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omments1.xml" ContentType="application/vnd.openxmlformats-officedocument.spreadsheetml.comments+xml"/>
  <Override PartName="/customXml/itemProps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1.xml" ContentType="application/vnd.openxmlformats-officedocument.customXmlProperties+xml"/>
  <Override PartName="/customXml/itemProps6.xml" ContentType="application/vnd.openxmlformats-officedocument.customXmlProperties+xml"/>
  <Override PartName="/customXml/itemProps8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R:\Regulatory_Affairs\Accounting - Regulatory\Earnings Test &amp; CBR Models\2021\FILINGS\WASHINGTON\"/>
    </mc:Choice>
  </mc:AlternateContent>
  <xr:revisionPtr revIDLastSave="0" documentId="13_ncr:1_{4C593904-456E-4DA7-8E59-E37C92103487}" xr6:coauthVersionLast="47" xr6:coauthVersionMax="47" xr10:uidLastSave="{00000000-0000-0000-0000-000000000000}"/>
  <bookViews>
    <workbookView xWindow="-110" yWindow="-110" windowWidth="19420" windowHeight="10420" tabRatio="682" xr2:uid="{0AF99095-F7D4-4F0B-B9B7-ECC53C92C982}"/>
  </bookViews>
  <sheets>
    <sheet name="Summary" sheetId="8" r:id="rId1"/>
    <sheet name="WC Model" sheetId="3" r:id="rId2"/>
    <sheet name="SAP Data" sheetId="7" r:id="rId3"/>
    <sheet name="2021 Balance Sheet" sheetId="23" r:id="rId4"/>
    <sheet name="RCL ADJ" sheetId="22" r:id="rId5"/>
    <sheet name="500170" sheetId="16" r:id="rId6"/>
    <sheet name="500171" sheetId="17" r:id="rId7"/>
    <sheet name="500172" sheetId="18" r:id="rId8"/>
    <sheet name="500179" sheetId="19" r:id="rId9"/>
    <sheet name="500181" sheetId="20" r:id="rId10"/>
    <sheet name="line assign basis" sheetId="1" r:id="rId11"/>
    <sheet name="Factors" sheetId="6" r:id="rId12"/>
    <sheet name="N.Mist" sheetId="13" state="hidden" r:id="rId13"/>
    <sheet name="N Mist Accts" sheetId="10" state="hidden" r:id="rId14"/>
    <sheet name="Acct Comp" sheetId="15" state="hidden" r:id="rId15"/>
  </sheets>
  <externalReferences>
    <externalReference r:id="rId16"/>
    <externalReference r:id="rId17"/>
  </externalReferences>
  <definedNames>
    <definedName name="_xlnm._FilterDatabase" localSheetId="3" hidden="1">'2021 Balance Sheet'!$A$7:$R$1294</definedName>
    <definedName name="_xlnm._FilterDatabase" localSheetId="14" hidden="1">'Acct Comp'!$C$1:$E$1367</definedName>
    <definedName name="_xlnm._FilterDatabase" localSheetId="10" hidden="1">'line assign basis'!$A$7:$D$668</definedName>
    <definedName name="_xlnm._FilterDatabase" localSheetId="12" hidden="1">N.Mist!$A$6:$CD$24</definedName>
    <definedName name="_xlnm._FilterDatabase" localSheetId="2" hidden="1">'SAP Data'!$A$2:$AO$1839</definedName>
    <definedName name="_xlnm._FilterDatabase" localSheetId="1" hidden="1">'WC Model'!$A$7:$E$698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3" i="6" l="1"/>
  <c r="D14" i="6"/>
  <c r="D15" i="6"/>
  <c r="AA4" i="18" l="1"/>
  <c r="AA5" i="18" l="1"/>
  <c r="E249" i="3" l="1"/>
  <c r="AP509" i="3" l="1"/>
  <c r="AQ509" i="3"/>
  <c r="AR509" i="3"/>
  <c r="AS509" i="3"/>
  <c r="AT509" i="3"/>
  <c r="AU509" i="3"/>
  <c r="AV509" i="3"/>
  <c r="AW509" i="3"/>
  <c r="B580" i="1"/>
  <c r="D509" i="3"/>
  <c r="AL509" i="3" s="1"/>
  <c r="AX509" i="3" s="1"/>
  <c r="AM533" i="3"/>
  <c r="AN533" i="3"/>
  <c r="AO533" i="3"/>
  <c r="AO509" i="3" l="1"/>
  <c r="AN509" i="3"/>
  <c r="AM509" i="3"/>
  <c r="AY509" i="3" s="1"/>
  <c r="B509" i="3"/>
  <c r="E509" i="3"/>
  <c r="AN1841" i="7"/>
  <c r="AN1842" i="7"/>
  <c r="D512" i="3"/>
  <c r="F135" i="3"/>
  <c r="BE373" i="3"/>
  <c r="F317" i="3"/>
  <c r="G317" i="3"/>
  <c r="H317" i="3"/>
  <c r="I317" i="3"/>
  <c r="J317" i="3"/>
  <c r="K317" i="3"/>
  <c r="L317" i="3"/>
  <c r="M317" i="3"/>
  <c r="N317" i="3"/>
  <c r="O317" i="3"/>
  <c r="P317" i="3"/>
  <c r="Q317" i="3"/>
  <c r="R317" i="3"/>
  <c r="S317" i="3"/>
  <c r="T317" i="3"/>
  <c r="U317" i="3"/>
  <c r="V317" i="3"/>
  <c r="W317" i="3"/>
  <c r="X317" i="3"/>
  <c r="Y317" i="3"/>
  <c r="Z317" i="3"/>
  <c r="AA317" i="3"/>
  <c r="AB317" i="3"/>
  <c r="AC317" i="3"/>
  <c r="F318" i="3"/>
  <c r="G318" i="3"/>
  <c r="H318" i="3"/>
  <c r="I318" i="3"/>
  <c r="J318" i="3"/>
  <c r="K318" i="3"/>
  <c r="L318" i="3"/>
  <c r="M318" i="3"/>
  <c r="N318" i="3"/>
  <c r="O318" i="3"/>
  <c r="P318" i="3"/>
  <c r="Q318" i="3"/>
  <c r="R318" i="3"/>
  <c r="S318" i="3"/>
  <c r="T318" i="3"/>
  <c r="U318" i="3"/>
  <c r="V318" i="3"/>
  <c r="W318" i="3"/>
  <c r="X318" i="3"/>
  <c r="Y318" i="3"/>
  <c r="Z318" i="3"/>
  <c r="AA318" i="3"/>
  <c r="AB318" i="3"/>
  <c r="AC318" i="3"/>
  <c r="F196" i="3"/>
  <c r="G196" i="3"/>
  <c r="H196" i="3"/>
  <c r="I196" i="3"/>
  <c r="J196" i="3"/>
  <c r="K196" i="3"/>
  <c r="L196" i="3"/>
  <c r="M196" i="3"/>
  <c r="N196" i="3"/>
  <c r="O196" i="3"/>
  <c r="P196" i="3"/>
  <c r="Q196" i="3"/>
  <c r="R196" i="3"/>
  <c r="S196" i="3"/>
  <c r="T196" i="3"/>
  <c r="U196" i="3"/>
  <c r="V196" i="3"/>
  <c r="W196" i="3"/>
  <c r="X196" i="3"/>
  <c r="Y196" i="3"/>
  <c r="Z196" i="3"/>
  <c r="AA196" i="3"/>
  <c r="AB196" i="3"/>
  <c r="AC196" i="3"/>
  <c r="F197" i="3"/>
  <c r="G197" i="3"/>
  <c r="H197" i="3"/>
  <c r="I197" i="3"/>
  <c r="J197" i="3"/>
  <c r="K197" i="3"/>
  <c r="L197" i="3"/>
  <c r="M197" i="3"/>
  <c r="N197" i="3"/>
  <c r="O197" i="3"/>
  <c r="P197" i="3"/>
  <c r="Q197" i="3"/>
  <c r="R197" i="3"/>
  <c r="S197" i="3"/>
  <c r="T197" i="3"/>
  <c r="U197" i="3"/>
  <c r="V197" i="3"/>
  <c r="W197" i="3"/>
  <c r="X197" i="3"/>
  <c r="Y197" i="3"/>
  <c r="Z197" i="3"/>
  <c r="AA197" i="3"/>
  <c r="AB197" i="3"/>
  <c r="AC197" i="3"/>
  <c r="G135" i="3"/>
  <c r="H135" i="3"/>
  <c r="I135" i="3"/>
  <c r="J135" i="3"/>
  <c r="K135" i="3"/>
  <c r="L135" i="3"/>
  <c r="M135" i="3"/>
  <c r="N135" i="3"/>
  <c r="O135" i="3"/>
  <c r="P135" i="3"/>
  <c r="Q135" i="3"/>
  <c r="R135" i="3"/>
  <c r="S135" i="3"/>
  <c r="T135" i="3"/>
  <c r="U135" i="3"/>
  <c r="V135" i="3"/>
  <c r="W135" i="3"/>
  <c r="X135" i="3"/>
  <c r="Y135" i="3"/>
  <c r="Z135" i="3"/>
  <c r="AA135" i="3"/>
  <c r="AB135" i="3"/>
  <c r="AC135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CB533" i="3"/>
  <c r="CJ533" i="3"/>
  <c r="CO451" i="3"/>
  <c r="CO452" i="3"/>
  <c r="CO453" i="3"/>
  <c r="CO454" i="3"/>
  <c r="CO455" i="3"/>
  <c r="CO533" i="3"/>
  <c r="E9" i="3"/>
  <c r="CB318" i="3"/>
  <c r="CB196" i="3"/>
  <c r="CO197" i="3"/>
  <c r="B9" i="3"/>
  <c r="AN56" i="20"/>
  <c r="AJ56" i="20"/>
  <c r="AK56" i="20"/>
  <c r="AL56" i="20"/>
  <c r="AM56" i="20"/>
  <c r="AN3" i="20"/>
  <c r="AK6" i="20"/>
  <c r="AL6" i="20"/>
  <c r="AM6" i="20"/>
  <c r="AK7" i="20"/>
  <c r="AL7" i="20"/>
  <c r="AM7" i="20"/>
  <c r="AK8" i="20"/>
  <c r="AL8" i="20"/>
  <c r="AM8" i="20"/>
  <c r="AK9" i="20"/>
  <c r="AL9" i="20"/>
  <c r="AM9" i="20"/>
  <c r="AK10" i="20"/>
  <c r="AL10" i="20"/>
  <c r="AM10" i="20"/>
  <c r="AK11" i="20"/>
  <c r="AL11" i="20"/>
  <c r="AM11" i="20"/>
  <c r="AK12" i="20"/>
  <c r="AL12" i="20"/>
  <c r="AM12" i="20"/>
  <c r="AK13" i="20"/>
  <c r="AL13" i="20"/>
  <c r="AM13" i="20"/>
  <c r="AK14" i="20"/>
  <c r="AL14" i="20"/>
  <c r="AM14" i="20"/>
  <c r="AK15" i="20"/>
  <c r="AL15" i="20"/>
  <c r="AM15" i="20"/>
  <c r="AK16" i="20"/>
  <c r="AL16" i="20"/>
  <c r="AM16" i="20"/>
  <c r="AK17" i="20"/>
  <c r="AL17" i="20"/>
  <c r="AM17" i="20"/>
  <c r="AK18" i="20"/>
  <c r="AL18" i="20"/>
  <c r="AM18" i="20"/>
  <c r="AK19" i="20"/>
  <c r="AL19" i="20"/>
  <c r="AM19" i="20"/>
  <c r="AK20" i="20"/>
  <c r="AL20" i="20"/>
  <c r="AM20" i="20"/>
  <c r="AK21" i="20"/>
  <c r="AL21" i="20"/>
  <c r="AM21" i="20"/>
  <c r="AK22" i="20"/>
  <c r="AL22" i="20"/>
  <c r="AM22" i="20"/>
  <c r="AK23" i="20"/>
  <c r="AL23" i="20"/>
  <c r="AM23" i="20"/>
  <c r="AK24" i="20"/>
  <c r="AL24" i="20"/>
  <c r="AM24" i="20"/>
  <c r="AK25" i="20"/>
  <c r="AL25" i="20"/>
  <c r="AM25" i="20"/>
  <c r="AK26" i="20"/>
  <c r="AL26" i="20"/>
  <c r="AM26" i="20"/>
  <c r="AK27" i="20"/>
  <c r="AL27" i="20"/>
  <c r="AM27" i="20"/>
  <c r="AK28" i="20"/>
  <c r="AL28" i="20"/>
  <c r="AM28" i="20"/>
  <c r="AK29" i="20"/>
  <c r="AL29" i="20"/>
  <c r="AM29" i="20"/>
  <c r="AK30" i="20"/>
  <c r="AL30" i="20"/>
  <c r="AM30" i="20"/>
  <c r="AK31" i="20"/>
  <c r="AL31" i="20"/>
  <c r="AM31" i="20"/>
  <c r="AK32" i="20"/>
  <c r="AL32" i="20"/>
  <c r="AM32" i="20"/>
  <c r="AK33" i="20"/>
  <c r="AL33" i="20"/>
  <c r="AM33" i="20"/>
  <c r="AK34" i="20"/>
  <c r="AL34" i="20"/>
  <c r="AM34" i="20"/>
  <c r="AK35" i="20"/>
  <c r="AL35" i="20"/>
  <c r="AM35" i="20"/>
  <c r="AK36" i="20"/>
  <c r="AL36" i="20"/>
  <c r="AM36" i="20"/>
  <c r="AK37" i="20"/>
  <c r="AL37" i="20"/>
  <c r="AM37" i="20"/>
  <c r="AK38" i="20"/>
  <c r="AL38" i="20"/>
  <c r="AM38" i="20"/>
  <c r="AK39" i="20"/>
  <c r="AL39" i="20"/>
  <c r="AM39" i="20"/>
  <c r="AK40" i="20"/>
  <c r="AL40" i="20"/>
  <c r="AM40" i="20"/>
  <c r="AK41" i="20"/>
  <c r="AL41" i="20"/>
  <c r="AM41" i="20"/>
  <c r="AK42" i="20"/>
  <c r="AL42" i="20"/>
  <c r="AM42" i="20"/>
  <c r="AK43" i="20"/>
  <c r="AL43" i="20"/>
  <c r="AM43" i="20"/>
  <c r="AK44" i="20"/>
  <c r="AL44" i="20"/>
  <c r="AM44" i="20"/>
  <c r="AK45" i="20"/>
  <c r="AL45" i="20"/>
  <c r="AM45" i="20"/>
  <c r="AK46" i="20"/>
  <c r="AL46" i="20"/>
  <c r="AM46" i="20"/>
  <c r="AK47" i="20"/>
  <c r="AL47" i="20"/>
  <c r="AM47" i="20"/>
  <c r="AK48" i="20"/>
  <c r="AL48" i="20"/>
  <c r="AM48" i="20"/>
  <c r="AK49" i="20"/>
  <c r="AL49" i="20"/>
  <c r="AM49" i="20"/>
  <c r="AK50" i="20"/>
  <c r="AL50" i="20"/>
  <c r="AM50" i="20"/>
  <c r="AK51" i="20"/>
  <c r="AL51" i="20"/>
  <c r="AM51" i="20"/>
  <c r="AK52" i="20"/>
  <c r="AL52" i="20"/>
  <c r="AM52" i="20"/>
  <c r="AK53" i="20"/>
  <c r="AL53" i="20"/>
  <c r="AM53" i="20"/>
  <c r="AK54" i="20"/>
  <c r="AL54" i="20"/>
  <c r="AM54" i="20"/>
  <c r="AK55" i="20"/>
  <c r="AL55" i="20"/>
  <c r="AM55" i="20"/>
  <c r="AK57" i="20"/>
  <c r="AL57" i="20"/>
  <c r="AM57" i="20"/>
  <c r="AK58" i="20"/>
  <c r="AL58" i="20"/>
  <c r="AM58" i="20"/>
  <c r="AK59" i="20"/>
  <c r="AL59" i="20"/>
  <c r="AM59" i="20"/>
  <c r="AK60" i="20"/>
  <c r="AL60" i="20"/>
  <c r="AM60" i="20"/>
  <c r="AK61" i="20"/>
  <c r="AL61" i="20"/>
  <c r="AM61" i="20"/>
  <c r="AK62" i="20"/>
  <c r="AL62" i="20"/>
  <c r="AM62" i="20"/>
  <c r="AK63" i="20"/>
  <c r="AL63" i="20"/>
  <c r="AM63" i="20"/>
  <c r="AK64" i="20"/>
  <c r="AL64" i="20"/>
  <c r="AM64" i="20"/>
  <c r="AK65" i="20"/>
  <c r="AL65" i="20"/>
  <c r="AM65" i="20"/>
  <c r="AK66" i="20"/>
  <c r="AL66" i="20"/>
  <c r="AM66" i="20"/>
  <c r="AK67" i="20"/>
  <c r="AL67" i="20"/>
  <c r="AM67" i="20"/>
  <c r="AK68" i="20"/>
  <c r="AL68" i="20"/>
  <c r="AM68" i="20"/>
  <c r="AK69" i="20"/>
  <c r="AL69" i="20"/>
  <c r="AM69" i="20"/>
  <c r="AK70" i="20"/>
  <c r="AL70" i="20"/>
  <c r="AM70" i="20"/>
  <c r="AN4" i="19"/>
  <c r="AN5" i="19"/>
  <c r="AN6" i="19"/>
  <c r="AN7" i="19"/>
  <c r="AN8" i="19"/>
  <c r="AN9" i="19"/>
  <c r="AN10" i="19"/>
  <c r="AN11" i="19"/>
  <c r="AN12" i="19"/>
  <c r="AN13" i="19"/>
  <c r="AN14" i="19"/>
  <c r="AN15" i="19"/>
  <c r="AN16" i="19"/>
  <c r="AN17" i="19"/>
  <c r="AN18" i="19"/>
  <c r="AN19" i="19"/>
  <c r="AN20" i="19"/>
  <c r="AN21" i="19"/>
  <c r="AN22" i="19"/>
  <c r="AN23" i="19"/>
  <c r="AN24" i="19"/>
  <c r="AN25" i="19"/>
  <c r="AN26" i="19"/>
  <c r="AN27" i="19"/>
  <c r="AN28" i="19"/>
  <c r="AN29" i="19"/>
  <c r="AN30" i="19"/>
  <c r="AN31" i="19"/>
  <c r="AN32" i="19"/>
  <c r="AN33" i="19"/>
  <c r="AN34" i="19"/>
  <c r="AN35" i="19"/>
  <c r="AN36" i="19"/>
  <c r="AN37" i="19"/>
  <c r="AN38" i="19"/>
  <c r="AN39" i="19"/>
  <c r="AN40" i="19"/>
  <c r="AN41" i="19"/>
  <c r="AN42" i="19"/>
  <c r="AN43" i="19"/>
  <c r="AN44" i="19"/>
  <c r="AN45" i="19"/>
  <c r="AN46" i="19"/>
  <c r="AN47" i="19"/>
  <c r="AN48" i="19"/>
  <c r="AN49" i="19"/>
  <c r="AN50" i="19"/>
  <c r="AN51" i="19"/>
  <c r="AN52" i="19"/>
  <c r="AN53" i="19"/>
  <c r="AN54" i="19"/>
  <c r="AN55" i="19"/>
  <c r="AN56" i="19"/>
  <c r="AN57" i="19"/>
  <c r="AN58" i="19"/>
  <c r="AN59" i="19"/>
  <c r="AN60" i="19"/>
  <c r="AN61" i="19"/>
  <c r="AN62" i="19"/>
  <c r="AN63" i="19"/>
  <c r="AN64" i="19"/>
  <c r="AN65" i="19"/>
  <c r="AN66" i="19"/>
  <c r="AN67" i="19"/>
  <c r="AN68" i="19"/>
  <c r="AN69" i="19"/>
  <c r="AN70" i="19"/>
  <c r="AN71" i="19"/>
  <c r="AN72" i="19"/>
  <c r="AN73" i="19"/>
  <c r="AN74" i="19"/>
  <c r="AN75" i="19"/>
  <c r="AN76" i="19"/>
  <c r="AN77" i="19"/>
  <c r="AN78" i="19"/>
  <c r="AN79" i="19"/>
  <c r="AN80" i="19"/>
  <c r="AN81" i="19"/>
  <c r="AN82" i="19"/>
  <c r="AN83" i="19"/>
  <c r="AN84" i="19"/>
  <c r="AN85" i="19"/>
  <c r="AN86" i="19"/>
  <c r="AN87" i="19"/>
  <c r="AN88" i="19"/>
  <c r="AN89" i="19"/>
  <c r="AN90" i="19"/>
  <c r="AN91" i="19"/>
  <c r="AN92" i="19"/>
  <c r="AN93" i="19"/>
  <c r="AN94" i="19"/>
  <c r="AN95" i="19"/>
  <c r="AN96" i="19"/>
  <c r="AN97" i="19"/>
  <c r="AN98" i="19"/>
  <c r="AN99" i="19"/>
  <c r="AN100" i="19"/>
  <c r="AN101" i="19"/>
  <c r="AN102" i="19"/>
  <c r="AN103" i="19"/>
  <c r="AN104" i="19"/>
  <c r="AN3" i="19"/>
  <c r="AK6" i="19"/>
  <c r="AK4" i="19" s="1"/>
  <c r="AK5" i="19" s="1"/>
  <c r="AL6" i="19"/>
  <c r="AL4" i="19" s="1"/>
  <c r="AL5" i="19" s="1"/>
  <c r="AM6" i="19"/>
  <c r="AM4" i="19" s="1"/>
  <c r="AM5" i="19" s="1"/>
  <c r="AK7" i="19"/>
  <c r="AL7" i="19"/>
  <c r="AM7" i="19"/>
  <c r="AK8" i="19"/>
  <c r="AL8" i="19"/>
  <c r="AM8" i="19"/>
  <c r="AK9" i="19"/>
  <c r="AL9" i="19"/>
  <c r="AM9" i="19"/>
  <c r="AK10" i="19"/>
  <c r="AL10" i="19"/>
  <c r="AM10" i="19"/>
  <c r="AK11" i="19"/>
  <c r="AL11" i="19"/>
  <c r="AM11" i="19"/>
  <c r="AK12" i="19"/>
  <c r="AL12" i="19"/>
  <c r="AM12" i="19"/>
  <c r="AK13" i="19"/>
  <c r="AL13" i="19"/>
  <c r="AM13" i="19"/>
  <c r="AK14" i="19"/>
  <c r="AL14" i="19"/>
  <c r="AM14" i="19"/>
  <c r="AK15" i="19"/>
  <c r="AL15" i="19"/>
  <c r="AM15" i="19"/>
  <c r="AK16" i="19"/>
  <c r="AL16" i="19"/>
  <c r="AM16" i="19"/>
  <c r="AK17" i="19"/>
  <c r="AL17" i="19"/>
  <c r="AM17" i="19"/>
  <c r="AK18" i="19"/>
  <c r="AL18" i="19"/>
  <c r="AM18" i="19"/>
  <c r="AK19" i="19"/>
  <c r="AL19" i="19"/>
  <c r="AM19" i="19"/>
  <c r="AK20" i="19"/>
  <c r="AL20" i="19"/>
  <c r="AM20" i="19"/>
  <c r="AK21" i="19"/>
  <c r="AL21" i="19"/>
  <c r="AM21" i="19"/>
  <c r="AK22" i="19"/>
  <c r="AL22" i="19"/>
  <c r="AM22" i="19"/>
  <c r="AK23" i="19"/>
  <c r="AL23" i="19"/>
  <c r="AM23" i="19"/>
  <c r="AK24" i="19"/>
  <c r="AL24" i="19"/>
  <c r="AM24" i="19"/>
  <c r="AK25" i="19"/>
  <c r="AL25" i="19"/>
  <c r="AM25" i="19"/>
  <c r="AK26" i="19"/>
  <c r="AL26" i="19"/>
  <c r="AM26" i="19"/>
  <c r="AK27" i="19"/>
  <c r="AL27" i="19"/>
  <c r="AM27" i="19"/>
  <c r="AK28" i="19"/>
  <c r="AL28" i="19"/>
  <c r="AM28" i="19"/>
  <c r="AK29" i="19"/>
  <c r="AL29" i="19"/>
  <c r="AM29" i="19"/>
  <c r="AK30" i="19"/>
  <c r="AL30" i="19"/>
  <c r="AM30" i="19"/>
  <c r="AK31" i="19"/>
  <c r="AL31" i="19"/>
  <c r="AM31" i="19"/>
  <c r="AK32" i="19"/>
  <c r="AL32" i="19"/>
  <c r="AM32" i="19"/>
  <c r="AK33" i="19"/>
  <c r="AL33" i="19"/>
  <c r="AM33" i="19"/>
  <c r="AK34" i="19"/>
  <c r="AL34" i="19"/>
  <c r="AM34" i="19"/>
  <c r="AK35" i="19"/>
  <c r="AL35" i="19"/>
  <c r="AM35" i="19"/>
  <c r="AK36" i="19"/>
  <c r="AL36" i="19"/>
  <c r="AM36" i="19"/>
  <c r="AK37" i="19"/>
  <c r="AL37" i="19"/>
  <c r="AM37" i="19"/>
  <c r="AK38" i="19"/>
  <c r="AL38" i="19"/>
  <c r="AM38" i="19"/>
  <c r="AK39" i="19"/>
  <c r="AL39" i="19"/>
  <c r="AM39" i="19"/>
  <c r="AK40" i="19"/>
  <c r="AL40" i="19"/>
  <c r="AM40" i="19"/>
  <c r="AK41" i="19"/>
  <c r="AL41" i="19"/>
  <c r="AM41" i="19"/>
  <c r="AK42" i="19"/>
  <c r="AL42" i="19"/>
  <c r="AM42" i="19"/>
  <c r="AK43" i="19"/>
  <c r="AL43" i="19"/>
  <c r="AM43" i="19"/>
  <c r="AK44" i="19"/>
  <c r="AL44" i="19"/>
  <c r="AM44" i="19"/>
  <c r="AK45" i="19"/>
  <c r="AL45" i="19"/>
  <c r="AM45" i="19"/>
  <c r="AK46" i="19"/>
  <c r="AL46" i="19"/>
  <c r="AM46" i="19"/>
  <c r="AK47" i="19"/>
  <c r="AL47" i="19"/>
  <c r="AM47" i="19"/>
  <c r="AK48" i="19"/>
  <c r="AL48" i="19"/>
  <c r="AM48" i="19"/>
  <c r="AK49" i="19"/>
  <c r="AL49" i="19"/>
  <c r="AM49" i="19"/>
  <c r="AK50" i="19"/>
  <c r="AL50" i="19"/>
  <c r="AM50" i="19"/>
  <c r="AK51" i="19"/>
  <c r="AL51" i="19"/>
  <c r="AM51" i="19"/>
  <c r="AK52" i="19"/>
  <c r="AL52" i="19"/>
  <c r="AM52" i="19"/>
  <c r="AK53" i="19"/>
  <c r="AL53" i="19"/>
  <c r="AM53" i="19"/>
  <c r="AK54" i="19"/>
  <c r="AL54" i="19"/>
  <c r="AM54" i="19"/>
  <c r="AK55" i="19"/>
  <c r="AL55" i="19"/>
  <c r="AM55" i="19"/>
  <c r="AK56" i="19"/>
  <c r="AL56" i="19"/>
  <c r="AM56" i="19"/>
  <c r="AK57" i="19"/>
  <c r="AL57" i="19"/>
  <c r="AM57" i="19"/>
  <c r="AK58" i="19"/>
  <c r="AL58" i="19"/>
  <c r="AM58" i="19"/>
  <c r="AK59" i="19"/>
  <c r="AL59" i="19"/>
  <c r="AM59" i="19"/>
  <c r="AK60" i="19"/>
  <c r="AL60" i="19"/>
  <c r="AM60" i="19"/>
  <c r="AK61" i="19"/>
  <c r="AL61" i="19"/>
  <c r="AM61" i="19"/>
  <c r="AK62" i="19"/>
  <c r="AL62" i="19"/>
  <c r="AM62" i="19"/>
  <c r="AK63" i="19"/>
  <c r="AL63" i="19"/>
  <c r="AM63" i="19"/>
  <c r="AK64" i="19"/>
  <c r="AL64" i="19"/>
  <c r="AM64" i="19"/>
  <c r="AK65" i="19"/>
  <c r="AL65" i="19"/>
  <c r="AM65" i="19"/>
  <c r="AK66" i="19"/>
  <c r="AL66" i="19"/>
  <c r="AM66" i="19"/>
  <c r="AK67" i="19"/>
  <c r="AL67" i="19"/>
  <c r="AM67" i="19"/>
  <c r="AK68" i="19"/>
  <c r="AL68" i="19"/>
  <c r="AM68" i="19"/>
  <c r="AK69" i="19"/>
  <c r="AL69" i="19"/>
  <c r="AM69" i="19"/>
  <c r="AK70" i="19"/>
  <c r="AL70" i="19"/>
  <c r="AM70" i="19"/>
  <c r="AK71" i="19"/>
  <c r="AL71" i="19"/>
  <c r="AM71" i="19"/>
  <c r="AK72" i="19"/>
  <c r="AL72" i="19"/>
  <c r="AM72" i="19"/>
  <c r="AK73" i="19"/>
  <c r="AL73" i="19"/>
  <c r="AM73" i="19"/>
  <c r="AK74" i="19"/>
  <c r="AL74" i="19"/>
  <c r="AM74" i="19"/>
  <c r="AK75" i="19"/>
  <c r="AL75" i="19"/>
  <c r="AM75" i="19"/>
  <c r="AK76" i="19"/>
  <c r="AL76" i="19"/>
  <c r="AM76" i="19"/>
  <c r="AK77" i="19"/>
  <c r="AL77" i="19"/>
  <c r="AM77" i="19"/>
  <c r="AK78" i="19"/>
  <c r="AL78" i="19"/>
  <c r="AM78" i="19"/>
  <c r="AK79" i="19"/>
  <c r="AL79" i="19"/>
  <c r="AM79" i="19"/>
  <c r="AK80" i="19"/>
  <c r="AL80" i="19"/>
  <c r="AM80" i="19"/>
  <c r="AK81" i="19"/>
  <c r="AL81" i="19"/>
  <c r="AM81" i="19"/>
  <c r="AK82" i="19"/>
  <c r="AL82" i="19"/>
  <c r="AM82" i="19"/>
  <c r="AK83" i="19"/>
  <c r="AL83" i="19"/>
  <c r="AM83" i="19"/>
  <c r="AK84" i="19"/>
  <c r="AL84" i="19"/>
  <c r="AM84" i="19"/>
  <c r="AK85" i="19"/>
  <c r="AL85" i="19"/>
  <c r="AM85" i="19"/>
  <c r="AK86" i="19"/>
  <c r="AL86" i="19"/>
  <c r="AM86" i="19"/>
  <c r="AK87" i="19"/>
  <c r="AL87" i="19"/>
  <c r="AM87" i="19"/>
  <c r="AK88" i="19"/>
  <c r="AL88" i="19"/>
  <c r="AM88" i="19"/>
  <c r="AK89" i="19"/>
  <c r="AL89" i="19"/>
  <c r="AM89" i="19"/>
  <c r="AK90" i="19"/>
  <c r="AL90" i="19"/>
  <c r="AM90" i="19"/>
  <c r="AK91" i="19"/>
  <c r="AL91" i="19"/>
  <c r="AM91" i="19"/>
  <c r="AK92" i="19"/>
  <c r="AL92" i="19"/>
  <c r="AM92" i="19"/>
  <c r="AK93" i="19"/>
  <c r="AL93" i="19"/>
  <c r="AM93" i="19"/>
  <c r="AK94" i="19"/>
  <c r="AL94" i="19"/>
  <c r="AM94" i="19"/>
  <c r="AK95" i="19"/>
  <c r="AL95" i="19"/>
  <c r="AM95" i="19"/>
  <c r="AK96" i="19"/>
  <c r="AL96" i="19"/>
  <c r="AM96" i="19"/>
  <c r="AK97" i="19"/>
  <c r="AL97" i="19"/>
  <c r="AM97" i="19"/>
  <c r="AK98" i="19"/>
  <c r="AL98" i="19"/>
  <c r="AM98" i="19"/>
  <c r="AK99" i="19"/>
  <c r="AL99" i="19"/>
  <c r="AM99" i="19"/>
  <c r="AK100" i="19"/>
  <c r="AL100" i="19"/>
  <c r="AM100" i="19"/>
  <c r="AK101" i="19"/>
  <c r="AL101" i="19"/>
  <c r="AM101" i="19"/>
  <c r="AK102" i="19"/>
  <c r="AL102" i="19"/>
  <c r="AM102" i="19"/>
  <c r="AK103" i="19"/>
  <c r="AL103" i="19"/>
  <c r="AM103" i="19"/>
  <c r="AK104" i="19"/>
  <c r="AL104" i="19"/>
  <c r="AM104" i="19"/>
  <c r="AB46" i="18"/>
  <c r="AC46" i="18"/>
  <c r="AD46" i="18"/>
  <c r="AE46" i="18"/>
  <c r="AF46" i="18"/>
  <c r="AG46" i="18"/>
  <c r="AH46" i="18"/>
  <c r="AI46" i="18"/>
  <c r="AJ46" i="18"/>
  <c r="AK46" i="18"/>
  <c r="AL46" i="18"/>
  <c r="AM46" i="18"/>
  <c r="AN46" i="18" s="1"/>
  <c r="AN3" i="18"/>
  <c r="AK6" i="18"/>
  <c r="AL6" i="18"/>
  <c r="AM6" i="18"/>
  <c r="AK7" i="18"/>
  <c r="AL7" i="18"/>
  <c r="AM7" i="18"/>
  <c r="AK8" i="18"/>
  <c r="AL8" i="18"/>
  <c r="AM8" i="18"/>
  <c r="AK9" i="18"/>
  <c r="AL9" i="18"/>
  <c r="AM9" i="18"/>
  <c r="AK10" i="18"/>
  <c r="AL10" i="18"/>
  <c r="AM10" i="18"/>
  <c r="AK11" i="18"/>
  <c r="AL11" i="18"/>
  <c r="AM11" i="18"/>
  <c r="AK12" i="18"/>
  <c r="AL12" i="18"/>
  <c r="AM12" i="18"/>
  <c r="AK13" i="18"/>
  <c r="AL13" i="18"/>
  <c r="AM13" i="18"/>
  <c r="AK14" i="18"/>
  <c r="AL14" i="18"/>
  <c r="AM14" i="18"/>
  <c r="AK15" i="18"/>
  <c r="AL15" i="18"/>
  <c r="AM15" i="18"/>
  <c r="AK16" i="18"/>
  <c r="AL16" i="18"/>
  <c r="AM16" i="18"/>
  <c r="AK17" i="18"/>
  <c r="AL17" i="18"/>
  <c r="AM17" i="18"/>
  <c r="AK18" i="18"/>
  <c r="AL18" i="18"/>
  <c r="AM18" i="18"/>
  <c r="AK19" i="18"/>
  <c r="AL19" i="18"/>
  <c r="AM19" i="18"/>
  <c r="AK20" i="18"/>
  <c r="AL20" i="18"/>
  <c r="AM20" i="18"/>
  <c r="AK21" i="18"/>
  <c r="AL21" i="18"/>
  <c r="AM21" i="18"/>
  <c r="AK22" i="18"/>
  <c r="AL22" i="18"/>
  <c r="AM22" i="18"/>
  <c r="AK23" i="18"/>
  <c r="AL23" i="18"/>
  <c r="AM23" i="18"/>
  <c r="AK24" i="18"/>
  <c r="AL24" i="18"/>
  <c r="AM24" i="18"/>
  <c r="AK25" i="18"/>
  <c r="AL25" i="18"/>
  <c r="AM25" i="18"/>
  <c r="AK26" i="18"/>
  <c r="AL26" i="18"/>
  <c r="AM26" i="18"/>
  <c r="AK27" i="18"/>
  <c r="AL27" i="18"/>
  <c r="AM27" i="18"/>
  <c r="AK28" i="18"/>
  <c r="AL28" i="18"/>
  <c r="AM28" i="18"/>
  <c r="AK29" i="18"/>
  <c r="AL29" i="18"/>
  <c r="AM29" i="18"/>
  <c r="AK30" i="18"/>
  <c r="AL30" i="18"/>
  <c r="AM30" i="18"/>
  <c r="AK31" i="18"/>
  <c r="AL31" i="18"/>
  <c r="AM31" i="18"/>
  <c r="AK32" i="18"/>
  <c r="AL32" i="18"/>
  <c r="AM32" i="18"/>
  <c r="AK33" i="18"/>
  <c r="AL33" i="18"/>
  <c r="AM33" i="18"/>
  <c r="AK34" i="18"/>
  <c r="AL34" i="18"/>
  <c r="AM34" i="18"/>
  <c r="AK35" i="18"/>
  <c r="AL35" i="18"/>
  <c r="AM35" i="18"/>
  <c r="AK36" i="18"/>
  <c r="AL36" i="18"/>
  <c r="AM36" i="18"/>
  <c r="AK37" i="18"/>
  <c r="AL37" i="18"/>
  <c r="AM37" i="18"/>
  <c r="AK38" i="18"/>
  <c r="AL38" i="18"/>
  <c r="AM38" i="18"/>
  <c r="AK39" i="18"/>
  <c r="AL39" i="18"/>
  <c r="AM39" i="18"/>
  <c r="AK40" i="18"/>
  <c r="AL40" i="18"/>
  <c r="AM40" i="18"/>
  <c r="AK41" i="18"/>
  <c r="AL41" i="18"/>
  <c r="AM41" i="18"/>
  <c r="AK42" i="18"/>
  <c r="AL42" i="18"/>
  <c r="AM42" i="18"/>
  <c r="AK43" i="18"/>
  <c r="AL43" i="18"/>
  <c r="AM43" i="18"/>
  <c r="AK44" i="18"/>
  <c r="AL44" i="18"/>
  <c r="AM44" i="18"/>
  <c r="AK45" i="18"/>
  <c r="AL45" i="18"/>
  <c r="AM45" i="18"/>
  <c r="AK47" i="18"/>
  <c r="AL47" i="18"/>
  <c r="AM47" i="18"/>
  <c r="AK48" i="18"/>
  <c r="AL48" i="18"/>
  <c r="AM48" i="18"/>
  <c r="AN4" i="17"/>
  <c r="AN5" i="17"/>
  <c r="AN6" i="17"/>
  <c r="AN7" i="17"/>
  <c r="AN8" i="17"/>
  <c r="AN9" i="17"/>
  <c r="AN10" i="17"/>
  <c r="AN11" i="17"/>
  <c r="AN12" i="17"/>
  <c r="AN13" i="17"/>
  <c r="AN14" i="17"/>
  <c r="AN15" i="17"/>
  <c r="AN16" i="17"/>
  <c r="AN17" i="17"/>
  <c r="AN18" i="17"/>
  <c r="AN19" i="17"/>
  <c r="AN20" i="17"/>
  <c r="AN21" i="17"/>
  <c r="AN22" i="17"/>
  <c r="AN23" i="17"/>
  <c r="AN24" i="17"/>
  <c r="AN25" i="17"/>
  <c r="AN26" i="17"/>
  <c r="AN27" i="17"/>
  <c r="AN28" i="17"/>
  <c r="AN29" i="17"/>
  <c r="AN30" i="17"/>
  <c r="AN31" i="17"/>
  <c r="AN32" i="17"/>
  <c r="AN33" i="17"/>
  <c r="AN34" i="17"/>
  <c r="AN35" i="17"/>
  <c r="AN36" i="17"/>
  <c r="AN37" i="17"/>
  <c r="AN38" i="17"/>
  <c r="AN39" i="17"/>
  <c r="AN40" i="17"/>
  <c r="AN41" i="17"/>
  <c r="AN42" i="17"/>
  <c r="AN43" i="17"/>
  <c r="AN44" i="17"/>
  <c r="AN45" i="17"/>
  <c r="AN46" i="17"/>
  <c r="AN47" i="17"/>
  <c r="AN48" i="17"/>
  <c r="AN49" i="17"/>
  <c r="AN50" i="17"/>
  <c r="AN51" i="17"/>
  <c r="AN52" i="17"/>
  <c r="AN53" i="17"/>
  <c r="AN54" i="17"/>
  <c r="AN55" i="17"/>
  <c r="AN56" i="17"/>
  <c r="AN57" i="17"/>
  <c r="AN58" i="17"/>
  <c r="AN59" i="17"/>
  <c r="AN60" i="17"/>
  <c r="AN61" i="17"/>
  <c r="AN62" i="17"/>
  <c r="AN63" i="17"/>
  <c r="AN64" i="17"/>
  <c r="AN65" i="17"/>
  <c r="AN66" i="17"/>
  <c r="AN67" i="17"/>
  <c r="AN68" i="17"/>
  <c r="AN69" i="17"/>
  <c r="AN70" i="17"/>
  <c r="AN71" i="17"/>
  <c r="AN72" i="17"/>
  <c r="AN73" i="17"/>
  <c r="AN74" i="17"/>
  <c r="AN75" i="17"/>
  <c r="AN76" i="17"/>
  <c r="AN77" i="17"/>
  <c r="AN78" i="17"/>
  <c r="AN79" i="17"/>
  <c r="AN80" i="17"/>
  <c r="AN81" i="17"/>
  <c r="AN82" i="17"/>
  <c r="AN83" i="17"/>
  <c r="AN84" i="17"/>
  <c r="AN85" i="17"/>
  <c r="AN86" i="17"/>
  <c r="AN87" i="17"/>
  <c r="AN88" i="17"/>
  <c r="AN89" i="17"/>
  <c r="AN90" i="17"/>
  <c r="AN91" i="17"/>
  <c r="AN92" i="17"/>
  <c r="AN93" i="17"/>
  <c r="AN94" i="17"/>
  <c r="AN95" i="17"/>
  <c r="AN96" i="17"/>
  <c r="AN97" i="17"/>
  <c r="AN98" i="17"/>
  <c r="AN99" i="17"/>
  <c r="AN100" i="17"/>
  <c r="AN101" i="17"/>
  <c r="AN102" i="17"/>
  <c r="AN103" i="17"/>
  <c r="AN104" i="17"/>
  <c r="AN105" i="17"/>
  <c r="AN106" i="17"/>
  <c r="AN107" i="17"/>
  <c r="AN108" i="17"/>
  <c r="AN109" i="17"/>
  <c r="AN110" i="17"/>
  <c r="AN111" i="17"/>
  <c r="AN112" i="17"/>
  <c r="AN113" i="17"/>
  <c r="AN114" i="17"/>
  <c r="AN115" i="17"/>
  <c r="AN116" i="17"/>
  <c r="AN117" i="17"/>
  <c r="AN118" i="17"/>
  <c r="AN119" i="17"/>
  <c r="AN120" i="17"/>
  <c r="AN121" i="17"/>
  <c r="AN122" i="17"/>
  <c r="AN123" i="17"/>
  <c r="AN124" i="17"/>
  <c r="AN125" i="17"/>
  <c r="AN126" i="17"/>
  <c r="AN127" i="17"/>
  <c r="AN128" i="17"/>
  <c r="AN129" i="17"/>
  <c r="AN130" i="17"/>
  <c r="AN131" i="17"/>
  <c r="AN132" i="17"/>
  <c r="AN133" i="17"/>
  <c r="AN134" i="17"/>
  <c r="AN135" i="17"/>
  <c r="AN136" i="17"/>
  <c r="AN137" i="17"/>
  <c r="AN138" i="17"/>
  <c r="AN139" i="17"/>
  <c r="AN140" i="17"/>
  <c r="AN141" i="17"/>
  <c r="AN142" i="17"/>
  <c r="AN143" i="17"/>
  <c r="AN144" i="17"/>
  <c r="AN145" i="17"/>
  <c r="AN146" i="17"/>
  <c r="AN147" i="17"/>
  <c r="AN148" i="17"/>
  <c r="AN149" i="17"/>
  <c r="AN150" i="17"/>
  <c r="AN151" i="17"/>
  <c r="AN152" i="17"/>
  <c r="AN153" i="17"/>
  <c r="AN154" i="17"/>
  <c r="AN155" i="17"/>
  <c r="AN156" i="17"/>
  <c r="AN157" i="17"/>
  <c r="AN158" i="17"/>
  <c r="AN159" i="17"/>
  <c r="AN160" i="17"/>
  <c r="AN161" i="17"/>
  <c r="AN162" i="17"/>
  <c r="AN163" i="17"/>
  <c r="AN164" i="17"/>
  <c r="AN165" i="17"/>
  <c r="AN3" i="17"/>
  <c r="AK6" i="17"/>
  <c r="AK4" i="17" s="1"/>
  <c r="AK5" i="17" s="1"/>
  <c r="AL6" i="17"/>
  <c r="AL4" i="17" s="1"/>
  <c r="AL5" i="17" s="1"/>
  <c r="AM6" i="17"/>
  <c r="AM4" i="17" s="1"/>
  <c r="AM5" i="17" s="1"/>
  <c r="AK7" i="17"/>
  <c r="AL7" i="17"/>
  <c r="AM7" i="17"/>
  <c r="AK8" i="17"/>
  <c r="AL8" i="17"/>
  <c r="AM8" i="17"/>
  <c r="AK9" i="17"/>
  <c r="AL9" i="17"/>
  <c r="AM9" i="17"/>
  <c r="AK10" i="17"/>
  <c r="AL10" i="17"/>
  <c r="AM10" i="17"/>
  <c r="AK11" i="17"/>
  <c r="AL11" i="17"/>
  <c r="AM11" i="17"/>
  <c r="AK12" i="17"/>
  <c r="AL12" i="17"/>
  <c r="AM12" i="17"/>
  <c r="AK13" i="17"/>
  <c r="AL13" i="17"/>
  <c r="AM13" i="17"/>
  <c r="AK14" i="17"/>
  <c r="AL14" i="17"/>
  <c r="AM14" i="17"/>
  <c r="AK15" i="17"/>
  <c r="AL15" i="17"/>
  <c r="AM15" i="17"/>
  <c r="AK16" i="17"/>
  <c r="AL16" i="17"/>
  <c r="AM16" i="17"/>
  <c r="AK17" i="17"/>
  <c r="AL17" i="17"/>
  <c r="AM17" i="17"/>
  <c r="AK18" i="17"/>
  <c r="AL18" i="17"/>
  <c r="AM18" i="17"/>
  <c r="AK19" i="17"/>
  <c r="AL19" i="17"/>
  <c r="AM19" i="17"/>
  <c r="AK20" i="17"/>
  <c r="AL20" i="17"/>
  <c r="AM20" i="17"/>
  <c r="AK21" i="17"/>
  <c r="AL21" i="17"/>
  <c r="AM21" i="17"/>
  <c r="AK22" i="17"/>
  <c r="AL22" i="17"/>
  <c r="AM22" i="17"/>
  <c r="AK23" i="17"/>
  <c r="AL23" i="17"/>
  <c r="AM23" i="17"/>
  <c r="AK24" i="17"/>
  <c r="AL24" i="17"/>
  <c r="AM24" i="17"/>
  <c r="AK25" i="17"/>
  <c r="AL25" i="17"/>
  <c r="AM25" i="17"/>
  <c r="AK26" i="17"/>
  <c r="AL26" i="17"/>
  <c r="AM26" i="17"/>
  <c r="AK27" i="17"/>
  <c r="AL27" i="17"/>
  <c r="AM27" i="17"/>
  <c r="AK28" i="17"/>
  <c r="AL28" i="17"/>
  <c r="AM28" i="17"/>
  <c r="AK29" i="17"/>
  <c r="AL29" i="17"/>
  <c r="AM29" i="17"/>
  <c r="AK30" i="17"/>
  <c r="AL30" i="17"/>
  <c r="AM30" i="17"/>
  <c r="AK31" i="17"/>
  <c r="AL31" i="17"/>
  <c r="AM31" i="17"/>
  <c r="AK32" i="17"/>
  <c r="AL32" i="17"/>
  <c r="AM32" i="17"/>
  <c r="AK33" i="17"/>
  <c r="AL33" i="17"/>
  <c r="AM33" i="17"/>
  <c r="AK34" i="17"/>
  <c r="AL34" i="17"/>
  <c r="AM34" i="17"/>
  <c r="AK35" i="17"/>
  <c r="AL35" i="17"/>
  <c r="AM35" i="17"/>
  <c r="AK36" i="17"/>
  <c r="AL36" i="17"/>
  <c r="AM36" i="17"/>
  <c r="AK37" i="17"/>
  <c r="AL37" i="17"/>
  <c r="AM37" i="17"/>
  <c r="AK38" i="17"/>
  <c r="AL38" i="17"/>
  <c r="AM38" i="17"/>
  <c r="AK39" i="17"/>
  <c r="AL39" i="17"/>
  <c r="AM39" i="17"/>
  <c r="AK40" i="17"/>
  <c r="AL40" i="17"/>
  <c r="AM40" i="17"/>
  <c r="AK41" i="17"/>
  <c r="AL41" i="17"/>
  <c r="AM41" i="17"/>
  <c r="AK42" i="17"/>
  <c r="AL42" i="17"/>
  <c r="AM42" i="17"/>
  <c r="AK43" i="17"/>
  <c r="AL43" i="17"/>
  <c r="AM43" i="17"/>
  <c r="AK44" i="17"/>
  <c r="AL44" i="17"/>
  <c r="AM44" i="17"/>
  <c r="AK45" i="17"/>
  <c r="AL45" i="17"/>
  <c r="AM45" i="17"/>
  <c r="AK46" i="17"/>
  <c r="AL46" i="17"/>
  <c r="AM46" i="17"/>
  <c r="AK47" i="17"/>
  <c r="AL47" i="17"/>
  <c r="AM47" i="17"/>
  <c r="AK48" i="17"/>
  <c r="AL48" i="17"/>
  <c r="AM48" i="17"/>
  <c r="AK49" i="17"/>
  <c r="AL49" i="17"/>
  <c r="AM49" i="17"/>
  <c r="AK50" i="17"/>
  <c r="AL50" i="17"/>
  <c r="AM50" i="17"/>
  <c r="AK51" i="17"/>
  <c r="AL51" i="17"/>
  <c r="AM51" i="17"/>
  <c r="AK52" i="17"/>
  <c r="AL52" i="17"/>
  <c r="AM52" i="17"/>
  <c r="AK53" i="17"/>
  <c r="AL53" i="17"/>
  <c r="AM53" i="17"/>
  <c r="AK54" i="17"/>
  <c r="AL54" i="17"/>
  <c r="AM54" i="17"/>
  <c r="AK55" i="17"/>
  <c r="AL55" i="17"/>
  <c r="AM55" i="17"/>
  <c r="AK56" i="17"/>
  <c r="AL56" i="17"/>
  <c r="AM56" i="17"/>
  <c r="AK57" i="17"/>
  <c r="AL57" i="17"/>
  <c r="AM57" i="17"/>
  <c r="AK58" i="17"/>
  <c r="AL58" i="17"/>
  <c r="AM58" i="17"/>
  <c r="AK59" i="17"/>
  <c r="AL59" i="17"/>
  <c r="AM59" i="17"/>
  <c r="AK60" i="17"/>
  <c r="AL60" i="17"/>
  <c r="AM60" i="17"/>
  <c r="AK61" i="17"/>
  <c r="AL61" i="17"/>
  <c r="AM61" i="17"/>
  <c r="AK62" i="17"/>
  <c r="AL62" i="17"/>
  <c r="AM62" i="17"/>
  <c r="AK63" i="17"/>
  <c r="AL63" i="17"/>
  <c r="AM63" i="17"/>
  <c r="AK64" i="17"/>
  <c r="AL64" i="17"/>
  <c r="AM64" i="17"/>
  <c r="AK65" i="17"/>
  <c r="AL65" i="17"/>
  <c r="AM65" i="17"/>
  <c r="AK66" i="17"/>
  <c r="AL66" i="17"/>
  <c r="AM66" i="17"/>
  <c r="AK67" i="17"/>
  <c r="AL67" i="17"/>
  <c r="AM67" i="17"/>
  <c r="AK68" i="17"/>
  <c r="AL68" i="17"/>
  <c r="AM68" i="17"/>
  <c r="AK69" i="17"/>
  <c r="AL69" i="17"/>
  <c r="AM69" i="17"/>
  <c r="AK70" i="17"/>
  <c r="AL70" i="17"/>
  <c r="AM70" i="17"/>
  <c r="AK71" i="17"/>
  <c r="AL71" i="17"/>
  <c r="AM71" i="17"/>
  <c r="AK72" i="17"/>
  <c r="AL72" i="17"/>
  <c r="AM72" i="17"/>
  <c r="AK73" i="17"/>
  <c r="AL73" i="17"/>
  <c r="AM73" i="17"/>
  <c r="AK74" i="17"/>
  <c r="AL74" i="17"/>
  <c r="AM74" i="17"/>
  <c r="AK75" i="17"/>
  <c r="AL75" i="17"/>
  <c r="AM75" i="17"/>
  <c r="AK76" i="17"/>
  <c r="AL76" i="17"/>
  <c r="AM76" i="17"/>
  <c r="AK77" i="17"/>
  <c r="AL77" i="17"/>
  <c r="AM77" i="17"/>
  <c r="AK78" i="17"/>
  <c r="AL78" i="17"/>
  <c r="AM78" i="17"/>
  <c r="AK79" i="17"/>
  <c r="AL79" i="17"/>
  <c r="AM79" i="17"/>
  <c r="AK80" i="17"/>
  <c r="AL80" i="17"/>
  <c r="AM80" i="17"/>
  <c r="AK81" i="17"/>
  <c r="AL81" i="17"/>
  <c r="AM81" i="17"/>
  <c r="AK82" i="17"/>
  <c r="AL82" i="17"/>
  <c r="AM82" i="17"/>
  <c r="AK83" i="17"/>
  <c r="AL83" i="17"/>
  <c r="AM83" i="17"/>
  <c r="AK84" i="17"/>
  <c r="AL84" i="17"/>
  <c r="AM84" i="17"/>
  <c r="AK85" i="17"/>
  <c r="AL85" i="17"/>
  <c r="AM85" i="17"/>
  <c r="AK86" i="17"/>
  <c r="AL86" i="17"/>
  <c r="AM86" i="17"/>
  <c r="AK87" i="17"/>
  <c r="AL87" i="17"/>
  <c r="AM87" i="17"/>
  <c r="AK88" i="17"/>
  <c r="AL88" i="17"/>
  <c r="AM88" i="17"/>
  <c r="AK89" i="17"/>
  <c r="AL89" i="17"/>
  <c r="AM89" i="17"/>
  <c r="AK90" i="17"/>
  <c r="AL90" i="17"/>
  <c r="AM90" i="17"/>
  <c r="AK91" i="17"/>
  <c r="AL91" i="17"/>
  <c r="AM91" i="17"/>
  <c r="AK92" i="17"/>
  <c r="AL92" i="17"/>
  <c r="AM92" i="17"/>
  <c r="AK93" i="17"/>
  <c r="AL93" i="17"/>
  <c r="AM93" i="17"/>
  <c r="AK94" i="17"/>
  <c r="AL94" i="17"/>
  <c r="AM94" i="17"/>
  <c r="AK95" i="17"/>
  <c r="AL95" i="17"/>
  <c r="AM95" i="17"/>
  <c r="AK96" i="17"/>
  <c r="AL96" i="17"/>
  <c r="AM96" i="17"/>
  <c r="AK97" i="17"/>
  <c r="AL97" i="17"/>
  <c r="AM97" i="17"/>
  <c r="AK98" i="17"/>
  <c r="AL98" i="17"/>
  <c r="AM98" i="17"/>
  <c r="AK99" i="17"/>
  <c r="AL99" i="17"/>
  <c r="AM99" i="17"/>
  <c r="AK100" i="17"/>
  <c r="AL100" i="17"/>
  <c r="AM100" i="17"/>
  <c r="AK101" i="17"/>
  <c r="AL101" i="17"/>
  <c r="AM101" i="17"/>
  <c r="AK102" i="17"/>
  <c r="AL102" i="17"/>
  <c r="AM102" i="17"/>
  <c r="AK103" i="17"/>
  <c r="AL103" i="17"/>
  <c r="AM103" i="17"/>
  <c r="AK104" i="17"/>
  <c r="AL104" i="17"/>
  <c r="AM104" i="17"/>
  <c r="AK105" i="17"/>
  <c r="AL105" i="17"/>
  <c r="AM105" i="17"/>
  <c r="AK106" i="17"/>
  <c r="AL106" i="17"/>
  <c r="AM106" i="17"/>
  <c r="AK107" i="17"/>
  <c r="AL107" i="17"/>
  <c r="AM107" i="17"/>
  <c r="AK108" i="17"/>
  <c r="AL108" i="17"/>
  <c r="AM108" i="17"/>
  <c r="AK109" i="17"/>
  <c r="AL109" i="17"/>
  <c r="AM109" i="17"/>
  <c r="AK110" i="17"/>
  <c r="AL110" i="17"/>
  <c r="AM110" i="17"/>
  <c r="AK111" i="17"/>
  <c r="AL111" i="17"/>
  <c r="AM111" i="17"/>
  <c r="AK112" i="17"/>
  <c r="AL112" i="17"/>
  <c r="AM112" i="17"/>
  <c r="AK113" i="17"/>
  <c r="AL113" i="17"/>
  <c r="AM113" i="17"/>
  <c r="AK114" i="17"/>
  <c r="AL114" i="17"/>
  <c r="AM114" i="17"/>
  <c r="AK115" i="17"/>
  <c r="AL115" i="17"/>
  <c r="AM115" i="17"/>
  <c r="AK116" i="17"/>
  <c r="AL116" i="17"/>
  <c r="AM116" i="17"/>
  <c r="AK117" i="17"/>
  <c r="AL117" i="17"/>
  <c r="AM117" i="17"/>
  <c r="AK118" i="17"/>
  <c r="AL118" i="17"/>
  <c r="AM118" i="17"/>
  <c r="AK119" i="17"/>
  <c r="AL119" i="17"/>
  <c r="AM119" i="17"/>
  <c r="AK120" i="17"/>
  <c r="AL120" i="17"/>
  <c r="AM120" i="17"/>
  <c r="AK121" i="17"/>
  <c r="AL121" i="17"/>
  <c r="AM121" i="17"/>
  <c r="AK122" i="17"/>
  <c r="AL122" i="17"/>
  <c r="AM122" i="17"/>
  <c r="AK123" i="17"/>
  <c r="AL123" i="17"/>
  <c r="AM123" i="17"/>
  <c r="AK124" i="17"/>
  <c r="AL124" i="17"/>
  <c r="AM124" i="17"/>
  <c r="AK125" i="17"/>
  <c r="AL125" i="17"/>
  <c r="AM125" i="17"/>
  <c r="AK126" i="17"/>
  <c r="AL126" i="17"/>
  <c r="AM126" i="17"/>
  <c r="AK127" i="17"/>
  <c r="AL127" i="17"/>
  <c r="AM127" i="17"/>
  <c r="AK128" i="17"/>
  <c r="AL128" i="17"/>
  <c r="AM128" i="17"/>
  <c r="AK129" i="17"/>
  <c r="AL129" i="17"/>
  <c r="AM129" i="17"/>
  <c r="AK130" i="17"/>
  <c r="AL130" i="17"/>
  <c r="AM130" i="17"/>
  <c r="AK131" i="17"/>
  <c r="AL131" i="17"/>
  <c r="AM131" i="17"/>
  <c r="AK132" i="17"/>
  <c r="AL132" i="17"/>
  <c r="AM132" i="17"/>
  <c r="AK133" i="17"/>
  <c r="AL133" i="17"/>
  <c r="AM133" i="17"/>
  <c r="AK134" i="17"/>
  <c r="AL134" i="17"/>
  <c r="AM134" i="17"/>
  <c r="AK135" i="17"/>
  <c r="AL135" i="17"/>
  <c r="AM135" i="17"/>
  <c r="AK136" i="17"/>
  <c r="AL136" i="17"/>
  <c r="AM136" i="17"/>
  <c r="AK137" i="17"/>
  <c r="AL137" i="17"/>
  <c r="AM137" i="17"/>
  <c r="AK138" i="17"/>
  <c r="AL138" i="17"/>
  <c r="AM138" i="17"/>
  <c r="AK139" i="17"/>
  <c r="AL139" i="17"/>
  <c r="AM139" i="17"/>
  <c r="AK140" i="17"/>
  <c r="AL140" i="17"/>
  <c r="AM140" i="17"/>
  <c r="AK141" i="17"/>
  <c r="AL141" i="17"/>
  <c r="AM141" i="17"/>
  <c r="AK142" i="17"/>
  <c r="AL142" i="17"/>
  <c r="AM142" i="17"/>
  <c r="AK143" i="17"/>
  <c r="AL143" i="17"/>
  <c r="AM143" i="17"/>
  <c r="AK144" i="17"/>
  <c r="AL144" i="17"/>
  <c r="AM144" i="17"/>
  <c r="AK145" i="17"/>
  <c r="AL145" i="17"/>
  <c r="AM145" i="17"/>
  <c r="AK146" i="17"/>
  <c r="AL146" i="17"/>
  <c r="AM146" i="17"/>
  <c r="AK147" i="17"/>
  <c r="AL147" i="17"/>
  <c r="AM147" i="17"/>
  <c r="AK148" i="17"/>
  <c r="AL148" i="17"/>
  <c r="AM148" i="17"/>
  <c r="AK149" i="17"/>
  <c r="AL149" i="17"/>
  <c r="AM149" i="17"/>
  <c r="AK150" i="17"/>
  <c r="AL150" i="17"/>
  <c r="AM150" i="17"/>
  <c r="AK151" i="17"/>
  <c r="AL151" i="17"/>
  <c r="AM151" i="17"/>
  <c r="AK152" i="17"/>
  <c r="AL152" i="17"/>
  <c r="AM152" i="17"/>
  <c r="AK153" i="17"/>
  <c r="AL153" i="17"/>
  <c r="AM153" i="17"/>
  <c r="AK154" i="17"/>
  <c r="AL154" i="17"/>
  <c r="AM154" i="17"/>
  <c r="AK155" i="17"/>
  <c r="AL155" i="17"/>
  <c r="AM155" i="17"/>
  <c r="AK156" i="17"/>
  <c r="AL156" i="17"/>
  <c r="AM156" i="17"/>
  <c r="AK157" i="17"/>
  <c r="AL157" i="17"/>
  <c r="AM157" i="17"/>
  <c r="AK158" i="17"/>
  <c r="AL158" i="17"/>
  <c r="AM158" i="17"/>
  <c r="AK159" i="17"/>
  <c r="AL159" i="17"/>
  <c r="AM159" i="17"/>
  <c r="AK160" i="17"/>
  <c r="AL160" i="17"/>
  <c r="AM160" i="17"/>
  <c r="AK161" i="17"/>
  <c r="AL161" i="17"/>
  <c r="AM161" i="17"/>
  <c r="AK162" i="17"/>
  <c r="AL162" i="17"/>
  <c r="AM162" i="17"/>
  <c r="AK163" i="17"/>
  <c r="AL163" i="17"/>
  <c r="AM163" i="17"/>
  <c r="AK164" i="17"/>
  <c r="AL164" i="17"/>
  <c r="AM164" i="17"/>
  <c r="AK165" i="17"/>
  <c r="AL165" i="17"/>
  <c r="AM165" i="17"/>
  <c r="AN5" i="16"/>
  <c r="AN4" i="16"/>
  <c r="AN3" i="16"/>
  <c r="AN7" i="16"/>
  <c r="AN8" i="16"/>
  <c r="AN9" i="16"/>
  <c r="AN10" i="16"/>
  <c r="AN11" i="16"/>
  <c r="AN12" i="16"/>
  <c r="AN13" i="16"/>
  <c r="AN14" i="16"/>
  <c r="AN15" i="16"/>
  <c r="AN16" i="16"/>
  <c r="AN17" i="16"/>
  <c r="AN18" i="16"/>
  <c r="AN19" i="16"/>
  <c r="AN20" i="16"/>
  <c r="AN21" i="16"/>
  <c r="AN22" i="16"/>
  <c r="AN23" i="16"/>
  <c r="AN24" i="16"/>
  <c r="AN25" i="16"/>
  <c r="AN26" i="16"/>
  <c r="AN27" i="16"/>
  <c r="AN28" i="16"/>
  <c r="AN29" i="16"/>
  <c r="AN30" i="16"/>
  <c r="AN31" i="16"/>
  <c r="AN32" i="16"/>
  <c r="AN33" i="16"/>
  <c r="AN34" i="16"/>
  <c r="AN35" i="16"/>
  <c r="AN36" i="16"/>
  <c r="AN37" i="16"/>
  <c r="AN38" i="16"/>
  <c r="AN39" i="16"/>
  <c r="AN40" i="16"/>
  <c r="AN41" i="16"/>
  <c r="AN42" i="16"/>
  <c r="AN43" i="16"/>
  <c r="AN44" i="16"/>
  <c r="AN45" i="16"/>
  <c r="AN46" i="16"/>
  <c r="AN47" i="16"/>
  <c r="AN48" i="16"/>
  <c r="AN49" i="16"/>
  <c r="AN50" i="16"/>
  <c r="AN51" i="16"/>
  <c r="AN52" i="16"/>
  <c r="AN53" i="16"/>
  <c r="AN54" i="16"/>
  <c r="AN55" i="16"/>
  <c r="AN56" i="16"/>
  <c r="AN57" i="16"/>
  <c r="AN58" i="16"/>
  <c r="AN59" i="16"/>
  <c r="AN60" i="16"/>
  <c r="AN61" i="16"/>
  <c r="AN62" i="16"/>
  <c r="AN63" i="16"/>
  <c r="AN64" i="16"/>
  <c r="AN65" i="16"/>
  <c r="AN66" i="16"/>
  <c r="AN67" i="16"/>
  <c r="AN6" i="16"/>
  <c r="AK6" i="16"/>
  <c r="AL6" i="16"/>
  <c r="AM6" i="16"/>
  <c r="AK7" i="16"/>
  <c r="AL7" i="16"/>
  <c r="AM7" i="16"/>
  <c r="AK8" i="16"/>
  <c r="AL8" i="16"/>
  <c r="AM8" i="16"/>
  <c r="AK9" i="16"/>
  <c r="AL9" i="16"/>
  <c r="AM9" i="16"/>
  <c r="AK10" i="16"/>
  <c r="AL10" i="16"/>
  <c r="AM10" i="16"/>
  <c r="AK11" i="16"/>
  <c r="AL11" i="16"/>
  <c r="AM11" i="16"/>
  <c r="AK12" i="16"/>
  <c r="AL12" i="16"/>
  <c r="AM12" i="16"/>
  <c r="AK13" i="16"/>
  <c r="AL13" i="16"/>
  <c r="AM13" i="16"/>
  <c r="AK14" i="16"/>
  <c r="AL14" i="16"/>
  <c r="AM14" i="16"/>
  <c r="AK15" i="16"/>
  <c r="AL15" i="16"/>
  <c r="AM15" i="16"/>
  <c r="AK16" i="16"/>
  <c r="AL16" i="16"/>
  <c r="AM16" i="16"/>
  <c r="AK17" i="16"/>
  <c r="AL17" i="16"/>
  <c r="AM17" i="16"/>
  <c r="AK18" i="16"/>
  <c r="AL18" i="16"/>
  <c r="AM18" i="16"/>
  <c r="AK19" i="16"/>
  <c r="AL19" i="16"/>
  <c r="AM19" i="16"/>
  <c r="AK20" i="16"/>
  <c r="AL20" i="16"/>
  <c r="AM20" i="16"/>
  <c r="AK21" i="16"/>
  <c r="AL21" i="16"/>
  <c r="AM21" i="16"/>
  <c r="AK22" i="16"/>
  <c r="AL22" i="16"/>
  <c r="AM22" i="16"/>
  <c r="AK23" i="16"/>
  <c r="AL23" i="16"/>
  <c r="AM23" i="16"/>
  <c r="AK24" i="16"/>
  <c r="AL24" i="16"/>
  <c r="AM24" i="16"/>
  <c r="AK25" i="16"/>
  <c r="AL25" i="16"/>
  <c r="AM25" i="16"/>
  <c r="AK26" i="16"/>
  <c r="AL26" i="16"/>
  <c r="AM26" i="16"/>
  <c r="AK27" i="16"/>
  <c r="AL27" i="16"/>
  <c r="AM27" i="16"/>
  <c r="AK28" i="16"/>
  <c r="AL28" i="16"/>
  <c r="AM28" i="16"/>
  <c r="AK29" i="16"/>
  <c r="AL29" i="16"/>
  <c r="AM29" i="16"/>
  <c r="AK30" i="16"/>
  <c r="AL30" i="16"/>
  <c r="AM30" i="16"/>
  <c r="AK31" i="16"/>
  <c r="AL31" i="16"/>
  <c r="AM31" i="16"/>
  <c r="AK32" i="16"/>
  <c r="AL32" i="16"/>
  <c r="AM32" i="16"/>
  <c r="AK33" i="16"/>
  <c r="AL33" i="16"/>
  <c r="AM33" i="16"/>
  <c r="AK34" i="16"/>
  <c r="AL34" i="16"/>
  <c r="AM34" i="16"/>
  <c r="AK35" i="16"/>
  <c r="AL35" i="16"/>
  <c r="AM35" i="16"/>
  <c r="AK36" i="16"/>
  <c r="AL36" i="16"/>
  <c r="AM36" i="16"/>
  <c r="AK37" i="16"/>
  <c r="AL37" i="16"/>
  <c r="AM37" i="16"/>
  <c r="AK38" i="16"/>
  <c r="AL38" i="16"/>
  <c r="AM38" i="16"/>
  <c r="AK39" i="16"/>
  <c r="AL39" i="16"/>
  <c r="AM39" i="16"/>
  <c r="AK40" i="16"/>
  <c r="AL40" i="16"/>
  <c r="AM40" i="16"/>
  <c r="AK41" i="16"/>
  <c r="AL41" i="16"/>
  <c r="AM41" i="16"/>
  <c r="AK42" i="16"/>
  <c r="AL42" i="16"/>
  <c r="AM42" i="16"/>
  <c r="AK43" i="16"/>
  <c r="AL43" i="16"/>
  <c r="AM43" i="16"/>
  <c r="AK44" i="16"/>
  <c r="AL44" i="16"/>
  <c r="AM44" i="16"/>
  <c r="AK45" i="16"/>
  <c r="AL45" i="16"/>
  <c r="AM45" i="16"/>
  <c r="AK46" i="16"/>
  <c r="AL46" i="16"/>
  <c r="AM46" i="16"/>
  <c r="AK47" i="16"/>
  <c r="AL47" i="16"/>
  <c r="AM47" i="16"/>
  <c r="AK48" i="16"/>
  <c r="AL48" i="16"/>
  <c r="AM48" i="16"/>
  <c r="AK49" i="16"/>
  <c r="AL49" i="16"/>
  <c r="AM49" i="16"/>
  <c r="AK50" i="16"/>
  <c r="AL50" i="16"/>
  <c r="AM50" i="16"/>
  <c r="AK51" i="16"/>
  <c r="AL51" i="16"/>
  <c r="AM51" i="16"/>
  <c r="AK52" i="16"/>
  <c r="AL52" i="16"/>
  <c r="AM52" i="16"/>
  <c r="AK53" i="16"/>
  <c r="AL53" i="16"/>
  <c r="AM53" i="16"/>
  <c r="AK54" i="16"/>
  <c r="AL54" i="16"/>
  <c r="AM54" i="16"/>
  <c r="AK55" i="16"/>
  <c r="AL55" i="16"/>
  <c r="AM55" i="16"/>
  <c r="AK56" i="16"/>
  <c r="AL56" i="16"/>
  <c r="AM56" i="16"/>
  <c r="AK57" i="16"/>
  <c r="AL57" i="16"/>
  <c r="AM57" i="16"/>
  <c r="AK58" i="16"/>
  <c r="AL58" i="16"/>
  <c r="AM58" i="16"/>
  <c r="AK59" i="16"/>
  <c r="AL59" i="16"/>
  <c r="AM59" i="16"/>
  <c r="AK60" i="16"/>
  <c r="AL60" i="16"/>
  <c r="AM60" i="16"/>
  <c r="AK61" i="16"/>
  <c r="AL61" i="16"/>
  <c r="AM61" i="16"/>
  <c r="AK62" i="16"/>
  <c r="AL62" i="16"/>
  <c r="AM62" i="16"/>
  <c r="AK63" i="16"/>
  <c r="AL63" i="16"/>
  <c r="AM63" i="16"/>
  <c r="AK64" i="16"/>
  <c r="AL64" i="16"/>
  <c r="AM64" i="16"/>
  <c r="AK65" i="16"/>
  <c r="AL65" i="16"/>
  <c r="AM65" i="16"/>
  <c r="AK66" i="16"/>
  <c r="AL66" i="16"/>
  <c r="AM66" i="16"/>
  <c r="AK67" i="16"/>
  <c r="AL67" i="16"/>
  <c r="AM67" i="16"/>
  <c r="AC770" i="7"/>
  <c r="AD770" i="7"/>
  <c r="AE770" i="7"/>
  <c r="AF770" i="7"/>
  <c r="AG770" i="7"/>
  <c r="AH770" i="7"/>
  <c r="AI770" i="7"/>
  <c r="AJ770" i="7"/>
  <c r="AK770" i="7"/>
  <c r="AL770" i="7"/>
  <c r="AM770" i="7"/>
  <c r="AN770" i="7"/>
  <c r="A770" i="7"/>
  <c r="AC8" i="7"/>
  <c r="AD8" i="7"/>
  <c r="AE8" i="7"/>
  <c r="AF8" i="7"/>
  <c r="AG8" i="7"/>
  <c r="AH8" i="7"/>
  <c r="AI8" i="7"/>
  <c r="AJ8" i="7"/>
  <c r="AK8" i="7"/>
  <c r="AL8" i="7"/>
  <c r="AM8" i="7"/>
  <c r="AN8" i="7"/>
  <c r="AC9" i="7"/>
  <c r="AD9" i="7"/>
  <c r="AE9" i="7"/>
  <c r="AF9" i="7"/>
  <c r="AG9" i="7"/>
  <c r="AH9" i="7"/>
  <c r="AI9" i="7"/>
  <c r="AJ9" i="7"/>
  <c r="AK9" i="7"/>
  <c r="AL9" i="7"/>
  <c r="AM9" i="7"/>
  <c r="AN9" i="7"/>
  <c r="AC10" i="7"/>
  <c r="AD10" i="7"/>
  <c r="AE10" i="7"/>
  <c r="AF10" i="7"/>
  <c r="AG10" i="7"/>
  <c r="AH10" i="7"/>
  <c r="AI10" i="7"/>
  <c r="AJ10" i="7"/>
  <c r="AK10" i="7"/>
  <c r="AL10" i="7"/>
  <c r="AM10" i="7"/>
  <c r="AN10" i="7"/>
  <c r="AC11" i="7"/>
  <c r="AD11" i="7"/>
  <c r="AE11" i="7"/>
  <c r="AF11" i="7"/>
  <c r="AG11" i="7"/>
  <c r="AH11" i="7"/>
  <c r="AI11" i="7"/>
  <c r="AJ11" i="7"/>
  <c r="AK11" i="7"/>
  <c r="AL11" i="7"/>
  <c r="AM11" i="7"/>
  <c r="AN11" i="7"/>
  <c r="AC12" i="7"/>
  <c r="AD12" i="7"/>
  <c r="AE12" i="7"/>
  <c r="AF12" i="7"/>
  <c r="AG12" i="7"/>
  <c r="AH12" i="7"/>
  <c r="AI12" i="7"/>
  <c r="AJ12" i="7"/>
  <c r="AK12" i="7"/>
  <c r="AL12" i="7"/>
  <c r="AM12" i="7"/>
  <c r="AN12" i="7"/>
  <c r="AC13" i="7"/>
  <c r="AD13" i="7"/>
  <c r="AE13" i="7"/>
  <c r="AF13" i="7"/>
  <c r="AG13" i="7"/>
  <c r="AH13" i="7"/>
  <c r="AI13" i="7"/>
  <c r="AJ13" i="7"/>
  <c r="AK13" i="7"/>
  <c r="AL13" i="7"/>
  <c r="AM13" i="7"/>
  <c r="AN13" i="7"/>
  <c r="AC14" i="7"/>
  <c r="AD14" i="7"/>
  <c r="AE14" i="7"/>
  <c r="AF14" i="7"/>
  <c r="AG14" i="7"/>
  <c r="AH14" i="7"/>
  <c r="AI14" i="7"/>
  <c r="AJ14" i="7"/>
  <c r="AK14" i="7"/>
  <c r="AL14" i="7"/>
  <c r="AM14" i="7"/>
  <c r="AN14" i="7"/>
  <c r="AC15" i="7"/>
  <c r="AD15" i="7"/>
  <c r="AE15" i="7"/>
  <c r="AF15" i="7"/>
  <c r="AG15" i="7"/>
  <c r="AH15" i="7"/>
  <c r="AI15" i="7"/>
  <c r="AJ15" i="7"/>
  <c r="AK15" i="7"/>
  <c r="AL15" i="7"/>
  <c r="AM15" i="7"/>
  <c r="AN15" i="7"/>
  <c r="AC16" i="7"/>
  <c r="AD16" i="7"/>
  <c r="AE16" i="7"/>
  <c r="AF16" i="7"/>
  <c r="AG16" i="7"/>
  <c r="AH16" i="7"/>
  <c r="AI16" i="7"/>
  <c r="AJ16" i="7"/>
  <c r="AK16" i="7"/>
  <c r="AL16" i="7"/>
  <c r="AM16" i="7"/>
  <c r="AN16" i="7"/>
  <c r="AC17" i="7"/>
  <c r="AD17" i="7"/>
  <c r="AE17" i="7"/>
  <c r="AF17" i="7"/>
  <c r="AG17" i="7"/>
  <c r="AH17" i="7"/>
  <c r="AI17" i="7"/>
  <c r="AJ17" i="7"/>
  <c r="AK17" i="7"/>
  <c r="AL17" i="7"/>
  <c r="AM17" i="7"/>
  <c r="AN17" i="7"/>
  <c r="AC18" i="7"/>
  <c r="AD18" i="7"/>
  <c r="AE18" i="7"/>
  <c r="AF18" i="7"/>
  <c r="AG18" i="7"/>
  <c r="AH18" i="7"/>
  <c r="AI18" i="7"/>
  <c r="AJ18" i="7"/>
  <c r="AK18" i="7"/>
  <c r="AL18" i="7"/>
  <c r="AM18" i="7"/>
  <c r="AN18" i="7"/>
  <c r="AC19" i="7"/>
  <c r="AD19" i="7"/>
  <c r="AE19" i="7"/>
  <c r="AF19" i="7"/>
  <c r="AG19" i="7"/>
  <c r="AH19" i="7"/>
  <c r="AI19" i="7"/>
  <c r="AJ19" i="7"/>
  <c r="AK19" i="7"/>
  <c r="AL19" i="7"/>
  <c r="AM19" i="7"/>
  <c r="AN19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C21" i="7"/>
  <c r="AD21" i="7"/>
  <c r="AE21" i="7"/>
  <c r="AF21" i="7"/>
  <c r="AG21" i="7"/>
  <c r="AH21" i="7"/>
  <c r="AI21" i="7"/>
  <c r="AJ21" i="7"/>
  <c r="AK21" i="7"/>
  <c r="AL21" i="7"/>
  <c r="AM21" i="7"/>
  <c r="AN21" i="7"/>
  <c r="AC22" i="7"/>
  <c r="AD22" i="7"/>
  <c r="AE22" i="7"/>
  <c r="AF22" i="7"/>
  <c r="AG22" i="7"/>
  <c r="AH22" i="7"/>
  <c r="AI22" i="7"/>
  <c r="AJ22" i="7"/>
  <c r="AK22" i="7"/>
  <c r="AL22" i="7"/>
  <c r="AM22" i="7"/>
  <c r="AN22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C24" i="7"/>
  <c r="AD24" i="7"/>
  <c r="AE24" i="7"/>
  <c r="AF24" i="7"/>
  <c r="AG24" i="7"/>
  <c r="AH24" i="7"/>
  <c r="AI24" i="7"/>
  <c r="AJ24" i="7"/>
  <c r="AK24" i="7"/>
  <c r="AL24" i="7"/>
  <c r="AM24" i="7"/>
  <c r="AN24" i="7"/>
  <c r="AC25" i="7"/>
  <c r="AD25" i="7"/>
  <c r="AE25" i="7"/>
  <c r="AF25" i="7"/>
  <c r="AG25" i="7"/>
  <c r="AH25" i="7"/>
  <c r="AI25" i="7"/>
  <c r="AJ25" i="7"/>
  <c r="AK25" i="7"/>
  <c r="AL25" i="7"/>
  <c r="AM25" i="7"/>
  <c r="AN25" i="7"/>
  <c r="AC26" i="7"/>
  <c r="AD26" i="7"/>
  <c r="AE26" i="7"/>
  <c r="AF26" i="7"/>
  <c r="AG26" i="7"/>
  <c r="AH26" i="7"/>
  <c r="AI26" i="7"/>
  <c r="AJ26" i="7"/>
  <c r="AK26" i="7"/>
  <c r="AL26" i="7"/>
  <c r="AM26" i="7"/>
  <c r="AN26" i="7"/>
  <c r="AC27" i="7"/>
  <c r="AD27" i="7"/>
  <c r="AE27" i="7"/>
  <c r="AF27" i="7"/>
  <c r="AG27" i="7"/>
  <c r="AH27" i="7"/>
  <c r="AI27" i="7"/>
  <c r="AJ27" i="7"/>
  <c r="AK27" i="7"/>
  <c r="AL27" i="7"/>
  <c r="AM27" i="7"/>
  <c r="AN27" i="7"/>
  <c r="AC28" i="7"/>
  <c r="AD28" i="7"/>
  <c r="AE28" i="7"/>
  <c r="AF28" i="7"/>
  <c r="AG28" i="7"/>
  <c r="AH28" i="7"/>
  <c r="AI28" i="7"/>
  <c r="AJ28" i="7"/>
  <c r="AK28" i="7"/>
  <c r="AL28" i="7"/>
  <c r="AM28" i="7"/>
  <c r="AN28" i="7"/>
  <c r="AC29" i="7"/>
  <c r="AD29" i="7"/>
  <c r="AE29" i="7"/>
  <c r="AF29" i="7"/>
  <c r="AG29" i="7"/>
  <c r="AH29" i="7"/>
  <c r="AI29" i="7"/>
  <c r="AJ29" i="7"/>
  <c r="AK29" i="7"/>
  <c r="AL29" i="7"/>
  <c r="AM29" i="7"/>
  <c r="AN29" i="7"/>
  <c r="AC30" i="7"/>
  <c r="AD30" i="7"/>
  <c r="AE30" i="7"/>
  <c r="AF30" i="7"/>
  <c r="AG30" i="7"/>
  <c r="AH30" i="7"/>
  <c r="AI30" i="7"/>
  <c r="AJ30" i="7"/>
  <c r="AK30" i="7"/>
  <c r="AL30" i="7"/>
  <c r="AM30" i="7"/>
  <c r="AN30" i="7"/>
  <c r="AC31" i="7"/>
  <c r="AD31" i="7"/>
  <c r="AE31" i="7"/>
  <c r="AF31" i="7"/>
  <c r="AG31" i="7"/>
  <c r="AH31" i="7"/>
  <c r="AI31" i="7"/>
  <c r="AJ31" i="7"/>
  <c r="AK31" i="7"/>
  <c r="AL31" i="7"/>
  <c r="AM31" i="7"/>
  <c r="AN31" i="7"/>
  <c r="AC32" i="7"/>
  <c r="AD32" i="7"/>
  <c r="AE32" i="7"/>
  <c r="AF32" i="7"/>
  <c r="AG32" i="7"/>
  <c r="AH32" i="7"/>
  <c r="AI32" i="7"/>
  <c r="AJ32" i="7"/>
  <c r="AK32" i="7"/>
  <c r="AL32" i="7"/>
  <c r="AM32" i="7"/>
  <c r="AN32" i="7"/>
  <c r="AC33" i="7"/>
  <c r="AD33" i="7"/>
  <c r="AE33" i="7"/>
  <c r="AF33" i="7"/>
  <c r="AG33" i="7"/>
  <c r="AH33" i="7"/>
  <c r="AI33" i="7"/>
  <c r="AJ33" i="7"/>
  <c r="AK33" i="7"/>
  <c r="AL33" i="7"/>
  <c r="AM33" i="7"/>
  <c r="AN33" i="7"/>
  <c r="AC34" i="7"/>
  <c r="AD34" i="7"/>
  <c r="AE34" i="7"/>
  <c r="AF34" i="7"/>
  <c r="AG34" i="7"/>
  <c r="AH34" i="7"/>
  <c r="AI34" i="7"/>
  <c r="AJ34" i="7"/>
  <c r="AK34" i="7"/>
  <c r="AL34" i="7"/>
  <c r="AM34" i="7"/>
  <c r="AN34" i="7"/>
  <c r="AC35" i="7"/>
  <c r="AD35" i="7"/>
  <c r="AE35" i="7"/>
  <c r="AF35" i="7"/>
  <c r="AG35" i="7"/>
  <c r="AH35" i="7"/>
  <c r="AI35" i="7"/>
  <c r="AJ35" i="7"/>
  <c r="AK35" i="7"/>
  <c r="AL35" i="7"/>
  <c r="AM35" i="7"/>
  <c r="AN35" i="7"/>
  <c r="AC36" i="7"/>
  <c r="AD36" i="7"/>
  <c r="AE36" i="7"/>
  <c r="AF36" i="7"/>
  <c r="AG36" i="7"/>
  <c r="AH36" i="7"/>
  <c r="AI36" i="7"/>
  <c r="AJ36" i="7"/>
  <c r="AK36" i="7"/>
  <c r="AL36" i="7"/>
  <c r="AM36" i="7"/>
  <c r="AN36" i="7"/>
  <c r="AC37" i="7"/>
  <c r="AD37" i="7"/>
  <c r="AE37" i="7"/>
  <c r="AF37" i="7"/>
  <c r="AG37" i="7"/>
  <c r="AH37" i="7"/>
  <c r="AI37" i="7"/>
  <c r="AJ37" i="7"/>
  <c r="AK37" i="7"/>
  <c r="AL37" i="7"/>
  <c r="AM37" i="7"/>
  <c r="AN37" i="7"/>
  <c r="AC38" i="7"/>
  <c r="AD38" i="7"/>
  <c r="AE38" i="7"/>
  <c r="AF38" i="7"/>
  <c r="AG38" i="7"/>
  <c r="AH38" i="7"/>
  <c r="AI38" i="7"/>
  <c r="AJ38" i="7"/>
  <c r="AK38" i="7"/>
  <c r="AL38" i="7"/>
  <c r="AM38" i="7"/>
  <c r="AN38" i="7"/>
  <c r="AC39" i="7"/>
  <c r="AD39" i="7"/>
  <c r="AE39" i="7"/>
  <c r="AF39" i="7"/>
  <c r="AG39" i="7"/>
  <c r="AH39" i="7"/>
  <c r="AI39" i="7"/>
  <c r="AJ39" i="7"/>
  <c r="AK39" i="7"/>
  <c r="AL39" i="7"/>
  <c r="AM39" i="7"/>
  <c r="AN39" i="7"/>
  <c r="AC40" i="7"/>
  <c r="AD40" i="7"/>
  <c r="AE40" i="7"/>
  <c r="AF40" i="7"/>
  <c r="AG40" i="7"/>
  <c r="AH40" i="7"/>
  <c r="AI40" i="7"/>
  <c r="AJ40" i="7"/>
  <c r="AK40" i="7"/>
  <c r="AL40" i="7"/>
  <c r="AM40" i="7"/>
  <c r="AN40" i="7"/>
  <c r="AC41" i="7"/>
  <c r="AD41" i="7"/>
  <c r="AE41" i="7"/>
  <c r="AF41" i="7"/>
  <c r="AG41" i="7"/>
  <c r="AH41" i="7"/>
  <c r="AI41" i="7"/>
  <c r="AJ41" i="7"/>
  <c r="AK41" i="7"/>
  <c r="AL41" i="7"/>
  <c r="AM41" i="7"/>
  <c r="AN41" i="7"/>
  <c r="AC42" i="7"/>
  <c r="AD42" i="7"/>
  <c r="AE42" i="7"/>
  <c r="AF42" i="7"/>
  <c r="AG42" i="7"/>
  <c r="AH42" i="7"/>
  <c r="AI42" i="7"/>
  <c r="AJ42" i="7"/>
  <c r="AK42" i="7"/>
  <c r="AL42" i="7"/>
  <c r="AM42" i="7"/>
  <c r="AN42" i="7"/>
  <c r="AC43" i="7"/>
  <c r="AD43" i="7"/>
  <c r="AE43" i="7"/>
  <c r="AF43" i="7"/>
  <c r="AG43" i="7"/>
  <c r="AH43" i="7"/>
  <c r="AI43" i="7"/>
  <c r="AJ43" i="7"/>
  <c r="AK43" i="7"/>
  <c r="AL43" i="7"/>
  <c r="AM43" i="7"/>
  <c r="AN43" i="7"/>
  <c r="AC44" i="7"/>
  <c r="AD44" i="7"/>
  <c r="AE44" i="7"/>
  <c r="AF44" i="7"/>
  <c r="AG44" i="7"/>
  <c r="AH44" i="7"/>
  <c r="AI44" i="7"/>
  <c r="AJ44" i="7"/>
  <c r="AK44" i="7"/>
  <c r="AL44" i="7"/>
  <c r="AM44" i="7"/>
  <c r="AN44" i="7"/>
  <c r="AC45" i="7"/>
  <c r="AD45" i="7"/>
  <c r="AE45" i="7"/>
  <c r="AF45" i="7"/>
  <c r="AG45" i="7"/>
  <c r="AH45" i="7"/>
  <c r="AI45" i="7"/>
  <c r="AJ45" i="7"/>
  <c r="AK45" i="7"/>
  <c r="AL45" i="7"/>
  <c r="AM45" i="7"/>
  <c r="AN45" i="7"/>
  <c r="AC46" i="7"/>
  <c r="AD46" i="7"/>
  <c r="AE46" i="7"/>
  <c r="AF46" i="7"/>
  <c r="AG46" i="7"/>
  <c r="AH46" i="7"/>
  <c r="AI46" i="7"/>
  <c r="AJ46" i="7"/>
  <c r="AK46" i="7"/>
  <c r="AL46" i="7"/>
  <c r="AM46" i="7"/>
  <c r="AN46" i="7"/>
  <c r="AC47" i="7"/>
  <c r="AD47" i="7"/>
  <c r="AE47" i="7"/>
  <c r="AF47" i="7"/>
  <c r="AG47" i="7"/>
  <c r="AH47" i="7"/>
  <c r="AI47" i="7"/>
  <c r="AJ47" i="7"/>
  <c r="AK47" i="7"/>
  <c r="AL47" i="7"/>
  <c r="AM47" i="7"/>
  <c r="AN47" i="7"/>
  <c r="AC48" i="7"/>
  <c r="AD48" i="7"/>
  <c r="AE48" i="7"/>
  <c r="AF48" i="7"/>
  <c r="AG48" i="7"/>
  <c r="AH48" i="7"/>
  <c r="AI48" i="7"/>
  <c r="AJ48" i="7"/>
  <c r="AK48" i="7"/>
  <c r="AL48" i="7"/>
  <c r="AM48" i="7"/>
  <c r="AN48" i="7"/>
  <c r="AC49" i="7"/>
  <c r="AD49" i="7"/>
  <c r="AE49" i="7"/>
  <c r="AF49" i="7"/>
  <c r="AG49" i="7"/>
  <c r="AH49" i="7"/>
  <c r="AI49" i="7"/>
  <c r="AJ49" i="7"/>
  <c r="AK49" i="7"/>
  <c r="AL49" i="7"/>
  <c r="AM49" i="7"/>
  <c r="AN49" i="7"/>
  <c r="AC50" i="7"/>
  <c r="AD50" i="7"/>
  <c r="AE50" i="7"/>
  <c r="AF50" i="7"/>
  <c r="AG50" i="7"/>
  <c r="AH50" i="7"/>
  <c r="AI50" i="7"/>
  <c r="AJ50" i="7"/>
  <c r="AK50" i="7"/>
  <c r="AL50" i="7"/>
  <c r="AM50" i="7"/>
  <c r="AN50" i="7"/>
  <c r="AC51" i="7"/>
  <c r="AD51" i="7"/>
  <c r="AE51" i="7"/>
  <c r="AF51" i="7"/>
  <c r="AG51" i="7"/>
  <c r="AH51" i="7"/>
  <c r="AI51" i="7"/>
  <c r="AJ51" i="7"/>
  <c r="AK51" i="7"/>
  <c r="AL51" i="7"/>
  <c r="AM51" i="7"/>
  <c r="AN51" i="7"/>
  <c r="AC52" i="7"/>
  <c r="AD52" i="7"/>
  <c r="AE52" i="7"/>
  <c r="AF52" i="7"/>
  <c r="AG52" i="7"/>
  <c r="AH52" i="7"/>
  <c r="AI52" i="7"/>
  <c r="AJ52" i="7"/>
  <c r="AK52" i="7"/>
  <c r="AL52" i="7"/>
  <c r="AM52" i="7"/>
  <c r="AN52" i="7"/>
  <c r="AC53" i="7"/>
  <c r="AD53" i="7"/>
  <c r="AE53" i="7"/>
  <c r="AF53" i="7"/>
  <c r="AG53" i="7"/>
  <c r="AH53" i="7"/>
  <c r="AI53" i="7"/>
  <c r="AJ53" i="7"/>
  <c r="AK53" i="7"/>
  <c r="AL53" i="7"/>
  <c r="AM53" i="7"/>
  <c r="AN53" i="7"/>
  <c r="AC54" i="7"/>
  <c r="AD54" i="7"/>
  <c r="AE54" i="7"/>
  <c r="AF54" i="7"/>
  <c r="AG54" i="7"/>
  <c r="AH54" i="7"/>
  <c r="AI54" i="7"/>
  <c r="AJ54" i="7"/>
  <c r="AK54" i="7"/>
  <c r="AL54" i="7"/>
  <c r="AM54" i="7"/>
  <c r="AN54" i="7"/>
  <c r="AC55" i="7"/>
  <c r="AD55" i="7"/>
  <c r="AE55" i="7"/>
  <c r="AF55" i="7"/>
  <c r="AG55" i="7"/>
  <c r="AH55" i="7"/>
  <c r="AI55" i="7"/>
  <c r="AJ55" i="7"/>
  <c r="AK55" i="7"/>
  <c r="AL55" i="7"/>
  <c r="AM55" i="7"/>
  <c r="AN55" i="7"/>
  <c r="AC56" i="7"/>
  <c r="AD56" i="7"/>
  <c r="AE56" i="7"/>
  <c r="AF56" i="7"/>
  <c r="AG56" i="7"/>
  <c r="AH56" i="7"/>
  <c r="AI56" i="7"/>
  <c r="AJ56" i="7"/>
  <c r="AK56" i="7"/>
  <c r="AL56" i="7"/>
  <c r="AM56" i="7"/>
  <c r="AN56" i="7"/>
  <c r="AC57" i="7"/>
  <c r="AD57" i="7"/>
  <c r="AE57" i="7"/>
  <c r="AF57" i="7"/>
  <c r="AG57" i="7"/>
  <c r="AH57" i="7"/>
  <c r="AI57" i="7"/>
  <c r="AJ57" i="7"/>
  <c r="AK57" i="7"/>
  <c r="AL57" i="7"/>
  <c r="AM57" i="7"/>
  <c r="AN57" i="7"/>
  <c r="AC58" i="7"/>
  <c r="AD58" i="7"/>
  <c r="AE58" i="7"/>
  <c r="AF58" i="7"/>
  <c r="AG58" i="7"/>
  <c r="AH58" i="7"/>
  <c r="AI58" i="7"/>
  <c r="AJ58" i="7"/>
  <c r="AK58" i="7"/>
  <c r="AL58" i="7"/>
  <c r="AM58" i="7"/>
  <c r="AN58" i="7"/>
  <c r="AC59" i="7"/>
  <c r="AD59" i="7"/>
  <c r="AE59" i="7"/>
  <c r="AF59" i="7"/>
  <c r="AG59" i="7"/>
  <c r="AH59" i="7"/>
  <c r="AI59" i="7"/>
  <c r="AJ59" i="7"/>
  <c r="AK59" i="7"/>
  <c r="AL59" i="7"/>
  <c r="AM59" i="7"/>
  <c r="AN59" i="7"/>
  <c r="AC60" i="7"/>
  <c r="AD60" i="7"/>
  <c r="AE60" i="7"/>
  <c r="AF60" i="7"/>
  <c r="AG60" i="7"/>
  <c r="AH60" i="7"/>
  <c r="AI60" i="7"/>
  <c r="AJ60" i="7"/>
  <c r="AK60" i="7"/>
  <c r="AL60" i="7"/>
  <c r="AM60" i="7"/>
  <c r="AN60" i="7"/>
  <c r="AC61" i="7"/>
  <c r="AD61" i="7"/>
  <c r="AE61" i="7"/>
  <c r="AF61" i="7"/>
  <c r="AG61" i="7"/>
  <c r="AH61" i="7"/>
  <c r="AI61" i="7"/>
  <c r="AJ61" i="7"/>
  <c r="AK61" i="7"/>
  <c r="AL61" i="7"/>
  <c r="AM61" i="7"/>
  <c r="AN61" i="7"/>
  <c r="AC62" i="7"/>
  <c r="AD62" i="7"/>
  <c r="AE62" i="7"/>
  <c r="AF62" i="7"/>
  <c r="AG62" i="7"/>
  <c r="AH62" i="7"/>
  <c r="AI62" i="7"/>
  <c r="AJ62" i="7"/>
  <c r="AK62" i="7"/>
  <c r="AL62" i="7"/>
  <c r="AM62" i="7"/>
  <c r="AN62" i="7"/>
  <c r="AC63" i="7"/>
  <c r="AD63" i="7"/>
  <c r="AE63" i="7"/>
  <c r="AF63" i="7"/>
  <c r="AG63" i="7"/>
  <c r="AH63" i="7"/>
  <c r="AI63" i="7"/>
  <c r="AJ63" i="7"/>
  <c r="AK63" i="7"/>
  <c r="AL63" i="7"/>
  <c r="AM63" i="7"/>
  <c r="AN63" i="7"/>
  <c r="AC64" i="7"/>
  <c r="AD64" i="7"/>
  <c r="AE64" i="7"/>
  <c r="AF64" i="7"/>
  <c r="AG64" i="7"/>
  <c r="AH64" i="7"/>
  <c r="AI64" i="7"/>
  <c r="AJ64" i="7"/>
  <c r="AK64" i="7"/>
  <c r="AL64" i="7"/>
  <c r="AM64" i="7"/>
  <c r="AN64" i="7"/>
  <c r="AC65" i="7"/>
  <c r="AD65" i="7"/>
  <c r="AE65" i="7"/>
  <c r="AF65" i="7"/>
  <c r="AG65" i="7"/>
  <c r="AH65" i="7"/>
  <c r="AI65" i="7"/>
  <c r="AJ65" i="7"/>
  <c r="AK65" i="7"/>
  <c r="AL65" i="7"/>
  <c r="AM65" i="7"/>
  <c r="AN65" i="7"/>
  <c r="AC66" i="7"/>
  <c r="AD66" i="7"/>
  <c r="AE66" i="7"/>
  <c r="AF66" i="7"/>
  <c r="AG66" i="7"/>
  <c r="AH66" i="7"/>
  <c r="AI66" i="7"/>
  <c r="AJ66" i="7"/>
  <c r="AK66" i="7"/>
  <c r="AL66" i="7"/>
  <c r="AM66" i="7"/>
  <c r="AN66" i="7"/>
  <c r="AC67" i="7"/>
  <c r="AD67" i="7"/>
  <c r="AE67" i="7"/>
  <c r="AF67" i="7"/>
  <c r="AG67" i="7"/>
  <c r="AH67" i="7"/>
  <c r="AI67" i="7"/>
  <c r="AJ67" i="7"/>
  <c r="AK67" i="7"/>
  <c r="AL67" i="7"/>
  <c r="AM67" i="7"/>
  <c r="AN67" i="7"/>
  <c r="AC68" i="7"/>
  <c r="AD68" i="7"/>
  <c r="AE68" i="7"/>
  <c r="AF68" i="7"/>
  <c r="AG68" i="7"/>
  <c r="AH68" i="7"/>
  <c r="AI68" i="7"/>
  <c r="AJ68" i="7"/>
  <c r="AK68" i="7"/>
  <c r="AL68" i="7"/>
  <c r="AM68" i="7"/>
  <c r="AN68" i="7"/>
  <c r="AC69" i="7"/>
  <c r="AD69" i="7"/>
  <c r="AE69" i="7"/>
  <c r="AF69" i="7"/>
  <c r="AG69" i="7"/>
  <c r="AH69" i="7"/>
  <c r="AI69" i="7"/>
  <c r="AJ69" i="7"/>
  <c r="AK69" i="7"/>
  <c r="AL69" i="7"/>
  <c r="AM69" i="7"/>
  <c r="AN69" i="7"/>
  <c r="AC70" i="7"/>
  <c r="AD70" i="7"/>
  <c r="AE70" i="7"/>
  <c r="AF70" i="7"/>
  <c r="AG70" i="7"/>
  <c r="AH70" i="7"/>
  <c r="AI70" i="7"/>
  <c r="AJ70" i="7"/>
  <c r="AK70" i="7"/>
  <c r="AL70" i="7"/>
  <c r="AM70" i="7"/>
  <c r="AN70" i="7"/>
  <c r="AC71" i="7"/>
  <c r="AD71" i="7"/>
  <c r="AE71" i="7"/>
  <c r="AF71" i="7"/>
  <c r="AG71" i="7"/>
  <c r="AH71" i="7"/>
  <c r="AI71" i="7"/>
  <c r="AJ71" i="7"/>
  <c r="AK71" i="7"/>
  <c r="AL71" i="7"/>
  <c r="AM71" i="7"/>
  <c r="AN71" i="7"/>
  <c r="AC72" i="7"/>
  <c r="AD72" i="7"/>
  <c r="AE72" i="7"/>
  <c r="AF72" i="7"/>
  <c r="AG72" i="7"/>
  <c r="AH72" i="7"/>
  <c r="AI72" i="7"/>
  <c r="AJ72" i="7"/>
  <c r="AK72" i="7"/>
  <c r="AL72" i="7"/>
  <c r="AM72" i="7"/>
  <c r="AN72" i="7"/>
  <c r="AC73" i="7"/>
  <c r="AD73" i="7"/>
  <c r="AE73" i="7"/>
  <c r="AF73" i="7"/>
  <c r="AG73" i="7"/>
  <c r="AH73" i="7"/>
  <c r="AI73" i="7"/>
  <c r="AJ73" i="7"/>
  <c r="AK73" i="7"/>
  <c r="AL73" i="7"/>
  <c r="AM73" i="7"/>
  <c r="AN73" i="7"/>
  <c r="AC74" i="7"/>
  <c r="AD74" i="7"/>
  <c r="AE74" i="7"/>
  <c r="AF74" i="7"/>
  <c r="AG74" i="7"/>
  <c r="AH74" i="7"/>
  <c r="AI74" i="7"/>
  <c r="AJ74" i="7"/>
  <c r="AK74" i="7"/>
  <c r="AL74" i="7"/>
  <c r="AM74" i="7"/>
  <c r="AN74" i="7"/>
  <c r="AC75" i="7"/>
  <c r="AD75" i="7"/>
  <c r="AE75" i="7"/>
  <c r="AF75" i="7"/>
  <c r="AG75" i="7"/>
  <c r="AH75" i="7"/>
  <c r="AI75" i="7"/>
  <c r="AJ75" i="7"/>
  <c r="AK75" i="7"/>
  <c r="AL75" i="7"/>
  <c r="AM75" i="7"/>
  <c r="AN75" i="7"/>
  <c r="AC76" i="7"/>
  <c r="AD76" i="7"/>
  <c r="AE76" i="7"/>
  <c r="AF76" i="7"/>
  <c r="AG76" i="7"/>
  <c r="AH76" i="7"/>
  <c r="AI76" i="7"/>
  <c r="AJ76" i="7"/>
  <c r="AK76" i="7"/>
  <c r="AL76" i="7"/>
  <c r="AM76" i="7"/>
  <c r="AN76" i="7"/>
  <c r="AC77" i="7"/>
  <c r="AD77" i="7"/>
  <c r="AE77" i="7"/>
  <c r="AF77" i="7"/>
  <c r="AG77" i="7"/>
  <c r="AH77" i="7"/>
  <c r="AI77" i="7"/>
  <c r="AJ77" i="7"/>
  <c r="AK77" i="7"/>
  <c r="AL77" i="7"/>
  <c r="AM77" i="7"/>
  <c r="AN77" i="7"/>
  <c r="AC78" i="7"/>
  <c r="AD78" i="7"/>
  <c r="AE78" i="7"/>
  <c r="AF78" i="7"/>
  <c r="AG78" i="7"/>
  <c r="AH78" i="7"/>
  <c r="AI78" i="7"/>
  <c r="AJ78" i="7"/>
  <c r="AK78" i="7"/>
  <c r="AL78" i="7"/>
  <c r="AM78" i="7"/>
  <c r="AN78" i="7"/>
  <c r="AC79" i="7"/>
  <c r="AD79" i="7"/>
  <c r="AE79" i="7"/>
  <c r="AF79" i="7"/>
  <c r="AG79" i="7"/>
  <c r="AH79" i="7"/>
  <c r="AI79" i="7"/>
  <c r="AJ79" i="7"/>
  <c r="AK79" i="7"/>
  <c r="AL79" i="7"/>
  <c r="AM79" i="7"/>
  <c r="AN79" i="7"/>
  <c r="AC80" i="7"/>
  <c r="AD80" i="7"/>
  <c r="AE80" i="7"/>
  <c r="AF80" i="7"/>
  <c r="AG80" i="7"/>
  <c r="AH80" i="7"/>
  <c r="AI80" i="7"/>
  <c r="AJ80" i="7"/>
  <c r="AK80" i="7"/>
  <c r="AL80" i="7"/>
  <c r="AM80" i="7"/>
  <c r="AN80" i="7"/>
  <c r="AC81" i="7"/>
  <c r="AD81" i="7"/>
  <c r="AE81" i="7"/>
  <c r="AF81" i="7"/>
  <c r="AG81" i="7"/>
  <c r="AH81" i="7"/>
  <c r="AI81" i="7"/>
  <c r="AJ81" i="7"/>
  <c r="AK81" i="7"/>
  <c r="AL81" i="7"/>
  <c r="AM81" i="7"/>
  <c r="AN81" i="7"/>
  <c r="AC82" i="7"/>
  <c r="AD82" i="7"/>
  <c r="AE82" i="7"/>
  <c r="AF82" i="7"/>
  <c r="AG82" i="7"/>
  <c r="AH82" i="7"/>
  <c r="AI82" i="7"/>
  <c r="AJ82" i="7"/>
  <c r="AK82" i="7"/>
  <c r="AL82" i="7"/>
  <c r="AM82" i="7"/>
  <c r="AN82" i="7"/>
  <c r="AC83" i="7"/>
  <c r="AD83" i="7"/>
  <c r="AE83" i="7"/>
  <c r="AF83" i="7"/>
  <c r="AG83" i="7"/>
  <c r="AH83" i="7"/>
  <c r="AI83" i="7"/>
  <c r="AJ83" i="7"/>
  <c r="AK83" i="7"/>
  <c r="AL83" i="7"/>
  <c r="AM83" i="7"/>
  <c r="AN83" i="7"/>
  <c r="AC84" i="7"/>
  <c r="AD84" i="7"/>
  <c r="AE84" i="7"/>
  <c r="AF84" i="7"/>
  <c r="AG84" i="7"/>
  <c r="AH84" i="7"/>
  <c r="AI84" i="7"/>
  <c r="AJ84" i="7"/>
  <c r="AK84" i="7"/>
  <c r="AL84" i="7"/>
  <c r="AM84" i="7"/>
  <c r="AN84" i="7"/>
  <c r="AC85" i="7"/>
  <c r="AD85" i="7"/>
  <c r="AE85" i="7"/>
  <c r="AF85" i="7"/>
  <c r="AG85" i="7"/>
  <c r="AH85" i="7"/>
  <c r="AI85" i="7"/>
  <c r="AJ85" i="7"/>
  <c r="AK85" i="7"/>
  <c r="AL85" i="7"/>
  <c r="AM85" i="7"/>
  <c r="AN85" i="7"/>
  <c r="AC86" i="7"/>
  <c r="AD86" i="7"/>
  <c r="AE86" i="7"/>
  <c r="AF86" i="7"/>
  <c r="AG86" i="7"/>
  <c r="AH86" i="7"/>
  <c r="AI86" i="7"/>
  <c r="AJ86" i="7"/>
  <c r="AK86" i="7"/>
  <c r="AL86" i="7"/>
  <c r="AM86" i="7"/>
  <c r="AN86" i="7"/>
  <c r="AC87" i="7"/>
  <c r="AD87" i="7"/>
  <c r="AE87" i="7"/>
  <c r="AF87" i="7"/>
  <c r="AG87" i="7"/>
  <c r="AH87" i="7"/>
  <c r="AI87" i="7"/>
  <c r="AJ87" i="7"/>
  <c r="AK87" i="7"/>
  <c r="AL87" i="7"/>
  <c r="AM87" i="7"/>
  <c r="AN87" i="7"/>
  <c r="AC88" i="7"/>
  <c r="AD88" i="7"/>
  <c r="AE88" i="7"/>
  <c r="AF88" i="7"/>
  <c r="AG88" i="7"/>
  <c r="AH88" i="7"/>
  <c r="AI88" i="7"/>
  <c r="AJ88" i="7"/>
  <c r="AK88" i="7"/>
  <c r="AL88" i="7"/>
  <c r="AM88" i="7"/>
  <c r="AN88" i="7"/>
  <c r="AC89" i="7"/>
  <c r="AD89" i="7"/>
  <c r="AE89" i="7"/>
  <c r="AF89" i="7"/>
  <c r="AG89" i="7"/>
  <c r="AH89" i="7"/>
  <c r="AI89" i="7"/>
  <c r="AJ89" i="7"/>
  <c r="AK89" i="7"/>
  <c r="AL89" i="7"/>
  <c r="AM89" i="7"/>
  <c r="AN89" i="7"/>
  <c r="AC90" i="7"/>
  <c r="AD90" i="7"/>
  <c r="AE90" i="7"/>
  <c r="AF90" i="7"/>
  <c r="AG90" i="7"/>
  <c r="AH90" i="7"/>
  <c r="AI90" i="7"/>
  <c r="AJ90" i="7"/>
  <c r="AK90" i="7"/>
  <c r="AL90" i="7"/>
  <c r="AM90" i="7"/>
  <c r="AN90" i="7"/>
  <c r="AC91" i="7"/>
  <c r="AD91" i="7"/>
  <c r="AE91" i="7"/>
  <c r="AF91" i="7"/>
  <c r="AG91" i="7"/>
  <c r="AH91" i="7"/>
  <c r="AI91" i="7"/>
  <c r="AJ91" i="7"/>
  <c r="AK91" i="7"/>
  <c r="AL91" i="7"/>
  <c r="AM91" i="7"/>
  <c r="AN91" i="7"/>
  <c r="AC92" i="7"/>
  <c r="AD92" i="7"/>
  <c r="AE92" i="7"/>
  <c r="AF92" i="7"/>
  <c r="AG92" i="7"/>
  <c r="AH92" i="7"/>
  <c r="AI92" i="7"/>
  <c r="AJ92" i="7"/>
  <c r="AK92" i="7"/>
  <c r="AL92" i="7"/>
  <c r="AM92" i="7"/>
  <c r="AN92" i="7"/>
  <c r="AC93" i="7"/>
  <c r="AD93" i="7"/>
  <c r="AE93" i="7"/>
  <c r="AF93" i="7"/>
  <c r="AG93" i="7"/>
  <c r="AH93" i="7"/>
  <c r="AI93" i="7"/>
  <c r="AJ93" i="7"/>
  <c r="AK93" i="7"/>
  <c r="AL93" i="7"/>
  <c r="AM93" i="7"/>
  <c r="AN93" i="7"/>
  <c r="AC94" i="7"/>
  <c r="AD94" i="7"/>
  <c r="AE94" i="7"/>
  <c r="AF94" i="7"/>
  <c r="AG94" i="7"/>
  <c r="AH94" i="7"/>
  <c r="AI94" i="7"/>
  <c r="AJ94" i="7"/>
  <c r="AK94" i="7"/>
  <c r="AL94" i="7"/>
  <c r="AM94" i="7"/>
  <c r="AN94" i="7"/>
  <c r="AC95" i="7"/>
  <c r="AD95" i="7"/>
  <c r="AE95" i="7"/>
  <c r="AF95" i="7"/>
  <c r="AG95" i="7"/>
  <c r="AH95" i="7"/>
  <c r="AI95" i="7"/>
  <c r="AJ95" i="7"/>
  <c r="AK95" i="7"/>
  <c r="AL95" i="7"/>
  <c r="AM95" i="7"/>
  <c r="AN95" i="7"/>
  <c r="AC96" i="7"/>
  <c r="AD96" i="7"/>
  <c r="AE96" i="7"/>
  <c r="AF96" i="7"/>
  <c r="AG96" i="7"/>
  <c r="AH96" i="7"/>
  <c r="AI96" i="7"/>
  <c r="AJ96" i="7"/>
  <c r="AK96" i="7"/>
  <c r="AL96" i="7"/>
  <c r="AM96" i="7"/>
  <c r="AN96" i="7"/>
  <c r="AC97" i="7"/>
  <c r="AD97" i="7"/>
  <c r="AE97" i="7"/>
  <c r="AF97" i="7"/>
  <c r="AG97" i="7"/>
  <c r="AH97" i="7"/>
  <c r="AI97" i="7"/>
  <c r="AJ97" i="7"/>
  <c r="AK97" i="7"/>
  <c r="AL97" i="7"/>
  <c r="AM97" i="7"/>
  <c r="AN97" i="7"/>
  <c r="AC98" i="7"/>
  <c r="AD98" i="7"/>
  <c r="AE98" i="7"/>
  <c r="AF98" i="7"/>
  <c r="AG98" i="7"/>
  <c r="AH98" i="7"/>
  <c r="AI98" i="7"/>
  <c r="AJ98" i="7"/>
  <c r="AK98" i="7"/>
  <c r="AL98" i="7"/>
  <c r="AM98" i="7"/>
  <c r="AN98" i="7"/>
  <c r="AC99" i="7"/>
  <c r="AD99" i="7"/>
  <c r="AE99" i="7"/>
  <c r="AF99" i="7"/>
  <c r="AG99" i="7"/>
  <c r="AH99" i="7"/>
  <c r="AI99" i="7"/>
  <c r="AJ99" i="7"/>
  <c r="AK99" i="7"/>
  <c r="AL99" i="7"/>
  <c r="AM99" i="7"/>
  <c r="AN99" i="7"/>
  <c r="AC100" i="7"/>
  <c r="AD100" i="7"/>
  <c r="AE100" i="7"/>
  <c r="AF100" i="7"/>
  <c r="AG100" i="7"/>
  <c r="AH100" i="7"/>
  <c r="AI100" i="7"/>
  <c r="AJ100" i="7"/>
  <c r="AK100" i="7"/>
  <c r="AL100" i="7"/>
  <c r="AM100" i="7"/>
  <c r="AN100" i="7"/>
  <c r="AC101" i="7"/>
  <c r="AD101" i="7"/>
  <c r="AE101" i="7"/>
  <c r="AF101" i="7"/>
  <c r="AG101" i="7"/>
  <c r="AH101" i="7"/>
  <c r="AI101" i="7"/>
  <c r="AJ101" i="7"/>
  <c r="AK101" i="7"/>
  <c r="AL101" i="7"/>
  <c r="AM101" i="7"/>
  <c r="AN101" i="7"/>
  <c r="AC102" i="7"/>
  <c r="AD102" i="7"/>
  <c r="AE102" i="7"/>
  <c r="AF102" i="7"/>
  <c r="AG102" i="7"/>
  <c r="AH102" i="7"/>
  <c r="AI102" i="7"/>
  <c r="AJ102" i="7"/>
  <c r="AK102" i="7"/>
  <c r="AL102" i="7"/>
  <c r="AM102" i="7"/>
  <c r="AN102" i="7"/>
  <c r="AC103" i="7"/>
  <c r="AD103" i="7"/>
  <c r="AE103" i="7"/>
  <c r="AF103" i="7"/>
  <c r="AG103" i="7"/>
  <c r="AH103" i="7"/>
  <c r="AI103" i="7"/>
  <c r="AJ103" i="7"/>
  <c r="AK103" i="7"/>
  <c r="AL103" i="7"/>
  <c r="AM103" i="7"/>
  <c r="AN103" i="7"/>
  <c r="AC104" i="7"/>
  <c r="AD104" i="7"/>
  <c r="AE104" i="7"/>
  <c r="AF104" i="7"/>
  <c r="AG104" i="7"/>
  <c r="AH104" i="7"/>
  <c r="AI104" i="7"/>
  <c r="AJ104" i="7"/>
  <c r="AK104" i="7"/>
  <c r="AL104" i="7"/>
  <c r="AM104" i="7"/>
  <c r="AN104" i="7"/>
  <c r="AC105" i="7"/>
  <c r="AD105" i="7"/>
  <c r="AE105" i="7"/>
  <c r="AF105" i="7"/>
  <c r="AG105" i="7"/>
  <c r="AH105" i="7"/>
  <c r="AI105" i="7"/>
  <c r="AJ105" i="7"/>
  <c r="AK105" i="7"/>
  <c r="AL105" i="7"/>
  <c r="AM105" i="7"/>
  <c r="AN105" i="7"/>
  <c r="AC106" i="7"/>
  <c r="AD106" i="7"/>
  <c r="AE106" i="7"/>
  <c r="AF106" i="7"/>
  <c r="AG106" i="7"/>
  <c r="AH106" i="7"/>
  <c r="AI106" i="7"/>
  <c r="AJ106" i="7"/>
  <c r="AK106" i="7"/>
  <c r="AL106" i="7"/>
  <c r="AM106" i="7"/>
  <c r="AN106" i="7"/>
  <c r="AC107" i="7"/>
  <c r="AD107" i="7"/>
  <c r="AE107" i="7"/>
  <c r="AF107" i="7"/>
  <c r="AG107" i="7"/>
  <c r="AH107" i="7"/>
  <c r="AI107" i="7"/>
  <c r="AJ107" i="7"/>
  <c r="AK107" i="7"/>
  <c r="AL107" i="7"/>
  <c r="AM107" i="7"/>
  <c r="AN107" i="7"/>
  <c r="AC108" i="7"/>
  <c r="AD108" i="7"/>
  <c r="AE108" i="7"/>
  <c r="AF108" i="7"/>
  <c r="AG108" i="7"/>
  <c r="AH108" i="7"/>
  <c r="AI108" i="7"/>
  <c r="AJ108" i="7"/>
  <c r="AK108" i="7"/>
  <c r="AL108" i="7"/>
  <c r="AM108" i="7"/>
  <c r="AN108" i="7"/>
  <c r="AC109" i="7"/>
  <c r="AD109" i="7"/>
  <c r="AE109" i="7"/>
  <c r="AF109" i="7"/>
  <c r="AG109" i="7"/>
  <c r="AH109" i="7"/>
  <c r="AI109" i="7"/>
  <c r="AJ109" i="7"/>
  <c r="AK109" i="7"/>
  <c r="AL109" i="7"/>
  <c r="AM109" i="7"/>
  <c r="AN109" i="7"/>
  <c r="AC110" i="7"/>
  <c r="AD110" i="7"/>
  <c r="AE110" i="7"/>
  <c r="AF110" i="7"/>
  <c r="AG110" i="7"/>
  <c r="AH110" i="7"/>
  <c r="AI110" i="7"/>
  <c r="AJ110" i="7"/>
  <c r="AK110" i="7"/>
  <c r="AL110" i="7"/>
  <c r="AM110" i="7"/>
  <c r="AN110" i="7"/>
  <c r="AC111" i="7"/>
  <c r="AD111" i="7"/>
  <c r="AE111" i="7"/>
  <c r="AF111" i="7"/>
  <c r="AG111" i="7"/>
  <c r="AH111" i="7"/>
  <c r="AI111" i="7"/>
  <c r="AJ111" i="7"/>
  <c r="AK111" i="7"/>
  <c r="AL111" i="7"/>
  <c r="AM111" i="7"/>
  <c r="AN111" i="7"/>
  <c r="AC112" i="7"/>
  <c r="AD112" i="7"/>
  <c r="AE112" i="7"/>
  <c r="AF112" i="7"/>
  <c r="AG112" i="7"/>
  <c r="AH112" i="7"/>
  <c r="AI112" i="7"/>
  <c r="AJ112" i="7"/>
  <c r="AK112" i="7"/>
  <c r="AL112" i="7"/>
  <c r="AM112" i="7"/>
  <c r="AN112" i="7"/>
  <c r="AC113" i="7"/>
  <c r="AD113" i="7"/>
  <c r="AE113" i="7"/>
  <c r="AF113" i="7"/>
  <c r="AG113" i="7"/>
  <c r="AH113" i="7"/>
  <c r="AI113" i="7"/>
  <c r="AJ113" i="7"/>
  <c r="AK113" i="7"/>
  <c r="AL113" i="7"/>
  <c r="AM113" i="7"/>
  <c r="AN113" i="7"/>
  <c r="AC114" i="7"/>
  <c r="AD114" i="7"/>
  <c r="AE114" i="7"/>
  <c r="AF114" i="7"/>
  <c r="AG114" i="7"/>
  <c r="AH114" i="7"/>
  <c r="AI114" i="7"/>
  <c r="AJ114" i="7"/>
  <c r="AK114" i="7"/>
  <c r="AL114" i="7"/>
  <c r="AM114" i="7"/>
  <c r="AN114" i="7"/>
  <c r="AC115" i="7"/>
  <c r="AD115" i="7"/>
  <c r="AE115" i="7"/>
  <c r="AF115" i="7"/>
  <c r="AG115" i="7"/>
  <c r="AH115" i="7"/>
  <c r="AI115" i="7"/>
  <c r="AJ115" i="7"/>
  <c r="AK115" i="7"/>
  <c r="AL115" i="7"/>
  <c r="AM115" i="7"/>
  <c r="AN115" i="7"/>
  <c r="AC116" i="7"/>
  <c r="AD116" i="7"/>
  <c r="AE116" i="7"/>
  <c r="AF116" i="7"/>
  <c r="AG116" i="7"/>
  <c r="AH116" i="7"/>
  <c r="AI116" i="7"/>
  <c r="AJ116" i="7"/>
  <c r="AK116" i="7"/>
  <c r="AL116" i="7"/>
  <c r="AM116" i="7"/>
  <c r="AN116" i="7"/>
  <c r="AC117" i="7"/>
  <c r="AD117" i="7"/>
  <c r="AE117" i="7"/>
  <c r="AF117" i="7"/>
  <c r="AG117" i="7"/>
  <c r="AH117" i="7"/>
  <c r="AI117" i="7"/>
  <c r="AJ117" i="7"/>
  <c r="AK117" i="7"/>
  <c r="AL117" i="7"/>
  <c r="AM117" i="7"/>
  <c r="AN117" i="7"/>
  <c r="AC118" i="7"/>
  <c r="AD118" i="7"/>
  <c r="AE118" i="7"/>
  <c r="AF118" i="7"/>
  <c r="AG118" i="7"/>
  <c r="AH118" i="7"/>
  <c r="AI118" i="7"/>
  <c r="AJ118" i="7"/>
  <c r="AK118" i="7"/>
  <c r="AL118" i="7"/>
  <c r="AM118" i="7"/>
  <c r="AN118" i="7"/>
  <c r="AC119" i="7"/>
  <c r="AD119" i="7"/>
  <c r="AE119" i="7"/>
  <c r="AF119" i="7"/>
  <c r="AG119" i="7"/>
  <c r="AH119" i="7"/>
  <c r="AI119" i="7"/>
  <c r="AJ119" i="7"/>
  <c r="AK119" i="7"/>
  <c r="AL119" i="7"/>
  <c r="AM119" i="7"/>
  <c r="AN119" i="7"/>
  <c r="AC120" i="7"/>
  <c r="AD120" i="7"/>
  <c r="AE120" i="7"/>
  <c r="AF120" i="7"/>
  <c r="AG120" i="7"/>
  <c r="AH120" i="7"/>
  <c r="AI120" i="7"/>
  <c r="AJ120" i="7"/>
  <c r="AK120" i="7"/>
  <c r="AL120" i="7"/>
  <c r="AM120" i="7"/>
  <c r="AN120" i="7"/>
  <c r="AC121" i="7"/>
  <c r="AD121" i="7"/>
  <c r="AE121" i="7"/>
  <c r="AF121" i="7"/>
  <c r="AG121" i="7"/>
  <c r="AH121" i="7"/>
  <c r="AI121" i="7"/>
  <c r="AJ121" i="7"/>
  <c r="AK121" i="7"/>
  <c r="AL121" i="7"/>
  <c r="AM121" i="7"/>
  <c r="AN121" i="7"/>
  <c r="AC122" i="7"/>
  <c r="AD122" i="7"/>
  <c r="AE122" i="7"/>
  <c r="AF122" i="7"/>
  <c r="AG122" i="7"/>
  <c r="AH122" i="7"/>
  <c r="AI122" i="7"/>
  <c r="AJ122" i="7"/>
  <c r="AK122" i="7"/>
  <c r="AL122" i="7"/>
  <c r="AM122" i="7"/>
  <c r="AN122" i="7"/>
  <c r="AC123" i="7"/>
  <c r="AD123" i="7"/>
  <c r="AE123" i="7"/>
  <c r="AF123" i="7"/>
  <c r="AG123" i="7"/>
  <c r="AH123" i="7"/>
  <c r="AI123" i="7"/>
  <c r="AJ123" i="7"/>
  <c r="AK123" i="7"/>
  <c r="AL123" i="7"/>
  <c r="AM123" i="7"/>
  <c r="AN123" i="7"/>
  <c r="AC124" i="7"/>
  <c r="AD124" i="7"/>
  <c r="AE124" i="7"/>
  <c r="AF124" i="7"/>
  <c r="AG124" i="7"/>
  <c r="AH124" i="7"/>
  <c r="AI124" i="7"/>
  <c r="AJ124" i="7"/>
  <c r="AK124" i="7"/>
  <c r="AL124" i="7"/>
  <c r="AM124" i="7"/>
  <c r="AN124" i="7"/>
  <c r="AC125" i="7"/>
  <c r="AD125" i="7"/>
  <c r="AE125" i="7"/>
  <c r="AF125" i="7"/>
  <c r="AG125" i="7"/>
  <c r="AH125" i="7"/>
  <c r="AI125" i="7"/>
  <c r="AJ125" i="7"/>
  <c r="AK125" i="7"/>
  <c r="AL125" i="7"/>
  <c r="AM125" i="7"/>
  <c r="AN125" i="7"/>
  <c r="AC126" i="7"/>
  <c r="AD126" i="7"/>
  <c r="AE126" i="7"/>
  <c r="AF126" i="7"/>
  <c r="AG126" i="7"/>
  <c r="AH126" i="7"/>
  <c r="AI126" i="7"/>
  <c r="AJ126" i="7"/>
  <c r="AK126" i="7"/>
  <c r="AL126" i="7"/>
  <c r="AM126" i="7"/>
  <c r="AN126" i="7"/>
  <c r="AC127" i="7"/>
  <c r="AD127" i="7"/>
  <c r="AE127" i="7"/>
  <c r="AF127" i="7"/>
  <c r="AG127" i="7"/>
  <c r="AH127" i="7"/>
  <c r="AI127" i="7"/>
  <c r="AJ127" i="7"/>
  <c r="AK127" i="7"/>
  <c r="AL127" i="7"/>
  <c r="AM127" i="7"/>
  <c r="AN127" i="7"/>
  <c r="AC128" i="7"/>
  <c r="AD128" i="7"/>
  <c r="AE128" i="7"/>
  <c r="AF128" i="7"/>
  <c r="AG128" i="7"/>
  <c r="AH128" i="7"/>
  <c r="AI128" i="7"/>
  <c r="AJ128" i="7"/>
  <c r="AK128" i="7"/>
  <c r="AL128" i="7"/>
  <c r="AM128" i="7"/>
  <c r="AN128" i="7"/>
  <c r="AC129" i="7"/>
  <c r="AD129" i="7"/>
  <c r="AE129" i="7"/>
  <c r="AF129" i="7"/>
  <c r="AG129" i="7"/>
  <c r="AH129" i="7"/>
  <c r="AI129" i="7"/>
  <c r="AJ129" i="7"/>
  <c r="AK129" i="7"/>
  <c r="AL129" i="7"/>
  <c r="AM129" i="7"/>
  <c r="AN129" i="7"/>
  <c r="AC130" i="7"/>
  <c r="AD130" i="7"/>
  <c r="AE130" i="7"/>
  <c r="AF130" i="7"/>
  <c r="AG130" i="7"/>
  <c r="AH130" i="7"/>
  <c r="AI130" i="7"/>
  <c r="AJ130" i="7"/>
  <c r="AK130" i="7"/>
  <c r="AL130" i="7"/>
  <c r="AM130" i="7"/>
  <c r="AN130" i="7"/>
  <c r="AC131" i="7"/>
  <c r="AD131" i="7"/>
  <c r="AE131" i="7"/>
  <c r="AF131" i="7"/>
  <c r="AG131" i="7"/>
  <c r="AH131" i="7"/>
  <c r="AI131" i="7"/>
  <c r="AJ131" i="7"/>
  <c r="AK131" i="7"/>
  <c r="AL131" i="7"/>
  <c r="AM131" i="7"/>
  <c r="AN131" i="7"/>
  <c r="AC132" i="7"/>
  <c r="AD132" i="7"/>
  <c r="AE132" i="7"/>
  <c r="AF132" i="7"/>
  <c r="AG132" i="7"/>
  <c r="AH132" i="7"/>
  <c r="AI132" i="7"/>
  <c r="AJ132" i="7"/>
  <c r="AK132" i="7"/>
  <c r="AL132" i="7"/>
  <c r="AM132" i="7"/>
  <c r="AN132" i="7"/>
  <c r="AC133" i="7"/>
  <c r="AD133" i="7"/>
  <c r="AE133" i="7"/>
  <c r="AF133" i="7"/>
  <c r="AG133" i="7"/>
  <c r="AH133" i="7"/>
  <c r="AI133" i="7"/>
  <c r="AJ133" i="7"/>
  <c r="AK133" i="7"/>
  <c r="AL133" i="7"/>
  <c r="AM133" i="7"/>
  <c r="AN133" i="7"/>
  <c r="AC134" i="7"/>
  <c r="AD134" i="7"/>
  <c r="AE134" i="7"/>
  <c r="AF134" i="7"/>
  <c r="AG134" i="7"/>
  <c r="AH134" i="7"/>
  <c r="AI134" i="7"/>
  <c r="AJ134" i="7"/>
  <c r="AK134" i="7"/>
  <c r="AL134" i="7"/>
  <c r="AM134" i="7"/>
  <c r="AN134" i="7"/>
  <c r="AC135" i="7"/>
  <c r="AD135" i="7"/>
  <c r="AE135" i="7"/>
  <c r="AF135" i="7"/>
  <c r="AG135" i="7"/>
  <c r="AH135" i="7"/>
  <c r="AI135" i="7"/>
  <c r="AJ135" i="7"/>
  <c r="AK135" i="7"/>
  <c r="AL135" i="7"/>
  <c r="AM135" i="7"/>
  <c r="AN135" i="7"/>
  <c r="AC136" i="7"/>
  <c r="AD136" i="7"/>
  <c r="AE136" i="7"/>
  <c r="AF136" i="7"/>
  <c r="AG136" i="7"/>
  <c r="AH136" i="7"/>
  <c r="AI136" i="7"/>
  <c r="AJ136" i="7"/>
  <c r="AK136" i="7"/>
  <c r="AL136" i="7"/>
  <c r="AM136" i="7"/>
  <c r="AN136" i="7"/>
  <c r="AC137" i="7"/>
  <c r="AD137" i="7"/>
  <c r="AE137" i="7"/>
  <c r="AF137" i="7"/>
  <c r="AG137" i="7"/>
  <c r="AH137" i="7"/>
  <c r="AI137" i="7"/>
  <c r="AJ137" i="7"/>
  <c r="AK137" i="7"/>
  <c r="AL137" i="7"/>
  <c r="AM137" i="7"/>
  <c r="AN137" i="7"/>
  <c r="AC138" i="7"/>
  <c r="AD138" i="7"/>
  <c r="AE138" i="7"/>
  <c r="AF138" i="7"/>
  <c r="AG138" i="7"/>
  <c r="AH138" i="7"/>
  <c r="AI138" i="7"/>
  <c r="AJ138" i="7"/>
  <c r="AK138" i="7"/>
  <c r="AL138" i="7"/>
  <c r="AM138" i="7"/>
  <c r="AN138" i="7"/>
  <c r="AC139" i="7"/>
  <c r="AD139" i="7"/>
  <c r="AE139" i="7"/>
  <c r="AF139" i="7"/>
  <c r="AG139" i="7"/>
  <c r="AH139" i="7"/>
  <c r="AI139" i="7"/>
  <c r="AJ139" i="7"/>
  <c r="AK139" i="7"/>
  <c r="AL139" i="7"/>
  <c r="AM139" i="7"/>
  <c r="AN139" i="7"/>
  <c r="AC140" i="7"/>
  <c r="AD140" i="7"/>
  <c r="AE140" i="7"/>
  <c r="AF140" i="7"/>
  <c r="AG140" i="7"/>
  <c r="AH140" i="7"/>
  <c r="AI140" i="7"/>
  <c r="AJ140" i="7"/>
  <c r="AK140" i="7"/>
  <c r="AL140" i="7"/>
  <c r="AM140" i="7"/>
  <c r="AN140" i="7"/>
  <c r="AC141" i="7"/>
  <c r="AD141" i="7"/>
  <c r="AE141" i="7"/>
  <c r="AF141" i="7"/>
  <c r="AG141" i="7"/>
  <c r="AH141" i="7"/>
  <c r="AI141" i="7"/>
  <c r="AJ141" i="7"/>
  <c r="AK141" i="7"/>
  <c r="AL141" i="7"/>
  <c r="AM141" i="7"/>
  <c r="AN141" i="7"/>
  <c r="AC142" i="7"/>
  <c r="AD142" i="7"/>
  <c r="AE142" i="7"/>
  <c r="AF142" i="7"/>
  <c r="AG142" i="7"/>
  <c r="AH142" i="7"/>
  <c r="AI142" i="7"/>
  <c r="AJ142" i="7"/>
  <c r="AK142" i="7"/>
  <c r="AL142" i="7"/>
  <c r="AM142" i="7"/>
  <c r="AN142" i="7"/>
  <c r="AC143" i="7"/>
  <c r="AD143" i="7"/>
  <c r="AE143" i="7"/>
  <c r="AF143" i="7"/>
  <c r="AG143" i="7"/>
  <c r="AH143" i="7"/>
  <c r="AI143" i="7"/>
  <c r="AJ143" i="7"/>
  <c r="AK143" i="7"/>
  <c r="AL143" i="7"/>
  <c r="AM143" i="7"/>
  <c r="AN143" i="7"/>
  <c r="AC144" i="7"/>
  <c r="AD144" i="7"/>
  <c r="AE144" i="7"/>
  <c r="AF144" i="7"/>
  <c r="AG144" i="7"/>
  <c r="AH144" i="7"/>
  <c r="AI144" i="7"/>
  <c r="AJ144" i="7"/>
  <c r="AK144" i="7"/>
  <c r="AL144" i="7"/>
  <c r="AM144" i="7"/>
  <c r="AN144" i="7"/>
  <c r="AC145" i="7"/>
  <c r="AD145" i="7"/>
  <c r="AE145" i="7"/>
  <c r="AF145" i="7"/>
  <c r="AG145" i="7"/>
  <c r="AH145" i="7"/>
  <c r="AI145" i="7"/>
  <c r="AJ145" i="7"/>
  <c r="AK145" i="7"/>
  <c r="AL145" i="7"/>
  <c r="AM145" i="7"/>
  <c r="AN145" i="7"/>
  <c r="AC146" i="7"/>
  <c r="AD146" i="7"/>
  <c r="AE146" i="7"/>
  <c r="AF146" i="7"/>
  <c r="AG146" i="7"/>
  <c r="AH146" i="7"/>
  <c r="AI146" i="7"/>
  <c r="AJ146" i="7"/>
  <c r="AK146" i="7"/>
  <c r="AL146" i="7"/>
  <c r="AM146" i="7"/>
  <c r="AN146" i="7"/>
  <c r="AC147" i="7"/>
  <c r="AD147" i="7"/>
  <c r="AE147" i="7"/>
  <c r="AF147" i="7"/>
  <c r="AG147" i="7"/>
  <c r="AH147" i="7"/>
  <c r="AI147" i="7"/>
  <c r="AJ147" i="7"/>
  <c r="AK147" i="7"/>
  <c r="AL147" i="7"/>
  <c r="AM147" i="7"/>
  <c r="AN147" i="7"/>
  <c r="AC148" i="7"/>
  <c r="AD148" i="7"/>
  <c r="AE148" i="7"/>
  <c r="AF148" i="7"/>
  <c r="AG148" i="7"/>
  <c r="AH148" i="7"/>
  <c r="AI148" i="7"/>
  <c r="AJ148" i="7"/>
  <c r="AK148" i="7"/>
  <c r="AL148" i="7"/>
  <c r="AM148" i="7"/>
  <c r="AN148" i="7"/>
  <c r="AC149" i="7"/>
  <c r="AD149" i="7"/>
  <c r="AE149" i="7"/>
  <c r="AF149" i="7"/>
  <c r="AG149" i="7"/>
  <c r="AH149" i="7"/>
  <c r="AI149" i="7"/>
  <c r="AJ149" i="7"/>
  <c r="AK149" i="7"/>
  <c r="AL149" i="7"/>
  <c r="AM149" i="7"/>
  <c r="AN149" i="7"/>
  <c r="AC150" i="7"/>
  <c r="AD150" i="7"/>
  <c r="AE150" i="7"/>
  <c r="AF150" i="7"/>
  <c r="AG150" i="7"/>
  <c r="AH150" i="7"/>
  <c r="AI150" i="7"/>
  <c r="AJ150" i="7"/>
  <c r="AK150" i="7"/>
  <c r="AL150" i="7"/>
  <c r="AM150" i="7"/>
  <c r="AN150" i="7"/>
  <c r="AC151" i="7"/>
  <c r="AD151" i="7"/>
  <c r="AE151" i="7"/>
  <c r="AF151" i="7"/>
  <c r="AG151" i="7"/>
  <c r="AH151" i="7"/>
  <c r="AI151" i="7"/>
  <c r="AJ151" i="7"/>
  <c r="AK151" i="7"/>
  <c r="AL151" i="7"/>
  <c r="AM151" i="7"/>
  <c r="AN151" i="7"/>
  <c r="AC152" i="7"/>
  <c r="AD152" i="7"/>
  <c r="AE152" i="7"/>
  <c r="AF152" i="7"/>
  <c r="AG152" i="7"/>
  <c r="AH152" i="7"/>
  <c r="AI152" i="7"/>
  <c r="AJ152" i="7"/>
  <c r="AK152" i="7"/>
  <c r="AL152" i="7"/>
  <c r="AM152" i="7"/>
  <c r="AN152" i="7"/>
  <c r="AC153" i="7"/>
  <c r="AD153" i="7"/>
  <c r="AE153" i="7"/>
  <c r="AF153" i="7"/>
  <c r="AG153" i="7"/>
  <c r="AH153" i="7"/>
  <c r="AI153" i="7"/>
  <c r="AJ153" i="7"/>
  <c r="AK153" i="7"/>
  <c r="AL153" i="7"/>
  <c r="AM153" i="7"/>
  <c r="AN153" i="7"/>
  <c r="AC154" i="7"/>
  <c r="AD154" i="7"/>
  <c r="AE154" i="7"/>
  <c r="AF154" i="7"/>
  <c r="AG154" i="7"/>
  <c r="AH154" i="7"/>
  <c r="AI154" i="7"/>
  <c r="AJ154" i="7"/>
  <c r="AK154" i="7"/>
  <c r="AL154" i="7"/>
  <c r="AM154" i="7"/>
  <c r="AN154" i="7"/>
  <c r="AC155" i="7"/>
  <c r="AD155" i="7"/>
  <c r="AE155" i="7"/>
  <c r="AF155" i="7"/>
  <c r="AG155" i="7"/>
  <c r="AH155" i="7"/>
  <c r="AI155" i="7"/>
  <c r="AJ155" i="7"/>
  <c r="AK155" i="7"/>
  <c r="AL155" i="7"/>
  <c r="AM155" i="7"/>
  <c r="AN155" i="7"/>
  <c r="AC156" i="7"/>
  <c r="AD156" i="7"/>
  <c r="AE156" i="7"/>
  <c r="AF156" i="7"/>
  <c r="AG156" i="7"/>
  <c r="AH156" i="7"/>
  <c r="AI156" i="7"/>
  <c r="AJ156" i="7"/>
  <c r="AK156" i="7"/>
  <c r="AL156" i="7"/>
  <c r="AM156" i="7"/>
  <c r="AN156" i="7"/>
  <c r="AC157" i="7"/>
  <c r="AD157" i="7"/>
  <c r="AE157" i="7"/>
  <c r="AF157" i="7"/>
  <c r="AG157" i="7"/>
  <c r="AH157" i="7"/>
  <c r="AI157" i="7"/>
  <c r="AJ157" i="7"/>
  <c r="AK157" i="7"/>
  <c r="AL157" i="7"/>
  <c r="AM157" i="7"/>
  <c r="AN157" i="7"/>
  <c r="AC158" i="7"/>
  <c r="AD158" i="7"/>
  <c r="AE158" i="7"/>
  <c r="AF158" i="7"/>
  <c r="AG158" i="7"/>
  <c r="AH158" i="7"/>
  <c r="AI158" i="7"/>
  <c r="AJ158" i="7"/>
  <c r="AK158" i="7"/>
  <c r="AL158" i="7"/>
  <c r="AM158" i="7"/>
  <c r="AN158" i="7"/>
  <c r="AC159" i="7"/>
  <c r="AD159" i="7"/>
  <c r="AE159" i="7"/>
  <c r="AF159" i="7"/>
  <c r="AG159" i="7"/>
  <c r="AH159" i="7"/>
  <c r="AI159" i="7"/>
  <c r="AJ159" i="7"/>
  <c r="AK159" i="7"/>
  <c r="AL159" i="7"/>
  <c r="AM159" i="7"/>
  <c r="AN159" i="7"/>
  <c r="AC160" i="7"/>
  <c r="AD160" i="7"/>
  <c r="AE160" i="7"/>
  <c r="AF160" i="7"/>
  <c r="AG160" i="7"/>
  <c r="AH160" i="7"/>
  <c r="AI160" i="7"/>
  <c r="AJ160" i="7"/>
  <c r="AK160" i="7"/>
  <c r="AL160" i="7"/>
  <c r="AM160" i="7"/>
  <c r="AN160" i="7"/>
  <c r="AC161" i="7"/>
  <c r="AD161" i="7"/>
  <c r="AE161" i="7"/>
  <c r="AF161" i="7"/>
  <c r="AG161" i="7"/>
  <c r="AH161" i="7"/>
  <c r="AI161" i="7"/>
  <c r="AJ161" i="7"/>
  <c r="AK161" i="7"/>
  <c r="AL161" i="7"/>
  <c r="AM161" i="7"/>
  <c r="AN161" i="7"/>
  <c r="AC162" i="7"/>
  <c r="AD162" i="7"/>
  <c r="AE162" i="7"/>
  <c r="AF162" i="7"/>
  <c r="AG162" i="7"/>
  <c r="AH162" i="7"/>
  <c r="AI162" i="7"/>
  <c r="AJ162" i="7"/>
  <c r="AK162" i="7"/>
  <c r="AL162" i="7"/>
  <c r="AM162" i="7"/>
  <c r="AN162" i="7"/>
  <c r="AC163" i="7"/>
  <c r="AD163" i="7"/>
  <c r="AE163" i="7"/>
  <c r="AF163" i="7"/>
  <c r="AG163" i="7"/>
  <c r="AH163" i="7"/>
  <c r="AI163" i="7"/>
  <c r="AJ163" i="7"/>
  <c r="AK163" i="7"/>
  <c r="AL163" i="7"/>
  <c r="AM163" i="7"/>
  <c r="AN163" i="7"/>
  <c r="AC164" i="7"/>
  <c r="AD164" i="7"/>
  <c r="AE164" i="7"/>
  <c r="AF164" i="7"/>
  <c r="AG164" i="7"/>
  <c r="AH164" i="7"/>
  <c r="AI164" i="7"/>
  <c r="AJ164" i="7"/>
  <c r="AK164" i="7"/>
  <c r="AL164" i="7"/>
  <c r="AM164" i="7"/>
  <c r="AN164" i="7"/>
  <c r="AC165" i="7"/>
  <c r="AD165" i="7"/>
  <c r="AE165" i="7"/>
  <c r="AF165" i="7"/>
  <c r="AG165" i="7"/>
  <c r="AH165" i="7"/>
  <c r="AI165" i="7"/>
  <c r="AJ165" i="7"/>
  <c r="AK165" i="7"/>
  <c r="AL165" i="7"/>
  <c r="AM165" i="7"/>
  <c r="AN165" i="7"/>
  <c r="AC166" i="7"/>
  <c r="AD166" i="7"/>
  <c r="AE166" i="7"/>
  <c r="AF166" i="7"/>
  <c r="AG166" i="7"/>
  <c r="AH166" i="7"/>
  <c r="AI166" i="7"/>
  <c r="AJ166" i="7"/>
  <c r="AK166" i="7"/>
  <c r="AL166" i="7"/>
  <c r="AM166" i="7"/>
  <c r="AN166" i="7"/>
  <c r="AC167" i="7"/>
  <c r="AD167" i="7"/>
  <c r="AE167" i="7"/>
  <c r="AF167" i="7"/>
  <c r="AG167" i="7"/>
  <c r="AH167" i="7"/>
  <c r="AI167" i="7"/>
  <c r="AJ167" i="7"/>
  <c r="AK167" i="7"/>
  <c r="AL167" i="7"/>
  <c r="AM167" i="7"/>
  <c r="AN167" i="7"/>
  <c r="AC168" i="7"/>
  <c r="AD168" i="7"/>
  <c r="AE168" i="7"/>
  <c r="AF168" i="7"/>
  <c r="AG168" i="7"/>
  <c r="AH168" i="7"/>
  <c r="AI168" i="7"/>
  <c r="AJ168" i="7"/>
  <c r="AK168" i="7"/>
  <c r="AL168" i="7"/>
  <c r="AM168" i="7"/>
  <c r="AN168" i="7"/>
  <c r="AC169" i="7"/>
  <c r="AD169" i="7"/>
  <c r="AE169" i="7"/>
  <c r="AF169" i="7"/>
  <c r="AG169" i="7"/>
  <c r="AH169" i="7"/>
  <c r="AI169" i="7"/>
  <c r="AJ169" i="7"/>
  <c r="AK169" i="7"/>
  <c r="AL169" i="7"/>
  <c r="AM169" i="7"/>
  <c r="AN169" i="7"/>
  <c r="AC170" i="7"/>
  <c r="AD170" i="7"/>
  <c r="AE170" i="7"/>
  <c r="AF170" i="7"/>
  <c r="AG170" i="7"/>
  <c r="AH170" i="7"/>
  <c r="AI170" i="7"/>
  <c r="AJ170" i="7"/>
  <c r="AK170" i="7"/>
  <c r="AL170" i="7"/>
  <c r="AM170" i="7"/>
  <c r="AN170" i="7"/>
  <c r="AC171" i="7"/>
  <c r="AD171" i="7"/>
  <c r="AE171" i="7"/>
  <c r="AF171" i="7"/>
  <c r="AG171" i="7"/>
  <c r="AH171" i="7"/>
  <c r="AI171" i="7"/>
  <c r="AJ171" i="7"/>
  <c r="AK171" i="7"/>
  <c r="AL171" i="7"/>
  <c r="AM171" i="7"/>
  <c r="AN171" i="7"/>
  <c r="AC172" i="7"/>
  <c r="AD172" i="7"/>
  <c r="AE172" i="7"/>
  <c r="AF172" i="7"/>
  <c r="AG172" i="7"/>
  <c r="AH172" i="7"/>
  <c r="AI172" i="7"/>
  <c r="AJ172" i="7"/>
  <c r="AK172" i="7"/>
  <c r="AL172" i="7"/>
  <c r="AM172" i="7"/>
  <c r="AN172" i="7"/>
  <c r="AC173" i="7"/>
  <c r="AD173" i="7"/>
  <c r="AE173" i="7"/>
  <c r="AF173" i="7"/>
  <c r="AG173" i="7"/>
  <c r="AH173" i="7"/>
  <c r="AI173" i="7"/>
  <c r="AJ173" i="7"/>
  <c r="AK173" i="7"/>
  <c r="AL173" i="7"/>
  <c r="AM173" i="7"/>
  <c r="AN173" i="7"/>
  <c r="AC174" i="7"/>
  <c r="AD174" i="7"/>
  <c r="AE174" i="7"/>
  <c r="AF174" i="7"/>
  <c r="AG174" i="7"/>
  <c r="AH174" i="7"/>
  <c r="AI174" i="7"/>
  <c r="AJ174" i="7"/>
  <c r="AK174" i="7"/>
  <c r="AL174" i="7"/>
  <c r="AM174" i="7"/>
  <c r="AN174" i="7"/>
  <c r="AC175" i="7"/>
  <c r="AD175" i="7"/>
  <c r="AE175" i="7"/>
  <c r="AF175" i="7"/>
  <c r="AG175" i="7"/>
  <c r="AH175" i="7"/>
  <c r="AI175" i="7"/>
  <c r="AJ175" i="7"/>
  <c r="AK175" i="7"/>
  <c r="AL175" i="7"/>
  <c r="AM175" i="7"/>
  <c r="AN175" i="7"/>
  <c r="AC176" i="7"/>
  <c r="AD176" i="7"/>
  <c r="AE176" i="7"/>
  <c r="AF176" i="7"/>
  <c r="AG176" i="7"/>
  <c r="AH176" i="7"/>
  <c r="AI176" i="7"/>
  <c r="AJ176" i="7"/>
  <c r="AK176" i="7"/>
  <c r="AL176" i="7"/>
  <c r="AM176" i="7"/>
  <c r="AN176" i="7"/>
  <c r="AC177" i="7"/>
  <c r="AD177" i="7"/>
  <c r="AE177" i="7"/>
  <c r="AF177" i="7"/>
  <c r="AG177" i="7"/>
  <c r="AH177" i="7"/>
  <c r="AI177" i="7"/>
  <c r="AJ177" i="7"/>
  <c r="AK177" i="7"/>
  <c r="AL177" i="7"/>
  <c r="AM177" i="7"/>
  <c r="AN177" i="7"/>
  <c r="AC178" i="7"/>
  <c r="AD178" i="7"/>
  <c r="AE178" i="7"/>
  <c r="AF178" i="7"/>
  <c r="AG178" i="7"/>
  <c r="AH178" i="7"/>
  <c r="AI178" i="7"/>
  <c r="AJ178" i="7"/>
  <c r="AK178" i="7"/>
  <c r="AL178" i="7"/>
  <c r="AM178" i="7"/>
  <c r="AN178" i="7"/>
  <c r="AC179" i="7"/>
  <c r="AD179" i="7"/>
  <c r="AE179" i="7"/>
  <c r="AF179" i="7"/>
  <c r="AG179" i="7"/>
  <c r="AH179" i="7"/>
  <c r="AI179" i="7"/>
  <c r="AJ179" i="7"/>
  <c r="AK179" i="7"/>
  <c r="AL179" i="7"/>
  <c r="AM179" i="7"/>
  <c r="AN179" i="7"/>
  <c r="AC180" i="7"/>
  <c r="AD180" i="7"/>
  <c r="AE180" i="7"/>
  <c r="AF180" i="7"/>
  <c r="AG180" i="7"/>
  <c r="AH180" i="7"/>
  <c r="AI180" i="7"/>
  <c r="AJ180" i="7"/>
  <c r="AK180" i="7"/>
  <c r="AL180" i="7"/>
  <c r="AM180" i="7"/>
  <c r="AN180" i="7"/>
  <c r="AC181" i="7"/>
  <c r="AD181" i="7"/>
  <c r="AE181" i="7"/>
  <c r="AF181" i="7"/>
  <c r="AG181" i="7"/>
  <c r="AH181" i="7"/>
  <c r="AI181" i="7"/>
  <c r="AJ181" i="7"/>
  <c r="AK181" i="7"/>
  <c r="AL181" i="7"/>
  <c r="AM181" i="7"/>
  <c r="AN181" i="7"/>
  <c r="AC182" i="7"/>
  <c r="AD182" i="7"/>
  <c r="AE182" i="7"/>
  <c r="AF182" i="7"/>
  <c r="AG182" i="7"/>
  <c r="AH182" i="7"/>
  <c r="AI182" i="7"/>
  <c r="AJ182" i="7"/>
  <c r="AK182" i="7"/>
  <c r="AL182" i="7"/>
  <c r="AM182" i="7"/>
  <c r="AN182" i="7"/>
  <c r="AC183" i="7"/>
  <c r="AD183" i="7"/>
  <c r="AE183" i="7"/>
  <c r="AF183" i="7"/>
  <c r="AG183" i="7"/>
  <c r="AH183" i="7"/>
  <c r="AI183" i="7"/>
  <c r="AJ183" i="7"/>
  <c r="AK183" i="7"/>
  <c r="AL183" i="7"/>
  <c r="AM183" i="7"/>
  <c r="AN183" i="7"/>
  <c r="AC184" i="7"/>
  <c r="AD184" i="7"/>
  <c r="AE184" i="7"/>
  <c r="AF184" i="7"/>
  <c r="AG184" i="7"/>
  <c r="AH184" i="7"/>
  <c r="AI184" i="7"/>
  <c r="AJ184" i="7"/>
  <c r="AK184" i="7"/>
  <c r="AL184" i="7"/>
  <c r="AM184" i="7"/>
  <c r="AN184" i="7"/>
  <c r="AC185" i="7"/>
  <c r="AD185" i="7"/>
  <c r="AE185" i="7"/>
  <c r="AF185" i="7"/>
  <c r="AG185" i="7"/>
  <c r="AH185" i="7"/>
  <c r="AI185" i="7"/>
  <c r="AJ185" i="7"/>
  <c r="AK185" i="7"/>
  <c r="AL185" i="7"/>
  <c r="AM185" i="7"/>
  <c r="AN185" i="7"/>
  <c r="AC186" i="7"/>
  <c r="AD186" i="7"/>
  <c r="AE186" i="7"/>
  <c r="AF186" i="7"/>
  <c r="AG186" i="7"/>
  <c r="AH186" i="7"/>
  <c r="AI186" i="7"/>
  <c r="AJ186" i="7"/>
  <c r="AK186" i="7"/>
  <c r="AL186" i="7"/>
  <c r="AM186" i="7"/>
  <c r="AN186" i="7"/>
  <c r="AC187" i="7"/>
  <c r="AD187" i="7"/>
  <c r="AE187" i="7"/>
  <c r="AF187" i="7"/>
  <c r="AG187" i="7"/>
  <c r="AH187" i="7"/>
  <c r="AI187" i="7"/>
  <c r="AJ187" i="7"/>
  <c r="AK187" i="7"/>
  <c r="AL187" i="7"/>
  <c r="AM187" i="7"/>
  <c r="AN187" i="7"/>
  <c r="AC188" i="7"/>
  <c r="AD188" i="7"/>
  <c r="AE188" i="7"/>
  <c r="AF188" i="7"/>
  <c r="AG188" i="7"/>
  <c r="AH188" i="7"/>
  <c r="AI188" i="7"/>
  <c r="AJ188" i="7"/>
  <c r="AK188" i="7"/>
  <c r="AL188" i="7"/>
  <c r="AM188" i="7"/>
  <c r="AN188" i="7"/>
  <c r="AC189" i="7"/>
  <c r="AD189" i="7"/>
  <c r="AE189" i="7"/>
  <c r="AF189" i="7"/>
  <c r="AG189" i="7"/>
  <c r="AH189" i="7"/>
  <c r="AI189" i="7"/>
  <c r="AJ189" i="7"/>
  <c r="AK189" i="7"/>
  <c r="AL189" i="7"/>
  <c r="AM189" i="7"/>
  <c r="AN189" i="7"/>
  <c r="AC190" i="7"/>
  <c r="AD190" i="7"/>
  <c r="AE190" i="7"/>
  <c r="AF190" i="7"/>
  <c r="AG190" i="7"/>
  <c r="AH190" i="7"/>
  <c r="AI190" i="7"/>
  <c r="AJ190" i="7"/>
  <c r="AK190" i="7"/>
  <c r="AL190" i="7"/>
  <c r="AM190" i="7"/>
  <c r="AN190" i="7"/>
  <c r="AC191" i="7"/>
  <c r="AD191" i="7"/>
  <c r="AE191" i="7"/>
  <c r="AF191" i="7"/>
  <c r="AG191" i="7"/>
  <c r="AH191" i="7"/>
  <c r="AI191" i="7"/>
  <c r="AJ191" i="7"/>
  <c r="AK191" i="7"/>
  <c r="AL191" i="7"/>
  <c r="AM191" i="7"/>
  <c r="AN191" i="7"/>
  <c r="AC192" i="7"/>
  <c r="AD192" i="7"/>
  <c r="AE192" i="7"/>
  <c r="AF192" i="7"/>
  <c r="AG192" i="7"/>
  <c r="AH192" i="7"/>
  <c r="AI192" i="7"/>
  <c r="AJ192" i="7"/>
  <c r="AK192" i="7"/>
  <c r="AL192" i="7"/>
  <c r="AM192" i="7"/>
  <c r="AN192" i="7"/>
  <c r="AC193" i="7"/>
  <c r="AD193" i="7"/>
  <c r="AE193" i="7"/>
  <c r="AF193" i="7"/>
  <c r="AG193" i="7"/>
  <c r="AH193" i="7"/>
  <c r="AI193" i="7"/>
  <c r="AJ193" i="7"/>
  <c r="AK193" i="7"/>
  <c r="AL193" i="7"/>
  <c r="AM193" i="7"/>
  <c r="AN193" i="7"/>
  <c r="AC194" i="7"/>
  <c r="AD194" i="7"/>
  <c r="AE194" i="7"/>
  <c r="AF194" i="7"/>
  <c r="AG194" i="7"/>
  <c r="AH194" i="7"/>
  <c r="AI194" i="7"/>
  <c r="AJ194" i="7"/>
  <c r="AK194" i="7"/>
  <c r="AL194" i="7"/>
  <c r="AM194" i="7"/>
  <c r="AN194" i="7"/>
  <c r="AC195" i="7"/>
  <c r="AD195" i="7"/>
  <c r="AE195" i="7"/>
  <c r="AF195" i="7"/>
  <c r="AG195" i="7"/>
  <c r="AH195" i="7"/>
  <c r="AI195" i="7"/>
  <c r="AJ195" i="7"/>
  <c r="AK195" i="7"/>
  <c r="AL195" i="7"/>
  <c r="AM195" i="7"/>
  <c r="AN195" i="7"/>
  <c r="AC196" i="7"/>
  <c r="AD196" i="7"/>
  <c r="AE196" i="7"/>
  <c r="AF196" i="7"/>
  <c r="AG196" i="7"/>
  <c r="AH196" i="7"/>
  <c r="AI196" i="7"/>
  <c r="AJ196" i="7"/>
  <c r="AK196" i="7"/>
  <c r="AL196" i="7"/>
  <c r="AM196" i="7"/>
  <c r="AN196" i="7"/>
  <c r="AC197" i="7"/>
  <c r="AD197" i="7"/>
  <c r="AE197" i="7"/>
  <c r="AF197" i="7"/>
  <c r="AG197" i="7"/>
  <c r="AH197" i="7"/>
  <c r="AI197" i="7"/>
  <c r="AJ197" i="7"/>
  <c r="AK197" i="7"/>
  <c r="AL197" i="7"/>
  <c r="AM197" i="7"/>
  <c r="AN197" i="7"/>
  <c r="AC198" i="7"/>
  <c r="AD198" i="7"/>
  <c r="AE198" i="7"/>
  <c r="AF198" i="7"/>
  <c r="AG198" i="7"/>
  <c r="AH198" i="7"/>
  <c r="AI198" i="7"/>
  <c r="AJ198" i="7"/>
  <c r="AK198" i="7"/>
  <c r="AL198" i="7"/>
  <c r="AM198" i="7"/>
  <c r="AN198" i="7"/>
  <c r="AC199" i="7"/>
  <c r="AD199" i="7"/>
  <c r="AE199" i="7"/>
  <c r="AF199" i="7"/>
  <c r="AG199" i="7"/>
  <c r="AH199" i="7"/>
  <c r="AI199" i="7"/>
  <c r="AJ199" i="7"/>
  <c r="AK199" i="7"/>
  <c r="AL199" i="7"/>
  <c r="AM199" i="7"/>
  <c r="AN199" i="7"/>
  <c r="AC200" i="7"/>
  <c r="AD200" i="7"/>
  <c r="AE200" i="7"/>
  <c r="AF200" i="7"/>
  <c r="AG200" i="7"/>
  <c r="AH200" i="7"/>
  <c r="AI200" i="7"/>
  <c r="AJ200" i="7"/>
  <c r="AK200" i="7"/>
  <c r="AL200" i="7"/>
  <c r="AM200" i="7"/>
  <c r="AN200" i="7"/>
  <c r="AC201" i="7"/>
  <c r="AD201" i="7"/>
  <c r="AE201" i="7"/>
  <c r="AF201" i="7"/>
  <c r="AG201" i="7"/>
  <c r="AH201" i="7"/>
  <c r="AI201" i="7"/>
  <c r="AJ201" i="7"/>
  <c r="AK201" i="7"/>
  <c r="AL201" i="7"/>
  <c r="AM201" i="7"/>
  <c r="AN201" i="7"/>
  <c r="AC202" i="7"/>
  <c r="AD202" i="7"/>
  <c r="AE202" i="7"/>
  <c r="AF202" i="7"/>
  <c r="AG202" i="7"/>
  <c r="AH202" i="7"/>
  <c r="AI202" i="7"/>
  <c r="AJ202" i="7"/>
  <c r="AK202" i="7"/>
  <c r="AL202" i="7"/>
  <c r="AM202" i="7"/>
  <c r="AN202" i="7"/>
  <c r="AC203" i="7"/>
  <c r="AD203" i="7"/>
  <c r="AE203" i="7"/>
  <c r="AF203" i="7"/>
  <c r="AG203" i="7"/>
  <c r="AH203" i="7"/>
  <c r="AI203" i="7"/>
  <c r="AJ203" i="7"/>
  <c r="AK203" i="7"/>
  <c r="AL203" i="7"/>
  <c r="AM203" i="7"/>
  <c r="AN203" i="7"/>
  <c r="AC204" i="7"/>
  <c r="AD204" i="7"/>
  <c r="AE204" i="7"/>
  <c r="AF204" i="7"/>
  <c r="AG204" i="7"/>
  <c r="AH204" i="7"/>
  <c r="AI204" i="7"/>
  <c r="AJ204" i="7"/>
  <c r="AK204" i="7"/>
  <c r="AL204" i="7"/>
  <c r="AM204" i="7"/>
  <c r="AN204" i="7"/>
  <c r="AC205" i="7"/>
  <c r="AD205" i="7"/>
  <c r="AE205" i="7"/>
  <c r="AF205" i="7"/>
  <c r="AG205" i="7"/>
  <c r="AH205" i="7"/>
  <c r="AI205" i="7"/>
  <c r="AJ205" i="7"/>
  <c r="AK205" i="7"/>
  <c r="AL205" i="7"/>
  <c r="AM205" i="7"/>
  <c r="AN205" i="7"/>
  <c r="AC206" i="7"/>
  <c r="AD206" i="7"/>
  <c r="AE206" i="7"/>
  <c r="AF206" i="7"/>
  <c r="AG206" i="7"/>
  <c r="AH206" i="7"/>
  <c r="AI206" i="7"/>
  <c r="AJ206" i="7"/>
  <c r="AK206" i="7"/>
  <c r="AL206" i="7"/>
  <c r="AM206" i="7"/>
  <c r="AN206" i="7"/>
  <c r="AC207" i="7"/>
  <c r="AD207" i="7"/>
  <c r="AE207" i="7"/>
  <c r="AF207" i="7"/>
  <c r="AG207" i="7"/>
  <c r="AH207" i="7"/>
  <c r="AI207" i="7"/>
  <c r="AJ207" i="7"/>
  <c r="AK207" i="7"/>
  <c r="AL207" i="7"/>
  <c r="AM207" i="7"/>
  <c r="AN207" i="7"/>
  <c r="AC208" i="7"/>
  <c r="AD208" i="7"/>
  <c r="AE208" i="7"/>
  <c r="AF208" i="7"/>
  <c r="AG208" i="7"/>
  <c r="AH208" i="7"/>
  <c r="AI208" i="7"/>
  <c r="AJ208" i="7"/>
  <c r="AK208" i="7"/>
  <c r="AL208" i="7"/>
  <c r="AM208" i="7"/>
  <c r="AN208" i="7"/>
  <c r="AC209" i="7"/>
  <c r="AD209" i="7"/>
  <c r="AE209" i="7"/>
  <c r="AF209" i="7"/>
  <c r="AG209" i="7"/>
  <c r="AH209" i="7"/>
  <c r="AI209" i="7"/>
  <c r="AJ209" i="7"/>
  <c r="AK209" i="7"/>
  <c r="AL209" i="7"/>
  <c r="AM209" i="7"/>
  <c r="AN209" i="7"/>
  <c r="AC210" i="7"/>
  <c r="AD210" i="7"/>
  <c r="AE210" i="7"/>
  <c r="AF210" i="7"/>
  <c r="AG210" i="7"/>
  <c r="AH210" i="7"/>
  <c r="AI210" i="7"/>
  <c r="AJ210" i="7"/>
  <c r="AK210" i="7"/>
  <c r="AL210" i="7"/>
  <c r="AM210" i="7"/>
  <c r="AN210" i="7"/>
  <c r="AC211" i="7"/>
  <c r="AD211" i="7"/>
  <c r="AE211" i="7"/>
  <c r="AF211" i="7"/>
  <c r="AG211" i="7"/>
  <c r="AH211" i="7"/>
  <c r="AI211" i="7"/>
  <c r="AJ211" i="7"/>
  <c r="AK211" i="7"/>
  <c r="AL211" i="7"/>
  <c r="AM211" i="7"/>
  <c r="AN211" i="7"/>
  <c r="AC212" i="7"/>
  <c r="AD212" i="7"/>
  <c r="AE212" i="7"/>
  <c r="AF212" i="7"/>
  <c r="AG212" i="7"/>
  <c r="AH212" i="7"/>
  <c r="AI212" i="7"/>
  <c r="AJ212" i="7"/>
  <c r="AK212" i="7"/>
  <c r="AL212" i="7"/>
  <c r="AM212" i="7"/>
  <c r="AN212" i="7"/>
  <c r="AC213" i="7"/>
  <c r="AD213" i="7"/>
  <c r="AE213" i="7"/>
  <c r="AF213" i="7"/>
  <c r="AG213" i="7"/>
  <c r="AH213" i="7"/>
  <c r="AI213" i="7"/>
  <c r="AJ213" i="7"/>
  <c r="AK213" i="7"/>
  <c r="AL213" i="7"/>
  <c r="AM213" i="7"/>
  <c r="AN213" i="7"/>
  <c r="AC214" i="7"/>
  <c r="AD214" i="7"/>
  <c r="AE214" i="7"/>
  <c r="AF214" i="7"/>
  <c r="AG214" i="7"/>
  <c r="AH214" i="7"/>
  <c r="AI214" i="7"/>
  <c r="AJ214" i="7"/>
  <c r="AK214" i="7"/>
  <c r="AL214" i="7"/>
  <c r="AM214" i="7"/>
  <c r="AN214" i="7"/>
  <c r="AC215" i="7"/>
  <c r="AD215" i="7"/>
  <c r="AE215" i="7"/>
  <c r="AF215" i="7"/>
  <c r="AG215" i="7"/>
  <c r="AH215" i="7"/>
  <c r="AI215" i="7"/>
  <c r="AJ215" i="7"/>
  <c r="AK215" i="7"/>
  <c r="AL215" i="7"/>
  <c r="AM215" i="7"/>
  <c r="AN215" i="7"/>
  <c r="AC216" i="7"/>
  <c r="AD216" i="7"/>
  <c r="AE216" i="7"/>
  <c r="AF216" i="7"/>
  <c r="AG216" i="7"/>
  <c r="AH216" i="7"/>
  <c r="AI216" i="7"/>
  <c r="AJ216" i="7"/>
  <c r="AK216" i="7"/>
  <c r="AL216" i="7"/>
  <c r="AM216" i="7"/>
  <c r="AN216" i="7"/>
  <c r="AC217" i="7"/>
  <c r="AD217" i="7"/>
  <c r="AE217" i="7"/>
  <c r="AF217" i="7"/>
  <c r="AG217" i="7"/>
  <c r="AH217" i="7"/>
  <c r="AI217" i="7"/>
  <c r="AJ217" i="7"/>
  <c r="AK217" i="7"/>
  <c r="AL217" i="7"/>
  <c r="AM217" i="7"/>
  <c r="AN217" i="7"/>
  <c r="AC218" i="7"/>
  <c r="AD218" i="7"/>
  <c r="AE218" i="7"/>
  <c r="AF218" i="7"/>
  <c r="AG218" i="7"/>
  <c r="AH218" i="7"/>
  <c r="AI218" i="7"/>
  <c r="AJ218" i="7"/>
  <c r="AK218" i="7"/>
  <c r="AL218" i="7"/>
  <c r="AM218" i="7"/>
  <c r="AN218" i="7"/>
  <c r="AC219" i="7"/>
  <c r="AD219" i="7"/>
  <c r="AE219" i="7"/>
  <c r="AF219" i="7"/>
  <c r="AG219" i="7"/>
  <c r="AH219" i="7"/>
  <c r="AI219" i="7"/>
  <c r="AJ219" i="7"/>
  <c r="AK219" i="7"/>
  <c r="AL219" i="7"/>
  <c r="AM219" i="7"/>
  <c r="AN219" i="7"/>
  <c r="AC220" i="7"/>
  <c r="AD220" i="7"/>
  <c r="AE220" i="7"/>
  <c r="AF220" i="7"/>
  <c r="AG220" i="7"/>
  <c r="AH220" i="7"/>
  <c r="AI220" i="7"/>
  <c r="AJ220" i="7"/>
  <c r="AK220" i="7"/>
  <c r="AL220" i="7"/>
  <c r="AM220" i="7"/>
  <c r="AN220" i="7"/>
  <c r="AC221" i="7"/>
  <c r="AD221" i="7"/>
  <c r="AE221" i="7"/>
  <c r="AF221" i="7"/>
  <c r="AG221" i="7"/>
  <c r="AH221" i="7"/>
  <c r="AI221" i="7"/>
  <c r="AJ221" i="7"/>
  <c r="AK221" i="7"/>
  <c r="AL221" i="7"/>
  <c r="AM221" i="7"/>
  <c r="AN221" i="7"/>
  <c r="AC222" i="7"/>
  <c r="AD222" i="7"/>
  <c r="AE222" i="7"/>
  <c r="AF222" i="7"/>
  <c r="AG222" i="7"/>
  <c r="AH222" i="7"/>
  <c r="AI222" i="7"/>
  <c r="AJ222" i="7"/>
  <c r="AK222" i="7"/>
  <c r="AL222" i="7"/>
  <c r="AM222" i="7"/>
  <c r="AN222" i="7"/>
  <c r="AC223" i="7"/>
  <c r="AD223" i="7"/>
  <c r="AE223" i="7"/>
  <c r="AF223" i="7"/>
  <c r="AG223" i="7"/>
  <c r="AH223" i="7"/>
  <c r="AI223" i="7"/>
  <c r="AJ223" i="7"/>
  <c r="AK223" i="7"/>
  <c r="AL223" i="7"/>
  <c r="AM223" i="7"/>
  <c r="AN223" i="7"/>
  <c r="AC224" i="7"/>
  <c r="AD224" i="7"/>
  <c r="AE224" i="7"/>
  <c r="AF224" i="7"/>
  <c r="AG224" i="7"/>
  <c r="AH224" i="7"/>
  <c r="AI224" i="7"/>
  <c r="AJ224" i="7"/>
  <c r="AK224" i="7"/>
  <c r="AL224" i="7"/>
  <c r="AM224" i="7"/>
  <c r="AN224" i="7"/>
  <c r="AC225" i="7"/>
  <c r="AD225" i="7"/>
  <c r="AE225" i="7"/>
  <c r="AF225" i="7"/>
  <c r="AG225" i="7"/>
  <c r="AH225" i="7"/>
  <c r="AI225" i="7"/>
  <c r="AJ225" i="7"/>
  <c r="AK225" i="7"/>
  <c r="AL225" i="7"/>
  <c r="AM225" i="7"/>
  <c r="AN225" i="7"/>
  <c r="AC226" i="7"/>
  <c r="AD226" i="7"/>
  <c r="AE226" i="7"/>
  <c r="AF226" i="7"/>
  <c r="AG226" i="7"/>
  <c r="AH226" i="7"/>
  <c r="AI226" i="7"/>
  <c r="AJ226" i="7"/>
  <c r="AK226" i="7"/>
  <c r="AL226" i="7"/>
  <c r="AM226" i="7"/>
  <c r="AN226" i="7"/>
  <c r="AC227" i="7"/>
  <c r="AD227" i="7"/>
  <c r="AE227" i="7"/>
  <c r="AF227" i="7"/>
  <c r="AG227" i="7"/>
  <c r="AH227" i="7"/>
  <c r="AI227" i="7"/>
  <c r="AJ227" i="7"/>
  <c r="AK227" i="7"/>
  <c r="AL227" i="7"/>
  <c r="AM227" i="7"/>
  <c r="AN227" i="7"/>
  <c r="AC228" i="7"/>
  <c r="AD228" i="7"/>
  <c r="AE228" i="7"/>
  <c r="AF228" i="7"/>
  <c r="AG228" i="7"/>
  <c r="AH228" i="7"/>
  <c r="AI228" i="7"/>
  <c r="AJ228" i="7"/>
  <c r="AK228" i="7"/>
  <c r="AL228" i="7"/>
  <c r="AM228" i="7"/>
  <c r="AN228" i="7"/>
  <c r="AC229" i="7"/>
  <c r="AD229" i="7"/>
  <c r="AE229" i="7"/>
  <c r="AF229" i="7"/>
  <c r="AG229" i="7"/>
  <c r="AH229" i="7"/>
  <c r="AI229" i="7"/>
  <c r="AJ229" i="7"/>
  <c r="AK229" i="7"/>
  <c r="AL229" i="7"/>
  <c r="AM229" i="7"/>
  <c r="AN229" i="7"/>
  <c r="AC230" i="7"/>
  <c r="AD230" i="7"/>
  <c r="AE230" i="7"/>
  <c r="AF230" i="7"/>
  <c r="AG230" i="7"/>
  <c r="AH230" i="7"/>
  <c r="AI230" i="7"/>
  <c r="AJ230" i="7"/>
  <c r="AK230" i="7"/>
  <c r="AL230" i="7"/>
  <c r="AM230" i="7"/>
  <c r="AN230" i="7"/>
  <c r="AC231" i="7"/>
  <c r="AD231" i="7"/>
  <c r="AE231" i="7"/>
  <c r="AF231" i="7"/>
  <c r="AG231" i="7"/>
  <c r="AH231" i="7"/>
  <c r="AI231" i="7"/>
  <c r="AJ231" i="7"/>
  <c r="AK231" i="7"/>
  <c r="AL231" i="7"/>
  <c r="AM231" i="7"/>
  <c r="AN231" i="7"/>
  <c r="AC232" i="7"/>
  <c r="AD232" i="7"/>
  <c r="AE232" i="7"/>
  <c r="AF232" i="7"/>
  <c r="AG232" i="7"/>
  <c r="AH232" i="7"/>
  <c r="AI232" i="7"/>
  <c r="AJ232" i="7"/>
  <c r="AK232" i="7"/>
  <c r="AL232" i="7"/>
  <c r="AM232" i="7"/>
  <c r="AN232" i="7"/>
  <c r="AC233" i="7"/>
  <c r="AD233" i="7"/>
  <c r="AE233" i="7"/>
  <c r="AF233" i="7"/>
  <c r="AG233" i="7"/>
  <c r="AH233" i="7"/>
  <c r="AI233" i="7"/>
  <c r="AJ233" i="7"/>
  <c r="AK233" i="7"/>
  <c r="AL233" i="7"/>
  <c r="AM233" i="7"/>
  <c r="AN233" i="7"/>
  <c r="AC234" i="7"/>
  <c r="AD234" i="7"/>
  <c r="AE234" i="7"/>
  <c r="AF234" i="7"/>
  <c r="AG234" i="7"/>
  <c r="AH234" i="7"/>
  <c r="AI234" i="7"/>
  <c r="AJ234" i="7"/>
  <c r="AK234" i="7"/>
  <c r="AL234" i="7"/>
  <c r="AM234" i="7"/>
  <c r="AN234" i="7"/>
  <c r="AC235" i="7"/>
  <c r="AD235" i="7"/>
  <c r="AE235" i="7"/>
  <c r="AF235" i="7"/>
  <c r="AG235" i="7"/>
  <c r="AH235" i="7"/>
  <c r="AI235" i="7"/>
  <c r="AJ235" i="7"/>
  <c r="AK235" i="7"/>
  <c r="AL235" i="7"/>
  <c r="AM235" i="7"/>
  <c r="AN235" i="7"/>
  <c r="AC236" i="7"/>
  <c r="AD236" i="7"/>
  <c r="AE236" i="7"/>
  <c r="AF236" i="7"/>
  <c r="AG236" i="7"/>
  <c r="AH236" i="7"/>
  <c r="AI236" i="7"/>
  <c r="AJ236" i="7"/>
  <c r="AK236" i="7"/>
  <c r="AL236" i="7"/>
  <c r="AM236" i="7"/>
  <c r="AN236" i="7"/>
  <c r="AC237" i="7"/>
  <c r="AD237" i="7"/>
  <c r="AE237" i="7"/>
  <c r="AF237" i="7"/>
  <c r="AG237" i="7"/>
  <c r="AH237" i="7"/>
  <c r="AI237" i="7"/>
  <c r="AJ237" i="7"/>
  <c r="AK237" i="7"/>
  <c r="AL237" i="7"/>
  <c r="AM237" i="7"/>
  <c r="AN237" i="7"/>
  <c r="AC238" i="7"/>
  <c r="AD238" i="7"/>
  <c r="AE238" i="7"/>
  <c r="AF238" i="7"/>
  <c r="AG238" i="7"/>
  <c r="AH238" i="7"/>
  <c r="AI238" i="7"/>
  <c r="AJ238" i="7"/>
  <c r="AK238" i="7"/>
  <c r="AL238" i="7"/>
  <c r="AM238" i="7"/>
  <c r="AN238" i="7"/>
  <c r="AC239" i="7"/>
  <c r="AD239" i="7"/>
  <c r="AE239" i="7"/>
  <c r="AF239" i="7"/>
  <c r="AG239" i="7"/>
  <c r="AH239" i="7"/>
  <c r="AI239" i="7"/>
  <c r="AJ239" i="7"/>
  <c r="AK239" i="7"/>
  <c r="AL239" i="7"/>
  <c r="AM239" i="7"/>
  <c r="AN239" i="7"/>
  <c r="AC240" i="7"/>
  <c r="AD240" i="7"/>
  <c r="AE240" i="7"/>
  <c r="AF240" i="7"/>
  <c r="AG240" i="7"/>
  <c r="AH240" i="7"/>
  <c r="AI240" i="7"/>
  <c r="AJ240" i="7"/>
  <c r="AK240" i="7"/>
  <c r="AL240" i="7"/>
  <c r="AM240" i="7"/>
  <c r="AN240" i="7"/>
  <c r="AC241" i="7"/>
  <c r="AD241" i="7"/>
  <c r="AE241" i="7"/>
  <c r="AF241" i="7"/>
  <c r="AG241" i="7"/>
  <c r="AH241" i="7"/>
  <c r="AI241" i="7"/>
  <c r="AJ241" i="7"/>
  <c r="AK241" i="7"/>
  <c r="AL241" i="7"/>
  <c r="AM241" i="7"/>
  <c r="AN241" i="7"/>
  <c r="AC242" i="7"/>
  <c r="AD242" i="7"/>
  <c r="AE242" i="7"/>
  <c r="AF242" i="7"/>
  <c r="AG242" i="7"/>
  <c r="AH242" i="7"/>
  <c r="AI242" i="7"/>
  <c r="AJ242" i="7"/>
  <c r="AK242" i="7"/>
  <c r="AL242" i="7"/>
  <c r="AM242" i="7"/>
  <c r="AN242" i="7"/>
  <c r="AC243" i="7"/>
  <c r="AD243" i="7"/>
  <c r="AE243" i="7"/>
  <c r="AF243" i="7"/>
  <c r="AG243" i="7"/>
  <c r="AH243" i="7"/>
  <c r="AI243" i="7"/>
  <c r="AJ243" i="7"/>
  <c r="AK243" i="7"/>
  <c r="AL243" i="7"/>
  <c r="AM243" i="7"/>
  <c r="AN243" i="7"/>
  <c r="AC244" i="7"/>
  <c r="AD244" i="7"/>
  <c r="AE244" i="7"/>
  <c r="AF244" i="7"/>
  <c r="AG244" i="7"/>
  <c r="AH244" i="7"/>
  <c r="AI244" i="7"/>
  <c r="AJ244" i="7"/>
  <c r="AK244" i="7"/>
  <c r="AL244" i="7"/>
  <c r="AM244" i="7"/>
  <c r="AN244" i="7"/>
  <c r="AC245" i="7"/>
  <c r="AD245" i="7"/>
  <c r="AE245" i="7"/>
  <c r="AF245" i="7"/>
  <c r="AG245" i="7"/>
  <c r="AH245" i="7"/>
  <c r="AI245" i="7"/>
  <c r="AJ245" i="7"/>
  <c r="AK245" i="7"/>
  <c r="AL245" i="7"/>
  <c r="AM245" i="7"/>
  <c r="AN245" i="7"/>
  <c r="AC246" i="7"/>
  <c r="AD246" i="7"/>
  <c r="AE246" i="7"/>
  <c r="AF246" i="7"/>
  <c r="AG246" i="7"/>
  <c r="AH246" i="7"/>
  <c r="AI246" i="7"/>
  <c r="AJ246" i="7"/>
  <c r="AK246" i="7"/>
  <c r="AL246" i="7"/>
  <c r="AM246" i="7"/>
  <c r="AN246" i="7"/>
  <c r="AC247" i="7"/>
  <c r="AD247" i="7"/>
  <c r="AE247" i="7"/>
  <c r="AF247" i="7"/>
  <c r="AG247" i="7"/>
  <c r="AH247" i="7"/>
  <c r="AI247" i="7"/>
  <c r="AJ247" i="7"/>
  <c r="AK247" i="7"/>
  <c r="AL247" i="7"/>
  <c r="AM247" i="7"/>
  <c r="AN247" i="7"/>
  <c r="AC248" i="7"/>
  <c r="AD248" i="7"/>
  <c r="AE248" i="7"/>
  <c r="AF248" i="7"/>
  <c r="AG248" i="7"/>
  <c r="AH248" i="7"/>
  <c r="AI248" i="7"/>
  <c r="AJ248" i="7"/>
  <c r="AK248" i="7"/>
  <c r="AL248" i="7"/>
  <c r="AM248" i="7"/>
  <c r="AN248" i="7"/>
  <c r="AC249" i="7"/>
  <c r="AD249" i="7"/>
  <c r="AE249" i="7"/>
  <c r="AF249" i="7"/>
  <c r="AG249" i="7"/>
  <c r="AH249" i="7"/>
  <c r="AI249" i="7"/>
  <c r="AJ249" i="7"/>
  <c r="AK249" i="7"/>
  <c r="AL249" i="7"/>
  <c r="AM249" i="7"/>
  <c r="AN249" i="7"/>
  <c r="AC250" i="7"/>
  <c r="AD250" i="7"/>
  <c r="AE250" i="7"/>
  <c r="AF250" i="7"/>
  <c r="AG250" i="7"/>
  <c r="AH250" i="7"/>
  <c r="AI250" i="7"/>
  <c r="AJ250" i="7"/>
  <c r="AK250" i="7"/>
  <c r="AL250" i="7"/>
  <c r="AM250" i="7"/>
  <c r="AN250" i="7"/>
  <c r="AC251" i="7"/>
  <c r="AD251" i="7"/>
  <c r="AE251" i="7"/>
  <c r="AF251" i="7"/>
  <c r="AG251" i="7"/>
  <c r="AH251" i="7"/>
  <c r="AI251" i="7"/>
  <c r="AJ251" i="7"/>
  <c r="AK251" i="7"/>
  <c r="AL251" i="7"/>
  <c r="AM251" i="7"/>
  <c r="AN251" i="7"/>
  <c r="AC252" i="7"/>
  <c r="AD252" i="7"/>
  <c r="AE252" i="7"/>
  <c r="AF252" i="7"/>
  <c r="AG252" i="7"/>
  <c r="AH252" i="7"/>
  <c r="AI252" i="7"/>
  <c r="AJ252" i="7"/>
  <c r="AK252" i="7"/>
  <c r="AL252" i="7"/>
  <c r="AM252" i="7"/>
  <c r="AN252" i="7"/>
  <c r="AC253" i="7"/>
  <c r="AD253" i="7"/>
  <c r="AE253" i="7"/>
  <c r="AF253" i="7"/>
  <c r="AG253" i="7"/>
  <c r="AH253" i="7"/>
  <c r="AI253" i="7"/>
  <c r="AJ253" i="7"/>
  <c r="AK253" i="7"/>
  <c r="AL253" i="7"/>
  <c r="AM253" i="7"/>
  <c r="AN253" i="7"/>
  <c r="AC254" i="7"/>
  <c r="AD254" i="7"/>
  <c r="AE254" i="7"/>
  <c r="AF254" i="7"/>
  <c r="AG254" i="7"/>
  <c r="AH254" i="7"/>
  <c r="AI254" i="7"/>
  <c r="AJ254" i="7"/>
  <c r="AK254" i="7"/>
  <c r="AL254" i="7"/>
  <c r="AM254" i="7"/>
  <c r="AN254" i="7"/>
  <c r="AC255" i="7"/>
  <c r="AD255" i="7"/>
  <c r="AE255" i="7"/>
  <c r="AF255" i="7"/>
  <c r="AG255" i="7"/>
  <c r="AH255" i="7"/>
  <c r="AI255" i="7"/>
  <c r="AJ255" i="7"/>
  <c r="AK255" i="7"/>
  <c r="AL255" i="7"/>
  <c r="AM255" i="7"/>
  <c r="AN255" i="7"/>
  <c r="AC256" i="7"/>
  <c r="AD256" i="7"/>
  <c r="AE256" i="7"/>
  <c r="AF256" i="7"/>
  <c r="AG256" i="7"/>
  <c r="AH256" i="7"/>
  <c r="AI256" i="7"/>
  <c r="AJ256" i="7"/>
  <c r="AK256" i="7"/>
  <c r="AL256" i="7"/>
  <c r="AM256" i="7"/>
  <c r="AN256" i="7"/>
  <c r="AC257" i="7"/>
  <c r="AD257" i="7"/>
  <c r="AE257" i="7"/>
  <c r="AF257" i="7"/>
  <c r="AG257" i="7"/>
  <c r="AH257" i="7"/>
  <c r="AI257" i="7"/>
  <c r="AJ257" i="7"/>
  <c r="AK257" i="7"/>
  <c r="AL257" i="7"/>
  <c r="AM257" i="7"/>
  <c r="AN257" i="7"/>
  <c r="AC258" i="7"/>
  <c r="AD258" i="7"/>
  <c r="AE258" i="7"/>
  <c r="AF258" i="7"/>
  <c r="AG258" i="7"/>
  <c r="AH258" i="7"/>
  <c r="AI258" i="7"/>
  <c r="AJ258" i="7"/>
  <c r="AK258" i="7"/>
  <c r="AL258" i="7"/>
  <c r="AM258" i="7"/>
  <c r="AN258" i="7"/>
  <c r="AC259" i="7"/>
  <c r="AD259" i="7"/>
  <c r="AE259" i="7"/>
  <c r="AF259" i="7"/>
  <c r="AG259" i="7"/>
  <c r="AH259" i="7"/>
  <c r="AI259" i="7"/>
  <c r="AJ259" i="7"/>
  <c r="AK259" i="7"/>
  <c r="AL259" i="7"/>
  <c r="AM259" i="7"/>
  <c r="AN259" i="7"/>
  <c r="AC260" i="7"/>
  <c r="AD260" i="7"/>
  <c r="AE260" i="7"/>
  <c r="AF260" i="7"/>
  <c r="AG260" i="7"/>
  <c r="AH260" i="7"/>
  <c r="AI260" i="7"/>
  <c r="AJ260" i="7"/>
  <c r="AK260" i="7"/>
  <c r="AL260" i="7"/>
  <c r="AM260" i="7"/>
  <c r="AN260" i="7"/>
  <c r="AC261" i="7"/>
  <c r="AD261" i="7"/>
  <c r="AE261" i="7"/>
  <c r="AF261" i="7"/>
  <c r="AG261" i="7"/>
  <c r="AH261" i="7"/>
  <c r="AI261" i="7"/>
  <c r="AJ261" i="7"/>
  <c r="AK261" i="7"/>
  <c r="AL261" i="7"/>
  <c r="AM261" i="7"/>
  <c r="AN261" i="7"/>
  <c r="AC262" i="7"/>
  <c r="AD262" i="7"/>
  <c r="AE262" i="7"/>
  <c r="AF262" i="7"/>
  <c r="AG262" i="7"/>
  <c r="AH262" i="7"/>
  <c r="AI262" i="7"/>
  <c r="AJ262" i="7"/>
  <c r="AK262" i="7"/>
  <c r="AL262" i="7"/>
  <c r="AM262" i="7"/>
  <c r="AN262" i="7"/>
  <c r="AC263" i="7"/>
  <c r="AD263" i="7"/>
  <c r="AE263" i="7"/>
  <c r="AF263" i="7"/>
  <c r="AG263" i="7"/>
  <c r="AH263" i="7"/>
  <c r="AI263" i="7"/>
  <c r="AJ263" i="7"/>
  <c r="AK263" i="7"/>
  <c r="AL263" i="7"/>
  <c r="AM263" i="7"/>
  <c r="AN263" i="7"/>
  <c r="AC264" i="7"/>
  <c r="AD264" i="7"/>
  <c r="AE264" i="7"/>
  <c r="AF264" i="7"/>
  <c r="AG264" i="7"/>
  <c r="AH264" i="7"/>
  <c r="AI264" i="7"/>
  <c r="AJ264" i="7"/>
  <c r="AK264" i="7"/>
  <c r="AL264" i="7"/>
  <c r="AM264" i="7"/>
  <c r="AN264" i="7"/>
  <c r="AC265" i="7"/>
  <c r="AD265" i="7"/>
  <c r="AE265" i="7"/>
  <c r="AF265" i="7"/>
  <c r="AG265" i="7"/>
  <c r="AH265" i="7"/>
  <c r="AI265" i="7"/>
  <c r="AJ265" i="7"/>
  <c r="AK265" i="7"/>
  <c r="AL265" i="7"/>
  <c r="AM265" i="7"/>
  <c r="AN265" i="7"/>
  <c r="AC266" i="7"/>
  <c r="AD266" i="7"/>
  <c r="AE266" i="7"/>
  <c r="AF266" i="7"/>
  <c r="AG266" i="7"/>
  <c r="AH266" i="7"/>
  <c r="AI266" i="7"/>
  <c r="AJ266" i="7"/>
  <c r="AK266" i="7"/>
  <c r="AL266" i="7"/>
  <c r="AM266" i="7"/>
  <c r="AN266" i="7"/>
  <c r="AC267" i="7"/>
  <c r="AD267" i="7"/>
  <c r="AE267" i="7"/>
  <c r="AF267" i="7"/>
  <c r="AG267" i="7"/>
  <c r="AH267" i="7"/>
  <c r="AI267" i="7"/>
  <c r="AJ267" i="7"/>
  <c r="AK267" i="7"/>
  <c r="AL267" i="7"/>
  <c r="AM267" i="7"/>
  <c r="AN267" i="7"/>
  <c r="AC268" i="7"/>
  <c r="AD268" i="7"/>
  <c r="AE268" i="7"/>
  <c r="AF268" i="7"/>
  <c r="AG268" i="7"/>
  <c r="AH268" i="7"/>
  <c r="AI268" i="7"/>
  <c r="AJ268" i="7"/>
  <c r="AK268" i="7"/>
  <c r="AL268" i="7"/>
  <c r="AM268" i="7"/>
  <c r="AN268" i="7"/>
  <c r="AC269" i="7"/>
  <c r="AD269" i="7"/>
  <c r="AE269" i="7"/>
  <c r="AF269" i="7"/>
  <c r="AG269" i="7"/>
  <c r="AH269" i="7"/>
  <c r="AI269" i="7"/>
  <c r="AJ269" i="7"/>
  <c r="AK269" i="7"/>
  <c r="AL269" i="7"/>
  <c r="AM269" i="7"/>
  <c r="AN269" i="7"/>
  <c r="AC270" i="7"/>
  <c r="AD270" i="7"/>
  <c r="AE270" i="7"/>
  <c r="AF270" i="7"/>
  <c r="AG270" i="7"/>
  <c r="AH270" i="7"/>
  <c r="AI270" i="7"/>
  <c r="AJ270" i="7"/>
  <c r="AK270" i="7"/>
  <c r="AL270" i="7"/>
  <c r="AM270" i="7"/>
  <c r="AN270" i="7"/>
  <c r="AC271" i="7"/>
  <c r="AD271" i="7"/>
  <c r="AE271" i="7"/>
  <c r="AF271" i="7"/>
  <c r="AG271" i="7"/>
  <c r="AH271" i="7"/>
  <c r="AI271" i="7"/>
  <c r="AJ271" i="7"/>
  <c r="AK271" i="7"/>
  <c r="AL271" i="7"/>
  <c r="AM271" i="7"/>
  <c r="AN271" i="7"/>
  <c r="AC272" i="7"/>
  <c r="AD272" i="7"/>
  <c r="AE272" i="7"/>
  <c r="AF272" i="7"/>
  <c r="AG272" i="7"/>
  <c r="AH272" i="7"/>
  <c r="AI272" i="7"/>
  <c r="AJ272" i="7"/>
  <c r="AK272" i="7"/>
  <c r="AL272" i="7"/>
  <c r="AM272" i="7"/>
  <c r="AN272" i="7"/>
  <c r="AC273" i="7"/>
  <c r="AD273" i="7"/>
  <c r="AE273" i="7"/>
  <c r="AF273" i="7"/>
  <c r="AG273" i="7"/>
  <c r="AH273" i="7"/>
  <c r="AI273" i="7"/>
  <c r="AJ273" i="7"/>
  <c r="AK273" i="7"/>
  <c r="AL273" i="7"/>
  <c r="AM273" i="7"/>
  <c r="AN273" i="7"/>
  <c r="AC274" i="7"/>
  <c r="AD274" i="7"/>
  <c r="AE274" i="7"/>
  <c r="AF274" i="7"/>
  <c r="AG274" i="7"/>
  <c r="AH274" i="7"/>
  <c r="AI274" i="7"/>
  <c r="AJ274" i="7"/>
  <c r="AK274" i="7"/>
  <c r="AL274" i="7"/>
  <c r="AM274" i="7"/>
  <c r="AN274" i="7"/>
  <c r="AC275" i="7"/>
  <c r="AD275" i="7"/>
  <c r="AE275" i="7"/>
  <c r="AF275" i="7"/>
  <c r="AG275" i="7"/>
  <c r="AH275" i="7"/>
  <c r="AI275" i="7"/>
  <c r="AJ275" i="7"/>
  <c r="AK275" i="7"/>
  <c r="AL275" i="7"/>
  <c r="AM275" i="7"/>
  <c r="AN275" i="7"/>
  <c r="AC276" i="7"/>
  <c r="AD276" i="7"/>
  <c r="AE276" i="7"/>
  <c r="AF276" i="7"/>
  <c r="AG276" i="7"/>
  <c r="AH276" i="7"/>
  <c r="AI276" i="7"/>
  <c r="AJ276" i="7"/>
  <c r="AK276" i="7"/>
  <c r="AL276" i="7"/>
  <c r="AM276" i="7"/>
  <c r="AN276" i="7"/>
  <c r="AC277" i="7"/>
  <c r="AD277" i="7"/>
  <c r="AE277" i="7"/>
  <c r="AF277" i="7"/>
  <c r="AG277" i="7"/>
  <c r="AH277" i="7"/>
  <c r="AI277" i="7"/>
  <c r="AJ277" i="7"/>
  <c r="AK277" i="7"/>
  <c r="AL277" i="7"/>
  <c r="AM277" i="7"/>
  <c r="AN277" i="7"/>
  <c r="AC278" i="7"/>
  <c r="AD278" i="7"/>
  <c r="AE278" i="7"/>
  <c r="AF278" i="7"/>
  <c r="AG278" i="7"/>
  <c r="AH278" i="7"/>
  <c r="AI278" i="7"/>
  <c r="AJ278" i="7"/>
  <c r="AK278" i="7"/>
  <c r="AL278" i="7"/>
  <c r="AM278" i="7"/>
  <c r="AN278" i="7"/>
  <c r="AC279" i="7"/>
  <c r="AD279" i="7"/>
  <c r="AE279" i="7"/>
  <c r="AF279" i="7"/>
  <c r="AG279" i="7"/>
  <c r="AH279" i="7"/>
  <c r="AI279" i="7"/>
  <c r="AJ279" i="7"/>
  <c r="AK279" i="7"/>
  <c r="AL279" i="7"/>
  <c r="AM279" i="7"/>
  <c r="AN279" i="7"/>
  <c r="AC280" i="7"/>
  <c r="AD280" i="7"/>
  <c r="AE280" i="7"/>
  <c r="AF280" i="7"/>
  <c r="AG280" i="7"/>
  <c r="AH280" i="7"/>
  <c r="AI280" i="7"/>
  <c r="AJ280" i="7"/>
  <c r="AK280" i="7"/>
  <c r="AL280" i="7"/>
  <c r="AM280" i="7"/>
  <c r="AN280" i="7"/>
  <c r="AC281" i="7"/>
  <c r="AD281" i="7"/>
  <c r="AE281" i="7"/>
  <c r="AF281" i="7"/>
  <c r="AG281" i="7"/>
  <c r="AH281" i="7"/>
  <c r="AI281" i="7"/>
  <c r="AJ281" i="7"/>
  <c r="AK281" i="7"/>
  <c r="AL281" i="7"/>
  <c r="AM281" i="7"/>
  <c r="AN281" i="7"/>
  <c r="AC282" i="7"/>
  <c r="AD282" i="7"/>
  <c r="AE282" i="7"/>
  <c r="AF282" i="7"/>
  <c r="AG282" i="7"/>
  <c r="AH282" i="7"/>
  <c r="AI282" i="7"/>
  <c r="AJ282" i="7"/>
  <c r="AK282" i="7"/>
  <c r="AL282" i="7"/>
  <c r="AM282" i="7"/>
  <c r="AN282" i="7"/>
  <c r="AC283" i="7"/>
  <c r="AD283" i="7"/>
  <c r="AE283" i="7"/>
  <c r="AF283" i="7"/>
  <c r="AG283" i="7"/>
  <c r="AH283" i="7"/>
  <c r="AI283" i="7"/>
  <c r="AJ283" i="7"/>
  <c r="AK283" i="7"/>
  <c r="AL283" i="7"/>
  <c r="AM283" i="7"/>
  <c r="AN283" i="7"/>
  <c r="AC284" i="7"/>
  <c r="AD284" i="7"/>
  <c r="AE284" i="7"/>
  <c r="AF284" i="7"/>
  <c r="AG284" i="7"/>
  <c r="AH284" i="7"/>
  <c r="AI284" i="7"/>
  <c r="AJ284" i="7"/>
  <c r="AK284" i="7"/>
  <c r="AL284" i="7"/>
  <c r="AM284" i="7"/>
  <c r="AN284" i="7"/>
  <c r="AC285" i="7"/>
  <c r="AD285" i="7"/>
  <c r="AE285" i="7"/>
  <c r="AF285" i="7"/>
  <c r="AG285" i="7"/>
  <c r="AH285" i="7"/>
  <c r="AI285" i="7"/>
  <c r="AJ285" i="7"/>
  <c r="AK285" i="7"/>
  <c r="AL285" i="7"/>
  <c r="AM285" i="7"/>
  <c r="AN285" i="7"/>
  <c r="AC286" i="7"/>
  <c r="AD286" i="7"/>
  <c r="AE286" i="7"/>
  <c r="AF286" i="7"/>
  <c r="AG286" i="7"/>
  <c r="AH286" i="7"/>
  <c r="AI286" i="7"/>
  <c r="AJ286" i="7"/>
  <c r="AK286" i="7"/>
  <c r="AL286" i="7"/>
  <c r="AM286" i="7"/>
  <c r="AN286" i="7"/>
  <c r="AC287" i="7"/>
  <c r="AD287" i="7"/>
  <c r="AE287" i="7"/>
  <c r="AF287" i="7"/>
  <c r="AG287" i="7"/>
  <c r="AH287" i="7"/>
  <c r="AI287" i="7"/>
  <c r="AJ287" i="7"/>
  <c r="AK287" i="7"/>
  <c r="AL287" i="7"/>
  <c r="AM287" i="7"/>
  <c r="AN287" i="7"/>
  <c r="AC288" i="7"/>
  <c r="AD288" i="7"/>
  <c r="AE288" i="7"/>
  <c r="AF288" i="7"/>
  <c r="AG288" i="7"/>
  <c r="AH288" i="7"/>
  <c r="AI288" i="7"/>
  <c r="AJ288" i="7"/>
  <c r="AK288" i="7"/>
  <c r="AL288" i="7"/>
  <c r="AM288" i="7"/>
  <c r="AN288" i="7"/>
  <c r="AC289" i="7"/>
  <c r="AD289" i="7"/>
  <c r="AE289" i="7"/>
  <c r="AF289" i="7"/>
  <c r="AG289" i="7"/>
  <c r="AH289" i="7"/>
  <c r="AI289" i="7"/>
  <c r="AJ289" i="7"/>
  <c r="AK289" i="7"/>
  <c r="AL289" i="7"/>
  <c r="AM289" i="7"/>
  <c r="AN289" i="7"/>
  <c r="AC290" i="7"/>
  <c r="AD290" i="7"/>
  <c r="AE290" i="7"/>
  <c r="AF290" i="7"/>
  <c r="AG290" i="7"/>
  <c r="AH290" i="7"/>
  <c r="AI290" i="7"/>
  <c r="AJ290" i="7"/>
  <c r="AK290" i="7"/>
  <c r="AL290" i="7"/>
  <c r="AM290" i="7"/>
  <c r="AN290" i="7"/>
  <c r="AC291" i="7"/>
  <c r="AD291" i="7"/>
  <c r="AE291" i="7"/>
  <c r="AF291" i="7"/>
  <c r="AG291" i="7"/>
  <c r="AH291" i="7"/>
  <c r="AI291" i="7"/>
  <c r="AJ291" i="7"/>
  <c r="AK291" i="7"/>
  <c r="AL291" i="7"/>
  <c r="AM291" i="7"/>
  <c r="AN291" i="7"/>
  <c r="AC292" i="7"/>
  <c r="AD292" i="7"/>
  <c r="AE292" i="7"/>
  <c r="AF292" i="7"/>
  <c r="AG292" i="7"/>
  <c r="AH292" i="7"/>
  <c r="AI292" i="7"/>
  <c r="AJ292" i="7"/>
  <c r="AK292" i="7"/>
  <c r="AL292" i="7"/>
  <c r="AM292" i="7"/>
  <c r="AN292" i="7"/>
  <c r="AC293" i="7"/>
  <c r="AD293" i="7"/>
  <c r="AE293" i="7"/>
  <c r="AF293" i="7"/>
  <c r="AG293" i="7"/>
  <c r="AH293" i="7"/>
  <c r="AI293" i="7"/>
  <c r="AJ293" i="7"/>
  <c r="AK293" i="7"/>
  <c r="AL293" i="7"/>
  <c r="AM293" i="7"/>
  <c r="AN293" i="7"/>
  <c r="AC294" i="7"/>
  <c r="AD294" i="7"/>
  <c r="AE294" i="7"/>
  <c r="AF294" i="7"/>
  <c r="AG294" i="7"/>
  <c r="AH294" i="7"/>
  <c r="AI294" i="7"/>
  <c r="AJ294" i="7"/>
  <c r="AK294" i="7"/>
  <c r="AL294" i="7"/>
  <c r="AM294" i="7"/>
  <c r="AN294" i="7"/>
  <c r="AC295" i="7"/>
  <c r="AD295" i="7"/>
  <c r="AE295" i="7"/>
  <c r="AF295" i="7"/>
  <c r="AG295" i="7"/>
  <c r="AH295" i="7"/>
  <c r="AI295" i="7"/>
  <c r="AJ295" i="7"/>
  <c r="AK295" i="7"/>
  <c r="AL295" i="7"/>
  <c r="AM295" i="7"/>
  <c r="AN295" i="7"/>
  <c r="AC296" i="7"/>
  <c r="AD296" i="7"/>
  <c r="AE296" i="7"/>
  <c r="AF296" i="7"/>
  <c r="AG296" i="7"/>
  <c r="AH296" i="7"/>
  <c r="AI296" i="7"/>
  <c r="AJ296" i="7"/>
  <c r="AK296" i="7"/>
  <c r="AL296" i="7"/>
  <c r="AM296" i="7"/>
  <c r="AN296" i="7"/>
  <c r="AC297" i="7"/>
  <c r="AD297" i="7"/>
  <c r="AE297" i="7"/>
  <c r="AF297" i="7"/>
  <c r="AG297" i="7"/>
  <c r="AH297" i="7"/>
  <c r="AI297" i="7"/>
  <c r="AJ297" i="7"/>
  <c r="AK297" i="7"/>
  <c r="AL297" i="7"/>
  <c r="AM297" i="7"/>
  <c r="AN297" i="7"/>
  <c r="AC298" i="7"/>
  <c r="AD298" i="7"/>
  <c r="AE298" i="7"/>
  <c r="AF298" i="7"/>
  <c r="AG298" i="7"/>
  <c r="AH298" i="7"/>
  <c r="AI298" i="7"/>
  <c r="AJ298" i="7"/>
  <c r="AK298" i="7"/>
  <c r="AL298" i="7"/>
  <c r="AM298" i="7"/>
  <c r="AN298" i="7"/>
  <c r="AC299" i="7"/>
  <c r="AD299" i="7"/>
  <c r="AE299" i="7"/>
  <c r="AF299" i="7"/>
  <c r="AG299" i="7"/>
  <c r="AH299" i="7"/>
  <c r="AI299" i="7"/>
  <c r="AJ299" i="7"/>
  <c r="AK299" i="7"/>
  <c r="AL299" i="7"/>
  <c r="AM299" i="7"/>
  <c r="AN299" i="7"/>
  <c r="AC300" i="7"/>
  <c r="AD300" i="7"/>
  <c r="AE300" i="7"/>
  <c r="AF300" i="7"/>
  <c r="AG300" i="7"/>
  <c r="AH300" i="7"/>
  <c r="AI300" i="7"/>
  <c r="AJ300" i="7"/>
  <c r="AK300" i="7"/>
  <c r="AL300" i="7"/>
  <c r="AM300" i="7"/>
  <c r="AN300" i="7"/>
  <c r="AC301" i="7"/>
  <c r="AD301" i="7"/>
  <c r="AE301" i="7"/>
  <c r="AF301" i="7"/>
  <c r="AG301" i="7"/>
  <c r="AH301" i="7"/>
  <c r="AI301" i="7"/>
  <c r="AJ301" i="7"/>
  <c r="AK301" i="7"/>
  <c r="AL301" i="7"/>
  <c r="AM301" i="7"/>
  <c r="AN301" i="7"/>
  <c r="AC302" i="7"/>
  <c r="AD302" i="7"/>
  <c r="AE302" i="7"/>
  <c r="AF302" i="7"/>
  <c r="AG302" i="7"/>
  <c r="AH302" i="7"/>
  <c r="AI302" i="7"/>
  <c r="AJ302" i="7"/>
  <c r="AK302" i="7"/>
  <c r="AL302" i="7"/>
  <c r="AM302" i="7"/>
  <c r="AN302" i="7"/>
  <c r="AC303" i="7"/>
  <c r="AD303" i="7"/>
  <c r="AE303" i="7"/>
  <c r="AF303" i="7"/>
  <c r="AG303" i="7"/>
  <c r="AH303" i="7"/>
  <c r="AI303" i="7"/>
  <c r="AJ303" i="7"/>
  <c r="AK303" i="7"/>
  <c r="AL303" i="7"/>
  <c r="AM303" i="7"/>
  <c r="AN303" i="7"/>
  <c r="AC304" i="7"/>
  <c r="AD304" i="7"/>
  <c r="AE304" i="7"/>
  <c r="AF304" i="7"/>
  <c r="AG304" i="7"/>
  <c r="AH304" i="7"/>
  <c r="AI304" i="7"/>
  <c r="AJ304" i="7"/>
  <c r="AK304" i="7"/>
  <c r="AL304" i="7"/>
  <c r="AM304" i="7"/>
  <c r="AN304" i="7"/>
  <c r="AC305" i="7"/>
  <c r="AD305" i="7"/>
  <c r="AE305" i="7"/>
  <c r="AF305" i="7"/>
  <c r="AG305" i="7"/>
  <c r="AH305" i="7"/>
  <c r="AI305" i="7"/>
  <c r="AJ305" i="7"/>
  <c r="AK305" i="7"/>
  <c r="AL305" i="7"/>
  <c r="AM305" i="7"/>
  <c r="AN305" i="7"/>
  <c r="AC306" i="7"/>
  <c r="AD306" i="7"/>
  <c r="AE306" i="7"/>
  <c r="AF306" i="7"/>
  <c r="AG306" i="7"/>
  <c r="AH306" i="7"/>
  <c r="AI306" i="7"/>
  <c r="AJ306" i="7"/>
  <c r="AK306" i="7"/>
  <c r="AL306" i="7"/>
  <c r="AM306" i="7"/>
  <c r="AN306" i="7"/>
  <c r="AC307" i="7"/>
  <c r="AD307" i="7"/>
  <c r="AE307" i="7"/>
  <c r="AF307" i="7"/>
  <c r="AG307" i="7"/>
  <c r="AH307" i="7"/>
  <c r="AI307" i="7"/>
  <c r="AJ307" i="7"/>
  <c r="AK307" i="7"/>
  <c r="AL307" i="7"/>
  <c r="AM307" i="7"/>
  <c r="AN307" i="7"/>
  <c r="AC308" i="7"/>
  <c r="AD308" i="7"/>
  <c r="AE308" i="7"/>
  <c r="AF308" i="7"/>
  <c r="AG308" i="7"/>
  <c r="AH308" i="7"/>
  <c r="AI308" i="7"/>
  <c r="AJ308" i="7"/>
  <c r="AK308" i="7"/>
  <c r="AL308" i="7"/>
  <c r="AM308" i="7"/>
  <c r="AN308" i="7"/>
  <c r="AC309" i="7"/>
  <c r="AD309" i="7"/>
  <c r="AE309" i="7"/>
  <c r="AF309" i="7"/>
  <c r="AG309" i="7"/>
  <c r="AH309" i="7"/>
  <c r="AI309" i="7"/>
  <c r="AJ309" i="7"/>
  <c r="AK309" i="7"/>
  <c r="AL309" i="7"/>
  <c r="AM309" i="7"/>
  <c r="AN309" i="7"/>
  <c r="AC310" i="7"/>
  <c r="AD310" i="7"/>
  <c r="AE310" i="7"/>
  <c r="AF310" i="7"/>
  <c r="AG310" i="7"/>
  <c r="AH310" i="7"/>
  <c r="AI310" i="7"/>
  <c r="AJ310" i="7"/>
  <c r="AK310" i="7"/>
  <c r="AL310" i="7"/>
  <c r="AM310" i="7"/>
  <c r="AN310" i="7"/>
  <c r="AC311" i="7"/>
  <c r="AD311" i="7"/>
  <c r="AE311" i="7"/>
  <c r="AF311" i="7"/>
  <c r="AG311" i="7"/>
  <c r="AH311" i="7"/>
  <c r="AI311" i="7"/>
  <c r="AJ311" i="7"/>
  <c r="AK311" i="7"/>
  <c r="AL311" i="7"/>
  <c r="AM311" i="7"/>
  <c r="AN311" i="7"/>
  <c r="AC312" i="7"/>
  <c r="AD312" i="7"/>
  <c r="AE312" i="7"/>
  <c r="AF312" i="7"/>
  <c r="AG312" i="7"/>
  <c r="AH312" i="7"/>
  <c r="AI312" i="7"/>
  <c r="AJ312" i="7"/>
  <c r="AK312" i="7"/>
  <c r="AL312" i="7"/>
  <c r="AM312" i="7"/>
  <c r="AN312" i="7"/>
  <c r="AC313" i="7"/>
  <c r="AD313" i="7"/>
  <c r="AE313" i="7"/>
  <c r="AF313" i="7"/>
  <c r="AG313" i="7"/>
  <c r="AH313" i="7"/>
  <c r="AI313" i="7"/>
  <c r="AJ313" i="7"/>
  <c r="AK313" i="7"/>
  <c r="AL313" i="7"/>
  <c r="AM313" i="7"/>
  <c r="AN313" i="7"/>
  <c r="AC314" i="7"/>
  <c r="AD314" i="7"/>
  <c r="AE314" i="7"/>
  <c r="AF314" i="7"/>
  <c r="AG314" i="7"/>
  <c r="AH314" i="7"/>
  <c r="AI314" i="7"/>
  <c r="AJ314" i="7"/>
  <c r="AK314" i="7"/>
  <c r="AL314" i="7"/>
  <c r="AM314" i="7"/>
  <c r="AN314" i="7"/>
  <c r="AC315" i="7"/>
  <c r="AD315" i="7"/>
  <c r="AE315" i="7"/>
  <c r="AF315" i="7"/>
  <c r="AG315" i="7"/>
  <c r="AH315" i="7"/>
  <c r="AI315" i="7"/>
  <c r="AJ315" i="7"/>
  <c r="AK315" i="7"/>
  <c r="AL315" i="7"/>
  <c r="AM315" i="7"/>
  <c r="AN315" i="7"/>
  <c r="AC316" i="7"/>
  <c r="AD316" i="7"/>
  <c r="AE316" i="7"/>
  <c r="AF316" i="7"/>
  <c r="AG316" i="7"/>
  <c r="AH316" i="7"/>
  <c r="AI316" i="7"/>
  <c r="AJ316" i="7"/>
  <c r="AK316" i="7"/>
  <c r="AL316" i="7"/>
  <c r="AM316" i="7"/>
  <c r="AN316" i="7"/>
  <c r="AC317" i="7"/>
  <c r="AD317" i="7"/>
  <c r="AE317" i="7"/>
  <c r="AF317" i="7"/>
  <c r="AG317" i="7"/>
  <c r="AH317" i="7"/>
  <c r="AI317" i="7"/>
  <c r="AJ317" i="7"/>
  <c r="AK317" i="7"/>
  <c r="AL317" i="7"/>
  <c r="AM317" i="7"/>
  <c r="AN317" i="7"/>
  <c r="AC318" i="7"/>
  <c r="AD318" i="7"/>
  <c r="AE318" i="7"/>
  <c r="AF318" i="7"/>
  <c r="AG318" i="7"/>
  <c r="AH318" i="7"/>
  <c r="AI318" i="7"/>
  <c r="AJ318" i="7"/>
  <c r="AK318" i="7"/>
  <c r="AL318" i="7"/>
  <c r="AM318" i="7"/>
  <c r="AN318" i="7"/>
  <c r="AC319" i="7"/>
  <c r="AD319" i="7"/>
  <c r="AE319" i="7"/>
  <c r="AF319" i="7"/>
  <c r="AG319" i="7"/>
  <c r="AH319" i="7"/>
  <c r="AI319" i="7"/>
  <c r="AJ319" i="7"/>
  <c r="AK319" i="7"/>
  <c r="AL319" i="7"/>
  <c r="AM319" i="7"/>
  <c r="AN319" i="7"/>
  <c r="AC320" i="7"/>
  <c r="AD320" i="7"/>
  <c r="AE320" i="7"/>
  <c r="AF320" i="7"/>
  <c r="AG320" i="7"/>
  <c r="AH320" i="7"/>
  <c r="AI320" i="7"/>
  <c r="AJ320" i="7"/>
  <c r="AK320" i="7"/>
  <c r="AL320" i="7"/>
  <c r="AM320" i="7"/>
  <c r="AN320" i="7"/>
  <c r="AC321" i="7"/>
  <c r="AD321" i="7"/>
  <c r="AE321" i="7"/>
  <c r="AF321" i="7"/>
  <c r="AG321" i="7"/>
  <c r="AH321" i="7"/>
  <c r="AI321" i="7"/>
  <c r="AJ321" i="7"/>
  <c r="AK321" i="7"/>
  <c r="AL321" i="7"/>
  <c r="AM321" i="7"/>
  <c r="AN321" i="7"/>
  <c r="AC322" i="7"/>
  <c r="AD322" i="7"/>
  <c r="AE322" i="7"/>
  <c r="AF322" i="7"/>
  <c r="AG322" i="7"/>
  <c r="AH322" i="7"/>
  <c r="AI322" i="7"/>
  <c r="AJ322" i="7"/>
  <c r="AK322" i="7"/>
  <c r="AL322" i="7"/>
  <c r="AM322" i="7"/>
  <c r="AN322" i="7"/>
  <c r="AC323" i="7"/>
  <c r="AD323" i="7"/>
  <c r="AE323" i="7"/>
  <c r="AF323" i="7"/>
  <c r="AG323" i="7"/>
  <c r="AH323" i="7"/>
  <c r="AI323" i="7"/>
  <c r="AJ323" i="7"/>
  <c r="AK323" i="7"/>
  <c r="AL323" i="7"/>
  <c r="AM323" i="7"/>
  <c r="AN323" i="7"/>
  <c r="AC324" i="7"/>
  <c r="AD324" i="7"/>
  <c r="AE324" i="7"/>
  <c r="AF324" i="7"/>
  <c r="AG324" i="7"/>
  <c r="AH324" i="7"/>
  <c r="AI324" i="7"/>
  <c r="AJ324" i="7"/>
  <c r="AK324" i="7"/>
  <c r="AL324" i="7"/>
  <c r="AM324" i="7"/>
  <c r="AN324" i="7"/>
  <c r="AC325" i="7"/>
  <c r="AD325" i="7"/>
  <c r="AE325" i="7"/>
  <c r="AF325" i="7"/>
  <c r="AG325" i="7"/>
  <c r="AH325" i="7"/>
  <c r="AI325" i="7"/>
  <c r="AJ325" i="7"/>
  <c r="AK325" i="7"/>
  <c r="AL325" i="7"/>
  <c r="AM325" i="7"/>
  <c r="AN325" i="7"/>
  <c r="AC326" i="7"/>
  <c r="AD326" i="7"/>
  <c r="AE326" i="7"/>
  <c r="AF326" i="7"/>
  <c r="AG326" i="7"/>
  <c r="AH326" i="7"/>
  <c r="AI326" i="7"/>
  <c r="AJ326" i="7"/>
  <c r="AK326" i="7"/>
  <c r="AL326" i="7"/>
  <c r="AM326" i="7"/>
  <c r="AN326" i="7"/>
  <c r="AC327" i="7"/>
  <c r="AD327" i="7"/>
  <c r="AE327" i="7"/>
  <c r="AF327" i="7"/>
  <c r="AG327" i="7"/>
  <c r="AH327" i="7"/>
  <c r="AI327" i="7"/>
  <c r="AJ327" i="7"/>
  <c r="AK327" i="7"/>
  <c r="AL327" i="7"/>
  <c r="AM327" i="7"/>
  <c r="AN327" i="7"/>
  <c r="AC328" i="7"/>
  <c r="AD328" i="7"/>
  <c r="AE328" i="7"/>
  <c r="AF328" i="7"/>
  <c r="AG328" i="7"/>
  <c r="AH328" i="7"/>
  <c r="AI328" i="7"/>
  <c r="AJ328" i="7"/>
  <c r="AK328" i="7"/>
  <c r="AL328" i="7"/>
  <c r="AM328" i="7"/>
  <c r="AN328" i="7"/>
  <c r="AC329" i="7"/>
  <c r="AD329" i="7"/>
  <c r="AE329" i="7"/>
  <c r="AF329" i="7"/>
  <c r="AG329" i="7"/>
  <c r="AH329" i="7"/>
  <c r="AI329" i="7"/>
  <c r="AJ329" i="7"/>
  <c r="AK329" i="7"/>
  <c r="AL329" i="7"/>
  <c r="AM329" i="7"/>
  <c r="AN329" i="7"/>
  <c r="AC330" i="7"/>
  <c r="AD330" i="7"/>
  <c r="AE330" i="7"/>
  <c r="AF330" i="7"/>
  <c r="AG330" i="7"/>
  <c r="AH330" i="7"/>
  <c r="AI330" i="7"/>
  <c r="AJ330" i="7"/>
  <c r="AK330" i="7"/>
  <c r="AL330" i="7"/>
  <c r="AM330" i="7"/>
  <c r="AN330" i="7"/>
  <c r="AC331" i="7"/>
  <c r="AD331" i="7"/>
  <c r="AE331" i="7"/>
  <c r="AF331" i="7"/>
  <c r="AG331" i="7"/>
  <c r="AH331" i="7"/>
  <c r="AI331" i="7"/>
  <c r="AJ331" i="7"/>
  <c r="AK331" i="7"/>
  <c r="AL331" i="7"/>
  <c r="AM331" i="7"/>
  <c r="AN331" i="7"/>
  <c r="AC332" i="7"/>
  <c r="AD332" i="7"/>
  <c r="AE332" i="7"/>
  <c r="AF332" i="7"/>
  <c r="AG332" i="7"/>
  <c r="AH332" i="7"/>
  <c r="AI332" i="7"/>
  <c r="AJ332" i="7"/>
  <c r="AK332" i="7"/>
  <c r="AL332" i="7"/>
  <c r="AM332" i="7"/>
  <c r="AN332" i="7"/>
  <c r="AC333" i="7"/>
  <c r="AD333" i="7"/>
  <c r="AE333" i="7"/>
  <c r="AF333" i="7"/>
  <c r="AG333" i="7"/>
  <c r="AH333" i="7"/>
  <c r="AI333" i="7"/>
  <c r="AJ333" i="7"/>
  <c r="AK333" i="7"/>
  <c r="AL333" i="7"/>
  <c r="AM333" i="7"/>
  <c r="AN333" i="7"/>
  <c r="AC334" i="7"/>
  <c r="AD334" i="7"/>
  <c r="AE334" i="7"/>
  <c r="AF334" i="7"/>
  <c r="AG334" i="7"/>
  <c r="AH334" i="7"/>
  <c r="AI334" i="7"/>
  <c r="AJ334" i="7"/>
  <c r="AK334" i="7"/>
  <c r="AL334" i="7"/>
  <c r="AM334" i="7"/>
  <c r="AN334" i="7"/>
  <c r="AC335" i="7"/>
  <c r="AD335" i="7"/>
  <c r="AE335" i="7"/>
  <c r="AF335" i="7"/>
  <c r="AG335" i="7"/>
  <c r="AH335" i="7"/>
  <c r="AI335" i="7"/>
  <c r="AJ335" i="7"/>
  <c r="AK335" i="7"/>
  <c r="AL335" i="7"/>
  <c r="AM335" i="7"/>
  <c r="AN335" i="7"/>
  <c r="AC336" i="7"/>
  <c r="AD336" i="7"/>
  <c r="AE336" i="7"/>
  <c r="AF336" i="7"/>
  <c r="AG336" i="7"/>
  <c r="AH336" i="7"/>
  <c r="AI336" i="7"/>
  <c r="AJ336" i="7"/>
  <c r="AK336" i="7"/>
  <c r="AL336" i="7"/>
  <c r="AM336" i="7"/>
  <c r="AN336" i="7"/>
  <c r="AC337" i="7"/>
  <c r="AD337" i="7"/>
  <c r="AE337" i="7"/>
  <c r="AF337" i="7"/>
  <c r="AG337" i="7"/>
  <c r="AH337" i="7"/>
  <c r="AI337" i="7"/>
  <c r="AJ337" i="7"/>
  <c r="AK337" i="7"/>
  <c r="AL337" i="7"/>
  <c r="AM337" i="7"/>
  <c r="AN337" i="7"/>
  <c r="AC338" i="7"/>
  <c r="AD338" i="7"/>
  <c r="AE338" i="7"/>
  <c r="AF338" i="7"/>
  <c r="AG338" i="7"/>
  <c r="AH338" i="7"/>
  <c r="AI338" i="7"/>
  <c r="AJ338" i="7"/>
  <c r="AK338" i="7"/>
  <c r="AL338" i="7"/>
  <c r="AM338" i="7"/>
  <c r="AN338" i="7"/>
  <c r="AC339" i="7"/>
  <c r="AD339" i="7"/>
  <c r="AE339" i="7"/>
  <c r="AF339" i="7"/>
  <c r="AG339" i="7"/>
  <c r="AH339" i="7"/>
  <c r="AI339" i="7"/>
  <c r="AJ339" i="7"/>
  <c r="AK339" i="7"/>
  <c r="AL339" i="7"/>
  <c r="AM339" i="7"/>
  <c r="AN339" i="7"/>
  <c r="AC340" i="7"/>
  <c r="AD340" i="7"/>
  <c r="AE340" i="7"/>
  <c r="AF340" i="7"/>
  <c r="AG340" i="7"/>
  <c r="AH340" i="7"/>
  <c r="AI340" i="7"/>
  <c r="AJ340" i="7"/>
  <c r="AK340" i="7"/>
  <c r="AL340" i="7"/>
  <c r="AM340" i="7"/>
  <c r="AN340" i="7"/>
  <c r="AC341" i="7"/>
  <c r="AD341" i="7"/>
  <c r="AE341" i="7"/>
  <c r="AF341" i="7"/>
  <c r="AG341" i="7"/>
  <c r="AH341" i="7"/>
  <c r="AI341" i="7"/>
  <c r="AJ341" i="7"/>
  <c r="AK341" i="7"/>
  <c r="AL341" i="7"/>
  <c r="AM341" i="7"/>
  <c r="AN341" i="7"/>
  <c r="AC342" i="7"/>
  <c r="AD342" i="7"/>
  <c r="AE342" i="7"/>
  <c r="AF342" i="7"/>
  <c r="AG342" i="7"/>
  <c r="AH342" i="7"/>
  <c r="AI342" i="7"/>
  <c r="AJ342" i="7"/>
  <c r="AK342" i="7"/>
  <c r="AL342" i="7"/>
  <c r="AM342" i="7"/>
  <c r="AN342" i="7"/>
  <c r="AC343" i="7"/>
  <c r="AD343" i="7"/>
  <c r="AE343" i="7"/>
  <c r="AF343" i="7"/>
  <c r="AG343" i="7"/>
  <c r="AH343" i="7"/>
  <c r="AI343" i="7"/>
  <c r="AJ343" i="7"/>
  <c r="AK343" i="7"/>
  <c r="AL343" i="7"/>
  <c r="AM343" i="7"/>
  <c r="AN343" i="7"/>
  <c r="AC344" i="7"/>
  <c r="AD344" i="7"/>
  <c r="AE344" i="7"/>
  <c r="AF344" i="7"/>
  <c r="AG344" i="7"/>
  <c r="AH344" i="7"/>
  <c r="AI344" i="7"/>
  <c r="AJ344" i="7"/>
  <c r="AK344" i="7"/>
  <c r="AL344" i="7"/>
  <c r="AM344" i="7"/>
  <c r="AN344" i="7"/>
  <c r="AC345" i="7"/>
  <c r="AD345" i="7"/>
  <c r="AE345" i="7"/>
  <c r="AF345" i="7"/>
  <c r="AG345" i="7"/>
  <c r="AH345" i="7"/>
  <c r="AI345" i="7"/>
  <c r="AJ345" i="7"/>
  <c r="AK345" i="7"/>
  <c r="AL345" i="7"/>
  <c r="AM345" i="7"/>
  <c r="AN345" i="7"/>
  <c r="AC346" i="7"/>
  <c r="AD346" i="7"/>
  <c r="AE346" i="7"/>
  <c r="AF346" i="7"/>
  <c r="AG346" i="7"/>
  <c r="AH346" i="7"/>
  <c r="AI346" i="7"/>
  <c r="AJ346" i="7"/>
  <c r="AK346" i="7"/>
  <c r="AL346" i="7"/>
  <c r="AM346" i="7"/>
  <c r="AN346" i="7"/>
  <c r="AC347" i="7"/>
  <c r="AD347" i="7"/>
  <c r="AE347" i="7"/>
  <c r="AF347" i="7"/>
  <c r="AG347" i="7"/>
  <c r="AH347" i="7"/>
  <c r="AI347" i="7"/>
  <c r="AJ347" i="7"/>
  <c r="AK347" i="7"/>
  <c r="AL347" i="7"/>
  <c r="AM347" i="7"/>
  <c r="AN347" i="7"/>
  <c r="AC348" i="7"/>
  <c r="AD348" i="7"/>
  <c r="AE348" i="7"/>
  <c r="AF348" i="7"/>
  <c r="AG348" i="7"/>
  <c r="AH348" i="7"/>
  <c r="AI348" i="7"/>
  <c r="AJ348" i="7"/>
  <c r="AK348" i="7"/>
  <c r="AL348" i="7"/>
  <c r="AM348" i="7"/>
  <c r="AN348" i="7"/>
  <c r="AC349" i="7"/>
  <c r="AD349" i="7"/>
  <c r="AE349" i="7"/>
  <c r="AF349" i="7"/>
  <c r="AG349" i="7"/>
  <c r="AH349" i="7"/>
  <c r="AI349" i="7"/>
  <c r="AJ349" i="7"/>
  <c r="AK349" i="7"/>
  <c r="AL349" i="7"/>
  <c r="AM349" i="7"/>
  <c r="AN349" i="7"/>
  <c r="AC350" i="7"/>
  <c r="AD350" i="7"/>
  <c r="AE350" i="7"/>
  <c r="AF350" i="7"/>
  <c r="AG350" i="7"/>
  <c r="AH350" i="7"/>
  <c r="AI350" i="7"/>
  <c r="AJ350" i="7"/>
  <c r="AK350" i="7"/>
  <c r="AL350" i="7"/>
  <c r="AM350" i="7"/>
  <c r="AN350" i="7"/>
  <c r="AC351" i="7"/>
  <c r="AD351" i="7"/>
  <c r="AE351" i="7"/>
  <c r="AF351" i="7"/>
  <c r="AG351" i="7"/>
  <c r="AH351" i="7"/>
  <c r="AI351" i="7"/>
  <c r="AJ351" i="7"/>
  <c r="AK351" i="7"/>
  <c r="AL351" i="7"/>
  <c r="AM351" i="7"/>
  <c r="AN351" i="7"/>
  <c r="AC352" i="7"/>
  <c r="AD352" i="7"/>
  <c r="AE352" i="7"/>
  <c r="AF352" i="7"/>
  <c r="AG352" i="7"/>
  <c r="AH352" i="7"/>
  <c r="AI352" i="7"/>
  <c r="AJ352" i="7"/>
  <c r="AK352" i="7"/>
  <c r="AL352" i="7"/>
  <c r="AM352" i="7"/>
  <c r="AN352" i="7"/>
  <c r="AC353" i="7"/>
  <c r="AD353" i="7"/>
  <c r="AE353" i="7"/>
  <c r="AF353" i="7"/>
  <c r="AG353" i="7"/>
  <c r="AH353" i="7"/>
  <c r="AI353" i="7"/>
  <c r="AJ353" i="7"/>
  <c r="AK353" i="7"/>
  <c r="AL353" i="7"/>
  <c r="AM353" i="7"/>
  <c r="AN353" i="7"/>
  <c r="AC354" i="7"/>
  <c r="AD354" i="7"/>
  <c r="AE354" i="7"/>
  <c r="AF354" i="7"/>
  <c r="AG354" i="7"/>
  <c r="AH354" i="7"/>
  <c r="AI354" i="7"/>
  <c r="AJ354" i="7"/>
  <c r="AK354" i="7"/>
  <c r="AL354" i="7"/>
  <c r="AM354" i="7"/>
  <c r="AN354" i="7"/>
  <c r="AC355" i="7"/>
  <c r="AD355" i="7"/>
  <c r="AE355" i="7"/>
  <c r="AF355" i="7"/>
  <c r="AG355" i="7"/>
  <c r="AH355" i="7"/>
  <c r="AI355" i="7"/>
  <c r="AJ355" i="7"/>
  <c r="AK355" i="7"/>
  <c r="AL355" i="7"/>
  <c r="AM355" i="7"/>
  <c r="AN355" i="7"/>
  <c r="AC356" i="7"/>
  <c r="AD356" i="7"/>
  <c r="AE356" i="7"/>
  <c r="AF356" i="7"/>
  <c r="AG356" i="7"/>
  <c r="AH356" i="7"/>
  <c r="AI356" i="7"/>
  <c r="AJ356" i="7"/>
  <c r="AK356" i="7"/>
  <c r="AL356" i="7"/>
  <c r="AM356" i="7"/>
  <c r="AN356" i="7"/>
  <c r="AC357" i="7"/>
  <c r="AD357" i="7"/>
  <c r="AE357" i="7"/>
  <c r="AF357" i="7"/>
  <c r="AG357" i="7"/>
  <c r="AH357" i="7"/>
  <c r="AI357" i="7"/>
  <c r="AJ357" i="7"/>
  <c r="AK357" i="7"/>
  <c r="AL357" i="7"/>
  <c r="AM357" i="7"/>
  <c r="AN357" i="7"/>
  <c r="AC358" i="7"/>
  <c r="AD358" i="7"/>
  <c r="AE358" i="7"/>
  <c r="AF358" i="7"/>
  <c r="AG358" i="7"/>
  <c r="AH358" i="7"/>
  <c r="AI358" i="7"/>
  <c r="AJ358" i="7"/>
  <c r="AK358" i="7"/>
  <c r="AL358" i="7"/>
  <c r="AM358" i="7"/>
  <c r="AN358" i="7"/>
  <c r="AC359" i="7"/>
  <c r="AD359" i="7"/>
  <c r="AE359" i="7"/>
  <c r="AF359" i="7"/>
  <c r="AG359" i="7"/>
  <c r="AH359" i="7"/>
  <c r="AI359" i="7"/>
  <c r="AJ359" i="7"/>
  <c r="AK359" i="7"/>
  <c r="AL359" i="7"/>
  <c r="AM359" i="7"/>
  <c r="AN359" i="7"/>
  <c r="AC360" i="7"/>
  <c r="AD360" i="7"/>
  <c r="AE360" i="7"/>
  <c r="AF360" i="7"/>
  <c r="AG360" i="7"/>
  <c r="AH360" i="7"/>
  <c r="AI360" i="7"/>
  <c r="AJ360" i="7"/>
  <c r="AK360" i="7"/>
  <c r="AL360" i="7"/>
  <c r="AM360" i="7"/>
  <c r="AN360" i="7"/>
  <c r="AC361" i="7"/>
  <c r="AD361" i="7"/>
  <c r="AE361" i="7"/>
  <c r="AF361" i="7"/>
  <c r="AG361" i="7"/>
  <c r="AH361" i="7"/>
  <c r="AI361" i="7"/>
  <c r="AJ361" i="7"/>
  <c r="AK361" i="7"/>
  <c r="AL361" i="7"/>
  <c r="AM361" i="7"/>
  <c r="AN361" i="7"/>
  <c r="AC362" i="7"/>
  <c r="AD362" i="7"/>
  <c r="AE362" i="7"/>
  <c r="AF362" i="7"/>
  <c r="AG362" i="7"/>
  <c r="AH362" i="7"/>
  <c r="AI362" i="7"/>
  <c r="AJ362" i="7"/>
  <c r="AK362" i="7"/>
  <c r="AL362" i="7"/>
  <c r="AM362" i="7"/>
  <c r="AN362" i="7"/>
  <c r="AC363" i="7"/>
  <c r="AD363" i="7"/>
  <c r="AE363" i="7"/>
  <c r="AF363" i="7"/>
  <c r="AG363" i="7"/>
  <c r="AH363" i="7"/>
  <c r="AI363" i="7"/>
  <c r="AJ363" i="7"/>
  <c r="AK363" i="7"/>
  <c r="AL363" i="7"/>
  <c r="AM363" i="7"/>
  <c r="AN363" i="7"/>
  <c r="AC364" i="7"/>
  <c r="AD364" i="7"/>
  <c r="AE364" i="7"/>
  <c r="AF364" i="7"/>
  <c r="AG364" i="7"/>
  <c r="AH364" i="7"/>
  <c r="AI364" i="7"/>
  <c r="AJ364" i="7"/>
  <c r="AK364" i="7"/>
  <c r="AL364" i="7"/>
  <c r="AM364" i="7"/>
  <c r="AN364" i="7"/>
  <c r="AC365" i="7"/>
  <c r="AD365" i="7"/>
  <c r="AE365" i="7"/>
  <c r="AF365" i="7"/>
  <c r="AG365" i="7"/>
  <c r="AH365" i="7"/>
  <c r="AI365" i="7"/>
  <c r="AJ365" i="7"/>
  <c r="AK365" i="7"/>
  <c r="AL365" i="7"/>
  <c r="AM365" i="7"/>
  <c r="AN365" i="7"/>
  <c r="AC366" i="7"/>
  <c r="AD366" i="7"/>
  <c r="AE366" i="7"/>
  <c r="AF366" i="7"/>
  <c r="AG366" i="7"/>
  <c r="AH366" i="7"/>
  <c r="AI366" i="7"/>
  <c r="AJ366" i="7"/>
  <c r="AK366" i="7"/>
  <c r="AL366" i="7"/>
  <c r="AM366" i="7"/>
  <c r="AN366" i="7"/>
  <c r="AC367" i="7"/>
  <c r="AD367" i="7"/>
  <c r="AE367" i="7"/>
  <c r="AF367" i="7"/>
  <c r="AG367" i="7"/>
  <c r="AH367" i="7"/>
  <c r="AI367" i="7"/>
  <c r="AJ367" i="7"/>
  <c r="AK367" i="7"/>
  <c r="AL367" i="7"/>
  <c r="AM367" i="7"/>
  <c r="AN367" i="7"/>
  <c r="AC368" i="7"/>
  <c r="AD368" i="7"/>
  <c r="AE368" i="7"/>
  <c r="AF368" i="7"/>
  <c r="AG368" i="7"/>
  <c r="AH368" i="7"/>
  <c r="AI368" i="7"/>
  <c r="AJ368" i="7"/>
  <c r="AK368" i="7"/>
  <c r="AL368" i="7"/>
  <c r="AM368" i="7"/>
  <c r="AN368" i="7"/>
  <c r="AC369" i="7"/>
  <c r="AD369" i="7"/>
  <c r="AE369" i="7"/>
  <c r="AF369" i="7"/>
  <c r="AG369" i="7"/>
  <c r="AH369" i="7"/>
  <c r="AI369" i="7"/>
  <c r="AJ369" i="7"/>
  <c r="AK369" i="7"/>
  <c r="AL369" i="7"/>
  <c r="AM369" i="7"/>
  <c r="AN369" i="7"/>
  <c r="AC370" i="7"/>
  <c r="AD370" i="7"/>
  <c r="AE370" i="7"/>
  <c r="AF370" i="7"/>
  <c r="AG370" i="7"/>
  <c r="AH370" i="7"/>
  <c r="AI370" i="7"/>
  <c r="AJ370" i="7"/>
  <c r="AK370" i="7"/>
  <c r="AL370" i="7"/>
  <c r="AM370" i="7"/>
  <c r="AN370" i="7"/>
  <c r="AC371" i="7"/>
  <c r="AD371" i="7"/>
  <c r="AE371" i="7"/>
  <c r="AF371" i="7"/>
  <c r="AG371" i="7"/>
  <c r="AH371" i="7"/>
  <c r="AI371" i="7"/>
  <c r="AJ371" i="7"/>
  <c r="AK371" i="7"/>
  <c r="AL371" i="7"/>
  <c r="AM371" i="7"/>
  <c r="AN371" i="7"/>
  <c r="AC372" i="7"/>
  <c r="AD372" i="7"/>
  <c r="AE372" i="7"/>
  <c r="AF372" i="7"/>
  <c r="AG372" i="7"/>
  <c r="AH372" i="7"/>
  <c r="AI372" i="7"/>
  <c r="AJ372" i="7"/>
  <c r="AK372" i="7"/>
  <c r="AL372" i="7"/>
  <c r="AM372" i="7"/>
  <c r="AN372" i="7"/>
  <c r="AC373" i="7"/>
  <c r="AD373" i="7"/>
  <c r="AE373" i="7"/>
  <c r="AF373" i="7"/>
  <c r="AG373" i="7"/>
  <c r="AH373" i="7"/>
  <c r="AI373" i="7"/>
  <c r="AJ373" i="7"/>
  <c r="AK373" i="7"/>
  <c r="AL373" i="7"/>
  <c r="AM373" i="7"/>
  <c r="AN373" i="7"/>
  <c r="AC374" i="7"/>
  <c r="AD374" i="7"/>
  <c r="AE374" i="7"/>
  <c r="AF374" i="7"/>
  <c r="AG374" i="7"/>
  <c r="AH374" i="7"/>
  <c r="AI374" i="7"/>
  <c r="AJ374" i="7"/>
  <c r="AK374" i="7"/>
  <c r="AL374" i="7"/>
  <c r="AM374" i="7"/>
  <c r="AN374" i="7"/>
  <c r="AC375" i="7"/>
  <c r="AD375" i="7"/>
  <c r="AE375" i="7"/>
  <c r="AF375" i="7"/>
  <c r="AG375" i="7"/>
  <c r="AH375" i="7"/>
  <c r="AI375" i="7"/>
  <c r="AJ375" i="7"/>
  <c r="AK375" i="7"/>
  <c r="AL375" i="7"/>
  <c r="AM375" i="7"/>
  <c r="AN375" i="7"/>
  <c r="AC376" i="7"/>
  <c r="AD376" i="7"/>
  <c r="AE376" i="7"/>
  <c r="AF376" i="7"/>
  <c r="AG376" i="7"/>
  <c r="AH376" i="7"/>
  <c r="AI376" i="7"/>
  <c r="AJ376" i="7"/>
  <c r="AK376" i="7"/>
  <c r="AL376" i="7"/>
  <c r="AM376" i="7"/>
  <c r="AN376" i="7"/>
  <c r="AC377" i="7"/>
  <c r="AD377" i="7"/>
  <c r="AE377" i="7"/>
  <c r="AF377" i="7"/>
  <c r="AG377" i="7"/>
  <c r="AH377" i="7"/>
  <c r="AI377" i="7"/>
  <c r="AJ377" i="7"/>
  <c r="AK377" i="7"/>
  <c r="AL377" i="7"/>
  <c r="AM377" i="7"/>
  <c r="AN377" i="7"/>
  <c r="AC378" i="7"/>
  <c r="AD378" i="7"/>
  <c r="AE378" i="7"/>
  <c r="AF378" i="7"/>
  <c r="AG378" i="7"/>
  <c r="AH378" i="7"/>
  <c r="AI378" i="7"/>
  <c r="AJ378" i="7"/>
  <c r="AK378" i="7"/>
  <c r="AL378" i="7"/>
  <c r="AM378" i="7"/>
  <c r="AN378" i="7"/>
  <c r="AC379" i="7"/>
  <c r="AD379" i="7"/>
  <c r="AE379" i="7"/>
  <c r="AF379" i="7"/>
  <c r="AG379" i="7"/>
  <c r="AH379" i="7"/>
  <c r="AI379" i="7"/>
  <c r="AJ379" i="7"/>
  <c r="AK379" i="7"/>
  <c r="AL379" i="7"/>
  <c r="AM379" i="7"/>
  <c r="AN379" i="7"/>
  <c r="AC380" i="7"/>
  <c r="AD380" i="7"/>
  <c r="AE380" i="7"/>
  <c r="AF380" i="7"/>
  <c r="AG380" i="7"/>
  <c r="AH380" i="7"/>
  <c r="AI380" i="7"/>
  <c r="AJ380" i="7"/>
  <c r="AK380" i="7"/>
  <c r="AL380" i="7"/>
  <c r="AM380" i="7"/>
  <c r="AN380" i="7"/>
  <c r="AC381" i="7"/>
  <c r="AD381" i="7"/>
  <c r="AE381" i="7"/>
  <c r="AF381" i="7"/>
  <c r="AG381" i="7"/>
  <c r="AH381" i="7"/>
  <c r="AI381" i="7"/>
  <c r="AJ381" i="7"/>
  <c r="AK381" i="7"/>
  <c r="AL381" i="7"/>
  <c r="AM381" i="7"/>
  <c r="AN381" i="7"/>
  <c r="AC382" i="7"/>
  <c r="AD382" i="7"/>
  <c r="AE382" i="7"/>
  <c r="AF382" i="7"/>
  <c r="AG382" i="7"/>
  <c r="AH382" i="7"/>
  <c r="AI382" i="7"/>
  <c r="AJ382" i="7"/>
  <c r="AK382" i="7"/>
  <c r="AL382" i="7"/>
  <c r="AM382" i="7"/>
  <c r="AN382" i="7"/>
  <c r="AC383" i="7"/>
  <c r="AD383" i="7"/>
  <c r="AE383" i="7"/>
  <c r="AF383" i="7"/>
  <c r="AG383" i="7"/>
  <c r="AH383" i="7"/>
  <c r="AI383" i="7"/>
  <c r="AJ383" i="7"/>
  <c r="AK383" i="7"/>
  <c r="AL383" i="7"/>
  <c r="AM383" i="7"/>
  <c r="AN383" i="7"/>
  <c r="AC384" i="7"/>
  <c r="AD384" i="7"/>
  <c r="AE384" i="7"/>
  <c r="AF384" i="7"/>
  <c r="AG384" i="7"/>
  <c r="AH384" i="7"/>
  <c r="AI384" i="7"/>
  <c r="AJ384" i="7"/>
  <c r="AK384" i="7"/>
  <c r="AL384" i="7"/>
  <c r="AM384" i="7"/>
  <c r="AN384" i="7"/>
  <c r="AC385" i="7"/>
  <c r="AD385" i="7"/>
  <c r="AE385" i="7"/>
  <c r="AF385" i="7"/>
  <c r="AG385" i="7"/>
  <c r="AH385" i="7"/>
  <c r="AI385" i="7"/>
  <c r="AJ385" i="7"/>
  <c r="AK385" i="7"/>
  <c r="AL385" i="7"/>
  <c r="AM385" i="7"/>
  <c r="AN385" i="7"/>
  <c r="AC386" i="7"/>
  <c r="AD386" i="7"/>
  <c r="AE386" i="7"/>
  <c r="AF386" i="7"/>
  <c r="AG386" i="7"/>
  <c r="AH386" i="7"/>
  <c r="AI386" i="7"/>
  <c r="AJ386" i="7"/>
  <c r="AK386" i="7"/>
  <c r="AL386" i="7"/>
  <c r="AM386" i="7"/>
  <c r="AN386" i="7"/>
  <c r="AC387" i="7"/>
  <c r="AD387" i="7"/>
  <c r="AE387" i="7"/>
  <c r="AF387" i="7"/>
  <c r="AG387" i="7"/>
  <c r="AH387" i="7"/>
  <c r="AI387" i="7"/>
  <c r="AJ387" i="7"/>
  <c r="AK387" i="7"/>
  <c r="AL387" i="7"/>
  <c r="AM387" i="7"/>
  <c r="AN387" i="7"/>
  <c r="AC388" i="7"/>
  <c r="AD388" i="7"/>
  <c r="AE388" i="7"/>
  <c r="AF388" i="7"/>
  <c r="AG388" i="7"/>
  <c r="AH388" i="7"/>
  <c r="AI388" i="7"/>
  <c r="AJ388" i="7"/>
  <c r="AK388" i="7"/>
  <c r="AL388" i="7"/>
  <c r="AM388" i="7"/>
  <c r="AN388" i="7"/>
  <c r="AC389" i="7"/>
  <c r="AD389" i="7"/>
  <c r="AE389" i="7"/>
  <c r="AF389" i="7"/>
  <c r="AG389" i="7"/>
  <c r="AH389" i="7"/>
  <c r="AI389" i="7"/>
  <c r="AJ389" i="7"/>
  <c r="AK389" i="7"/>
  <c r="AL389" i="7"/>
  <c r="AM389" i="7"/>
  <c r="AN389" i="7"/>
  <c r="AC390" i="7"/>
  <c r="AD390" i="7"/>
  <c r="AE390" i="7"/>
  <c r="AF390" i="7"/>
  <c r="AG390" i="7"/>
  <c r="AH390" i="7"/>
  <c r="AI390" i="7"/>
  <c r="AJ390" i="7"/>
  <c r="AK390" i="7"/>
  <c r="AL390" i="7"/>
  <c r="AM390" i="7"/>
  <c r="AN390" i="7"/>
  <c r="AC391" i="7"/>
  <c r="AD391" i="7"/>
  <c r="AE391" i="7"/>
  <c r="AF391" i="7"/>
  <c r="AG391" i="7"/>
  <c r="AH391" i="7"/>
  <c r="AI391" i="7"/>
  <c r="AJ391" i="7"/>
  <c r="AK391" i="7"/>
  <c r="AL391" i="7"/>
  <c r="AM391" i="7"/>
  <c r="AN391" i="7"/>
  <c r="AC392" i="7"/>
  <c r="AD392" i="7"/>
  <c r="AE392" i="7"/>
  <c r="AF392" i="7"/>
  <c r="AG392" i="7"/>
  <c r="AH392" i="7"/>
  <c r="AI392" i="7"/>
  <c r="AJ392" i="7"/>
  <c r="AK392" i="7"/>
  <c r="AL392" i="7"/>
  <c r="AM392" i="7"/>
  <c r="AN392" i="7"/>
  <c r="AC393" i="7"/>
  <c r="AD393" i="7"/>
  <c r="AE393" i="7"/>
  <c r="AF393" i="7"/>
  <c r="AG393" i="7"/>
  <c r="AH393" i="7"/>
  <c r="AI393" i="7"/>
  <c r="AJ393" i="7"/>
  <c r="AK393" i="7"/>
  <c r="AL393" i="7"/>
  <c r="AM393" i="7"/>
  <c r="AN393" i="7"/>
  <c r="AC394" i="7"/>
  <c r="AD394" i="7"/>
  <c r="AE394" i="7"/>
  <c r="AF394" i="7"/>
  <c r="AG394" i="7"/>
  <c r="AH394" i="7"/>
  <c r="AI394" i="7"/>
  <c r="AJ394" i="7"/>
  <c r="AK394" i="7"/>
  <c r="AL394" i="7"/>
  <c r="AM394" i="7"/>
  <c r="AN394" i="7"/>
  <c r="AC395" i="7"/>
  <c r="AD395" i="7"/>
  <c r="AE395" i="7"/>
  <c r="AF395" i="7"/>
  <c r="AG395" i="7"/>
  <c r="AH395" i="7"/>
  <c r="AI395" i="7"/>
  <c r="AJ395" i="7"/>
  <c r="AK395" i="7"/>
  <c r="AL395" i="7"/>
  <c r="AM395" i="7"/>
  <c r="AN395" i="7"/>
  <c r="AC396" i="7"/>
  <c r="AD396" i="7"/>
  <c r="AE396" i="7"/>
  <c r="AF396" i="7"/>
  <c r="AG396" i="7"/>
  <c r="AH396" i="7"/>
  <c r="AI396" i="7"/>
  <c r="AJ396" i="7"/>
  <c r="AK396" i="7"/>
  <c r="AL396" i="7"/>
  <c r="AM396" i="7"/>
  <c r="AN396" i="7"/>
  <c r="AC397" i="7"/>
  <c r="AD397" i="7"/>
  <c r="AE397" i="7"/>
  <c r="AF397" i="7"/>
  <c r="AG397" i="7"/>
  <c r="AH397" i="7"/>
  <c r="AI397" i="7"/>
  <c r="AJ397" i="7"/>
  <c r="AK397" i="7"/>
  <c r="AL397" i="7"/>
  <c r="AM397" i="7"/>
  <c r="AN397" i="7"/>
  <c r="AC398" i="7"/>
  <c r="AD398" i="7"/>
  <c r="AE398" i="7"/>
  <c r="AF398" i="7"/>
  <c r="AG398" i="7"/>
  <c r="AH398" i="7"/>
  <c r="AI398" i="7"/>
  <c r="AJ398" i="7"/>
  <c r="AK398" i="7"/>
  <c r="AL398" i="7"/>
  <c r="AM398" i="7"/>
  <c r="AN398" i="7"/>
  <c r="AC399" i="7"/>
  <c r="AD399" i="7"/>
  <c r="AE399" i="7"/>
  <c r="AF399" i="7"/>
  <c r="AG399" i="7"/>
  <c r="AH399" i="7"/>
  <c r="AI399" i="7"/>
  <c r="AJ399" i="7"/>
  <c r="AK399" i="7"/>
  <c r="AL399" i="7"/>
  <c r="AM399" i="7"/>
  <c r="AN399" i="7"/>
  <c r="AC400" i="7"/>
  <c r="AD400" i="7"/>
  <c r="AE400" i="7"/>
  <c r="AF400" i="7"/>
  <c r="AG400" i="7"/>
  <c r="AH400" i="7"/>
  <c r="AI400" i="7"/>
  <c r="AJ400" i="7"/>
  <c r="AK400" i="7"/>
  <c r="AL400" i="7"/>
  <c r="AM400" i="7"/>
  <c r="AN400" i="7"/>
  <c r="AC401" i="7"/>
  <c r="AD401" i="7"/>
  <c r="AE401" i="7"/>
  <c r="AF401" i="7"/>
  <c r="AG401" i="7"/>
  <c r="AH401" i="7"/>
  <c r="AI401" i="7"/>
  <c r="AJ401" i="7"/>
  <c r="AK401" i="7"/>
  <c r="AL401" i="7"/>
  <c r="AM401" i="7"/>
  <c r="AN401" i="7"/>
  <c r="AC402" i="7"/>
  <c r="AD402" i="7"/>
  <c r="AE402" i="7"/>
  <c r="AF402" i="7"/>
  <c r="AG402" i="7"/>
  <c r="AH402" i="7"/>
  <c r="AI402" i="7"/>
  <c r="AJ402" i="7"/>
  <c r="AK402" i="7"/>
  <c r="AL402" i="7"/>
  <c r="AM402" i="7"/>
  <c r="AN402" i="7"/>
  <c r="AC403" i="7"/>
  <c r="AD403" i="7"/>
  <c r="AE403" i="7"/>
  <c r="AF403" i="7"/>
  <c r="AG403" i="7"/>
  <c r="AH403" i="7"/>
  <c r="AI403" i="7"/>
  <c r="AJ403" i="7"/>
  <c r="AK403" i="7"/>
  <c r="AL403" i="7"/>
  <c r="AM403" i="7"/>
  <c r="AN403" i="7"/>
  <c r="AC404" i="7"/>
  <c r="AD404" i="7"/>
  <c r="AE404" i="7"/>
  <c r="AF404" i="7"/>
  <c r="AG404" i="7"/>
  <c r="AH404" i="7"/>
  <c r="AI404" i="7"/>
  <c r="AJ404" i="7"/>
  <c r="AK404" i="7"/>
  <c r="AL404" i="7"/>
  <c r="AM404" i="7"/>
  <c r="AN404" i="7"/>
  <c r="AC405" i="7"/>
  <c r="AD405" i="7"/>
  <c r="AE405" i="7"/>
  <c r="AF405" i="7"/>
  <c r="AG405" i="7"/>
  <c r="AH405" i="7"/>
  <c r="AI405" i="7"/>
  <c r="AJ405" i="7"/>
  <c r="AK405" i="7"/>
  <c r="AL405" i="7"/>
  <c r="AM405" i="7"/>
  <c r="AN405" i="7"/>
  <c r="AC406" i="7"/>
  <c r="AD406" i="7"/>
  <c r="AE406" i="7"/>
  <c r="AF406" i="7"/>
  <c r="AG406" i="7"/>
  <c r="AH406" i="7"/>
  <c r="AI406" i="7"/>
  <c r="AJ406" i="7"/>
  <c r="AK406" i="7"/>
  <c r="AL406" i="7"/>
  <c r="AM406" i="7"/>
  <c r="AN406" i="7"/>
  <c r="AC407" i="7"/>
  <c r="AD407" i="7"/>
  <c r="AE407" i="7"/>
  <c r="AF407" i="7"/>
  <c r="AG407" i="7"/>
  <c r="AH407" i="7"/>
  <c r="AI407" i="7"/>
  <c r="AJ407" i="7"/>
  <c r="AK407" i="7"/>
  <c r="AL407" i="7"/>
  <c r="AM407" i="7"/>
  <c r="AN407" i="7"/>
  <c r="AC408" i="7"/>
  <c r="AD408" i="7"/>
  <c r="AE408" i="7"/>
  <c r="AF408" i="7"/>
  <c r="AG408" i="7"/>
  <c r="AH408" i="7"/>
  <c r="AI408" i="7"/>
  <c r="AJ408" i="7"/>
  <c r="AK408" i="7"/>
  <c r="AL408" i="7"/>
  <c r="AM408" i="7"/>
  <c r="AN408" i="7"/>
  <c r="AC409" i="7"/>
  <c r="AD409" i="7"/>
  <c r="AE409" i="7"/>
  <c r="AF409" i="7"/>
  <c r="AG409" i="7"/>
  <c r="AH409" i="7"/>
  <c r="AI409" i="7"/>
  <c r="AJ409" i="7"/>
  <c r="AK409" i="7"/>
  <c r="AL409" i="7"/>
  <c r="AM409" i="7"/>
  <c r="AN409" i="7"/>
  <c r="AC410" i="7"/>
  <c r="AD410" i="7"/>
  <c r="AE410" i="7"/>
  <c r="AF410" i="7"/>
  <c r="AG410" i="7"/>
  <c r="AH410" i="7"/>
  <c r="AI410" i="7"/>
  <c r="AJ410" i="7"/>
  <c r="AK410" i="7"/>
  <c r="AL410" i="7"/>
  <c r="AM410" i="7"/>
  <c r="AN410" i="7"/>
  <c r="AC411" i="7"/>
  <c r="AD411" i="7"/>
  <c r="AE411" i="7"/>
  <c r="AF411" i="7"/>
  <c r="AG411" i="7"/>
  <c r="AH411" i="7"/>
  <c r="AI411" i="7"/>
  <c r="AJ411" i="7"/>
  <c r="AK411" i="7"/>
  <c r="AL411" i="7"/>
  <c r="AM411" i="7"/>
  <c r="AN411" i="7"/>
  <c r="AC412" i="7"/>
  <c r="AD412" i="7"/>
  <c r="AE412" i="7"/>
  <c r="AF412" i="7"/>
  <c r="AG412" i="7"/>
  <c r="AH412" i="7"/>
  <c r="AI412" i="7"/>
  <c r="AJ412" i="7"/>
  <c r="AK412" i="7"/>
  <c r="AL412" i="7"/>
  <c r="AM412" i="7"/>
  <c r="AN412" i="7"/>
  <c r="AC413" i="7"/>
  <c r="AD413" i="7"/>
  <c r="AE413" i="7"/>
  <c r="AF413" i="7"/>
  <c r="AG413" i="7"/>
  <c r="AH413" i="7"/>
  <c r="AI413" i="7"/>
  <c r="AJ413" i="7"/>
  <c r="AK413" i="7"/>
  <c r="AL413" i="7"/>
  <c r="AM413" i="7"/>
  <c r="AN413" i="7"/>
  <c r="AC414" i="7"/>
  <c r="AD414" i="7"/>
  <c r="AE414" i="7"/>
  <c r="AF414" i="7"/>
  <c r="AG414" i="7"/>
  <c r="AH414" i="7"/>
  <c r="AI414" i="7"/>
  <c r="AJ414" i="7"/>
  <c r="AK414" i="7"/>
  <c r="AL414" i="7"/>
  <c r="AM414" i="7"/>
  <c r="AN414" i="7"/>
  <c r="AC415" i="7"/>
  <c r="AD415" i="7"/>
  <c r="AE415" i="7"/>
  <c r="AF415" i="7"/>
  <c r="AG415" i="7"/>
  <c r="AH415" i="7"/>
  <c r="AI415" i="7"/>
  <c r="AJ415" i="7"/>
  <c r="AK415" i="7"/>
  <c r="AL415" i="7"/>
  <c r="AM415" i="7"/>
  <c r="AN415" i="7"/>
  <c r="AC416" i="7"/>
  <c r="AD416" i="7"/>
  <c r="AE416" i="7"/>
  <c r="AF416" i="7"/>
  <c r="AG416" i="7"/>
  <c r="AH416" i="7"/>
  <c r="AI416" i="7"/>
  <c r="AJ416" i="7"/>
  <c r="AK416" i="7"/>
  <c r="AL416" i="7"/>
  <c r="AM416" i="7"/>
  <c r="AN416" i="7"/>
  <c r="AC417" i="7"/>
  <c r="AD417" i="7"/>
  <c r="AE417" i="7"/>
  <c r="AF417" i="7"/>
  <c r="AG417" i="7"/>
  <c r="AH417" i="7"/>
  <c r="AI417" i="7"/>
  <c r="AJ417" i="7"/>
  <c r="AK417" i="7"/>
  <c r="AL417" i="7"/>
  <c r="AM417" i="7"/>
  <c r="AN417" i="7"/>
  <c r="AC418" i="7"/>
  <c r="AD418" i="7"/>
  <c r="AE418" i="7"/>
  <c r="AF418" i="7"/>
  <c r="AG418" i="7"/>
  <c r="AH418" i="7"/>
  <c r="AI418" i="7"/>
  <c r="AJ418" i="7"/>
  <c r="AK418" i="7"/>
  <c r="AL418" i="7"/>
  <c r="AM418" i="7"/>
  <c r="AN418" i="7"/>
  <c r="AC419" i="7"/>
  <c r="AD419" i="7"/>
  <c r="AE419" i="7"/>
  <c r="AF419" i="7"/>
  <c r="AG419" i="7"/>
  <c r="AH419" i="7"/>
  <c r="AI419" i="7"/>
  <c r="AJ419" i="7"/>
  <c r="AK419" i="7"/>
  <c r="AL419" i="7"/>
  <c r="AM419" i="7"/>
  <c r="AN419" i="7"/>
  <c r="AC420" i="7"/>
  <c r="AD420" i="7"/>
  <c r="AE420" i="7"/>
  <c r="AF420" i="7"/>
  <c r="AG420" i="7"/>
  <c r="AH420" i="7"/>
  <c r="AI420" i="7"/>
  <c r="AJ420" i="7"/>
  <c r="AK420" i="7"/>
  <c r="AL420" i="7"/>
  <c r="AM420" i="7"/>
  <c r="AN420" i="7"/>
  <c r="AC421" i="7"/>
  <c r="AD421" i="7"/>
  <c r="AE421" i="7"/>
  <c r="AF421" i="7"/>
  <c r="AG421" i="7"/>
  <c r="AH421" i="7"/>
  <c r="AI421" i="7"/>
  <c r="AJ421" i="7"/>
  <c r="AK421" i="7"/>
  <c r="AL421" i="7"/>
  <c r="AM421" i="7"/>
  <c r="AN421" i="7"/>
  <c r="AC422" i="7"/>
  <c r="AD422" i="7"/>
  <c r="AE422" i="7"/>
  <c r="AF422" i="7"/>
  <c r="AG422" i="7"/>
  <c r="AH422" i="7"/>
  <c r="AI422" i="7"/>
  <c r="AJ422" i="7"/>
  <c r="AK422" i="7"/>
  <c r="AL422" i="7"/>
  <c r="AM422" i="7"/>
  <c r="AN422" i="7"/>
  <c r="AC423" i="7"/>
  <c r="AD423" i="7"/>
  <c r="AE423" i="7"/>
  <c r="AF423" i="7"/>
  <c r="AG423" i="7"/>
  <c r="AH423" i="7"/>
  <c r="AI423" i="7"/>
  <c r="AJ423" i="7"/>
  <c r="AK423" i="7"/>
  <c r="AL423" i="7"/>
  <c r="AM423" i="7"/>
  <c r="AN423" i="7"/>
  <c r="AC424" i="7"/>
  <c r="AD424" i="7"/>
  <c r="AE424" i="7"/>
  <c r="AF424" i="7"/>
  <c r="AG424" i="7"/>
  <c r="AH424" i="7"/>
  <c r="AI424" i="7"/>
  <c r="AJ424" i="7"/>
  <c r="AK424" i="7"/>
  <c r="AL424" i="7"/>
  <c r="AM424" i="7"/>
  <c r="AN424" i="7"/>
  <c r="AC425" i="7"/>
  <c r="AD425" i="7"/>
  <c r="AE425" i="7"/>
  <c r="AF425" i="7"/>
  <c r="AG425" i="7"/>
  <c r="AH425" i="7"/>
  <c r="AI425" i="7"/>
  <c r="AJ425" i="7"/>
  <c r="AK425" i="7"/>
  <c r="AL425" i="7"/>
  <c r="AM425" i="7"/>
  <c r="AN425" i="7"/>
  <c r="AC426" i="7"/>
  <c r="AD426" i="7"/>
  <c r="AE426" i="7"/>
  <c r="AF426" i="7"/>
  <c r="AG426" i="7"/>
  <c r="AH426" i="7"/>
  <c r="AI426" i="7"/>
  <c r="AJ426" i="7"/>
  <c r="AK426" i="7"/>
  <c r="AL426" i="7"/>
  <c r="AM426" i="7"/>
  <c r="AN426" i="7"/>
  <c r="AC427" i="7"/>
  <c r="AD427" i="7"/>
  <c r="AE427" i="7"/>
  <c r="AF427" i="7"/>
  <c r="AG427" i="7"/>
  <c r="AH427" i="7"/>
  <c r="AI427" i="7"/>
  <c r="AJ427" i="7"/>
  <c r="AK427" i="7"/>
  <c r="AL427" i="7"/>
  <c r="AM427" i="7"/>
  <c r="AN427" i="7"/>
  <c r="AC428" i="7"/>
  <c r="AD428" i="7"/>
  <c r="AE428" i="7"/>
  <c r="AF428" i="7"/>
  <c r="AG428" i="7"/>
  <c r="AH428" i="7"/>
  <c r="AI428" i="7"/>
  <c r="AJ428" i="7"/>
  <c r="AK428" i="7"/>
  <c r="AL428" i="7"/>
  <c r="AM428" i="7"/>
  <c r="AN428" i="7"/>
  <c r="AC429" i="7"/>
  <c r="AD429" i="7"/>
  <c r="AE429" i="7"/>
  <c r="AF429" i="7"/>
  <c r="AG429" i="7"/>
  <c r="AH429" i="7"/>
  <c r="AI429" i="7"/>
  <c r="AJ429" i="7"/>
  <c r="AK429" i="7"/>
  <c r="AL429" i="7"/>
  <c r="AM429" i="7"/>
  <c r="AN429" i="7"/>
  <c r="AC430" i="7"/>
  <c r="AD430" i="7"/>
  <c r="AE430" i="7"/>
  <c r="AF430" i="7"/>
  <c r="AG430" i="7"/>
  <c r="AH430" i="7"/>
  <c r="AI430" i="7"/>
  <c r="AJ430" i="7"/>
  <c r="AK430" i="7"/>
  <c r="AL430" i="7"/>
  <c r="AM430" i="7"/>
  <c r="AN430" i="7"/>
  <c r="AC431" i="7"/>
  <c r="AD431" i="7"/>
  <c r="AE431" i="7"/>
  <c r="AF431" i="7"/>
  <c r="AG431" i="7"/>
  <c r="AH431" i="7"/>
  <c r="AI431" i="7"/>
  <c r="AJ431" i="7"/>
  <c r="AK431" i="7"/>
  <c r="AL431" i="7"/>
  <c r="AM431" i="7"/>
  <c r="AN431" i="7"/>
  <c r="AC432" i="7"/>
  <c r="AD432" i="7"/>
  <c r="AE432" i="7"/>
  <c r="AF432" i="7"/>
  <c r="AG432" i="7"/>
  <c r="AH432" i="7"/>
  <c r="AI432" i="7"/>
  <c r="AJ432" i="7"/>
  <c r="AK432" i="7"/>
  <c r="AL432" i="7"/>
  <c r="AM432" i="7"/>
  <c r="AN432" i="7"/>
  <c r="AC433" i="7"/>
  <c r="AD433" i="7"/>
  <c r="AE433" i="7"/>
  <c r="AF433" i="7"/>
  <c r="AG433" i="7"/>
  <c r="AH433" i="7"/>
  <c r="AI433" i="7"/>
  <c r="AJ433" i="7"/>
  <c r="AK433" i="7"/>
  <c r="AL433" i="7"/>
  <c r="AM433" i="7"/>
  <c r="AN433" i="7"/>
  <c r="AC434" i="7"/>
  <c r="AD434" i="7"/>
  <c r="AE434" i="7"/>
  <c r="AF434" i="7"/>
  <c r="AG434" i="7"/>
  <c r="AH434" i="7"/>
  <c r="AI434" i="7"/>
  <c r="AJ434" i="7"/>
  <c r="AK434" i="7"/>
  <c r="AL434" i="7"/>
  <c r="AM434" i="7"/>
  <c r="AN434" i="7"/>
  <c r="AC435" i="7"/>
  <c r="AD435" i="7"/>
  <c r="AE435" i="7"/>
  <c r="AF435" i="7"/>
  <c r="AG435" i="7"/>
  <c r="AH435" i="7"/>
  <c r="AI435" i="7"/>
  <c r="AJ435" i="7"/>
  <c r="AK435" i="7"/>
  <c r="AL435" i="7"/>
  <c r="AM435" i="7"/>
  <c r="AN435" i="7"/>
  <c r="AC436" i="7"/>
  <c r="AD436" i="7"/>
  <c r="AE436" i="7"/>
  <c r="AF436" i="7"/>
  <c r="AG436" i="7"/>
  <c r="AH436" i="7"/>
  <c r="AI436" i="7"/>
  <c r="AJ436" i="7"/>
  <c r="AK436" i="7"/>
  <c r="AL436" i="7"/>
  <c r="AM436" i="7"/>
  <c r="AN436" i="7"/>
  <c r="AC437" i="7"/>
  <c r="AD437" i="7"/>
  <c r="AE437" i="7"/>
  <c r="AF437" i="7"/>
  <c r="AG437" i="7"/>
  <c r="AH437" i="7"/>
  <c r="AI437" i="7"/>
  <c r="AJ437" i="7"/>
  <c r="AK437" i="7"/>
  <c r="AL437" i="7"/>
  <c r="AM437" i="7"/>
  <c r="AN437" i="7"/>
  <c r="AC438" i="7"/>
  <c r="AD438" i="7"/>
  <c r="AE438" i="7"/>
  <c r="AF438" i="7"/>
  <c r="AG438" i="7"/>
  <c r="AH438" i="7"/>
  <c r="AI438" i="7"/>
  <c r="AJ438" i="7"/>
  <c r="AK438" i="7"/>
  <c r="AL438" i="7"/>
  <c r="AM438" i="7"/>
  <c r="AN438" i="7"/>
  <c r="AC439" i="7"/>
  <c r="AD439" i="7"/>
  <c r="AE439" i="7"/>
  <c r="AF439" i="7"/>
  <c r="AG439" i="7"/>
  <c r="AH439" i="7"/>
  <c r="AI439" i="7"/>
  <c r="AJ439" i="7"/>
  <c r="AK439" i="7"/>
  <c r="AL439" i="7"/>
  <c r="AM439" i="7"/>
  <c r="AN439" i="7"/>
  <c r="AC440" i="7"/>
  <c r="AD440" i="7"/>
  <c r="AE440" i="7"/>
  <c r="AF440" i="7"/>
  <c r="AG440" i="7"/>
  <c r="AH440" i="7"/>
  <c r="AI440" i="7"/>
  <c r="AJ440" i="7"/>
  <c r="AK440" i="7"/>
  <c r="AL440" i="7"/>
  <c r="AM440" i="7"/>
  <c r="AN440" i="7"/>
  <c r="AC441" i="7"/>
  <c r="AD441" i="7"/>
  <c r="AE441" i="7"/>
  <c r="AF441" i="7"/>
  <c r="AG441" i="7"/>
  <c r="AH441" i="7"/>
  <c r="AI441" i="7"/>
  <c r="AJ441" i="7"/>
  <c r="AK441" i="7"/>
  <c r="AL441" i="7"/>
  <c r="AM441" i="7"/>
  <c r="AN441" i="7"/>
  <c r="AC442" i="7"/>
  <c r="AD442" i="7"/>
  <c r="AE442" i="7"/>
  <c r="AF442" i="7"/>
  <c r="AG442" i="7"/>
  <c r="AH442" i="7"/>
  <c r="AI442" i="7"/>
  <c r="AJ442" i="7"/>
  <c r="AK442" i="7"/>
  <c r="AL442" i="7"/>
  <c r="AM442" i="7"/>
  <c r="AN442" i="7"/>
  <c r="AC443" i="7"/>
  <c r="AD443" i="7"/>
  <c r="AE443" i="7"/>
  <c r="AF443" i="7"/>
  <c r="AG443" i="7"/>
  <c r="AH443" i="7"/>
  <c r="AI443" i="7"/>
  <c r="AJ443" i="7"/>
  <c r="AK443" i="7"/>
  <c r="AL443" i="7"/>
  <c r="AM443" i="7"/>
  <c r="AN443" i="7"/>
  <c r="AC444" i="7"/>
  <c r="AD444" i="7"/>
  <c r="AE444" i="7"/>
  <c r="AF444" i="7"/>
  <c r="AG444" i="7"/>
  <c r="AH444" i="7"/>
  <c r="AI444" i="7"/>
  <c r="AJ444" i="7"/>
  <c r="AK444" i="7"/>
  <c r="AL444" i="7"/>
  <c r="AM444" i="7"/>
  <c r="AN444" i="7"/>
  <c r="AC445" i="7"/>
  <c r="AD445" i="7"/>
  <c r="AE445" i="7"/>
  <c r="AF445" i="7"/>
  <c r="AG445" i="7"/>
  <c r="AH445" i="7"/>
  <c r="AI445" i="7"/>
  <c r="AJ445" i="7"/>
  <c r="AK445" i="7"/>
  <c r="AL445" i="7"/>
  <c r="AM445" i="7"/>
  <c r="AN445" i="7"/>
  <c r="AC446" i="7"/>
  <c r="AD446" i="7"/>
  <c r="AE446" i="7"/>
  <c r="AF446" i="7"/>
  <c r="AG446" i="7"/>
  <c r="AH446" i="7"/>
  <c r="AI446" i="7"/>
  <c r="AJ446" i="7"/>
  <c r="AK446" i="7"/>
  <c r="AL446" i="7"/>
  <c r="AM446" i="7"/>
  <c r="AN446" i="7"/>
  <c r="AC447" i="7"/>
  <c r="AD447" i="7"/>
  <c r="AE447" i="7"/>
  <c r="AF447" i="7"/>
  <c r="AG447" i="7"/>
  <c r="AH447" i="7"/>
  <c r="AI447" i="7"/>
  <c r="AJ447" i="7"/>
  <c r="AK447" i="7"/>
  <c r="AL447" i="7"/>
  <c r="AM447" i="7"/>
  <c r="AN447" i="7"/>
  <c r="AC448" i="7"/>
  <c r="AD448" i="7"/>
  <c r="AE448" i="7"/>
  <c r="AF448" i="7"/>
  <c r="AG448" i="7"/>
  <c r="AH448" i="7"/>
  <c r="AI448" i="7"/>
  <c r="AJ448" i="7"/>
  <c r="AK448" i="7"/>
  <c r="AL448" i="7"/>
  <c r="AM448" i="7"/>
  <c r="AN448" i="7"/>
  <c r="AC449" i="7"/>
  <c r="AD449" i="7"/>
  <c r="AE449" i="7"/>
  <c r="AF449" i="7"/>
  <c r="AG449" i="7"/>
  <c r="AH449" i="7"/>
  <c r="AI449" i="7"/>
  <c r="AJ449" i="7"/>
  <c r="AK449" i="7"/>
  <c r="AL449" i="7"/>
  <c r="AM449" i="7"/>
  <c r="AN449" i="7"/>
  <c r="AC450" i="7"/>
  <c r="AD450" i="7"/>
  <c r="AE450" i="7"/>
  <c r="AF450" i="7"/>
  <c r="AG450" i="7"/>
  <c r="AH450" i="7"/>
  <c r="AI450" i="7"/>
  <c r="AJ450" i="7"/>
  <c r="AK450" i="7"/>
  <c r="AL450" i="7"/>
  <c r="AM450" i="7"/>
  <c r="AN450" i="7"/>
  <c r="AC451" i="7"/>
  <c r="AD451" i="7"/>
  <c r="AE451" i="7"/>
  <c r="AF451" i="7"/>
  <c r="AG451" i="7"/>
  <c r="AH451" i="7"/>
  <c r="AI451" i="7"/>
  <c r="AJ451" i="7"/>
  <c r="AK451" i="7"/>
  <c r="AL451" i="7"/>
  <c r="AM451" i="7"/>
  <c r="AN451" i="7"/>
  <c r="AC452" i="7"/>
  <c r="AD452" i="7"/>
  <c r="AE452" i="7"/>
  <c r="AF452" i="7"/>
  <c r="AG452" i="7"/>
  <c r="AH452" i="7"/>
  <c r="AI452" i="7"/>
  <c r="AJ452" i="7"/>
  <c r="AK452" i="7"/>
  <c r="AL452" i="7"/>
  <c r="AM452" i="7"/>
  <c r="AN452" i="7"/>
  <c r="AC453" i="7"/>
  <c r="AD453" i="7"/>
  <c r="AE453" i="7"/>
  <c r="AF453" i="7"/>
  <c r="AG453" i="7"/>
  <c r="AH453" i="7"/>
  <c r="AI453" i="7"/>
  <c r="AJ453" i="7"/>
  <c r="AK453" i="7"/>
  <c r="AL453" i="7"/>
  <c r="AM453" i="7"/>
  <c r="AN453" i="7"/>
  <c r="AC454" i="7"/>
  <c r="AD454" i="7"/>
  <c r="AE454" i="7"/>
  <c r="AF454" i="7"/>
  <c r="AG454" i="7"/>
  <c r="AH454" i="7"/>
  <c r="AI454" i="7"/>
  <c r="AJ454" i="7"/>
  <c r="AK454" i="7"/>
  <c r="AL454" i="7"/>
  <c r="AM454" i="7"/>
  <c r="AN454" i="7"/>
  <c r="AC455" i="7"/>
  <c r="AD455" i="7"/>
  <c r="AE455" i="7"/>
  <c r="AF455" i="7"/>
  <c r="AG455" i="7"/>
  <c r="AH455" i="7"/>
  <c r="AI455" i="7"/>
  <c r="AJ455" i="7"/>
  <c r="AK455" i="7"/>
  <c r="AL455" i="7"/>
  <c r="AM455" i="7"/>
  <c r="AN455" i="7"/>
  <c r="AC456" i="7"/>
  <c r="AD456" i="7"/>
  <c r="AE456" i="7"/>
  <c r="AF456" i="7"/>
  <c r="AG456" i="7"/>
  <c r="AH456" i="7"/>
  <c r="AI456" i="7"/>
  <c r="AJ456" i="7"/>
  <c r="AK456" i="7"/>
  <c r="AL456" i="7"/>
  <c r="AM456" i="7"/>
  <c r="AN456" i="7"/>
  <c r="AC457" i="7"/>
  <c r="AD457" i="7"/>
  <c r="AE457" i="7"/>
  <c r="AF457" i="7"/>
  <c r="AG457" i="7"/>
  <c r="AH457" i="7"/>
  <c r="AI457" i="7"/>
  <c r="AJ457" i="7"/>
  <c r="AK457" i="7"/>
  <c r="AL457" i="7"/>
  <c r="AM457" i="7"/>
  <c r="AN457" i="7"/>
  <c r="AC458" i="7"/>
  <c r="AD458" i="7"/>
  <c r="AE458" i="7"/>
  <c r="AF458" i="7"/>
  <c r="AG458" i="7"/>
  <c r="AH458" i="7"/>
  <c r="AI458" i="7"/>
  <c r="AJ458" i="7"/>
  <c r="AK458" i="7"/>
  <c r="AL458" i="7"/>
  <c r="AM458" i="7"/>
  <c r="AN458" i="7"/>
  <c r="AC459" i="7"/>
  <c r="AD459" i="7"/>
  <c r="AE459" i="7"/>
  <c r="AF459" i="7"/>
  <c r="AG459" i="7"/>
  <c r="AH459" i="7"/>
  <c r="AI459" i="7"/>
  <c r="AJ459" i="7"/>
  <c r="AK459" i="7"/>
  <c r="AL459" i="7"/>
  <c r="AM459" i="7"/>
  <c r="AN459" i="7"/>
  <c r="AC460" i="7"/>
  <c r="AD460" i="7"/>
  <c r="AE460" i="7"/>
  <c r="AF460" i="7"/>
  <c r="AG460" i="7"/>
  <c r="AH460" i="7"/>
  <c r="AI460" i="7"/>
  <c r="AJ460" i="7"/>
  <c r="AK460" i="7"/>
  <c r="AL460" i="7"/>
  <c r="AM460" i="7"/>
  <c r="AN460" i="7"/>
  <c r="AC461" i="7"/>
  <c r="AD461" i="7"/>
  <c r="AE461" i="7"/>
  <c r="AF461" i="7"/>
  <c r="AG461" i="7"/>
  <c r="AH461" i="7"/>
  <c r="AI461" i="7"/>
  <c r="AJ461" i="7"/>
  <c r="AK461" i="7"/>
  <c r="AL461" i="7"/>
  <c r="AM461" i="7"/>
  <c r="AN461" i="7"/>
  <c r="AC462" i="7"/>
  <c r="AD462" i="7"/>
  <c r="AE462" i="7"/>
  <c r="AF462" i="7"/>
  <c r="AG462" i="7"/>
  <c r="AH462" i="7"/>
  <c r="AI462" i="7"/>
  <c r="AJ462" i="7"/>
  <c r="AK462" i="7"/>
  <c r="AL462" i="7"/>
  <c r="AM462" i="7"/>
  <c r="AN462" i="7"/>
  <c r="AC463" i="7"/>
  <c r="AD463" i="7"/>
  <c r="AE463" i="7"/>
  <c r="AF463" i="7"/>
  <c r="AG463" i="7"/>
  <c r="AH463" i="7"/>
  <c r="AI463" i="7"/>
  <c r="AJ463" i="7"/>
  <c r="AK463" i="7"/>
  <c r="AL463" i="7"/>
  <c r="AM463" i="7"/>
  <c r="AN463" i="7"/>
  <c r="AC464" i="7"/>
  <c r="AD464" i="7"/>
  <c r="AE464" i="7"/>
  <c r="AF464" i="7"/>
  <c r="AG464" i="7"/>
  <c r="AH464" i="7"/>
  <c r="AI464" i="7"/>
  <c r="AJ464" i="7"/>
  <c r="AK464" i="7"/>
  <c r="AL464" i="7"/>
  <c r="AM464" i="7"/>
  <c r="AN464" i="7"/>
  <c r="AC465" i="7"/>
  <c r="AD465" i="7"/>
  <c r="AE465" i="7"/>
  <c r="AF465" i="7"/>
  <c r="AG465" i="7"/>
  <c r="AH465" i="7"/>
  <c r="AI465" i="7"/>
  <c r="AJ465" i="7"/>
  <c r="AK465" i="7"/>
  <c r="AL465" i="7"/>
  <c r="AM465" i="7"/>
  <c r="AN465" i="7"/>
  <c r="AC466" i="7"/>
  <c r="AD466" i="7"/>
  <c r="AE466" i="7"/>
  <c r="AF466" i="7"/>
  <c r="AG466" i="7"/>
  <c r="AH466" i="7"/>
  <c r="AI466" i="7"/>
  <c r="AJ466" i="7"/>
  <c r="AK466" i="7"/>
  <c r="AL466" i="7"/>
  <c r="AM466" i="7"/>
  <c r="AN466" i="7"/>
  <c r="AC467" i="7"/>
  <c r="AD467" i="7"/>
  <c r="AE467" i="7"/>
  <c r="AF467" i="7"/>
  <c r="AG467" i="7"/>
  <c r="AH467" i="7"/>
  <c r="AI467" i="7"/>
  <c r="AJ467" i="7"/>
  <c r="AK467" i="7"/>
  <c r="AL467" i="7"/>
  <c r="AM467" i="7"/>
  <c r="AN467" i="7"/>
  <c r="AC468" i="7"/>
  <c r="AD468" i="7"/>
  <c r="AE468" i="7"/>
  <c r="AF468" i="7"/>
  <c r="AG468" i="7"/>
  <c r="AH468" i="7"/>
  <c r="AI468" i="7"/>
  <c r="AJ468" i="7"/>
  <c r="AK468" i="7"/>
  <c r="AL468" i="7"/>
  <c r="AM468" i="7"/>
  <c r="AN468" i="7"/>
  <c r="AC469" i="7"/>
  <c r="AD469" i="7"/>
  <c r="AE469" i="7"/>
  <c r="AF469" i="7"/>
  <c r="AG469" i="7"/>
  <c r="AH469" i="7"/>
  <c r="AI469" i="7"/>
  <c r="AJ469" i="7"/>
  <c r="AK469" i="7"/>
  <c r="AL469" i="7"/>
  <c r="AM469" i="7"/>
  <c r="AN469" i="7"/>
  <c r="AC470" i="7"/>
  <c r="AD470" i="7"/>
  <c r="AE470" i="7"/>
  <c r="AF470" i="7"/>
  <c r="AG470" i="7"/>
  <c r="AH470" i="7"/>
  <c r="AI470" i="7"/>
  <c r="AJ470" i="7"/>
  <c r="AK470" i="7"/>
  <c r="AL470" i="7"/>
  <c r="AM470" i="7"/>
  <c r="AN470" i="7"/>
  <c r="AC471" i="7"/>
  <c r="AD471" i="7"/>
  <c r="AE471" i="7"/>
  <c r="AF471" i="7"/>
  <c r="AG471" i="7"/>
  <c r="AH471" i="7"/>
  <c r="AI471" i="7"/>
  <c r="AJ471" i="7"/>
  <c r="AK471" i="7"/>
  <c r="AL471" i="7"/>
  <c r="AM471" i="7"/>
  <c r="AN471" i="7"/>
  <c r="AC472" i="7"/>
  <c r="AD472" i="7"/>
  <c r="AE472" i="7"/>
  <c r="AF472" i="7"/>
  <c r="AG472" i="7"/>
  <c r="AH472" i="7"/>
  <c r="AI472" i="7"/>
  <c r="AJ472" i="7"/>
  <c r="AK472" i="7"/>
  <c r="AL472" i="7"/>
  <c r="AM472" i="7"/>
  <c r="AN472" i="7"/>
  <c r="AC473" i="7"/>
  <c r="AD473" i="7"/>
  <c r="AE473" i="7"/>
  <c r="AF473" i="7"/>
  <c r="AG473" i="7"/>
  <c r="AH473" i="7"/>
  <c r="AI473" i="7"/>
  <c r="AJ473" i="7"/>
  <c r="AK473" i="7"/>
  <c r="AL473" i="7"/>
  <c r="AM473" i="7"/>
  <c r="AN473" i="7"/>
  <c r="AC474" i="7"/>
  <c r="AD474" i="7"/>
  <c r="AE474" i="7"/>
  <c r="AF474" i="7"/>
  <c r="AG474" i="7"/>
  <c r="AH474" i="7"/>
  <c r="AI474" i="7"/>
  <c r="AJ474" i="7"/>
  <c r="AK474" i="7"/>
  <c r="AL474" i="7"/>
  <c r="AM474" i="7"/>
  <c r="AN474" i="7"/>
  <c r="AC475" i="7"/>
  <c r="AD475" i="7"/>
  <c r="AE475" i="7"/>
  <c r="AF475" i="7"/>
  <c r="AG475" i="7"/>
  <c r="AH475" i="7"/>
  <c r="AI475" i="7"/>
  <c r="AJ475" i="7"/>
  <c r="AK475" i="7"/>
  <c r="AL475" i="7"/>
  <c r="AM475" i="7"/>
  <c r="AN475" i="7"/>
  <c r="AC476" i="7"/>
  <c r="AD476" i="7"/>
  <c r="AE476" i="7"/>
  <c r="AF476" i="7"/>
  <c r="AG476" i="7"/>
  <c r="AH476" i="7"/>
  <c r="AI476" i="7"/>
  <c r="AJ476" i="7"/>
  <c r="AK476" i="7"/>
  <c r="AL476" i="7"/>
  <c r="AM476" i="7"/>
  <c r="AN476" i="7"/>
  <c r="AC477" i="7"/>
  <c r="AD477" i="7"/>
  <c r="AE477" i="7"/>
  <c r="AF477" i="7"/>
  <c r="AG477" i="7"/>
  <c r="AH477" i="7"/>
  <c r="AI477" i="7"/>
  <c r="AJ477" i="7"/>
  <c r="AK477" i="7"/>
  <c r="AL477" i="7"/>
  <c r="AM477" i="7"/>
  <c r="AN477" i="7"/>
  <c r="AC478" i="7"/>
  <c r="AD478" i="7"/>
  <c r="AE478" i="7"/>
  <c r="AF478" i="7"/>
  <c r="AG478" i="7"/>
  <c r="AH478" i="7"/>
  <c r="AI478" i="7"/>
  <c r="AJ478" i="7"/>
  <c r="AK478" i="7"/>
  <c r="AL478" i="7"/>
  <c r="AM478" i="7"/>
  <c r="AN478" i="7"/>
  <c r="AC479" i="7"/>
  <c r="AD479" i="7"/>
  <c r="AE479" i="7"/>
  <c r="AF479" i="7"/>
  <c r="AG479" i="7"/>
  <c r="AH479" i="7"/>
  <c r="AI479" i="7"/>
  <c r="AJ479" i="7"/>
  <c r="AK479" i="7"/>
  <c r="AL479" i="7"/>
  <c r="AM479" i="7"/>
  <c r="AN479" i="7"/>
  <c r="AC480" i="7"/>
  <c r="AD480" i="7"/>
  <c r="AE480" i="7"/>
  <c r="AF480" i="7"/>
  <c r="AG480" i="7"/>
  <c r="AH480" i="7"/>
  <c r="AI480" i="7"/>
  <c r="AJ480" i="7"/>
  <c r="AK480" i="7"/>
  <c r="AL480" i="7"/>
  <c r="AM480" i="7"/>
  <c r="AN480" i="7"/>
  <c r="AC481" i="7"/>
  <c r="AD481" i="7"/>
  <c r="AE481" i="7"/>
  <c r="AF481" i="7"/>
  <c r="AG481" i="7"/>
  <c r="AH481" i="7"/>
  <c r="AI481" i="7"/>
  <c r="AJ481" i="7"/>
  <c r="AK481" i="7"/>
  <c r="AL481" i="7"/>
  <c r="AM481" i="7"/>
  <c r="AN481" i="7"/>
  <c r="AC482" i="7"/>
  <c r="AD482" i="7"/>
  <c r="AE482" i="7"/>
  <c r="AF482" i="7"/>
  <c r="AG482" i="7"/>
  <c r="AH482" i="7"/>
  <c r="AI482" i="7"/>
  <c r="AJ482" i="7"/>
  <c r="AK482" i="7"/>
  <c r="AL482" i="7"/>
  <c r="AM482" i="7"/>
  <c r="AN482" i="7"/>
  <c r="AC483" i="7"/>
  <c r="AD483" i="7"/>
  <c r="AE483" i="7"/>
  <c r="AF483" i="7"/>
  <c r="AG483" i="7"/>
  <c r="AH483" i="7"/>
  <c r="AI483" i="7"/>
  <c r="AJ483" i="7"/>
  <c r="AK483" i="7"/>
  <c r="AL483" i="7"/>
  <c r="AM483" i="7"/>
  <c r="AN483" i="7"/>
  <c r="AC484" i="7"/>
  <c r="AD484" i="7"/>
  <c r="AE484" i="7"/>
  <c r="AF484" i="7"/>
  <c r="AG484" i="7"/>
  <c r="AH484" i="7"/>
  <c r="AI484" i="7"/>
  <c r="AJ484" i="7"/>
  <c r="AK484" i="7"/>
  <c r="AL484" i="7"/>
  <c r="AM484" i="7"/>
  <c r="AN484" i="7"/>
  <c r="AC485" i="7"/>
  <c r="AD485" i="7"/>
  <c r="AE485" i="7"/>
  <c r="AF485" i="7"/>
  <c r="AG485" i="7"/>
  <c r="AH485" i="7"/>
  <c r="AI485" i="7"/>
  <c r="AJ485" i="7"/>
  <c r="AK485" i="7"/>
  <c r="AL485" i="7"/>
  <c r="AM485" i="7"/>
  <c r="AN485" i="7"/>
  <c r="AC486" i="7"/>
  <c r="AD486" i="7"/>
  <c r="AE486" i="7"/>
  <c r="AF486" i="7"/>
  <c r="AG486" i="7"/>
  <c r="AH486" i="7"/>
  <c r="AI486" i="7"/>
  <c r="AJ486" i="7"/>
  <c r="AK486" i="7"/>
  <c r="AL486" i="7"/>
  <c r="AM486" i="7"/>
  <c r="AN486" i="7"/>
  <c r="AC487" i="7"/>
  <c r="AD487" i="7"/>
  <c r="AE487" i="7"/>
  <c r="AF487" i="7"/>
  <c r="AG487" i="7"/>
  <c r="AH487" i="7"/>
  <c r="AI487" i="7"/>
  <c r="AJ487" i="7"/>
  <c r="AK487" i="7"/>
  <c r="AL487" i="7"/>
  <c r="AM487" i="7"/>
  <c r="AN487" i="7"/>
  <c r="AC488" i="7"/>
  <c r="AD488" i="7"/>
  <c r="AE488" i="7"/>
  <c r="AF488" i="7"/>
  <c r="AG488" i="7"/>
  <c r="AH488" i="7"/>
  <c r="AI488" i="7"/>
  <c r="AJ488" i="7"/>
  <c r="AK488" i="7"/>
  <c r="AL488" i="7"/>
  <c r="AM488" i="7"/>
  <c r="AN488" i="7"/>
  <c r="AC489" i="7"/>
  <c r="AD489" i="7"/>
  <c r="AE489" i="7"/>
  <c r="AF489" i="7"/>
  <c r="AG489" i="7"/>
  <c r="AH489" i="7"/>
  <c r="AI489" i="7"/>
  <c r="AJ489" i="7"/>
  <c r="AK489" i="7"/>
  <c r="AL489" i="7"/>
  <c r="AM489" i="7"/>
  <c r="AN489" i="7"/>
  <c r="AC490" i="7"/>
  <c r="AD490" i="7"/>
  <c r="AE490" i="7"/>
  <c r="AF490" i="7"/>
  <c r="AG490" i="7"/>
  <c r="AH490" i="7"/>
  <c r="AI490" i="7"/>
  <c r="AJ490" i="7"/>
  <c r="AK490" i="7"/>
  <c r="AL490" i="7"/>
  <c r="AM490" i="7"/>
  <c r="AN490" i="7"/>
  <c r="AC491" i="7"/>
  <c r="AD491" i="7"/>
  <c r="AE491" i="7"/>
  <c r="AF491" i="7"/>
  <c r="AG491" i="7"/>
  <c r="AH491" i="7"/>
  <c r="AI491" i="7"/>
  <c r="AJ491" i="7"/>
  <c r="AK491" i="7"/>
  <c r="AL491" i="7"/>
  <c r="AM491" i="7"/>
  <c r="AN491" i="7"/>
  <c r="AC492" i="7"/>
  <c r="AD492" i="7"/>
  <c r="AE492" i="7"/>
  <c r="AF492" i="7"/>
  <c r="AG492" i="7"/>
  <c r="AH492" i="7"/>
  <c r="AI492" i="7"/>
  <c r="AJ492" i="7"/>
  <c r="AK492" i="7"/>
  <c r="AL492" i="7"/>
  <c r="AM492" i="7"/>
  <c r="AN492" i="7"/>
  <c r="AC493" i="7"/>
  <c r="AD493" i="7"/>
  <c r="AE493" i="7"/>
  <c r="AF493" i="7"/>
  <c r="AG493" i="7"/>
  <c r="AH493" i="7"/>
  <c r="AI493" i="7"/>
  <c r="AJ493" i="7"/>
  <c r="AK493" i="7"/>
  <c r="AL493" i="7"/>
  <c r="AM493" i="7"/>
  <c r="AN493" i="7"/>
  <c r="AC494" i="7"/>
  <c r="AD494" i="7"/>
  <c r="AE494" i="7"/>
  <c r="AF494" i="7"/>
  <c r="AG494" i="7"/>
  <c r="AH494" i="7"/>
  <c r="AI494" i="7"/>
  <c r="AJ494" i="7"/>
  <c r="AK494" i="7"/>
  <c r="AL494" i="7"/>
  <c r="AM494" i="7"/>
  <c r="AN494" i="7"/>
  <c r="AC495" i="7"/>
  <c r="AD495" i="7"/>
  <c r="AE495" i="7"/>
  <c r="AF495" i="7"/>
  <c r="AG495" i="7"/>
  <c r="AH495" i="7"/>
  <c r="AI495" i="7"/>
  <c r="AJ495" i="7"/>
  <c r="AK495" i="7"/>
  <c r="AL495" i="7"/>
  <c r="AM495" i="7"/>
  <c r="AN495" i="7"/>
  <c r="AC496" i="7"/>
  <c r="AD496" i="7"/>
  <c r="AE496" i="7"/>
  <c r="AF496" i="7"/>
  <c r="AG496" i="7"/>
  <c r="AH496" i="7"/>
  <c r="AI496" i="7"/>
  <c r="AJ496" i="7"/>
  <c r="AK496" i="7"/>
  <c r="AL496" i="7"/>
  <c r="AM496" i="7"/>
  <c r="AN496" i="7"/>
  <c r="AC497" i="7"/>
  <c r="AD497" i="7"/>
  <c r="AE497" i="7"/>
  <c r="AF497" i="7"/>
  <c r="AG497" i="7"/>
  <c r="AH497" i="7"/>
  <c r="AI497" i="7"/>
  <c r="AJ497" i="7"/>
  <c r="AK497" i="7"/>
  <c r="AL497" i="7"/>
  <c r="AM497" i="7"/>
  <c r="AN497" i="7"/>
  <c r="AC498" i="7"/>
  <c r="AD498" i="7"/>
  <c r="AE498" i="7"/>
  <c r="AF498" i="7"/>
  <c r="AG498" i="7"/>
  <c r="AH498" i="7"/>
  <c r="AI498" i="7"/>
  <c r="AJ498" i="7"/>
  <c r="AK498" i="7"/>
  <c r="AL498" i="7"/>
  <c r="AM498" i="7"/>
  <c r="AN498" i="7"/>
  <c r="AC499" i="7"/>
  <c r="AD499" i="7"/>
  <c r="AE499" i="7"/>
  <c r="AF499" i="7"/>
  <c r="AG499" i="7"/>
  <c r="AH499" i="7"/>
  <c r="AI499" i="7"/>
  <c r="AJ499" i="7"/>
  <c r="AK499" i="7"/>
  <c r="AL499" i="7"/>
  <c r="AM499" i="7"/>
  <c r="AN499" i="7"/>
  <c r="AC500" i="7"/>
  <c r="AD500" i="7"/>
  <c r="AE500" i="7"/>
  <c r="AF500" i="7"/>
  <c r="AG500" i="7"/>
  <c r="AH500" i="7"/>
  <c r="AI500" i="7"/>
  <c r="AJ500" i="7"/>
  <c r="AK500" i="7"/>
  <c r="AL500" i="7"/>
  <c r="AM500" i="7"/>
  <c r="AN500" i="7"/>
  <c r="AC501" i="7"/>
  <c r="AD501" i="7"/>
  <c r="AE501" i="7"/>
  <c r="AF501" i="7"/>
  <c r="AG501" i="7"/>
  <c r="AH501" i="7"/>
  <c r="AI501" i="7"/>
  <c r="AJ501" i="7"/>
  <c r="AK501" i="7"/>
  <c r="AL501" i="7"/>
  <c r="AM501" i="7"/>
  <c r="AN501" i="7"/>
  <c r="AC502" i="7"/>
  <c r="AD502" i="7"/>
  <c r="AE502" i="7"/>
  <c r="AF502" i="7"/>
  <c r="AG502" i="7"/>
  <c r="AH502" i="7"/>
  <c r="AI502" i="7"/>
  <c r="AJ502" i="7"/>
  <c r="AK502" i="7"/>
  <c r="AL502" i="7"/>
  <c r="AM502" i="7"/>
  <c r="AN502" i="7"/>
  <c r="AC503" i="7"/>
  <c r="AD503" i="7"/>
  <c r="AE503" i="7"/>
  <c r="AF503" i="7"/>
  <c r="AG503" i="7"/>
  <c r="AH503" i="7"/>
  <c r="AI503" i="7"/>
  <c r="AJ503" i="7"/>
  <c r="AK503" i="7"/>
  <c r="AL503" i="7"/>
  <c r="AM503" i="7"/>
  <c r="AN503" i="7"/>
  <c r="AC504" i="7"/>
  <c r="AD504" i="7"/>
  <c r="AE504" i="7"/>
  <c r="AF504" i="7"/>
  <c r="AG504" i="7"/>
  <c r="AH504" i="7"/>
  <c r="AI504" i="7"/>
  <c r="AJ504" i="7"/>
  <c r="AK504" i="7"/>
  <c r="AL504" i="7"/>
  <c r="AM504" i="7"/>
  <c r="AN504" i="7"/>
  <c r="AC505" i="7"/>
  <c r="AD505" i="7"/>
  <c r="AE505" i="7"/>
  <c r="AF505" i="7"/>
  <c r="AG505" i="7"/>
  <c r="AH505" i="7"/>
  <c r="AI505" i="7"/>
  <c r="AJ505" i="7"/>
  <c r="AK505" i="7"/>
  <c r="AL505" i="7"/>
  <c r="AM505" i="7"/>
  <c r="AN505" i="7"/>
  <c r="AC506" i="7"/>
  <c r="AD506" i="7"/>
  <c r="AE506" i="7"/>
  <c r="AF506" i="7"/>
  <c r="AG506" i="7"/>
  <c r="AH506" i="7"/>
  <c r="AI506" i="7"/>
  <c r="AJ506" i="7"/>
  <c r="AK506" i="7"/>
  <c r="AL506" i="7"/>
  <c r="AM506" i="7"/>
  <c r="AN506" i="7"/>
  <c r="AC507" i="7"/>
  <c r="AD507" i="7"/>
  <c r="AE507" i="7"/>
  <c r="AF507" i="7"/>
  <c r="AG507" i="7"/>
  <c r="AH507" i="7"/>
  <c r="AI507" i="7"/>
  <c r="AJ507" i="7"/>
  <c r="AK507" i="7"/>
  <c r="AL507" i="7"/>
  <c r="AM507" i="7"/>
  <c r="AN507" i="7"/>
  <c r="AC508" i="7"/>
  <c r="AD508" i="7"/>
  <c r="AE508" i="7"/>
  <c r="AF508" i="7"/>
  <c r="AG508" i="7"/>
  <c r="AH508" i="7"/>
  <c r="AI508" i="7"/>
  <c r="AJ508" i="7"/>
  <c r="AK508" i="7"/>
  <c r="AL508" i="7"/>
  <c r="AM508" i="7"/>
  <c r="AN508" i="7"/>
  <c r="AC509" i="7"/>
  <c r="AD509" i="7"/>
  <c r="AE509" i="7"/>
  <c r="AF509" i="7"/>
  <c r="AG509" i="7"/>
  <c r="AH509" i="7"/>
  <c r="AI509" i="7"/>
  <c r="AJ509" i="7"/>
  <c r="AK509" i="7"/>
  <c r="AL509" i="7"/>
  <c r="AM509" i="7"/>
  <c r="AN509" i="7"/>
  <c r="AC510" i="7"/>
  <c r="AD510" i="7"/>
  <c r="AE510" i="7"/>
  <c r="AF510" i="7"/>
  <c r="AG510" i="7"/>
  <c r="AH510" i="7"/>
  <c r="AI510" i="7"/>
  <c r="AJ510" i="7"/>
  <c r="AK510" i="7"/>
  <c r="AL510" i="7"/>
  <c r="AM510" i="7"/>
  <c r="AN510" i="7"/>
  <c r="AC511" i="7"/>
  <c r="AD511" i="7"/>
  <c r="AE511" i="7"/>
  <c r="AF511" i="7"/>
  <c r="AG511" i="7"/>
  <c r="AH511" i="7"/>
  <c r="AI511" i="7"/>
  <c r="AJ511" i="7"/>
  <c r="AK511" i="7"/>
  <c r="AL511" i="7"/>
  <c r="AM511" i="7"/>
  <c r="AN511" i="7"/>
  <c r="AC512" i="7"/>
  <c r="AD512" i="7"/>
  <c r="AE512" i="7"/>
  <c r="AF512" i="7"/>
  <c r="AG512" i="7"/>
  <c r="AH512" i="7"/>
  <c r="AI512" i="7"/>
  <c r="AJ512" i="7"/>
  <c r="AK512" i="7"/>
  <c r="AL512" i="7"/>
  <c r="AM512" i="7"/>
  <c r="AN512" i="7"/>
  <c r="AC513" i="7"/>
  <c r="AD513" i="7"/>
  <c r="AE513" i="7"/>
  <c r="AF513" i="7"/>
  <c r="AG513" i="7"/>
  <c r="AH513" i="7"/>
  <c r="AI513" i="7"/>
  <c r="AJ513" i="7"/>
  <c r="AK513" i="7"/>
  <c r="AL513" i="7"/>
  <c r="AM513" i="7"/>
  <c r="AN513" i="7"/>
  <c r="AC514" i="7"/>
  <c r="AD514" i="7"/>
  <c r="AE514" i="7"/>
  <c r="AF514" i="7"/>
  <c r="AG514" i="7"/>
  <c r="AH514" i="7"/>
  <c r="AI514" i="7"/>
  <c r="AJ514" i="7"/>
  <c r="AK514" i="7"/>
  <c r="AL514" i="7"/>
  <c r="AM514" i="7"/>
  <c r="AN514" i="7"/>
  <c r="AC515" i="7"/>
  <c r="AD515" i="7"/>
  <c r="AE515" i="7"/>
  <c r="AF515" i="7"/>
  <c r="AG515" i="7"/>
  <c r="AH515" i="7"/>
  <c r="AI515" i="7"/>
  <c r="AJ515" i="7"/>
  <c r="AK515" i="7"/>
  <c r="AL515" i="7"/>
  <c r="AM515" i="7"/>
  <c r="AN515" i="7"/>
  <c r="AC516" i="7"/>
  <c r="AD516" i="7"/>
  <c r="AE516" i="7"/>
  <c r="AF516" i="7"/>
  <c r="AG516" i="7"/>
  <c r="AH516" i="7"/>
  <c r="AI516" i="7"/>
  <c r="AJ516" i="7"/>
  <c r="AK516" i="7"/>
  <c r="AL516" i="7"/>
  <c r="AM516" i="7"/>
  <c r="AN516" i="7"/>
  <c r="AC517" i="7"/>
  <c r="AD517" i="7"/>
  <c r="AE517" i="7"/>
  <c r="AF517" i="7"/>
  <c r="AG517" i="7"/>
  <c r="AH517" i="7"/>
  <c r="AI517" i="7"/>
  <c r="AJ517" i="7"/>
  <c r="AK517" i="7"/>
  <c r="AL517" i="7"/>
  <c r="AM517" i="7"/>
  <c r="AN517" i="7"/>
  <c r="AC518" i="7"/>
  <c r="AD518" i="7"/>
  <c r="AE518" i="7"/>
  <c r="AF518" i="7"/>
  <c r="AG518" i="7"/>
  <c r="AH518" i="7"/>
  <c r="AI518" i="7"/>
  <c r="AJ518" i="7"/>
  <c r="AK518" i="7"/>
  <c r="AL518" i="7"/>
  <c r="AM518" i="7"/>
  <c r="AN518" i="7"/>
  <c r="AC519" i="7"/>
  <c r="AD519" i="7"/>
  <c r="AE519" i="7"/>
  <c r="AF519" i="7"/>
  <c r="AG519" i="7"/>
  <c r="AH519" i="7"/>
  <c r="AI519" i="7"/>
  <c r="AJ519" i="7"/>
  <c r="AK519" i="7"/>
  <c r="AL519" i="7"/>
  <c r="AM519" i="7"/>
  <c r="AN519" i="7"/>
  <c r="AC520" i="7"/>
  <c r="AD520" i="7"/>
  <c r="AE520" i="7"/>
  <c r="AF520" i="7"/>
  <c r="AG520" i="7"/>
  <c r="AH520" i="7"/>
  <c r="AI520" i="7"/>
  <c r="AJ520" i="7"/>
  <c r="AK520" i="7"/>
  <c r="AL520" i="7"/>
  <c r="AM520" i="7"/>
  <c r="AN520" i="7"/>
  <c r="AC521" i="7"/>
  <c r="AD521" i="7"/>
  <c r="AE521" i="7"/>
  <c r="AF521" i="7"/>
  <c r="AG521" i="7"/>
  <c r="AH521" i="7"/>
  <c r="AI521" i="7"/>
  <c r="AJ521" i="7"/>
  <c r="AK521" i="7"/>
  <c r="AL521" i="7"/>
  <c r="AM521" i="7"/>
  <c r="AN521" i="7"/>
  <c r="AC522" i="7"/>
  <c r="AD522" i="7"/>
  <c r="AE522" i="7"/>
  <c r="AF522" i="7"/>
  <c r="AG522" i="7"/>
  <c r="AH522" i="7"/>
  <c r="AI522" i="7"/>
  <c r="AJ522" i="7"/>
  <c r="AK522" i="7"/>
  <c r="AL522" i="7"/>
  <c r="AM522" i="7"/>
  <c r="AN522" i="7"/>
  <c r="AC523" i="7"/>
  <c r="AD523" i="7"/>
  <c r="AE523" i="7"/>
  <c r="AF523" i="7"/>
  <c r="AG523" i="7"/>
  <c r="AH523" i="7"/>
  <c r="AI523" i="7"/>
  <c r="AJ523" i="7"/>
  <c r="AK523" i="7"/>
  <c r="AL523" i="7"/>
  <c r="AM523" i="7"/>
  <c r="AN523" i="7"/>
  <c r="AC524" i="7"/>
  <c r="AD524" i="7"/>
  <c r="AE524" i="7"/>
  <c r="AF524" i="7"/>
  <c r="AG524" i="7"/>
  <c r="AH524" i="7"/>
  <c r="AI524" i="7"/>
  <c r="AJ524" i="7"/>
  <c r="AK524" i="7"/>
  <c r="AL524" i="7"/>
  <c r="AM524" i="7"/>
  <c r="AN524" i="7"/>
  <c r="AC525" i="7"/>
  <c r="AD525" i="7"/>
  <c r="AE525" i="7"/>
  <c r="AF525" i="7"/>
  <c r="AG525" i="7"/>
  <c r="AH525" i="7"/>
  <c r="AI525" i="7"/>
  <c r="AJ525" i="7"/>
  <c r="AK525" i="7"/>
  <c r="AL525" i="7"/>
  <c r="AM525" i="7"/>
  <c r="AN525" i="7"/>
  <c r="AC526" i="7"/>
  <c r="AD526" i="7"/>
  <c r="AE526" i="7"/>
  <c r="AF526" i="7"/>
  <c r="AG526" i="7"/>
  <c r="AH526" i="7"/>
  <c r="AI526" i="7"/>
  <c r="AJ526" i="7"/>
  <c r="AK526" i="7"/>
  <c r="AL526" i="7"/>
  <c r="AM526" i="7"/>
  <c r="AN526" i="7"/>
  <c r="AC527" i="7"/>
  <c r="AD527" i="7"/>
  <c r="AE527" i="7"/>
  <c r="AF527" i="7"/>
  <c r="AG527" i="7"/>
  <c r="AH527" i="7"/>
  <c r="AI527" i="7"/>
  <c r="AJ527" i="7"/>
  <c r="AK527" i="7"/>
  <c r="AL527" i="7"/>
  <c r="AM527" i="7"/>
  <c r="AN527" i="7"/>
  <c r="AC528" i="7"/>
  <c r="AD528" i="7"/>
  <c r="AE528" i="7"/>
  <c r="AF528" i="7"/>
  <c r="AG528" i="7"/>
  <c r="AH528" i="7"/>
  <c r="AI528" i="7"/>
  <c r="AJ528" i="7"/>
  <c r="AK528" i="7"/>
  <c r="AL528" i="7"/>
  <c r="AM528" i="7"/>
  <c r="AN528" i="7"/>
  <c r="AC529" i="7"/>
  <c r="AD529" i="7"/>
  <c r="AE529" i="7"/>
  <c r="AF529" i="7"/>
  <c r="AG529" i="7"/>
  <c r="AH529" i="7"/>
  <c r="AI529" i="7"/>
  <c r="AJ529" i="7"/>
  <c r="AK529" i="7"/>
  <c r="AL529" i="7"/>
  <c r="AM529" i="7"/>
  <c r="AN529" i="7"/>
  <c r="AC530" i="7"/>
  <c r="AD530" i="7"/>
  <c r="AE530" i="7"/>
  <c r="AF530" i="7"/>
  <c r="AG530" i="7"/>
  <c r="AH530" i="7"/>
  <c r="AI530" i="7"/>
  <c r="AJ530" i="7"/>
  <c r="AK530" i="7"/>
  <c r="AL530" i="7"/>
  <c r="AM530" i="7"/>
  <c r="AN530" i="7"/>
  <c r="AC531" i="7"/>
  <c r="AD531" i="7"/>
  <c r="AE531" i="7"/>
  <c r="AF531" i="7"/>
  <c r="AG531" i="7"/>
  <c r="AH531" i="7"/>
  <c r="AI531" i="7"/>
  <c r="AJ531" i="7"/>
  <c r="AK531" i="7"/>
  <c r="AL531" i="7"/>
  <c r="AM531" i="7"/>
  <c r="AN531" i="7"/>
  <c r="AC532" i="7"/>
  <c r="AD532" i="7"/>
  <c r="AE532" i="7"/>
  <c r="AF532" i="7"/>
  <c r="AG532" i="7"/>
  <c r="AH532" i="7"/>
  <c r="AI532" i="7"/>
  <c r="AJ532" i="7"/>
  <c r="AK532" i="7"/>
  <c r="AL532" i="7"/>
  <c r="AM532" i="7"/>
  <c r="AN532" i="7"/>
  <c r="AC533" i="7"/>
  <c r="AD533" i="7"/>
  <c r="AE533" i="7"/>
  <c r="AF533" i="7"/>
  <c r="AG533" i="7"/>
  <c r="AH533" i="7"/>
  <c r="AI533" i="7"/>
  <c r="AJ533" i="7"/>
  <c r="AK533" i="7"/>
  <c r="AL533" i="7"/>
  <c r="AM533" i="7"/>
  <c r="AN533" i="7"/>
  <c r="AC534" i="7"/>
  <c r="AD534" i="7"/>
  <c r="AE534" i="7"/>
  <c r="AF534" i="7"/>
  <c r="AG534" i="7"/>
  <c r="AH534" i="7"/>
  <c r="AI534" i="7"/>
  <c r="AJ534" i="7"/>
  <c r="AK534" i="7"/>
  <c r="AL534" i="7"/>
  <c r="AM534" i="7"/>
  <c r="AN534" i="7"/>
  <c r="AC535" i="7"/>
  <c r="AD535" i="7"/>
  <c r="AE535" i="7"/>
  <c r="AF535" i="7"/>
  <c r="AG535" i="7"/>
  <c r="AH535" i="7"/>
  <c r="AI535" i="7"/>
  <c r="AJ535" i="7"/>
  <c r="AK535" i="7"/>
  <c r="AL535" i="7"/>
  <c r="AM535" i="7"/>
  <c r="AN535" i="7"/>
  <c r="AC536" i="7"/>
  <c r="AD536" i="7"/>
  <c r="AE536" i="7"/>
  <c r="AF536" i="7"/>
  <c r="AG536" i="7"/>
  <c r="AH536" i="7"/>
  <c r="AI536" i="7"/>
  <c r="AJ536" i="7"/>
  <c r="AK536" i="7"/>
  <c r="AL536" i="7"/>
  <c r="AM536" i="7"/>
  <c r="AN536" i="7"/>
  <c r="AC537" i="7"/>
  <c r="AD537" i="7"/>
  <c r="AE537" i="7"/>
  <c r="AF537" i="7"/>
  <c r="AG537" i="7"/>
  <c r="AH537" i="7"/>
  <c r="AI537" i="7"/>
  <c r="AJ537" i="7"/>
  <c r="AK537" i="7"/>
  <c r="AL537" i="7"/>
  <c r="AM537" i="7"/>
  <c r="AN537" i="7"/>
  <c r="AC538" i="7"/>
  <c r="AD538" i="7"/>
  <c r="AE538" i="7"/>
  <c r="AF538" i="7"/>
  <c r="AG538" i="7"/>
  <c r="AH538" i="7"/>
  <c r="AI538" i="7"/>
  <c r="AJ538" i="7"/>
  <c r="AK538" i="7"/>
  <c r="AL538" i="7"/>
  <c r="AM538" i="7"/>
  <c r="AN538" i="7"/>
  <c r="AC539" i="7"/>
  <c r="AD539" i="7"/>
  <c r="AE539" i="7"/>
  <c r="AF539" i="7"/>
  <c r="AG539" i="7"/>
  <c r="AH539" i="7"/>
  <c r="AI539" i="7"/>
  <c r="AJ539" i="7"/>
  <c r="AK539" i="7"/>
  <c r="AL539" i="7"/>
  <c r="AM539" i="7"/>
  <c r="AN539" i="7"/>
  <c r="AC540" i="7"/>
  <c r="AD540" i="7"/>
  <c r="AE540" i="7"/>
  <c r="AF540" i="7"/>
  <c r="AG540" i="7"/>
  <c r="AH540" i="7"/>
  <c r="AI540" i="7"/>
  <c r="AJ540" i="7"/>
  <c r="AK540" i="7"/>
  <c r="AL540" i="7"/>
  <c r="AM540" i="7"/>
  <c r="AN540" i="7"/>
  <c r="AC541" i="7"/>
  <c r="AD541" i="7"/>
  <c r="AE541" i="7"/>
  <c r="AF541" i="7"/>
  <c r="AG541" i="7"/>
  <c r="AH541" i="7"/>
  <c r="AI541" i="7"/>
  <c r="AJ541" i="7"/>
  <c r="AK541" i="7"/>
  <c r="AL541" i="7"/>
  <c r="AM541" i="7"/>
  <c r="AN541" i="7"/>
  <c r="AC542" i="7"/>
  <c r="AD542" i="7"/>
  <c r="AE542" i="7"/>
  <c r="AF542" i="7"/>
  <c r="AG542" i="7"/>
  <c r="AH542" i="7"/>
  <c r="AI542" i="7"/>
  <c r="AJ542" i="7"/>
  <c r="AK542" i="7"/>
  <c r="AL542" i="7"/>
  <c r="AM542" i="7"/>
  <c r="AN542" i="7"/>
  <c r="AC543" i="7"/>
  <c r="AD543" i="7"/>
  <c r="AE543" i="7"/>
  <c r="AF543" i="7"/>
  <c r="AG543" i="7"/>
  <c r="AH543" i="7"/>
  <c r="AI543" i="7"/>
  <c r="AJ543" i="7"/>
  <c r="AK543" i="7"/>
  <c r="AL543" i="7"/>
  <c r="AM543" i="7"/>
  <c r="AN543" i="7"/>
  <c r="AC544" i="7"/>
  <c r="AD544" i="7"/>
  <c r="AE544" i="7"/>
  <c r="AF544" i="7"/>
  <c r="AG544" i="7"/>
  <c r="AH544" i="7"/>
  <c r="AI544" i="7"/>
  <c r="AJ544" i="7"/>
  <c r="AK544" i="7"/>
  <c r="AL544" i="7"/>
  <c r="AM544" i="7"/>
  <c r="AN544" i="7"/>
  <c r="AC545" i="7"/>
  <c r="AD545" i="7"/>
  <c r="AE545" i="7"/>
  <c r="AF545" i="7"/>
  <c r="AG545" i="7"/>
  <c r="AH545" i="7"/>
  <c r="AI545" i="7"/>
  <c r="AJ545" i="7"/>
  <c r="AK545" i="7"/>
  <c r="AL545" i="7"/>
  <c r="AM545" i="7"/>
  <c r="AN545" i="7"/>
  <c r="AC546" i="7"/>
  <c r="AD546" i="7"/>
  <c r="AE546" i="7"/>
  <c r="AF546" i="7"/>
  <c r="AG546" i="7"/>
  <c r="AH546" i="7"/>
  <c r="AI546" i="7"/>
  <c r="AJ546" i="7"/>
  <c r="AK546" i="7"/>
  <c r="AL546" i="7"/>
  <c r="AM546" i="7"/>
  <c r="AN546" i="7"/>
  <c r="AC547" i="7"/>
  <c r="AD547" i="7"/>
  <c r="AE547" i="7"/>
  <c r="AF547" i="7"/>
  <c r="AG547" i="7"/>
  <c r="AH547" i="7"/>
  <c r="AI547" i="7"/>
  <c r="AJ547" i="7"/>
  <c r="AK547" i="7"/>
  <c r="AL547" i="7"/>
  <c r="AM547" i="7"/>
  <c r="AN547" i="7"/>
  <c r="AC548" i="7"/>
  <c r="AD548" i="7"/>
  <c r="AE548" i="7"/>
  <c r="AF548" i="7"/>
  <c r="AG548" i="7"/>
  <c r="AH548" i="7"/>
  <c r="AI548" i="7"/>
  <c r="AJ548" i="7"/>
  <c r="AK548" i="7"/>
  <c r="AL548" i="7"/>
  <c r="AM548" i="7"/>
  <c r="AN548" i="7"/>
  <c r="AC549" i="7"/>
  <c r="AD549" i="7"/>
  <c r="AE549" i="7"/>
  <c r="AF549" i="7"/>
  <c r="AG549" i="7"/>
  <c r="AH549" i="7"/>
  <c r="AI549" i="7"/>
  <c r="AJ549" i="7"/>
  <c r="AK549" i="7"/>
  <c r="AL549" i="7"/>
  <c r="AM549" i="7"/>
  <c r="AN549" i="7"/>
  <c r="AC550" i="7"/>
  <c r="AD550" i="7"/>
  <c r="AE550" i="7"/>
  <c r="AF550" i="7"/>
  <c r="AG550" i="7"/>
  <c r="AH550" i="7"/>
  <c r="AI550" i="7"/>
  <c r="AJ550" i="7"/>
  <c r="AK550" i="7"/>
  <c r="AL550" i="7"/>
  <c r="AM550" i="7"/>
  <c r="AN550" i="7"/>
  <c r="AC551" i="7"/>
  <c r="AD551" i="7"/>
  <c r="AE551" i="7"/>
  <c r="AF551" i="7"/>
  <c r="AG551" i="7"/>
  <c r="AH551" i="7"/>
  <c r="AI551" i="7"/>
  <c r="AJ551" i="7"/>
  <c r="AK551" i="7"/>
  <c r="AL551" i="7"/>
  <c r="AM551" i="7"/>
  <c r="AN551" i="7"/>
  <c r="AC552" i="7"/>
  <c r="AD552" i="7"/>
  <c r="AE552" i="7"/>
  <c r="AF552" i="7"/>
  <c r="AG552" i="7"/>
  <c r="AH552" i="7"/>
  <c r="AI552" i="7"/>
  <c r="AJ552" i="7"/>
  <c r="AK552" i="7"/>
  <c r="AL552" i="7"/>
  <c r="AM552" i="7"/>
  <c r="AN552" i="7"/>
  <c r="AC553" i="7"/>
  <c r="AD553" i="7"/>
  <c r="AE553" i="7"/>
  <c r="AF553" i="7"/>
  <c r="AG553" i="7"/>
  <c r="AH553" i="7"/>
  <c r="AI553" i="7"/>
  <c r="AJ553" i="7"/>
  <c r="AK553" i="7"/>
  <c r="AL553" i="7"/>
  <c r="AM553" i="7"/>
  <c r="AN553" i="7"/>
  <c r="AC554" i="7"/>
  <c r="AD554" i="7"/>
  <c r="AE554" i="7"/>
  <c r="AF554" i="7"/>
  <c r="AG554" i="7"/>
  <c r="AH554" i="7"/>
  <c r="AI554" i="7"/>
  <c r="AJ554" i="7"/>
  <c r="AK554" i="7"/>
  <c r="AL554" i="7"/>
  <c r="AM554" i="7"/>
  <c r="AN554" i="7"/>
  <c r="AC555" i="7"/>
  <c r="AD555" i="7"/>
  <c r="AE555" i="7"/>
  <c r="AF555" i="7"/>
  <c r="AG555" i="7"/>
  <c r="AH555" i="7"/>
  <c r="AI555" i="7"/>
  <c r="AJ555" i="7"/>
  <c r="AK555" i="7"/>
  <c r="AL555" i="7"/>
  <c r="AM555" i="7"/>
  <c r="AN555" i="7"/>
  <c r="AC556" i="7"/>
  <c r="AD556" i="7"/>
  <c r="AE556" i="7"/>
  <c r="AF556" i="7"/>
  <c r="AG556" i="7"/>
  <c r="AH556" i="7"/>
  <c r="AI556" i="7"/>
  <c r="AJ556" i="7"/>
  <c r="AK556" i="7"/>
  <c r="AL556" i="7"/>
  <c r="AM556" i="7"/>
  <c r="AN556" i="7"/>
  <c r="AC557" i="7"/>
  <c r="AD557" i="7"/>
  <c r="AE557" i="7"/>
  <c r="AF557" i="7"/>
  <c r="AG557" i="7"/>
  <c r="AH557" i="7"/>
  <c r="AI557" i="7"/>
  <c r="AJ557" i="7"/>
  <c r="AK557" i="7"/>
  <c r="AL557" i="7"/>
  <c r="AM557" i="7"/>
  <c r="AN557" i="7"/>
  <c r="AC558" i="7"/>
  <c r="AD558" i="7"/>
  <c r="AE558" i="7"/>
  <c r="AF558" i="7"/>
  <c r="AG558" i="7"/>
  <c r="AH558" i="7"/>
  <c r="AI558" i="7"/>
  <c r="AJ558" i="7"/>
  <c r="AK558" i="7"/>
  <c r="AL558" i="7"/>
  <c r="AM558" i="7"/>
  <c r="AN558" i="7"/>
  <c r="AC559" i="7"/>
  <c r="AD559" i="7"/>
  <c r="AE559" i="7"/>
  <c r="AF559" i="7"/>
  <c r="AG559" i="7"/>
  <c r="AH559" i="7"/>
  <c r="AI559" i="7"/>
  <c r="AJ559" i="7"/>
  <c r="AK559" i="7"/>
  <c r="AL559" i="7"/>
  <c r="AM559" i="7"/>
  <c r="AN559" i="7"/>
  <c r="AC560" i="7"/>
  <c r="AD560" i="7"/>
  <c r="AE560" i="7"/>
  <c r="AF560" i="7"/>
  <c r="AG560" i="7"/>
  <c r="AH560" i="7"/>
  <c r="AI560" i="7"/>
  <c r="AJ560" i="7"/>
  <c r="AK560" i="7"/>
  <c r="AL560" i="7"/>
  <c r="AM560" i="7"/>
  <c r="AN560" i="7"/>
  <c r="AC561" i="7"/>
  <c r="AD561" i="7"/>
  <c r="AE561" i="7"/>
  <c r="AF561" i="7"/>
  <c r="AG561" i="7"/>
  <c r="AH561" i="7"/>
  <c r="AI561" i="7"/>
  <c r="AJ561" i="7"/>
  <c r="AK561" i="7"/>
  <c r="AL561" i="7"/>
  <c r="AM561" i="7"/>
  <c r="AN561" i="7"/>
  <c r="AC562" i="7"/>
  <c r="AD562" i="7"/>
  <c r="AE562" i="7"/>
  <c r="AF562" i="7"/>
  <c r="AG562" i="7"/>
  <c r="AH562" i="7"/>
  <c r="AI562" i="7"/>
  <c r="AJ562" i="7"/>
  <c r="AK562" i="7"/>
  <c r="AL562" i="7"/>
  <c r="AM562" i="7"/>
  <c r="AN562" i="7"/>
  <c r="AC563" i="7"/>
  <c r="AD563" i="7"/>
  <c r="AE563" i="7"/>
  <c r="AF563" i="7"/>
  <c r="AG563" i="7"/>
  <c r="AH563" i="7"/>
  <c r="AI563" i="7"/>
  <c r="AJ563" i="7"/>
  <c r="AK563" i="7"/>
  <c r="AL563" i="7"/>
  <c r="AM563" i="7"/>
  <c r="AN563" i="7"/>
  <c r="AC564" i="7"/>
  <c r="AD564" i="7"/>
  <c r="AE564" i="7"/>
  <c r="AF564" i="7"/>
  <c r="AG564" i="7"/>
  <c r="AH564" i="7"/>
  <c r="AI564" i="7"/>
  <c r="AJ564" i="7"/>
  <c r="AK564" i="7"/>
  <c r="AL564" i="7"/>
  <c r="AM564" i="7"/>
  <c r="AN564" i="7"/>
  <c r="AC565" i="7"/>
  <c r="AD565" i="7"/>
  <c r="AE565" i="7"/>
  <c r="AF565" i="7"/>
  <c r="AG565" i="7"/>
  <c r="AH565" i="7"/>
  <c r="AI565" i="7"/>
  <c r="AJ565" i="7"/>
  <c r="AK565" i="7"/>
  <c r="AL565" i="7"/>
  <c r="AM565" i="7"/>
  <c r="AN565" i="7"/>
  <c r="AC566" i="7"/>
  <c r="AD566" i="7"/>
  <c r="AE566" i="7"/>
  <c r="AF566" i="7"/>
  <c r="AG566" i="7"/>
  <c r="AH566" i="7"/>
  <c r="AI566" i="7"/>
  <c r="AJ566" i="7"/>
  <c r="AK566" i="7"/>
  <c r="AL566" i="7"/>
  <c r="AM566" i="7"/>
  <c r="AN566" i="7"/>
  <c r="AC567" i="7"/>
  <c r="AD567" i="7"/>
  <c r="AE567" i="7"/>
  <c r="AF567" i="7"/>
  <c r="AG567" i="7"/>
  <c r="AH567" i="7"/>
  <c r="AI567" i="7"/>
  <c r="AJ567" i="7"/>
  <c r="AK567" i="7"/>
  <c r="AL567" i="7"/>
  <c r="AM567" i="7"/>
  <c r="AN567" i="7"/>
  <c r="AC568" i="7"/>
  <c r="AD568" i="7"/>
  <c r="AE568" i="7"/>
  <c r="AF568" i="7"/>
  <c r="AG568" i="7"/>
  <c r="AH568" i="7"/>
  <c r="AI568" i="7"/>
  <c r="AJ568" i="7"/>
  <c r="AK568" i="7"/>
  <c r="AL568" i="7"/>
  <c r="AM568" i="7"/>
  <c r="AN568" i="7"/>
  <c r="AC569" i="7"/>
  <c r="AD569" i="7"/>
  <c r="AE569" i="7"/>
  <c r="AF569" i="7"/>
  <c r="AG569" i="7"/>
  <c r="AH569" i="7"/>
  <c r="AI569" i="7"/>
  <c r="AJ569" i="7"/>
  <c r="AK569" i="7"/>
  <c r="AL569" i="7"/>
  <c r="AM569" i="7"/>
  <c r="AN569" i="7"/>
  <c r="AC570" i="7"/>
  <c r="AD570" i="7"/>
  <c r="AE570" i="7"/>
  <c r="AF570" i="7"/>
  <c r="AG570" i="7"/>
  <c r="AH570" i="7"/>
  <c r="AI570" i="7"/>
  <c r="AJ570" i="7"/>
  <c r="AK570" i="7"/>
  <c r="AL570" i="7"/>
  <c r="AM570" i="7"/>
  <c r="AN570" i="7"/>
  <c r="AC571" i="7"/>
  <c r="AD571" i="7"/>
  <c r="AE571" i="7"/>
  <c r="AF571" i="7"/>
  <c r="AG571" i="7"/>
  <c r="AH571" i="7"/>
  <c r="AI571" i="7"/>
  <c r="AJ571" i="7"/>
  <c r="AK571" i="7"/>
  <c r="AL571" i="7"/>
  <c r="AM571" i="7"/>
  <c r="AN571" i="7"/>
  <c r="AC572" i="7"/>
  <c r="AD572" i="7"/>
  <c r="AE572" i="7"/>
  <c r="AF572" i="7"/>
  <c r="AG572" i="7"/>
  <c r="AH572" i="7"/>
  <c r="AI572" i="7"/>
  <c r="AJ572" i="7"/>
  <c r="AK572" i="7"/>
  <c r="AL572" i="7"/>
  <c r="AM572" i="7"/>
  <c r="AN572" i="7"/>
  <c r="AC573" i="7"/>
  <c r="AD573" i="7"/>
  <c r="AE573" i="7"/>
  <c r="AF573" i="7"/>
  <c r="AG573" i="7"/>
  <c r="AH573" i="7"/>
  <c r="AI573" i="7"/>
  <c r="AJ573" i="7"/>
  <c r="AK573" i="7"/>
  <c r="AL573" i="7"/>
  <c r="AM573" i="7"/>
  <c r="AN573" i="7"/>
  <c r="AC574" i="7"/>
  <c r="AD574" i="7"/>
  <c r="AE574" i="7"/>
  <c r="AF574" i="7"/>
  <c r="AG574" i="7"/>
  <c r="AH574" i="7"/>
  <c r="AI574" i="7"/>
  <c r="AJ574" i="7"/>
  <c r="AK574" i="7"/>
  <c r="AL574" i="7"/>
  <c r="AM574" i="7"/>
  <c r="AN574" i="7"/>
  <c r="AC575" i="7"/>
  <c r="AD575" i="7"/>
  <c r="AE575" i="7"/>
  <c r="AF575" i="7"/>
  <c r="AG575" i="7"/>
  <c r="AH575" i="7"/>
  <c r="AI575" i="7"/>
  <c r="AJ575" i="7"/>
  <c r="AK575" i="7"/>
  <c r="AL575" i="7"/>
  <c r="AM575" i="7"/>
  <c r="AN575" i="7"/>
  <c r="AC576" i="7"/>
  <c r="AD576" i="7"/>
  <c r="AE576" i="7"/>
  <c r="AF576" i="7"/>
  <c r="AG576" i="7"/>
  <c r="AH576" i="7"/>
  <c r="AI576" i="7"/>
  <c r="AJ576" i="7"/>
  <c r="AK576" i="7"/>
  <c r="AL576" i="7"/>
  <c r="AM576" i="7"/>
  <c r="AN576" i="7"/>
  <c r="AC577" i="7"/>
  <c r="AD577" i="7"/>
  <c r="AE577" i="7"/>
  <c r="AF577" i="7"/>
  <c r="AG577" i="7"/>
  <c r="AH577" i="7"/>
  <c r="AI577" i="7"/>
  <c r="AJ577" i="7"/>
  <c r="AK577" i="7"/>
  <c r="AL577" i="7"/>
  <c r="AM577" i="7"/>
  <c r="AN577" i="7"/>
  <c r="AC578" i="7"/>
  <c r="AD578" i="7"/>
  <c r="AE578" i="7"/>
  <c r="AF578" i="7"/>
  <c r="AG578" i="7"/>
  <c r="AH578" i="7"/>
  <c r="AI578" i="7"/>
  <c r="AJ578" i="7"/>
  <c r="AK578" i="7"/>
  <c r="AL578" i="7"/>
  <c r="AM578" i="7"/>
  <c r="AN578" i="7"/>
  <c r="AC579" i="7"/>
  <c r="AD579" i="7"/>
  <c r="AE579" i="7"/>
  <c r="AF579" i="7"/>
  <c r="AG579" i="7"/>
  <c r="AH579" i="7"/>
  <c r="AI579" i="7"/>
  <c r="AJ579" i="7"/>
  <c r="AK579" i="7"/>
  <c r="AL579" i="7"/>
  <c r="AM579" i="7"/>
  <c r="AN579" i="7"/>
  <c r="AC580" i="7"/>
  <c r="AD580" i="7"/>
  <c r="AE580" i="7"/>
  <c r="AF580" i="7"/>
  <c r="AG580" i="7"/>
  <c r="AH580" i="7"/>
  <c r="AI580" i="7"/>
  <c r="AJ580" i="7"/>
  <c r="AK580" i="7"/>
  <c r="AL580" i="7"/>
  <c r="AM580" i="7"/>
  <c r="AN580" i="7"/>
  <c r="AC581" i="7"/>
  <c r="AD581" i="7"/>
  <c r="AE581" i="7"/>
  <c r="AF581" i="7"/>
  <c r="AG581" i="7"/>
  <c r="AH581" i="7"/>
  <c r="AI581" i="7"/>
  <c r="AJ581" i="7"/>
  <c r="AK581" i="7"/>
  <c r="AL581" i="7"/>
  <c r="AM581" i="7"/>
  <c r="AN581" i="7"/>
  <c r="AC582" i="7"/>
  <c r="AD582" i="7"/>
  <c r="AE582" i="7"/>
  <c r="AF582" i="7"/>
  <c r="AG582" i="7"/>
  <c r="AH582" i="7"/>
  <c r="AI582" i="7"/>
  <c r="AJ582" i="7"/>
  <c r="AK582" i="7"/>
  <c r="AL582" i="7"/>
  <c r="AM582" i="7"/>
  <c r="AN582" i="7"/>
  <c r="AC583" i="7"/>
  <c r="AD583" i="7"/>
  <c r="AE583" i="7"/>
  <c r="AF583" i="7"/>
  <c r="AG583" i="7"/>
  <c r="AH583" i="7"/>
  <c r="AI583" i="7"/>
  <c r="AJ583" i="7"/>
  <c r="AK583" i="7"/>
  <c r="AL583" i="7"/>
  <c r="AM583" i="7"/>
  <c r="AN583" i="7"/>
  <c r="AC584" i="7"/>
  <c r="AD584" i="7"/>
  <c r="AE584" i="7"/>
  <c r="AF584" i="7"/>
  <c r="AG584" i="7"/>
  <c r="AH584" i="7"/>
  <c r="AI584" i="7"/>
  <c r="AJ584" i="7"/>
  <c r="AK584" i="7"/>
  <c r="AL584" i="7"/>
  <c r="AM584" i="7"/>
  <c r="AN584" i="7"/>
  <c r="AC585" i="7"/>
  <c r="AD585" i="7"/>
  <c r="AE585" i="7"/>
  <c r="AF585" i="7"/>
  <c r="AG585" i="7"/>
  <c r="AH585" i="7"/>
  <c r="AI585" i="7"/>
  <c r="AJ585" i="7"/>
  <c r="AK585" i="7"/>
  <c r="AL585" i="7"/>
  <c r="AM585" i="7"/>
  <c r="AN585" i="7"/>
  <c r="AC586" i="7"/>
  <c r="AD586" i="7"/>
  <c r="AE586" i="7"/>
  <c r="AF586" i="7"/>
  <c r="AG586" i="7"/>
  <c r="AH586" i="7"/>
  <c r="AI586" i="7"/>
  <c r="AJ586" i="7"/>
  <c r="AK586" i="7"/>
  <c r="AL586" i="7"/>
  <c r="AM586" i="7"/>
  <c r="AN586" i="7"/>
  <c r="AC587" i="7"/>
  <c r="AD587" i="7"/>
  <c r="AE587" i="7"/>
  <c r="AF587" i="7"/>
  <c r="AG587" i="7"/>
  <c r="AH587" i="7"/>
  <c r="AI587" i="7"/>
  <c r="AJ587" i="7"/>
  <c r="AK587" i="7"/>
  <c r="AL587" i="7"/>
  <c r="AM587" i="7"/>
  <c r="AN587" i="7"/>
  <c r="AC588" i="7"/>
  <c r="AD588" i="7"/>
  <c r="AE588" i="7"/>
  <c r="AF588" i="7"/>
  <c r="AG588" i="7"/>
  <c r="AH588" i="7"/>
  <c r="AI588" i="7"/>
  <c r="AJ588" i="7"/>
  <c r="AK588" i="7"/>
  <c r="AL588" i="7"/>
  <c r="AM588" i="7"/>
  <c r="AN588" i="7"/>
  <c r="AC589" i="7"/>
  <c r="AD589" i="7"/>
  <c r="AE589" i="7"/>
  <c r="AF589" i="7"/>
  <c r="AG589" i="7"/>
  <c r="AH589" i="7"/>
  <c r="AI589" i="7"/>
  <c r="AJ589" i="7"/>
  <c r="AK589" i="7"/>
  <c r="AL589" i="7"/>
  <c r="AM589" i="7"/>
  <c r="AN589" i="7"/>
  <c r="AC590" i="7"/>
  <c r="AD590" i="7"/>
  <c r="AE590" i="7"/>
  <c r="AF590" i="7"/>
  <c r="AG590" i="7"/>
  <c r="AH590" i="7"/>
  <c r="AI590" i="7"/>
  <c r="AJ590" i="7"/>
  <c r="AK590" i="7"/>
  <c r="AL590" i="7"/>
  <c r="AM590" i="7"/>
  <c r="AN590" i="7"/>
  <c r="AC591" i="7"/>
  <c r="AD591" i="7"/>
  <c r="AE591" i="7"/>
  <c r="AF591" i="7"/>
  <c r="AG591" i="7"/>
  <c r="AH591" i="7"/>
  <c r="AI591" i="7"/>
  <c r="AJ591" i="7"/>
  <c r="AK591" i="7"/>
  <c r="AL591" i="7"/>
  <c r="AM591" i="7"/>
  <c r="AN591" i="7"/>
  <c r="AC592" i="7"/>
  <c r="AD592" i="7"/>
  <c r="AE592" i="7"/>
  <c r="AF592" i="7"/>
  <c r="AG592" i="7"/>
  <c r="AH592" i="7"/>
  <c r="AI592" i="7"/>
  <c r="AJ592" i="7"/>
  <c r="AK592" i="7"/>
  <c r="AL592" i="7"/>
  <c r="AM592" i="7"/>
  <c r="AN592" i="7"/>
  <c r="AC593" i="7"/>
  <c r="AD593" i="7"/>
  <c r="AE593" i="7"/>
  <c r="AF593" i="7"/>
  <c r="AG593" i="7"/>
  <c r="AH593" i="7"/>
  <c r="AI593" i="7"/>
  <c r="AJ593" i="7"/>
  <c r="AK593" i="7"/>
  <c r="AL593" i="7"/>
  <c r="AM593" i="7"/>
  <c r="AN593" i="7"/>
  <c r="AC594" i="7"/>
  <c r="AD594" i="7"/>
  <c r="AE594" i="7"/>
  <c r="AF594" i="7"/>
  <c r="AG594" i="7"/>
  <c r="AH594" i="7"/>
  <c r="AI594" i="7"/>
  <c r="AJ594" i="7"/>
  <c r="AK594" i="7"/>
  <c r="AL594" i="7"/>
  <c r="AM594" i="7"/>
  <c r="AN594" i="7"/>
  <c r="AC595" i="7"/>
  <c r="AD595" i="7"/>
  <c r="AE595" i="7"/>
  <c r="AF595" i="7"/>
  <c r="AG595" i="7"/>
  <c r="AH595" i="7"/>
  <c r="AI595" i="7"/>
  <c r="AJ595" i="7"/>
  <c r="AK595" i="7"/>
  <c r="AL595" i="7"/>
  <c r="AM595" i="7"/>
  <c r="AN595" i="7"/>
  <c r="AC596" i="7"/>
  <c r="AD596" i="7"/>
  <c r="AE596" i="7"/>
  <c r="AF596" i="7"/>
  <c r="AG596" i="7"/>
  <c r="AH596" i="7"/>
  <c r="AI596" i="7"/>
  <c r="AJ596" i="7"/>
  <c r="AK596" i="7"/>
  <c r="AL596" i="7"/>
  <c r="AM596" i="7"/>
  <c r="AN596" i="7"/>
  <c r="AC597" i="7"/>
  <c r="AD597" i="7"/>
  <c r="AE597" i="7"/>
  <c r="AF597" i="7"/>
  <c r="AG597" i="7"/>
  <c r="AH597" i="7"/>
  <c r="AI597" i="7"/>
  <c r="AJ597" i="7"/>
  <c r="AK597" i="7"/>
  <c r="AL597" i="7"/>
  <c r="AM597" i="7"/>
  <c r="AN597" i="7"/>
  <c r="AC598" i="7"/>
  <c r="AD598" i="7"/>
  <c r="AE598" i="7"/>
  <c r="AF598" i="7"/>
  <c r="AG598" i="7"/>
  <c r="AH598" i="7"/>
  <c r="AI598" i="7"/>
  <c r="AJ598" i="7"/>
  <c r="AK598" i="7"/>
  <c r="AL598" i="7"/>
  <c r="AM598" i="7"/>
  <c r="AN598" i="7"/>
  <c r="AC599" i="7"/>
  <c r="AD599" i="7"/>
  <c r="AE599" i="7"/>
  <c r="AF599" i="7"/>
  <c r="AG599" i="7"/>
  <c r="AH599" i="7"/>
  <c r="AI599" i="7"/>
  <c r="AJ599" i="7"/>
  <c r="AK599" i="7"/>
  <c r="AL599" i="7"/>
  <c r="AM599" i="7"/>
  <c r="AN599" i="7"/>
  <c r="AC600" i="7"/>
  <c r="AD600" i="7"/>
  <c r="AE600" i="7"/>
  <c r="AF600" i="7"/>
  <c r="AG600" i="7"/>
  <c r="AH600" i="7"/>
  <c r="AI600" i="7"/>
  <c r="AJ600" i="7"/>
  <c r="AK600" i="7"/>
  <c r="AL600" i="7"/>
  <c r="AM600" i="7"/>
  <c r="AN600" i="7"/>
  <c r="AC601" i="7"/>
  <c r="AD601" i="7"/>
  <c r="AE601" i="7"/>
  <c r="AF601" i="7"/>
  <c r="AG601" i="7"/>
  <c r="AH601" i="7"/>
  <c r="AI601" i="7"/>
  <c r="AJ601" i="7"/>
  <c r="AK601" i="7"/>
  <c r="AL601" i="7"/>
  <c r="AM601" i="7"/>
  <c r="AN601" i="7"/>
  <c r="AC602" i="7"/>
  <c r="AD602" i="7"/>
  <c r="AE602" i="7"/>
  <c r="AF602" i="7"/>
  <c r="AG602" i="7"/>
  <c r="AH602" i="7"/>
  <c r="AI602" i="7"/>
  <c r="AJ602" i="7"/>
  <c r="AK602" i="7"/>
  <c r="AL602" i="7"/>
  <c r="AM602" i="7"/>
  <c r="AN602" i="7"/>
  <c r="AC603" i="7"/>
  <c r="AD603" i="7"/>
  <c r="AE603" i="7"/>
  <c r="AF603" i="7"/>
  <c r="AG603" i="7"/>
  <c r="AH603" i="7"/>
  <c r="AI603" i="7"/>
  <c r="AJ603" i="7"/>
  <c r="AK603" i="7"/>
  <c r="AL603" i="7"/>
  <c r="AM603" i="7"/>
  <c r="AN603" i="7"/>
  <c r="AC604" i="7"/>
  <c r="AD604" i="7"/>
  <c r="AE604" i="7"/>
  <c r="AF604" i="7"/>
  <c r="AG604" i="7"/>
  <c r="AH604" i="7"/>
  <c r="AI604" i="7"/>
  <c r="AJ604" i="7"/>
  <c r="AK604" i="7"/>
  <c r="AL604" i="7"/>
  <c r="AM604" i="7"/>
  <c r="AN604" i="7"/>
  <c r="AC605" i="7"/>
  <c r="AD605" i="7"/>
  <c r="AE605" i="7"/>
  <c r="AF605" i="7"/>
  <c r="AG605" i="7"/>
  <c r="AH605" i="7"/>
  <c r="AI605" i="7"/>
  <c r="AJ605" i="7"/>
  <c r="AK605" i="7"/>
  <c r="AL605" i="7"/>
  <c r="AM605" i="7"/>
  <c r="AN605" i="7"/>
  <c r="AC606" i="7"/>
  <c r="AD606" i="7"/>
  <c r="AE606" i="7"/>
  <c r="AF606" i="7"/>
  <c r="AG606" i="7"/>
  <c r="AH606" i="7"/>
  <c r="AI606" i="7"/>
  <c r="AJ606" i="7"/>
  <c r="AK606" i="7"/>
  <c r="AL606" i="7"/>
  <c r="AM606" i="7"/>
  <c r="AN606" i="7"/>
  <c r="AC607" i="7"/>
  <c r="AD607" i="7"/>
  <c r="AE607" i="7"/>
  <c r="AF607" i="7"/>
  <c r="AG607" i="7"/>
  <c r="AH607" i="7"/>
  <c r="AI607" i="7"/>
  <c r="AJ607" i="7"/>
  <c r="AK607" i="7"/>
  <c r="AL607" i="7"/>
  <c r="AM607" i="7"/>
  <c r="AN607" i="7"/>
  <c r="AC608" i="7"/>
  <c r="AD608" i="7"/>
  <c r="AE608" i="7"/>
  <c r="AF608" i="7"/>
  <c r="AG608" i="7"/>
  <c r="AH608" i="7"/>
  <c r="AI608" i="7"/>
  <c r="AJ608" i="7"/>
  <c r="AK608" i="7"/>
  <c r="AL608" i="7"/>
  <c r="AM608" i="7"/>
  <c r="AN608" i="7"/>
  <c r="AC609" i="7"/>
  <c r="AD609" i="7"/>
  <c r="AE609" i="7"/>
  <c r="AF609" i="7"/>
  <c r="AG609" i="7"/>
  <c r="AH609" i="7"/>
  <c r="AI609" i="7"/>
  <c r="AJ609" i="7"/>
  <c r="AK609" i="7"/>
  <c r="AL609" i="7"/>
  <c r="AM609" i="7"/>
  <c r="AN609" i="7"/>
  <c r="AC610" i="7"/>
  <c r="AD610" i="7"/>
  <c r="AE610" i="7"/>
  <c r="AF610" i="7"/>
  <c r="AG610" i="7"/>
  <c r="AH610" i="7"/>
  <c r="AI610" i="7"/>
  <c r="AJ610" i="7"/>
  <c r="AK610" i="7"/>
  <c r="AL610" i="7"/>
  <c r="AM610" i="7"/>
  <c r="AN610" i="7"/>
  <c r="AC611" i="7"/>
  <c r="AD611" i="7"/>
  <c r="AE611" i="7"/>
  <c r="AF611" i="7"/>
  <c r="AG611" i="7"/>
  <c r="AH611" i="7"/>
  <c r="AI611" i="7"/>
  <c r="AJ611" i="7"/>
  <c r="AK611" i="7"/>
  <c r="AL611" i="7"/>
  <c r="AM611" i="7"/>
  <c r="AN611" i="7"/>
  <c r="AC612" i="7"/>
  <c r="AD612" i="7"/>
  <c r="AE612" i="7"/>
  <c r="AF612" i="7"/>
  <c r="AG612" i="7"/>
  <c r="AH612" i="7"/>
  <c r="AI612" i="7"/>
  <c r="AJ612" i="7"/>
  <c r="AK612" i="7"/>
  <c r="AL612" i="7"/>
  <c r="AM612" i="7"/>
  <c r="AN612" i="7"/>
  <c r="AC613" i="7"/>
  <c r="AD613" i="7"/>
  <c r="AE613" i="7"/>
  <c r="AF613" i="7"/>
  <c r="AG613" i="7"/>
  <c r="AH613" i="7"/>
  <c r="AI613" i="7"/>
  <c r="AJ613" i="7"/>
  <c r="AK613" i="7"/>
  <c r="AL613" i="7"/>
  <c r="AM613" i="7"/>
  <c r="AN613" i="7"/>
  <c r="AC614" i="7"/>
  <c r="AD614" i="7"/>
  <c r="AE614" i="7"/>
  <c r="AF614" i="7"/>
  <c r="AG614" i="7"/>
  <c r="AH614" i="7"/>
  <c r="AI614" i="7"/>
  <c r="AJ614" i="7"/>
  <c r="AK614" i="7"/>
  <c r="AL614" i="7"/>
  <c r="AM614" i="7"/>
  <c r="AN614" i="7"/>
  <c r="AC615" i="7"/>
  <c r="AD615" i="7"/>
  <c r="AE615" i="7"/>
  <c r="AF615" i="7"/>
  <c r="AG615" i="7"/>
  <c r="AH615" i="7"/>
  <c r="AI615" i="7"/>
  <c r="AJ615" i="7"/>
  <c r="AK615" i="7"/>
  <c r="AL615" i="7"/>
  <c r="AM615" i="7"/>
  <c r="AN615" i="7"/>
  <c r="AC616" i="7"/>
  <c r="AD616" i="7"/>
  <c r="AE616" i="7"/>
  <c r="AF616" i="7"/>
  <c r="AG616" i="7"/>
  <c r="AH616" i="7"/>
  <c r="AI616" i="7"/>
  <c r="AJ616" i="7"/>
  <c r="AK616" i="7"/>
  <c r="AL616" i="7"/>
  <c r="AM616" i="7"/>
  <c r="AN616" i="7"/>
  <c r="AC617" i="7"/>
  <c r="AD617" i="7"/>
  <c r="AE617" i="7"/>
  <c r="AF617" i="7"/>
  <c r="AG617" i="7"/>
  <c r="AH617" i="7"/>
  <c r="AI617" i="7"/>
  <c r="AJ617" i="7"/>
  <c r="AK617" i="7"/>
  <c r="AL617" i="7"/>
  <c r="AM617" i="7"/>
  <c r="AN617" i="7"/>
  <c r="AC618" i="7"/>
  <c r="AD618" i="7"/>
  <c r="AE618" i="7"/>
  <c r="AF618" i="7"/>
  <c r="AG618" i="7"/>
  <c r="AH618" i="7"/>
  <c r="AI618" i="7"/>
  <c r="AJ618" i="7"/>
  <c r="AK618" i="7"/>
  <c r="AL618" i="7"/>
  <c r="AM618" i="7"/>
  <c r="AN618" i="7"/>
  <c r="AC619" i="7"/>
  <c r="AD619" i="7"/>
  <c r="AE619" i="7"/>
  <c r="AF619" i="7"/>
  <c r="AG619" i="7"/>
  <c r="AH619" i="7"/>
  <c r="AI619" i="7"/>
  <c r="AJ619" i="7"/>
  <c r="AK619" i="7"/>
  <c r="AL619" i="7"/>
  <c r="AM619" i="7"/>
  <c r="AN619" i="7"/>
  <c r="AC620" i="7"/>
  <c r="AD620" i="7"/>
  <c r="AE620" i="7"/>
  <c r="AF620" i="7"/>
  <c r="AG620" i="7"/>
  <c r="AH620" i="7"/>
  <c r="AI620" i="7"/>
  <c r="AJ620" i="7"/>
  <c r="AK620" i="7"/>
  <c r="AL620" i="7"/>
  <c r="AM620" i="7"/>
  <c r="AN620" i="7"/>
  <c r="AC621" i="7"/>
  <c r="AD621" i="7"/>
  <c r="AE621" i="7"/>
  <c r="AF621" i="7"/>
  <c r="AG621" i="7"/>
  <c r="AH621" i="7"/>
  <c r="AI621" i="7"/>
  <c r="AJ621" i="7"/>
  <c r="AK621" i="7"/>
  <c r="AL621" i="7"/>
  <c r="AM621" i="7"/>
  <c r="AN621" i="7"/>
  <c r="AC622" i="7"/>
  <c r="AD622" i="7"/>
  <c r="AE622" i="7"/>
  <c r="AF622" i="7"/>
  <c r="AG622" i="7"/>
  <c r="AH622" i="7"/>
  <c r="AI622" i="7"/>
  <c r="AJ622" i="7"/>
  <c r="AK622" i="7"/>
  <c r="AL622" i="7"/>
  <c r="AM622" i="7"/>
  <c r="AN622" i="7"/>
  <c r="AC623" i="7"/>
  <c r="AD623" i="7"/>
  <c r="AE623" i="7"/>
  <c r="AF623" i="7"/>
  <c r="AG623" i="7"/>
  <c r="AH623" i="7"/>
  <c r="AI623" i="7"/>
  <c r="AJ623" i="7"/>
  <c r="AK623" i="7"/>
  <c r="AL623" i="7"/>
  <c r="AM623" i="7"/>
  <c r="AN623" i="7"/>
  <c r="AC624" i="7"/>
  <c r="AD624" i="7"/>
  <c r="AE624" i="7"/>
  <c r="AF624" i="7"/>
  <c r="AG624" i="7"/>
  <c r="AH624" i="7"/>
  <c r="AI624" i="7"/>
  <c r="AJ624" i="7"/>
  <c r="AK624" i="7"/>
  <c r="AL624" i="7"/>
  <c r="AM624" i="7"/>
  <c r="AN624" i="7"/>
  <c r="AC625" i="7"/>
  <c r="AD625" i="7"/>
  <c r="AE625" i="7"/>
  <c r="AF625" i="7"/>
  <c r="AG625" i="7"/>
  <c r="AH625" i="7"/>
  <c r="AI625" i="7"/>
  <c r="AJ625" i="7"/>
  <c r="AK625" i="7"/>
  <c r="AL625" i="7"/>
  <c r="AM625" i="7"/>
  <c r="AN625" i="7"/>
  <c r="AC626" i="7"/>
  <c r="AD626" i="7"/>
  <c r="AE626" i="7"/>
  <c r="AF626" i="7"/>
  <c r="AG626" i="7"/>
  <c r="AH626" i="7"/>
  <c r="AI626" i="7"/>
  <c r="AJ626" i="7"/>
  <c r="AK626" i="7"/>
  <c r="AL626" i="7"/>
  <c r="AM626" i="7"/>
  <c r="AN626" i="7"/>
  <c r="AC627" i="7"/>
  <c r="AD627" i="7"/>
  <c r="AE627" i="7"/>
  <c r="AF627" i="7"/>
  <c r="AG627" i="7"/>
  <c r="AH627" i="7"/>
  <c r="AI627" i="7"/>
  <c r="AJ627" i="7"/>
  <c r="AK627" i="7"/>
  <c r="AL627" i="7"/>
  <c r="AM627" i="7"/>
  <c r="AN627" i="7"/>
  <c r="AC628" i="7"/>
  <c r="AD628" i="7"/>
  <c r="AE628" i="7"/>
  <c r="AF628" i="7"/>
  <c r="AG628" i="7"/>
  <c r="AH628" i="7"/>
  <c r="AI628" i="7"/>
  <c r="AJ628" i="7"/>
  <c r="AK628" i="7"/>
  <c r="AL628" i="7"/>
  <c r="AM628" i="7"/>
  <c r="AN628" i="7"/>
  <c r="AC629" i="7"/>
  <c r="AD629" i="7"/>
  <c r="AE629" i="7"/>
  <c r="AF629" i="7"/>
  <c r="AG629" i="7"/>
  <c r="AH629" i="7"/>
  <c r="AI629" i="7"/>
  <c r="AJ629" i="7"/>
  <c r="AK629" i="7"/>
  <c r="AL629" i="7"/>
  <c r="AM629" i="7"/>
  <c r="AN629" i="7"/>
  <c r="AC630" i="7"/>
  <c r="AD630" i="7"/>
  <c r="AE630" i="7"/>
  <c r="AF630" i="7"/>
  <c r="AG630" i="7"/>
  <c r="AH630" i="7"/>
  <c r="AI630" i="7"/>
  <c r="AJ630" i="7"/>
  <c r="AK630" i="7"/>
  <c r="AL630" i="7"/>
  <c r="AM630" i="7"/>
  <c r="AN630" i="7"/>
  <c r="AC631" i="7"/>
  <c r="AD631" i="7"/>
  <c r="AE631" i="7"/>
  <c r="AF631" i="7"/>
  <c r="AG631" i="7"/>
  <c r="AH631" i="7"/>
  <c r="AI631" i="7"/>
  <c r="AJ631" i="7"/>
  <c r="AK631" i="7"/>
  <c r="AL631" i="7"/>
  <c r="AM631" i="7"/>
  <c r="AN631" i="7"/>
  <c r="AC632" i="7"/>
  <c r="AD632" i="7"/>
  <c r="AE632" i="7"/>
  <c r="AF632" i="7"/>
  <c r="AG632" i="7"/>
  <c r="AH632" i="7"/>
  <c r="AI632" i="7"/>
  <c r="AJ632" i="7"/>
  <c r="AK632" i="7"/>
  <c r="AL632" i="7"/>
  <c r="AM632" i="7"/>
  <c r="AN632" i="7"/>
  <c r="AC633" i="7"/>
  <c r="AD633" i="7"/>
  <c r="AE633" i="7"/>
  <c r="AF633" i="7"/>
  <c r="AG633" i="7"/>
  <c r="AH633" i="7"/>
  <c r="AI633" i="7"/>
  <c r="AJ633" i="7"/>
  <c r="AK633" i="7"/>
  <c r="AL633" i="7"/>
  <c r="AM633" i="7"/>
  <c r="AN633" i="7"/>
  <c r="AC634" i="7"/>
  <c r="AD634" i="7"/>
  <c r="AE634" i="7"/>
  <c r="AF634" i="7"/>
  <c r="AG634" i="7"/>
  <c r="AH634" i="7"/>
  <c r="AI634" i="7"/>
  <c r="AJ634" i="7"/>
  <c r="AK634" i="7"/>
  <c r="AL634" i="7"/>
  <c r="AM634" i="7"/>
  <c r="AN634" i="7"/>
  <c r="AC635" i="7"/>
  <c r="AD635" i="7"/>
  <c r="AE635" i="7"/>
  <c r="AF635" i="7"/>
  <c r="AG635" i="7"/>
  <c r="AH635" i="7"/>
  <c r="AI635" i="7"/>
  <c r="AJ635" i="7"/>
  <c r="AK635" i="7"/>
  <c r="AL635" i="7"/>
  <c r="AM635" i="7"/>
  <c r="AN635" i="7"/>
  <c r="AC636" i="7"/>
  <c r="AD636" i="7"/>
  <c r="AE636" i="7"/>
  <c r="AF636" i="7"/>
  <c r="AG636" i="7"/>
  <c r="AH636" i="7"/>
  <c r="AI636" i="7"/>
  <c r="AJ636" i="7"/>
  <c r="AK636" i="7"/>
  <c r="AL636" i="7"/>
  <c r="AM636" i="7"/>
  <c r="AN636" i="7"/>
  <c r="AC637" i="7"/>
  <c r="AD637" i="7"/>
  <c r="AE637" i="7"/>
  <c r="AF637" i="7"/>
  <c r="AG637" i="7"/>
  <c r="AH637" i="7"/>
  <c r="AI637" i="7"/>
  <c r="AJ637" i="7"/>
  <c r="AK637" i="7"/>
  <c r="AL637" i="7"/>
  <c r="AM637" i="7"/>
  <c r="AN637" i="7"/>
  <c r="AC638" i="7"/>
  <c r="AD638" i="7"/>
  <c r="AE638" i="7"/>
  <c r="AF638" i="7"/>
  <c r="AG638" i="7"/>
  <c r="AH638" i="7"/>
  <c r="AI638" i="7"/>
  <c r="AJ638" i="7"/>
  <c r="AK638" i="7"/>
  <c r="AL638" i="7"/>
  <c r="AM638" i="7"/>
  <c r="AN638" i="7"/>
  <c r="AC639" i="7"/>
  <c r="AD639" i="7"/>
  <c r="AE639" i="7"/>
  <c r="AF639" i="7"/>
  <c r="AG639" i="7"/>
  <c r="AH639" i="7"/>
  <c r="AI639" i="7"/>
  <c r="AJ639" i="7"/>
  <c r="AK639" i="7"/>
  <c r="AL639" i="7"/>
  <c r="AM639" i="7"/>
  <c r="AN639" i="7"/>
  <c r="AC640" i="7"/>
  <c r="AD640" i="7"/>
  <c r="AE640" i="7"/>
  <c r="AF640" i="7"/>
  <c r="AG640" i="7"/>
  <c r="AH640" i="7"/>
  <c r="AI640" i="7"/>
  <c r="AJ640" i="7"/>
  <c r="AK640" i="7"/>
  <c r="AL640" i="7"/>
  <c r="AM640" i="7"/>
  <c r="AN640" i="7"/>
  <c r="AC641" i="7"/>
  <c r="AD641" i="7"/>
  <c r="AE641" i="7"/>
  <c r="AF641" i="7"/>
  <c r="AG641" i="7"/>
  <c r="AH641" i="7"/>
  <c r="AI641" i="7"/>
  <c r="AJ641" i="7"/>
  <c r="AK641" i="7"/>
  <c r="AL641" i="7"/>
  <c r="AM641" i="7"/>
  <c r="AN641" i="7"/>
  <c r="AC642" i="7"/>
  <c r="AD642" i="7"/>
  <c r="AE642" i="7"/>
  <c r="AF642" i="7"/>
  <c r="AG642" i="7"/>
  <c r="AH642" i="7"/>
  <c r="AI642" i="7"/>
  <c r="AJ642" i="7"/>
  <c r="AK642" i="7"/>
  <c r="AL642" i="7"/>
  <c r="AM642" i="7"/>
  <c r="AN642" i="7"/>
  <c r="AC643" i="7"/>
  <c r="AD643" i="7"/>
  <c r="AE643" i="7"/>
  <c r="AF643" i="7"/>
  <c r="AG643" i="7"/>
  <c r="AH643" i="7"/>
  <c r="AI643" i="7"/>
  <c r="AJ643" i="7"/>
  <c r="AK643" i="7"/>
  <c r="AL643" i="7"/>
  <c r="AM643" i="7"/>
  <c r="AN643" i="7"/>
  <c r="AC644" i="7"/>
  <c r="AD644" i="7"/>
  <c r="AE644" i="7"/>
  <c r="AF644" i="7"/>
  <c r="AG644" i="7"/>
  <c r="AH644" i="7"/>
  <c r="AI644" i="7"/>
  <c r="AJ644" i="7"/>
  <c r="AK644" i="7"/>
  <c r="AL644" i="7"/>
  <c r="AM644" i="7"/>
  <c r="AN644" i="7"/>
  <c r="AC645" i="7"/>
  <c r="AD645" i="7"/>
  <c r="AE645" i="7"/>
  <c r="AF645" i="7"/>
  <c r="AG645" i="7"/>
  <c r="AH645" i="7"/>
  <c r="AI645" i="7"/>
  <c r="AJ645" i="7"/>
  <c r="AK645" i="7"/>
  <c r="AL645" i="7"/>
  <c r="AM645" i="7"/>
  <c r="AN645" i="7"/>
  <c r="AC646" i="7"/>
  <c r="AD646" i="7"/>
  <c r="AE646" i="7"/>
  <c r="AF646" i="7"/>
  <c r="AG646" i="7"/>
  <c r="AH646" i="7"/>
  <c r="AI646" i="7"/>
  <c r="AJ646" i="7"/>
  <c r="AK646" i="7"/>
  <c r="AL646" i="7"/>
  <c r="AM646" i="7"/>
  <c r="AN646" i="7"/>
  <c r="AC647" i="7"/>
  <c r="AD647" i="7"/>
  <c r="AE647" i="7"/>
  <c r="AF647" i="7"/>
  <c r="AG647" i="7"/>
  <c r="AH647" i="7"/>
  <c r="AI647" i="7"/>
  <c r="AJ647" i="7"/>
  <c r="AK647" i="7"/>
  <c r="AL647" i="7"/>
  <c r="AM647" i="7"/>
  <c r="AN647" i="7"/>
  <c r="AC648" i="7"/>
  <c r="AD648" i="7"/>
  <c r="AE648" i="7"/>
  <c r="AF648" i="7"/>
  <c r="AG648" i="7"/>
  <c r="AH648" i="7"/>
  <c r="AI648" i="7"/>
  <c r="AJ648" i="7"/>
  <c r="AK648" i="7"/>
  <c r="AL648" i="7"/>
  <c r="AM648" i="7"/>
  <c r="AN648" i="7"/>
  <c r="AC649" i="7"/>
  <c r="AD649" i="7"/>
  <c r="AE649" i="7"/>
  <c r="AF649" i="7"/>
  <c r="AG649" i="7"/>
  <c r="AH649" i="7"/>
  <c r="AI649" i="7"/>
  <c r="AJ649" i="7"/>
  <c r="AK649" i="7"/>
  <c r="AL649" i="7"/>
  <c r="AM649" i="7"/>
  <c r="AN649" i="7"/>
  <c r="AC650" i="7"/>
  <c r="AD650" i="7"/>
  <c r="AE650" i="7"/>
  <c r="AF650" i="7"/>
  <c r="AG650" i="7"/>
  <c r="AH650" i="7"/>
  <c r="AI650" i="7"/>
  <c r="AJ650" i="7"/>
  <c r="AK650" i="7"/>
  <c r="AL650" i="7"/>
  <c r="AM650" i="7"/>
  <c r="AN650" i="7"/>
  <c r="AC651" i="7"/>
  <c r="AD651" i="7"/>
  <c r="AE651" i="7"/>
  <c r="AF651" i="7"/>
  <c r="AG651" i="7"/>
  <c r="AH651" i="7"/>
  <c r="AI651" i="7"/>
  <c r="AJ651" i="7"/>
  <c r="AK651" i="7"/>
  <c r="AL651" i="7"/>
  <c r="AM651" i="7"/>
  <c r="AN651" i="7"/>
  <c r="AC652" i="7"/>
  <c r="AD652" i="7"/>
  <c r="AE652" i="7"/>
  <c r="AF652" i="7"/>
  <c r="AG652" i="7"/>
  <c r="AH652" i="7"/>
  <c r="AI652" i="7"/>
  <c r="AJ652" i="7"/>
  <c r="AK652" i="7"/>
  <c r="AL652" i="7"/>
  <c r="AM652" i="7"/>
  <c r="AN652" i="7"/>
  <c r="AC653" i="7"/>
  <c r="AD653" i="7"/>
  <c r="AE653" i="7"/>
  <c r="AF653" i="7"/>
  <c r="AG653" i="7"/>
  <c r="AH653" i="7"/>
  <c r="AI653" i="7"/>
  <c r="AJ653" i="7"/>
  <c r="AK653" i="7"/>
  <c r="AL653" i="7"/>
  <c r="AM653" i="7"/>
  <c r="AN653" i="7"/>
  <c r="AC654" i="7"/>
  <c r="AD654" i="7"/>
  <c r="AE654" i="7"/>
  <c r="AF654" i="7"/>
  <c r="AG654" i="7"/>
  <c r="AH654" i="7"/>
  <c r="AI654" i="7"/>
  <c r="AJ654" i="7"/>
  <c r="AK654" i="7"/>
  <c r="AL654" i="7"/>
  <c r="AM654" i="7"/>
  <c r="AN654" i="7"/>
  <c r="AC655" i="7"/>
  <c r="AD655" i="7"/>
  <c r="AE655" i="7"/>
  <c r="AF655" i="7"/>
  <c r="AG655" i="7"/>
  <c r="AH655" i="7"/>
  <c r="AI655" i="7"/>
  <c r="AJ655" i="7"/>
  <c r="AK655" i="7"/>
  <c r="AL655" i="7"/>
  <c r="AM655" i="7"/>
  <c r="AN655" i="7"/>
  <c r="AC656" i="7"/>
  <c r="AD656" i="7"/>
  <c r="AE656" i="7"/>
  <c r="AF656" i="7"/>
  <c r="AG656" i="7"/>
  <c r="AH656" i="7"/>
  <c r="AI656" i="7"/>
  <c r="AJ656" i="7"/>
  <c r="AK656" i="7"/>
  <c r="AL656" i="7"/>
  <c r="AM656" i="7"/>
  <c r="AN656" i="7"/>
  <c r="AC657" i="7"/>
  <c r="AD657" i="7"/>
  <c r="AE657" i="7"/>
  <c r="AF657" i="7"/>
  <c r="AG657" i="7"/>
  <c r="AH657" i="7"/>
  <c r="AI657" i="7"/>
  <c r="AJ657" i="7"/>
  <c r="AK657" i="7"/>
  <c r="AL657" i="7"/>
  <c r="AM657" i="7"/>
  <c r="AN657" i="7"/>
  <c r="AC658" i="7"/>
  <c r="AD658" i="7"/>
  <c r="AE658" i="7"/>
  <c r="AF658" i="7"/>
  <c r="AG658" i="7"/>
  <c r="AH658" i="7"/>
  <c r="AI658" i="7"/>
  <c r="AJ658" i="7"/>
  <c r="AK658" i="7"/>
  <c r="AL658" i="7"/>
  <c r="AM658" i="7"/>
  <c r="AN658" i="7"/>
  <c r="AC659" i="7"/>
  <c r="AD659" i="7"/>
  <c r="AE659" i="7"/>
  <c r="AF659" i="7"/>
  <c r="AG659" i="7"/>
  <c r="AH659" i="7"/>
  <c r="AI659" i="7"/>
  <c r="AJ659" i="7"/>
  <c r="AK659" i="7"/>
  <c r="AL659" i="7"/>
  <c r="AM659" i="7"/>
  <c r="AN659" i="7"/>
  <c r="AC660" i="7"/>
  <c r="AD660" i="7"/>
  <c r="AE660" i="7"/>
  <c r="AF660" i="7"/>
  <c r="AG660" i="7"/>
  <c r="AH660" i="7"/>
  <c r="AI660" i="7"/>
  <c r="AJ660" i="7"/>
  <c r="AK660" i="7"/>
  <c r="AL660" i="7"/>
  <c r="AM660" i="7"/>
  <c r="AN660" i="7"/>
  <c r="AC661" i="7"/>
  <c r="AD661" i="7"/>
  <c r="AE661" i="7"/>
  <c r="AF661" i="7"/>
  <c r="AG661" i="7"/>
  <c r="AH661" i="7"/>
  <c r="AI661" i="7"/>
  <c r="AJ661" i="7"/>
  <c r="AK661" i="7"/>
  <c r="AL661" i="7"/>
  <c r="AM661" i="7"/>
  <c r="AN661" i="7"/>
  <c r="AC662" i="7"/>
  <c r="AD662" i="7"/>
  <c r="AE662" i="7"/>
  <c r="AF662" i="7"/>
  <c r="AG662" i="7"/>
  <c r="AH662" i="7"/>
  <c r="AI662" i="7"/>
  <c r="AJ662" i="7"/>
  <c r="AK662" i="7"/>
  <c r="AL662" i="7"/>
  <c r="AM662" i="7"/>
  <c r="AN662" i="7"/>
  <c r="AC663" i="7"/>
  <c r="AD663" i="7"/>
  <c r="AE663" i="7"/>
  <c r="AF663" i="7"/>
  <c r="AG663" i="7"/>
  <c r="AH663" i="7"/>
  <c r="AI663" i="7"/>
  <c r="AJ663" i="7"/>
  <c r="AK663" i="7"/>
  <c r="AL663" i="7"/>
  <c r="AM663" i="7"/>
  <c r="AN663" i="7"/>
  <c r="AC664" i="7"/>
  <c r="AD664" i="7"/>
  <c r="AE664" i="7"/>
  <c r="AF664" i="7"/>
  <c r="AG664" i="7"/>
  <c r="AH664" i="7"/>
  <c r="AI664" i="7"/>
  <c r="AJ664" i="7"/>
  <c r="AK664" i="7"/>
  <c r="AL664" i="7"/>
  <c r="AM664" i="7"/>
  <c r="AN664" i="7"/>
  <c r="AC665" i="7"/>
  <c r="AD665" i="7"/>
  <c r="AE665" i="7"/>
  <c r="AF665" i="7"/>
  <c r="AG665" i="7"/>
  <c r="AH665" i="7"/>
  <c r="AI665" i="7"/>
  <c r="AJ665" i="7"/>
  <c r="AK665" i="7"/>
  <c r="AL665" i="7"/>
  <c r="AM665" i="7"/>
  <c r="AN665" i="7"/>
  <c r="AC666" i="7"/>
  <c r="AD666" i="7"/>
  <c r="AE666" i="7"/>
  <c r="AF666" i="7"/>
  <c r="AG666" i="7"/>
  <c r="AH666" i="7"/>
  <c r="AI666" i="7"/>
  <c r="AJ666" i="7"/>
  <c r="AK666" i="7"/>
  <c r="AL666" i="7"/>
  <c r="AM666" i="7"/>
  <c r="AN666" i="7"/>
  <c r="AC667" i="7"/>
  <c r="AD667" i="7"/>
  <c r="AE667" i="7"/>
  <c r="AF667" i="7"/>
  <c r="AG667" i="7"/>
  <c r="AH667" i="7"/>
  <c r="AI667" i="7"/>
  <c r="AJ667" i="7"/>
  <c r="AK667" i="7"/>
  <c r="AL667" i="7"/>
  <c r="AM667" i="7"/>
  <c r="AN667" i="7"/>
  <c r="AC668" i="7"/>
  <c r="AD668" i="7"/>
  <c r="AE668" i="7"/>
  <c r="AF668" i="7"/>
  <c r="AG668" i="7"/>
  <c r="AH668" i="7"/>
  <c r="AI668" i="7"/>
  <c r="AJ668" i="7"/>
  <c r="AK668" i="7"/>
  <c r="AL668" i="7"/>
  <c r="AM668" i="7"/>
  <c r="AN668" i="7"/>
  <c r="AC669" i="7"/>
  <c r="AD669" i="7"/>
  <c r="AE669" i="7"/>
  <c r="AF669" i="7"/>
  <c r="AG669" i="7"/>
  <c r="AH669" i="7"/>
  <c r="AI669" i="7"/>
  <c r="AJ669" i="7"/>
  <c r="AK669" i="7"/>
  <c r="AL669" i="7"/>
  <c r="AM669" i="7"/>
  <c r="AN669" i="7"/>
  <c r="AC670" i="7"/>
  <c r="AD670" i="7"/>
  <c r="AE670" i="7"/>
  <c r="AF670" i="7"/>
  <c r="AG670" i="7"/>
  <c r="AH670" i="7"/>
  <c r="AI670" i="7"/>
  <c r="AJ670" i="7"/>
  <c r="AK670" i="7"/>
  <c r="AL670" i="7"/>
  <c r="AM670" i="7"/>
  <c r="AN670" i="7"/>
  <c r="AC671" i="7"/>
  <c r="AD671" i="7"/>
  <c r="AE671" i="7"/>
  <c r="AF671" i="7"/>
  <c r="AG671" i="7"/>
  <c r="AH671" i="7"/>
  <c r="AI671" i="7"/>
  <c r="AJ671" i="7"/>
  <c r="AK671" i="7"/>
  <c r="AL671" i="7"/>
  <c r="AM671" i="7"/>
  <c r="AN671" i="7"/>
  <c r="AC672" i="7"/>
  <c r="AD672" i="7"/>
  <c r="AE672" i="7"/>
  <c r="AF672" i="7"/>
  <c r="AG672" i="7"/>
  <c r="AH672" i="7"/>
  <c r="AI672" i="7"/>
  <c r="AJ672" i="7"/>
  <c r="AK672" i="7"/>
  <c r="AL672" i="7"/>
  <c r="AM672" i="7"/>
  <c r="AN672" i="7"/>
  <c r="AC673" i="7"/>
  <c r="AD673" i="7"/>
  <c r="AE673" i="7"/>
  <c r="AF673" i="7"/>
  <c r="AG673" i="7"/>
  <c r="AH673" i="7"/>
  <c r="AI673" i="7"/>
  <c r="AJ673" i="7"/>
  <c r="AK673" i="7"/>
  <c r="AL673" i="7"/>
  <c r="AM673" i="7"/>
  <c r="AN673" i="7"/>
  <c r="AC674" i="7"/>
  <c r="AD674" i="7"/>
  <c r="AE674" i="7"/>
  <c r="AF674" i="7"/>
  <c r="AG674" i="7"/>
  <c r="AH674" i="7"/>
  <c r="AI674" i="7"/>
  <c r="AJ674" i="7"/>
  <c r="AK674" i="7"/>
  <c r="AL674" i="7"/>
  <c r="AM674" i="7"/>
  <c r="AN674" i="7"/>
  <c r="AC675" i="7"/>
  <c r="AD675" i="7"/>
  <c r="AE675" i="7"/>
  <c r="AF675" i="7"/>
  <c r="AG675" i="7"/>
  <c r="AH675" i="7"/>
  <c r="AI675" i="7"/>
  <c r="AJ675" i="7"/>
  <c r="AK675" i="7"/>
  <c r="AL675" i="7"/>
  <c r="AM675" i="7"/>
  <c r="AN675" i="7"/>
  <c r="AC676" i="7"/>
  <c r="AD676" i="7"/>
  <c r="AE676" i="7"/>
  <c r="AF676" i="7"/>
  <c r="AG676" i="7"/>
  <c r="AH676" i="7"/>
  <c r="AI676" i="7"/>
  <c r="AJ676" i="7"/>
  <c r="AK676" i="7"/>
  <c r="AL676" i="7"/>
  <c r="AM676" i="7"/>
  <c r="AN676" i="7"/>
  <c r="AC677" i="7"/>
  <c r="AD677" i="7"/>
  <c r="AE677" i="7"/>
  <c r="AF677" i="7"/>
  <c r="AG677" i="7"/>
  <c r="AH677" i="7"/>
  <c r="AI677" i="7"/>
  <c r="AJ677" i="7"/>
  <c r="AK677" i="7"/>
  <c r="AL677" i="7"/>
  <c r="AM677" i="7"/>
  <c r="AN677" i="7"/>
  <c r="AC678" i="7"/>
  <c r="AD678" i="7"/>
  <c r="AE678" i="7"/>
  <c r="AF678" i="7"/>
  <c r="AG678" i="7"/>
  <c r="AH678" i="7"/>
  <c r="AI678" i="7"/>
  <c r="AJ678" i="7"/>
  <c r="AK678" i="7"/>
  <c r="AL678" i="7"/>
  <c r="AM678" i="7"/>
  <c r="AN678" i="7"/>
  <c r="AC679" i="7"/>
  <c r="AD679" i="7"/>
  <c r="AE679" i="7"/>
  <c r="AF679" i="7"/>
  <c r="AG679" i="7"/>
  <c r="AH679" i="7"/>
  <c r="AI679" i="7"/>
  <c r="AJ679" i="7"/>
  <c r="AK679" i="7"/>
  <c r="AL679" i="7"/>
  <c r="AM679" i="7"/>
  <c r="AN679" i="7"/>
  <c r="AC680" i="7"/>
  <c r="AD680" i="7"/>
  <c r="AE680" i="7"/>
  <c r="AF680" i="7"/>
  <c r="AG680" i="7"/>
  <c r="AH680" i="7"/>
  <c r="AI680" i="7"/>
  <c r="AJ680" i="7"/>
  <c r="AK680" i="7"/>
  <c r="AL680" i="7"/>
  <c r="AM680" i="7"/>
  <c r="AN680" i="7"/>
  <c r="AC681" i="7"/>
  <c r="AD681" i="7"/>
  <c r="AE681" i="7"/>
  <c r="AF681" i="7"/>
  <c r="AG681" i="7"/>
  <c r="AH681" i="7"/>
  <c r="AI681" i="7"/>
  <c r="AJ681" i="7"/>
  <c r="AK681" i="7"/>
  <c r="AL681" i="7"/>
  <c r="AM681" i="7"/>
  <c r="AN681" i="7"/>
  <c r="AC682" i="7"/>
  <c r="AD682" i="7"/>
  <c r="AE682" i="7"/>
  <c r="AF682" i="7"/>
  <c r="AG682" i="7"/>
  <c r="AH682" i="7"/>
  <c r="AI682" i="7"/>
  <c r="AJ682" i="7"/>
  <c r="AK682" i="7"/>
  <c r="AL682" i="7"/>
  <c r="AM682" i="7"/>
  <c r="AN682" i="7"/>
  <c r="AC683" i="7"/>
  <c r="AD683" i="7"/>
  <c r="AE683" i="7"/>
  <c r="AF683" i="7"/>
  <c r="AG683" i="7"/>
  <c r="AH683" i="7"/>
  <c r="AI683" i="7"/>
  <c r="AJ683" i="7"/>
  <c r="AK683" i="7"/>
  <c r="AL683" i="7"/>
  <c r="AM683" i="7"/>
  <c r="AN683" i="7"/>
  <c r="AC684" i="7"/>
  <c r="AD684" i="7"/>
  <c r="AE684" i="7"/>
  <c r="AF684" i="7"/>
  <c r="AG684" i="7"/>
  <c r="AH684" i="7"/>
  <c r="AI684" i="7"/>
  <c r="AJ684" i="7"/>
  <c r="AK684" i="7"/>
  <c r="AL684" i="7"/>
  <c r="AM684" i="7"/>
  <c r="AN684" i="7"/>
  <c r="AC685" i="7"/>
  <c r="AD685" i="7"/>
  <c r="AE685" i="7"/>
  <c r="AF685" i="7"/>
  <c r="AG685" i="7"/>
  <c r="AH685" i="7"/>
  <c r="AI685" i="7"/>
  <c r="AJ685" i="7"/>
  <c r="AK685" i="7"/>
  <c r="AL685" i="7"/>
  <c r="AM685" i="7"/>
  <c r="AN685" i="7"/>
  <c r="AC686" i="7"/>
  <c r="AD686" i="7"/>
  <c r="AE686" i="7"/>
  <c r="AF686" i="7"/>
  <c r="AG686" i="7"/>
  <c r="AH686" i="7"/>
  <c r="AI686" i="7"/>
  <c r="AJ686" i="7"/>
  <c r="AK686" i="7"/>
  <c r="AL686" i="7"/>
  <c r="AM686" i="7"/>
  <c r="AN686" i="7"/>
  <c r="AC687" i="7"/>
  <c r="AD687" i="7"/>
  <c r="AE687" i="7"/>
  <c r="AF687" i="7"/>
  <c r="AG687" i="7"/>
  <c r="AH687" i="7"/>
  <c r="AI687" i="7"/>
  <c r="AJ687" i="7"/>
  <c r="AK687" i="7"/>
  <c r="AL687" i="7"/>
  <c r="AM687" i="7"/>
  <c r="AN687" i="7"/>
  <c r="AC688" i="7"/>
  <c r="AD688" i="7"/>
  <c r="AE688" i="7"/>
  <c r="AF688" i="7"/>
  <c r="AG688" i="7"/>
  <c r="AH688" i="7"/>
  <c r="AI688" i="7"/>
  <c r="AJ688" i="7"/>
  <c r="AK688" i="7"/>
  <c r="AL688" i="7"/>
  <c r="AM688" i="7"/>
  <c r="AN688" i="7"/>
  <c r="AC689" i="7"/>
  <c r="AD689" i="7"/>
  <c r="AE689" i="7"/>
  <c r="AF689" i="7"/>
  <c r="AG689" i="7"/>
  <c r="AH689" i="7"/>
  <c r="AI689" i="7"/>
  <c r="AJ689" i="7"/>
  <c r="AK689" i="7"/>
  <c r="AL689" i="7"/>
  <c r="AM689" i="7"/>
  <c r="AN689" i="7"/>
  <c r="AC690" i="7"/>
  <c r="AD690" i="7"/>
  <c r="AE690" i="7"/>
  <c r="AF690" i="7"/>
  <c r="AG690" i="7"/>
  <c r="AH690" i="7"/>
  <c r="AI690" i="7"/>
  <c r="AJ690" i="7"/>
  <c r="AK690" i="7"/>
  <c r="AL690" i="7"/>
  <c r="AM690" i="7"/>
  <c r="AN690" i="7"/>
  <c r="AC691" i="7"/>
  <c r="AD691" i="7"/>
  <c r="AE691" i="7"/>
  <c r="AF691" i="7"/>
  <c r="AG691" i="7"/>
  <c r="AH691" i="7"/>
  <c r="AI691" i="7"/>
  <c r="AJ691" i="7"/>
  <c r="AK691" i="7"/>
  <c r="AL691" i="7"/>
  <c r="AM691" i="7"/>
  <c r="AN691" i="7"/>
  <c r="AC692" i="7"/>
  <c r="AD692" i="7"/>
  <c r="AE692" i="7"/>
  <c r="AF692" i="7"/>
  <c r="AG692" i="7"/>
  <c r="AH692" i="7"/>
  <c r="AI692" i="7"/>
  <c r="AJ692" i="7"/>
  <c r="AK692" i="7"/>
  <c r="AL692" i="7"/>
  <c r="AM692" i="7"/>
  <c r="AN692" i="7"/>
  <c r="AC693" i="7"/>
  <c r="AD693" i="7"/>
  <c r="AE693" i="7"/>
  <c r="AF693" i="7"/>
  <c r="AG693" i="7"/>
  <c r="AH693" i="7"/>
  <c r="AI693" i="7"/>
  <c r="AJ693" i="7"/>
  <c r="AK693" i="7"/>
  <c r="AL693" i="7"/>
  <c r="AM693" i="7"/>
  <c r="AN693" i="7"/>
  <c r="AC694" i="7"/>
  <c r="AD694" i="7"/>
  <c r="AE694" i="7"/>
  <c r="AF694" i="7"/>
  <c r="AG694" i="7"/>
  <c r="AH694" i="7"/>
  <c r="AI694" i="7"/>
  <c r="AJ694" i="7"/>
  <c r="AK694" i="7"/>
  <c r="AL694" i="7"/>
  <c r="AM694" i="7"/>
  <c r="AN694" i="7"/>
  <c r="AC695" i="7"/>
  <c r="AD695" i="7"/>
  <c r="AE695" i="7"/>
  <c r="AF695" i="7"/>
  <c r="AG695" i="7"/>
  <c r="AH695" i="7"/>
  <c r="AI695" i="7"/>
  <c r="AJ695" i="7"/>
  <c r="AK695" i="7"/>
  <c r="AL695" i="7"/>
  <c r="AM695" i="7"/>
  <c r="AN695" i="7"/>
  <c r="AC696" i="7"/>
  <c r="AD696" i="7"/>
  <c r="AE696" i="7"/>
  <c r="AF696" i="7"/>
  <c r="AG696" i="7"/>
  <c r="AH696" i="7"/>
  <c r="AI696" i="7"/>
  <c r="AJ696" i="7"/>
  <c r="AK696" i="7"/>
  <c r="AL696" i="7"/>
  <c r="AM696" i="7"/>
  <c r="AN696" i="7"/>
  <c r="AC697" i="7"/>
  <c r="AD697" i="7"/>
  <c r="AE697" i="7"/>
  <c r="AF697" i="7"/>
  <c r="AG697" i="7"/>
  <c r="AH697" i="7"/>
  <c r="AI697" i="7"/>
  <c r="AJ697" i="7"/>
  <c r="AK697" i="7"/>
  <c r="AL697" i="7"/>
  <c r="AM697" i="7"/>
  <c r="AN697" i="7"/>
  <c r="AC698" i="7"/>
  <c r="AD698" i="7"/>
  <c r="AE698" i="7"/>
  <c r="AF698" i="7"/>
  <c r="AG698" i="7"/>
  <c r="AH698" i="7"/>
  <c r="AI698" i="7"/>
  <c r="AJ698" i="7"/>
  <c r="AK698" i="7"/>
  <c r="AL698" i="7"/>
  <c r="AM698" i="7"/>
  <c r="AN698" i="7"/>
  <c r="AC699" i="7"/>
  <c r="AD699" i="7"/>
  <c r="AE699" i="7"/>
  <c r="AF699" i="7"/>
  <c r="AG699" i="7"/>
  <c r="AH699" i="7"/>
  <c r="AI699" i="7"/>
  <c r="AJ699" i="7"/>
  <c r="AK699" i="7"/>
  <c r="AL699" i="7"/>
  <c r="AM699" i="7"/>
  <c r="AN699" i="7"/>
  <c r="AC700" i="7"/>
  <c r="AD700" i="7"/>
  <c r="AE700" i="7"/>
  <c r="AF700" i="7"/>
  <c r="AG700" i="7"/>
  <c r="AH700" i="7"/>
  <c r="AI700" i="7"/>
  <c r="AJ700" i="7"/>
  <c r="AK700" i="7"/>
  <c r="AL700" i="7"/>
  <c r="AM700" i="7"/>
  <c r="AN700" i="7"/>
  <c r="AC701" i="7"/>
  <c r="AD701" i="7"/>
  <c r="AE701" i="7"/>
  <c r="AF701" i="7"/>
  <c r="AG701" i="7"/>
  <c r="AH701" i="7"/>
  <c r="AI701" i="7"/>
  <c r="AJ701" i="7"/>
  <c r="AK701" i="7"/>
  <c r="AL701" i="7"/>
  <c r="AM701" i="7"/>
  <c r="AN701" i="7"/>
  <c r="AC702" i="7"/>
  <c r="AD702" i="7"/>
  <c r="AE702" i="7"/>
  <c r="AF702" i="7"/>
  <c r="AG702" i="7"/>
  <c r="AH702" i="7"/>
  <c r="AI702" i="7"/>
  <c r="AJ702" i="7"/>
  <c r="AK702" i="7"/>
  <c r="AL702" i="7"/>
  <c r="AM702" i="7"/>
  <c r="AN702" i="7"/>
  <c r="AC703" i="7"/>
  <c r="AD703" i="7"/>
  <c r="AE703" i="7"/>
  <c r="AF703" i="7"/>
  <c r="AG703" i="7"/>
  <c r="AH703" i="7"/>
  <c r="AI703" i="7"/>
  <c r="AJ703" i="7"/>
  <c r="AK703" i="7"/>
  <c r="AL703" i="7"/>
  <c r="AM703" i="7"/>
  <c r="AN703" i="7"/>
  <c r="AC704" i="7"/>
  <c r="AD704" i="7"/>
  <c r="AE704" i="7"/>
  <c r="AF704" i="7"/>
  <c r="AG704" i="7"/>
  <c r="AH704" i="7"/>
  <c r="AI704" i="7"/>
  <c r="AJ704" i="7"/>
  <c r="AK704" i="7"/>
  <c r="AL704" i="7"/>
  <c r="AM704" i="7"/>
  <c r="AN704" i="7"/>
  <c r="AC705" i="7"/>
  <c r="AD705" i="7"/>
  <c r="AE705" i="7"/>
  <c r="AF705" i="7"/>
  <c r="AG705" i="7"/>
  <c r="AH705" i="7"/>
  <c r="AI705" i="7"/>
  <c r="AJ705" i="7"/>
  <c r="AK705" i="7"/>
  <c r="AL705" i="7"/>
  <c r="AM705" i="7"/>
  <c r="AN705" i="7"/>
  <c r="AC706" i="7"/>
  <c r="AD706" i="7"/>
  <c r="AE706" i="7"/>
  <c r="AF706" i="7"/>
  <c r="AG706" i="7"/>
  <c r="AH706" i="7"/>
  <c r="AI706" i="7"/>
  <c r="AJ706" i="7"/>
  <c r="AK706" i="7"/>
  <c r="AL706" i="7"/>
  <c r="AM706" i="7"/>
  <c r="AN706" i="7"/>
  <c r="AC707" i="7"/>
  <c r="AD707" i="7"/>
  <c r="AE707" i="7"/>
  <c r="AF707" i="7"/>
  <c r="AG707" i="7"/>
  <c r="AH707" i="7"/>
  <c r="AI707" i="7"/>
  <c r="AJ707" i="7"/>
  <c r="AK707" i="7"/>
  <c r="AL707" i="7"/>
  <c r="AM707" i="7"/>
  <c r="AN707" i="7"/>
  <c r="AC708" i="7"/>
  <c r="AD708" i="7"/>
  <c r="AE708" i="7"/>
  <c r="AF708" i="7"/>
  <c r="AG708" i="7"/>
  <c r="AH708" i="7"/>
  <c r="AI708" i="7"/>
  <c r="AJ708" i="7"/>
  <c r="AK708" i="7"/>
  <c r="AL708" i="7"/>
  <c r="AM708" i="7"/>
  <c r="AN708" i="7"/>
  <c r="AC709" i="7"/>
  <c r="AD709" i="7"/>
  <c r="AE709" i="7"/>
  <c r="AF709" i="7"/>
  <c r="AG709" i="7"/>
  <c r="AH709" i="7"/>
  <c r="AI709" i="7"/>
  <c r="AJ709" i="7"/>
  <c r="AK709" i="7"/>
  <c r="AL709" i="7"/>
  <c r="AM709" i="7"/>
  <c r="AN709" i="7"/>
  <c r="AC710" i="7"/>
  <c r="AD710" i="7"/>
  <c r="AE710" i="7"/>
  <c r="AF710" i="7"/>
  <c r="AG710" i="7"/>
  <c r="AH710" i="7"/>
  <c r="AI710" i="7"/>
  <c r="AJ710" i="7"/>
  <c r="AK710" i="7"/>
  <c r="AL710" i="7"/>
  <c r="AM710" i="7"/>
  <c r="AN710" i="7"/>
  <c r="AC711" i="7"/>
  <c r="AD711" i="7"/>
  <c r="AE711" i="7"/>
  <c r="AF711" i="7"/>
  <c r="AG711" i="7"/>
  <c r="AH711" i="7"/>
  <c r="AI711" i="7"/>
  <c r="AJ711" i="7"/>
  <c r="AK711" i="7"/>
  <c r="AL711" i="7"/>
  <c r="AM711" i="7"/>
  <c r="AN711" i="7"/>
  <c r="AC712" i="7"/>
  <c r="AD712" i="7"/>
  <c r="AE712" i="7"/>
  <c r="AF712" i="7"/>
  <c r="AG712" i="7"/>
  <c r="AH712" i="7"/>
  <c r="AI712" i="7"/>
  <c r="AJ712" i="7"/>
  <c r="AK712" i="7"/>
  <c r="AL712" i="7"/>
  <c r="AM712" i="7"/>
  <c r="AN712" i="7"/>
  <c r="AC713" i="7"/>
  <c r="AD713" i="7"/>
  <c r="AE713" i="7"/>
  <c r="AF713" i="7"/>
  <c r="AG713" i="7"/>
  <c r="AH713" i="7"/>
  <c r="AI713" i="7"/>
  <c r="AJ713" i="7"/>
  <c r="AK713" i="7"/>
  <c r="AL713" i="7"/>
  <c r="AM713" i="7"/>
  <c r="AN713" i="7"/>
  <c r="AC714" i="7"/>
  <c r="AD714" i="7"/>
  <c r="AE714" i="7"/>
  <c r="AF714" i="7"/>
  <c r="AG714" i="7"/>
  <c r="AH714" i="7"/>
  <c r="AI714" i="7"/>
  <c r="AJ714" i="7"/>
  <c r="AK714" i="7"/>
  <c r="AL714" i="7"/>
  <c r="AM714" i="7"/>
  <c r="AN714" i="7"/>
  <c r="AC715" i="7"/>
  <c r="AD715" i="7"/>
  <c r="AE715" i="7"/>
  <c r="AF715" i="7"/>
  <c r="AG715" i="7"/>
  <c r="AH715" i="7"/>
  <c r="AI715" i="7"/>
  <c r="AJ715" i="7"/>
  <c r="AK715" i="7"/>
  <c r="AL715" i="7"/>
  <c r="AM715" i="7"/>
  <c r="AN715" i="7"/>
  <c r="AC716" i="7"/>
  <c r="AD716" i="7"/>
  <c r="AE716" i="7"/>
  <c r="AF716" i="7"/>
  <c r="AG716" i="7"/>
  <c r="AH716" i="7"/>
  <c r="AI716" i="7"/>
  <c r="AJ716" i="7"/>
  <c r="AK716" i="7"/>
  <c r="AL716" i="7"/>
  <c r="AM716" i="7"/>
  <c r="AN716" i="7"/>
  <c r="AC717" i="7"/>
  <c r="AD717" i="7"/>
  <c r="AE717" i="7"/>
  <c r="AF717" i="7"/>
  <c r="AG717" i="7"/>
  <c r="AH717" i="7"/>
  <c r="AI717" i="7"/>
  <c r="AJ717" i="7"/>
  <c r="AK717" i="7"/>
  <c r="AL717" i="7"/>
  <c r="AM717" i="7"/>
  <c r="AN717" i="7"/>
  <c r="AC718" i="7"/>
  <c r="AD718" i="7"/>
  <c r="AE718" i="7"/>
  <c r="AF718" i="7"/>
  <c r="AG718" i="7"/>
  <c r="AH718" i="7"/>
  <c r="AI718" i="7"/>
  <c r="AJ718" i="7"/>
  <c r="AK718" i="7"/>
  <c r="AL718" i="7"/>
  <c r="AM718" i="7"/>
  <c r="AN718" i="7"/>
  <c r="AC719" i="7"/>
  <c r="AD719" i="7"/>
  <c r="AE719" i="7"/>
  <c r="AF719" i="7"/>
  <c r="AG719" i="7"/>
  <c r="AH719" i="7"/>
  <c r="AI719" i="7"/>
  <c r="AJ719" i="7"/>
  <c r="AK719" i="7"/>
  <c r="AL719" i="7"/>
  <c r="AM719" i="7"/>
  <c r="AN719" i="7"/>
  <c r="AC720" i="7"/>
  <c r="AD720" i="7"/>
  <c r="AE720" i="7"/>
  <c r="AF720" i="7"/>
  <c r="AG720" i="7"/>
  <c r="AH720" i="7"/>
  <c r="AI720" i="7"/>
  <c r="AJ720" i="7"/>
  <c r="AK720" i="7"/>
  <c r="AL720" i="7"/>
  <c r="AM720" i="7"/>
  <c r="AN720" i="7"/>
  <c r="AC721" i="7"/>
  <c r="AD721" i="7"/>
  <c r="AE721" i="7"/>
  <c r="AF721" i="7"/>
  <c r="AG721" i="7"/>
  <c r="AH721" i="7"/>
  <c r="AI721" i="7"/>
  <c r="AJ721" i="7"/>
  <c r="AK721" i="7"/>
  <c r="AL721" i="7"/>
  <c r="AM721" i="7"/>
  <c r="AN721" i="7"/>
  <c r="AC722" i="7"/>
  <c r="AD722" i="7"/>
  <c r="AE722" i="7"/>
  <c r="AF722" i="7"/>
  <c r="AG722" i="7"/>
  <c r="AH722" i="7"/>
  <c r="AI722" i="7"/>
  <c r="AJ722" i="7"/>
  <c r="AK722" i="7"/>
  <c r="AL722" i="7"/>
  <c r="AM722" i="7"/>
  <c r="AN722" i="7"/>
  <c r="AC723" i="7"/>
  <c r="AD723" i="7"/>
  <c r="AE723" i="7"/>
  <c r="AF723" i="7"/>
  <c r="AG723" i="7"/>
  <c r="AH723" i="7"/>
  <c r="AI723" i="7"/>
  <c r="AJ723" i="7"/>
  <c r="AK723" i="7"/>
  <c r="AL723" i="7"/>
  <c r="AM723" i="7"/>
  <c r="AN723" i="7"/>
  <c r="AC724" i="7"/>
  <c r="AD724" i="7"/>
  <c r="AE724" i="7"/>
  <c r="AF724" i="7"/>
  <c r="AG724" i="7"/>
  <c r="AH724" i="7"/>
  <c r="AI724" i="7"/>
  <c r="AJ724" i="7"/>
  <c r="AK724" i="7"/>
  <c r="AL724" i="7"/>
  <c r="AM724" i="7"/>
  <c r="AN724" i="7"/>
  <c r="AC725" i="7"/>
  <c r="AD725" i="7"/>
  <c r="AE725" i="7"/>
  <c r="AF725" i="7"/>
  <c r="AG725" i="7"/>
  <c r="AH725" i="7"/>
  <c r="AI725" i="7"/>
  <c r="AJ725" i="7"/>
  <c r="AK725" i="7"/>
  <c r="AL725" i="7"/>
  <c r="AM725" i="7"/>
  <c r="AN725" i="7"/>
  <c r="AC726" i="7"/>
  <c r="AD726" i="7"/>
  <c r="AE726" i="7"/>
  <c r="AF726" i="7"/>
  <c r="AG726" i="7"/>
  <c r="AH726" i="7"/>
  <c r="AI726" i="7"/>
  <c r="AJ726" i="7"/>
  <c r="AK726" i="7"/>
  <c r="AL726" i="7"/>
  <c r="AM726" i="7"/>
  <c r="AN726" i="7"/>
  <c r="AC727" i="7"/>
  <c r="AD727" i="7"/>
  <c r="AE727" i="7"/>
  <c r="AF727" i="7"/>
  <c r="AG727" i="7"/>
  <c r="AH727" i="7"/>
  <c r="AI727" i="7"/>
  <c r="AJ727" i="7"/>
  <c r="AK727" i="7"/>
  <c r="AL727" i="7"/>
  <c r="AM727" i="7"/>
  <c r="AN727" i="7"/>
  <c r="AC728" i="7"/>
  <c r="AD728" i="7"/>
  <c r="AE728" i="7"/>
  <c r="AF728" i="7"/>
  <c r="AG728" i="7"/>
  <c r="AH728" i="7"/>
  <c r="AI728" i="7"/>
  <c r="AJ728" i="7"/>
  <c r="AK728" i="7"/>
  <c r="AL728" i="7"/>
  <c r="AM728" i="7"/>
  <c r="AN728" i="7"/>
  <c r="AC729" i="7"/>
  <c r="AD729" i="7"/>
  <c r="AE729" i="7"/>
  <c r="AF729" i="7"/>
  <c r="AG729" i="7"/>
  <c r="AH729" i="7"/>
  <c r="AI729" i="7"/>
  <c r="AJ729" i="7"/>
  <c r="AK729" i="7"/>
  <c r="AL729" i="7"/>
  <c r="AM729" i="7"/>
  <c r="AN729" i="7"/>
  <c r="AC730" i="7"/>
  <c r="AD730" i="7"/>
  <c r="AE730" i="7"/>
  <c r="AF730" i="7"/>
  <c r="AG730" i="7"/>
  <c r="AH730" i="7"/>
  <c r="AI730" i="7"/>
  <c r="AJ730" i="7"/>
  <c r="AK730" i="7"/>
  <c r="AL730" i="7"/>
  <c r="AM730" i="7"/>
  <c r="AN730" i="7"/>
  <c r="AC731" i="7"/>
  <c r="AD731" i="7"/>
  <c r="AE731" i="7"/>
  <c r="AF731" i="7"/>
  <c r="AG731" i="7"/>
  <c r="AH731" i="7"/>
  <c r="AI731" i="7"/>
  <c r="AJ731" i="7"/>
  <c r="AK731" i="7"/>
  <c r="AL731" i="7"/>
  <c r="AM731" i="7"/>
  <c r="AN731" i="7"/>
  <c r="AC732" i="7"/>
  <c r="AD732" i="7"/>
  <c r="AE732" i="7"/>
  <c r="AF732" i="7"/>
  <c r="AG732" i="7"/>
  <c r="AH732" i="7"/>
  <c r="AI732" i="7"/>
  <c r="AJ732" i="7"/>
  <c r="AK732" i="7"/>
  <c r="AL732" i="7"/>
  <c r="AM732" i="7"/>
  <c r="AN732" i="7"/>
  <c r="AC733" i="7"/>
  <c r="AD733" i="7"/>
  <c r="AE733" i="7"/>
  <c r="AF733" i="7"/>
  <c r="AG733" i="7"/>
  <c r="AH733" i="7"/>
  <c r="AI733" i="7"/>
  <c r="AJ733" i="7"/>
  <c r="AK733" i="7"/>
  <c r="AL733" i="7"/>
  <c r="AM733" i="7"/>
  <c r="AN733" i="7"/>
  <c r="AC734" i="7"/>
  <c r="AD734" i="7"/>
  <c r="AE734" i="7"/>
  <c r="AF734" i="7"/>
  <c r="AG734" i="7"/>
  <c r="AH734" i="7"/>
  <c r="AI734" i="7"/>
  <c r="AJ734" i="7"/>
  <c r="AK734" i="7"/>
  <c r="AL734" i="7"/>
  <c r="AM734" i="7"/>
  <c r="AN734" i="7"/>
  <c r="AC735" i="7"/>
  <c r="AD735" i="7"/>
  <c r="AE735" i="7"/>
  <c r="AF735" i="7"/>
  <c r="AG735" i="7"/>
  <c r="AH735" i="7"/>
  <c r="AI735" i="7"/>
  <c r="AJ735" i="7"/>
  <c r="AK735" i="7"/>
  <c r="AL735" i="7"/>
  <c r="AM735" i="7"/>
  <c r="AN735" i="7"/>
  <c r="AC736" i="7"/>
  <c r="AD736" i="7"/>
  <c r="AE736" i="7"/>
  <c r="AF736" i="7"/>
  <c r="AG736" i="7"/>
  <c r="AH736" i="7"/>
  <c r="AI736" i="7"/>
  <c r="AJ736" i="7"/>
  <c r="AK736" i="7"/>
  <c r="AL736" i="7"/>
  <c r="AM736" i="7"/>
  <c r="AN736" i="7"/>
  <c r="AC737" i="7"/>
  <c r="AD737" i="7"/>
  <c r="AE737" i="7"/>
  <c r="AF737" i="7"/>
  <c r="AG737" i="7"/>
  <c r="AH737" i="7"/>
  <c r="AI737" i="7"/>
  <c r="AJ737" i="7"/>
  <c r="AK737" i="7"/>
  <c r="AL737" i="7"/>
  <c r="AM737" i="7"/>
  <c r="AN737" i="7"/>
  <c r="AC738" i="7"/>
  <c r="AD738" i="7"/>
  <c r="AE738" i="7"/>
  <c r="AF738" i="7"/>
  <c r="AG738" i="7"/>
  <c r="AH738" i="7"/>
  <c r="AI738" i="7"/>
  <c r="AJ738" i="7"/>
  <c r="AK738" i="7"/>
  <c r="AL738" i="7"/>
  <c r="AM738" i="7"/>
  <c r="AN738" i="7"/>
  <c r="AC739" i="7"/>
  <c r="AD739" i="7"/>
  <c r="AE739" i="7"/>
  <c r="AF739" i="7"/>
  <c r="AG739" i="7"/>
  <c r="AH739" i="7"/>
  <c r="AI739" i="7"/>
  <c r="AJ739" i="7"/>
  <c r="AK739" i="7"/>
  <c r="AL739" i="7"/>
  <c r="AM739" i="7"/>
  <c r="AN739" i="7"/>
  <c r="AC740" i="7"/>
  <c r="AD740" i="7"/>
  <c r="AE740" i="7"/>
  <c r="AF740" i="7"/>
  <c r="AG740" i="7"/>
  <c r="AH740" i="7"/>
  <c r="AI740" i="7"/>
  <c r="AJ740" i="7"/>
  <c r="AK740" i="7"/>
  <c r="AL740" i="7"/>
  <c r="AM740" i="7"/>
  <c r="AN740" i="7"/>
  <c r="AC741" i="7"/>
  <c r="AD741" i="7"/>
  <c r="AE741" i="7"/>
  <c r="AF741" i="7"/>
  <c r="AG741" i="7"/>
  <c r="AH741" i="7"/>
  <c r="AI741" i="7"/>
  <c r="AJ741" i="7"/>
  <c r="AK741" i="7"/>
  <c r="AL741" i="7"/>
  <c r="AM741" i="7"/>
  <c r="AN741" i="7"/>
  <c r="AC742" i="7"/>
  <c r="AD742" i="7"/>
  <c r="AE742" i="7"/>
  <c r="AF742" i="7"/>
  <c r="AG742" i="7"/>
  <c r="AH742" i="7"/>
  <c r="AI742" i="7"/>
  <c r="AJ742" i="7"/>
  <c r="AK742" i="7"/>
  <c r="AL742" i="7"/>
  <c r="AM742" i="7"/>
  <c r="AN742" i="7"/>
  <c r="AC743" i="7"/>
  <c r="AD743" i="7"/>
  <c r="AE743" i="7"/>
  <c r="AF743" i="7"/>
  <c r="AG743" i="7"/>
  <c r="AH743" i="7"/>
  <c r="AI743" i="7"/>
  <c r="AJ743" i="7"/>
  <c r="AK743" i="7"/>
  <c r="AL743" i="7"/>
  <c r="AM743" i="7"/>
  <c r="AN743" i="7"/>
  <c r="AC744" i="7"/>
  <c r="AD744" i="7"/>
  <c r="AE744" i="7"/>
  <c r="AF744" i="7"/>
  <c r="AG744" i="7"/>
  <c r="AH744" i="7"/>
  <c r="AI744" i="7"/>
  <c r="AJ744" i="7"/>
  <c r="AK744" i="7"/>
  <c r="AL744" i="7"/>
  <c r="AM744" i="7"/>
  <c r="AN744" i="7"/>
  <c r="AC745" i="7"/>
  <c r="AD745" i="7"/>
  <c r="AE745" i="7"/>
  <c r="AF745" i="7"/>
  <c r="AG745" i="7"/>
  <c r="AH745" i="7"/>
  <c r="AI745" i="7"/>
  <c r="AJ745" i="7"/>
  <c r="AK745" i="7"/>
  <c r="AL745" i="7"/>
  <c r="AM745" i="7"/>
  <c r="AN745" i="7"/>
  <c r="AC746" i="7"/>
  <c r="AD746" i="7"/>
  <c r="AE746" i="7"/>
  <c r="AF746" i="7"/>
  <c r="AG746" i="7"/>
  <c r="AH746" i="7"/>
  <c r="AI746" i="7"/>
  <c r="AJ746" i="7"/>
  <c r="AK746" i="7"/>
  <c r="AL746" i="7"/>
  <c r="AM746" i="7"/>
  <c r="AN746" i="7"/>
  <c r="AC747" i="7"/>
  <c r="AD747" i="7"/>
  <c r="AE747" i="7"/>
  <c r="AF747" i="7"/>
  <c r="AG747" i="7"/>
  <c r="AH747" i="7"/>
  <c r="AI747" i="7"/>
  <c r="AJ747" i="7"/>
  <c r="AK747" i="7"/>
  <c r="AL747" i="7"/>
  <c r="AM747" i="7"/>
  <c r="AN747" i="7"/>
  <c r="AC748" i="7"/>
  <c r="AD748" i="7"/>
  <c r="AE748" i="7"/>
  <c r="AF748" i="7"/>
  <c r="AG748" i="7"/>
  <c r="AH748" i="7"/>
  <c r="AI748" i="7"/>
  <c r="AJ748" i="7"/>
  <c r="AK748" i="7"/>
  <c r="AL748" i="7"/>
  <c r="AM748" i="7"/>
  <c r="AN748" i="7"/>
  <c r="AC749" i="7"/>
  <c r="AD749" i="7"/>
  <c r="AE749" i="7"/>
  <c r="AF749" i="7"/>
  <c r="AG749" i="7"/>
  <c r="AH749" i="7"/>
  <c r="AI749" i="7"/>
  <c r="AJ749" i="7"/>
  <c r="AK749" i="7"/>
  <c r="AL749" i="7"/>
  <c r="AM749" i="7"/>
  <c r="AN749" i="7"/>
  <c r="AC750" i="7"/>
  <c r="AD750" i="7"/>
  <c r="AE750" i="7"/>
  <c r="AF750" i="7"/>
  <c r="AG750" i="7"/>
  <c r="AH750" i="7"/>
  <c r="AI750" i="7"/>
  <c r="AJ750" i="7"/>
  <c r="AK750" i="7"/>
  <c r="AL750" i="7"/>
  <c r="AM750" i="7"/>
  <c r="AN750" i="7"/>
  <c r="AC751" i="7"/>
  <c r="AD751" i="7"/>
  <c r="AE751" i="7"/>
  <c r="AF751" i="7"/>
  <c r="AG751" i="7"/>
  <c r="AH751" i="7"/>
  <c r="AI751" i="7"/>
  <c r="AJ751" i="7"/>
  <c r="AK751" i="7"/>
  <c r="AL751" i="7"/>
  <c r="AM751" i="7"/>
  <c r="AN751" i="7"/>
  <c r="AC752" i="7"/>
  <c r="AD752" i="7"/>
  <c r="AE752" i="7"/>
  <c r="AF752" i="7"/>
  <c r="AG752" i="7"/>
  <c r="AH752" i="7"/>
  <c r="AI752" i="7"/>
  <c r="AJ752" i="7"/>
  <c r="AK752" i="7"/>
  <c r="AL752" i="7"/>
  <c r="AM752" i="7"/>
  <c r="AN752" i="7"/>
  <c r="AC753" i="7"/>
  <c r="AD753" i="7"/>
  <c r="AE753" i="7"/>
  <c r="AF753" i="7"/>
  <c r="AG753" i="7"/>
  <c r="AH753" i="7"/>
  <c r="AI753" i="7"/>
  <c r="AJ753" i="7"/>
  <c r="AK753" i="7"/>
  <c r="AL753" i="7"/>
  <c r="AM753" i="7"/>
  <c r="AN753" i="7"/>
  <c r="AC754" i="7"/>
  <c r="AD754" i="7"/>
  <c r="AE754" i="7"/>
  <c r="AF754" i="7"/>
  <c r="AG754" i="7"/>
  <c r="AH754" i="7"/>
  <c r="AI754" i="7"/>
  <c r="AJ754" i="7"/>
  <c r="AK754" i="7"/>
  <c r="AL754" i="7"/>
  <c r="AM754" i="7"/>
  <c r="AN754" i="7"/>
  <c r="AC755" i="7"/>
  <c r="AD755" i="7"/>
  <c r="AE755" i="7"/>
  <c r="AF755" i="7"/>
  <c r="AG755" i="7"/>
  <c r="AH755" i="7"/>
  <c r="AI755" i="7"/>
  <c r="AJ755" i="7"/>
  <c r="AK755" i="7"/>
  <c r="AL755" i="7"/>
  <c r="AM755" i="7"/>
  <c r="AN755" i="7"/>
  <c r="AC756" i="7"/>
  <c r="AD756" i="7"/>
  <c r="AE756" i="7"/>
  <c r="AF756" i="7"/>
  <c r="AG756" i="7"/>
  <c r="AH756" i="7"/>
  <c r="AI756" i="7"/>
  <c r="AJ756" i="7"/>
  <c r="AK756" i="7"/>
  <c r="AL756" i="7"/>
  <c r="AM756" i="7"/>
  <c r="AN756" i="7"/>
  <c r="AC757" i="7"/>
  <c r="AD757" i="7"/>
  <c r="AE757" i="7"/>
  <c r="AF757" i="7"/>
  <c r="AG757" i="7"/>
  <c r="AH757" i="7"/>
  <c r="AI757" i="7"/>
  <c r="AJ757" i="7"/>
  <c r="AK757" i="7"/>
  <c r="AL757" i="7"/>
  <c r="AM757" i="7"/>
  <c r="AN757" i="7"/>
  <c r="AC758" i="7"/>
  <c r="AD758" i="7"/>
  <c r="AE758" i="7"/>
  <c r="AF758" i="7"/>
  <c r="AG758" i="7"/>
  <c r="AH758" i="7"/>
  <c r="AI758" i="7"/>
  <c r="AJ758" i="7"/>
  <c r="AK758" i="7"/>
  <c r="AL758" i="7"/>
  <c r="AM758" i="7"/>
  <c r="AN758" i="7"/>
  <c r="AC759" i="7"/>
  <c r="AD759" i="7"/>
  <c r="AE759" i="7"/>
  <c r="AF759" i="7"/>
  <c r="AG759" i="7"/>
  <c r="AH759" i="7"/>
  <c r="AI759" i="7"/>
  <c r="AJ759" i="7"/>
  <c r="AK759" i="7"/>
  <c r="AL759" i="7"/>
  <c r="AM759" i="7"/>
  <c r="AN759" i="7"/>
  <c r="AC760" i="7"/>
  <c r="AD760" i="7"/>
  <c r="AE760" i="7"/>
  <c r="AF760" i="7"/>
  <c r="AG760" i="7"/>
  <c r="AH760" i="7"/>
  <c r="AI760" i="7"/>
  <c r="AJ760" i="7"/>
  <c r="AK760" i="7"/>
  <c r="AL760" i="7"/>
  <c r="AM760" i="7"/>
  <c r="AN760" i="7"/>
  <c r="AC761" i="7"/>
  <c r="AD761" i="7"/>
  <c r="AE761" i="7"/>
  <c r="AF761" i="7"/>
  <c r="AG761" i="7"/>
  <c r="AH761" i="7"/>
  <c r="AI761" i="7"/>
  <c r="AJ761" i="7"/>
  <c r="AK761" i="7"/>
  <c r="AL761" i="7"/>
  <c r="AM761" i="7"/>
  <c r="AN761" i="7"/>
  <c r="AC762" i="7"/>
  <c r="AD762" i="7"/>
  <c r="AE762" i="7"/>
  <c r="AF762" i="7"/>
  <c r="AG762" i="7"/>
  <c r="AH762" i="7"/>
  <c r="AI762" i="7"/>
  <c r="AJ762" i="7"/>
  <c r="AK762" i="7"/>
  <c r="AL762" i="7"/>
  <c r="AM762" i="7"/>
  <c r="AN762" i="7"/>
  <c r="AC763" i="7"/>
  <c r="AD763" i="7"/>
  <c r="AE763" i="7"/>
  <c r="AF763" i="7"/>
  <c r="AG763" i="7"/>
  <c r="AH763" i="7"/>
  <c r="AI763" i="7"/>
  <c r="AJ763" i="7"/>
  <c r="AK763" i="7"/>
  <c r="AL763" i="7"/>
  <c r="AM763" i="7"/>
  <c r="AN763" i="7"/>
  <c r="AC764" i="7"/>
  <c r="AD764" i="7"/>
  <c r="AE764" i="7"/>
  <c r="AF764" i="7"/>
  <c r="AG764" i="7"/>
  <c r="AH764" i="7"/>
  <c r="AI764" i="7"/>
  <c r="AJ764" i="7"/>
  <c r="AK764" i="7"/>
  <c r="AL764" i="7"/>
  <c r="AM764" i="7"/>
  <c r="AN764" i="7"/>
  <c r="AC765" i="7"/>
  <c r="AD765" i="7"/>
  <c r="AE765" i="7"/>
  <c r="AF765" i="7"/>
  <c r="AG765" i="7"/>
  <c r="AH765" i="7"/>
  <c r="AI765" i="7"/>
  <c r="AJ765" i="7"/>
  <c r="AK765" i="7"/>
  <c r="AL765" i="7"/>
  <c r="AM765" i="7"/>
  <c r="AN765" i="7"/>
  <c r="AC766" i="7"/>
  <c r="AD766" i="7"/>
  <c r="AE766" i="7"/>
  <c r="AF766" i="7"/>
  <c r="AG766" i="7"/>
  <c r="AH766" i="7"/>
  <c r="AI766" i="7"/>
  <c r="AJ766" i="7"/>
  <c r="AK766" i="7"/>
  <c r="AL766" i="7"/>
  <c r="AM766" i="7"/>
  <c r="AN766" i="7"/>
  <c r="AC767" i="7"/>
  <c r="AD767" i="7"/>
  <c r="AE767" i="7"/>
  <c r="AF767" i="7"/>
  <c r="AG767" i="7"/>
  <c r="AH767" i="7"/>
  <c r="AI767" i="7"/>
  <c r="AJ767" i="7"/>
  <c r="AK767" i="7"/>
  <c r="AL767" i="7"/>
  <c r="AM767" i="7"/>
  <c r="AN767" i="7"/>
  <c r="AC768" i="7"/>
  <c r="AD768" i="7"/>
  <c r="AE768" i="7"/>
  <c r="AF768" i="7"/>
  <c r="AG768" i="7"/>
  <c r="AH768" i="7"/>
  <c r="AI768" i="7"/>
  <c r="AJ768" i="7"/>
  <c r="AK768" i="7"/>
  <c r="AL768" i="7"/>
  <c r="AM768" i="7"/>
  <c r="AN768" i="7"/>
  <c r="AC769" i="7"/>
  <c r="AD769" i="7"/>
  <c r="AE769" i="7"/>
  <c r="AF769" i="7"/>
  <c r="AG769" i="7"/>
  <c r="AH769" i="7"/>
  <c r="AI769" i="7"/>
  <c r="AJ769" i="7"/>
  <c r="AK769" i="7"/>
  <c r="AL769" i="7"/>
  <c r="AM769" i="7"/>
  <c r="AN769" i="7"/>
  <c r="AC771" i="7"/>
  <c r="AD771" i="7"/>
  <c r="AE771" i="7"/>
  <c r="AF771" i="7"/>
  <c r="AG771" i="7"/>
  <c r="AH771" i="7"/>
  <c r="AI771" i="7"/>
  <c r="AJ771" i="7"/>
  <c r="AK771" i="7"/>
  <c r="AL771" i="7"/>
  <c r="AM771" i="7"/>
  <c r="AN771" i="7"/>
  <c r="AC772" i="7"/>
  <c r="AD772" i="7"/>
  <c r="AE772" i="7"/>
  <c r="AF772" i="7"/>
  <c r="AG772" i="7"/>
  <c r="AH772" i="7"/>
  <c r="AI772" i="7"/>
  <c r="AJ772" i="7"/>
  <c r="AK772" i="7"/>
  <c r="AL772" i="7"/>
  <c r="AM772" i="7"/>
  <c r="AN772" i="7"/>
  <c r="AC773" i="7"/>
  <c r="AD773" i="7"/>
  <c r="AE773" i="7"/>
  <c r="AF773" i="7"/>
  <c r="AG773" i="7"/>
  <c r="AH773" i="7"/>
  <c r="AI773" i="7"/>
  <c r="AJ773" i="7"/>
  <c r="AK773" i="7"/>
  <c r="AL773" i="7"/>
  <c r="AM773" i="7"/>
  <c r="AN773" i="7"/>
  <c r="AC774" i="7"/>
  <c r="AD774" i="7"/>
  <c r="AE774" i="7"/>
  <c r="AF774" i="7"/>
  <c r="AG774" i="7"/>
  <c r="AH774" i="7"/>
  <c r="AI774" i="7"/>
  <c r="AJ774" i="7"/>
  <c r="AK774" i="7"/>
  <c r="AL774" i="7"/>
  <c r="AM774" i="7"/>
  <c r="AN774" i="7"/>
  <c r="AC775" i="7"/>
  <c r="AD775" i="7"/>
  <c r="AE775" i="7"/>
  <c r="AF775" i="7"/>
  <c r="AG775" i="7"/>
  <c r="AH775" i="7"/>
  <c r="AI775" i="7"/>
  <c r="AJ775" i="7"/>
  <c r="AK775" i="7"/>
  <c r="AL775" i="7"/>
  <c r="AM775" i="7"/>
  <c r="AN775" i="7"/>
  <c r="AC776" i="7"/>
  <c r="AD776" i="7"/>
  <c r="AE776" i="7"/>
  <c r="AF776" i="7"/>
  <c r="AG776" i="7"/>
  <c r="AH776" i="7"/>
  <c r="AI776" i="7"/>
  <c r="AJ776" i="7"/>
  <c r="AK776" i="7"/>
  <c r="AL776" i="7"/>
  <c r="AM776" i="7"/>
  <c r="AN776" i="7"/>
  <c r="AC777" i="7"/>
  <c r="AD777" i="7"/>
  <c r="AE777" i="7"/>
  <c r="AF777" i="7"/>
  <c r="AG777" i="7"/>
  <c r="AH777" i="7"/>
  <c r="AI777" i="7"/>
  <c r="AJ777" i="7"/>
  <c r="AK777" i="7"/>
  <c r="AL777" i="7"/>
  <c r="AM777" i="7"/>
  <c r="AN777" i="7"/>
  <c r="AC778" i="7"/>
  <c r="AD778" i="7"/>
  <c r="AE778" i="7"/>
  <c r="AF778" i="7"/>
  <c r="AG778" i="7"/>
  <c r="AH778" i="7"/>
  <c r="AI778" i="7"/>
  <c r="AJ778" i="7"/>
  <c r="AK778" i="7"/>
  <c r="AL778" i="7"/>
  <c r="AM778" i="7"/>
  <c r="AN778" i="7"/>
  <c r="AC779" i="7"/>
  <c r="AD779" i="7"/>
  <c r="AE779" i="7"/>
  <c r="AF779" i="7"/>
  <c r="AG779" i="7"/>
  <c r="AH779" i="7"/>
  <c r="AI779" i="7"/>
  <c r="AJ779" i="7"/>
  <c r="AK779" i="7"/>
  <c r="AL779" i="7"/>
  <c r="AM779" i="7"/>
  <c r="AN779" i="7"/>
  <c r="AC780" i="7"/>
  <c r="AD780" i="7"/>
  <c r="AE780" i="7"/>
  <c r="AF780" i="7"/>
  <c r="AG780" i="7"/>
  <c r="AH780" i="7"/>
  <c r="AI780" i="7"/>
  <c r="AJ780" i="7"/>
  <c r="AK780" i="7"/>
  <c r="AL780" i="7"/>
  <c r="AM780" i="7"/>
  <c r="AN780" i="7"/>
  <c r="AC781" i="7"/>
  <c r="AD781" i="7"/>
  <c r="AE781" i="7"/>
  <c r="AF781" i="7"/>
  <c r="AG781" i="7"/>
  <c r="AH781" i="7"/>
  <c r="AI781" i="7"/>
  <c r="AJ781" i="7"/>
  <c r="AK781" i="7"/>
  <c r="AL781" i="7"/>
  <c r="AM781" i="7"/>
  <c r="AN781" i="7"/>
  <c r="AC782" i="7"/>
  <c r="AD782" i="7"/>
  <c r="AE782" i="7"/>
  <c r="AF782" i="7"/>
  <c r="AG782" i="7"/>
  <c r="AH782" i="7"/>
  <c r="AI782" i="7"/>
  <c r="AJ782" i="7"/>
  <c r="AK782" i="7"/>
  <c r="AL782" i="7"/>
  <c r="AM782" i="7"/>
  <c r="AN782" i="7"/>
  <c r="AC783" i="7"/>
  <c r="AD783" i="7"/>
  <c r="AE783" i="7"/>
  <c r="AF783" i="7"/>
  <c r="AG783" i="7"/>
  <c r="AH783" i="7"/>
  <c r="AI783" i="7"/>
  <c r="AJ783" i="7"/>
  <c r="AK783" i="7"/>
  <c r="AL783" i="7"/>
  <c r="AM783" i="7"/>
  <c r="AN783" i="7"/>
  <c r="AC784" i="7"/>
  <c r="AD784" i="7"/>
  <c r="AE784" i="7"/>
  <c r="AF784" i="7"/>
  <c r="AG784" i="7"/>
  <c r="AH784" i="7"/>
  <c r="AI784" i="7"/>
  <c r="AJ784" i="7"/>
  <c r="AK784" i="7"/>
  <c r="AL784" i="7"/>
  <c r="AM784" i="7"/>
  <c r="AN784" i="7"/>
  <c r="AC785" i="7"/>
  <c r="AD785" i="7"/>
  <c r="AE785" i="7"/>
  <c r="AF785" i="7"/>
  <c r="AG785" i="7"/>
  <c r="AH785" i="7"/>
  <c r="AI785" i="7"/>
  <c r="AJ785" i="7"/>
  <c r="AK785" i="7"/>
  <c r="AL785" i="7"/>
  <c r="AM785" i="7"/>
  <c r="AN785" i="7"/>
  <c r="AC786" i="7"/>
  <c r="AD786" i="7"/>
  <c r="AE786" i="7"/>
  <c r="AF786" i="7"/>
  <c r="AG786" i="7"/>
  <c r="AH786" i="7"/>
  <c r="AI786" i="7"/>
  <c r="AJ786" i="7"/>
  <c r="AK786" i="7"/>
  <c r="AL786" i="7"/>
  <c r="AM786" i="7"/>
  <c r="AN786" i="7"/>
  <c r="AC787" i="7"/>
  <c r="AD787" i="7"/>
  <c r="AE787" i="7"/>
  <c r="AF787" i="7"/>
  <c r="AG787" i="7"/>
  <c r="AH787" i="7"/>
  <c r="AI787" i="7"/>
  <c r="AJ787" i="7"/>
  <c r="AK787" i="7"/>
  <c r="AL787" i="7"/>
  <c r="AM787" i="7"/>
  <c r="AN787" i="7"/>
  <c r="AC788" i="7"/>
  <c r="AD788" i="7"/>
  <c r="AE788" i="7"/>
  <c r="AF788" i="7"/>
  <c r="AG788" i="7"/>
  <c r="AH788" i="7"/>
  <c r="AI788" i="7"/>
  <c r="AJ788" i="7"/>
  <c r="AK788" i="7"/>
  <c r="AL788" i="7"/>
  <c r="AM788" i="7"/>
  <c r="AN788" i="7"/>
  <c r="AC789" i="7"/>
  <c r="AD789" i="7"/>
  <c r="AE789" i="7"/>
  <c r="AF789" i="7"/>
  <c r="AG789" i="7"/>
  <c r="AH789" i="7"/>
  <c r="AI789" i="7"/>
  <c r="AJ789" i="7"/>
  <c r="AK789" i="7"/>
  <c r="AL789" i="7"/>
  <c r="AM789" i="7"/>
  <c r="AN789" i="7"/>
  <c r="AC790" i="7"/>
  <c r="AD790" i="7"/>
  <c r="AE790" i="7"/>
  <c r="AF790" i="7"/>
  <c r="AG790" i="7"/>
  <c r="AH790" i="7"/>
  <c r="AI790" i="7"/>
  <c r="AJ790" i="7"/>
  <c r="AK790" i="7"/>
  <c r="AL790" i="7"/>
  <c r="AM790" i="7"/>
  <c r="AN790" i="7"/>
  <c r="AC791" i="7"/>
  <c r="AD791" i="7"/>
  <c r="AE791" i="7"/>
  <c r="AF791" i="7"/>
  <c r="AG791" i="7"/>
  <c r="AH791" i="7"/>
  <c r="AI791" i="7"/>
  <c r="AJ791" i="7"/>
  <c r="AK791" i="7"/>
  <c r="AL791" i="7"/>
  <c r="AM791" i="7"/>
  <c r="AN791" i="7"/>
  <c r="AC792" i="7"/>
  <c r="AD792" i="7"/>
  <c r="AE792" i="7"/>
  <c r="AF792" i="7"/>
  <c r="AG792" i="7"/>
  <c r="AH792" i="7"/>
  <c r="AI792" i="7"/>
  <c r="AJ792" i="7"/>
  <c r="AK792" i="7"/>
  <c r="AL792" i="7"/>
  <c r="AM792" i="7"/>
  <c r="AN792" i="7"/>
  <c r="AC793" i="7"/>
  <c r="AD793" i="7"/>
  <c r="AE793" i="7"/>
  <c r="AF793" i="7"/>
  <c r="AG793" i="7"/>
  <c r="AH793" i="7"/>
  <c r="AI793" i="7"/>
  <c r="AJ793" i="7"/>
  <c r="AK793" i="7"/>
  <c r="AL793" i="7"/>
  <c r="AM793" i="7"/>
  <c r="AN793" i="7"/>
  <c r="AC794" i="7"/>
  <c r="AD794" i="7"/>
  <c r="AE794" i="7"/>
  <c r="AF794" i="7"/>
  <c r="AG794" i="7"/>
  <c r="AH794" i="7"/>
  <c r="AI794" i="7"/>
  <c r="AJ794" i="7"/>
  <c r="AK794" i="7"/>
  <c r="AL794" i="7"/>
  <c r="AM794" i="7"/>
  <c r="AN794" i="7"/>
  <c r="AC795" i="7"/>
  <c r="AD795" i="7"/>
  <c r="AE795" i="7"/>
  <c r="AF795" i="7"/>
  <c r="AG795" i="7"/>
  <c r="AH795" i="7"/>
  <c r="AI795" i="7"/>
  <c r="AJ795" i="7"/>
  <c r="AK795" i="7"/>
  <c r="AL795" i="7"/>
  <c r="AM795" i="7"/>
  <c r="AN795" i="7"/>
  <c r="AC796" i="7"/>
  <c r="AD796" i="7"/>
  <c r="AE796" i="7"/>
  <c r="AF796" i="7"/>
  <c r="AG796" i="7"/>
  <c r="AH796" i="7"/>
  <c r="AI796" i="7"/>
  <c r="AJ796" i="7"/>
  <c r="AK796" i="7"/>
  <c r="AL796" i="7"/>
  <c r="AM796" i="7"/>
  <c r="AN796" i="7"/>
  <c r="AC797" i="7"/>
  <c r="AD797" i="7"/>
  <c r="AE797" i="7"/>
  <c r="AF797" i="7"/>
  <c r="AG797" i="7"/>
  <c r="AH797" i="7"/>
  <c r="AI797" i="7"/>
  <c r="AJ797" i="7"/>
  <c r="AK797" i="7"/>
  <c r="AL797" i="7"/>
  <c r="AM797" i="7"/>
  <c r="AN797" i="7"/>
  <c r="AC798" i="7"/>
  <c r="AD798" i="7"/>
  <c r="AE798" i="7"/>
  <c r="AF798" i="7"/>
  <c r="AG798" i="7"/>
  <c r="AH798" i="7"/>
  <c r="AI798" i="7"/>
  <c r="AJ798" i="7"/>
  <c r="AK798" i="7"/>
  <c r="AL798" i="7"/>
  <c r="AM798" i="7"/>
  <c r="AN798" i="7"/>
  <c r="AC799" i="7"/>
  <c r="AD799" i="7"/>
  <c r="AE799" i="7"/>
  <c r="AF799" i="7"/>
  <c r="AG799" i="7"/>
  <c r="AH799" i="7"/>
  <c r="AI799" i="7"/>
  <c r="AJ799" i="7"/>
  <c r="AK799" i="7"/>
  <c r="AL799" i="7"/>
  <c r="AM799" i="7"/>
  <c r="AN799" i="7"/>
  <c r="AC800" i="7"/>
  <c r="AD800" i="7"/>
  <c r="AE800" i="7"/>
  <c r="AF800" i="7"/>
  <c r="AG800" i="7"/>
  <c r="AH800" i="7"/>
  <c r="AI800" i="7"/>
  <c r="AJ800" i="7"/>
  <c r="AK800" i="7"/>
  <c r="AL800" i="7"/>
  <c r="AM800" i="7"/>
  <c r="AN800" i="7"/>
  <c r="AC801" i="7"/>
  <c r="AD801" i="7"/>
  <c r="AE801" i="7"/>
  <c r="AF801" i="7"/>
  <c r="AG801" i="7"/>
  <c r="AH801" i="7"/>
  <c r="AI801" i="7"/>
  <c r="AJ801" i="7"/>
  <c r="AK801" i="7"/>
  <c r="AL801" i="7"/>
  <c r="AM801" i="7"/>
  <c r="AN801" i="7"/>
  <c r="AC802" i="7"/>
  <c r="AD802" i="7"/>
  <c r="AE802" i="7"/>
  <c r="AF802" i="7"/>
  <c r="AG802" i="7"/>
  <c r="AH802" i="7"/>
  <c r="AI802" i="7"/>
  <c r="AJ802" i="7"/>
  <c r="AK802" i="7"/>
  <c r="AL802" i="7"/>
  <c r="AM802" i="7"/>
  <c r="AN802" i="7"/>
  <c r="AC803" i="7"/>
  <c r="AD803" i="7"/>
  <c r="AE803" i="7"/>
  <c r="AF803" i="7"/>
  <c r="AG803" i="7"/>
  <c r="AH803" i="7"/>
  <c r="AI803" i="7"/>
  <c r="AJ803" i="7"/>
  <c r="AK803" i="7"/>
  <c r="AL803" i="7"/>
  <c r="AM803" i="7"/>
  <c r="AN803" i="7"/>
  <c r="AC804" i="7"/>
  <c r="AD804" i="7"/>
  <c r="AE804" i="7"/>
  <c r="AF804" i="7"/>
  <c r="AG804" i="7"/>
  <c r="AH804" i="7"/>
  <c r="AI804" i="7"/>
  <c r="AJ804" i="7"/>
  <c r="AK804" i="7"/>
  <c r="AL804" i="7"/>
  <c r="AM804" i="7"/>
  <c r="AN804" i="7"/>
  <c r="AC805" i="7"/>
  <c r="AD805" i="7"/>
  <c r="AE805" i="7"/>
  <c r="AF805" i="7"/>
  <c r="AG805" i="7"/>
  <c r="AH805" i="7"/>
  <c r="AI805" i="7"/>
  <c r="AJ805" i="7"/>
  <c r="AK805" i="7"/>
  <c r="AL805" i="7"/>
  <c r="AM805" i="7"/>
  <c r="AN805" i="7"/>
  <c r="AC806" i="7"/>
  <c r="AD806" i="7"/>
  <c r="AE806" i="7"/>
  <c r="AF806" i="7"/>
  <c r="AG806" i="7"/>
  <c r="AH806" i="7"/>
  <c r="AI806" i="7"/>
  <c r="AJ806" i="7"/>
  <c r="AK806" i="7"/>
  <c r="AL806" i="7"/>
  <c r="AM806" i="7"/>
  <c r="AN806" i="7"/>
  <c r="AC807" i="7"/>
  <c r="AD807" i="7"/>
  <c r="AE807" i="7"/>
  <c r="AF807" i="7"/>
  <c r="AG807" i="7"/>
  <c r="AH807" i="7"/>
  <c r="AI807" i="7"/>
  <c r="AJ807" i="7"/>
  <c r="AK807" i="7"/>
  <c r="AL807" i="7"/>
  <c r="AM807" i="7"/>
  <c r="AN807" i="7"/>
  <c r="AC808" i="7"/>
  <c r="AD808" i="7"/>
  <c r="AE808" i="7"/>
  <c r="AF808" i="7"/>
  <c r="AG808" i="7"/>
  <c r="AH808" i="7"/>
  <c r="AI808" i="7"/>
  <c r="AJ808" i="7"/>
  <c r="AK808" i="7"/>
  <c r="AL808" i="7"/>
  <c r="AM808" i="7"/>
  <c r="AN808" i="7"/>
  <c r="AC809" i="7"/>
  <c r="AD809" i="7"/>
  <c r="AE809" i="7"/>
  <c r="AF809" i="7"/>
  <c r="AG809" i="7"/>
  <c r="AH809" i="7"/>
  <c r="AI809" i="7"/>
  <c r="AJ809" i="7"/>
  <c r="AK809" i="7"/>
  <c r="AL809" i="7"/>
  <c r="AM809" i="7"/>
  <c r="AN809" i="7"/>
  <c r="AC810" i="7"/>
  <c r="AD810" i="7"/>
  <c r="AE810" i="7"/>
  <c r="AF810" i="7"/>
  <c r="AG810" i="7"/>
  <c r="AH810" i="7"/>
  <c r="AI810" i="7"/>
  <c r="AJ810" i="7"/>
  <c r="AK810" i="7"/>
  <c r="AL810" i="7"/>
  <c r="AM810" i="7"/>
  <c r="AN810" i="7"/>
  <c r="AC811" i="7"/>
  <c r="AD811" i="7"/>
  <c r="AE811" i="7"/>
  <c r="AF811" i="7"/>
  <c r="AG811" i="7"/>
  <c r="AH811" i="7"/>
  <c r="AI811" i="7"/>
  <c r="AJ811" i="7"/>
  <c r="AK811" i="7"/>
  <c r="AL811" i="7"/>
  <c r="AM811" i="7"/>
  <c r="AN811" i="7"/>
  <c r="AC812" i="7"/>
  <c r="AD812" i="7"/>
  <c r="AE812" i="7"/>
  <c r="AF812" i="7"/>
  <c r="AG812" i="7"/>
  <c r="AH812" i="7"/>
  <c r="AI812" i="7"/>
  <c r="AJ812" i="7"/>
  <c r="AK812" i="7"/>
  <c r="AL812" i="7"/>
  <c r="AM812" i="7"/>
  <c r="AN812" i="7"/>
  <c r="AC813" i="7"/>
  <c r="AD813" i="7"/>
  <c r="AE813" i="7"/>
  <c r="AF813" i="7"/>
  <c r="AG813" i="7"/>
  <c r="AH813" i="7"/>
  <c r="AI813" i="7"/>
  <c r="AJ813" i="7"/>
  <c r="AK813" i="7"/>
  <c r="AL813" i="7"/>
  <c r="AM813" i="7"/>
  <c r="AN813" i="7"/>
  <c r="AC814" i="7"/>
  <c r="AD814" i="7"/>
  <c r="AE814" i="7"/>
  <c r="AF814" i="7"/>
  <c r="AG814" i="7"/>
  <c r="AH814" i="7"/>
  <c r="AI814" i="7"/>
  <c r="AJ814" i="7"/>
  <c r="AK814" i="7"/>
  <c r="AL814" i="7"/>
  <c r="AM814" i="7"/>
  <c r="AN814" i="7"/>
  <c r="AC815" i="7"/>
  <c r="AD815" i="7"/>
  <c r="AE815" i="7"/>
  <c r="AF815" i="7"/>
  <c r="AG815" i="7"/>
  <c r="AH815" i="7"/>
  <c r="AI815" i="7"/>
  <c r="AJ815" i="7"/>
  <c r="AK815" i="7"/>
  <c r="AL815" i="7"/>
  <c r="AM815" i="7"/>
  <c r="AN815" i="7"/>
  <c r="AC816" i="7"/>
  <c r="AD816" i="7"/>
  <c r="AE816" i="7"/>
  <c r="AF816" i="7"/>
  <c r="AG816" i="7"/>
  <c r="AH816" i="7"/>
  <c r="AI816" i="7"/>
  <c r="AJ816" i="7"/>
  <c r="AK816" i="7"/>
  <c r="AL816" i="7"/>
  <c r="AM816" i="7"/>
  <c r="AN816" i="7"/>
  <c r="AC817" i="7"/>
  <c r="AD817" i="7"/>
  <c r="AE817" i="7"/>
  <c r="AF817" i="7"/>
  <c r="AG817" i="7"/>
  <c r="AH817" i="7"/>
  <c r="AI817" i="7"/>
  <c r="AJ817" i="7"/>
  <c r="AK817" i="7"/>
  <c r="AL817" i="7"/>
  <c r="AM817" i="7"/>
  <c r="AN817" i="7"/>
  <c r="AC818" i="7"/>
  <c r="AD818" i="7"/>
  <c r="AE818" i="7"/>
  <c r="AF818" i="7"/>
  <c r="AG818" i="7"/>
  <c r="AH818" i="7"/>
  <c r="AI818" i="7"/>
  <c r="AJ818" i="7"/>
  <c r="AK818" i="7"/>
  <c r="AL818" i="7"/>
  <c r="AM818" i="7"/>
  <c r="AN818" i="7"/>
  <c r="AC819" i="7"/>
  <c r="AD819" i="7"/>
  <c r="AE819" i="7"/>
  <c r="AF819" i="7"/>
  <c r="AG819" i="7"/>
  <c r="AH819" i="7"/>
  <c r="AI819" i="7"/>
  <c r="AJ819" i="7"/>
  <c r="AK819" i="7"/>
  <c r="AL819" i="7"/>
  <c r="AM819" i="7"/>
  <c r="AN819" i="7"/>
  <c r="AC820" i="7"/>
  <c r="AD820" i="7"/>
  <c r="AE820" i="7"/>
  <c r="AF820" i="7"/>
  <c r="AG820" i="7"/>
  <c r="AH820" i="7"/>
  <c r="AI820" i="7"/>
  <c r="AJ820" i="7"/>
  <c r="AK820" i="7"/>
  <c r="AL820" i="7"/>
  <c r="AM820" i="7"/>
  <c r="AN820" i="7"/>
  <c r="AC821" i="7"/>
  <c r="AD821" i="7"/>
  <c r="AE821" i="7"/>
  <c r="AF821" i="7"/>
  <c r="AG821" i="7"/>
  <c r="AH821" i="7"/>
  <c r="AI821" i="7"/>
  <c r="AJ821" i="7"/>
  <c r="AK821" i="7"/>
  <c r="AL821" i="7"/>
  <c r="AM821" i="7"/>
  <c r="AN821" i="7"/>
  <c r="AC822" i="7"/>
  <c r="AD822" i="7"/>
  <c r="AE822" i="7"/>
  <c r="AF822" i="7"/>
  <c r="AG822" i="7"/>
  <c r="AH822" i="7"/>
  <c r="AI822" i="7"/>
  <c r="AJ822" i="7"/>
  <c r="AK822" i="7"/>
  <c r="AL822" i="7"/>
  <c r="AM822" i="7"/>
  <c r="AN822" i="7"/>
  <c r="AC823" i="7"/>
  <c r="AD823" i="7"/>
  <c r="AE823" i="7"/>
  <c r="AF823" i="7"/>
  <c r="AG823" i="7"/>
  <c r="AH823" i="7"/>
  <c r="AI823" i="7"/>
  <c r="AJ823" i="7"/>
  <c r="AK823" i="7"/>
  <c r="AL823" i="7"/>
  <c r="AM823" i="7"/>
  <c r="AN823" i="7"/>
  <c r="AC824" i="7"/>
  <c r="AD824" i="7"/>
  <c r="AE824" i="7"/>
  <c r="AF824" i="7"/>
  <c r="AG824" i="7"/>
  <c r="AH824" i="7"/>
  <c r="AI824" i="7"/>
  <c r="AJ824" i="7"/>
  <c r="AK824" i="7"/>
  <c r="AL824" i="7"/>
  <c r="AM824" i="7"/>
  <c r="AN824" i="7"/>
  <c r="AC825" i="7"/>
  <c r="AD825" i="7"/>
  <c r="AE825" i="7"/>
  <c r="AF825" i="7"/>
  <c r="AG825" i="7"/>
  <c r="AH825" i="7"/>
  <c r="AI825" i="7"/>
  <c r="AJ825" i="7"/>
  <c r="AK825" i="7"/>
  <c r="AL825" i="7"/>
  <c r="AM825" i="7"/>
  <c r="AN825" i="7"/>
  <c r="AC826" i="7"/>
  <c r="AD826" i="7"/>
  <c r="AE826" i="7"/>
  <c r="AF826" i="7"/>
  <c r="AG826" i="7"/>
  <c r="AH826" i="7"/>
  <c r="AI826" i="7"/>
  <c r="AJ826" i="7"/>
  <c r="AK826" i="7"/>
  <c r="AL826" i="7"/>
  <c r="AM826" i="7"/>
  <c r="AN826" i="7"/>
  <c r="AC827" i="7"/>
  <c r="AD827" i="7"/>
  <c r="AE827" i="7"/>
  <c r="AF827" i="7"/>
  <c r="AG827" i="7"/>
  <c r="AH827" i="7"/>
  <c r="AI827" i="7"/>
  <c r="AJ827" i="7"/>
  <c r="AK827" i="7"/>
  <c r="AL827" i="7"/>
  <c r="AM827" i="7"/>
  <c r="AN827" i="7"/>
  <c r="AC828" i="7"/>
  <c r="AD828" i="7"/>
  <c r="AE828" i="7"/>
  <c r="AF828" i="7"/>
  <c r="AG828" i="7"/>
  <c r="AH828" i="7"/>
  <c r="AI828" i="7"/>
  <c r="AJ828" i="7"/>
  <c r="AK828" i="7"/>
  <c r="AL828" i="7"/>
  <c r="AM828" i="7"/>
  <c r="AN828" i="7"/>
  <c r="AC829" i="7"/>
  <c r="AD829" i="7"/>
  <c r="AE829" i="7"/>
  <c r="AF829" i="7"/>
  <c r="AG829" i="7"/>
  <c r="AH829" i="7"/>
  <c r="AI829" i="7"/>
  <c r="AJ829" i="7"/>
  <c r="AK829" i="7"/>
  <c r="AL829" i="7"/>
  <c r="AM829" i="7"/>
  <c r="AN829" i="7"/>
  <c r="AC830" i="7"/>
  <c r="AD830" i="7"/>
  <c r="AE830" i="7"/>
  <c r="AF830" i="7"/>
  <c r="AG830" i="7"/>
  <c r="AH830" i="7"/>
  <c r="AI830" i="7"/>
  <c r="AJ830" i="7"/>
  <c r="AK830" i="7"/>
  <c r="AL830" i="7"/>
  <c r="AM830" i="7"/>
  <c r="AN830" i="7"/>
  <c r="AC831" i="7"/>
  <c r="AD831" i="7"/>
  <c r="AE831" i="7"/>
  <c r="AF831" i="7"/>
  <c r="AG831" i="7"/>
  <c r="AH831" i="7"/>
  <c r="AI831" i="7"/>
  <c r="AJ831" i="7"/>
  <c r="AK831" i="7"/>
  <c r="AL831" i="7"/>
  <c r="AM831" i="7"/>
  <c r="AN831" i="7"/>
  <c r="AC832" i="7"/>
  <c r="AD832" i="7"/>
  <c r="AE832" i="7"/>
  <c r="AF832" i="7"/>
  <c r="AG832" i="7"/>
  <c r="AH832" i="7"/>
  <c r="AI832" i="7"/>
  <c r="AJ832" i="7"/>
  <c r="AK832" i="7"/>
  <c r="AL832" i="7"/>
  <c r="AM832" i="7"/>
  <c r="AN832" i="7"/>
  <c r="AC833" i="7"/>
  <c r="AD833" i="7"/>
  <c r="AE833" i="7"/>
  <c r="AF833" i="7"/>
  <c r="AG833" i="7"/>
  <c r="AH833" i="7"/>
  <c r="AI833" i="7"/>
  <c r="AJ833" i="7"/>
  <c r="AK833" i="7"/>
  <c r="AL833" i="7"/>
  <c r="AM833" i="7"/>
  <c r="AN833" i="7"/>
  <c r="AC834" i="7"/>
  <c r="AD834" i="7"/>
  <c r="AE834" i="7"/>
  <c r="AF834" i="7"/>
  <c r="AG834" i="7"/>
  <c r="AH834" i="7"/>
  <c r="AI834" i="7"/>
  <c r="AJ834" i="7"/>
  <c r="AK834" i="7"/>
  <c r="AL834" i="7"/>
  <c r="AM834" i="7"/>
  <c r="AN834" i="7"/>
  <c r="AC835" i="7"/>
  <c r="AD835" i="7"/>
  <c r="AE835" i="7"/>
  <c r="AF835" i="7"/>
  <c r="AG835" i="7"/>
  <c r="AH835" i="7"/>
  <c r="AI835" i="7"/>
  <c r="AJ835" i="7"/>
  <c r="AK835" i="7"/>
  <c r="AL835" i="7"/>
  <c r="AM835" i="7"/>
  <c r="AN835" i="7"/>
  <c r="AC836" i="7"/>
  <c r="AD836" i="7"/>
  <c r="AE836" i="7"/>
  <c r="AF836" i="7"/>
  <c r="AG836" i="7"/>
  <c r="AH836" i="7"/>
  <c r="AI836" i="7"/>
  <c r="AJ836" i="7"/>
  <c r="AK836" i="7"/>
  <c r="AL836" i="7"/>
  <c r="AM836" i="7"/>
  <c r="AN836" i="7"/>
  <c r="AC837" i="7"/>
  <c r="AD837" i="7"/>
  <c r="AE837" i="7"/>
  <c r="AF837" i="7"/>
  <c r="AG837" i="7"/>
  <c r="AH837" i="7"/>
  <c r="AI837" i="7"/>
  <c r="AJ837" i="7"/>
  <c r="AK837" i="7"/>
  <c r="AL837" i="7"/>
  <c r="AM837" i="7"/>
  <c r="AN837" i="7"/>
  <c r="AC838" i="7"/>
  <c r="AD838" i="7"/>
  <c r="AE838" i="7"/>
  <c r="AF838" i="7"/>
  <c r="AG838" i="7"/>
  <c r="AH838" i="7"/>
  <c r="AI838" i="7"/>
  <c r="AJ838" i="7"/>
  <c r="AK838" i="7"/>
  <c r="AL838" i="7"/>
  <c r="AM838" i="7"/>
  <c r="AN838" i="7"/>
  <c r="AC839" i="7"/>
  <c r="AD839" i="7"/>
  <c r="AE839" i="7"/>
  <c r="AF839" i="7"/>
  <c r="AG839" i="7"/>
  <c r="AH839" i="7"/>
  <c r="AI839" i="7"/>
  <c r="AJ839" i="7"/>
  <c r="AK839" i="7"/>
  <c r="AL839" i="7"/>
  <c r="AM839" i="7"/>
  <c r="AN839" i="7"/>
  <c r="AC840" i="7"/>
  <c r="AD840" i="7"/>
  <c r="AE840" i="7"/>
  <c r="AF840" i="7"/>
  <c r="AG840" i="7"/>
  <c r="AH840" i="7"/>
  <c r="AI840" i="7"/>
  <c r="AJ840" i="7"/>
  <c r="AK840" i="7"/>
  <c r="AL840" i="7"/>
  <c r="AM840" i="7"/>
  <c r="AN840" i="7"/>
  <c r="AC841" i="7"/>
  <c r="AD841" i="7"/>
  <c r="AE841" i="7"/>
  <c r="AF841" i="7"/>
  <c r="AG841" i="7"/>
  <c r="AH841" i="7"/>
  <c r="AI841" i="7"/>
  <c r="AJ841" i="7"/>
  <c r="AK841" i="7"/>
  <c r="AL841" i="7"/>
  <c r="AM841" i="7"/>
  <c r="AN841" i="7"/>
  <c r="AC842" i="7"/>
  <c r="AD842" i="7"/>
  <c r="AE842" i="7"/>
  <c r="AF842" i="7"/>
  <c r="AG842" i="7"/>
  <c r="AH842" i="7"/>
  <c r="AI842" i="7"/>
  <c r="AJ842" i="7"/>
  <c r="AK842" i="7"/>
  <c r="AL842" i="7"/>
  <c r="AM842" i="7"/>
  <c r="AN842" i="7"/>
  <c r="AC843" i="7"/>
  <c r="AD843" i="7"/>
  <c r="AE843" i="7"/>
  <c r="AF843" i="7"/>
  <c r="AG843" i="7"/>
  <c r="AH843" i="7"/>
  <c r="AI843" i="7"/>
  <c r="AJ843" i="7"/>
  <c r="AK843" i="7"/>
  <c r="AL843" i="7"/>
  <c r="AM843" i="7"/>
  <c r="AN843" i="7"/>
  <c r="AC844" i="7"/>
  <c r="AD844" i="7"/>
  <c r="AE844" i="7"/>
  <c r="AF844" i="7"/>
  <c r="AG844" i="7"/>
  <c r="AH844" i="7"/>
  <c r="AI844" i="7"/>
  <c r="AJ844" i="7"/>
  <c r="AK844" i="7"/>
  <c r="AL844" i="7"/>
  <c r="AM844" i="7"/>
  <c r="AN844" i="7"/>
  <c r="AC845" i="7"/>
  <c r="AD845" i="7"/>
  <c r="AE845" i="7"/>
  <c r="AF845" i="7"/>
  <c r="AG845" i="7"/>
  <c r="AH845" i="7"/>
  <c r="AI845" i="7"/>
  <c r="AJ845" i="7"/>
  <c r="AK845" i="7"/>
  <c r="AL845" i="7"/>
  <c r="AM845" i="7"/>
  <c r="AN845" i="7"/>
  <c r="AC846" i="7"/>
  <c r="AD846" i="7"/>
  <c r="AE846" i="7"/>
  <c r="AF846" i="7"/>
  <c r="AG846" i="7"/>
  <c r="AH846" i="7"/>
  <c r="AI846" i="7"/>
  <c r="AJ846" i="7"/>
  <c r="AK846" i="7"/>
  <c r="AL846" i="7"/>
  <c r="AM846" i="7"/>
  <c r="AN846" i="7"/>
  <c r="AC847" i="7"/>
  <c r="AD847" i="7"/>
  <c r="AE847" i="7"/>
  <c r="AF847" i="7"/>
  <c r="AG847" i="7"/>
  <c r="AH847" i="7"/>
  <c r="AI847" i="7"/>
  <c r="AJ847" i="7"/>
  <c r="AK847" i="7"/>
  <c r="AL847" i="7"/>
  <c r="AM847" i="7"/>
  <c r="AN847" i="7"/>
  <c r="AC848" i="7"/>
  <c r="AD848" i="7"/>
  <c r="AE848" i="7"/>
  <c r="AF848" i="7"/>
  <c r="AG848" i="7"/>
  <c r="AH848" i="7"/>
  <c r="AI848" i="7"/>
  <c r="AJ848" i="7"/>
  <c r="AK848" i="7"/>
  <c r="AL848" i="7"/>
  <c r="AM848" i="7"/>
  <c r="AN848" i="7"/>
  <c r="AC849" i="7"/>
  <c r="AD849" i="7"/>
  <c r="AE849" i="7"/>
  <c r="AF849" i="7"/>
  <c r="AG849" i="7"/>
  <c r="AH849" i="7"/>
  <c r="AI849" i="7"/>
  <c r="AJ849" i="7"/>
  <c r="AK849" i="7"/>
  <c r="AL849" i="7"/>
  <c r="AM849" i="7"/>
  <c r="AN849" i="7"/>
  <c r="AC850" i="7"/>
  <c r="AD850" i="7"/>
  <c r="AE850" i="7"/>
  <c r="AF850" i="7"/>
  <c r="AG850" i="7"/>
  <c r="AH850" i="7"/>
  <c r="AI850" i="7"/>
  <c r="AJ850" i="7"/>
  <c r="AK850" i="7"/>
  <c r="AL850" i="7"/>
  <c r="AM850" i="7"/>
  <c r="AN850" i="7"/>
  <c r="AC851" i="7"/>
  <c r="AD851" i="7"/>
  <c r="AE851" i="7"/>
  <c r="AF851" i="7"/>
  <c r="AG851" i="7"/>
  <c r="AH851" i="7"/>
  <c r="AI851" i="7"/>
  <c r="AJ851" i="7"/>
  <c r="AK851" i="7"/>
  <c r="AL851" i="7"/>
  <c r="AM851" i="7"/>
  <c r="AN851" i="7"/>
  <c r="AC852" i="7"/>
  <c r="AD852" i="7"/>
  <c r="AE852" i="7"/>
  <c r="AF852" i="7"/>
  <c r="AG852" i="7"/>
  <c r="AH852" i="7"/>
  <c r="AI852" i="7"/>
  <c r="AJ852" i="7"/>
  <c r="AK852" i="7"/>
  <c r="AL852" i="7"/>
  <c r="AM852" i="7"/>
  <c r="AN852" i="7"/>
  <c r="AC853" i="7"/>
  <c r="AD853" i="7"/>
  <c r="AE853" i="7"/>
  <c r="AF853" i="7"/>
  <c r="AG853" i="7"/>
  <c r="AH853" i="7"/>
  <c r="AI853" i="7"/>
  <c r="AJ853" i="7"/>
  <c r="AK853" i="7"/>
  <c r="AL853" i="7"/>
  <c r="AM853" i="7"/>
  <c r="AN853" i="7"/>
  <c r="AC854" i="7"/>
  <c r="AD854" i="7"/>
  <c r="AE854" i="7"/>
  <c r="AF854" i="7"/>
  <c r="AG854" i="7"/>
  <c r="AH854" i="7"/>
  <c r="AI854" i="7"/>
  <c r="AJ854" i="7"/>
  <c r="AK854" i="7"/>
  <c r="AL854" i="7"/>
  <c r="AM854" i="7"/>
  <c r="AN854" i="7"/>
  <c r="AC855" i="7"/>
  <c r="AD855" i="7"/>
  <c r="AE855" i="7"/>
  <c r="AF855" i="7"/>
  <c r="AG855" i="7"/>
  <c r="AH855" i="7"/>
  <c r="AI855" i="7"/>
  <c r="AJ855" i="7"/>
  <c r="AK855" i="7"/>
  <c r="AL855" i="7"/>
  <c r="AM855" i="7"/>
  <c r="AN855" i="7"/>
  <c r="AC856" i="7"/>
  <c r="AD856" i="7"/>
  <c r="AE856" i="7"/>
  <c r="AF856" i="7"/>
  <c r="AG856" i="7"/>
  <c r="AH856" i="7"/>
  <c r="AI856" i="7"/>
  <c r="AJ856" i="7"/>
  <c r="AK856" i="7"/>
  <c r="AL856" i="7"/>
  <c r="AM856" i="7"/>
  <c r="AN856" i="7"/>
  <c r="AC857" i="7"/>
  <c r="AD857" i="7"/>
  <c r="AE857" i="7"/>
  <c r="AF857" i="7"/>
  <c r="AG857" i="7"/>
  <c r="AH857" i="7"/>
  <c r="AI857" i="7"/>
  <c r="AJ857" i="7"/>
  <c r="AK857" i="7"/>
  <c r="AL857" i="7"/>
  <c r="AM857" i="7"/>
  <c r="AN857" i="7"/>
  <c r="AC858" i="7"/>
  <c r="AD858" i="7"/>
  <c r="AE858" i="7"/>
  <c r="AF858" i="7"/>
  <c r="AG858" i="7"/>
  <c r="AH858" i="7"/>
  <c r="AI858" i="7"/>
  <c r="AJ858" i="7"/>
  <c r="AK858" i="7"/>
  <c r="AL858" i="7"/>
  <c r="AM858" i="7"/>
  <c r="AN858" i="7"/>
  <c r="AC859" i="7"/>
  <c r="AD859" i="7"/>
  <c r="AE859" i="7"/>
  <c r="AF859" i="7"/>
  <c r="AG859" i="7"/>
  <c r="AH859" i="7"/>
  <c r="AI859" i="7"/>
  <c r="AJ859" i="7"/>
  <c r="AK859" i="7"/>
  <c r="AL859" i="7"/>
  <c r="AM859" i="7"/>
  <c r="AN859" i="7"/>
  <c r="AC860" i="7"/>
  <c r="AD860" i="7"/>
  <c r="AE860" i="7"/>
  <c r="AF860" i="7"/>
  <c r="AG860" i="7"/>
  <c r="AH860" i="7"/>
  <c r="AI860" i="7"/>
  <c r="AJ860" i="7"/>
  <c r="AK860" i="7"/>
  <c r="AL860" i="7"/>
  <c r="AM860" i="7"/>
  <c r="AN860" i="7"/>
  <c r="AC861" i="7"/>
  <c r="AD861" i="7"/>
  <c r="AE861" i="7"/>
  <c r="AF861" i="7"/>
  <c r="AG861" i="7"/>
  <c r="AH861" i="7"/>
  <c r="AI861" i="7"/>
  <c r="AJ861" i="7"/>
  <c r="AK861" i="7"/>
  <c r="AL861" i="7"/>
  <c r="AM861" i="7"/>
  <c r="AN861" i="7"/>
  <c r="AC862" i="7"/>
  <c r="AD862" i="7"/>
  <c r="AE862" i="7"/>
  <c r="AF862" i="7"/>
  <c r="AG862" i="7"/>
  <c r="AH862" i="7"/>
  <c r="AI862" i="7"/>
  <c r="AJ862" i="7"/>
  <c r="AK862" i="7"/>
  <c r="AL862" i="7"/>
  <c r="AM862" i="7"/>
  <c r="AN862" i="7"/>
  <c r="AC863" i="7"/>
  <c r="AD863" i="7"/>
  <c r="AE863" i="7"/>
  <c r="AF863" i="7"/>
  <c r="AG863" i="7"/>
  <c r="AH863" i="7"/>
  <c r="AI863" i="7"/>
  <c r="AJ863" i="7"/>
  <c r="AK863" i="7"/>
  <c r="AL863" i="7"/>
  <c r="AM863" i="7"/>
  <c r="AN863" i="7"/>
  <c r="AC864" i="7"/>
  <c r="AD864" i="7"/>
  <c r="AE864" i="7"/>
  <c r="AF864" i="7"/>
  <c r="AG864" i="7"/>
  <c r="AH864" i="7"/>
  <c r="AI864" i="7"/>
  <c r="AJ864" i="7"/>
  <c r="AK864" i="7"/>
  <c r="AL864" i="7"/>
  <c r="AM864" i="7"/>
  <c r="AN864" i="7"/>
  <c r="AC865" i="7"/>
  <c r="AD865" i="7"/>
  <c r="AE865" i="7"/>
  <c r="AF865" i="7"/>
  <c r="AG865" i="7"/>
  <c r="AH865" i="7"/>
  <c r="AI865" i="7"/>
  <c r="AJ865" i="7"/>
  <c r="AK865" i="7"/>
  <c r="AL865" i="7"/>
  <c r="AM865" i="7"/>
  <c r="AN865" i="7"/>
  <c r="AC866" i="7"/>
  <c r="AD866" i="7"/>
  <c r="AE866" i="7"/>
  <c r="AF866" i="7"/>
  <c r="AG866" i="7"/>
  <c r="AH866" i="7"/>
  <c r="AI866" i="7"/>
  <c r="AJ866" i="7"/>
  <c r="AK866" i="7"/>
  <c r="AL866" i="7"/>
  <c r="AM866" i="7"/>
  <c r="AN866" i="7"/>
  <c r="AC867" i="7"/>
  <c r="AD867" i="7"/>
  <c r="AE867" i="7"/>
  <c r="AF867" i="7"/>
  <c r="AG867" i="7"/>
  <c r="AH867" i="7"/>
  <c r="AI867" i="7"/>
  <c r="AJ867" i="7"/>
  <c r="AK867" i="7"/>
  <c r="AL867" i="7"/>
  <c r="AM867" i="7"/>
  <c r="AN867" i="7"/>
  <c r="AC868" i="7"/>
  <c r="AD868" i="7"/>
  <c r="AE868" i="7"/>
  <c r="AF868" i="7"/>
  <c r="AG868" i="7"/>
  <c r="AH868" i="7"/>
  <c r="AI868" i="7"/>
  <c r="AJ868" i="7"/>
  <c r="AK868" i="7"/>
  <c r="AL868" i="7"/>
  <c r="AM868" i="7"/>
  <c r="AN868" i="7"/>
  <c r="AC869" i="7"/>
  <c r="AD869" i="7"/>
  <c r="AE869" i="7"/>
  <c r="AF869" i="7"/>
  <c r="AG869" i="7"/>
  <c r="AH869" i="7"/>
  <c r="AI869" i="7"/>
  <c r="AJ869" i="7"/>
  <c r="AK869" i="7"/>
  <c r="AL869" i="7"/>
  <c r="AM869" i="7"/>
  <c r="AN869" i="7"/>
  <c r="AC870" i="7"/>
  <c r="AD870" i="7"/>
  <c r="AE870" i="7"/>
  <c r="AF870" i="7"/>
  <c r="AG870" i="7"/>
  <c r="AH870" i="7"/>
  <c r="AI870" i="7"/>
  <c r="AJ870" i="7"/>
  <c r="AK870" i="7"/>
  <c r="AL870" i="7"/>
  <c r="AM870" i="7"/>
  <c r="AN870" i="7"/>
  <c r="AC871" i="7"/>
  <c r="AD871" i="7"/>
  <c r="AE871" i="7"/>
  <c r="AF871" i="7"/>
  <c r="AG871" i="7"/>
  <c r="AH871" i="7"/>
  <c r="AI871" i="7"/>
  <c r="AJ871" i="7"/>
  <c r="AK871" i="7"/>
  <c r="AL871" i="7"/>
  <c r="AM871" i="7"/>
  <c r="AN871" i="7"/>
  <c r="AC872" i="7"/>
  <c r="AD872" i="7"/>
  <c r="AE872" i="7"/>
  <c r="AF872" i="7"/>
  <c r="AG872" i="7"/>
  <c r="AH872" i="7"/>
  <c r="AI872" i="7"/>
  <c r="AJ872" i="7"/>
  <c r="AK872" i="7"/>
  <c r="AL872" i="7"/>
  <c r="AM872" i="7"/>
  <c r="AN872" i="7"/>
  <c r="AC873" i="7"/>
  <c r="AD873" i="7"/>
  <c r="AE873" i="7"/>
  <c r="AF873" i="7"/>
  <c r="AG873" i="7"/>
  <c r="AH873" i="7"/>
  <c r="AI873" i="7"/>
  <c r="AJ873" i="7"/>
  <c r="AK873" i="7"/>
  <c r="AL873" i="7"/>
  <c r="AM873" i="7"/>
  <c r="AN873" i="7"/>
  <c r="AC874" i="7"/>
  <c r="AD874" i="7"/>
  <c r="AE874" i="7"/>
  <c r="AF874" i="7"/>
  <c r="AG874" i="7"/>
  <c r="AH874" i="7"/>
  <c r="AI874" i="7"/>
  <c r="AJ874" i="7"/>
  <c r="AK874" i="7"/>
  <c r="AL874" i="7"/>
  <c r="AM874" i="7"/>
  <c r="AN874" i="7"/>
  <c r="AC875" i="7"/>
  <c r="AD875" i="7"/>
  <c r="AE875" i="7"/>
  <c r="AF875" i="7"/>
  <c r="AG875" i="7"/>
  <c r="AH875" i="7"/>
  <c r="AI875" i="7"/>
  <c r="AJ875" i="7"/>
  <c r="AK875" i="7"/>
  <c r="AL875" i="7"/>
  <c r="AM875" i="7"/>
  <c r="AN875" i="7"/>
  <c r="AC876" i="7"/>
  <c r="AD876" i="7"/>
  <c r="AE876" i="7"/>
  <c r="AF876" i="7"/>
  <c r="AG876" i="7"/>
  <c r="AH876" i="7"/>
  <c r="AI876" i="7"/>
  <c r="AJ876" i="7"/>
  <c r="AK876" i="7"/>
  <c r="AL876" i="7"/>
  <c r="AM876" i="7"/>
  <c r="AN876" i="7"/>
  <c r="AC877" i="7"/>
  <c r="AD877" i="7"/>
  <c r="AE877" i="7"/>
  <c r="AF877" i="7"/>
  <c r="AG877" i="7"/>
  <c r="AH877" i="7"/>
  <c r="AI877" i="7"/>
  <c r="AJ877" i="7"/>
  <c r="AK877" i="7"/>
  <c r="AL877" i="7"/>
  <c r="AM877" i="7"/>
  <c r="AN877" i="7"/>
  <c r="AC878" i="7"/>
  <c r="AD878" i="7"/>
  <c r="AE878" i="7"/>
  <c r="AF878" i="7"/>
  <c r="AG878" i="7"/>
  <c r="AH878" i="7"/>
  <c r="AI878" i="7"/>
  <c r="AJ878" i="7"/>
  <c r="AK878" i="7"/>
  <c r="AL878" i="7"/>
  <c r="AM878" i="7"/>
  <c r="AN878" i="7"/>
  <c r="AC879" i="7"/>
  <c r="AD879" i="7"/>
  <c r="AE879" i="7"/>
  <c r="AF879" i="7"/>
  <c r="AG879" i="7"/>
  <c r="AH879" i="7"/>
  <c r="AI879" i="7"/>
  <c r="AJ879" i="7"/>
  <c r="AK879" i="7"/>
  <c r="AL879" i="7"/>
  <c r="AM879" i="7"/>
  <c r="AN879" i="7"/>
  <c r="AC880" i="7"/>
  <c r="AD880" i="7"/>
  <c r="AE880" i="7"/>
  <c r="AF880" i="7"/>
  <c r="AG880" i="7"/>
  <c r="AH880" i="7"/>
  <c r="AI880" i="7"/>
  <c r="AJ880" i="7"/>
  <c r="AK880" i="7"/>
  <c r="AL880" i="7"/>
  <c r="AM880" i="7"/>
  <c r="AN880" i="7"/>
  <c r="AC881" i="7"/>
  <c r="AD881" i="7"/>
  <c r="AE881" i="7"/>
  <c r="AF881" i="7"/>
  <c r="AG881" i="7"/>
  <c r="AH881" i="7"/>
  <c r="AI881" i="7"/>
  <c r="AJ881" i="7"/>
  <c r="AK881" i="7"/>
  <c r="AL881" i="7"/>
  <c r="AM881" i="7"/>
  <c r="AN881" i="7"/>
  <c r="AC882" i="7"/>
  <c r="AD882" i="7"/>
  <c r="AE882" i="7"/>
  <c r="AF882" i="7"/>
  <c r="AG882" i="7"/>
  <c r="AH882" i="7"/>
  <c r="AI882" i="7"/>
  <c r="AJ882" i="7"/>
  <c r="AK882" i="7"/>
  <c r="AL882" i="7"/>
  <c r="AM882" i="7"/>
  <c r="AN882" i="7"/>
  <c r="AC883" i="7"/>
  <c r="AD883" i="7"/>
  <c r="AE883" i="7"/>
  <c r="AF883" i="7"/>
  <c r="AG883" i="7"/>
  <c r="AH883" i="7"/>
  <c r="AI883" i="7"/>
  <c r="AJ883" i="7"/>
  <c r="AK883" i="7"/>
  <c r="AL883" i="7"/>
  <c r="AM883" i="7"/>
  <c r="AN883" i="7"/>
  <c r="AC884" i="7"/>
  <c r="AD884" i="7"/>
  <c r="AE884" i="7"/>
  <c r="AF884" i="7"/>
  <c r="AG884" i="7"/>
  <c r="AH884" i="7"/>
  <c r="AI884" i="7"/>
  <c r="AJ884" i="7"/>
  <c r="AK884" i="7"/>
  <c r="AL884" i="7"/>
  <c r="AM884" i="7"/>
  <c r="AN884" i="7"/>
  <c r="AC885" i="7"/>
  <c r="AD885" i="7"/>
  <c r="AE885" i="7"/>
  <c r="AF885" i="7"/>
  <c r="AG885" i="7"/>
  <c r="AH885" i="7"/>
  <c r="AI885" i="7"/>
  <c r="AJ885" i="7"/>
  <c r="AK885" i="7"/>
  <c r="AL885" i="7"/>
  <c r="AM885" i="7"/>
  <c r="AN885" i="7"/>
  <c r="AC886" i="7"/>
  <c r="AD886" i="7"/>
  <c r="AE886" i="7"/>
  <c r="AF886" i="7"/>
  <c r="AG886" i="7"/>
  <c r="AH886" i="7"/>
  <c r="AI886" i="7"/>
  <c r="AJ886" i="7"/>
  <c r="AK886" i="7"/>
  <c r="AL886" i="7"/>
  <c r="AM886" i="7"/>
  <c r="AN886" i="7"/>
  <c r="AC887" i="7"/>
  <c r="AD887" i="7"/>
  <c r="AE887" i="7"/>
  <c r="AF887" i="7"/>
  <c r="AG887" i="7"/>
  <c r="AH887" i="7"/>
  <c r="AI887" i="7"/>
  <c r="AJ887" i="7"/>
  <c r="AK887" i="7"/>
  <c r="AL887" i="7"/>
  <c r="AM887" i="7"/>
  <c r="AN887" i="7"/>
  <c r="AC888" i="7"/>
  <c r="AD888" i="7"/>
  <c r="AE888" i="7"/>
  <c r="AF888" i="7"/>
  <c r="AG888" i="7"/>
  <c r="AH888" i="7"/>
  <c r="AI888" i="7"/>
  <c r="AJ888" i="7"/>
  <c r="AK888" i="7"/>
  <c r="AL888" i="7"/>
  <c r="AM888" i="7"/>
  <c r="AN888" i="7"/>
  <c r="AC889" i="7"/>
  <c r="AD889" i="7"/>
  <c r="AE889" i="7"/>
  <c r="AF889" i="7"/>
  <c r="AG889" i="7"/>
  <c r="AH889" i="7"/>
  <c r="AI889" i="7"/>
  <c r="AJ889" i="7"/>
  <c r="AK889" i="7"/>
  <c r="AL889" i="7"/>
  <c r="AM889" i="7"/>
  <c r="AN889" i="7"/>
  <c r="AC890" i="7"/>
  <c r="AD890" i="7"/>
  <c r="AE890" i="7"/>
  <c r="AF890" i="7"/>
  <c r="AG890" i="7"/>
  <c r="AH890" i="7"/>
  <c r="AI890" i="7"/>
  <c r="AJ890" i="7"/>
  <c r="AK890" i="7"/>
  <c r="AL890" i="7"/>
  <c r="AM890" i="7"/>
  <c r="AN890" i="7"/>
  <c r="AC891" i="7"/>
  <c r="AD891" i="7"/>
  <c r="AE891" i="7"/>
  <c r="AF891" i="7"/>
  <c r="AG891" i="7"/>
  <c r="AH891" i="7"/>
  <c r="AI891" i="7"/>
  <c r="AJ891" i="7"/>
  <c r="AK891" i="7"/>
  <c r="AL891" i="7"/>
  <c r="AM891" i="7"/>
  <c r="AN891" i="7"/>
  <c r="AC892" i="7"/>
  <c r="AD892" i="7"/>
  <c r="AE892" i="7"/>
  <c r="AF892" i="7"/>
  <c r="AG892" i="7"/>
  <c r="AH892" i="7"/>
  <c r="AI892" i="7"/>
  <c r="AJ892" i="7"/>
  <c r="AK892" i="7"/>
  <c r="AL892" i="7"/>
  <c r="AM892" i="7"/>
  <c r="AN892" i="7"/>
  <c r="AC893" i="7"/>
  <c r="AD893" i="7"/>
  <c r="AE893" i="7"/>
  <c r="AF893" i="7"/>
  <c r="AG893" i="7"/>
  <c r="AH893" i="7"/>
  <c r="AI893" i="7"/>
  <c r="AJ893" i="7"/>
  <c r="AK893" i="7"/>
  <c r="AL893" i="7"/>
  <c r="AM893" i="7"/>
  <c r="AN893" i="7"/>
  <c r="AC894" i="7"/>
  <c r="AD894" i="7"/>
  <c r="AE894" i="7"/>
  <c r="AF894" i="7"/>
  <c r="AG894" i="7"/>
  <c r="AH894" i="7"/>
  <c r="AI894" i="7"/>
  <c r="AJ894" i="7"/>
  <c r="AK894" i="7"/>
  <c r="AL894" i="7"/>
  <c r="AM894" i="7"/>
  <c r="AN894" i="7"/>
  <c r="AC895" i="7"/>
  <c r="AD895" i="7"/>
  <c r="AE895" i="7"/>
  <c r="AF895" i="7"/>
  <c r="AG895" i="7"/>
  <c r="AH895" i="7"/>
  <c r="AI895" i="7"/>
  <c r="AJ895" i="7"/>
  <c r="AK895" i="7"/>
  <c r="AL895" i="7"/>
  <c r="AM895" i="7"/>
  <c r="AN895" i="7"/>
  <c r="AC896" i="7"/>
  <c r="AD896" i="7"/>
  <c r="AE896" i="7"/>
  <c r="AF896" i="7"/>
  <c r="AG896" i="7"/>
  <c r="AH896" i="7"/>
  <c r="AI896" i="7"/>
  <c r="AJ896" i="7"/>
  <c r="AK896" i="7"/>
  <c r="AL896" i="7"/>
  <c r="AM896" i="7"/>
  <c r="AN896" i="7"/>
  <c r="AC897" i="7"/>
  <c r="AD897" i="7"/>
  <c r="AE897" i="7"/>
  <c r="AF897" i="7"/>
  <c r="AG897" i="7"/>
  <c r="AH897" i="7"/>
  <c r="AI897" i="7"/>
  <c r="AJ897" i="7"/>
  <c r="AK897" i="7"/>
  <c r="AL897" i="7"/>
  <c r="AM897" i="7"/>
  <c r="AN897" i="7"/>
  <c r="AC898" i="7"/>
  <c r="AD898" i="7"/>
  <c r="AE898" i="7"/>
  <c r="AF898" i="7"/>
  <c r="AG898" i="7"/>
  <c r="AH898" i="7"/>
  <c r="AI898" i="7"/>
  <c r="AJ898" i="7"/>
  <c r="AK898" i="7"/>
  <c r="AL898" i="7"/>
  <c r="AM898" i="7"/>
  <c r="AN898" i="7"/>
  <c r="AC899" i="7"/>
  <c r="AD899" i="7"/>
  <c r="AE899" i="7"/>
  <c r="AF899" i="7"/>
  <c r="AG899" i="7"/>
  <c r="AH899" i="7"/>
  <c r="AI899" i="7"/>
  <c r="AJ899" i="7"/>
  <c r="AK899" i="7"/>
  <c r="AL899" i="7"/>
  <c r="AM899" i="7"/>
  <c r="AN899" i="7"/>
  <c r="AC900" i="7"/>
  <c r="AD900" i="7"/>
  <c r="AE900" i="7"/>
  <c r="AF900" i="7"/>
  <c r="AG900" i="7"/>
  <c r="AH900" i="7"/>
  <c r="AI900" i="7"/>
  <c r="AJ900" i="7"/>
  <c r="AK900" i="7"/>
  <c r="AL900" i="7"/>
  <c r="AM900" i="7"/>
  <c r="AN900" i="7"/>
  <c r="AC901" i="7"/>
  <c r="AD901" i="7"/>
  <c r="AE901" i="7"/>
  <c r="AF901" i="7"/>
  <c r="AG901" i="7"/>
  <c r="AH901" i="7"/>
  <c r="AI901" i="7"/>
  <c r="AJ901" i="7"/>
  <c r="AK901" i="7"/>
  <c r="AL901" i="7"/>
  <c r="AM901" i="7"/>
  <c r="AN901" i="7"/>
  <c r="AC902" i="7"/>
  <c r="AD902" i="7"/>
  <c r="AE902" i="7"/>
  <c r="AF902" i="7"/>
  <c r="AG902" i="7"/>
  <c r="AH902" i="7"/>
  <c r="AI902" i="7"/>
  <c r="AJ902" i="7"/>
  <c r="AK902" i="7"/>
  <c r="AL902" i="7"/>
  <c r="AM902" i="7"/>
  <c r="AN902" i="7"/>
  <c r="AC903" i="7"/>
  <c r="AD903" i="7"/>
  <c r="AE903" i="7"/>
  <c r="AF903" i="7"/>
  <c r="AG903" i="7"/>
  <c r="AH903" i="7"/>
  <c r="AI903" i="7"/>
  <c r="AJ903" i="7"/>
  <c r="AK903" i="7"/>
  <c r="AL903" i="7"/>
  <c r="AM903" i="7"/>
  <c r="AN903" i="7"/>
  <c r="AC904" i="7"/>
  <c r="AD904" i="7"/>
  <c r="AE904" i="7"/>
  <c r="AF904" i="7"/>
  <c r="AG904" i="7"/>
  <c r="AH904" i="7"/>
  <c r="AI904" i="7"/>
  <c r="AJ904" i="7"/>
  <c r="AK904" i="7"/>
  <c r="AL904" i="7"/>
  <c r="AM904" i="7"/>
  <c r="AN904" i="7"/>
  <c r="AC905" i="7"/>
  <c r="AD905" i="7"/>
  <c r="AE905" i="7"/>
  <c r="AF905" i="7"/>
  <c r="AG905" i="7"/>
  <c r="AH905" i="7"/>
  <c r="AI905" i="7"/>
  <c r="AJ905" i="7"/>
  <c r="AK905" i="7"/>
  <c r="AL905" i="7"/>
  <c r="AM905" i="7"/>
  <c r="AN905" i="7"/>
  <c r="AC906" i="7"/>
  <c r="AD906" i="7"/>
  <c r="AE906" i="7"/>
  <c r="AF906" i="7"/>
  <c r="AG906" i="7"/>
  <c r="AH906" i="7"/>
  <c r="AI906" i="7"/>
  <c r="AJ906" i="7"/>
  <c r="AK906" i="7"/>
  <c r="AL906" i="7"/>
  <c r="AM906" i="7"/>
  <c r="AN906" i="7"/>
  <c r="AC907" i="7"/>
  <c r="AD907" i="7"/>
  <c r="AE907" i="7"/>
  <c r="AF907" i="7"/>
  <c r="AG907" i="7"/>
  <c r="AH907" i="7"/>
  <c r="AI907" i="7"/>
  <c r="AJ907" i="7"/>
  <c r="AK907" i="7"/>
  <c r="AL907" i="7"/>
  <c r="AM907" i="7"/>
  <c r="AN907" i="7"/>
  <c r="AC908" i="7"/>
  <c r="AD908" i="7"/>
  <c r="AE908" i="7"/>
  <c r="AF908" i="7"/>
  <c r="AG908" i="7"/>
  <c r="AH908" i="7"/>
  <c r="AI908" i="7"/>
  <c r="AJ908" i="7"/>
  <c r="AK908" i="7"/>
  <c r="AL908" i="7"/>
  <c r="AM908" i="7"/>
  <c r="AN908" i="7"/>
  <c r="AC909" i="7"/>
  <c r="AD909" i="7"/>
  <c r="AE909" i="7"/>
  <c r="AF909" i="7"/>
  <c r="AG909" i="7"/>
  <c r="AH909" i="7"/>
  <c r="AI909" i="7"/>
  <c r="AJ909" i="7"/>
  <c r="AK909" i="7"/>
  <c r="AL909" i="7"/>
  <c r="AM909" i="7"/>
  <c r="AN909" i="7"/>
  <c r="AC910" i="7"/>
  <c r="AD910" i="7"/>
  <c r="AE910" i="7"/>
  <c r="AF910" i="7"/>
  <c r="AG910" i="7"/>
  <c r="AH910" i="7"/>
  <c r="AI910" i="7"/>
  <c r="AJ910" i="7"/>
  <c r="AK910" i="7"/>
  <c r="AL910" i="7"/>
  <c r="AM910" i="7"/>
  <c r="AN910" i="7"/>
  <c r="AC911" i="7"/>
  <c r="AD911" i="7"/>
  <c r="AE911" i="7"/>
  <c r="AF911" i="7"/>
  <c r="AG911" i="7"/>
  <c r="AH911" i="7"/>
  <c r="AI911" i="7"/>
  <c r="AJ911" i="7"/>
  <c r="AK911" i="7"/>
  <c r="AL911" i="7"/>
  <c r="AM911" i="7"/>
  <c r="AN911" i="7"/>
  <c r="AC912" i="7"/>
  <c r="AD912" i="7"/>
  <c r="AE912" i="7"/>
  <c r="AF912" i="7"/>
  <c r="AG912" i="7"/>
  <c r="AH912" i="7"/>
  <c r="AI912" i="7"/>
  <c r="AJ912" i="7"/>
  <c r="AK912" i="7"/>
  <c r="AL912" i="7"/>
  <c r="AM912" i="7"/>
  <c r="AN912" i="7"/>
  <c r="AC913" i="7"/>
  <c r="AD913" i="7"/>
  <c r="AE913" i="7"/>
  <c r="AF913" i="7"/>
  <c r="AG913" i="7"/>
  <c r="AH913" i="7"/>
  <c r="AI913" i="7"/>
  <c r="AJ913" i="7"/>
  <c r="AK913" i="7"/>
  <c r="AL913" i="7"/>
  <c r="AM913" i="7"/>
  <c r="AN913" i="7"/>
  <c r="AC914" i="7"/>
  <c r="AD914" i="7"/>
  <c r="AE914" i="7"/>
  <c r="AF914" i="7"/>
  <c r="AG914" i="7"/>
  <c r="AH914" i="7"/>
  <c r="AI914" i="7"/>
  <c r="AJ914" i="7"/>
  <c r="AK914" i="7"/>
  <c r="AL914" i="7"/>
  <c r="AM914" i="7"/>
  <c r="AN914" i="7"/>
  <c r="AC915" i="7"/>
  <c r="AD915" i="7"/>
  <c r="AE915" i="7"/>
  <c r="AF915" i="7"/>
  <c r="AG915" i="7"/>
  <c r="AH915" i="7"/>
  <c r="AI915" i="7"/>
  <c r="AJ915" i="7"/>
  <c r="AK915" i="7"/>
  <c r="AL915" i="7"/>
  <c r="AM915" i="7"/>
  <c r="AN915" i="7"/>
  <c r="AC916" i="7"/>
  <c r="AD916" i="7"/>
  <c r="AE916" i="7"/>
  <c r="AF916" i="7"/>
  <c r="AG916" i="7"/>
  <c r="AH916" i="7"/>
  <c r="AI916" i="7"/>
  <c r="AJ916" i="7"/>
  <c r="AK916" i="7"/>
  <c r="AL916" i="7"/>
  <c r="AM916" i="7"/>
  <c r="AN916" i="7"/>
  <c r="AC917" i="7"/>
  <c r="AD917" i="7"/>
  <c r="AE917" i="7"/>
  <c r="AF917" i="7"/>
  <c r="AG917" i="7"/>
  <c r="AH917" i="7"/>
  <c r="AI917" i="7"/>
  <c r="AJ917" i="7"/>
  <c r="AK917" i="7"/>
  <c r="AL917" i="7"/>
  <c r="AM917" i="7"/>
  <c r="AN917" i="7"/>
  <c r="AC918" i="7"/>
  <c r="AD918" i="7"/>
  <c r="AE918" i="7"/>
  <c r="AF918" i="7"/>
  <c r="AG918" i="7"/>
  <c r="AH918" i="7"/>
  <c r="AI918" i="7"/>
  <c r="AJ918" i="7"/>
  <c r="AK918" i="7"/>
  <c r="AL918" i="7"/>
  <c r="AM918" i="7"/>
  <c r="AN918" i="7"/>
  <c r="AC919" i="7"/>
  <c r="AD919" i="7"/>
  <c r="AE919" i="7"/>
  <c r="AF919" i="7"/>
  <c r="AG919" i="7"/>
  <c r="AH919" i="7"/>
  <c r="AI919" i="7"/>
  <c r="AJ919" i="7"/>
  <c r="AK919" i="7"/>
  <c r="AL919" i="7"/>
  <c r="AM919" i="7"/>
  <c r="AN919" i="7"/>
  <c r="AC920" i="7"/>
  <c r="AD920" i="7"/>
  <c r="AE920" i="7"/>
  <c r="AF920" i="7"/>
  <c r="AG920" i="7"/>
  <c r="AH920" i="7"/>
  <c r="AI920" i="7"/>
  <c r="AJ920" i="7"/>
  <c r="AK920" i="7"/>
  <c r="AL920" i="7"/>
  <c r="AM920" i="7"/>
  <c r="AN920" i="7"/>
  <c r="AC921" i="7"/>
  <c r="AD921" i="7"/>
  <c r="AE921" i="7"/>
  <c r="AF921" i="7"/>
  <c r="AG921" i="7"/>
  <c r="AH921" i="7"/>
  <c r="AI921" i="7"/>
  <c r="AJ921" i="7"/>
  <c r="AK921" i="7"/>
  <c r="AL921" i="7"/>
  <c r="AM921" i="7"/>
  <c r="AN921" i="7"/>
  <c r="AC922" i="7"/>
  <c r="AD922" i="7"/>
  <c r="AE922" i="7"/>
  <c r="AF922" i="7"/>
  <c r="AG922" i="7"/>
  <c r="AH922" i="7"/>
  <c r="AI922" i="7"/>
  <c r="AJ922" i="7"/>
  <c r="AK922" i="7"/>
  <c r="AL922" i="7"/>
  <c r="AM922" i="7"/>
  <c r="AN922" i="7"/>
  <c r="AC923" i="7"/>
  <c r="AD923" i="7"/>
  <c r="AE923" i="7"/>
  <c r="AF923" i="7"/>
  <c r="AG923" i="7"/>
  <c r="AH923" i="7"/>
  <c r="AI923" i="7"/>
  <c r="AJ923" i="7"/>
  <c r="AK923" i="7"/>
  <c r="AL923" i="7"/>
  <c r="AM923" i="7"/>
  <c r="AN923" i="7"/>
  <c r="AC924" i="7"/>
  <c r="AD924" i="7"/>
  <c r="AE924" i="7"/>
  <c r="AF924" i="7"/>
  <c r="AG924" i="7"/>
  <c r="AH924" i="7"/>
  <c r="AI924" i="7"/>
  <c r="AJ924" i="7"/>
  <c r="AK924" i="7"/>
  <c r="AL924" i="7"/>
  <c r="AM924" i="7"/>
  <c r="AN924" i="7"/>
  <c r="AC925" i="7"/>
  <c r="AD925" i="7"/>
  <c r="AE925" i="7"/>
  <c r="AF925" i="7"/>
  <c r="AG925" i="7"/>
  <c r="AH925" i="7"/>
  <c r="AI925" i="7"/>
  <c r="AJ925" i="7"/>
  <c r="AK925" i="7"/>
  <c r="AL925" i="7"/>
  <c r="AM925" i="7"/>
  <c r="AN925" i="7"/>
  <c r="AC926" i="7"/>
  <c r="AD926" i="7"/>
  <c r="AE926" i="7"/>
  <c r="AF926" i="7"/>
  <c r="AG926" i="7"/>
  <c r="AH926" i="7"/>
  <c r="AI926" i="7"/>
  <c r="AJ926" i="7"/>
  <c r="AK926" i="7"/>
  <c r="AL926" i="7"/>
  <c r="AM926" i="7"/>
  <c r="AN926" i="7"/>
  <c r="AC927" i="7"/>
  <c r="AD927" i="7"/>
  <c r="AE927" i="7"/>
  <c r="AF927" i="7"/>
  <c r="AG927" i="7"/>
  <c r="AH927" i="7"/>
  <c r="AI927" i="7"/>
  <c r="AJ927" i="7"/>
  <c r="AK927" i="7"/>
  <c r="AL927" i="7"/>
  <c r="AM927" i="7"/>
  <c r="AN927" i="7"/>
  <c r="AC928" i="7"/>
  <c r="AD928" i="7"/>
  <c r="AE928" i="7"/>
  <c r="AF928" i="7"/>
  <c r="AG928" i="7"/>
  <c r="AH928" i="7"/>
  <c r="AI928" i="7"/>
  <c r="AJ928" i="7"/>
  <c r="AK928" i="7"/>
  <c r="AL928" i="7"/>
  <c r="AM928" i="7"/>
  <c r="AN928" i="7"/>
  <c r="AC929" i="7"/>
  <c r="AD929" i="7"/>
  <c r="AE929" i="7"/>
  <c r="AF929" i="7"/>
  <c r="AG929" i="7"/>
  <c r="AH929" i="7"/>
  <c r="AI929" i="7"/>
  <c r="AJ929" i="7"/>
  <c r="AK929" i="7"/>
  <c r="AL929" i="7"/>
  <c r="AM929" i="7"/>
  <c r="AN929" i="7"/>
  <c r="AC930" i="7"/>
  <c r="AD930" i="7"/>
  <c r="AE930" i="7"/>
  <c r="AF930" i="7"/>
  <c r="AG930" i="7"/>
  <c r="AH930" i="7"/>
  <c r="AI930" i="7"/>
  <c r="AJ930" i="7"/>
  <c r="AK930" i="7"/>
  <c r="AL930" i="7"/>
  <c r="AM930" i="7"/>
  <c r="AN930" i="7"/>
  <c r="AC931" i="7"/>
  <c r="AD931" i="7"/>
  <c r="AE931" i="7"/>
  <c r="AF931" i="7"/>
  <c r="AG931" i="7"/>
  <c r="AH931" i="7"/>
  <c r="AI931" i="7"/>
  <c r="AJ931" i="7"/>
  <c r="AK931" i="7"/>
  <c r="AL931" i="7"/>
  <c r="AM931" i="7"/>
  <c r="AN931" i="7"/>
  <c r="AC932" i="7"/>
  <c r="AD932" i="7"/>
  <c r="AE932" i="7"/>
  <c r="AF932" i="7"/>
  <c r="AG932" i="7"/>
  <c r="AH932" i="7"/>
  <c r="AI932" i="7"/>
  <c r="AJ932" i="7"/>
  <c r="AK932" i="7"/>
  <c r="AL932" i="7"/>
  <c r="AM932" i="7"/>
  <c r="AN932" i="7"/>
  <c r="AC933" i="7"/>
  <c r="AD933" i="7"/>
  <c r="AE933" i="7"/>
  <c r="AF933" i="7"/>
  <c r="AG933" i="7"/>
  <c r="AH933" i="7"/>
  <c r="AI933" i="7"/>
  <c r="AJ933" i="7"/>
  <c r="AK933" i="7"/>
  <c r="AL933" i="7"/>
  <c r="AM933" i="7"/>
  <c r="AN933" i="7"/>
  <c r="AC934" i="7"/>
  <c r="AD934" i="7"/>
  <c r="AE934" i="7"/>
  <c r="AF934" i="7"/>
  <c r="AG934" i="7"/>
  <c r="AH934" i="7"/>
  <c r="AI934" i="7"/>
  <c r="AJ934" i="7"/>
  <c r="AK934" i="7"/>
  <c r="AL934" i="7"/>
  <c r="AM934" i="7"/>
  <c r="AN934" i="7"/>
  <c r="AC935" i="7"/>
  <c r="AD935" i="7"/>
  <c r="AE935" i="7"/>
  <c r="AF935" i="7"/>
  <c r="AG935" i="7"/>
  <c r="AH935" i="7"/>
  <c r="AI935" i="7"/>
  <c r="AJ935" i="7"/>
  <c r="AK935" i="7"/>
  <c r="AL935" i="7"/>
  <c r="AM935" i="7"/>
  <c r="AN935" i="7"/>
  <c r="AC936" i="7"/>
  <c r="AD936" i="7"/>
  <c r="AE936" i="7"/>
  <c r="AF936" i="7"/>
  <c r="AG936" i="7"/>
  <c r="AH936" i="7"/>
  <c r="AI936" i="7"/>
  <c r="AJ936" i="7"/>
  <c r="AK936" i="7"/>
  <c r="AL936" i="7"/>
  <c r="AM936" i="7"/>
  <c r="AN936" i="7"/>
  <c r="AC937" i="7"/>
  <c r="AD937" i="7"/>
  <c r="AE937" i="7"/>
  <c r="AF937" i="7"/>
  <c r="AG937" i="7"/>
  <c r="AH937" i="7"/>
  <c r="AI937" i="7"/>
  <c r="AJ937" i="7"/>
  <c r="AK937" i="7"/>
  <c r="AL937" i="7"/>
  <c r="AM937" i="7"/>
  <c r="AN937" i="7"/>
  <c r="AC938" i="7"/>
  <c r="AD938" i="7"/>
  <c r="AE938" i="7"/>
  <c r="AF938" i="7"/>
  <c r="AG938" i="7"/>
  <c r="AH938" i="7"/>
  <c r="AI938" i="7"/>
  <c r="AJ938" i="7"/>
  <c r="AK938" i="7"/>
  <c r="AL938" i="7"/>
  <c r="AM938" i="7"/>
  <c r="AN938" i="7"/>
  <c r="AC939" i="7"/>
  <c r="AD939" i="7"/>
  <c r="AE939" i="7"/>
  <c r="AF939" i="7"/>
  <c r="AG939" i="7"/>
  <c r="AH939" i="7"/>
  <c r="AI939" i="7"/>
  <c r="AJ939" i="7"/>
  <c r="AK939" i="7"/>
  <c r="AL939" i="7"/>
  <c r="AM939" i="7"/>
  <c r="AN939" i="7"/>
  <c r="AC940" i="7"/>
  <c r="AD940" i="7"/>
  <c r="AE940" i="7"/>
  <c r="AF940" i="7"/>
  <c r="AG940" i="7"/>
  <c r="AH940" i="7"/>
  <c r="AI940" i="7"/>
  <c r="AJ940" i="7"/>
  <c r="AK940" i="7"/>
  <c r="AL940" i="7"/>
  <c r="AM940" i="7"/>
  <c r="AN940" i="7"/>
  <c r="AC941" i="7"/>
  <c r="AD941" i="7"/>
  <c r="AE941" i="7"/>
  <c r="AF941" i="7"/>
  <c r="AG941" i="7"/>
  <c r="AH941" i="7"/>
  <c r="AI941" i="7"/>
  <c r="AJ941" i="7"/>
  <c r="AK941" i="7"/>
  <c r="AL941" i="7"/>
  <c r="AM941" i="7"/>
  <c r="AN941" i="7"/>
  <c r="AC942" i="7"/>
  <c r="AD942" i="7"/>
  <c r="AE942" i="7"/>
  <c r="AF942" i="7"/>
  <c r="AG942" i="7"/>
  <c r="AH942" i="7"/>
  <c r="AI942" i="7"/>
  <c r="AJ942" i="7"/>
  <c r="AK942" i="7"/>
  <c r="AL942" i="7"/>
  <c r="AM942" i="7"/>
  <c r="AN942" i="7"/>
  <c r="AC943" i="7"/>
  <c r="AD943" i="7"/>
  <c r="AE943" i="7"/>
  <c r="AF943" i="7"/>
  <c r="AG943" i="7"/>
  <c r="AH943" i="7"/>
  <c r="AI943" i="7"/>
  <c r="AJ943" i="7"/>
  <c r="AK943" i="7"/>
  <c r="AL943" i="7"/>
  <c r="AM943" i="7"/>
  <c r="AN943" i="7"/>
  <c r="AC944" i="7"/>
  <c r="AD944" i="7"/>
  <c r="AE944" i="7"/>
  <c r="AF944" i="7"/>
  <c r="AG944" i="7"/>
  <c r="AH944" i="7"/>
  <c r="AI944" i="7"/>
  <c r="AJ944" i="7"/>
  <c r="AK944" i="7"/>
  <c r="AL944" i="7"/>
  <c r="AM944" i="7"/>
  <c r="AN944" i="7"/>
  <c r="AC945" i="7"/>
  <c r="AD945" i="7"/>
  <c r="AE945" i="7"/>
  <c r="AF945" i="7"/>
  <c r="AG945" i="7"/>
  <c r="AH945" i="7"/>
  <c r="AI945" i="7"/>
  <c r="AJ945" i="7"/>
  <c r="AK945" i="7"/>
  <c r="AL945" i="7"/>
  <c r="AM945" i="7"/>
  <c r="AN945" i="7"/>
  <c r="AC946" i="7"/>
  <c r="AD946" i="7"/>
  <c r="AE946" i="7"/>
  <c r="AF946" i="7"/>
  <c r="AG946" i="7"/>
  <c r="AH946" i="7"/>
  <c r="AI946" i="7"/>
  <c r="AJ946" i="7"/>
  <c r="AK946" i="7"/>
  <c r="AL946" i="7"/>
  <c r="AM946" i="7"/>
  <c r="AN946" i="7"/>
  <c r="AC947" i="7"/>
  <c r="AD947" i="7"/>
  <c r="AE947" i="7"/>
  <c r="AF947" i="7"/>
  <c r="AG947" i="7"/>
  <c r="AH947" i="7"/>
  <c r="AI947" i="7"/>
  <c r="AJ947" i="7"/>
  <c r="AK947" i="7"/>
  <c r="AL947" i="7"/>
  <c r="AM947" i="7"/>
  <c r="AN947" i="7"/>
  <c r="AC948" i="7"/>
  <c r="AD948" i="7"/>
  <c r="AE948" i="7"/>
  <c r="AF948" i="7"/>
  <c r="AG948" i="7"/>
  <c r="AH948" i="7"/>
  <c r="AI948" i="7"/>
  <c r="AJ948" i="7"/>
  <c r="AK948" i="7"/>
  <c r="AL948" i="7"/>
  <c r="AM948" i="7"/>
  <c r="AN948" i="7"/>
  <c r="AC949" i="7"/>
  <c r="AD949" i="7"/>
  <c r="AE949" i="7"/>
  <c r="AF949" i="7"/>
  <c r="AG949" i="7"/>
  <c r="AH949" i="7"/>
  <c r="AI949" i="7"/>
  <c r="AJ949" i="7"/>
  <c r="AK949" i="7"/>
  <c r="AL949" i="7"/>
  <c r="AM949" i="7"/>
  <c r="AN949" i="7"/>
  <c r="AC950" i="7"/>
  <c r="AD950" i="7"/>
  <c r="AE950" i="7"/>
  <c r="AF950" i="7"/>
  <c r="AG950" i="7"/>
  <c r="AH950" i="7"/>
  <c r="AI950" i="7"/>
  <c r="AJ950" i="7"/>
  <c r="AK950" i="7"/>
  <c r="AL950" i="7"/>
  <c r="AM950" i="7"/>
  <c r="AN950" i="7"/>
  <c r="AC951" i="7"/>
  <c r="AD951" i="7"/>
  <c r="AE951" i="7"/>
  <c r="AF951" i="7"/>
  <c r="AG951" i="7"/>
  <c r="AH951" i="7"/>
  <c r="AI951" i="7"/>
  <c r="AJ951" i="7"/>
  <c r="AK951" i="7"/>
  <c r="AL951" i="7"/>
  <c r="AM951" i="7"/>
  <c r="AN951" i="7"/>
  <c r="AC952" i="7"/>
  <c r="AD952" i="7"/>
  <c r="AE952" i="7"/>
  <c r="AF952" i="7"/>
  <c r="AG952" i="7"/>
  <c r="AH952" i="7"/>
  <c r="AI952" i="7"/>
  <c r="AJ952" i="7"/>
  <c r="AK952" i="7"/>
  <c r="AL952" i="7"/>
  <c r="AM952" i="7"/>
  <c r="AN952" i="7"/>
  <c r="AC953" i="7"/>
  <c r="AD953" i="7"/>
  <c r="AE953" i="7"/>
  <c r="AF953" i="7"/>
  <c r="AG953" i="7"/>
  <c r="AH953" i="7"/>
  <c r="AI953" i="7"/>
  <c r="AJ953" i="7"/>
  <c r="AK953" i="7"/>
  <c r="AL953" i="7"/>
  <c r="AM953" i="7"/>
  <c r="AN953" i="7"/>
  <c r="AC954" i="7"/>
  <c r="AD954" i="7"/>
  <c r="AE954" i="7"/>
  <c r="AF954" i="7"/>
  <c r="AG954" i="7"/>
  <c r="AH954" i="7"/>
  <c r="AI954" i="7"/>
  <c r="AJ954" i="7"/>
  <c r="AK954" i="7"/>
  <c r="AL954" i="7"/>
  <c r="AM954" i="7"/>
  <c r="AN954" i="7"/>
  <c r="AC955" i="7"/>
  <c r="AD955" i="7"/>
  <c r="AE955" i="7"/>
  <c r="AF955" i="7"/>
  <c r="AG955" i="7"/>
  <c r="AH955" i="7"/>
  <c r="AI955" i="7"/>
  <c r="AJ955" i="7"/>
  <c r="AK955" i="7"/>
  <c r="AL955" i="7"/>
  <c r="AM955" i="7"/>
  <c r="AN955" i="7"/>
  <c r="AC956" i="7"/>
  <c r="AD956" i="7"/>
  <c r="AE956" i="7"/>
  <c r="AF956" i="7"/>
  <c r="AG956" i="7"/>
  <c r="AH956" i="7"/>
  <c r="AI956" i="7"/>
  <c r="AJ956" i="7"/>
  <c r="AK956" i="7"/>
  <c r="AL956" i="7"/>
  <c r="AM956" i="7"/>
  <c r="AN956" i="7"/>
  <c r="AC957" i="7"/>
  <c r="AD957" i="7"/>
  <c r="AE957" i="7"/>
  <c r="AF957" i="7"/>
  <c r="AG957" i="7"/>
  <c r="AH957" i="7"/>
  <c r="AI957" i="7"/>
  <c r="AJ957" i="7"/>
  <c r="AK957" i="7"/>
  <c r="AL957" i="7"/>
  <c r="AM957" i="7"/>
  <c r="AN957" i="7"/>
  <c r="AC958" i="7"/>
  <c r="AD958" i="7"/>
  <c r="AE958" i="7"/>
  <c r="AF958" i="7"/>
  <c r="AG958" i="7"/>
  <c r="AH958" i="7"/>
  <c r="AI958" i="7"/>
  <c r="AJ958" i="7"/>
  <c r="AK958" i="7"/>
  <c r="AL958" i="7"/>
  <c r="AM958" i="7"/>
  <c r="AN958" i="7"/>
  <c r="AC959" i="7"/>
  <c r="AD959" i="7"/>
  <c r="AE959" i="7"/>
  <c r="AF959" i="7"/>
  <c r="AG959" i="7"/>
  <c r="AH959" i="7"/>
  <c r="AI959" i="7"/>
  <c r="AJ959" i="7"/>
  <c r="AK959" i="7"/>
  <c r="AL959" i="7"/>
  <c r="AM959" i="7"/>
  <c r="AN959" i="7"/>
  <c r="AC960" i="7"/>
  <c r="AD960" i="7"/>
  <c r="AE960" i="7"/>
  <c r="AF960" i="7"/>
  <c r="AG960" i="7"/>
  <c r="AH960" i="7"/>
  <c r="AI960" i="7"/>
  <c r="AJ960" i="7"/>
  <c r="AK960" i="7"/>
  <c r="AL960" i="7"/>
  <c r="AM960" i="7"/>
  <c r="AN960" i="7"/>
  <c r="AC961" i="7"/>
  <c r="AD961" i="7"/>
  <c r="AE961" i="7"/>
  <c r="AF961" i="7"/>
  <c r="AG961" i="7"/>
  <c r="AH961" i="7"/>
  <c r="AI961" i="7"/>
  <c r="AJ961" i="7"/>
  <c r="AK961" i="7"/>
  <c r="AL961" i="7"/>
  <c r="AM961" i="7"/>
  <c r="AN961" i="7"/>
  <c r="AC962" i="7"/>
  <c r="AD962" i="7"/>
  <c r="AE962" i="7"/>
  <c r="AF962" i="7"/>
  <c r="AG962" i="7"/>
  <c r="AH962" i="7"/>
  <c r="AI962" i="7"/>
  <c r="AJ962" i="7"/>
  <c r="AK962" i="7"/>
  <c r="AL962" i="7"/>
  <c r="AM962" i="7"/>
  <c r="AN962" i="7"/>
  <c r="AC963" i="7"/>
  <c r="AD963" i="7"/>
  <c r="AE963" i="7"/>
  <c r="AF963" i="7"/>
  <c r="AG963" i="7"/>
  <c r="AH963" i="7"/>
  <c r="AI963" i="7"/>
  <c r="AJ963" i="7"/>
  <c r="AK963" i="7"/>
  <c r="AL963" i="7"/>
  <c r="AM963" i="7"/>
  <c r="AN963" i="7"/>
  <c r="AC964" i="7"/>
  <c r="AD964" i="7"/>
  <c r="AE964" i="7"/>
  <c r="AF964" i="7"/>
  <c r="AG964" i="7"/>
  <c r="AH964" i="7"/>
  <c r="AI964" i="7"/>
  <c r="AJ964" i="7"/>
  <c r="AK964" i="7"/>
  <c r="AL964" i="7"/>
  <c r="AM964" i="7"/>
  <c r="AN964" i="7"/>
  <c r="AC965" i="7"/>
  <c r="AD965" i="7"/>
  <c r="AE965" i="7"/>
  <c r="AF965" i="7"/>
  <c r="AG965" i="7"/>
  <c r="AH965" i="7"/>
  <c r="AI965" i="7"/>
  <c r="AJ965" i="7"/>
  <c r="AK965" i="7"/>
  <c r="AL965" i="7"/>
  <c r="AM965" i="7"/>
  <c r="AN965" i="7"/>
  <c r="AC966" i="7"/>
  <c r="AD966" i="7"/>
  <c r="AE966" i="7"/>
  <c r="AF966" i="7"/>
  <c r="AG966" i="7"/>
  <c r="AH966" i="7"/>
  <c r="AI966" i="7"/>
  <c r="AJ966" i="7"/>
  <c r="AK966" i="7"/>
  <c r="AL966" i="7"/>
  <c r="AM966" i="7"/>
  <c r="AN966" i="7"/>
  <c r="AC967" i="7"/>
  <c r="AD967" i="7"/>
  <c r="AE967" i="7"/>
  <c r="AF967" i="7"/>
  <c r="AG967" i="7"/>
  <c r="AH967" i="7"/>
  <c r="AI967" i="7"/>
  <c r="AJ967" i="7"/>
  <c r="AK967" i="7"/>
  <c r="AL967" i="7"/>
  <c r="AM967" i="7"/>
  <c r="AN967" i="7"/>
  <c r="AC968" i="7"/>
  <c r="AD968" i="7"/>
  <c r="AE968" i="7"/>
  <c r="AF968" i="7"/>
  <c r="AG968" i="7"/>
  <c r="AH968" i="7"/>
  <c r="AI968" i="7"/>
  <c r="AJ968" i="7"/>
  <c r="AK968" i="7"/>
  <c r="AL968" i="7"/>
  <c r="AM968" i="7"/>
  <c r="AN968" i="7"/>
  <c r="AC969" i="7"/>
  <c r="AD969" i="7"/>
  <c r="AE969" i="7"/>
  <c r="AF969" i="7"/>
  <c r="AG969" i="7"/>
  <c r="AH969" i="7"/>
  <c r="AI969" i="7"/>
  <c r="AJ969" i="7"/>
  <c r="AK969" i="7"/>
  <c r="AL969" i="7"/>
  <c r="AM969" i="7"/>
  <c r="AN969" i="7"/>
  <c r="AC970" i="7"/>
  <c r="AD970" i="7"/>
  <c r="AE970" i="7"/>
  <c r="AF970" i="7"/>
  <c r="AG970" i="7"/>
  <c r="AH970" i="7"/>
  <c r="AI970" i="7"/>
  <c r="AJ970" i="7"/>
  <c r="AK970" i="7"/>
  <c r="AL970" i="7"/>
  <c r="AM970" i="7"/>
  <c r="AN970" i="7"/>
  <c r="AC971" i="7"/>
  <c r="AD971" i="7"/>
  <c r="AE971" i="7"/>
  <c r="AF971" i="7"/>
  <c r="AG971" i="7"/>
  <c r="AH971" i="7"/>
  <c r="AI971" i="7"/>
  <c r="AJ971" i="7"/>
  <c r="AK971" i="7"/>
  <c r="AL971" i="7"/>
  <c r="AM971" i="7"/>
  <c r="AN971" i="7"/>
  <c r="AC972" i="7"/>
  <c r="AD972" i="7"/>
  <c r="AE972" i="7"/>
  <c r="AF972" i="7"/>
  <c r="AG972" i="7"/>
  <c r="AH972" i="7"/>
  <c r="AI972" i="7"/>
  <c r="AJ972" i="7"/>
  <c r="AK972" i="7"/>
  <c r="AL972" i="7"/>
  <c r="AM972" i="7"/>
  <c r="AN972" i="7"/>
  <c r="AC973" i="7"/>
  <c r="AD973" i="7"/>
  <c r="AE973" i="7"/>
  <c r="AF973" i="7"/>
  <c r="AG973" i="7"/>
  <c r="AH973" i="7"/>
  <c r="AI973" i="7"/>
  <c r="AJ973" i="7"/>
  <c r="AK973" i="7"/>
  <c r="AL973" i="7"/>
  <c r="AM973" i="7"/>
  <c r="AN973" i="7"/>
  <c r="AC974" i="7"/>
  <c r="AD974" i="7"/>
  <c r="AE974" i="7"/>
  <c r="AF974" i="7"/>
  <c r="AG974" i="7"/>
  <c r="AH974" i="7"/>
  <c r="AI974" i="7"/>
  <c r="AJ974" i="7"/>
  <c r="AK974" i="7"/>
  <c r="AL974" i="7"/>
  <c r="AM974" i="7"/>
  <c r="AN974" i="7"/>
  <c r="AC975" i="7"/>
  <c r="AD975" i="7"/>
  <c r="AE975" i="7"/>
  <c r="AF975" i="7"/>
  <c r="AG975" i="7"/>
  <c r="AH975" i="7"/>
  <c r="AI975" i="7"/>
  <c r="AJ975" i="7"/>
  <c r="AK975" i="7"/>
  <c r="AL975" i="7"/>
  <c r="AM975" i="7"/>
  <c r="AN975" i="7"/>
  <c r="AC976" i="7"/>
  <c r="AD976" i="7"/>
  <c r="AE976" i="7"/>
  <c r="AF976" i="7"/>
  <c r="AG976" i="7"/>
  <c r="AH976" i="7"/>
  <c r="AI976" i="7"/>
  <c r="AJ976" i="7"/>
  <c r="AK976" i="7"/>
  <c r="AL976" i="7"/>
  <c r="AM976" i="7"/>
  <c r="AN976" i="7"/>
  <c r="AC977" i="7"/>
  <c r="AD977" i="7"/>
  <c r="AE977" i="7"/>
  <c r="AF977" i="7"/>
  <c r="AG977" i="7"/>
  <c r="AH977" i="7"/>
  <c r="AI977" i="7"/>
  <c r="AJ977" i="7"/>
  <c r="AK977" i="7"/>
  <c r="AL977" i="7"/>
  <c r="AM977" i="7"/>
  <c r="AN977" i="7"/>
  <c r="AC978" i="7"/>
  <c r="AD978" i="7"/>
  <c r="AE978" i="7"/>
  <c r="AF978" i="7"/>
  <c r="AG978" i="7"/>
  <c r="AH978" i="7"/>
  <c r="AI978" i="7"/>
  <c r="AJ978" i="7"/>
  <c r="AK978" i="7"/>
  <c r="AL978" i="7"/>
  <c r="AM978" i="7"/>
  <c r="AN978" i="7"/>
  <c r="AC979" i="7"/>
  <c r="AD979" i="7"/>
  <c r="AE979" i="7"/>
  <c r="AF979" i="7"/>
  <c r="AG979" i="7"/>
  <c r="AH979" i="7"/>
  <c r="AI979" i="7"/>
  <c r="AJ979" i="7"/>
  <c r="AK979" i="7"/>
  <c r="AL979" i="7"/>
  <c r="AM979" i="7"/>
  <c r="AN979" i="7"/>
  <c r="AC980" i="7"/>
  <c r="AD980" i="7"/>
  <c r="AE980" i="7"/>
  <c r="AF980" i="7"/>
  <c r="AG980" i="7"/>
  <c r="AH980" i="7"/>
  <c r="AI980" i="7"/>
  <c r="AJ980" i="7"/>
  <c r="AK980" i="7"/>
  <c r="AL980" i="7"/>
  <c r="AM980" i="7"/>
  <c r="AN980" i="7"/>
  <c r="AC981" i="7"/>
  <c r="AD981" i="7"/>
  <c r="AE981" i="7"/>
  <c r="AF981" i="7"/>
  <c r="AG981" i="7"/>
  <c r="AH981" i="7"/>
  <c r="AI981" i="7"/>
  <c r="AJ981" i="7"/>
  <c r="AK981" i="7"/>
  <c r="AL981" i="7"/>
  <c r="AM981" i="7"/>
  <c r="AN981" i="7"/>
  <c r="AC982" i="7"/>
  <c r="AD982" i="7"/>
  <c r="AE982" i="7"/>
  <c r="AF982" i="7"/>
  <c r="AG982" i="7"/>
  <c r="AH982" i="7"/>
  <c r="AI982" i="7"/>
  <c r="AJ982" i="7"/>
  <c r="AK982" i="7"/>
  <c r="AL982" i="7"/>
  <c r="AM982" i="7"/>
  <c r="AN982" i="7"/>
  <c r="AC983" i="7"/>
  <c r="AD983" i="7"/>
  <c r="AE983" i="7"/>
  <c r="AF983" i="7"/>
  <c r="AG983" i="7"/>
  <c r="AH983" i="7"/>
  <c r="AI983" i="7"/>
  <c r="AJ983" i="7"/>
  <c r="AK983" i="7"/>
  <c r="AL983" i="7"/>
  <c r="AM983" i="7"/>
  <c r="AN983" i="7"/>
  <c r="AC984" i="7"/>
  <c r="AD984" i="7"/>
  <c r="AE984" i="7"/>
  <c r="AF984" i="7"/>
  <c r="AG984" i="7"/>
  <c r="AH984" i="7"/>
  <c r="AI984" i="7"/>
  <c r="AJ984" i="7"/>
  <c r="AK984" i="7"/>
  <c r="AL984" i="7"/>
  <c r="AM984" i="7"/>
  <c r="AN984" i="7"/>
  <c r="AC985" i="7"/>
  <c r="AD985" i="7"/>
  <c r="AE985" i="7"/>
  <c r="AF985" i="7"/>
  <c r="AG985" i="7"/>
  <c r="AH985" i="7"/>
  <c r="AI985" i="7"/>
  <c r="AJ985" i="7"/>
  <c r="AK985" i="7"/>
  <c r="AL985" i="7"/>
  <c r="AM985" i="7"/>
  <c r="AN985" i="7"/>
  <c r="AC986" i="7"/>
  <c r="AD986" i="7"/>
  <c r="AE986" i="7"/>
  <c r="AF986" i="7"/>
  <c r="AG986" i="7"/>
  <c r="AH986" i="7"/>
  <c r="AI986" i="7"/>
  <c r="AJ986" i="7"/>
  <c r="AK986" i="7"/>
  <c r="AL986" i="7"/>
  <c r="AM986" i="7"/>
  <c r="AN986" i="7"/>
  <c r="AC987" i="7"/>
  <c r="AD987" i="7"/>
  <c r="AE987" i="7"/>
  <c r="AF987" i="7"/>
  <c r="AG987" i="7"/>
  <c r="AH987" i="7"/>
  <c r="AI987" i="7"/>
  <c r="AJ987" i="7"/>
  <c r="AK987" i="7"/>
  <c r="AL987" i="7"/>
  <c r="AM987" i="7"/>
  <c r="AN987" i="7"/>
  <c r="AC988" i="7"/>
  <c r="AD988" i="7"/>
  <c r="AE988" i="7"/>
  <c r="AF988" i="7"/>
  <c r="AG988" i="7"/>
  <c r="AH988" i="7"/>
  <c r="AI988" i="7"/>
  <c r="AJ988" i="7"/>
  <c r="AK988" i="7"/>
  <c r="AL988" i="7"/>
  <c r="AM988" i="7"/>
  <c r="AN988" i="7"/>
  <c r="AC989" i="7"/>
  <c r="AD989" i="7"/>
  <c r="AE989" i="7"/>
  <c r="AF989" i="7"/>
  <c r="AG989" i="7"/>
  <c r="AH989" i="7"/>
  <c r="AI989" i="7"/>
  <c r="AJ989" i="7"/>
  <c r="AK989" i="7"/>
  <c r="AL989" i="7"/>
  <c r="AM989" i="7"/>
  <c r="AN989" i="7"/>
  <c r="AC990" i="7"/>
  <c r="AD990" i="7"/>
  <c r="AE990" i="7"/>
  <c r="AF990" i="7"/>
  <c r="AG990" i="7"/>
  <c r="AH990" i="7"/>
  <c r="AI990" i="7"/>
  <c r="AJ990" i="7"/>
  <c r="AK990" i="7"/>
  <c r="AL990" i="7"/>
  <c r="AM990" i="7"/>
  <c r="AN990" i="7"/>
  <c r="AC991" i="7"/>
  <c r="AD991" i="7"/>
  <c r="AE991" i="7"/>
  <c r="AF991" i="7"/>
  <c r="AG991" i="7"/>
  <c r="AH991" i="7"/>
  <c r="AI991" i="7"/>
  <c r="AJ991" i="7"/>
  <c r="AK991" i="7"/>
  <c r="AL991" i="7"/>
  <c r="AM991" i="7"/>
  <c r="AN991" i="7"/>
  <c r="AC992" i="7"/>
  <c r="AD992" i="7"/>
  <c r="AE992" i="7"/>
  <c r="AF992" i="7"/>
  <c r="AG992" i="7"/>
  <c r="AH992" i="7"/>
  <c r="AI992" i="7"/>
  <c r="AJ992" i="7"/>
  <c r="AK992" i="7"/>
  <c r="AL992" i="7"/>
  <c r="AM992" i="7"/>
  <c r="AN992" i="7"/>
  <c r="AC993" i="7"/>
  <c r="AD993" i="7"/>
  <c r="AE993" i="7"/>
  <c r="AF993" i="7"/>
  <c r="AG993" i="7"/>
  <c r="AH993" i="7"/>
  <c r="AI993" i="7"/>
  <c r="AJ993" i="7"/>
  <c r="AK993" i="7"/>
  <c r="AL993" i="7"/>
  <c r="AM993" i="7"/>
  <c r="AN993" i="7"/>
  <c r="AC994" i="7"/>
  <c r="AD994" i="7"/>
  <c r="AE994" i="7"/>
  <c r="AF994" i="7"/>
  <c r="AG994" i="7"/>
  <c r="AH994" i="7"/>
  <c r="AI994" i="7"/>
  <c r="AJ994" i="7"/>
  <c r="AK994" i="7"/>
  <c r="AL994" i="7"/>
  <c r="AM994" i="7"/>
  <c r="AN994" i="7"/>
  <c r="AC995" i="7"/>
  <c r="AD995" i="7"/>
  <c r="AE995" i="7"/>
  <c r="AF995" i="7"/>
  <c r="AG995" i="7"/>
  <c r="AH995" i="7"/>
  <c r="AI995" i="7"/>
  <c r="AJ995" i="7"/>
  <c r="AK995" i="7"/>
  <c r="AL995" i="7"/>
  <c r="AM995" i="7"/>
  <c r="AN995" i="7"/>
  <c r="AC996" i="7"/>
  <c r="AD996" i="7"/>
  <c r="AE996" i="7"/>
  <c r="AF996" i="7"/>
  <c r="AG996" i="7"/>
  <c r="AH996" i="7"/>
  <c r="AI996" i="7"/>
  <c r="AJ996" i="7"/>
  <c r="AK996" i="7"/>
  <c r="AL996" i="7"/>
  <c r="AM996" i="7"/>
  <c r="AN996" i="7"/>
  <c r="AC997" i="7"/>
  <c r="AD997" i="7"/>
  <c r="AE997" i="7"/>
  <c r="AF997" i="7"/>
  <c r="AG997" i="7"/>
  <c r="AH997" i="7"/>
  <c r="AI997" i="7"/>
  <c r="AJ997" i="7"/>
  <c r="AK997" i="7"/>
  <c r="AL997" i="7"/>
  <c r="AM997" i="7"/>
  <c r="AN997" i="7"/>
  <c r="AC998" i="7"/>
  <c r="AD998" i="7"/>
  <c r="AE998" i="7"/>
  <c r="AF998" i="7"/>
  <c r="AG998" i="7"/>
  <c r="AH998" i="7"/>
  <c r="AI998" i="7"/>
  <c r="AJ998" i="7"/>
  <c r="AK998" i="7"/>
  <c r="AL998" i="7"/>
  <c r="AM998" i="7"/>
  <c r="AN998" i="7"/>
  <c r="AC999" i="7"/>
  <c r="AD999" i="7"/>
  <c r="AE999" i="7"/>
  <c r="AF999" i="7"/>
  <c r="AG999" i="7"/>
  <c r="AH999" i="7"/>
  <c r="AI999" i="7"/>
  <c r="AJ999" i="7"/>
  <c r="AK999" i="7"/>
  <c r="AL999" i="7"/>
  <c r="AM999" i="7"/>
  <c r="AN999" i="7"/>
  <c r="AC1000" i="7"/>
  <c r="AD1000" i="7"/>
  <c r="AE1000" i="7"/>
  <c r="AF1000" i="7"/>
  <c r="AG1000" i="7"/>
  <c r="AH1000" i="7"/>
  <c r="AI1000" i="7"/>
  <c r="AJ1000" i="7"/>
  <c r="AK1000" i="7"/>
  <c r="AL1000" i="7"/>
  <c r="AM1000" i="7"/>
  <c r="AN1000" i="7"/>
  <c r="AC1001" i="7"/>
  <c r="AD1001" i="7"/>
  <c r="AE1001" i="7"/>
  <c r="AF1001" i="7"/>
  <c r="AG1001" i="7"/>
  <c r="AH1001" i="7"/>
  <c r="AI1001" i="7"/>
  <c r="AJ1001" i="7"/>
  <c r="AK1001" i="7"/>
  <c r="AL1001" i="7"/>
  <c r="AM1001" i="7"/>
  <c r="AN1001" i="7"/>
  <c r="AC1002" i="7"/>
  <c r="AD1002" i="7"/>
  <c r="AE1002" i="7"/>
  <c r="AF1002" i="7"/>
  <c r="AG1002" i="7"/>
  <c r="AH1002" i="7"/>
  <c r="AI1002" i="7"/>
  <c r="AJ1002" i="7"/>
  <c r="AK1002" i="7"/>
  <c r="AL1002" i="7"/>
  <c r="AM1002" i="7"/>
  <c r="AN1002" i="7"/>
  <c r="AC1003" i="7"/>
  <c r="AD1003" i="7"/>
  <c r="AE1003" i="7"/>
  <c r="AF1003" i="7"/>
  <c r="AG1003" i="7"/>
  <c r="AH1003" i="7"/>
  <c r="AI1003" i="7"/>
  <c r="AJ1003" i="7"/>
  <c r="AK1003" i="7"/>
  <c r="AL1003" i="7"/>
  <c r="AM1003" i="7"/>
  <c r="AN1003" i="7"/>
  <c r="AC1004" i="7"/>
  <c r="AD1004" i="7"/>
  <c r="AE1004" i="7"/>
  <c r="AF1004" i="7"/>
  <c r="AG1004" i="7"/>
  <c r="AH1004" i="7"/>
  <c r="AI1004" i="7"/>
  <c r="AJ1004" i="7"/>
  <c r="AK1004" i="7"/>
  <c r="AL1004" i="7"/>
  <c r="AM1004" i="7"/>
  <c r="AN1004" i="7"/>
  <c r="AC1005" i="7"/>
  <c r="AD1005" i="7"/>
  <c r="AE1005" i="7"/>
  <c r="AF1005" i="7"/>
  <c r="AG1005" i="7"/>
  <c r="AH1005" i="7"/>
  <c r="AI1005" i="7"/>
  <c r="AJ1005" i="7"/>
  <c r="AK1005" i="7"/>
  <c r="AL1005" i="7"/>
  <c r="AM1005" i="7"/>
  <c r="AN1005" i="7"/>
  <c r="AC1006" i="7"/>
  <c r="AD1006" i="7"/>
  <c r="AE1006" i="7"/>
  <c r="AF1006" i="7"/>
  <c r="AG1006" i="7"/>
  <c r="AH1006" i="7"/>
  <c r="AI1006" i="7"/>
  <c r="AJ1006" i="7"/>
  <c r="AK1006" i="7"/>
  <c r="AL1006" i="7"/>
  <c r="AM1006" i="7"/>
  <c r="AN1006" i="7"/>
  <c r="AC1007" i="7"/>
  <c r="AD1007" i="7"/>
  <c r="AE1007" i="7"/>
  <c r="AF1007" i="7"/>
  <c r="AG1007" i="7"/>
  <c r="AH1007" i="7"/>
  <c r="AI1007" i="7"/>
  <c r="AJ1007" i="7"/>
  <c r="AK1007" i="7"/>
  <c r="AL1007" i="7"/>
  <c r="AM1007" i="7"/>
  <c r="AN1007" i="7"/>
  <c r="AC1008" i="7"/>
  <c r="AD1008" i="7"/>
  <c r="AE1008" i="7"/>
  <c r="AF1008" i="7"/>
  <c r="AG1008" i="7"/>
  <c r="AH1008" i="7"/>
  <c r="AI1008" i="7"/>
  <c r="AJ1008" i="7"/>
  <c r="AK1008" i="7"/>
  <c r="AL1008" i="7"/>
  <c r="AM1008" i="7"/>
  <c r="AN1008" i="7"/>
  <c r="AC1009" i="7"/>
  <c r="AD1009" i="7"/>
  <c r="AE1009" i="7"/>
  <c r="AF1009" i="7"/>
  <c r="AG1009" i="7"/>
  <c r="AH1009" i="7"/>
  <c r="AI1009" i="7"/>
  <c r="AJ1009" i="7"/>
  <c r="AK1009" i="7"/>
  <c r="AL1009" i="7"/>
  <c r="AM1009" i="7"/>
  <c r="AN1009" i="7"/>
  <c r="AC1010" i="7"/>
  <c r="AD1010" i="7"/>
  <c r="AE1010" i="7"/>
  <c r="AF1010" i="7"/>
  <c r="AG1010" i="7"/>
  <c r="AH1010" i="7"/>
  <c r="AI1010" i="7"/>
  <c r="AJ1010" i="7"/>
  <c r="AK1010" i="7"/>
  <c r="AL1010" i="7"/>
  <c r="AM1010" i="7"/>
  <c r="AN1010" i="7"/>
  <c r="AC1011" i="7"/>
  <c r="AD1011" i="7"/>
  <c r="AE1011" i="7"/>
  <c r="AF1011" i="7"/>
  <c r="AG1011" i="7"/>
  <c r="AH1011" i="7"/>
  <c r="AI1011" i="7"/>
  <c r="AJ1011" i="7"/>
  <c r="AK1011" i="7"/>
  <c r="AL1011" i="7"/>
  <c r="AM1011" i="7"/>
  <c r="AN1011" i="7"/>
  <c r="AC1012" i="7"/>
  <c r="AD1012" i="7"/>
  <c r="AE1012" i="7"/>
  <c r="AF1012" i="7"/>
  <c r="AG1012" i="7"/>
  <c r="AH1012" i="7"/>
  <c r="AI1012" i="7"/>
  <c r="AJ1012" i="7"/>
  <c r="AK1012" i="7"/>
  <c r="AL1012" i="7"/>
  <c r="AM1012" i="7"/>
  <c r="AN1012" i="7"/>
  <c r="AC1013" i="7"/>
  <c r="AD1013" i="7"/>
  <c r="AE1013" i="7"/>
  <c r="AF1013" i="7"/>
  <c r="AG1013" i="7"/>
  <c r="AH1013" i="7"/>
  <c r="AI1013" i="7"/>
  <c r="AJ1013" i="7"/>
  <c r="AK1013" i="7"/>
  <c r="AL1013" i="7"/>
  <c r="AM1013" i="7"/>
  <c r="AN1013" i="7"/>
  <c r="AC1014" i="7"/>
  <c r="AD1014" i="7"/>
  <c r="AE1014" i="7"/>
  <c r="AF1014" i="7"/>
  <c r="AG1014" i="7"/>
  <c r="AH1014" i="7"/>
  <c r="AI1014" i="7"/>
  <c r="AJ1014" i="7"/>
  <c r="AK1014" i="7"/>
  <c r="AL1014" i="7"/>
  <c r="AM1014" i="7"/>
  <c r="AN1014" i="7"/>
  <c r="AC1015" i="7"/>
  <c r="AD1015" i="7"/>
  <c r="AE1015" i="7"/>
  <c r="AF1015" i="7"/>
  <c r="AG1015" i="7"/>
  <c r="AH1015" i="7"/>
  <c r="AI1015" i="7"/>
  <c r="AJ1015" i="7"/>
  <c r="AK1015" i="7"/>
  <c r="AL1015" i="7"/>
  <c r="AM1015" i="7"/>
  <c r="AN1015" i="7"/>
  <c r="AC1016" i="7"/>
  <c r="AD1016" i="7"/>
  <c r="AE1016" i="7"/>
  <c r="AF1016" i="7"/>
  <c r="AG1016" i="7"/>
  <c r="AH1016" i="7"/>
  <c r="AI1016" i="7"/>
  <c r="AJ1016" i="7"/>
  <c r="AK1016" i="7"/>
  <c r="AL1016" i="7"/>
  <c r="AM1016" i="7"/>
  <c r="AN1016" i="7"/>
  <c r="AC1017" i="7"/>
  <c r="AD1017" i="7"/>
  <c r="AE1017" i="7"/>
  <c r="AF1017" i="7"/>
  <c r="AG1017" i="7"/>
  <c r="AH1017" i="7"/>
  <c r="AI1017" i="7"/>
  <c r="AJ1017" i="7"/>
  <c r="AK1017" i="7"/>
  <c r="AL1017" i="7"/>
  <c r="AM1017" i="7"/>
  <c r="AN1017" i="7"/>
  <c r="AC1018" i="7"/>
  <c r="AD1018" i="7"/>
  <c r="AE1018" i="7"/>
  <c r="AF1018" i="7"/>
  <c r="AG1018" i="7"/>
  <c r="AH1018" i="7"/>
  <c r="AI1018" i="7"/>
  <c r="AJ1018" i="7"/>
  <c r="AK1018" i="7"/>
  <c r="AL1018" i="7"/>
  <c r="AM1018" i="7"/>
  <c r="AN1018" i="7"/>
  <c r="AC1019" i="7"/>
  <c r="AD1019" i="7"/>
  <c r="AE1019" i="7"/>
  <c r="AF1019" i="7"/>
  <c r="AG1019" i="7"/>
  <c r="AH1019" i="7"/>
  <c r="AI1019" i="7"/>
  <c r="AJ1019" i="7"/>
  <c r="AK1019" i="7"/>
  <c r="AL1019" i="7"/>
  <c r="AM1019" i="7"/>
  <c r="AN1019" i="7"/>
  <c r="AC1020" i="7"/>
  <c r="AD1020" i="7"/>
  <c r="AE1020" i="7"/>
  <c r="AF1020" i="7"/>
  <c r="AG1020" i="7"/>
  <c r="AH1020" i="7"/>
  <c r="AI1020" i="7"/>
  <c r="AJ1020" i="7"/>
  <c r="AK1020" i="7"/>
  <c r="AL1020" i="7"/>
  <c r="AM1020" i="7"/>
  <c r="AN1020" i="7"/>
  <c r="AC1021" i="7"/>
  <c r="AD1021" i="7"/>
  <c r="AE1021" i="7"/>
  <c r="AF1021" i="7"/>
  <c r="AG1021" i="7"/>
  <c r="AH1021" i="7"/>
  <c r="AI1021" i="7"/>
  <c r="AJ1021" i="7"/>
  <c r="AK1021" i="7"/>
  <c r="AL1021" i="7"/>
  <c r="AM1021" i="7"/>
  <c r="AN1021" i="7"/>
  <c r="AC1022" i="7"/>
  <c r="AD1022" i="7"/>
  <c r="AE1022" i="7"/>
  <c r="AF1022" i="7"/>
  <c r="AG1022" i="7"/>
  <c r="AH1022" i="7"/>
  <c r="AI1022" i="7"/>
  <c r="AJ1022" i="7"/>
  <c r="AK1022" i="7"/>
  <c r="AL1022" i="7"/>
  <c r="AM1022" i="7"/>
  <c r="AN1022" i="7"/>
  <c r="AC1023" i="7"/>
  <c r="AD1023" i="7"/>
  <c r="AE1023" i="7"/>
  <c r="AF1023" i="7"/>
  <c r="AG1023" i="7"/>
  <c r="AH1023" i="7"/>
  <c r="AI1023" i="7"/>
  <c r="AJ1023" i="7"/>
  <c r="AK1023" i="7"/>
  <c r="AL1023" i="7"/>
  <c r="AM1023" i="7"/>
  <c r="AN1023" i="7"/>
  <c r="AC1024" i="7"/>
  <c r="AD1024" i="7"/>
  <c r="AE1024" i="7"/>
  <c r="AF1024" i="7"/>
  <c r="AG1024" i="7"/>
  <c r="AH1024" i="7"/>
  <c r="AI1024" i="7"/>
  <c r="AJ1024" i="7"/>
  <c r="AK1024" i="7"/>
  <c r="AL1024" i="7"/>
  <c r="AM1024" i="7"/>
  <c r="AN1024" i="7"/>
  <c r="AC1025" i="7"/>
  <c r="AD1025" i="7"/>
  <c r="AE1025" i="7"/>
  <c r="AF1025" i="7"/>
  <c r="AG1025" i="7"/>
  <c r="AH1025" i="7"/>
  <c r="AI1025" i="7"/>
  <c r="AJ1025" i="7"/>
  <c r="AK1025" i="7"/>
  <c r="AL1025" i="7"/>
  <c r="AM1025" i="7"/>
  <c r="AN1025" i="7"/>
  <c r="AC1026" i="7"/>
  <c r="AD1026" i="7"/>
  <c r="AE1026" i="7"/>
  <c r="AF1026" i="7"/>
  <c r="AG1026" i="7"/>
  <c r="AH1026" i="7"/>
  <c r="AI1026" i="7"/>
  <c r="AJ1026" i="7"/>
  <c r="AK1026" i="7"/>
  <c r="AL1026" i="7"/>
  <c r="AM1026" i="7"/>
  <c r="AN1026" i="7"/>
  <c r="AC1027" i="7"/>
  <c r="AD1027" i="7"/>
  <c r="AE1027" i="7"/>
  <c r="AF1027" i="7"/>
  <c r="AG1027" i="7"/>
  <c r="AH1027" i="7"/>
  <c r="AI1027" i="7"/>
  <c r="AJ1027" i="7"/>
  <c r="AK1027" i="7"/>
  <c r="AL1027" i="7"/>
  <c r="AM1027" i="7"/>
  <c r="AN1027" i="7"/>
  <c r="AC1028" i="7"/>
  <c r="AD1028" i="7"/>
  <c r="AE1028" i="7"/>
  <c r="AF1028" i="7"/>
  <c r="AG1028" i="7"/>
  <c r="AH1028" i="7"/>
  <c r="AI1028" i="7"/>
  <c r="AJ1028" i="7"/>
  <c r="AK1028" i="7"/>
  <c r="AL1028" i="7"/>
  <c r="AM1028" i="7"/>
  <c r="AN1028" i="7"/>
  <c r="AC1029" i="7"/>
  <c r="AD1029" i="7"/>
  <c r="AE1029" i="7"/>
  <c r="AF1029" i="7"/>
  <c r="AG1029" i="7"/>
  <c r="AH1029" i="7"/>
  <c r="AI1029" i="7"/>
  <c r="AJ1029" i="7"/>
  <c r="AK1029" i="7"/>
  <c r="AL1029" i="7"/>
  <c r="AM1029" i="7"/>
  <c r="AN1029" i="7"/>
  <c r="AC1030" i="7"/>
  <c r="AD1030" i="7"/>
  <c r="AE1030" i="7"/>
  <c r="AF1030" i="7"/>
  <c r="AG1030" i="7"/>
  <c r="AH1030" i="7"/>
  <c r="AI1030" i="7"/>
  <c r="AJ1030" i="7"/>
  <c r="AK1030" i="7"/>
  <c r="AL1030" i="7"/>
  <c r="AM1030" i="7"/>
  <c r="AN1030" i="7"/>
  <c r="AC1031" i="7"/>
  <c r="AD1031" i="7"/>
  <c r="AE1031" i="7"/>
  <c r="AF1031" i="7"/>
  <c r="AG1031" i="7"/>
  <c r="AH1031" i="7"/>
  <c r="AI1031" i="7"/>
  <c r="AJ1031" i="7"/>
  <c r="AK1031" i="7"/>
  <c r="AL1031" i="7"/>
  <c r="AM1031" i="7"/>
  <c r="AN1031" i="7"/>
  <c r="AC1032" i="7"/>
  <c r="AD1032" i="7"/>
  <c r="AE1032" i="7"/>
  <c r="AF1032" i="7"/>
  <c r="AG1032" i="7"/>
  <c r="AH1032" i="7"/>
  <c r="AI1032" i="7"/>
  <c r="AJ1032" i="7"/>
  <c r="AK1032" i="7"/>
  <c r="AL1032" i="7"/>
  <c r="AM1032" i="7"/>
  <c r="AN1032" i="7"/>
  <c r="AC1033" i="7"/>
  <c r="AD1033" i="7"/>
  <c r="AE1033" i="7"/>
  <c r="AF1033" i="7"/>
  <c r="AG1033" i="7"/>
  <c r="AH1033" i="7"/>
  <c r="AI1033" i="7"/>
  <c r="AJ1033" i="7"/>
  <c r="AK1033" i="7"/>
  <c r="AL1033" i="7"/>
  <c r="AM1033" i="7"/>
  <c r="AN1033" i="7"/>
  <c r="AC1034" i="7"/>
  <c r="AD1034" i="7"/>
  <c r="AE1034" i="7"/>
  <c r="AF1034" i="7"/>
  <c r="AG1034" i="7"/>
  <c r="AH1034" i="7"/>
  <c r="AI1034" i="7"/>
  <c r="AJ1034" i="7"/>
  <c r="AK1034" i="7"/>
  <c r="AL1034" i="7"/>
  <c r="AM1034" i="7"/>
  <c r="AN1034" i="7"/>
  <c r="AC1035" i="7"/>
  <c r="AD1035" i="7"/>
  <c r="AE1035" i="7"/>
  <c r="AF1035" i="7"/>
  <c r="AG1035" i="7"/>
  <c r="AH1035" i="7"/>
  <c r="AI1035" i="7"/>
  <c r="AJ1035" i="7"/>
  <c r="AK1035" i="7"/>
  <c r="AL1035" i="7"/>
  <c r="AM1035" i="7"/>
  <c r="AN1035" i="7"/>
  <c r="AC1036" i="7"/>
  <c r="AD1036" i="7"/>
  <c r="AE1036" i="7"/>
  <c r="AF1036" i="7"/>
  <c r="AG1036" i="7"/>
  <c r="AH1036" i="7"/>
  <c r="AI1036" i="7"/>
  <c r="AJ1036" i="7"/>
  <c r="AK1036" i="7"/>
  <c r="AL1036" i="7"/>
  <c r="AM1036" i="7"/>
  <c r="AN1036" i="7"/>
  <c r="AC1037" i="7"/>
  <c r="AD1037" i="7"/>
  <c r="AE1037" i="7"/>
  <c r="AF1037" i="7"/>
  <c r="AG1037" i="7"/>
  <c r="AH1037" i="7"/>
  <c r="AI1037" i="7"/>
  <c r="AJ1037" i="7"/>
  <c r="AK1037" i="7"/>
  <c r="AL1037" i="7"/>
  <c r="AM1037" i="7"/>
  <c r="AN1037" i="7"/>
  <c r="AC1038" i="7"/>
  <c r="AD1038" i="7"/>
  <c r="AE1038" i="7"/>
  <c r="AF1038" i="7"/>
  <c r="AG1038" i="7"/>
  <c r="AH1038" i="7"/>
  <c r="AI1038" i="7"/>
  <c r="AJ1038" i="7"/>
  <c r="AK1038" i="7"/>
  <c r="AL1038" i="7"/>
  <c r="AM1038" i="7"/>
  <c r="AN1038" i="7"/>
  <c r="AC1039" i="7"/>
  <c r="AD1039" i="7"/>
  <c r="AE1039" i="7"/>
  <c r="AF1039" i="7"/>
  <c r="AG1039" i="7"/>
  <c r="AH1039" i="7"/>
  <c r="AI1039" i="7"/>
  <c r="AJ1039" i="7"/>
  <c r="AK1039" i="7"/>
  <c r="AL1039" i="7"/>
  <c r="AM1039" i="7"/>
  <c r="AN1039" i="7"/>
  <c r="AC1040" i="7"/>
  <c r="AD1040" i="7"/>
  <c r="AE1040" i="7"/>
  <c r="AF1040" i="7"/>
  <c r="AG1040" i="7"/>
  <c r="AH1040" i="7"/>
  <c r="AI1040" i="7"/>
  <c r="AJ1040" i="7"/>
  <c r="AK1040" i="7"/>
  <c r="AL1040" i="7"/>
  <c r="AM1040" i="7"/>
  <c r="AN1040" i="7"/>
  <c r="AC1041" i="7"/>
  <c r="AD1041" i="7"/>
  <c r="AE1041" i="7"/>
  <c r="AF1041" i="7"/>
  <c r="AG1041" i="7"/>
  <c r="AH1041" i="7"/>
  <c r="AI1041" i="7"/>
  <c r="AJ1041" i="7"/>
  <c r="AK1041" i="7"/>
  <c r="AL1041" i="7"/>
  <c r="AM1041" i="7"/>
  <c r="AN1041" i="7"/>
  <c r="AC1042" i="7"/>
  <c r="AD1042" i="7"/>
  <c r="AE1042" i="7"/>
  <c r="AF1042" i="7"/>
  <c r="AG1042" i="7"/>
  <c r="AH1042" i="7"/>
  <c r="AI1042" i="7"/>
  <c r="AJ1042" i="7"/>
  <c r="AK1042" i="7"/>
  <c r="AL1042" i="7"/>
  <c r="AM1042" i="7"/>
  <c r="AN1042" i="7"/>
  <c r="AC1043" i="7"/>
  <c r="AD1043" i="7"/>
  <c r="AE1043" i="7"/>
  <c r="AF1043" i="7"/>
  <c r="AG1043" i="7"/>
  <c r="AH1043" i="7"/>
  <c r="AI1043" i="7"/>
  <c r="AJ1043" i="7"/>
  <c r="AK1043" i="7"/>
  <c r="AL1043" i="7"/>
  <c r="AM1043" i="7"/>
  <c r="AN1043" i="7"/>
  <c r="AC1044" i="7"/>
  <c r="AD1044" i="7"/>
  <c r="AE1044" i="7"/>
  <c r="AF1044" i="7"/>
  <c r="AG1044" i="7"/>
  <c r="AH1044" i="7"/>
  <c r="AI1044" i="7"/>
  <c r="AJ1044" i="7"/>
  <c r="AK1044" i="7"/>
  <c r="AL1044" i="7"/>
  <c r="AM1044" i="7"/>
  <c r="AN1044" i="7"/>
  <c r="AC1045" i="7"/>
  <c r="AD1045" i="7"/>
  <c r="AE1045" i="7"/>
  <c r="AF1045" i="7"/>
  <c r="AG1045" i="7"/>
  <c r="AH1045" i="7"/>
  <c r="AI1045" i="7"/>
  <c r="AJ1045" i="7"/>
  <c r="AK1045" i="7"/>
  <c r="AL1045" i="7"/>
  <c r="AM1045" i="7"/>
  <c r="AN1045" i="7"/>
  <c r="AC1046" i="7"/>
  <c r="AD1046" i="7"/>
  <c r="AE1046" i="7"/>
  <c r="AF1046" i="7"/>
  <c r="AG1046" i="7"/>
  <c r="AH1046" i="7"/>
  <c r="AI1046" i="7"/>
  <c r="AJ1046" i="7"/>
  <c r="AK1046" i="7"/>
  <c r="AL1046" i="7"/>
  <c r="AM1046" i="7"/>
  <c r="AN1046" i="7"/>
  <c r="AC1047" i="7"/>
  <c r="AD1047" i="7"/>
  <c r="AE1047" i="7"/>
  <c r="AF1047" i="7"/>
  <c r="AG1047" i="7"/>
  <c r="AH1047" i="7"/>
  <c r="AI1047" i="7"/>
  <c r="AJ1047" i="7"/>
  <c r="AK1047" i="7"/>
  <c r="AL1047" i="7"/>
  <c r="AM1047" i="7"/>
  <c r="AN1047" i="7"/>
  <c r="AC1048" i="7"/>
  <c r="AD1048" i="7"/>
  <c r="AE1048" i="7"/>
  <c r="AF1048" i="7"/>
  <c r="AG1048" i="7"/>
  <c r="AH1048" i="7"/>
  <c r="AI1048" i="7"/>
  <c r="AJ1048" i="7"/>
  <c r="AK1048" i="7"/>
  <c r="AL1048" i="7"/>
  <c r="AM1048" i="7"/>
  <c r="AN1048" i="7"/>
  <c r="AC1049" i="7"/>
  <c r="AD1049" i="7"/>
  <c r="AE1049" i="7"/>
  <c r="AF1049" i="7"/>
  <c r="AG1049" i="7"/>
  <c r="AH1049" i="7"/>
  <c r="AI1049" i="7"/>
  <c r="AJ1049" i="7"/>
  <c r="AK1049" i="7"/>
  <c r="AL1049" i="7"/>
  <c r="AM1049" i="7"/>
  <c r="AN1049" i="7"/>
  <c r="AC1050" i="7"/>
  <c r="AD1050" i="7"/>
  <c r="AE1050" i="7"/>
  <c r="AF1050" i="7"/>
  <c r="AG1050" i="7"/>
  <c r="AH1050" i="7"/>
  <c r="AI1050" i="7"/>
  <c r="AJ1050" i="7"/>
  <c r="AK1050" i="7"/>
  <c r="AL1050" i="7"/>
  <c r="AM1050" i="7"/>
  <c r="AN1050" i="7"/>
  <c r="AC1051" i="7"/>
  <c r="AD1051" i="7"/>
  <c r="AE1051" i="7"/>
  <c r="AF1051" i="7"/>
  <c r="AG1051" i="7"/>
  <c r="AH1051" i="7"/>
  <c r="AI1051" i="7"/>
  <c r="AJ1051" i="7"/>
  <c r="AK1051" i="7"/>
  <c r="AL1051" i="7"/>
  <c r="AM1051" i="7"/>
  <c r="AN1051" i="7"/>
  <c r="AC1052" i="7"/>
  <c r="AD1052" i="7"/>
  <c r="AE1052" i="7"/>
  <c r="AF1052" i="7"/>
  <c r="AG1052" i="7"/>
  <c r="AH1052" i="7"/>
  <c r="AI1052" i="7"/>
  <c r="AJ1052" i="7"/>
  <c r="AK1052" i="7"/>
  <c r="AL1052" i="7"/>
  <c r="AM1052" i="7"/>
  <c r="AN1052" i="7"/>
  <c r="AC1053" i="7"/>
  <c r="AD1053" i="7"/>
  <c r="AE1053" i="7"/>
  <c r="AF1053" i="7"/>
  <c r="AG1053" i="7"/>
  <c r="AH1053" i="7"/>
  <c r="AI1053" i="7"/>
  <c r="AJ1053" i="7"/>
  <c r="AK1053" i="7"/>
  <c r="AL1053" i="7"/>
  <c r="AM1053" i="7"/>
  <c r="AN1053" i="7"/>
  <c r="AC1054" i="7"/>
  <c r="AD1054" i="7"/>
  <c r="AE1054" i="7"/>
  <c r="AF1054" i="7"/>
  <c r="AG1054" i="7"/>
  <c r="AH1054" i="7"/>
  <c r="AI1054" i="7"/>
  <c r="AJ1054" i="7"/>
  <c r="AK1054" i="7"/>
  <c r="AL1054" i="7"/>
  <c r="AM1054" i="7"/>
  <c r="AN1054" i="7"/>
  <c r="AC1055" i="7"/>
  <c r="AD1055" i="7"/>
  <c r="AE1055" i="7"/>
  <c r="AF1055" i="7"/>
  <c r="AG1055" i="7"/>
  <c r="AH1055" i="7"/>
  <c r="AI1055" i="7"/>
  <c r="AJ1055" i="7"/>
  <c r="AK1055" i="7"/>
  <c r="AL1055" i="7"/>
  <c r="AM1055" i="7"/>
  <c r="AN1055" i="7"/>
  <c r="AC1056" i="7"/>
  <c r="AD1056" i="7"/>
  <c r="AE1056" i="7"/>
  <c r="AF1056" i="7"/>
  <c r="AG1056" i="7"/>
  <c r="AH1056" i="7"/>
  <c r="AI1056" i="7"/>
  <c r="AJ1056" i="7"/>
  <c r="AK1056" i="7"/>
  <c r="AL1056" i="7"/>
  <c r="AM1056" i="7"/>
  <c r="AN1056" i="7"/>
  <c r="AC1057" i="7"/>
  <c r="AD1057" i="7"/>
  <c r="AE1057" i="7"/>
  <c r="AF1057" i="7"/>
  <c r="AG1057" i="7"/>
  <c r="AH1057" i="7"/>
  <c r="AI1057" i="7"/>
  <c r="AJ1057" i="7"/>
  <c r="AK1057" i="7"/>
  <c r="AL1057" i="7"/>
  <c r="AM1057" i="7"/>
  <c r="AN1057" i="7"/>
  <c r="AC1058" i="7"/>
  <c r="AD1058" i="7"/>
  <c r="AE1058" i="7"/>
  <c r="AF1058" i="7"/>
  <c r="AG1058" i="7"/>
  <c r="AH1058" i="7"/>
  <c r="AI1058" i="7"/>
  <c r="AJ1058" i="7"/>
  <c r="AK1058" i="7"/>
  <c r="AL1058" i="7"/>
  <c r="AM1058" i="7"/>
  <c r="AN1058" i="7"/>
  <c r="AC1059" i="7"/>
  <c r="AD1059" i="7"/>
  <c r="AE1059" i="7"/>
  <c r="AF1059" i="7"/>
  <c r="AG1059" i="7"/>
  <c r="AH1059" i="7"/>
  <c r="AI1059" i="7"/>
  <c r="AJ1059" i="7"/>
  <c r="AK1059" i="7"/>
  <c r="AL1059" i="7"/>
  <c r="AM1059" i="7"/>
  <c r="AN1059" i="7"/>
  <c r="AC1060" i="7"/>
  <c r="AD1060" i="7"/>
  <c r="AE1060" i="7"/>
  <c r="AF1060" i="7"/>
  <c r="AG1060" i="7"/>
  <c r="AH1060" i="7"/>
  <c r="AI1060" i="7"/>
  <c r="AJ1060" i="7"/>
  <c r="AK1060" i="7"/>
  <c r="AL1060" i="7"/>
  <c r="AM1060" i="7"/>
  <c r="AN1060" i="7"/>
  <c r="AC1061" i="7"/>
  <c r="AD1061" i="7"/>
  <c r="AE1061" i="7"/>
  <c r="AF1061" i="7"/>
  <c r="AG1061" i="7"/>
  <c r="AH1061" i="7"/>
  <c r="AI1061" i="7"/>
  <c r="AJ1061" i="7"/>
  <c r="AK1061" i="7"/>
  <c r="AL1061" i="7"/>
  <c r="AM1061" i="7"/>
  <c r="AN1061" i="7"/>
  <c r="AC1062" i="7"/>
  <c r="AD1062" i="7"/>
  <c r="AE1062" i="7"/>
  <c r="AF1062" i="7"/>
  <c r="AG1062" i="7"/>
  <c r="AH1062" i="7"/>
  <c r="AI1062" i="7"/>
  <c r="AJ1062" i="7"/>
  <c r="AK1062" i="7"/>
  <c r="AL1062" i="7"/>
  <c r="AM1062" i="7"/>
  <c r="AN1062" i="7"/>
  <c r="AC1063" i="7"/>
  <c r="AD1063" i="7"/>
  <c r="AE1063" i="7"/>
  <c r="AF1063" i="7"/>
  <c r="AG1063" i="7"/>
  <c r="AH1063" i="7"/>
  <c r="AI1063" i="7"/>
  <c r="AJ1063" i="7"/>
  <c r="AK1063" i="7"/>
  <c r="AL1063" i="7"/>
  <c r="AM1063" i="7"/>
  <c r="AN1063" i="7"/>
  <c r="AC1064" i="7"/>
  <c r="AD1064" i="7"/>
  <c r="AE1064" i="7"/>
  <c r="AF1064" i="7"/>
  <c r="AG1064" i="7"/>
  <c r="AH1064" i="7"/>
  <c r="AI1064" i="7"/>
  <c r="AJ1064" i="7"/>
  <c r="AK1064" i="7"/>
  <c r="AL1064" i="7"/>
  <c r="AM1064" i="7"/>
  <c r="AN1064" i="7"/>
  <c r="AC1065" i="7"/>
  <c r="AD1065" i="7"/>
  <c r="AE1065" i="7"/>
  <c r="AF1065" i="7"/>
  <c r="AG1065" i="7"/>
  <c r="AH1065" i="7"/>
  <c r="AI1065" i="7"/>
  <c r="AJ1065" i="7"/>
  <c r="AK1065" i="7"/>
  <c r="AL1065" i="7"/>
  <c r="AM1065" i="7"/>
  <c r="AN1065" i="7"/>
  <c r="AC1066" i="7"/>
  <c r="AD1066" i="7"/>
  <c r="AE1066" i="7"/>
  <c r="AF1066" i="7"/>
  <c r="AG1066" i="7"/>
  <c r="AH1066" i="7"/>
  <c r="AI1066" i="7"/>
  <c r="AJ1066" i="7"/>
  <c r="AK1066" i="7"/>
  <c r="AL1066" i="7"/>
  <c r="AM1066" i="7"/>
  <c r="AN1066" i="7"/>
  <c r="AC1067" i="7"/>
  <c r="AD1067" i="7"/>
  <c r="AE1067" i="7"/>
  <c r="AF1067" i="7"/>
  <c r="AG1067" i="7"/>
  <c r="AH1067" i="7"/>
  <c r="AI1067" i="7"/>
  <c r="AJ1067" i="7"/>
  <c r="AK1067" i="7"/>
  <c r="AL1067" i="7"/>
  <c r="AM1067" i="7"/>
  <c r="AN1067" i="7"/>
  <c r="AC1068" i="7"/>
  <c r="AD1068" i="7"/>
  <c r="AE1068" i="7"/>
  <c r="AF1068" i="7"/>
  <c r="AG1068" i="7"/>
  <c r="AH1068" i="7"/>
  <c r="AI1068" i="7"/>
  <c r="AJ1068" i="7"/>
  <c r="AK1068" i="7"/>
  <c r="AL1068" i="7"/>
  <c r="AM1068" i="7"/>
  <c r="AN1068" i="7"/>
  <c r="AC1069" i="7"/>
  <c r="AD1069" i="7"/>
  <c r="AE1069" i="7"/>
  <c r="AF1069" i="7"/>
  <c r="AG1069" i="7"/>
  <c r="AH1069" i="7"/>
  <c r="AI1069" i="7"/>
  <c r="AJ1069" i="7"/>
  <c r="AK1069" i="7"/>
  <c r="AL1069" i="7"/>
  <c r="AM1069" i="7"/>
  <c r="AN1069" i="7"/>
  <c r="AC1070" i="7"/>
  <c r="AD1070" i="7"/>
  <c r="AE1070" i="7"/>
  <c r="AF1070" i="7"/>
  <c r="AG1070" i="7"/>
  <c r="AH1070" i="7"/>
  <c r="AI1070" i="7"/>
  <c r="AJ1070" i="7"/>
  <c r="AK1070" i="7"/>
  <c r="AL1070" i="7"/>
  <c r="AM1070" i="7"/>
  <c r="AN1070" i="7"/>
  <c r="AC1071" i="7"/>
  <c r="AD1071" i="7"/>
  <c r="AE1071" i="7"/>
  <c r="AF1071" i="7"/>
  <c r="AG1071" i="7"/>
  <c r="AH1071" i="7"/>
  <c r="AI1071" i="7"/>
  <c r="AJ1071" i="7"/>
  <c r="AK1071" i="7"/>
  <c r="AL1071" i="7"/>
  <c r="AM1071" i="7"/>
  <c r="AN1071" i="7"/>
  <c r="AC1072" i="7"/>
  <c r="AD1072" i="7"/>
  <c r="AE1072" i="7"/>
  <c r="AF1072" i="7"/>
  <c r="AG1072" i="7"/>
  <c r="AH1072" i="7"/>
  <c r="AI1072" i="7"/>
  <c r="AJ1072" i="7"/>
  <c r="AK1072" i="7"/>
  <c r="AL1072" i="7"/>
  <c r="AM1072" i="7"/>
  <c r="AN1072" i="7"/>
  <c r="AC1073" i="7"/>
  <c r="AD1073" i="7"/>
  <c r="AE1073" i="7"/>
  <c r="AF1073" i="7"/>
  <c r="AG1073" i="7"/>
  <c r="AH1073" i="7"/>
  <c r="AI1073" i="7"/>
  <c r="AJ1073" i="7"/>
  <c r="AK1073" i="7"/>
  <c r="AL1073" i="7"/>
  <c r="AM1073" i="7"/>
  <c r="AN1073" i="7"/>
  <c r="AC1074" i="7"/>
  <c r="AD1074" i="7"/>
  <c r="AE1074" i="7"/>
  <c r="AF1074" i="7"/>
  <c r="AG1074" i="7"/>
  <c r="AH1074" i="7"/>
  <c r="AI1074" i="7"/>
  <c r="AJ1074" i="7"/>
  <c r="AK1074" i="7"/>
  <c r="AL1074" i="7"/>
  <c r="AM1074" i="7"/>
  <c r="AN1074" i="7"/>
  <c r="AC1075" i="7"/>
  <c r="AD1075" i="7"/>
  <c r="AE1075" i="7"/>
  <c r="AF1075" i="7"/>
  <c r="AG1075" i="7"/>
  <c r="AH1075" i="7"/>
  <c r="AI1075" i="7"/>
  <c r="AJ1075" i="7"/>
  <c r="AK1075" i="7"/>
  <c r="AL1075" i="7"/>
  <c r="AM1075" i="7"/>
  <c r="AN1075" i="7"/>
  <c r="AC1076" i="7"/>
  <c r="AD1076" i="7"/>
  <c r="AE1076" i="7"/>
  <c r="AF1076" i="7"/>
  <c r="AG1076" i="7"/>
  <c r="AH1076" i="7"/>
  <c r="AI1076" i="7"/>
  <c r="AJ1076" i="7"/>
  <c r="AK1076" i="7"/>
  <c r="AL1076" i="7"/>
  <c r="AM1076" i="7"/>
  <c r="AN1076" i="7"/>
  <c r="AC1077" i="7"/>
  <c r="AD1077" i="7"/>
  <c r="AE1077" i="7"/>
  <c r="AF1077" i="7"/>
  <c r="AG1077" i="7"/>
  <c r="AH1077" i="7"/>
  <c r="AI1077" i="7"/>
  <c r="AJ1077" i="7"/>
  <c r="AK1077" i="7"/>
  <c r="AL1077" i="7"/>
  <c r="AM1077" i="7"/>
  <c r="AN1077" i="7"/>
  <c r="AC1078" i="7"/>
  <c r="AD1078" i="7"/>
  <c r="AE1078" i="7"/>
  <c r="AF1078" i="7"/>
  <c r="AG1078" i="7"/>
  <c r="AH1078" i="7"/>
  <c r="AI1078" i="7"/>
  <c r="AJ1078" i="7"/>
  <c r="AK1078" i="7"/>
  <c r="AL1078" i="7"/>
  <c r="AM1078" i="7"/>
  <c r="AN1078" i="7"/>
  <c r="AC1079" i="7"/>
  <c r="AD1079" i="7"/>
  <c r="AE1079" i="7"/>
  <c r="AF1079" i="7"/>
  <c r="AG1079" i="7"/>
  <c r="AH1079" i="7"/>
  <c r="AI1079" i="7"/>
  <c r="AJ1079" i="7"/>
  <c r="AK1079" i="7"/>
  <c r="AL1079" i="7"/>
  <c r="AM1079" i="7"/>
  <c r="AN1079" i="7"/>
  <c r="AC1080" i="7"/>
  <c r="AD1080" i="7"/>
  <c r="AE1080" i="7"/>
  <c r="AF1080" i="7"/>
  <c r="AG1080" i="7"/>
  <c r="AH1080" i="7"/>
  <c r="AI1080" i="7"/>
  <c r="AJ1080" i="7"/>
  <c r="AK1080" i="7"/>
  <c r="AL1080" i="7"/>
  <c r="AM1080" i="7"/>
  <c r="AN1080" i="7"/>
  <c r="AC1081" i="7"/>
  <c r="AD1081" i="7"/>
  <c r="AE1081" i="7"/>
  <c r="AF1081" i="7"/>
  <c r="AG1081" i="7"/>
  <c r="AH1081" i="7"/>
  <c r="AI1081" i="7"/>
  <c r="AJ1081" i="7"/>
  <c r="AK1081" i="7"/>
  <c r="AL1081" i="7"/>
  <c r="AM1081" i="7"/>
  <c r="AN1081" i="7"/>
  <c r="AC1082" i="7"/>
  <c r="AD1082" i="7"/>
  <c r="AE1082" i="7"/>
  <c r="AF1082" i="7"/>
  <c r="AG1082" i="7"/>
  <c r="AH1082" i="7"/>
  <c r="AI1082" i="7"/>
  <c r="AJ1082" i="7"/>
  <c r="AK1082" i="7"/>
  <c r="AL1082" i="7"/>
  <c r="AM1082" i="7"/>
  <c r="AN1082" i="7"/>
  <c r="AC1083" i="7"/>
  <c r="AD1083" i="7"/>
  <c r="AE1083" i="7"/>
  <c r="AF1083" i="7"/>
  <c r="AG1083" i="7"/>
  <c r="AH1083" i="7"/>
  <c r="AI1083" i="7"/>
  <c r="AJ1083" i="7"/>
  <c r="AK1083" i="7"/>
  <c r="AL1083" i="7"/>
  <c r="AM1083" i="7"/>
  <c r="AN1083" i="7"/>
  <c r="AC1084" i="7"/>
  <c r="AD1084" i="7"/>
  <c r="AE1084" i="7"/>
  <c r="AF1084" i="7"/>
  <c r="AG1084" i="7"/>
  <c r="AH1084" i="7"/>
  <c r="AI1084" i="7"/>
  <c r="AJ1084" i="7"/>
  <c r="AK1084" i="7"/>
  <c r="AL1084" i="7"/>
  <c r="AM1084" i="7"/>
  <c r="AN1084" i="7"/>
  <c r="AC1085" i="7"/>
  <c r="AD1085" i="7"/>
  <c r="AE1085" i="7"/>
  <c r="AF1085" i="7"/>
  <c r="AG1085" i="7"/>
  <c r="AH1085" i="7"/>
  <c r="AI1085" i="7"/>
  <c r="AJ1085" i="7"/>
  <c r="AK1085" i="7"/>
  <c r="AL1085" i="7"/>
  <c r="AM1085" i="7"/>
  <c r="AN1085" i="7"/>
  <c r="AC1086" i="7"/>
  <c r="AD1086" i="7"/>
  <c r="AE1086" i="7"/>
  <c r="AF1086" i="7"/>
  <c r="AG1086" i="7"/>
  <c r="AH1086" i="7"/>
  <c r="AI1086" i="7"/>
  <c r="AJ1086" i="7"/>
  <c r="AK1086" i="7"/>
  <c r="AL1086" i="7"/>
  <c r="AM1086" i="7"/>
  <c r="AN1086" i="7"/>
  <c r="AC1087" i="7"/>
  <c r="AD1087" i="7"/>
  <c r="AE1087" i="7"/>
  <c r="AF1087" i="7"/>
  <c r="AG1087" i="7"/>
  <c r="AH1087" i="7"/>
  <c r="AI1087" i="7"/>
  <c r="AJ1087" i="7"/>
  <c r="AK1087" i="7"/>
  <c r="AL1087" i="7"/>
  <c r="AM1087" i="7"/>
  <c r="AN1087" i="7"/>
  <c r="AC1088" i="7"/>
  <c r="AD1088" i="7"/>
  <c r="AE1088" i="7"/>
  <c r="AF1088" i="7"/>
  <c r="AG1088" i="7"/>
  <c r="AH1088" i="7"/>
  <c r="AI1088" i="7"/>
  <c r="AJ1088" i="7"/>
  <c r="AK1088" i="7"/>
  <c r="AL1088" i="7"/>
  <c r="AM1088" i="7"/>
  <c r="AN1088" i="7"/>
  <c r="AC1089" i="7"/>
  <c r="AD1089" i="7"/>
  <c r="AE1089" i="7"/>
  <c r="AF1089" i="7"/>
  <c r="AG1089" i="7"/>
  <c r="AH1089" i="7"/>
  <c r="AI1089" i="7"/>
  <c r="AJ1089" i="7"/>
  <c r="AK1089" i="7"/>
  <c r="AL1089" i="7"/>
  <c r="AM1089" i="7"/>
  <c r="AN1089" i="7"/>
  <c r="AC1090" i="7"/>
  <c r="AD1090" i="7"/>
  <c r="AE1090" i="7"/>
  <c r="AF1090" i="7"/>
  <c r="AG1090" i="7"/>
  <c r="AH1090" i="7"/>
  <c r="AI1090" i="7"/>
  <c r="AJ1090" i="7"/>
  <c r="AK1090" i="7"/>
  <c r="AL1090" i="7"/>
  <c r="AM1090" i="7"/>
  <c r="AN1090" i="7"/>
  <c r="AC1091" i="7"/>
  <c r="AD1091" i="7"/>
  <c r="AE1091" i="7"/>
  <c r="AF1091" i="7"/>
  <c r="AG1091" i="7"/>
  <c r="AH1091" i="7"/>
  <c r="AI1091" i="7"/>
  <c r="AJ1091" i="7"/>
  <c r="AK1091" i="7"/>
  <c r="AL1091" i="7"/>
  <c r="AM1091" i="7"/>
  <c r="AN1091" i="7"/>
  <c r="AC1092" i="7"/>
  <c r="AD1092" i="7"/>
  <c r="AE1092" i="7"/>
  <c r="AF1092" i="7"/>
  <c r="AG1092" i="7"/>
  <c r="AH1092" i="7"/>
  <c r="AI1092" i="7"/>
  <c r="AJ1092" i="7"/>
  <c r="AK1092" i="7"/>
  <c r="AL1092" i="7"/>
  <c r="AM1092" i="7"/>
  <c r="AN1092" i="7"/>
  <c r="AC1093" i="7"/>
  <c r="AD1093" i="7"/>
  <c r="AE1093" i="7"/>
  <c r="AF1093" i="7"/>
  <c r="AG1093" i="7"/>
  <c r="AH1093" i="7"/>
  <c r="AI1093" i="7"/>
  <c r="AJ1093" i="7"/>
  <c r="AK1093" i="7"/>
  <c r="AL1093" i="7"/>
  <c r="AM1093" i="7"/>
  <c r="AN1093" i="7"/>
  <c r="AC1094" i="7"/>
  <c r="AD1094" i="7"/>
  <c r="AE1094" i="7"/>
  <c r="AF1094" i="7"/>
  <c r="AG1094" i="7"/>
  <c r="AH1094" i="7"/>
  <c r="AI1094" i="7"/>
  <c r="AJ1094" i="7"/>
  <c r="AK1094" i="7"/>
  <c r="AL1094" i="7"/>
  <c r="AM1094" i="7"/>
  <c r="AN1094" i="7"/>
  <c r="AC1095" i="7"/>
  <c r="AD1095" i="7"/>
  <c r="AE1095" i="7"/>
  <c r="AF1095" i="7"/>
  <c r="AG1095" i="7"/>
  <c r="AH1095" i="7"/>
  <c r="AI1095" i="7"/>
  <c r="AJ1095" i="7"/>
  <c r="AK1095" i="7"/>
  <c r="AL1095" i="7"/>
  <c r="AM1095" i="7"/>
  <c r="AN1095" i="7"/>
  <c r="AC1096" i="7"/>
  <c r="AD1096" i="7"/>
  <c r="AE1096" i="7"/>
  <c r="AF1096" i="7"/>
  <c r="AG1096" i="7"/>
  <c r="AH1096" i="7"/>
  <c r="AI1096" i="7"/>
  <c r="AJ1096" i="7"/>
  <c r="AK1096" i="7"/>
  <c r="AL1096" i="7"/>
  <c r="AM1096" i="7"/>
  <c r="AN1096" i="7"/>
  <c r="AC1097" i="7"/>
  <c r="AD1097" i="7"/>
  <c r="AE1097" i="7"/>
  <c r="AF1097" i="7"/>
  <c r="AG1097" i="7"/>
  <c r="AH1097" i="7"/>
  <c r="AI1097" i="7"/>
  <c r="AJ1097" i="7"/>
  <c r="AK1097" i="7"/>
  <c r="AL1097" i="7"/>
  <c r="AM1097" i="7"/>
  <c r="AN1097" i="7"/>
  <c r="AC1098" i="7"/>
  <c r="AD1098" i="7"/>
  <c r="AE1098" i="7"/>
  <c r="AF1098" i="7"/>
  <c r="AG1098" i="7"/>
  <c r="AH1098" i="7"/>
  <c r="AI1098" i="7"/>
  <c r="AJ1098" i="7"/>
  <c r="AK1098" i="7"/>
  <c r="AL1098" i="7"/>
  <c r="AM1098" i="7"/>
  <c r="AN1098" i="7"/>
  <c r="AC1099" i="7"/>
  <c r="AD1099" i="7"/>
  <c r="AE1099" i="7"/>
  <c r="AF1099" i="7"/>
  <c r="AG1099" i="7"/>
  <c r="AH1099" i="7"/>
  <c r="AI1099" i="7"/>
  <c r="AJ1099" i="7"/>
  <c r="AK1099" i="7"/>
  <c r="AL1099" i="7"/>
  <c r="AM1099" i="7"/>
  <c r="AN1099" i="7"/>
  <c r="AC1100" i="7"/>
  <c r="AD1100" i="7"/>
  <c r="AE1100" i="7"/>
  <c r="AF1100" i="7"/>
  <c r="AG1100" i="7"/>
  <c r="AH1100" i="7"/>
  <c r="AI1100" i="7"/>
  <c r="AJ1100" i="7"/>
  <c r="AK1100" i="7"/>
  <c r="AL1100" i="7"/>
  <c r="AM1100" i="7"/>
  <c r="AN1100" i="7"/>
  <c r="AC1101" i="7"/>
  <c r="AD1101" i="7"/>
  <c r="AE1101" i="7"/>
  <c r="AF1101" i="7"/>
  <c r="AG1101" i="7"/>
  <c r="AH1101" i="7"/>
  <c r="AI1101" i="7"/>
  <c r="AJ1101" i="7"/>
  <c r="AK1101" i="7"/>
  <c r="AL1101" i="7"/>
  <c r="AM1101" i="7"/>
  <c r="AN1101" i="7"/>
  <c r="AC1102" i="7"/>
  <c r="AD1102" i="7"/>
  <c r="AE1102" i="7"/>
  <c r="AF1102" i="7"/>
  <c r="AG1102" i="7"/>
  <c r="AH1102" i="7"/>
  <c r="AI1102" i="7"/>
  <c r="AJ1102" i="7"/>
  <c r="AK1102" i="7"/>
  <c r="AL1102" i="7"/>
  <c r="AM1102" i="7"/>
  <c r="AN1102" i="7"/>
  <c r="AC1103" i="7"/>
  <c r="AD1103" i="7"/>
  <c r="AE1103" i="7"/>
  <c r="AF1103" i="7"/>
  <c r="AG1103" i="7"/>
  <c r="AH1103" i="7"/>
  <c r="AI1103" i="7"/>
  <c r="AJ1103" i="7"/>
  <c r="AK1103" i="7"/>
  <c r="AL1103" i="7"/>
  <c r="AM1103" i="7"/>
  <c r="AN1103" i="7"/>
  <c r="AC1104" i="7"/>
  <c r="AD1104" i="7"/>
  <c r="AE1104" i="7"/>
  <c r="AF1104" i="7"/>
  <c r="AG1104" i="7"/>
  <c r="AH1104" i="7"/>
  <c r="AI1104" i="7"/>
  <c r="AJ1104" i="7"/>
  <c r="AK1104" i="7"/>
  <c r="AL1104" i="7"/>
  <c r="AM1104" i="7"/>
  <c r="AN1104" i="7"/>
  <c r="AC1105" i="7"/>
  <c r="AD1105" i="7"/>
  <c r="AE1105" i="7"/>
  <c r="AF1105" i="7"/>
  <c r="AG1105" i="7"/>
  <c r="AH1105" i="7"/>
  <c r="AI1105" i="7"/>
  <c r="AJ1105" i="7"/>
  <c r="AK1105" i="7"/>
  <c r="AL1105" i="7"/>
  <c r="AM1105" i="7"/>
  <c r="AN1105" i="7"/>
  <c r="AC1106" i="7"/>
  <c r="AD1106" i="7"/>
  <c r="AE1106" i="7"/>
  <c r="AF1106" i="7"/>
  <c r="AG1106" i="7"/>
  <c r="AH1106" i="7"/>
  <c r="AI1106" i="7"/>
  <c r="AJ1106" i="7"/>
  <c r="AK1106" i="7"/>
  <c r="AL1106" i="7"/>
  <c r="AM1106" i="7"/>
  <c r="AN1106" i="7"/>
  <c r="AC1107" i="7"/>
  <c r="AD1107" i="7"/>
  <c r="AE1107" i="7"/>
  <c r="AF1107" i="7"/>
  <c r="AG1107" i="7"/>
  <c r="AH1107" i="7"/>
  <c r="AI1107" i="7"/>
  <c r="AJ1107" i="7"/>
  <c r="AK1107" i="7"/>
  <c r="AL1107" i="7"/>
  <c r="AM1107" i="7"/>
  <c r="AN1107" i="7"/>
  <c r="AC1108" i="7"/>
  <c r="AD1108" i="7"/>
  <c r="AE1108" i="7"/>
  <c r="AF1108" i="7"/>
  <c r="AG1108" i="7"/>
  <c r="AH1108" i="7"/>
  <c r="AI1108" i="7"/>
  <c r="AJ1108" i="7"/>
  <c r="AK1108" i="7"/>
  <c r="AL1108" i="7"/>
  <c r="AM1108" i="7"/>
  <c r="AN1108" i="7"/>
  <c r="AC1109" i="7"/>
  <c r="AD1109" i="7"/>
  <c r="AE1109" i="7"/>
  <c r="AF1109" i="7"/>
  <c r="AG1109" i="7"/>
  <c r="AH1109" i="7"/>
  <c r="AI1109" i="7"/>
  <c r="AJ1109" i="7"/>
  <c r="AK1109" i="7"/>
  <c r="AL1109" i="7"/>
  <c r="AM1109" i="7"/>
  <c r="AN1109" i="7"/>
  <c r="AC1110" i="7"/>
  <c r="AD1110" i="7"/>
  <c r="AE1110" i="7"/>
  <c r="AF1110" i="7"/>
  <c r="AG1110" i="7"/>
  <c r="AH1110" i="7"/>
  <c r="AI1110" i="7"/>
  <c r="AJ1110" i="7"/>
  <c r="AK1110" i="7"/>
  <c r="AL1110" i="7"/>
  <c r="AM1110" i="7"/>
  <c r="AN1110" i="7"/>
  <c r="AC1111" i="7"/>
  <c r="AD1111" i="7"/>
  <c r="AE1111" i="7"/>
  <c r="AF1111" i="7"/>
  <c r="AG1111" i="7"/>
  <c r="AH1111" i="7"/>
  <c r="AI1111" i="7"/>
  <c r="AJ1111" i="7"/>
  <c r="AK1111" i="7"/>
  <c r="AL1111" i="7"/>
  <c r="AM1111" i="7"/>
  <c r="AN1111" i="7"/>
  <c r="AC1112" i="7"/>
  <c r="AD1112" i="7"/>
  <c r="AE1112" i="7"/>
  <c r="AF1112" i="7"/>
  <c r="AG1112" i="7"/>
  <c r="AH1112" i="7"/>
  <c r="AI1112" i="7"/>
  <c r="AJ1112" i="7"/>
  <c r="AK1112" i="7"/>
  <c r="AL1112" i="7"/>
  <c r="AM1112" i="7"/>
  <c r="AN1112" i="7"/>
  <c r="AC1113" i="7"/>
  <c r="AD1113" i="7"/>
  <c r="AE1113" i="7"/>
  <c r="AF1113" i="7"/>
  <c r="AG1113" i="7"/>
  <c r="AH1113" i="7"/>
  <c r="AI1113" i="7"/>
  <c r="AJ1113" i="7"/>
  <c r="AK1113" i="7"/>
  <c r="AL1113" i="7"/>
  <c r="AM1113" i="7"/>
  <c r="AN1113" i="7"/>
  <c r="AC1114" i="7"/>
  <c r="AD1114" i="7"/>
  <c r="AE1114" i="7"/>
  <c r="AF1114" i="7"/>
  <c r="AG1114" i="7"/>
  <c r="AH1114" i="7"/>
  <c r="AI1114" i="7"/>
  <c r="AJ1114" i="7"/>
  <c r="AK1114" i="7"/>
  <c r="AL1114" i="7"/>
  <c r="AM1114" i="7"/>
  <c r="AN1114" i="7"/>
  <c r="AC1115" i="7"/>
  <c r="AD1115" i="7"/>
  <c r="AE1115" i="7"/>
  <c r="AF1115" i="7"/>
  <c r="AG1115" i="7"/>
  <c r="AH1115" i="7"/>
  <c r="AI1115" i="7"/>
  <c r="AJ1115" i="7"/>
  <c r="AK1115" i="7"/>
  <c r="AL1115" i="7"/>
  <c r="AM1115" i="7"/>
  <c r="AN1115" i="7"/>
  <c r="AC1116" i="7"/>
  <c r="AD1116" i="7"/>
  <c r="AE1116" i="7"/>
  <c r="AF1116" i="7"/>
  <c r="AG1116" i="7"/>
  <c r="AH1116" i="7"/>
  <c r="AI1116" i="7"/>
  <c r="AJ1116" i="7"/>
  <c r="AK1116" i="7"/>
  <c r="AL1116" i="7"/>
  <c r="AM1116" i="7"/>
  <c r="AN1116" i="7"/>
  <c r="AC1117" i="7"/>
  <c r="AD1117" i="7"/>
  <c r="AE1117" i="7"/>
  <c r="AF1117" i="7"/>
  <c r="AG1117" i="7"/>
  <c r="AH1117" i="7"/>
  <c r="AI1117" i="7"/>
  <c r="AJ1117" i="7"/>
  <c r="AK1117" i="7"/>
  <c r="AL1117" i="7"/>
  <c r="AM1117" i="7"/>
  <c r="AN1117" i="7"/>
  <c r="AC1118" i="7"/>
  <c r="AD1118" i="7"/>
  <c r="AE1118" i="7"/>
  <c r="AF1118" i="7"/>
  <c r="AG1118" i="7"/>
  <c r="AH1118" i="7"/>
  <c r="AI1118" i="7"/>
  <c r="AJ1118" i="7"/>
  <c r="AK1118" i="7"/>
  <c r="AL1118" i="7"/>
  <c r="AM1118" i="7"/>
  <c r="AN1118" i="7"/>
  <c r="AC1119" i="7"/>
  <c r="AD1119" i="7"/>
  <c r="AE1119" i="7"/>
  <c r="AF1119" i="7"/>
  <c r="AG1119" i="7"/>
  <c r="AH1119" i="7"/>
  <c r="AI1119" i="7"/>
  <c r="AJ1119" i="7"/>
  <c r="AK1119" i="7"/>
  <c r="AL1119" i="7"/>
  <c r="AM1119" i="7"/>
  <c r="AN1119" i="7"/>
  <c r="AC1120" i="7"/>
  <c r="AD1120" i="7"/>
  <c r="AE1120" i="7"/>
  <c r="AF1120" i="7"/>
  <c r="AG1120" i="7"/>
  <c r="AH1120" i="7"/>
  <c r="AI1120" i="7"/>
  <c r="AJ1120" i="7"/>
  <c r="AK1120" i="7"/>
  <c r="AL1120" i="7"/>
  <c r="AM1120" i="7"/>
  <c r="AN1120" i="7"/>
  <c r="AC1121" i="7"/>
  <c r="AD1121" i="7"/>
  <c r="AE1121" i="7"/>
  <c r="AF1121" i="7"/>
  <c r="AG1121" i="7"/>
  <c r="AH1121" i="7"/>
  <c r="AI1121" i="7"/>
  <c r="AJ1121" i="7"/>
  <c r="AK1121" i="7"/>
  <c r="AL1121" i="7"/>
  <c r="AM1121" i="7"/>
  <c r="AN1121" i="7"/>
  <c r="AC1122" i="7"/>
  <c r="AD1122" i="7"/>
  <c r="AE1122" i="7"/>
  <c r="AF1122" i="7"/>
  <c r="AG1122" i="7"/>
  <c r="AH1122" i="7"/>
  <c r="AI1122" i="7"/>
  <c r="AJ1122" i="7"/>
  <c r="AK1122" i="7"/>
  <c r="AL1122" i="7"/>
  <c r="AM1122" i="7"/>
  <c r="AN1122" i="7"/>
  <c r="AC1123" i="7"/>
  <c r="AD1123" i="7"/>
  <c r="AE1123" i="7"/>
  <c r="AF1123" i="7"/>
  <c r="AG1123" i="7"/>
  <c r="AH1123" i="7"/>
  <c r="AI1123" i="7"/>
  <c r="AJ1123" i="7"/>
  <c r="AK1123" i="7"/>
  <c r="AL1123" i="7"/>
  <c r="AM1123" i="7"/>
  <c r="AN1123" i="7"/>
  <c r="AC1124" i="7"/>
  <c r="AD1124" i="7"/>
  <c r="AE1124" i="7"/>
  <c r="AF1124" i="7"/>
  <c r="AG1124" i="7"/>
  <c r="AH1124" i="7"/>
  <c r="AI1124" i="7"/>
  <c r="AJ1124" i="7"/>
  <c r="AK1124" i="7"/>
  <c r="AL1124" i="7"/>
  <c r="AM1124" i="7"/>
  <c r="AN1124" i="7"/>
  <c r="AC1125" i="7"/>
  <c r="AD1125" i="7"/>
  <c r="AE1125" i="7"/>
  <c r="AF1125" i="7"/>
  <c r="AG1125" i="7"/>
  <c r="AH1125" i="7"/>
  <c r="AI1125" i="7"/>
  <c r="AJ1125" i="7"/>
  <c r="AK1125" i="7"/>
  <c r="AL1125" i="7"/>
  <c r="AM1125" i="7"/>
  <c r="AN1125" i="7"/>
  <c r="AC1126" i="7"/>
  <c r="AD1126" i="7"/>
  <c r="AE1126" i="7"/>
  <c r="AF1126" i="7"/>
  <c r="AG1126" i="7"/>
  <c r="AH1126" i="7"/>
  <c r="AI1126" i="7"/>
  <c r="AJ1126" i="7"/>
  <c r="AK1126" i="7"/>
  <c r="AL1126" i="7"/>
  <c r="AM1126" i="7"/>
  <c r="AN1126" i="7"/>
  <c r="AC1127" i="7"/>
  <c r="AD1127" i="7"/>
  <c r="AE1127" i="7"/>
  <c r="AF1127" i="7"/>
  <c r="AG1127" i="7"/>
  <c r="AH1127" i="7"/>
  <c r="AI1127" i="7"/>
  <c r="AJ1127" i="7"/>
  <c r="AK1127" i="7"/>
  <c r="AL1127" i="7"/>
  <c r="AM1127" i="7"/>
  <c r="AN1127" i="7"/>
  <c r="AC1128" i="7"/>
  <c r="AD1128" i="7"/>
  <c r="AE1128" i="7"/>
  <c r="AF1128" i="7"/>
  <c r="AG1128" i="7"/>
  <c r="AH1128" i="7"/>
  <c r="AI1128" i="7"/>
  <c r="AJ1128" i="7"/>
  <c r="AK1128" i="7"/>
  <c r="AL1128" i="7"/>
  <c r="AM1128" i="7"/>
  <c r="AN1128" i="7"/>
  <c r="AC1129" i="7"/>
  <c r="AD1129" i="7"/>
  <c r="AE1129" i="7"/>
  <c r="AF1129" i="7"/>
  <c r="AG1129" i="7"/>
  <c r="AH1129" i="7"/>
  <c r="AI1129" i="7"/>
  <c r="AJ1129" i="7"/>
  <c r="AK1129" i="7"/>
  <c r="AL1129" i="7"/>
  <c r="AM1129" i="7"/>
  <c r="AN1129" i="7"/>
  <c r="AC1130" i="7"/>
  <c r="AD1130" i="7"/>
  <c r="AE1130" i="7"/>
  <c r="AF1130" i="7"/>
  <c r="AG1130" i="7"/>
  <c r="AH1130" i="7"/>
  <c r="AI1130" i="7"/>
  <c r="AJ1130" i="7"/>
  <c r="AK1130" i="7"/>
  <c r="AL1130" i="7"/>
  <c r="AM1130" i="7"/>
  <c r="AN1130" i="7"/>
  <c r="AC1131" i="7"/>
  <c r="AD1131" i="7"/>
  <c r="AE1131" i="7"/>
  <c r="AF1131" i="7"/>
  <c r="AG1131" i="7"/>
  <c r="AH1131" i="7"/>
  <c r="AI1131" i="7"/>
  <c r="AJ1131" i="7"/>
  <c r="AK1131" i="7"/>
  <c r="AL1131" i="7"/>
  <c r="AM1131" i="7"/>
  <c r="AN1131" i="7"/>
  <c r="AC1132" i="7"/>
  <c r="AD1132" i="7"/>
  <c r="AE1132" i="7"/>
  <c r="AF1132" i="7"/>
  <c r="AG1132" i="7"/>
  <c r="AH1132" i="7"/>
  <c r="AI1132" i="7"/>
  <c r="AJ1132" i="7"/>
  <c r="AK1132" i="7"/>
  <c r="AL1132" i="7"/>
  <c r="AM1132" i="7"/>
  <c r="AN1132" i="7"/>
  <c r="AC1133" i="7"/>
  <c r="AD1133" i="7"/>
  <c r="AE1133" i="7"/>
  <c r="AF1133" i="7"/>
  <c r="AG1133" i="7"/>
  <c r="AH1133" i="7"/>
  <c r="AI1133" i="7"/>
  <c r="AJ1133" i="7"/>
  <c r="AK1133" i="7"/>
  <c r="AL1133" i="7"/>
  <c r="AM1133" i="7"/>
  <c r="AN1133" i="7"/>
  <c r="AC1134" i="7"/>
  <c r="AD1134" i="7"/>
  <c r="AE1134" i="7"/>
  <c r="AF1134" i="7"/>
  <c r="AG1134" i="7"/>
  <c r="AH1134" i="7"/>
  <c r="AI1134" i="7"/>
  <c r="AJ1134" i="7"/>
  <c r="AK1134" i="7"/>
  <c r="AL1134" i="7"/>
  <c r="AM1134" i="7"/>
  <c r="AN1134" i="7"/>
  <c r="AC1135" i="7"/>
  <c r="AD1135" i="7"/>
  <c r="AE1135" i="7"/>
  <c r="AF1135" i="7"/>
  <c r="AG1135" i="7"/>
  <c r="AH1135" i="7"/>
  <c r="AI1135" i="7"/>
  <c r="AJ1135" i="7"/>
  <c r="AK1135" i="7"/>
  <c r="AL1135" i="7"/>
  <c r="AM1135" i="7"/>
  <c r="AN1135" i="7"/>
  <c r="AC1136" i="7"/>
  <c r="AD1136" i="7"/>
  <c r="AE1136" i="7"/>
  <c r="AF1136" i="7"/>
  <c r="AG1136" i="7"/>
  <c r="AH1136" i="7"/>
  <c r="AI1136" i="7"/>
  <c r="AJ1136" i="7"/>
  <c r="AK1136" i="7"/>
  <c r="AL1136" i="7"/>
  <c r="AM1136" i="7"/>
  <c r="AN1136" i="7"/>
  <c r="AC1137" i="7"/>
  <c r="AD1137" i="7"/>
  <c r="AE1137" i="7"/>
  <c r="AF1137" i="7"/>
  <c r="AG1137" i="7"/>
  <c r="AH1137" i="7"/>
  <c r="AI1137" i="7"/>
  <c r="AJ1137" i="7"/>
  <c r="AK1137" i="7"/>
  <c r="AL1137" i="7"/>
  <c r="AM1137" i="7"/>
  <c r="AN1137" i="7"/>
  <c r="AC1138" i="7"/>
  <c r="AD1138" i="7"/>
  <c r="AE1138" i="7"/>
  <c r="AF1138" i="7"/>
  <c r="AG1138" i="7"/>
  <c r="AH1138" i="7"/>
  <c r="AI1138" i="7"/>
  <c r="AJ1138" i="7"/>
  <c r="AK1138" i="7"/>
  <c r="AL1138" i="7"/>
  <c r="AM1138" i="7"/>
  <c r="AN1138" i="7"/>
  <c r="AC1139" i="7"/>
  <c r="AD1139" i="7"/>
  <c r="AE1139" i="7"/>
  <c r="AF1139" i="7"/>
  <c r="AG1139" i="7"/>
  <c r="AH1139" i="7"/>
  <c r="AI1139" i="7"/>
  <c r="AJ1139" i="7"/>
  <c r="AK1139" i="7"/>
  <c r="AL1139" i="7"/>
  <c r="AM1139" i="7"/>
  <c r="AN1139" i="7"/>
  <c r="AC1140" i="7"/>
  <c r="AD1140" i="7"/>
  <c r="AE1140" i="7"/>
  <c r="AF1140" i="7"/>
  <c r="AG1140" i="7"/>
  <c r="AH1140" i="7"/>
  <c r="AI1140" i="7"/>
  <c r="AJ1140" i="7"/>
  <c r="AK1140" i="7"/>
  <c r="AL1140" i="7"/>
  <c r="AM1140" i="7"/>
  <c r="AN1140" i="7"/>
  <c r="AC1141" i="7"/>
  <c r="AD1141" i="7"/>
  <c r="AE1141" i="7"/>
  <c r="AF1141" i="7"/>
  <c r="AG1141" i="7"/>
  <c r="AH1141" i="7"/>
  <c r="AI1141" i="7"/>
  <c r="AJ1141" i="7"/>
  <c r="AK1141" i="7"/>
  <c r="AL1141" i="7"/>
  <c r="AM1141" i="7"/>
  <c r="AN1141" i="7"/>
  <c r="AC1142" i="7"/>
  <c r="AD1142" i="7"/>
  <c r="AE1142" i="7"/>
  <c r="AF1142" i="7"/>
  <c r="AG1142" i="7"/>
  <c r="AH1142" i="7"/>
  <c r="AI1142" i="7"/>
  <c r="AJ1142" i="7"/>
  <c r="AK1142" i="7"/>
  <c r="AL1142" i="7"/>
  <c r="AM1142" i="7"/>
  <c r="AN1142" i="7"/>
  <c r="AC1143" i="7"/>
  <c r="AD1143" i="7"/>
  <c r="AE1143" i="7"/>
  <c r="AF1143" i="7"/>
  <c r="AG1143" i="7"/>
  <c r="AH1143" i="7"/>
  <c r="AI1143" i="7"/>
  <c r="AJ1143" i="7"/>
  <c r="AK1143" i="7"/>
  <c r="AL1143" i="7"/>
  <c r="AM1143" i="7"/>
  <c r="AN1143" i="7"/>
  <c r="AC1144" i="7"/>
  <c r="AD1144" i="7"/>
  <c r="AE1144" i="7"/>
  <c r="AF1144" i="7"/>
  <c r="AG1144" i="7"/>
  <c r="AH1144" i="7"/>
  <c r="AI1144" i="7"/>
  <c r="AJ1144" i="7"/>
  <c r="AK1144" i="7"/>
  <c r="AL1144" i="7"/>
  <c r="AM1144" i="7"/>
  <c r="AN1144" i="7"/>
  <c r="AC1145" i="7"/>
  <c r="AD1145" i="7"/>
  <c r="AE1145" i="7"/>
  <c r="AF1145" i="7"/>
  <c r="AG1145" i="7"/>
  <c r="AH1145" i="7"/>
  <c r="AI1145" i="7"/>
  <c r="AJ1145" i="7"/>
  <c r="AK1145" i="7"/>
  <c r="AL1145" i="7"/>
  <c r="AM1145" i="7"/>
  <c r="AN1145" i="7"/>
  <c r="AC1146" i="7"/>
  <c r="AD1146" i="7"/>
  <c r="AE1146" i="7"/>
  <c r="AF1146" i="7"/>
  <c r="AG1146" i="7"/>
  <c r="AH1146" i="7"/>
  <c r="AI1146" i="7"/>
  <c r="AJ1146" i="7"/>
  <c r="AK1146" i="7"/>
  <c r="AL1146" i="7"/>
  <c r="AM1146" i="7"/>
  <c r="AN1146" i="7"/>
  <c r="AC1147" i="7"/>
  <c r="AD1147" i="7"/>
  <c r="AE1147" i="7"/>
  <c r="AF1147" i="7"/>
  <c r="AG1147" i="7"/>
  <c r="AH1147" i="7"/>
  <c r="AI1147" i="7"/>
  <c r="AJ1147" i="7"/>
  <c r="AK1147" i="7"/>
  <c r="AL1147" i="7"/>
  <c r="AM1147" i="7"/>
  <c r="AN1147" i="7"/>
  <c r="AC1148" i="7"/>
  <c r="AD1148" i="7"/>
  <c r="AE1148" i="7"/>
  <c r="AF1148" i="7"/>
  <c r="AG1148" i="7"/>
  <c r="AH1148" i="7"/>
  <c r="AI1148" i="7"/>
  <c r="AJ1148" i="7"/>
  <c r="AK1148" i="7"/>
  <c r="AL1148" i="7"/>
  <c r="AM1148" i="7"/>
  <c r="AN1148" i="7"/>
  <c r="AC1149" i="7"/>
  <c r="AD1149" i="7"/>
  <c r="AE1149" i="7"/>
  <c r="AF1149" i="7"/>
  <c r="AG1149" i="7"/>
  <c r="AH1149" i="7"/>
  <c r="AI1149" i="7"/>
  <c r="AJ1149" i="7"/>
  <c r="AK1149" i="7"/>
  <c r="AL1149" i="7"/>
  <c r="AM1149" i="7"/>
  <c r="AN1149" i="7"/>
  <c r="AC1150" i="7"/>
  <c r="AD1150" i="7"/>
  <c r="AE1150" i="7"/>
  <c r="AF1150" i="7"/>
  <c r="AG1150" i="7"/>
  <c r="AH1150" i="7"/>
  <c r="AI1150" i="7"/>
  <c r="AJ1150" i="7"/>
  <c r="AK1150" i="7"/>
  <c r="AL1150" i="7"/>
  <c r="AM1150" i="7"/>
  <c r="AN1150" i="7"/>
  <c r="AC1151" i="7"/>
  <c r="AD1151" i="7"/>
  <c r="AE1151" i="7"/>
  <c r="AF1151" i="7"/>
  <c r="AG1151" i="7"/>
  <c r="AH1151" i="7"/>
  <c r="AI1151" i="7"/>
  <c r="AJ1151" i="7"/>
  <c r="AK1151" i="7"/>
  <c r="AL1151" i="7"/>
  <c r="AM1151" i="7"/>
  <c r="AN1151" i="7"/>
  <c r="AC1152" i="7"/>
  <c r="AD1152" i="7"/>
  <c r="AE1152" i="7"/>
  <c r="AF1152" i="7"/>
  <c r="AG1152" i="7"/>
  <c r="AH1152" i="7"/>
  <c r="AI1152" i="7"/>
  <c r="AJ1152" i="7"/>
  <c r="AK1152" i="7"/>
  <c r="AL1152" i="7"/>
  <c r="AM1152" i="7"/>
  <c r="AN1152" i="7"/>
  <c r="AC1153" i="7"/>
  <c r="AD1153" i="7"/>
  <c r="AE1153" i="7"/>
  <c r="AF1153" i="7"/>
  <c r="AG1153" i="7"/>
  <c r="AH1153" i="7"/>
  <c r="AI1153" i="7"/>
  <c r="AJ1153" i="7"/>
  <c r="AK1153" i="7"/>
  <c r="AL1153" i="7"/>
  <c r="AM1153" i="7"/>
  <c r="AN1153" i="7"/>
  <c r="AC1154" i="7"/>
  <c r="AD1154" i="7"/>
  <c r="AE1154" i="7"/>
  <c r="AF1154" i="7"/>
  <c r="AG1154" i="7"/>
  <c r="AH1154" i="7"/>
  <c r="AI1154" i="7"/>
  <c r="AJ1154" i="7"/>
  <c r="AK1154" i="7"/>
  <c r="AL1154" i="7"/>
  <c r="AM1154" i="7"/>
  <c r="AN1154" i="7"/>
  <c r="AC1155" i="7"/>
  <c r="AD1155" i="7"/>
  <c r="AE1155" i="7"/>
  <c r="AF1155" i="7"/>
  <c r="AG1155" i="7"/>
  <c r="AH1155" i="7"/>
  <c r="AI1155" i="7"/>
  <c r="AJ1155" i="7"/>
  <c r="AK1155" i="7"/>
  <c r="AL1155" i="7"/>
  <c r="AM1155" i="7"/>
  <c r="AN1155" i="7"/>
  <c r="AC1156" i="7"/>
  <c r="AD1156" i="7"/>
  <c r="AE1156" i="7"/>
  <c r="AF1156" i="7"/>
  <c r="AG1156" i="7"/>
  <c r="AH1156" i="7"/>
  <c r="AI1156" i="7"/>
  <c r="AJ1156" i="7"/>
  <c r="AK1156" i="7"/>
  <c r="AL1156" i="7"/>
  <c r="AM1156" i="7"/>
  <c r="AN1156" i="7"/>
  <c r="AC1157" i="7"/>
  <c r="AD1157" i="7"/>
  <c r="AE1157" i="7"/>
  <c r="AF1157" i="7"/>
  <c r="AG1157" i="7"/>
  <c r="AH1157" i="7"/>
  <c r="AI1157" i="7"/>
  <c r="AJ1157" i="7"/>
  <c r="AK1157" i="7"/>
  <c r="AL1157" i="7"/>
  <c r="AM1157" i="7"/>
  <c r="AN1157" i="7"/>
  <c r="AC1158" i="7"/>
  <c r="AD1158" i="7"/>
  <c r="AE1158" i="7"/>
  <c r="AF1158" i="7"/>
  <c r="AG1158" i="7"/>
  <c r="AH1158" i="7"/>
  <c r="AI1158" i="7"/>
  <c r="AJ1158" i="7"/>
  <c r="AK1158" i="7"/>
  <c r="AL1158" i="7"/>
  <c r="AM1158" i="7"/>
  <c r="AN1158" i="7"/>
  <c r="AC1159" i="7"/>
  <c r="AD1159" i="7"/>
  <c r="AE1159" i="7"/>
  <c r="AF1159" i="7"/>
  <c r="AG1159" i="7"/>
  <c r="AH1159" i="7"/>
  <c r="AI1159" i="7"/>
  <c r="AJ1159" i="7"/>
  <c r="AK1159" i="7"/>
  <c r="AL1159" i="7"/>
  <c r="AM1159" i="7"/>
  <c r="AN1159" i="7"/>
  <c r="AC1160" i="7"/>
  <c r="AD1160" i="7"/>
  <c r="AE1160" i="7"/>
  <c r="AF1160" i="7"/>
  <c r="AG1160" i="7"/>
  <c r="AH1160" i="7"/>
  <c r="AI1160" i="7"/>
  <c r="AJ1160" i="7"/>
  <c r="AK1160" i="7"/>
  <c r="AL1160" i="7"/>
  <c r="AM1160" i="7"/>
  <c r="AN1160" i="7"/>
  <c r="AC1161" i="7"/>
  <c r="AD1161" i="7"/>
  <c r="AE1161" i="7"/>
  <c r="AF1161" i="7"/>
  <c r="AG1161" i="7"/>
  <c r="AH1161" i="7"/>
  <c r="AI1161" i="7"/>
  <c r="AJ1161" i="7"/>
  <c r="AK1161" i="7"/>
  <c r="AL1161" i="7"/>
  <c r="AM1161" i="7"/>
  <c r="AN1161" i="7"/>
  <c r="AC1162" i="7"/>
  <c r="AD1162" i="7"/>
  <c r="AE1162" i="7"/>
  <c r="AF1162" i="7"/>
  <c r="AG1162" i="7"/>
  <c r="AH1162" i="7"/>
  <c r="AI1162" i="7"/>
  <c r="AJ1162" i="7"/>
  <c r="AK1162" i="7"/>
  <c r="AL1162" i="7"/>
  <c r="AM1162" i="7"/>
  <c r="AN1162" i="7"/>
  <c r="AC1163" i="7"/>
  <c r="AD1163" i="7"/>
  <c r="AE1163" i="7"/>
  <c r="AF1163" i="7"/>
  <c r="AG1163" i="7"/>
  <c r="AH1163" i="7"/>
  <c r="AI1163" i="7"/>
  <c r="AJ1163" i="7"/>
  <c r="AK1163" i="7"/>
  <c r="AL1163" i="7"/>
  <c r="AM1163" i="7"/>
  <c r="AN1163" i="7"/>
  <c r="AC1164" i="7"/>
  <c r="AD1164" i="7"/>
  <c r="AE1164" i="7"/>
  <c r="AF1164" i="7"/>
  <c r="AG1164" i="7"/>
  <c r="AH1164" i="7"/>
  <c r="AI1164" i="7"/>
  <c r="AJ1164" i="7"/>
  <c r="AK1164" i="7"/>
  <c r="AL1164" i="7"/>
  <c r="AM1164" i="7"/>
  <c r="AN1164" i="7"/>
  <c r="AC1165" i="7"/>
  <c r="AD1165" i="7"/>
  <c r="AE1165" i="7"/>
  <c r="AF1165" i="7"/>
  <c r="AG1165" i="7"/>
  <c r="AH1165" i="7"/>
  <c r="AI1165" i="7"/>
  <c r="AJ1165" i="7"/>
  <c r="AK1165" i="7"/>
  <c r="AL1165" i="7"/>
  <c r="AM1165" i="7"/>
  <c r="AN1165" i="7"/>
  <c r="AC1166" i="7"/>
  <c r="AD1166" i="7"/>
  <c r="AE1166" i="7"/>
  <c r="AF1166" i="7"/>
  <c r="AG1166" i="7"/>
  <c r="AH1166" i="7"/>
  <c r="AI1166" i="7"/>
  <c r="AJ1166" i="7"/>
  <c r="AK1166" i="7"/>
  <c r="AL1166" i="7"/>
  <c r="AM1166" i="7"/>
  <c r="AN1166" i="7"/>
  <c r="AC1167" i="7"/>
  <c r="AD1167" i="7"/>
  <c r="AE1167" i="7"/>
  <c r="AF1167" i="7"/>
  <c r="AG1167" i="7"/>
  <c r="AH1167" i="7"/>
  <c r="AI1167" i="7"/>
  <c r="AJ1167" i="7"/>
  <c r="AK1167" i="7"/>
  <c r="AL1167" i="7"/>
  <c r="AM1167" i="7"/>
  <c r="AN1167" i="7"/>
  <c r="AC1168" i="7"/>
  <c r="AD1168" i="7"/>
  <c r="AE1168" i="7"/>
  <c r="AF1168" i="7"/>
  <c r="AG1168" i="7"/>
  <c r="AH1168" i="7"/>
  <c r="AI1168" i="7"/>
  <c r="AJ1168" i="7"/>
  <c r="AK1168" i="7"/>
  <c r="AL1168" i="7"/>
  <c r="AM1168" i="7"/>
  <c r="AN1168" i="7"/>
  <c r="AC1169" i="7"/>
  <c r="AD1169" i="7"/>
  <c r="AE1169" i="7"/>
  <c r="AF1169" i="7"/>
  <c r="AG1169" i="7"/>
  <c r="AH1169" i="7"/>
  <c r="AI1169" i="7"/>
  <c r="AJ1169" i="7"/>
  <c r="AK1169" i="7"/>
  <c r="AL1169" i="7"/>
  <c r="AM1169" i="7"/>
  <c r="AN1169" i="7"/>
  <c r="AC1170" i="7"/>
  <c r="AD1170" i="7"/>
  <c r="AE1170" i="7"/>
  <c r="AF1170" i="7"/>
  <c r="AG1170" i="7"/>
  <c r="AH1170" i="7"/>
  <c r="AI1170" i="7"/>
  <c r="AJ1170" i="7"/>
  <c r="AK1170" i="7"/>
  <c r="AL1170" i="7"/>
  <c r="AM1170" i="7"/>
  <c r="AN1170" i="7"/>
  <c r="AC1171" i="7"/>
  <c r="AD1171" i="7"/>
  <c r="AE1171" i="7"/>
  <c r="AF1171" i="7"/>
  <c r="AG1171" i="7"/>
  <c r="AH1171" i="7"/>
  <c r="AI1171" i="7"/>
  <c r="AJ1171" i="7"/>
  <c r="AK1171" i="7"/>
  <c r="AL1171" i="7"/>
  <c r="AM1171" i="7"/>
  <c r="AN1171" i="7"/>
  <c r="AC1172" i="7"/>
  <c r="AD1172" i="7"/>
  <c r="AE1172" i="7"/>
  <c r="AF1172" i="7"/>
  <c r="AG1172" i="7"/>
  <c r="AH1172" i="7"/>
  <c r="AI1172" i="7"/>
  <c r="AJ1172" i="7"/>
  <c r="AK1172" i="7"/>
  <c r="AL1172" i="7"/>
  <c r="AM1172" i="7"/>
  <c r="AN1172" i="7"/>
  <c r="AC1173" i="7"/>
  <c r="AD1173" i="7"/>
  <c r="AE1173" i="7"/>
  <c r="AF1173" i="7"/>
  <c r="AG1173" i="7"/>
  <c r="AH1173" i="7"/>
  <c r="AI1173" i="7"/>
  <c r="AJ1173" i="7"/>
  <c r="AK1173" i="7"/>
  <c r="AL1173" i="7"/>
  <c r="AM1173" i="7"/>
  <c r="AN1173" i="7"/>
  <c r="AC1174" i="7"/>
  <c r="AD1174" i="7"/>
  <c r="AE1174" i="7"/>
  <c r="AF1174" i="7"/>
  <c r="AG1174" i="7"/>
  <c r="AH1174" i="7"/>
  <c r="AI1174" i="7"/>
  <c r="AJ1174" i="7"/>
  <c r="AK1174" i="7"/>
  <c r="AL1174" i="7"/>
  <c r="AM1174" i="7"/>
  <c r="AN1174" i="7"/>
  <c r="AC1175" i="7"/>
  <c r="AD1175" i="7"/>
  <c r="AE1175" i="7"/>
  <c r="AF1175" i="7"/>
  <c r="AG1175" i="7"/>
  <c r="AH1175" i="7"/>
  <c r="AI1175" i="7"/>
  <c r="AJ1175" i="7"/>
  <c r="AK1175" i="7"/>
  <c r="AL1175" i="7"/>
  <c r="AM1175" i="7"/>
  <c r="AN1175" i="7"/>
  <c r="AC1176" i="7"/>
  <c r="AD1176" i="7"/>
  <c r="AE1176" i="7"/>
  <c r="AF1176" i="7"/>
  <c r="AG1176" i="7"/>
  <c r="AH1176" i="7"/>
  <c r="AI1176" i="7"/>
  <c r="AJ1176" i="7"/>
  <c r="AK1176" i="7"/>
  <c r="AL1176" i="7"/>
  <c r="AM1176" i="7"/>
  <c r="AN1176" i="7"/>
  <c r="AC1177" i="7"/>
  <c r="AD1177" i="7"/>
  <c r="AE1177" i="7"/>
  <c r="AF1177" i="7"/>
  <c r="AG1177" i="7"/>
  <c r="AH1177" i="7"/>
  <c r="AI1177" i="7"/>
  <c r="AJ1177" i="7"/>
  <c r="AK1177" i="7"/>
  <c r="AL1177" i="7"/>
  <c r="AM1177" i="7"/>
  <c r="AN1177" i="7"/>
  <c r="AC1178" i="7"/>
  <c r="AD1178" i="7"/>
  <c r="AE1178" i="7"/>
  <c r="AF1178" i="7"/>
  <c r="AG1178" i="7"/>
  <c r="AH1178" i="7"/>
  <c r="AI1178" i="7"/>
  <c r="AJ1178" i="7"/>
  <c r="AK1178" i="7"/>
  <c r="AL1178" i="7"/>
  <c r="AM1178" i="7"/>
  <c r="AN1178" i="7"/>
  <c r="AC1179" i="7"/>
  <c r="AD1179" i="7"/>
  <c r="AE1179" i="7"/>
  <c r="AF1179" i="7"/>
  <c r="AG1179" i="7"/>
  <c r="AH1179" i="7"/>
  <c r="AI1179" i="7"/>
  <c r="AJ1179" i="7"/>
  <c r="AK1179" i="7"/>
  <c r="AL1179" i="7"/>
  <c r="AM1179" i="7"/>
  <c r="AN1179" i="7"/>
  <c r="AC1180" i="7"/>
  <c r="AD1180" i="7"/>
  <c r="AE1180" i="7"/>
  <c r="AF1180" i="7"/>
  <c r="AG1180" i="7"/>
  <c r="AH1180" i="7"/>
  <c r="AI1180" i="7"/>
  <c r="AJ1180" i="7"/>
  <c r="AK1180" i="7"/>
  <c r="AL1180" i="7"/>
  <c r="AM1180" i="7"/>
  <c r="AN1180" i="7"/>
  <c r="AC1181" i="7"/>
  <c r="AD1181" i="7"/>
  <c r="AE1181" i="7"/>
  <c r="AF1181" i="7"/>
  <c r="AG1181" i="7"/>
  <c r="AH1181" i="7"/>
  <c r="AI1181" i="7"/>
  <c r="AJ1181" i="7"/>
  <c r="AK1181" i="7"/>
  <c r="AL1181" i="7"/>
  <c r="AM1181" i="7"/>
  <c r="AN1181" i="7"/>
  <c r="AC1182" i="7"/>
  <c r="AD1182" i="7"/>
  <c r="AE1182" i="7"/>
  <c r="AF1182" i="7"/>
  <c r="AG1182" i="7"/>
  <c r="AH1182" i="7"/>
  <c r="AI1182" i="7"/>
  <c r="AJ1182" i="7"/>
  <c r="AK1182" i="7"/>
  <c r="AL1182" i="7"/>
  <c r="AM1182" i="7"/>
  <c r="AN1182" i="7"/>
  <c r="AC1183" i="7"/>
  <c r="AD1183" i="7"/>
  <c r="AE1183" i="7"/>
  <c r="AF1183" i="7"/>
  <c r="AG1183" i="7"/>
  <c r="AH1183" i="7"/>
  <c r="AI1183" i="7"/>
  <c r="AJ1183" i="7"/>
  <c r="AK1183" i="7"/>
  <c r="AL1183" i="7"/>
  <c r="AM1183" i="7"/>
  <c r="AN1183" i="7"/>
  <c r="AC1184" i="7"/>
  <c r="AD1184" i="7"/>
  <c r="AE1184" i="7"/>
  <c r="AF1184" i="7"/>
  <c r="AG1184" i="7"/>
  <c r="AH1184" i="7"/>
  <c r="AI1184" i="7"/>
  <c r="AJ1184" i="7"/>
  <c r="AK1184" i="7"/>
  <c r="AL1184" i="7"/>
  <c r="AM1184" i="7"/>
  <c r="AN1184" i="7"/>
  <c r="AC1185" i="7"/>
  <c r="AD1185" i="7"/>
  <c r="AE1185" i="7"/>
  <c r="AF1185" i="7"/>
  <c r="AG1185" i="7"/>
  <c r="AH1185" i="7"/>
  <c r="AI1185" i="7"/>
  <c r="AJ1185" i="7"/>
  <c r="AK1185" i="7"/>
  <c r="AL1185" i="7"/>
  <c r="AM1185" i="7"/>
  <c r="AN1185" i="7"/>
  <c r="AC1186" i="7"/>
  <c r="AD1186" i="7"/>
  <c r="AE1186" i="7"/>
  <c r="AF1186" i="7"/>
  <c r="AG1186" i="7"/>
  <c r="AH1186" i="7"/>
  <c r="AI1186" i="7"/>
  <c r="AJ1186" i="7"/>
  <c r="AK1186" i="7"/>
  <c r="AL1186" i="7"/>
  <c r="AM1186" i="7"/>
  <c r="AN1186" i="7"/>
  <c r="AC1187" i="7"/>
  <c r="AD1187" i="7"/>
  <c r="AE1187" i="7"/>
  <c r="AF1187" i="7"/>
  <c r="AG1187" i="7"/>
  <c r="AH1187" i="7"/>
  <c r="AI1187" i="7"/>
  <c r="AJ1187" i="7"/>
  <c r="AK1187" i="7"/>
  <c r="AL1187" i="7"/>
  <c r="AM1187" i="7"/>
  <c r="AN1187" i="7"/>
  <c r="AC1188" i="7"/>
  <c r="AD1188" i="7"/>
  <c r="AE1188" i="7"/>
  <c r="AF1188" i="7"/>
  <c r="AG1188" i="7"/>
  <c r="AH1188" i="7"/>
  <c r="AI1188" i="7"/>
  <c r="AJ1188" i="7"/>
  <c r="AK1188" i="7"/>
  <c r="AL1188" i="7"/>
  <c r="AM1188" i="7"/>
  <c r="AN1188" i="7"/>
  <c r="AC1189" i="7"/>
  <c r="AD1189" i="7"/>
  <c r="AE1189" i="7"/>
  <c r="AF1189" i="7"/>
  <c r="AG1189" i="7"/>
  <c r="AH1189" i="7"/>
  <c r="AI1189" i="7"/>
  <c r="AJ1189" i="7"/>
  <c r="AK1189" i="7"/>
  <c r="AL1189" i="7"/>
  <c r="AM1189" i="7"/>
  <c r="AN1189" i="7"/>
  <c r="AC1190" i="7"/>
  <c r="AD1190" i="7"/>
  <c r="AE1190" i="7"/>
  <c r="AF1190" i="7"/>
  <c r="AG1190" i="7"/>
  <c r="AH1190" i="7"/>
  <c r="AI1190" i="7"/>
  <c r="AJ1190" i="7"/>
  <c r="AK1190" i="7"/>
  <c r="AL1190" i="7"/>
  <c r="AM1190" i="7"/>
  <c r="AN1190" i="7"/>
  <c r="AC1191" i="7"/>
  <c r="AD1191" i="7"/>
  <c r="AE1191" i="7"/>
  <c r="AF1191" i="7"/>
  <c r="AG1191" i="7"/>
  <c r="AH1191" i="7"/>
  <c r="AI1191" i="7"/>
  <c r="AJ1191" i="7"/>
  <c r="AK1191" i="7"/>
  <c r="AL1191" i="7"/>
  <c r="AM1191" i="7"/>
  <c r="AN1191" i="7"/>
  <c r="AC1192" i="7"/>
  <c r="AD1192" i="7"/>
  <c r="AE1192" i="7"/>
  <c r="AF1192" i="7"/>
  <c r="AG1192" i="7"/>
  <c r="AH1192" i="7"/>
  <c r="AI1192" i="7"/>
  <c r="AJ1192" i="7"/>
  <c r="AK1192" i="7"/>
  <c r="AL1192" i="7"/>
  <c r="AM1192" i="7"/>
  <c r="AN1192" i="7"/>
  <c r="AC1193" i="7"/>
  <c r="AD1193" i="7"/>
  <c r="AE1193" i="7"/>
  <c r="AF1193" i="7"/>
  <c r="AG1193" i="7"/>
  <c r="AH1193" i="7"/>
  <c r="AI1193" i="7"/>
  <c r="AJ1193" i="7"/>
  <c r="AK1193" i="7"/>
  <c r="AL1193" i="7"/>
  <c r="AM1193" i="7"/>
  <c r="AN1193" i="7"/>
  <c r="AC1194" i="7"/>
  <c r="AD1194" i="7"/>
  <c r="AE1194" i="7"/>
  <c r="AF1194" i="7"/>
  <c r="AG1194" i="7"/>
  <c r="AH1194" i="7"/>
  <c r="AI1194" i="7"/>
  <c r="AJ1194" i="7"/>
  <c r="AK1194" i="7"/>
  <c r="AL1194" i="7"/>
  <c r="AM1194" i="7"/>
  <c r="AN1194" i="7"/>
  <c r="AC1195" i="7"/>
  <c r="AD1195" i="7"/>
  <c r="AE1195" i="7"/>
  <c r="AF1195" i="7"/>
  <c r="AG1195" i="7"/>
  <c r="AH1195" i="7"/>
  <c r="AI1195" i="7"/>
  <c r="AJ1195" i="7"/>
  <c r="AK1195" i="7"/>
  <c r="AL1195" i="7"/>
  <c r="AM1195" i="7"/>
  <c r="AN1195" i="7"/>
  <c r="AC1196" i="7"/>
  <c r="AD1196" i="7"/>
  <c r="AE1196" i="7"/>
  <c r="AF1196" i="7"/>
  <c r="AG1196" i="7"/>
  <c r="AH1196" i="7"/>
  <c r="AI1196" i="7"/>
  <c r="AJ1196" i="7"/>
  <c r="AK1196" i="7"/>
  <c r="AL1196" i="7"/>
  <c r="AM1196" i="7"/>
  <c r="AN1196" i="7"/>
  <c r="AC1197" i="7"/>
  <c r="AD1197" i="7"/>
  <c r="AE1197" i="7"/>
  <c r="AF1197" i="7"/>
  <c r="AG1197" i="7"/>
  <c r="AH1197" i="7"/>
  <c r="AI1197" i="7"/>
  <c r="AJ1197" i="7"/>
  <c r="AK1197" i="7"/>
  <c r="AL1197" i="7"/>
  <c r="AM1197" i="7"/>
  <c r="AN1197" i="7"/>
  <c r="AC1198" i="7"/>
  <c r="AD1198" i="7"/>
  <c r="AE1198" i="7"/>
  <c r="AF1198" i="7"/>
  <c r="AG1198" i="7"/>
  <c r="AH1198" i="7"/>
  <c r="AI1198" i="7"/>
  <c r="AJ1198" i="7"/>
  <c r="AK1198" i="7"/>
  <c r="AL1198" i="7"/>
  <c r="AM1198" i="7"/>
  <c r="AN1198" i="7"/>
  <c r="AC1199" i="7"/>
  <c r="AD1199" i="7"/>
  <c r="AE1199" i="7"/>
  <c r="AF1199" i="7"/>
  <c r="AG1199" i="7"/>
  <c r="AH1199" i="7"/>
  <c r="AI1199" i="7"/>
  <c r="AJ1199" i="7"/>
  <c r="AK1199" i="7"/>
  <c r="AL1199" i="7"/>
  <c r="AM1199" i="7"/>
  <c r="AN1199" i="7"/>
  <c r="AC1200" i="7"/>
  <c r="AD1200" i="7"/>
  <c r="AE1200" i="7"/>
  <c r="AF1200" i="7"/>
  <c r="AG1200" i="7"/>
  <c r="AH1200" i="7"/>
  <c r="AI1200" i="7"/>
  <c r="AJ1200" i="7"/>
  <c r="AK1200" i="7"/>
  <c r="AL1200" i="7"/>
  <c r="AM1200" i="7"/>
  <c r="AN1200" i="7"/>
  <c r="AC1201" i="7"/>
  <c r="AD1201" i="7"/>
  <c r="AE1201" i="7"/>
  <c r="AF1201" i="7"/>
  <c r="AG1201" i="7"/>
  <c r="AH1201" i="7"/>
  <c r="AI1201" i="7"/>
  <c r="AJ1201" i="7"/>
  <c r="AK1201" i="7"/>
  <c r="AL1201" i="7"/>
  <c r="AM1201" i="7"/>
  <c r="AN1201" i="7"/>
  <c r="AC1202" i="7"/>
  <c r="AD1202" i="7"/>
  <c r="AE1202" i="7"/>
  <c r="AF1202" i="7"/>
  <c r="AG1202" i="7"/>
  <c r="AH1202" i="7"/>
  <c r="AI1202" i="7"/>
  <c r="AJ1202" i="7"/>
  <c r="AK1202" i="7"/>
  <c r="AL1202" i="7"/>
  <c r="AM1202" i="7"/>
  <c r="AN1202" i="7"/>
  <c r="AC1203" i="7"/>
  <c r="AD1203" i="7"/>
  <c r="AE1203" i="7"/>
  <c r="AF1203" i="7"/>
  <c r="AG1203" i="7"/>
  <c r="AH1203" i="7"/>
  <c r="AI1203" i="7"/>
  <c r="AJ1203" i="7"/>
  <c r="AK1203" i="7"/>
  <c r="AL1203" i="7"/>
  <c r="AM1203" i="7"/>
  <c r="AN1203" i="7"/>
  <c r="AC1204" i="7"/>
  <c r="AD1204" i="7"/>
  <c r="AE1204" i="7"/>
  <c r="AF1204" i="7"/>
  <c r="AG1204" i="7"/>
  <c r="AH1204" i="7"/>
  <c r="AI1204" i="7"/>
  <c r="AJ1204" i="7"/>
  <c r="AK1204" i="7"/>
  <c r="AL1204" i="7"/>
  <c r="AM1204" i="7"/>
  <c r="AN1204" i="7"/>
  <c r="AC1205" i="7"/>
  <c r="AD1205" i="7"/>
  <c r="AE1205" i="7"/>
  <c r="AF1205" i="7"/>
  <c r="AG1205" i="7"/>
  <c r="AH1205" i="7"/>
  <c r="AI1205" i="7"/>
  <c r="AJ1205" i="7"/>
  <c r="AK1205" i="7"/>
  <c r="AL1205" i="7"/>
  <c r="AM1205" i="7"/>
  <c r="AN1205" i="7"/>
  <c r="AC1206" i="7"/>
  <c r="AD1206" i="7"/>
  <c r="AE1206" i="7"/>
  <c r="AF1206" i="7"/>
  <c r="AG1206" i="7"/>
  <c r="AH1206" i="7"/>
  <c r="AI1206" i="7"/>
  <c r="AJ1206" i="7"/>
  <c r="AK1206" i="7"/>
  <c r="AL1206" i="7"/>
  <c r="AM1206" i="7"/>
  <c r="AN1206" i="7"/>
  <c r="AC1207" i="7"/>
  <c r="AD1207" i="7"/>
  <c r="AE1207" i="7"/>
  <c r="AF1207" i="7"/>
  <c r="AG1207" i="7"/>
  <c r="AH1207" i="7"/>
  <c r="AI1207" i="7"/>
  <c r="AJ1207" i="7"/>
  <c r="AK1207" i="7"/>
  <c r="AL1207" i="7"/>
  <c r="AM1207" i="7"/>
  <c r="AN1207" i="7"/>
  <c r="AC1208" i="7"/>
  <c r="AD1208" i="7"/>
  <c r="AE1208" i="7"/>
  <c r="AF1208" i="7"/>
  <c r="AG1208" i="7"/>
  <c r="AH1208" i="7"/>
  <c r="AI1208" i="7"/>
  <c r="AJ1208" i="7"/>
  <c r="AK1208" i="7"/>
  <c r="AL1208" i="7"/>
  <c r="AM1208" i="7"/>
  <c r="AN1208" i="7"/>
  <c r="AC1209" i="7"/>
  <c r="AD1209" i="7"/>
  <c r="AE1209" i="7"/>
  <c r="AF1209" i="7"/>
  <c r="AG1209" i="7"/>
  <c r="AH1209" i="7"/>
  <c r="AI1209" i="7"/>
  <c r="AJ1209" i="7"/>
  <c r="AK1209" i="7"/>
  <c r="AL1209" i="7"/>
  <c r="AM1209" i="7"/>
  <c r="AN1209" i="7"/>
  <c r="AC1210" i="7"/>
  <c r="AD1210" i="7"/>
  <c r="AE1210" i="7"/>
  <c r="AF1210" i="7"/>
  <c r="AG1210" i="7"/>
  <c r="AH1210" i="7"/>
  <c r="AI1210" i="7"/>
  <c r="AJ1210" i="7"/>
  <c r="AK1210" i="7"/>
  <c r="AL1210" i="7"/>
  <c r="AM1210" i="7"/>
  <c r="AN1210" i="7"/>
  <c r="AC1211" i="7"/>
  <c r="AD1211" i="7"/>
  <c r="AE1211" i="7"/>
  <c r="AF1211" i="7"/>
  <c r="AG1211" i="7"/>
  <c r="AH1211" i="7"/>
  <c r="AI1211" i="7"/>
  <c r="AJ1211" i="7"/>
  <c r="AK1211" i="7"/>
  <c r="AL1211" i="7"/>
  <c r="AM1211" i="7"/>
  <c r="AN1211" i="7"/>
  <c r="AC1212" i="7"/>
  <c r="AD1212" i="7"/>
  <c r="AE1212" i="7"/>
  <c r="AF1212" i="7"/>
  <c r="AG1212" i="7"/>
  <c r="AH1212" i="7"/>
  <c r="AI1212" i="7"/>
  <c r="AJ1212" i="7"/>
  <c r="AK1212" i="7"/>
  <c r="AL1212" i="7"/>
  <c r="AM1212" i="7"/>
  <c r="AN1212" i="7"/>
  <c r="AC1213" i="7"/>
  <c r="AD1213" i="7"/>
  <c r="AE1213" i="7"/>
  <c r="AF1213" i="7"/>
  <c r="AG1213" i="7"/>
  <c r="AH1213" i="7"/>
  <c r="AI1213" i="7"/>
  <c r="AJ1213" i="7"/>
  <c r="AK1213" i="7"/>
  <c r="AL1213" i="7"/>
  <c r="AM1213" i="7"/>
  <c r="AN1213" i="7"/>
  <c r="AC1214" i="7"/>
  <c r="AD1214" i="7"/>
  <c r="AE1214" i="7"/>
  <c r="AF1214" i="7"/>
  <c r="AG1214" i="7"/>
  <c r="AH1214" i="7"/>
  <c r="AI1214" i="7"/>
  <c r="AJ1214" i="7"/>
  <c r="AK1214" i="7"/>
  <c r="AL1214" i="7"/>
  <c r="AM1214" i="7"/>
  <c r="AN1214" i="7"/>
  <c r="AC1215" i="7"/>
  <c r="AD1215" i="7"/>
  <c r="AE1215" i="7"/>
  <c r="AF1215" i="7"/>
  <c r="AG1215" i="7"/>
  <c r="AH1215" i="7"/>
  <c r="AI1215" i="7"/>
  <c r="AJ1215" i="7"/>
  <c r="AK1215" i="7"/>
  <c r="AL1215" i="7"/>
  <c r="AM1215" i="7"/>
  <c r="AN1215" i="7"/>
  <c r="AC1216" i="7"/>
  <c r="AD1216" i="7"/>
  <c r="AE1216" i="7"/>
  <c r="AF1216" i="7"/>
  <c r="AG1216" i="7"/>
  <c r="AH1216" i="7"/>
  <c r="AI1216" i="7"/>
  <c r="AJ1216" i="7"/>
  <c r="AK1216" i="7"/>
  <c r="AL1216" i="7"/>
  <c r="AM1216" i="7"/>
  <c r="AN1216" i="7"/>
  <c r="AC1217" i="7"/>
  <c r="AD1217" i="7"/>
  <c r="AE1217" i="7"/>
  <c r="AF1217" i="7"/>
  <c r="AG1217" i="7"/>
  <c r="AH1217" i="7"/>
  <c r="AI1217" i="7"/>
  <c r="AJ1217" i="7"/>
  <c r="AK1217" i="7"/>
  <c r="AL1217" i="7"/>
  <c r="AM1217" i="7"/>
  <c r="AN1217" i="7"/>
  <c r="AC1218" i="7"/>
  <c r="AD1218" i="7"/>
  <c r="AE1218" i="7"/>
  <c r="AF1218" i="7"/>
  <c r="AG1218" i="7"/>
  <c r="AH1218" i="7"/>
  <c r="AI1218" i="7"/>
  <c r="AJ1218" i="7"/>
  <c r="AK1218" i="7"/>
  <c r="AL1218" i="7"/>
  <c r="AM1218" i="7"/>
  <c r="AN1218" i="7"/>
  <c r="AC1219" i="7"/>
  <c r="AD1219" i="7"/>
  <c r="AE1219" i="7"/>
  <c r="AF1219" i="7"/>
  <c r="AG1219" i="7"/>
  <c r="AH1219" i="7"/>
  <c r="AI1219" i="7"/>
  <c r="AJ1219" i="7"/>
  <c r="AK1219" i="7"/>
  <c r="AL1219" i="7"/>
  <c r="AM1219" i="7"/>
  <c r="AN1219" i="7"/>
  <c r="AC1220" i="7"/>
  <c r="AD1220" i="7"/>
  <c r="AE1220" i="7"/>
  <c r="AF1220" i="7"/>
  <c r="AG1220" i="7"/>
  <c r="AH1220" i="7"/>
  <c r="AI1220" i="7"/>
  <c r="AJ1220" i="7"/>
  <c r="AK1220" i="7"/>
  <c r="AL1220" i="7"/>
  <c r="AM1220" i="7"/>
  <c r="AN1220" i="7"/>
  <c r="AC1221" i="7"/>
  <c r="AD1221" i="7"/>
  <c r="AE1221" i="7"/>
  <c r="AF1221" i="7"/>
  <c r="AG1221" i="7"/>
  <c r="AH1221" i="7"/>
  <c r="AI1221" i="7"/>
  <c r="AJ1221" i="7"/>
  <c r="AK1221" i="7"/>
  <c r="AL1221" i="7"/>
  <c r="AM1221" i="7"/>
  <c r="AN1221" i="7"/>
  <c r="AC1222" i="7"/>
  <c r="AD1222" i="7"/>
  <c r="AE1222" i="7"/>
  <c r="AF1222" i="7"/>
  <c r="AG1222" i="7"/>
  <c r="AH1222" i="7"/>
  <c r="AI1222" i="7"/>
  <c r="AJ1222" i="7"/>
  <c r="AK1222" i="7"/>
  <c r="AL1222" i="7"/>
  <c r="AM1222" i="7"/>
  <c r="AN1222" i="7"/>
  <c r="AC1223" i="7"/>
  <c r="AD1223" i="7"/>
  <c r="AE1223" i="7"/>
  <c r="AF1223" i="7"/>
  <c r="AG1223" i="7"/>
  <c r="AH1223" i="7"/>
  <c r="AI1223" i="7"/>
  <c r="AJ1223" i="7"/>
  <c r="AK1223" i="7"/>
  <c r="AL1223" i="7"/>
  <c r="AM1223" i="7"/>
  <c r="AN1223" i="7"/>
  <c r="AC1224" i="7"/>
  <c r="AD1224" i="7"/>
  <c r="AE1224" i="7"/>
  <c r="AF1224" i="7"/>
  <c r="AG1224" i="7"/>
  <c r="AH1224" i="7"/>
  <c r="AI1224" i="7"/>
  <c r="AJ1224" i="7"/>
  <c r="AK1224" i="7"/>
  <c r="AL1224" i="7"/>
  <c r="AM1224" i="7"/>
  <c r="AN1224" i="7"/>
  <c r="AC1225" i="7"/>
  <c r="AD1225" i="7"/>
  <c r="AE1225" i="7"/>
  <c r="AF1225" i="7"/>
  <c r="AG1225" i="7"/>
  <c r="AH1225" i="7"/>
  <c r="AI1225" i="7"/>
  <c r="AJ1225" i="7"/>
  <c r="AK1225" i="7"/>
  <c r="AL1225" i="7"/>
  <c r="AM1225" i="7"/>
  <c r="AN1225" i="7"/>
  <c r="AC1226" i="7"/>
  <c r="AD1226" i="7"/>
  <c r="AE1226" i="7"/>
  <c r="AF1226" i="7"/>
  <c r="AG1226" i="7"/>
  <c r="AH1226" i="7"/>
  <c r="AI1226" i="7"/>
  <c r="AJ1226" i="7"/>
  <c r="AK1226" i="7"/>
  <c r="AL1226" i="7"/>
  <c r="AM1226" i="7"/>
  <c r="AN1226" i="7"/>
  <c r="AC1227" i="7"/>
  <c r="AD1227" i="7"/>
  <c r="AE1227" i="7"/>
  <c r="AF1227" i="7"/>
  <c r="AG1227" i="7"/>
  <c r="AH1227" i="7"/>
  <c r="AI1227" i="7"/>
  <c r="AJ1227" i="7"/>
  <c r="AK1227" i="7"/>
  <c r="AL1227" i="7"/>
  <c r="AM1227" i="7"/>
  <c r="AN1227" i="7"/>
  <c r="AC1228" i="7"/>
  <c r="AD1228" i="7"/>
  <c r="AE1228" i="7"/>
  <c r="AF1228" i="7"/>
  <c r="AG1228" i="7"/>
  <c r="AH1228" i="7"/>
  <c r="AI1228" i="7"/>
  <c r="AJ1228" i="7"/>
  <c r="AK1228" i="7"/>
  <c r="AL1228" i="7"/>
  <c r="AM1228" i="7"/>
  <c r="AN1228" i="7"/>
  <c r="AC1229" i="7"/>
  <c r="AD1229" i="7"/>
  <c r="AE1229" i="7"/>
  <c r="AF1229" i="7"/>
  <c r="AG1229" i="7"/>
  <c r="AH1229" i="7"/>
  <c r="AI1229" i="7"/>
  <c r="AJ1229" i="7"/>
  <c r="AK1229" i="7"/>
  <c r="AL1229" i="7"/>
  <c r="AM1229" i="7"/>
  <c r="AN1229" i="7"/>
  <c r="AC1230" i="7"/>
  <c r="AD1230" i="7"/>
  <c r="AE1230" i="7"/>
  <c r="AF1230" i="7"/>
  <c r="AG1230" i="7"/>
  <c r="AH1230" i="7"/>
  <c r="AI1230" i="7"/>
  <c r="AJ1230" i="7"/>
  <c r="AK1230" i="7"/>
  <c r="AL1230" i="7"/>
  <c r="AM1230" i="7"/>
  <c r="AN1230" i="7"/>
  <c r="AC1231" i="7"/>
  <c r="AD1231" i="7"/>
  <c r="AE1231" i="7"/>
  <c r="AF1231" i="7"/>
  <c r="AG1231" i="7"/>
  <c r="AH1231" i="7"/>
  <c r="AI1231" i="7"/>
  <c r="AJ1231" i="7"/>
  <c r="AK1231" i="7"/>
  <c r="AL1231" i="7"/>
  <c r="AM1231" i="7"/>
  <c r="AN1231" i="7"/>
  <c r="AC1232" i="7"/>
  <c r="AD1232" i="7"/>
  <c r="AE1232" i="7"/>
  <c r="AF1232" i="7"/>
  <c r="AG1232" i="7"/>
  <c r="AH1232" i="7"/>
  <c r="AI1232" i="7"/>
  <c r="AJ1232" i="7"/>
  <c r="AK1232" i="7"/>
  <c r="AL1232" i="7"/>
  <c r="AM1232" i="7"/>
  <c r="AN1232" i="7"/>
  <c r="AC1233" i="7"/>
  <c r="AD1233" i="7"/>
  <c r="AE1233" i="7"/>
  <c r="AF1233" i="7"/>
  <c r="AG1233" i="7"/>
  <c r="AH1233" i="7"/>
  <c r="AI1233" i="7"/>
  <c r="AJ1233" i="7"/>
  <c r="AK1233" i="7"/>
  <c r="AL1233" i="7"/>
  <c r="AM1233" i="7"/>
  <c r="AN1233" i="7"/>
  <c r="AC1234" i="7"/>
  <c r="AD1234" i="7"/>
  <c r="AE1234" i="7"/>
  <c r="AF1234" i="7"/>
  <c r="AG1234" i="7"/>
  <c r="AH1234" i="7"/>
  <c r="AI1234" i="7"/>
  <c r="AJ1234" i="7"/>
  <c r="AK1234" i="7"/>
  <c r="AL1234" i="7"/>
  <c r="AM1234" i="7"/>
  <c r="AN1234" i="7"/>
  <c r="AC1235" i="7"/>
  <c r="AD1235" i="7"/>
  <c r="AE1235" i="7"/>
  <c r="AF1235" i="7"/>
  <c r="AG1235" i="7"/>
  <c r="AH1235" i="7"/>
  <c r="AI1235" i="7"/>
  <c r="AJ1235" i="7"/>
  <c r="AK1235" i="7"/>
  <c r="AL1235" i="7"/>
  <c r="AM1235" i="7"/>
  <c r="AN1235" i="7"/>
  <c r="AC1236" i="7"/>
  <c r="AD1236" i="7"/>
  <c r="AE1236" i="7"/>
  <c r="AF1236" i="7"/>
  <c r="AG1236" i="7"/>
  <c r="AH1236" i="7"/>
  <c r="AI1236" i="7"/>
  <c r="AJ1236" i="7"/>
  <c r="AK1236" i="7"/>
  <c r="AL1236" i="7"/>
  <c r="AM1236" i="7"/>
  <c r="AN1236" i="7"/>
  <c r="AC1237" i="7"/>
  <c r="AD1237" i="7"/>
  <c r="AE1237" i="7"/>
  <c r="AF1237" i="7"/>
  <c r="AG1237" i="7"/>
  <c r="AH1237" i="7"/>
  <c r="AI1237" i="7"/>
  <c r="AJ1237" i="7"/>
  <c r="AK1237" i="7"/>
  <c r="AL1237" i="7"/>
  <c r="AM1237" i="7"/>
  <c r="AN1237" i="7"/>
  <c r="AC1238" i="7"/>
  <c r="AD1238" i="7"/>
  <c r="AE1238" i="7"/>
  <c r="AF1238" i="7"/>
  <c r="AG1238" i="7"/>
  <c r="AH1238" i="7"/>
  <c r="AI1238" i="7"/>
  <c r="AJ1238" i="7"/>
  <c r="AK1238" i="7"/>
  <c r="AL1238" i="7"/>
  <c r="AM1238" i="7"/>
  <c r="AN1238" i="7"/>
  <c r="AC1239" i="7"/>
  <c r="AD1239" i="7"/>
  <c r="AE1239" i="7"/>
  <c r="AF1239" i="7"/>
  <c r="AG1239" i="7"/>
  <c r="AH1239" i="7"/>
  <c r="AI1239" i="7"/>
  <c r="AJ1239" i="7"/>
  <c r="AK1239" i="7"/>
  <c r="AL1239" i="7"/>
  <c r="AM1239" i="7"/>
  <c r="AN1239" i="7"/>
  <c r="AC1240" i="7"/>
  <c r="AD1240" i="7"/>
  <c r="AE1240" i="7"/>
  <c r="AF1240" i="7"/>
  <c r="AG1240" i="7"/>
  <c r="AH1240" i="7"/>
  <c r="AI1240" i="7"/>
  <c r="AJ1240" i="7"/>
  <c r="AK1240" i="7"/>
  <c r="AL1240" i="7"/>
  <c r="AM1240" i="7"/>
  <c r="AN1240" i="7"/>
  <c r="AC1241" i="7"/>
  <c r="AD1241" i="7"/>
  <c r="AE1241" i="7"/>
  <c r="AF1241" i="7"/>
  <c r="AG1241" i="7"/>
  <c r="AH1241" i="7"/>
  <c r="AI1241" i="7"/>
  <c r="AJ1241" i="7"/>
  <c r="AK1241" i="7"/>
  <c r="AL1241" i="7"/>
  <c r="AM1241" i="7"/>
  <c r="AN1241" i="7"/>
  <c r="AC1242" i="7"/>
  <c r="AD1242" i="7"/>
  <c r="AE1242" i="7"/>
  <c r="AF1242" i="7"/>
  <c r="AG1242" i="7"/>
  <c r="AH1242" i="7"/>
  <c r="AI1242" i="7"/>
  <c r="AJ1242" i="7"/>
  <c r="AK1242" i="7"/>
  <c r="AL1242" i="7"/>
  <c r="AM1242" i="7"/>
  <c r="AN1242" i="7"/>
  <c r="AC1243" i="7"/>
  <c r="AD1243" i="7"/>
  <c r="AE1243" i="7"/>
  <c r="AF1243" i="7"/>
  <c r="AG1243" i="7"/>
  <c r="AH1243" i="7"/>
  <c r="AI1243" i="7"/>
  <c r="AJ1243" i="7"/>
  <c r="AK1243" i="7"/>
  <c r="AL1243" i="7"/>
  <c r="AM1243" i="7"/>
  <c r="AN1243" i="7"/>
  <c r="AC1244" i="7"/>
  <c r="AD1244" i="7"/>
  <c r="AE1244" i="7"/>
  <c r="AF1244" i="7"/>
  <c r="AG1244" i="7"/>
  <c r="AH1244" i="7"/>
  <c r="AI1244" i="7"/>
  <c r="AJ1244" i="7"/>
  <c r="AK1244" i="7"/>
  <c r="AL1244" i="7"/>
  <c r="AM1244" i="7"/>
  <c r="AN1244" i="7"/>
  <c r="AC1245" i="7"/>
  <c r="AD1245" i="7"/>
  <c r="AE1245" i="7"/>
  <c r="AF1245" i="7"/>
  <c r="AG1245" i="7"/>
  <c r="AH1245" i="7"/>
  <c r="AI1245" i="7"/>
  <c r="AJ1245" i="7"/>
  <c r="AK1245" i="7"/>
  <c r="AL1245" i="7"/>
  <c r="AM1245" i="7"/>
  <c r="AN1245" i="7"/>
  <c r="AC1246" i="7"/>
  <c r="AD1246" i="7"/>
  <c r="AE1246" i="7"/>
  <c r="AF1246" i="7"/>
  <c r="AG1246" i="7"/>
  <c r="AH1246" i="7"/>
  <c r="AI1246" i="7"/>
  <c r="AJ1246" i="7"/>
  <c r="AK1246" i="7"/>
  <c r="AL1246" i="7"/>
  <c r="AM1246" i="7"/>
  <c r="AN1246" i="7"/>
  <c r="AC1247" i="7"/>
  <c r="AD1247" i="7"/>
  <c r="AE1247" i="7"/>
  <c r="AF1247" i="7"/>
  <c r="AG1247" i="7"/>
  <c r="AH1247" i="7"/>
  <c r="AI1247" i="7"/>
  <c r="AJ1247" i="7"/>
  <c r="AK1247" i="7"/>
  <c r="AL1247" i="7"/>
  <c r="AM1247" i="7"/>
  <c r="AN1247" i="7"/>
  <c r="AC1248" i="7"/>
  <c r="AD1248" i="7"/>
  <c r="AE1248" i="7"/>
  <c r="AF1248" i="7"/>
  <c r="AG1248" i="7"/>
  <c r="AH1248" i="7"/>
  <c r="AI1248" i="7"/>
  <c r="AJ1248" i="7"/>
  <c r="AK1248" i="7"/>
  <c r="AL1248" i="7"/>
  <c r="AM1248" i="7"/>
  <c r="AN1248" i="7"/>
  <c r="AC1249" i="7"/>
  <c r="AD1249" i="7"/>
  <c r="AE1249" i="7"/>
  <c r="AF1249" i="7"/>
  <c r="AG1249" i="7"/>
  <c r="AH1249" i="7"/>
  <c r="AI1249" i="7"/>
  <c r="AJ1249" i="7"/>
  <c r="AK1249" i="7"/>
  <c r="AL1249" i="7"/>
  <c r="AM1249" i="7"/>
  <c r="AN1249" i="7"/>
  <c r="AC1250" i="7"/>
  <c r="AD1250" i="7"/>
  <c r="AE1250" i="7"/>
  <c r="AF1250" i="7"/>
  <c r="AG1250" i="7"/>
  <c r="AH1250" i="7"/>
  <c r="AI1250" i="7"/>
  <c r="AJ1250" i="7"/>
  <c r="AK1250" i="7"/>
  <c r="AL1250" i="7"/>
  <c r="AM1250" i="7"/>
  <c r="AN1250" i="7"/>
  <c r="AC1251" i="7"/>
  <c r="AD1251" i="7"/>
  <c r="AE1251" i="7"/>
  <c r="AF1251" i="7"/>
  <c r="AG1251" i="7"/>
  <c r="AH1251" i="7"/>
  <c r="AI1251" i="7"/>
  <c r="AJ1251" i="7"/>
  <c r="AK1251" i="7"/>
  <c r="AL1251" i="7"/>
  <c r="AM1251" i="7"/>
  <c r="AN1251" i="7"/>
  <c r="AC1252" i="7"/>
  <c r="AD1252" i="7"/>
  <c r="AE1252" i="7"/>
  <c r="AF1252" i="7"/>
  <c r="AG1252" i="7"/>
  <c r="AH1252" i="7"/>
  <c r="AI1252" i="7"/>
  <c r="AJ1252" i="7"/>
  <c r="AK1252" i="7"/>
  <c r="AL1252" i="7"/>
  <c r="AM1252" i="7"/>
  <c r="AN1252" i="7"/>
  <c r="AC1253" i="7"/>
  <c r="AD1253" i="7"/>
  <c r="AE1253" i="7"/>
  <c r="AF1253" i="7"/>
  <c r="AG1253" i="7"/>
  <c r="AH1253" i="7"/>
  <c r="AI1253" i="7"/>
  <c r="AJ1253" i="7"/>
  <c r="AK1253" i="7"/>
  <c r="AL1253" i="7"/>
  <c r="AM1253" i="7"/>
  <c r="AN1253" i="7"/>
  <c r="AC1254" i="7"/>
  <c r="AD1254" i="7"/>
  <c r="AE1254" i="7"/>
  <c r="AF1254" i="7"/>
  <c r="AG1254" i="7"/>
  <c r="AH1254" i="7"/>
  <c r="AI1254" i="7"/>
  <c r="AJ1254" i="7"/>
  <c r="AK1254" i="7"/>
  <c r="AL1254" i="7"/>
  <c r="AM1254" i="7"/>
  <c r="AN1254" i="7"/>
  <c r="AC1255" i="7"/>
  <c r="AD1255" i="7"/>
  <c r="AE1255" i="7"/>
  <c r="AF1255" i="7"/>
  <c r="AG1255" i="7"/>
  <c r="AH1255" i="7"/>
  <c r="AI1255" i="7"/>
  <c r="AJ1255" i="7"/>
  <c r="AK1255" i="7"/>
  <c r="AL1255" i="7"/>
  <c r="AM1255" i="7"/>
  <c r="AN1255" i="7"/>
  <c r="AC1256" i="7"/>
  <c r="AD1256" i="7"/>
  <c r="AE1256" i="7"/>
  <c r="AF1256" i="7"/>
  <c r="AG1256" i="7"/>
  <c r="AH1256" i="7"/>
  <c r="AI1256" i="7"/>
  <c r="AJ1256" i="7"/>
  <c r="AK1256" i="7"/>
  <c r="AL1256" i="7"/>
  <c r="AM1256" i="7"/>
  <c r="AN1256" i="7"/>
  <c r="AC1257" i="7"/>
  <c r="AD1257" i="7"/>
  <c r="AE1257" i="7"/>
  <c r="AF1257" i="7"/>
  <c r="AG1257" i="7"/>
  <c r="AH1257" i="7"/>
  <c r="AI1257" i="7"/>
  <c r="AJ1257" i="7"/>
  <c r="AK1257" i="7"/>
  <c r="AL1257" i="7"/>
  <c r="AM1257" i="7"/>
  <c r="AN1257" i="7"/>
  <c r="AC1258" i="7"/>
  <c r="AD1258" i="7"/>
  <c r="AE1258" i="7"/>
  <c r="AF1258" i="7"/>
  <c r="AG1258" i="7"/>
  <c r="AH1258" i="7"/>
  <c r="AI1258" i="7"/>
  <c r="AJ1258" i="7"/>
  <c r="AK1258" i="7"/>
  <c r="AL1258" i="7"/>
  <c r="AM1258" i="7"/>
  <c r="AN1258" i="7"/>
  <c r="AC1259" i="7"/>
  <c r="AD1259" i="7"/>
  <c r="AE1259" i="7"/>
  <c r="AF1259" i="7"/>
  <c r="AG1259" i="7"/>
  <c r="AH1259" i="7"/>
  <c r="AI1259" i="7"/>
  <c r="AJ1259" i="7"/>
  <c r="AK1259" i="7"/>
  <c r="AL1259" i="7"/>
  <c r="AM1259" i="7"/>
  <c r="AN1259" i="7"/>
  <c r="AC1260" i="7"/>
  <c r="AD1260" i="7"/>
  <c r="AE1260" i="7"/>
  <c r="AF1260" i="7"/>
  <c r="AG1260" i="7"/>
  <c r="AH1260" i="7"/>
  <c r="AI1260" i="7"/>
  <c r="AJ1260" i="7"/>
  <c r="AK1260" i="7"/>
  <c r="AL1260" i="7"/>
  <c r="AM1260" i="7"/>
  <c r="AN1260" i="7"/>
  <c r="AC1261" i="7"/>
  <c r="AD1261" i="7"/>
  <c r="AE1261" i="7"/>
  <c r="AF1261" i="7"/>
  <c r="AG1261" i="7"/>
  <c r="AH1261" i="7"/>
  <c r="AI1261" i="7"/>
  <c r="AJ1261" i="7"/>
  <c r="AK1261" i="7"/>
  <c r="AL1261" i="7"/>
  <c r="AM1261" i="7"/>
  <c r="AN1261" i="7"/>
  <c r="AC1262" i="7"/>
  <c r="AD1262" i="7"/>
  <c r="AE1262" i="7"/>
  <c r="AF1262" i="7"/>
  <c r="AG1262" i="7"/>
  <c r="AH1262" i="7"/>
  <c r="AI1262" i="7"/>
  <c r="AJ1262" i="7"/>
  <c r="AK1262" i="7"/>
  <c r="AL1262" i="7"/>
  <c r="AM1262" i="7"/>
  <c r="AN1262" i="7"/>
  <c r="AC1263" i="7"/>
  <c r="AD1263" i="7"/>
  <c r="AE1263" i="7"/>
  <c r="AF1263" i="7"/>
  <c r="AG1263" i="7"/>
  <c r="AH1263" i="7"/>
  <c r="AI1263" i="7"/>
  <c r="AJ1263" i="7"/>
  <c r="AK1263" i="7"/>
  <c r="AL1263" i="7"/>
  <c r="AM1263" i="7"/>
  <c r="AN1263" i="7"/>
  <c r="AC1264" i="7"/>
  <c r="AD1264" i="7"/>
  <c r="AE1264" i="7"/>
  <c r="AF1264" i="7"/>
  <c r="AG1264" i="7"/>
  <c r="AH1264" i="7"/>
  <c r="AI1264" i="7"/>
  <c r="AJ1264" i="7"/>
  <c r="AK1264" i="7"/>
  <c r="AL1264" i="7"/>
  <c r="AM1264" i="7"/>
  <c r="AN1264" i="7"/>
  <c r="AC1265" i="7"/>
  <c r="AD1265" i="7"/>
  <c r="AE1265" i="7"/>
  <c r="AF1265" i="7"/>
  <c r="AG1265" i="7"/>
  <c r="AH1265" i="7"/>
  <c r="AI1265" i="7"/>
  <c r="AJ1265" i="7"/>
  <c r="AK1265" i="7"/>
  <c r="AL1265" i="7"/>
  <c r="AM1265" i="7"/>
  <c r="AN1265" i="7"/>
  <c r="AC1266" i="7"/>
  <c r="AD1266" i="7"/>
  <c r="AE1266" i="7"/>
  <c r="AF1266" i="7"/>
  <c r="AG1266" i="7"/>
  <c r="AH1266" i="7"/>
  <c r="AI1266" i="7"/>
  <c r="AJ1266" i="7"/>
  <c r="AK1266" i="7"/>
  <c r="AL1266" i="7"/>
  <c r="AM1266" i="7"/>
  <c r="AN1266" i="7"/>
  <c r="AC1267" i="7"/>
  <c r="AD1267" i="7"/>
  <c r="AE1267" i="7"/>
  <c r="AF1267" i="7"/>
  <c r="AG1267" i="7"/>
  <c r="AH1267" i="7"/>
  <c r="AI1267" i="7"/>
  <c r="AJ1267" i="7"/>
  <c r="AK1267" i="7"/>
  <c r="AL1267" i="7"/>
  <c r="AM1267" i="7"/>
  <c r="AN1267" i="7"/>
  <c r="AC1268" i="7"/>
  <c r="AD1268" i="7"/>
  <c r="AE1268" i="7"/>
  <c r="AF1268" i="7"/>
  <c r="AG1268" i="7"/>
  <c r="AH1268" i="7"/>
  <c r="AI1268" i="7"/>
  <c r="AJ1268" i="7"/>
  <c r="AK1268" i="7"/>
  <c r="AL1268" i="7"/>
  <c r="AM1268" i="7"/>
  <c r="AN1268" i="7"/>
  <c r="AC1269" i="7"/>
  <c r="AD1269" i="7"/>
  <c r="AE1269" i="7"/>
  <c r="AF1269" i="7"/>
  <c r="AG1269" i="7"/>
  <c r="AH1269" i="7"/>
  <c r="AI1269" i="7"/>
  <c r="AJ1269" i="7"/>
  <c r="AK1269" i="7"/>
  <c r="AL1269" i="7"/>
  <c r="AM1269" i="7"/>
  <c r="AN1269" i="7"/>
  <c r="AC1270" i="7"/>
  <c r="AD1270" i="7"/>
  <c r="AE1270" i="7"/>
  <c r="AF1270" i="7"/>
  <c r="AG1270" i="7"/>
  <c r="AH1270" i="7"/>
  <c r="AI1270" i="7"/>
  <c r="AJ1270" i="7"/>
  <c r="AK1270" i="7"/>
  <c r="AL1270" i="7"/>
  <c r="AM1270" i="7"/>
  <c r="AN1270" i="7"/>
  <c r="AC1271" i="7"/>
  <c r="AD1271" i="7"/>
  <c r="AE1271" i="7"/>
  <c r="AF1271" i="7"/>
  <c r="AG1271" i="7"/>
  <c r="AH1271" i="7"/>
  <c r="AI1271" i="7"/>
  <c r="AJ1271" i="7"/>
  <c r="AK1271" i="7"/>
  <c r="AL1271" i="7"/>
  <c r="AM1271" i="7"/>
  <c r="AN1271" i="7"/>
  <c r="AC1272" i="7"/>
  <c r="AD1272" i="7"/>
  <c r="AE1272" i="7"/>
  <c r="AF1272" i="7"/>
  <c r="AG1272" i="7"/>
  <c r="AH1272" i="7"/>
  <c r="AI1272" i="7"/>
  <c r="AJ1272" i="7"/>
  <c r="AK1272" i="7"/>
  <c r="AL1272" i="7"/>
  <c r="AM1272" i="7"/>
  <c r="AN1272" i="7"/>
  <c r="AC1273" i="7"/>
  <c r="AD1273" i="7"/>
  <c r="AE1273" i="7"/>
  <c r="AF1273" i="7"/>
  <c r="AG1273" i="7"/>
  <c r="AH1273" i="7"/>
  <c r="AI1273" i="7"/>
  <c r="AJ1273" i="7"/>
  <c r="AK1273" i="7"/>
  <c r="AL1273" i="7"/>
  <c r="AM1273" i="7"/>
  <c r="AN1273" i="7"/>
  <c r="AC1274" i="7"/>
  <c r="AD1274" i="7"/>
  <c r="AE1274" i="7"/>
  <c r="AF1274" i="7"/>
  <c r="AG1274" i="7"/>
  <c r="AH1274" i="7"/>
  <c r="AI1274" i="7"/>
  <c r="AJ1274" i="7"/>
  <c r="AK1274" i="7"/>
  <c r="AL1274" i="7"/>
  <c r="AM1274" i="7"/>
  <c r="AN1274" i="7"/>
  <c r="AC1275" i="7"/>
  <c r="AD1275" i="7"/>
  <c r="AE1275" i="7"/>
  <c r="AF1275" i="7"/>
  <c r="AG1275" i="7"/>
  <c r="AH1275" i="7"/>
  <c r="AI1275" i="7"/>
  <c r="AJ1275" i="7"/>
  <c r="AK1275" i="7"/>
  <c r="AL1275" i="7"/>
  <c r="AM1275" i="7"/>
  <c r="AN1275" i="7"/>
  <c r="AC1276" i="7"/>
  <c r="AD1276" i="7"/>
  <c r="AE1276" i="7"/>
  <c r="AF1276" i="7"/>
  <c r="AG1276" i="7"/>
  <c r="AH1276" i="7"/>
  <c r="AI1276" i="7"/>
  <c r="AJ1276" i="7"/>
  <c r="AK1276" i="7"/>
  <c r="AL1276" i="7"/>
  <c r="AM1276" i="7"/>
  <c r="AN1276" i="7"/>
  <c r="AC1277" i="7"/>
  <c r="AD1277" i="7"/>
  <c r="AE1277" i="7"/>
  <c r="AF1277" i="7"/>
  <c r="AG1277" i="7"/>
  <c r="AH1277" i="7"/>
  <c r="AI1277" i="7"/>
  <c r="AJ1277" i="7"/>
  <c r="AK1277" i="7"/>
  <c r="AL1277" i="7"/>
  <c r="AM1277" i="7"/>
  <c r="AN1277" i="7"/>
  <c r="AC1278" i="7"/>
  <c r="AD1278" i="7"/>
  <c r="AE1278" i="7"/>
  <c r="AF1278" i="7"/>
  <c r="AG1278" i="7"/>
  <c r="AH1278" i="7"/>
  <c r="AI1278" i="7"/>
  <c r="AJ1278" i="7"/>
  <c r="AK1278" i="7"/>
  <c r="AL1278" i="7"/>
  <c r="AM1278" i="7"/>
  <c r="AN1278" i="7"/>
  <c r="AC1279" i="7"/>
  <c r="AD1279" i="7"/>
  <c r="AE1279" i="7"/>
  <c r="AF1279" i="7"/>
  <c r="AG1279" i="7"/>
  <c r="AH1279" i="7"/>
  <c r="AI1279" i="7"/>
  <c r="AJ1279" i="7"/>
  <c r="AK1279" i="7"/>
  <c r="AL1279" i="7"/>
  <c r="AM1279" i="7"/>
  <c r="AN1279" i="7"/>
  <c r="AC1280" i="7"/>
  <c r="AD1280" i="7"/>
  <c r="AE1280" i="7"/>
  <c r="AF1280" i="7"/>
  <c r="AG1280" i="7"/>
  <c r="AH1280" i="7"/>
  <c r="AI1280" i="7"/>
  <c r="AJ1280" i="7"/>
  <c r="AK1280" i="7"/>
  <c r="AL1280" i="7"/>
  <c r="AM1280" i="7"/>
  <c r="AN1280" i="7"/>
  <c r="AC1281" i="7"/>
  <c r="AD1281" i="7"/>
  <c r="AE1281" i="7"/>
  <c r="AF1281" i="7"/>
  <c r="AG1281" i="7"/>
  <c r="AH1281" i="7"/>
  <c r="AI1281" i="7"/>
  <c r="AJ1281" i="7"/>
  <c r="AK1281" i="7"/>
  <c r="AL1281" i="7"/>
  <c r="AM1281" i="7"/>
  <c r="AN1281" i="7"/>
  <c r="AC1282" i="7"/>
  <c r="AD1282" i="7"/>
  <c r="AE1282" i="7"/>
  <c r="AF1282" i="7"/>
  <c r="AG1282" i="7"/>
  <c r="AH1282" i="7"/>
  <c r="AI1282" i="7"/>
  <c r="AJ1282" i="7"/>
  <c r="AK1282" i="7"/>
  <c r="AL1282" i="7"/>
  <c r="AM1282" i="7"/>
  <c r="AN1282" i="7"/>
  <c r="AC1283" i="7"/>
  <c r="AD1283" i="7"/>
  <c r="AE1283" i="7"/>
  <c r="AF1283" i="7"/>
  <c r="AG1283" i="7"/>
  <c r="AH1283" i="7"/>
  <c r="AI1283" i="7"/>
  <c r="AJ1283" i="7"/>
  <c r="AK1283" i="7"/>
  <c r="AL1283" i="7"/>
  <c r="AM1283" i="7"/>
  <c r="AN1283" i="7"/>
  <c r="AC1284" i="7"/>
  <c r="AD1284" i="7"/>
  <c r="AE1284" i="7"/>
  <c r="AF1284" i="7"/>
  <c r="AG1284" i="7"/>
  <c r="AH1284" i="7"/>
  <c r="AI1284" i="7"/>
  <c r="AJ1284" i="7"/>
  <c r="AK1284" i="7"/>
  <c r="AL1284" i="7"/>
  <c r="AM1284" i="7"/>
  <c r="AN1284" i="7"/>
  <c r="AC1285" i="7"/>
  <c r="AD1285" i="7"/>
  <c r="AE1285" i="7"/>
  <c r="AF1285" i="7"/>
  <c r="AG1285" i="7"/>
  <c r="AH1285" i="7"/>
  <c r="AI1285" i="7"/>
  <c r="AJ1285" i="7"/>
  <c r="AK1285" i="7"/>
  <c r="AL1285" i="7"/>
  <c r="AM1285" i="7"/>
  <c r="AN1285" i="7"/>
  <c r="AC1286" i="7"/>
  <c r="AD1286" i="7"/>
  <c r="AE1286" i="7"/>
  <c r="AF1286" i="7"/>
  <c r="AG1286" i="7"/>
  <c r="AH1286" i="7"/>
  <c r="AI1286" i="7"/>
  <c r="AJ1286" i="7"/>
  <c r="AK1286" i="7"/>
  <c r="AL1286" i="7"/>
  <c r="AM1286" i="7"/>
  <c r="AN1286" i="7"/>
  <c r="AC1287" i="7"/>
  <c r="AD1287" i="7"/>
  <c r="AE1287" i="7"/>
  <c r="AF1287" i="7"/>
  <c r="AG1287" i="7"/>
  <c r="AH1287" i="7"/>
  <c r="AI1287" i="7"/>
  <c r="AJ1287" i="7"/>
  <c r="AK1287" i="7"/>
  <c r="AL1287" i="7"/>
  <c r="AM1287" i="7"/>
  <c r="AN1287" i="7"/>
  <c r="AC1288" i="7"/>
  <c r="AD1288" i="7"/>
  <c r="AE1288" i="7"/>
  <c r="AF1288" i="7"/>
  <c r="AG1288" i="7"/>
  <c r="AH1288" i="7"/>
  <c r="AI1288" i="7"/>
  <c r="AJ1288" i="7"/>
  <c r="AK1288" i="7"/>
  <c r="AL1288" i="7"/>
  <c r="AM1288" i="7"/>
  <c r="AN1288" i="7"/>
  <c r="AC1289" i="7"/>
  <c r="AD1289" i="7"/>
  <c r="AE1289" i="7"/>
  <c r="AF1289" i="7"/>
  <c r="AG1289" i="7"/>
  <c r="AH1289" i="7"/>
  <c r="AI1289" i="7"/>
  <c r="AJ1289" i="7"/>
  <c r="AK1289" i="7"/>
  <c r="AL1289" i="7"/>
  <c r="AM1289" i="7"/>
  <c r="AN1289" i="7"/>
  <c r="AC1290" i="7"/>
  <c r="AD1290" i="7"/>
  <c r="AE1290" i="7"/>
  <c r="AF1290" i="7"/>
  <c r="AG1290" i="7"/>
  <c r="AH1290" i="7"/>
  <c r="AI1290" i="7"/>
  <c r="AJ1290" i="7"/>
  <c r="AK1290" i="7"/>
  <c r="AL1290" i="7"/>
  <c r="AM1290" i="7"/>
  <c r="AN1290" i="7"/>
  <c r="AC1291" i="7"/>
  <c r="AD1291" i="7"/>
  <c r="AE1291" i="7"/>
  <c r="AF1291" i="7"/>
  <c r="AG1291" i="7"/>
  <c r="AH1291" i="7"/>
  <c r="AI1291" i="7"/>
  <c r="AJ1291" i="7"/>
  <c r="AK1291" i="7"/>
  <c r="AL1291" i="7"/>
  <c r="AM1291" i="7"/>
  <c r="AN1291" i="7"/>
  <c r="AC1292" i="7"/>
  <c r="AD1292" i="7"/>
  <c r="AE1292" i="7"/>
  <c r="AF1292" i="7"/>
  <c r="AG1292" i="7"/>
  <c r="AH1292" i="7"/>
  <c r="AI1292" i="7"/>
  <c r="AJ1292" i="7"/>
  <c r="AK1292" i="7"/>
  <c r="AL1292" i="7"/>
  <c r="AM1292" i="7"/>
  <c r="AN1292" i="7"/>
  <c r="AC1293" i="7"/>
  <c r="AD1293" i="7"/>
  <c r="AE1293" i="7"/>
  <c r="AF1293" i="7"/>
  <c r="AG1293" i="7"/>
  <c r="AH1293" i="7"/>
  <c r="AI1293" i="7"/>
  <c r="AJ1293" i="7"/>
  <c r="AK1293" i="7"/>
  <c r="AL1293" i="7"/>
  <c r="AM1293" i="7"/>
  <c r="AN1293" i="7"/>
  <c r="AC1294" i="7"/>
  <c r="AD1294" i="7"/>
  <c r="AE1294" i="7"/>
  <c r="AF1294" i="7"/>
  <c r="AG1294" i="7"/>
  <c r="AH1294" i="7"/>
  <c r="AI1294" i="7"/>
  <c r="AJ1294" i="7"/>
  <c r="AK1294" i="7"/>
  <c r="AL1294" i="7"/>
  <c r="AM1294" i="7"/>
  <c r="AN1294" i="7"/>
  <c r="AC1295" i="7"/>
  <c r="AD1295" i="7"/>
  <c r="AE1295" i="7"/>
  <c r="AF1295" i="7"/>
  <c r="AG1295" i="7"/>
  <c r="AH1295" i="7"/>
  <c r="AI1295" i="7"/>
  <c r="AJ1295" i="7"/>
  <c r="AK1295" i="7"/>
  <c r="AL1295" i="7"/>
  <c r="AM1295" i="7"/>
  <c r="AN1295" i="7"/>
  <c r="AC1296" i="7"/>
  <c r="AD1296" i="7"/>
  <c r="AE1296" i="7"/>
  <c r="AF1296" i="7"/>
  <c r="AG1296" i="7"/>
  <c r="AH1296" i="7"/>
  <c r="AI1296" i="7"/>
  <c r="AJ1296" i="7"/>
  <c r="AK1296" i="7"/>
  <c r="AL1296" i="7"/>
  <c r="AM1296" i="7"/>
  <c r="AN1296" i="7"/>
  <c r="AC1297" i="7"/>
  <c r="AD1297" i="7"/>
  <c r="AE1297" i="7"/>
  <c r="AF1297" i="7"/>
  <c r="AG1297" i="7"/>
  <c r="AH1297" i="7"/>
  <c r="AI1297" i="7"/>
  <c r="AJ1297" i="7"/>
  <c r="AK1297" i="7"/>
  <c r="AL1297" i="7"/>
  <c r="AM1297" i="7"/>
  <c r="AN1297" i="7"/>
  <c r="AC1298" i="7"/>
  <c r="AD1298" i="7"/>
  <c r="AE1298" i="7"/>
  <c r="AF1298" i="7"/>
  <c r="AG1298" i="7"/>
  <c r="AH1298" i="7"/>
  <c r="AI1298" i="7"/>
  <c r="AJ1298" i="7"/>
  <c r="AK1298" i="7"/>
  <c r="AL1298" i="7"/>
  <c r="AM1298" i="7"/>
  <c r="AN1298" i="7"/>
  <c r="AC1299" i="7"/>
  <c r="AD1299" i="7"/>
  <c r="AE1299" i="7"/>
  <c r="AF1299" i="7"/>
  <c r="AG1299" i="7"/>
  <c r="AH1299" i="7"/>
  <c r="AI1299" i="7"/>
  <c r="AJ1299" i="7"/>
  <c r="AK1299" i="7"/>
  <c r="AL1299" i="7"/>
  <c r="AM1299" i="7"/>
  <c r="AN1299" i="7"/>
  <c r="AC1300" i="7"/>
  <c r="AD1300" i="7"/>
  <c r="AE1300" i="7"/>
  <c r="AF1300" i="7"/>
  <c r="AG1300" i="7"/>
  <c r="AH1300" i="7"/>
  <c r="AI1300" i="7"/>
  <c r="AJ1300" i="7"/>
  <c r="AK1300" i="7"/>
  <c r="AL1300" i="7"/>
  <c r="AM1300" i="7"/>
  <c r="AN1300" i="7"/>
  <c r="AC1301" i="7"/>
  <c r="AD1301" i="7"/>
  <c r="AE1301" i="7"/>
  <c r="AF1301" i="7"/>
  <c r="AG1301" i="7"/>
  <c r="AH1301" i="7"/>
  <c r="AI1301" i="7"/>
  <c r="AJ1301" i="7"/>
  <c r="AK1301" i="7"/>
  <c r="AL1301" i="7"/>
  <c r="AM1301" i="7"/>
  <c r="AN1301" i="7"/>
  <c r="AC1302" i="7"/>
  <c r="AD1302" i="7"/>
  <c r="AE1302" i="7"/>
  <c r="AF1302" i="7"/>
  <c r="AG1302" i="7"/>
  <c r="AH1302" i="7"/>
  <c r="AI1302" i="7"/>
  <c r="AJ1302" i="7"/>
  <c r="AK1302" i="7"/>
  <c r="AL1302" i="7"/>
  <c r="AM1302" i="7"/>
  <c r="AN1302" i="7"/>
  <c r="AC1303" i="7"/>
  <c r="AD1303" i="7"/>
  <c r="AE1303" i="7"/>
  <c r="AF1303" i="7"/>
  <c r="AG1303" i="7"/>
  <c r="AH1303" i="7"/>
  <c r="AI1303" i="7"/>
  <c r="AJ1303" i="7"/>
  <c r="AK1303" i="7"/>
  <c r="AL1303" i="7"/>
  <c r="AM1303" i="7"/>
  <c r="AN1303" i="7"/>
  <c r="AC1304" i="7"/>
  <c r="AD1304" i="7"/>
  <c r="AE1304" i="7"/>
  <c r="AF1304" i="7"/>
  <c r="AG1304" i="7"/>
  <c r="AH1304" i="7"/>
  <c r="AI1304" i="7"/>
  <c r="AJ1304" i="7"/>
  <c r="AK1304" i="7"/>
  <c r="AL1304" i="7"/>
  <c r="AM1304" i="7"/>
  <c r="AN1304" i="7"/>
  <c r="AC1305" i="7"/>
  <c r="AD1305" i="7"/>
  <c r="AE1305" i="7"/>
  <c r="AF1305" i="7"/>
  <c r="AG1305" i="7"/>
  <c r="AH1305" i="7"/>
  <c r="AI1305" i="7"/>
  <c r="AJ1305" i="7"/>
  <c r="AK1305" i="7"/>
  <c r="AL1305" i="7"/>
  <c r="AM1305" i="7"/>
  <c r="AN1305" i="7"/>
  <c r="AC1306" i="7"/>
  <c r="AD1306" i="7"/>
  <c r="AE1306" i="7"/>
  <c r="AF1306" i="7"/>
  <c r="AG1306" i="7"/>
  <c r="AH1306" i="7"/>
  <c r="AI1306" i="7"/>
  <c r="AJ1306" i="7"/>
  <c r="AK1306" i="7"/>
  <c r="AL1306" i="7"/>
  <c r="AM1306" i="7"/>
  <c r="AN1306" i="7"/>
  <c r="AC1307" i="7"/>
  <c r="AD1307" i="7"/>
  <c r="AE1307" i="7"/>
  <c r="AF1307" i="7"/>
  <c r="AG1307" i="7"/>
  <c r="AH1307" i="7"/>
  <c r="AI1307" i="7"/>
  <c r="AJ1307" i="7"/>
  <c r="AK1307" i="7"/>
  <c r="AL1307" i="7"/>
  <c r="AM1307" i="7"/>
  <c r="AN1307" i="7"/>
  <c r="AC1308" i="7"/>
  <c r="AD1308" i="7"/>
  <c r="AE1308" i="7"/>
  <c r="AF1308" i="7"/>
  <c r="AG1308" i="7"/>
  <c r="AH1308" i="7"/>
  <c r="AI1308" i="7"/>
  <c r="AJ1308" i="7"/>
  <c r="AK1308" i="7"/>
  <c r="AL1308" i="7"/>
  <c r="AM1308" i="7"/>
  <c r="AN1308" i="7"/>
  <c r="AC1309" i="7"/>
  <c r="AD1309" i="7"/>
  <c r="AE1309" i="7"/>
  <c r="AF1309" i="7"/>
  <c r="AG1309" i="7"/>
  <c r="AH1309" i="7"/>
  <c r="AI1309" i="7"/>
  <c r="AJ1309" i="7"/>
  <c r="AK1309" i="7"/>
  <c r="AL1309" i="7"/>
  <c r="AM1309" i="7"/>
  <c r="AN1309" i="7"/>
  <c r="AC1310" i="7"/>
  <c r="AD1310" i="7"/>
  <c r="AE1310" i="7"/>
  <c r="AF1310" i="7"/>
  <c r="AG1310" i="7"/>
  <c r="AH1310" i="7"/>
  <c r="AI1310" i="7"/>
  <c r="AJ1310" i="7"/>
  <c r="AK1310" i="7"/>
  <c r="AL1310" i="7"/>
  <c r="AM1310" i="7"/>
  <c r="AN1310" i="7"/>
  <c r="AC1311" i="7"/>
  <c r="AD1311" i="7"/>
  <c r="AE1311" i="7"/>
  <c r="AF1311" i="7"/>
  <c r="AG1311" i="7"/>
  <c r="AH1311" i="7"/>
  <c r="AI1311" i="7"/>
  <c r="AJ1311" i="7"/>
  <c r="AK1311" i="7"/>
  <c r="AL1311" i="7"/>
  <c r="AM1311" i="7"/>
  <c r="AN1311" i="7"/>
  <c r="AC1312" i="7"/>
  <c r="AD1312" i="7"/>
  <c r="AE1312" i="7"/>
  <c r="AF1312" i="7"/>
  <c r="AG1312" i="7"/>
  <c r="AH1312" i="7"/>
  <c r="AI1312" i="7"/>
  <c r="AJ1312" i="7"/>
  <c r="AK1312" i="7"/>
  <c r="AL1312" i="7"/>
  <c r="AM1312" i="7"/>
  <c r="AN1312" i="7"/>
  <c r="AC1313" i="7"/>
  <c r="AD1313" i="7"/>
  <c r="AE1313" i="7"/>
  <c r="AF1313" i="7"/>
  <c r="AG1313" i="7"/>
  <c r="AH1313" i="7"/>
  <c r="AI1313" i="7"/>
  <c r="AJ1313" i="7"/>
  <c r="AK1313" i="7"/>
  <c r="AL1313" i="7"/>
  <c r="AM1313" i="7"/>
  <c r="AN1313" i="7"/>
  <c r="AC1314" i="7"/>
  <c r="AD1314" i="7"/>
  <c r="AE1314" i="7"/>
  <c r="AF1314" i="7"/>
  <c r="AG1314" i="7"/>
  <c r="AH1314" i="7"/>
  <c r="AI1314" i="7"/>
  <c r="AJ1314" i="7"/>
  <c r="AK1314" i="7"/>
  <c r="AL1314" i="7"/>
  <c r="AM1314" i="7"/>
  <c r="AN1314" i="7"/>
  <c r="AC1315" i="7"/>
  <c r="AD1315" i="7"/>
  <c r="AE1315" i="7"/>
  <c r="AF1315" i="7"/>
  <c r="AG1315" i="7"/>
  <c r="AH1315" i="7"/>
  <c r="AI1315" i="7"/>
  <c r="AJ1315" i="7"/>
  <c r="AK1315" i="7"/>
  <c r="AL1315" i="7"/>
  <c r="AM1315" i="7"/>
  <c r="AN1315" i="7"/>
  <c r="AC1316" i="7"/>
  <c r="AD1316" i="7"/>
  <c r="AE1316" i="7"/>
  <c r="AF1316" i="7"/>
  <c r="AG1316" i="7"/>
  <c r="AH1316" i="7"/>
  <c r="AI1316" i="7"/>
  <c r="AJ1316" i="7"/>
  <c r="AK1316" i="7"/>
  <c r="AL1316" i="7"/>
  <c r="AM1316" i="7"/>
  <c r="AN1316" i="7"/>
  <c r="AC1317" i="7"/>
  <c r="AD1317" i="7"/>
  <c r="AE1317" i="7"/>
  <c r="AF1317" i="7"/>
  <c r="AG1317" i="7"/>
  <c r="AH1317" i="7"/>
  <c r="AI1317" i="7"/>
  <c r="AJ1317" i="7"/>
  <c r="AK1317" i="7"/>
  <c r="AL1317" i="7"/>
  <c r="AM1317" i="7"/>
  <c r="AN1317" i="7"/>
  <c r="AC1318" i="7"/>
  <c r="AD1318" i="7"/>
  <c r="AE1318" i="7"/>
  <c r="AF1318" i="7"/>
  <c r="AG1318" i="7"/>
  <c r="AH1318" i="7"/>
  <c r="AI1318" i="7"/>
  <c r="AJ1318" i="7"/>
  <c r="AK1318" i="7"/>
  <c r="AL1318" i="7"/>
  <c r="AM1318" i="7"/>
  <c r="AN1318" i="7"/>
  <c r="AC1319" i="7"/>
  <c r="AD1319" i="7"/>
  <c r="AE1319" i="7"/>
  <c r="AF1319" i="7"/>
  <c r="AG1319" i="7"/>
  <c r="AH1319" i="7"/>
  <c r="AI1319" i="7"/>
  <c r="AJ1319" i="7"/>
  <c r="AK1319" i="7"/>
  <c r="AL1319" i="7"/>
  <c r="AM1319" i="7"/>
  <c r="AN1319" i="7"/>
  <c r="AC1320" i="7"/>
  <c r="AD1320" i="7"/>
  <c r="AE1320" i="7"/>
  <c r="AF1320" i="7"/>
  <c r="AG1320" i="7"/>
  <c r="AH1320" i="7"/>
  <c r="AI1320" i="7"/>
  <c r="AJ1320" i="7"/>
  <c r="AK1320" i="7"/>
  <c r="AL1320" i="7"/>
  <c r="AM1320" i="7"/>
  <c r="AN1320" i="7"/>
  <c r="AC1321" i="7"/>
  <c r="AD1321" i="7"/>
  <c r="AE1321" i="7"/>
  <c r="AF1321" i="7"/>
  <c r="AG1321" i="7"/>
  <c r="AH1321" i="7"/>
  <c r="AI1321" i="7"/>
  <c r="AJ1321" i="7"/>
  <c r="AK1321" i="7"/>
  <c r="AL1321" i="7"/>
  <c r="AM1321" i="7"/>
  <c r="AN1321" i="7"/>
  <c r="AC1322" i="7"/>
  <c r="AD1322" i="7"/>
  <c r="AE1322" i="7"/>
  <c r="AF1322" i="7"/>
  <c r="AG1322" i="7"/>
  <c r="AH1322" i="7"/>
  <c r="AI1322" i="7"/>
  <c r="AJ1322" i="7"/>
  <c r="AK1322" i="7"/>
  <c r="AL1322" i="7"/>
  <c r="AM1322" i="7"/>
  <c r="AN1322" i="7"/>
  <c r="AC1323" i="7"/>
  <c r="AD1323" i="7"/>
  <c r="AE1323" i="7"/>
  <c r="AF1323" i="7"/>
  <c r="AG1323" i="7"/>
  <c r="AH1323" i="7"/>
  <c r="AI1323" i="7"/>
  <c r="AJ1323" i="7"/>
  <c r="AK1323" i="7"/>
  <c r="AL1323" i="7"/>
  <c r="AM1323" i="7"/>
  <c r="AN1323" i="7"/>
  <c r="AC1324" i="7"/>
  <c r="AD1324" i="7"/>
  <c r="AE1324" i="7"/>
  <c r="AF1324" i="7"/>
  <c r="AG1324" i="7"/>
  <c r="AH1324" i="7"/>
  <c r="AI1324" i="7"/>
  <c r="AJ1324" i="7"/>
  <c r="AK1324" i="7"/>
  <c r="AL1324" i="7"/>
  <c r="AM1324" i="7"/>
  <c r="AN1324" i="7"/>
  <c r="AC1325" i="7"/>
  <c r="AD1325" i="7"/>
  <c r="AE1325" i="7"/>
  <c r="AF1325" i="7"/>
  <c r="AG1325" i="7"/>
  <c r="AH1325" i="7"/>
  <c r="AI1325" i="7"/>
  <c r="AJ1325" i="7"/>
  <c r="AK1325" i="7"/>
  <c r="AL1325" i="7"/>
  <c r="AM1325" i="7"/>
  <c r="AN1325" i="7"/>
  <c r="AC1326" i="7"/>
  <c r="AD1326" i="7"/>
  <c r="AE1326" i="7"/>
  <c r="AF1326" i="7"/>
  <c r="AG1326" i="7"/>
  <c r="AH1326" i="7"/>
  <c r="AI1326" i="7"/>
  <c r="AJ1326" i="7"/>
  <c r="AK1326" i="7"/>
  <c r="AL1326" i="7"/>
  <c r="AM1326" i="7"/>
  <c r="AN1326" i="7"/>
  <c r="AC1327" i="7"/>
  <c r="AD1327" i="7"/>
  <c r="AE1327" i="7"/>
  <c r="AF1327" i="7"/>
  <c r="AG1327" i="7"/>
  <c r="AH1327" i="7"/>
  <c r="AI1327" i="7"/>
  <c r="AJ1327" i="7"/>
  <c r="AK1327" i="7"/>
  <c r="AL1327" i="7"/>
  <c r="AM1327" i="7"/>
  <c r="AN1327" i="7"/>
  <c r="AC1328" i="7"/>
  <c r="AD1328" i="7"/>
  <c r="AE1328" i="7"/>
  <c r="AF1328" i="7"/>
  <c r="AG1328" i="7"/>
  <c r="AH1328" i="7"/>
  <c r="AI1328" i="7"/>
  <c r="AJ1328" i="7"/>
  <c r="AK1328" i="7"/>
  <c r="AL1328" i="7"/>
  <c r="AM1328" i="7"/>
  <c r="AN1328" i="7"/>
  <c r="AC1329" i="7"/>
  <c r="AD1329" i="7"/>
  <c r="AE1329" i="7"/>
  <c r="AF1329" i="7"/>
  <c r="AG1329" i="7"/>
  <c r="AH1329" i="7"/>
  <c r="AI1329" i="7"/>
  <c r="AJ1329" i="7"/>
  <c r="AK1329" i="7"/>
  <c r="AL1329" i="7"/>
  <c r="AM1329" i="7"/>
  <c r="AN1329" i="7"/>
  <c r="AC1330" i="7"/>
  <c r="AD1330" i="7"/>
  <c r="AE1330" i="7"/>
  <c r="AF1330" i="7"/>
  <c r="AG1330" i="7"/>
  <c r="AH1330" i="7"/>
  <c r="AI1330" i="7"/>
  <c r="AJ1330" i="7"/>
  <c r="AK1330" i="7"/>
  <c r="AL1330" i="7"/>
  <c r="AM1330" i="7"/>
  <c r="AN1330" i="7"/>
  <c r="AC1331" i="7"/>
  <c r="AD1331" i="7"/>
  <c r="AE1331" i="7"/>
  <c r="AF1331" i="7"/>
  <c r="AG1331" i="7"/>
  <c r="AH1331" i="7"/>
  <c r="AI1331" i="7"/>
  <c r="AJ1331" i="7"/>
  <c r="AK1331" i="7"/>
  <c r="AL1331" i="7"/>
  <c r="AM1331" i="7"/>
  <c r="AN1331" i="7"/>
  <c r="AC1332" i="7"/>
  <c r="AD1332" i="7"/>
  <c r="AE1332" i="7"/>
  <c r="AF1332" i="7"/>
  <c r="AG1332" i="7"/>
  <c r="AH1332" i="7"/>
  <c r="AI1332" i="7"/>
  <c r="AJ1332" i="7"/>
  <c r="AK1332" i="7"/>
  <c r="AL1332" i="7"/>
  <c r="AM1332" i="7"/>
  <c r="AN1332" i="7"/>
  <c r="AC1333" i="7"/>
  <c r="AD1333" i="7"/>
  <c r="AE1333" i="7"/>
  <c r="AF1333" i="7"/>
  <c r="AG1333" i="7"/>
  <c r="AH1333" i="7"/>
  <c r="AI1333" i="7"/>
  <c r="AJ1333" i="7"/>
  <c r="AK1333" i="7"/>
  <c r="AL1333" i="7"/>
  <c r="AM1333" i="7"/>
  <c r="AN1333" i="7"/>
  <c r="AC1334" i="7"/>
  <c r="AD1334" i="7"/>
  <c r="AE1334" i="7"/>
  <c r="AF1334" i="7"/>
  <c r="AG1334" i="7"/>
  <c r="AH1334" i="7"/>
  <c r="AI1334" i="7"/>
  <c r="AJ1334" i="7"/>
  <c r="AK1334" i="7"/>
  <c r="AL1334" i="7"/>
  <c r="AM1334" i="7"/>
  <c r="AN1334" i="7"/>
  <c r="AC1335" i="7"/>
  <c r="AD1335" i="7"/>
  <c r="AE1335" i="7"/>
  <c r="AF1335" i="7"/>
  <c r="AG1335" i="7"/>
  <c r="AH1335" i="7"/>
  <c r="AI1335" i="7"/>
  <c r="AJ1335" i="7"/>
  <c r="AK1335" i="7"/>
  <c r="AL1335" i="7"/>
  <c r="AM1335" i="7"/>
  <c r="AN1335" i="7"/>
  <c r="AC1336" i="7"/>
  <c r="AD1336" i="7"/>
  <c r="AE1336" i="7"/>
  <c r="AF1336" i="7"/>
  <c r="AG1336" i="7"/>
  <c r="AH1336" i="7"/>
  <c r="AI1336" i="7"/>
  <c r="AJ1336" i="7"/>
  <c r="AK1336" i="7"/>
  <c r="AL1336" i="7"/>
  <c r="AM1336" i="7"/>
  <c r="AN1336" i="7"/>
  <c r="AC1337" i="7"/>
  <c r="AD1337" i="7"/>
  <c r="AE1337" i="7"/>
  <c r="AF1337" i="7"/>
  <c r="AG1337" i="7"/>
  <c r="AH1337" i="7"/>
  <c r="AI1337" i="7"/>
  <c r="AJ1337" i="7"/>
  <c r="AK1337" i="7"/>
  <c r="AL1337" i="7"/>
  <c r="AM1337" i="7"/>
  <c r="AN1337" i="7"/>
  <c r="AC1338" i="7"/>
  <c r="AD1338" i="7"/>
  <c r="AE1338" i="7"/>
  <c r="AF1338" i="7"/>
  <c r="AG1338" i="7"/>
  <c r="AH1338" i="7"/>
  <c r="AI1338" i="7"/>
  <c r="AJ1338" i="7"/>
  <c r="AK1338" i="7"/>
  <c r="AL1338" i="7"/>
  <c r="AM1338" i="7"/>
  <c r="AN1338" i="7"/>
  <c r="AC1339" i="7"/>
  <c r="AD1339" i="7"/>
  <c r="AE1339" i="7"/>
  <c r="AF1339" i="7"/>
  <c r="AG1339" i="7"/>
  <c r="AH1339" i="7"/>
  <c r="AI1339" i="7"/>
  <c r="AJ1339" i="7"/>
  <c r="AK1339" i="7"/>
  <c r="AL1339" i="7"/>
  <c r="AM1339" i="7"/>
  <c r="AN1339" i="7"/>
  <c r="AC1340" i="7"/>
  <c r="AD1340" i="7"/>
  <c r="AE1340" i="7"/>
  <c r="AF1340" i="7"/>
  <c r="AG1340" i="7"/>
  <c r="AH1340" i="7"/>
  <c r="AI1340" i="7"/>
  <c r="AJ1340" i="7"/>
  <c r="AK1340" i="7"/>
  <c r="AL1340" i="7"/>
  <c r="AM1340" i="7"/>
  <c r="AN1340" i="7"/>
  <c r="AC1341" i="7"/>
  <c r="AD1341" i="7"/>
  <c r="AE1341" i="7"/>
  <c r="AF1341" i="7"/>
  <c r="AG1341" i="7"/>
  <c r="AH1341" i="7"/>
  <c r="AI1341" i="7"/>
  <c r="AJ1341" i="7"/>
  <c r="AK1341" i="7"/>
  <c r="AL1341" i="7"/>
  <c r="AM1341" i="7"/>
  <c r="AN1341" i="7"/>
  <c r="AC1342" i="7"/>
  <c r="AD1342" i="7"/>
  <c r="AE1342" i="7"/>
  <c r="AF1342" i="7"/>
  <c r="AG1342" i="7"/>
  <c r="AH1342" i="7"/>
  <c r="AI1342" i="7"/>
  <c r="AJ1342" i="7"/>
  <c r="AK1342" i="7"/>
  <c r="AL1342" i="7"/>
  <c r="AM1342" i="7"/>
  <c r="AN1342" i="7"/>
  <c r="AC1343" i="7"/>
  <c r="AD1343" i="7"/>
  <c r="AE1343" i="7"/>
  <c r="AF1343" i="7"/>
  <c r="AG1343" i="7"/>
  <c r="AH1343" i="7"/>
  <c r="AI1343" i="7"/>
  <c r="AJ1343" i="7"/>
  <c r="AK1343" i="7"/>
  <c r="AL1343" i="7"/>
  <c r="AM1343" i="7"/>
  <c r="AN1343" i="7"/>
  <c r="AC1344" i="7"/>
  <c r="AD1344" i="7"/>
  <c r="AE1344" i="7"/>
  <c r="AF1344" i="7"/>
  <c r="AG1344" i="7"/>
  <c r="AH1344" i="7"/>
  <c r="AI1344" i="7"/>
  <c r="AJ1344" i="7"/>
  <c r="AK1344" i="7"/>
  <c r="AL1344" i="7"/>
  <c r="AM1344" i="7"/>
  <c r="AN1344" i="7"/>
  <c r="AC1345" i="7"/>
  <c r="AD1345" i="7"/>
  <c r="AE1345" i="7"/>
  <c r="AF1345" i="7"/>
  <c r="AG1345" i="7"/>
  <c r="AH1345" i="7"/>
  <c r="AI1345" i="7"/>
  <c r="AJ1345" i="7"/>
  <c r="AK1345" i="7"/>
  <c r="AL1345" i="7"/>
  <c r="AM1345" i="7"/>
  <c r="AN1345" i="7"/>
  <c r="AC1346" i="7"/>
  <c r="AD1346" i="7"/>
  <c r="AE1346" i="7"/>
  <c r="AF1346" i="7"/>
  <c r="AG1346" i="7"/>
  <c r="AH1346" i="7"/>
  <c r="AI1346" i="7"/>
  <c r="AJ1346" i="7"/>
  <c r="AK1346" i="7"/>
  <c r="AL1346" i="7"/>
  <c r="AM1346" i="7"/>
  <c r="AN1346" i="7"/>
  <c r="AC1347" i="7"/>
  <c r="AD1347" i="7"/>
  <c r="AE1347" i="7"/>
  <c r="AF1347" i="7"/>
  <c r="AG1347" i="7"/>
  <c r="AH1347" i="7"/>
  <c r="AI1347" i="7"/>
  <c r="AJ1347" i="7"/>
  <c r="AK1347" i="7"/>
  <c r="AL1347" i="7"/>
  <c r="AM1347" i="7"/>
  <c r="AN1347" i="7"/>
  <c r="AC1348" i="7"/>
  <c r="AD1348" i="7"/>
  <c r="AE1348" i="7"/>
  <c r="AF1348" i="7"/>
  <c r="AG1348" i="7"/>
  <c r="AH1348" i="7"/>
  <c r="AI1348" i="7"/>
  <c r="AJ1348" i="7"/>
  <c r="AK1348" i="7"/>
  <c r="AL1348" i="7"/>
  <c r="AM1348" i="7"/>
  <c r="AN1348" i="7"/>
  <c r="AC1349" i="7"/>
  <c r="AD1349" i="7"/>
  <c r="AE1349" i="7"/>
  <c r="AF1349" i="7"/>
  <c r="AG1349" i="7"/>
  <c r="AH1349" i="7"/>
  <c r="AI1349" i="7"/>
  <c r="AJ1349" i="7"/>
  <c r="AK1349" i="7"/>
  <c r="AL1349" i="7"/>
  <c r="AM1349" i="7"/>
  <c r="AN1349" i="7"/>
  <c r="AC1350" i="7"/>
  <c r="AD1350" i="7"/>
  <c r="AE1350" i="7"/>
  <c r="AF1350" i="7"/>
  <c r="AG1350" i="7"/>
  <c r="AH1350" i="7"/>
  <c r="AI1350" i="7"/>
  <c r="AJ1350" i="7"/>
  <c r="AK1350" i="7"/>
  <c r="AL1350" i="7"/>
  <c r="AM1350" i="7"/>
  <c r="AN1350" i="7"/>
  <c r="AC1351" i="7"/>
  <c r="AD1351" i="7"/>
  <c r="AE1351" i="7"/>
  <c r="AF1351" i="7"/>
  <c r="AG1351" i="7"/>
  <c r="AH1351" i="7"/>
  <c r="AI1351" i="7"/>
  <c r="AJ1351" i="7"/>
  <c r="AK1351" i="7"/>
  <c r="AL1351" i="7"/>
  <c r="AM1351" i="7"/>
  <c r="AN1351" i="7"/>
  <c r="AC1352" i="7"/>
  <c r="AD1352" i="7"/>
  <c r="AE1352" i="7"/>
  <c r="AF1352" i="7"/>
  <c r="AG1352" i="7"/>
  <c r="AH1352" i="7"/>
  <c r="AI1352" i="7"/>
  <c r="AJ1352" i="7"/>
  <c r="AK1352" i="7"/>
  <c r="AL1352" i="7"/>
  <c r="AM1352" i="7"/>
  <c r="AN1352" i="7"/>
  <c r="AC1353" i="7"/>
  <c r="AD1353" i="7"/>
  <c r="AE1353" i="7"/>
  <c r="AF1353" i="7"/>
  <c r="AG1353" i="7"/>
  <c r="AH1353" i="7"/>
  <c r="AI1353" i="7"/>
  <c r="AJ1353" i="7"/>
  <c r="AK1353" i="7"/>
  <c r="AL1353" i="7"/>
  <c r="AM1353" i="7"/>
  <c r="AN1353" i="7"/>
  <c r="AC1354" i="7"/>
  <c r="AD1354" i="7"/>
  <c r="AE1354" i="7"/>
  <c r="AF1354" i="7"/>
  <c r="AG1354" i="7"/>
  <c r="AH1354" i="7"/>
  <c r="AI1354" i="7"/>
  <c r="AJ1354" i="7"/>
  <c r="AK1354" i="7"/>
  <c r="AL1354" i="7"/>
  <c r="AM1354" i="7"/>
  <c r="AN1354" i="7"/>
  <c r="AC1355" i="7"/>
  <c r="AD1355" i="7"/>
  <c r="AE1355" i="7"/>
  <c r="AF1355" i="7"/>
  <c r="AG1355" i="7"/>
  <c r="AH1355" i="7"/>
  <c r="AI1355" i="7"/>
  <c r="AJ1355" i="7"/>
  <c r="AK1355" i="7"/>
  <c r="AL1355" i="7"/>
  <c r="AM1355" i="7"/>
  <c r="AN1355" i="7"/>
  <c r="AC1356" i="7"/>
  <c r="AD1356" i="7"/>
  <c r="AE1356" i="7"/>
  <c r="AF1356" i="7"/>
  <c r="AG1356" i="7"/>
  <c r="AH1356" i="7"/>
  <c r="AI1356" i="7"/>
  <c r="AJ1356" i="7"/>
  <c r="AK1356" i="7"/>
  <c r="AL1356" i="7"/>
  <c r="AM1356" i="7"/>
  <c r="AN1356" i="7"/>
  <c r="AC1357" i="7"/>
  <c r="AD1357" i="7"/>
  <c r="AE1357" i="7"/>
  <c r="AF1357" i="7"/>
  <c r="AG1357" i="7"/>
  <c r="AH1357" i="7"/>
  <c r="AI1357" i="7"/>
  <c r="AJ1357" i="7"/>
  <c r="AK1357" i="7"/>
  <c r="AL1357" i="7"/>
  <c r="AM1357" i="7"/>
  <c r="AN1357" i="7"/>
  <c r="AC1358" i="7"/>
  <c r="AD1358" i="7"/>
  <c r="AE1358" i="7"/>
  <c r="AF1358" i="7"/>
  <c r="AG1358" i="7"/>
  <c r="AH1358" i="7"/>
  <c r="AI1358" i="7"/>
  <c r="AJ1358" i="7"/>
  <c r="AK1358" i="7"/>
  <c r="AL1358" i="7"/>
  <c r="AM1358" i="7"/>
  <c r="AN1358" i="7"/>
  <c r="AC1359" i="7"/>
  <c r="AD1359" i="7"/>
  <c r="AE1359" i="7"/>
  <c r="AF1359" i="7"/>
  <c r="AG1359" i="7"/>
  <c r="AH1359" i="7"/>
  <c r="AI1359" i="7"/>
  <c r="AJ1359" i="7"/>
  <c r="AK1359" i="7"/>
  <c r="AL1359" i="7"/>
  <c r="AM1359" i="7"/>
  <c r="AN1359" i="7"/>
  <c r="AC1360" i="7"/>
  <c r="AD1360" i="7"/>
  <c r="AE1360" i="7"/>
  <c r="AF1360" i="7"/>
  <c r="AG1360" i="7"/>
  <c r="AH1360" i="7"/>
  <c r="AI1360" i="7"/>
  <c r="AJ1360" i="7"/>
  <c r="AK1360" i="7"/>
  <c r="AL1360" i="7"/>
  <c r="AM1360" i="7"/>
  <c r="AN1360" i="7"/>
  <c r="AC1361" i="7"/>
  <c r="AD1361" i="7"/>
  <c r="AE1361" i="7"/>
  <c r="AF1361" i="7"/>
  <c r="AG1361" i="7"/>
  <c r="AH1361" i="7"/>
  <c r="AI1361" i="7"/>
  <c r="AJ1361" i="7"/>
  <c r="AK1361" i="7"/>
  <c r="AL1361" i="7"/>
  <c r="AM1361" i="7"/>
  <c r="AN1361" i="7"/>
  <c r="AC1362" i="7"/>
  <c r="AD1362" i="7"/>
  <c r="AE1362" i="7"/>
  <c r="AF1362" i="7"/>
  <c r="AG1362" i="7"/>
  <c r="AH1362" i="7"/>
  <c r="AI1362" i="7"/>
  <c r="AJ1362" i="7"/>
  <c r="AK1362" i="7"/>
  <c r="AL1362" i="7"/>
  <c r="AM1362" i="7"/>
  <c r="AN1362" i="7"/>
  <c r="AC1363" i="7"/>
  <c r="AD1363" i="7"/>
  <c r="AE1363" i="7"/>
  <c r="AF1363" i="7"/>
  <c r="AG1363" i="7"/>
  <c r="AH1363" i="7"/>
  <c r="AI1363" i="7"/>
  <c r="AJ1363" i="7"/>
  <c r="AK1363" i="7"/>
  <c r="AL1363" i="7"/>
  <c r="AM1363" i="7"/>
  <c r="AN1363" i="7"/>
  <c r="AC1364" i="7"/>
  <c r="AD1364" i="7"/>
  <c r="AE1364" i="7"/>
  <c r="AF1364" i="7"/>
  <c r="AG1364" i="7"/>
  <c r="AH1364" i="7"/>
  <c r="AI1364" i="7"/>
  <c r="AJ1364" i="7"/>
  <c r="AK1364" i="7"/>
  <c r="AL1364" i="7"/>
  <c r="AM1364" i="7"/>
  <c r="AN1364" i="7"/>
  <c r="AC1365" i="7"/>
  <c r="AD1365" i="7"/>
  <c r="AE1365" i="7"/>
  <c r="AF1365" i="7"/>
  <c r="AG1365" i="7"/>
  <c r="AH1365" i="7"/>
  <c r="AI1365" i="7"/>
  <c r="AJ1365" i="7"/>
  <c r="AK1365" i="7"/>
  <c r="AL1365" i="7"/>
  <c r="AM1365" i="7"/>
  <c r="AN1365" i="7"/>
  <c r="AC1366" i="7"/>
  <c r="AD1366" i="7"/>
  <c r="AE1366" i="7"/>
  <c r="AF1366" i="7"/>
  <c r="AG1366" i="7"/>
  <c r="AH1366" i="7"/>
  <c r="AI1366" i="7"/>
  <c r="AJ1366" i="7"/>
  <c r="AK1366" i="7"/>
  <c r="AL1366" i="7"/>
  <c r="AM1366" i="7"/>
  <c r="AN1366" i="7"/>
  <c r="AC1367" i="7"/>
  <c r="AD1367" i="7"/>
  <c r="AE1367" i="7"/>
  <c r="AF1367" i="7"/>
  <c r="AG1367" i="7"/>
  <c r="AH1367" i="7"/>
  <c r="AI1367" i="7"/>
  <c r="AJ1367" i="7"/>
  <c r="AK1367" i="7"/>
  <c r="AL1367" i="7"/>
  <c r="AM1367" i="7"/>
  <c r="AN1367" i="7"/>
  <c r="AC1368" i="7"/>
  <c r="AD1368" i="7"/>
  <c r="AE1368" i="7"/>
  <c r="AF1368" i="7"/>
  <c r="AG1368" i="7"/>
  <c r="AH1368" i="7"/>
  <c r="AI1368" i="7"/>
  <c r="AJ1368" i="7"/>
  <c r="AK1368" i="7"/>
  <c r="AL1368" i="7"/>
  <c r="AM1368" i="7"/>
  <c r="AN1368" i="7"/>
  <c r="AC1369" i="7"/>
  <c r="AD1369" i="7"/>
  <c r="AE1369" i="7"/>
  <c r="AF1369" i="7"/>
  <c r="AG1369" i="7"/>
  <c r="AH1369" i="7"/>
  <c r="AI1369" i="7"/>
  <c r="AJ1369" i="7"/>
  <c r="AK1369" i="7"/>
  <c r="AL1369" i="7"/>
  <c r="AM1369" i="7"/>
  <c r="AN1369" i="7"/>
  <c r="AC1370" i="7"/>
  <c r="AD1370" i="7"/>
  <c r="AE1370" i="7"/>
  <c r="AF1370" i="7"/>
  <c r="AG1370" i="7"/>
  <c r="AH1370" i="7"/>
  <c r="AI1370" i="7"/>
  <c r="AJ1370" i="7"/>
  <c r="AK1370" i="7"/>
  <c r="AL1370" i="7"/>
  <c r="AM1370" i="7"/>
  <c r="AN1370" i="7"/>
  <c r="AC1371" i="7"/>
  <c r="AD1371" i="7"/>
  <c r="AE1371" i="7"/>
  <c r="AF1371" i="7"/>
  <c r="AG1371" i="7"/>
  <c r="AH1371" i="7"/>
  <c r="AI1371" i="7"/>
  <c r="AJ1371" i="7"/>
  <c r="AK1371" i="7"/>
  <c r="AL1371" i="7"/>
  <c r="AM1371" i="7"/>
  <c r="AN1371" i="7"/>
  <c r="AC1372" i="7"/>
  <c r="AD1372" i="7"/>
  <c r="AE1372" i="7"/>
  <c r="AF1372" i="7"/>
  <c r="AG1372" i="7"/>
  <c r="AH1372" i="7"/>
  <c r="AI1372" i="7"/>
  <c r="AJ1372" i="7"/>
  <c r="AK1372" i="7"/>
  <c r="AL1372" i="7"/>
  <c r="AM1372" i="7"/>
  <c r="AN1372" i="7"/>
  <c r="AC1373" i="7"/>
  <c r="AD1373" i="7"/>
  <c r="AE1373" i="7"/>
  <c r="AF1373" i="7"/>
  <c r="AG1373" i="7"/>
  <c r="AH1373" i="7"/>
  <c r="AI1373" i="7"/>
  <c r="AJ1373" i="7"/>
  <c r="AK1373" i="7"/>
  <c r="AL1373" i="7"/>
  <c r="AM1373" i="7"/>
  <c r="AN1373" i="7"/>
  <c r="AC1374" i="7"/>
  <c r="AD1374" i="7"/>
  <c r="AE1374" i="7"/>
  <c r="AF1374" i="7"/>
  <c r="AG1374" i="7"/>
  <c r="AH1374" i="7"/>
  <c r="AI1374" i="7"/>
  <c r="AJ1374" i="7"/>
  <c r="AK1374" i="7"/>
  <c r="AL1374" i="7"/>
  <c r="AM1374" i="7"/>
  <c r="AN1374" i="7"/>
  <c r="AC1375" i="7"/>
  <c r="AD1375" i="7"/>
  <c r="AE1375" i="7"/>
  <c r="AF1375" i="7"/>
  <c r="AG1375" i="7"/>
  <c r="AH1375" i="7"/>
  <c r="AI1375" i="7"/>
  <c r="AJ1375" i="7"/>
  <c r="AK1375" i="7"/>
  <c r="AL1375" i="7"/>
  <c r="AM1375" i="7"/>
  <c r="AN1375" i="7"/>
  <c r="AC1376" i="7"/>
  <c r="AD1376" i="7"/>
  <c r="AE1376" i="7"/>
  <c r="AF1376" i="7"/>
  <c r="AG1376" i="7"/>
  <c r="AH1376" i="7"/>
  <c r="AI1376" i="7"/>
  <c r="AJ1376" i="7"/>
  <c r="AK1376" i="7"/>
  <c r="AL1376" i="7"/>
  <c r="AM1376" i="7"/>
  <c r="AN1376" i="7"/>
  <c r="AC1377" i="7"/>
  <c r="AD1377" i="7"/>
  <c r="AE1377" i="7"/>
  <c r="AF1377" i="7"/>
  <c r="AG1377" i="7"/>
  <c r="AH1377" i="7"/>
  <c r="AI1377" i="7"/>
  <c r="AJ1377" i="7"/>
  <c r="AK1377" i="7"/>
  <c r="AL1377" i="7"/>
  <c r="AM1377" i="7"/>
  <c r="AN1377" i="7"/>
  <c r="AC1378" i="7"/>
  <c r="AD1378" i="7"/>
  <c r="AE1378" i="7"/>
  <c r="AF1378" i="7"/>
  <c r="AG1378" i="7"/>
  <c r="AH1378" i="7"/>
  <c r="AI1378" i="7"/>
  <c r="AJ1378" i="7"/>
  <c r="AK1378" i="7"/>
  <c r="AL1378" i="7"/>
  <c r="AM1378" i="7"/>
  <c r="AN1378" i="7"/>
  <c r="AC1379" i="7"/>
  <c r="AD1379" i="7"/>
  <c r="AE1379" i="7"/>
  <c r="AF1379" i="7"/>
  <c r="AG1379" i="7"/>
  <c r="AH1379" i="7"/>
  <c r="AI1379" i="7"/>
  <c r="AJ1379" i="7"/>
  <c r="AK1379" i="7"/>
  <c r="AL1379" i="7"/>
  <c r="AM1379" i="7"/>
  <c r="AN1379" i="7"/>
  <c r="AC1380" i="7"/>
  <c r="AD1380" i="7"/>
  <c r="AE1380" i="7"/>
  <c r="AF1380" i="7"/>
  <c r="AG1380" i="7"/>
  <c r="AH1380" i="7"/>
  <c r="AI1380" i="7"/>
  <c r="AJ1380" i="7"/>
  <c r="AK1380" i="7"/>
  <c r="AL1380" i="7"/>
  <c r="AM1380" i="7"/>
  <c r="AN1380" i="7"/>
  <c r="AC1381" i="7"/>
  <c r="AD1381" i="7"/>
  <c r="AE1381" i="7"/>
  <c r="AF1381" i="7"/>
  <c r="AG1381" i="7"/>
  <c r="AH1381" i="7"/>
  <c r="AI1381" i="7"/>
  <c r="AJ1381" i="7"/>
  <c r="AK1381" i="7"/>
  <c r="AL1381" i="7"/>
  <c r="AM1381" i="7"/>
  <c r="AN1381" i="7"/>
  <c r="AC1382" i="7"/>
  <c r="AD1382" i="7"/>
  <c r="AE1382" i="7"/>
  <c r="AF1382" i="7"/>
  <c r="AG1382" i="7"/>
  <c r="AH1382" i="7"/>
  <c r="AI1382" i="7"/>
  <c r="AJ1382" i="7"/>
  <c r="AK1382" i="7"/>
  <c r="AL1382" i="7"/>
  <c r="AM1382" i="7"/>
  <c r="AN1382" i="7"/>
  <c r="AC1383" i="7"/>
  <c r="AD1383" i="7"/>
  <c r="AE1383" i="7"/>
  <c r="AF1383" i="7"/>
  <c r="AG1383" i="7"/>
  <c r="AH1383" i="7"/>
  <c r="AI1383" i="7"/>
  <c r="AJ1383" i="7"/>
  <c r="AK1383" i="7"/>
  <c r="AL1383" i="7"/>
  <c r="AM1383" i="7"/>
  <c r="AN1383" i="7"/>
  <c r="AC1384" i="7"/>
  <c r="AD1384" i="7"/>
  <c r="AE1384" i="7"/>
  <c r="AF1384" i="7"/>
  <c r="AG1384" i="7"/>
  <c r="AH1384" i="7"/>
  <c r="AI1384" i="7"/>
  <c r="AJ1384" i="7"/>
  <c r="AK1384" i="7"/>
  <c r="AL1384" i="7"/>
  <c r="AM1384" i="7"/>
  <c r="AN1384" i="7"/>
  <c r="AC1385" i="7"/>
  <c r="AD1385" i="7"/>
  <c r="AE1385" i="7"/>
  <c r="AF1385" i="7"/>
  <c r="AG1385" i="7"/>
  <c r="AH1385" i="7"/>
  <c r="AI1385" i="7"/>
  <c r="AJ1385" i="7"/>
  <c r="AK1385" i="7"/>
  <c r="AL1385" i="7"/>
  <c r="AM1385" i="7"/>
  <c r="AN1385" i="7"/>
  <c r="AC1386" i="7"/>
  <c r="AD1386" i="7"/>
  <c r="AE1386" i="7"/>
  <c r="AF1386" i="7"/>
  <c r="AG1386" i="7"/>
  <c r="AH1386" i="7"/>
  <c r="AI1386" i="7"/>
  <c r="AJ1386" i="7"/>
  <c r="AK1386" i="7"/>
  <c r="AL1386" i="7"/>
  <c r="AM1386" i="7"/>
  <c r="AN1386" i="7"/>
  <c r="AC1387" i="7"/>
  <c r="AD1387" i="7"/>
  <c r="AE1387" i="7"/>
  <c r="AF1387" i="7"/>
  <c r="AG1387" i="7"/>
  <c r="AH1387" i="7"/>
  <c r="AI1387" i="7"/>
  <c r="AJ1387" i="7"/>
  <c r="AK1387" i="7"/>
  <c r="AL1387" i="7"/>
  <c r="AM1387" i="7"/>
  <c r="AN1387" i="7"/>
  <c r="AC1388" i="7"/>
  <c r="AD1388" i="7"/>
  <c r="AE1388" i="7"/>
  <c r="AF1388" i="7"/>
  <c r="AG1388" i="7"/>
  <c r="AH1388" i="7"/>
  <c r="AI1388" i="7"/>
  <c r="AJ1388" i="7"/>
  <c r="AK1388" i="7"/>
  <c r="AL1388" i="7"/>
  <c r="AM1388" i="7"/>
  <c r="AN1388" i="7"/>
  <c r="AC1389" i="7"/>
  <c r="AD1389" i="7"/>
  <c r="AE1389" i="7"/>
  <c r="AF1389" i="7"/>
  <c r="AG1389" i="7"/>
  <c r="AH1389" i="7"/>
  <c r="AI1389" i="7"/>
  <c r="AJ1389" i="7"/>
  <c r="AK1389" i="7"/>
  <c r="AL1389" i="7"/>
  <c r="AM1389" i="7"/>
  <c r="AN1389" i="7"/>
  <c r="AC1390" i="7"/>
  <c r="AD1390" i="7"/>
  <c r="AE1390" i="7"/>
  <c r="AF1390" i="7"/>
  <c r="AG1390" i="7"/>
  <c r="AH1390" i="7"/>
  <c r="AI1390" i="7"/>
  <c r="AJ1390" i="7"/>
  <c r="AK1390" i="7"/>
  <c r="AL1390" i="7"/>
  <c r="AM1390" i="7"/>
  <c r="AN1390" i="7"/>
  <c r="AC1391" i="7"/>
  <c r="AD1391" i="7"/>
  <c r="AE1391" i="7"/>
  <c r="AF1391" i="7"/>
  <c r="AG1391" i="7"/>
  <c r="AH1391" i="7"/>
  <c r="AI1391" i="7"/>
  <c r="AJ1391" i="7"/>
  <c r="AK1391" i="7"/>
  <c r="AL1391" i="7"/>
  <c r="AM1391" i="7"/>
  <c r="AN1391" i="7"/>
  <c r="AC1392" i="7"/>
  <c r="AD1392" i="7"/>
  <c r="AE1392" i="7"/>
  <c r="AF1392" i="7"/>
  <c r="AG1392" i="7"/>
  <c r="AH1392" i="7"/>
  <c r="AI1392" i="7"/>
  <c r="AJ1392" i="7"/>
  <c r="AK1392" i="7"/>
  <c r="AL1392" i="7"/>
  <c r="AM1392" i="7"/>
  <c r="AN1392" i="7"/>
  <c r="AC1393" i="7"/>
  <c r="AD1393" i="7"/>
  <c r="AE1393" i="7"/>
  <c r="AF1393" i="7"/>
  <c r="AG1393" i="7"/>
  <c r="AH1393" i="7"/>
  <c r="AI1393" i="7"/>
  <c r="AJ1393" i="7"/>
  <c r="AK1393" i="7"/>
  <c r="AL1393" i="7"/>
  <c r="AM1393" i="7"/>
  <c r="AN1393" i="7"/>
  <c r="AC1394" i="7"/>
  <c r="AD1394" i="7"/>
  <c r="AE1394" i="7"/>
  <c r="AF1394" i="7"/>
  <c r="AG1394" i="7"/>
  <c r="AH1394" i="7"/>
  <c r="AI1394" i="7"/>
  <c r="AJ1394" i="7"/>
  <c r="AK1394" i="7"/>
  <c r="AL1394" i="7"/>
  <c r="AM1394" i="7"/>
  <c r="AN1394" i="7"/>
  <c r="AC1395" i="7"/>
  <c r="AD1395" i="7"/>
  <c r="AE1395" i="7"/>
  <c r="AF1395" i="7"/>
  <c r="AG1395" i="7"/>
  <c r="AH1395" i="7"/>
  <c r="AI1395" i="7"/>
  <c r="AJ1395" i="7"/>
  <c r="AK1395" i="7"/>
  <c r="AL1395" i="7"/>
  <c r="AM1395" i="7"/>
  <c r="AN1395" i="7"/>
  <c r="AC1396" i="7"/>
  <c r="AD1396" i="7"/>
  <c r="AE1396" i="7"/>
  <c r="AF1396" i="7"/>
  <c r="AG1396" i="7"/>
  <c r="AH1396" i="7"/>
  <c r="AI1396" i="7"/>
  <c r="AJ1396" i="7"/>
  <c r="AK1396" i="7"/>
  <c r="AL1396" i="7"/>
  <c r="AM1396" i="7"/>
  <c r="AN1396" i="7"/>
  <c r="AC1397" i="7"/>
  <c r="AD1397" i="7"/>
  <c r="AE1397" i="7"/>
  <c r="AF1397" i="7"/>
  <c r="AG1397" i="7"/>
  <c r="AH1397" i="7"/>
  <c r="AI1397" i="7"/>
  <c r="AJ1397" i="7"/>
  <c r="AK1397" i="7"/>
  <c r="AL1397" i="7"/>
  <c r="AM1397" i="7"/>
  <c r="AN1397" i="7"/>
  <c r="AC1398" i="7"/>
  <c r="AD1398" i="7"/>
  <c r="AE1398" i="7"/>
  <c r="AF1398" i="7"/>
  <c r="AG1398" i="7"/>
  <c r="AH1398" i="7"/>
  <c r="AI1398" i="7"/>
  <c r="AJ1398" i="7"/>
  <c r="AK1398" i="7"/>
  <c r="AL1398" i="7"/>
  <c r="AM1398" i="7"/>
  <c r="AN1398" i="7"/>
  <c r="AC1399" i="7"/>
  <c r="AD1399" i="7"/>
  <c r="AE1399" i="7"/>
  <c r="AF1399" i="7"/>
  <c r="AG1399" i="7"/>
  <c r="AH1399" i="7"/>
  <c r="AI1399" i="7"/>
  <c r="AJ1399" i="7"/>
  <c r="AK1399" i="7"/>
  <c r="AL1399" i="7"/>
  <c r="AM1399" i="7"/>
  <c r="AN1399" i="7"/>
  <c r="AC1400" i="7"/>
  <c r="AD1400" i="7"/>
  <c r="AE1400" i="7"/>
  <c r="AF1400" i="7"/>
  <c r="AG1400" i="7"/>
  <c r="AH1400" i="7"/>
  <c r="AI1400" i="7"/>
  <c r="AJ1400" i="7"/>
  <c r="AK1400" i="7"/>
  <c r="AL1400" i="7"/>
  <c r="AM1400" i="7"/>
  <c r="AN1400" i="7"/>
  <c r="AC1401" i="7"/>
  <c r="AD1401" i="7"/>
  <c r="AE1401" i="7"/>
  <c r="AF1401" i="7"/>
  <c r="AG1401" i="7"/>
  <c r="AH1401" i="7"/>
  <c r="AI1401" i="7"/>
  <c r="AJ1401" i="7"/>
  <c r="AK1401" i="7"/>
  <c r="AL1401" i="7"/>
  <c r="AM1401" i="7"/>
  <c r="AN1401" i="7"/>
  <c r="AC1402" i="7"/>
  <c r="AD1402" i="7"/>
  <c r="AE1402" i="7"/>
  <c r="AF1402" i="7"/>
  <c r="AG1402" i="7"/>
  <c r="AH1402" i="7"/>
  <c r="AI1402" i="7"/>
  <c r="AJ1402" i="7"/>
  <c r="AK1402" i="7"/>
  <c r="AL1402" i="7"/>
  <c r="AM1402" i="7"/>
  <c r="AN1402" i="7"/>
  <c r="AC1403" i="7"/>
  <c r="AD1403" i="7"/>
  <c r="AE1403" i="7"/>
  <c r="AF1403" i="7"/>
  <c r="AG1403" i="7"/>
  <c r="AH1403" i="7"/>
  <c r="AI1403" i="7"/>
  <c r="AJ1403" i="7"/>
  <c r="AK1403" i="7"/>
  <c r="AL1403" i="7"/>
  <c r="AM1403" i="7"/>
  <c r="AN1403" i="7"/>
  <c r="AC1404" i="7"/>
  <c r="AD1404" i="7"/>
  <c r="AE1404" i="7"/>
  <c r="AF1404" i="7"/>
  <c r="AG1404" i="7"/>
  <c r="AH1404" i="7"/>
  <c r="AI1404" i="7"/>
  <c r="AJ1404" i="7"/>
  <c r="AK1404" i="7"/>
  <c r="AL1404" i="7"/>
  <c r="AM1404" i="7"/>
  <c r="AN1404" i="7"/>
  <c r="AC1405" i="7"/>
  <c r="AD1405" i="7"/>
  <c r="AE1405" i="7"/>
  <c r="AF1405" i="7"/>
  <c r="AG1405" i="7"/>
  <c r="AH1405" i="7"/>
  <c r="AI1405" i="7"/>
  <c r="AJ1405" i="7"/>
  <c r="AK1405" i="7"/>
  <c r="AL1405" i="7"/>
  <c r="AM1405" i="7"/>
  <c r="AN1405" i="7"/>
  <c r="AC1406" i="7"/>
  <c r="AD1406" i="7"/>
  <c r="AE1406" i="7"/>
  <c r="AF1406" i="7"/>
  <c r="AG1406" i="7"/>
  <c r="AH1406" i="7"/>
  <c r="AI1406" i="7"/>
  <c r="AJ1406" i="7"/>
  <c r="AK1406" i="7"/>
  <c r="AL1406" i="7"/>
  <c r="AM1406" i="7"/>
  <c r="AN1406" i="7"/>
  <c r="AC1407" i="7"/>
  <c r="AD1407" i="7"/>
  <c r="AE1407" i="7"/>
  <c r="AF1407" i="7"/>
  <c r="AG1407" i="7"/>
  <c r="AH1407" i="7"/>
  <c r="AI1407" i="7"/>
  <c r="AJ1407" i="7"/>
  <c r="AK1407" i="7"/>
  <c r="AL1407" i="7"/>
  <c r="AM1407" i="7"/>
  <c r="AN1407" i="7"/>
  <c r="AC1408" i="7"/>
  <c r="AD1408" i="7"/>
  <c r="AE1408" i="7"/>
  <c r="AF1408" i="7"/>
  <c r="AG1408" i="7"/>
  <c r="AH1408" i="7"/>
  <c r="AI1408" i="7"/>
  <c r="AJ1408" i="7"/>
  <c r="AK1408" i="7"/>
  <c r="AL1408" i="7"/>
  <c r="AM1408" i="7"/>
  <c r="AN1408" i="7"/>
  <c r="AC1409" i="7"/>
  <c r="AD1409" i="7"/>
  <c r="AE1409" i="7"/>
  <c r="AF1409" i="7"/>
  <c r="AG1409" i="7"/>
  <c r="AH1409" i="7"/>
  <c r="AI1409" i="7"/>
  <c r="AJ1409" i="7"/>
  <c r="AK1409" i="7"/>
  <c r="AL1409" i="7"/>
  <c r="AM1409" i="7"/>
  <c r="AN1409" i="7"/>
  <c r="AC1410" i="7"/>
  <c r="AD1410" i="7"/>
  <c r="AE1410" i="7"/>
  <c r="AF1410" i="7"/>
  <c r="AG1410" i="7"/>
  <c r="AH1410" i="7"/>
  <c r="AI1410" i="7"/>
  <c r="AJ1410" i="7"/>
  <c r="AK1410" i="7"/>
  <c r="AL1410" i="7"/>
  <c r="AM1410" i="7"/>
  <c r="AN1410" i="7"/>
  <c r="AC1411" i="7"/>
  <c r="AD1411" i="7"/>
  <c r="AE1411" i="7"/>
  <c r="AF1411" i="7"/>
  <c r="AG1411" i="7"/>
  <c r="AH1411" i="7"/>
  <c r="AI1411" i="7"/>
  <c r="AJ1411" i="7"/>
  <c r="AK1411" i="7"/>
  <c r="AL1411" i="7"/>
  <c r="AM1411" i="7"/>
  <c r="AN1411" i="7"/>
  <c r="AC1412" i="7"/>
  <c r="AD1412" i="7"/>
  <c r="AE1412" i="7"/>
  <c r="AF1412" i="7"/>
  <c r="AG1412" i="7"/>
  <c r="AH1412" i="7"/>
  <c r="AI1412" i="7"/>
  <c r="AJ1412" i="7"/>
  <c r="AK1412" i="7"/>
  <c r="AL1412" i="7"/>
  <c r="AM1412" i="7"/>
  <c r="AN1412" i="7"/>
  <c r="AC1413" i="7"/>
  <c r="AD1413" i="7"/>
  <c r="AE1413" i="7"/>
  <c r="AF1413" i="7"/>
  <c r="AG1413" i="7"/>
  <c r="AH1413" i="7"/>
  <c r="AI1413" i="7"/>
  <c r="AJ1413" i="7"/>
  <c r="AK1413" i="7"/>
  <c r="AL1413" i="7"/>
  <c r="AM1413" i="7"/>
  <c r="AN1413" i="7"/>
  <c r="AC1414" i="7"/>
  <c r="AD1414" i="7"/>
  <c r="AE1414" i="7"/>
  <c r="AF1414" i="7"/>
  <c r="AG1414" i="7"/>
  <c r="AH1414" i="7"/>
  <c r="AI1414" i="7"/>
  <c r="AJ1414" i="7"/>
  <c r="AK1414" i="7"/>
  <c r="AL1414" i="7"/>
  <c r="AM1414" i="7"/>
  <c r="AN1414" i="7"/>
  <c r="AC1415" i="7"/>
  <c r="AD1415" i="7"/>
  <c r="AE1415" i="7"/>
  <c r="AF1415" i="7"/>
  <c r="AG1415" i="7"/>
  <c r="AH1415" i="7"/>
  <c r="AI1415" i="7"/>
  <c r="AJ1415" i="7"/>
  <c r="AK1415" i="7"/>
  <c r="AL1415" i="7"/>
  <c r="AM1415" i="7"/>
  <c r="AN1415" i="7"/>
  <c r="AC1416" i="7"/>
  <c r="AD1416" i="7"/>
  <c r="AE1416" i="7"/>
  <c r="AF1416" i="7"/>
  <c r="AG1416" i="7"/>
  <c r="AH1416" i="7"/>
  <c r="AI1416" i="7"/>
  <c r="AJ1416" i="7"/>
  <c r="AK1416" i="7"/>
  <c r="AL1416" i="7"/>
  <c r="AM1416" i="7"/>
  <c r="AN1416" i="7"/>
  <c r="AC1417" i="7"/>
  <c r="AD1417" i="7"/>
  <c r="AE1417" i="7"/>
  <c r="AF1417" i="7"/>
  <c r="AG1417" i="7"/>
  <c r="AH1417" i="7"/>
  <c r="AI1417" i="7"/>
  <c r="AJ1417" i="7"/>
  <c r="AK1417" i="7"/>
  <c r="AL1417" i="7"/>
  <c r="AM1417" i="7"/>
  <c r="AN1417" i="7"/>
  <c r="AC1418" i="7"/>
  <c r="AD1418" i="7"/>
  <c r="AE1418" i="7"/>
  <c r="AF1418" i="7"/>
  <c r="AG1418" i="7"/>
  <c r="AH1418" i="7"/>
  <c r="AI1418" i="7"/>
  <c r="AJ1418" i="7"/>
  <c r="AK1418" i="7"/>
  <c r="AL1418" i="7"/>
  <c r="AM1418" i="7"/>
  <c r="AN1418" i="7"/>
  <c r="AC1419" i="7"/>
  <c r="AD1419" i="7"/>
  <c r="AE1419" i="7"/>
  <c r="AF1419" i="7"/>
  <c r="AG1419" i="7"/>
  <c r="AH1419" i="7"/>
  <c r="AI1419" i="7"/>
  <c r="AJ1419" i="7"/>
  <c r="AK1419" i="7"/>
  <c r="AL1419" i="7"/>
  <c r="AM1419" i="7"/>
  <c r="AN1419" i="7"/>
  <c r="AC1420" i="7"/>
  <c r="AD1420" i="7"/>
  <c r="AE1420" i="7"/>
  <c r="AF1420" i="7"/>
  <c r="AG1420" i="7"/>
  <c r="AH1420" i="7"/>
  <c r="AI1420" i="7"/>
  <c r="AJ1420" i="7"/>
  <c r="AK1420" i="7"/>
  <c r="AL1420" i="7"/>
  <c r="AM1420" i="7"/>
  <c r="AN1420" i="7"/>
  <c r="AC1421" i="7"/>
  <c r="AD1421" i="7"/>
  <c r="AE1421" i="7"/>
  <c r="AF1421" i="7"/>
  <c r="AG1421" i="7"/>
  <c r="AH1421" i="7"/>
  <c r="AI1421" i="7"/>
  <c r="AJ1421" i="7"/>
  <c r="AK1421" i="7"/>
  <c r="AL1421" i="7"/>
  <c r="AM1421" i="7"/>
  <c r="AN1421" i="7"/>
  <c r="AC1422" i="7"/>
  <c r="AD1422" i="7"/>
  <c r="AE1422" i="7"/>
  <c r="AF1422" i="7"/>
  <c r="AG1422" i="7"/>
  <c r="AH1422" i="7"/>
  <c r="AI1422" i="7"/>
  <c r="AJ1422" i="7"/>
  <c r="AK1422" i="7"/>
  <c r="AL1422" i="7"/>
  <c r="AM1422" i="7"/>
  <c r="AN1422" i="7"/>
  <c r="AC1423" i="7"/>
  <c r="AD1423" i="7"/>
  <c r="AE1423" i="7"/>
  <c r="AF1423" i="7"/>
  <c r="AG1423" i="7"/>
  <c r="AH1423" i="7"/>
  <c r="AI1423" i="7"/>
  <c r="AJ1423" i="7"/>
  <c r="AK1423" i="7"/>
  <c r="AL1423" i="7"/>
  <c r="AM1423" i="7"/>
  <c r="AN1423" i="7"/>
  <c r="AC1424" i="7"/>
  <c r="AD1424" i="7"/>
  <c r="AE1424" i="7"/>
  <c r="AF1424" i="7"/>
  <c r="AG1424" i="7"/>
  <c r="AH1424" i="7"/>
  <c r="AI1424" i="7"/>
  <c r="AJ1424" i="7"/>
  <c r="AK1424" i="7"/>
  <c r="AL1424" i="7"/>
  <c r="AM1424" i="7"/>
  <c r="AN1424" i="7"/>
  <c r="AC1425" i="7"/>
  <c r="AD1425" i="7"/>
  <c r="AE1425" i="7"/>
  <c r="AF1425" i="7"/>
  <c r="AG1425" i="7"/>
  <c r="AH1425" i="7"/>
  <c r="AI1425" i="7"/>
  <c r="AJ1425" i="7"/>
  <c r="AK1425" i="7"/>
  <c r="AL1425" i="7"/>
  <c r="AM1425" i="7"/>
  <c r="AN1425" i="7"/>
  <c r="AC1426" i="7"/>
  <c r="AD1426" i="7"/>
  <c r="AE1426" i="7"/>
  <c r="AF1426" i="7"/>
  <c r="AG1426" i="7"/>
  <c r="AH1426" i="7"/>
  <c r="AI1426" i="7"/>
  <c r="AJ1426" i="7"/>
  <c r="AK1426" i="7"/>
  <c r="AL1426" i="7"/>
  <c r="AM1426" i="7"/>
  <c r="AN1426" i="7"/>
  <c r="AC1427" i="7"/>
  <c r="AD1427" i="7"/>
  <c r="AE1427" i="7"/>
  <c r="AF1427" i="7"/>
  <c r="AG1427" i="7"/>
  <c r="AH1427" i="7"/>
  <c r="AI1427" i="7"/>
  <c r="AJ1427" i="7"/>
  <c r="AK1427" i="7"/>
  <c r="AL1427" i="7"/>
  <c r="AM1427" i="7"/>
  <c r="AN1427" i="7"/>
  <c r="AC1428" i="7"/>
  <c r="AD1428" i="7"/>
  <c r="AE1428" i="7"/>
  <c r="AF1428" i="7"/>
  <c r="AG1428" i="7"/>
  <c r="AH1428" i="7"/>
  <c r="AI1428" i="7"/>
  <c r="AJ1428" i="7"/>
  <c r="AK1428" i="7"/>
  <c r="AL1428" i="7"/>
  <c r="AM1428" i="7"/>
  <c r="AN1428" i="7"/>
  <c r="AC1429" i="7"/>
  <c r="AD1429" i="7"/>
  <c r="AE1429" i="7"/>
  <c r="AF1429" i="7"/>
  <c r="AG1429" i="7"/>
  <c r="AH1429" i="7"/>
  <c r="AI1429" i="7"/>
  <c r="AJ1429" i="7"/>
  <c r="AK1429" i="7"/>
  <c r="AL1429" i="7"/>
  <c r="AM1429" i="7"/>
  <c r="AN1429" i="7"/>
  <c r="AC1430" i="7"/>
  <c r="AD1430" i="7"/>
  <c r="AE1430" i="7"/>
  <c r="AF1430" i="7"/>
  <c r="AG1430" i="7"/>
  <c r="AH1430" i="7"/>
  <c r="AI1430" i="7"/>
  <c r="AJ1430" i="7"/>
  <c r="AK1430" i="7"/>
  <c r="AL1430" i="7"/>
  <c r="AM1430" i="7"/>
  <c r="AN1430" i="7"/>
  <c r="AC1431" i="7"/>
  <c r="AD1431" i="7"/>
  <c r="AE1431" i="7"/>
  <c r="AF1431" i="7"/>
  <c r="AG1431" i="7"/>
  <c r="AH1431" i="7"/>
  <c r="AI1431" i="7"/>
  <c r="AJ1431" i="7"/>
  <c r="AK1431" i="7"/>
  <c r="AL1431" i="7"/>
  <c r="AM1431" i="7"/>
  <c r="AN1431" i="7"/>
  <c r="AC1432" i="7"/>
  <c r="AD1432" i="7"/>
  <c r="AE1432" i="7"/>
  <c r="AF1432" i="7"/>
  <c r="AG1432" i="7"/>
  <c r="AH1432" i="7"/>
  <c r="AI1432" i="7"/>
  <c r="AJ1432" i="7"/>
  <c r="AK1432" i="7"/>
  <c r="AL1432" i="7"/>
  <c r="AM1432" i="7"/>
  <c r="AN1432" i="7"/>
  <c r="AC1433" i="7"/>
  <c r="AD1433" i="7"/>
  <c r="AE1433" i="7"/>
  <c r="AF1433" i="7"/>
  <c r="AG1433" i="7"/>
  <c r="AH1433" i="7"/>
  <c r="AI1433" i="7"/>
  <c r="AJ1433" i="7"/>
  <c r="AK1433" i="7"/>
  <c r="AL1433" i="7"/>
  <c r="AM1433" i="7"/>
  <c r="AN1433" i="7"/>
  <c r="AC1434" i="7"/>
  <c r="AD1434" i="7"/>
  <c r="AE1434" i="7"/>
  <c r="AF1434" i="7"/>
  <c r="AG1434" i="7"/>
  <c r="AH1434" i="7"/>
  <c r="AI1434" i="7"/>
  <c r="AJ1434" i="7"/>
  <c r="AK1434" i="7"/>
  <c r="AL1434" i="7"/>
  <c r="AM1434" i="7"/>
  <c r="AN1434" i="7"/>
  <c r="AC1435" i="7"/>
  <c r="AD1435" i="7"/>
  <c r="AE1435" i="7"/>
  <c r="AF1435" i="7"/>
  <c r="AG1435" i="7"/>
  <c r="AH1435" i="7"/>
  <c r="AI1435" i="7"/>
  <c r="AJ1435" i="7"/>
  <c r="AK1435" i="7"/>
  <c r="AL1435" i="7"/>
  <c r="AM1435" i="7"/>
  <c r="AN1435" i="7"/>
  <c r="AC1436" i="7"/>
  <c r="AD1436" i="7"/>
  <c r="AE1436" i="7"/>
  <c r="AF1436" i="7"/>
  <c r="AG1436" i="7"/>
  <c r="AH1436" i="7"/>
  <c r="AI1436" i="7"/>
  <c r="AJ1436" i="7"/>
  <c r="AK1436" i="7"/>
  <c r="AL1436" i="7"/>
  <c r="AM1436" i="7"/>
  <c r="AN1436" i="7"/>
  <c r="AC1437" i="7"/>
  <c r="AD1437" i="7"/>
  <c r="AE1437" i="7"/>
  <c r="AF1437" i="7"/>
  <c r="AG1437" i="7"/>
  <c r="AH1437" i="7"/>
  <c r="AI1437" i="7"/>
  <c r="AJ1437" i="7"/>
  <c r="AK1437" i="7"/>
  <c r="AL1437" i="7"/>
  <c r="AM1437" i="7"/>
  <c r="AN1437" i="7"/>
  <c r="AC1438" i="7"/>
  <c r="AD1438" i="7"/>
  <c r="AE1438" i="7"/>
  <c r="AF1438" i="7"/>
  <c r="AG1438" i="7"/>
  <c r="AH1438" i="7"/>
  <c r="AI1438" i="7"/>
  <c r="AJ1438" i="7"/>
  <c r="AK1438" i="7"/>
  <c r="AL1438" i="7"/>
  <c r="AM1438" i="7"/>
  <c r="AN1438" i="7"/>
  <c r="AC1439" i="7"/>
  <c r="AD1439" i="7"/>
  <c r="AE1439" i="7"/>
  <c r="AF1439" i="7"/>
  <c r="AG1439" i="7"/>
  <c r="AH1439" i="7"/>
  <c r="AI1439" i="7"/>
  <c r="AJ1439" i="7"/>
  <c r="AK1439" i="7"/>
  <c r="AL1439" i="7"/>
  <c r="AM1439" i="7"/>
  <c r="AN1439" i="7"/>
  <c r="AC1440" i="7"/>
  <c r="AD1440" i="7"/>
  <c r="AE1440" i="7"/>
  <c r="AF1440" i="7"/>
  <c r="AG1440" i="7"/>
  <c r="AH1440" i="7"/>
  <c r="AI1440" i="7"/>
  <c r="AJ1440" i="7"/>
  <c r="AK1440" i="7"/>
  <c r="AL1440" i="7"/>
  <c r="AM1440" i="7"/>
  <c r="AN1440" i="7"/>
  <c r="AC1441" i="7"/>
  <c r="AD1441" i="7"/>
  <c r="AE1441" i="7"/>
  <c r="AF1441" i="7"/>
  <c r="AG1441" i="7"/>
  <c r="AH1441" i="7"/>
  <c r="AI1441" i="7"/>
  <c r="AJ1441" i="7"/>
  <c r="AK1441" i="7"/>
  <c r="AL1441" i="7"/>
  <c r="AM1441" i="7"/>
  <c r="AN1441" i="7"/>
  <c r="AC1442" i="7"/>
  <c r="AD1442" i="7"/>
  <c r="AE1442" i="7"/>
  <c r="AF1442" i="7"/>
  <c r="AG1442" i="7"/>
  <c r="AH1442" i="7"/>
  <c r="AI1442" i="7"/>
  <c r="AJ1442" i="7"/>
  <c r="AK1442" i="7"/>
  <c r="AL1442" i="7"/>
  <c r="AM1442" i="7"/>
  <c r="AN1442" i="7"/>
  <c r="AC1443" i="7"/>
  <c r="AD1443" i="7"/>
  <c r="AE1443" i="7"/>
  <c r="AF1443" i="7"/>
  <c r="AG1443" i="7"/>
  <c r="AH1443" i="7"/>
  <c r="AI1443" i="7"/>
  <c r="AJ1443" i="7"/>
  <c r="AK1443" i="7"/>
  <c r="AL1443" i="7"/>
  <c r="AM1443" i="7"/>
  <c r="AN1443" i="7"/>
  <c r="AC1444" i="7"/>
  <c r="AD1444" i="7"/>
  <c r="AE1444" i="7"/>
  <c r="AF1444" i="7"/>
  <c r="AG1444" i="7"/>
  <c r="AH1444" i="7"/>
  <c r="AI1444" i="7"/>
  <c r="AJ1444" i="7"/>
  <c r="AK1444" i="7"/>
  <c r="AL1444" i="7"/>
  <c r="AM1444" i="7"/>
  <c r="AN1444" i="7"/>
  <c r="AC1445" i="7"/>
  <c r="AD1445" i="7"/>
  <c r="AE1445" i="7"/>
  <c r="AF1445" i="7"/>
  <c r="AG1445" i="7"/>
  <c r="AH1445" i="7"/>
  <c r="AI1445" i="7"/>
  <c r="AJ1445" i="7"/>
  <c r="AK1445" i="7"/>
  <c r="AL1445" i="7"/>
  <c r="AM1445" i="7"/>
  <c r="AN1445" i="7"/>
  <c r="AC1446" i="7"/>
  <c r="AD1446" i="7"/>
  <c r="AE1446" i="7"/>
  <c r="AF1446" i="7"/>
  <c r="AG1446" i="7"/>
  <c r="AH1446" i="7"/>
  <c r="AI1446" i="7"/>
  <c r="AJ1446" i="7"/>
  <c r="AK1446" i="7"/>
  <c r="AL1446" i="7"/>
  <c r="AM1446" i="7"/>
  <c r="AN1446" i="7"/>
  <c r="AC1447" i="7"/>
  <c r="AD1447" i="7"/>
  <c r="AE1447" i="7"/>
  <c r="AF1447" i="7"/>
  <c r="AG1447" i="7"/>
  <c r="AH1447" i="7"/>
  <c r="AI1447" i="7"/>
  <c r="AJ1447" i="7"/>
  <c r="AK1447" i="7"/>
  <c r="AL1447" i="7"/>
  <c r="AM1447" i="7"/>
  <c r="AN1447" i="7"/>
  <c r="AC1448" i="7"/>
  <c r="AD1448" i="7"/>
  <c r="AE1448" i="7"/>
  <c r="AF1448" i="7"/>
  <c r="AG1448" i="7"/>
  <c r="AH1448" i="7"/>
  <c r="AI1448" i="7"/>
  <c r="AJ1448" i="7"/>
  <c r="AK1448" i="7"/>
  <c r="AL1448" i="7"/>
  <c r="AM1448" i="7"/>
  <c r="AN1448" i="7"/>
  <c r="AC1449" i="7"/>
  <c r="AD1449" i="7"/>
  <c r="AE1449" i="7"/>
  <c r="AF1449" i="7"/>
  <c r="AG1449" i="7"/>
  <c r="AH1449" i="7"/>
  <c r="AI1449" i="7"/>
  <c r="AJ1449" i="7"/>
  <c r="AK1449" i="7"/>
  <c r="AL1449" i="7"/>
  <c r="AM1449" i="7"/>
  <c r="AN1449" i="7"/>
  <c r="AC1450" i="7"/>
  <c r="AD1450" i="7"/>
  <c r="AE1450" i="7"/>
  <c r="AF1450" i="7"/>
  <c r="AG1450" i="7"/>
  <c r="AH1450" i="7"/>
  <c r="AI1450" i="7"/>
  <c r="AJ1450" i="7"/>
  <c r="AK1450" i="7"/>
  <c r="AL1450" i="7"/>
  <c r="AM1450" i="7"/>
  <c r="AN1450" i="7"/>
  <c r="AC1451" i="7"/>
  <c r="AD1451" i="7"/>
  <c r="AE1451" i="7"/>
  <c r="AF1451" i="7"/>
  <c r="AG1451" i="7"/>
  <c r="AH1451" i="7"/>
  <c r="AI1451" i="7"/>
  <c r="AJ1451" i="7"/>
  <c r="AK1451" i="7"/>
  <c r="AL1451" i="7"/>
  <c r="AM1451" i="7"/>
  <c r="AN1451" i="7"/>
  <c r="AC1452" i="7"/>
  <c r="AD1452" i="7"/>
  <c r="AE1452" i="7"/>
  <c r="AF1452" i="7"/>
  <c r="AG1452" i="7"/>
  <c r="AH1452" i="7"/>
  <c r="AI1452" i="7"/>
  <c r="AJ1452" i="7"/>
  <c r="AK1452" i="7"/>
  <c r="AL1452" i="7"/>
  <c r="AM1452" i="7"/>
  <c r="AN1452" i="7"/>
  <c r="AC1453" i="7"/>
  <c r="AD1453" i="7"/>
  <c r="AE1453" i="7"/>
  <c r="AF1453" i="7"/>
  <c r="AG1453" i="7"/>
  <c r="AH1453" i="7"/>
  <c r="AI1453" i="7"/>
  <c r="AJ1453" i="7"/>
  <c r="AK1453" i="7"/>
  <c r="AL1453" i="7"/>
  <c r="AM1453" i="7"/>
  <c r="AN1453" i="7"/>
  <c r="AC1454" i="7"/>
  <c r="AD1454" i="7"/>
  <c r="AE1454" i="7"/>
  <c r="AF1454" i="7"/>
  <c r="AG1454" i="7"/>
  <c r="AH1454" i="7"/>
  <c r="AI1454" i="7"/>
  <c r="AJ1454" i="7"/>
  <c r="AK1454" i="7"/>
  <c r="AL1454" i="7"/>
  <c r="AM1454" i="7"/>
  <c r="AN1454" i="7"/>
  <c r="AC1455" i="7"/>
  <c r="AD1455" i="7"/>
  <c r="AE1455" i="7"/>
  <c r="AF1455" i="7"/>
  <c r="AG1455" i="7"/>
  <c r="AH1455" i="7"/>
  <c r="AI1455" i="7"/>
  <c r="AJ1455" i="7"/>
  <c r="AK1455" i="7"/>
  <c r="AL1455" i="7"/>
  <c r="AM1455" i="7"/>
  <c r="AN1455" i="7"/>
  <c r="AC1456" i="7"/>
  <c r="AD1456" i="7"/>
  <c r="AE1456" i="7"/>
  <c r="AF1456" i="7"/>
  <c r="AG1456" i="7"/>
  <c r="AH1456" i="7"/>
  <c r="AI1456" i="7"/>
  <c r="AJ1456" i="7"/>
  <c r="AK1456" i="7"/>
  <c r="AL1456" i="7"/>
  <c r="AM1456" i="7"/>
  <c r="AN1456" i="7"/>
  <c r="AC1457" i="7"/>
  <c r="AD1457" i="7"/>
  <c r="AE1457" i="7"/>
  <c r="AF1457" i="7"/>
  <c r="AG1457" i="7"/>
  <c r="AH1457" i="7"/>
  <c r="AI1457" i="7"/>
  <c r="AJ1457" i="7"/>
  <c r="AK1457" i="7"/>
  <c r="AL1457" i="7"/>
  <c r="AM1457" i="7"/>
  <c r="AN1457" i="7"/>
  <c r="AC1458" i="7"/>
  <c r="AD1458" i="7"/>
  <c r="AE1458" i="7"/>
  <c r="AF1458" i="7"/>
  <c r="AG1458" i="7"/>
  <c r="AH1458" i="7"/>
  <c r="AI1458" i="7"/>
  <c r="AJ1458" i="7"/>
  <c r="AK1458" i="7"/>
  <c r="AL1458" i="7"/>
  <c r="AM1458" i="7"/>
  <c r="AN1458" i="7"/>
  <c r="AC1459" i="7"/>
  <c r="AD1459" i="7"/>
  <c r="AE1459" i="7"/>
  <c r="AF1459" i="7"/>
  <c r="AG1459" i="7"/>
  <c r="AH1459" i="7"/>
  <c r="AI1459" i="7"/>
  <c r="AJ1459" i="7"/>
  <c r="AK1459" i="7"/>
  <c r="AL1459" i="7"/>
  <c r="AM1459" i="7"/>
  <c r="AN1459" i="7"/>
  <c r="AC1460" i="7"/>
  <c r="AD1460" i="7"/>
  <c r="AE1460" i="7"/>
  <c r="AF1460" i="7"/>
  <c r="AG1460" i="7"/>
  <c r="AH1460" i="7"/>
  <c r="AI1460" i="7"/>
  <c r="AJ1460" i="7"/>
  <c r="AK1460" i="7"/>
  <c r="AL1460" i="7"/>
  <c r="AM1460" i="7"/>
  <c r="AN1460" i="7"/>
  <c r="AC1461" i="7"/>
  <c r="AD1461" i="7"/>
  <c r="AE1461" i="7"/>
  <c r="AF1461" i="7"/>
  <c r="AG1461" i="7"/>
  <c r="AH1461" i="7"/>
  <c r="AI1461" i="7"/>
  <c r="AJ1461" i="7"/>
  <c r="AK1461" i="7"/>
  <c r="AL1461" i="7"/>
  <c r="AM1461" i="7"/>
  <c r="AN1461" i="7"/>
  <c r="AC1462" i="7"/>
  <c r="AD1462" i="7"/>
  <c r="AE1462" i="7"/>
  <c r="AF1462" i="7"/>
  <c r="AG1462" i="7"/>
  <c r="AH1462" i="7"/>
  <c r="AI1462" i="7"/>
  <c r="AJ1462" i="7"/>
  <c r="AK1462" i="7"/>
  <c r="AL1462" i="7"/>
  <c r="AM1462" i="7"/>
  <c r="AN1462" i="7"/>
  <c r="AC1463" i="7"/>
  <c r="AD1463" i="7"/>
  <c r="AE1463" i="7"/>
  <c r="AF1463" i="7"/>
  <c r="AG1463" i="7"/>
  <c r="AH1463" i="7"/>
  <c r="AI1463" i="7"/>
  <c r="AJ1463" i="7"/>
  <c r="AK1463" i="7"/>
  <c r="AL1463" i="7"/>
  <c r="AM1463" i="7"/>
  <c r="AN1463" i="7"/>
  <c r="AC1464" i="7"/>
  <c r="AD1464" i="7"/>
  <c r="AE1464" i="7"/>
  <c r="AF1464" i="7"/>
  <c r="AG1464" i="7"/>
  <c r="AH1464" i="7"/>
  <c r="AI1464" i="7"/>
  <c r="AJ1464" i="7"/>
  <c r="AK1464" i="7"/>
  <c r="AL1464" i="7"/>
  <c r="AM1464" i="7"/>
  <c r="AN1464" i="7"/>
  <c r="AC1465" i="7"/>
  <c r="AD1465" i="7"/>
  <c r="AE1465" i="7"/>
  <c r="AF1465" i="7"/>
  <c r="AG1465" i="7"/>
  <c r="AH1465" i="7"/>
  <c r="AI1465" i="7"/>
  <c r="AJ1465" i="7"/>
  <c r="AK1465" i="7"/>
  <c r="AL1465" i="7"/>
  <c r="AM1465" i="7"/>
  <c r="AN1465" i="7"/>
  <c r="AC1466" i="7"/>
  <c r="AD1466" i="7"/>
  <c r="AE1466" i="7"/>
  <c r="AF1466" i="7"/>
  <c r="AG1466" i="7"/>
  <c r="AH1466" i="7"/>
  <c r="AI1466" i="7"/>
  <c r="AJ1466" i="7"/>
  <c r="AK1466" i="7"/>
  <c r="AL1466" i="7"/>
  <c r="AM1466" i="7"/>
  <c r="AN1466" i="7"/>
  <c r="AC1467" i="7"/>
  <c r="AD1467" i="7"/>
  <c r="AE1467" i="7"/>
  <c r="AF1467" i="7"/>
  <c r="AG1467" i="7"/>
  <c r="AH1467" i="7"/>
  <c r="AI1467" i="7"/>
  <c r="AJ1467" i="7"/>
  <c r="AK1467" i="7"/>
  <c r="AL1467" i="7"/>
  <c r="AM1467" i="7"/>
  <c r="AN1467" i="7"/>
  <c r="AC1468" i="7"/>
  <c r="AD1468" i="7"/>
  <c r="AE1468" i="7"/>
  <c r="AF1468" i="7"/>
  <c r="AG1468" i="7"/>
  <c r="AH1468" i="7"/>
  <c r="AI1468" i="7"/>
  <c r="AJ1468" i="7"/>
  <c r="AK1468" i="7"/>
  <c r="AL1468" i="7"/>
  <c r="AM1468" i="7"/>
  <c r="AN1468" i="7"/>
  <c r="AC1469" i="7"/>
  <c r="AD1469" i="7"/>
  <c r="AE1469" i="7"/>
  <c r="AF1469" i="7"/>
  <c r="AG1469" i="7"/>
  <c r="AH1469" i="7"/>
  <c r="AI1469" i="7"/>
  <c r="AJ1469" i="7"/>
  <c r="AK1469" i="7"/>
  <c r="AL1469" i="7"/>
  <c r="AM1469" i="7"/>
  <c r="AN1469" i="7"/>
  <c r="AC1470" i="7"/>
  <c r="AD1470" i="7"/>
  <c r="AE1470" i="7"/>
  <c r="AF1470" i="7"/>
  <c r="AG1470" i="7"/>
  <c r="AH1470" i="7"/>
  <c r="AI1470" i="7"/>
  <c r="AJ1470" i="7"/>
  <c r="AK1470" i="7"/>
  <c r="AL1470" i="7"/>
  <c r="AM1470" i="7"/>
  <c r="AN1470" i="7"/>
  <c r="AC1471" i="7"/>
  <c r="AD1471" i="7"/>
  <c r="AE1471" i="7"/>
  <c r="AF1471" i="7"/>
  <c r="AG1471" i="7"/>
  <c r="AH1471" i="7"/>
  <c r="AI1471" i="7"/>
  <c r="AJ1471" i="7"/>
  <c r="AK1471" i="7"/>
  <c r="AL1471" i="7"/>
  <c r="AM1471" i="7"/>
  <c r="AN1471" i="7"/>
  <c r="AC1472" i="7"/>
  <c r="AD1472" i="7"/>
  <c r="AE1472" i="7"/>
  <c r="AF1472" i="7"/>
  <c r="AG1472" i="7"/>
  <c r="AH1472" i="7"/>
  <c r="AI1472" i="7"/>
  <c r="AJ1472" i="7"/>
  <c r="AK1472" i="7"/>
  <c r="AL1472" i="7"/>
  <c r="AM1472" i="7"/>
  <c r="AN1472" i="7"/>
  <c r="AC1473" i="7"/>
  <c r="AD1473" i="7"/>
  <c r="AE1473" i="7"/>
  <c r="AF1473" i="7"/>
  <c r="AG1473" i="7"/>
  <c r="AH1473" i="7"/>
  <c r="AI1473" i="7"/>
  <c r="AJ1473" i="7"/>
  <c r="AK1473" i="7"/>
  <c r="AL1473" i="7"/>
  <c r="AM1473" i="7"/>
  <c r="AN1473" i="7"/>
  <c r="AC1474" i="7"/>
  <c r="AD1474" i="7"/>
  <c r="AE1474" i="7"/>
  <c r="AF1474" i="7"/>
  <c r="AG1474" i="7"/>
  <c r="AH1474" i="7"/>
  <c r="AI1474" i="7"/>
  <c r="AJ1474" i="7"/>
  <c r="AK1474" i="7"/>
  <c r="AL1474" i="7"/>
  <c r="AM1474" i="7"/>
  <c r="AN1474" i="7"/>
  <c r="AC1475" i="7"/>
  <c r="AD1475" i="7"/>
  <c r="AE1475" i="7"/>
  <c r="AF1475" i="7"/>
  <c r="AG1475" i="7"/>
  <c r="AH1475" i="7"/>
  <c r="AI1475" i="7"/>
  <c r="AJ1475" i="7"/>
  <c r="AK1475" i="7"/>
  <c r="AL1475" i="7"/>
  <c r="AM1475" i="7"/>
  <c r="AN1475" i="7"/>
  <c r="AC1476" i="7"/>
  <c r="AD1476" i="7"/>
  <c r="AE1476" i="7"/>
  <c r="AF1476" i="7"/>
  <c r="AG1476" i="7"/>
  <c r="AH1476" i="7"/>
  <c r="AI1476" i="7"/>
  <c r="AJ1476" i="7"/>
  <c r="AK1476" i="7"/>
  <c r="AL1476" i="7"/>
  <c r="AM1476" i="7"/>
  <c r="AN1476" i="7"/>
  <c r="AC1477" i="7"/>
  <c r="AD1477" i="7"/>
  <c r="AE1477" i="7"/>
  <c r="AF1477" i="7"/>
  <c r="AG1477" i="7"/>
  <c r="AH1477" i="7"/>
  <c r="AI1477" i="7"/>
  <c r="AJ1477" i="7"/>
  <c r="AK1477" i="7"/>
  <c r="AL1477" i="7"/>
  <c r="AM1477" i="7"/>
  <c r="AN1477" i="7"/>
  <c r="AC1478" i="7"/>
  <c r="AD1478" i="7"/>
  <c r="AE1478" i="7"/>
  <c r="AF1478" i="7"/>
  <c r="AG1478" i="7"/>
  <c r="AH1478" i="7"/>
  <c r="AI1478" i="7"/>
  <c r="AJ1478" i="7"/>
  <c r="AK1478" i="7"/>
  <c r="AL1478" i="7"/>
  <c r="AM1478" i="7"/>
  <c r="AN1478" i="7"/>
  <c r="AC1479" i="7"/>
  <c r="AD1479" i="7"/>
  <c r="AE1479" i="7"/>
  <c r="AF1479" i="7"/>
  <c r="AG1479" i="7"/>
  <c r="AH1479" i="7"/>
  <c r="AI1479" i="7"/>
  <c r="AJ1479" i="7"/>
  <c r="AK1479" i="7"/>
  <c r="AL1479" i="7"/>
  <c r="AM1479" i="7"/>
  <c r="AN1479" i="7"/>
  <c r="AC1480" i="7"/>
  <c r="AD1480" i="7"/>
  <c r="AE1480" i="7"/>
  <c r="AF1480" i="7"/>
  <c r="AG1480" i="7"/>
  <c r="AH1480" i="7"/>
  <c r="AI1480" i="7"/>
  <c r="AJ1480" i="7"/>
  <c r="AK1480" i="7"/>
  <c r="AL1480" i="7"/>
  <c r="AM1480" i="7"/>
  <c r="AN1480" i="7"/>
  <c r="AC1481" i="7"/>
  <c r="AD1481" i="7"/>
  <c r="AE1481" i="7"/>
  <c r="AF1481" i="7"/>
  <c r="AG1481" i="7"/>
  <c r="AH1481" i="7"/>
  <c r="AI1481" i="7"/>
  <c r="AJ1481" i="7"/>
  <c r="AK1481" i="7"/>
  <c r="AL1481" i="7"/>
  <c r="AM1481" i="7"/>
  <c r="AN1481" i="7"/>
  <c r="AC1482" i="7"/>
  <c r="AD1482" i="7"/>
  <c r="AE1482" i="7"/>
  <c r="AF1482" i="7"/>
  <c r="AG1482" i="7"/>
  <c r="AH1482" i="7"/>
  <c r="AI1482" i="7"/>
  <c r="AJ1482" i="7"/>
  <c r="AK1482" i="7"/>
  <c r="AL1482" i="7"/>
  <c r="AM1482" i="7"/>
  <c r="AN1482" i="7"/>
  <c r="AC1483" i="7"/>
  <c r="AD1483" i="7"/>
  <c r="AE1483" i="7"/>
  <c r="AF1483" i="7"/>
  <c r="AG1483" i="7"/>
  <c r="AH1483" i="7"/>
  <c r="AI1483" i="7"/>
  <c r="AJ1483" i="7"/>
  <c r="AK1483" i="7"/>
  <c r="AL1483" i="7"/>
  <c r="AM1483" i="7"/>
  <c r="AN1483" i="7"/>
  <c r="AC1484" i="7"/>
  <c r="AD1484" i="7"/>
  <c r="AE1484" i="7"/>
  <c r="AF1484" i="7"/>
  <c r="AG1484" i="7"/>
  <c r="AH1484" i="7"/>
  <c r="AI1484" i="7"/>
  <c r="AJ1484" i="7"/>
  <c r="AK1484" i="7"/>
  <c r="AL1484" i="7"/>
  <c r="AM1484" i="7"/>
  <c r="AN1484" i="7"/>
  <c r="AC1485" i="7"/>
  <c r="AD1485" i="7"/>
  <c r="AE1485" i="7"/>
  <c r="AF1485" i="7"/>
  <c r="AG1485" i="7"/>
  <c r="AH1485" i="7"/>
  <c r="AI1485" i="7"/>
  <c r="AJ1485" i="7"/>
  <c r="AK1485" i="7"/>
  <c r="AL1485" i="7"/>
  <c r="AM1485" i="7"/>
  <c r="AN1485" i="7"/>
  <c r="AC1486" i="7"/>
  <c r="AD1486" i="7"/>
  <c r="AE1486" i="7"/>
  <c r="AF1486" i="7"/>
  <c r="AG1486" i="7"/>
  <c r="AH1486" i="7"/>
  <c r="AI1486" i="7"/>
  <c r="AJ1486" i="7"/>
  <c r="AK1486" i="7"/>
  <c r="AL1486" i="7"/>
  <c r="AM1486" i="7"/>
  <c r="AN1486" i="7"/>
  <c r="AC1487" i="7"/>
  <c r="AD1487" i="7"/>
  <c r="AE1487" i="7"/>
  <c r="AF1487" i="7"/>
  <c r="AG1487" i="7"/>
  <c r="AH1487" i="7"/>
  <c r="AI1487" i="7"/>
  <c r="AJ1487" i="7"/>
  <c r="AK1487" i="7"/>
  <c r="AL1487" i="7"/>
  <c r="AM1487" i="7"/>
  <c r="AN1487" i="7"/>
  <c r="AC1488" i="7"/>
  <c r="AD1488" i="7"/>
  <c r="AE1488" i="7"/>
  <c r="AF1488" i="7"/>
  <c r="AG1488" i="7"/>
  <c r="AH1488" i="7"/>
  <c r="AI1488" i="7"/>
  <c r="AJ1488" i="7"/>
  <c r="AK1488" i="7"/>
  <c r="AL1488" i="7"/>
  <c r="AM1488" i="7"/>
  <c r="AN1488" i="7"/>
  <c r="AC1489" i="7"/>
  <c r="AD1489" i="7"/>
  <c r="AE1489" i="7"/>
  <c r="AF1489" i="7"/>
  <c r="AG1489" i="7"/>
  <c r="AH1489" i="7"/>
  <c r="AI1489" i="7"/>
  <c r="AJ1489" i="7"/>
  <c r="AK1489" i="7"/>
  <c r="AL1489" i="7"/>
  <c r="AM1489" i="7"/>
  <c r="AN1489" i="7"/>
  <c r="AC1490" i="7"/>
  <c r="AD1490" i="7"/>
  <c r="AE1490" i="7"/>
  <c r="AF1490" i="7"/>
  <c r="AG1490" i="7"/>
  <c r="AH1490" i="7"/>
  <c r="AI1490" i="7"/>
  <c r="AJ1490" i="7"/>
  <c r="AK1490" i="7"/>
  <c r="AL1490" i="7"/>
  <c r="AM1490" i="7"/>
  <c r="AN1490" i="7"/>
  <c r="AC1491" i="7"/>
  <c r="AD1491" i="7"/>
  <c r="AE1491" i="7"/>
  <c r="AF1491" i="7"/>
  <c r="AG1491" i="7"/>
  <c r="AH1491" i="7"/>
  <c r="AI1491" i="7"/>
  <c r="AJ1491" i="7"/>
  <c r="AK1491" i="7"/>
  <c r="AL1491" i="7"/>
  <c r="AM1491" i="7"/>
  <c r="AN1491" i="7"/>
  <c r="AC1492" i="7"/>
  <c r="AD1492" i="7"/>
  <c r="AE1492" i="7"/>
  <c r="AF1492" i="7"/>
  <c r="AG1492" i="7"/>
  <c r="AH1492" i="7"/>
  <c r="AI1492" i="7"/>
  <c r="AJ1492" i="7"/>
  <c r="AK1492" i="7"/>
  <c r="AL1492" i="7"/>
  <c r="AM1492" i="7"/>
  <c r="AN1492" i="7"/>
  <c r="AC1493" i="7"/>
  <c r="AD1493" i="7"/>
  <c r="AE1493" i="7"/>
  <c r="AF1493" i="7"/>
  <c r="AG1493" i="7"/>
  <c r="AH1493" i="7"/>
  <c r="AI1493" i="7"/>
  <c r="AJ1493" i="7"/>
  <c r="AK1493" i="7"/>
  <c r="AL1493" i="7"/>
  <c r="AM1493" i="7"/>
  <c r="AN1493" i="7"/>
  <c r="AC1494" i="7"/>
  <c r="AD1494" i="7"/>
  <c r="AE1494" i="7"/>
  <c r="AF1494" i="7"/>
  <c r="AG1494" i="7"/>
  <c r="AH1494" i="7"/>
  <c r="AI1494" i="7"/>
  <c r="AJ1494" i="7"/>
  <c r="AK1494" i="7"/>
  <c r="AL1494" i="7"/>
  <c r="AM1494" i="7"/>
  <c r="AN1494" i="7"/>
  <c r="AC1495" i="7"/>
  <c r="AD1495" i="7"/>
  <c r="AE1495" i="7"/>
  <c r="AF1495" i="7"/>
  <c r="AG1495" i="7"/>
  <c r="AH1495" i="7"/>
  <c r="AI1495" i="7"/>
  <c r="AJ1495" i="7"/>
  <c r="AK1495" i="7"/>
  <c r="AL1495" i="7"/>
  <c r="AM1495" i="7"/>
  <c r="AN1495" i="7"/>
  <c r="AC1496" i="7"/>
  <c r="AD1496" i="7"/>
  <c r="AE1496" i="7"/>
  <c r="AF1496" i="7"/>
  <c r="AG1496" i="7"/>
  <c r="AH1496" i="7"/>
  <c r="AI1496" i="7"/>
  <c r="AJ1496" i="7"/>
  <c r="AK1496" i="7"/>
  <c r="AL1496" i="7"/>
  <c r="AM1496" i="7"/>
  <c r="AN1496" i="7"/>
  <c r="AC1497" i="7"/>
  <c r="AD1497" i="7"/>
  <c r="AE1497" i="7"/>
  <c r="AF1497" i="7"/>
  <c r="AG1497" i="7"/>
  <c r="AH1497" i="7"/>
  <c r="AI1497" i="7"/>
  <c r="AJ1497" i="7"/>
  <c r="AK1497" i="7"/>
  <c r="AL1497" i="7"/>
  <c r="AM1497" i="7"/>
  <c r="AN1497" i="7"/>
  <c r="AC1498" i="7"/>
  <c r="AD1498" i="7"/>
  <c r="AE1498" i="7"/>
  <c r="AF1498" i="7"/>
  <c r="AG1498" i="7"/>
  <c r="AH1498" i="7"/>
  <c r="AI1498" i="7"/>
  <c r="AJ1498" i="7"/>
  <c r="AK1498" i="7"/>
  <c r="AL1498" i="7"/>
  <c r="AM1498" i="7"/>
  <c r="AN1498" i="7"/>
  <c r="AC1499" i="7"/>
  <c r="AD1499" i="7"/>
  <c r="AE1499" i="7"/>
  <c r="AF1499" i="7"/>
  <c r="AG1499" i="7"/>
  <c r="AH1499" i="7"/>
  <c r="AI1499" i="7"/>
  <c r="AJ1499" i="7"/>
  <c r="AK1499" i="7"/>
  <c r="AL1499" i="7"/>
  <c r="AM1499" i="7"/>
  <c r="AN1499" i="7"/>
  <c r="AC1500" i="7"/>
  <c r="AD1500" i="7"/>
  <c r="AE1500" i="7"/>
  <c r="AF1500" i="7"/>
  <c r="AG1500" i="7"/>
  <c r="AH1500" i="7"/>
  <c r="AI1500" i="7"/>
  <c r="AJ1500" i="7"/>
  <c r="AK1500" i="7"/>
  <c r="AL1500" i="7"/>
  <c r="AM1500" i="7"/>
  <c r="AN1500" i="7"/>
  <c r="AC1501" i="7"/>
  <c r="AD1501" i="7"/>
  <c r="AE1501" i="7"/>
  <c r="AF1501" i="7"/>
  <c r="AG1501" i="7"/>
  <c r="AH1501" i="7"/>
  <c r="AI1501" i="7"/>
  <c r="AJ1501" i="7"/>
  <c r="AK1501" i="7"/>
  <c r="AL1501" i="7"/>
  <c r="AM1501" i="7"/>
  <c r="AN1501" i="7"/>
  <c r="AC1502" i="7"/>
  <c r="AD1502" i="7"/>
  <c r="AE1502" i="7"/>
  <c r="AF1502" i="7"/>
  <c r="AG1502" i="7"/>
  <c r="AH1502" i="7"/>
  <c r="AI1502" i="7"/>
  <c r="AJ1502" i="7"/>
  <c r="AK1502" i="7"/>
  <c r="AL1502" i="7"/>
  <c r="AM1502" i="7"/>
  <c r="AN1502" i="7"/>
  <c r="AC1503" i="7"/>
  <c r="AD1503" i="7"/>
  <c r="AE1503" i="7"/>
  <c r="AF1503" i="7"/>
  <c r="AG1503" i="7"/>
  <c r="AH1503" i="7"/>
  <c r="AI1503" i="7"/>
  <c r="AJ1503" i="7"/>
  <c r="AK1503" i="7"/>
  <c r="AL1503" i="7"/>
  <c r="AM1503" i="7"/>
  <c r="AN1503" i="7"/>
  <c r="AC1504" i="7"/>
  <c r="AD1504" i="7"/>
  <c r="AE1504" i="7"/>
  <c r="AF1504" i="7"/>
  <c r="AG1504" i="7"/>
  <c r="AH1504" i="7"/>
  <c r="AI1504" i="7"/>
  <c r="AJ1504" i="7"/>
  <c r="AK1504" i="7"/>
  <c r="AL1504" i="7"/>
  <c r="AM1504" i="7"/>
  <c r="AN1504" i="7"/>
  <c r="AC1505" i="7"/>
  <c r="AD1505" i="7"/>
  <c r="AE1505" i="7"/>
  <c r="AF1505" i="7"/>
  <c r="AG1505" i="7"/>
  <c r="AH1505" i="7"/>
  <c r="AI1505" i="7"/>
  <c r="AJ1505" i="7"/>
  <c r="AK1505" i="7"/>
  <c r="AL1505" i="7"/>
  <c r="AM1505" i="7"/>
  <c r="AN1505" i="7"/>
  <c r="AC1506" i="7"/>
  <c r="AD1506" i="7"/>
  <c r="AE1506" i="7"/>
  <c r="AF1506" i="7"/>
  <c r="AG1506" i="7"/>
  <c r="AH1506" i="7"/>
  <c r="AI1506" i="7"/>
  <c r="AJ1506" i="7"/>
  <c r="AK1506" i="7"/>
  <c r="AL1506" i="7"/>
  <c r="AM1506" i="7"/>
  <c r="AN1506" i="7"/>
  <c r="AC1507" i="7"/>
  <c r="AD1507" i="7"/>
  <c r="AE1507" i="7"/>
  <c r="AF1507" i="7"/>
  <c r="AG1507" i="7"/>
  <c r="AH1507" i="7"/>
  <c r="AI1507" i="7"/>
  <c r="AJ1507" i="7"/>
  <c r="AK1507" i="7"/>
  <c r="AL1507" i="7"/>
  <c r="AM1507" i="7"/>
  <c r="AN1507" i="7"/>
  <c r="AC1508" i="7"/>
  <c r="AD1508" i="7"/>
  <c r="AE1508" i="7"/>
  <c r="AF1508" i="7"/>
  <c r="AG1508" i="7"/>
  <c r="AH1508" i="7"/>
  <c r="AI1508" i="7"/>
  <c r="AJ1508" i="7"/>
  <c r="AK1508" i="7"/>
  <c r="AL1508" i="7"/>
  <c r="AM1508" i="7"/>
  <c r="AN1508" i="7"/>
  <c r="AC1509" i="7"/>
  <c r="AD1509" i="7"/>
  <c r="AE1509" i="7"/>
  <c r="AF1509" i="7"/>
  <c r="AG1509" i="7"/>
  <c r="AH1509" i="7"/>
  <c r="AI1509" i="7"/>
  <c r="AJ1509" i="7"/>
  <c r="AK1509" i="7"/>
  <c r="AL1509" i="7"/>
  <c r="AM1509" i="7"/>
  <c r="AN1509" i="7"/>
  <c r="AC1510" i="7"/>
  <c r="AD1510" i="7"/>
  <c r="AE1510" i="7"/>
  <c r="AF1510" i="7"/>
  <c r="AG1510" i="7"/>
  <c r="AH1510" i="7"/>
  <c r="AI1510" i="7"/>
  <c r="AJ1510" i="7"/>
  <c r="AK1510" i="7"/>
  <c r="AL1510" i="7"/>
  <c r="AM1510" i="7"/>
  <c r="AN1510" i="7"/>
  <c r="AC1511" i="7"/>
  <c r="AD1511" i="7"/>
  <c r="AE1511" i="7"/>
  <c r="AF1511" i="7"/>
  <c r="AG1511" i="7"/>
  <c r="AH1511" i="7"/>
  <c r="AI1511" i="7"/>
  <c r="AJ1511" i="7"/>
  <c r="AK1511" i="7"/>
  <c r="AL1511" i="7"/>
  <c r="AM1511" i="7"/>
  <c r="AN1511" i="7"/>
  <c r="AC1512" i="7"/>
  <c r="AD1512" i="7"/>
  <c r="AE1512" i="7"/>
  <c r="AF1512" i="7"/>
  <c r="AG1512" i="7"/>
  <c r="AH1512" i="7"/>
  <c r="AI1512" i="7"/>
  <c r="AJ1512" i="7"/>
  <c r="AK1512" i="7"/>
  <c r="AL1512" i="7"/>
  <c r="AM1512" i="7"/>
  <c r="AN1512" i="7"/>
  <c r="AC1513" i="7"/>
  <c r="AD1513" i="7"/>
  <c r="AE1513" i="7"/>
  <c r="AF1513" i="7"/>
  <c r="AG1513" i="7"/>
  <c r="AH1513" i="7"/>
  <c r="AI1513" i="7"/>
  <c r="AJ1513" i="7"/>
  <c r="AK1513" i="7"/>
  <c r="AL1513" i="7"/>
  <c r="AM1513" i="7"/>
  <c r="AN1513" i="7"/>
  <c r="AC1514" i="7"/>
  <c r="AD1514" i="7"/>
  <c r="AE1514" i="7"/>
  <c r="AF1514" i="7"/>
  <c r="AG1514" i="7"/>
  <c r="AH1514" i="7"/>
  <c r="AI1514" i="7"/>
  <c r="AJ1514" i="7"/>
  <c r="AK1514" i="7"/>
  <c r="AL1514" i="7"/>
  <c r="AM1514" i="7"/>
  <c r="AN1514" i="7"/>
  <c r="AC1515" i="7"/>
  <c r="AD1515" i="7"/>
  <c r="AE1515" i="7"/>
  <c r="AF1515" i="7"/>
  <c r="AG1515" i="7"/>
  <c r="AH1515" i="7"/>
  <c r="AI1515" i="7"/>
  <c r="AJ1515" i="7"/>
  <c r="AK1515" i="7"/>
  <c r="AL1515" i="7"/>
  <c r="AM1515" i="7"/>
  <c r="AN1515" i="7"/>
  <c r="AC1516" i="7"/>
  <c r="AD1516" i="7"/>
  <c r="AE1516" i="7"/>
  <c r="AF1516" i="7"/>
  <c r="AG1516" i="7"/>
  <c r="AH1516" i="7"/>
  <c r="AI1516" i="7"/>
  <c r="AJ1516" i="7"/>
  <c r="AK1516" i="7"/>
  <c r="AL1516" i="7"/>
  <c r="AM1516" i="7"/>
  <c r="AN1516" i="7"/>
  <c r="AC1517" i="7"/>
  <c r="AD1517" i="7"/>
  <c r="AE1517" i="7"/>
  <c r="AF1517" i="7"/>
  <c r="AG1517" i="7"/>
  <c r="AH1517" i="7"/>
  <c r="AI1517" i="7"/>
  <c r="AJ1517" i="7"/>
  <c r="AK1517" i="7"/>
  <c r="AL1517" i="7"/>
  <c r="AM1517" i="7"/>
  <c r="AN1517" i="7"/>
  <c r="AC1518" i="7"/>
  <c r="AD1518" i="7"/>
  <c r="AE1518" i="7"/>
  <c r="AF1518" i="7"/>
  <c r="AG1518" i="7"/>
  <c r="AH1518" i="7"/>
  <c r="AI1518" i="7"/>
  <c r="AJ1518" i="7"/>
  <c r="AK1518" i="7"/>
  <c r="AL1518" i="7"/>
  <c r="AM1518" i="7"/>
  <c r="AN1518" i="7"/>
  <c r="AC1519" i="7"/>
  <c r="AD1519" i="7"/>
  <c r="AE1519" i="7"/>
  <c r="AF1519" i="7"/>
  <c r="AG1519" i="7"/>
  <c r="AH1519" i="7"/>
  <c r="AI1519" i="7"/>
  <c r="AJ1519" i="7"/>
  <c r="AK1519" i="7"/>
  <c r="AL1519" i="7"/>
  <c r="AM1519" i="7"/>
  <c r="AN1519" i="7"/>
  <c r="AC1520" i="7"/>
  <c r="AD1520" i="7"/>
  <c r="AE1520" i="7"/>
  <c r="AF1520" i="7"/>
  <c r="AG1520" i="7"/>
  <c r="AH1520" i="7"/>
  <c r="AI1520" i="7"/>
  <c r="AJ1520" i="7"/>
  <c r="AK1520" i="7"/>
  <c r="AL1520" i="7"/>
  <c r="AM1520" i="7"/>
  <c r="AN1520" i="7"/>
  <c r="AC1521" i="7"/>
  <c r="AD1521" i="7"/>
  <c r="AE1521" i="7"/>
  <c r="AF1521" i="7"/>
  <c r="AG1521" i="7"/>
  <c r="AH1521" i="7"/>
  <c r="AI1521" i="7"/>
  <c r="AJ1521" i="7"/>
  <c r="AK1521" i="7"/>
  <c r="AL1521" i="7"/>
  <c r="AM1521" i="7"/>
  <c r="AN1521" i="7"/>
  <c r="AC1522" i="7"/>
  <c r="AD1522" i="7"/>
  <c r="AE1522" i="7"/>
  <c r="AF1522" i="7"/>
  <c r="AG1522" i="7"/>
  <c r="AH1522" i="7"/>
  <c r="AI1522" i="7"/>
  <c r="AJ1522" i="7"/>
  <c r="AK1522" i="7"/>
  <c r="AL1522" i="7"/>
  <c r="AM1522" i="7"/>
  <c r="AN1522" i="7"/>
  <c r="AC1523" i="7"/>
  <c r="AD1523" i="7"/>
  <c r="AE1523" i="7"/>
  <c r="AF1523" i="7"/>
  <c r="AG1523" i="7"/>
  <c r="AH1523" i="7"/>
  <c r="AI1523" i="7"/>
  <c r="AJ1523" i="7"/>
  <c r="AK1523" i="7"/>
  <c r="AL1523" i="7"/>
  <c r="AM1523" i="7"/>
  <c r="AN1523" i="7"/>
  <c r="AC1524" i="7"/>
  <c r="AD1524" i="7"/>
  <c r="AE1524" i="7"/>
  <c r="AF1524" i="7"/>
  <c r="AG1524" i="7"/>
  <c r="AH1524" i="7"/>
  <c r="AI1524" i="7"/>
  <c r="AJ1524" i="7"/>
  <c r="AK1524" i="7"/>
  <c r="AL1524" i="7"/>
  <c r="AM1524" i="7"/>
  <c r="AN1524" i="7"/>
  <c r="AC1525" i="7"/>
  <c r="AD1525" i="7"/>
  <c r="AE1525" i="7"/>
  <c r="AF1525" i="7"/>
  <c r="AG1525" i="7"/>
  <c r="AH1525" i="7"/>
  <c r="AI1525" i="7"/>
  <c r="AJ1525" i="7"/>
  <c r="AK1525" i="7"/>
  <c r="AL1525" i="7"/>
  <c r="AM1525" i="7"/>
  <c r="AN1525" i="7"/>
  <c r="AC1526" i="7"/>
  <c r="AD1526" i="7"/>
  <c r="AE1526" i="7"/>
  <c r="AF1526" i="7"/>
  <c r="AG1526" i="7"/>
  <c r="AH1526" i="7"/>
  <c r="AI1526" i="7"/>
  <c r="AJ1526" i="7"/>
  <c r="AK1526" i="7"/>
  <c r="AL1526" i="7"/>
  <c r="AM1526" i="7"/>
  <c r="AN1526" i="7"/>
  <c r="AC1527" i="7"/>
  <c r="AD1527" i="7"/>
  <c r="AE1527" i="7"/>
  <c r="AF1527" i="7"/>
  <c r="AG1527" i="7"/>
  <c r="AH1527" i="7"/>
  <c r="AI1527" i="7"/>
  <c r="AJ1527" i="7"/>
  <c r="AK1527" i="7"/>
  <c r="AL1527" i="7"/>
  <c r="AM1527" i="7"/>
  <c r="AN1527" i="7"/>
  <c r="AC1528" i="7"/>
  <c r="AD1528" i="7"/>
  <c r="AE1528" i="7"/>
  <c r="AF1528" i="7"/>
  <c r="AG1528" i="7"/>
  <c r="AH1528" i="7"/>
  <c r="AI1528" i="7"/>
  <c r="AJ1528" i="7"/>
  <c r="AK1528" i="7"/>
  <c r="AL1528" i="7"/>
  <c r="AM1528" i="7"/>
  <c r="AN1528" i="7"/>
  <c r="AC1529" i="7"/>
  <c r="AD1529" i="7"/>
  <c r="AE1529" i="7"/>
  <c r="AF1529" i="7"/>
  <c r="AG1529" i="7"/>
  <c r="AH1529" i="7"/>
  <c r="AI1529" i="7"/>
  <c r="AJ1529" i="7"/>
  <c r="AK1529" i="7"/>
  <c r="AL1529" i="7"/>
  <c r="AM1529" i="7"/>
  <c r="AN1529" i="7"/>
  <c r="AC1530" i="7"/>
  <c r="AD1530" i="7"/>
  <c r="AE1530" i="7"/>
  <c r="AF1530" i="7"/>
  <c r="AG1530" i="7"/>
  <c r="AH1530" i="7"/>
  <c r="AI1530" i="7"/>
  <c r="AJ1530" i="7"/>
  <c r="AK1530" i="7"/>
  <c r="AL1530" i="7"/>
  <c r="AM1530" i="7"/>
  <c r="AN1530" i="7"/>
  <c r="AC1531" i="7"/>
  <c r="AD1531" i="7"/>
  <c r="AE1531" i="7"/>
  <c r="AF1531" i="7"/>
  <c r="AG1531" i="7"/>
  <c r="AH1531" i="7"/>
  <c r="AI1531" i="7"/>
  <c r="AJ1531" i="7"/>
  <c r="AK1531" i="7"/>
  <c r="AL1531" i="7"/>
  <c r="AM1531" i="7"/>
  <c r="AN1531" i="7"/>
  <c r="AC1532" i="7"/>
  <c r="AD1532" i="7"/>
  <c r="AE1532" i="7"/>
  <c r="AF1532" i="7"/>
  <c r="AG1532" i="7"/>
  <c r="AH1532" i="7"/>
  <c r="AI1532" i="7"/>
  <c r="AJ1532" i="7"/>
  <c r="AK1532" i="7"/>
  <c r="AL1532" i="7"/>
  <c r="AM1532" i="7"/>
  <c r="AN1532" i="7"/>
  <c r="AC1533" i="7"/>
  <c r="AD1533" i="7"/>
  <c r="AE1533" i="7"/>
  <c r="AF1533" i="7"/>
  <c r="AG1533" i="7"/>
  <c r="AH1533" i="7"/>
  <c r="AI1533" i="7"/>
  <c r="AJ1533" i="7"/>
  <c r="AK1533" i="7"/>
  <c r="AL1533" i="7"/>
  <c r="AM1533" i="7"/>
  <c r="AN1533" i="7"/>
  <c r="AC1534" i="7"/>
  <c r="AD1534" i="7"/>
  <c r="AE1534" i="7"/>
  <c r="AF1534" i="7"/>
  <c r="AG1534" i="7"/>
  <c r="AH1534" i="7"/>
  <c r="AI1534" i="7"/>
  <c r="AJ1534" i="7"/>
  <c r="AK1534" i="7"/>
  <c r="AL1534" i="7"/>
  <c r="AM1534" i="7"/>
  <c r="AN1534" i="7"/>
  <c r="AC1535" i="7"/>
  <c r="AD1535" i="7"/>
  <c r="AE1535" i="7"/>
  <c r="AF1535" i="7"/>
  <c r="AG1535" i="7"/>
  <c r="AH1535" i="7"/>
  <c r="AI1535" i="7"/>
  <c r="AJ1535" i="7"/>
  <c r="AK1535" i="7"/>
  <c r="AL1535" i="7"/>
  <c r="AM1535" i="7"/>
  <c r="AN1535" i="7"/>
  <c r="AC1536" i="7"/>
  <c r="AD1536" i="7"/>
  <c r="AE1536" i="7"/>
  <c r="AF1536" i="7"/>
  <c r="AG1536" i="7"/>
  <c r="AH1536" i="7"/>
  <c r="AI1536" i="7"/>
  <c r="AJ1536" i="7"/>
  <c r="AK1536" i="7"/>
  <c r="AL1536" i="7"/>
  <c r="AM1536" i="7"/>
  <c r="AN1536" i="7"/>
  <c r="AC1537" i="7"/>
  <c r="AD1537" i="7"/>
  <c r="AE1537" i="7"/>
  <c r="AF1537" i="7"/>
  <c r="AG1537" i="7"/>
  <c r="AH1537" i="7"/>
  <c r="AI1537" i="7"/>
  <c r="AJ1537" i="7"/>
  <c r="AK1537" i="7"/>
  <c r="AL1537" i="7"/>
  <c r="AM1537" i="7"/>
  <c r="AN1537" i="7"/>
  <c r="AC1538" i="7"/>
  <c r="AD1538" i="7"/>
  <c r="AE1538" i="7"/>
  <c r="AF1538" i="7"/>
  <c r="AG1538" i="7"/>
  <c r="AH1538" i="7"/>
  <c r="AI1538" i="7"/>
  <c r="AJ1538" i="7"/>
  <c r="AK1538" i="7"/>
  <c r="AL1538" i="7"/>
  <c r="AM1538" i="7"/>
  <c r="AN1538" i="7"/>
  <c r="AC1539" i="7"/>
  <c r="AD1539" i="7"/>
  <c r="AE1539" i="7"/>
  <c r="AF1539" i="7"/>
  <c r="AG1539" i="7"/>
  <c r="AH1539" i="7"/>
  <c r="AI1539" i="7"/>
  <c r="AJ1539" i="7"/>
  <c r="AK1539" i="7"/>
  <c r="AL1539" i="7"/>
  <c r="AM1539" i="7"/>
  <c r="AN1539" i="7"/>
  <c r="AC1540" i="7"/>
  <c r="AD1540" i="7"/>
  <c r="AE1540" i="7"/>
  <c r="AF1540" i="7"/>
  <c r="AG1540" i="7"/>
  <c r="AH1540" i="7"/>
  <c r="AI1540" i="7"/>
  <c r="AJ1540" i="7"/>
  <c r="AK1540" i="7"/>
  <c r="AL1540" i="7"/>
  <c r="AM1540" i="7"/>
  <c r="AN1540" i="7"/>
  <c r="AC1541" i="7"/>
  <c r="AD1541" i="7"/>
  <c r="AE1541" i="7"/>
  <c r="AF1541" i="7"/>
  <c r="AG1541" i="7"/>
  <c r="AH1541" i="7"/>
  <c r="AI1541" i="7"/>
  <c r="AJ1541" i="7"/>
  <c r="AK1541" i="7"/>
  <c r="AL1541" i="7"/>
  <c r="AM1541" i="7"/>
  <c r="AN1541" i="7"/>
  <c r="AC1542" i="7"/>
  <c r="AD1542" i="7"/>
  <c r="AE1542" i="7"/>
  <c r="AF1542" i="7"/>
  <c r="AG1542" i="7"/>
  <c r="AH1542" i="7"/>
  <c r="AI1542" i="7"/>
  <c r="AJ1542" i="7"/>
  <c r="AK1542" i="7"/>
  <c r="AL1542" i="7"/>
  <c r="AM1542" i="7"/>
  <c r="AN1542" i="7"/>
  <c r="AC1543" i="7"/>
  <c r="AD1543" i="7"/>
  <c r="AE1543" i="7"/>
  <c r="AF1543" i="7"/>
  <c r="AG1543" i="7"/>
  <c r="AH1543" i="7"/>
  <c r="AI1543" i="7"/>
  <c r="AJ1543" i="7"/>
  <c r="AK1543" i="7"/>
  <c r="AL1543" i="7"/>
  <c r="AM1543" i="7"/>
  <c r="AN1543" i="7"/>
  <c r="AC1544" i="7"/>
  <c r="AD1544" i="7"/>
  <c r="AE1544" i="7"/>
  <c r="AF1544" i="7"/>
  <c r="AG1544" i="7"/>
  <c r="AH1544" i="7"/>
  <c r="AI1544" i="7"/>
  <c r="AJ1544" i="7"/>
  <c r="AK1544" i="7"/>
  <c r="AL1544" i="7"/>
  <c r="AM1544" i="7"/>
  <c r="AN1544" i="7"/>
  <c r="AC1545" i="7"/>
  <c r="AD1545" i="7"/>
  <c r="AE1545" i="7"/>
  <c r="AF1545" i="7"/>
  <c r="AG1545" i="7"/>
  <c r="AH1545" i="7"/>
  <c r="AI1545" i="7"/>
  <c r="AJ1545" i="7"/>
  <c r="AK1545" i="7"/>
  <c r="AL1545" i="7"/>
  <c r="AM1545" i="7"/>
  <c r="AN1545" i="7"/>
  <c r="AC1546" i="7"/>
  <c r="AD1546" i="7"/>
  <c r="AE1546" i="7"/>
  <c r="AF1546" i="7"/>
  <c r="AG1546" i="7"/>
  <c r="AH1546" i="7"/>
  <c r="AI1546" i="7"/>
  <c r="AJ1546" i="7"/>
  <c r="AK1546" i="7"/>
  <c r="AL1546" i="7"/>
  <c r="AM1546" i="7"/>
  <c r="AN1546" i="7"/>
  <c r="AC1547" i="7"/>
  <c r="AD1547" i="7"/>
  <c r="AE1547" i="7"/>
  <c r="AF1547" i="7"/>
  <c r="AG1547" i="7"/>
  <c r="AH1547" i="7"/>
  <c r="AI1547" i="7"/>
  <c r="AJ1547" i="7"/>
  <c r="AK1547" i="7"/>
  <c r="AL1547" i="7"/>
  <c r="AM1547" i="7"/>
  <c r="AN1547" i="7"/>
  <c r="AC1548" i="7"/>
  <c r="AD1548" i="7"/>
  <c r="AE1548" i="7"/>
  <c r="AF1548" i="7"/>
  <c r="AG1548" i="7"/>
  <c r="AH1548" i="7"/>
  <c r="AI1548" i="7"/>
  <c r="AJ1548" i="7"/>
  <c r="AK1548" i="7"/>
  <c r="AL1548" i="7"/>
  <c r="AM1548" i="7"/>
  <c r="AN1548" i="7"/>
  <c r="AC1549" i="7"/>
  <c r="AD1549" i="7"/>
  <c r="AE1549" i="7"/>
  <c r="AF1549" i="7"/>
  <c r="AG1549" i="7"/>
  <c r="AH1549" i="7"/>
  <c r="AI1549" i="7"/>
  <c r="AJ1549" i="7"/>
  <c r="AK1549" i="7"/>
  <c r="AL1549" i="7"/>
  <c r="AM1549" i="7"/>
  <c r="AN1549" i="7"/>
  <c r="AC1550" i="7"/>
  <c r="AD1550" i="7"/>
  <c r="AE1550" i="7"/>
  <c r="AF1550" i="7"/>
  <c r="AG1550" i="7"/>
  <c r="AH1550" i="7"/>
  <c r="AI1550" i="7"/>
  <c r="AJ1550" i="7"/>
  <c r="AK1550" i="7"/>
  <c r="AL1550" i="7"/>
  <c r="AM1550" i="7"/>
  <c r="AN1550" i="7"/>
  <c r="AC1551" i="7"/>
  <c r="AD1551" i="7"/>
  <c r="AE1551" i="7"/>
  <c r="AF1551" i="7"/>
  <c r="AG1551" i="7"/>
  <c r="AH1551" i="7"/>
  <c r="AI1551" i="7"/>
  <c r="AJ1551" i="7"/>
  <c r="AK1551" i="7"/>
  <c r="AL1551" i="7"/>
  <c r="AM1551" i="7"/>
  <c r="AN1551" i="7"/>
  <c r="AC1552" i="7"/>
  <c r="AD1552" i="7"/>
  <c r="AE1552" i="7"/>
  <c r="AF1552" i="7"/>
  <c r="AG1552" i="7"/>
  <c r="AH1552" i="7"/>
  <c r="AI1552" i="7"/>
  <c r="AJ1552" i="7"/>
  <c r="AK1552" i="7"/>
  <c r="AL1552" i="7"/>
  <c r="AM1552" i="7"/>
  <c r="AN1552" i="7"/>
  <c r="AC1553" i="7"/>
  <c r="AD1553" i="7"/>
  <c r="AE1553" i="7"/>
  <c r="AF1553" i="7"/>
  <c r="AG1553" i="7"/>
  <c r="AH1553" i="7"/>
  <c r="AI1553" i="7"/>
  <c r="AJ1553" i="7"/>
  <c r="AK1553" i="7"/>
  <c r="AL1553" i="7"/>
  <c r="AM1553" i="7"/>
  <c r="AN1553" i="7"/>
  <c r="AC1554" i="7"/>
  <c r="AD1554" i="7"/>
  <c r="AE1554" i="7"/>
  <c r="AF1554" i="7"/>
  <c r="AG1554" i="7"/>
  <c r="AH1554" i="7"/>
  <c r="AI1554" i="7"/>
  <c r="AJ1554" i="7"/>
  <c r="AK1554" i="7"/>
  <c r="AL1554" i="7"/>
  <c r="AM1554" i="7"/>
  <c r="AN1554" i="7"/>
  <c r="AC1555" i="7"/>
  <c r="AD1555" i="7"/>
  <c r="AE1555" i="7"/>
  <c r="AF1555" i="7"/>
  <c r="AG1555" i="7"/>
  <c r="AH1555" i="7"/>
  <c r="AI1555" i="7"/>
  <c r="AJ1555" i="7"/>
  <c r="AK1555" i="7"/>
  <c r="AL1555" i="7"/>
  <c r="AM1555" i="7"/>
  <c r="AN1555" i="7"/>
  <c r="AC1556" i="7"/>
  <c r="AD1556" i="7"/>
  <c r="AE1556" i="7"/>
  <c r="AF1556" i="7"/>
  <c r="AG1556" i="7"/>
  <c r="AH1556" i="7"/>
  <c r="AI1556" i="7"/>
  <c r="AJ1556" i="7"/>
  <c r="AK1556" i="7"/>
  <c r="AL1556" i="7"/>
  <c r="AM1556" i="7"/>
  <c r="AN1556" i="7"/>
  <c r="AC1557" i="7"/>
  <c r="AD1557" i="7"/>
  <c r="AE1557" i="7"/>
  <c r="AF1557" i="7"/>
  <c r="AG1557" i="7"/>
  <c r="AH1557" i="7"/>
  <c r="AI1557" i="7"/>
  <c r="AJ1557" i="7"/>
  <c r="AK1557" i="7"/>
  <c r="AL1557" i="7"/>
  <c r="AM1557" i="7"/>
  <c r="AN1557" i="7"/>
  <c r="AC1558" i="7"/>
  <c r="AD1558" i="7"/>
  <c r="AE1558" i="7"/>
  <c r="AF1558" i="7"/>
  <c r="AG1558" i="7"/>
  <c r="AH1558" i="7"/>
  <c r="AI1558" i="7"/>
  <c r="AJ1558" i="7"/>
  <c r="AK1558" i="7"/>
  <c r="AL1558" i="7"/>
  <c r="AM1558" i="7"/>
  <c r="AN1558" i="7"/>
  <c r="AC1559" i="7"/>
  <c r="AD1559" i="7"/>
  <c r="AE1559" i="7"/>
  <c r="AF1559" i="7"/>
  <c r="AG1559" i="7"/>
  <c r="AH1559" i="7"/>
  <c r="AI1559" i="7"/>
  <c r="AJ1559" i="7"/>
  <c r="AK1559" i="7"/>
  <c r="AL1559" i="7"/>
  <c r="AM1559" i="7"/>
  <c r="AN1559" i="7"/>
  <c r="AC1560" i="7"/>
  <c r="AD1560" i="7"/>
  <c r="AE1560" i="7"/>
  <c r="AF1560" i="7"/>
  <c r="AG1560" i="7"/>
  <c r="AH1560" i="7"/>
  <c r="AI1560" i="7"/>
  <c r="AJ1560" i="7"/>
  <c r="AK1560" i="7"/>
  <c r="AL1560" i="7"/>
  <c r="AM1560" i="7"/>
  <c r="AN1560" i="7"/>
  <c r="AC1561" i="7"/>
  <c r="AD1561" i="7"/>
  <c r="AE1561" i="7"/>
  <c r="AF1561" i="7"/>
  <c r="AG1561" i="7"/>
  <c r="AH1561" i="7"/>
  <c r="AI1561" i="7"/>
  <c r="AJ1561" i="7"/>
  <c r="AK1561" i="7"/>
  <c r="AL1561" i="7"/>
  <c r="AM1561" i="7"/>
  <c r="AN1561" i="7"/>
  <c r="AC1562" i="7"/>
  <c r="AD1562" i="7"/>
  <c r="AE1562" i="7"/>
  <c r="AF1562" i="7"/>
  <c r="AG1562" i="7"/>
  <c r="AH1562" i="7"/>
  <c r="AI1562" i="7"/>
  <c r="AJ1562" i="7"/>
  <c r="AK1562" i="7"/>
  <c r="AL1562" i="7"/>
  <c r="AM1562" i="7"/>
  <c r="AN1562" i="7"/>
  <c r="AC1563" i="7"/>
  <c r="AD1563" i="7"/>
  <c r="AE1563" i="7"/>
  <c r="AF1563" i="7"/>
  <c r="AG1563" i="7"/>
  <c r="AH1563" i="7"/>
  <c r="AI1563" i="7"/>
  <c r="AJ1563" i="7"/>
  <c r="AK1563" i="7"/>
  <c r="AL1563" i="7"/>
  <c r="AM1563" i="7"/>
  <c r="AN1563" i="7"/>
  <c r="AC1564" i="7"/>
  <c r="AD1564" i="7"/>
  <c r="AE1564" i="7"/>
  <c r="AF1564" i="7"/>
  <c r="AG1564" i="7"/>
  <c r="AH1564" i="7"/>
  <c r="AI1564" i="7"/>
  <c r="AJ1564" i="7"/>
  <c r="AK1564" i="7"/>
  <c r="AL1564" i="7"/>
  <c r="AM1564" i="7"/>
  <c r="AN1564" i="7"/>
  <c r="AC1565" i="7"/>
  <c r="AD1565" i="7"/>
  <c r="AE1565" i="7"/>
  <c r="AF1565" i="7"/>
  <c r="AG1565" i="7"/>
  <c r="AH1565" i="7"/>
  <c r="AI1565" i="7"/>
  <c r="AJ1565" i="7"/>
  <c r="AK1565" i="7"/>
  <c r="AL1565" i="7"/>
  <c r="AM1565" i="7"/>
  <c r="AN1565" i="7"/>
  <c r="AC1566" i="7"/>
  <c r="AD1566" i="7"/>
  <c r="AE1566" i="7"/>
  <c r="AF1566" i="7"/>
  <c r="AG1566" i="7"/>
  <c r="AH1566" i="7"/>
  <c r="AI1566" i="7"/>
  <c r="AJ1566" i="7"/>
  <c r="AK1566" i="7"/>
  <c r="AL1566" i="7"/>
  <c r="AM1566" i="7"/>
  <c r="AN1566" i="7"/>
  <c r="AC1567" i="7"/>
  <c r="AD1567" i="7"/>
  <c r="AE1567" i="7"/>
  <c r="AF1567" i="7"/>
  <c r="AG1567" i="7"/>
  <c r="AH1567" i="7"/>
  <c r="AI1567" i="7"/>
  <c r="AJ1567" i="7"/>
  <c r="AK1567" i="7"/>
  <c r="AL1567" i="7"/>
  <c r="AM1567" i="7"/>
  <c r="AN1567" i="7"/>
  <c r="AC1568" i="7"/>
  <c r="AD1568" i="7"/>
  <c r="AE1568" i="7"/>
  <c r="AF1568" i="7"/>
  <c r="AG1568" i="7"/>
  <c r="AH1568" i="7"/>
  <c r="AI1568" i="7"/>
  <c r="AJ1568" i="7"/>
  <c r="AK1568" i="7"/>
  <c r="AL1568" i="7"/>
  <c r="AM1568" i="7"/>
  <c r="AN1568" i="7"/>
  <c r="AC1569" i="7"/>
  <c r="AD1569" i="7"/>
  <c r="AE1569" i="7"/>
  <c r="AF1569" i="7"/>
  <c r="AG1569" i="7"/>
  <c r="AH1569" i="7"/>
  <c r="AI1569" i="7"/>
  <c r="AJ1569" i="7"/>
  <c r="AK1569" i="7"/>
  <c r="AL1569" i="7"/>
  <c r="AM1569" i="7"/>
  <c r="AN1569" i="7"/>
  <c r="AC1570" i="7"/>
  <c r="AD1570" i="7"/>
  <c r="AE1570" i="7"/>
  <c r="AF1570" i="7"/>
  <c r="AG1570" i="7"/>
  <c r="AH1570" i="7"/>
  <c r="AI1570" i="7"/>
  <c r="AJ1570" i="7"/>
  <c r="AK1570" i="7"/>
  <c r="AL1570" i="7"/>
  <c r="AM1570" i="7"/>
  <c r="AN1570" i="7"/>
  <c r="AC1571" i="7"/>
  <c r="AD1571" i="7"/>
  <c r="AE1571" i="7"/>
  <c r="AF1571" i="7"/>
  <c r="AG1571" i="7"/>
  <c r="AH1571" i="7"/>
  <c r="AI1571" i="7"/>
  <c r="AJ1571" i="7"/>
  <c r="AK1571" i="7"/>
  <c r="AL1571" i="7"/>
  <c r="AM1571" i="7"/>
  <c r="AN1571" i="7"/>
  <c r="AC1572" i="7"/>
  <c r="AD1572" i="7"/>
  <c r="AE1572" i="7"/>
  <c r="AF1572" i="7"/>
  <c r="AG1572" i="7"/>
  <c r="AH1572" i="7"/>
  <c r="AI1572" i="7"/>
  <c r="AJ1572" i="7"/>
  <c r="AK1572" i="7"/>
  <c r="AL1572" i="7"/>
  <c r="AM1572" i="7"/>
  <c r="AN1572" i="7"/>
  <c r="AC1573" i="7"/>
  <c r="AD1573" i="7"/>
  <c r="AE1573" i="7"/>
  <c r="AF1573" i="7"/>
  <c r="AG1573" i="7"/>
  <c r="AH1573" i="7"/>
  <c r="AI1573" i="7"/>
  <c r="AJ1573" i="7"/>
  <c r="AK1573" i="7"/>
  <c r="AL1573" i="7"/>
  <c r="AM1573" i="7"/>
  <c r="AN1573" i="7"/>
  <c r="AC1574" i="7"/>
  <c r="AD1574" i="7"/>
  <c r="AE1574" i="7"/>
  <c r="AF1574" i="7"/>
  <c r="AG1574" i="7"/>
  <c r="AH1574" i="7"/>
  <c r="AI1574" i="7"/>
  <c r="AJ1574" i="7"/>
  <c r="AK1574" i="7"/>
  <c r="AL1574" i="7"/>
  <c r="AM1574" i="7"/>
  <c r="AN1574" i="7"/>
  <c r="AC1575" i="7"/>
  <c r="AD1575" i="7"/>
  <c r="AE1575" i="7"/>
  <c r="AF1575" i="7"/>
  <c r="AG1575" i="7"/>
  <c r="AH1575" i="7"/>
  <c r="AI1575" i="7"/>
  <c r="AJ1575" i="7"/>
  <c r="AK1575" i="7"/>
  <c r="AL1575" i="7"/>
  <c r="AM1575" i="7"/>
  <c r="AN1575" i="7"/>
  <c r="AC1576" i="7"/>
  <c r="AD1576" i="7"/>
  <c r="AE1576" i="7"/>
  <c r="AF1576" i="7"/>
  <c r="AG1576" i="7"/>
  <c r="AH1576" i="7"/>
  <c r="AI1576" i="7"/>
  <c r="AJ1576" i="7"/>
  <c r="AK1576" i="7"/>
  <c r="AL1576" i="7"/>
  <c r="AM1576" i="7"/>
  <c r="AN1576" i="7"/>
  <c r="AC1577" i="7"/>
  <c r="AD1577" i="7"/>
  <c r="AE1577" i="7"/>
  <c r="AF1577" i="7"/>
  <c r="AG1577" i="7"/>
  <c r="AH1577" i="7"/>
  <c r="AI1577" i="7"/>
  <c r="AJ1577" i="7"/>
  <c r="AK1577" i="7"/>
  <c r="AL1577" i="7"/>
  <c r="AM1577" i="7"/>
  <c r="AN1577" i="7"/>
  <c r="AC1578" i="7"/>
  <c r="AD1578" i="7"/>
  <c r="AE1578" i="7"/>
  <c r="AF1578" i="7"/>
  <c r="AG1578" i="7"/>
  <c r="AH1578" i="7"/>
  <c r="AI1578" i="7"/>
  <c r="AJ1578" i="7"/>
  <c r="AK1578" i="7"/>
  <c r="AL1578" i="7"/>
  <c r="AM1578" i="7"/>
  <c r="AN1578" i="7"/>
  <c r="AC1579" i="7"/>
  <c r="AD1579" i="7"/>
  <c r="AE1579" i="7"/>
  <c r="AF1579" i="7"/>
  <c r="AG1579" i="7"/>
  <c r="AH1579" i="7"/>
  <c r="AI1579" i="7"/>
  <c r="AJ1579" i="7"/>
  <c r="AK1579" i="7"/>
  <c r="AL1579" i="7"/>
  <c r="AM1579" i="7"/>
  <c r="AN1579" i="7"/>
  <c r="AC1580" i="7"/>
  <c r="AD1580" i="7"/>
  <c r="AE1580" i="7"/>
  <c r="AF1580" i="7"/>
  <c r="AG1580" i="7"/>
  <c r="AH1580" i="7"/>
  <c r="AI1580" i="7"/>
  <c r="AJ1580" i="7"/>
  <c r="AK1580" i="7"/>
  <c r="AL1580" i="7"/>
  <c r="AM1580" i="7"/>
  <c r="AN1580" i="7"/>
  <c r="AC1581" i="7"/>
  <c r="AD1581" i="7"/>
  <c r="AE1581" i="7"/>
  <c r="AF1581" i="7"/>
  <c r="AG1581" i="7"/>
  <c r="AH1581" i="7"/>
  <c r="AI1581" i="7"/>
  <c r="AJ1581" i="7"/>
  <c r="AK1581" i="7"/>
  <c r="AL1581" i="7"/>
  <c r="AM1581" i="7"/>
  <c r="AN1581" i="7"/>
  <c r="AC1582" i="7"/>
  <c r="AD1582" i="7"/>
  <c r="AE1582" i="7"/>
  <c r="AF1582" i="7"/>
  <c r="AG1582" i="7"/>
  <c r="AH1582" i="7"/>
  <c r="AI1582" i="7"/>
  <c r="AJ1582" i="7"/>
  <c r="AK1582" i="7"/>
  <c r="AL1582" i="7"/>
  <c r="AM1582" i="7"/>
  <c r="AN1582" i="7"/>
  <c r="AC1583" i="7"/>
  <c r="AD1583" i="7"/>
  <c r="AE1583" i="7"/>
  <c r="AF1583" i="7"/>
  <c r="AG1583" i="7"/>
  <c r="AH1583" i="7"/>
  <c r="AI1583" i="7"/>
  <c r="AJ1583" i="7"/>
  <c r="AK1583" i="7"/>
  <c r="AL1583" i="7"/>
  <c r="AM1583" i="7"/>
  <c r="AN1583" i="7"/>
  <c r="AC1584" i="7"/>
  <c r="AD1584" i="7"/>
  <c r="AE1584" i="7"/>
  <c r="AF1584" i="7"/>
  <c r="AG1584" i="7"/>
  <c r="AH1584" i="7"/>
  <c r="AI1584" i="7"/>
  <c r="AJ1584" i="7"/>
  <c r="AK1584" i="7"/>
  <c r="AL1584" i="7"/>
  <c r="AM1584" i="7"/>
  <c r="AN1584" i="7"/>
  <c r="AC1585" i="7"/>
  <c r="AD1585" i="7"/>
  <c r="AE1585" i="7"/>
  <c r="AF1585" i="7"/>
  <c r="AG1585" i="7"/>
  <c r="AH1585" i="7"/>
  <c r="AI1585" i="7"/>
  <c r="AJ1585" i="7"/>
  <c r="AK1585" i="7"/>
  <c r="AL1585" i="7"/>
  <c r="AM1585" i="7"/>
  <c r="AN1585" i="7"/>
  <c r="AC1586" i="7"/>
  <c r="AD1586" i="7"/>
  <c r="AE1586" i="7"/>
  <c r="AF1586" i="7"/>
  <c r="AG1586" i="7"/>
  <c r="AH1586" i="7"/>
  <c r="AI1586" i="7"/>
  <c r="AJ1586" i="7"/>
  <c r="AK1586" i="7"/>
  <c r="AL1586" i="7"/>
  <c r="AM1586" i="7"/>
  <c r="AN1586" i="7"/>
  <c r="AC1587" i="7"/>
  <c r="AD1587" i="7"/>
  <c r="AE1587" i="7"/>
  <c r="AF1587" i="7"/>
  <c r="AG1587" i="7"/>
  <c r="AH1587" i="7"/>
  <c r="AI1587" i="7"/>
  <c r="AJ1587" i="7"/>
  <c r="AK1587" i="7"/>
  <c r="AL1587" i="7"/>
  <c r="AM1587" i="7"/>
  <c r="AN1587" i="7"/>
  <c r="AC1588" i="7"/>
  <c r="AD1588" i="7"/>
  <c r="AE1588" i="7"/>
  <c r="AF1588" i="7"/>
  <c r="AG1588" i="7"/>
  <c r="AH1588" i="7"/>
  <c r="AI1588" i="7"/>
  <c r="AJ1588" i="7"/>
  <c r="AK1588" i="7"/>
  <c r="AL1588" i="7"/>
  <c r="AM1588" i="7"/>
  <c r="AN1588" i="7"/>
  <c r="AC1589" i="7"/>
  <c r="AD1589" i="7"/>
  <c r="AE1589" i="7"/>
  <c r="AF1589" i="7"/>
  <c r="AG1589" i="7"/>
  <c r="AH1589" i="7"/>
  <c r="AI1589" i="7"/>
  <c r="AJ1589" i="7"/>
  <c r="AK1589" i="7"/>
  <c r="AL1589" i="7"/>
  <c r="AM1589" i="7"/>
  <c r="AN1589" i="7"/>
  <c r="AC1590" i="7"/>
  <c r="AD1590" i="7"/>
  <c r="AE1590" i="7"/>
  <c r="AF1590" i="7"/>
  <c r="AG1590" i="7"/>
  <c r="AH1590" i="7"/>
  <c r="AI1590" i="7"/>
  <c r="AJ1590" i="7"/>
  <c r="AK1590" i="7"/>
  <c r="AL1590" i="7"/>
  <c r="AM1590" i="7"/>
  <c r="AN1590" i="7"/>
  <c r="AC1591" i="7"/>
  <c r="AD1591" i="7"/>
  <c r="AE1591" i="7"/>
  <c r="AF1591" i="7"/>
  <c r="AG1591" i="7"/>
  <c r="AH1591" i="7"/>
  <c r="AI1591" i="7"/>
  <c r="AJ1591" i="7"/>
  <c r="AK1591" i="7"/>
  <c r="AL1591" i="7"/>
  <c r="AM1591" i="7"/>
  <c r="AN1591" i="7"/>
  <c r="AC1592" i="7"/>
  <c r="AD1592" i="7"/>
  <c r="AE1592" i="7"/>
  <c r="AF1592" i="7"/>
  <c r="AG1592" i="7"/>
  <c r="AH1592" i="7"/>
  <c r="AI1592" i="7"/>
  <c r="AJ1592" i="7"/>
  <c r="AK1592" i="7"/>
  <c r="AL1592" i="7"/>
  <c r="AM1592" i="7"/>
  <c r="AN1592" i="7"/>
  <c r="AC1593" i="7"/>
  <c r="AD1593" i="7"/>
  <c r="AE1593" i="7"/>
  <c r="AF1593" i="7"/>
  <c r="AG1593" i="7"/>
  <c r="AH1593" i="7"/>
  <c r="AI1593" i="7"/>
  <c r="AJ1593" i="7"/>
  <c r="AK1593" i="7"/>
  <c r="AL1593" i="7"/>
  <c r="AM1593" i="7"/>
  <c r="AN1593" i="7"/>
  <c r="AC1594" i="7"/>
  <c r="AD1594" i="7"/>
  <c r="AE1594" i="7"/>
  <c r="AF1594" i="7"/>
  <c r="AG1594" i="7"/>
  <c r="AH1594" i="7"/>
  <c r="AI1594" i="7"/>
  <c r="AJ1594" i="7"/>
  <c r="AK1594" i="7"/>
  <c r="AL1594" i="7"/>
  <c r="AM1594" i="7"/>
  <c r="AN1594" i="7"/>
  <c r="AC1595" i="7"/>
  <c r="AD1595" i="7"/>
  <c r="AE1595" i="7"/>
  <c r="AF1595" i="7"/>
  <c r="AG1595" i="7"/>
  <c r="AH1595" i="7"/>
  <c r="AI1595" i="7"/>
  <c r="AJ1595" i="7"/>
  <c r="AK1595" i="7"/>
  <c r="AL1595" i="7"/>
  <c r="AM1595" i="7"/>
  <c r="AN1595" i="7"/>
  <c r="AC1596" i="7"/>
  <c r="AD1596" i="7"/>
  <c r="AE1596" i="7"/>
  <c r="AF1596" i="7"/>
  <c r="AG1596" i="7"/>
  <c r="AH1596" i="7"/>
  <c r="AI1596" i="7"/>
  <c r="AJ1596" i="7"/>
  <c r="AK1596" i="7"/>
  <c r="AL1596" i="7"/>
  <c r="AM1596" i="7"/>
  <c r="AN1596" i="7"/>
  <c r="AC1597" i="7"/>
  <c r="AD1597" i="7"/>
  <c r="AE1597" i="7"/>
  <c r="AF1597" i="7"/>
  <c r="AG1597" i="7"/>
  <c r="AH1597" i="7"/>
  <c r="AI1597" i="7"/>
  <c r="AJ1597" i="7"/>
  <c r="AK1597" i="7"/>
  <c r="AL1597" i="7"/>
  <c r="AM1597" i="7"/>
  <c r="AN1597" i="7"/>
  <c r="AC1598" i="7"/>
  <c r="AD1598" i="7"/>
  <c r="AE1598" i="7"/>
  <c r="AF1598" i="7"/>
  <c r="AG1598" i="7"/>
  <c r="AH1598" i="7"/>
  <c r="AI1598" i="7"/>
  <c r="AJ1598" i="7"/>
  <c r="AK1598" i="7"/>
  <c r="AL1598" i="7"/>
  <c r="AM1598" i="7"/>
  <c r="AN1598" i="7"/>
  <c r="AC1599" i="7"/>
  <c r="AD1599" i="7"/>
  <c r="AE1599" i="7"/>
  <c r="AF1599" i="7"/>
  <c r="AG1599" i="7"/>
  <c r="AH1599" i="7"/>
  <c r="AI1599" i="7"/>
  <c r="AJ1599" i="7"/>
  <c r="AK1599" i="7"/>
  <c r="AL1599" i="7"/>
  <c r="AM1599" i="7"/>
  <c r="AN1599" i="7"/>
  <c r="AC1600" i="7"/>
  <c r="AD1600" i="7"/>
  <c r="AE1600" i="7"/>
  <c r="AF1600" i="7"/>
  <c r="AG1600" i="7"/>
  <c r="AH1600" i="7"/>
  <c r="AI1600" i="7"/>
  <c r="AJ1600" i="7"/>
  <c r="AK1600" i="7"/>
  <c r="AL1600" i="7"/>
  <c r="AM1600" i="7"/>
  <c r="AN1600" i="7"/>
  <c r="AC1601" i="7"/>
  <c r="AD1601" i="7"/>
  <c r="AE1601" i="7"/>
  <c r="AF1601" i="7"/>
  <c r="AG1601" i="7"/>
  <c r="AH1601" i="7"/>
  <c r="AI1601" i="7"/>
  <c r="AJ1601" i="7"/>
  <c r="AK1601" i="7"/>
  <c r="AL1601" i="7"/>
  <c r="AM1601" i="7"/>
  <c r="AN1601" i="7"/>
  <c r="AC1602" i="7"/>
  <c r="AD1602" i="7"/>
  <c r="AE1602" i="7"/>
  <c r="AF1602" i="7"/>
  <c r="AG1602" i="7"/>
  <c r="AH1602" i="7"/>
  <c r="AI1602" i="7"/>
  <c r="AJ1602" i="7"/>
  <c r="AK1602" i="7"/>
  <c r="AL1602" i="7"/>
  <c r="AM1602" i="7"/>
  <c r="AN1602" i="7"/>
  <c r="AC1603" i="7"/>
  <c r="AD1603" i="7"/>
  <c r="AE1603" i="7"/>
  <c r="AF1603" i="7"/>
  <c r="AG1603" i="7"/>
  <c r="AH1603" i="7"/>
  <c r="AI1603" i="7"/>
  <c r="AJ1603" i="7"/>
  <c r="AK1603" i="7"/>
  <c r="AL1603" i="7"/>
  <c r="AM1603" i="7"/>
  <c r="AN1603" i="7"/>
  <c r="AC1604" i="7"/>
  <c r="AD1604" i="7"/>
  <c r="AE1604" i="7"/>
  <c r="AF1604" i="7"/>
  <c r="AG1604" i="7"/>
  <c r="AH1604" i="7"/>
  <c r="AI1604" i="7"/>
  <c r="AJ1604" i="7"/>
  <c r="AK1604" i="7"/>
  <c r="AL1604" i="7"/>
  <c r="AM1604" i="7"/>
  <c r="AN1604" i="7"/>
  <c r="AC1605" i="7"/>
  <c r="AD1605" i="7"/>
  <c r="AE1605" i="7"/>
  <c r="AF1605" i="7"/>
  <c r="AG1605" i="7"/>
  <c r="AH1605" i="7"/>
  <c r="AI1605" i="7"/>
  <c r="AJ1605" i="7"/>
  <c r="AK1605" i="7"/>
  <c r="AL1605" i="7"/>
  <c r="AM1605" i="7"/>
  <c r="AN1605" i="7"/>
  <c r="AC1606" i="7"/>
  <c r="AD1606" i="7"/>
  <c r="AE1606" i="7"/>
  <c r="AF1606" i="7"/>
  <c r="AG1606" i="7"/>
  <c r="AH1606" i="7"/>
  <c r="AI1606" i="7"/>
  <c r="AJ1606" i="7"/>
  <c r="AK1606" i="7"/>
  <c r="AL1606" i="7"/>
  <c r="AM1606" i="7"/>
  <c r="AN1606" i="7"/>
  <c r="AC1607" i="7"/>
  <c r="AD1607" i="7"/>
  <c r="AE1607" i="7"/>
  <c r="AF1607" i="7"/>
  <c r="AG1607" i="7"/>
  <c r="AH1607" i="7"/>
  <c r="AI1607" i="7"/>
  <c r="AJ1607" i="7"/>
  <c r="AK1607" i="7"/>
  <c r="AL1607" i="7"/>
  <c r="AM1607" i="7"/>
  <c r="AN1607" i="7"/>
  <c r="AC1608" i="7"/>
  <c r="AD1608" i="7"/>
  <c r="AE1608" i="7"/>
  <c r="AF1608" i="7"/>
  <c r="AG1608" i="7"/>
  <c r="AH1608" i="7"/>
  <c r="AI1608" i="7"/>
  <c r="AJ1608" i="7"/>
  <c r="AK1608" i="7"/>
  <c r="AL1608" i="7"/>
  <c r="AM1608" i="7"/>
  <c r="AN1608" i="7"/>
  <c r="AC1609" i="7"/>
  <c r="AD1609" i="7"/>
  <c r="AE1609" i="7"/>
  <c r="AF1609" i="7"/>
  <c r="AG1609" i="7"/>
  <c r="AH1609" i="7"/>
  <c r="AI1609" i="7"/>
  <c r="AJ1609" i="7"/>
  <c r="AK1609" i="7"/>
  <c r="AL1609" i="7"/>
  <c r="AM1609" i="7"/>
  <c r="AN1609" i="7"/>
  <c r="AC1610" i="7"/>
  <c r="AD1610" i="7"/>
  <c r="AE1610" i="7"/>
  <c r="AF1610" i="7"/>
  <c r="AG1610" i="7"/>
  <c r="AH1610" i="7"/>
  <c r="AI1610" i="7"/>
  <c r="AJ1610" i="7"/>
  <c r="AK1610" i="7"/>
  <c r="AL1610" i="7"/>
  <c r="AM1610" i="7"/>
  <c r="AN1610" i="7"/>
  <c r="AC1611" i="7"/>
  <c r="AD1611" i="7"/>
  <c r="AE1611" i="7"/>
  <c r="AF1611" i="7"/>
  <c r="AG1611" i="7"/>
  <c r="AH1611" i="7"/>
  <c r="AI1611" i="7"/>
  <c r="AJ1611" i="7"/>
  <c r="AK1611" i="7"/>
  <c r="AL1611" i="7"/>
  <c r="AM1611" i="7"/>
  <c r="AN1611" i="7"/>
  <c r="AC1612" i="7"/>
  <c r="AD1612" i="7"/>
  <c r="AE1612" i="7"/>
  <c r="AF1612" i="7"/>
  <c r="AG1612" i="7"/>
  <c r="AH1612" i="7"/>
  <c r="AI1612" i="7"/>
  <c r="AJ1612" i="7"/>
  <c r="AK1612" i="7"/>
  <c r="AL1612" i="7"/>
  <c r="AM1612" i="7"/>
  <c r="AN1612" i="7"/>
  <c r="AC1613" i="7"/>
  <c r="AD1613" i="7"/>
  <c r="AE1613" i="7"/>
  <c r="AF1613" i="7"/>
  <c r="AG1613" i="7"/>
  <c r="AH1613" i="7"/>
  <c r="AI1613" i="7"/>
  <c r="AJ1613" i="7"/>
  <c r="AK1613" i="7"/>
  <c r="AL1613" i="7"/>
  <c r="AM1613" i="7"/>
  <c r="AN1613" i="7"/>
  <c r="AC1614" i="7"/>
  <c r="AD1614" i="7"/>
  <c r="AE1614" i="7"/>
  <c r="AF1614" i="7"/>
  <c r="AG1614" i="7"/>
  <c r="AH1614" i="7"/>
  <c r="AI1614" i="7"/>
  <c r="AJ1614" i="7"/>
  <c r="AK1614" i="7"/>
  <c r="AL1614" i="7"/>
  <c r="AM1614" i="7"/>
  <c r="AN1614" i="7"/>
  <c r="AC1615" i="7"/>
  <c r="AD1615" i="7"/>
  <c r="AE1615" i="7"/>
  <c r="AF1615" i="7"/>
  <c r="AG1615" i="7"/>
  <c r="AH1615" i="7"/>
  <c r="AI1615" i="7"/>
  <c r="AJ1615" i="7"/>
  <c r="AK1615" i="7"/>
  <c r="AL1615" i="7"/>
  <c r="AM1615" i="7"/>
  <c r="AN1615" i="7"/>
  <c r="AC1616" i="7"/>
  <c r="AD1616" i="7"/>
  <c r="AE1616" i="7"/>
  <c r="AF1616" i="7"/>
  <c r="AG1616" i="7"/>
  <c r="AH1616" i="7"/>
  <c r="AI1616" i="7"/>
  <c r="AJ1616" i="7"/>
  <c r="AK1616" i="7"/>
  <c r="AL1616" i="7"/>
  <c r="AM1616" i="7"/>
  <c r="AN1616" i="7"/>
  <c r="AC1617" i="7"/>
  <c r="AD1617" i="7"/>
  <c r="AE1617" i="7"/>
  <c r="AF1617" i="7"/>
  <c r="AG1617" i="7"/>
  <c r="AH1617" i="7"/>
  <c r="AI1617" i="7"/>
  <c r="AJ1617" i="7"/>
  <c r="AK1617" i="7"/>
  <c r="AL1617" i="7"/>
  <c r="AM1617" i="7"/>
  <c r="AN1617" i="7"/>
  <c r="AC1618" i="7"/>
  <c r="AD1618" i="7"/>
  <c r="AE1618" i="7"/>
  <c r="AF1618" i="7"/>
  <c r="AG1618" i="7"/>
  <c r="AH1618" i="7"/>
  <c r="AI1618" i="7"/>
  <c r="AJ1618" i="7"/>
  <c r="AK1618" i="7"/>
  <c r="AL1618" i="7"/>
  <c r="AM1618" i="7"/>
  <c r="AN1618" i="7"/>
  <c r="AC1619" i="7"/>
  <c r="AD1619" i="7"/>
  <c r="AE1619" i="7"/>
  <c r="AF1619" i="7"/>
  <c r="AG1619" i="7"/>
  <c r="AH1619" i="7"/>
  <c r="AI1619" i="7"/>
  <c r="AJ1619" i="7"/>
  <c r="AK1619" i="7"/>
  <c r="AL1619" i="7"/>
  <c r="AM1619" i="7"/>
  <c r="AN1619" i="7"/>
  <c r="AC1620" i="7"/>
  <c r="AD1620" i="7"/>
  <c r="AE1620" i="7"/>
  <c r="AF1620" i="7"/>
  <c r="AG1620" i="7"/>
  <c r="AH1620" i="7"/>
  <c r="AI1620" i="7"/>
  <c r="AJ1620" i="7"/>
  <c r="AK1620" i="7"/>
  <c r="AL1620" i="7"/>
  <c r="AM1620" i="7"/>
  <c r="AN1620" i="7"/>
  <c r="AC1621" i="7"/>
  <c r="AD1621" i="7"/>
  <c r="AE1621" i="7"/>
  <c r="AF1621" i="7"/>
  <c r="AG1621" i="7"/>
  <c r="AH1621" i="7"/>
  <c r="AI1621" i="7"/>
  <c r="AJ1621" i="7"/>
  <c r="AK1621" i="7"/>
  <c r="AL1621" i="7"/>
  <c r="AM1621" i="7"/>
  <c r="AN1621" i="7"/>
  <c r="AC1622" i="7"/>
  <c r="AD1622" i="7"/>
  <c r="AE1622" i="7"/>
  <c r="AF1622" i="7"/>
  <c r="AG1622" i="7"/>
  <c r="AH1622" i="7"/>
  <c r="AI1622" i="7"/>
  <c r="AJ1622" i="7"/>
  <c r="AK1622" i="7"/>
  <c r="AL1622" i="7"/>
  <c r="AM1622" i="7"/>
  <c r="AN1622" i="7"/>
  <c r="AC1623" i="7"/>
  <c r="AD1623" i="7"/>
  <c r="AE1623" i="7"/>
  <c r="AF1623" i="7"/>
  <c r="AG1623" i="7"/>
  <c r="AH1623" i="7"/>
  <c r="AI1623" i="7"/>
  <c r="AJ1623" i="7"/>
  <c r="AK1623" i="7"/>
  <c r="AL1623" i="7"/>
  <c r="AM1623" i="7"/>
  <c r="AN1623" i="7"/>
  <c r="AC1624" i="7"/>
  <c r="AD1624" i="7"/>
  <c r="AE1624" i="7"/>
  <c r="AF1624" i="7"/>
  <c r="AG1624" i="7"/>
  <c r="AH1624" i="7"/>
  <c r="AI1624" i="7"/>
  <c r="AJ1624" i="7"/>
  <c r="AK1624" i="7"/>
  <c r="AL1624" i="7"/>
  <c r="AM1624" i="7"/>
  <c r="AN1624" i="7"/>
  <c r="AC1625" i="7"/>
  <c r="AD1625" i="7"/>
  <c r="AE1625" i="7"/>
  <c r="AF1625" i="7"/>
  <c r="AG1625" i="7"/>
  <c r="AH1625" i="7"/>
  <c r="AI1625" i="7"/>
  <c r="AJ1625" i="7"/>
  <c r="AK1625" i="7"/>
  <c r="AL1625" i="7"/>
  <c r="AM1625" i="7"/>
  <c r="AN1625" i="7"/>
  <c r="AC1626" i="7"/>
  <c r="AD1626" i="7"/>
  <c r="AE1626" i="7"/>
  <c r="AF1626" i="7"/>
  <c r="AG1626" i="7"/>
  <c r="AH1626" i="7"/>
  <c r="AI1626" i="7"/>
  <c r="AJ1626" i="7"/>
  <c r="AK1626" i="7"/>
  <c r="AL1626" i="7"/>
  <c r="AM1626" i="7"/>
  <c r="AN1626" i="7"/>
  <c r="AC1627" i="7"/>
  <c r="AD1627" i="7"/>
  <c r="AE1627" i="7"/>
  <c r="AF1627" i="7"/>
  <c r="AG1627" i="7"/>
  <c r="AH1627" i="7"/>
  <c r="AI1627" i="7"/>
  <c r="AJ1627" i="7"/>
  <c r="AK1627" i="7"/>
  <c r="AL1627" i="7"/>
  <c r="AM1627" i="7"/>
  <c r="AN1627" i="7"/>
  <c r="AC1628" i="7"/>
  <c r="AD1628" i="7"/>
  <c r="AE1628" i="7"/>
  <c r="AF1628" i="7"/>
  <c r="AG1628" i="7"/>
  <c r="AH1628" i="7"/>
  <c r="AI1628" i="7"/>
  <c r="AJ1628" i="7"/>
  <c r="AK1628" i="7"/>
  <c r="AL1628" i="7"/>
  <c r="AM1628" i="7"/>
  <c r="AN1628" i="7"/>
  <c r="AC1629" i="7"/>
  <c r="AD1629" i="7"/>
  <c r="AE1629" i="7"/>
  <c r="AF1629" i="7"/>
  <c r="AG1629" i="7"/>
  <c r="AH1629" i="7"/>
  <c r="AI1629" i="7"/>
  <c r="AJ1629" i="7"/>
  <c r="AK1629" i="7"/>
  <c r="AL1629" i="7"/>
  <c r="AM1629" i="7"/>
  <c r="AN1629" i="7"/>
  <c r="AC1630" i="7"/>
  <c r="AD1630" i="7"/>
  <c r="AE1630" i="7"/>
  <c r="AF1630" i="7"/>
  <c r="AG1630" i="7"/>
  <c r="AH1630" i="7"/>
  <c r="AI1630" i="7"/>
  <c r="AJ1630" i="7"/>
  <c r="AK1630" i="7"/>
  <c r="AL1630" i="7"/>
  <c r="AM1630" i="7"/>
  <c r="AN1630" i="7"/>
  <c r="AC1631" i="7"/>
  <c r="AD1631" i="7"/>
  <c r="AE1631" i="7"/>
  <c r="AF1631" i="7"/>
  <c r="AG1631" i="7"/>
  <c r="AH1631" i="7"/>
  <c r="AI1631" i="7"/>
  <c r="AJ1631" i="7"/>
  <c r="AK1631" i="7"/>
  <c r="AL1631" i="7"/>
  <c r="AM1631" i="7"/>
  <c r="AN1631" i="7"/>
  <c r="AC1632" i="7"/>
  <c r="AD1632" i="7"/>
  <c r="AE1632" i="7"/>
  <c r="AF1632" i="7"/>
  <c r="AG1632" i="7"/>
  <c r="AH1632" i="7"/>
  <c r="AI1632" i="7"/>
  <c r="AJ1632" i="7"/>
  <c r="AK1632" i="7"/>
  <c r="AL1632" i="7"/>
  <c r="AM1632" i="7"/>
  <c r="AN1632" i="7"/>
  <c r="AC1633" i="7"/>
  <c r="AD1633" i="7"/>
  <c r="AE1633" i="7"/>
  <c r="AF1633" i="7"/>
  <c r="AG1633" i="7"/>
  <c r="AH1633" i="7"/>
  <c r="AI1633" i="7"/>
  <c r="AJ1633" i="7"/>
  <c r="AK1633" i="7"/>
  <c r="AL1633" i="7"/>
  <c r="AM1633" i="7"/>
  <c r="AN1633" i="7"/>
  <c r="AC1634" i="7"/>
  <c r="AD1634" i="7"/>
  <c r="AE1634" i="7"/>
  <c r="AF1634" i="7"/>
  <c r="AG1634" i="7"/>
  <c r="AH1634" i="7"/>
  <c r="AI1634" i="7"/>
  <c r="AJ1634" i="7"/>
  <c r="AK1634" i="7"/>
  <c r="AL1634" i="7"/>
  <c r="AM1634" i="7"/>
  <c r="AN1634" i="7"/>
  <c r="AC1635" i="7"/>
  <c r="AD1635" i="7"/>
  <c r="AE1635" i="7"/>
  <c r="AF1635" i="7"/>
  <c r="AG1635" i="7"/>
  <c r="AH1635" i="7"/>
  <c r="AI1635" i="7"/>
  <c r="AJ1635" i="7"/>
  <c r="AK1635" i="7"/>
  <c r="AL1635" i="7"/>
  <c r="AM1635" i="7"/>
  <c r="AN1635" i="7"/>
  <c r="AC1636" i="7"/>
  <c r="AD1636" i="7"/>
  <c r="AE1636" i="7"/>
  <c r="AF1636" i="7"/>
  <c r="AG1636" i="7"/>
  <c r="AH1636" i="7"/>
  <c r="AI1636" i="7"/>
  <c r="AJ1636" i="7"/>
  <c r="AK1636" i="7"/>
  <c r="AL1636" i="7"/>
  <c r="AM1636" i="7"/>
  <c r="AN1636" i="7"/>
  <c r="AC1637" i="7"/>
  <c r="AD1637" i="7"/>
  <c r="AE1637" i="7"/>
  <c r="AF1637" i="7"/>
  <c r="AG1637" i="7"/>
  <c r="AH1637" i="7"/>
  <c r="AI1637" i="7"/>
  <c r="AJ1637" i="7"/>
  <c r="AK1637" i="7"/>
  <c r="AL1637" i="7"/>
  <c r="AM1637" i="7"/>
  <c r="AN1637" i="7"/>
  <c r="AC1638" i="7"/>
  <c r="AD1638" i="7"/>
  <c r="AE1638" i="7"/>
  <c r="AF1638" i="7"/>
  <c r="AG1638" i="7"/>
  <c r="AH1638" i="7"/>
  <c r="AI1638" i="7"/>
  <c r="AJ1638" i="7"/>
  <c r="AK1638" i="7"/>
  <c r="AL1638" i="7"/>
  <c r="AM1638" i="7"/>
  <c r="AN1638" i="7"/>
  <c r="AC1639" i="7"/>
  <c r="AD1639" i="7"/>
  <c r="AE1639" i="7"/>
  <c r="AF1639" i="7"/>
  <c r="AG1639" i="7"/>
  <c r="AH1639" i="7"/>
  <c r="AI1639" i="7"/>
  <c r="AJ1639" i="7"/>
  <c r="AK1639" i="7"/>
  <c r="AL1639" i="7"/>
  <c r="AM1639" i="7"/>
  <c r="AN1639" i="7"/>
  <c r="AC1640" i="7"/>
  <c r="AD1640" i="7"/>
  <c r="AE1640" i="7"/>
  <c r="AF1640" i="7"/>
  <c r="AG1640" i="7"/>
  <c r="AH1640" i="7"/>
  <c r="AI1640" i="7"/>
  <c r="AJ1640" i="7"/>
  <c r="AK1640" i="7"/>
  <c r="AL1640" i="7"/>
  <c r="AM1640" i="7"/>
  <c r="AN1640" i="7"/>
  <c r="AC1641" i="7"/>
  <c r="AD1641" i="7"/>
  <c r="AE1641" i="7"/>
  <c r="AF1641" i="7"/>
  <c r="AG1641" i="7"/>
  <c r="AH1641" i="7"/>
  <c r="AI1641" i="7"/>
  <c r="AJ1641" i="7"/>
  <c r="AK1641" i="7"/>
  <c r="AL1641" i="7"/>
  <c r="AM1641" i="7"/>
  <c r="AN1641" i="7"/>
  <c r="AC1642" i="7"/>
  <c r="AD1642" i="7"/>
  <c r="AE1642" i="7"/>
  <c r="AF1642" i="7"/>
  <c r="AG1642" i="7"/>
  <c r="AH1642" i="7"/>
  <c r="AI1642" i="7"/>
  <c r="AJ1642" i="7"/>
  <c r="AK1642" i="7"/>
  <c r="AL1642" i="7"/>
  <c r="AM1642" i="7"/>
  <c r="AN1642" i="7"/>
  <c r="AC1643" i="7"/>
  <c r="AD1643" i="7"/>
  <c r="AE1643" i="7"/>
  <c r="AF1643" i="7"/>
  <c r="AG1643" i="7"/>
  <c r="AH1643" i="7"/>
  <c r="AI1643" i="7"/>
  <c r="AJ1643" i="7"/>
  <c r="AK1643" i="7"/>
  <c r="AL1643" i="7"/>
  <c r="AM1643" i="7"/>
  <c r="AN1643" i="7"/>
  <c r="AC1644" i="7"/>
  <c r="AD1644" i="7"/>
  <c r="AE1644" i="7"/>
  <c r="AF1644" i="7"/>
  <c r="AG1644" i="7"/>
  <c r="AH1644" i="7"/>
  <c r="AI1644" i="7"/>
  <c r="AJ1644" i="7"/>
  <c r="AK1644" i="7"/>
  <c r="AL1644" i="7"/>
  <c r="AM1644" i="7"/>
  <c r="AN1644" i="7"/>
  <c r="AC1645" i="7"/>
  <c r="AD1645" i="7"/>
  <c r="AE1645" i="7"/>
  <c r="AF1645" i="7"/>
  <c r="AG1645" i="7"/>
  <c r="AH1645" i="7"/>
  <c r="AI1645" i="7"/>
  <c r="AJ1645" i="7"/>
  <c r="AK1645" i="7"/>
  <c r="AL1645" i="7"/>
  <c r="AM1645" i="7"/>
  <c r="AN1645" i="7"/>
  <c r="AC1646" i="7"/>
  <c r="AD1646" i="7"/>
  <c r="AE1646" i="7"/>
  <c r="AF1646" i="7"/>
  <c r="AG1646" i="7"/>
  <c r="AH1646" i="7"/>
  <c r="AI1646" i="7"/>
  <c r="AJ1646" i="7"/>
  <c r="AK1646" i="7"/>
  <c r="AL1646" i="7"/>
  <c r="AM1646" i="7"/>
  <c r="AN1646" i="7"/>
  <c r="AC1647" i="7"/>
  <c r="AD1647" i="7"/>
  <c r="AE1647" i="7"/>
  <c r="AF1647" i="7"/>
  <c r="AG1647" i="7"/>
  <c r="AH1647" i="7"/>
  <c r="AI1647" i="7"/>
  <c r="AJ1647" i="7"/>
  <c r="AK1647" i="7"/>
  <c r="AL1647" i="7"/>
  <c r="AM1647" i="7"/>
  <c r="AN1647" i="7"/>
  <c r="AC1648" i="7"/>
  <c r="AD1648" i="7"/>
  <c r="AE1648" i="7"/>
  <c r="AF1648" i="7"/>
  <c r="AG1648" i="7"/>
  <c r="AH1648" i="7"/>
  <c r="AI1648" i="7"/>
  <c r="AJ1648" i="7"/>
  <c r="AK1648" i="7"/>
  <c r="AL1648" i="7"/>
  <c r="AM1648" i="7"/>
  <c r="AN1648" i="7"/>
  <c r="AC1649" i="7"/>
  <c r="AD1649" i="7"/>
  <c r="AE1649" i="7"/>
  <c r="AF1649" i="7"/>
  <c r="AG1649" i="7"/>
  <c r="AH1649" i="7"/>
  <c r="AI1649" i="7"/>
  <c r="AJ1649" i="7"/>
  <c r="AK1649" i="7"/>
  <c r="AL1649" i="7"/>
  <c r="AM1649" i="7"/>
  <c r="AN1649" i="7"/>
  <c r="AC1650" i="7"/>
  <c r="AD1650" i="7"/>
  <c r="AE1650" i="7"/>
  <c r="AF1650" i="7"/>
  <c r="AG1650" i="7"/>
  <c r="AH1650" i="7"/>
  <c r="AI1650" i="7"/>
  <c r="AJ1650" i="7"/>
  <c r="AK1650" i="7"/>
  <c r="AL1650" i="7"/>
  <c r="AM1650" i="7"/>
  <c r="AN1650" i="7"/>
  <c r="AC1651" i="7"/>
  <c r="AD1651" i="7"/>
  <c r="AE1651" i="7"/>
  <c r="AF1651" i="7"/>
  <c r="AG1651" i="7"/>
  <c r="AH1651" i="7"/>
  <c r="AI1651" i="7"/>
  <c r="AJ1651" i="7"/>
  <c r="AK1651" i="7"/>
  <c r="AL1651" i="7"/>
  <c r="AM1651" i="7"/>
  <c r="AN1651" i="7"/>
  <c r="AC1652" i="7"/>
  <c r="AD1652" i="7"/>
  <c r="AE1652" i="7"/>
  <c r="AF1652" i="7"/>
  <c r="AG1652" i="7"/>
  <c r="AH1652" i="7"/>
  <c r="AI1652" i="7"/>
  <c r="AJ1652" i="7"/>
  <c r="AK1652" i="7"/>
  <c r="AL1652" i="7"/>
  <c r="AM1652" i="7"/>
  <c r="AN1652" i="7"/>
  <c r="AC1653" i="7"/>
  <c r="AD1653" i="7"/>
  <c r="AE1653" i="7"/>
  <c r="AF1653" i="7"/>
  <c r="AG1653" i="7"/>
  <c r="AH1653" i="7"/>
  <c r="AI1653" i="7"/>
  <c r="AJ1653" i="7"/>
  <c r="AK1653" i="7"/>
  <c r="AL1653" i="7"/>
  <c r="AM1653" i="7"/>
  <c r="AN1653" i="7"/>
  <c r="AC1654" i="7"/>
  <c r="AD1654" i="7"/>
  <c r="AE1654" i="7"/>
  <c r="AF1654" i="7"/>
  <c r="AG1654" i="7"/>
  <c r="AH1654" i="7"/>
  <c r="AI1654" i="7"/>
  <c r="AJ1654" i="7"/>
  <c r="AK1654" i="7"/>
  <c r="AL1654" i="7"/>
  <c r="AM1654" i="7"/>
  <c r="AN1654" i="7"/>
  <c r="AC1655" i="7"/>
  <c r="AD1655" i="7"/>
  <c r="AE1655" i="7"/>
  <c r="AF1655" i="7"/>
  <c r="AG1655" i="7"/>
  <c r="AH1655" i="7"/>
  <c r="AI1655" i="7"/>
  <c r="AJ1655" i="7"/>
  <c r="AK1655" i="7"/>
  <c r="AL1655" i="7"/>
  <c r="AM1655" i="7"/>
  <c r="AN1655" i="7"/>
  <c r="AC1656" i="7"/>
  <c r="AD1656" i="7"/>
  <c r="AE1656" i="7"/>
  <c r="AF1656" i="7"/>
  <c r="AG1656" i="7"/>
  <c r="AH1656" i="7"/>
  <c r="AI1656" i="7"/>
  <c r="AJ1656" i="7"/>
  <c r="AK1656" i="7"/>
  <c r="AL1656" i="7"/>
  <c r="AM1656" i="7"/>
  <c r="AN1656" i="7"/>
  <c r="AC1657" i="7"/>
  <c r="AD1657" i="7"/>
  <c r="AE1657" i="7"/>
  <c r="AF1657" i="7"/>
  <c r="AG1657" i="7"/>
  <c r="AH1657" i="7"/>
  <c r="AI1657" i="7"/>
  <c r="AJ1657" i="7"/>
  <c r="AK1657" i="7"/>
  <c r="AL1657" i="7"/>
  <c r="AM1657" i="7"/>
  <c r="AN1657" i="7"/>
  <c r="AC1658" i="7"/>
  <c r="AD1658" i="7"/>
  <c r="AE1658" i="7"/>
  <c r="AF1658" i="7"/>
  <c r="AG1658" i="7"/>
  <c r="AH1658" i="7"/>
  <c r="AI1658" i="7"/>
  <c r="AJ1658" i="7"/>
  <c r="AK1658" i="7"/>
  <c r="AL1658" i="7"/>
  <c r="AM1658" i="7"/>
  <c r="AN1658" i="7"/>
  <c r="AC1659" i="7"/>
  <c r="AD1659" i="7"/>
  <c r="AE1659" i="7"/>
  <c r="AF1659" i="7"/>
  <c r="AG1659" i="7"/>
  <c r="AH1659" i="7"/>
  <c r="AI1659" i="7"/>
  <c r="AJ1659" i="7"/>
  <c r="AK1659" i="7"/>
  <c r="AL1659" i="7"/>
  <c r="AM1659" i="7"/>
  <c r="AN1659" i="7"/>
  <c r="AC1660" i="7"/>
  <c r="AD1660" i="7"/>
  <c r="AE1660" i="7"/>
  <c r="AF1660" i="7"/>
  <c r="AG1660" i="7"/>
  <c r="AH1660" i="7"/>
  <c r="AI1660" i="7"/>
  <c r="AJ1660" i="7"/>
  <c r="AK1660" i="7"/>
  <c r="AL1660" i="7"/>
  <c r="AM1660" i="7"/>
  <c r="AN1660" i="7"/>
  <c r="AC1661" i="7"/>
  <c r="AD1661" i="7"/>
  <c r="AE1661" i="7"/>
  <c r="AF1661" i="7"/>
  <c r="AG1661" i="7"/>
  <c r="AH1661" i="7"/>
  <c r="AI1661" i="7"/>
  <c r="AJ1661" i="7"/>
  <c r="AK1661" i="7"/>
  <c r="AL1661" i="7"/>
  <c r="AM1661" i="7"/>
  <c r="AN1661" i="7"/>
  <c r="AC1662" i="7"/>
  <c r="AD1662" i="7"/>
  <c r="AE1662" i="7"/>
  <c r="AF1662" i="7"/>
  <c r="AG1662" i="7"/>
  <c r="AH1662" i="7"/>
  <c r="AI1662" i="7"/>
  <c r="AJ1662" i="7"/>
  <c r="AK1662" i="7"/>
  <c r="AL1662" i="7"/>
  <c r="AM1662" i="7"/>
  <c r="AN1662" i="7"/>
  <c r="AC1663" i="7"/>
  <c r="AD1663" i="7"/>
  <c r="AE1663" i="7"/>
  <c r="AF1663" i="7"/>
  <c r="AG1663" i="7"/>
  <c r="AH1663" i="7"/>
  <c r="AI1663" i="7"/>
  <c r="AJ1663" i="7"/>
  <c r="AK1663" i="7"/>
  <c r="AL1663" i="7"/>
  <c r="AM1663" i="7"/>
  <c r="AN1663" i="7"/>
  <c r="AC1664" i="7"/>
  <c r="AD1664" i="7"/>
  <c r="AE1664" i="7"/>
  <c r="AF1664" i="7"/>
  <c r="AG1664" i="7"/>
  <c r="AH1664" i="7"/>
  <c r="AI1664" i="7"/>
  <c r="AJ1664" i="7"/>
  <c r="AK1664" i="7"/>
  <c r="AL1664" i="7"/>
  <c r="AM1664" i="7"/>
  <c r="AN1664" i="7"/>
  <c r="AC1665" i="7"/>
  <c r="AD1665" i="7"/>
  <c r="AE1665" i="7"/>
  <c r="AF1665" i="7"/>
  <c r="AG1665" i="7"/>
  <c r="AH1665" i="7"/>
  <c r="AI1665" i="7"/>
  <c r="AJ1665" i="7"/>
  <c r="AK1665" i="7"/>
  <c r="AL1665" i="7"/>
  <c r="AM1665" i="7"/>
  <c r="AN1665" i="7"/>
  <c r="AC1666" i="7"/>
  <c r="AD1666" i="7"/>
  <c r="AE1666" i="7"/>
  <c r="AF1666" i="7"/>
  <c r="AG1666" i="7"/>
  <c r="AH1666" i="7"/>
  <c r="AI1666" i="7"/>
  <c r="AJ1666" i="7"/>
  <c r="AK1666" i="7"/>
  <c r="AL1666" i="7"/>
  <c r="AM1666" i="7"/>
  <c r="AN1666" i="7"/>
  <c r="AC1667" i="7"/>
  <c r="AD1667" i="7"/>
  <c r="AE1667" i="7"/>
  <c r="AF1667" i="7"/>
  <c r="AG1667" i="7"/>
  <c r="AH1667" i="7"/>
  <c r="AI1667" i="7"/>
  <c r="AJ1667" i="7"/>
  <c r="AK1667" i="7"/>
  <c r="AL1667" i="7"/>
  <c r="AM1667" i="7"/>
  <c r="AN1667" i="7"/>
  <c r="AC1668" i="7"/>
  <c r="AD1668" i="7"/>
  <c r="AE1668" i="7"/>
  <c r="AF1668" i="7"/>
  <c r="AG1668" i="7"/>
  <c r="AH1668" i="7"/>
  <c r="AI1668" i="7"/>
  <c r="AJ1668" i="7"/>
  <c r="AK1668" i="7"/>
  <c r="AL1668" i="7"/>
  <c r="AM1668" i="7"/>
  <c r="AN1668" i="7"/>
  <c r="AC1669" i="7"/>
  <c r="AD1669" i="7"/>
  <c r="AE1669" i="7"/>
  <c r="AF1669" i="7"/>
  <c r="AG1669" i="7"/>
  <c r="AH1669" i="7"/>
  <c r="AI1669" i="7"/>
  <c r="AJ1669" i="7"/>
  <c r="AK1669" i="7"/>
  <c r="AL1669" i="7"/>
  <c r="AM1669" i="7"/>
  <c r="AN1669" i="7"/>
  <c r="AC1670" i="7"/>
  <c r="AD1670" i="7"/>
  <c r="AE1670" i="7"/>
  <c r="AF1670" i="7"/>
  <c r="AG1670" i="7"/>
  <c r="AH1670" i="7"/>
  <c r="AI1670" i="7"/>
  <c r="AJ1670" i="7"/>
  <c r="AK1670" i="7"/>
  <c r="AL1670" i="7"/>
  <c r="AM1670" i="7"/>
  <c r="AN1670" i="7"/>
  <c r="AC1671" i="7"/>
  <c r="AD1671" i="7"/>
  <c r="AE1671" i="7"/>
  <c r="AF1671" i="7"/>
  <c r="AG1671" i="7"/>
  <c r="AH1671" i="7"/>
  <c r="AI1671" i="7"/>
  <c r="AJ1671" i="7"/>
  <c r="AK1671" i="7"/>
  <c r="AL1671" i="7"/>
  <c r="AM1671" i="7"/>
  <c r="AN1671" i="7"/>
  <c r="AC1672" i="7"/>
  <c r="AD1672" i="7"/>
  <c r="AE1672" i="7"/>
  <c r="AF1672" i="7"/>
  <c r="AG1672" i="7"/>
  <c r="AH1672" i="7"/>
  <c r="AI1672" i="7"/>
  <c r="AJ1672" i="7"/>
  <c r="AK1672" i="7"/>
  <c r="AL1672" i="7"/>
  <c r="AM1672" i="7"/>
  <c r="AN1672" i="7"/>
  <c r="AC1673" i="7"/>
  <c r="AD1673" i="7"/>
  <c r="AE1673" i="7"/>
  <c r="AF1673" i="7"/>
  <c r="AG1673" i="7"/>
  <c r="AH1673" i="7"/>
  <c r="AI1673" i="7"/>
  <c r="AJ1673" i="7"/>
  <c r="AK1673" i="7"/>
  <c r="AL1673" i="7"/>
  <c r="AM1673" i="7"/>
  <c r="AN1673" i="7"/>
  <c r="AC1674" i="7"/>
  <c r="AD1674" i="7"/>
  <c r="AE1674" i="7"/>
  <c r="AF1674" i="7"/>
  <c r="AG1674" i="7"/>
  <c r="AH1674" i="7"/>
  <c r="AI1674" i="7"/>
  <c r="AJ1674" i="7"/>
  <c r="AK1674" i="7"/>
  <c r="AL1674" i="7"/>
  <c r="AM1674" i="7"/>
  <c r="AN1674" i="7"/>
  <c r="AC1675" i="7"/>
  <c r="AD1675" i="7"/>
  <c r="AE1675" i="7"/>
  <c r="AF1675" i="7"/>
  <c r="AG1675" i="7"/>
  <c r="AH1675" i="7"/>
  <c r="AI1675" i="7"/>
  <c r="AJ1675" i="7"/>
  <c r="AK1675" i="7"/>
  <c r="AL1675" i="7"/>
  <c r="AM1675" i="7"/>
  <c r="AN1675" i="7"/>
  <c r="AC1676" i="7"/>
  <c r="AD1676" i="7"/>
  <c r="AE1676" i="7"/>
  <c r="AF1676" i="7"/>
  <c r="AG1676" i="7"/>
  <c r="AH1676" i="7"/>
  <c r="AI1676" i="7"/>
  <c r="AJ1676" i="7"/>
  <c r="AK1676" i="7"/>
  <c r="AL1676" i="7"/>
  <c r="AM1676" i="7"/>
  <c r="AN1676" i="7"/>
  <c r="AC1677" i="7"/>
  <c r="AD1677" i="7"/>
  <c r="AE1677" i="7"/>
  <c r="AF1677" i="7"/>
  <c r="AG1677" i="7"/>
  <c r="AH1677" i="7"/>
  <c r="AI1677" i="7"/>
  <c r="AJ1677" i="7"/>
  <c r="AK1677" i="7"/>
  <c r="AL1677" i="7"/>
  <c r="AM1677" i="7"/>
  <c r="AN1677" i="7"/>
  <c r="AC1678" i="7"/>
  <c r="AD1678" i="7"/>
  <c r="AE1678" i="7"/>
  <c r="AF1678" i="7"/>
  <c r="AG1678" i="7"/>
  <c r="AH1678" i="7"/>
  <c r="AI1678" i="7"/>
  <c r="AJ1678" i="7"/>
  <c r="AK1678" i="7"/>
  <c r="AL1678" i="7"/>
  <c r="AM1678" i="7"/>
  <c r="AN1678" i="7"/>
  <c r="AC1679" i="7"/>
  <c r="AD1679" i="7"/>
  <c r="AE1679" i="7"/>
  <c r="AF1679" i="7"/>
  <c r="AG1679" i="7"/>
  <c r="AH1679" i="7"/>
  <c r="AI1679" i="7"/>
  <c r="AJ1679" i="7"/>
  <c r="AK1679" i="7"/>
  <c r="AL1679" i="7"/>
  <c r="AM1679" i="7"/>
  <c r="AN1679" i="7"/>
  <c r="AC1680" i="7"/>
  <c r="AD1680" i="7"/>
  <c r="AE1680" i="7"/>
  <c r="AF1680" i="7"/>
  <c r="AG1680" i="7"/>
  <c r="AH1680" i="7"/>
  <c r="AI1680" i="7"/>
  <c r="AJ1680" i="7"/>
  <c r="AK1680" i="7"/>
  <c r="AL1680" i="7"/>
  <c r="AM1680" i="7"/>
  <c r="AN1680" i="7"/>
  <c r="AC1681" i="7"/>
  <c r="AD1681" i="7"/>
  <c r="AE1681" i="7"/>
  <c r="AF1681" i="7"/>
  <c r="AG1681" i="7"/>
  <c r="AH1681" i="7"/>
  <c r="AI1681" i="7"/>
  <c r="AJ1681" i="7"/>
  <c r="AK1681" i="7"/>
  <c r="AL1681" i="7"/>
  <c r="AM1681" i="7"/>
  <c r="AN1681" i="7"/>
  <c r="AC1682" i="7"/>
  <c r="AD1682" i="7"/>
  <c r="AE1682" i="7"/>
  <c r="AF1682" i="7"/>
  <c r="AG1682" i="7"/>
  <c r="AH1682" i="7"/>
  <c r="AI1682" i="7"/>
  <c r="AJ1682" i="7"/>
  <c r="AK1682" i="7"/>
  <c r="AL1682" i="7"/>
  <c r="AM1682" i="7"/>
  <c r="AN1682" i="7"/>
  <c r="AC1683" i="7"/>
  <c r="AD1683" i="7"/>
  <c r="AE1683" i="7"/>
  <c r="AF1683" i="7"/>
  <c r="AG1683" i="7"/>
  <c r="AH1683" i="7"/>
  <c r="AI1683" i="7"/>
  <c r="AJ1683" i="7"/>
  <c r="AK1683" i="7"/>
  <c r="AL1683" i="7"/>
  <c r="AM1683" i="7"/>
  <c r="AN1683" i="7"/>
  <c r="AC1684" i="7"/>
  <c r="AD1684" i="7"/>
  <c r="AE1684" i="7"/>
  <c r="AF1684" i="7"/>
  <c r="AG1684" i="7"/>
  <c r="AH1684" i="7"/>
  <c r="AI1684" i="7"/>
  <c r="AJ1684" i="7"/>
  <c r="AK1684" i="7"/>
  <c r="AL1684" i="7"/>
  <c r="AM1684" i="7"/>
  <c r="AN1684" i="7"/>
  <c r="AC1685" i="7"/>
  <c r="AD1685" i="7"/>
  <c r="AE1685" i="7"/>
  <c r="AF1685" i="7"/>
  <c r="AG1685" i="7"/>
  <c r="AH1685" i="7"/>
  <c r="AI1685" i="7"/>
  <c r="AJ1685" i="7"/>
  <c r="AK1685" i="7"/>
  <c r="AL1685" i="7"/>
  <c r="AM1685" i="7"/>
  <c r="AN1685" i="7"/>
  <c r="AC1686" i="7"/>
  <c r="AD1686" i="7"/>
  <c r="AE1686" i="7"/>
  <c r="AF1686" i="7"/>
  <c r="AG1686" i="7"/>
  <c r="AH1686" i="7"/>
  <c r="AI1686" i="7"/>
  <c r="AJ1686" i="7"/>
  <c r="AK1686" i="7"/>
  <c r="AL1686" i="7"/>
  <c r="AM1686" i="7"/>
  <c r="AN1686" i="7"/>
  <c r="AC1687" i="7"/>
  <c r="AD1687" i="7"/>
  <c r="AE1687" i="7"/>
  <c r="AF1687" i="7"/>
  <c r="AG1687" i="7"/>
  <c r="AH1687" i="7"/>
  <c r="AI1687" i="7"/>
  <c r="AJ1687" i="7"/>
  <c r="AK1687" i="7"/>
  <c r="AL1687" i="7"/>
  <c r="AM1687" i="7"/>
  <c r="AN1687" i="7"/>
  <c r="AC1688" i="7"/>
  <c r="AD1688" i="7"/>
  <c r="AE1688" i="7"/>
  <c r="AF1688" i="7"/>
  <c r="AG1688" i="7"/>
  <c r="AH1688" i="7"/>
  <c r="AI1688" i="7"/>
  <c r="AJ1688" i="7"/>
  <c r="AK1688" i="7"/>
  <c r="AL1688" i="7"/>
  <c r="AM1688" i="7"/>
  <c r="AN1688" i="7"/>
  <c r="AC1689" i="7"/>
  <c r="AD1689" i="7"/>
  <c r="AE1689" i="7"/>
  <c r="AF1689" i="7"/>
  <c r="AG1689" i="7"/>
  <c r="AH1689" i="7"/>
  <c r="AI1689" i="7"/>
  <c r="AJ1689" i="7"/>
  <c r="AK1689" i="7"/>
  <c r="AL1689" i="7"/>
  <c r="AM1689" i="7"/>
  <c r="AN1689" i="7"/>
  <c r="AC1690" i="7"/>
  <c r="AD1690" i="7"/>
  <c r="AE1690" i="7"/>
  <c r="AF1690" i="7"/>
  <c r="AG1690" i="7"/>
  <c r="AH1690" i="7"/>
  <c r="AI1690" i="7"/>
  <c r="AJ1690" i="7"/>
  <c r="AK1690" i="7"/>
  <c r="AL1690" i="7"/>
  <c r="AM1690" i="7"/>
  <c r="AN1690" i="7"/>
  <c r="AC1691" i="7"/>
  <c r="AD1691" i="7"/>
  <c r="AE1691" i="7"/>
  <c r="AF1691" i="7"/>
  <c r="AG1691" i="7"/>
  <c r="AH1691" i="7"/>
  <c r="AI1691" i="7"/>
  <c r="AJ1691" i="7"/>
  <c r="AK1691" i="7"/>
  <c r="AL1691" i="7"/>
  <c r="AM1691" i="7"/>
  <c r="AN1691" i="7"/>
  <c r="AC1692" i="7"/>
  <c r="AD1692" i="7"/>
  <c r="AE1692" i="7"/>
  <c r="AF1692" i="7"/>
  <c r="AG1692" i="7"/>
  <c r="AH1692" i="7"/>
  <c r="AI1692" i="7"/>
  <c r="AJ1692" i="7"/>
  <c r="AK1692" i="7"/>
  <c r="AL1692" i="7"/>
  <c r="AM1692" i="7"/>
  <c r="AN1692" i="7"/>
  <c r="AC1693" i="7"/>
  <c r="AD1693" i="7"/>
  <c r="AE1693" i="7"/>
  <c r="AF1693" i="7"/>
  <c r="AG1693" i="7"/>
  <c r="AH1693" i="7"/>
  <c r="AI1693" i="7"/>
  <c r="AJ1693" i="7"/>
  <c r="AK1693" i="7"/>
  <c r="AL1693" i="7"/>
  <c r="AM1693" i="7"/>
  <c r="AN1693" i="7"/>
  <c r="AC1694" i="7"/>
  <c r="AD1694" i="7"/>
  <c r="AE1694" i="7"/>
  <c r="AF1694" i="7"/>
  <c r="AG1694" i="7"/>
  <c r="AH1694" i="7"/>
  <c r="AI1694" i="7"/>
  <c r="AJ1694" i="7"/>
  <c r="AK1694" i="7"/>
  <c r="AL1694" i="7"/>
  <c r="AM1694" i="7"/>
  <c r="AN1694" i="7"/>
  <c r="AC1695" i="7"/>
  <c r="AD1695" i="7"/>
  <c r="AE1695" i="7"/>
  <c r="AF1695" i="7"/>
  <c r="AG1695" i="7"/>
  <c r="AH1695" i="7"/>
  <c r="AI1695" i="7"/>
  <c r="AJ1695" i="7"/>
  <c r="AK1695" i="7"/>
  <c r="AL1695" i="7"/>
  <c r="AM1695" i="7"/>
  <c r="AN1695" i="7"/>
  <c r="AC1696" i="7"/>
  <c r="AD1696" i="7"/>
  <c r="AE1696" i="7"/>
  <c r="AF1696" i="7"/>
  <c r="AG1696" i="7"/>
  <c r="AH1696" i="7"/>
  <c r="AI1696" i="7"/>
  <c r="AJ1696" i="7"/>
  <c r="AK1696" i="7"/>
  <c r="AL1696" i="7"/>
  <c r="AM1696" i="7"/>
  <c r="AN1696" i="7"/>
  <c r="AC1697" i="7"/>
  <c r="AD1697" i="7"/>
  <c r="AE1697" i="7"/>
  <c r="AF1697" i="7"/>
  <c r="AG1697" i="7"/>
  <c r="AH1697" i="7"/>
  <c r="AI1697" i="7"/>
  <c r="AJ1697" i="7"/>
  <c r="AK1697" i="7"/>
  <c r="AL1697" i="7"/>
  <c r="AM1697" i="7"/>
  <c r="AN1697" i="7"/>
  <c r="AC1698" i="7"/>
  <c r="AD1698" i="7"/>
  <c r="AE1698" i="7"/>
  <c r="AF1698" i="7"/>
  <c r="AG1698" i="7"/>
  <c r="AH1698" i="7"/>
  <c r="AI1698" i="7"/>
  <c r="AJ1698" i="7"/>
  <c r="AK1698" i="7"/>
  <c r="AL1698" i="7"/>
  <c r="AM1698" i="7"/>
  <c r="AN1698" i="7"/>
  <c r="AC1699" i="7"/>
  <c r="AD1699" i="7"/>
  <c r="AE1699" i="7"/>
  <c r="AF1699" i="7"/>
  <c r="AG1699" i="7"/>
  <c r="AH1699" i="7"/>
  <c r="AI1699" i="7"/>
  <c r="AJ1699" i="7"/>
  <c r="AK1699" i="7"/>
  <c r="AL1699" i="7"/>
  <c r="AM1699" i="7"/>
  <c r="AN1699" i="7"/>
  <c r="AC1700" i="7"/>
  <c r="AD1700" i="7"/>
  <c r="AE1700" i="7"/>
  <c r="AF1700" i="7"/>
  <c r="AG1700" i="7"/>
  <c r="AH1700" i="7"/>
  <c r="AI1700" i="7"/>
  <c r="AJ1700" i="7"/>
  <c r="AK1700" i="7"/>
  <c r="AL1700" i="7"/>
  <c r="AM1700" i="7"/>
  <c r="AN1700" i="7"/>
  <c r="AC1701" i="7"/>
  <c r="AD1701" i="7"/>
  <c r="AE1701" i="7"/>
  <c r="AF1701" i="7"/>
  <c r="AG1701" i="7"/>
  <c r="AH1701" i="7"/>
  <c r="AI1701" i="7"/>
  <c r="AJ1701" i="7"/>
  <c r="AK1701" i="7"/>
  <c r="AL1701" i="7"/>
  <c r="AM1701" i="7"/>
  <c r="AN1701" i="7"/>
  <c r="AC1702" i="7"/>
  <c r="AD1702" i="7"/>
  <c r="AE1702" i="7"/>
  <c r="AF1702" i="7"/>
  <c r="AG1702" i="7"/>
  <c r="AH1702" i="7"/>
  <c r="AI1702" i="7"/>
  <c r="AJ1702" i="7"/>
  <c r="AK1702" i="7"/>
  <c r="AL1702" i="7"/>
  <c r="AM1702" i="7"/>
  <c r="AN1702" i="7"/>
  <c r="AC1703" i="7"/>
  <c r="AD1703" i="7"/>
  <c r="AE1703" i="7"/>
  <c r="AF1703" i="7"/>
  <c r="AG1703" i="7"/>
  <c r="AH1703" i="7"/>
  <c r="AI1703" i="7"/>
  <c r="AJ1703" i="7"/>
  <c r="AK1703" i="7"/>
  <c r="AL1703" i="7"/>
  <c r="AM1703" i="7"/>
  <c r="AN1703" i="7"/>
  <c r="AC1704" i="7"/>
  <c r="AD1704" i="7"/>
  <c r="AE1704" i="7"/>
  <c r="AF1704" i="7"/>
  <c r="AG1704" i="7"/>
  <c r="AH1704" i="7"/>
  <c r="AI1704" i="7"/>
  <c r="AJ1704" i="7"/>
  <c r="AK1704" i="7"/>
  <c r="AL1704" i="7"/>
  <c r="AM1704" i="7"/>
  <c r="AN1704" i="7"/>
  <c r="AC1705" i="7"/>
  <c r="AD1705" i="7"/>
  <c r="AE1705" i="7"/>
  <c r="AF1705" i="7"/>
  <c r="AG1705" i="7"/>
  <c r="AH1705" i="7"/>
  <c r="AI1705" i="7"/>
  <c r="AJ1705" i="7"/>
  <c r="AK1705" i="7"/>
  <c r="AL1705" i="7"/>
  <c r="AM1705" i="7"/>
  <c r="AN1705" i="7"/>
  <c r="AC1706" i="7"/>
  <c r="AD1706" i="7"/>
  <c r="AE1706" i="7"/>
  <c r="AF1706" i="7"/>
  <c r="AG1706" i="7"/>
  <c r="AH1706" i="7"/>
  <c r="AI1706" i="7"/>
  <c r="AJ1706" i="7"/>
  <c r="AK1706" i="7"/>
  <c r="AL1706" i="7"/>
  <c r="AM1706" i="7"/>
  <c r="AN1706" i="7"/>
  <c r="AC1707" i="7"/>
  <c r="AD1707" i="7"/>
  <c r="AE1707" i="7"/>
  <c r="AF1707" i="7"/>
  <c r="AG1707" i="7"/>
  <c r="AH1707" i="7"/>
  <c r="AI1707" i="7"/>
  <c r="AJ1707" i="7"/>
  <c r="AK1707" i="7"/>
  <c r="AL1707" i="7"/>
  <c r="AM1707" i="7"/>
  <c r="AN1707" i="7"/>
  <c r="AC1708" i="7"/>
  <c r="AD1708" i="7"/>
  <c r="AE1708" i="7"/>
  <c r="AF1708" i="7"/>
  <c r="AG1708" i="7"/>
  <c r="AH1708" i="7"/>
  <c r="AI1708" i="7"/>
  <c r="AJ1708" i="7"/>
  <c r="AK1708" i="7"/>
  <c r="AL1708" i="7"/>
  <c r="AM1708" i="7"/>
  <c r="AN1708" i="7"/>
  <c r="AC1709" i="7"/>
  <c r="AD1709" i="7"/>
  <c r="AE1709" i="7"/>
  <c r="AF1709" i="7"/>
  <c r="AG1709" i="7"/>
  <c r="AH1709" i="7"/>
  <c r="AI1709" i="7"/>
  <c r="AJ1709" i="7"/>
  <c r="AK1709" i="7"/>
  <c r="AL1709" i="7"/>
  <c r="AM1709" i="7"/>
  <c r="AN1709" i="7"/>
  <c r="AC1710" i="7"/>
  <c r="AD1710" i="7"/>
  <c r="AE1710" i="7"/>
  <c r="AF1710" i="7"/>
  <c r="AG1710" i="7"/>
  <c r="AH1710" i="7"/>
  <c r="AI1710" i="7"/>
  <c r="AJ1710" i="7"/>
  <c r="AK1710" i="7"/>
  <c r="AL1710" i="7"/>
  <c r="AM1710" i="7"/>
  <c r="AN1710" i="7"/>
  <c r="AC1711" i="7"/>
  <c r="AD1711" i="7"/>
  <c r="AE1711" i="7"/>
  <c r="AF1711" i="7"/>
  <c r="AG1711" i="7"/>
  <c r="AH1711" i="7"/>
  <c r="AI1711" i="7"/>
  <c r="AJ1711" i="7"/>
  <c r="AK1711" i="7"/>
  <c r="AL1711" i="7"/>
  <c r="AM1711" i="7"/>
  <c r="AN1711" i="7"/>
  <c r="AC1712" i="7"/>
  <c r="AD1712" i="7"/>
  <c r="AE1712" i="7"/>
  <c r="AF1712" i="7"/>
  <c r="AG1712" i="7"/>
  <c r="AH1712" i="7"/>
  <c r="AI1712" i="7"/>
  <c r="AJ1712" i="7"/>
  <c r="AK1712" i="7"/>
  <c r="AL1712" i="7"/>
  <c r="AM1712" i="7"/>
  <c r="AN1712" i="7"/>
  <c r="AC1713" i="7"/>
  <c r="AD1713" i="7"/>
  <c r="AE1713" i="7"/>
  <c r="AF1713" i="7"/>
  <c r="AG1713" i="7"/>
  <c r="AH1713" i="7"/>
  <c r="AI1713" i="7"/>
  <c r="AJ1713" i="7"/>
  <c r="AK1713" i="7"/>
  <c r="AL1713" i="7"/>
  <c r="AM1713" i="7"/>
  <c r="AN1713" i="7"/>
  <c r="AC1714" i="7"/>
  <c r="AD1714" i="7"/>
  <c r="AE1714" i="7"/>
  <c r="AF1714" i="7"/>
  <c r="AG1714" i="7"/>
  <c r="AH1714" i="7"/>
  <c r="AI1714" i="7"/>
  <c r="AJ1714" i="7"/>
  <c r="AK1714" i="7"/>
  <c r="AL1714" i="7"/>
  <c r="AM1714" i="7"/>
  <c r="AN1714" i="7"/>
  <c r="AC1715" i="7"/>
  <c r="AD1715" i="7"/>
  <c r="AE1715" i="7"/>
  <c r="AF1715" i="7"/>
  <c r="AG1715" i="7"/>
  <c r="AH1715" i="7"/>
  <c r="AI1715" i="7"/>
  <c r="AJ1715" i="7"/>
  <c r="AK1715" i="7"/>
  <c r="AL1715" i="7"/>
  <c r="AM1715" i="7"/>
  <c r="AN1715" i="7"/>
  <c r="AC1716" i="7"/>
  <c r="AD1716" i="7"/>
  <c r="AE1716" i="7"/>
  <c r="AF1716" i="7"/>
  <c r="AG1716" i="7"/>
  <c r="AH1716" i="7"/>
  <c r="AI1716" i="7"/>
  <c r="AJ1716" i="7"/>
  <c r="AK1716" i="7"/>
  <c r="AL1716" i="7"/>
  <c r="AM1716" i="7"/>
  <c r="AN1716" i="7"/>
  <c r="AC1717" i="7"/>
  <c r="AD1717" i="7"/>
  <c r="AE1717" i="7"/>
  <c r="AF1717" i="7"/>
  <c r="AG1717" i="7"/>
  <c r="AH1717" i="7"/>
  <c r="AI1717" i="7"/>
  <c r="AJ1717" i="7"/>
  <c r="AK1717" i="7"/>
  <c r="AL1717" i="7"/>
  <c r="AM1717" i="7"/>
  <c r="AN1717" i="7"/>
  <c r="AC1718" i="7"/>
  <c r="AD1718" i="7"/>
  <c r="AE1718" i="7"/>
  <c r="AF1718" i="7"/>
  <c r="AG1718" i="7"/>
  <c r="AH1718" i="7"/>
  <c r="AI1718" i="7"/>
  <c r="AJ1718" i="7"/>
  <c r="AK1718" i="7"/>
  <c r="AL1718" i="7"/>
  <c r="AM1718" i="7"/>
  <c r="AN1718" i="7"/>
  <c r="AC1719" i="7"/>
  <c r="AD1719" i="7"/>
  <c r="AE1719" i="7"/>
  <c r="AF1719" i="7"/>
  <c r="AG1719" i="7"/>
  <c r="AH1719" i="7"/>
  <c r="AI1719" i="7"/>
  <c r="AJ1719" i="7"/>
  <c r="AK1719" i="7"/>
  <c r="AL1719" i="7"/>
  <c r="AM1719" i="7"/>
  <c r="AN1719" i="7"/>
  <c r="AC1720" i="7"/>
  <c r="AD1720" i="7"/>
  <c r="AE1720" i="7"/>
  <c r="AF1720" i="7"/>
  <c r="AG1720" i="7"/>
  <c r="AH1720" i="7"/>
  <c r="AI1720" i="7"/>
  <c r="AJ1720" i="7"/>
  <c r="AK1720" i="7"/>
  <c r="AL1720" i="7"/>
  <c r="AM1720" i="7"/>
  <c r="AN1720" i="7"/>
  <c r="AC1721" i="7"/>
  <c r="AD1721" i="7"/>
  <c r="AE1721" i="7"/>
  <c r="AF1721" i="7"/>
  <c r="AG1721" i="7"/>
  <c r="AH1721" i="7"/>
  <c r="AI1721" i="7"/>
  <c r="AJ1721" i="7"/>
  <c r="AK1721" i="7"/>
  <c r="AL1721" i="7"/>
  <c r="AM1721" i="7"/>
  <c r="AN1721" i="7"/>
  <c r="AC1722" i="7"/>
  <c r="AD1722" i="7"/>
  <c r="AE1722" i="7"/>
  <c r="AF1722" i="7"/>
  <c r="AG1722" i="7"/>
  <c r="AH1722" i="7"/>
  <c r="AI1722" i="7"/>
  <c r="AJ1722" i="7"/>
  <c r="AK1722" i="7"/>
  <c r="AL1722" i="7"/>
  <c r="AM1722" i="7"/>
  <c r="AN1722" i="7"/>
  <c r="AC1723" i="7"/>
  <c r="AD1723" i="7"/>
  <c r="AE1723" i="7"/>
  <c r="AF1723" i="7"/>
  <c r="AG1723" i="7"/>
  <c r="AH1723" i="7"/>
  <c r="AI1723" i="7"/>
  <c r="AJ1723" i="7"/>
  <c r="AK1723" i="7"/>
  <c r="AL1723" i="7"/>
  <c r="AM1723" i="7"/>
  <c r="AN1723" i="7"/>
  <c r="AC1724" i="7"/>
  <c r="AD1724" i="7"/>
  <c r="AE1724" i="7"/>
  <c r="AF1724" i="7"/>
  <c r="AG1724" i="7"/>
  <c r="AH1724" i="7"/>
  <c r="AI1724" i="7"/>
  <c r="AJ1724" i="7"/>
  <c r="AK1724" i="7"/>
  <c r="AL1724" i="7"/>
  <c r="AM1724" i="7"/>
  <c r="AN1724" i="7"/>
  <c r="AC1725" i="7"/>
  <c r="AD1725" i="7"/>
  <c r="AE1725" i="7"/>
  <c r="AF1725" i="7"/>
  <c r="AG1725" i="7"/>
  <c r="AH1725" i="7"/>
  <c r="AI1725" i="7"/>
  <c r="AJ1725" i="7"/>
  <c r="AK1725" i="7"/>
  <c r="AL1725" i="7"/>
  <c r="AM1725" i="7"/>
  <c r="AN1725" i="7"/>
  <c r="AC1726" i="7"/>
  <c r="AD1726" i="7"/>
  <c r="AE1726" i="7"/>
  <c r="AF1726" i="7"/>
  <c r="AG1726" i="7"/>
  <c r="AH1726" i="7"/>
  <c r="AI1726" i="7"/>
  <c r="AJ1726" i="7"/>
  <c r="AK1726" i="7"/>
  <c r="AL1726" i="7"/>
  <c r="AM1726" i="7"/>
  <c r="AN1726" i="7"/>
  <c r="AC1727" i="7"/>
  <c r="AD1727" i="7"/>
  <c r="AE1727" i="7"/>
  <c r="AF1727" i="7"/>
  <c r="AG1727" i="7"/>
  <c r="AH1727" i="7"/>
  <c r="AI1727" i="7"/>
  <c r="AJ1727" i="7"/>
  <c r="AK1727" i="7"/>
  <c r="AL1727" i="7"/>
  <c r="AM1727" i="7"/>
  <c r="AN1727" i="7"/>
  <c r="AC1728" i="7"/>
  <c r="AD1728" i="7"/>
  <c r="AE1728" i="7"/>
  <c r="AF1728" i="7"/>
  <c r="AG1728" i="7"/>
  <c r="AH1728" i="7"/>
  <c r="AI1728" i="7"/>
  <c r="AJ1728" i="7"/>
  <c r="AK1728" i="7"/>
  <c r="AL1728" i="7"/>
  <c r="AM1728" i="7"/>
  <c r="AN1728" i="7"/>
  <c r="AC1729" i="7"/>
  <c r="AD1729" i="7"/>
  <c r="AE1729" i="7"/>
  <c r="AF1729" i="7"/>
  <c r="AG1729" i="7"/>
  <c r="AH1729" i="7"/>
  <c r="AI1729" i="7"/>
  <c r="AJ1729" i="7"/>
  <c r="AK1729" i="7"/>
  <c r="AL1729" i="7"/>
  <c r="AM1729" i="7"/>
  <c r="AN1729" i="7"/>
  <c r="AC1730" i="7"/>
  <c r="AD1730" i="7"/>
  <c r="AE1730" i="7"/>
  <c r="AF1730" i="7"/>
  <c r="AG1730" i="7"/>
  <c r="AH1730" i="7"/>
  <c r="AI1730" i="7"/>
  <c r="AJ1730" i="7"/>
  <c r="AK1730" i="7"/>
  <c r="AL1730" i="7"/>
  <c r="AM1730" i="7"/>
  <c r="AN1730" i="7"/>
  <c r="AC1731" i="7"/>
  <c r="AD1731" i="7"/>
  <c r="AE1731" i="7"/>
  <c r="AF1731" i="7"/>
  <c r="AG1731" i="7"/>
  <c r="AH1731" i="7"/>
  <c r="AI1731" i="7"/>
  <c r="AJ1731" i="7"/>
  <c r="AK1731" i="7"/>
  <c r="AL1731" i="7"/>
  <c r="AM1731" i="7"/>
  <c r="AN1731" i="7"/>
  <c r="AC1732" i="7"/>
  <c r="AD1732" i="7"/>
  <c r="AE1732" i="7"/>
  <c r="AF1732" i="7"/>
  <c r="AG1732" i="7"/>
  <c r="AH1732" i="7"/>
  <c r="AI1732" i="7"/>
  <c r="AJ1732" i="7"/>
  <c r="AK1732" i="7"/>
  <c r="AL1732" i="7"/>
  <c r="AM1732" i="7"/>
  <c r="AN1732" i="7"/>
  <c r="AC1733" i="7"/>
  <c r="AD1733" i="7"/>
  <c r="AE1733" i="7"/>
  <c r="AF1733" i="7"/>
  <c r="AG1733" i="7"/>
  <c r="AH1733" i="7"/>
  <c r="AI1733" i="7"/>
  <c r="AJ1733" i="7"/>
  <c r="AK1733" i="7"/>
  <c r="AL1733" i="7"/>
  <c r="AM1733" i="7"/>
  <c r="AN1733" i="7"/>
  <c r="AC1734" i="7"/>
  <c r="AD1734" i="7"/>
  <c r="AE1734" i="7"/>
  <c r="AF1734" i="7"/>
  <c r="AG1734" i="7"/>
  <c r="AH1734" i="7"/>
  <c r="AI1734" i="7"/>
  <c r="AJ1734" i="7"/>
  <c r="AK1734" i="7"/>
  <c r="AL1734" i="7"/>
  <c r="AM1734" i="7"/>
  <c r="AN1734" i="7"/>
  <c r="AC1735" i="7"/>
  <c r="AD1735" i="7"/>
  <c r="AE1735" i="7"/>
  <c r="AF1735" i="7"/>
  <c r="AG1735" i="7"/>
  <c r="AH1735" i="7"/>
  <c r="AI1735" i="7"/>
  <c r="AJ1735" i="7"/>
  <c r="AK1735" i="7"/>
  <c r="AL1735" i="7"/>
  <c r="AM1735" i="7"/>
  <c r="AN1735" i="7"/>
  <c r="AC1736" i="7"/>
  <c r="AD1736" i="7"/>
  <c r="AE1736" i="7"/>
  <c r="AF1736" i="7"/>
  <c r="AG1736" i="7"/>
  <c r="AH1736" i="7"/>
  <c r="AI1736" i="7"/>
  <c r="AJ1736" i="7"/>
  <c r="AK1736" i="7"/>
  <c r="AL1736" i="7"/>
  <c r="AM1736" i="7"/>
  <c r="AN1736" i="7"/>
  <c r="AC1737" i="7"/>
  <c r="AD1737" i="7"/>
  <c r="AE1737" i="7"/>
  <c r="AF1737" i="7"/>
  <c r="AG1737" i="7"/>
  <c r="AH1737" i="7"/>
  <c r="AI1737" i="7"/>
  <c r="AJ1737" i="7"/>
  <c r="AK1737" i="7"/>
  <c r="AL1737" i="7"/>
  <c r="AM1737" i="7"/>
  <c r="AN1737" i="7"/>
  <c r="AC1738" i="7"/>
  <c r="AD1738" i="7"/>
  <c r="AE1738" i="7"/>
  <c r="AF1738" i="7"/>
  <c r="AG1738" i="7"/>
  <c r="AH1738" i="7"/>
  <c r="AI1738" i="7"/>
  <c r="AJ1738" i="7"/>
  <c r="AK1738" i="7"/>
  <c r="AL1738" i="7"/>
  <c r="AM1738" i="7"/>
  <c r="AN1738" i="7"/>
  <c r="AC1739" i="7"/>
  <c r="AD1739" i="7"/>
  <c r="AE1739" i="7"/>
  <c r="AF1739" i="7"/>
  <c r="AG1739" i="7"/>
  <c r="AH1739" i="7"/>
  <c r="AI1739" i="7"/>
  <c r="AJ1739" i="7"/>
  <c r="AK1739" i="7"/>
  <c r="AL1739" i="7"/>
  <c r="AM1739" i="7"/>
  <c r="AN1739" i="7"/>
  <c r="AC1740" i="7"/>
  <c r="AD1740" i="7"/>
  <c r="AE1740" i="7"/>
  <c r="AF1740" i="7"/>
  <c r="AG1740" i="7"/>
  <c r="AH1740" i="7"/>
  <c r="AI1740" i="7"/>
  <c r="AJ1740" i="7"/>
  <c r="AK1740" i="7"/>
  <c r="AL1740" i="7"/>
  <c r="AM1740" i="7"/>
  <c r="AN1740" i="7"/>
  <c r="AC1741" i="7"/>
  <c r="AD1741" i="7"/>
  <c r="AE1741" i="7"/>
  <c r="AF1741" i="7"/>
  <c r="AG1741" i="7"/>
  <c r="AH1741" i="7"/>
  <c r="AI1741" i="7"/>
  <c r="AJ1741" i="7"/>
  <c r="AK1741" i="7"/>
  <c r="AL1741" i="7"/>
  <c r="AM1741" i="7"/>
  <c r="AN1741" i="7"/>
  <c r="AC1742" i="7"/>
  <c r="AD1742" i="7"/>
  <c r="AE1742" i="7"/>
  <c r="AF1742" i="7"/>
  <c r="AG1742" i="7"/>
  <c r="AH1742" i="7"/>
  <c r="AI1742" i="7"/>
  <c r="AJ1742" i="7"/>
  <c r="AK1742" i="7"/>
  <c r="AL1742" i="7"/>
  <c r="AM1742" i="7"/>
  <c r="AN1742" i="7"/>
  <c r="AC1743" i="7"/>
  <c r="AD1743" i="7"/>
  <c r="AE1743" i="7"/>
  <c r="AF1743" i="7"/>
  <c r="AG1743" i="7"/>
  <c r="AH1743" i="7"/>
  <c r="AI1743" i="7"/>
  <c r="AJ1743" i="7"/>
  <c r="AK1743" i="7"/>
  <c r="AL1743" i="7"/>
  <c r="AM1743" i="7"/>
  <c r="AN1743" i="7"/>
  <c r="AC1744" i="7"/>
  <c r="AD1744" i="7"/>
  <c r="AE1744" i="7"/>
  <c r="AF1744" i="7"/>
  <c r="AG1744" i="7"/>
  <c r="AH1744" i="7"/>
  <c r="AI1744" i="7"/>
  <c r="AJ1744" i="7"/>
  <c r="AK1744" i="7"/>
  <c r="AL1744" i="7"/>
  <c r="AM1744" i="7"/>
  <c r="AN1744" i="7"/>
  <c r="AC1745" i="7"/>
  <c r="AD1745" i="7"/>
  <c r="AE1745" i="7"/>
  <c r="AF1745" i="7"/>
  <c r="AG1745" i="7"/>
  <c r="AH1745" i="7"/>
  <c r="AI1745" i="7"/>
  <c r="AJ1745" i="7"/>
  <c r="AK1745" i="7"/>
  <c r="AL1745" i="7"/>
  <c r="AM1745" i="7"/>
  <c r="AN1745" i="7"/>
  <c r="AC1746" i="7"/>
  <c r="AD1746" i="7"/>
  <c r="AE1746" i="7"/>
  <c r="AF1746" i="7"/>
  <c r="AG1746" i="7"/>
  <c r="AH1746" i="7"/>
  <c r="AI1746" i="7"/>
  <c r="AJ1746" i="7"/>
  <c r="AK1746" i="7"/>
  <c r="AL1746" i="7"/>
  <c r="AM1746" i="7"/>
  <c r="AN1746" i="7"/>
  <c r="AC1747" i="7"/>
  <c r="AD1747" i="7"/>
  <c r="AE1747" i="7"/>
  <c r="AF1747" i="7"/>
  <c r="AG1747" i="7"/>
  <c r="AH1747" i="7"/>
  <c r="AI1747" i="7"/>
  <c r="AJ1747" i="7"/>
  <c r="AK1747" i="7"/>
  <c r="AL1747" i="7"/>
  <c r="AM1747" i="7"/>
  <c r="AN1747" i="7"/>
  <c r="AC1748" i="7"/>
  <c r="AD1748" i="7"/>
  <c r="AE1748" i="7"/>
  <c r="AF1748" i="7"/>
  <c r="AG1748" i="7"/>
  <c r="AH1748" i="7"/>
  <c r="AI1748" i="7"/>
  <c r="AJ1748" i="7"/>
  <c r="AK1748" i="7"/>
  <c r="AL1748" i="7"/>
  <c r="AM1748" i="7"/>
  <c r="AN1748" i="7"/>
  <c r="AC1749" i="7"/>
  <c r="AD1749" i="7"/>
  <c r="AE1749" i="7"/>
  <c r="AF1749" i="7"/>
  <c r="AG1749" i="7"/>
  <c r="AH1749" i="7"/>
  <c r="AI1749" i="7"/>
  <c r="AJ1749" i="7"/>
  <c r="AK1749" i="7"/>
  <c r="AL1749" i="7"/>
  <c r="AM1749" i="7"/>
  <c r="AN1749" i="7"/>
  <c r="AC1750" i="7"/>
  <c r="AD1750" i="7"/>
  <c r="AE1750" i="7"/>
  <c r="AF1750" i="7"/>
  <c r="AG1750" i="7"/>
  <c r="AH1750" i="7"/>
  <c r="AI1750" i="7"/>
  <c r="AJ1750" i="7"/>
  <c r="AK1750" i="7"/>
  <c r="AL1750" i="7"/>
  <c r="AM1750" i="7"/>
  <c r="AN1750" i="7"/>
  <c r="AC1751" i="7"/>
  <c r="AD1751" i="7"/>
  <c r="AE1751" i="7"/>
  <c r="AF1751" i="7"/>
  <c r="AG1751" i="7"/>
  <c r="AH1751" i="7"/>
  <c r="AI1751" i="7"/>
  <c r="AJ1751" i="7"/>
  <c r="AK1751" i="7"/>
  <c r="AL1751" i="7"/>
  <c r="AM1751" i="7"/>
  <c r="AN1751" i="7"/>
  <c r="AC1752" i="7"/>
  <c r="AD1752" i="7"/>
  <c r="AE1752" i="7"/>
  <c r="AF1752" i="7"/>
  <c r="AG1752" i="7"/>
  <c r="AH1752" i="7"/>
  <c r="AI1752" i="7"/>
  <c r="AJ1752" i="7"/>
  <c r="AK1752" i="7"/>
  <c r="AL1752" i="7"/>
  <c r="AM1752" i="7"/>
  <c r="AN1752" i="7"/>
  <c r="AC1753" i="7"/>
  <c r="AD1753" i="7"/>
  <c r="AE1753" i="7"/>
  <c r="AF1753" i="7"/>
  <c r="AG1753" i="7"/>
  <c r="AH1753" i="7"/>
  <c r="AI1753" i="7"/>
  <c r="AJ1753" i="7"/>
  <c r="AK1753" i="7"/>
  <c r="AL1753" i="7"/>
  <c r="AM1753" i="7"/>
  <c r="AN1753" i="7"/>
  <c r="AC1754" i="7"/>
  <c r="AD1754" i="7"/>
  <c r="AE1754" i="7"/>
  <c r="AF1754" i="7"/>
  <c r="AG1754" i="7"/>
  <c r="AH1754" i="7"/>
  <c r="AI1754" i="7"/>
  <c r="AJ1754" i="7"/>
  <c r="AK1754" i="7"/>
  <c r="AL1754" i="7"/>
  <c r="AM1754" i="7"/>
  <c r="AN1754" i="7"/>
  <c r="AC1755" i="7"/>
  <c r="AD1755" i="7"/>
  <c r="AE1755" i="7"/>
  <c r="AF1755" i="7"/>
  <c r="AG1755" i="7"/>
  <c r="AH1755" i="7"/>
  <c r="AI1755" i="7"/>
  <c r="AJ1755" i="7"/>
  <c r="AK1755" i="7"/>
  <c r="AL1755" i="7"/>
  <c r="AM1755" i="7"/>
  <c r="AN1755" i="7"/>
  <c r="AC1756" i="7"/>
  <c r="AD1756" i="7"/>
  <c r="AE1756" i="7"/>
  <c r="AF1756" i="7"/>
  <c r="AG1756" i="7"/>
  <c r="AH1756" i="7"/>
  <c r="AI1756" i="7"/>
  <c r="AJ1756" i="7"/>
  <c r="AK1756" i="7"/>
  <c r="AL1756" i="7"/>
  <c r="AM1756" i="7"/>
  <c r="AN1756" i="7"/>
  <c r="AC1757" i="7"/>
  <c r="AD1757" i="7"/>
  <c r="AE1757" i="7"/>
  <c r="AF1757" i="7"/>
  <c r="AG1757" i="7"/>
  <c r="AH1757" i="7"/>
  <c r="AI1757" i="7"/>
  <c r="AJ1757" i="7"/>
  <c r="AK1757" i="7"/>
  <c r="AL1757" i="7"/>
  <c r="AM1757" i="7"/>
  <c r="AN1757" i="7"/>
  <c r="AC1758" i="7"/>
  <c r="AD1758" i="7"/>
  <c r="AE1758" i="7"/>
  <c r="AF1758" i="7"/>
  <c r="AG1758" i="7"/>
  <c r="AH1758" i="7"/>
  <c r="AI1758" i="7"/>
  <c r="AJ1758" i="7"/>
  <c r="AK1758" i="7"/>
  <c r="AL1758" i="7"/>
  <c r="AM1758" i="7"/>
  <c r="AN1758" i="7"/>
  <c r="AC1759" i="7"/>
  <c r="AD1759" i="7"/>
  <c r="AE1759" i="7"/>
  <c r="AF1759" i="7"/>
  <c r="AG1759" i="7"/>
  <c r="AH1759" i="7"/>
  <c r="AI1759" i="7"/>
  <c r="AJ1759" i="7"/>
  <c r="AK1759" i="7"/>
  <c r="AL1759" i="7"/>
  <c r="AM1759" i="7"/>
  <c r="AN1759" i="7"/>
  <c r="AC1760" i="7"/>
  <c r="AD1760" i="7"/>
  <c r="AE1760" i="7"/>
  <c r="AF1760" i="7"/>
  <c r="AG1760" i="7"/>
  <c r="AH1760" i="7"/>
  <c r="AI1760" i="7"/>
  <c r="AJ1760" i="7"/>
  <c r="AK1760" i="7"/>
  <c r="AL1760" i="7"/>
  <c r="AM1760" i="7"/>
  <c r="AN1760" i="7"/>
  <c r="AC1761" i="7"/>
  <c r="AD1761" i="7"/>
  <c r="AE1761" i="7"/>
  <c r="AF1761" i="7"/>
  <c r="AG1761" i="7"/>
  <c r="AH1761" i="7"/>
  <c r="AI1761" i="7"/>
  <c r="AJ1761" i="7"/>
  <c r="AK1761" i="7"/>
  <c r="AL1761" i="7"/>
  <c r="AM1761" i="7"/>
  <c r="AN1761" i="7"/>
  <c r="AC1762" i="7"/>
  <c r="AD1762" i="7"/>
  <c r="AE1762" i="7"/>
  <c r="AF1762" i="7"/>
  <c r="AG1762" i="7"/>
  <c r="AH1762" i="7"/>
  <c r="AI1762" i="7"/>
  <c r="AJ1762" i="7"/>
  <c r="AK1762" i="7"/>
  <c r="AL1762" i="7"/>
  <c r="AM1762" i="7"/>
  <c r="AN1762" i="7"/>
  <c r="AC1763" i="7"/>
  <c r="AD1763" i="7"/>
  <c r="AE1763" i="7"/>
  <c r="AF1763" i="7"/>
  <c r="AG1763" i="7"/>
  <c r="AH1763" i="7"/>
  <c r="AI1763" i="7"/>
  <c r="AJ1763" i="7"/>
  <c r="AK1763" i="7"/>
  <c r="AL1763" i="7"/>
  <c r="AM1763" i="7"/>
  <c r="AN1763" i="7"/>
  <c r="AC1764" i="7"/>
  <c r="AD1764" i="7"/>
  <c r="AE1764" i="7"/>
  <c r="AF1764" i="7"/>
  <c r="AG1764" i="7"/>
  <c r="AH1764" i="7"/>
  <c r="AI1764" i="7"/>
  <c r="AJ1764" i="7"/>
  <c r="AK1764" i="7"/>
  <c r="AL1764" i="7"/>
  <c r="AM1764" i="7"/>
  <c r="AN1764" i="7"/>
  <c r="AC1765" i="7"/>
  <c r="AD1765" i="7"/>
  <c r="AE1765" i="7"/>
  <c r="AF1765" i="7"/>
  <c r="AG1765" i="7"/>
  <c r="AH1765" i="7"/>
  <c r="AI1765" i="7"/>
  <c r="AJ1765" i="7"/>
  <c r="AK1765" i="7"/>
  <c r="AL1765" i="7"/>
  <c r="AM1765" i="7"/>
  <c r="AN1765" i="7"/>
  <c r="AC1766" i="7"/>
  <c r="AD1766" i="7"/>
  <c r="AE1766" i="7"/>
  <c r="AF1766" i="7"/>
  <c r="AG1766" i="7"/>
  <c r="AH1766" i="7"/>
  <c r="AI1766" i="7"/>
  <c r="AJ1766" i="7"/>
  <c r="AK1766" i="7"/>
  <c r="AL1766" i="7"/>
  <c r="AM1766" i="7"/>
  <c r="AN1766" i="7"/>
  <c r="AC1767" i="7"/>
  <c r="AD1767" i="7"/>
  <c r="AE1767" i="7"/>
  <c r="AF1767" i="7"/>
  <c r="AG1767" i="7"/>
  <c r="AH1767" i="7"/>
  <c r="AI1767" i="7"/>
  <c r="AJ1767" i="7"/>
  <c r="AK1767" i="7"/>
  <c r="AL1767" i="7"/>
  <c r="AM1767" i="7"/>
  <c r="AN1767" i="7"/>
  <c r="AC1768" i="7"/>
  <c r="AD1768" i="7"/>
  <c r="AE1768" i="7"/>
  <c r="AF1768" i="7"/>
  <c r="AG1768" i="7"/>
  <c r="AH1768" i="7"/>
  <c r="AI1768" i="7"/>
  <c r="AJ1768" i="7"/>
  <c r="AK1768" i="7"/>
  <c r="AL1768" i="7"/>
  <c r="AM1768" i="7"/>
  <c r="AN1768" i="7"/>
  <c r="AC1769" i="7"/>
  <c r="AD1769" i="7"/>
  <c r="AE1769" i="7"/>
  <c r="AF1769" i="7"/>
  <c r="AG1769" i="7"/>
  <c r="AH1769" i="7"/>
  <c r="AI1769" i="7"/>
  <c r="AJ1769" i="7"/>
  <c r="AK1769" i="7"/>
  <c r="AL1769" i="7"/>
  <c r="AM1769" i="7"/>
  <c r="AN1769" i="7"/>
  <c r="AC1770" i="7"/>
  <c r="AD1770" i="7"/>
  <c r="AE1770" i="7"/>
  <c r="AF1770" i="7"/>
  <c r="AG1770" i="7"/>
  <c r="AH1770" i="7"/>
  <c r="AI1770" i="7"/>
  <c r="AJ1770" i="7"/>
  <c r="AK1770" i="7"/>
  <c r="AL1770" i="7"/>
  <c r="AM1770" i="7"/>
  <c r="AN1770" i="7"/>
  <c r="AC1771" i="7"/>
  <c r="AD1771" i="7"/>
  <c r="AE1771" i="7"/>
  <c r="AF1771" i="7"/>
  <c r="AG1771" i="7"/>
  <c r="AH1771" i="7"/>
  <c r="AI1771" i="7"/>
  <c r="AJ1771" i="7"/>
  <c r="AK1771" i="7"/>
  <c r="AL1771" i="7"/>
  <c r="AM1771" i="7"/>
  <c r="AN1771" i="7"/>
  <c r="AC1772" i="7"/>
  <c r="AD1772" i="7"/>
  <c r="AE1772" i="7"/>
  <c r="AF1772" i="7"/>
  <c r="AG1772" i="7"/>
  <c r="AH1772" i="7"/>
  <c r="AI1772" i="7"/>
  <c r="AJ1772" i="7"/>
  <c r="AK1772" i="7"/>
  <c r="AL1772" i="7"/>
  <c r="AM1772" i="7"/>
  <c r="AN1772" i="7"/>
  <c r="AC1773" i="7"/>
  <c r="AD1773" i="7"/>
  <c r="AE1773" i="7"/>
  <c r="AF1773" i="7"/>
  <c r="AG1773" i="7"/>
  <c r="AH1773" i="7"/>
  <c r="AI1773" i="7"/>
  <c r="AJ1773" i="7"/>
  <c r="AK1773" i="7"/>
  <c r="AL1773" i="7"/>
  <c r="AM1773" i="7"/>
  <c r="AN1773" i="7"/>
  <c r="AC1774" i="7"/>
  <c r="AD1774" i="7"/>
  <c r="AE1774" i="7"/>
  <c r="AF1774" i="7"/>
  <c r="AG1774" i="7"/>
  <c r="AH1774" i="7"/>
  <c r="AI1774" i="7"/>
  <c r="AJ1774" i="7"/>
  <c r="AK1774" i="7"/>
  <c r="AL1774" i="7"/>
  <c r="AM1774" i="7"/>
  <c r="AN1774" i="7"/>
  <c r="AC1775" i="7"/>
  <c r="AD1775" i="7"/>
  <c r="AE1775" i="7"/>
  <c r="AF1775" i="7"/>
  <c r="AG1775" i="7"/>
  <c r="AH1775" i="7"/>
  <c r="AI1775" i="7"/>
  <c r="AJ1775" i="7"/>
  <c r="AK1775" i="7"/>
  <c r="AL1775" i="7"/>
  <c r="AM1775" i="7"/>
  <c r="AN1775" i="7"/>
  <c r="AC1776" i="7"/>
  <c r="AD1776" i="7"/>
  <c r="AE1776" i="7"/>
  <c r="AF1776" i="7"/>
  <c r="AG1776" i="7"/>
  <c r="AH1776" i="7"/>
  <c r="AI1776" i="7"/>
  <c r="AJ1776" i="7"/>
  <c r="AK1776" i="7"/>
  <c r="AL1776" i="7"/>
  <c r="AM1776" i="7"/>
  <c r="AN1776" i="7"/>
  <c r="AC1777" i="7"/>
  <c r="AD1777" i="7"/>
  <c r="AE1777" i="7"/>
  <c r="AF1777" i="7"/>
  <c r="AG1777" i="7"/>
  <c r="AH1777" i="7"/>
  <c r="AI1777" i="7"/>
  <c r="AJ1777" i="7"/>
  <c r="AK1777" i="7"/>
  <c r="AL1777" i="7"/>
  <c r="AM1777" i="7"/>
  <c r="AN1777" i="7"/>
  <c r="AC1778" i="7"/>
  <c r="AD1778" i="7"/>
  <c r="AE1778" i="7"/>
  <c r="AF1778" i="7"/>
  <c r="AG1778" i="7"/>
  <c r="AH1778" i="7"/>
  <c r="AI1778" i="7"/>
  <c r="AJ1778" i="7"/>
  <c r="AK1778" i="7"/>
  <c r="AL1778" i="7"/>
  <c r="AM1778" i="7"/>
  <c r="AN1778" i="7"/>
  <c r="AC1779" i="7"/>
  <c r="AD1779" i="7"/>
  <c r="AE1779" i="7"/>
  <c r="AF1779" i="7"/>
  <c r="AG1779" i="7"/>
  <c r="AH1779" i="7"/>
  <c r="AI1779" i="7"/>
  <c r="AJ1779" i="7"/>
  <c r="AK1779" i="7"/>
  <c r="AL1779" i="7"/>
  <c r="AM1779" i="7"/>
  <c r="AN1779" i="7"/>
  <c r="AC1780" i="7"/>
  <c r="AD1780" i="7"/>
  <c r="AE1780" i="7"/>
  <c r="AF1780" i="7"/>
  <c r="AG1780" i="7"/>
  <c r="AH1780" i="7"/>
  <c r="AI1780" i="7"/>
  <c r="AJ1780" i="7"/>
  <c r="AK1780" i="7"/>
  <c r="AL1780" i="7"/>
  <c r="AM1780" i="7"/>
  <c r="AN1780" i="7"/>
  <c r="AC1781" i="7"/>
  <c r="AD1781" i="7"/>
  <c r="AE1781" i="7"/>
  <c r="AF1781" i="7"/>
  <c r="AG1781" i="7"/>
  <c r="AH1781" i="7"/>
  <c r="AI1781" i="7"/>
  <c r="AJ1781" i="7"/>
  <c r="AK1781" i="7"/>
  <c r="AL1781" i="7"/>
  <c r="AM1781" i="7"/>
  <c r="AN1781" i="7"/>
  <c r="AC1782" i="7"/>
  <c r="AD1782" i="7"/>
  <c r="AE1782" i="7"/>
  <c r="AF1782" i="7"/>
  <c r="AG1782" i="7"/>
  <c r="AH1782" i="7"/>
  <c r="AI1782" i="7"/>
  <c r="AJ1782" i="7"/>
  <c r="AK1782" i="7"/>
  <c r="AL1782" i="7"/>
  <c r="AM1782" i="7"/>
  <c r="AN1782" i="7"/>
  <c r="AC1783" i="7"/>
  <c r="AD1783" i="7"/>
  <c r="AE1783" i="7"/>
  <c r="AF1783" i="7"/>
  <c r="AG1783" i="7"/>
  <c r="AH1783" i="7"/>
  <c r="AI1783" i="7"/>
  <c r="AJ1783" i="7"/>
  <c r="AK1783" i="7"/>
  <c r="AL1783" i="7"/>
  <c r="AM1783" i="7"/>
  <c r="AN1783" i="7"/>
  <c r="AC1784" i="7"/>
  <c r="AD1784" i="7"/>
  <c r="AE1784" i="7"/>
  <c r="AF1784" i="7"/>
  <c r="AG1784" i="7"/>
  <c r="AH1784" i="7"/>
  <c r="AI1784" i="7"/>
  <c r="AJ1784" i="7"/>
  <c r="AK1784" i="7"/>
  <c r="AL1784" i="7"/>
  <c r="AM1784" i="7"/>
  <c r="AN1784" i="7"/>
  <c r="AC1785" i="7"/>
  <c r="AD1785" i="7"/>
  <c r="AE1785" i="7"/>
  <c r="AF1785" i="7"/>
  <c r="AG1785" i="7"/>
  <c r="AH1785" i="7"/>
  <c r="AI1785" i="7"/>
  <c r="AJ1785" i="7"/>
  <c r="AK1785" i="7"/>
  <c r="AL1785" i="7"/>
  <c r="AM1785" i="7"/>
  <c r="AN1785" i="7"/>
  <c r="AC1786" i="7"/>
  <c r="AD1786" i="7"/>
  <c r="AE1786" i="7"/>
  <c r="AF1786" i="7"/>
  <c r="AG1786" i="7"/>
  <c r="AH1786" i="7"/>
  <c r="AI1786" i="7"/>
  <c r="AJ1786" i="7"/>
  <c r="AK1786" i="7"/>
  <c r="AL1786" i="7"/>
  <c r="AM1786" i="7"/>
  <c r="AN1786" i="7"/>
  <c r="AC1787" i="7"/>
  <c r="AD1787" i="7"/>
  <c r="AE1787" i="7"/>
  <c r="AF1787" i="7"/>
  <c r="AG1787" i="7"/>
  <c r="AH1787" i="7"/>
  <c r="AI1787" i="7"/>
  <c r="AJ1787" i="7"/>
  <c r="AK1787" i="7"/>
  <c r="AL1787" i="7"/>
  <c r="AM1787" i="7"/>
  <c r="AN1787" i="7"/>
  <c r="AC1788" i="7"/>
  <c r="AD1788" i="7"/>
  <c r="AE1788" i="7"/>
  <c r="AF1788" i="7"/>
  <c r="AG1788" i="7"/>
  <c r="AH1788" i="7"/>
  <c r="AI1788" i="7"/>
  <c r="AJ1788" i="7"/>
  <c r="AK1788" i="7"/>
  <c r="AL1788" i="7"/>
  <c r="AM1788" i="7"/>
  <c r="AN1788" i="7"/>
  <c r="AC1789" i="7"/>
  <c r="AD1789" i="7"/>
  <c r="AE1789" i="7"/>
  <c r="AF1789" i="7"/>
  <c r="AG1789" i="7"/>
  <c r="AH1789" i="7"/>
  <c r="AI1789" i="7"/>
  <c r="AJ1789" i="7"/>
  <c r="AK1789" i="7"/>
  <c r="AL1789" i="7"/>
  <c r="AM1789" i="7"/>
  <c r="AN1789" i="7"/>
  <c r="AC1790" i="7"/>
  <c r="AD1790" i="7"/>
  <c r="AE1790" i="7"/>
  <c r="AF1790" i="7"/>
  <c r="AG1790" i="7"/>
  <c r="AH1790" i="7"/>
  <c r="AI1790" i="7"/>
  <c r="AJ1790" i="7"/>
  <c r="AK1790" i="7"/>
  <c r="AL1790" i="7"/>
  <c r="AM1790" i="7"/>
  <c r="AN1790" i="7"/>
  <c r="AC1791" i="7"/>
  <c r="AD1791" i="7"/>
  <c r="AE1791" i="7"/>
  <c r="AF1791" i="7"/>
  <c r="AG1791" i="7"/>
  <c r="AH1791" i="7"/>
  <c r="AI1791" i="7"/>
  <c r="AJ1791" i="7"/>
  <c r="AK1791" i="7"/>
  <c r="AL1791" i="7"/>
  <c r="AM1791" i="7"/>
  <c r="AN1791" i="7"/>
  <c r="AC1792" i="7"/>
  <c r="AD1792" i="7"/>
  <c r="AE1792" i="7"/>
  <c r="AF1792" i="7"/>
  <c r="AG1792" i="7"/>
  <c r="AH1792" i="7"/>
  <c r="AI1792" i="7"/>
  <c r="AJ1792" i="7"/>
  <c r="AK1792" i="7"/>
  <c r="AL1792" i="7"/>
  <c r="AM1792" i="7"/>
  <c r="AN1792" i="7"/>
  <c r="AC1793" i="7"/>
  <c r="AD1793" i="7"/>
  <c r="AE1793" i="7"/>
  <c r="AF1793" i="7"/>
  <c r="AG1793" i="7"/>
  <c r="AH1793" i="7"/>
  <c r="AI1793" i="7"/>
  <c r="AJ1793" i="7"/>
  <c r="AK1793" i="7"/>
  <c r="AL1793" i="7"/>
  <c r="AM1793" i="7"/>
  <c r="AN1793" i="7"/>
  <c r="AC1794" i="7"/>
  <c r="AD1794" i="7"/>
  <c r="AE1794" i="7"/>
  <c r="AF1794" i="7"/>
  <c r="AG1794" i="7"/>
  <c r="AH1794" i="7"/>
  <c r="AI1794" i="7"/>
  <c r="AJ1794" i="7"/>
  <c r="AK1794" i="7"/>
  <c r="AL1794" i="7"/>
  <c r="AM1794" i="7"/>
  <c r="AN1794" i="7"/>
  <c r="AC1795" i="7"/>
  <c r="AD1795" i="7"/>
  <c r="AE1795" i="7"/>
  <c r="AF1795" i="7"/>
  <c r="AG1795" i="7"/>
  <c r="AH1795" i="7"/>
  <c r="AI1795" i="7"/>
  <c r="AJ1795" i="7"/>
  <c r="AK1795" i="7"/>
  <c r="AL1795" i="7"/>
  <c r="AM1795" i="7"/>
  <c r="AN1795" i="7"/>
  <c r="AC1796" i="7"/>
  <c r="AD1796" i="7"/>
  <c r="AE1796" i="7"/>
  <c r="AF1796" i="7"/>
  <c r="AG1796" i="7"/>
  <c r="AH1796" i="7"/>
  <c r="AI1796" i="7"/>
  <c r="AJ1796" i="7"/>
  <c r="AK1796" i="7"/>
  <c r="AL1796" i="7"/>
  <c r="AM1796" i="7"/>
  <c r="AN1796" i="7"/>
  <c r="AC1797" i="7"/>
  <c r="AD1797" i="7"/>
  <c r="AE1797" i="7"/>
  <c r="AF1797" i="7"/>
  <c r="AG1797" i="7"/>
  <c r="AH1797" i="7"/>
  <c r="AI1797" i="7"/>
  <c r="AJ1797" i="7"/>
  <c r="AK1797" i="7"/>
  <c r="AL1797" i="7"/>
  <c r="AM1797" i="7"/>
  <c r="AN1797" i="7"/>
  <c r="AC1798" i="7"/>
  <c r="AD1798" i="7"/>
  <c r="AE1798" i="7"/>
  <c r="AF1798" i="7"/>
  <c r="AG1798" i="7"/>
  <c r="AH1798" i="7"/>
  <c r="AI1798" i="7"/>
  <c r="AJ1798" i="7"/>
  <c r="AK1798" i="7"/>
  <c r="AL1798" i="7"/>
  <c r="AM1798" i="7"/>
  <c r="AN1798" i="7"/>
  <c r="AC1799" i="7"/>
  <c r="AD1799" i="7"/>
  <c r="AE1799" i="7"/>
  <c r="AF1799" i="7"/>
  <c r="AG1799" i="7"/>
  <c r="AH1799" i="7"/>
  <c r="AI1799" i="7"/>
  <c r="AJ1799" i="7"/>
  <c r="AK1799" i="7"/>
  <c r="AL1799" i="7"/>
  <c r="AM1799" i="7"/>
  <c r="AN1799" i="7"/>
  <c r="AC1800" i="7"/>
  <c r="AD1800" i="7"/>
  <c r="AE1800" i="7"/>
  <c r="AF1800" i="7"/>
  <c r="AG1800" i="7"/>
  <c r="AH1800" i="7"/>
  <c r="AI1800" i="7"/>
  <c r="AJ1800" i="7"/>
  <c r="AK1800" i="7"/>
  <c r="AL1800" i="7"/>
  <c r="AM1800" i="7"/>
  <c r="AN1800" i="7"/>
  <c r="AC1801" i="7"/>
  <c r="AD1801" i="7"/>
  <c r="AE1801" i="7"/>
  <c r="AF1801" i="7"/>
  <c r="AG1801" i="7"/>
  <c r="AH1801" i="7"/>
  <c r="AI1801" i="7"/>
  <c r="AJ1801" i="7"/>
  <c r="AK1801" i="7"/>
  <c r="AL1801" i="7"/>
  <c r="AM1801" i="7"/>
  <c r="AN1801" i="7"/>
  <c r="AC1802" i="7"/>
  <c r="AD1802" i="7"/>
  <c r="AE1802" i="7"/>
  <c r="AF1802" i="7"/>
  <c r="AG1802" i="7"/>
  <c r="AH1802" i="7"/>
  <c r="AI1802" i="7"/>
  <c r="AJ1802" i="7"/>
  <c r="AK1802" i="7"/>
  <c r="AL1802" i="7"/>
  <c r="AM1802" i="7"/>
  <c r="AN1802" i="7"/>
  <c r="AC1803" i="7"/>
  <c r="AD1803" i="7"/>
  <c r="AE1803" i="7"/>
  <c r="AF1803" i="7"/>
  <c r="AG1803" i="7"/>
  <c r="AH1803" i="7"/>
  <c r="AI1803" i="7"/>
  <c r="AJ1803" i="7"/>
  <c r="AK1803" i="7"/>
  <c r="AL1803" i="7"/>
  <c r="AM1803" i="7"/>
  <c r="AN1803" i="7"/>
  <c r="AC1804" i="7"/>
  <c r="AD1804" i="7"/>
  <c r="AE1804" i="7"/>
  <c r="AF1804" i="7"/>
  <c r="AG1804" i="7"/>
  <c r="AH1804" i="7"/>
  <c r="AI1804" i="7"/>
  <c r="AJ1804" i="7"/>
  <c r="AK1804" i="7"/>
  <c r="AL1804" i="7"/>
  <c r="AM1804" i="7"/>
  <c r="AN1804" i="7"/>
  <c r="AC1805" i="7"/>
  <c r="AD1805" i="7"/>
  <c r="AE1805" i="7"/>
  <c r="AF1805" i="7"/>
  <c r="AG1805" i="7"/>
  <c r="AH1805" i="7"/>
  <c r="AI1805" i="7"/>
  <c r="AJ1805" i="7"/>
  <c r="AK1805" i="7"/>
  <c r="AL1805" i="7"/>
  <c r="AM1805" i="7"/>
  <c r="AN1805" i="7"/>
  <c r="AC1806" i="7"/>
  <c r="AD1806" i="7"/>
  <c r="AE1806" i="7"/>
  <c r="AF1806" i="7"/>
  <c r="AG1806" i="7"/>
  <c r="AH1806" i="7"/>
  <c r="AI1806" i="7"/>
  <c r="AJ1806" i="7"/>
  <c r="AK1806" i="7"/>
  <c r="AL1806" i="7"/>
  <c r="AM1806" i="7"/>
  <c r="AN1806" i="7"/>
  <c r="AC1807" i="7"/>
  <c r="AD1807" i="7"/>
  <c r="AE1807" i="7"/>
  <c r="AF1807" i="7"/>
  <c r="AG1807" i="7"/>
  <c r="AH1807" i="7"/>
  <c r="AI1807" i="7"/>
  <c r="AJ1807" i="7"/>
  <c r="AK1807" i="7"/>
  <c r="AL1807" i="7"/>
  <c r="AM1807" i="7"/>
  <c r="AN1807" i="7"/>
  <c r="AC1808" i="7"/>
  <c r="AD1808" i="7"/>
  <c r="AE1808" i="7"/>
  <c r="AF1808" i="7"/>
  <c r="AG1808" i="7"/>
  <c r="AH1808" i="7"/>
  <c r="AI1808" i="7"/>
  <c r="AJ1808" i="7"/>
  <c r="AK1808" i="7"/>
  <c r="AL1808" i="7"/>
  <c r="AM1808" i="7"/>
  <c r="AN1808" i="7"/>
  <c r="AC1809" i="7"/>
  <c r="AD1809" i="7"/>
  <c r="AE1809" i="7"/>
  <c r="AF1809" i="7"/>
  <c r="AG1809" i="7"/>
  <c r="AH1809" i="7"/>
  <c r="AI1809" i="7"/>
  <c r="AJ1809" i="7"/>
  <c r="AK1809" i="7"/>
  <c r="AL1809" i="7"/>
  <c r="AM1809" i="7"/>
  <c r="AN1809" i="7"/>
  <c r="AC1810" i="7"/>
  <c r="AD1810" i="7"/>
  <c r="AE1810" i="7"/>
  <c r="AF1810" i="7"/>
  <c r="AG1810" i="7"/>
  <c r="AH1810" i="7"/>
  <c r="AI1810" i="7"/>
  <c r="AJ1810" i="7"/>
  <c r="AK1810" i="7"/>
  <c r="AL1810" i="7"/>
  <c r="AM1810" i="7"/>
  <c r="AN1810" i="7"/>
  <c r="AC1811" i="7"/>
  <c r="AD1811" i="7"/>
  <c r="AE1811" i="7"/>
  <c r="AF1811" i="7"/>
  <c r="AG1811" i="7"/>
  <c r="AH1811" i="7"/>
  <c r="AI1811" i="7"/>
  <c r="AJ1811" i="7"/>
  <c r="AK1811" i="7"/>
  <c r="AL1811" i="7"/>
  <c r="AM1811" i="7"/>
  <c r="AN1811" i="7"/>
  <c r="AC1812" i="7"/>
  <c r="AD1812" i="7"/>
  <c r="AE1812" i="7"/>
  <c r="AF1812" i="7"/>
  <c r="AG1812" i="7"/>
  <c r="AH1812" i="7"/>
  <c r="AI1812" i="7"/>
  <c r="AJ1812" i="7"/>
  <c r="AK1812" i="7"/>
  <c r="AL1812" i="7"/>
  <c r="AM1812" i="7"/>
  <c r="AN1812" i="7"/>
  <c r="AC1813" i="7"/>
  <c r="AD1813" i="7"/>
  <c r="AE1813" i="7"/>
  <c r="AF1813" i="7"/>
  <c r="AG1813" i="7"/>
  <c r="AH1813" i="7"/>
  <c r="AI1813" i="7"/>
  <c r="AJ1813" i="7"/>
  <c r="AK1813" i="7"/>
  <c r="AL1813" i="7"/>
  <c r="AM1813" i="7"/>
  <c r="AN1813" i="7"/>
  <c r="AC1814" i="7"/>
  <c r="AD1814" i="7"/>
  <c r="AE1814" i="7"/>
  <c r="AF1814" i="7"/>
  <c r="AG1814" i="7"/>
  <c r="AH1814" i="7"/>
  <c r="AI1814" i="7"/>
  <c r="AJ1814" i="7"/>
  <c r="AK1814" i="7"/>
  <c r="AL1814" i="7"/>
  <c r="AM1814" i="7"/>
  <c r="AN1814" i="7"/>
  <c r="AC1815" i="7"/>
  <c r="AD1815" i="7"/>
  <c r="AE1815" i="7"/>
  <c r="AF1815" i="7"/>
  <c r="AG1815" i="7"/>
  <c r="AH1815" i="7"/>
  <c r="AI1815" i="7"/>
  <c r="AJ1815" i="7"/>
  <c r="AK1815" i="7"/>
  <c r="AL1815" i="7"/>
  <c r="AM1815" i="7"/>
  <c r="AN1815" i="7"/>
  <c r="AC1816" i="7"/>
  <c r="AD1816" i="7"/>
  <c r="AE1816" i="7"/>
  <c r="AF1816" i="7"/>
  <c r="AG1816" i="7"/>
  <c r="AH1816" i="7"/>
  <c r="AI1816" i="7"/>
  <c r="AJ1816" i="7"/>
  <c r="AK1816" i="7"/>
  <c r="AL1816" i="7"/>
  <c r="AM1816" i="7"/>
  <c r="AN1816" i="7"/>
  <c r="AC1817" i="7"/>
  <c r="AD1817" i="7"/>
  <c r="AE1817" i="7"/>
  <c r="AF1817" i="7"/>
  <c r="AG1817" i="7"/>
  <c r="AH1817" i="7"/>
  <c r="AI1817" i="7"/>
  <c r="AJ1817" i="7"/>
  <c r="AK1817" i="7"/>
  <c r="AL1817" i="7"/>
  <c r="AM1817" i="7"/>
  <c r="AN1817" i="7"/>
  <c r="AC1818" i="7"/>
  <c r="AD1818" i="7"/>
  <c r="AE1818" i="7"/>
  <c r="AF1818" i="7"/>
  <c r="AG1818" i="7"/>
  <c r="AH1818" i="7"/>
  <c r="AI1818" i="7"/>
  <c r="AJ1818" i="7"/>
  <c r="AK1818" i="7"/>
  <c r="AL1818" i="7"/>
  <c r="AM1818" i="7"/>
  <c r="AN1818" i="7"/>
  <c r="AC1819" i="7"/>
  <c r="AD1819" i="7"/>
  <c r="AE1819" i="7"/>
  <c r="AF1819" i="7"/>
  <c r="AG1819" i="7"/>
  <c r="AH1819" i="7"/>
  <c r="AI1819" i="7"/>
  <c r="AJ1819" i="7"/>
  <c r="AK1819" i="7"/>
  <c r="AL1819" i="7"/>
  <c r="AM1819" i="7"/>
  <c r="AN1819" i="7"/>
  <c r="AC1820" i="7"/>
  <c r="AD1820" i="7"/>
  <c r="AE1820" i="7"/>
  <c r="AF1820" i="7"/>
  <c r="AG1820" i="7"/>
  <c r="AH1820" i="7"/>
  <c r="AI1820" i="7"/>
  <c r="AJ1820" i="7"/>
  <c r="AK1820" i="7"/>
  <c r="AL1820" i="7"/>
  <c r="AM1820" i="7"/>
  <c r="AN1820" i="7"/>
  <c r="AC1821" i="7"/>
  <c r="AD1821" i="7"/>
  <c r="AE1821" i="7"/>
  <c r="AF1821" i="7"/>
  <c r="AG1821" i="7"/>
  <c r="AH1821" i="7"/>
  <c r="AI1821" i="7"/>
  <c r="AJ1821" i="7"/>
  <c r="AK1821" i="7"/>
  <c r="AL1821" i="7"/>
  <c r="AM1821" i="7"/>
  <c r="AN1821" i="7"/>
  <c r="AC1822" i="7"/>
  <c r="AD1822" i="7"/>
  <c r="AE1822" i="7"/>
  <c r="AF1822" i="7"/>
  <c r="AG1822" i="7"/>
  <c r="AH1822" i="7"/>
  <c r="AI1822" i="7"/>
  <c r="AJ1822" i="7"/>
  <c r="AK1822" i="7"/>
  <c r="AL1822" i="7"/>
  <c r="AM1822" i="7"/>
  <c r="AN1822" i="7"/>
  <c r="AC1823" i="7"/>
  <c r="AD1823" i="7"/>
  <c r="AE1823" i="7"/>
  <c r="AF1823" i="7"/>
  <c r="AG1823" i="7"/>
  <c r="AH1823" i="7"/>
  <c r="AI1823" i="7"/>
  <c r="AJ1823" i="7"/>
  <c r="AK1823" i="7"/>
  <c r="AL1823" i="7"/>
  <c r="AM1823" i="7"/>
  <c r="AN1823" i="7"/>
  <c r="AC1824" i="7"/>
  <c r="AD1824" i="7"/>
  <c r="AE1824" i="7"/>
  <c r="AF1824" i="7"/>
  <c r="AG1824" i="7"/>
  <c r="AH1824" i="7"/>
  <c r="AI1824" i="7"/>
  <c r="AJ1824" i="7"/>
  <c r="AK1824" i="7"/>
  <c r="AL1824" i="7"/>
  <c r="AM1824" i="7"/>
  <c r="AN1824" i="7"/>
  <c r="AC1825" i="7"/>
  <c r="AD1825" i="7"/>
  <c r="AE1825" i="7"/>
  <c r="AF1825" i="7"/>
  <c r="AG1825" i="7"/>
  <c r="AH1825" i="7"/>
  <c r="AI1825" i="7"/>
  <c r="AJ1825" i="7"/>
  <c r="AK1825" i="7"/>
  <c r="AL1825" i="7"/>
  <c r="AM1825" i="7"/>
  <c r="AN1825" i="7"/>
  <c r="AC1826" i="7"/>
  <c r="AD1826" i="7"/>
  <c r="AE1826" i="7"/>
  <c r="AF1826" i="7"/>
  <c r="AG1826" i="7"/>
  <c r="AH1826" i="7"/>
  <c r="AI1826" i="7"/>
  <c r="AJ1826" i="7"/>
  <c r="AK1826" i="7"/>
  <c r="AL1826" i="7"/>
  <c r="AM1826" i="7"/>
  <c r="AN1826" i="7"/>
  <c r="AC1827" i="7"/>
  <c r="AD1827" i="7"/>
  <c r="AE1827" i="7"/>
  <c r="AF1827" i="7"/>
  <c r="AG1827" i="7"/>
  <c r="AH1827" i="7"/>
  <c r="AI1827" i="7"/>
  <c r="AJ1827" i="7"/>
  <c r="AK1827" i="7"/>
  <c r="AL1827" i="7"/>
  <c r="AM1827" i="7"/>
  <c r="AN1827" i="7"/>
  <c r="AC1828" i="7"/>
  <c r="AD1828" i="7"/>
  <c r="AE1828" i="7"/>
  <c r="AF1828" i="7"/>
  <c r="AG1828" i="7"/>
  <c r="AH1828" i="7"/>
  <c r="AI1828" i="7"/>
  <c r="AJ1828" i="7"/>
  <c r="AK1828" i="7"/>
  <c r="AL1828" i="7"/>
  <c r="AM1828" i="7"/>
  <c r="AN1828" i="7"/>
  <c r="AC1829" i="7"/>
  <c r="AD1829" i="7"/>
  <c r="AE1829" i="7"/>
  <c r="AF1829" i="7"/>
  <c r="AG1829" i="7"/>
  <c r="AH1829" i="7"/>
  <c r="AI1829" i="7"/>
  <c r="AJ1829" i="7"/>
  <c r="AK1829" i="7"/>
  <c r="AL1829" i="7"/>
  <c r="AM1829" i="7"/>
  <c r="AN1829" i="7"/>
  <c r="AC1830" i="7"/>
  <c r="AD1830" i="7"/>
  <c r="AE1830" i="7"/>
  <c r="AF1830" i="7"/>
  <c r="AG1830" i="7"/>
  <c r="AH1830" i="7"/>
  <c r="AI1830" i="7"/>
  <c r="AJ1830" i="7"/>
  <c r="AK1830" i="7"/>
  <c r="AL1830" i="7"/>
  <c r="AM1830" i="7"/>
  <c r="AN1830" i="7"/>
  <c r="AC1831" i="7"/>
  <c r="AD1831" i="7"/>
  <c r="AE1831" i="7"/>
  <c r="AF1831" i="7"/>
  <c r="AG1831" i="7"/>
  <c r="AH1831" i="7"/>
  <c r="AI1831" i="7"/>
  <c r="AJ1831" i="7"/>
  <c r="AK1831" i="7"/>
  <c r="AL1831" i="7"/>
  <c r="AM1831" i="7"/>
  <c r="AN1831" i="7"/>
  <c r="AC1832" i="7"/>
  <c r="AD1832" i="7"/>
  <c r="AE1832" i="7"/>
  <c r="AF1832" i="7"/>
  <c r="AG1832" i="7"/>
  <c r="AH1832" i="7"/>
  <c r="AI1832" i="7"/>
  <c r="AJ1832" i="7"/>
  <c r="AK1832" i="7"/>
  <c r="AL1832" i="7"/>
  <c r="AM1832" i="7"/>
  <c r="AN1832" i="7"/>
  <c r="AC1833" i="7"/>
  <c r="AD1833" i="7"/>
  <c r="AE1833" i="7"/>
  <c r="AF1833" i="7"/>
  <c r="AG1833" i="7"/>
  <c r="AH1833" i="7"/>
  <c r="AI1833" i="7"/>
  <c r="AJ1833" i="7"/>
  <c r="AK1833" i="7"/>
  <c r="AL1833" i="7"/>
  <c r="AM1833" i="7"/>
  <c r="AN1833" i="7"/>
  <c r="AC1834" i="7"/>
  <c r="AD1834" i="7"/>
  <c r="AE1834" i="7"/>
  <c r="AF1834" i="7"/>
  <c r="AG1834" i="7"/>
  <c r="AH1834" i="7"/>
  <c r="AI1834" i="7"/>
  <c r="AJ1834" i="7"/>
  <c r="AK1834" i="7"/>
  <c r="AL1834" i="7"/>
  <c r="AM1834" i="7"/>
  <c r="AN1834" i="7"/>
  <c r="AC1835" i="7"/>
  <c r="AD1835" i="7"/>
  <c r="AE1835" i="7"/>
  <c r="AF1835" i="7"/>
  <c r="AG1835" i="7"/>
  <c r="AH1835" i="7"/>
  <c r="AI1835" i="7"/>
  <c r="AJ1835" i="7"/>
  <c r="AK1835" i="7"/>
  <c r="AL1835" i="7"/>
  <c r="AM1835" i="7"/>
  <c r="AN1835" i="7"/>
  <c r="AC1836" i="7"/>
  <c r="AD1836" i="7"/>
  <c r="AE1836" i="7"/>
  <c r="AF1836" i="7"/>
  <c r="AG1836" i="7"/>
  <c r="AH1836" i="7"/>
  <c r="AI1836" i="7"/>
  <c r="AJ1836" i="7"/>
  <c r="AK1836" i="7"/>
  <c r="AL1836" i="7"/>
  <c r="AM1836" i="7"/>
  <c r="AN1836" i="7"/>
  <c r="AC1837" i="7"/>
  <c r="AD1837" i="7"/>
  <c r="AE1837" i="7"/>
  <c r="AF1837" i="7"/>
  <c r="AG1837" i="7"/>
  <c r="AH1837" i="7"/>
  <c r="AI1837" i="7"/>
  <c r="AJ1837" i="7"/>
  <c r="AK1837" i="7"/>
  <c r="AL1837" i="7"/>
  <c r="AM1837" i="7"/>
  <c r="AN1837" i="7"/>
  <c r="AC1838" i="7"/>
  <c r="AD1838" i="7"/>
  <c r="AE1838" i="7"/>
  <c r="AF1838" i="7"/>
  <c r="AG1838" i="7"/>
  <c r="AH1838" i="7"/>
  <c r="AI1838" i="7"/>
  <c r="AJ1838" i="7"/>
  <c r="AK1838" i="7"/>
  <c r="AL1838" i="7"/>
  <c r="AM1838" i="7"/>
  <c r="AN1838" i="7"/>
  <c r="AC1839" i="7"/>
  <c r="AD1839" i="7"/>
  <c r="AE1839" i="7"/>
  <c r="AF1839" i="7"/>
  <c r="AG1839" i="7"/>
  <c r="AH1839" i="7"/>
  <c r="AI1839" i="7"/>
  <c r="AJ1839" i="7"/>
  <c r="AK1839" i="7"/>
  <c r="AL1839" i="7"/>
  <c r="AM1839" i="7"/>
  <c r="AN1839" i="7"/>
  <c r="A1608" i="7"/>
  <c r="A1609" i="7"/>
  <c r="A1363" i="7"/>
  <c r="A1342" i="7"/>
  <c r="A1343" i="7"/>
  <c r="A1064" i="7"/>
  <c r="A1018" i="7"/>
  <c r="A1019" i="7"/>
  <c r="A489" i="7"/>
  <c r="A405" i="7"/>
  <c r="A406" i="7"/>
  <c r="A270" i="7"/>
  <c r="A271" i="7"/>
  <c r="A272" i="7"/>
  <c r="A172" i="7"/>
  <c r="A18" i="7"/>
  <c r="AL1842" i="7"/>
  <c r="AM1842" i="7"/>
  <c r="AC7" i="7"/>
  <c r="AD7" i="7"/>
  <c r="AE7" i="7"/>
  <c r="AF7" i="7"/>
  <c r="AG7" i="7"/>
  <c r="AH7" i="7"/>
  <c r="AI7" i="7"/>
  <c r="AJ7" i="7"/>
  <c r="AK7" i="7"/>
  <c r="AN7" i="7"/>
  <c r="AM7" i="7"/>
  <c r="AL7" i="7"/>
  <c r="P7" i="23"/>
  <c r="M1336" i="23"/>
  <c r="P1321" i="23"/>
  <c r="P1322" i="23"/>
  <c r="P1323" i="23"/>
  <c r="P1324" i="23"/>
  <c r="P1325" i="23"/>
  <c r="P1326" i="23"/>
  <c r="P1327" i="23"/>
  <c r="P1328" i="23"/>
  <c r="P1329" i="23"/>
  <c r="P1330" i="23"/>
  <c r="P1331" i="23"/>
  <c r="P1332" i="23"/>
  <c r="P1333" i="23"/>
  <c r="P1334" i="23"/>
  <c r="AZ509" i="3" l="1"/>
  <c r="BA509" i="3"/>
  <c r="CJ509" i="3" s="1"/>
  <c r="BH509" i="3"/>
  <c r="BX509" i="3"/>
  <c r="BJ509" i="3"/>
  <c r="BZ509" i="3"/>
  <c r="BT509" i="3"/>
  <c r="BV509" i="3"/>
  <c r="BL509" i="3"/>
  <c r="CB509" i="3"/>
  <c r="BN509" i="3"/>
  <c r="CO509" i="3"/>
  <c r="BP509" i="3"/>
  <c r="BR509" i="3"/>
  <c r="BD509" i="3"/>
  <c r="BF509" i="3"/>
  <c r="E512" i="3"/>
  <c r="B512" i="3"/>
  <c r="CB9" i="3"/>
  <c r="BY9" i="3"/>
  <c r="BW9" i="3"/>
  <c r="BU9" i="3"/>
  <c r="BY318" i="3"/>
  <c r="BM318" i="3"/>
  <c r="BI318" i="3"/>
  <c r="BW318" i="3"/>
  <c r="BG318" i="3"/>
  <c r="CJ9" i="3"/>
  <c r="BU318" i="3"/>
  <c r="BE318" i="3"/>
  <c r="BC373" i="3"/>
  <c r="CB373" i="3"/>
  <c r="BS318" i="3"/>
  <c r="BC318" i="3"/>
  <c r="CB135" i="3"/>
  <c r="CJ135" i="3"/>
  <c r="CO135" i="3"/>
  <c r="BQ318" i="3"/>
  <c r="BU373" i="3"/>
  <c r="BO318" i="3"/>
  <c r="BQ373" i="3"/>
  <c r="CO318" i="3"/>
  <c r="CJ197" i="3"/>
  <c r="CB197" i="3"/>
  <c r="BK318" i="3"/>
  <c r="CO373" i="3"/>
  <c r="CO196" i="3"/>
  <c r="CJ196" i="3"/>
  <c r="BO373" i="3"/>
  <c r="BM373" i="3"/>
  <c r="BK373" i="3"/>
  <c r="BY373" i="3"/>
  <c r="BI373" i="3"/>
  <c r="BW373" i="3"/>
  <c r="BG373" i="3"/>
  <c r="BS373" i="3"/>
  <c r="AK4" i="18"/>
  <c r="AK5" i="18" s="1"/>
  <c r="AM4" i="18"/>
  <c r="AL4" i="18"/>
  <c r="AL5" i="18" s="1"/>
  <c r="BJ512" i="3" l="1"/>
  <c r="BZ512" i="3"/>
  <c r="BL512" i="3"/>
  <c r="CB512" i="3"/>
  <c r="BN512" i="3"/>
  <c r="CO512" i="3"/>
  <c r="BP512" i="3"/>
  <c r="BH512" i="3"/>
  <c r="BR512" i="3"/>
  <c r="BD512" i="3"/>
  <c r="BT512" i="3"/>
  <c r="BX512" i="3"/>
  <c r="BF512" i="3"/>
  <c r="BV512" i="3"/>
  <c r="AM5" i="18"/>
  <c r="AP286" i="3"/>
  <c r="AQ286" i="3"/>
  <c r="AR286" i="3"/>
  <c r="AS286" i="3"/>
  <c r="AT286" i="3"/>
  <c r="AU286" i="3"/>
  <c r="AP193" i="3"/>
  <c r="AQ193" i="3"/>
  <c r="AR193" i="3"/>
  <c r="AS193" i="3"/>
  <c r="AT193" i="3"/>
  <c r="AU193" i="3"/>
  <c r="AJ58" i="20"/>
  <c r="AH9" i="20"/>
  <c r="AI9" i="20"/>
  <c r="AJ9" i="20"/>
  <c r="AH13" i="20"/>
  <c r="AI13" i="20"/>
  <c r="AJ13" i="20"/>
  <c r="AH16" i="20"/>
  <c r="AI16" i="20"/>
  <c r="AJ16" i="20"/>
  <c r="AH20" i="20"/>
  <c r="AI20" i="20"/>
  <c r="AJ20" i="20"/>
  <c r="AH25" i="20"/>
  <c r="AI25" i="20"/>
  <c r="AJ25" i="20"/>
  <c r="AH27" i="20"/>
  <c r="AI27" i="20"/>
  <c r="AJ27" i="20"/>
  <c r="AH28" i="20"/>
  <c r="AI28" i="20"/>
  <c r="AJ28" i="20"/>
  <c r="AH29" i="20"/>
  <c r="AI29" i="20"/>
  <c r="AJ29" i="20"/>
  <c r="AH31" i="20"/>
  <c r="AI31" i="20"/>
  <c r="AJ31" i="20"/>
  <c r="AH35" i="20"/>
  <c r="AI35" i="20"/>
  <c r="AJ35" i="20"/>
  <c r="AH37" i="20"/>
  <c r="AI37" i="20"/>
  <c r="AJ37" i="20"/>
  <c r="AH38" i="20"/>
  <c r="AI38" i="20"/>
  <c r="AJ38" i="20"/>
  <c r="AH42" i="20"/>
  <c r="AI42" i="20"/>
  <c r="AJ42" i="20"/>
  <c r="AH43" i="20"/>
  <c r="AI43" i="20"/>
  <c r="AJ43" i="20"/>
  <c r="AH51" i="20"/>
  <c r="AI51" i="20"/>
  <c r="AJ51" i="20"/>
  <c r="AH58" i="20"/>
  <c r="AI58" i="20"/>
  <c r="AH61" i="20"/>
  <c r="AI61" i="20"/>
  <c r="AJ61" i="20"/>
  <c r="AH66" i="20"/>
  <c r="AI66" i="20"/>
  <c r="AJ66" i="20"/>
  <c r="AH93" i="19"/>
  <c r="AI93" i="19"/>
  <c r="AJ93" i="19"/>
  <c r="AH101" i="19"/>
  <c r="AI101" i="19"/>
  <c r="AJ101" i="19"/>
  <c r="AH104" i="19"/>
  <c r="AI104" i="19"/>
  <c r="AJ104" i="19"/>
  <c r="AH8" i="18"/>
  <c r="AI8" i="18"/>
  <c r="AJ8" i="18"/>
  <c r="AH22" i="18"/>
  <c r="AI22" i="18"/>
  <c r="AJ22" i="18"/>
  <c r="AH23" i="18"/>
  <c r="AI23" i="18"/>
  <c r="AJ23" i="18"/>
  <c r="AH24" i="18"/>
  <c r="AI24" i="18"/>
  <c r="AJ24" i="18"/>
  <c r="AH28" i="18"/>
  <c r="AI28" i="18"/>
  <c r="AJ28" i="18"/>
  <c r="AH11" i="17" l="1"/>
  <c r="AI11" i="17"/>
  <c r="AJ11" i="17"/>
  <c r="AH12" i="17"/>
  <c r="AI12" i="17"/>
  <c r="AJ12" i="17"/>
  <c r="AH15" i="17"/>
  <c r="AI15" i="17"/>
  <c r="AJ15" i="17"/>
  <c r="AH16" i="17"/>
  <c r="AI16" i="17"/>
  <c r="AJ16" i="17"/>
  <c r="AH17" i="17"/>
  <c r="AI17" i="17"/>
  <c r="AJ17" i="17"/>
  <c r="AH18" i="17"/>
  <c r="AI18" i="17"/>
  <c r="AJ18" i="17"/>
  <c r="AH19" i="17"/>
  <c r="AI19" i="17"/>
  <c r="AJ19" i="17"/>
  <c r="AH20" i="17"/>
  <c r="AI20" i="17"/>
  <c r="AJ20" i="17"/>
  <c r="AH25" i="17"/>
  <c r="AI25" i="17"/>
  <c r="AJ25" i="17"/>
  <c r="AH26" i="17"/>
  <c r="AI26" i="17"/>
  <c r="AJ26" i="17"/>
  <c r="AH27" i="17"/>
  <c r="AI27" i="17"/>
  <c r="AJ27" i="17"/>
  <c r="AH28" i="17"/>
  <c r="AI28" i="17"/>
  <c r="AJ28" i="17"/>
  <c r="AH29" i="17"/>
  <c r="AI29" i="17"/>
  <c r="AJ29" i="17"/>
  <c r="AH30" i="17"/>
  <c r="AI30" i="17"/>
  <c r="AJ30" i="17"/>
  <c r="AH56" i="17"/>
  <c r="AI56" i="17"/>
  <c r="AJ56" i="17"/>
  <c r="AH57" i="17"/>
  <c r="AI57" i="17"/>
  <c r="AJ57" i="17"/>
  <c r="AH58" i="17"/>
  <c r="AI58" i="17"/>
  <c r="AJ58" i="17"/>
  <c r="AH59" i="17"/>
  <c r="AI59" i="17"/>
  <c r="AJ59" i="17"/>
  <c r="AH60" i="17"/>
  <c r="AI60" i="17"/>
  <c r="AJ60" i="17"/>
  <c r="AH61" i="17"/>
  <c r="AI61" i="17"/>
  <c r="AJ61" i="17"/>
  <c r="AI9" i="16"/>
  <c r="AJ9" i="16"/>
  <c r="AI10" i="16"/>
  <c r="AJ10" i="16"/>
  <c r="AI12" i="16"/>
  <c r="AJ12" i="16"/>
  <c r="AI39" i="16"/>
  <c r="AJ39" i="16"/>
  <c r="AI40" i="16"/>
  <c r="AJ40" i="16"/>
  <c r="AI44" i="16"/>
  <c r="AJ44" i="16"/>
  <c r="AI47" i="16"/>
  <c r="AJ47" i="16"/>
  <c r="AI52" i="16"/>
  <c r="AJ52" i="16"/>
  <c r="AI54" i="16"/>
  <c r="AJ54" i="16"/>
  <c r="AI65" i="16"/>
  <c r="AJ65" i="16"/>
  <c r="AH9" i="16"/>
  <c r="AH10" i="16"/>
  <c r="AH12" i="16"/>
  <c r="AH39" i="16"/>
  <c r="AH40" i="16"/>
  <c r="AH44" i="16"/>
  <c r="AH47" i="16"/>
  <c r="AH52" i="16"/>
  <c r="AH54" i="16"/>
  <c r="AH65" i="16"/>
  <c r="E286" i="3"/>
  <c r="E287" i="3"/>
  <c r="E317" i="3"/>
  <c r="E193" i="3"/>
  <c r="E177" i="3"/>
  <c r="D1336" i="23"/>
  <c r="AC1842" i="7" s="1"/>
  <c r="E1336" i="23"/>
  <c r="AD1842" i="7" s="1"/>
  <c r="F1336" i="23"/>
  <c r="AE1842" i="7" s="1"/>
  <c r="G1336" i="23"/>
  <c r="AF1842" i="7" s="1"/>
  <c r="H1336" i="23"/>
  <c r="AG1842" i="7" s="1"/>
  <c r="I1336" i="23"/>
  <c r="AH1842" i="7" s="1"/>
  <c r="J1336" i="23"/>
  <c r="AI1842" i="7" s="1"/>
  <c r="K1336" i="23"/>
  <c r="AJ1842" i="7" s="1"/>
  <c r="L1336" i="23"/>
  <c r="AK1842" i="7" s="1"/>
  <c r="A1610" i="7"/>
  <c r="A626" i="7"/>
  <c r="A627" i="7"/>
  <c r="AO627" i="7"/>
  <c r="A484" i="7"/>
  <c r="A485" i="7"/>
  <c r="A404" i="7"/>
  <c r="A267" i="7"/>
  <c r="A240" i="7"/>
  <c r="P8" i="23"/>
  <c r="Q8" i="23"/>
  <c r="P9" i="23"/>
  <c r="Q9" i="23"/>
  <c r="P10" i="23"/>
  <c r="Q10" i="23"/>
  <c r="P11" i="23"/>
  <c r="Q11" i="23"/>
  <c r="P12" i="23"/>
  <c r="Q12" i="23"/>
  <c r="P13" i="23"/>
  <c r="Q13" i="23"/>
  <c r="P14" i="23"/>
  <c r="Q14" i="23"/>
  <c r="P15" i="23"/>
  <c r="Q15" i="23"/>
  <c r="P16" i="23"/>
  <c r="Q16" i="23"/>
  <c r="P17" i="23"/>
  <c r="Q17" i="23"/>
  <c r="P18" i="23"/>
  <c r="Q18" i="23"/>
  <c r="P19" i="23"/>
  <c r="Q19" i="23"/>
  <c r="P20" i="23"/>
  <c r="Q20" i="23"/>
  <c r="P21" i="23"/>
  <c r="Q21" i="23"/>
  <c r="P22" i="23"/>
  <c r="Q22" i="23"/>
  <c r="P23" i="23"/>
  <c r="Q23" i="23"/>
  <c r="P24" i="23"/>
  <c r="Q24" i="23"/>
  <c r="P25" i="23"/>
  <c r="Q25" i="23"/>
  <c r="P26" i="23"/>
  <c r="Q26" i="23"/>
  <c r="P27" i="23"/>
  <c r="Q27" i="23"/>
  <c r="P28" i="23"/>
  <c r="Q28" i="23"/>
  <c r="P29" i="23"/>
  <c r="Q29" i="23"/>
  <c r="P30" i="23"/>
  <c r="Q30" i="23"/>
  <c r="P31" i="23"/>
  <c r="Q31" i="23"/>
  <c r="P32" i="23"/>
  <c r="Q32" i="23"/>
  <c r="P33" i="23"/>
  <c r="Q33" i="23"/>
  <c r="P34" i="23"/>
  <c r="Q34" i="23"/>
  <c r="P35" i="23"/>
  <c r="Q35" i="23"/>
  <c r="P36" i="23"/>
  <c r="Q36" i="23"/>
  <c r="P37" i="23"/>
  <c r="Q37" i="23"/>
  <c r="P38" i="23"/>
  <c r="Q38" i="23"/>
  <c r="P39" i="23"/>
  <c r="Q39" i="23"/>
  <c r="P40" i="23"/>
  <c r="Q40" i="23"/>
  <c r="P41" i="23"/>
  <c r="Q41" i="23"/>
  <c r="P42" i="23"/>
  <c r="Q42" i="23"/>
  <c r="P43" i="23"/>
  <c r="Q43" i="23"/>
  <c r="P44" i="23"/>
  <c r="Q44" i="23"/>
  <c r="P45" i="23"/>
  <c r="Q45" i="23"/>
  <c r="P46" i="23"/>
  <c r="Q46" i="23"/>
  <c r="P47" i="23"/>
  <c r="Q47" i="23"/>
  <c r="P48" i="23"/>
  <c r="Q48" i="23"/>
  <c r="P49" i="23"/>
  <c r="Q49" i="23"/>
  <c r="P50" i="23"/>
  <c r="Q50" i="23"/>
  <c r="P51" i="23"/>
  <c r="Q51" i="23"/>
  <c r="P52" i="23"/>
  <c r="Q52" i="23"/>
  <c r="P53" i="23"/>
  <c r="Q53" i="23"/>
  <c r="P54" i="23"/>
  <c r="Q54" i="23"/>
  <c r="P55" i="23"/>
  <c r="Q55" i="23"/>
  <c r="P56" i="23"/>
  <c r="Q56" i="23"/>
  <c r="P57" i="23"/>
  <c r="Q57" i="23"/>
  <c r="P58" i="23"/>
  <c r="Q58" i="23"/>
  <c r="P59" i="23"/>
  <c r="Q59" i="23"/>
  <c r="P60" i="23"/>
  <c r="Q60" i="23"/>
  <c r="P61" i="23"/>
  <c r="Q61" i="23"/>
  <c r="P62" i="23"/>
  <c r="Q62" i="23"/>
  <c r="P63" i="23"/>
  <c r="Q63" i="23"/>
  <c r="P64" i="23"/>
  <c r="Q64" i="23"/>
  <c r="P65" i="23"/>
  <c r="Q65" i="23"/>
  <c r="P66" i="23"/>
  <c r="Q66" i="23"/>
  <c r="P67" i="23"/>
  <c r="Q67" i="23"/>
  <c r="P68" i="23"/>
  <c r="Q68" i="23"/>
  <c r="P69" i="23"/>
  <c r="Q69" i="23"/>
  <c r="P70" i="23"/>
  <c r="Q70" i="23"/>
  <c r="P71" i="23"/>
  <c r="Q71" i="23"/>
  <c r="P72" i="23"/>
  <c r="Q72" i="23"/>
  <c r="P73" i="23"/>
  <c r="Q73" i="23"/>
  <c r="P74" i="23"/>
  <c r="Q74" i="23"/>
  <c r="P75" i="23"/>
  <c r="Q75" i="23"/>
  <c r="P76" i="23"/>
  <c r="Q76" i="23"/>
  <c r="P77" i="23"/>
  <c r="Q77" i="23"/>
  <c r="P78" i="23"/>
  <c r="Q78" i="23"/>
  <c r="P79" i="23"/>
  <c r="Q79" i="23"/>
  <c r="P80" i="23"/>
  <c r="Q80" i="23"/>
  <c r="P81" i="23"/>
  <c r="Q81" i="23"/>
  <c r="P82" i="23"/>
  <c r="Q82" i="23"/>
  <c r="P83" i="23"/>
  <c r="Q83" i="23"/>
  <c r="P84" i="23"/>
  <c r="Q84" i="23"/>
  <c r="P85" i="23"/>
  <c r="Q85" i="23"/>
  <c r="P86" i="23"/>
  <c r="Q86" i="23"/>
  <c r="P87" i="23"/>
  <c r="Q87" i="23"/>
  <c r="P88" i="23"/>
  <c r="Q88" i="23"/>
  <c r="P89" i="23"/>
  <c r="Q89" i="23"/>
  <c r="P90" i="23"/>
  <c r="Q90" i="23"/>
  <c r="P91" i="23"/>
  <c r="Q91" i="23"/>
  <c r="P92" i="23"/>
  <c r="Q92" i="23"/>
  <c r="P93" i="23"/>
  <c r="Q93" i="23"/>
  <c r="P94" i="23"/>
  <c r="Q94" i="23"/>
  <c r="P95" i="23"/>
  <c r="Q95" i="23"/>
  <c r="P96" i="23"/>
  <c r="Q96" i="23"/>
  <c r="P97" i="23"/>
  <c r="Q97" i="23"/>
  <c r="P98" i="23"/>
  <c r="Q98" i="23"/>
  <c r="P99" i="23"/>
  <c r="Q99" i="23"/>
  <c r="P100" i="23"/>
  <c r="Q100" i="23"/>
  <c r="P101" i="23"/>
  <c r="Q101" i="23"/>
  <c r="P102" i="23"/>
  <c r="Q102" i="23"/>
  <c r="P103" i="23"/>
  <c r="Q103" i="23"/>
  <c r="P104" i="23"/>
  <c r="Q104" i="23"/>
  <c r="P105" i="23"/>
  <c r="Q105" i="23"/>
  <c r="P106" i="23"/>
  <c r="Q106" i="23"/>
  <c r="P107" i="23"/>
  <c r="Q107" i="23"/>
  <c r="P108" i="23"/>
  <c r="Q108" i="23"/>
  <c r="P109" i="23"/>
  <c r="Q109" i="23"/>
  <c r="P110" i="23"/>
  <c r="Q110" i="23"/>
  <c r="P111" i="23"/>
  <c r="Q111" i="23"/>
  <c r="P112" i="23"/>
  <c r="Q112" i="23"/>
  <c r="P113" i="23"/>
  <c r="Q113" i="23"/>
  <c r="P114" i="23"/>
  <c r="Q114" i="23"/>
  <c r="P115" i="23"/>
  <c r="Q115" i="23"/>
  <c r="P116" i="23"/>
  <c r="Q116" i="23"/>
  <c r="P117" i="23"/>
  <c r="Q117" i="23"/>
  <c r="P118" i="23"/>
  <c r="Q118" i="23"/>
  <c r="P119" i="23"/>
  <c r="Q119" i="23"/>
  <c r="P120" i="23"/>
  <c r="Q120" i="23"/>
  <c r="P121" i="23"/>
  <c r="Q121" i="23"/>
  <c r="P122" i="23"/>
  <c r="Q122" i="23"/>
  <c r="P123" i="23"/>
  <c r="Q123" i="23"/>
  <c r="P124" i="23"/>
  <c r="Q124" i="23"/>
  <c r="P125" i="23"/>
  <c r="Q125" i="23"/>
  <c r="P126" i="23"/>
  <c r="Q126" i="23"/>
  <c r="P127" i="23"/>
  <c r="Q127" i="23"/>
  <c r="P128" i="23"/>
  <c r="Q128" i="23"/>
  <c r="P129" i="23"/>
  <c r="Q129" i="23"/>
  <c r="P130" i="23"/>
  <c r="Q130" i="23"/>
  <c r="P131" i="23"/>
  <c r="Q131" i="23"/>
  <c r="P132" i="23"/>
  <c r="Q132" i="23"/>
  <c r="P133" i="23"/>
  <c r="Q133" i="23"/>
  <c r="P134" i="23"/>
  <c r="Q134" i="23"/>
  <c r="P135" i="23"/>
  <c r="Q135" i="23"/>
  <c r="P136" i="23"/>
  <c r="Q136" i="23"/>
  <c r="P137" i="23"/>
  <c r="Q137" i="23"/>
  <c r="P138" i="23"/>
  <c r="Q138" i="23"/>
  <c r="P139" i="23"/>
  <c r="Q139" i="23"/>
  <c r="P140" i="23"/>
  <c r="Q140" i="23"/>
  <c r="P141" i="23"/>
  <c r="Q141" i="23"/>
  <c r="P142" i="23"/>
  <c r="Q142" i="23"/>
  <c r="P143" i="23"/>
  <c r="Q143" i="23"/>
  <c r="P144" i="23"/>
  <c r="Q144" i="23"/>
  <c r="P145" i="23"/>
  <c r="Q145" i="23"/>
  <c r="P146" i="23"/>
  <c r="Q146" i="23"/>
  <c r="P147" i="23"/>
  <c r="Q147" i="23"/>
  <c r="P148" i="23"/>
  <c r="Q148" i="23"/>
  <c r="P149" i="23"/>
  <c r="Q149" i="23"/>
  <c r="P150" i="23"/>
  <c r="Q150" i="23"/>
  <c r="P151" i="23"/>
  <c r="Q151" i="23"/>
  <c r="P152" i="23"/>
  <c r="Q152" i="23"/>
  <c r="P153" i="23"/>
  <c r="Q153" i="23"/>
  <c r="P154" i="23"/>
  <c r="Q154" i="23"/>
  <c r="P155" i="23"/>
  <c r="Q155" i="23"/>
  <c r="P156" i="23"/>
  <c r="Q156" i="23"/>
  <c r="P157" i="23"/>
  <c r="Q157" i="23"/>
  <c r="P158" i="23"/>
  <c r="Q158" i="23"/>
  <c r="P159" i="23"/>
  <c r="Q159" i="23"/>
  <c r="P160" i="23"/>
  <c r="Q160" i="23"/>
  <c r="P161" i="23"/>
  <c r="Q161" i="23"/>
  <c r="P162" i="23"/>
  <c r="Q162" i="23"/>
  <c r="P163" i="23"/>
  <c r="Q163" i="23"/>
  <c r="P164" i="23"/>
  <c r="Q164" i="23"/>
  <c r="P165" i="23"/>
  <c r="Q165" i="23"/>
  <c r="P166" i="23"/>
  <c r="Q166" i="23"/>
  <c r="P167" i="23"/>
  <c r="Q167" i="23"/>
  <c r="P168" i="23"/>
  <c r="Q168" i="23"/>
  <c r="P169" i="23"/>
  <c r="Q169" i="23"/>
  <c r="P170" i="23"/>
  <c r="Q170" i="23"/>
  <c r="P171" i="23"/>
  <c r="Q171" i="23"/>
  <c r="P172" i="23"/>
  <c r="Q172" i="23"/>
  <c r="P173" i="23"/>
  <c r="Q173" i="23"/>
  <c r="P174" i="23"/>
  <c r="Q174" i="23"/>
  <c r="P175" i="23"/>
  <c r="Q175" i="23"/>
  <c r="P176" i="23"/>
  <c r="Q176" i="23"/>
  <c r="P177" i="23"/>
  <c r="Q177" i="23"/>
  <c r="P178" i="23"/>
  <c r="Q178" i="23"/>
  <c r="P179" i="23"/>
  <c r="Q179" i="23"/>
  <c r="P180" i="23"/>
  <c r="Q180" i="23"/>
  <c r="P181" i="23"/>
  <c r="Q181" i="23"/>
  <c r="P182" i="23"/>
  <c r="Q182" i="23"/>
  <c r="P183" i="23"/>
  <c r="Q183" i="23"/>
  <c r="P184" i="23"/>
  <c r="Q184" i="23"/>
  <c r="P185" i="23"/>
  <c r="Q185" i="23"/>
  <c r="P186" i="23"/>
  <c r="Q186" i="23"/>
  <c r="P187" i="23"/>
  <c r="Q187" i="23"/>
  <c r="P188" i="23"/>
  <c r="Q188" i="23"/>
  <c r="P189" i="23"/>
  <c r="Q189" i="23"/>
  <c r="P190" i="23"/>
  <c r="Q190" i="23"/>
  <c r="P191" i="23"/>
  <c r="Q191" i="23"/>
  <c r="P192" i="23"/>
  <c r="Q192" i="23"/>
  <c r="P193" i="23"/>
  <c r="Q193" i="23"/>
  <c r="P194" i="23"/>
  <c r="Q194" i="23"/>
  <c r="P195" i="23"/>
  <c r="Q195" i="23"/>
  <c r="P196" i="23"/>
  <c r="Q196" i="23"/>
  <c r="P197" i="23"/>
  <c r="Q197" i="23"/>
  <c r="P198" i="23"/>
  <c r="Q198" i="23"/>
  <c r="P199" i="23"/>
  <c r="Q199" i="23"/>
  <c r="P200" i="23"/>
  <c r="Q200" i="23"/>
  <c r="P201" i="23"/>
  <c r="Q201" i="23"/>
  <c r="P202" i="23"/>
  <c r="Q202" i="23"/>
  <c r="P203" i="23"/>
  <c r="Q203" i="23"/>
  <c r="P204" i="23"/>
  <c r="Q204" i="23"/>
  <c r="P205" i="23"/>
  <c r="Q205" i="23"/>
  <c r="P206" i="23"/>
  <c r="Q206" i="23"/>
  <c r="P207" i="23"/>
  <c r="Q207" i="23"/>
  <c r="P208" i="23"/>
  <c r="Q208" i="23"/>
  <c r="P209" i="23"/>
  <c r="Q209" i="23"/>
  <c r="P210" i="23"/>
  <c r="Q210" i="23"/>
  <c r="P211" i="23"/>
  <c r="Q211" i="23"/>
  <c r="P212" i="23"/>
  <c r="Q212" i="23"/>
  <c r="P213" i="23"/>
  <c r="Q213" i="23"/>
  <c r="P214" i="23"/>
  <c r="Q214" i="23"/>
  <c r="P215" i="23"/>
  <c r="Q215" i="23"/>
  <c r="P216" i="23"/>
  <c r="Q216" i="23"/>
  <c r="P217" i="23"/>
  <c r="Q217" i="23"/>
  <c r="P218" i="23"/>
  <c r="Q218" i="23"/>
  <c r="P219" i="23"/>
  <c r="Q219" i="23"/>
  <c r="P220" i="23"/>
  <c r="Q220" i="23"/>
  <c r="P221" i="23"/>
  <c r="Q221" i="23"/>
  <c r="P222" i="23"/>
  <c r="Q222" i="23"/>
  <c r="P223" i="23"/>
  <c r="Q223" i="23"/>
  <c r="P224" i="23"/>
  <c r="Q224" i="23"/>
  <c r="P225" i="23"/>
  <c r="Q225" i="23"/>
  <c r="P226" i="23"/>
  <c r="Q226" i="23"/>
  <c r="P227" i="23"/>
  <c r="Q227" i="23"/>
  <c r="P228" i="23"/>
  <c r="Q228" i="23"/>
  <c r="P229" i="23"/>
  <c r="Q229" i="23"/>
  <c r="P230" i="23"/>
  <c r="Q230" i="23"/>
  <c r="P231" i="23"/>
  <c r="Q231" i="23"/>
  <c r="P232" i="23"/>
  <c r="Q232" i="23"/>
  <c r="P233" i="23"/>
  <c r="Q233" i="23"/>
  <c r="P234" i="23"/>
  <c r="Q234" i="23"/>
  <c r="P235" i="23"/>
  <c r="Q235" i="23"/>
  <c r="P236" i="23"/>
  <c r="Q236" i="23"/>
  <c r="P237" i="23"/>
  <c r="Q237" i="23"/>
  <c r="P238" i="23"/>
  <c r="Q238" i="23"/>
  <c r="P239" i="23"/>
  <c r="Q239" i="23"/>
  <c r="P240" i="23"/>
  <c r="Q240" i="23"/>
  <c r="P241" i="23"/>
  <c r="Q241" i="23"/>
  <c r="P242" i="23"/>
  <c r="Q242" i="23"/>
  <c r="P243" i="23"/>
  <c r="Q243" i="23"/>
  <c r="P244" i="23"/>
  <c r="Q244" i="23"/>
  <c r="P245" i="23"/>
  <c r="Q245" i="23"/>
  <c r="P246" i="23"/>
  <c r="Q246" i="23"/>
  <c r="P247" i="23"/>
  <c r="Q247" i="23"/>
  <c r="P248" i="23"/>
  <c r="Q248" i="23"/>
  <c r="P249" i="23"/>
  <c r="Q249" i="23"/>
  <c r="P250" i="23"/>
  <c r="Q250" i="23"/>
  <c r="P251" i="23"/>
  <c r="Q251" i="23"/>
  <c r="P252" i="23"/>
  <c r="Q252" i="23"/>
  <c r="P253" i="23"/>
  <c r="Q253" i="23"/>
  <c r="P254" i="23"/>
  <c r="Q254" i="23"/>
  <c r="P255" i="23"/>
  <c r="Q255" i="23"/>
  <c r="P256" i="23"/>
  <c r="Q256" i="23"/>
  <c r="P257" i="23"/>
  <c r="Q257" i="23"/>
  <c r="P258" i="23"/>
  <c r="Q258" i="23"/>
  <c r="P259" i="23"/>
  <c r="Q259" i="23"/>
  <c r="P260" i="23"/>
  <c r="Q260" i="23"/>
  <c r="P261" i="23"/>
  <c r="Q261" i="23"/>
  <c r="P262" i="23"/>
  <c r="Q262" i="23"/>
  <c r="P263" i="23"/>
  <c r="Q263" i="23"/>
  <c r="P264" i="23"/>
  <c r="Q264" i="23"/>
  <c r="P265" i="23"/>
  <c r="Q265" i="23"/>
  <c r="P266" i="23"/>
  <c r="Q266" i="23"/>
  <c r="P267" i="23"/>
  <c r="Q267" i="23"/>
  <c r="P268" i="23"/>
  <c r="Q268" i="23"/>
  <c r="P269" i="23"/>
  <c r="Q269" i="23"/>
  <c r="P270" i="23"/>
  <c r="Q270" i="23"/>
  <c r="P271" i="23"/>
  <c r="Q271" i="23"/>
  <c r="P272" i="23"/>
  <c r="Q272" i="23"/>
  <c r="P273" i="23"/>
  <c r="Q273" i="23"/>
  <c r="P274" i="23"/>
  <c r="Q274" i="23"/>
  <c r="P275" i="23"/>
  <c r="Q275" i="23"/>
  <c r="P276" i="23"/>
  <c r="Q276" i="23"/>
  <c r="P277" i="23"/>
  <c r="Q277" i="23"/>
  <c r="P278" i="23"/>
  <c r="Q278" i="23"/>
  <c r="P279" i="23"/>
  <c r="Q279" i="23"/>
  <c r="P280" i="23"/>
  <c r="Q280" i="23"/>
  <c r="P281" i="23"/>
  <c r="Q281" i="23"/>
  <c r="P282" i="23"/>
  <c r="Q282" i="23"/>
  <c r="P283" i="23"/>
  <c r="Q283" i="23"/>
  <c r="P284" i="23"/>
  <c r="Q284" i="23"/>
  <c r="P285" i="23"/>
  <c r="Q285" i="23"/>
  <c r="P286" i="23"/>
  <c r="Q286" i="23"/>
  <c r="P287" i="23"/>
  <c r="Q287" i="23"/>
  <c r="P288" i="23"/>
  <c r="Q288" i="23"/>
  <c r="P289" i="23"/>
  <c r="Q289" i="23"/>
  <c r="P290" i="23"/>
  <c r="Q290" i="23"/>
  <c r="P291" i="23"/>
  <c r="Q291" i="23"/>
  <c r="P292" i="23"/>
  <c r="Q292" i="23"/>
  <c r="P293" i="23"/>
  <c r="Q293" i="23"/>
  <c r="P294" i="23"/>
  <c r="Q294" i="23"/>
  <c r="P295" i="23"/>
  <c r="Q295" i="23"/>
  <c r="P296" i="23"/>
  <c r="Q296" i="23"/>
  <c r="P297" i="23"/>
  <c r="Q297" i="23"/>
  <c r="P298" i="23"/>
  <c r="Q298" i="23"/>
  <c r="P299" i="23"/>
  <c r="Q299" i="23"/>
  <c r="P300" i="23"/>
  <c r="Q300" i="23"/>
  <c r="P301" i="23"/>
  <c r="Q301" i="23"/>
  <c r="P302" i="23"/>
  <c r="Q302" i="23"/>
  <c r="P303" i="23"/>
  <c r="Q303" i="23"/>
  <c r="P304" i="23"/>
  <c r="Q304" i="23"/>
  <c r="P305" i="23"/>
  <c r="Q305" i="23"/>
  <c r="P306" i="23"/>
  <c r="Q306" i="23"/>
  <c r="P307" i="23"/>
  <c r="Q307" i="23"/>
  <c r="P308" i="23"/>
  <c r="Q308" i="23"/>
  <c r="P309" i="23"/>
  <c r="Q309" i="23"/>
  <c r="P310" i="23"/>
  <c r="Q310" i="23"/>
  <c r="P311" i="23"/>
  <c r="Q311" i="23"/>
  <c r="P312" i="23"/>
  <c r="Q312" i="23"/>
  <c r="P313" i="23"/>
  <c r="Q313" i="23"/>
  <c r="P314" i="23"/>
  <c r="Q314" i="23"/>
  <c r="P315" i="23"/>
  <c r="Q315" i="23"/>
  <c r="P316" i="23"/>
  <c r="Q316" i="23"/>
  <c r="P317" i="23"/>
  <c r="Q317" i="23"/>
  <c r="P318" i="23"/>
  <c r="Q318" i="23"/>
  <c r="P319" i="23"/>
  <c r="Q319" i="23"/>
  <c r="P320" i="23"/>
  <c r="Q320" i="23"/>
  <c r="P321" i="23"/>
  <c r="Q321" i="23"/>
  <c r="P322" i="23"/>
  <c r="Q322" i="23"/>
  <c r="P323" i="23"/>
  <c r="Q323" i="23"/>
  <c r="P324" i="23"/>
  <c r="Q324" i="23"/>
  <c r="P325" i="23"/>
  <c r="Q325" i="23"/>
  <c r="P326" i="23"/>
  <c r="Q326" i="23"/>
  <c r="P327" i="23"/>
  <c r="Q327" i="23"/>
  <c r="P328" i="23"/>
  <c r="Q328" i="23"/>
  <c r="P329" i="23"/>
  <c r="Q329" i="23"/>
  <c r="P330" i="23"/>
  <c r="Q330" i="23"/>
  <c r="P331" i="23"/>
  <c r="Q331" i="23"/>
  <c r="P332" i="23"/>
  <c r="Q332" i="23"/>
  <c r="P333" i="23"/>
  <c r="Q333" i="23"/>
  <c r="P334" i="23"/>
  <c r="Q334" i="23"/>
  <c r="P335" i="23"/>
  <c r="Q335" i="23"/>
  <c r="P336" i="23"/>
  <c r="Q336" i="23"/>
  <c r="P337" i="23"/>
  <c r="Q337" i="23"/>
  <c r="P338" i="23"/>
  <c r="Q338" i="23"/>
  <c r="P339" i="23"/>
  <c r="Q339" i="23"/>
  <c r="P340" i="23"/>
  <c r="Q340" i="23"/>
  <c r="P341" i="23"/>
  <c r="Q341" i="23"/>
  <c r="P342" i="23"/>
  <c r="Q342" i="23"/>
  <c r="P343" i="23"/>
  <c r="Q343" i="23"/>
  <c r="P344" i="23"/>
  <c r="Q344" i="23"/>
  <c r="P345" i="23"/>
  <c r="Q345" i="23"/>
  <c r="P346" i="23"/>
  <c r="Q346" i="23"/>
  <c r="P347" i="23"/>
  <c r="Q347" i="23"/>
  <c r="P348" i="23"/>
  <c r="Q348" i="23"/>
  <c r="P349" i="23"/>
  <c r="Q349" i="23"/>
  <c r="P350" i="23"/>
  <c r="Q350" i="23"/>
  <c r="P351" i="23"/>
  <c r="Q351" i="23"/>
  <c r="P352" i="23"/>
  <c r="Q352" i="23"/>
  <c r="P353" i="23"/>
  <c r="Q353" i="23"/>
  <c r="P354" i="23"/>
  <c r="Q354" i="23"/>
  <c r="P355" i="23"/>
  <c r="Q355" i="23"/>
  <c r="P356" i="23"/>
  <c r="Q356" i="23"/>
  <c r="P357" i="23"/>
  <c r="Q357" i="23"/>
  <c r="P358" i="23"/>
  <c r="Q358" i="23"/>
  <c r="P359" i="23"/>
  <c r="Q359" i="23"/>
  <c r="P360" i="23"/>
  <c r="Q360" i="23"/>
  <c r="P361" i="23"/>
  <c r="Q361" i="23"/>
  <c r="P362" i="23"/>
  <c r="Q362" i="23"/>
  <c r="P363" i="23"/>
  <c r="Q363" i="23"/>
  <c r="P364" i="23"/>
  <c r="Q364" i="23"/>
  <c r="P365" i="23"/>
  <c r="Q365" i="23"/>
  <c r="P366" i="23"/>
  <c r="Q366" i="23"/>
  <c r="P367" i="23"/>
  <c r="Q367" i="23"/>
  <c r="P368" i="23"/>
  <c r="Q368" i="23"/>
  <c r="P369" i="23"/>
  <c r="Q369" i="23"/>
  <c r="P370" i="23"/>
  <c r="Q370" i="23"/>
  <c r="P371" i="23"/>
  <c r="Q371" i="23"/>
  <c r="P372" i="23"/>
  <c r="Q372" i="23"/>
  <c r="P373" i="23"/>
  <c r="Q373" i="23"/>
  <c r="P374" i="23"/>
  <c r="Q374" i="23"/>
  <c r="P375" i="23"/>
  <c r="Q375" i="23"/>
  <c r="P376" i="23"/>
  <c r="Q376" i="23"/>
  <c r="P377" i="23"/>
  <c r="Q377" i="23"/>
  <c r="P378" i="23"/>
  <c r="Q378" i="23"/>
  <c r="P379" i="23"/>
  <c r="Q379" i="23"/>
  <c r="P380" i="23"/>
  <c r="Q380" i="23"/>
  <c r="P381" i="23"/>
  <c r="Q381" i="23"/>
  <c r="P382" i="23"/>
  <c r="Q382" i="23"/>
  <c r="P383" i="23"/>
  <c r="Q383" i="23"/>
  <c r="P384" i="23"/>
  <c r="Q384" i="23"/>
  <c r="P385" i="23"/>
  <c r="Q385" i="23"/>
  <c r="P386" i="23"/>
  <c r="Q386" i="23"/>
  <c r="P387" i="23"/>
  <c r="Q387" i="23"/>
  <c r="P388" i="23"/>
  <c r="Q388" i="23"/>
  <c r="P389" i="23"/>
  <c r="Q389" i="23"/>
  <c r="P390" i="23"/>
  <c r="Q390" i="23"/>
  <c r="P391" i="23"/>
  <c r="Q391" i="23"/>
  <c r="P392" i="23"/>
  <c r="Q392" i="23"/>
  <c r="P393" i="23"/>
  <c r="Q393" i="23"/>
  <c r="P394" i="23"/>
  <c r="Q394" i="23"/>
  <c r="P395" i="23"/>
  <c r="Q395" i="23"/>
  <c r="P396" i="23"/>
  <c r="Q396" i="23"/>
  <c r="P397" i="23"/>
  <c r="Q397" i="23"/>
  <c r="P398" i="23"/>
  <c r="Q398" i="23"/>
  <c r="P399" i="23"/>
  <c r="Q399" i="23"/>
  <c r="P400" i="23"/>
  <c r="Q400" i="23"/>
  <c r="P401" i="23"/>
  <c r="Q401" i="23"/>
  <c r="P402" i="23"/>
  <c r="Q402" i="23"/>
  <c r="P403" i="23"/>
  <c r="Q403" i="23"/>
  <c r="P404" i="23"/>
  <c r="Q404" i="23"/>
  <c r="P405" i="23"/>
  <c r="Q405" i="23"/>
  <c r="P406" i="23"/>
  <c r="Q406" i="23"/>
  <c r="P407" i="23"/>
  <c r="Q407" i="23"/>
  <c r="P408" i="23"/>
  <c r="Q408" i="23"/>
  <c r="P409" i="23"/>
  <c r="Q409" i="23"/>
  <c r="P410" i="23"/>
  <c r="Q410" i="23"/>
  <c r="P411" i="23"/>
  <c r="Q411" i="23"/>
  <c r="P412" i="23"/>
  <c r="Q412" i="23"/>
  <c r="P413" i="23"/>
  <c r="Q413" i="23"/>
  <c r="P414" i="23"/>
  <c r="Q414" i="23"/>
  <c r="P415" i="23"/>
  <c r="Q415" i="23"/>
  <c r="P416" i="23"/>
  <c r="Q416" i="23"/>
  <c r="P417" i="23"/>
  <c r="Q417" i="23"/>
  <c r="P418" i="23"/>
  <c r="Q418" i="23"/>
  <c r="P419" i="23"/>
  <c r="Q419" i="23"/>
  <c r="P420" i="23"/>
  <c r="Q420" i="23"/>
  <c r="P421" i="23"/>
  <c r="Q421" i="23"/>
  <c r="P422" i="23"/>
  <c r="Q422" i="23"/>
  <c r="P423" i="23"/>
  <c r="Q423" i="23"/>
  <c r="P424" i="23"/>
  <c r="Q424" i="23"/>
  <c r="P425" i="23"/>
  <c r="Q425" i="23"/>
  <c r="P426" i="23"/>
  <c r="Q426" i="23"/>
  <c r="P427" i="23"/>
  <c r="Q427" i="23"/>
  <c r="P428" i="23"/>
  <c r="Q428" i="23"/>
  <c r="P429" i="23"/>
  <c r="Q429" i="23"/>
  <c r="P430" i="23"/>
  <c r="Q430" i="23"/>
  <c r="P431" i="23"/>
  <c r="Q431" i="23"/>
  <c r="P432" i="23"/>
  <c r="Q432" i="23"/>
  <c r="P433" i="23"/>
  <c r="Q433" i="23"/>
  <c r="P434" i="23"/>
  <c r="Q434" i="23"/>
  <c r="P435" i="23"/>
  <c r="Q435" i="23"/>
  <c r="P436" i="23"/>
  <c r="Q436" i="23"/>
  <c r="P437" i="23"/>
  <c r="Q437" i="23"/>
  <c r="P438" i="23"/>
  <c r="Q438" i="23"/>
  <c r="P439" i="23"/>
  <c r="Q439" i="23"/>
  <c r="P440" i="23"/>
  <c r="Q440" i="23"/>
  <c r="P441" i="23"/>
  <c r="Q441" i="23"/>
  <c r="P442" i="23"/>
  <c r="Q442" i="23"/>
  <c r="P443" i="23"/>
  <c r="Q443" i="23"/>
  <c r="P444" i="23"/>
  <c r="Q444" i="23"/>
  <c r="P445" i="23"/>
  <c r="Q445" i="23"/>
  <c r="P446" i="23"/>
  <c r="Q446" i="23"/>
  <c r="P447" i="23"/>
  <c r="Q447" i="23"/>
  <c r="P448" i="23"/>
  <c r="Q448" i="23"/>
  <c r="P449" i="23"/>
  <c r="Q449" i="23"/>
  <c r="P450" i="23"/>
  <c r="Q450" i="23"/>
  <c r="P451" i="23"/>
  <c r="Q451" i="23"/>
  <c r="P452" i="23"/>
  <c r="Q452" i="23"/>
  <c r="P453" i="23"/>
  <c r="Q453" i="23"/>
  <c r="P454" i="23"/>
  <c r="Q454" i="23"/>
  <c r="P455" i="23"/>
  <c r="Q455" i="23"/>
  <c r="P456" i="23"/>
  <c r="Q456" i="23"/>
  <c r="P457" i="23"/>
  <c r="Q457" i="23"/>
  <c r="P458" i="23"/>
  <c r="Q458" i="23"/>
  <c r="P459" i="23"/>
  <c r="Q459" i="23"/>
  <c r="P460" i="23"/>
  <c r="Q460" i="23"/>
  <c r="P461" i="23"/>
  <c r="Q461" i="23"/>
  <c r="P462" i="23"/>
  <c r="Q462" i="23"/>
  <c r="P463" i="23"/>
  <c r="Q463" i="23"/>
  <c r="P464" i="23"/>
  <c r="Q464" i="23"/>
  <c r="P465" i="23"/>
  <c r="Q465" i="23"/>
  <c r="P466" i="23"/>
  <c r="Q466" i="23"/>
  <c r="P467" i="23"/>
  <c r="Q467" i="23"/>
  <c r="P468" i="23"/>
  <c r="Q468" i="23"/>
  <c r="P469" i="23"/>
  <c r="Q469" i="23"/>
  <c r="P470" i="23"/>
  <c r="Q470" i="23"/>
  <c r="P471" i="23"/>
  <c r="Q471" i="23"/>
  <c r="P472" i="23"/>
  <c r="Q472" i="23"/>
  <c r="P473" i="23"/>
  <c r="Q473" i="23"/>
  <c r="P474" i="23"/>
  <c r="Q474" i="23"/>
  <c r="P475" i="23"/>
  <c r="Q475" i="23"/>
  <c r="P476" i="23"/>
  <c r="Q476" i="23"/>
  <c r="P477" i="23"/>
  <c r="Q477" i="23"/>
  <c r="P478" i="23"/>
  <c r="Q478" i="23"/>
  <c r="P479" i="23"/>
  <c r="Q479" i="23"/>
  <c r="P480" i="23"/>
  <c r="Q480" i="23"/>
  <c r="P481" i="23"/>
  <c r="Q481" i="23"/>
  <c r="P482" i="23"/>
  <c r="Q482" i="23"/>
  <c r="P483" i="23"/>
  <c r="Q483" i="23"/>
  <c r="P484" i="23"/>
  <c r="Q484" i="23"/>
  <c r="P485" i="23"/>
  <c r="Q485" i="23"/>
  <c r="P486" i="23"/>
  <c r="Q486" i="23"/>
  <c r="P487" i="23"/>
  <c r="Q487" i="23"/>
  <c r="P488" i="23"/>
  <c r="Q488" i="23"/>
  <c r="P489" i="23"/>
  <c r="Q489" i="23"/>
  <c r="P490" i="23"/>
  <c r="Q490" i="23"/>
  <c r="P491" i="23"/>
  <c r="Q491" i="23"/>
  <c r="P492" i="23"/>
  <c r="Q492" i="23"/>
  <c r="P493" i="23"/>
  <c r="Q493" i="23"/>
  <c r="P494" i="23"/>
  <c r="Q494" i="23"/>
  <c r="P495" i="23"/>
  <c r="Q495" i="23"/>
  <c r="P496" i="23"/>
  <c r="Q496" i="23"/>
  <c r="P497" i="23"/>
  <c r="Q497" i="23"/>
  <c r="P498" i="23"/>
  <c r="Q498" i="23"/>
  <c r="P499" i="23"/>
  <c r="Q499" i="23"/>
  <c r="P500" i="23"/>
  <c r="Q500" i="23"/>
  <c r="P501" i="23"/>
  <c r="Q501" i="23"/>
  <c r="P502" i="23"/>
  <c r="Q502" i="23"/>
  <c r="P503" i="23"/>
  <c r="Q503" i="23"/>
  <c r="P504" i="23"/>
  <c r="Q504" i="23"/>
  <c r="P505" i="23"/>
  <c r="Q505" i="23"/>
  <c r="P506" i="23"/>
  <c r="Q506" i="23"/>
  <c r="P507" i="23"/>
  <c r="Q507" i="23"/>
  <c r="P508" i="23"/>
  <c r="Q508" i="23"/>
  <c r="P509" i="23"/>
  <c r="Q509" i="23"/>
  <c r="P510" i="23"/>
  <c r="Q510" i="23"/>
  <c r="P511" i="23"/>
  <c r="Q511" i="23"/>
  <c r="P512" i="23"/>
  <c r="Q512" i="23"/>
  <c r="P513" i="23"/>
  <c r="Q513" i="23"/>
  <c r="P514" i="23"/>
  <c r="Q514" i="23"/>
  <c r="P515" i="23"/>
  <c r="Q515" i="23"/>
  <c r="P516" i="23"/>
  <c r="Q516" i="23"/>
  <c r="P517" i="23"/>
  <c r="Q517" i="23"/>
  <c r="P518" i="23"/>
  <c r="Q518" i="23"/>
  <c r="P519" i="23"/>
  <c r="Q519" i="23"/>
  <c r="P520" i="23"/>
  <c r="Q520" i="23"/>
  <c r="P521" i="23"/>
  <c r="Q521" i="23"/>
  <c r="P522" i="23"/>
  <c r="Q522" i="23"/>
  <c r="P523" i="23"/>
  <c r="Q523" i="23"/>
  <c r="P524" i="23"/>
  <c r="Q524" i="23"/>
  <c r="P525" i="23"/>
  <c r="Q525" i="23"/>
  <c r="P526" i="23"/>
  <c r="Q526" i="23"/>
  <c r="P527" i="23"/>
  <c r="Q527" i="23"/>
  <c r="P528" i="23"/>
  <c r="Q528" i="23"/>
  <c r="P529" i="23"/>
  <c r="Q529" i="23"/>
  <c r="P530" i="23"/>
  <c r="Q530" i="23"/>
  <c r="P531" i="23"/>
  <c r="Q531" i="23"/>
  <c r="P532" i="23"/>
  <c r="Q532" i="23"/>
  <c r="P533" i="23"/>
  <c r="Q533" i="23"/>
  <c r="P534" i="23"/>
  <c r="Q534" i="23"/>
  <c r="P535" i="23"/>
  <c r="Q535" i="23"/>
  <c r="P536" i="23"/>
  <c r="Q536" i="23"/>
  <c r="P537" i="23"/>
  <c r="Q537" i="23"/>
  <c r="P538" i="23"/>
  <c r="Q538" i="23"/>
  <c r="P539" i="23"/>
  <c r="Q539" i="23"/>
  <c r="P540" i="23"/>
  <c r="Q540" i="23"/>
  <c r="P541" i="23"/>
  <c r="Q541" i="23"/>
  <c r="P542" i="23"/>
  <c r="Q542" i="23"/>
  <c r="P543" i="23"/>
  <c r="Q543" i="23"/>
  <c r="P544" i="23"/>
  <c r="Q544" i="23"/>
  <c r="P545" i="23"/>
  <c r="Q545" i="23"/>
  <c r="P546" i="23"/>
  <c r="Q546" i="23"/>
  <c r="P547" i="23"/>
  <c r="Q547" i="23"/>
  <c r="P548" i="23"/>
  <c r="Q548" i="23"/>
  <c r="P549" i="23"/>
  <c r="Q549" i="23"/>
  <c r="P550" i="23"/>
  <c r="Q550" i="23"/>
  <c r="P551" i="23"/>
  <c r="Q551" i="23"/>
  <c r="P552" i="23"/>
  <c r="Q552" i="23"/>
  <c r="P553" i="23"/>
  <c r="Q553" i="23"/>
  <c r="P554" i="23"/>
  <c r="Q554" i="23"/>
  <c r="P555" i="23"/>
  <c r="Q555" i="23"/>
  <c r="P556" i="23"/>
  <c r="Q556" i="23"/>
  <c r="P557" i="23"/>
  <c r="Q557" i="23"/>
  <c r="P558" i="23"/>
  <c r="Q558" i="23"/>
  <c r="P559" i="23"/>
  <c r="Q559" i="23"/>
  <c r="P560" i="23"/>
  <c r="Q560" i="23"/>
  <c r="P561" i="23"/>
  <c r="Q561" i="23"/>
  <c r="P562" i="23"/>
  <c r="Q562" i="23"/>
  <c r="P563" i="23"/>
  <c r="Q563" i="23"/>
  <c r="P564" i="23"/>
  <c r="Q564" i="23"/>
  <c r="P565" i="23"/>
  <c r="Q565" i="23"/>
  <c r="P566" i="23"/>
  <c r="Q566" i="23"/>
  <c r="P567" i="23"/>
  <c r="Q567" i="23"/>
  <c r="P568" i="23"/>
  <c r="Q568" i="23"/>
  <c r="P569" i="23"/>
  <c r="Q569" i="23"/>
  <c r="P570" i="23"/>
  <c r="Q570" i="23"/>
  <c r="P571" i="23"/>
  <c r="Q571" i="23"/>
  <c r="P572" i="23"/>
  <c r="Q572" i="23"/>
  <c r="P573" i="23"/>
  <c r="Q573" i="23"/>
  <c r="P574" i="23"/>
  <c r="Q574" i="23"/>
  <c r="P575" i="23"/>
  <c r="Q575" i="23"/>
  <c r="P576" i="23"/>
  <c r="Q576" i="23"/>
  <c r="P577" i="23"/>
  <c r="Q577" i="23"/>
  <c r="P578" i="23"/>
  <c r="Q578" i="23"/>
  <c r="P579" i="23"/>
  <c r="Q579" i="23"/>
  <c r="P580" i="23"/>
  <c r="Q580" i="23"/>
  <c r="P581" i="23"/>
  <c r="Q581" i="23"/>
  <c r="P582" i="23"/>
  <c r="Q582" i="23"/>
  <c r="P583" i="23"/>
  <c r="Q583" i="23"/>
  <c r="P584" i="23"/>
  <c r="Q584" i="23"/>
  <c r="P585" i="23"/>
  <c r="Q585" i="23"/>
  <c r="P586" i="23"/>
  <c r="Q586" i="23"/>
  <c r="P587" i="23"/>
  <c r="Q587" i="23"/>
  <c r="P588" i="23"/>
  <c r="Q588" i="23"/>
  <c r="P589" i="23"/>
  <c r="Q589" i="23"/>
  <c r="P590" i="23"/>
  <c r="Q590" i="23"/>
  <c r="P591" i="23"/>
  <c r="Q591" i="23"/>
  <c r="P592" i="23"/>
  <c r="Q592" i="23"/>
  <c r="P593" i="23"/>
  <c r="Q593" i="23"/>
  <c r="P594" i="23"/>
  <c r="Q594" i="23"/>
  <c r="P595" i="23"/>
  <c r="Q595" i="23"/>
  <c r="P596" i="23"/>
  <c r="Q596" i="23"/>
  <c r="P597" i="23"/>
  <c r="Q597" i="23"/>
  <c r="P598" i="23"/>
  <c r="Q598" i="23"/>
  <c r="P599" i="23"/>
  <c r="Q599" i="23"/>
  <c r="P600" i="23"/>
  <c r="Q600" i="23"/>
  <c r="P601" i="23"/>
  <c r="Q601" i="23"/>
  <c r="P602" i="23"/>
  <c r="Q602" i="23"/>
  <c r="P603" i="23"/>
  <c r="Q603" i="23"/>
  <c r="P604" i="23"/>
  <c r="Q604" i="23"/>
  <c r="P605" i="23"/>
  <c r="Q605" i="23"/>
  <c r="P606" i="23"/>
  <c r="Q606" i="23"/>
  <c r="P607" i="23"/>
  <c r="Q607" i="23"/>
  <c r="P608" i="23"/>
  <c r="Q608" i="23"/>
  <c r="P609" i="23"/>
  <c r="Q609" i="23"/>
  <c r="P610" i="23"/>
  <c r="Q610" i="23"/>
  <c r="P611" i="23"/>
  <c r="Q611" i="23"/>
  <c r="P612" i="23"/>
  <c r="Q612" i="23"/>
  <c r="P613" i="23"/>
  <c r="Q613" i="23"/>
  <c r="P614" i="23"/>
  <c r="Q614" i="23"/>
  <c r="P615" i="23"/>
  <c r="Q615" i="23"/>
  <c r="P616" i="23"/>
  <c r="Q616" i="23"/>
  <c r="P617" i="23"/>
  <c r="Q617" i="23"/>
  <c r="P618" i="23"/>
  <c r="Q618" i="23"/>
  <c r="P619" i="23"/>
  <c r="Q619" i="23"/>
  <c r="P620" i="23"/>
  <c r="Q620" i="23"/>
  <c r="P621" i="23"/>
  <c r="Q621" i="23"/>
  <c r="P622" i="23"/>
  <c r="Q622" i="23"/>
  <c r="P623" i="23"/>
  <c r="Q623" i="23"/>
  <c r="P624" i="23"/>
  <c r="Q624" i="23"/>
  <c r="P625" i="23"/>
  <c r="Q625" i="23"/>
  <c r="P626" i="23"/>
  <c r="Q626" i="23"/>
  <c r="P627" i="23"/>
  <c r="Q627" i="23"/>
  <c r="P628" i="23"/>
  <c r="Q628" i="23"/>
  <c r="P629" i="23"/>
  <c r="Q629" i="23"/>
  <c r="P630" i="23"/>
  <c r="Q630" i="23"/>
  <c r="P631" i="23"/>
  <c r="Q631" i="23"/>
  <c r="P632" i="23"/>
  <c r="Q632" i="23"/>
  <c r="P633" i="23"/>
  <c r="Q633" i="23"/>
  <c r="P634" i="23"/>
  <c r="Q634" i="23"/>
  <c r="P635" i="23"/>
  <c r="Q635" i="23"/>
  <c r="P636" i="23"/>
  <c r="Q636" i="23"/>
  <c r="P637" i="23"/>
  <c r="Q637" i="23"/>
  <c r="P638" i="23"/>
  <c r="Q638" i="23"/>
  <c r="P639" i="23"/>
  <c r="Q639" i="23"/>
  <c r="P640" i="23"/>
  <c r="Q640" i="23"/>
  <c r="P641" i="23"/>
  <c r="Q641" i="23"/>
  <c r="P642" i="23"/>
  <c r="Q642" i="23"/>
  <c r="P643" i="23"/>
  <c r="Q643" i="23"/>
  <c r="P644" i="23"/>
  <c r="Q644" i="23"/>
  <c r="P645" i="23"/>
  <c r="Q645" i="23"/>
  <c r="P646" i="23"/>
  <c r="Q646" i="23"/>
  <c r="P647" i="23"/>
  <c r="Q647" i="23"/>
  <c r="P648" i="23"/>
  <c r="Q648" i="23"/>
  <c r="P649" i="23"/>
  <c r="Q649" i="23"/>
  <c r="P650" i="23"/>
  <c r="Q650" i="23"/>
  <c r="P651" i="23"/>
  <c r="Q651" i="23"/>
  <c r="P652" i="23"/>
  <c r="Q652" i="23"/>
  <c r="P653" i="23"/>
  <c r="Q653" i="23"/>
  <c r="P654" i="23"/>
  <c r="Q654" i="23"/>
  <c r="P655" i="23"/>
  <c r="Q655" i="23"/>
  <c r="P656" i="23"/>
  <c r="Q656" i="23"/>
  <c r="P657" i="23"/>
  <c r="Q657" i="23"/>
  <c r="P658" i="23"/>
  <c r="Q658" i="23"/>
  <c r="P659" i="23"/>
  <c r="Q659" i="23"/>
  <c r="P660" i="23"/>
  <c r="Q660" i="23"/>
  <c r="P661" i="23"/>
  <c r="Q661" i="23"/>
  <c r="P662" i="23"/>
  <c r="Q662" i="23"/>
  <c r="P663" i="23"/>
  <c r="Q663" i="23"/>
  <c r="P664" i="23"/>
  <c r="Q664" i="23"/>
  <c r="P665" i="23"/>
  <c r="Q665" i="23"/>
  <c r="P666" i="23"/>
  <c r="Q666" i="23"/>
  <c r="P667" i="23"/>
  <c r="Q667" i="23"/>
  <c r="P668" i="23"/>
  <c r="Q668" i="23"/>
  <c r="P669" i="23"/>
  <c r="Q669" i="23"/>
  <c r="P670" i="23"/>
  <c r="Q670" i="23"/>
  <c r="P671" i="23"/>
  <c r="Q671" i="23"/>
  <c r="P672" i="23"/>
  <c r="Q672" i="23"/>
  <c r="P673" i="23"/>
  <c r="Q673" i="23"/>
  <c r="P674" i="23"/>
  <c r="Q674" i="23"/>
  <c r="P675" i="23"/>
  <c r="Q675" i="23"/>
  <c r="P676" i="23"/>
  <c r="Q676" i="23"/>
  <c r="P677" i="23"/>
  <c r="Q677" i="23"/>
  <c r="P678" i="23"/>
  <c r="Q678" i="23"/>
  <c r="P679" i="23"/>
  <c r="Q679" i="23"/>
  <c r="P680" i="23"/>
  <c r="Q680" i="23"/>
  <c r="P681" i="23"/>
  <c r="Q681" i="23"/>
  <c r="P682" i="23"/>
  <c r="Q682" i="23"/>
  <c r="P683" i="23"/>
  <c r="Q683" i="23"/>
  <c r="P684" i="23"/>
  <c r="Q684" i="23"/>
  <c r="P685" i="23"/>
  <c r="Q685" i="23"/>
  <c r="P686" i="23"/>
  <c r="Q686" i="23"/>
  <c r="P687" i="23"/>
  <c r="Q687" i="23"/>
  <c r="P688" i="23"/>
  <c r="Q688" i="23"/>
  <c r="P689" i="23"/>
  <c r="Q689" i="23"/>
  <c r="P690" i="23"/>
  <c r="Q690" i="23"/>
  <c r="P691" i="23"/>
  <c r="Q691" i="23"/>
  <c r="P692" i="23"/>
  <c r="Q692" i="23"/>
  <c r="P693" i="23"/>
  <c r="Q693" i="23"/>
  <c r="P694" i="23"/>
  <c r="Q694" i="23"/>
  <c r="P695" i="23"/>
  <c r="Q695" i="23"/>
  <c r="P696" i="23"/>
  <c r="Q696" i="23"/>
  <c r="P697" i="23"/>
  <c r="Q697" i="23"/>
  <c r="P698" i="23"/>
  <c r="Q698" i="23"/>
  <c r="P699" i="23"/>
  <c r="Q699" i="23"/>
  <c r="P700" i="23"/>
  <c r="Q700" i="23"/>
  <c r="P701" i="23"/>
  <c r="Q701" i="23"/>
  <c r="P702" i="23"/>
  <c r="Q702" i="23"/>
  <c r="P703" i="23"/>
  <c r="Q703" i="23"/>
  <c r="P704" i="23"/>
  <c r="Q704" i="23"/>
  <c r="P705" i="23"/>
  <c r="Q705" i="23"/>
  <c r="P706" i="23"/>
  <c r="Q706" i="23"/>
  <c r="P707" i="23"/>
  <c r="Q707" i="23"/>
  <c r="P708" i="23"/>
  <c r="Q708" i="23"/>
  <c r="P709" i="23"/>
  <c r="Q709" i="23"/>
  <c r="P710" i="23"/>
  <c r="Q710" i="23"/>
  <c r="P711" i="23"/>
  <c r="Q711" i="23"/>
  <c r="P712" i="23"/>
  <c r="Q712" i="23"/>
  <c r="P713" i="23"/>
  <c r="Q713" i="23"/>
  <c r="P714" i="23"/>
  <c r="Q714" i="23"/>
  <c r="P715" i="23"/>
  <c r="Q715" i="23"/>
  <c r="P716" i="23"/>
  <c r="Q716" i="23"/>
  <c r="P717" i="23"/>
  <c r="Q717" i="23"/>
  <c r="P718" i="23"/>
  <c r="Q718" i="23"/>
  <c r="P719" i="23"/>
  <c r="Q719" i="23"/>
  <c r="P720" i="23"/>
  <c r="Q720" i="23"/>
  <c r="P721" i="23"/>
  <c r="Q721" i="23"/>
  <c r="P722" i="23"/>
  <c r="Q722" i="23"/>
  <c r="P723" i="23"/>
  <c r="Q723" i="23"/>
  <c r="P724" i="23"/>
  <c r="Q724" i="23"/>
  <c r="P725" i="23"/>
  <c r="Q725" i="23"/>
  <c r="P726" i="23"/>
  <c r="Q726" i="23"/>
  <c r="P727" i="23"/>
  <c r="Q727" i="23"/>
  <c r="P728" i="23"/>
  <c r="Q728" i="23"/>
  <c r="P729" i="23"/>
  <c r="Q729" i="23"/>
  <c r="P730" i="23"/>
  <c r="Q730" i="23"/>
  <c r="P731" i="23"/>
  <c r="Q731" i="23"/>
  <c r="P732" i="23"/>
  <c r="Q732" i="23"/>
  <c r="P733" i="23"/>
  <c r="Q733" i="23"/>
  <c r="P734" i="23"/>
  <c r="Q734" i="23"/>
  <c r="P735" i="23"/>
  <c r="Q735" i="23"/>
  <c r="P736" i="23"/>
  <c r="Q736" i="23"/>
  <c r="P737" i="23"/>
  <c r="Q737" i="23"/>
  <c r="P738" i="23"/>
  <c r="Q738" i="23"/>
  <c r="P739" i="23"/>
  <c r="Q739" i="23"/>
  <c r="P740" i="23"/>
  <c r="Q740" i="23"/>
  <c r="P741" i="23"/>
  <c r="Q741" i="23"/>
  <c r="P742" i="23"/>
  <c r="Q742" i="23"/>
  <c r="P743" i="23"/>
  <c r="Q743" i="23"/>
  <c r="P744" i="23"/>
  <c r="Q744" i="23"/>
  <c r="P745" i="23"/>
  <c r="Q745" i="23"/>
  <c r="P746" i="23"/>
  <c r="Q746" i="23"/>
  <c r="P747" i="23"/>
  <c r="Q747" i="23"/>
  <c r="P748" i="23"/>
  <c r="Q748" i="23"/>
  <c r="P749" i="23"/>
  <c r="Q749" i="23"/>
  <c r="P750" i="23"/>
  <c r="Q750" i="23"/>
  <c r="P751" i="23"/>
  <c r="Q751" i="23"/>
  <c r="P752" i="23"/>
  <c r="Q752" i="23"/>
  <c r="P753" i="23"/>
  <c r="Q753" i="23"/>
  <c r="P754" i="23"/>
  <c r="Q754" i="23"/>
  <c r="P755" i="23"/>
  <c r="Q755" i="23"/>
  <c r="P756" i="23"/>
  <c r="Q756" i="23"/>
  <c r="P757" i="23"/>
  <c r="Q757" i="23"/>
  <c r="P758" i="23"/>
  <c r="Q758" i="23"/>
  <c r="P759" i="23"/>
  <c r="Q759" i="23"/>
  <c r="P760" i="23"/>
  <c r="Q760" i="23"/>
  <c r="P761" i="23"/>
  <c r="Q761" i="23"/>
  <c r="P762" i="23"/>
  <c r="Q762" i="23"/>
  <c r="P763" i="23"/>
  <c r="Q763" i="23"/>
  <c r="P764" i="23"/>
  <c r="Q764" i="23"/>
  <c r="P765" i="23"/>
  <c r="Q765" i="23"/>
  <c r="P766" i="23"/>
  <c r="Q766" i="23"/>
  <c r="P767" i="23"/>
  <c r="Q767" i="23"/>
  <c r="P768" i="23"/>
  <c r="Q768" i="23"/>
  <c r="P769" i="23"/>
  <c r="Q769" i="23"/>
  <c r="P770" i="23"/>
  <c r="Q770" i="23"/>
  <c r="P771" i="23"/>
  <c r="Q771" i="23"/>
  <c r="P772" i="23"/>
  <c r="Q772" i="23"/>
  <c r="P773" i="23"/>
  <c r="Q773" i="23"/>
  <c r="P774" i="23"/>
  <c r="Q774" i="23"/>
  <c r="P775" i="23"/>
  <c r="Q775" i="23"/>
  <c r="P776" i="23"/>
  <c r="Q776" i="23"/>
  <c r="P777" i="23"/>
  <c r="Q777" i="23"/>
  <c r="P778" i="23"/>
  <c r="Q778" i="23"/>
  <c r="P779" i="23"/>
  <c r="Q779" i="23"/>
  <c r="P780" i="23"/>
  <c r="Q780" i="23"/>
  <c r="P781" i="23"/>
  <c r="Q781" i="23"/>
  <c r="P782" i="23"/>
  <c r="Q782" i="23"/>
  <c r="P783" i="23"/>
  <c r="Q783" i="23"/>
  <c r="P784" i="23"/>
  <c r="Q784" i="23"/>
  <c r="P785" i="23"/>
  <c r="Q785" i="23"/>
  <c r="P786" i="23"/>
  <c r="Q786" i="23"/>
  <c r="P787" i="23"/>
  <c r="Q787" i="23"/>
  <c r="P788" i="23"/>
  <c r="Q788" i="23"/>
  <c r="P789" i="23"/>
  <c r="Q789" i="23"/>
  <c r="P790" i="23"/>
  <c r="Q790" i="23"/>
  <c r="P791" i="23"/>
  <c r="Q791" i="23"/>
  <c r="P792" i="23"/>
  <c r="Q792" i="23"/>
  <c r="P793" i="23"/>
  <c r="Q793" i="23"/>
  <c r="P794" i="23"/>
  <c r="Q794" i="23"/>
  <c r="P795" i="23"/>
  <c r="Q795" i="23"/>
  <c r="P796" i="23"/>
  <c r="Q796" i="23"/>
  <c r="P797" i="23"/>
  <c r="Q797" i="23"/>
  <c r="P798" i="23"/>
  <c r="Q798" i="23"/>
  <c r="P799" i="23"/>
  <c r="Q799" i="23"/>
  <c r="P800" i="23"/>
  <c r="Q800" i="23"/>
  <c r="P801" i="23"/>
  <c r="Q801" i="23"/>
  <c r="P802" i="23"/>
  <c r="Q802" i="23"/>
  <c r="P803" i="23"/>
  <c r="Q803" i="23"/>
  <c r="P804" i="23"/>
  <c r="Q804" i="23"/>
  <c r="P805" i="23"/>
  <c r="Q805" i="23"/>
  <c r="P806" i="23"/>
  <c r="Q806" i="23"/>
  <c r="P807" i="23"/>
  <c r="Q807" i="23"/>
  <c r="P808" i="23"/>
  <c r="Q808" i="23"/>
  <c r="P809" i="23"/>
  <c r="Q809" i="23"/>
  <c r="P810" i="23"/>
  <c r="Q810" i="23"/>
  <c r="P811" i="23"/>
  <c r="Q811" i="23"/>
  <c r="P812" i="23"/>
  <c r="Q812" i="23"/>
  <c r="P813" i="23"/>
  <c r="Q813" i="23"/>
  <c r="P814" i="23"/>
  <c r="Q814" i="23"/>
  <c r="P815" i="23"/>
  <c r="Q815" i="23"/>
  <c r="P816" i="23"/>
  <c r="Q816" i="23"/>
  <c r="P817" i="23"/>
  <c r="Q817" i="23"/>
  <c r="P818" i="23"/>
  <c r="Q818" i="23"/>
  <c r="P819" i="23"/>
  <c r="Q819" i="23"/>
  <c r="P820" i="23"/>
  <c r="Q820" i="23"/>
  <c r="P821" i="23"/>
  <c r="Q821" i="23"/>
  <c r="P822" i="23"/>
  <c r="Q822" i="23"/>
  <c r="P823" i="23"/>
  <c r="Q823" i="23"/>
  <c r="P824" i="23"/>
  <c r="Q824" i="23"/>
  <c r="P825" i="23"/>
  <c r="Q825" i="23"/>
  <c r="P826" i="23"/>
  <c r="Q826" i="23"/>
  <c r="P827" i="23"/>
  <c r="Q827" i="23"/>
  <c r="P828" i="23"/>
  <c r="Q828" i="23"/>
  <c r="P829" i="23"/>
  <c r="Q829" i="23"/>
  <c r="P830" i="23"/>
  <c r="Q830" i="23"/>
  <c r="P831" i="23"/>
  <c r="Q831" i="23"/>
  <c r="P832" i="23"/>
  <c r="Q832" i="23"/>
  <c r="P833" i="23"/>
  <c r="Q833" i="23"/>
  <c r="P834" i="23"/>
  <c r="Q834" i="23"/>
  <c r="P835" i="23"/>
  <c r="Q835" i="23"/>
  <c r="P836" i="23"/>
  <c r="Q836" i="23"/>
  <c r="P837" i="23"/>
  <c r="Q837" i="23"/>
  <c r="P838" i="23"/>
  <c r="Q838" i="23"/>
  <c r="P839" i="23"/>
  <c r="Q839" i="23"/>
  <c r="P840" i="23"/>
  <c r="Q840" i="23"/>
  <c r="P841" i="23"/>
  <c r="Q841" i="23"/>
  <c r="P842" i="23"/>
  <c r="Q842" i="23"/>
  <c r="P843" i="23"/>
  <c r="Q843" i="23"/>
  <c r="P844" i="23"/>
  <c r="Q844" i="23"/>
  <c r="P845" i="23"/>
  <c r="Q845" i="23"/>
  <c r="P846" i="23"/>
  <c r="Q846" i="23"/>
  <c r="P847" i="23"/>
  <c r="Q847" i="23"/>
  <c r="P848" i="23"/>
  <c r="Q848" i="23"/>
  <c r="P849" i="23"/>
  <c r="Q849" i="23"/>
  <c r="P850" i="23"/>
  <c r="Q850" i="23"/>
  <c r="P851" i="23"/>
  <c r="Q851" i="23"/>
  <c r="P852" i="23"/>
  <c r="Q852" i="23"/>
  <c r="P853" i="23"/>
  <c r="Q853" i="23"/>
  <c r="P854" i="23"/>
  <c r="Q854" i="23"/>
  <c r="P855" i="23"/>
  <c r="Q855" i="23"/>
  <c r="P856" i="23"/>
  <c r="Q856" i="23"/>
  <c r="P857" i="23"/>
  <c r="Q857" i="23"/>
  <c r="P858" i="23"/>
  <c r="Q858" i="23"/>
  <c r="P859" i="23"/>
  <c r="Q859" i="23"/>
  <c r="P860" i="23"/>
  <c r="Q860" i="23"/>
  <c r="P861" i="23"/>
  <c r="Q861" i="23"/>
  <c r="P862" i="23"/>
  <c r="Q862" i="23"/>
  <c r="P863" i="23"/>
  <c r="Q863" i="23"/>
  <c r="P864" i="23"/>
  <c r="Q864" i="23"/>
  <c r="P865" i="23"/>
  <c r="Q865" i="23"/>
  <c r="P866" i="23"/>
  <c r="Q866" i="23"/>
  <c r="P867" i="23"/>
  <c r="Q867" i="23"/>
  <c r="P868" i="23"/>
  <c r="Q868" i="23"/>
  <c r="P869" i="23"/>
  <c r="Q869" i="23"/>
  <c r="P870" i="23"/>
  <c r="Q870" i="23"/>
  <c r="P871" i="23"/>
  <c r="Q871" i="23"/>
  <c r="P872" i="23"/>
  <c r="Q872" i="23"/>
  <c r="P873" i="23"/>
  <c r="Q873" i="23"/>
  <c r="P874" i="23"/>
  <c r="Q874" i="23"/>
  <c r="P875" i="23"/>
  <c r="Q875" i="23"/>
  <c r="P876" i="23"/>
  <c r="Q876" i="23"/>
  <c r="P877" i="23"/>
  <c r="Q877" i="23"/>
  <c r="P878" i="23"/>
  <c r="Q878" i="23"/>
  <c r="P879" i="23"/>
  <c r="Q879" i="23"/>
  <c r="P880" i="23"/>
  <c r="Q880" i="23"/>
  <c r="P881" i="23"/>
  <c r="Q881" i="23"/>
  <c r="P882" i="23"/>
  <c r="Q882" i="23"/>
  <c r="P883" i="23"/>
  <c r="Q883" i="23"/>
  <c r="P884" i="23"/>
  <c r="Q884" i="23"/>
  <c r="P885" i="23"/>
  <c r="Q885" i="23"/>
  <c r="P886" i="23"/>
  <c r="Q886" i="23"/>
  <c r="P887" i="23"/>
  <c r="Q887" i="23"/>
  <c r="P888" i="23"/>
  <c r="Q888" i="23"/>
  <c r="P889" i="23"/>
  <c r="Q889" i="23"/>
  <c r="P890" i="23"/>
  <c r="Q890" i="23"/>
  <c r="P891" i="23"/>
  <c r="Q891" i="23"/>
  <c r="P892" i="23"/>
  <c r="Q892" i="23"/>
  <c r="P893" i="23"/>
  <c r="Q893" i="23"/>
  <c r="P894" i="23"/>
  <c r="Q894" i="23"/>
  <c r="P895" i="23"/>
  <c r="Q895" i="23"/>
  <c r="P896" i="23"/>
  <c r="Q896" i="23"/>
  <c r="P897" i="23"/>
  <c r="Q897" i="23"/>
  <c r="P898" i="23"/>
  <c r="Q898" i="23"/>
  <c r="P899" i="23"/>
  <c r="Q899" i="23"/>
  <c r="P900" i="23"/>
  <c r="Q900" i="23"/>
  <c r="P901" i="23"/>
  <c r="Q901" i="23"/>
  <c r="P902" i="23"/>
  <c r="Q902" i="23"/>
  <c r="P903" i="23"/>
  <c r="Q903" i="23"/>
  <c r="P904" i="23"/>
  <c r="Q904" i="23"/>
  <c r="P905" i="23"/>
  <c r="Q905" i="23"/>
  <c r="P906" i="23"/>
  <c r="Q906" i="23"/>
  <c r="P907" i="23"/>
  <c r="Q907" i="23"/>
  <c r="P908" i="23"/>
  <c r="Q908" i="23"/>
  <c r="P909" i="23"/>
  <c r="Q909" i="23"/>
  <c r="P910" i="23"/>
  <c r="Q910" i="23"/>
  <c r="P911" i="23"/>
  <c r="Q911" i="23"/>
  <c r="P912" i="23"/>
  <c r="Q912" i="23"/>
  <c r="P913" i="23"/>
  <c r="Q913" i="23"/>
  <c r="P914" i="23"/>
  <c r="Q914" i="23"/>
  <c r="P915" i="23"/>
  <c r="Q915" i="23"/>
  <c r="P916" i="23"/>
  <c r="Q916" i="23"/>
  <c r="P917" i="23"/>
  <c r="Q917" i="23"/>
  <c r="P918" i="23"/>
  <c r="Q918" i="23"/>
  <c r="P919" i="23"/>
  <c r="Q919" i="23"/>
  <c r="P920" i="23"/>
  <c r="Q920" i="23"/>
  <c r="P921" i="23"/>
  <c r="Q921" i="23"/>
  <c r="P922" i="23"/>
  <c r="Q922" i="23"/>
  <c r="P923" i="23"/>
  <c r="Q923" i="23"/>
  <c r="P924" i="23"/>
  <c r="Q924" i="23"/>
  <c r="P925" i="23"/>
  <c r="Q925" i="23"/>
  <c r="P926" i="23"/>
  <c r="Q926" i="23"/>
  <c r="P927" i="23"/>
  <c r="Q927" i="23"/>
  <c r="P928" i="23"/>
  <c r="Q928" i="23"/>
  <c r="P929" i="23"/>
  <c r="Q929" i="23"/>
  <c r="P930" i="23"/>
  <c r="Q930" i="23"/>
  <c r="P931" i="23"/>
  <c r="Q931" i="23"/>
  <c r="P932" i="23"/>
  <c r="Q932" i="23"/>
  <c r="P933" i="23"/>
  <c r="Q933" i="23"/>
  <c r="P934" i="23"/>
  <c r="Q934" i="23"/>
  <c r="P935" i="23"/>
  <c r="Q935" i="23"/>
  <c r="P936" i="23"/>
  <c r="Q936" i="23"/>
  <c r="P937" i="23"/>
  <c r="Q937" i="23"/>
  <c r="P938" i="23"/>
  <c r="Q938" i="23"/>
  <c r="P939" i="23"/>
  <c r="Q939" i="23"/>
  <c r="P940" i="23"/>
  <c r="Q940" i="23"/>
  <c r="P941" i="23"/>
  <c r="Q941" i="23"/>
  <c r="P942" i="23"/>
  <c r="Q942" i="23"/>
  <c r="P943" i="23"/>
  <c r="Q943" i="23"/>
  <c r="P944" i="23"/>
  <c r="Q944" i="23"/>
  <c r="P945" i="23"/>
  <c r="Q945" i="23"/>
  <c r="P946" i="23"/>
  <c r="Q946" i="23"/>
  <c r="P947" i="23"/>
  <c r="Q947" i="23"/>
  <c r="P948" i="23"/>
  <c r="Q948" i="23"/>
  <c r="P949" i="23"/>
  <c r="Q949" i="23"/>
  <c r="P950" i="23"/>
  <c r="Q950" i="23"/>
  <c r="P951" i="23"/>
  <c r="Q951" i="23"/>
  <c r="P952" i="23"/>
  <c r="Q952" i="23"/>
  <c r="P953" i="23"/>
  <c r="Q953" i="23"/>
  <c r="P954" i="23"/>
  <c r="Q954" i="23"/>
  <c r="P955" i="23"/>
  <c r="Q955" i="23"/>
  <c r="P956" i="23"/>
  <c r="Q956" i="23"/>
  <c r="P957" i="23"/>
  <c r="Q957" i="23"/>
  <c r="P958" i="23"/>
  <c r="Q958" i="23"/>
  <c r="P959" i="23"/>
  <c r="Q959" i="23"/>
  <c r="P960" i="23"/>
  <c r="Q960" i="23"/>
  <c r="P961" i="23"/>
  <c r="Q961" i="23"/>
  <c r="P962" i="23"/>
  <c r="Q962" i="23"/>
  <c r="P963" i="23"/>
  <c r="Q963" i="23"/>
  <c r="P964" i="23"/>
  <c r="Q964" i="23"/>
  <c r="P965" i="23"/>
  <c r="Q965" i="23"/>
  <c r="P966" i="23"/>
  <c r="Q966" i="23"/>
  <c r="P967" i="23"/>
  <c r="Q967" i="23"/>
  <c r="P968" i="23"/>
  <c r="Q968" i="23"/>
  <c r="P969" i="23"/>
  <c r="Q969" i="23"/>
  <c r="P970" i="23"/>
  <c r="Q970" i="23"/>
  <c r="P971" i="23"/>
  <c r="Q971" i="23"/>
  <c r="P972" i="23"/>
  <c r="Q972" i="23"/>
  <c r="P973" i="23"/>
  <c r="Q973" i="23"/>
  <c r="P974" i="23"/>
  <c r="Q974" i="23"/>
  <c r="P975" i="23"/>
  <c r="Q975" i="23"/>
  <c r="P976" i="23"/>
  <c r="Q976" i="23"/>
  <c r="P977" i="23"/>
  <c r="Q977" i="23"/>
  <c r="P978" i="23"/>
  <c r="Q978" i="23"/>
  <c r="P979" i="23"/>
  <c r="Q979" i="23"/>
  <c r="P980" i="23"/>
  <c r="Q980" i="23"/>
  <c r="P981" i="23"/>
  <c r="Q981" i="23"/>
  <c r="P982" i="23"/>
  <c r="Q982" i="23"/>
  <c r="P983" i="23"/>
  <c r="Q983" i="23"/>
  <c r="P984" i="23"/>
  <c r="Q984" i="23"/>
  <c r="P985" i="23"/>
  <c r="Q985" i="23"/>
  <c r="P986" i="23"/>
  <c r="Q986" i="23"/>
  <c r="P987" i="23"/>
  <c r="Q987" i="23"/>
  <c r="P988" i="23"/>
  <c r="Q988" i="23"/>
  <c r="P989" i="23"/>
  <c r="Q989" i="23"/>
  <c r="P990" i="23"/>
  <c r="Q990" i="23"/>
  <c r="P991" i="23"/>
  <c r="Q991" i="23"/>
  <c r="P992" i="23"/>
  <c r="Q992" i="23"/>
  <c r="P993" i="23"/>
  <c r="Q993" i="23"/>
  <c r="P994" i="23"/>
  <c r="Q994" i="23"/>
  <c r="P995" i="23"/>
  <c r="Q995" i="23"/>
  <c r="P996" i="23"/>
  <c r="Q996" i="23"/>
  <c r="P997" i="23"/>
  <c r="Q997" i="23"/>
  <c r="P998" i="23"/>
  <c r="Q998" i="23"/>
  <c r="P999" i="23"/>
  <c r="Q999" i="23"/>
  <c r="P1000" i="23"/>
  <c r="Q1000" i="23"/>
  <c r="P1001" i="23"/>
  <c r="Q1001" i="23"/>
  <c r="P1002" i="23"/>
  <c r="Q1002" i="23"/>
  <c r="P1003" i="23"/>
  <c r="Q1003" i="23"/>
  <c r="P1004" i="23"/>
  <c r="Q1004" i="23"/>
  <c r="P1005" i="23"/>
  <c r="Q1005" i="23"/>
  <c r="P1006" i="23"/>
  <c r="Q1006" i="23"/>
  <c r="P1007" i="23"/>
  <c r="Q1007" i="23"/>
  <c r="P1008" i="23"/>
  <c r="Q1008" i="23"/>
  <c r="P1009" i="23"/>
  <c r="Q1009" i="23"/>
  <c r="P1010" i="23"/>
  <c r="Q1010" i="23"/>
  <c r="P1011" i="23"/>
  <c r="Q1011" i="23"/>
  <c r="P1012" i="23"/>
  <c r="Q1012" i="23"/>
  <c r="P1013" i="23"/>
  <c r="Q1013" i="23"/>
  <c r="P1014" i="23"/>
  <c r="Q1014" i="23"/>
  <c r="P1015" i="23"/>
  <c r="Q1015" i="23"/>
  <c r="P1016" i="23"/>
  <c r="Q1016" i="23"/>
  <c r="P1017" i="23"/>
  <c r="Q1017" i="23"/>
  <c r="P1018" i="23"/>
  <c r="Q1018" i="23"/>
  <c r="P1019" i="23"/>
  <c r="Q1019" i="23"/>
  <c r="P1020" i="23"/>
  <c r="Q1020" i="23"/>
  <c r="P1021" i="23"/>
  <c r="Q1021" i="23"/>
  <c r="P1022" i="23"/>
  <c r="Q1022" i="23"/>
  <c r="P1023" i="23"/>
  <c r="Q1023" i="23"/>
  <c r="P1024" i="23"/>
  <c r="Q1024" i="23"/>
  <c r="P1025" i="23"/>
  <c r="Q1025" i="23"/>
  <c r="P1026" i="23"/>
  <c r="Q1026" i="23"/>
  <c r="P1027" i="23"/>
  <c r="Q1027" i="23"/>
  <c r="P1028" i="23"/>
  <c r="Q1028" i="23"/>
  <c r="P1029" i="23"/>
  <c r="Q1029" i="23"/>
  <c r="P1030" i="23"/>
  <c r="Q1030" i="23"/>
  <c r="P1031" i="23"/>
  <c r="Q1031" i="23"/>
  <c r="P1032" i="23"/>
  <c r="Q1032" i="23"/>
  <c r="P1033" i="23"/>
  <c r="Q1033" i="23"/>
  <c r="P1034" i="23"/>
  <c r="Q1034" i="23"/>
  <c r="P1035" i="23"/>
  <c r="Q1035" i="23"/>
  <c r="P1036" i="23"/>
  <c r="Q1036" i="23"/>
  <c r="P1037" i="23"/>
  <c r="Q1037" i="23"/>
  <c r="P1038" i="23"/>
  <c r="Q1038" i="23"/>
  <c r="P1039" i="23"/>
  <c r="Q1039" i="23"/>
  <c r="P1040" i="23"/>
  <c r="Q1040" i="23"/>
  <c r="P1041" i="23"/>
  <c r="Q1041" i="23"/>
  <c r="P1042" i="23"/>
  <c r="Q1042" i="23"/>
  <c r="P1043" i="23"/>
  <c r="Q1043" i="23"/>
  <c r="P1044" i="23"/>
  <c r="Q1044" i="23"/>
  <c r="P1045" i="23"/>
  <c r="Q1045" i="23"/>
  <c r="P1046" i="23"/>
  <c r="Q1046" i="23"/>
  <c r="P1047" i="23"/>
  <c r="Q1047" i="23"/>
  <c r="P1048" i="23"/>
  <c r="Q1048" i="23"/>
  <c r="P1049" i="23"/>
  <c r="Q1049" i="23"/>
  <c r="P1050" i="23"/>
  <c r="Q1050" i="23"/>
  <c r="P1051" i="23"/>
  <c r="Q1051" i="23"/>
  <c r="P1052" i="23"/>
  <c r="Q1052" i="23"/>
  <c r="P1053" i="23"/>
  <c r="Q1053" i="23"/>
  <c r="P1054" i="23"/>
  <c r="Q1054" i="23"/>
  <c r="P1055" i="23"/>
  <c r="Q1055" i="23"/>
  <c r="P1056" i="23"/>
  <c r="Q1056" i="23"/>
  <c r="P1057" i="23"/>
  <c r="Q1057" i="23"/>
  <c r="P1058" i="23"/>
  <c r="Q1058" i="23"/>
  <c r="P1059" i="23"/>
  <c r="Q1059" i="23"/>
  <c r="P1060" i="23"/>
  <c r="Q1060" i="23"/>
  <c r="P1061" i="23"/>
  <c r="Q1061" i="23"/>
  <c r="P1062" i="23"/>
  <c r="Q1062" i="23"/>
  <c r="P1063" i="23"/>
  <c r="Q1063" i="23"/>
  <c r="P1064" i="23"/>
  <c r="Q1064" i="23"/>
  <c r="P1065" i="23"/>
  <c r="Q1065" i="23"/>
  <c r="P1066" i="23"/>
  <c r="Q1066" i="23"/>
  <c r="P1067" i="23"/>
  <c r="Q1067" i="23"/>
  <c r="P1068" i="23"/>
  <c r="Q1068" i="23"/>
  <c r="P1069" i="23"/>
  <c r="Q1069" i="23"/>
  <c r="P1070" i="23"/>
  <c r="Q1070" i="23"/>
  <c r="P1071" i="23"/>
  <c r="Q1071" i="23"/>
  <c r="P1072" i="23"/>
  <c r="Q1072" i="23"/>
  <c r="P1073" i="23"/>
  <c r="Q1073" i="23"/>
  <c r="P1074" i="23"/>
  <c r="Q1074" i="23"/>
  <c r="P1075" i="23"/>
  <c r="Q1075" i="23"/>
  <c r="P1076" i="23"/>
  <c r="Q1076" i="23"/>
  <c r="P1077" i="23"/>
  <c r="Q1077" i="23"/>
  <c r="P1078" i="23"/>
  <c r="Q1078" i="23"/>
  <c r="P1079" i="23"/>
  <c r="Q1079" i="23"/>
  <c r="P1080" i="23"/>
  <c r="Q1080" i="23"/>
  <c r="P1081" i="23"/>
  <c r="Q1081" i="23"/>
  <c r="P1082" i="23"/>
  <c r="Q1082" i="23"/>
  <c r="P1083" i="23"/>
  <c r="Q1083" i="23"/>
  <c r="P1084" i="23"/>
  <c r="Q1084" i="23"/>
  <c r="P1085" i="23"/>
  <c r="Q1085" i="23"/>
  <c r="P1086" i="23"/>
  <c r="Q1086" i="23"/>
  <c r="P1087" i="23"/>
  <c r="Q1087" i="23"/>
  <c r="P1088" i="23"/>
  <c r="Q1088" i="23"/>
  <c r="P1089" i="23"/>
  <c r="Q1089" i="23"/>
  <c r="P1090" i="23"/>
  <c r="Q1090" i="23"/>
  <c r="P1091" i="23"/>
  <c r="Q1091" i="23"/>
  <c r="P1092" i="23"/>
  <c r="Q1092" i="23"/>
  <c r="P1093" i="23"/>
  <c r="Q1093" i="23"/>
  <c r="P1094" i="23"/>
  <c r="Q1094" i="23"/>
  <c r="P1095" i="23"/>
  <c r="Q1095" i="23"/>
  <c r="P1096" i="23"/>
  <c r="Q1096" i="23"/>
  <c r="P1097" i="23"/>
  <c r="Q1097" i="23"/>
  <c r="P1098" i="23"/>
  <c r="Q1098" i="23"/>
  <c r="P1099" i="23"/>
  <c r="Q1099" i="23"/>
  <c r="P1100" i="23"/>
  <c r="Q1100" i="23"/>
  <c r="P1101" i="23"/>
  <c r="Q1101" i="23"/>
  <c r="P1102" i="23"/>
  <c r="Q1102" i="23"/>
  <c r="P1103" i="23"/>
  <c r="Q1103" i="23"/>
  <c r="P1104" i="23"/>
  <c r="Q1104" i="23"/>
  <c r="P1105" i="23"/>
  <c r="Q1105" i="23"/>
  <c r="P1106" i="23"/>
  <c r="Q1106" i="23"/>
  <c r="P1107" i="23"/>
  <c r="Q1107" i="23"/>
  <c r="P1108" i="23"/>
  <c r="Q1108" i="23"/>
  <c r="P1109" i="23"/>
  <c r="Q1109" i="23"/>
  <c r="P1110" i="23"/>
  <c r="Q1110" i="23"/>
  <c r="P1111" i="23"/>
  <c r="Q1111" i="23"/>
  <c r="P1112" i="23"/>
  <c r="Q1112" i="23"/>
  <c r="P1113" i="23"/>
  <c r="Q1113" i="23"/>
  <c r="P1114" i="23"/>
  <c r="Q1114" i="23"/>
  <c r="P1115" i="23"/>
  <c r="Q1115" i="23"/>
  <c r="P1116" i="23"/>
  <c r="Q1116" i="23"/>
  <c r="P1117" i="23"/>
  <c r="Q1117" i="23"/>
  <c r="P1118" i="23"/>
  <c r="Q1118" i="23"/>
  <c r="P1119" i="23"/>
  <c r="Q1119" i="23"/>
  <c r="P1120" i="23"/>
  <c r="Q1120" i="23"/>
  <c r="P1121" i="23"/>
  <c r="Q1121" i="23"/>
  <c r="P1122" i="23"/>
  <c r="Q1122" i="23"/>
  <c r="P1123" i="23"/>
  <c r="Q1123" i="23"/>
  <c r="P1124" i="23"/>
  <c r="Q1124" i="23"/>
  <c r="P1125" i="23"/>
  <c r="Q1125" i="23"/>
  <c r="P1126" i="23"/>
  <c r="Q1126" i="23"/>
  <c r="P1127" i="23"/>
  <c r="Q1127" i="23"/>
  <c r="P1128" i="23"/>
  <c r="Q1128" i="23"/>
  <c r="P1129" i="23"/>
  <c r="Q1129" i="23"/>
  <c r="P1130" i="23"/>
  <c r="Q1130" i="23"/>
  <c r="P1131" i="23"/>
  <c r="Q1131" i="23"/>
  <c r="P1132" i="23"/>
  <c r="Q1132" i="23"/>
  <c r="P1133" i="23"/>
  <c r="Q1133" i="23"/>
  <c r="P1134" i="23"/>
  <c r="Q1134" i="23"/>
  <c r="P1135" i="23"/>
  <c r="Q1135" i="23"/>
  <c r="P1136" i="23"/>
  <c r="Q1136" i="23"/>
  <c r="P1137" i="23"/>
  <c r="Q1137" i="23"/>
  <c r="P1138" i="23"/>
  <c r="Q1138" i="23"/>
  <c r="P1139" i="23"/>
  <c r="Q1139" i="23"/>
  <c r="P1140" i="23"/>
  <c r="Q1140" i="23"/>
  <c r="P1141" i="23"/>
  <c r="Q1141" i="23"/>
  <c r="P1142" i="23"/>
  <c r="Q1142" i="23"/>
  <c r="P1143" i="23"/>
  <c r="Q1143" i="23"/>
  <c r="P1144" i="23"/>
  <c r="Q1144" i="23"/>
  <c r="P1145" i="23"/>
  <c r="Q1145" i="23"/>
  <c r="P1146" i="23"/>
  <c r="Q1146" i="23"/>
  <c r="P1147" i="23"/>
  <c r="Q1147" i="23"/>
  <c r="P1148" i="23"/>
  <c r="Q1148" i="23"/>
  <c r="P1149" i="23"/>
  <c r="Q1149" i="23"/>
  <c r="P1150" i="23"/>
  <c r="Q1150" i="23"/>
  <c r="P1151" i="23"/>
  <c r="Q1151" i="23"/>
  <c r="P1152" i="23"/>
  <c r="Q1152" i="23"/>
  <c r="P1153" i="23"/>
  <c r="Q1153" i="23"/>
  <c r="P1154" i="23"/>
  <c r="Q1154" i="23"/>
  <c r="P1155" i="23"/>
  <c r="Q1155" i="23"/>
  <c r="P1156" i="23"/>
  <c r="Q1156" i="23"/>
  <c r="P1157" i="23"/>
  <c r="Q1157" i="23"/>
  <c r="P1158" i="23"/>
  <c r="Q1158" i="23"/>
  <c r="P1159" i="23"/>
  <c r="Q1159" i="23"/>
  <c r="P1160" i="23"/>
  <c r="Q1160" i="23"/>
  <c r="P1161" i="23"/>
  <c r="Q1161" i="23"/>
  <c r="P1162" i="23"/>
  <c r="Q1162" i="23"/>
  <c r="P1163" i="23"/>
  <c r="Q1163" i="23"/>
  <c r="P1164" i="23"/>
  <c r="Q1164" i="23"/>
  <c r="P1165" i="23"/>
  <c r="Q1165" i="23"/>
  <c r="P1166" i="23"/>
  <c r="Q1166" i="23"/>
  <c r="P1167" i="23"/>
  <c r="Q1167" i="23"/>
  <c r="P1168" i="23"/>
  <c r="Q1168" i="23"/>
  <c r="P1169" i="23"/>
  <c r="Q1169" i="23"/>
  <c r="P1170" i="23"/>
  <c r="Q1170" i="23"/>
  <c r="P1171" i="23"/>
  <c r="Q1171" i="23"/>
  <c r="P1172" i="23"/>
  <c r="Q1172" i="23"/>
  <c r="P1173" i="23"/>
  <c r="Q1173" i="23"/>
  <c r="P1174" i="23"/>
  <c r="Q1174" i="23"/>
  <c r="P1175" i="23"/>
  <c r="Q1175" i="23"/>
  <c r="P1176" i="23"/>
  <c r="Q1176" i="23"/>
  <c r="P1177" i="23"/>
  <c r="Q1177" i="23"/>
  <c r="P1178" i="23"/>
  <c r="Q1178" i="23"/>
  <c r="P1179" i="23"/>
  <c r="Q1179" i="23"/>
  <c r="P1180" i="23"/>
  <c r="Q1180" i="23"/>
  <c r="P1181" i="23"/>
  <c r="Q1181" i="23"/>
  <c r="P1182" i="23"/>
  <c r="Q1182" i="23"/>
  <c r="P1183" i="23"/>
  <c r="Q1183" i="23"/>
  <c r="P1184" i="23"/>
  <c r="Q1184" i="23"/>
  <c r="P1185" i="23"/>
  <c r="Q1185" i="23"/>
  <c r="P1186" i="23"/>
  <c r="Q1186" i="23"/>
  <c r="P1187" i="23"/>
  <c r="Q1187" i="23"/>
  <c r="P1188" i="23"/>
  <c r="Q1188" i="23"/>
  <c r="P1189" i="23"/>
  <c r="Q1189" i="23"/>
  <c r="P1190" i="23"/>
  <c r="Q1190" i="23"/>
  <c r="P1191" i="23"/>
  <c r="Q1191" i="23"/>
  <c r="P1192" i="23"/>
  <c r="Q1192" i="23"/>
  <c r="P1193" i="23"/>
  <c r="Q1193" i="23"/>
  <c r="P1194" i="23"/>
  <c r="Q1194" i="23"/>
  <c r="P1195" i="23"/>
  <c r="Q1195" i="23"/>
  <c r="P1196" i="23"/>
  <c r="Q1196" i="23"/>
  <c r="P1197" i="23"/>
  <c r="Q1197" i="23"/>
  <c r="P1198" i="23"/>
  <c r="Q1198" i="23"/>
  <c r="P1199" i="23"/>
  <c r="Q1199" i="23"/>
  <c r="P1200" i="23"/>
  <c r="Q1200" i="23"/>
  <c r="P1201" i="23"/>
  <c r="Q1201" i="23"/>
  <c r="P1202" i="23"/>
  <c r="Q1202" i="23"/>
  <c r="P1203" i="23"/>
  <c r="Q1203" i="23"/>
  <c r="P1204" i="23"/>
  <c r="Q1204" i="23"/>
  <c r="P1205" i="23"/>
  <c r="Q1205" i="23"/>
  <c r="P1206" i="23"/>
  <c r="Q1206" i="23"/>
  <c r="P1207" i="23"/>
  <c r="Q1207" i="23"/>
  <c r="P1208" i="23"/>
  <c r="Q1208" i="23"/>
  <c r="P1209" i="23"/>
  <c r="Q1209" i="23"/>
  <c r="P1210" i="23"/>
  <c r="Q1210" i="23"/>
  <c r="P1211" i="23"/>
  <c r="Q1211" i="23"/>
  <c r="P1212" i="23"/>
  <c r="Q1212" i="23"/>
  <c r="P1213" i="23"/>
  <c r="Q1213" i="23"/>
  <c r="P1214" i="23"/>
  <c r="Q1214" i="23"/>
  <c r="P1215" i="23"/>
  <c r="Q1215" i="23"/>
  <c r="P1216" i="23"/>
  <c r="Q1216" i="23"/>
  <c r="P1217" i="23"/>
  <c r="Q1217" i="23"/>
  <c r="P1218" i="23"/>
  <c r="Q1218" i="23"/>
  <c r="P1219" i="23"/>
  <c r="Q1219" i="23"/>
  <c r="P1220" i="23"/>
  <c r="Q1220" i="23"/>
  <c r="P1221" i="23"/>
  <c r="Q1221" i="23"/>
  <c r="P1222" i="23"/>
  <c r="Q1222" i="23"/>
  <c r="P1223" i="23"/>
  <c r="Q1223" i="23"/>
  <c r="P1224" i="23"/>
  <c r="Q1224" i="23"/>
  <c r="P1225" i="23"/>
  <c r="Q1225" i="23"/>
  <c r="P1226" i="23"/>
  <c r="Q1226" i="23"/>
  <c r="P1227" i="23"/>
  <c r="Q1227" i="23"/>
  <c r="P1228" i="23"/>
  <c r="Q1228" i="23"/>
  <c r="P1229" i="23"/>
  <c r="Q1229" i="23"/>
  <c r="P1230" i="23"/>
  <c r="Q1230" i="23"/>
  <c r="P1231" i="23"/>
  <c r="Q1231" i="23"/>
  <c r="P1232" i="23"/>
  <c r="Q1232" i="23"/>
  <c r="P1233" i="23"/>
  <c r="Q1233" i="23"/>
  <c r="P1234" i="23"/>
  <c r="Q1234" i="23"/>
  <c r="P1235" i="23"/>
  <c r="Q1235" i="23"/>
  <c r="P1236" i="23"/>
  <c r="Q1236" i="23"/>
  <c r="P1237" i="23"/>
  <c r="Q1237" i="23"/>
  <c r="P1238" i="23"/>
  <c r="Q1238" i="23"/>
  <c r="P1239" i="23"/>
  <c r="Q1239" i="23"/>
  <c r="P1240" i="23"/>
  <c r="Q1240" i="23"/>
  <c r="P1241" i="23"/>
  <c r="Q1241" i="23"/>
  <c r="P1242" i="23"/>
  <c r="Q1242" i="23"/>
  <c r="P1243" i="23"/>
  <c r="Q1243" i="23"/>
  <c r="P1244" i="23"/>
  <c r="Q1244" i="23"/>
  <c r="P1245" i="23"/>
  <c r="Q1245" i="23"/>
  <c r="P1246" i="23"/>
  <c r="Q1246" i="23"/>
  <c r="P1247" i="23"/>
  <c r="Q1247" i="23"/>
  <c r="P1248" i="23"/>
  <c r="Q1248" i="23"/>
  <c r="P1249" i="23"/>
  <c r="Q1249" i="23"/>
  <c r="P1250" i="23"/>
  <c r="Q1250" i="23"/>
  <c r="P1251" i="23"/>
  <c r="Q1251" i="23"/>
  <c r="P1252" i="23"/>
  <c r="Q1252" i="23"/>
  <c r="P1253" i="23"/>
  <c r="Q1253" i="23"/>
  <c r="P1254" i="23"/>
  <c r="Q1254" i="23"/>
  <c r="P1255" i="23"/>
  <c r="Q1255" i="23"/>
  <c r="P1256" i="23"/>
  <c r="Q1256" i="23"/>
  <c r="P1257" i="23"/>
  <c r="Q1257" i="23"/>
  <c r="P1258" i="23"/>
  <c r="Q1258" i="23"/>
  <c r="P1259" i="23"/>
  <c r="Q1259" i="23"/>
  <c r="P1260" i="23"/>
  <c r="Q1260" i="23"/>
  <c r="P1261" i="23"/>
  <c r="Q1261" i="23"/>
  <c r="P1262" i="23"/>
  <c r="Q1262" i="23"/>
  <c r="P1263" i="23"/>
  <c r="Q1263" i="23"/>
  <c r="P1264" i="23"/>
  <c r="Q1264" i="23"/>
  <c r="P1265" i="23"/>
  <c r="Q1265" i="23"/>
  <c r="P1266" i="23"/>
  <c r="Q1266" i="23"/>
  <c r="P1267" i="23"/>
  <c r="Q1267" i="23"/>
  <c r="P1268" i="23"/>
  <c r="Q1268" i="23"/>
  <c r="P1269" i="23"/>
  <c r="Q1269" i="23"/>
  <c r="P1270" i="23"/>
  <c r="Q1270" i="23"/>
  <c r="P1271" i="23"/>
  <c r="Q1271" i="23"/>
  <c r="P1272" i="23"/>
  <c r="Q1272" i="23"/>
  <c r="P1273" i="23"/>
  <c r="Q1273" i="23"/>
  <c r="P1274" i="23"/>
  <c r="Q1274" i="23"/>
  <c r="P1275" i="23"/>
  <c r="Q1275" i="23"/>
  <c r="P1276" i="23"/>
  <c r="Q1276" i="23"/>
  <c r="P1277" i="23"/>
  <c r="Q1277" i="23"/>
  <c r="P1278" i="23"/>
  <c r="Q1278" i="23"/>
  <c r="P1279" i="23"/>
  <c r="Q1279" i="23"/>
  <c r="P1280" i="23"/>
  <c r="Q1280" i="23"/>
  <c r="P1281" i="23"/>
  <c r="Q1281" i="23"/>
  <c r="P1282" i="23"/>
  <c r="Q1282" i="23"/>
  <c r="P1283" i="23"/>
  <c r="Q1283" i="23"/>
  <c r="P1284" i="23"/>
  <c r="Q1284" i="23"/>
  <c r="P1285" i="23"/>
  <c r="Q1285" i="23"/>
  <c r="P1286" i="23"/>
  <c r="Q1286" i="23"/>
  <c r="P1287" i="23"/>
  <c r="Q1287" i="23"/>
  <c r="P1288" i="23"/>
  <c r="Q1288" i="23"/>
  <c r="P1289" i="23"/>
  <c r="Q1289" i="23"/>
  <c r="P1290" i="23"/>
  <c r="Q1290" i="23"/>
  <c r="P1291" i="23"/>
  <c r="Q1291" i="23"/>
  <c r="P1292" i="23"/>
  <c r="Q1292" i="23"/>
  <c r="P1293" i="23"/>
  <c r="Q1293" i="23"/>
  <c r="P1294" i="23"/>
  <c r="Q1294" i="23"/>
  <c r="P1295" i="23"/>
  <c r="Q1295" i="23"/>
  <c r="P1296" i="23"/>
  <c r="Q1296" i="23"/>
  <c r="P1297" i="23"/>
  <c r="Q1297" i="23"/>
  <c r="P1298" i="23"/>
  <c r="Q1298" i="23"/>
  <c r="P1299" i="23"/>
  <c r="Q1299" i="23"/>
  <c r="P1300" i="23"/>
  <c r="Q1300" i="23"/>
  <c r="P1301" i="23"/>
  <c r="Q1301" i="23"/>
  <c r="P1302" i="23"/>
  <c r="Q1302" i="23"/>
  <c r="P1303" i="23"/>
  <c r="Q1303" i="23"/>
  <c r="P1304" i="23"/>
  <c r="Q1304" i="23"/>
  <c r="P1305" i="23"/>
  <c r="Q1305" i="23"/>
  <c r="P1306" i="23"/>
  <c r="Q1306" i="23"/>
  <c r="P1307" i="23"/>
  <c r="Q1307" i="23"/>
  <c r="P1308" i="23"/>
  <c r="Q1308" i="23"/>
  <c r="P1309" i="23"/>
  <c r="Q1309" i="23"/>
  <c r="P1310" i="23"/>
  <c r="Q1310" i="23"/>
  <c r="P1311" i="23"/>
  <c r="Q1311" i="23"/>
  <c r="Q1312" i="23"/>
  <c r="Q1313" i="23"/>
  <c r="Q1314" i="23"/>
  <c r="Q1315" i="23"/>
  <c r="Q1316" i="23"/>
  <c r="Q1317" i="23"/>
  <c r="Q1318" i="23"/>
  <c r="Q1319" i="23"/>
  <c r="Q1320" i="23"/>
  <c r="CB177" i="3" l="1"/>
  <c r="CJ177" i="3"/>
  <c r="CO177" i="3"/>
  <c r="CJ193" i="3"/>
  <c r="CB193" i="3"/>
  <c r="CO193" i="3"/>
  <c r="CB317" i="3"/>
  <c r="CO317" i="3"/>
  <c r="CB287" i="3"/>
  <c r="CO287" i="3"/>
  <c r="CB286" i="3"/>
  <c r="CO286" i="3"/>
  <c r="CB249" i="3"/>
  <c r="BK286" i="3"/>
  <c r="BS286" i="3"/>
  <c r="BW286" i="3"/>
  <c r="BM286" i="3"/>
  <c r="BE286" i="3"/>
  <c r="BG286" i="3"/>
  <c r="BY286" i="3"/>
  <c r="BO286" i="3"/>
  <c r="BQ286" i="3"/>
  <c r="BU286" i="3"/>
  <c r="BI286" i="3"/>
  <c r="BC286" i="3"/>
  <c r="BC193" i="3"/>
  <c r="BG193" i="3"/>
  <c r="BE193" i="3"/>
  <c r="BI193" i="3"/>
  <c r="BK193" i="3"/>
  <c r="BM193" i="3"/>
  <c r="BG317" i="3"/>
  <c r="BW317" i="3"/>
  <c r="BI317" i="3"/>
  <c r="BY317" i="3"/>
  <c r="BM317" i="3"/>
  <c r="BO317" i="3"/>
  <c r="BQ317" i="3"/>
  <c r="BE317" i="3"/>
  <c r="BC317" i="3"/>
  <c r="BS317" i="3"/>
  <c r="BK317" i="3"/>
  <c r="BU317" i="3"/>
  <c r="BO249" i="3"/>
  <c r="BQ249" i="3"/>
  <c r="BC249" i="3"/>
  <c r="BE249" i="3"/>
  <c r="BU249" i="3"/>
  <c r="BS249" i="3"/>
  <c r="BG249" i="3"/>
  <c r="BW249" i="3"/>
  <c r="BM249" i="3"/>
  <c r="BI249" i="3"/>
  <c r="BY249" i="3"/>
  <c r="BK249" i="3"/>
  <c r="BF668" i="3"/>
  <c r="BG668" i="3" s="1"/>
  <c r="AE9" i="20" l="1"/>
  <c r="AF9" i="20"/>
  <c r="AG9" i="20"/>
  <c r="AE13" i="20"/>
  <c r="AF13" i="20"/>
  <c r="AG13" i="20"/>
  <c r="AE16" i="20"/>
  <c r="AF16" i="20"/>
  <c r="AG16" i="20"/>
  <c r="AE20" i="20"/>
  <c r="AF20" i="20"/>
  <c r="AG20" i="20"/>
  <c r="AE25" i="20"/>
  <c r="AF25" i="20"/>
  <c r="AG25" i="20"/>
  <c r="AE27" i="20"/>
  <c r="AF27" i="20"/>
  <c r="AG27" i="20"/>
  <c r="AE28" i="20"/>
  <c r="AF28" i="20"/>
  <c r="AG28" i="20"/>
  <c r="AE29" i="20"/>
  <c r="AF29" i="20"/>
  <c r="AG29" i="20"/>
  <c r="AE31" i="20"/>
  <c r="AF31" i="20"/>
  <c r="AG31" i="20"/>
  <c r="AE35" i="20"/>
  <c r="AF35" i="20"/>
  <c r="AG35" i="20"/>
  <c r="AE37" i="20"/>
  <c r="AF37" i="20"/>
  <c r="AG37" i="20"/>
  <c r="AE38" i="20"/>
  <c r="AF38" i="20"/>
  <c r="AG38" i="20"/>
  <c r="AE42" i="20"/>
  <c r="AF42" i="20"/>
  <c r="AG42" i="20"/>
  <c r="AE43" i="20"/>
  <c r="AF43" i="20"/>
  <c r="AG43" i="20"/>
  <c r="AE51" i="20"/>
  <c r="AF51" i="20"/>
  <c r="AG51" i="20"/>
  <c r="AE58" i="20"/>
  <c r="AF58" i="20"/>
  <c r="AG58" i="20"/>
  <c r="AE61" i="20"/>
  <c r="AF61" i="20"/>
  <c r="AG61" i="20"/>
  <c r="AE66" i="20"/>
  <c r="AF66" i="20"/>
  <c r="AG66" i="20"/>
  <c r="AB104" i="19"/>
  <c r="AC104" i="19"/>
  <c r="AD104" i="19"/>
  <c r="AE104" i="19"/>
  <c r="AF104" i="19"/>
  <c r="AG104" i="19"/>
  <c r="AE93" i="19"/>
  <c r="AF93" i="19"/>
  <c r="AG93" i="19"/>
  <c r="AE101" i="19"/>
  <c r="AF101" i="19"/>
  <c r="AG101" i="19"/>
  <c r="AE8" i="18"/>
  <c r="AF8" i="18"/>
  <c r="AG8" i="18"/>
  <c r="AE22" i="18"/>
  <c r="AF22" i="18"/>
  <c r="AG22" i="18"/>
  <c r="AE23" i="18"/>
  <c r="AF23" i="18"/>
  <c r="AG23" i="18"/>
  <c r="AE24" i="18"/>
  <c r="AF24" i="18"/>
  <c r="AG24" i="18"/>
  <c r="AE28" i="18"/>
  <c r="AF28" i="18"/>
  <c r="AG28" i="18"/>
  <c r="AE11" i="17"/>
  <c r="AF11" i="17"/>
  <c r="AG11" i="17"/>
  <c r="AE12" i="17"/>
  <c r="AF12" i="17"/>
  <c r="AG12" i="17"/>
  <c r="AE15" i="17"/>
  <c r="AF15" i="17"/>
  <c r="AG15" i="17"/>
  <c r="AE16" i="17"/>
  <c r="AF16" i="17"/>
  <c r="AG16" i="17"/>
  <c r="AE17" i="17"/>
  <c r="AF17" i="17"/>
  <c r="AG17" i="17"/>
  <c r="AE18" i="17"/>
  <c r="AF18" i="17"/>
  <c r="AG18" i="17"/>
  <c r="AE19" i="17"/>
  <c r="AF19" i="17"/>
  <c r="AG19" i="17"/>
  <c r="AE20" i="17"/>
  <c r="AF20" i="17"/>
  <c r="AG20" i="17"/>
  <c r="AE25" i="17"/>
  <c r="AF25" i="17"/>
  <c r="AG25" i="17"/>
  <c r="AE26" i="17"/>
  <c r="AF26" i="17"/>
  <c r="AG26" i="17"/>
  <c r="AE27" i="17"/>
  <c r="AF27" i="17"/>
  <c r="AG27" i="17"/>
  <c r="AE28" i="17"/>
  <c r="AF28" i="17"/>
  <c r="AG28" i="17"/>
  <c r="AE29" i="17"/>
  <c r="AF29" i="17"/>
  <c r="AG29" i="17"/>
  <c r="AE30" i="17"/>
  <c r="AF30" i="17"/>
  <c r="AG30" i="17"/>
  <c r="AE56" i="17"/>
  <c r="AF56" i="17"/>
  <c r="AG56" i="17"/>
  <c r="AE57" i="17"/>
  <c r="AF57" i="17"/>
  <c r="AG57" i="17"/>
  <c r="AE58" i="17"/>
  <c r="AF58" i="17"/>
  <c r="AG58" i="17"/>
  <c r="AE59" i="17"/>
  <c r="AF59" i="17"/>
  <c r="AG59" i="17"/>
  <c r="AE60" i="17"/>
  <c r="AF60" i="17"/>
  <c r="AG60" i="17"/>
  <c r="AE61" i="17"/>
  <c r="AF61" i="17"/>
  <c r="AG61" i="17"/>
  <c r="AE9" i="16"/>
  <c r="AF9" i="16"/>
  <c r="AG9" i="16"/>
  <c r="AE10" i="16"/>
  <c r="AF10" i="16"/>
  <c r="AG10" i="16"/>
  <c r="AE12" i="16"/>
  <c r="AF12" i="16"/>
  <c r="AG12" i="16"/>
  <c r="AE39" i="16"/>
  <c r="AF39" i="16"/>
  <c r="AG39" i="16"/>
  <c r="AE40" i="16"/>
  <c r="AF40" i="16"/>
  <c r="AG40" i="16"/>
  <c r="AE44" i="16"/>
  <c r="AF44" i="16"/>
  <c r="AG44" i="16"/>
  <c r="AE47" i="16"/>
  <c r="AF47" i="16"/>
  <c r="AG47" i="16"/>
  <c r="AE52" i="16"/>
  <c r="AF52" i="16"/>
  <c r="AG52" i="16"/>
  <c r="AE54" i="16"/>
  <c r="AF54" i="16"/>
  <c r="AG54" i="16"/>
  <c r="AE65" i="16"/>
  <c r="AF65" i="16"/>
  <c r="AG65" i="16"/>
  <c r="D463" i="3"/>
  <c r="B391" i="3"/>
  <c r="E391" i="3"/>
  <c r="B390" i="3"/>
  <c r="E390" i="3"/>
  <c r="B366" i="3"/>
  <c r="E366" i="3"/>
  <c r="B367" i="3"/>
  <c r="E367" i="3"/>
  <c r="AO1606" i="7"/>
  <c r="AO1607" i="7"/>
  <c r="A1607" i="7"/>
  <c r="AO751" i="7"/>
  <c r="A751" i="7"/>
  <c r="AO638" i="7"/>
  <c r="A638" i="7"/>
  <c r="A639" i="7"/>
  <c r="AO506" i="7"/>
  <c r="AO507" i="7"/>
  <c r="A506" i="7"/>
  <c r="A507" i="7"/>
  <c r="A508" i="7"/>
  <c r="AO473" i="7"/>
  <c r="AO474" i="7"/>
  <c r="A473" i="7"/>
  <c r="A474" i="7"/>
  <c r="A475" i="7"/>
  <c r="Q7" i="23"/>
  <c r="CB390" i="3" l="1"/>
  <c r="CO390" i="3"/>
  <c r="CB391" i="3"/>
  <c r="CO391" i="3"/>
  <c r="CB367" i="3"/>
  <c r="CO367" i="3"/>
  <c r="CB366" i="3"/>
  <c r="CO366" i="3"/>
  <c r="BI391" i="3"/>
  <c r="BC367" i="3"/>
  <c r="BE390" i="3"/>
  <c r="BQ366" i="3"/>
  <c r="BC391" i="3"/>
  <c r="BO391" i="3"/>
  <c r="BO367" i="3"/>
  <c r="BS367" i="3"/>
  <c r="BM366" i="3"/>
  <c r="BG391" i="3"/>
  <c r="BM367" i="3"/>
  <c r="BG366" i="3"/>
  <c r="BY390" i="3"/>
  <c r="BE366" i="3"/>
  <c r="BQ390" i="3"/>
  <c r="BI366" i="3"/>
  <c r="BY366" i="3"/>
  <c r="BW391" i="3"/>
  <c r="BM390" i="3"/>
  <c r="BW366" i="3"/>
  <c r="BS391" i="3"/>
  <c r="BK390" i="3"/>
  <c r="BU366" i="3"/>
  <c r="BQ391" i="3"/>
  <c r="BI390" i="3"/>
  <c r="BQ367" i="3"/>
  <c r="BE367" i="3"/>
  <c r="BU367" i="3"/>
  <c r="BG367" i="3"/>
  <c r="BW367" i="3"/>
  <c r="BI367" i="3"/>
  <c r="BY367" i="3"/>
  <c r="BK367" i="3"/>
  <c r="B463" i="3"/>
  <c r="BS366" i="3"/>
  <c r="BC366" i="3"/>
  <c r="BM391" i="3"/>
  <c r="BW390" i="3"/>
  <c r="BG390" i="3"/>
  <c r="BK391" i="3"/>
  <c r="BU390" i="3"/>
  <c r="BO366" i="3"/>
  <c r="BY391" i="3"/>
  <c r="BS390" i="3"/>
  <c r="BC390" i="3"/>
  <c r="BK366" i="3"/>
  <c r="BU391" i="3"/>
  <c r="BE391" i="3"/>
  <c r="BO390" i="3"/>
  <c r="E463" i="3"/>
  <c r="Q5" i="23"/>
  <c r="CB463" i="3" l="1"/>
  <c r="CO463" i="3"/>
  <c r="BH463" i="3"/>
  <c r="BX463" i="3"/>
  <c r="BL463" i="3"/>
  <c r="BN463" i="3"/>
  <c r="BP463" i="3"/>
  <c r="BR463" i="3"/>
  <c r="BT463" i="3"/>
  <c r="BZ463" i="3"/>
  <c r="BV463" i="3"/>
  <c r="BD463" i="3"/>
  <c r="BF463" i="3"/>
  <c r="BJ463" i="3"/>
  <c r="G533" i="3"/>
  <c r="H533" i="3"/>
  <c r="I533" i="3"/>
  <c r="J533" i="3"/>
  <c r="K533" i="3"/>
  <c r="L533" i="3"/>
  <c r="M533" i="3"/>
  <c r="N533" i="3"/>
  <c r="O533" i="3"/>
  <c r="P533" i="3"/>
  <c r="Q533" i="3"/>
  <c r="R533" i="3"/>
  <c r="S533" i="3"/>
  <c r="T533" i="3"/>
  <c r="U533" i="3"/>
  <c r="V533" i="3"/>
  <c r="W533" i="3"/>
  <c r="X533" i="3"/>
  <c r="Y533" i="3"/>
  <c r="Z533" i="3"/>
  <c r="AA533" i="3"/>
  <c r="AB533" i="3"/>
  <c r="AC533" i="3"/>
  <c r="E302" i="3" l="1"/>
  <c r="B630" i="1"/>
  <c r="E370" i="3"/>
  <c r="D537" i="3"/>
  <c r="D536" i="3"/>
  <c r="D535" i="3"/>
  <c r="D534" i="3"/>
  <c r="CS38" i="3"/>
  <c r="CB370" i="3" l="1"/>
  <c r="CO370" i="3"/>
  <c r="CB302" i="3"/>
  <c r="CO302" i="3"/>
  <c r="E537" i="3"/>
  <c r="E536" i="3"/>
  <c r="E535" i="3"/>
  <c r="E534" i="3"/>
  <c r="CS21" i="3"/>
  <c r="CS20" i="3"/>
  <c r="CB536" i="3" l="1"/>
  <c r="CO536" i="3"/>
  <c r="CB534" i="3"/>
  <c r="CJ534" i="3"/>
  <c r="CO534" i="3"/>
  <c r="CB537" i="3"/>
  <c r="CJ537" i="3"/>
  <c r="CO537" i="3"/>
  <c r="CB535" i="3"/>
  <c r="CO535" i="3"/>
  <c r="BP536" i="3"/>
  <c r="BN536" i="3"/>
  <c r="BL536" i="3"/>
  <c r="BT536" i="3"/>
  <c r="BD536" i="3"/>
  <c r="BZ536" i="3"/>
  <c r="BJ536" i="3"/>
  <c r="BX536" i="3"/>
  <c r="BH536" i="3"/>
  <c r="BV536" i="3"/>
  <c r="BF536" i="3"/>
  <c r="BR536" i="3"/>
  <c r="BP535" i="3"/>
  <c r="BT535" i="3"/>
  <c r="BD535" i="3"/>
  <c r="BR535" i="3"/>
  <c r="BH535" i="3"/>
  <c r="BV535" i="3"/>
  <c r="BF535" i="3"/>
  <c r="BZ535" i="3" l="1"/>
  <c r="D511" i="3" l="1"/>
  <c r="E457" i="3"/>
  <c r="E438" i="3"/>
  <c r="BC302" i="3"/>
  <c r="BE302" i="3"/>
  <c r="BG302" i="3"/>
  <c r="BI302" i="3"/>
  <c r="BK302" i="3"/>
  <c r="BM302" i="3"/>
  <c r="BO302" i="3"/>
  <c r="BQ302" i="3"/>
  <c r="BS302" i="3"/>
  <c r="BU302" i="3"/>
  <c r="BW302" i="3"/>
  <c r="BY302" i="3"/>
  <c r="E280" i="3"/>
  <c r="E281" i="3"/>
  <c r="E282" i="3"/>
  <c r="E283" i="3"/>
  <c r="E27" i="3"/>
  <c r="E28" i="3"/>
  <c r="E29" i="3"/>
  <c r="E30" i="3"/>
  <c r="E31" i="3"/>
  <c r="E32" i="3"/>
  <c r="E33" i="3"/>
  <c r="E34" i="3"/>
  <c r="E35" i="3"/>
  <c r="E36" i="3"/>
  <c r="E37" i="3"/>
  <c r="E11" i="3"/>
  <c r="D4" i="6"/>
  <c r="D5" i="6"/>
  <c r="D6" i="6"/>
  <c r="D7" i="6"/>
  <c r="D8" i="6"/>
  <c r="D9" i="6"/>
  <c r="D10" i="6"/>
  <c r="D11" i="6"/>
  <c r="D12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" i="6"/>
  <c r="CB280" i="3" l="1"/>
  <c r="CO280" i="3"/>
  <c r="CB34" i="3"/>
  <c r="CO34" i="3"/>
  <c r="CB31" i="3"/>
  <c r="CO31" i="3"/>
  <c r="CB11" i="3"/>
  <c r="CJ11" i="3"/>
  <c r="CB30" i="3"/>
  <c r="CJ30" i="3"/>
  <c r="CB33" i="3"/>
  <c r="CO33" i="3"/>
  <c r="CB37" i="3"/>
  <c r="CJ37" i="3"/>
  <c r="CB29" i="3"/>
  <c r="CJ29" i="3"/>
  <c r="CO29" i="3"/>
  <c r="CB32" i="3"/>
  <c r="CO32" i="3"/>
  <c r="CB36" i="3"/>
  <c r="CJ36" i="3"/>
  <c r="CB28" i="3"/>
  <c r="CJ28" i="3"/>
  <c r="CB282" i="3"/>
  <c r="CO282" i="3"/>
  <c r="CB35" i="3"/>
  <c r="CJ35" i="3"/>
  <c r="CB27" i="3"/>
  <c r="CJ27" i="3"/>
  <c r="CB283" i="3"/>
  <c r="CO283" i="3"/>
  <c r="CJ438" i="3"/>
  <c r="CB438" i="3"/>
  <c r="CO438" i="3"/>
  <c r="CB457" i="3"/>
  <c r="CO457" i="3"/>
  <c r="CB281" i="3"/>
  <c r="CO281" i="3"/>
  <c r="BG35" i="3"/>
  <c r="BM282" i="3"/>
  <c r="BQ27" i="3"/>
  <c r="BI281" i="3"/>
  <c r="BD457" i="3"/>
  <c r="BE280" i="3"/>
  <c r="BG283" i="3"/>
  <c r="BK28" i="3"/>
  <c r="BK36" i="3"/>
  <c r="E511" i="3"/>
  <c r="BH457" i="3"/>
  <c r="BX457" i="3"/>
  <c r="BN457" i="3"/>
  <c r="BR457" i="3"/>
  <c r="BP457" i="3"/>
  <c r="BL457" i="3"/>
  <c r="BZ457" i="3"/>
  <c r="BJ457" i="3"/>
  <c r="BV457" i="3"/>
  <c r="BF457" i="3"/>
  <c r="BT457" i="3"/>
  <c r="BS280" i="3"/>
  <c r="BK280" i="3"/>
  <c r="BC282" i="3"/>
  <c r="BM280" i="3"/>
  <c r="BS283" i="3"/>
  <c r="BE282" i="3"/>
  <c r="BK283" i="3"/>
  <c r="BC280" i="3"/>
  <c r="BE283" i="3"/>
  <c r="BU282" i="3"/>
  <c r="BC283" i="3"/>
  <c r="BS282" i="3"/>
  <c r="BM283" i="3"/>
  <c r="BK282" i="3"/>
  <c r="BU283" i="3"/>
  <c r="BQ283" i="3"/>
  <c r="BY282" i="3"/>
  <c r="BI282" i="3"/>
  <c r="BU281" i="3"/>
  <c r="BE281" i="3"/>
  <c r="BQ280" i="3"/>
  <c r="BW281" i="3"/>
  <c r="BG281" i="3"/>
  <c r="BO283" i="3"/>
  <c r="BW282" i="3"/>
  <c r="BG282" i="3"/>
  <c r="BS281" i="3"/>
  <c r="BC281" i="3"/>
  <c r="BO280" i="3"/>
  <c r="BQ281" i="3"/>
  <c r="BY283" i="3"/>
  <c r="BI283" i="3"/>
  <c r="BQ282" i="3"/>
  <c r="BM281" i="3"/>
  <c r="BY280" i="3"/>
  <c r="BI280" i="3"/>
  <c r="BO281" i="3"/>
  <c r="BW283" i="3"/>
  <c r="BO282" i="3"/>
  <c r="BK281" i="3"/>
  <c r="BW280" i="3"/>
  <c r="BG280" i="3"/>
  <c r="BY281" i="3"/>
  <c r="BU280" i="3"/>
  <c r="BU35" i="3"/>
  <c r="BW28" i="3"/>
  <c r="BI36" i="3"/>
  <c r="BE35" i="3"/>
  <c r="BY28" i="3"/>
  <c r="BY36" i="3"/>
  <c r="BI28" i="3"/>
  <c r="BO27" i="3"/>
  <c r="BG28" i="3"/>
  <c r="BU28" i="3"/>
  <c r="BE28" i="3"/>
  <c r="BM27" i="3"/>
  <c r="BW36" i="3"/>
  <c r="BG36" i="3"/>
  <c r="BS35" i="3"/>
  <c r="BC35" i="3"/>
  <c r="BS28" i="3"/>
  <c r="BC28" i="3"/>
  <c r="BK27" i="3"/>
  <c r="BU36" i="3"/>
  <c r="BE36" i="3"/>
  <c r="BQ35" i="3"/>
  <c r="BQ28" i="3"/>
  <c r="BY27" i="3"/>
  <c r="BI27" i="3"/>
  <c r="BS36" i="3"/>
  <c r="BC36" i="3"/>
  <c r="BO35" i="3"/>
  <c r="BO28" i="3"/>
  <c r="BW27" i="3"/>
  <c r="BG27" i="3"/>
  <c r="BQ36" i="3"/>
  <c r="BM35" i="3"/>
  <c r="BM28" i="3"/>
  <c r="BU27" i="3"/>
  <c r="BE27" i="3"/>
  <c r="BO36" i="3"/>
  <c r="BK35" i="3"/>
  <c r="BS27" i="3"/>
  <c r="BC27" i="3"/>
  <c r="BM36" i="3"/>
  <c r="BY35" i="3"/>
  <c r="BI35" i="3"/>
  <c r="BW35" i="3"/>
  <c r="BG11" i="3"/>
  <c r="BE11" i="3"/>
  <c r="BC11" i="3"/>
  <c r="CB511" i="3" l="1"/>
  <c r="CO511" i="3"/>
  <c r="BJ511" i="3"/>
  <c r="BZ511" i="3"/>
  <c r="BL511" i="3"/>
  <c r="BN511" i="3"/>
  <c r="BP511" i="3"/>
  <c r="BR511" i="3"/>
  <c r="BX511" i="3"/>
  <c r="BD511" i="3"/>
  <c r="BT511" i="3"/>
  <c r="BF511" i="3"/>
  <c r="BV511" i="3"/>
  <c r="BH511" i="3"/>
  <c r="AB54" i="20"/>
  <c r="AB7" i="20"/>
  <c r="AB8" i="20"/>
  <c r="AB9" i="20"/>
  <c r="AC9" i="20"/>
  <c r="AD9" i="20"/>
  <c r="AB10" i="20"/>
  <c r="AB11" i="20"/>
  <c r="AB12" i="20"/>
  <c r="AB13" i="20"/>
  <c r="AN13" i="20" s="1"/>
  <c r="AC13" i="20"/>
  <c r="AD13" i="20"/>
  <c r="AB14" i="20"/>
  <c r="AB15" i="20"/>
  <c r="AB16" i="20"/>
  <c r="AC16" i="20"/>
  <c r="AD16" i="20"/>
  <c r="AB17" i="20"/>
  <c r="AB18" i="20"/>
  <c r="AB19" i="20"/>
  <c r="AB20" i="20"/>
  <c r="AC20" i="20"/>
  <c r="AD20" i="20"/>
  <c r="AB21" i="20"/>
  <c r="AB22" i="20"/>
  <c r="AB23" i="20"/>
  <c r="AB24" i="20"/>
  <c r="AB25" i="20"/>
  <c r="AC25" i="20"/>
  <c r="AD25" i="20"/>
  <c r="AB26" i="20"/>
  <c r="AB27" i="20"/>
  <c r="AC27" i="20"/>
  <c r="AD27" i="20"/>
  <c r="AB28" i="20"/>
  <c r="AC28" i="20"/>
  <c r="AD28" i="20"/>
  <c r="AB29" i="20"/>
  <c r="AN29" i="20" s="1"/>
  <c r="AC29" i="20"/>
  <c r="AD29" i="20"/>
  <c r="AB30" i="20"/>
  <c r="AB31" i="20"/>
  <c r="AN31" i="20" s="1"/>
  <c r="AC31" i="20"/>
  <c r="AD31" i="20"/>
  <c r="AB32" i="20"/>
  <c r="AB33" i="20"/>
  <c r="AB34" i="20"/>
  <c r="AB35" i="20"/>
  <c r="AC35" i="20"/>
  <c r="AD35" i="20"/>
  <c r="AB36" i="20"/>
  <c r="AB37" i="20"/>
  <c r="AC37" i="20"/>
  <c r="AD37" i="20"/>
  <c r="AB38" i="20"/>
  <c r="AC38" i="20"/>
  <c r="AD38" i="20"/>
  <c r="AB39" i="20"/>
  <c r="AB40" i="20"/>
  <c r="AB41" i="20"/>
  <c r="AB42" i="20"/>
  <c r="AC42" i="20"/>
  <c r="AD42" i="20"/>
  <c r="AB43" i="20"/>
  <c r="AC43" i="20"/>
  <c r="AD43" i="20"/>
  <c r="AB44" i="20"/>
  <c r="AB45" i="20"/>
  <c r="AB46" i="20"/>
  <c r="AB47" i="20"/>
  <c r="AB48" i="20"/>
  <c r="AB49" i="20"/>
  <c r="AB50" i="20"/>
  <c r="AB51" i="20"/>
  <c r="AN51" i="20" s="1"/>
  <c r="AC51" i="20"/>
  <c r="AD51" i="20"/>
  <c r="AB52" i="20"/>
  <c r="AB53" i="20"/>
  <c r="AB58" i="20"/>
  <c r="AC58" i="20"/>
  <c r="AD58" i="20"/>
  <c r="AB59" i="20"/>
  <c r="AB60" i="20"/>
  <c r="AB61" i="20"/>
  <c r="AC61" i="20"/>
  <c r="AD61" i="20"/>
  <c r="AB62" i="20"/>
  <c r="AB63" i="20"/>
  <c r="AB64" i="20"/>
  <c r="AB65" i="20"/>
  <c r="AB66" i="20"/>
  <c r="AN66" i="20" s="1"/>
  <c r="AC66" i="20"/>
  <c r="AD66" i="20"/>
  <c r="AB67" i="20"/>
  <c r="AB68" i="20"/>
  <c r="AB69" i="20"/>
  <c r="AB70" i="20"/>
  <c r="AB6" i="20"/>
  <c r="AK4" i="20"/>
  <c r="AK5" i="20" s="1"/>
  <c r="AL4" i="20"/>
  <c r="AL5" i="20" s="1"/>
  <c r="AM4" i="20"/>
  <c r="AB7" i="19"/>
  <c r="AB8" i="19"/>
  <c r="AB9" i="19"/>
  <c r="AB10" i="19"/>
  <c r="AB11" i="19"/>
  <c r="AB12" i="19"/>
  <c r="AB13" i="19"/>
  <c r="AB14" i="19"/>
  <c r="AB15" i="19"/>
  <c r="AB16" i="19"/>
  <c r="AB17" i="19"/>
  <c r="AB18" i="19"/>
  <c r="AB19" i="19"/>
  <c r="AB20" i="19"/>
  <c r="AB21" i="19"/>
  <c r="AB22" i="19"/>
  <c r="AB23" i="19"/>
  <c r="AB24" i="19"/>
  <c r="AB25" i="19"/>
  <c r="AB26" i="19"/>
  <c r="AB27" i="19"/>
  <c r="AB28" i="19"/>
  <c r="AB29" i="19"/>
  <c r="AB30" i="19"/>
  <c r="AB31" i="19"/>
  <c r="AB32" i="19"/>
  <c r="AB33" i="19"/>
  <c r="AB34" i="19"/>
  <c r="AB35" i="19"/>
  <c r="AB36" i="19"/>
  <c r="AB37" i="19"/>
  <c r="AB38" i="19"/>
  <c r="AB39" i="19"/>
  <c r="AB40" i="19"/>
  <c r="AB41" i="19"/>
  <c r="AB42" i="19"/>
  <c r="AB43" i="19"/>
  <c r="AB44" i="19"/>
  <c r="AB45" i="19"/>
  <c r="AB46" i="19"/>
  <c r="AB47" i="19"/>
  <c r="AB48" i="19"/>
  <c r="AB49" i="19"/>
  <c r="AB50" i="19"/>
  <c r="AB51" i="19"/>
  <c r="AB52" i="19"/>
  <c r="AB53" i="19"/>
  <c r="AB54" i="19"/>
  <c r="AB55" i="19"/>
  <c r="AB56" i="19"/>
  <c r="AB57" i="19"/>
  <c r="AB58" i="19"/>
  <c r="AB59" i="19"/>
  <c r="AB60" i="19"/>
  <c r="AB61" i="19"/>
  <c r="AB62" i="19"/>
  <c r="AB63" i="19"/>
  <c r="AB64" i="19"/>
  <c r="AB65" i="19"/>
  <c r="AB66" i="19"/>
  <c r="AB67" i="19"/>
  <c r="AB68" i="19"/>
  <c r="AB69" i="19"/>
  <c r="AB70" i="19"/>
  <c r="AB71" i="19"/>
  <c r="AB72" i="19"/>
  <c r="AB73" i="19"/>
  <c r="AB74" i="19"/>
  <c r="AB75" i="19"/>
  <c r="AB76" i="19"/>
  <c r="AB77" i="19"/>
  <c r="AB78" i="19"/>
  <c r="AB79" i="19"/>
  <c r="AB80" i="19"/>
  <c r="AB81" i="19"/>
  <c r="AB82" i="19"/>
  <c r="AB83" i="19"/>
  <c r="AB84" i="19"/>
  <c r="AB85" i="19"/>
  <c r="AB86" i="19"/>
  <c r="AB87" i="19"/>
  <c r="AB88" i="19"/>
  <c r="AB89" i="19"/>
  <c r="AB90" i="19"/>
  <c r="AB91" i="19"/>
  <c r="AB92" i="19"/>
  <c r="AB93" i="19"/>
  <c r="AC93" i="19"/>
  <c r="AD93" i="19"/>
  <c r="AB94" i="19"/>
  <c r="AB95" i="19"/>
  <c r="AB96" i="19"/>
  <c r="AB97" i="19"/>
  <c r="AB98" i="19"/>
  <c r="AB99" i="19"/>
  <c r="AB100" i="19"/>
  <c r="AB101" i="19"/>
  <c r="AC101" i="19"/>
  <c r="AD101" i="19"/>
  <c r="AB102" i="19"/>
  <c r="AB103" i="19"/>
  <c r="AB6" i="19"/>
  <c r="AB7" i="18"/>
  <c r="AB8" i="18"/>
  <c r="AN8" i="18" s="1"/>
  <c r="AC8" i="18"/>
  <c r="AD8" i="18"/>
  <c r="AB9" i="18"/>
  <c r="AB10" i="18"/>
  <c r="AB11" i="18"/>
  <c r="AB12" i="18"/>
  <c r="AB13" i="18"/>
  <c r="AB14" i="18"/>
  <c r="AB15" i="18"/>
  <c r="AB16" i="18"/>
  <c r="AB17" i="18"/>
  <c r="AB18" i="18"/>
  <c r="AB19" i="18"/>
  <c r="AB20" i="18"/>
  <c r="AB21" i="18"/>
  <c r="AB22" i="18"/>
  <c r="AC22" i="18"/>
  <c r="AD22" i="18"/>
  <c r="AB23" i="18"/>
  <c r="AC23" i="18"/>
  <c r="AD23" i="18"/>
  <c r="AB24" i="18"/>
  <c r="AC24" i="18"/>
  <c r="AD24" i="18"/>
  <c r="AB25" i="18"/>
  <c r="AB26" i="18"/>
  <c r="AB27" i="18"/>
  <c r="AB28" i="18"/>
  <c r="AC28" i="18"/>
  <c r="AD28" i="18"/>
  <c r="AB29" i="18"/>
  <c r="AB30" i="18"/>
  <c r="AB31" i="18"/>
  <c r="AB32" i="18"/>
  <c r="AB33" i="18"/>
  <c r="AB34" i="18"/>
  <c r="AB35" i="18"/>
  <c r="AB36" i="18"/>
  <c r="AB37" i="18"/>
  <c r="AB38" i="18"/>
  <c r="AB39" i="18"/>
  <c r="AB40" i="18"/>
  <c r="AB41" i="18"/>
  <c r="AB42" i="18"/>
  <c r="AB43" i="18"/>
  <c r="AB44" i="18"/>
  <c r="AB45" i="18"/>
  <c r="AB47" i="18"/>
  <c r="AB48" i="18"/>
  <c r="AB6" i="18"/>
  <c r="AB33" i="17"/>
  <c r="AB7" i="17"/>
  <c r="AB8" i="17"/>
  <c r="AB9" i="17"/>
  <c r="AB10" i="17"/>
  <c r="AB11" i="17"/>
  <c r="AC11" i="17"/>
  <c r="AD11" i="17"/>
  <c r="AB12" i="17"/>
  <c r="AC12" i="17"/>
  <c r="AD12" i="17"/>
  <c r="AB13" i="17"/>
  <c r="AB14" i="17"/>
  <c r="AB15" i="17"/>
  <c r="AC15" i="17"/>
  <c r="AD15" i="17"/>
  <c r="AB16" i="17"/>
  <c r="AC16" i="17"/>
  <c r="AD16" i="17"/>
  <c r="AB17" i="17"/>
  <c r="AC17" i="17"/>
  <c r="AD17" i="17"/>
  <c r="AB18" i="17"/>
  <c r="AC18" i="17"/>
  <c r="AD18" i="17"/>
  <c r="AB19" i="17"/>
  <c r="AC19" i="17"/>
  <c r="AD19" i="17"/>
  <c r="AB20" i="17"/>
  <c r="AC20" i="17"/>
  <c r="AD20" i="17"/>
  <c r="AB21" i="17"/>
  <c r="AB22" i="17"/>
  <c r="AB23" i="17"/>
  <c r="AB24" i="17"/>
  <c r="AB25" i="17"/>
  <c r="AC25" i="17"/>
  <c r="AD25" i="17"/>
  <c r="AB26" i="17"/>
  <c r="AC26" i="17"/>
  <c r="AD26" i="17"/>
  <c r="AB27" i="17"/>
  <c r="AC27" i="17"/>
  <c r="AD27" i="17"/>
  <c r="AB28" i="17"/>
  <c r="AC28" i="17"/>
  <c r="AD28" i="17"/>
  <c r="AB29" i="17"/>
  <c r="AC29" i="17"/>
  <c r="AD29" i="17"/>
  <c r="AB30" i="17"/>
  <c r="AC30" i="17"/>
  <c r="AD30" i="17"/>
  <c r="AB31" i="17"/>
  <c r="AB32" i="17"/>
  <c r="AB34" i="17"/>
  <c r="AB35" i="17"/>
  <c r="AB36" i="17"/>
  <c r="AB37" i="17"/>
  <c r="AB38" i="17"/>
  <c r="AB39" i="17"/>
  <c r="AB40" i="17"/>
  <c r="AB41" i="17"/>
  <c r="AB42" i="17"/>
  <c r="AB43" i="17"/>
  <c r="AB44" i="17"/>
  <c r="AB45" i="17"/>
  <c r="AB46" i="17"/>
  <c r="AB47" i="17"/>
  <c r="AB48" i="17"/>
  <c r="AB49" i="17"/>
  <c r="AB50" i="17"/>
  <c r="AB51" i="17"/>
  <c r="AB52" i="17"/>
  <c r="AB53" i="17"/>
  <c r="AB54" i="17"/>
  <c r="AB55" i="17"/>
  <c r="AB56" i="17"/>
  <c r="AC56" i="17"/>
  <c r="AD56" i="17"/>
  <c r="AB57" i="17"/>
  <c r="AC57" i="17"/>
  <c r="AD57" i="17"/>
  <c r="AB58" i="17"/>
  <c r="AC58" i="17"/>
  <c r="AD58" i="17"/>
  <c r="AB59" i="17"/>
  <c r="AC59" i="17"/>
  <c r="AD59" i="17"/>
  <c r="AB60" i="17"/>
  <c r="AC60" i="17"/>
  <c r="AD60" i="17"/>
  <c r="AB61" i="17"/>
  <c r="AC61" i="17"/>
  <c r="AD61" i="17"/>
  <c r="AB62" i="17"/>
  <c r="AB63" i="17"/>
  <c r="AB64" i="17"/>
  <c r="AB65" i="17"/>
  <c r="AB66" i="17"/>
  <c r="AB67" i="17"/>
  <c r="AB68" i="17"/>
  <c r="AB69" i="17"/>
  <c r="AB70" i="17"/>
  <c r="AB71" i="17"/>
  <c r="AB72" i="17"/>
  <c r="AB73" i="17"/>
  <c r="AB74" i="17"/>
  <c r="AB75" i="17"/>
  <c r="AB76" i="17"/>
  <c r="AB77" i="17"/>
  <c r="AB78" i="17"/>
  <c r="AB79" i="17"/>
  <c r="AB80" i="17"/>
  <c r="AB81" i="17"/>
  <c r="AB82" i="17"/>
  <c r="AB83" i="17"/>
  <c r="AB84" i="17"/>
  <c r="AB85" i="17"/>
  <c r="AB86" i="17"/>
  <c r="AB87" i="17"/>
  <c r="AB88" i="17"/>
  <c r="AB89" i="17"/>
  <c r="AB90" i="17"/>
  <c r="AB91" i="17"/>
  <c r="AB92" i="17"/>
  <c r="AB93" i="17"/>
  <c r="AB94" i="17"/>
  <c r="AB95" i="17"/>
  <c r="AB96" i="17"/>
  <c r="AB97" i="17"/>
  <c r="AB98" i="17"/>
  <c r="AB99" i="17"/>
  <c r="AB100" i="17"/>
  <c r="AB101" i="17"/>
  <c r="AB102" i="17"/>
  <c r="AB103" i="17"/>
  <c r="AB104" i="17"/>
  <c r="AB105" i="17"/>
  <c r="AB106" i="17"/>
  <c r="AB107" i="17"/>
  <c r="AB108" i="17"/>
  <c r="AB109" i="17"/>
  <c r="AB110" i="17"/>
  <c r="AB111" i="17"/>
  <c r="AB112" i="17"/>
  <c r="AB113" i="17"/>
  <c r="AB114" i="17"/>
  <c r="AB115" i="17"/>
  <c r="AB116" i="17"/>
  <c r="AB117" i="17"/>
  <c r="AB118" i="17"/>
  <c r="AB119" i="17"/>
  <c r="AB120" i="17"/>
  <c r="AB121" i="17"/>
  <c r="AB122" i="17"/>
  <c r="AB123" i="17"/>
  <c r="AB124" i="17"/>
  <c r="AB125" i="17"/>
  <c r="AB126" i="17"/>
  <c r="AB127" i="17"/>
  <c r="AB128" i="17"/>
  <c r="AB129" i="17"/>
  <c r="AB130" i="17"/>
  <c r="AB131" i="17"/>
  <c r="AB132" i="17"/>
  <c r="AB133" i="17"/>
  <c r="AB134" i="17"/>
  <c r="AB135" i="17"/>
  <c r="AB136" i="17"/>
  <c r="AB137" i="17"/>
  <c r="AB138" i="17"/>
  <c r="AB139" i="17"/>
  <c r="AB140" i="17"/>
  <c r="AB141" i="17"/>
  <c r="AB142" i="17"/>
  <c r="AB143" i="17"/>
  <c r="AB144" i="17"/>
  <c r="AB145" i="17"/>
  <c r="AB146" i="17"/>
  <c r="AB147" i="17"/>
  <c r="AB148" i="17"/>
  <c r="AB149" i="17"/>
  <c r="AB150" i="17"/>
  <c r="AB151" i="17"/>
  <c r="AB152" i="17"/>
  <c r="AB153" i="17"/>
  <c r="AB154" i="17"/>
  <c r="AB155" i="17"/>
  <c r="AB156" i="17"/>
  <c r="AB157" i="17"/>
  <c r="AB158" i="17"/>
  <c r="AB159" i="17"/>
  <c r="AB160" i="17"/>
  <c r="AB161" i="17"/>
  <c r="AB162" i="17"/>
  <c r="AB163" i="17"/>
  <c r="AB164" i="17"/>
  <c r="AB165" i="17"/>
  <c r="AB6" i="17"/>
  <c r="Y104" i="19"/>
  <c r="Z104" i="19"/>
  <c r="AA104" i="19"/>
  <c r="AN43" i="20" l="1"/>
  <c r="AN35" i="20"/>
  <c r="AN27" i="20"/>
  <c r="AN58" i="20"/>
  <c r="AN38" i="20"/>
  <c r="AN16" i="20"/>
  <c r="AM5" i="20"/>
  <c r="AN42" i="20"/>
  <c r="AN20" i="20"/>
  <c r="AN61" i="20"/>
  <c r="AN37" i="20"/>
  <c r="AN25" i="20"/>
  <c r="AN9" i="20"/>
  <c r="AN28" i="20"/>
  <c r="AD533" i="3"/>
  <c r="AP533" i="3" s="1"/>
  <c r="AN24" i="18"/>
  <c r="AN22" i="18"/>
  <c r="AN28" i="18"/>
  <c r="AN23" i="18"/>
  <c r="AB4" i="20"/>
  <c r="AB5" i="20" s="1"/>
  <c r="AB4" i="19"/>
  <c r="AB5" i="19" s="1"/>
  <c r="AB4" i="18"/>
  <c r="AB5" i="18" s="1"/>
  <c r="AB4" i="17"/>
  <c r="AB5" i="17" s="1"/>
  <c r="AB7" i="16" l="1"/>
  <c r="AB8" i="16"/>
  <c r="AB9" i="16"/>
  <c r="AC9" i="16"/>
  <c r="AD9" i="16"/>
  <c r="AB10" i="16"/>
  <c r="AC10" i="16"/>
  <c r="AD10" i="16"/>
  <c r="AB11" i="16"/>
  <c r="AB12" i="16"/>
  <c r="AC12" i="16"/>
  <c r="AD12" i="16"/>
  <c r="AB13" i="16"/>
  <c r="AB14" i="16"/>
  <c r="AB15" i="16"/>
  <c r="AB16" i="16"/>
  <c r="AB17" i="16"/>
  <c r="AB18" i="16"/>
  <c r="AB19" i="16"/>
  <c r="AB20" i="16"/>
  <c r="AB21" i="16"/>
  <c r="AB22" i="16"/>
  <c r="AB23" i="16"/>
  <c r="AB24" i="16"/>
  <c r="AB25" i="16"/>
  <c r="AB26" i="16"/>
  <c r="AB27" i="16"/>
  <c r="AB28" i="16"/>
  <c r="AB29" i="16"/>
  <c r="AB30" i="16"/>
  <c r="AB31" i="16"/>
  <c r="AB32" i="16"/>
  <c r="AB33" i="16"/>
  <c r="AB34" i="16"/>
  <c r="AB35" i="16"/>
  <c r="AB36" i="16"/>
  <c r="AB37" i="16"/>
  <c r="AB38" i="16"/>
  <c r="AB39" i="16"/>
  <c r="AC39" i="16"/>
  <c r="AD39" i="16"/>
  <c r="AB40" i="16"/>
  <c r="AC40" i="16"/>
  <c r="AD40" i="16"/>
  <c r="AB41" i="16"/>
  <c r="AB42" i="16"/>
  <c r="AB43" i="16"/>
  <c r="AB44" i="16"/>
  <c r="AC44" i="16"/>
  <c r="AD44" i="16"/>
  <c r="AB45" i="16"/>
  <c r="AB46" i="16"/>
  <c r="AB47" i="16"/>
  <c r="AC47" i="16"/>
  <c r="AD47" i="16"/>
  <c r="AB48" i="16"/>
  <c r="AB49" i="16"/>
  <c r="AB50" i="16"/>
  <c r="AB51" i="16"/>
  <c r="AB52" i="16"/>
  <c r="AC52" i="16"/>
  <c r="AD52" i="16"/>
  <c r="AB53" i="16"/>
  <c r="AB54" i="16"/>
  <c r="AC54" i="16"/>
  <c r="AD54" i="16"/>
  <c r="AB55" i="16"/>
  <c r="AB56" i="16"/>
  <c r="AB57" i="16"/>
  <c r="AB58" i="16"/>
  <c r="AB59" i="16"/>
  <c r="AB60" i="16"/>
  <c r="AB61" i="16"/>
  <c r="AB62" i="16"/>
  <c r="AB63" i="16"/>
  <c r="AB64" i="16"/>
  <c r="AB65" i="16"/>
  <c r="AC65" i="16"/>
  <c r="AD65" i="16"/>
  <c r="AB66" i="16"/>
  <c r="AB67" i="16"/>
  <c r="AB6" i="16"/>
  <c r="AB4" i="16" l="1"/>
  <c r="AB5" i="16" s="1"/>
  <c r="AK4" i="16"/>
  <c r="AK5" i="16" s="1"/>
  <c r="AL4" i="16"/>
  <c r="AL5" i="16" s="1"/>
  <c r="AM4" i="16"/>
  <c r="AM5" i="16" s="1"/>
  <c r="P4" i="16" l="1"/>
  <c r="E8" i="3"/>
  <c r="CB8" i="3" l="1"/>
  <c r="CJ8" i="3"/>
  <c r="BI8" i="3"/>
  <c r="BM8" i="3"/>
  <c r="BG8" i="3"/>
  <c r="BE8" i="3"/>
  <c r="BC8" i="3"/>
  <c r="AO677" i="3" l="1"/>
  <c r="AN677" i="3"/>
  <c r="AM677" i="3"/>
  <c r="AL677" i="3"/>
  <c r="AK677" i="3"/>
  <c r="AJ677" i="3"/>
  <c r="AI677" i="3"/>
  <c r="AH677" i="3"/>
  <c r="AG677" i="3"/>
  <c r="AF677" i="3"/>
  <c r="AE677" i="3"/>
  <c r="AD677" i="3"/>
  <c r="AE676" i="3"/>
  <c r="AF676" i="3" s="1"/>
  <c r="AG676" i="3" s="1"/>
  <c r="AH676" i="3" s="1"/>
  <c r="AI676" i="3" s="1"/>
  <c r="AJ676" i="3" s="1"/>
  <c r="AK676" i="3" s="1"/>
  <c r="AL676" i="3" s="1"/>
  <c r="AM676" i="3" s="1"/>
  <c r="AN676" i="3" s="1"/>
  <c r="AO676" i="3" s="1"/>
  <c r="AD675" i="3"/>
  <c r="AE675" i="3" s="1"/>
  <c r="AF675" i="3" s="1"/>
  <c r="AG675" i="3" s="1"/>
  <c r="AH675" i="3" s="1"/>
  <c r="AI675" i="3" s="1"/>
  <c r="AJ675" i="3" s="1"/>
  <c r="AK675" i="3" s="1"/>
  <c r="AL675" i="3" s="1"/>
  <c r="AM675" i="3" s="1"/>
  <c r="AN675" i="3" s="1"/>
  <c r="AO675" i="3" s="1"/>
  <c r="AD4" i="3"/>
  <c r="AD512" i="3" s="1"/>
  <c r="AP512" i="3" s="1"/>
  <c r="AE5" i="3"/>
  <c r="AF5" i="3" s="1"/>
  <c r="AG5" i="3" s="1"/>
  <c r="AH5" i="3" s="1"/>
  <c r="AI5" i="3" s="1"/>
  <c r="AJ5" i="3" s="1"/>
  <c r="AK5" i="3" s="1"/>
  <c r="AL5" i="3" s="1"/>
  <c r="AM5" i="3" s="1"/>
  <c r="AN5" i="3" s="1"/>
  <c r="AO5" i="3" s="1"/>
  <c r="A8" i="7"/>
  <c r="A9" i="7"/>
  <c r="A10" i="7"/>
  <c r="A11" i="7"/>
  <c r="A12" i="7"/>
  <c r="A13" i="7"/>
  <c r="A14" i="7"/>
  <c r="A15" i="7"/>
  <c r="A16" i="7"/>
  <c r="A17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54" i="7"/>
  <c r="A155" i="7"/>
  <c r="A156" i="7"/>
  <c r="A157" i="7"/>
  <c r="A158" i="7"/>
  <c r="A159" i="7"/>
  <c r="A160" i="7"/>
  <c r="A161" i="7"/>
  <c r="A162" i="7"/>
  <c r="A163" i="7"/>
  <c r="A164" i="7"/>
  <c r="A165" i="7"/>
  <c r="A166" i="7"/>
  <c r="A167" i="7"/>
  <c r="A168" i="7"/>
  <c r="A169" i="7"/>
  <c r="A170" i="7"/>
  <c r="A171" i="7"/>
  <c r="A173" i="7"/>
  <c r="A174" i="7"/>
  <c r="A175" i="7"/>
  <c r="A176" i="7"/>
  <c r="A177" i="7"/>
  <c r="A178" i="7"/>
  <c r="A179" i="7"/>
  <c r="A180" i="7"/>
  <c r="A181" i="7"/>
  <c r="A182" i="7"/>
  <c r="A183" i="7"/>
  <c r="A184" i="7"/>
  <c r="A185" i="7"/>
  <c r="A186" i="7"/>
  <c r="A187" i="7"/>
  <c r="A188" i="7"/>
  <c r="A189" i="7"/>
  <c r="A190" i="7"/>
  <c r="A191" i="7"/>
  <c r="A192" i="7"/>
  <c r="A193" i="7"/>
  <c r="A194" i="7"/>
  <c r="A195" i="7"/>
  <c r="A196" i="7"/>
  <c r="A197" i="7"/>
  <c r="A198" i="7"/>
  <c r="A199" i="7"/>
  <c r="A200" i="7"/>
  <c r="A201" i="7"/>
  <c r="A202" i="7"/>
  <c r="A203" i="7"/>
  <c r="A204" i="7"/>
  <c r="A205" i="7"/>
  <c r="A206" i="7"/>
  <c r="A207" i="7"/>
  <c r="A208" i="7"/>
  <c r="A209" i="7"/>
  <c r="A210" i="7"/>
  <c r="A211" i="7"/>
  <c r="A212" i="7"/>
  <c r="A213" i="7"/>
  <c r="A214" i="7"/>
  <c r="A215" i="7"/>
  <c r="A216" i="7"/>
  <c r="A217" i="7"/>
  <c r="A218" i="7"/>
  <c r="A219" i="7"/>
  <c r="A220" i="7"/>
  <c r="A221" i="7"/>
  <c r="A222" i="7"/>
  <c r="A223" i="7"/>
  <c r="A224" i="7"/>
  <c r="A225" i="7"/>
  <c r="A226" i="7"/>
  <c r="A227" i="7"/>
  <c r="A228" i="7"/>
  <c r="A229" i="7"/>
  <c r="A230" i="7"/>
  <c r="A231" i="7"/>
  <c r="A232" i="7"/>
  <c r="A233" i="7"/>
  <c r="A234" i="7"/>
  <c r="A235" i="7"/>
  <c r="A236" i="7"/>
  <c r="A237" i="7"/>
  <c r="A238" i="7"/>
  <c r="A239" i="7"/>
  <c r="A241" i="7"/>
  <c r="A242" i="7"/>
  <c r="A243" i="7"/>
  <c r="A244" i="7"/>
  <c r="A245" i="7"/>
  <c r="A246" i="7"/>
  <c r="A247" i="7"/>
  <c r="A248" i="7"/>
  <c r="A249" i="7"/>
  <c r="A250" i="7"/>
  <c r="A251" i="7"/>
  <c r="A252" i="7"/>
  <c r="A253" i="7"/>
  <c r="A254" i="7"/>
  <c r="A255" i="7"/>
  <c r="A256" i="7"/>
  <c r="A257" i="7"/>
  <c r="A258" i="7"/>
  <c r="A259" i="7"/>
  <c r="A260" i="7"/>
  <c r="A261" i="7"/>
  <c r="A262" i="7"/>
  <c r="A263" i="7"/>
  <c r="A264" i="7"/>
  <c r="A265" i="7"/>
  <c r="A266" i="7"/>
  <c r="A268" i="7"/>
  <c r="A269" i="7"/>
  <c r="A273" i="7"/>
  <c r="A274" i="7"/>
  <c r="A275" i="7"/>
  <c r="A276" i="7"/>
  <c r="A277" i="7"/>
  <c r="A278" i="7"/>
  <c r="A279" i="7"/>
  <c r="A280" i="7"/>
  <c r="A281" i="7"/>
  <c r="A282" i="7"/>
  <c r="A283" i="7"/>
  <c r="A284" i="7"/>
  <c r="A285" i="7"/>
  <c r="A286" i="7"/>
  <c r="A287" i="7"/>
  <c r="A288" i="7"/>
  <c r="A289" i="7"/>
  <c r="A290" i="7"/>
  <c r="A291" i="7"/>
  <c r="A292" i="7"/>
  <c r="A293" i="7"/>
  <c r="A294" i="7"/>
  <c r="A295" i="7"/>
  <c r="A296" i="7"/>
  <c r="A297" i="7"/>
  <c r="A298" i="7"/>
  <c r="A299" i="7"/>
  <c r="A300" i="7"/>
  <c r="A301" i="7"/>
  <c r="A302" i="7"/>
  <c r="A303" i="7"/>
  <c r="A304" i="7"/>
  <c r="A305" i="7"/>
  <c r="A306" i="7"/>
  <c r="A307" i="7"/>
  <c r="A308" i="7"/>
  <c r="A309" i="7"/>
  <c r="A310" i="7"/>
  <c r="A311" i="7"/>
  <c r="A312" i="7"/>
  <c r="A313" i="7"/>
  <c r="A314" i="7"/>
  <c r="A315" i="7"/>
  <c r="A316" i="7"/>
  <c r="A317" i="7"/>
  <c r="A318" i="7"/>
  <c r="A319" i="7"/>
  <c r="A320" i="7"/>
  <c r="A321" i="7"/>
  <c r="A322" i="7"/>
  <c r="A323" i="7"/>
  <c r="A324" i="7"/>
  <c r="A325" i="7"/>
  <c r="A326" i="7"/>
  <c r="A327" i="7"/>
  <c r="A328" i="7"/>
  <c r="A329" i="7"/>
  <c r="A330" i="7"/>
  <c r="A331" i="7"/>
  <c r="A332" i="7"/>
  <c r="A333" i="7"/>
  <c r="A334" i="7"/>
  <c r="A335" i="7"/>
  <c r="A336" i="7"/>
  <c r="A337" i="7"/>
  <c r="A338" i="7"/>
  <c r="A339" i="7"/>
  <c r="A340" i="7"/>
  <c r="A341" i="7"/>
  <c r="A342" i="7"/>
  <c r="A343" i="7"/>
  <c r="A344" i="7"/>
  <c r="A345" i="7"/>
  <c r="A346" i="7"/>
  <c r="A347" i="7"/>
  <c r="A348" i="7"/>
  <c r="A349" i="7"/>
  <c r="A350" i="7"/>
  <c r="A351" i="7"/>
  <c r="A352" i="7"/>
  <c r="A353" i="7"/>
  <c r="A354" i="7"/>
  <c r="A355" i="7"/>
  <c r="A356" i="7"/>
  <c r="A357" i="7"/>
  <c r="A358" i="7"/>
  <c r="A359" i="7"/>
  <c r="A360" i="7"/>
  <c r="A361" i="7"/>
  <c r="A362" i="7"/>
  <c r="A363" i="7"/>
  <c r="A364" i="7"/>
  <c r="A365" i="7"/>
  <c r="A366" i="7"/>
  <c r="A367" i="7"/>
  <c r="A368" i="7"/>
  <c r="A369" i="7"/>
  <c r="A370" i="7"/>
  <c r="A371" i="7"/>
  <c r="A372" i="7"/>
  <c r="A373" i="7"/>
  <c r="A374" i="7"/>
  <c r="A375" i="7"/>
  <c r="A376" i="7"/>
  <c r="A377" i="7"/>
  <c r="A378" i="7"/>
  <c r="A379" i="7"/>
  <c r="A380" i="7"/>
  <c r="A381" i="7"/>
  <c r="A382" i="7"/>
  <c r="A383" i="7"/>
  <c r="A384" i="7"/>
  <c r="A385" i="7"/>
  <c r="A386" i="7"/>
  <c r="A387" i="7"/>
  <c r="A388" i="7"/>
  <c r="A389" i="7"/>
  <c r="A390" i="7"/>
  <c r="A391" i="7"/>
  <c r="A392" i="7"/>
  <c r="A393" i="7"/>
  <c r="A394" i="7"/>
  <c r="A395" i="7"/>
  <c r="A396" i="7"/>
  <c r="A397" i="7"/>
  <c r="A398" i="7"/>
  <c r="A399" i="7"/>
  <c r="A400" i="7"/>
  <c r="A401" i="7"/>
  <c r="A402" i="7"/>
  <c r="A403" i="7"/>
  <c r="A407" i="7"/>
  <c r="A408" i="7"/>
  <c r="A409" i="7"/>
  <c r="A410" i="7"/>
  <c r="A411" i="7"/>
  <c r="A412" i="7"/>
  <c r="A413" i="7"/>
  <c r="A414" i="7"/>
  <c r="A415" i="7"/>
  <c r="A416" i="7"/>
  <c r="A417" i="7"/>
  <c r="A418" i="7"/>
  <c r="A419" i="7"/>
  <c r="A420" i="7"/>
  <c r="A421" i="7"/>
  <c r="A422" i="7"/>
  <c r="A423" i="7"/>
  <c r="A424" i="7"/>
  <c r="A425" i="7"/>
  <c r="A426" i="7"/>
  <c r="A427" i="7"/>
  <c r="A428" i="7"/>
  <c r="A429" i="7"/>
  <c r="A430" i="7"/>
  <c r="A431" i="7"/>
  <c r="A432" i="7"/>
  <c r="A433" i="7"/>
  <c r="A434" i="7"/>
  <c r="A435" i="7"/>
  <c r="A436" i="7"/>
  <c r="A437" i="7"/>
  <c r="A438" i="7"/>
  <c r="A439" i="7"/>
  <c r="A440" i="7"/>
  <c r="A441" i="7"/>
  <c r="A442" i="7"/>
  <c r="A443" i="7"/>
  <c r="A444" i="7"/>
  <c r="A445" i="7"/>
  <c r="A446" i="7"/>
  <c r="A447" i="7"/>
  <c r="A448" i="7"/>
  <c r="A449" i="7"/>
  <c r="A450" i="7"/>
  <c r="A451" i="7"/>
  <c r="A452" i="7"/>
  <c r="A453" i="7"/>
  <c r="A454" i="7"/>
  <c r="A455" i="7"/>
  <c r="A456" i="7"/>
  <c r="A457" i="7"/>
  <c r="A458" i="7"/>
  <c r="A459" i="7"/>
  <c r="A460" i="7"/>
  <c r="A461" i="7"/>
  <c r="A462" i="7"/>
  <c r="A463" i="7"/>
  <c r="A464" i="7"/>
  <c r="A465" i="7"/>
  <c r="A466" i="7"/>
  <c r="A467" i="7"/>
  <c r="A468" i="7"/>
  <c r="A469" i="7"/>
  <c r="A470" i="7"/>
  <c r="A471" i="7"/>
  <c r="A472" i="7"/>
  <c r="A476" i="7"/>
  <c r="A477" i="7"/>
  <c r="A478" i="7"/>
  <c r="A479" i="7"/>
  <c r="A480" i="7"/>
  <c r="A481" i="7"/>
  <c r="A482" i="7"/>
  <c r="A483" i="7"/>
  <c r="A486" i="7"/>
  <c r="A487" i="7"/>
  <c r="A488" i="7"/>
  <c r="A490" i="7"/>
  <c r="A491" i="7"/>
  <c r="A492" i="7"/>
  <c r="A493" i="7"/>
  <c r="A494" i="7"/>
  <c r="A495" i="7"/>
  <c r="A496" i="7"/>
  <c r="A497" i="7"/>
  <c r="A498" i="7"/>
  <c r="A499" i="7"/>
  <c r="A500" i="7"/>
  <c r="A501" i="7"/>
  <c r="A502" i="7"/>
  <c r="A503" i="7"/>
  <c r="A504" i="7"/>
  <c r="A505" i="7"/>
  <c r="A509" i="7"/>
  <c r="A510" i="7"/>
  <c r="A511" i="7"/>
  <c r="A512" i="7"/>
  <c r="A513" i="7"/>
  <c r="A514" i="7"/>
  <c r="A515" i="7"/>
  <c r="A516" i="7"/>
  <c r="A517" i="7"/>
  <c r="A518" i="7"/>
  <c r="A519" i="7"/>
  <c r="A520" i="7"/>
  <c r="A521" i="7"/>
  <c r="A522" i="7"/>
  <c r="A523" i="7"/>
  <c r="A524" i="7"/>
  <c r="A525" i="7"/>
  <c r="A526" i="7"/>
  <c r="A527" i="7"/>
  <c r="A528" i="7"/>
  <c r="A529" i="7"/>
  <c r="A530" i="7"/>
  <c r="A531" i="7"/>
  <c r="A532" i="7"/>
  <c r="A533" i="7"/>
  <c r="A534" i="7"/>
  <c r="A535" i="7"/>
  <c r="A536" i="7"/>
  <c r="A537" i="7"/>
  <c r="A538" i="7"/>
  <c r="A539" i="7"/>
  <c r="A540" i="7"/>
  <c r="A541" i="7"/>
  <c r="A542" i="7"/>
  <c r="A543" i="7"/>
  <c r="A544" i="7"/>
  <c r="A545" i="7"/>
  <c r="A546" i="7"/>
  <c r="A547" i="7"/>
  <c r="A548" i="7"/>
  <c r="A549" i="7"/>
  <c r="A550" i="7"/>
  <c r="A551" i="7"/>
  <c r="A552" i="7"/>
  <c r="A553" i="7"/>
  <c r="A554" i="7"/>
  <c r="A555" i="7"/>
  <c r="A556" i="7"/>
  <c r="A557" i="7"/>
  <c r="A558" i="7"/>
  <c r="A559" i="7"/>
  <c r="A560" i="7"/>
  <c r="A561" i="7"/>
  <c r="A562" i="7"/>
  <c r="A563" i="7"/>
  <c r="A564" i="7"/>
  <c r="A565" i="7"/>
  <c r="A566" i="7"/>
  <c r="A567" i="7"/>
  <c r="A568" i="7"/>
  <c r="A569" i="7"/>
  <c r="A570" i="7"/>
  <c r="A571" i="7"/>
  <c r="A572" i="7"/>
  <c r="A573" i="7"/>
  <c r="A574" i="7"/>
  <c r="A575" i="7"/>
  <c r="A576" i="7"/>
  <c r="A577" i="7"/>
  <c r="A578" i="7"/>
  <c r="A579" i="7"/>
  <c r="A580" i="7"/>
  <c r="A581" i="7"/>
  <c r="A582" i="7"/>
  <c r="A583" i="7"/>
  <c r="A584" i="7"/>
  <c r="A585" i="7"/>
  <c r="A586" i="7"/>
  <c r="A587" i="7"/>
  <c r="A588" i="7"/>
  <c r="A589" i="7"/>
  <c r="A590" i="7"/>
  <c r="A591" i="7"/>
  <c r="A592" i="7"/>
  <c r="A593" i="7"/>
  <c r="A594" i="7"/>
  <c r="A595" i="7"/>
  <c r="A596" i="7"/>
  <c r="A597" i="7"/>
  <c r="A598" i="7"/>
  <c r="A599" i="7"/>
  <c r="A600" i="7"/>
  <c r="A601" i="7"/>
  <c r="A602" i="7"/>
  <c r="A603" i="7"/>
  <c r="A604" i="7"/>
  <c r="A605" i="7"/>
  <c r="A606" i="7"/>
  <c r="A607" i="7"/>
  <c r="A608" i="7"/>
  <c r="A609" i="7"/>
  <c r="A610" i="7"/>
  <c r="A611" i="7"/>
  <c r="A612" i="7"/>
  <c r="A613" i="7"/>
  <c r="A614" i="7"/>
  <c r="A615" i="7"/>
  <c r="A616" i="7"/>
  <c r="A617" i="7"/>
  <c r="A618" i="7"/>
  <c r="A619" i="7"/>
  <c r="A620" i="7"/>
  <c r="A621" i="7"/>
  <c r="A622" i="7"/>
  <c r="A623" i="7"/>
  <c r="A624" i="7"/>
  <c r="A625" i="7"/>
  <c r="A628" i="7"/>
  <c r="A629" i="7"/>
  <c r="A630" i="7"/>
  <c r="A631" i="7"/>
  <c r="A632" i="7"/>
  <c r="A633" i="7"/>
  <c r="A634" i="7"/>
  <c r="A635" i="7"/>
  <c r="A636" i="7"/>
  <c r="A637" i="7"/>
  <c r="A640" i="7"/>
  <c r="A641" i="7"/>
  <c r="A642" i="7"/>
  <c r="A643" i="7"/>
  <c r="A644" i="7"/>
  <c r="A645" i="7"/>
  <c r="A646" i="7"/>
  <c r="A647" i="7"/>
  <c r="A648" i="7"/>
  <c r="A649" i="7"/>
  <c r="A650" i="7"/>
  <c r="A651" i="7"/>
  <c r="A652" i="7"/>
  <c r="A653" i="7"/>
  <c r="A654" i="7"/>
  <c r="A655" i="7"/>
  <c r="A656" i="7"/>
  <c r="A657" i="7"/>
  <c r="A658" i="7"/>
  <c r="A659" i="7"/>
  <c r="A660" i="7"/>
  <c r="A661" i="7"/>
  <c r="A662" i="7"/>
  <c r="A663" i="7"/>
  <c r="A664" i="7"/>
  <c r="A665" i="7"/>
  <c r="A666" i="7"/>
  <c r="A667" i="7"/>
  <c r="A668" i="7"/>
  <c r="A669" i="7"/>
  <c r="A670" i="7"/>
  <c r="A671" i="7"/>
  <c r="A672" i="7"/>
  <c r="A673" i="7"/>
  <c r="A674" i="7"/>
  <c r="A675" i="7"/>
  <c r="A676" i="7"/>
  <c r="A677" i="7"/>
  <c r="A678" i="7"/>
  <c r="A679" i="7"/>
  <c r="A680" i="7"/>
  <c r="A681" i="7"/>
  <c r="A682" i="7"/>
  <c r="A683" i="7"/>
  <c r="A684" i="7"/>
  <c r="A685" i="7"/>
  <c r="A686" i="7"/>
  <c r="A687" i="7"/>
  <c r="A688" i="7"/>
  <c r="A689" i="7"/>
  <c r="A690" i="7"/>
  <c r="A691" i="7"/>
  <c r="A692" i="7"/>
  <c r="A693" i="7"/>
  <c r="A694" i="7"/>
  <c r="A695" i="7"/>
  <c r="A696" i="7"/>
  <c r="A697" i="7"/>
  <c r="A698" i="7"/>
  <c r="A699" i="7"/>
  <c r="A700" i="7"/>
  <c r="A701" i="7"/>
  <c r="A702" i="7"/>
  <c r="A703" i="7"/>
  <c r="A704" i="7"/>
  <c r="A705" i="7"/>
  <c r="A706" i="7"/>
  <c r="A707" i="7"/>
  <c r="A708" i="7"/>
  <c r="A709" i="7"/>
  <c r="A710" i="7"/>
  <c r="A711" i="7"/>
  <c r="A712" i="7"/>
  <c r="A713" i="7"/>
  <c r="A714" i="7"/>
  <c r="A715" i="7"/>
  <c r="A716" i="7"/>
  <c r="A717" i="7"/>
  <c r="A718" i="7"/>
  <c r="A719" i="7"/>
  <c r="A720" i="7"/>
  <c r="A721" i="7"/>
  <c r="A722" i="7"/>
  <c r="A723" i="7"/>
  <c r="A724" i="7"/>
  <c r="A725" i="7"/>
  <c r="A726" i="7"/>
  <c r="A727" i="7"/>
  <c r="A728" i="7"/>
  <c r="A729" i="7"/>
  <c r="A730" i="7"/>
  <c r="A731" i="7"/>
  <c r="A732" i="7"/>
  <c r="A733" i="7"/>
  <c r="A734" i="7"/>
  <c r="A735" i="7"/>
  <c r="A736" i="7"/>
  <c r="A737" i="7"/>
  <c r="A738" i="7"/>
  <c r="A739" i="7"/>
  <c r="A740" i="7"/>
  <c r="A741" i="7"/>
  <c r="A742" i="7"/>
  <c r="A743" i="7"/>
  <c r="A744" i="7"/>
  <c r="A745" i="7"/>
  <c r="A746" i="7"/>
  <c r="A747" i="7"/>
  <c r="A748" i="7"/>
  <c r="A749" i="7"/>
  <c r="A750" i="7"/>
  <c r="A752" i="7"/>
  <c r="A753" i="7"/>
  <c r="A754" i="7"/>
  <c r="A755" i="7"/>
  <c r="A756" i="7"/>
  <c r="A757" i="7"/>
  <c r="A758" i="7"/>
  <c r="A759" i="7"/>
  <c r="A760" i="7"/>
  <c r="A761" i="7"/>
  <c r="A762" i="7"/>
  <c r="A763" i="7"/>
  <c r="A764" i="7"/>
  <c r="A765" i="7"/>
  <c r="A766" i="7"/>
  <c r="A767" i="7"/>
  <c r="A768" i="7"/>
  <c r="A769" i="7"/>
  <c r="A771" i="7"/>
  <c r="A772" i="7"/>
  <c r="A773" i="7"/>
  <c r="A774" i="7"/>
  <c r="A775" i="7"/>
  <c r="A776" i="7"/>
  <c r="A777" i="7"/>
  <c r="A778" i="7"/>
  <c r="A779" i="7"/>
  <c r="A780" i="7"/>
  <c r="A781" i="7"/>
  <c r="A782" i="7"/>
  <c r="A783" i="7"/>
  <c r="A784" i="7"/>
  <c r="A785" i="7"/>
  <c r="A786" i="7"/>
  <c r="A787" i="7"/>
  <c r="A788" i="7"/>
  <c r="A789" i="7"/>
  <c r="A790" i="7"/>
  <c r="A791" i="7"/>
  <c r="A792" i="7"/>
  <c r="A793" i="7"/>
  <c r="A794" i="7"/>
  <c r="A795" i="7"/>
  <c r="A796" i="7"/>
  <c r="A797" i="7"/>
  <c r="A798" i="7"/>
  <c r="A799" i="7"/>
  <c r="A800" i="7"/>
  <c r="A801" i="7"/>
  <c r="A802" i="7"/>
  <c r="A803" i="7"/>
  <c r="A804" i="7"/>
  <c r="A805" i="7"/>
  <c r="A806" i="7"/>
  <c r="A807" i="7"/>
  <c r="A808" i="7"/>
  <c r="A809" i="7"/>
  <c r="A810" i="7"/>
  <c r="A811" i="7"/>
  <c r="A812" i="7"/>
  <c r="A813" i="7"/>
  <c r="A814" i="7"/>
  <c r="A815" i="7"/>
  <c r="A816" i="7"/>
  <c r="A817" i="7"/>
  <c r="A818" i="7"/>
  <c r="A819" i="7"/>
  <c r="A820" i="7"/>
  <c r="A821" i="7"/>
  <c r="A822" i="7"/>
  <c r="A823" i="7"/>
  <c r="A824" i="7"/>
  <c r="A825" i="7"/>
  <c r="A826" i="7"/>
  <c r="A827" i="7"/>
  <c r="A828" i="7"/>
  <c r="A829" i="7"/>
  <c r="A830" i="7"/>
  <c r="A831" i="7"/>
  <c r="A832" i="7"/>
  <c r="A833" i="7"/>
  <c r="A834" i="7"/>
  <c r="A835" i="7"/>
  <c r="A836" i="7"/>
  <c r="A837" i="7"/>
  <c r="A838" i="7"/>
  <c r="A839" i="7"/>
  <c r="A840" i="7"/>
  <c r="A841" i="7"/>
  <c r="A842" i="7"/>
  <c r="A843" i="7"/>
  <c r="A844" i="7"/>
  <c r="A845" i="7"/>
  <c r="A846" i="7"/>
  <c r="A847" i="7"/>
  <c r="A848" i="7"/>
  <c r="A849" i="7"/>
  <c r="A850" i="7"/>
  <c r="A851" i="7"/>
  <c r="A852" i="7"/>
  <c r="A853" i="7"/>
  <c r="A854" i="7"/>
  <c r="A855" i="7"/>
  <c r="A856" i="7"/>
  <c r="A857" i="7"/>
  <c r="A858" i="7"/>
  <c r="A859" i="7"/>
  <c r="A860" i="7"/>
  <c r="A861" i="7"/>
  <c r="A862" i="7"/>
  <c r="A863" i="7"/>
  <c r="A864" i="7"/>
  <c r="A865" i="7"/>
  <c r="A866" i="7"/>
  <c r="A867" i="7"/>
  <c r="A868" i="7"/>
  <c r="A869" i="7"/>
  <c r="A870" i="7"/>
  <c r="A871" i="7"/>
  <c r="A872" i="7"/>
  <c r="A873" i="7"/>
  <c r="A874" i="7"/>
  <c r="A875" i="7"/>
  <c r="A876" i="7"/>
  <c r="A877" i="7"/>
  <c r="A878" i="7"/>
  <c r="A879" i="7"/>
  <c r="A880" i="7"/>
  <c r="A881" i="7"/>
  <c r="A882" i="7"/>
  <c r="A883" i="7"/>
  <c r="A884" i="7"/>
  <c r="A885" i="7"/>
  <c r="A886" i="7"/>
  <c r="A887" i="7"/>
  <c r="A888" i="7"/>
  <c r="A889" i="7"/>
  <c r="A890" i="7"/>
  <c r="A891" i="7"/>
  <c r="A892" i="7"/>
  <c r="A893" i="7"/>
  <c r="A894" i="7"/>
  <c r="A895" i="7"/>
  <c r="A896" i="7"/>
  <c r="A897" i="7"/>
  <c r="A898" i="7"/>
  <c r="A899" i="7"/>
  <c r="A900" i="7"/>
  <c r="A901" i="7"/>
  <c r="A902" i="7"/>
  <c r="A903" i="7"/>
  <c r="A904" i="7"/>
  <c r="A905" i="7"/>
  <c r="A906" i="7"/>
  <c r="A907" i="7"/>
  <c r="A908" i="7"/>
  <c r="A909" i="7"/>
  <c r="A910" i="7"/>
  <c r="A911" i="7"/>
  <c r="A912" i="7"/>
  <c r="A913" i="7"/>
  <c r="A914" i="7"/>
  <c r="A915" i="7"/>
  <c r="A916" i="7"/>
  <c r="A917" i="7"/>
  <c r="A918" i="7"/>
  <c r="A919" i="7"/>
  <c r="A920" i="7"/>
  <c r="A921" i="7"/>
  <c r="A922" i="7"/>
  <c r="A923" i="7"/>
  <c r="A924" i="7"/>
  <c r="A925" i="7"/>
  <c r="A926" i="7"/>
  <c r="A927" i="7"/>
  <c r="A928" i="7"/>
  <c r="A929" i="7"/>
  <c r="A930" i="7"/>
  <c r="A931" i="7"/>
  <c r="A932" i="7"/>
  <c r="A933" i="7"/>
  <c r="A934" i="7"/>
  <c r="A935" i="7"/>
  <c r="A936" i="7"/>
  <c r="A937" i="7"/>
  <c r="A938" i="7"/>
  <c r="A939" i="7"/>
  <c r="A940" i="7"/>
  <c r="A941" i="7"/>
  <c r="A942" i="7"/>
  <c r="A943" i="7"/>
  <c r="A944" i="7"/>
  <c r="A945" i="7"/>
  <c r="A946" i="7"/>
  <c r="A947" i="7"/>
  <c r="A948" i="7"/>
  <c r="A949" i="7"/>
  <c r="A950" i="7"/>
  <c r="A951" i="7"/>
  <c r="A952" i="7"/>
  <c r="A953" i="7"/>
  <c r="A954" i="7"/>
  <c r="A955" i="7"/>
  <c r="A956" i="7"/>
  <c r="A957" i="7"/>
  <c r="A958" i="7"/>
  <c r="A959" i="7"/>
  <c r="A960" i="7"/>
  <c r="A961" i="7"/>
  <c r="A962" i="7"/>
  <c r="A963" i="7"/>
  <c r="A964" i="7"/>
  <c r="A965" i="7"/>
  <c r="A966" i="7"/>
  <c r="A967" i="7"/>
  <c r="A968" i="7"/>
  <c r="A969" i="7"/>
  <c r="A970" i="7"/>
  <c r="A971" i="7"/>
  <c r="A972" i="7"/>
  <c r="A973" i="7"/>
  <c r="A974" i="7"/>
  <c r="A975" i="7"/>
  <c r="A976" i="7"/>
  <c r="A977" i="7"/>
  <c r="A978" i="7"/>
  <c r="A979" i="7"/>
  <c r="A980" i="7"/>
  <c r="A981" i="7"/>
  <c r="A982" i="7"/>
  <c r="A983" i="7"/>
  <c r="A984" i="7"/>
  <c r="A985" i="7"/>
  <c r="A986" i="7"/>
  <c r="A987" i="7"/>
  <c r="A988" i="7"/>
  <c r="A989" i="7"/>
  <c r="A990" i="7"/>
  <c r="A991" i="7"/>
  <c r="A992" i="7"/>
  <c r="A993" i="7"/>
  <c r="A994" i="7"/>
  <c r="A995" i="7"/>
  <c r="A996" i="7"/>
  <c r="A997" i="7"/>
  <c r="A998" i="7"/>
  <c r="A999" i="7"/>
  <c r="A1000" i="7"/>
  <c r="A1001" i="7"/>
  <c r="A1002" i="7"/>
  <c r="A1003" i="7"/>
  <c r="A1004" i="7"/>
  <c r="A1005" i="7"/>
  <c r="A1006" i="7"/>
  <c r="A1007" i="7"/>
  <c r="A1008" i="7"/>
  <c r="A1009" i="7"/>
  <c r="A1010" i="7"/>
  <c r="A1011" i="7"/>
  <c r="A1012" i="7"/>
  <c r="A1013" i="7"/>
  <c r="A1014" i="7"/>
  <c r="A1015" i="7"/>
  <c r="A1016" i="7"/>
  <c r="A1017" i="7"/>
  <c r="A1020" i="7"/>
  <c r="A1021" i="7"/>
  <c r="A1022" i="7"/>
  <c r="A1023" i="7"/>
  <c r="A1024" i="7"/>
  <c r="A1025" i="7"/>
  <c r="A1026" i="7"/>
  <c r="A1027" i="7"/>
  <c r="A1028" i="7"/>
  <c r="A1029" i="7"/>
  <c r="A1030" i="7"/>
  <c r="A1031" i="7"/>
  <c r="A1032" i="7"/>
  <c r="A1033" i="7"/>
  <c r="A1034" i="7"/>
  <c r="A1035" i="7"/>
  <c r="A1036" i="7"/>
  <c r="A1037" i="7"/>
  <c r="A1038" i="7"/>
  <c r="A1039" i="7"/>
  <c r="A1040" i="7"/>
  <c r="A1041" i="7"/>
  <c r="A1042" i="7"/>
  <c r="A1043" i="7"/>
  <c r="A1044" i="7"/>
  <c r="A1045" i="7"/>
  <c r="A1046" i="7"/>
  <c r="A1047" i="7"/>
  <c r="A1048" i="7"/>
  <c r="A1049" i="7"/>
  <c r="A1050" i="7"/>
  <c r="A1051" i="7"/>
  <c r="A1052" i="7"/>
  <c r="A1053" i="7"/>
  <c r="A1054" i="7"/>
  <c r="A1055" i="7"/>
  <c r="A1056" i="7"/>
  <c r="A1057" i="7"/>
  <c r="A1058" i="7"/>
  <c r="A1059" i="7"/>
  <c r="A1060" i="7"/>
  <c r="A1061" i="7"/>
  <c r="A1062" i="7"/>
  <c r="A1063" i="7"/>
  <c r="A1065" i="7"/>
  <c r="A1066" i="7"/>
  <c r="A1067" i="7"/>
  <c r="A1068" i="7"/>
  <c r="A1069" i="7"/>
  <c r="A1070" i="7"/>
  <c r="A1071" i="7"/>
  <c r="A1072" i="7"/>
  <c r="A1073" i="7"/>
  <c r="A1074" i="7"/>
  <c r="A1075" i="7"/>
  <c r="A1076" i="7"/>
  <c r="A1077" i="7"/>
  <c r="A1078" i="7"/>
  <c r="A1079" i="7"/>
  <c r="A1080" i="7"/>
  <c r="A1081" i="7"/>
  <c r="A1082" i="7"/>
  <c r="A1083" i="7"/>
  <c r="A1084" i="7"/>
  <c r="A1085" i="7"/>
  <c r="A1086" i="7"/>
  <c r="A1087" i="7"/>
  <c r="A1088" i="7"/>
  <c r="A1089" i="7"/>
  <c r="A1090" i="7"/>
  <c r="A1091" i="7"/>
  <c r="A1092" i="7"/>
  <c r="A1093" i="7"/>
  <c r="A1094" i="7"/>
  <c r="A1095" i="7"/>
  <c r="A1096" i="7"/>
  <c r="A1097" i="7"/>
  <c r="A1098" i="7"/>
  <c r="A1099" i="7"/>
  <c r="A1100" i="7"/>
  <c r="A1101" i="7"/>
  <c r="A1102" i="7"/>
  <c r="A1103" i="7"/>
  <c r="A1104" i="7"/>
  <c r="A1105" i="7"/>
  <c r="A1106" i="7"/>
  <c r="A1107" i="7"/>
  <c r="A1108" i="7"/>
  <c r="A1109" i="7"/>
  <c r="A1110" i="7"/>
  <c r="A1111" i="7"/>
  <c r="A1112" i="7"/>
  <c r="A1113" i="7"/>
  <c r="A1114" i="7"/>
  <c r="A1115" i="7"/>
  <c r="A1116" i="7"/>
  <c r="A1117" i="7"/>
  <c r="A1118" i="7"/>
  <c r="A1119" i="7"/>
  <c r="A1120" i="7"/>
  <c r="A1121" i="7"/>
  <c r="A1122" i="7"/>
  <c r="A1123" i="7"/>
  <c r="A1124" i="7"/>
  <c r="A1125" i="7"/>
  <c r="A1126" i="7"/>
  <c r="A1127" i="7"/>
  <c r="A1128" i="7"/>
  <c r="A1129" i="7"/>
  <c r="A1130" i="7"/>
  <c r="A1131" i="7"/>
  <c r="A1132" i="7"/>
  <c r="A1133" i="7"/>
  <c r="A1134" i="7"/>
  <c r="A1135" i="7"/>
  <c r="A1136" i="7"/>
  <c r="A1137" i="7"/>
  <c r="A1138" i="7"/>
  <c r="A1139" i="7"/>
  <c r="A1140" i="7"/>
  <c r="A1141" i="7"/>
  <c r="A1142" i="7"/>
  <c r="A1143" i="7"/>
  <c r="A1144" i="7"/>
  <c r="A1145" i="7"/>
  <c r="A1146" i="7"/>
  <c r="A1147" i="7"/>
  <c r="A1148" i="7"/>
  <c r="A1149" i="7"/>
  <c r="A1150" i="7"/>
  <c r="A1151" i="7"/>
  <c r="A1152" i="7"/>
  <c r="A1153" i="7"/>
  <c r="A1154" i="7"/>
  <c r="A1155" i="7"/>
  <c r="A1156" i="7"/>
  <c r="A1157" i="7"/>
  <c r="A1158" i="7"/>
  <c r="A1159" i="7"/>
  <c r="A1160" i="7"/>
  <c r="A1161" i="7"/>
  <c r="A1162" i="7"/>
  <c r="A1163" i="7"/>
  <c r="A1164" i="7"/>
  <c r="A1165" i="7"/>
  <c r="A1166" i="7"/>
  <c r="A1167" i="7"/>
  <c r="A1168" i="7"/>
  <c r="A1169" i="7"/>
  <c r="A1170" i="7"/>
  <c r="A1171" i="7"/>
  <c r="A1172" i="7"/>
  <c r="A1173" i="7"/>
  <c r="A1174" i="7"/>
  <c r="A1175" i="7"/>
  <c r="A1176" i="7"/>
  <c r="A1177" i="7"/>
  <c r="A1178" i="7"/>
  <c r="A1179" i="7"/>
  <c r="A1180" i="7"/>
  <c r="A1181" i="7"/>
  <c r="A1182" i="7"/>
  <c r="A1183" i="7"/>
  <c r="A1184" i="7"/>
  <c r="A1185" i="7"/>
  <c r="A1186" i="7"/>
  <c r="A1187" i="7"/>
  <c r="A1188" i="7"/>
  <c r="A1189" i="7"/>
  <c r="A1190" i="7"/>
  <c r="A1191" i="7"/>
  <c r="A1192" i="7"/>
  <c r="A1193" i="7"/>
  <c r="A1194" i="7"/>
  <c r="A1195" i="7"/>
  <c r="A1196" i="7"/>
  <c r="A1197" i="7"/>
  <c r="A1198" i="7"/>
  <c r="A1199" i="7"/>
  <c r="A1200" i="7"/>
  <c r="A1201" i="7"/>
  <c r="A1202" i="7"/>
  <c r="A1203" i="7"/>
  <c r="A1204" i="7"/>
  <c r="A1205" i="7"/>
  <c r="A1206" i="7"/>
  <c r="A1207" i="7"/>
  <c r="A1208" i="7"/>
  <c r="A1209" i="7"/>
  <c r="A1210" i="7"/>
  <c r="A1211" i="7"/>
  <c r="A1212" i="7"/>
  <c r="A1213" i="7"/>
  <c r="A1214" i="7"/>
  <c r="A1215" i="7"/>
  <c r="A1216" i="7"/>
  <c r="A1217" i="7"/>
  <c r="A1218" i="7"/>
  <c r="A1219" i="7"/>
  <c r="A1220" i="7"/>
  <c r="A1221" i="7"/>
  <c r="A1222" i="7"/>
  <c r="A1223" i="7"/>
  <c r="A1224" i="7"/>
  <c r="A1225" i="7"/>
  <c r="A1226" i="7"/>
  <c r="A1227" i="7"/>
  <c r="A1228" i="7"/>
  <c r="A1229" i="7"/>
  <c r="A1230" i="7"/>
  <c r="A1231" i="7"/>
  <c r="A1232" i="7"/>
  <c r="A1233" i="7"/>
  <c r="A1234" i="7"/>
  <c r="A1235" i="7"/>
  <c r="A1236" i="7"/>
  <c r="A1237" i="7"/>
  <c r="A1238" i="7"/>
  <c r="A1239" i="7"/>
  <c r="A1240" i="7"/>
  <c r="A1241" i="7"/>
  <c r="A1242" i="7"/>
  <c r="A1243" i="7"/>
  <c r="A1244" i="7"/>
  <c r="A1245" i="7"/>
  <c r="A1246" i="7"/>
  <c r="A1247" i="7"/>
  <c r="A1248" i="7"/>
  <c r="A1249" i="7"/>
  <c r="A1250" i="7"/>
  <c r="A1251" i="7"/>
  <c r="A1252" i="7"/>
  <c r="A1253" i="7"/>
  <c r="A1254" i="7"/>
  <c r="A1255" i="7"/>
  <c r="A1256" i="7"/>
  <c r="A1257" i="7"/>
  <c r="A1258" i="7"/>
  <c r="A1259" i="7"/>
  <c r="A1260" i="7"/>
  <c r="A1261" i="7"/>
  <c r="A1262" i="7"/>
  <c r="A1263" i="7"/>
  <c r="A1264" i="7"/>
  <c r="A1265" i="7"/>
  <c r="A1266" i="7"/>
  <c r="A1267" i="7"/>
  <c r="A1268" i="7"/>
  <c r="A1269" i="7"/>
  <c r="A1270" i="7"/>
  <c r="A1271" i="7"/>
  <c r="A1272" i="7"/>
  <c r="A1273" i="7"/>
  <c r="A1274" i="7"/>
  <c r="A1275" i="7"/>
  <c r="A1276" i="7"/>
  <c r="A1277" i="7"/>
  <c r="A1278" i="7"/>
  <c r="A1279" i="7"/>
  <c r="A1280" i="7"/>
  <c r="A1281" i="7"/>
  <c r="A1282" i="7"/>
  <c r="A1283" i="7"/>
  <c r="A1284" i="7"/>
  <c r="A1285" i="7"/>
  <c r="A1286" i="7"/>
  <c r="A1287" i="7"/>
  <c r="A1288" i="7"/>
  <c r="A1289" i="7"/>
  <c r="A1290" i="7"/>
  <c r="A1291" i="7"/>
  <c r="A1292" i="7"/>
  <c r="A1293" i="7"/>
  <c r="A1294" i="7"/>
  <c r="A1295" i="7"/>
  <c r="A1296" i="7"/>
  <c r="A1297" i="7"/>
  <c r="A1298" i="7"/>
  <c r="A1299" i="7"/>
  <c r="A1300" i="7"/>
  <c r="A1301" i="7"/>
  <c r="A1302" i="7"/>
  <c r="A1303" i="7"/>
  <c r="A1304" i="7"/>
  <c r="A1305" i="7"/>
  <c r="A1306" i="7"/>
  <c r="A1307" i="7"/>
  <c r="A1308" i="7"/>
  <c r="A1309" i="7"/>
  <c r="A1310" i="7"/>
  <c r="A1311" i="7"/>
  <c r="A1312" i="7"/>
  <c r="A1313" i="7"/>
  <c r="A1314" i="7"/>
  <c r="A1315" i="7"/>
  <c r="A1316" i="7"/>
  <c r="A1317" i="7"/>
  <c r="A1318" i="7"/>
  <c r="A1319" i="7"/>
  <c r="A1320" i="7"/>
  <c r="A1321" i="7"/>
  <c r="A1322" i="7"/>
  <c r="A1323" i="7"/>
  <c r="A1324" i="7"/>
  <c r="A1325" i="7"/>
  <c r="A1326" i="7"/>
  <c r="A1327" i="7"/>
  <c r="A1328" i="7"/>
  <c r="A1329" i="7"/>
  <c r="A1330" i="7"/>
  <c r="A1331" i="7"/>
  <c r="A1332" i="7"/>
  <c r="A1333" i="7"/>
  <c r="A1334" i="7"/>
  <c r="A1335" i="7"/>
  <c r="A1336" i="7"/>
  <c r="A1337" i="7"/>
  <c r="A1338" i="7"/>
  <c r="A1339" i="7"/>
  <c r="A1340" i="7"/>
  <c r="A1341" i="7"/>
  <c r="A1344" i="7"/>
  <c r="A1345" i="7"/>
  <c r="A1346" i="7"/>
  <c r="A1347" i="7"/>
  <c r="A1348" i="7"/>
  <c r="A1349" i="7"/>
  <c r="A1350" i="7"/>
  <c r="A1351" i="7"/>
  <c r="A1352" i="7"/>
  <c r="A1353" i="7"/>
  <c r="A1354" i="7"/>
  <c r="A1355" i="7"/>
  <c r="A1356" i="7"/>
  <c r="A1357" i="7"/>
  <c r="A1358" i="7"/>
  <c r="A1359" i="7"/>
  <c r="A1360" i="7"/>
  <c r="A1361" i="7"/>
  <c r="A1362" i="7"/>
  <c r="A1364" i="7"/>
  <c r="A1365" i="7"/>
  <c r="A1366" i="7"/>
  <c r="A1367" i="7"/>
  <c r="A1368" i="7"/>
  <c r="A1369" i="7"/>
  <c r="A1370" i="7"/>
  <c r="A1371" i="7"/>
  <c r="A1372" i="7"/>
  <c r="A1373" i="7"/>
  <c r="A1374" i="7"/>
  <c r="A1375" i="7"/>
  <c r="A1376" i="7"/>
  <c r="A1377" i="7"/>
  <c r="A1378" i="7"/>
  <c r="A1379" i="7"/>
  <c r="A1380" i="7"/>
  <c r="A1381" i="7"/>
  <c r="A1382" i="7"/>
  <c r="A1383" i="7"/>
  <c r="A1384" i="7"/>
  <c r="A1385" i="7"/>
  <c r="A1386" i="7"/>
  <c r="A1387" i="7"/>
  <c r="A1388" i="7"/>
  <c r="A1389" i="7"/>
  <c r="A1390" i="7"/>
  <c r="A1391" i="7"/>
  <c r="A1392" i="7"/>
  <c r="A1393" i="7"/>
  <c r="A1394" i="7"/>
  <c r="A1395" i="7"/>
  <c r="A1396" i="7"/>
  <c r="A1397" i="7"/>
  <c r="A1398" i="7"/>
  <c r="A1399" i="7"/>
  <c r="A1400" i="7"/>
  <c r="A1401" i="7"/>
  <c r="A1402" i="7"/>
  <c r="A1403" i="7"/>
  <c r="A1404" i="7"/>
  <c r="A1405" i="7"/>
  <c r="A1406" i="7"/>
  <c r="A1407" i="7"/>
  <c r="A1408" i="7"/>
  <c r="A1409" i="7"/>
  <c r="A1410" i="7"/>
  <c r="A1411" i="7"/>
  <c r="A1412" i="7"/>
  <c r="A1413" i="7"/>
  <c r="A1414" i="7"/>
  <c r="A1415" i="7"/>
  <c r="A1416" i="7"/>
  <c r="A1417" i="7"/>
  <c r="A1418" i="7"/>
  <c r="A1419" i="7"/>
  <c r="A1420" i="7"/>
  <c r="A1421" i="7"/>
  <c r="A1422" i="7"/>
  <c r="A1423" i="7"/>
  <c r="A1424" i="7"/>
  <c r="A1425" i="7"/>
  <c r="A1426" i="7"/>
  <c r="A1427" i="7"/>
  <c r="A1428" i="7"/>
  <c r="A1429" i="7"/>
  <c r="A1430" i="7"/>
  <c r="A1431" i="7"/>
  <c r="A1432" i="7"/>
  <c r="A1433" i="7"/>
  <c r="A1434" i="7"/>
  <c r="A1435" i="7"/>
  <c r="A1436" i="7"/>
  <c r="A1437" i="7"/>
  <c r="A1438" i="7"/>
  <c r="A1439" i="7"/>
  <c r="A1440" i="7"/>
  <c r="A1441" i="7"/>
  <c r="A1442" i="7"/>
  <c r="A1443" i="7"/>
  <c r="A1444" i="7"/>
  <c r="A1445" i="7"/>
  <c r="A1446" i="7"/>
  <c r="A1447" i="7"/>
  <c r="A1448" i="7"/>
  <c r="A1449" i="7"/>
  <c r="A1450" i="7"/>
  <c r="A1451" i="7"/>
  <c r="A1452" i="7"/>
  <c r="A1453" i="7"/>
  <c r="A1454" i="7"/>
  <c r="A1455" i="7"/>
  <c r="A1456" i="7"/>
  <c r="A1457" i="7"/>
  <c r="A1458" i="7"/>
  <c r="A1459" i="7"/>
  <c r="A1460" i="7"/>
  <c r="A1461" i="7"/>
  <c r="A1462" i="7"/>
  <c r="A1463" i="7"/>
  <c r="A1464" i="7"/>
  <c r="A1465" i="7"/>
  <c r="A1466" i="7"/>
  <c r="A1467" i="7"/>
  <c r="A1468" i="7"/>
  <c r="A1469" i="7"/>
  <c r="A1470" i="7"/>
  <c r="A1471" i="7"/>
  <c r="A1472" i="7"/>
  <c r="A1473" i="7"/>
  <c r="A1474" i="7"/>
  <c r="A1475" i="7"/>
  <c r="A1476" i="7"/>
  <c r="A1477" i="7"/>
  <c r="A1478" i="7"/>
  <c r="A1479" i="7"/>
  <c r="A1480" i="7"/>
  <c r="A1481" i="7"/>
  <c r="A1482" i="7"/>
  <c r="A1483" i="7"/>
  <c r="A1484" i="7"/>
  <c r="A1485" i="7"/>
  <c r="A1486" i="7"/>
  <c r="A1487" i="7"/>
  <c r="A1488" i="7"/>
  <c r="A1489" i="7"/>
  <c r="A1490" i="7"/>
  <c r="A1491" i="7"/>
  <c r="A1492" i="7"/>
  <c r="A1493" i="7"/>
  <c r="A1494" i="7"/>
  <c r="A1495" i="7"/>
  <c r="A1496" i="7"/>
  <c r="A1497" i="7"/>
  <c r="A1498" i="7"/>
  <c r="A1499" i="7"/>
  <c r="A1500" i="7"/>
  <c r="A1501" i="7"/>
  <c r="A1502" i="7"/>
  <c r="A1503" i="7"/>
  <c r="A1504" i="7"/>
  <c r="A1505" i="7"/>
  <c r="A1506" i="7"/>
  <c r="A1507" i="7"/>
  <c r="A1508" i="7"/>
  <c r="A1509" i="7"/>
  <c r="A1510" i="7"/>
  <c r="A1511" i="7"/>
  <c r="A1512" i="7"/>
  <c r="A1513" i="7"/>
  <c r="A1514" i="7"/>
  <c r="A1515" i="7"/>
  <c r="A1516" i="7"/>
  <c r="A1517" i="7"/>
  <c r="A1518" i="7"/>
  <c r="A1519" i="7"/>
  <c r="A1520" i="7"/>
  <c r="A1521" i="7"/>
  <c r="A1522" i="7"/>
  <c r="A1523" i="7"/>
  <c r="A1524" i="7"/>
  <c r="A1525" i="7"/>
  <c r="A1526" i="7"/>
  <c r="A1527" i="7"/>
  <c r="A1528" i="7"/>
  <c r="A1529" i="7"/>
  <c r="A1530" i="7"/>
  <c r="A1531" i="7"/>
  <c r="A1532" i="7"/>
  <c r="A1533" i="7"/>
  <c r="A1534" i="7"/>
  <c r="A1535" i="7"/>
  <c r="A1536" i="7"/>
  <c r="A1537" i="7"/>
  <c r="A1538" i="7"/>
  <c r="A1539" i="7"/>
  <c r="A1540" i="7"/>
  <c r="A1541" i="7"/>
  <c r="A1542" i="7"/>
  <c r="A1543" i="7"/>
  <c r="A1544" i="7"/>
  <c r="A1545" i="7"/>
  <c r="A1546" i="7"/>
  <c r="A1547" i="7"/>
  <c r="A1548" i="7"/>
  <c r="A1549" i="7"/>
  <c r="A1550" i="7"/>
  <c r="A1551" i="7"/>
  <c r="A1552" i="7"/>
  <c r="A1553" i="7"/>
  <c r="A1554" i="7"/>
  <c r="A1555" i="7"/>
  <c r="A1556" i="7"/>
  <c r="A1557" i="7"/>
  <c r="A1558" i="7"/>
  <c r="A1559" i="7"/>
  <c r="A1560" i="7"/>
  <c r="A1561" i="7"/>
  <c r="A1562" i="7"/>
  <c r="A1563" i="7"/>
  <c r="A1564" i="7"/>
  <c r="A1565" i="7"/>
  <c r="A1566" i="7"/>
  <c r="A1567" i="7"/>
  <c r="A1568" i="7"/>
  <c r="A1569" i="7"/>
  <c r="A1570" i="7"/>
  <c r="A1571" i="7"/>
  <c r="A1572" i="7"/>
  <c r="A1573" i="7"/>
  <c r="A1574" i="7"/>
  <c r="A1575" i="7"/>
  <c r="A1576" i="7"/>
  <c r="A1577" i="7"/>
  <c r="A1578" i="7"/>
  <c r="A1579" i="7"/>
  <c r="A1580" i="7"/>
  <c r="A1581" i="7"/>
  <c r="A1582" i="7"/>
  <c r="A1583" i="7"/>
  <c r="A1584" i="7"/>
  <c r="A1585" i="7"/>
  <c r="A1586" i="7"/>
  <c r="A1587" i="7"/>
  <c r="A1588" i="7"/>
  <c r="A1589" i="7"/>
  <c r="A1590" i="7"/>
  <c r="A1591" i="7"/>
  <c r="A1592" i="7"/>
  <c r="A1593" i="7"/>
  <c r="A1594" i="7"/>
  <c r="A1595" i="7"/>
  <c r="A1596" i="7"/>
  <c r="A1597" i="7"/>
  <c r="A1598" i="7"/>
  <c r="A1599" i="7"/>
  <c r="A1600" i="7"/>
  <c r="A1601" i="7"/>
  <c r="A1602" i="7"/>
  <c r="A1603" i="7"/>
  <c r="A1604" i="7"/>
  <c r="A1605" i="7"/>
  <c r="A1606" i="7"/>
  <c r="A1611" i="7"/>
  <c r="A1612" i="7"/>
  <c r="A1613" i="7"/>
  <c r="A1614" i="7"/>
  <c r="A1615" i="7"/>
  <c r="A1616" i="7"/>
  <c r="A1617" i="7"/>
  <c r="A1618" i="7"/>
  <c r="A1619" i="7"/>
  <c r="A1620" i="7"/>
  <c r="A1621" i="7"/>
  <c r="A1622" i="7"/>
  <c r="A1623" i="7"/>
  <c r="A1624" i="7"/>
  <c r="A1625" i="7"/>
  <c r="A1626" i="7"/>
  <c r="A1627" i="7"/>
  <c r="A1628" i="7"/>
  <c r="A1629" i="7"/>
  <c r="A1630" i="7"/>
  <c r="A1631" i="7"/>
  <c r="A1632" i="7"/>
  <c r="A1633" i="7"/>
  <c r="A1634" i="7"/>
  <c r="A1635" i="7"/>
  <c r="A1636" i="7"/>
  <c r="A1637" i="7"/>
  <c r="A1638" i="7"/>
  <c r="A1639" i="7"/>
  <c r="A1640" i="7"/>
  <c r="A1641" i="7"/>
  <c r="A1642" i="7"/>
  <c r="A1643" i="7"/>
  <c r="A1644" i="7"/>
  <c r="A1645" i="7"/>
  <c r="A1646" i="7"/>
  <c r="A1647" i="7"/>
  <c r="A1648" i="7"/>
  <c r="A1649" i="7"/>
  <c r="A1650" i="7"/>
  <c r="A1651" i="7"/>
  <c r="A1652" i="7"/>
  <c r="A1653" i="7"/>
  <c r="A1654" i="7"/>
  <c r="A1655" i="7"/>
  <c r="A1656" i="7"/>
  <c r="A1657" i="7"/>
  <c r="A1658" i="7"/>
  <c r="A1659" i="7"/>
  <c r="A1660" i="7"/>
  <c r="A1661" i="7"/>
  <c r="A1662" i="7"/>
  <c r="A1663" i="7"/>
  <c r="A1664" i="7"/>
  <c r="A1665" i="7"/>
  <c r="A1666" i="7"/>
  <c r="A1667" i="7"/>
  <c r="A1668" i="7"/>
  <c r="A1669" i="7"/>
  <c r="A1670" i="7"/>
  <c r="A1671" i="7"/>
  <c r="A1672" i="7"/>
  <c r="A1673" i="7"/>
  <c r="A1674" i="7"/>
  <c r="A1675" i="7"/>
  <c r="A1676" i="7"/>
  <c r="A1677" i="7"/>
  <c r="A1678" i="7"/>
  <c r="A1679" i="7"/>
  <c r="A1680" i="7"/>
  <c r="A1681" i="7"/>
  <c r="A1682" i="7"/>
  <c r="A1683" i="7"/>
  <c r="A1684" i="7"/>
  <c r="A1685" i="7"/>
  <c r="A1686" i="7"/>
  <c r="A1687" i="7"/>
  <c r="A1688" i="7"/>
  <c r="A1689" i="7"/>
  <c r="A1690" i="7"/>
  <c r="A1691" i="7"/>
  <c r="A1692" i="7"/>
  <c r="A1693" i="7"/>
  <c r="A1694" i="7"/>
  <c r="A1695" i="7"/>
  <c r="A1696" i="7"/>
  <c r="A1697" i="7"/>
  <c r="A1698" i="7"/>
  <c r="A1699" i="7"/>
  <c r="A1700" i="7"/>
  <c r="A1701" i="7"/>
  <c r="A1702" i="7"/>
  <c r="A1703" i="7"/>
  <c r="A1704" i="7"/>
  <c r="A1705" i="7"/>
  <c r="A1706" i="7"/>
  <c r="A1707" i="7"/>
  <c r="A1708" i="7"/>
  <c r="A1709" i="7"/>
  <c r="A1710" i="7"/>
  <c r="A1711" i="7"/>
  <c r="A1712" i="7"/>
  <c r="A1713" i="7"/>
  <c r="A1714" i="7"/>
  <c r="A1715" i="7"/>
  <c r="A1716" i="7"/>
  <c r="A1717" i="7"/>
  <c r="A1718" i="7"/>
  <c r="A1719" i="7"/>
  <c r="A1720" i="7"/>
  <c r="A1721" i="7"/>
  <c r="A1722" i="7"/>
  <c r="A1723" i="7"/>
  <c r="A1724" i="7"/>
  <c r="A1725" i="7"/>
  <c r="A1726" i="7"/>
  <c r="A1727" i="7"/>
  <c r="A1728" i="7"/>
  <c r="A1729" i="7"/>
  <c r="A1730" i="7"/>
  <c r="A1731" i="7"/>
  <c r="A1732" i="7"/>
  <c r="A1733" i="7"/>
  <c r="A1734" i="7"/>
  <c r="A1735" i="7"/>
  <c r="A1736" i="7"/>
  <c r="A1737" i="7"/>
  <c r="A1738" i="7"/>
  <c r="A1739" i="7"/>
  <c r="A1740" i="7"/>
  <c r="A1741" i="7"/>
  <c r="A1742" i="7"/>
  <c r="A1743" i="7"/>
  <c r="A1744" i="7"/>
  <c r="A1745" i="7"/>
  <c r="A1746" i="7"/>
  <c r="A1747" i="7"/>
  <c r="A1748" i="7"/>
  <c r="A1749" i="7"/>
  <c r="A1750" i="7"/>
  <c r="A1751" i="7"/>
  <c r="A1752" i="7"/>
  <c r="A1753" i="7"/>
  <c r="A1754" i="7"/>
  <c r="A1755" i="7"/>
  <c r="A1756" i="7"/>
  <c r="A1757" i="7"/>
  <c r="A1758" i="7"/>
  <c r="A1759" i="7"/>
  <c r="A1760" i="7"/>
  <c r="A1761" i="7"/>
  <c r="A1762" i="7"/>
  <c r="A1763" i="7"/>
  <c r="A1764" i="7"/>
  <c r="A1765" i="7"/>
  <c r="A1766" i="7"/>
  <c r="A1767" i="7"/>
  <c r="A1768" i="7"/>
  <c r="A1769" i="7"/>
  <c r="A1770" i="7"/>
  <c r="A1771" i="7"/>
  <c r="A1772" i="7"/>
  <c r="A1773" i="7"/>
  <c r="A1774" i="7"/>
  <c r="A1775" i="7"/>
  <c r="A1776" i="7"/>
  <c r="A1777" i="7"/>
  <c r="A1778" i="7"/>
  <c r="A1779" i="7"/>
  <c r="A1780" i="7"/>
  <c r="A1781" i="7"/>
  <c r="A1782" i="7"/>
  <c r="A1783" i="7"/>
  <c r="A1784" i="7"/>
  <c r="A1785" i="7"/>
  <c r="A1786" i="7"/>
  <c r="A1787" i="7"/>
  <c r="A1788" i="7"/>
  <c r="A1789" i="7"/>
  <c r="A1790" i="7"/>
  <c r="A1791" i="7"/>
  <c r="A1792" i="7"/>
  <c r="A1793" i="7"/>
  <c r="A1794" i="7"/>
  <c r="A1795" i="7"/>
  <c r="A1796" i="7"/>
  <c r="A1797" i="7"/>
  <c r="A1798" i="7"/>
  <c r="A1799" i="7"/>
  <c r="A1800" i="7"/>
  <c r="A1801" i="7"/>
  <c r="A1802" i="7"/>
  <c r="A1803" i="7"/>
  <c r="A1804" i="7"/>
  <c r="A1805" i="7"/>
  <c r="A1806" i="7"/>
  <c r="A1807" i="7"/>
  <c r="A1808" i="7"/>
  <c r="A1809" i="7"/>
  <c r="A1810" i="7"/>
  <c r="A1811" i="7"/>
  <c r="A1812" i="7"/>
  <c r="A1813" i="7"/>
  <c r="A1814" i="7"/>
  <c r="A1815" i="7"/>
  <c r="A1816" i="7"/>
  <c r="A1817" i="7"/>
  <c r="A1818" i="7"/>
  <c r="A1819" i="7"/>
  <c r="A1820" i="7"/>
  <c r="A1821" i="7"/>
  <c r="A1822" i="7"/>
  <c r="A1823" i="7"/>
  <c r="A1824" i="7"/>
  <c r="A1825" i="7"/>
  <c r="A1826" i="7"/>
  <c r="A1827" i="7"/>
  <c r="A1828" i="7"/>
  <c r="A1829" i="7"/>
  <c r="A1830" i="7"/>
  <c r="A1831" i="7"/>
  <c r="A1832" i="7"/>
  <c r="A1833" i="7"/>
  <c r="A1834" i="7"/>
  <c r="A1835" i="7"/>
  <c r="A1836" i="7"/>
  <c r="A1837" i="7"/>
  <c r="A1838" i="7"/>
  <c r="A1839" i="7"/>
  <c r="N1336" i="23"/>
  <c r="O1336" i="23"/>
  <c r="AD317" i="3" l="1"/>
  <c r="AD318" i="3"/>
  <c r="AP318" i="3" s="1"/>
  <c r="AD196" i="3"/>
  <c r="AP196" i="3" s="1"/>
  <c r="BC196" i="3" s="1"/>
  <c r="AD197" i="3"/>
  <c r="AP197" i="3" s="1"/>
  <c r="BC197" i="3" s="1"/>
  <c r="AD135" i="3"/>
  <c r="AP135" i="3" s="1"/>
  <c r="BC135" i="3" s="1"/>
  <c r="AD9" i="3"/>
  <c r="P1320" i="23"/>
  <c r="P1319" i="23"/>
  <c r="P1318" i="23"/>
  <c r="P1317" i="23"/>
  <c r="P1316" i="23"/>
  <c r="P1314" i="23"/>
  <c r="P1315" i="23"/>
  <c r="P1313" i="23"/>
  <c r="P1312" i="23"/>
  <c r="AE4" i="3"/>
  <c r="AE512" i="3" s="1"/>
  <c r="AQ512" i="3" s="1"/>
  <c r="AC1841" i="7"/>
  <c r="AC1843" i="7" s="1"/>
  <c r="AP9" i="3" l="1"/>
  <c r="AE317" i="3"/>
  <c r="AE318" i="3"/>
  <c r="AQ318" i="3" s="1"/>
  <c r="AE196" i="3"/>
  <c r="AQ196" i="3" s="1"/>
  <c r="BE196" i="3" s="1"/>
  <c r="AE197" i="3"/>
  <c r="AQ197" i="3" s="1"/>
  <c r="BE197" i="3" s="1"/>
  <c r="AE135" i="3"/>
  <c r="AQ135" i="3" s="1"/>
  <c r="BE135" i="3" s="1"/>
  <c r="AE9" i="3"/>
  <c r="AQ9" i="3" s="1"/>
  <c r="AF4" i="3"/>
  <c r="AF512" i="3" s="1"/>
  <c r="AR512" i="3" s="1"/>
  <c r="E444" i="3"/>
  <c r="AG4" i="3" l="1"/>
  <c r="AG512" i="3" s="1"/>
  <c r="AS512" i="3" s="1"/>
  <c r="AF317" i="3"/>
  <c r="AF318" i="3"/>
  <c r="AR318" i="3" s="1"/>
  <c r="AF196" i="3"/>
  <c r="AR196" i="3" s="1"/>
  <c r="BG196" i="3" s="1"/>
  <c r="AF197" i="3"/>
  <c r="AR197" i="3" s="1"/>
  <c r="BG197" i="3" s="1"/>
  <c r="AF135" i="3"/>
  <c r="AR135" i="3" s="1"/>
  <c r="BG135" i="3" s="1"/>
  <c r="AF9" i="3"/>
  <c r="AR9" i="3" s="1"/>
  <c r="CB444" i="3"/>
  <c r="CJ444" i="3"/>
  <c r="AH4" i="3"/>
  <c r="AH512" i="3" s="1"/>
  <c r="AT512" i="3" l="1"/>
  <c r="AH197" i="3"/>
  <c r="AH135" i="3"/>
  <c r="AH9" i="3"/>
  <c r="AH317" i="3"/>
  <c r="AH318" i="3"/>
  <c r="AH196" i="3"/>
  <c r="AG9" i="3"/>
  <c r="AS9" i="3" s="1"/>
  <c r="AG317" i="3"/>
  <c r="AG318" i="3"/>
  <c r="AS318" i="3" s="1"/>
  <c r="AG196" i="3"/>
  <c r="AS196" i="3" s="1"/>
  <c r="BI196" i="3" s="1"/>
  <c r="AG197" i="3"/>
  <c r="AS197" i="3" s="1"/>
  <c r="BI197" i="3" s="1"/>
  <c r="AG135" i="3"/>
  <c r="AS135" i="3" s="1"/>
  <c r="BI135" i="3" s="1"/>
  <c r="AI4" i="3"/>
  <c r="AI512" i="3" s="1"/>
  <c r="AU512" i="3" s="1"/>
  <c r="AT196" i="3" l="1"/>
  <c r="BK196" i="3" s="1"/>
  <c r="AT318" i="3"/>
  <c r="AT9" i="3"/>
  <c r="AT135" i="3"/>
  <c r="BK135" i="3" s="1"/>
  <c r="AI196" i="3"/>
  <c r="AU196" i="3" s="1"/>
  <c r="BM196" i="3" s="1"/>
  <c r="AI197" i="3"/>
  <c r="AU197" i="3" s="1"/>
  <c r="BM197" i="3" s="1"/>
  <c r="AI135" i="3"/>
  <c r="AU135" i="3" s="1"/>
  <c r="BM135" i="3" s="1"/>
  <c r="AI9" i="3"/>
  <c r="AU9" i="3" s="1"/>
  <c r="AI317" i="3"/>
  <c r="AI318" i="3"/>
  <c r="AU318" i="3" s="1"/>
  <c r="AT197" i="3"/>
  <c r="BK197" i="3" s="1"/>
  <c r="AJ4" i="3"/>
  <c r="AJ512" i="3" s="1"/>
  <c r="AV512" i="3" s="1"/>
  <c r="AJ318" i="3" l="1"/>
  <c r="AV318" i="3" s="1"/>
  <c r="AJ196" i="3"/>
  <c r="AV196" i="3" s="1"/>
  <c r="BO196" i="3" s="1"/>
  <c r="AJ197" i="3"/>
  <c r="AV197" i="3" s="1"/>
  <c r="BO197" i="3" s="1"/>
  <c r="AJ135" i="3"/>
  <c r="AV135" i="3" s="1"/>
  <c r="BO135" i="3" s="1"/>
  <c r="AJ9" i="3"/>
  <c r="AV9" i="3" s="1"/>
  <c r="AJ317" i="3"/>
  <c r="AK4" i="3"/>
  <c r="AK512" i="3" s="1"/>
  <c r="AW512" i="3" s="1"/>
  <c r="AK317" i="3" l="1"/>
  <c r="AK318" i="3"/>
  <c r="AW318" i="3" s="1"/>
  <c r="AK196" i="3"/>
  <c r="AW196" i="3" s="1"/>
  <c r="BQ196" i="3" s="1"/>
  <c r="AK197" i="3"/>
  <c r="AW197" i="3" s="1"/>
  <c r="BQ197" i="3" s="1"/>
  <c r="AK135" i="3"/>
  <c r="AW135" i="3" s="1"/>
  <c r="BQ135" i="3" s="1"/>
  <c r="AK9" i="3"/>
  <c r="AW9" i="3" s="1"/>
  <c r="AL4" i="3"/>
  <c r="AL512" i="3" s="1"/>
  <c r="AX512" i="3" s="1"/>
  <c r="AL317" i="3" l="1"/>
  <c r="AL318" i="3"/>
  <c r="AX318" i="3" s="1"/>
  <c r="AL196" i="3"/>
  <c r="AX196" i="3" s="1"/>
  <c r="BS196" i="3" s="1"/>
  <c r="AL197" i="3"/>
  <c r="AX197" i="3" s="1"/>
  <c r="BS197" i="3" s="1"/>
  <c r="AL135" i="3"/>
  <c r="AX135" i="3" s="1"/>
  <c r="BS135" i="3" s="1"/>
  <c r="AL9" i="3"/>
  <c r="AM4" i="3"/>
  <c r="D460" i="3"/>
  <c r="AM460" i="3" l="1"/>
  <c r="AM500" i="3"/>
  <c r="AM502" i="3"/>
  <c r="AM503" i="3"/>
  <c r="AM490" i="3"/>
  <c r="AM498" i="3"/>
  <c r="AM461" i="3"/>
  <c r="AM469" i="3"/>
  <c r="AM501" i="3"/>
  <c r="AM456" i="3"/>
  <c r="AM488" i="3"/>
  <c r="AM504" i="3"/>
  <c r="AM491" i="3"/>
  <c r="AM499" i="3"/>
  <c r="AM457" i="3"/>
  <c r="AM489" i="3"/>
  <c r="AM512" i="3"/>
  <c r="AY512" i="3" s="1"/>
  <c r="AM463" i="3"/>
  <c r="AM535" i="3"/>
  <c r="AM537" i="3"/>
  <c r="AM536" i="3"/>
  <c r="AM534" i="3"/>
  <c r="AM511" i="3"/>
  <c r="AM11" i="3"/>
  <c r="AM19" i="3"/>
  <c r="AM27" i="3"/>
  <c r="AM35" i="3"/>
  <c r="AM8" i="3"/>
  <c r="AM17" i="3"/>
  <c r="AM25" i="3"/>
  <c r="AM33" i="3"/>
  <c r="AM12" i="3"/>
  <c r="AM20" i="3"/>
  <c r="AM28" i="3"/>
  <c r="AM13" i="3"/>
  <c r="AM21" i="3"/>
  <c r="AM29" i="3"/>
  <c r="AM37" i="3"/>
  <c r="AM9" i="3"/>
  <c r="AM18" i="3"/>
  <c r="AM45" i="3"/>
  <c r="AM24" i="3"/>
  <c r="AM40" i="3"/>
  <c r="AM48" i="3"/>
  <c r="AM56" i="3"/>
  <c r="AM64" i="3"/>
  <c r="AM72" i="3"/>
  <c r="AM80" i="3"/>
  <c r="AM88" i="3"/>
  <c r="AM96" i="3"/>
  <c r="AM104" i="3"/>
  <c r="AM112" i="3"/>
  <c r="AM120" i="3"/>
  <c r="AM128" i="3"/>
  <c r="AM136" i="3"/>
  <c r="AM144" i="3"/>
  <c r="AM152" i="3"/>
  <c r="AM160" i="3"/>
  <c r="AM168" i="3"/>
  <c r="AM14" i="3"/>
  <c r="AM30" i="3"/>
  <c r="AM34" i="3"/>
  <c r="AM43" i="3"/>
  <c r="AM51" i="3"/>
  <c r="AM59" i="3"/>
  <c r="AM67" i="3"/>
  <c r="AM75" i="3"/>
  <c r="AM83" i="3"/>
  <c r="AM91" i="3"/>
  <c r="AM99" i="3"/>
  <c r="AM107" i="3"/>
  <c r="AM115" i="3"/>
  <c r="AM123" i="3"/>
  <c r="AM131" i="3"/>
  <c r="AM139" i="3"/>
  <c r="AM147" i="3"/>
  <c r="AM155" i="3"/>
  <c r="AM15" i="3"/>
  <c r="AM38" i="3"/>
  <c r="AM46" i="3"/>
  <c r="AM10" i="3"/>
  <c r="AM16" i="3"/>
  <c r="AM44" i="3"/>
  <c r="AM52" i="3"/>
  <c r="AM60" i="3"/>
  <c r="AM68" i="3"/>
  <c r="AM76" i="3"/>
  <c r="AM84" i="3"/>
  <c r="AM92" i="3"/>
  <c r="AM100" i="3"/>
  <c r="AM108" i="3"/>
  <c r="AM116" i="3"/>
  <c r="AM124" i="3"/>
  <c r="AM132" i="3"/>
  <c r="AM140" i="3"/>
  <c r="AM148" i="3"/>
  <c r="AM156" i="3"/>
  <c r="AM164" i="3"/>
  <c r="AM53" i="3"/>
  <c r="AM62" i="3"/>
  <c r="AM66" i="3"/>
  <c r="AM79" i="3"/>
  <c r="AM113" i="3"/>
  <c r="AM117" i="3"/>
  <c r="AM126" i="3"/>
  <c r="AM130" i="3"/>
  <c r="AM143" i="3"/>
  <c r="AM163" i="3"/>
  <c r="AM170" i="3"/>
  <c r="AM178" i="3"/>
  <c r="AM186" i="3"/>
  <c r="AM194" i="3"/>
  <c r="AM202" i="3"/>
  <c r="AM210" i="3"/>
  <c r="AM218" i="3"/>
  <c r="AM226" i="3"/>
  <c r="AM234" i="3"/>
  <c r="AM242" i="3"/>
  <c r="AM250" i="3"/>
  <c r="AM258" i="3"/>
  <c r="AM266" i="3"/>
  <c r="AM274" i="3"/>
  <c r="AM282" i="3"/>
  <c r="AM290" i="3"/>
  <c r="AM22" i="3"/>
  <c r="AM42" i="3"/>
  <c r="AM49" i="3"/>
  <c r="AM54" i="3"/>
  <c r="AM58" i="3"/>
  <c r="AM71" i="3"/>
  <c r="AM105" i="3"/>
  <c r="AM109" i="3"/>
  <c r="AM118" i="3"/>
  <c r="AM122" i="3"/>
  <c r="AM135" i="3"/>
  <c r="AY135" i="3" s="1"/>
  <c r="BU135" i="3" s="1"/>
  <c r="AM167" i="3"/>
  <c r="AM173" i="3"/>
  <c r="AM181" i="3"/>
  <c r="AM189" i="3"/>
  <c r="AM197" i="3"/>
  <c r="AY197" i="3" s="1"/>
  <c r="BU197" i="3" s="1"/>
  <c r="AM205" i="3"/>
  <c r="AM213" i="3"/>
  <c r="AM221" i="3"/>
  <c r="AM229" i="3"/>
  <c r="AM237" i="3"/>
  <c r="AM245" i="3"/>
  <c r="AM253" i="3"/>
  <c r="AM261" i="3"/>
  <c r="AM269" i="3"/>
  <c r="AM277" i="3"/>
  <c r="AM285" i="3"/>
  <c r="AM23" i="3"/>
  <c r="AM36" i="3"/>
  <c r="AM63" i="3"/>
  <c r="AM97" i="3"/>
  <c r="AM101" i="3"/>
  <c r="AM110" i="3"/>
  <c r="AM114" i="3"/>
  <c r="AM127" i="3"/>
  <c r="AM176" i="3"/>
  <c r="AM184" i="3"/>
  <c r="AM192" i="3"/>
  <c r="AM200" i="3"/>
  <c r="AM208" i="3"/>
  <c r="AM216" i="3"/>
  <c r="AM224" i="3"/>
  <c r="AM232" i="3"/>
  <c r="AM240" i="3"/>
  <c r="AM248" i="3"/>
  <c r="AM256" i="3"/>
  <c r="AM264" i="3"/>
  <c r="AM272" i="3"/>
  <c r="AM280" i="3"/>
  <c r="AM288" i="3"/>
  <c r="AM26" i="3"/>
  <c r="AM50" i="3"/>
  <c r="AM55" i="3"/>
  <c r="AM89" i="3"/>
  <c r="AM93" i="3"/>
  <c r="AM102" i="3"/>
  <c r="AM106" i="3"/>
  <c r="AM119" i="3"/>
  <c r="AM153" i="3"/>
  <c r="AM157" i="3"/>
  <c r="AM171" i="3"/>
  <c r="AM179" i="3"/>
  <c r="AM187" i="3"/>
  <c r="AM195" i="3"/>
  <c r="AM203" i="3"/>
  <c r="AM211" i="3"/>
  <c r="AM219" i="3"/>
  <c r="AM227" i="3"/>
  <c r="AM235" i="3"/>
  <c r="AM243" i="3"/>
  <c r="AM251" i="3"/>
  <c r="AM259" i="3"/>
  <c r="AM267" i="3"/>
  <c r="AM275" i="3"/>
  <c r="AM283" i="3"/>
  <c r="AM39" i="3"/>
  <c r="AM31" i="3"/>
  <c r="AM47" i="3"/>
  <c r="AM65" i="3"/>
  <c r="AM69" i="3"/>
  <c r="AM78" i="3"/>
  <c r="AM82" i="3"/>
  <c r="AM95" i="3"/>
  <c r="AM129" i="3"/>
  <c r="AM133" i="3"/>
  <c r="AM142" i="3"/>
  <c r="AM146" i="3"/>
  <c r="AM162" i="3"/>
  <c r="AM169" i="3"/>
  <c r="AM172" i="3"/>
  <c r="AM180" i="3"/>
  <c r="AM188" i="3"/>
  <c r="AM196" i="3"/>
  <c r="AY196" i="3" s="1"/>
  <c r="BU196" i="3" s="1"/>
  <c r="AM204" i="3"/>
  <c r="AM212" i="3"/>
  <c r="AM220" i="3"/>
  <c r="AM228" i="3"/>
  <c r="AM236" i="3"/>
  <c r="AM244" i="3"/>
  <c r="AM252" i="3"/>
  <c r="AM260" i="3"/>
  <c r="AM268" i="3"/>
  <c r="AM276" i="3"/>
  <c r="AM284" i="3"/>
  <c r="AM32" i="3"/>
  <c r="AM41" i="3"/>
  <c r="AM57" i="3"/>
  <c r="AM61" i="3"/>
  <c r="AM70" i="3"/>
  <c r="AM74" i="3"/>
  <c r="AM87" i="3"/>
  <c r="AM81" i="3"/>
  <c r="AM98" i="3"/>
  <c r="AM111" i="3"/>
  <c r="AM121" i="3"/>
  <c r="AM145" i="3"/>
  <c r="AM165" i="3"/>
  <c r="AM174" i="3"/>
  <c r="AM209" i="3"/>
  <c r="AM223" i="3"/>
  <c r="AM238" i="3"/>
  <c r="AM273" i="3"/>
  <c r="AM287" i="3"/>
  <c r="AM297" i="3"/>
  <c r="AM305" i="3"/>
  <c r="AM313" i="3"/>
  <c r="AM321" i="3"/>
  <c r="AM329" i="3"/>
  <c r="AM134" i="3"/>
  <c r="AM166" i="3"/>
  <c r="AM182" i="3"/>
  <c r="AM217" i="3"/>
  <c r="AM231" i="3"/>
  <c r="AM246" i="3"/>
  <c r="AM281" i="3"/>
  <c r="AM292" i="3"/>
  <c r="AM300" i="3"/>
  <c r="AM308" i="3"/>
  <c r="AM316" i="3"/>
  <c r="AM324" i="3"/>
  <c r="AM332" i="3"/>
  <c r="AM340" i="3"/>
  <c r="AM348" i="3"/>
  <c r="AM356" i="3"/>
  <c r="AM364" i="3"/>
  <c r="AM372" i="3"/>
  <c r="AM380" i="3"/>
  <c r="AM388" i="3"/>
  <c r="AM396" i="3"/>
  <c r="AM404" i="3"/>
  <c r="AM412" i="3"/>
  <c r="AM420" i="3"/>
  <c r="AM428" i="3"/>
  <c r="AM436" i="3"/>
  <c r="AM85" i="3"/>
  <c r="AM158" i="3"/>
  <c r="AM175" i="3"/>
  <c r="AM190" i="3"/>
  <c r="AM225" i="3"/>
  <c r="AM239" i="3"/>
  <c r="AM254" i="3"/>
  <c r="AM289" i="3"/>
  <c r="AM295" i="3"/>
  <c r="AM303" i="3"/>
  <c r="AM311" i="3"/>
  <c r="AM319" i="3"/>
  <c r="AM327" i="3"/>
  <c r="AM335" i="3"/>
  <c r="AM343" i="3"/>
  <c r="AM351" i="3"/>
  <c r="AM359" i="3"/>
  <c r="AM367" i="3"/>
  <c r="AM375" i="3"/>
  <c r="AM383" i="3"/>
  <c r="AM391" i="3"/>
  <c r="AM399" i="3"/>
  <c r="AM407" i="3"/>
  <c r="AM415" i="3"/>
  <c r="AM423" i="3"/>
  <c r="AM431" i="3"/>
  <c r="AM439" i="3"/>
  <c r="AM86" i="3"/>
  <c r="AM103" i="3"/>
  <c r="AM125" i="3"/>
  <c r="AM137" i="3"/>
  <c r="AM149" i="3"/>
  <c r="AM159" i="3"/>
  <c r="AM183" i="3"/>
  <c r="AM198" i="3"/>
  <c r="AM233" i="3"/>
  <c r="AM247" i="3"/>
  <c r="AM262" i="3"/>
  <c r="AM298" i="3"/>
  <c r="AM306" i="3"/>
  <c r="AM314" i="3"/>
  <c r="AM322" i="3"/>
  <c r="AM330" i="3"/>
  <c r="AM338" i="3"/>
  <c r="AM346" i="3"/>
  <c r="AM354" i="3"/>
  <c r="AM362" i="3"/>
  <c r="AM370" i="3"/>
  <c r="AM378" i="3"/>
  <c r="AM386" i="3"/>
  <c r="AM394" i="3"/>
  <c r="AM402" i="3"/>
  <c r="AM410" i="3"/>
  <c r="AM418" i="3"/>
  <c r="AM426" i="3"/>
  <c r="AM434" i="3"/>
  <c r="AM442" i="3"/>
  <c r="AM138" i="3"/>
  <c r="AM150" i="3"/>
  <c r="AM161" i="3"/>
  <c r="AM177" i="3"/>
  <c r="AM191" i="3"/>
  <c r="AM206" i="3"/>
  <c r="AM241" i="3"/>
  <c r="AM255" i="3"/>
  <c r="AM270" i="3"/>
  <c r="AM293" i="3"/>
  <c r="AM301" i="3"/>
  <c r="AM309" i="3"/>
  <c r="AM317" i="3"/>
  <c r="AM325" i="3"/>
  <c r="AM333" i="3"/>
  <c r="AM341" i="3"/>
  <c r="AM349" i="3"/>
  <c r="AM357" i="3"/>
  <c r="AM365" i="3"/>
  <c r="AM373" i="3"/>
  <c r="AM381" i="3"/>
  <c r="AM389" i="3"/>
  <c r="AM397" i="3"/>
  <c r="AM405" i="3"/>
  <c r="AM413" i="3"/>
  <c r="AM421" i="3"/>
  <c r="AM429" i="3"/>
  <c r="AM437" i="3"/>
  <c r="AM73" i="3"/>
  <c r="AM90" i="3"/>
  <c r="AM151" i="3"/>
  <c r="AM185" i="3"/>
  <c r="AM199" i="3"/>
  <c r="AM214" i="3"/>
  <c r="AM249" i="3"/>
  <c r="AM263" i="3"/>
  <c r="AM278" i="3"/>
  <c r="AM296" i="3"/>
  <c r="AM304" i="3"/>
  <c r="AM312" i="3"/>
  <c r="AM320" i="3"/>
  <c r="AM328" i="3"/>
  <c r="AM94" i="3"/>
  <c r="AM141" i="3"/>
  <c r="AM193" i="3"/>
  <c r="AM207" i="3"/>
  <c r="AM222" i="3"/>
  <c r="AM257" i="3"/>
  <c r="AM271" i="3"/>
  <c r="AM286" i="3"/>
  <c r="AM291" i="3"/>
  <c r="AM299" i="3"/>
  <c r="AM307" i="3"/>
  <c r="AM315" i="3"/>
  <c r="AM323" i="3"/>
  <c r="AM331" i="3"/>
  <c r="AM339" i="3"/>
  <c r="AM347" i="3"/>
  <c r="AM355" i="3"/>
  <c r="AM363" i="3"/>
  <c r="AM371" i="3"/>
  <c r="AM379" i="3"/>
  <c r="AM387" i="3"/>
  <c r="AM395" i="3"/>
  <c r="AM403" i="3"/>
  <c r="AM411" i="3"/>
  <c r="AM419" i="3"/>
  <c r="AM427" i="3"/>
  <c r="AM435" i="3"/>
  <c r="AM77" i="3"/>
  <c r="AM154" i="3"/>
  <c r="AM201" i="3"/>
  <c r="AM215" i="3"/>
  <c r="AM230" i="3"/>
  <c r="AM265" i="3"/>
  <c r="AM279" i="3"/>
  <c r="AM294" i="3"/>
  <c r="AM302" i="3"/>
  <c r="AM310" i="3"/>
  <c r="AM318" i="3"/>
  <c r="AY318" i="3" s="1"/>
  <c r="AM326" i="3"/>
  <c r="AM334" i="3"/>
  <c r="AM342" i="3"/>
  <c r="AM350" i="3"/>
  <c r="AM358" i="3"/>
  <c r="AM366" i="3"/>
  <c r="AM374" i="3"/>
  <c r="AM382" i="3"/>
  <c r="AM390" i="3"/>
  <c r="AM398" i="3"/>
  <c r="AM406" i="3"/>
  <c r="AM414" i="3"/>
  <c r="AM422" i="3"/>
  <c r="AM430" i="3"/>
  <c r="AM438" i="3"/>
  <c r="AM352" i="3"/>
  <c r="AM384" i="3"/>
  <c r="AM416" i="3"/>
  <c r="AM443" i="3"/>
  <c r="AM446" i="3"/>
  <c r="AM353" i="3"/>
  <c r="AM385" i="3"/>
  <c r="AM417" i="3"/>
  <c r="AM449" i="3"/>
  <c r="AM344" i="3"/>
  <c r="AM376" i="3"/>
  <c r="AM408" i="3"/>
  <c r="AM440" i="3"/>
  <c r="AM345" i="3"/>
  <c r="AM377" i="3"/>
  <c r="AM409" i="3"/>
  <c r="AM444" i="3"/>
  <c r="AM447" i="3"/>
  <c r="AM336" i="3"/>
  <c r="AM368" i="3"/>
  <c r="AM400" i="3"/>
  <c r="AM432" i="3"/>
  <c r="AM450" i="3"/>
  <c r="AM337" i="3"/>
  <c r="AM369" i="3"/>
  <c r="AM401" i="3"/>
  <c r="AM433" i="3"/>
  <c r="AM441" i="3"/>
  <c r="AM445" i="3"/>
  <c r="AM360" i="3"/>
  <c r="AM392" i="3"/>
  <c r="AM424" i="3"/>
  <c r="AM448" i="3"/>
  <c r="AM361" i="3"/>
  <c r="AM393" i="3"/>
  <c r="AM425" i="3"/>
  <c r="AX9" i="3"/>
  <c r="AY9" i="3"/>
  <c r="AN4" i="3"/>
  <c r="AN460" i="3" s="1"/>
  <c r="E460" i="3"/>
  <c r="AN457" i="3" l="1"/>
  <c r="AN489" i="3"/>
  <c r="AN500" i="3"/>
  <c r="AN503" i="3"/>
  <c r="AN491" i="3"/>
  <c r="AN490" i="3"/>
  <c r="AN498" i="3"/>
  <c r="AN499" i="3"/>
  <c r="AN461" i="3"/>
  <c r="AN469" i="3"/>
  <c r="AN501" i="3"/>
  <c r="AN456" i="3"/>
  <c r="AN488" i="3"/>
  <c r="AN504" i="3"/>
  <c r="AN502" i="3"/>
  <c r="AN512" i="3"/>
  <c r="AZ512" i="3" s="1"/>
  <c r="AN463" i="3"/>
  <c r="AN536" i="3"/>
  <c r="AN535" i="3"/>
  <c r="AN537" i="3"/>
  <c r="AN534" i="3"/>
  <c r="AN511" i="3"/>
  <c r="AN9" i="3"/>
  <c r="AN16" i="3"/>
  <c r="AN24" i="3"/>
  <c r="AN32" i="3"/>
  <c r="AN14" i="3"/>
  <c r="AN22" i="3"/>
  <c r="AN30" i="3"/>
  <c r="AN8" i="3"/>
  <c r="AN17" i="3"/>
  <c r="AN25" i="3"/>
  <c r="AN10" i="3"/>
  <c r="AN18" i="3"/>
  <c r="AN26" i="3"/>
  <c r="AN34" i="3"/>
  <c r="AN23" i="3"/>
  <c r="AN33" i="3"/>
  <c r="AN42" i="3"/>
  <c r="AN50" i="3"/>
  <c r="AN13" i="3"/>
  <c r="AN29" i="3"/>
  <c r="AN37" i="3"/>
  <c r="AN45" i="3"/>
  <c r="AN53" i="3"/>
  <c r="AN61" i="3"/>
  <c r="AN69" i="3"/>
  <c r="AN77" i="3"/>
  <c r="AN85" i="3"/>
  <c r="AN93" i="3"/>
  <c r="AN101" i="3"/>
  <c r="AN109" i="3"/>
  <c r="AN117" i="3"/>
  <c r="AN125" i="3"/>
  <c r="AN133" i="3"/>
  <c r="AN141" i="3"/>
  <c r="AN149" i="3"/>
  <c r="AN157" i="3"/>
  <c r="AN165" i="3"/>
  <c r="AN19" i="3"/>
  <c r="AN40" i="3"/>
  <c r="AN48" i="3"/>
  <c r="AN56" i="3"/>
  <c r="AN64" i="3"/>
  <c r="AN72" i="3"/>
  <c r="AN80" i="3"/>
  <c r="AN88" i="3"/>
  <c r="AN96" i="3"/>
  <c r="AN104" i="3"/>
  <c r="AN112" i="3"/>
  <c r="AN120" i="3"/>
  <c r="AN128" i="3"/>
  <c r="AN136" i="3"/>
  <c r="AN144" i="3"/>
  <c r="AN152" i="3"/>
  <c r="AN20" i="3"/>
  <c r="AN43" i="3"/>
  <c r="AN21" i="3"/>
  <c r="AN31" i="3"/>
  <c r="AN41" i="3"/>
  <c r="AN49" i="3"/>
  <c r="AN57" i="3"/>
  <c r="AN65" i="3"/>
  <c r="AN73" i="3"/>
  <c r="AN81" i="3"/>
  <c r="AN89" i="3"/>
  <c r="AN97" i="3"/>
  <c r="AN105" i="3"/>
  <c r="AN113" i="3"/>
  <c r="AN121" i="3"/>
  <c r="AN129" i="3"/>
  <c r="AN137" i="3"/>
  <c r="AN145" i="3"/>
  <c r="AN153" i="3"/>
  <c r="AN161" i="3"/>
  <c r="AN169" i="3"/>
  <c r="AN70" i="3"/>
  <c r="AN74" i="3"/>
  <c r="AN83" i="3"/>
  <c r="AN87" i="3"/>
  <c r="AN100" i="3"/>
  <c r="AN134" i="3"/>
  <c r="AN138" i="3"/>
  <c r="AN147" i="3"/>
  <c r="AN151" i="3"/>
  <c r="AN159" i="3"/>
  <c r="AN166" i="3"/>
  <c r="AN175" i="3"/>
  <c r="AN183" i="3"/>
  <c r="AN191" i="3"/>
  <c r="AN199" i="3"/>
  <c r="AN207" i="3"/>
  <c r="AN215" i="3"/>
  <c r="AN223" i="3"/>
  <c r="AN231" i="3"/>
  <c r="AN239" i="3"/>
  <c r="AN247" i="3"/>
  <c r="AN255" i="3"/>
  <c r="AN263" i="3"/>
  <c r="AN271" i="3"/>
  <c r="AN279" i="3"/>
  <c r="AN287" i="3"/>
  <c r="AN35" i="3"/>
  <c r="AN62" i="3"/>
  <c r="AN66" i="3"/>
  <c r="AN75" i="3"/>
  <c r="AN79" i="3"/>
  <c r="AN92" i="3"/>
  <c r="AN126" i="3"/>
  <c r="AN130" i="3"/>
  <c r="AN139" i="3"/>
  <c r="AN143" i="3"/>
  <c r="AN156" i="3"/>
  <c r="AN163" i="3"/>
  <c r="AN170" i="3"/>
  <c r="AN178" i="3"/>
  <c r="AN186" i="3"/>
  <c r="AN194" i="3"/>
  <c r="AN202" i="3"/>
  <c r="AN210" i="3"/>
  <c r="AN218" i="3"/>
  <c r="AN226" i="3"/>
  <c r="AN234" i="3"/>
  <c r="AN242" i="3"/>
  <c r="AN250" i="3"/>
  <c r="AN258" i="3"/>
  <c r="AN266" i="3"/>
  <c r="AN274" i="3"/>
  <c r="AN282" i="3"/>
  <c r="AN54" i="3"/>
  <c r="AN58" i="3"/>
  <c r="AN67" i="3"/>
  <c r="AN71" i="3"/>
  <c r="AN84" i="3"/>
  <c r="AN118" i="3"/>
  <c r="AN122" i="3"/>
  <c r="AN131" i="3"/>
  <c r="AN135" i="3"/>
  <c r="AZ135" i="3" s="1"/>
  <c r="BW135" i="3" s="1"/>
  <c r="AN148" i="3"/>
  <c r="AN160" i="3"/>
  <c r="AN167" i="3"/>
  <c r="AN173" i="3"/>
  <c r="AN181" i="3"/>
  <c r="AN189" i="3"/>
  <c r="AN197" i="3"/>
  <c r="AZ197" i="3" s="1"/>
  <c r="BW197" i="3" s="1"/>
  <c r="AN205" i="3"/>
  <c r="AN213" i="3"/>
  <c r="AN221" i="3"/>
  <c r="AN229" i="3"/>
  <c r="AN237" i="3"/>
  <c r="AN245" i="3"/>
  <c r="AN253" i="3"/>
  <c r="AN261" i="3"/>
  <c r="AN269" i="3"/>
  <c r="AN277" i="3"/>
  <c r="AN285" i="3"/>
  <c r="AN11" i="3"/>
  <c r="AN36" i="3"/>
  <c r="AN44" i="3"/>
  <c r="AN59" i="3"/>
  <c r="AN63" i="3"/>
  <c r="AN76" i="3"/>
  <c r="AN110" i="3"/>
  <c r="AN114" i="3"/>
  <c r="AN123" i="3"/>
  <c r="AN127" i="3"/>
  <c r="AN140" i="3"/>
  <c r="AN164" i="3"/>
  <c r="AN176" i="3"/>
  <c r="AN184" i="3"/>
  <c r="AN192" i="3"/>
  <c r="AN200" i="3"/>
  <c r="AN208" i="3"/>
  <c r="AN216" i="3"/>
  <c r="AN224" i="3"/>
  <c r="AN232" i="3"/>
  <c r="AN240" i="3"/>
  <c r="AN248" i="3"/>
  <c r="AN256" i="3"/>
  <c r="AN264" i="3"/>
  <c r="AN272" i="3"/>
  <c r="AN280" i="3"/>
  <c r="AN288" i="3"/>
  <c r="AN15" i="3"/>
  <c r="AN28" i="3"/>
  <c r="AN46" i="3"/>
  <c r="AN39" i="3"/>
  <c r="AN52" i="3"/>
  <c r="AN86" i="3"/>
  <c r="AN90" i="3"/>
  <c r="AN99" i="3"/>
  <c r="AN103" i="3"/>
  <c r="AN116" i="3"/>
  <c r="AN150" i="3"/>
  <c r="AN154" i="3"/>
  <c r="AN158" i="3"/>
  <c r="AN177" i="3"/>
  <c r="AN185" i="3"/>
  <c r="AN193" i="3"/>
  <c r="AN201" i="3"/>
  <c r="AN209" i="3"/>
  <c r="AN217" i="3"/>
  <c r="AN225" i="3"/>
  <c r="AN233" i="3"/>
  <c r="AN241" i="3"/>
  <c r="AN249" i="3"/>
  <c r="AN257" i="3"/>
  <c r="AN265" i="3"/>
  <c r="AN273" i="3"/>
  <c r="AN281" i="3"/>
  <c r="AN289" i="3"/>
  <c r="AN47" i="3"/>
  <c r="AN78" i="3"/>
  <c r="AN82" i="3"/>
  <c r="AN91" i="3"/>
  <c r="AN95" i="3"/>
  <c r="AN12" i="3"/>
  <c r="AN155" i="3"/>
  <c r="AN180" i="3"/>
  <c r="AN195" i="3"/>
  <c r="AN230" i="3"/>
  <c r="AN244" i="3"/>
  <c r="AN259" i="3"/>
  <c r="AN294" i="3"/>
  <c r="AN302" i="3"/>
  <c r="AN310" i="3"/>
  <c r="AN318" i="3"/>
  <c r="AZ318" i="3" s="1"/>
  <c r="AN326" i="3"/>
  <c r="AN27" i="3"/>
  <c r="AN98" i="3"/>
  <c r="AN111" i="3"/>
  <c r="AN174" i="3"/>
  <c r="AN188" i="3"/>
  <c r="AN203" i="3"/>
  <c r="AN238" i="3"/>
  <c r="AN252" i="3"/>
  <c r="AN267" i="3"/>
  <c r="AN297" i="3"/>
  <c r="AN305" i="3"/>
  <c r="AN313" i="3"/>
  <c r="AN321" i="3"/>
  <c r="AN329" i="3"/>
  <c r="AN337" i="3"/>
  <c r="AN345" i="3"/>
  <c r="AN353" i="3"/>
  <c r="AN361" i="3"/>
  <c r="AN369" i="3"/>
  <c r="AN377" i="3"/>
  <c r="AN385" i="3"/>
  <c r="AN393" i="3"/>
  <c r="AN401" i="3"/>
  <c r="AN409" i="3"/>
  <c r="AN417" i="3"/>
  <c r="AN425" i="3"/>
  <c r="AN433" i="3"/>
  <c r="AN38" i="3"/>
  <c r="AN68" i="3"/>
  <c r="AN102" i="3"/>
  <c r="AN124" i="3"/>
  <c r="AN146" i="3"/>
  <c r="AN168" i="3"/>
  <c r="AN182" i="3"/>
  <c r="AN196" i="3"/>
  <c r="AZ196" i="3" s="1"/>
  <c r="BW196" i="3" s="1"/>
  <c r="AN211" i="3"/>
  <c r="AN246" i="3"/>
  <c r="AN260" i="3"/>
  <c r="AN275" i="3"/>
  <c r="AN292" i="3"/>
  <c r="AN300" i="3"/>
  <c r="AN308" i="3"/>
  <c r="AN316" i="3"/>
  <c r="AN324" i="3"/>
  <c r="AN332" i="3"/>
  <c r="AN340" i="3"/>
  <c r="AN348" i="3"/>
  <c r="AN356" i="3"/>
  <c r="AN364" i="3"/>
  <c r="AN372" i="3"/>
  <c r="AN380" i="3"/>
  <c r="AN388" i="3"/>
  <c r="AN396" i="3"/>
  <c r="AN404" i="3"/>
  <c r="AN412" i="3"/>
  <c r="AN420" i="3"/>
  <c r="AN428" i="3"/>
  <c r="AN436" i="3"/>
  <c r="AN444" i="3"/>
  <c r="AN115" i="3"/>
  <c r="AN190" i="3"/>
  <c r="AN204" i="3"/>
  <c r="AN219" i="3"/>
  <c r="AN254" i="3"/>
  <c r="AN268" i="3"/>
  <c r="AN283" i="3"/>
  <c r="AN295" i="3"/>
  <c r="AN303" i="3"/>
  <c r="AN311" i="3"/>
  <c r="AN319" i="3"/>
  <c r="AN327" i="3"/>
  <c r="AN335" i="3"/>
  <c r="AN343" i="3"/>
  <c r="AN351" i="3"/>
  <c r="AN359" i="3"/>
  <c r="AN367" i="3"/>
  <c r="AN375" i="3"/>
  <c r="AN383" i="3"/>
  <c r="AN391" i="3"/>
  <c r="AN399" i="3"/>
  <c r="AN407" i="3"/>
  <c r="AN415" i="3"/>
  <c r="AN423" i="3"/>
  <c r="AN431" i="3"/>
  <c r="AN439" i="3"/>
  <c r="AN51" i="3"/>
  <c r="AN198" i="3"/>
  <c r="AN212" i="3"/>
  <c r="AN227" i="3"/>
  <c r="AN262" i="3"/>
  <c r="AN276" i="3"/>
  <c r="AN290" i="3"/>
  <c r="AN298" i="3"/>
  <c r="AN306" i="3"/>
  <c r="AN314" i="3"/>
  <c r="AN322" i="3"/>
  <c r="AN330" i="3"/>
  <c r="AN338" i="3"/>
  <c r="AN346" i="3"/>
  <c r="AN354" i="3"/>
  <c r="AN362" i="3"/>
  <c r="AN370" i="3"/>
  <c r="AN378" i="3"/>
  <c r="AN386" i="3"/>
  <c r="AN394" i="3"/>
  <c r="AN402" i="3"/>
  <c r="AN410" i="3"/>
  <c r="AN418" i="3"/>
  <c r="AN426" i="3"/>
  <c r="AN434" i="3"/>
  <c r="AN442" i="3"/>
  <c r="AN55" i="3"/>
  <c r="AN106" i="3"/>
  <c r="AN171" i="3"/>
  <c r="AN206" i="3"/>
  <c r="AN220" i="3"/>
  <c r="AN235" i="3"/>
  <c r="AN270" i="3"/>
  <c r="AN284" i="3"/>
  <c r="AN293" i="3"/>
  <c r="AN301" i="3"/>
  <c r="AN309" i="3"/>
  <c r="AN317" i="3"/>
  <c r="AN325" i="3"/>
  <c r="AN333" i="3"/>
  <c r="AN107" i="3"/>
  <c r="AN119" i="3"/>
  <c r="AN162" i="3"/>
  <c r="AN179" i="3"/>
  <c r="AN214" i="3"/>
  <c r="AN228" i="3"/>
  <c r="AN243" i="3"/>
  <c r="AN278" i="3"/>
  <c r="AN296" i="3"/>
  <c r="AN304" i="3"/>
  <c r="AN312" i="3"/>
  <c r="AN320" i="3"/>
  <c r="AN328" i="3"/>
  <c r="AN336" i="3"/>
  <c r="AN344" i="3"/>
  <c r="AN352" i="3"/>
  <c r="AN360" i="3"/>
  <c r="AN368" i="3"/>
  <c r="AN376" i="3"/>
  <c r="AN384" i="3"/>
  <c r="AN392" i="3"/>
  <c r="AN400" i="3"/>
  <c r="AN408" i="3"/>
  <c r="AN416" i="3"/>
  <c r="AN424" i="3"/>
  <c r="AN432" i="3"/>
  <c r="AN60" i="3"/>
  <c r="AN94" i="3"/>
  <c r="AN108" i="3"/>
  <c r="AN132" i="3"/>
  <c r="AN142" i="3"/>
  <c r="AN172" i="3"/>
  <c r="AN187" i="3"/>
  <c r="AN222" i="3"/>
  <c r="AN236" i="3"/>
  <c r="AN251" i="3"/>
  <c r="AN286" i="3"/>
  <c r="AN291" i="3"/>
  <c r="AN299" i="3"/>
  <c r="AN307" i="3"/>
  <c r="AN315" i="3"/>
  <c r="AN323" i="3"/>
  <c r="AN331" i="3"/>
  <c r="AN339" i="3"/>
  <c r="AN347" i="3"/>
  <c r="AN355" i="3"/>
  <c r="AN363" i="3"/>
  <c r="AN371" i="3"/>
  <c r="AN379" i="3"/>
  <c r="AN387" i="3"/>
  <c r="AN395" i="3"/>
  <c r="AN403" i="3"/>
  <c r="AN411" i="3"/>
  <c r="AN419" i="3"/>
  <c r="AN427" i="3"/>
  <c r="AN435" i="3"/>
  <c r="AN341" i="3"/>
  <c r="AN373" i="3"/>
  <c r="AN405" i="3"/>
  <c r="AN437" i="3"/>
  <c r="AN342" i="3"/>
  <c r="AN374" i="3"/>
  <c r="AN406" i="3"/>
  <c r="AN438" i="3"/>
  <c r="AN443" i="3"/>
  <c r="AN446" i="3"/>
  <c r="AN365" i="3"/>
  <c r="AN397" i="3"/>
  <c r="AN429" i="3"/>
  <c r="AN449" i="3"/>
  <c r="AN334" i="3"/>
  <c r="AN366" i="3"/>
  <c r="AN398" i="3"/>
  <c r="AN430" i="3"/>
  <c r="AN440" i="3"/>
  <c r="AN357" i="3"/>
  <c r="AN389" i="3"/>
  <c r="AN421" i="3"/>
  <c r="AN447" i="3"/>
  <c r="AN358" i="3"/>
  <c r="AN390" i="3"/>
  <c r="AN422" i="3"/>
  <c r="AN450" i="3"/>
  <c r="AN349" i="3"/>
  <c r="AN381" i="3"/>
  <c r="AN413" i="3"/>
  <c r="AN441" i="3"/>
  <c r="AN445" i="3"/>
  <c r="AN350" i="3"/>
  <c r="AN382" i="3"/>
  <c r="AN414" i="3"/>
  <c r="AN448" i="3"/>
  <c r="CB460" i="3"/>
  <c r="CO460" i="3"/>
  <c r="AO4" i="3"/>
  <c r="BZ460" i="3"/>
  <c r="BV460" i="3"/>
  <c r="BX460" i="3"/>
  <c r="BF460" i="3"/>
  <c r="BT460" i="3"/>
  <c r="BD460" i="3"/>
  <c r="BR460" i="3"/>
  <c r="BP460" i="3"/>
  <c r="BN460" i="3"/>
  <c r="BL460" i="3"/>
  <c r="BJ460" i="3"/>
  <c r="BH460" i="3"/>
  <c r="AO502" i="3" l="1"/>
  <c r="AO457" i="3"/>
  <c r="AO489" i="3"/>
  <c r="AO504" i="3"/>
  <c r="AO500" i="3"/>
  <c r="AO503" i="3"/>
  <c r="AO490" i="3"/>
  <c r="AO498" i="3"/>
  <c r="AO488" i="3"/>
  <c r="AO461" i="3"/>
  <c r="AO469" i="3"/>
  <c r="AO501" i="3"/>
  <c r="AO456" i="3"/>
  <c r="AO499" i="3"/>
  <c r="AO491" i="3"/>
  <c r="AO512" i="3"/>
  <c r="BA512" i="3" s="1"/>
  <c r="CJ512" i="3" s="1"/>
  <c r="AO463" i="3"/>
  <c r="AO537" i="3"/>
  <c r="AO536" i="3"/>
  <c r="AO535" i="3"/>
  <c r="AO534" i="3"/>
  <c r="AO511" i="3"/>
  <c r="AO460" i="3"/>
  <c r="AO13" i="3"/>
  <c r="AO21" i="3"/>
  <c r="AO29" i="3"/>
  <c r="AO9" i="3"/>
  <c r="AO11" i="3"/>
  <c r="AO19" i="3"/>
  <c r="AO27" i="3"/>
  <c r="AO14" i="3"/>
  <c r="AO22" i="3"/>
  <c r="AO15" i="3"/>
  <c r="AO23" i="3"/>
  <c r="AO31" i="3"/>
  <c r="AO12" i="3"/>
  <c r="AO28" i="3"/>
  <c r="AO36" i="3"/>
  <c r="AO39" i="3"/>
  <c r="AO47" i="3"/>
  <c r="AO18" i="3"/>
  <c r="AO33" i="3"/>
  <c r="AO42" i="3"/>
  <c r="AO50" i="3"/>
  <c r="AO58" i="3"/>
  <c r="AO66" i="3"/>
  <c r="AO74" i="3"/>
  <c r="AO82" i="3"/>
  <c r="AO90" i="3"/>
  <c r="AO98" i="3"/>
  <c r="AO106" i="3"/>
  <c r="AO114" i="3"/>
  <c r="AO122" i="3"/>
  <c r="AO130" i="3"/>
  <c r="AO138" i="3"/>
  <c r="AO146" i="3"/>
  <c r="AO154" i="3"/>
  <c r="AO162" i="3"/>
  <c r="AO24" i="3"/>
  <c r="AO37" i="3"/>
  <c r="AO45" i="3"/>
  <c r="AO53" i="3"/>
  <c r="AO61" i="3"/>
  <c r="AO69" i="3"/>
  <c r="AO77" i="3"/>
  <c r="AO85" i="3"/>
  <c r="AO93" i="3"/>
  <c r="AO101" i="3"/>
  <c r="AO109" i="3"/>
  <c r="AO117" i="3"/>
  <c r="AO125" i="3"/>
  <c r="AO133" i="3"/>
  <c r="AO141" i="3"/>
  <c r="AO149" i="3"/>
  <c r="AO8" i="3"/>
  <c r="AO25" i="3"/>
  <c r="AO30" i="3"/>
  <c r="AO34" i="3"/>
  <c r="AO40" i="3"/>
  <c r="AO10" i="3"/>
  <c r="AO26" i="3"/>
  <c r="AO35" i="3"/>
  <c r="AO38" i="3"/>
  <c r="AO46" i="3"/>
  <c r="AO54" i="3"/>
  <c r="AO62" i="3"/>
  <c r="AO70" i="3"/>
  <c r="AO78" i="3"/>
  <c r="AO86" i="3"/>
  <c r="AO94" i="3"/>
  <c r="AO102" i="3"/>
  <c r="AO110" i="3"/>
  <c r="AO118" i="3"/>
  <c r="AO126" i="3"/>
  <c r="AO134" i="3"/>
  <c r="AO142" i="3"/>
  <c r="AO150" i="3"/>
  <c r="AO158" i="3"/>
  <c r="AO166" i="3"/>
  <c r="AO20" i="3"/>
  <c r="AO32" i="3"/>
  <c r="AO41" i="3"/>
  <c r="AO48" i="3"/>
  <c r="AO57" i="3"/>
  <c r="AO91" i="3"/>
  <c r="AO95" i="3"/>
  <c r="AO104" i="3"/>
  <c r="AO108" i="3"/>
  <c r="AO121" i="3"/>
  <c r="AO155" i="3"/>
  <c r="AO172" i="3"/>
  <c r="AO180" i="3"/>
  <c r="AO188" i="3"/>
  <c r="AO196" i="3"/>
  <c r="BA196" i="3" s="1"/>
  <c r="BY196" i="3" s="1"/>
  <c r="AO204" i="3"/>
  <c r="AO212" i="3"/>
  <c r="AO220" i="3"/>
  <c r="AO228" i="3"/>
  <c r="AO236" i="3"/>
  <c r="AO244" i="3"/>
  <c r="AO252" i="3"/>
  <c r="AO260" i="3"/>
  <c r="AO268" i="3"/>
  <c r="AO276" i="3"/>
  <c r="AO284" i="3"/>
  <c r="AO83" i="3"/>
  <c r="AO87" i="3"/>
  <c r="AO96" i="3"/>
  <c r="AO100" i="3"/>
  <c r="AO113" i="3"/>
  <c r="AO147" i="3"/>
  <c r="AO151" i="3"/>
  <c r="AO159" i="3"/>
  <c r="AO175" i="3"/>
  <c r="AO183" i="3"/>
  <c r="AO191" i="3"/>
  <c r="AO199" i="3"/>
  <c r="AO207" i="3"/>
  <c r="AO215" i="3"/>
  <c r="AO223" i="3"/>
  <c r="AO231" i="3"/>
  <c r="AO239" i="3"/>
  <c r="AO247" i="3"/>
  <c r="AO255" i="3"/>
  <c r="AO263" i="3"/>
  <c r="AO271" i="3"/>
  <c r="AO279" i="3"/>
  <c r="AO287" i="3"/>
  <c r="AO43" i="3"/>
  <c r="AO49" i="3"/>
  <c r="AO75" i="3"/>
  <c r="AO79" i="3"/>
  <c r="AO88" i="3"/>
  <c r="AO92" i="3"/>
  <c r="AO105" i="3"/>
  <c r="AO139" i="3"/>
  <c r="AO143" i="3"/>
  <c r="AO152" i="3"/>
  <c r="AO156" i="3"/>
  <c r="AO163" i="3"/>
  <c r="AO170" i="3"/>
  <c r="AO178" i="3"/>
  <c r="AO186" i="3"/>
  <c r="AO194" i="3"/>
  <c r="AO202" i="3"/>
  <c r="AO210" i="3"/>
  <c r="AO218" i="3"/>
  <c r="AO226" i="3"/>
  <c r="AO234" i="3"/>
  <c r="AO242" i="3"/>
  <c r="AO250" i="3"/>
  <c r="AO258" i="3"/>
  <c r="AO266" i="3"/>
  <c r="AO274" i="3"/>
  <c r="AO282" i="3"/>
  <c r="AO67" i="3"/>
  <c r="AO71" i="3"/>
  <c r="AO80" i="3"/>
  <c r="AO84" i="3"/>
  <c r="AO97" i="3"/>
  <c r="AO131" i="3"/>
  <c r="AO135" i="3"/>
  <c r="BA135" i="3" s="1"/>
  <c r="BY135" i="3" s="1"/>
  <c r="AO144" i="3"/>
  <c r="AO148" i="3"/>
  <c r="AO160" i="3"/>
  <c r="AO167" i="3"/>
  <c r="AO173" i="3"/>
  <c r="AO181" i="3"/>
  <c r="AO189" i="3"/>
  <c r="AO197" i="3"/>
  <c r="BA197" i="3" s="1"/>
  <c r="BY197" i="3" s="1"/>
  <c r="AO205" i="3"/>
  <c r="AO213" i="3"/>
  <c r="AO221" i="3"/>
  <c r="AO229" i="3"/>
  <c r="AO237" i="3"/>
  <c r="AO245" i="3"/>
  <c r="AO253" i="3"/>
  <c r="AO261" i="3"/>
  <c r="AO269" i="3"/>
  <c r="AO277" i="3"/>
  <c r="AO285" i="3"/>
  <c r="AO51" i="3"/>
  <c r="AO55" i="3"/>
  <c r="AO16" i="3"/>
  <c r="AO56" i="3"/>
  <c r="AO60" i="3"/>
  <c r="AO73" i="3"/>
  <c r="AO107" i="3"/>
  <c r="AO111" i="3"/>
  <c r="AO120" i="3"/>
  <c r="AO124" i="3"/>
  <c r="AO137" i="3"/>
  <c r="AO165" i="3"/>
  <c r="AO174" i="3"/>
  <c r="AO182" i="3"/>
  <c r="AO190" i="3"/>
  <c r="AO198" i="3"/>
  <c r="AO206" i="3"/>
  <c r="AO214" i="3"/>
  <c r="AO222" i="3"/>
  <c r="AO230" i="3"/>
  <c r="AO238" i="3"/>
  <c r="AO246" i="3"/>
  <c r="AO254" i="3"/>
  <c r="AO262" i="3"/>
  <c r="AO270" i="3"/>
  <c r="AO278" i="3"/>
  <c r="AO286" i="3"/>
  <c r="AO17" i="3"/>
  <c r="AO52" i="3"/>
  <c r="AO65" i="3"/>
  <c r="AO99" i="3"/>
  <c r="AO63" i="3"/>
  <c r="AO132" i="3"/>
  <c r="AO187" i="3"/>
  <c r="AO201" i="3"/>
  <c r="AO216" i="3"/>
  <c r="AO251" i="3"/>
  <c r="AO265" i="3"/>
  <c r="AO280" i="3"/>
  <c r="AO291" i="3"/>
  <c r="AO299" i="3"/>
  <c r="AO307" i="3"/>
  <c r="AO315" i="3"/>
  <c r="AO323" i="3"/>
  <c r="AO331" i="3"/>
  <c r="AO64" i="3"/>
  <c r="AO81" i="3"/>
  <c r="AO123" i="3"/>
  <c r="AO145" i="3"/>
  <c r="AO157" i="3"/>
  <c r="AO195" i="3"/>
  <c r="AO209" i="3"/>
  <c r="AO224" i="3"/>
  <c r="AO259" i="3"/>
  <c r="AO273" i="3"/>
  <c r="AO288" i="3"/>
  <c r="AO294" i="3"/>
  <c r="AO302" i="3"/>
  <c r="AO310" i="3"/>
  <c r="AO318" i="3"/>
  <c r="BA318" i="3" s="1"/>
  <c r="CJ318" i="3" s="1"/>
  <c r="AO326" i="3"/>
  <c r="AO334" i="3"/>
  <c r="AO342" i="3"/>
  <c r="AO350" i="3"/>
  <c r="AO358" i="3"/>
  <c r="AO366" i="3"/>
  <c r="AO374" i="3"/>
  <c r="AO382" i="3"/>
  <c r="AO390" i="3"/>
  <c r="AO398" i="3"/>
  <c r="AO406" i="3"/>
  <c r="AO414" i="3"/>
  <c r="AO422" i="3"/>
  <c r="AO430" i="3"/>
  <c r="AO438" i="3"/>
  <c r="AO112" i="3"/>
  <c r="AO136" i="3"/>
  <c r="AO203" i="3"/>
  <c r="AO217" i="3"/>
  <c r="AO232" i="3"/>
  <c r="AO267" i="3"/>
  <c r="AO281" i="3"/>
  <c r="AO297" i="3"/>
  <c r="AO305" i="3"/>
  <c r="AO313" i="3"/>
  <c r="AO321" i="3"/>
  <c r="AO329" i="3"/>
  <c r="AO337" i="3"/>
  <c r="AO345" i="3"/>
  <c r="AO353" i="3"/>
  <c r="AO361" i="3"/>
  <c r="AO369" i="3"/>
  <c r="AO377" i="3"/>
  <c r="AO385" i="3"/>
  <c r="AO393" i="3"/>
  <c r="AO401" i="3"/>
  <c r="AO409" i="3"/>
  <c r="AO417" i="3"/>
  <c r="AO425" i="3"/>
  <c r="AO433" i="3"/>
  <c r="AO441" i="3"/>
  <c r="AO44" i="3"/>
  <c r="AO68" i="3"/>
  <c r="AO168" i="3"/>
  <c r="AO176" i="3"/>
  <c r="AO211" i="3"/>
  <c r="AO225" i="3"/>
  <c r="AO240" i="3"/>
  <c r="AO275" i="3"/>
  <c r="AO289" i="3"/>
  <c r="AO292" i="3"/>
  <c r="AO300" i="3"/>
  <c r="AO308" i="3"/>
  <c r="AO316" i="3"/>
  <c r="AO324" i="3"/>
  <c r="AO332" i="3"/>
  <c r="AO340" i="3"/>
  <c r="AO348" i="3"/>
  <c r="AO356" i="3"/>
  <c r="AO364" i="3"/>
  <c r="AO372" i="3"/>
  <c r="AO380" i="3"/>
  <c r="AO388" i="3"/>
  <c r="AO396" i="3"/>
  <c r="AO404" i="3"/>
  <c r="AO412" i="3"/>
  <c r="AO420" i="3"/>
  <c r="AO428" i="3"/>
  <c r="AO436" i="3"/>
  <c r="AO72" i="3"/>
  <c r="AO89" i="3"/>
  <c r="AO103" i="3"/>
  <c r="AO115" i="3"/>
  <c r="AO127" i="3"/>
  <c r="AO169" i="3"/>
  <c r="AO184" i="3"/>
  <c r="AO219" i="3"/>
  <c r="AO233" i="3"/>
  <c r="AO248" i="3"/>
  <c r="AO283" i="3"/>
  <c r="AO295" i="3"/>
  <c r="AO303" i="3"/>
  <c r="AO311" i="3"/>
  <c r="AO319" i="3"/>
  <c r="AO327" i="3"/>
  <c r="AO335" i="3"/>
  <c r="AO343" i="3"/>
  <c r="AO351" i="3"/>
  <c r="AO359" i="3"/>
  <c r="AO367" i="3"/>
  <c r="AO375" i="3"/>
  <c r="AO383" i="3"/>
  <c r="AO391" i="3"/>
  <c r="AO399" i="3"/>
  <c r="AO407" i="3"/>
  <c r="AO415" i="3"/>
  <c r="AO423" i="3"/>
  <c r="AO431" i="3"/>
  <c r="AO439" i="3"/>
  <c r="AO116" i="3"/>
  <c r="AO128" i="3"/>
  <c r="AO140" i="3"/>
  <c r="AO161" i="3"/>
  <c r="AO177" i="3"/>
  <c r="AO192" i="3"/>
  <c r="AO227" i="3"/>
  <c r="AO241" i="3"/>
  <c r="AO256" i="3"/>
  <c r="AO290" i="3"/>
  <c r="AO298" i="3"/>
  <c r="AO306" i="3"/>
  <c r="AO314" i="3"/>
  <c r="AO322" i="3"/>
  <c r="AO330" i="3"/>
  <c r="AO59" i="3"/>
  <c r="AO76" i="3"/>
  <c r="AO129" i="3"/>
  <c r="AO153" i="3"/>
  <c r="AO171" i="3"/>
  <c r="AO185" i="3"/>
  <c r="AO200" i="3"/>
  <c r="AO235" i="3"/>
  <c r="AO249" i="3"/>
  <c r="AO264" i="3"/>
  <c r="AO293" i="3"/>
  <c r="AO301" i="3"/>
  <c r="AO309" i="3"/>
  <c r="AO317" i="3"/>
  <c r="AO325" i="3"/>
  <c r="AO333" i="3"/>
  <c r="AO341" i="3"/>
  <c r="AO349" i="3"/>
  <c r="AO357" i="3"/>
  <c r="AO365" i="3"/>
  <c r="AO373" i="3"/>
  <c r="AO381" i="3"/>
  <c r="AO389" i="3"/>
  <c r="AO397" i="3"/>
  <c r="AO405" i="3"/>
  <c r="AO413" i="3"/>
  <c r="AO421" i="3"/>
  <c r="AO429" i="3"/>
  <c r="AO437" i="3"/>
  <c r="AO119" i="3"/>
  <c r="AO164" i="3"/>
  <c r="AO179" i="3"/>
  <c r="AO193" i="3"/>
  <c r="AO208" i="3"/>
  <c r="AO243" i="3"/>
  <c r="AO257" i="3"/>
  <c r="AO272" i="3"/>
  <c r="AO296" i="3"/>
  <c r="AO304" i="3"/>
  <c r="AO312" i="3"/>
  <c r="AO320" i="3"/>
  <c r="AO328" i="3"/>
  <c r="AO336" i="3"/>
  <c r="AO344" i="3"/>
  <c r="AO352" i="3"/>
  <c r="AO360" i="3"/>
  <c r="AO368" i="3"/>
  <c r="AO376" i="3"/>
  <c r="AO384" i="3"/>
  <c r="AO392" i="3"/>
  <c r="AO400" i="3"/>
  <c r="AO408" i="3"/>
  <c r="AO416" i="3"/>
  <c r="AO424" i="3"/>
  <c r="AO432" i="3"/>
  <c r="AO362" i="3"/>
  <c r="AO394" i="3"/>
  <c r="AO426" i="3"/>
  <c r="AO448" i="3"/>
  <c r="AO363" i="3"/>
  <c r="AO395" i="3"/>
  <c r="AO427" i="3"/>
  <c r="AO354" i="3"/>
  <c r="AO386" i="3"/>
  <c r="AO418" i="3"/>
  <c r="AO443" i="3"/>
  <c r="AO446" i="3"/>
  <c r="AO355" i="3"/>
  <c r="AO387" i="3"/>
  <c r="AO419" i="3"/>
  <c r="AO449" i="3"/>
  <c r="AO346" i="3"/>
  <c r="AO378" i="3"/>
  <c r="AO410" i="3"/>
  <c r="AO440" i="3"/>
  <c r="AO444" i="3"/>
  <c r="AO347" i="3"/>
  <c r="AO379" i="3"/>
  <c r="AO411" i="3"/>
  <c r="AO447" i="3"/>
  <c r="AO338" i="3"/>
  <c r="AO370" i="3"/>
  <c r="AO402" i="3"/>
  <c r="AO434" i="3"/>
  <c r="AO450" i="3"/>
  <c r="AO339" i="3"/>
  <c r="AO371" i="3"/>
  <c r="AO403" i="3"/>
  <c r="AO435" i="3"/>
  <c r="AO442" i="3"/>
  <c r="AO445" i="3"/>
  <c r="BA9" i="3"/>
  <c r="CO9" i="3" s="1"/>
  <c r="AZ9" i="3"/>
  <c r="D517" i="3"/>
  <c r="D516" i="3"/>
  <c r="E242" i="3"/>
  <c r="E240" i="3"/>
  <c r="E296" i="3"/>
  <c r="E428" i="3"/>
  <c r="E389" i="3"/>
  <c r="B389" i="3"/>
  <c r="E388" i="3"/>
  <c r="B388" i="3"/>
  <c r="E387" i="3"/>
  <c r="B387" i="3"/>
  <c r="E386" i="3"/>
  <c r="B386" i="3"/>
  <c r="E378" i="3"/>
  <c r="E375" i="3"/>
  <c r="E275" i="3"/>
  <c r="E273" i="3"/>
  <c r="E223" i="3"/>
  <c r="E216" i="3"/>
  <c r="E17" i="3"/>
  <c r="AM516" i="3" l="1"/>
  <c r="AN516" i="3"/>
  <c r="AO516" i="3"/>
  <c r="AM517" i="3"/>
  <c r="AN517" i="3"/>
  <c r="AO517" i="3"/>
  <c r="CB240" i="3"/>
  <c r="CO240" i="3"/>
  <c r="CB375" i="3"/>
  <c r="CO375" i="3"/>
  <c r="CB223" i="3"/>
  <c r="CO223" i="3"/>
  <c r="CB378" i="3"/>
  <c r="CO378" i="3"/>
  <c r="CB389" i="3"/>
  <c r="CO389" i="3"/>
  <c r="CB428" i="3"/>
  <c r="CO428" i="3"/>
  <c r="CB216" i="3"/>
  <c r="CO216" i="3"/>
  <c r="CB17" i="3"/>
  <c r="CJ17" i="3"/>
  <c r="CB386" i="3"/>
  <c r="CO386" i="3"/>
  <c r="CB296" i="3"/>
  <c r="CO296" i="3"/>
  <c r="CB387" i="3"/>
  <c r="CO387" i="3"/>
  <c r="CB273" i="3"/>
  <c r="CO273" i="3"/>
  <c r="CB242" i="3"/>
  <c r="CO242" i="3"/>
  <c r="CB275" i="3"/>
  <c r="CO275" i="3"/>
  <c r="CB388" i="3"/>
  <c r="CO388" i="3"/>
  <c r="BU216" i="3"/>
  <c r="BW216" i="3"/>
  <c r="BY216" i="3"/>
  <c r="BU388" i="3"/>
  <c r="BW388" i="3"/>
  <c r="BY388" i="3"/>
  <c r="BU240" i="3"/>
  <c r="BW240" i="3"/>
  <c r="BY240" i="3"/>
  <c r="BY375" i="3"/>
  <c r="BW375" i="3"/>
  <c r="BU375" i="3"/>
  <c r="BU275" i="3"/>
  <c r="BW275" i="3"/>
  <c r="BY275" i="3"/>
  <c r="BU387" i="3"/>
  <c r="BW387" i="3"/>
  <c r="BY387" i="3"/>
  <c r="BU296" i="3"/>
  <c r="BW296" i="3"/>
  <c r="BY296" i="3"/>
  <c r="BW17" i="3"/>
  <c r="BY17" i="3"/>
  <c r="BU17" i="3"/>
  <c r="BU273" i="3"/>
  <c r="BW273" i="3"/>
  <c r="BY273" i="3"/>
  <c r="BW386" i="3"/>
  <c r="BY386" i="3"/>
  <c r="BU386" i="3"/>
  <c r="BU428" i="3"/>
  <c r="BW428" i="3"/>
  <c r="BY428" i="3"/>
  <c r="BU223" i="3"/>
  <c r="BW223" i="3"/>
  <c r="BY223" i="3"/>
  <c r="BW378" i="3"/>
  <c r="BY378" i="3"/>
  <c r="BU378" i="3"/>
  <c r="BU389" i="3"/>
  <c r="BW389" i="3"/>
  <c r="BY389" i="3"/>
  <c r="BU242" i="3"/>
  <c r="BW242" i="3"/>
  <c r="BY242" i="3"/>
  <c r="E516" i="3"/>
  <c r="E517" i="3"/>
  <c r="BG242" i="3"/>
  <c r="BI242" i="3"/>
  <c r="BK242" i="3"/>
  <c r="BM242" i="3"/>
  <c r="BO242" i="3"/>
  <c r="BQ242" i="3"/>
  <c r="BC242" i="3"/>
  <c r="BS242" i="3"/>
  <c r="BE242" i="3"/>
  <c r="BG240" i="3"/>
  <c r="BI240" i="3"/>
  <c r="BK240" i="3"/>
  <c r="BM240" i="3"/>
  <c r="BO240" i="3"/>
  <c r="BQ240" i="3"/>
  <c r="BC240" i="3"/>
  <c r="BS240" i="3"/>
  <c r="BE240" i="3"/>
  <c r="BG296" i="3"/>
  <c r="BI296" i="3"/>
  <c r="BK296" i="3"/>
  <c r="BM296" i="3"/>
  <c r="BO296" i="3"/>
  <c r="BQ296" i="3"/>
  <c r="BC296" i="3"/>
  <c r="BS296" i="3"/>
  <c r="BE296" i="3"/>
  <c r="BG428" i="3"/>
  <c r="BI428" i="3"/>
  <c r="BK428" i="3"/>
  <c r="BM428" i="3"/>
  <c r="BO428" i="3"/>
  <c r="BQ428" i="3"/>
  <c r="BC428" i="3"/>
  <c r="BS428" i="3"/>
  <c r="BE428" i="3"/>
  <c r="BG389" i="3"/>
  <c r="BK389" i="3"/>
  <c r="BG388" i="3"/>
  <c r="BK388" i="3"/>
  <c r="BG387" i="3"/>
  <c r="BK387" i="3"/>
  <c r="BG386" i="3"/>
  <c r="BK386" i="3"/>
  <c r="BI386" i="3"/>
  <c r="BI387" i="3"/>
  <c r="BI388" i="3"/>
  <c r="BI389" i="3"/>
  <c r="BM386" i="3"/>
  <c r="BM387" i="3"/>
  <c r="BM388" i="3"/>
  <c r="BM389" i="3"/>
  <c r="BO386" i="3"/>
  <c r="BO387" i="3"/>
  <c r="BO388" i="3"/>
  <c r="BO389" i="3"/>
  <c r="BQ386" i="3"/>
  <c r="BQ387" i="3"/>
  <c r="BQ388" i="3"/>
  <c r="BQ389" i="3"/>
  <c r="BC386" i="3"/>
  <c r="BS386" i="3"/>
  <c r="BC387" i="3"/>
  <c r="BS387" i="3"/>
  <c r="BC388" i="3"/>
  <c r="BS388" i="3"/>
  <c r="BC389" i="3"/>
  <c r="BS389" i="3"/>
  <c r="BE386" i="3"/>
  <c r="BE387" i="3"/>
  <c r="BE388" i="3"/>
  <c r="BE389" i="3"/>
  <c r="BG378" i="3"/>
  <c r="BI378" i="3"/>
  <c r="BK378" i="3"/>
  <c r="BM378" i="3"/>
  <c r="BO378" i="3"/>
  <c r="BQ378" i="3"/>
  <c r="BC378" i="3"/>
  <c r="BS378" i="3"/>
  <c r="BE378" i="3"/>
  <c r="BG375" i="3"/>
  <c r="BI375" i="3"/>
  <c r="BK375" i="3"/>
  <c r="BM375" i="3"/>
  <c r="BO375" i="3"/>
  <c r="BQ375" i="3"/>
  <c r="BC375" i="3"/>
  <c r="BS375" i="3"/>
  <c r="BE375" i="3"/>
  <c r="BG275" i="3"/>
  <c r="BI275" i="3"/>
  <c r="BK275" i="3"/>
  <c r="BM275" i="3"/>
  <c r="BO275" i="3"/>
  <c r="BQ275" i="3"/>
  <c r="BC275" i="3"/>
  <c r="BS275" i="3"/>
  <c r="BE275" i="3"/>
  <c r="BG273" i="3"/>
  <c r="BK273" i="3"/>
  <c r="BI273" i="3"/>
  <c r="BM273" i="3"/>
  <c r="BO273" i="3"/>
  <c r="BQ273" i="3"/>
  <c r="BC273" i="3"/>
  <c r="BS273" i="3"/>
  <c r="BE273" i="3"/>
  <c r="BG223" i="3"/>
  <c r="BI223" i="3"/>
  <c r="BK223" i="3"/>
  <c r="BM223" i="3"/>
  <c r="BO223" i="3"/>
  <c r="BQ223" i="3"/>
  <c r="BC223" i="3"/>
  <c r="BS223" i="3"/>
  <c r="BE223" i="3"/>
  <c r="BI216" i="3"/>
  <c r="BK216" i="3"/>
  <c r="BM216" i="3"/>
  <c r="BG216" i="3"/>
  <c r="BO216" i="3"/>
  <c r="BQ216" i="3"/>
  <c r="BC216" i="3"/>
  <c r="BS216" i="3"/>
  <c r="BE216" i="3"/>
  <c r="BG17" i="3"/>
  <c r="BI17" i="3"/>
  <c r="BK17" i="3"/>
  <c r="BM17" i="3"/>
  <c r="BO17" i="3"/>
  <c r="BQ17" i="3"/>
  <c r="BC17" i="3"/>
  <c r="BS17" i="3"/>
  <c r="BE17" i="3"/>
  <c r="CB517" i="3" l="1"/>
  <c r="CO517" i="3"/>
  <c r="CB516" i="3"/>
  <c r="CO516" i="3"/>
  <c r="BX517" i="3"/>
  <c r="BZ517" i="3"/>
  <c r="BV517" i="3"/>
  <c r="BX516" i="3"/>
  <c r="BZ516" i="3"/>
  <c r="BV516" i="3"/>
  <c r="BN516" i="3"/>
  <c r="BT516" i="3"/>
  <c r="BL516" i="3"/>
  <c r="BR516" i="3"/>
  <c r="BH516" i="3"/>
  <c r="BD516" i="3"/>
  <c r="BJ516" i="3"/>
  <c r="BP516" i="3"/>
  <c r="BF516" i="3"/>
  <c r="BF517" i="3"/>
  <c r="BT517" i="3"/>
  <c r="BD517" i="3"/>
  <c r="BR517" i="3"/>
  <c r="BP517" i="3"/>
  <c r="BN517" i="3"/>
  <c r="BL517" i="3"/>
  <c r="BH517" i="3"/>
  <c r="BJ517" i="3"/>
  <c r="X4" i="19"/>
  <c r="AO7" i="7"/>
  <c r="AO8" i="7"/>
  <c r="AO9" i="7"/>
  <c r="AO10" i="7"/>
  <c r="AO14" i="7"/>
  <c r="AO15" i="7"/>
  <c r="AO16" i="7"/>
  <c r="AO24" i="7"/>
  <c r="AO31" i="7"/>
  <c r="AO40" i="7"/>
  <c r="AO61" i="7"/>
  <c r="AO62" i="7"/>
  <c r="AO75" i="7"/>
  <c r="AO77" i="7"/>
  <c r="AO83" i="7"/>
  <c r="AO84" i="7"/>
  <c r="AO87" i="7"/>
  <c r="AO89" i="7"/>
  <c r="AO97" i="7"/>
  <c r="AO99" i="7"/>
  <c r="AO100" i="7"/>
  <c r="AO101" i="7"/>
  <c r="AO102" i="7"/>
  <c r="AO104" i="7"/>
  <c r="AO116" i="7"/>
  <c r="AO120" i="7"/>
  <c r="AO121" i="7"/>
  <c r="AO122" i="7"/>
  <c r="AO123" i="7"/>
  <c r="AO124" i="7"/>
  <c r="AO125" i="7"/>
  <c r="AO127" i="7"/>
  <c r="AO129" i="7"/>
  <c r="AO130" i="7"/>
  <c r="AO131" i="7"/>
  <c r="AO132" i="7"/>
  <c r="AO135" i="7"/>
  <c r="AO136" i="7"/>
  <c r="AO138" i="7"/>
  <c r="AO143" i="7"/>
  <c r="AO151" i="7"/>
  <c r="AO154" i="7"/>
  <c r="AO156" i="7"/>
  <c r="AO158" i="7"/>
  <c r="AO162" i="7"/>
  <c r="AO174" i="7"/>
  <c r="AO175" i="7"/>
  <c r="AO176" i="7"/>
  <c r="AO177" i="7"/>
  <c r="AO178" i="7"/>
  <c r="AO181" i="7"/>
  <c r="AO189" i="7"/>
  <c r="AO190" i="7"/>
  <c r="AO194" i="7"/>
  <c r="AO197" i="7"/>
  <c r="AO199" i="7"/>
  <c r="AO202" i="7"/>
  <c r="AO206" i="7"/>
  <c r="AO207" i="7"/>
  <c r="AO217" i="7"/>
  <c r="AO218" i="7"/>
  <c r="AO219" i="7"/>
  <c r="AO221" i="7"/>
  <c r="AO225" i="7"/>
  <c r="AO227" i="7"/>
  <c r="AO228" i="7"/>
  <c r="AO229" i="7"/>
  <c r="AO233" i="7"/>
  <c r="AO234" i="7"/>
  <c r="AO241" i="7"/>
  <c r="AO244" i="7"/>
  <c r="AO245" i="7"/>
  <c r="AO246" i="7"/>
  <c r="AO247" i="7"/>
  <c r="AO248" i="7"/>
  <c r="AO249" i="7"/>
  <c r="AO250" i="7"/>
  <c r="AO251" i="7"/>
  <c r="AO252" i="7"/>
  <c r="AO253" i="7"/>
  <c r="AO272" i="7"/>
  <c r="AO273" i="7"/>
  <c r="AO276" i="7"/>
  <c r="AO277" i="7"/>
  <c r="AO278" i="7"/>
  <c r="AO279" i="7"/>
  <c r="AO280" i="7"/>
  <c r="AO282" i="7"/>
  <c r="AO287" i="7"/>
  <c r="AO288" i="7"/>
  <c r="AO291" i="7"/>
  <c r="AO292" i="7"/>
  <c r="AO293" i="7"/>
  <c r="AO299" i="7"/>
  <c r="AO300" i="7"/>
  <c r="AO307" i="7"/>
  <c r="AO312" i="7"/>
  <c r="AO317" i="7"/>
  <c r="AO319" i="7"/>
  <c r="AO322" i="7"/>
  <c r="AO323" i="7"/>
  <c r="AO328" i="7"/>
  <c r="AO329" i="7"/>
  <c r="AO330" i="7"/>
  <c r="AO331" i="7"/>
  <c r="AO332" i="7"/>
  <c r="AO337" i="7"/>
  <c r="AO338" i="7"/>
  <c r="AO340" i="7"/>
  <c r="AO343" i="7"/>
  <c r="AO347" i="7"/>
  <c r="AO359" i="7"/>
  <c r="AO374" i="7"/>
  <c r="AO375" i="7"/>
  <c r="AO378" i="7"/>
  <c r="AO379" i="7"/>
  <c r="AO380" i="7"/>
  <c r="AO381" i="7"/>
  <c r="AO385" i="7"/>
  <c r="AO394" i="7"/>
  <c r="AO395" i="7"/>
  <c r="AO396" i="7"/>
  <c r="AO397" i="7"/>
  <c r="AO398" i="7"/>
  <c r="AO399" i="7"/>
  <c r="AO403" i="7"/>
  <c r="AO428" i="7"/>
  <c r="AO431" i="7"/>
  <c r="AO443" i="7"/>
  <c r="AO452" i="7"/>
  <c r="AO453" i="7"/>
  <c r="AO458" i="7"/>
  <c r="AO459" i="7"/>
  <c r="AO461" i="7"/>
  <c r="AO462" i="7"/>
  <c r="AO463" i="7"/>
  <c r="AO464" i="7"/>
  <c r="AO475" i="7"/>
  <c r="AO476" i="7"/>
  <c r="AO477" i="7"/>
  <c r="AO478" i="7"/>
  <c r="AO479" i="7"/>
  <c r="AO485" i="7"/>
  <c r="AO486" i="7"/>
  <c r="AO509" i="7"/>
  <c r="AO513" i="7"/>
  <c r="AO516" i="7"/>
  <c r="AO517" i="7"/>
  <c r="AO519" i="7"/>
  <c r="AO521" i="7"/>
  <c r="AO523" i="7"/>
  <c r="AO525" i="7"/>
  <c r="AO531" i="7"/>
  <c r="AO539" i="7"/>
  <c r="AO540" i="7"/>
  <c r="AO544" i="7"/>
  <c r="AO578" i="7"/>
  <c r="AO580" i="7"/>
  <c r="AO581" i="7"/>
  <c r="AO584" i="7"/>
  <c r="AO585" i="7"/>
  <c r="AO587" i="7"/>
  <c r="AO588" i="7"/>
  <c r="AO589" i="7"/>
  <c r="AO593" i="7"/>
  <c r="AO594" i="7"/>
  <c r="AO595" i="7"/>
  <c r="AO596" i="7"/>
  <c r="AO599" i="7"/>
  <c r="AO600" i="7"/>
  <c r="AO601" i="7"/>
  <c r="AO602" i="7"/>
  <c r="AO606" i="7"/>
  <c r="AO607" i="7"/>
  <c r="AO608" i="7"/>
  <c r="AO609" i="7"/>
  <c r="AO610" i="7"/>
  <c r="AO614" i="7"/>
  <c r="AO615" i="7"/>
  <c r="AO628" i="7"/>
  <c r="AO629" i="7"/>
  <c r="AO632" i="7"/>
  <c r="AO633" i="7"/>
  <c r="AO634" i="7"/>
  <c r="AO637" i="7"/>
  <c r="AO639" i="7"/>
  <c r="AO640" i="7"/>
  <c r="AO641" i="7"/>
  <c r="AO642" i="7"/>
  <c r="AO643" i="7"/>
  <c r="AO644" i="7"/>
  <c r="AO645" i="7"/>
  <c r="AO646" i="7"/>
  <c r="AO647" i="7"/>
  <c r="AO649" i="7"/>
  <c r="AO650" i="7"/>
  <c r="AO651" i="7"/>
  <c r="AO652" i="7"/>
  <c r="AO653" i="7"/>
  <c r="AO654" i="7"/>
  <c r="AO655" i="7"/>
  <c r="AO656" i="7"/>
  <c r="AO657" i="7"/>
  <c r="AO658" i="7"/>
  <c r="AO659" i="7"/>
  <c r="AO660" i="7"/>
  <c r="AO661" i="7"/>
  <c r="AO662" i="7"/>
  <c r="AO663" i="7"/>
  <c r="AO664" i="7"/>
  <c r="AO665" i="7"/>
  <c r="AO666" i="7"/>
  <c r="AO667" i="7"/>
  <c r="AO668" i="7"/>
  <c r="AO669" i="7"/>
  <c r="AO670" i="7"/>
  <c r="AO671" i="7"/>
  <c r="AO672" i="7"/>
  <c r="AO673" i="7"/>
  <c r="AO674" i="7"/>
  <c r="AO675" i="7"/>
  <c r="AO676" i="7"/>
  <c r="AO677" i="7"/>
  <c r="AO678" i="7"/>
  <c r="AO679" i="7"/>
  <c r="AO680" i="7"/>
  <c r="AO681" i="7"/>
  <c r="AO682" i="7"/>
  <c r="AO683" i="7"/>
  <c r="AO684" i="7"/>
  <c r="AO685" i="7"/>
  <c r="AO686" i="7"/>
  <c r="AO687" i="7"/>
  <c r="AO688" i="7"/>
  <c r="AO689" i="7"/>
  <c r="AO690" i="7"/>
  <c r="AO691" i="7"/>
  <c r="AO692" i="7"/>
  <c r="AO693" i="7"/>
  <c r="AO694" i="7"/>
  <c r="AO695" i="7"/>
  <c r="AO696" i="7"/>
  <c r="AO697" i="7"/>
  <c r="AO698" i="7"/>
  <c r="AO699" i="7"/>
  <c r="AO700" i="7"/>
  <c r="AO701" i="7"/>
  <c r="AO702" i="7"/>
  <c r="AO703" i="7"/>
  <c r="AO704" i="7"/>
  <c r="AO705" i="7"/>
  <c r="AO706" i="7"/>
  <c r="AO707" i="7"/>
  <c r="AO708" i="7"/>
  <c r="AO709" i="7"/>
  <c r="AO710" i="7"/>
  <c r="AO711" i="7"/>
  <c r="AO712" i="7"/>
  <c r="AO713" i="7"/>
  <c r="AO714" i="7"/>
  <c r="AO715" i="7"/>
  <c r="AO716" i="7"/>
  <c r="AO717" i="7"/>
  <c r="AO718" i="7"/>
  <c r="AO719" i="7"/>
  <c r="AO720" i="7"/>
  <c r="AO721" i="7"/>
  <c r="AO722" i="7"/>
  <c r="AO723" i="7"/>
  <c r="AO724" i="7"/>
  <c r="AO725" i="7"/>
  <c r="AO726" i="7"/>
  <c r="AO727" i="7"/>
  <c r="AO728" i="7"/>
  <c r="AO729" i="7"/>
  <c r="AO730" i="7"/>
  <c r="AO731" i="7"/>
  <c r="AO732" i="7"/>
  <c r="AO733" i="7"/>
  <c r="AO734" i="7"/>
  <c r="AO735" i="7"/>
  <c r="AO736" i="7"/>
  <c r="AO737" i="7"/>
  <c r="AO738" i="7"/>
  <c r="AO739" i="7"/>
  <c r="AO740" i="7"/>
  <c r="AO741" i="7"/>
  <c r="AO742" i="7"/>
  <c r="AO743" i="7"/>
  <c r="AO744" i="7"/>
  <c r="AO745" i="7"/>
  <c r="AO746" i="7"/>
  <c r="AO747" i="7"/>
  <c r="AO748" i="7"/>
  <c r="AO749" i="7"/>
  <c r="AO750" i="7"/>
  <c r="AO752" i="7"/>
  <c r="AO753" i="7"/>
  <c r="AO754" i="7"/>
  <c r="AO755" i="7"/>
  <c r="AO756" i="7"/>
  <c r="AO757" i="7"/>
  <c r="AO758" i="7"/>
  <c r="AO759" i="7"/>
  <c r="AO760" i="7"/>
  <c r="AO761" i="7"/>
  <c r="AO762" i="7"/>
  <c r="AO763" i="7"/>
  <c r="AO764" i="7"/>
  <c r="AO765" i="7"/>
  <c r="AO766" i="7"/>
  <c r="AO767" i="7"/>
  <c r="AO768" i="7"/>
  <c r="AO769" i="7"/>
  <c r="AO771" i="7"/>
  <c r="AO772" i="7"/>
  <c r="AO773" i="7"/>
  <c r="AO774" i="7"/>
  <c r="AO775" i="7"/>
  <c r="AO776" i="7"/>
  <c r="AO777" i="7"/>
  <c r="AO778" i="7"/>
  <c r="AO779" i="7"/>
  <c r="AO780" i="7"/>
  <c r="AO781" i="7"/>
  <c r="AO782" i="7"/>
  <c r="AO783" i="7"/>
  <c r="AO784" i="7"/>
  <c r="AO785" i="7"/>
  <c r="AO786" i="7"/>
  <c r="AO787" i="7"/>
  <c r="AO788" i="7"/>
  <c r="AO789" i="7"/>
  <c r="AO790" i="7"/>
  <c r="AO791" i="7"/>
  <c r="AO792" i="7"/>
  <c r="AO793" i="7"/>
  <c r="AO794" i="7"/>
  <c r="AO795" i="7"/>
  <c r="AO796" i="7"/>
  <c r="AO797" i="7"/>
  <c r="AO798" i="7"/>
  <c r="AO799" i="7"/>
  <c r="AO800" i="7"/>
  <c r="AO801" i="7"/>
  <c r="AO802" i="7"/>
  <c r="AO803" i="7"/>
  <c r="AO804" i="7"/>
  <c r="AO805" i="7"/>
  <c r="AO806" i="7"/>
  <c r="AO807" i="7"/>
  <c r="AO808" i="7"/>
  <c r="AO809" i="7"/>
  <c r="AO810" i="7"/>
  <c r="AO811" i="7"/>
  <c r="AO812" i="7"/>
  <c r="AO813" i="7"/>
  <c r="AO814" i="7"/>
  <c r="AO815" i="7"/>
  <c r="AO816" i="7"/>
  <c r="AO817" i="7"/>
  <c r="AO818" i="7"/>
  <c r="AO819" i="7"/>
  <c r="AO820" i="7"/>
  <c r="AO821" i="7"/>
  <c r="AO822" i="7"/>
  <c r="AO823" i="7"/>
  <c r="AO824" i="7"/>
  <c r="AO825" i="7"/>
  <c r="AO826" i="7"/>
  <c r="AO827" i="7"/>
  <c r="AO828" i="7"/>
  <c r="AO829" i="7"/>
  <c r="AO830" i="7"/>
  <c r="AO831" i="7"/>
  <c r="AO832" i="7"/>
  <c r="AO833" i="7"/>
  <c r="AO834" i="7"/>
  <c r="AO835" i="7"/>
  <c r="AO836" i="7"/>
  <c r="AO837" i="7"/>
  <c r="AO838" i="7"/>
  <c r="AO839" i="7"/>
  <c r="AO840" i="7"/>
  <c r="AO841" i="7"/>
  <c r="AO842" i="7"/>
  <c r="AO843" i="7"/>
  <c r="AO844" i="7"/>
  <c r="AO845" i="7"/>
  <c r="AO846" i="7"/>
  <c r="AO847" i="7"/>
  <c r="AO848" i="7"/>
  <c r="AO849" i="7"/>
  <c r="AO850" i="7"/>
  <c r="AO851" i="7"/>
  <c r="AO852" i="7"/>
  <c r="AO853" i="7"/>
  <c r="AO854" i="7"/>
  <c r="AO855" i="7"/>
  <c r="AO856" i="7"/>
  <c r="AO857" i="7"/>
  <c r="AO858" i="7"/>
  <c r="AO859" i="7"/>
  <c r="AO860" i="7"/>
  <c r="AO861" i="7"/>
  <c r="AO862" i="7"/>
  <c r="AO863" i="7"/>
  <c r="AO864" i="7"/>
  <c r="AO865" i="7"/>
  <c r="AO866" i="7"/>
  <c r="AO867" i="7"/>
  <c r="AO868" i="7"/>
  <c r="AO869" i="7"/>
  <c r="AO870" i="7"/>
  <c r="AO871" i="7"/>
  <c r="AO872" i="7"/>
  <c r="AO873" i="7"/>
  <c r="AO874" i="7"/>
  <c r="AO875" i="7"/>
  <c r="AO876" i="7"/>
  <c r="AO877" i="7"/>
  <c r="AO878" i="7"/>
  <c r="AO879" i="7"/>
  <c r="AO880" i="7"/>
  <c r="AO881" i="7"/>
  <c r="AO882" i="7"/>
  <c r="AO883" i="7"/>
  <c r="AO884" i="7"/>
  <c r="AO885" i="7"/>
  <c r="AO886" i="7"/>
  <c r="AO887" i="7"/>
  <c r="AO888" i="7"/>
  <c r="AO889" i="7"/>
  <c r="AO890" i="7"/>
  <c r="AO891" i="7"/>
  <c r="AO892" i="7"/>
  <c r="AO893" i="7"/>
  <c r="AO894" i="7"/>
  <c r="AO895" i="7"/>
  <c r="AO896" i="7"/>
  <c r="AO897" i="7"/>
  <c r="AO898" i="7"/>
  <c r="AO899" i="7"/>
  <c r="AO900" i="7"/>
  <c r="AO901" i="7"/>
  <c r="AO902" i="7"/>
  <c r="AO903" i="7"/>
  <c r="AO904" i="7"/>
  <c r="AO905" i="7"/>
  <c r="AO906" i="7"/>
  <c r="AO907" i="7"/>
  <c r="AO908" i="7"/>
  <c r="AO909" i="7"/>
  <c r="AO910" i="7"/>
  <c r="AO911" i="7"/>
  <c r="AO912" i="7"/>
  <c r="AO913" i="7"/>
  <c r="AO914" i="7"/>
  <c r="AO915" i="7"/>
  <c r="AO916" i="7"/>
  <c r="AO917" i="7"/>
  <c r="AO918" i="7"/>
  <c r="AO919" i="7"/>
  <c r="AO920" i="7"/>
  <c r="AO921" i="7"/>
  <c r="AO922" i="7"/>
  <c r="AO923" i="7"/>
  <c r="AO924" i="7"/>
  <c r="AO925" i="7"/>
  <c r="AO926" i="7"/>
  <c r="AO927" i="7"/>
  <c r="AO928" i="7"/>
  <c r="AO929" i="7"/>
  <c r="AO930" i="7"/>
  <c r="AO931" i="7"/>
  <c r="AO932" i="7"/>
  <c r="AO933" i="7"/>
  <c r="AO934" i="7"/>
  <c r="AO935" i="7"/>
  <c r="AO936" i="7"/>
  <c r="AO937" i="7"/>
  <c r="AO938" i="7"/>
  <c r="AO939" i="7"/>
  <c r="AO940" i="7"/>
  <c r="AO941" i="7"/>
  <c r="AO942" i="7"/>
  <c r="AO943" i="7"/>
  <c r="AO944" i="7"/>
  <c r="AO945" i="7"/>
  <c r="AO946" i="7"/>
  <c r="AO947" i="7"/>
  <c r="AO948" i="7"/>
  <c r="AO949" i="7"/>
  <c r="AO950" i="7"/>
  <c r="AO951" i="7"/>
  <c r="AO952" i="7"/>
  <c r="AO953" i="7"/>
  <c r="AO954" i="7"/>
  <c r="AO955" i="7"/>
  <c r="AO956" i="7"/>
  <c r="AO957" i="7"/>
  <c r="AO958" i="7"/>
  <c r="AO959" i="7"/>
  <c r="AO960" i="7"/>
  <c r="AO961" i="7"/>
  <c r="AO962" i="7"/>
  <c r="AO963" i="7"/>
  <c r="AO964" i="7"/>
  <c r="AO965" i="7"/>
  <c r="AO966" i="7"/>
  <c r="AO967" i="7"/>
  <c r="AO968" i="7"/>
  <c r="AO969" i="7"/>
  <c r="AO970" i="7"/>
  <c r="AO971" i="7"/>
  <c r="AO972" i="7"/>
  <c r="AO973" i="7"/>
  <c r="AO974" i="7"/>
  <c r="AO975" i="7"/>
  <c r="AO976" i="7"/>
  <c r="AO977" i="7"/>
  <c r="AO978" i="7"/>
  <c r="AO979" i="7"/>
  <c r="AO980" i="7"/>
  <c r="AO981" i="7"/>
  <c r="AO982" i="7"/>
  <c r="AO983" i="7"/>
  <c r="AO984" i="7"/>
  <c r="AO985" i="7"/>
  <c r="AO986" i="7"/>
  <c r="AO987" i="7"/>
  <c r="AO988" i="7"/>
  <c r="AO989" i="7"/>
  <c r="AO990" i="7"/>
  <c r="AO991" i="7"/>
  <c r="AO992" i="7"/>
  <c r="AO993" i="7"/>
  <c r="AO994" i="7"/>
  <c r="AO995" i="7"/>
  <c r="AO996" i="7"/>
  <c r="AO997" i="7"/>
  <c r="AO998" i="7"/>
  <c r="AO999" i="7"/>
  <c r="AO1000" i="7"/>
  <c r="AO1001" i="7"/>
  <c r="AO1002" i="7"/>
  <c r="AO1003" i="7"/>
  <c r="AO1004" i="7"/>
  <c r="AO1005" i="7"/>
  <c r="AO1006" i="7"/>
  <c r="AO1007" i="7"/>
  <c r="AO1008" i="7"/>
  <c r="AO1009" i="7"/>
  <c r="AO1010" i="7"/>
  <c r="AO1011" i="7"/>
  <c r="AO1012" i="7"/>
  <c r="AO1013" i="7"/>
  <c r="AO1014" i="7"/>
  <c r="AO1015" i="7"/>
  <c r="AO1016" i="7"/>
  <c r="AO1017" i="7"/>
  <c r="AO1019" i="7"/>
  <c r="AO1020" i="7"/>
  <c r="AO1021" i="7"/>
  <c r="AO1022" i="7"/>
  <c r="AO1023" i="7"/>
  <c r="AO1024" i="7"/>
  <c r="AO1025" i="7"/>
  <c r="AO1026" i="7"/>
  <c r="AO1027" i="7"/>
  <c r="AO1028" i="7"/>
  <c r="AO1029" i="7"/>
  <c r="AO1030" i="7"/>
  <c r="AO1031" i="7"/>
  <c r="AO1032" i="7"/>
  <c r="AO1033" i="7"/>
  <c r="AO1034" i="7"/>
  <c r="AO1035" i="7"/>
  <c r="AO1036" i="7"/>
  <c r="AO1037" i="7"/>
  <c r="AO1038" i="7"/>
  <c r="AO1039" i="7"/>
  <c r="AO1040" i="7"/>
  <c r="AO1041" i="7"/>
  <c r="AO1042" i="7"/>
  <c r="AO1043" i="7"/>
  <c r="AO1044" i="7"/>
  <c r="AO1045" i="7"/>
  <c r="AO1046" i="7"/>
  <c r="AO1047" i="7"/>
  <c r="AO1048" i="7"/>
  <c r="AO1049" i="7"/>
  <c r="AO1050" i="7"/>
  <c r="AO1051" i="7"/>
  <c r="AO1052" i="7"/>
  <c r="AO1053" i="7"/>
  <c r="AO1054" i="7"/>
  <c r="AO1055" i="7"/>
  <c r="AO1056" i="7"/>
  <c r="AO1057" i="7"/>
  <c r="AO1058" i="7"/>
  <c r="AO1059" i="7"/>
  <c r="AO1060" i="7"/>
  <c r="AO1061" i="7"/>
  <c r="AO1062" i="7"/>
  <c r="AO1063" i="7"/>
  <c r="AO1065" i="7"/>
  <c r="AO1066" i="7"/>
  <c r="AO1067" i="7"/>
  <c r="AO1070" i="7"/>
  <c r="AO1072" i="7"/>
  <c r="AO1074" i="7"/>
  <c r="AO1075" i="7"/>
  <c r="AO1076" i="7"/>
  <c r="AO1077" i="7"/>
  <c r="AO1078" i="7"/>
  <c r="AO1079" i="7"/>
  <c r="AO1080" i="7"/>
  <c r="AO1081" i="7"/>
  <c r="AO1082" i="7"/>
  <c r="AO1083" i="7"/>
  <c r="AO1084" i="7"/>
  <c r="AO1085" i="7"/>
  <c r="AO1086" i="7"/>
  <c r="AO1087" i="7"/>
  <c r="AO1088" i="7"/>
  <c r="AO1089" i="7"/>
  <c r="AO1090" i="7"/>
  <c r="AO1091" i="7"/>
  <c r="AO1092" i="7"/>
  <c r="AO1093" i="7"/>
  <c r="AO1094" i="7"/>
  <c r="AO1095" i="7"/>
  <c r="AO1096" i="7"/>
  <c r="AO1097" i="7"/>
  <c r="AO1098" i="7"/>
  <c r="AO1099" i="7"/>
  <c r="AO1100" i="7"/>
  <c r="AO1101" i="7"/>
  <c r="AO1102" i="7"/>
  <c r="AO1103" i="7"/>
  <c r="AO1104" i="7"/>
  <c r="AO1105" i="7"/>
  <c r="AO1106" i="7"/>
  <c r="AO1107" i="7"/>
  <c r="AO1108" i="7"/>
  <c r="AO1109" i="7"/>
  <c r="AO1110" i="7"/>
  <c r="AO1111" i="7"/>
  <c r="AO1112" i="7"/>
  <c r="AO1113" i="7"/>
  <c r="AO1114" i="7"/>
  <c r="AO1115" i="7"/>
  <c r="AO1116" i="7"/>
  <c r="AO1117" i="7"/>
  <c r="AO1118" i="7"/>
  <c r="AO1119" i="7"/>
  <c r="AO1120" i="7"/>
  <c r="AO1121" i="7"/>
  <c r="AO1122" i="7"/>
  <c r="AO1123" i="7"/>
  <c r="AO1124" i="7"/>
  <c r="AO1125" i="7"/>
  <c r="AO1126" i="7"/>
  <c r="AO1127" i="7"/>
  <c r="AO1128" i="7"/>
  <c r="AO1129" i="7"/>
  <c r="AO1130" i="7"/>
  <c r="AO1131" i="7"/>
  <c r="AO1132" i="7"/>
  <c r="AO1133" i="7"/>
  <c r="AO1134" i="7"/>
  <c r="AO1135" i="7"/>
  <c r="AO1136" i="7"/>
  <c r="AO1137" i="7"/>
  <c r="AO1138" i="7"/>
  <c r="AO1139" i="7"/>
  <c r="AO1140" i="7"/>
  <c r="AO1141" i="7"/>
  <c r="AO1142" i="7"/>
  <c r="AO1143" i="7"/>
  <c r="AO1144" i="7"/>
  <c r="AO1145" i="7"/>
  <c r="AO1146" i="7"/>
  <c r="AO1147" i="7"/>
  <c r="AO1148" i="7"/>
  <c r="AO1149" i="7"/>
  <c r="AO1150" i="7"/>
  <c r="AO1151" i="7"/>
  <c r="AO1152" i="7"/>
  <c r="AO1153" i="7"/>
  <c r="AO1154" i="7"/>
  <c r="AO1155" i="7"/>
  <c r="AO1156" i="7"/>
  <c r="AO1157" i="7"/>
  <c r="AO1158" i="7"/>
  <c r="AO1159" i="7"/>
  <c r="AO1160" i="7"/>
  <c r="AO1161" i="7"/>
  <c r="AO1162" i="7"/>
  <c r="AO1163" i="7"/>
  <c r="AO1164" i="7"/>
  <c r="AO1165" i="7"/>
  <c r="AO1166" i="7"/>
  <c r="AO1167" i="7"/>
  <c r="AO1169" i="7"/>
  <c r="AO1170" i="7"/>
  <c r="AO1171" i="7"/>
  <c r="AO1172" i="7"/>
  <c r="AO1173" i="7"/>
  <c r="AO1174" i="7"/>
  <c r="AO1175" i="7"/>
  <c r="AO1176" i="7"/>
  <c r="AO1177" i="7"/>
  <c r="AO1178" i="7"/>
  <c r="AO1179" i="7"/>
  <c r="AO1180" i="7"/>
  <c r="AO1181" i="7"/>
  <c r="AO1182" i="7"/>
  <c r="AO1183" i="7"/>
  <c r="AO1184" i="7"/>
  <c r="AO1185" i="7"/>
  <c r="AO1186" i="7"/>
  <c r="AO1187" i="7"/>
  <c r="AO1188" i="7"/>
  <c r="AO1189" i="7"/>
  <c r="AO1190" i="7"/>
  <c r="AO1191" i="7"/>
  <c r="AO1192" i="7"/>
  <c r="AO1193" i="7"/>
  <c r="AO1194" i="7"/>
  <c r="AO1195" i="7"/>
  <c r="AO1196" i="7"/>
  <c r="AO1197" i="7"/>
  <c r="AO1198" i="7"/>
  <c r="AO1199" i="7"/>
  <c r="AO1200" i="7"/>
  <c r="AO1201" i="7"/>
  <c r="AO1202" i="7"/>
  <c r="AO1203" i="7"/>
  <c r="AO1204" i="7"/>
  <c r="AO1205" i="7"/>
  <c r="AO1206" i="7"/>
  <c r="AO1207" i="7"/>
  <c r="AO1208" i="7"/>
  <c r="AO1209" i="7"/>
  <c r="AO1210" i="7"/>
  <c r="AO1211" i="7"/>
  <c r="AO1212" i="7"/>
  <c r="AO1213" i="7"/>
  <c r="AO1214" i="7"/>
  <c r="AO1215" i="7"/>
  <c r="AO1216" i="7"/>
  <c r="AO1217" i="7"/>
  <c r="AO1218" i="7"/>
  <c r="AO1219" i="7"/>
  <c r="AO1220" i="7"/>
  <c r="AO1221" i="7"/>
  <c r="AO1222" i="7"/>
  <c r="AO1223" i="7"/>
  <c r="AO1224" i="7"/>
  <c r="AO1225" i="7"/>
  <c r="AO1226" i="7"/>
  <c r="AO1227" i="7"/>
  <c r="AO1228" i="7"/>
  <c r="AO1229" i="7"/>
  <c r="AO1230" i="7"/>
  <c r="AO1231" i="7"/>
  <c r="AO1232" i="7"/>
  <c r="AO1233" i="7"/>
  <c r="AO1234" i="7"/>
  <c r="AO1235" i="7"/>
  <c r="AO1236" i="7"/>
  <c r="AO1237" i="7"/>
  <c r="AO1238" i="7"/>
  <c r="AO1239" i="7"/>
  <c r="AO1240" i="7"/>
  <c r="AO1241" i="7"/>
  <c r="AO1242" i="7"/>
  <c r="AO1243" i="7"/>
  <c r="AO1244" i="7"/>
  <c r="AO1245" i="7"/>
  <c r="AO1246" i="7"/>
  <c r="AO1247" i="7"/>
  <c r="AO1248" i="7"/>
  <c r="AO1249" i="7"/>
  <c r="AO1250" i="7"/>
  <c r="AO1251" i="7"/>
  <c r="AO1252" i="7"/>
  <c r="AO1253" i="7"/>
  <c r="AO1254" i="7"/>
  <c r="AO1255" i="7"/>
  <c r="AO1256" i="7"/>
  <c r="AO1257" i="7"/>
  <c r="AO1258" i="7"/>
  <c r="AO1259" i="7"/>
  <c r="AO1260" i="7"/>
  <c r="AO1261" i="7"/>
  <c r="AO1262" i="7"/>
  <c r="AO1263" i="7"/>
  <c r="AO1264" i="7"/>
  <c r="AO1265" i="7"/>
  <c r="AO1266" i="7"/>
  <c r="AO1267" i="7"/>
  <c r="AO1268" i="7"/>
  <c r="AO1269" i="7"/>
  <c r="AO1270" i="7"/>
  <c r="AO1271" i="7"/>
  <c r="AO1272" i="7"/>
  <c r="AO1273" i="7"/>
  <c r="AO1274" i="7"/>
  <c r="AO1275" i="7"/>
  <c r="AO1276" i="7"/>
  <c r="AO1277" i="7"/>
  <c r="AO1278" i="7"/>
  <c r="AO1279" i="7"/>
  <c r="AO1280" i="7"/>
  <c r="AO1281" i="7"/>
  <c r="AO1282" i="7"/>
  <c r="AO1283" i="7"/>
  <c r="AO1284" i="7"/>
  <c r="AO1285" i="7"/>
  <c r="AO1286" i="7"/>
  <c r="AO1287" i="7"/>
  <c r="AO1288" i="7"/>
  <c r="AO1289" i="7"/>
  <c r="AO1290" i="7"/>
  <c r="AO1291" i="7"/>
  <c r="AO1292" i="7"/>
  <c r="AO1293" i="7"/>
  <c r="AO1294" i="7"/>
  <c r="AO1295" i="7"/>
  <c r="AO1296" i="7"/>
  <c r="AO1297" i="7"/>
  <c r="AO1298" i="7"/>
  <c r="AO1299" i="7"/>
  <c r="AO1300" i="7"/>
  <c r="AO1301" i="7"/>
  <c r="AO1302" i="7"/>
  <c r="AO1303" i="7"/>
  <c r="AO1304" i="7"/>
  <c r="AO1305" i="7"/>
  <c r="AO1306" i="7"/>
  <c r="AO1307" i="7"/>
  <c r="AO1308" i="7"/>
  <c r="AO1309" i="7"/>
  <c r="AO1310" i="7"/>
  <c r="AO1311" i="7"/>
  <c r="AO1312" i="7"/>
  <c r="AO1313" i="7"/>
  <c r="AO1314" i="7"/>
  <c r="AO1315" i="7"/>
  <c r="AO1316" i="7"/>
  <c r="AO1317" i="7"/>
  <c r="AO1318" i="7"/>
  <c r="AO1319" i="7"/>
  <c r="AO1320" i="7"/>
  <c r="AO1321" i="7"/>
  <c r="AO1322" i="7"/>
  <c r="AO1323" i="7"/>
  <c r="AO1324" i="7"/>
  <c r="AO1325" i="7"/>
  <c r="AO1326" i="7"/>
  <c r="AO1327" i="7"/>
  <c r="AO1328" i="7"/>
  <c r="AO1329" i="7"/>
  <c r="AO1330" i="7"/>
  <c r="AO1331" i="7"/>
  <c r="AO1332" i="7"/>
  <c r="AO1333" i="7"/>
  <c r="AO1334" i="7"/>
  <c r="AO1335" i="7"/>
  <c r="AO1336" i="7"/>
  <c r="AO1337" i="7"/>
  <c r="AO1338" i="7"/>
  <c r="AO1339" i="7"/>
  <c r="AO1340" i="7"/>
  <c r="AO1341" i="7"/>
  <c r="AO1343" i="7"/>
  <c r="AO1344" i="7"/>
  <c r="AO1345" i="7"/>
  <c r="AO1346" i="7"/>
  <c r="AO1347" i="7"/>
  <c r="AO1353" i="7"/>
  <c r="AO1354" i="7"/>
  <c r="AO1355" i="7"/>
  <c r="AO1356" i="7"/>
  <c r="AO1357" i="7"/>
  <c r="AO1358" i="7"/>
  <c r="AO1359" i="7"/>
  <c r="AO1360" i="7"/>
  <c r="AO1361" i="7"/>
  <c r="AO1364" i="7"/>
  <c r="AO1365" i="7"/>
  <c r="AO1366" i="7"/>
  <c r="AO1369" i="7"/>
  <c r="AO1370" i="7"/>
  <c r="AO1371" i="7"/>
  <c r="AO1372" i="7"/>
  <c r="AO1373" i="7"/>
  <c r="AO1374" i="7"/>
  <c r="AO1375" i="7"/>
  <c r="AO1376" i="7"/>
  <c r="AO1377" i="7"/>
  <c r="AO1378" i="7"/>
  <c r="AO1379" i="7"/>
  <c r="AO1380" i="7"/>
  <c r="AO1381" i="7"/>
  <c r="AO1382" i="7"/>
  <c r="AO1383" i="7"/>
  <c r="AO1384" i="7"/>
  <c r="AO1385" i="7"/>
  <c r="AO1386" i="7"/>
  <c r="AO1387" i="7"/>
  <c r="AO1388" i="7"/>
  <c r="AO1389" i="7"/>
  <c r="AO1390" i="7"/>
  <c r="AO1391" i="7"/>
  <c r="AO1392" i="7"/>
  <c r="AO1393" i="7"/>
  <c r="AO1394" i="7"/>
  <c r="AO1395" i="7"/>
  <c r="AO1396" i="7"/>
  <c r="AO1397" i="7"/>
  <c r="AO1398" i="7"/>
  <c r="AO1399" i="7"/>
  <c r="AO1400" i="7"/>
  <c r="AO1401" i="7"/>
  <c r="AO1402" i="7"/>
  <c r="AO1403" i="7"/>
  <c r="AO1404" i="7"/>
  <c r="AO1405" i="7"/>
  <c r="AO1406" i="7"/>
  <c r="AO1407" i="7"/>
  <c r="AO1408" i="7"/>
  <c r="AO1409" i="7"/>
  <c r="AO1410" i="7"/>
  <c r="AO1411" i="7"/>
  <c r="AO1412" i="7"/>
  <c r="AO1413" i="7"/>
  <c r="AO1414" i="7"/>
  <c r="AO1415" i="7"/>
  <c r="AO1416" i="7"/>
  <c r="AO1417" i="7"/>
  <c r="AO1418" i="7"/>
  <c r="AO1419" i="7"/>
  <c r="AO1420" i="7"/>
  <c r="AO1421" i="7"/>
  <c r="AO1422" i="7"/>
  <c r="AO1423" i="7"/>
  <c r="AO1424" i="7"/>
  <c r="AO1425" i="7"/>
  <c r="AO1426" i="7"/>
  <c r="AO1427" i="7"/>
  <c r="AO1428" i="7"/>
  <c r="AO1429" i="7"/>
  <c r="AO1430" i="7"/>
  <c r="AO1431" i="7"/>
  <c r="AO1432" i="7"/>
  <c r="AO1433" i="7"/>
  <c r="AO1434" i="7"/>
  <c r="AO1435" i="7"/>
  <c r="AO1436" i="7"/>
  <c r="AO1437" i="7"/>
  <c r="AO1438" i="7"/>
  <c r="AO1439" i="7"/>
  <c r="AO1440" i="7"/>
  <c r="AO1441" i="7"/>
  <c r="AO1442" i="7"/>
  <c r="AO1443" i="7"/>
  <c r="AO1444" i="7"/>
  <c r="AO1445" i="7"/>
  <c r="AO1446" i="7"/>
  <c r="AO1447" i="7"/>
  <c r="AO1448" i="7"/>
  <c r="AO1449" i="7"/>
  <c r="AO1450" i="7"/>
  <c r="AO1451" i="7"/>
  <c r="AO1452" i="7"/>
  <c r="AO1453" i="7"/>
  <c r="AO1454" i="7"/>
  <c r="AO1455" i="7"/>
  <c r="AO1456" i="7"/>
  <c r="AO1457" i="7"/>
  <c r="AO1458" i="7"/>
  <c r="AO1459" i="7"/>
  <c r="AO1460" i="7"/>
  <c r="AO1461" i="7"/>
  <c r="AO1462" i="7"/>
  <c r="AO1463" i="7"/>
  <c r="AO1464" i="7"/>
  <c r="AO1465" i="7"/>
  <c r="AO1466" i="7"/>
  <c r="AO1467" i="7"/>
  <c r="AO1468" i="7"/>
  <c r="AO1469" i="7"/>
  <c r="AO1470" i="7"/>
  <c r="AO1471" i="7"/>
  <c r="AO1472" i="7"/>
  <c r="AO1473" i="7"/>
  <c r="AO1474" i="7"/>
  <c r="AO1475" i="7"/>
  <c r="AO1476" i="7"/>
  <c r="AO1477" i="7"/>
  <c r="AO1478" i="7"/>
  <c r="AO1479" i="7"/>
  <c r="AO1480" i="7"/>
  <c r="AO1481" i="7"/>
  <c r="AO1482" i="7"/>
  <c r="AO1483" i="7"/>
  <c r="AO1484" i="7"/>
  <c r="AO1485" i="7"/>
  <c r="AO1486" i="7"/>
  <c r="AO1487" i="7"/>
  <c r="AO1488" i="7"/>
  <c r="AO1489" i="7"/>
  <c r="AO1490" i="7"/>
  <c r="AO1491" i="7"/>
  <c r="AO1492" i="7"/>
  <c r="AO1493" i="7"/>
  <c r="AO1494" i="7"/>
  <c r="AO1495" i="7"/>
  <c r="AO1496" i="7"/>
  <c r="AO1497" i="7"/>
  <c r="AO1498" i="7"/>
  <c r="AO1499" i="7"/>
  <c r="AO1500" i="7"/>
  <c r="AO1501" i="7"/>
  <c r="AO1502" i="7"/>
  <c r="AO1503" i="7"/>
  <c r="AO1504" i="7"/>
  <c r="AO1505" i="7"/>
  <c r="AO1506" i="7"/>
  <c r="AO1507" i="7"/>
  <c r="AO1508" i="7"/>
  <c r="AO1509" i="7"/>
  <c r="AO1510" i="7"/>
  <c r="AO1511" i="7"/>
  <c r="AO1512" i="7"/>
  <c r="AO1513" i="7"/>
  <c r="AO1514" i="7"/>
  <c r="AO1515" i="7"/>
  <c r="AO1516" i="7"/>
  <c r="AO1517" i="7"/>
  <c r="AO1518" i="7"/>
  <c r="AO1519" i="7"/>
  <c r="AO1520" i="7"/>
  <c r="AO1521" i="7"/>
  <c r="AO1522" i="7"/>
  <c r="AO1523" i="7"/>
  <c r="AO1524" i="7"/>
  <c r="AO1525" i="7"/>
  <c r="AO1526" i="7"/>
  <c r="AO1527" i="7"/>
  <c r="AO1528" i="7"/>
  <c r="AO1529" i="7"/>
  <c r="AO1530" i="7"/>
  <c r="AO1531" i="7"/>
  <c r="AO1532" i="7"/>
  <c r="AO1533" i="7"/>
  <c r="AO1534" i="7"/>
  <c r="AO1535" i="7"/>
  <c r="AO1536" i="7"/>
  <c r="AO1537" i="7"/>
  <c r="AO1538" i="7"/>
  <c r="AO1539" i="7"/>
  <c r="AO1540" i="7"/>
  <c r="AO1541" i="7"/>
  <c r="AO1542" i="7"/>
  <c r="AO1543" i="7"/>
  <c r="AO1544" i="7"/>
  <c r="AO1545" i="7"/>
  <c r="AO1546" i="7"/>
  <c r="AO1547" i="7"/>
  <c r="AO1548" i="7"/>
  <c r="AO1549" i="7"/>
  <c r="AO1550" i="7"/>
  <c r="AO1551" i="7"/>
  <c r="AO1552" i="7"/>
  <c r="AO1553" i="7"/>
  <c r="AO1554" i="7"/>
  <c r="AO1555" i="7"/>
  <c r="AO1556" i="7"/>
  <c r="AO1557" i="7"/>
  <c r="AO1558" i="7"/>
  <c r="AO1559" i="7"/>
  <c r="AO1560" i="7"/>
  <c r="AO1561" i="7"/>
  <c r="AO1562" i="7"/>
  <c r="AO1563" i="7"/>
  <c r="AO1564" i="7"/>
  <c r="AO1565" i="7"/>
  <c r="AO1566" i="7"/>
  <c r="AO1567" i="7"/>
  <c r="AO1568" i="7"/>
  <c r="AO1569" i="7"/>
  <c r="AO1570" i="7"/>
  <c r="AO1571" i="7"/>
  <c r="AO1572" i="7"/>
  <c r="AO1573" i="7"/>
  <c r="AO1574" i="7"/>
  <c r="AO1575" i="7"/>
  <c r="AO1576" i="7"/>
  <c r="AO1577" i="7"/>
  <c r="AO1578" i="7"/>
  <c r="AO1579" i="7"/>
  <c r="AO1580" i="7"/>
  <c r="AO1581" i="7"/>
  <c r="AO1582" i="7"/>
  <c r="AO1583" i="7"/>
  <c r="AO1584" i="7"/>
  <c r="AO1585" i="7"/>
  <c r="AO1586" i="7"/>
  <c r="AO1587" i="7"/>
  <c r="AO1588" i="7"/>
  <c r="AO1589" i="7"/>
  <c r="AO1590" i="7"/>
  <c r="AO1591" i="7"/>
  <c r="AO1592" i="7"/>
  <c r="AO1593" i="7"/>
  <c r="AO1594" i="7"/>
  <c r="AO1595" i="7"/>
  <c r="AO1596" i="7"/>
  <c r="AO1597" i="7"/>
  <c r="AO1598" i="7"/>
  <c r="AO1599" i="7"/>
  <c r="AO1600" i="7"/>
  <c r="AO1601" i="7"/>
  <c r="AO1602" i="7"/>
  <c r="AO1603" i="7"/>
  <c r="AO1604" i="7"/>
  <c r="AO1605" i="7"/>
  <c r="AO1610" i="7"/>
  <c r="AO1611" i="7"/>
  <c r="AO1612" i="7"/>
  <c r="AO1613" i="7"/>
  <c r="AO1614" i="7"/>
  <c r="AO1615" i="7"/>
  <c r="AO1616" i="7"/>
  <c r="AO1617" i="7"/>
  <c r="AO1618" i="7"/>
  <c r="AO1619" i="7"/>
  <c r="AO1620" i="7"/>
  <c r="AO1621" i="7"/>
  <c r="AO1622" i="7"/>
  <c r="AO1623" i="7"/>
  <c r="AO1624" i="7"/>
  <c r="AO1626" i="7"/>
  <c r="AO1628" i="7"/>
  <c r="AO1629" i="7"/>
  <c r="AO1630" i="7"/>
  <c r="AO1631" i="7"/>
  <c r="AO1632" i="7"/>
  <c r="AO1633" i="7"/>
  <c r="AO1634" i="7"/>
  <c r="AO1635" i="7"/>
  <c r="AO1636" i="7"/>
  <c r="AO1637" i="7"/>
  <c r="AO1638" i="7"/>
  <c r="AO1639" i="7"/>
  <c r="AO1640" i="7"/>
  <c r="AO1641" i="7"/>
  <c r="AO1642" i="7"/>
  <c r="AO1643" i="7"/>
  <c r="AO1644" i="7"/>
  <c r="AO1645" i="7"/>
  <c r="AO1646" i="7"/>
  <c r="AO1647" i="7"/>
  <c r="AO1648" i="7"/>
  <c r="AO1649" i="7"/>
  <c r="AO1650" i="7"/>
  <c r="AO1651" i="7"/>
  <c r="AO1652" i="7"/>
  <c r="AO1653" i="7"/>
  <c r="AO1654" i="7"/>
  <c r="AO1655" i="7"/>
  <c r="AO1656" i="7"/>
  <c r="AO1657" i="7"/>
  <c r="AO1658" i="7"/>
  <c r="AO1659" i="7"/>
  <c r="AO1660" i="7"/>
  <c r="AO1661" i="7"/>
  <c r="AO1662" i="7"/>
  <c r="AO1663" i="7"/>
  <c r="AO1664" i="7"/>
  <c r="AO1665" i="7"/>
  <c r="AO1666" i="7"/>
  <c r="AO1667" i="7"/>
  <c r="AO1668" i="7"/>
  <c r="AO1669" i="7"/>
  <c r="AO1670" i="7"/>
  <c r="AO1671" i="7"/>
  <c r="AO1672" i="7"/>
  <c r="AO1673" i="7"/>
  <c r="AO1674" i="7"/>
  <c r="AO1675" i="7"/>
  <c r="AO1676" i="7"/>
  <c r="AO1677" i="7"/>
  <c r="AO1678" i="7"/>
  <c r="AO1679" i="7"/>
  <c r="AO1680" i="7"/>
  <c r="AO1681" i="7"/>
  <c r="AO1682" i="7"/>
  <c r="AO1683" i="7"/>
  <c r="AO1684" i="7"/>
  <c r="AO1685" i="7"/>
  <c r="AO1686" i="7"/>
  <c r="AO1687" i="7"/>
  <c r="AO1688" i="7"/>
  <c r="AO1689" i="7"/>
  <c r="AO1690" i="7"/>
  <c r="AO1691" i="7"/>
  <c r="AO1692" i="7"/>
  <c r="AO1693" i="7"/>
  <c r="AO1694" i="7"/>
  <c r="AO1695" i="7"/>
  <c r="AO1696" i="7"/>
  <c r="AO1697" i="7"/>
  <c r="AO1698" i="7"/>
  <c r="AO1699" i="7"/>
  <c r="AO1700" i="7"/>
  <c r="AO1701" i="7"/>
  <c r="AO1702" i="7"/>
  <c r="AO1703" i="7"/>
  <c r="AO1704" i="7"/>
  <c r="AO1705" i="7"/>
  <c r="AO1706" i="7"/>
  <c r="AO1707" i="7"/>
  <c r="AO1708" i="7"/>
  <c r="AO1709" i="7"/>
  <c r="AO1710" i="7"/>
  <c r="AO1711" i="7"/>
  <c r="AO1712" i="7"/>
  <c r="AO1713" i="7"/>
  <c r="AO1714" i="7"/>
  <c r="AO1715" i="7"/>
  <c r="AO1716" i="7"/>
  <c r="AO1717" i="7"/>
  <c r="AO1718" i="7"/>
  <c r="AO1719" i="7"/>
  <c r="AO1720" i="7"/>
  <c r="AO1721" i="7"/>
  <c r="AO1722" i="7"/>
  <c r="AO1723" i="7"/>
  <c r="AO1724" i="7"/>
  <c r="AO1725" i="7"/>
  <c r="AO1726" i="7"/>
  <c r="AO1727" i="7"/>
  <c r="AO1728" i="7"/>
  <c r="AO1729" i="7"/>
  <c r="AO1730" i="7"/>
  <c r="AO1731" i="7"/>
  <c r="AO1732" i="7"/>
  <c r="AO1733" i="7"/>
  <c r="AO1734" i="7"/>
  <c r="AO1735" i="7"/>
  <c r="AO1736" i="7"/>
  <c r="AO1737" i="7"/>
  <c r="AO1738" i="7"/>
  <c r="AO1739" i="7"/>
  <c r="AO1740" i="7"/>
  <c r="AO1741" i="7"/>
  <c r="AO1742" i="7"/>
  <c r="AO1743" i="7"/>
  <c r="AO1744" i="7"/>
  <c r="AO1745" i="7"/>
  <c r="AO1746" i="7"/>
  <c r="AO1747" i="7"/>
  <c r="AO1748" i="7"/>
  <c r="AO1749" i="7"/>
  <c r="AO1750" i="7"/>
  <c r="AO1751" i="7"/>
  <c r="AO1752" i="7"/>
  <c r="AO1753" i="7"/>
  <c r="AO1754" i="7"/>
  <c r="AO1755" i="7"/>
  <c r="AO1756" i="7"/>
  <c r="AO1757" i="7"/>
  <c r="AO1758" i="7"/>
  <c r="AO1759" i="7"/>
  <c r="AO1760" i="7"/>
  <c r="AO1761" i="7"/>
  <c r="AO1762" i="7"/>
  <c r="AO1763" i="7"/>
  <c r="AO1764" i="7"/>
  <c r="AO1765" i="7"/>
  <c r="AO1766" i="7"/>
  <c r="AO1767" i="7"/>
  <c r="AO1768" i="7"/>
  <c r="AO1769" i="7"/>
  <c r="AO1770" i="7"/>
  <c r="AO1771" i="7"/>
  <c r="AO1772" i="7"/>
  <c r="AO1773" i="7"/>
  <c r="AO1774" i="7"/>
  <c r="AO1775" i="7"/>
  <c r="AO1776" i="7"/>
  <c r="AO1777" i="7"/>
  <c r="AO1778" i="7"/>
  <c r="AO1779" i="7"/>
  <c r="AO1780" i="7"/>
  <c r="AO1781" i="7"/>
  <c r="AO1782" i="7"/>
  <c r="AO1783" i="7"/>
  <c r="AO1784" i="7"/>
  <c r="AO1785" i="7"/>
  <c r="AO1786" i="7"/>
  <c r="AO1787" i="7"/>
  <c r="AO1788" i="7"/>
  <c r="AO1789" i="7"/>
  <c r="AO1790" i="7"/>
  <c r="AO1791" i="7"/>
  <c r="AO1792" i="7"/>
  <c r="AO1793" i="7"/>
  <c r="AO1794" i="7"/>
  <c r="AO1795" i="7"/>
  <c r="AO1796" i="7"/>
  <c r="AO1797" i="7"/>
  <c r="AO1798" i="7"/>
  <c r="AO1799" i="7"/>
  <c r="AO1800" i="7"/>
  <c r="AO1801" i="7"/>
  <c r="AO1802" i="7"/>
  <c r="AO1803" i="7"/>
  <c r="AO1804" i="7"/>
  <c r="AO1805" i="7"/>
  <c r="AO1806" i="7"/>
  <c r="AO1807" i="7"/>
  <c r="AO1808" i="7"/>
  <c r="AO1809" i="7"/>
  <c r="AO1810" i="7"/>
  <c r="AO1811" i="7"/>
  <c r="AO1812" i="7"/>
  <c r="AO1813" i="7"/>
  <c r="AO1814" i="7"/>
  <c r="AO1815" i="7"/>
  <c r="AO1816" i="7"/>
  <c r="AO1817" i="7"/>
  <c r="AO1818" i="7"/>
  <c r="AO1819" i="7"/>
  <c r="AO1820" i="7"/>
  <c r="AO1821" i="7"/>
  <c r="AO1822" i="7"/>
  <c r="AO1823" i="7"/>
  <c r="AO1824" i="7"/>
  <c r="AO1825" i="7"/>
  <c r="AO1826" i="7"/>
  <c r="AO1827" i="7"/>
  <c r="AO1828" i="7"/>
  <c r="AO1829" i="7"/>
  <c r="AO1830" i="7"/>
  <c r="AO1831" i="7"/>
  <c r="AO1832" i="7"/>
  <c r="AO1833" i="7"/>
  <c r="AO1834" i="7"/>
  <c r="AO1835" i="7"/>
  <c r="AO1836" i="7"/>
  <c r="AO1837" i="7"/>
  <c r="AO1838" i="7"/>
  <c r="AO1839" i="7"/>
  <c r="AO1625" i="7" l="1"/>
  <c r="AO1073" i="7"/>
  <c r="AO636" i="7"/>
  <c r="AO618" i="7"/>
  <c r="AO577" i="7"/>
  <c r="AO568" i="7"/>
  <c r="AO560" i="7"/>
  <c r="AO552" i="7"/>
  <c r="AO536" i="7"/>
  <c r="AO528" i="7"/>
  <c r="AO520" i="7"/>
  <c r="AO512" i="7"/>
  <c r="AO502" i="7"/>
  <c r="AO494" i="7"/>
  <c r="AO466" i="7"/>
  <c r="AO446" i="7"/>
  <c r="AO438" i="7"/>
  <c r="AO430" i="7"/>
  <c r="AO422" i="7"/>
  <c r="AO414" i="7"/>
  <c r="AO406" i="7"/>
  <c r="AO388" i="7"/>
  <c r="AO372" i="7"/>
  <c r="AO364" i="7"/>
  <c r="AO356" i="7"/>
  <c r="AO348" i="7"/>
  <c r="AO324" i="7"/>
  <c r="AO316" i="7"/>
  <c r="AO308" i="7"/>
  <c r="AO284" i="7"/>
  <c r="AO265" i="7"/>
  <c r="AO257" i="7"/>
  <c r="AO232" i="7"/>
  <c r="AO224" i="7"/>
  <c r="AO216" i="7"/>
  <c r="AO208" i="7"/>
  <c r="AO200" i="7"/>
  <c r="AO192" i="7"/>
  <c r="AO184" i="7"/>
  <c r="AO167" i="7"/>
  <c r="AO159" i="7"/>
  <c r="AO119" i="7"/>
  <c r="AO111" i="7"/>
  <c r="AO103" i="7"/>
  <c r="AO95" i="7"/>
  <c r="AO79" i="7"/>
  <c r="AO71" i="7"/>
  <c r="AO63" i="7"/>
  <c r="AO51" i="7"/>
  <c r="AO43" i="7"/>
  <c r="AO35" i="7"/>
  <c r="AO27" i="7"/>
  <c r="AO17" i="7"/>
  <c r="AO1352" i="7"/>
  <c r="AO623" i="7"/>
  <c r="AO590" i="7"/>
  <c r="AO582" i="7"/>
  <c r="AO573" i="7"/>
  <c r="AO565" i="7"/>
  <c r="AO557" i="7"/>
  <c r="AO549" i="7"/>
  <c r="AO541" i="7"/>
  <c r="AO533" i="7"/>
  <c r="AO499" i="7"/>
  <c r="AO491" i="7"/>
  <c r="AO481" i="7"/>
  <c r="AO471" i="7"/>
  <c r="AO451" i="7"/>
  <c r="AO435" i="7"/>
  <c r="AO427" i="7"/>
  <c r="AO419" i="7"/>
  <c r="AO411" i="7"/>
  <c r="AO401" i="7"/>
  <c r="AO393" i="7"/>
  <c r="AO377" i="7"/>
  <c r="AO369" i="7"/>
  <c r="AO361" i="7"/>
  <c r="AO353" i="7"/>
  <c r="AO345" i="7"/>
  <c r="AO321" i="7"/>
  <c r="AO313" i="7"/>
  <c r="AO305" i="7"/>
  <c r="AO297" i="7"/>
  <c r="AO289" i="7"/>
  <c r="AO281" i="7"/>
  <c r="AO262" i="7"/>
  <c r="AO254" i="7"/>
  <c r="AO237" i="7"/>
  <c r="AO213" i="7"/>
  <c r="AO205" i="7"/>
  <c r="AO173" i="7"/>
  <c r="AO164" i="7"/>
  <c r="AO148" i="7"/>
  <c r="AO140" i="7"/>
  <c r="AO108" i="7"/>
  <c r="AO92" i="7"/>
  <c r="AO76" i="7"/>
  <c r="AO68" i="7"/>
  <c r="AO58" i="7"/>
  <c r="AO48" i="7"/>
  <c r="AO32" i="7"/>
  <c r="AO1627" i="7"/>
  <c r="AO1367" i="7"/>
  <c r="AO1349" i="7"/>
  <c r="AO620" i="7"/>
  <c r="AO612" i="7"/>
  <c r="AO604" i="7"/>
  <c r="AO579" i="7"/>
  <c r="AO570" i="7"/>
  <c r="AO562" i="7"/>
  <c r="AO554" i="7"/>
  <c r="AO546" i="7"/>
  <c r="AO538" i="7"/>
  <c r="AO530" i="7"/>
  <c r="AO522" i="7"/>
  <c r="AO514" i="7"/>
  <c r="AO504" i="7"/>
  <c r="AO496" i="7"/>
  <c r="AO487" i="7"/>
  <c r="AO468" i="7"/>
  <c r="AO460" i="7"/>
  <c r="AO448" i="7"/>
  <c r="AO440" i="7"/>
  <c r="AO432" i="7"/>
  <c r="AO424" i="7"/>
  <c r="AO416" i="7"/>
  <c r="AO408" i="7"/>
  <c r="AO390" i="7"/>
  <c r="AO382" i="7"/>
  <c r="AO366" i="7"/>
  <c r="AO358" i="7"/>
  <c r="AO350" i="7"/>
  <c r="AO342" i="7"/>
  <c r="AO334" i="7"/>
  <c r="AO326" i="7"/>
  <c r="AO318" i="7"/>
  <c r="AO310" i="7"/>
  <c r="AO302" i="7"/>
  <c r="AO294" i="7"/>
  <c r="AO286" i="7"/>
  <c r="AO268" i="7"/>
  <c r="AO259" i="7"/>
  <c r="AO243" i="7"/>
  <c r="AO226" i="7"/>
  <c r="AO210" i="7"/>
  <c r="AO186" i="7"/>
  <c r="AO169" i="7"/>
  <c r="AO161" i="7"/>
  <c r="AO153" i="7"/>
  <c r="AO145" i="7"/>
  <c r="AO137" i="7"/>
  <c r="AO113" i="7"/>
  <c r="AO105" i="7"/>
  <c r="AO81" i="7"/>
  <c r="AO73" i="7"/>
  <c r="AO65" i="7"/>
  <c r="AO53" i="7"/>
  <c r="AO45" i="7"/>
  <c r="AO37" i="7"/>
  <c r="AO29" i="7"/>
  <c r="AO21" i="7"/>
  <c r="AO11" i="7"/>
  <c r="AO635" i="7"/>
  <c r="AO625" i="7"/>
  <c r="AO617" i="7"/>
  <c r="AO575" i="7"/>
  <c r="AO567" i="7"/>
  <c r="AO559" i="7"/>
  <c r="AO551" i="7"/>
  <c r="AO543" i="7"/>
  <c r="AO535" i="7"/>
  <c r="AO527" i="7"/>
  <c r="AO511" i="7"/>
  <c r="AO501" i="7"/>
  <c r="AO493" i="7"/>
  <c r="AO483" i="7"/>
  <c r="AO465" i="7"/>
  <c r="AO445" i="7"/>
  <c r="AO437" i="7"/>
  <c r="AO429" i="7"/>
  <c r="AO421" i="7"/>
  <c r="AO413" i="7"/>
  <c r="AO387" i="7"/>
  <c r="AO371" i="7"/>
  <c r="AO363" i="7"/>
  <c r="AO355" i="7"/>
  <c r="AO339" i="7"/>
  <c r="AO315" i="7"/>
  <c r="AO283" i="7"/>
  <c r="AO275" i="7"/>
  <c r="AO264" i="7"/>
  <c r="AO256" i="7"/>
  <c r="AO239" i="7"/>
  <c r="AO231" i="7"/>
  <c r="AO223" i="7"/>
  <c r="AO215" i="7"/>
  <c r="AO191" i="7"/>
  <c r="AO183" i="7"/>
  <c r="AO166" i="7"/>
  <c r="AO150" i="7"/>
  <c r="AO142" i="7"/>
  <c r="AO134" i="7"/>
  <c r="AO126" i="7"/>
  <c r="AO118" i="7"/>
  <c r="AO110" i="7"/>
  <c r="AO94" i="7"/>
  <c r="AO86" i="7"/>
  <c r="AO78" i="7"/>
  <c r="AO70" i="7"/>
  <c r="AO50" i="7"/>
  <c r="AO42" i="7"/>
  <c r="AO34" i="7"/>
  <c r="AO26" i="7"/>
  <c r="AO1351" i="7"/>
  <c r="AO1069" i="7"/>
  <c r="AO622" i="7"/>
  <c r="AO598" i="7"/>
  <c r="AO572" i="7"/>
  <c r="AO564" i="7"/>
  <c r="AO556" i="7"/>
  <c r="AO548" i="7"/>
  <c r="AO532" i="7"/>
  <c r="AO524" i="7"/>
  <c r="AO508" i="7"/>
  <c r="AO498" i="7"/>
  <c r="AO490" i="7"/>
  <c r="AO480" i="7"/>
  <c r="AO470" i="7"/>
  <c r="AO450" i="7"/>
  <c r="AO442" i="7"/>
  <c r="AO434" i="7"/>
  <c r="AO426" i="7"/>
  <c r="AO418" i="7"/>
  <c r="AO410" i="7"/>
  <c r="AO400" i="7"/>
  <c r="AO392" i="7"/>
  <c r="AO384" i="7"/>
  <c r="AO376" i="7"/>
  <c r="AO368" i="7"/>
  <c r="AO360" i="7"/>
  <c r="AO352" i="7"/>
  <c r="AO344" i="7"/>
  <c r="AO336" i="7"/>
  <c r="AO320" i="7"/>
  <c r="AO304" i="7"/>
  <c r="AO296" i="7"/>
  <c r="AO261" i="7"/>
  <c r="AO236" i="7"/>
  <c r="AO220" i="7"/>
  <c r="AO212" i="7"/>
  <c r="AO204" i="7"/>
  <c r="AO196" i="7"/>
  <c r="AO188" i="7"/>
  <c r="AO180" i="7"/>
  <c r="AO171" i="7"/>
  <c r="AO163" i="7"/>
  <c r="AO155" i="7"/>
  <c r="AO147" i="7"/>
  <c r="AO139" i="7"/>
  <c r="AO115" i="7"/>
  <c r="AO107" i="7"/>
  <c r="AO91" i="7"/>
  <c r="AO67" i="7"/>
  <c r="AO57" i="7"/>
  <c r="AO47" i="7"/>
  <c r="AO39" i="7"/>
  <c r="AO23" i="7"/>
  <c r="AO13" i="7"/>
  <c r="AO1348" i="7"/>
  <c r="AO619" i="7"/>
  <c r="AO611" i="7"/>
  <c r="AO603" i="7"/>
  <c r="AO586" i="7"/>
  <c r="AO569" i="7"/>
  <c r="AO561" i="7"/>
  <c r="AO553" i="7"/>
  <c r="AO545" i="7"/>
  <c r="AO537" i="7"/>
  <c r="AO529" i="7"/>
  <c r="AO503" i="7"/>
  <c r="AO495" i="7"/>
  <c r="AO467" i="7"/>
  <c r="AO447" i="7"/>
  <c r="AO439" i="7"/>
  <c r="AO423" i="7"/>
  <c r="AO415" i="7"/>
  <c r="AO407" i="7"/>
  <c r="AO389" i="7"/>
  <c r="AO373" i="7"/>
  <c r="AO365" i="7"/>
  <c r="AO357" i="7"/>
  <c r="AO349" i="7"/>
  <c r="AO341" i="7"/>
  <c r="AO333" i="7"/>
  <c r="AO325" i="7"/>
  <c r="AO309" i="7"/>
  <c r="AO301" i="7"/>
  <c r="AO285" i="7"/>
  <c r="AO266" i="7"/>
  <c r="AO258" i="7"/>
  <c r="AO242" i="7"/>
  <c r="AO209" i="7"/>
  <c r="AO201" i="7"/>
  <c r="AO193" i="7"/>
  <c r="AO185" i="7"/>
  <c r="AO168" i="7"/>
  <c r="AO160" i="7"/>
  <c r="AO152" i="7"/>
  <c r="AO144" i="7"/>
  <c r="AO128" i="7"/>
  <c r="AO112" i="7"/>
  <c r="AO96" i="7"/>
  <c r="AO88" i="7"/>
  <c r="AO80" i="7"/>
  <c r="AO72" i="7"/>
  <c r="AO64" i="7"/>
  <c r="AO52" i="7"/>
  <c r="AO44" i="7"/>
  <c r="AO36" i="7"/>
  <c r="AO28" i="7"/>
  <c r="AO20" i="7"/>
  <c r="AO1071" i="7"/>
  <c r="AO624" i="7"/>
  <c r="AO616" i="7"/>
  <c r="AO591" i="7"/>
  <c r="AO583" i="7"/>
  <c r="AO574" i="7"/>
  <c r="AO566" i="7"/>
  <c r="AO558" i="7"/>
  <c r="AO550" i="7"/>
  <c r="AO542" i="7"/>
  <c r="AO534" i="7"/>
  <c r="AO526" i="7"/>
  <c r="AO518" i="7"/>
  <c r="AO510" i="7"/>
  <c r="AO500" i="7"/>
  <c r="AO492" i="7"/>
  <c r="AO482" i="7"/>
  <c r="AO472" i="7"/>
  <c r="AO444" i="7"/>
  <c r="AO436" i="7"/>
  <c r="AO420" i="7"/>
  <c r="AO412" i="7"/>
  <c r="AO402" i="7"/>
  <c r="AO386" i="7"/>
  <c r="AO370" i="7"/>
  <c r="AO362" i="7"/>
  <c r="AO354" i="7"/>
  <c r="AO346" i="7"/>
  <c r="AO314" i="7"/>
  <c r="AO306" i="7"/>
  <c r="AO298" i="7"/>
  <c r="AO290" i="7"/>
  <c r="AO274" i="7"/>
  <c r="AO263" i="7"/>
  <c r="AO255" i="7"/>
  <c r="AO238" i="7"/>
  <c r="AO230" i="7"/>
  <c r="AO222" i="7"/>
  <c r="AO214" i="7"/>
  <c r="AO198" i="7"/>
  <c r="AO182" i="7"/>
  <c r="AO165" i="7"/>
  <c r="AO157" i="7"/>
  <c r="AO149" i="7"/>
  <c r="AO141" i="7"/>
  <c r="AO133" i="7"/>
  <c r="AO117" i="7"/>
  <c r="AO109" i="7"/>
  <c r="AO93" i="7"/>
  <c r="AO85" i="7"/>
  <c r="AO69" i="7"/>
  <c r="AO49" i="7"/>
  <c r="AO41" i="7"/>
  <c r="AO33" i="7"/>
  <c r="AO25" i="7"/>
  <c r="AO1368" i="7"/>
  <c r="AO1350" i="7"/>
  <c r="AO1068" i="7"/>
  <c r="AO648" i="7"/>
  <c r="AO630" i="7"/>
  <c r="AO621" i="7"/>
  <c r="AO613" i="7"/>
  <c r="AO605" i="7"/>
  <c r="AO597" i="7"/>
  <c r="AO571" i="7"/>
  <c r="AO563" i="7"/>
  <c r="AO555" i="7"/>
  <c r="AO547" i="7"/>
  <c r="AO515" i="7"/>
  <c r="AO505" i="7"/>
  <c r="AO497" i="7"/>
  <c r="AO488" i="7"/>
  <c r="AO469" i="7"/>
  <c r="AO449" i="7"/>
  <c r="AO441" i="7"/>
  <c r="AO433" i="7"/>
  <c r="AO425" i="7"/>
  <c r="AO417" i="7"/>
  <c r="AO409" i="7"/>
  <c r="AO391" i="7"/>
  <c r="AO383" i="7"/>
  <c r="AO367" i="7"/>
  <c r="AO351" i="7"/>
  <c r="AO335" i="7"/>
  <c r="AO327" i="7"/>
  <c r="AO311" i="7"/>
  <c r="AO303" i="7"/>
  <c r="AO295" i="7"/>
  <c r="AO269" i="7"/>
  <c r="AO260" i="7"/>
  <c r="AO235" i="7"/>
  <c r="AO211" i="7"/>
  <c r="AO203" i="7"/>
  <c r="AO195" i="7"/>
  <c r="AO187" i="7"/>
  <c r="AO179" i="7"/>
  <c r="AO170" i="7"/>
  <c r="AO146" i="7"/>
  <c r="AO114" i="7"/>
  <c r="AO106" i="7"/>
  <c r="AO98" i="7"/>
  <c r="AO90" i="7"/>
  <c r="AO82" i="7"/>
  <c r="AO74" i="7"/>
  <c r="AO66" i="7"/>
  <c r="AO56" i="7"/>
  <c r="AO46" i="7"/>
  <c r="AO38" i="7"/>
  <c r="AO30" i="7"/>
  <c r="AO22" i="7"/>
  <c r="AO12" i="7"/>
  <c r="Z4" i="18"/>
  <c r="Z5" i="18" s="1"/>
  <c r="Z4" i="17"/>
  <c r="Z5" i="17" s="1"/>
  <c r="AA4" i="17"/>
  <c r="Y4" i="18"/>
  <c r="Y5" i="18" s="1"/>
  <c r="Y4" i="20"/>
  <c r="Y5" i="20" s="1"/>
  <c r="AA4" i="20"/>
  <c r="Z4" i="20"/>
  <c r="Z5" i="20" s="1"/>
  <c r="Y4" i="17"/>
  <c r="Z4" i="16"/>
  <c r="Z5" i="16" s="1"/>
  <c r="AA4" i="16"/>
  <c r="Y4" i="16"/>
  <c r="Y5" i="16" s="1"/>
  <c r="AA5" i="17" l="1"/>
  <c r="AA5" i="20"/>
  <c r="AA5" i="16"/>
  <c r="Y5" i="17"/>
  <c r="E2" i="23" l="1"/>
  <c r="AC11" i="20" l="1"/>
  <c r="AC19" i="20"/>
  <c r="AC63" i="20"/>
  <c r="AC6" i="20"/>
  <c r="AC13" i="19"/>
  <c r="AC21" i="19"/>
  <c r="AC29" i="19"/>
  <c r="AC37" i="19"/>
  <c r="AC45" i="19"/>
  <c r="AC53" i="19"/>
  <c r="AC61" i="19"/>
  <c r="AC69" i="19"/>
  <c r="AC77" i="19"/>
  <c r="AC85" i="19"/>
  <c r="AC13" i="18"/>
  <c r="AC21" i="18"/>
  <c r="AC29" i="18"/>
  <c r="AC37" i="18"/>
  <c r="AC45" i="18"/>
  <c r="AC7" i="17"/>
  <c r="AC23" i="17"/>
  <c r="AC31" i="17"/>
  <c r="AC40" i="17"/>
  <c r="AC48" i="17"/>
  <c r="AC54" i="20"/>
  <c r="AC14" i="20"/>
  <c r="AC22" i="20"/>
  <c r="AC30" i="20"/>
  <c r="AC46" i="20"/>
  <c r="AC8" i="19"/>
  <c r="AC16" i="19"/>
  <c r="AC24" i="19"/>
  <c r="AC32" i="19"/>
  <c r="AC40" i="19"/>
  <c r="AC48" i="19"/>
  <c r="AC56" i="19"/>
  <c r="AC64" i="19"/>
  <c r="AC72" i="19"/>
  <c r="AC80" i="19"/>
  <c r="AC88" i="19"/>
  <c r="AC96" i="19"/>
  <c r="AC6" i="19"/>
  <c r="AC16" i="18"/>
  <c r="AC32" i="18"/>
  <c r="AC40" i="18"/>
  <c r="AC6" i="18"/>
  <c r="AC10" i="17"/>
  <c r="AC35" i="17"/>
  <c r="AC17" i="20"/>
  <c r="AC33" i="20"/>
  <c r="AC41" i="20"/>
  <c r="AC49" i="20"/>
  <c r="AC69" i="20"/>
  <c r="AC11" i="19"/>
  <c r="AC19" i="19"/>
  <c r="AC27" i="19"/>
  <c r="AC35" i="19"/>
  <c r="AC43" i="19"/>
  <c r="AC51" i="19"/>
  <c r="AC59" i="19"/>
  <c r="AC67" i="19"/>
  <c r="AC75" i="19"/>
  <c r="AC83" i="19"/>
  <c r="AC91" i="19"/>
  <c r="AC99" i="19"/>
  <c r="AC11" i="18"/>
  <c r="AC19" i="18"/>
  <c r="AC27" i="18"/>
  <c r="AC35" i="18"/>
  <c r="AC43" i="18"/>
  <c r="AC13" i="17"/>
  <c r="AC21" i="17"/>
  <c r="AC12" i="20"/>
  <c r="AC36" i="20"/>
  <c r="AC44" i="20"/>
  <c r="AC52" i="20"/>
  <c r="AC64" i="20"/>
  <c r="AC14" i="19"/>
  <c r="AC22" i="19"/>
  <c r="AC30" i="19"/>
  <c r="AC38" i="19"/>
  <c r="AC46" i="19"/>
  <c r="AC54" i="19"/>
  <c r="AC62" i="19"/>
  <c r="AC70" i="19"/>
  <c r="AC78" i="19"/>
  <c r="AC86" i="19"/>
  <c r="AC94" i="19"/>
  <c r="AC102" i="19"/>
  <c r="AC14" i="18"/>
  <c r="AC30" i="18"/>
  <c r="AC38" i="18"/>
  <c r="AC47" i="18"/>
  <c r="AC8" i="17"/>
  <c r="AC24" i="17"/>
  <c r="AC32" i="17"/>
  <c r="AC41" i="17"/>
  <c r="AC49" i="17"/>
  <c r="AC65" i="17"/>
  <c r="AC7" i="20"/>
  <c r="AC15" i="20"/>
  <c r="AC23" i="20"/>
  <c r="AC39" i="20"/>
  <c r="AC47" i="20"/>
  <c r="AC59" i="20"/>
  <c r="AC67" i="20"/>
  <c r="AC9" i="19"/>
  <c r="AC17" i="19"/>
  <c r="AC25" i="19"/>
  <c r="AC33" i="19"/>
  <c r="AC41" i="19"/>
  <c r="AC49" i="19"/>
  <c r="AC57" i="19"/>
  <c r="AC65" i="19"/>
  <c r="AC73" i="19"/>
  <c r="AC81" i="19"/>
  <c r="AC89" i="19"/>
  <c r="AC97" i="19"/>
  <c r="AC9" i="18"/>
  <c r="AC17" i="18"/>
  <c r="AC25" i="18"/>
  <c r="AC33" i="18"/>
  <c r="AC41" i="18"/>
  <c r="AC36" i="17"/>
  <c r="AC44" i="17"/>
  <c r="AC52" i="17"/>
  <c r="AC68" i="17"/>
  <c r="AC76" i="17"/>
  <c r="AC10" i="20"/>
  <c r="AC18" i="20"/>
  <c r="AC26" i="20"/>
  <c r="AC34" i="20"/>
  <c r="AC50" i="20"/>
  <c r="AC62" i="20"/>
  <c r="AC70" i="20"/>
  <c r="AC12" i="19"/>
  <c r="AC20" i="19"/>
  <c r="AC28" i="19"/>
  <c r="AC36" i="19"/>
  <c r="AC44" i="19"/>
  <c r="AC52" i="19"/>
  <c r="AC60" i="19"/>
  <c r="AC68" i="19"/>
  <c r="AC76" i="19"/>
  <c r="AC84" i="19"/>
  <c r="AC92" i="19"/>
  <c r="AC100" i="19"/>
  <c r="AC12" i="18"/>
  <c r="AC20" i="18"/>
  <c r="AC36" i="18"/>
  <c r="AC44" i="18"/>
  <c r="AC33" i="17"/>
  <c r="AC14" i="17"/>
  <c r="AC22" i="17"/>
  <c r="AC39" i="17"/>
  <c r="AC47" i="17"/>
  <c r="AC55" i="17"/>
  <c r="AC21" i="20"/>
  <c r="AC45" i="20"/>
  <c r="AC53" i="20"/>
  <c r="AC65" i="20"/>
  <c r="AC7" i="19"/>
  <c r="AC15" i="19"/>
  <c r="AC23" i="19"/>
  <c r="AC31" i="19"/>
  <c r="AC39" i="19"/>
  <c r="AC47" i="19"/>
  <c r="AC55" i="19"/>
  <c r="AC63" i="19"/>
  <c r="AC71" i="19"/>
  <c r="AC79" i="19"/>
  <c r="AC87" i="19"/>
  <c r="AC95" i="19"/>
  <c r="AC103" i="19"/>
  <c r="AC7" i="18"/>
  <c r="AC15" i="18"/>
  <c r="AC31" i="18"/>
  <c r="AC39" i="18"/>
  <c r="AC48" i="18"/>
  <c r="AC9" i="17"/>
  <c r="AC8" i="20"/>
  <c r="AC24" i="20"/>
  <c r="AC32" i="20"/>
  <c r="AC40" i="20"/>
  <c r="AC48" i="20"/>
  <c r="AC60" i="20"/>
  <c r="AC68" i="20"/>
  <c r="AC10" i="19"/>
  <c r="AC18" i="19"/>
  <c r="AC26" i="19"/>
  <c r="AC34" i="19"/>
  <c r="AC42" i="19"/>
  <c r="AC50" i="19"/>
  <c r="AC58" i="19"/>
  <c r="AC66" i="19"/>
  <c r="AC74" i="19"/>
  <c r="AC82" i="19"/>
  <c r="AC90" i="19"/>
  <c r="AC98" i="19"/>
  <c r="AC10" i="18"/>
  <c r="AC18" i="18"/>
  <c r="AC26" i="18"/>
  <c r="AC42" i="18"/>
  <c r="AC42" i="17"/>
  <c r="AC50" i="17"/>
  <c r="AC66" i="17"/>
  <c r="AC69" i="17"/>
  <c r="AC83" i="17"/>
  <c r="AC91" i="17"/>
  <c r="AC99" i="17"/>
  <c r="AC107" i="17"/>
  <c r="AC115" i="17"/>
  <c r="AC123" i="17"/>
  <c r="AC131" i="17"/>
  <c r="AC139" i="17"/>
  <c r="AC147" i="17"/>
  <c r="AC155" i="17"/>
  <c r="AC163" i="17"/>
  <c r="AC165" i="17"/>
  <c r="AC34" i="17"/>
  <c r="AC38" i="17"/>
  <c r="AC46" i="17"/>
  <c r="AC54" i="17"/>
  <c r="AC63" i="17"/>
  <c r="AC72" i="17"/>
  <c r="AC75" i="17"/>
  <c r="AC78" i="17"/>
  <c r="AC86" i="17"/>
  <c r="AC94" i="17"/>
  <c r="AC102" i="17"/>
  <c r="AC110" i="17"/>
  <c r="AC118" i="17"/>
  <c r="AC126" i="17"/>
  <c r="AC134" i="17"/>
  <c r="AC142" i="17"/>
  <c r="AC150" i="17"/>
  <c r="AC158" i="17"/>
  <c r="AC159" i="17"/>
  <c r="AC81" i="17"/>
  <c r="AC89" i="17"/>
  <c r="AC97" i="17"/>
  <c r="AC105" i="17"/>
  <c r="AC113" i="17"/>
  <c r="AC121" i="17"/>
  <c r="AC129" i="17"/>
  <c r="AC137" i="17"/>
  <c r="AC145" i="17"/>
  <c r="AC153" i="17"/>
  <c r="AC161" i="17"/>
  <c r="AC6" i="17"/>
  <c r="AC43" i="17"/>
  <c r="AC51" i="17"/>
  <c r="AC67" i="17"/>
  <c r="AC70" i="17"/>
  <c r="AC84" i="17"/>
  <c r="AC92" i="17"/>
  <c r="AC100" i="17"/>
  <c r="AC108" i="17"/>
  <c r="AC116" i="17"/>
  <c r="AC124" i="17"/>
  <c r="AC132" i="17"/>
  <c r="AC140" i="17"/>
  <c r="AC148" i="17"/>
  <c r="AC156" i="17"/>
  <c r="AC164" i="17"/>
  <c r="AC64" i="17"/>
  <c r="AC73" i="17"/>
  <c r="AC79" i="17"/>
  <c r="AC87" i="17"/>
  <c r="AC95" i="17"/>
  <c r="AC103" i="17"/>
  <c r="AC111" i="17"/>
  <c r="AC119" i="17"/>
  <c r="AC127" i="17"/>
  <c r="AC135" i="17"/>
  <c r="AC143" i="17"/>
  <c r="AC151" i="17"/>
  <c r="AC82" i="17"/>
  <c r="AC90" i="17"/>
  <c r="AC98" i="17"/>
  <c r="AC106" i="17"/>
  <c r="AC114" i="17"/>
  <c r="AC122" i="17"/>
  <c r="AC130" i="17"/>
  <c r="AC138" i="17"/>
  <c r="AC146" i="17"/>
  <c r="AC154" i="17"/>
  <c r="AC162" i="17"/>
  <c r="AC34" i="18"/>
  <c r="AC71" i="17"/>
  <c r="AC74" i="17"/>
  <c r="AC77" i="17"/>
  <c r="AC85" i="17"/>
  <c r="AC93" i="17"/>
  <c r="AC101" i="17"/>
  <c r="AC109" i="17"/>
  <c r="AC117" i="17"/>
  <c r="AC125" i="17"/>
  <c r="AC133" i="17"/>
  <c r="AC141" i="17"/>
  <c r="AC149" i="17"/>
  <c r="AC157" i="17"/>
  <c r="AC37" i="17"/>
  <c r="AC45" i="17"/>
  <c r="AC53" i="17"/>
  <c r="AC62" i="17"/>
  <c r="AC80" i="17"/>
  <c r="AC88" i="17"/>
  <c r="AC96" i="17"/>
  <c r="AC104" i="17"/>
  <c r="AC112" i="17"/>
  <c r="AC120" i="17"/>
  <c r="AC128" i="17"/>
  <c r="AC136" i="17"/>
  <c r="AC144" i="17"/>
  <c r="AC152" i="17"/>
  <c r="AC160" i="17"/>
  <c r="AC13" i="16"/>
  <c r="AC21" i="16"/>
  <c r="AC29" i="16"/>
  <c r="AC37" i="16"/>
  <c r="AC45" i="16"/>
  <c r="AC53" i="16"/>
  <c r="AC61" i="16"/>
  <c r="AC66" i="16"/>
  <c r="AC8" i="16"/>
  <c r="AC16" i="16"/>
  <c r="AC24" i="16"/>
  <c r="AC32" i="16"/>
  <c r="AC48" i="16"/>
  <c r="AC56" i="16"/>
  <c r="AC64" i="16"/>
  <c r="AC11" i="16"/>
  <c r="AC19" i="16"/>
  <c r="AC27" i="16"/>
  <c r="AC35" i="16"/>
  <c r="AC43" i="16"/>
  <c r="AC51" i="16"/>
  <c r="AC59" i="16"/>
  <c r="AC67" i="16"/>
  <c r="AC6" i="16"/>
  <c r="AC63" i="16"/>
  <c r="AC14" i="16"/>
  <c r="AC22" i="16"/>
  <c r="AC30" i="16"/>
  <c r="AC38" i="16"/>
  <c r="AC46" i="16"/>
  <c r="AC62" i="16"/>
  <c r="AC17" i="16"/>
  <c r="AC25" i="16"/>
  <c r="AC33" i="16"/>
  <c r="AC41" i="16"/>
  <c r="AC49" i="16"/>
  <c r="AC57" i="16"/>
  <c r="AC20" i="16"/>
  <c r="AC28" i="16"/>
  <c r="AC36" i="16"/>
  <c r="AC60" i="16"/>
  <c r="AC7" i="16"/>
  <c r="AC15" i="16"/>
  <c r="AC23" i="16"/>
  <c r="AC31" i="16"/>
  <c r="AC55" i="16"/>
  <c r="AC18" i="16"/>
  <c r="AC26" i="16"/>
  <c r="AC34" i="16"/>
  <c r="AC42" i="16"/>
  <c r="AC50" i="16"/>
  <c r="AC58" i="16"/>
  <c r="F2" i="23"/>
  <c r="F533" i="3"/>
  <c r="H370" i="3"/>
  <c r="BW370" i="3"/>
  <c r="BU370" i="3"/>
  <c r="AE533" i="3" l="1"/>
  <c r="AQ533" i="3" s="1"/>
  <c r="BF533" i="3" s="1"/>
  <c r="AC4" i="18"/>
  <c r="AC4" i="16"/>
  <c r="AC5" i="16" s="1"/>
  <c r="G2" i="23"/>
  <c r="AD8" i="20"/>
  <c r="AD24" i="20"/>
  <c r="AF533" i="3" s="1"/>
  <c r="AR533" i="3" s="1"/>
  <c r="AD32" i="20"/>
  <c r="AD40" i="20"/>
  <c r="AD48" i="20"/>
  <c r="AD60" i="20"/>
  <c r="AD68" i="20"/>
  <c r="AD10" i="19"/>
  <c r="AD18" i="19"/>
  <c r="AD26" i="19"/>
  <c r="AD34" i="19"/>
  <c r="AD42" i="19"/>
  <c r="AD50" i="19"/>
  <c r="AD58" i="19"/>
  <c r="AD66" i="19"/>
  <c r="AD74" i="19"/>
  <c r="AD82" i="19"/>
  <c r="AD90" i="19"/>
  <c r="AD98" i="19"/>
  <c r="AD6" i="19"/>
  <c r="AD10" i="18"/>
  <c r="AD18" i="18"/>
  <c r="AD26" i="18"/>
  <c r="AD34" i="18"/>
  <c r="AD42" i="18"/>
  <c r="AD6" i="18"/>
  <c r="AD37" i="17"/>
  <c r="AD45" i="17"/>
  <c r="AD53" i="17"/>
  <c r="AD11" i="20"/>
  <c r="AD19" i="20"/>
  <c r="AD63" i="20"/>
  <c r="AD13" i="19"/>
  <c r="AD21" i="19"/>
  <c r="AD29" i="19"/>
  <c r="AD37" i="19"/>
  <c r="AD45" i="19"/>
  <c r="AD53" i="19"/>
  <c r="AD61" i="19"/>
  <c r="AD69" i="19"/>
  <c r="AD77" i="19"/>
  <c r="AD85" i="19"/>
  <c r="AD13" i="18"/>
  <c r="AD21" i="18"/>
  <c r="AD29" i="18"/>
  <c r="AD37" i="18"/>
  <c r="AD45" i="18"/>
  <c r="AD7" i="17"/>
  <c r="AD23" i="17"/>
  <c r="AD31" i="17"/>
  <c r="AD54" i="20"/>
  <c r="AD14" i="20"/>
  <c r="AD22" i="20"/>
  <c r="AD30" i="20"/>
  <c r="AD46" i="20"/>
  <c r="AD8" i="19"/>
  <c r="AD16" i="19"/>
  <c r="AD24" i="19"/>
  <c r="AD32" i="19"/>
  <c r="AD40" i="19"/>
  <c r="AD48" i="19"/>
  <c r="AD56" i="19"/>
  <c r="AD64" i="19"/>
  <c r="AD72" i="19"/>
  <c r="AD80" i="19"/>
  <c r="AD88" i="19"/>
  <c r="AD96" i="19"/>
  <c r="AD16" i="18"/>
  <c r="AD32" i="18"/>
  <c r="AD40" i="18"/>
  <c r="AD10" i="17"/>
  <c r="AD17" i="20"/>
  <c r="AD33" i="20"/>
  <c r="AD41" i="20"/>
  <c r="AD49" i="20"/>
  <c r="AD69" i="20"/>
  <c r="AD11" i="19"/>
  <c r="AD19" i="19"/>
  <c r="AD27" i="19"/>
  <c r="AD35" i="19"/>
  <c r="AD43" i="19"/>
  <c r="AD51" i="19"/>
  <c r="AD59" i="19"/>
  <c r="AD67" i="19"/>
  <c r="AD75" i="19"/>
  <c r="AD83" i="19"/>
  <c r="AD91" i="19"/>
  <c r="AD99" i="19"/>
  <c r="AD11" i="18"/>
  <c r="AD19" i="18"/>
  <c r="AD27" i="18"/>
  <c r="AD35" i="18"/>
  <c r="AD43" i="18"/>
  <c r="AD13" i="17"/>
  <c r="AD21" i="17"/>
  <c r="AD38" i="17"/>
  <c r="AD46" i="17"/>
  <c r="AD54" i="17"/>
  <c r="AD62" i="17"/>
  <c r="AD12" i="20"/>
  <c r="AD36" i="20"/>
  <c r="AD44" i="20"/>
  <c r="AD52" i="20"/>
  <c r="AD64" i="20"/>
  <c r="AD14" i="19"/>
  <c r="AD22" i="19"/>
  <c r="AD30" i="19"/>
  <c r="AD38" i="19"/>
  <c r="AD46" i="19"/>
  <c r="AD54" i="19"/>
  <c r="AD62" i="19"/>
  <c r="AD70" i="19"/>
  <c r="AD78" i="19"/>
  <c r="AD86" i="19"/>
  <c r="AD94" i="19"/>
  <c r="AD102" i="19"/>
  <c r="AD14" i="18"/>
  <c r="AD30" i="18"/>
  <c r="AD38" i="18"/>
  <c r="AD47" i="18"/>
  <c r="AD8" i="17"/>
  <c r="AD24" i="17"/>
  <c r="AD32" i="17"/>
  <c r="AD41" i="17"/>
  <c r="AD49" i="17"/>
  <c r="AD65" i="17"/>
  <c r="AD73" i="17"/>
  <c r="AD7" i="20"/>
  <c r="AD15" i="20"/>
  <c r="AD23" i="20"/>
  <c r="AD39" i="20"/>
  <c r="AD47" i="20"/>
  <c r="AD59" i="20"/>
  <c r="AD67" i="20"/>
  <c r="AD9" i="19"/>
  <c r="AD17" i="19"/>
  <c r="AD25" i="19"/>
  <c r="AD33" i="19"/>
  <c r="AD41" i="19"/>
  <c r="AD49" i="19"/>
  <c r="AD57" i="19"/>
  <c r="AD65" i="19"/>
  <c r="AD73" i="19"/>
  <c r="AD81" i="19"/>
  <c r="AD89" i="19"/>
  <c r="AD97" i="19"/>
  <c r="AD9" i="18"/>
  <c r="AD17" i="18"/>
  <c r="AD25" i="18"/>
  <c r="AD33" i="18"/>
  <c r="AD41" i="18"/>
  <c r="AD36" i="17"/>
  <c r="AD44" i="17"/>
  <c r="AD52" i="17"/>
  <c r="AD10" i="20"/>
  <c r="AD18" i="20"/>
  <c r="AD26" i="20"/>
  <c r="AD34" i="20"/>
  <c r="AD50" i="20"/>
  <c r="AD62" i="20"/>
  <c r="AD70" i="20"/>
  <c r="AD12" i="19"/>
  <c r="AD20" i="19"/>
  <c r="AD28" i="19"/>
  <c r="AD36" i="19"/>
  <c r="AD44" i="19"/>
  <c r="AD52" i="19"/>
  <c r="AD60" i="19"/>
  <c r="AD68" i="19"/>
  <c r="AD76" i="19"/>
  <c r="AD84" i="19"/>
  <c r="AD92" i="19"/>
  <c r="AD100" i="19"/>
  <c r="AD12" i="18"/>
  <c r="AD20" i="18"/>
  <c r="AD36" i="18"/>
  <c r="AD44" i="18"/>
  <c r="AD33" i="17"/>
  <c r="AD21" i="20"/>
  <c r="AD45" i="20"/>
  <c r="AD53" i="20"/>
  <c r="AD65" i="20"/>
  <c r="AD6" i="20"/>
  <c r="AD7" i="19"/>
  <c r="AD15" i="19"/>
  <c r="AD23" i="19"/>
  <c r="AD31" i="19"/>
  <c r="AD39" i="19"/>
  <c r="AD47" i="19"/>
  <c r="AD55" i="19"/>
  <c r="AD63" i="19"/>
  <c r="AD71" i="19"/>
  <c r="AD79" i="19"/>
  <c r="AD87" i="19"/>
  <c r="AD95" i="19"/>
  <c r="AD103" i="19"/>
  <c r="AD7" i="18"/>
  <c r="AD15" i="18"/>
  <c r="AD80" i="17"/>
  <c r="AD88" i="17"/>
  <c r="AD96" i="17"/>
  <c r="AD104" i="17"/>
  <c r="AD112" i="17"/>
  <c r="AD120" i="17"/>
  <c r="AD128" i="17"/>
  <c r="AD136" i="17"/>
  <c r="AD144" i="17"/>
  <c r="AD152" i="17"/>
  <c r="AD160" i="17"/>
  <c r="AD155" i="17"/>
  <c r="AD6" i="17"/>
  <c r="AD22" i="17"/>
  <c r="AD42" i="17"/>
  <c r="AD50" i="17"/>
  <c r="AD66" i="17"/>
  <c r="AD69" i="17"/>
  <c r="AD83" i="17"/>
  <c r="AD91" i="17"/>
  <c r="AD99" i="17"/>
  <c r="AD107" i="17"/>
  <c r="AD115" i="17"/>
  <c r="AD123" i="17"/>
  <c r="AD131" i="17"/>
  <c r="AD139" i="17"/>
  <c r="AD147" i="17"/>
  <c r="AD31" i="18"/>
  <c r="AD9" i="17"/>
  <c r="AD34" i="17"/>
  <c r="AD63" i="17"/>
  <c r="AD72" i="17"/>
  <c r="AD75" i="17"/>
  <c r="AD78" i="17"/>
  <c r="AD86" i="17"/>
  <c r="AD94" i="17"/>
  <c r="AD102" i="17"/>
  <c r="AD110" i="17"/>
  <c r="AD118" i="17"/>
  <c r="AD126" i="17"/>
  <c r="AD134" i="17"/>
  <c r="AD142" i="17"/>
  <c r="AD150" i="17"/>
  <c r="AD158" i="17"/>
  <c r="AD148" i="17"/>
  <c r="AD156" i="17"/>
  <c r="AD39" i="17"/>
  <c r="AD47" i="17"/>
  <c r="AD55" i="17"/>
  <c r="AD81" i="17"/>
  <c r="AD89" i="17"/>
  <c r="AD97" i="17"/>
  <c r="AD105" i="17"/>
  <c r="AD113" i="17"/>
  <c r="AD121" i="17"/>
  <c r="AD129" i="17"/>
  <c r="AD137" i="17"/>
  <c r="AD145" i="17"/>
  <c r="AD153" i="17"/>
  <c r="AD161" i="17"/>
  <c r="AD140" i="17"/>
  <c r="AD164" i="17"/>
  <c r="AD39" i="18"/>
  <c r="AD14" i="17"/>
  <c r="AD35" i="17"/>
  <c r="AD43" i="17"/>
  <c r="AD51" i="17"/>
  <c r="AD67" i="17"/>
  <c r="AD70" i="17"/>
  <c r="AD76" i="17"/>
  <c r="AD84" i="17"/>
  <c r="AD92" i="17"/>
  <c r="AD100" i="17"/>
  <c r="AD108" i="17"/>
  <c r="AD116" i="17"/>
  <c r="AD124" i="17"/>
  <c r="AD132" i="17"/>
  <c r="AD40" i="17"/>
  <c r="AD48" i="17"/>
  <c r="AD64" i="17"/>
  <c r="AD79" i="17"/>
  <c r="AD87" i="17"/>
  <c r="AD95" i="17"/>
  <c r="AD103" i="17"/>
  <c r="AD111" i="17"/>
  <c r="AD119" i="17"/>
  <c r="AD127" i="17"/>
  <c r="AD135" i="17"/>
  <c r="AD143" i="17"/>
  <c r="AD151" i="17"/>
  <c r="AD159" i="17"/>
  <c r="AD48" i="18"/>
  <c r="AD68" i="17"/>
  <c r="AD82" i="17"/>
  <c r="AD90" i="17"/>
  <c r="AD98" i="17"/>
  <c r="AD106" i="17"/>
  <c r="AD114" i="17"/>
  <c r="AD122" i="17"/>
  <c r="AD130" i="17"/>
  <c r="AD138" i="17"/>
  <c r="AD146" i="17"/>
  <c r="AD154" i="17"/>
  <c r="AD162" i="17"/>
  <c r="AD71" i="17"/>
  <c r="AD74" i="17"/>
  <c r="AD77" i="17"/>
  <c r="AD85" i="17"/>
  <c r="AD93" i="17"/>
  <c r="AD101" i="17"/>
  <c r="AD109" i="17"/>
  <c r="AD117" i="17"/>
  <c r="AD125" i="17"/>
  <c r="AD133" i="17"/>
  <c r="AD141" i="17"/>
  <c r="AD149" i="17"/>
  <c r="AD157" i="17"/>
  <c r="AD165" i="17"/>
  <c r="AD163" i="17"/>
  <c r="AD18" i="16"/>
  <c r="AD26" i="16"/>
  <c r="AD34" i="16"/>
  <c r="AD42" i="16"/>
  <c r="AD50" i="16"/>
  <c r="AD58" i="16"/>
  <c r="AD66" i="16"/>
  <c r="AD13" i="16"/>
  <c r="AD21" i="16"/>
  <c r="AD29" i="16"/>
  <c r="AD37" i="16"/>
  <c r="AD45" i="16"/>
  <c r="AD53" i="16"/>
  <c r="AD61" i="16"/>
  <c r="AD8" i="16"/>
  <c r="AD16" i="16"/>
  <c r="AD24" i="16"/>
  <c r="AD32" i="16"/>
  <c r="AD48" i="16"/>
  <c r="AD56" i="16"/>
  <c r="AD64" i="16"/>
  <c r="AD11" i="16"/>
  <c r="AD19" i="16"/>
  <c r="AD27" i="16"/>
  <c r="AD35" i="16"/>
  <c r="AD43" i="16"/>
  <c r="AD51" i="16"/>
  <c r="AD59" i="16"/>
  <c r="AD67" i="16"/>
  <c r="AD6" i="16"/>
  <c r="AD14" i="16"/>
  <c r="AD22" i="16"/>
  <c r="AD30" i="16"/>
  <c r="AD38" i="16"/>
  <c r="AD46" i="16"/>
  <c r="AD62" i="16"/>
  <c r="AD17" i="16"/>
  <c r="AD25" i="16"/>
  <c r="AD33" i="16"/>
  <c r="AD41" i="16"/>
  <c r="AD49" i="16"/>
  <c r="AD57" i="16"/>
  <c r="AD20" i="16"/>
  <c r="AD28" i="16"/>
  <c r="AD36" i="16"/>
  <c r="AD60" i="16"/>
  <c r="AD7" i="16"/>
  <c r="AD15" i="16"/>
  <c r="AD23" i="16"/>
  <c r="AD31" i="16"/>
  <c r="AD55" i="16"/>
  <c r="AD63" i="16"/>
  <c r="AC4" i="20"/>
  <c r="AC4" i="17"/>
  <c r="AC5" i="17" s="1"/>
  <c r="AC4" i="19"/>
  <c r="AC5" i="19" s="1"/>
  <c r="AD1841" i="7"/>
  <c r="AD1843" i="7" s="1"/>
  <c r="BY370" i="3"/>
  <c r="BD533" i="3"/>
  <c r="BE370" i="3"/>
  <c r="BG370" i="3"/>
  <c r="BQ370" i="3"/>
  <c r="BC370" i="3"/>
  <c r="BS370" i="3"/>
  <c r="BI370" i="3"/>
  <c r="BK370" i="3"/>
  <c r="BM370" i="3"/>
  <c r="BO370" i="3"/>
  <c r="AC5" i="20" l="1"/>
  <c r="AC5" i="18"/>
  <c r="AE12" i="20"/>
  <c r="AE36" i="20"/>
  <c r="AE44" i="20"/>
  <c r="AE52" i="20"/>
  <c r="AE63" i="20"/>
  <c r="AE10" i="19"/>
  <c r="AE18" i="19"/>
  <c r="AE26" i="19"/>
  <c r="AE34" i="19"/>
  <c r="AE42" i="19"/>
  <c r="AE50" i="19"/>
  <c r="AE58" i="19"/>
  <c r="AE66" i="19"/>
  <c r="AE74" i="19"/>
  <c r="AE82" i="19"/>
  <c r="AE90" i="19"/>
  <c r="AE98" i="19"/>
  <c r="AE9" i="18"/>
  <c r="AE17" i="18"/>
  <c r="AE25" i="18"/>
  <c r="AE33" i="18"/>
  <c r="AE41" i="18"/>
  <c r="AE7" i="20"/>
  <c r="AE15" i="20"/>
  <c r="AE23" i="20"/>
  <c r="AE39" i="20"/>
  <c r="AE47" i="20"/>
  <c r="AE10" i="20"/>
  <c r="AE18" i="20"/>
  <c r="AE26" i="20"/>
  <c r="AE34" i="20"/>
  <c r="AE21" i="20"/>
  <c r="AE45" i="20"/>
  <c r="AE8" i="20"/>
  <c r="AE11" i="20"/>
  <c r="AE19" i="20"/>
  <c r="AE6" i="20"/>
  <c r="AE14" i="20"/>
  <c r="AE22" i="20"/>
  <c r="AE30" i="20"/>
  <c r="AE46" i="20"/>
  <c r="AE17" i="20"/>
  <c r="AE33" i="20"/>
  <c r="AE41" i="20"/>
  <c r="AE32" i="20"/>
  <c r="AE13" i="19"/>
  <c r="AE16" i="19"/>
  <c r="AE19" i="19"/>
  <c r="AE22" i="19"/>
  <c r="AE25" i="19"/>
  <c r="AE28" i="19"/>
  <c r="AE31" i="19"/>
  <c r="AE77" i="19"/>
  <c r="AE80" i="19"/>
  <c r="AE83" i="19"/>
  <c r="AE86" i="19"/>
  <c r="AE89" i="19"/>
  <c r="AE92" i="19"/>
  <c r="AE95" i="19"/>
  <c r="AE7" i="17"/>
  <c r="AE69" i="20"/>
  <c r="AE7" i="19"/>
  <c r="AE53" i="19"/>
  <c r="AE56" i="19"/>
  <c r="AE59" i="19"/>
  <c r="AE62" i="19"/>
  <c r="AE65" i="19"/>
  <c r="AE68" i="19"/>
  <c r="AE71" i="19"/>
  <c r="AE54" i="20"/>
  <c r="AE60" i="20"/>
  <c r="AE29" i="19"/>
  <c r="AE32" i="19"/>
  <c r="AE35" i="19"/>
  <c r="AE38" i="19"/>
  <c r="AE41" i="19"/>
  <c r="AE40" i="20"/>
  <c r="AE48" i="20"/>
  <c r="AE8" i="19"/>
  <c r="AE11" i="19"/>
  <c r="AE14" i="19"/>
  <c r="AE17" i="19"/>
  <c r="AE20" i="19"/>
  <c r="AE23" i="19"/>
  <c r="AE69" i="19"/>
  <c r="AE72" i="19"/>
  <c r="AE75" i="19"/>
  <c r="AE78" i="19"/>
  <c r="AE81" i="19"/>
  <c r="AE84" i="19"/>
  <c r="AE87" i="19"/>
  <c r="AE20" i="18"/>
  <c r="AE44" i="18"/>
  <c r="AE48" i="18"/>
  <c r="AE49" i="20"/>
  <c r="AE21" i="19"/>
  <c r="AE24" i="19"/>
  <c r="AE27" i="19"/>
  <c r="AE30" i="19"/>
  <c r="AE33" i="19"/>
  <c r="AE36" i="19"/>
  <c r="AE39" i="19"/>
  <c r="AE85" i="19"/>
  <c r="AE88" i="19"/>
  <c r="AE91" i="19"/>
  <c r="AE94" i="19"/>
  <c r="AE97" i="19"/>
  <c r="AE100" i="19"/>
  <c r="AE103" i="19"/>
  <c r="AE6" i="19"/>
  <c r="AE9" i="19"/>
  <c r="AE12" i="19"/>
  <c r="AE15" i="19"/>
  <c r="AE61" i="19"/>
  <c r="AE64" i="19"/>
  <c r="AE67" i="19"/>
  <c r="AE70" i="19"/>
  <c r="AE73" i="19"/>
  <c r="AE76" i="19"/>
  <c r="AE79" i="19"/>
  <c r="AE24" i="20"/>
  <c r="AG533" i="3" s="1"/>
  <c r="AS533" i="3" s="1"/>
  <c r="BJ533" i="3" s="1"/>
  <c r="AE50" i="20"/>
  <c r="AE53" i="20"/>
  <c r="AE59" i="20"/>
  <c r="AE62" i="20"/>
  <c r="AE65" i="20"/>
  <c r="AE68" i="20"/>
  <c r="AE37" i="19"/>
  <c r="AE40" i="19"/>
  <c r="AE43" i="19"/>
  <c r="AE46" i="19"/>
  <c r="AE49" i="19"/>
  <c r="AE52" i="19"/>
  <c r="AE55" i="19"/>
  <c r="AE6" i="18"/>
  <c r="AE27" i="18"/>
  <c r="AE30" i="18"/>
  <c r="AE67" i="20"/>
  <c r="AE44" i="19"/>
  <c r="AE11" i="18"/>
  <c r="AE16" i="18"/>
  <c r="AE42" i="18"/>
  <c r="AE33" i="17"/>
  <c r="AE41" i="17"/>
  <c r="AE49" i="17"/>
  <c r="AE65" i="17"/>
  <c r="AE73" i="17"/>
  <c r="AE81" i="17"/>
  <c r="AE89" i="17"/>
  <c r="AE97" i="17"/>
  <c r="AE105" i="17"/>
  <c r="AE113" i="17"/>
  <c r="AE121" i="17"/>
  <c r="AE129" i="17"/>
  <c r="AE137" i="17"/>
  <c r="AE145" i="17"/>
  <c r="AE153" i="17"/>
  <c r="AE161" i="17"/>
  <c r="AE47" i="19"/>
  <c r="AE12" i="18"/>
  <c r="AE29" i="18"/>
  <c r="AE34" i="18"/>
  <c r="AE23" i="17"/>
  <c r="AE31" i="17"/>
  <c r="AE39" i="17"/>
  <c r="AE47" i="17"/>
  <c r="AE55" i="17"/>
  <c r="AE63" i="17"/>
  <c r="AE71" i="17"/>
  <c r="AE79" i="17"/>
  <c r="AE87" i="17"/>
  <c r="AE48" i="19"/>
  <c r="AE60" i="19"/>
  <c r="AE13" i="18"/>
  <c r="AE39" i="18"/>
  <c r="AE10" i="17"/>
  <c r="AE34" i="17"/>
  <c r="AE42" i="17"/>
  <c r="AE50" i="17"/>
  <c r="AE66" i="17"/>
  <c r="AE74" i="17"/>
  <c r="AE82" i="17"/>
  <c r="AE64" i="20"/>
  <c r="AE51" i="19"/>
  <c r="AE63" i="19"/>
  <c r="AE102" i="19"/>
  <c r="AE14" i="18"/>
  <c r="AE19" i="18"/>
  <c r="AE31" i="18"/>
  <c r="AE45" i="18"/>
  <c r="AE24" i="17"/>
  <c r="AE32" i="17"/>
  <c r="AE40" i="17"/>
  <c r="AE48" i="17"/>
  <c r="AE64" i="17"/>
  <c r="AE72" i="17"/>
  <c r="AE80" i="17"/>
  <c r="AE88" i="17"/>
  <c r="AE96" i="17"/>
  <c r="AE104" i="17"/>
  <c r="AE112" i="17"/>
  <c r="AE120" i="17"/>
  <c r="AE128" i="17"/>
  <c r="AE136" i="17"/>
  <c r="AE144" i="17"/>
  <c r="AE152" i="17"/>
  <c r="AE160" i="17"/>
  <c r="AE54" i="19"/>
  <c r="AE99" i="19"/>
  <c r="AE15" i="18"/>
  <c r="AE32" i="18"/>
  <c r="AE37" i="18"/>
  <c r="AE14" i="17"/>
  <c r="AE22" i="17"/>
  <c r="AE38" i="17"/>
  <c r="AE46" i="17"/>
  <c r="AE54" i="17"/>
  <c r="AE62" i="17"/>
  <c r="AE70" i="17"/>
  <c r="AE78" i="17"/>
  <c r="AE86" i="17"/>
  <c r="AE94" i="17"/>
  <c r="AE102" i="17"/>
  <c r="AE110" i="17"/>
  <c r="AE118" i="17"/>
  <c r="AE126" i="17"/>
  <c r="AE134" i="17"/>
  <c r="AE142" i="17"/>
  <c r="AE150" i="17"/>
  <c r="AE158" i="17"/>
  <c r="AE7" i="18"/>
  <c r="AE40" i="18"/>
  <c r="AE45" i="17"/>
  <c r="AE52" i="17"/>
  <c r="AE90" i="17"/>
  <c r="AE103" i="17"/>
  <c r="AE107" i="17"/>
  <c r="AE116" i="17"/>
  <c r="AE141" i="17"/>
  <c r="AE154" i="17"/>
  <c r="AE17" i="16"/>
  <c r="AE25" i="16"/>
  <c r="AE33" i="16"/>
  <c r="AE41" i="16"/>
  <c r="AE49" i="16"/>
  <c r="AE57" i="16"/>
  <c r="AE45" i="19"/>
  <c r="AE18" i="18"/>
  <c r="AE53" i="17"/>
  <c r="AE85" i="17"/>
  <c r="AE95" i="17"/>
  <c r="AE99" i="17"/>
  <c r="AE108" i="17"/>
  <c r="AE133" i="17"/>
  <c r="AE146" i="17"/>
  <c r="AE159" i="17"/>
  <c r="AE163" i="17"/>
  <c r="AE20" i="16"/>
  <c r="AE28" i="16"/>
  <c r="AE36" i="16"/>
  <c r="AE60" i="16"/>
  <c r="AE43" i="18"/>
  <c r="AE6" i="17"/>
  <c r="AE21" i="17"/>
  <c r="AE91" i="17"/>
  <c r="AE100" i="17"/>
  <c r="AE125" i="17"/>
  <c r="AE138" i="17"/>
  <c r="AE151" i="17"/>
  <c r="AE155" i="17"/>
  <c r="AE7" i="16"/>
  <c r="AE15" i="16"/>
  <c r="AE23" i="16"/>
  <c r="AE31" i="16"/>
  <c r="AE55" i="16"/>
  <c r="AE63" i="16"/>
  <c r="AE57" i="19"/>
  <c r="AE21" i="18"/>
  <c r="AE92" i="17"/>
  <c r="AE117" i="17"/>
  <c r="AE130" i="17"/>
  <c r="AE143" i="17"/>
  <c r="AE147" i="17"/>
  <c r="AE156" i="17"/>
  <c r="AE164" i="17"/>
  <c r="AE18" i="16"/>
  <c r="AE26" i="16"/>
  <c r="AE34" i="16"/>
  <c r="AE42" i="16"/>
  <c r="AE50" i="16"/>
  <c r="AE58" i="16"/>
  <c r="AE66" i="16"/>
  <c r="AE10" i="18"/>
  <c r="AE47" i="18"/>
  <c r="AE26" i="18"/>
  <c r="AE35" i="18"/>
  <c r="AE9" i="17"/>
  <c r="AE13" i="17"/>
  <c r="AE35" i="17"/>
  <c r="AE68" i="17"/>
  <c r="AE75" i="17"/>
  <c r="AE101" i="17"/>
  <c r="AE114" i="17"/>
  <c r="AE127" i="17"/>
  <c r="AE131" i="17"/>
  <c r="AE140" i="17"/>
  <c r="AE8" i="16"/>
  <c r="AE16" i="16"/>
  <c r="AE24" i="16"/>
  <c r="AE32" i="16"/>
  <c r="AE48" i="16"/>
  <c r="AE56" i="16"/>
  <c r="AE64" i="16"/>
  <c r="AE36" i="18"/>
  <c r="AE36" i="17"/>
  <c r="AE43" i="17"/>
  <c r="AE69" i="17"/>
  <c r="AE76" i="17"/>
  <c r="AE83" i="17"/>
  <c r="AE93" i="17"/>
  <c r="AE106" i="17"/>
  <c r="AE119" i="17"/>
  <c r="AE123" i="17"/>
  <c r="AE132" i="17"/>
  <c r="AE157" i="17"/>
  <c r="AE165" i="17"/>
  <c r="AE11" i="16"/>
  <c r="AE19" i="16"/>
  <c r="AE27" i="16"/>
  <c r="AE35" i="16"/>
  <c r="AE43" i="16"/>
  <c r="AE51" i="16"/>
  <c r="AE59" i="16"/>
  <c r="AE67" i="16"/>
  <c r="AE84" i="17"/>
  <c r="AE29" i="16"/>
  <c r="AE38" i="18"/>
  <c r="AE122" i="17"/>
  <c r="AE139" i="17"/>
  <c r="AE30" i="16"/>
  <c r="AE37" i="17"/>
  <c r="AE124" i="17"/>
  <c r="AE21" i="16"/>
  <c r="AE96" i="19"/>
  <c r="AE67" i="17"/>
  <c r="AE109" i="17"/>
  <c r="AE22" i="16"/>
  <c r="AE45" i="16"/>
  <c r="AE8" i="17"/>
  <c r="AE44" i="17"/>
  <c r="AE111" i="17"/>
  <c r="AE162" i="17"/>
  <c r="AE13" i="16"/>
  <c r="AE46" i="16"/>
  <c r="AE148" i="17"/>
  <c r="AE14" i="16"/>
  <c r="AE51" i="17"/>
  <c r="AE77" i="17"/>
  <c r="AE98" i="17"/>
  <c r="AE115" i="17"/>
  <c r="AE149" i="17"/>
  <c r="AE37" i="16"/>
  <c r="AE53" i="16"/>
  <c r="AE61" i="16"/>
  <c r="AE70" i="20"/>
  <c r="AE135" i="17"/>
  <c r="AE6" i="16"/>
  <c r="AE38" i="16"/>
  <c r="AE62" i="16"/>
  <c r="AD4" i="20"/>
  <c r="AD4" i="19"/>
  <c r="AD5" i="19" s="1"/>
  <c r="AE1841" i="7"/>
  <c r="AE1843" i="7" s="1"/>
  <c r="AD4" i="16"/>
  <c r="AD4" i="17"/>
  <c r="AD4" i="18"/>
  <c r="H2" i="23"/>
  <c r="C533" i="3"/>
  <c r="B533" i="3"/>
  <c r="D4" i="20"/>
  <c r="AE4" i="16" l="1"/>
  <c r="AE5" i="16" s="1"/>
  <c r="AE4" i="17"/>
  <c r="AE5" i="17" s="1"/>
  <c r="AE4" i="18"/>
  <c r="AE5" i="18" s="1"/>
  <c r="AF17" i="20"/>
  <c r="AF33" i="20"/>
  <c r="AF41" i="20"/>
  <c r="AF49" i="20"/>
  <c r="AF60" i="20"/>
  <c r="AF68" i="20"/>
  <c r="AF7" i="19"/>
  <c r="AF15" i="19"/>
  <c r="AF23" i="19"/>
  <c r="AF31" i="19"/>
  <c r="AF39" i="19"/>
  <c r="AF47" i="19"/>
  <c r="AF55" i="19"/>
  <c r="AF63" i="19"/>
  <c r="AF71" i="19"/>
  <c r="AF79" i="19"/>
  <c r="AF87" i="19"/>
  <c r="AF95" i="19"/>
  <c r="AF103" i="19"/>
  <c r="AF6" i="18"/>
  <c r="AF14" i="18"/>
  <c r="AF30" i="18"/>
  <c r="AF38" i="18"/>
  <c r="AF47" i="18"/>
  <c r="AF12" i="20"/>
  <c r="AF36" i="20"/>
  <c r="AF44" i="20"/>
  <c r="AF7" i="20"/>
  <c r="AF15" i="20"/>
  <c r="AF23" i="20"/>
  <c r="AF39" i="20"/>
  <c r="AF47" i="20"/>
  <c r="AF10" i="20"/>
  <c r="AF18" i="20"/>
  <c r="AF26" i="20"/>
  <c r="AF34" i="20"/>
  <c r="AF8" i="20"/>
  <c r="AF24" i="20"/>
  <c r="AH533" i="3" s="1"/>
  <c r="AT533" i="3" s="1"/>
  <c r="BL533" i="3" s="1"/>
  <c r="AF32" i="20"/>
  <c r="AF40" i="20"/>
  <c r="AF48" i="20"/>
  <c r="AF11" i="20"/>
  <c r="AF19" i="20"/>
  <c r="AF6" i="20"/>
  <c r="AF14" i="20"/>
  <c r="AF22" i="20"/>
  <c r="AF30" i="20"/>
  <c r="AF46" i="20"/>
  <c r="AF50" i="20"/>
  <c r="AF53" i="20"/>
  <c r="AF59" i="20"/>
  <c r="AF62" i="20"/>
  <c r="AF65" i="20"/>
  <c r="AF34" i="19"/>
  <c r="AF37" i="19"/>
  <c r="AF40" i="19"/>
  <c r="AF43" i="19"/>
  <c r="AF46" i="19"/>
  <c r="AF49" i="19"/>
  <c r="AF52" i="19"/>
  <c r="AF98" i="19"/>
  <c r="AF27" i="18"/>
  <c r="AF10" i="19"/>
  <c r="AF13" i="19"/>
  <c r="AF16" i="19"/>
  <c r="AF19" i="19"/>
  <c r="AF22" i="19"/>
  <c r="AF25" i="19"/>
  <c r="AF28" i="19"/>
  <c r="AF74" i="19"/>
  <c r="AF77" i="19"/>
  <c r="AF80" i="19"/>
  <c r="AF83" i="19"/>
  <c r="AF86" i="19"/>
  <c r="AF89" i="19"/>
  <c r="AF92" i="19"/>
  <c r="AF45" i="20"/>
  <c r="AF63" i="20"/>
  <c r="AF69" i="20"/>
  <c r="AF54" i="20"/>
  <c r="AF26" i="19"/>
  <c r="AF29" i="19"/>
  <c r="AF32" i="19"/>
  <c r="AF35" i="19"/>
  <c r="AF38" i="19"/>
  <c r="AF41" i="19"/>
  <c r="AF44" i="19"/>
  <c r="AF90" i="19"/>
  <c r="AF96" i="19"/>
  <c r="AF99" i="19"/>
  <c r="AF102" i="19"/>
  <c r="AF52" i="20"/>
  <c r="AF64" i="20"/>
  <c r="AF67" i="20"/>
  <c r="AF70" i="20"/>
  <c r="AF42" i="19"/>
  <c r="AF45" i="19"/>
  <c r="AF48" i="19"/>
  <c r="AF51" i="19"/>
  <c r="AF54" i="19"/>
  <c r="AF57" i="19"/>
  <c r="AF60" i="19"/>
  <c r="AF21" i="20"/>
  <c r="AF18" i="19"/>
  <c r="AF21" i="19"/>
  <c r="AF24" i="19"/>
  <c r="AF27" i="19"/>
  <c r="AF30" i="19"/>
  <c r="AF33" i="19"/>
  <c r="AF36" i="19"/>
  <c r="AF82" i="19"/>
  <c r="AF85" i="19"/>
  <c r="AF88" i="19"/>
  <c r="AF91" i="19"/>
  <c r="AF6" i="19"/>
  <c r="AF9" i="19"/>
  <c r="AF12" i="19"/>
  <c r="AF58" i="19"/>
  <c r="AF61" i="19"/>
  <c r="AF64" i="19"/>
  <c r="AF67" i="19"/>
  <c r="AF70" i="19"/>
  <c r="AF73" i="19"/>
  <c r="AF76" i="19"/>
  <c r="AF9" i="18"/>
  <c r="AF12" i="18"/>
  <c r="AF15" i="18"/>
  <c r="AF18" i="18"/>
  <c r="AF21" i="18"/>
  <c r="AF33" i="18"/>
  <c r="AF36" i="18"/>
  <c r="AF39" i="18"/>
  <c r="AF42" i="18"/>
  <c r="AF45" i="18"/>
  <c r="AF20" i="19"/>
  <c r="AF56" i="19"/>
  <c r="AF68" i="19"/>
  <c r="AF32" i="18"/>
  <c r="AF37" i="18"/>
  <c r="AF48" i="18"/>
  <c r="AF14" i="17"/>
  <c r="AF22" i="17"/>
  <c r="AF38" i="17"/>
  <c r="AF46" i="17"/>
  <c r="AF54" i="17"/>
  <c r="AF62" i="17"/>
  <c r="AF70" i="17"/>
  <c r="AF78" i="17"/>
  <c r="AF86" i="17"/>
  <c r="AF94" i="17"/>
  <c r="AF102" i="17"/>
  <c r="AF110" i="17"/>
  <c r="AF118" i="17"/>
  <c r="AF126" i="17"/>
  <c r="AF134" i="17"/>
  <c r="AF142" i="17"/>
  <c r="AF150" i="17"/>
  <c r="AF158" i="17"/>
  <c r="AF59" i="19"/>
  <c r="AF7" i="18"/>
  <c r="AF17" i="18"/>
  <c r="AF43" i="18"/>
  <c r="AF6" i="17"/>
  <c r="AF9" i="17"/>
  <c r="AF36" i="17"/>
  <c r="AF44" i="17"/>
  <c r="AF52" i="17"/>
  <c r="AF68" i="17"/>
  <c r="AF76" i="17"/>
  <c r="AF84" i="17"/>
  <c r="AF72" i="19"/>
  <c r="AF84" i="19"/>
  <c r="AF94" i="19"/>
  <c r="AF25" i="18"/>
  <c r="AF29" i="18"/>
  <c r="AF34" i="18"/>
  <c r="AF44" i="18"/>
  <c r="AF23" i="17"/>
  <c r="AF31" i="17"/>
  <c r="AF39" i="17"/>
  <c r="AF47" i="17"/>
  <c r="AF55" i="17"/>
  <c r="AF63" i="17"/>
  <c r="AF71" i="17"/>
  <c r="AF79" i="17"/>
  <c r="AF8" i="19"/>
  <c r="AF50" i="19"/>
  <c r="AF11" i="19"/>
  <c r="AF75" i="19"/>
  <c r="AF26" i="18"/>
  <c r="AF35" i="18"/>
  <c r="AF40" i="18"/>
  <c r="AF13" i="17"/>
  <c r="AF21" i="17"/>
  <c r="AF37" i="17"/>
  <c r="AF45" i="17"/>
  <c r="AF53" i="17"/>
  <c r="AF69" i="17"/>
  <c r="AF77" i="17"/>
  <c r="AF85" i="17"/>
  <c r="AF93" i="17"/>
  <c r="AF101" i="17"/>
  <c r="AF109" i="17"/>
  <c r="AF117" i="17"/>
  <c r="AF125" i="17"/>
  <c r="AF133" i="17"/>
  <c r="AF141" i="17"/>
  <c r="AF149" i="17"/>
  <c r="AF157" i="17"/>
  <c r="AF14" i="19"/>
  <c r="AF17" i="19"/>
  <c r="AF66" i="19"/>
  <c r="AF78" i="19"/>
  <c r="AF10" i="18"/>
  <c r="AF20" i="18"/>
  <c r="AF8" i="17"/>
  <c r="AF35" i="17"/>
  <c r="AF43" i="17"/>
  <c r="AF51" i="17"/>
  <c r="AF67" i="17"/>
  <c r="AF75" i="17"/>
  <c r="AF83" i="17"/>
  <c r="AF91" i="17"/>
  <c r="AF99" i="17"/>
  <c r="AF107" i="17"/>
  <c r="AF115" i="17"/>
  <c r="AF123" i="17"/>
  <c r="AF131" i="17"/>
  <c r="AF139" i="17"/>
  <c r="AF147" i="17"/>
  <c r="AF155" i="17"/>
  <c r="AF97" i="19"/>
  <c r="AF16" i="18"/>
  <c r="AF98" i="17"/>
  <c r="AF111" i="17"/>
  <c r="AF124" i="17"/>
  <c r="AF128" i="17"/>
  <c r="AF137" i="17"/>
  <c r="AF162" i="17"/>
  <c r="AF6" i="16"/>
  <c r="AF14" i="16"/>
  <c r="AF22" i="16"/>
  <c r="AF30" i="16"/>
  <c r="AF38" i="16"/>
  <c r="AF46" i="16"/>
  <c r="AF62" i="16"/>
  <c r="AF81" i="19"/>
  <c r="AF100" i="19"/>
  <c r="AF41" i="18"/>
  <c r="AF64" i="17"/>
  <c r="AF90" i="17"/>
  <c r="AF103" i="17"/>
  <c r="AF116" i="17"/>
  <c r="AF120" i="17"/>
  <c r="AF129" i="17"/>
  <c r="AF154" i="17"/>
  <c r="AF17" i="16"/>
  <c r="AF25" i="16"/>
  <c r="AF33" i="16"/>
  <c r="AF41" i="16"/>
  <c r="AF49" i="16"/>
  <c r="AF57" i="16"/>
  <c r="AF53" i="19"/>
  <c r="AF19" i="18"/>
  <c r="AF32" i="17"/>
  <c r="AF65" i="17"/>
  <c r="AF72" i="17"/>
  <c r="AF95" i="17"/>
  <c r="AF108" i="17"/>
  <c r="AF112" i="17"/>
  <c r="AF121" i="17"/>
  <c r="AF146" i="17"/>
  <c r="AF159" i="17"/>
  <c r="AF163" i="17"/>
  <c r="AF20" i="16"/>
  <c r="AF28" i="16"/>
  <c r="AF36" i="16"/>
  <c r="AF60" i="16"/>
  <c r="AF31" i="18"/>
  <c r="AF7" i="17"/>
  <c r="AF33" i="17"/>
  <c r="AF40" i="17"/>
  <c r="AF66" i="17"/>
  <c r="AF73" i="17"/>
  <c r="AF80" i="17"/>
  <c r="AF100" i="17"/>
  <c r="AF104" i="17"/>
  <c r="AF113" i="17"/>
  <c r="AF138" i="17"/>
  <c r="AF151" i="17"/>
  <c r="AF7" i="16"/>
  <c r="AF15" i="16"/>
  <c r="AF23" i="16"/>
  <c r="AF31" i="16"/>
  <c r="AF55" i="16"/>
  <c r="AF63" i="16"/>
  <c r="AF62" i="19"/>
  <c r="AF65" i="19"/>
  <c r="AF11" i="18"/>
  <c r="AF42" i="17"/>
  <c r="AF49" i="17"/>
  <c r="AF82" i="17"/>
  <c r="AF97" i="17"/>
  <c r="AF122" i="17"/>
  <c r="AF135" i="17"/>
  <c r="AF148" i="17"/>
  <c r="AF152" i="17"/>
  <c r="AF161" i="17"/>
  <c r="AF13" i="16"/>
  <c r="AF21" i="16"/>
  <c r="AF29" i="16"/>
  <c r="AF37" i="16"/>
  <c r="AF45" i="16"/>
  <c r="AF53" i="16"/>
  <c r="AF61" i="16"/>
  <c r="AF69" i="19"/>
  <c r="AF13" i="18"/>
  <c r="AF10" i="17"/>
  <c r="AF24" i="17"/>
  <c r="AF50" i="17"/>
  <c r="AF88" i="17"/>
  <c r="AF114" i="17"/>
  <c r="AF127" i="17"/>
  <c r="AF140" i="17"/>
  <c r="AF144" i="17"/>
  <c r="AF153" i="17"/>
  <c r="AF8" i="16"/>
  <c r="AF16" i="16"/>
  <c r="AF24" i="16"/>
  <c r="AF32" i="16"/>
  <c r="AF48" i="16"/>
  <c r="AF56" i="16"/>
  <c r="AF64" i="16"/>
  <c r="AF119" i="17"/>
  <c r="AF136" i="17"/>
  <c r="AF11" i="16"/>
  <c r="AF18" i="16"/>
  <c r="AF34" i="17"/>
  <c r="AF87" i="17"/>
  <c r="AF105" i="17"/>
  <c r="AF156" i="17"/>
  <c r="AF19" i="16"/>
  <c r="AF50" i="16"/>
  <c r="AF89" i="17"/>
  <c r="AF106" i="17"/>
  <c r="AF51" i="16"/>
  <c r="AF41" i="17"/>
  <c r="AF92" i="17"/>
  <c r="AF143" i="17"/>
  <c r="AF160" i="17"/>
  <c r="AF145" i="17"/>
  <c r="AF34" i="16"/>
  <c r="AF58" i="16"/>
  <c r="AF48" i="17"/>
  <c r="AF74" i="17"/>
  <c r="AF96" i="17"/>
  <c r="AF130" i="17"/>
  <c r="AF164" i="17"/>
  <c r="AF35" i="16"/>
  <c r="AF59" i="16"/>
  <c r="AF66" i="16"/>
  <c r="AF132" i="17"/>
  <c r="AF165" i="17"/>
  <c r="AF26" i="16"/>
  <c r="AF42" i="16"/>
  <c r="AF67" i="16"/>
  <c r="AF81" i="17"/>
  <c r="AF27" i="16"/>
  <c r="AF43" i="16"/>
  <c r="AE4" i="19"/>
  <c r="AE5" i="19" s="1"/>
  <c r="AE4" i="20"/>
  <c r="AE5" i="20" s="1"/>
  <c r="BH533" i="3"/>
  <c r="AD5" i="16"/>
  <c r="I2" i="23"/>
  <c r="AD5" i="18"/>
  <c r="AF1841" i="7"/>
  <c r="AF1843" i="7" s="1"/>
  <c r="AD5" i="17"/>
  <c r="AD5" i="20"/>
  <c r="E4" i="20"/>
  <c r="E5" i="20" s="1"/>
  <c r="F4" i="20"/>
  <c r="F5" i="20" s="1"/>
  <c r="G4" i="20"/>
  <c r="G5" i="20" s="1"/>
  <c r="H4" i="20"/>
  <c r="I4" i="20"/>
  <c r="J4" i="20"/>
  <c r="J5" i="20" s="1"/>
  <c r="K4" i="20"/>
  <c r="K5" i="20" s="1"/>
  <c r="L4" i="20"/>
  <c r="L5" i="20" s="1"/>
  <c r="M4" i="20"/>
  <c r="M5" i="20" s="1"/>
  <c r="N4" i="20"/>
  <c r="N5" i="20" s="1"/>
  <c r="O4" i="20"/>
  <c r="O5" i="20" s="1"/>
  <c r="P4" i="20"/>
  <c r="Q4" i="20"/>
  <c r="R4" i="20"/>
  <c r="R5" i="20" s="1"/>
  <c r="S4" i="20"/>
  <c r="S5" i="20" s="1"/>
  <c r="T4" i="20"/>
  <c r="T5" i="20" s="1"/>
  <c r="U4" i="20"/>
  <c r="U5" i="20" s="1"/>
  <c r="V4" i="20"/>
  <c r="V5" i="20" s="1"/>
  <c r="W4" i="20"/>
  <c r="W5" i="20" s="1"/>
  <c r="X4" i="20"/>
  <c r="X5" i="20" s="1"/>
  <c r="D5" i="20"/>
  <c r="Q5" i="20"/>
  <c r="P5" i="20"/>
  <c r="I5" i="20"/>
  <c r="H5" i="20"/>
  <c r="E4" i="19"/>
  <c r="E5" i="19" s="1"/>
  <c r="F4" i="19"/>
  <c r="F5" i="19" s="1"/>
  <c r="G4" i="19"/>
  <c r="G5" i="19" s="1"/>
  <c r="H4" i="19"/>
  <c r="H5" i="19" s="1"/>
  <c r="I4" i="19"/>
  <c r="J4" i="19"/>
  <c r="J5" i="19" s="1"/>
  <c r="K4" i="19"/>
  <c r="L4" i="19"/>
  <c r="L5" i="19" s="1"/>
  <c r="M4" i="19"/>
  <c r="M5" i="19" s="1"/>
  <c r="N4" i="19"/>
  <c r="N5" i="19" s="1"/>
  <c r="O4" i="19"/>
  <c r="O5" i="19" s="1"/>
  <c r="P4" i="19"/>
  <c r="P5" i="19" s="1"/>
  <c r="Q4" i="19"/>
  <c r="R4" i="19"/>
  <c r="S4" i="19"/>
  <c r="S5" i="19" s="1"/>
  <c r="T4" i="19"/>
  <c r="T5" i="19" s="1"/>
  <c r="U4" i="19"/>
  <c r="U5" i="19" s="1"/>
  <c r="V4" i="19"/>
  <c r="V5" i="19" s="1"/>
  <c r="W4" i="19"/>
  <c r="W5" i="19" s="1"/>
  <c r="D4" i="19"/>
  <c r="D5" i="19" s="1"/>
  <c r="X5" i="19"/>
  <c r="Q5" i="19"/>
  <c r="K5" i="19"/>
  <c r="I5" i="19"/>
  <c r="E4" i="18"/>
  <c r="E5" i="18" s="1"/>
  <c r="F4" i="18"/>
  <c r="F5" i="18" s="1"/>
  <c r="G4" i="18"/>
  <c r="G5" i="18" s="1"/>
  <c r="H4" i="18"/>
  <c r="H5" i="18" s="1"/>
  <c r="I4" i="18"/>
  <c r="J4" i="18"/>
  <c r="J5" i="18" s="1"/>
  <c r="K4" i="18"/>
  <c r="K5" i="18" s="1"/>
  <c r="L4" i="18"/>
  <c r="L5" i="18" s="1"/>
  <c r="M4" i="18"/>
  <c r="M5" i="18" s="1"/>
  <c r="N4" i="18"/>
  <c r="N5" i="18" s="1"/>
  <c r="O4" i="18"/>
  <c r="O5" i="18" s="1"/>
  <c r="P4" i="18"/>
  <c r="P5" i="18" s="1"/>
  <c r="Q4" i="18"/>
  <c r="R4" i="18"/>
  <c r="R5" i="18" s="1"/>
  <c r="S4" i="18"/>
  <c r="S5" i="18" s="1"/>
  <c r="T4" i="18"/>
  <c r="T5" i="18" s="1"/>
  <c r="U4" i="18"/>
  <c r="U5" i="18" s="1"/>
  <c r="V4" i="18"/>
  <c r="V5" i="18" s="1"/>
  <c r="W4" i="18"/>
  <c r="W5" i="18" s="1"/>
  <c r="X4" i="18"/>
  <c r="X5" i="18" s="1"/>
  <c r="D4" i="18"/>
  <c r="Q5" i="18"/>
  <c r="D5" i="18"/>
  <c r="E4" i="17"/>
  <c r="E5" i="17" s="1"/>
  <c r="F4" i="17"/>
  <c r="F5" i="17" s="1"/>
  <c r="G4" i="17"/>
  <c r="G5" i="17" s="1"/>
  <c r="H4" i="17"/>
  <c r="H5" i="17" s="1"/>
  <c r="I4" i="17"/>
  <c r="J4" i="17"/>
  <c r="J5" i="17" s="1"/>
  <c r="K4" i="17"/>
  <c r="L4" i="17"/>
  <c r="M4" i="17"/>
  <c r="M5" i="17" s="1"/>
  <c r="N4" i="17"/>
  <c r="N5" i="17" s="1"/>
  <c r="O4" i="17"/>
  <c r="O5" i="17" s="1"/>
  <c r="P4" i="17"/>
  <c r="P5" i="17" s="1"/>
  <c r="Q4" i="17"/>
  <c r="R4" i="17"/>
  <c r="R5" i="17" s="1"/>
  <c r="S4" i="17"/>
  <c r="T4" i="17"/>
  <c r="U4" i="17"/>
  <c r="U5" i="17" s="1"/>
  <c r="V4" i="17"/>
  <c r="V5" i="17" s="1"/>
  <c r="W4" i="17"/>
  <c r="W5" i="17" s="1"/>
  <c r="X4" i="17"/>
  <c r="X5" i="17" s="1"/>
  <c r="D4" i="17"/>
  <c r="D5" i="17" s="1"/>
  <c r="T5" i="17"/>
  <c r="S5" i="17"/>
  <c r="Q5" i="17"/>
  <c r="L5" i="17"/>
  <c r="K5" i="17"/>
  <c r="I5" i="17"/>
  <c r="E4" i="16"/>
  <c r="E5" i="16" s="1"/>
  <c r="F4" i="16"/>
  <c r="F5" i="16" s="1"/>
  <c r="G4" i="16"/>
  <c r="G5" i="16" s="1"/>
  <c r="H4" i="16"/>
  <c r="I4" i="16"/>
  <c r="I5" i="16" s="1"/>
  <c r="J4" i="16"/>
  <c r="J5" i="16" s="1"/>
  <c r="K4" i="16"/>
  <c r="L4" i="16"/>
  <c r="L5" i="16" s="1"/>
  <c r="M4" i="16"/>
  <c r="M5" i="16" s="1"/>
  <c r="N4" i="16"/>
  <c r="N5" i="16" s="1"/>
  <c r="O4" i="16"/>
  <c r="O5" i="16" s="1"/>
  <c r="Q4" i="16"/>
  <c r="R4" i="16"/>
  <c r="R5" i="16" s="1"/>
  <c r="S4" i="16"/>
  <c r="S5" i="16" s="1"/>
  <c r="T4" i="16"/>
  <c r="T5" i="16" s="1"/>
  <c r="U4" i="16"/>
  <c r="U5" i="16" s="1"/>
  <c r="V4" i="16"/>
  <c r="V5" i="16" s="1"/>
  <c r="W4" i="16"/>
  <c r="W5" i="16" s="1"/>
  <c r="X4" i="16"/>
  <c r="X5" i="16" s="1"/>
  <c r="H5" i="16"/>
  <c r="K5" i="16"/>
  <c r="P5" i="16"/>
  <c r="Q5" i="16"/>
  <c r="D4" i="16"/>
  <c r="D5" i="16" s="1"/>
  <c r="AF4" i="20" l="1"/>
  <c r="AF5" i="20" s="1"/>
  <c r="AF4" i="17"/>
  <c r="AF5" i="17" s="1"/>
  <c r="AF4" i="19"/>
  <c r="AF5" i="19" s="1"/>
  <c r="AF4" i="18"/>
  <c r="AF5" i="18" s="1"/>
  <c r="AF4" i="16"/>
  <c r="AF5" i="16" s="1"/>
  <c r="AG6" i="20"/>
  <c r="AG14" i="20"/>
  <c r="AG22" i="20"/>
  <c r="AG30" i="20"/>
  <c r="AG46" i="20"/>
  <c r="AG54" i="20"/>
  <c r="AG65" i="20"/>
  <c r="AG12" i="19"/>
  <c r="AG20" i="19"/>
  <c r="AG28" i="19"/>
  <c r="AG36" i="19"/>
  <c r="AG44" i="19"/>
  <c r="AG52" i="19"/>
  <c r="AG60" i="19"/>
  <c r="AG68" i="19"/>
  <c r="AG76" i="19"/>
  <c r="AG84" i="19"/>
  <c r="AG92" i="19"/>
  <c r="AG100" i="19"/>
  <c r="AG11" i="18"/>
  <c r="AG19" i="18"/>
  <c r="AG27" i="18"/>
  <c r="AG35" i="18"/>
  <c r="AG43" i="18"/>
  <c r="AG17" i="20"/>
  <c r="AG33" i="20"/>
  <c r="AG41" i="20"/>
  <c r="AG12" i="20"/>
  <c r="AG36" i="20"/>
  <c r="AG44" i="20"/>
  <c r="AG7" i="20"/>
  <c r="AG15" i="20"/>
  <c r="AG23" i="20"/>
  <c r="AG39" i="20"/>
  <c r="AG47" i="20"/>
  <c r="AG10" i="20"/>
  <c r="AG21" i="20"/>
  <c r="AG45" i="20"/>
  <c r="AG8" i="20"/>
  <c r="AG24" i="20"/>
  <c r="AG32" i="20"/>
  <c r="AG40" i="20"/>
  <c r="AG11" i="20"/>
  <c r="AG19" i="20"/>
  <c r="AG68" i="20"/>
  <c r="AG6" i="19"/>
  <c r="AG9" i="19"/>
  <c r="AG55" i="19"/>
  <c r="AG58" i="19"/>
  <c r="AG61" i="19"/>
  <c r="AG64" i="19"/>
  <c r="AG67" i="19"/>
  <c r="AG70" i="19"/>
  <c r="AG73" i="19"/>
  <c r="AG6" i="18"/>
  <c r="AG9" i="18"/>
  <c r="AG12" i="18"/>
  <c r="AG15" i="18"/>
  <c r="AG18" i="18"/>
  <c r="AG21" i="18"/>
  <c r="AG30" i="18"/>
  <c r="AG33" i="18"/>
  <c r="AG36" i="18"/>
  <c r="AG39" i="18"/>
  <c r="AG42" i="18"/>
  <c r="AG45" i="18"/>
  <c r="AG9" i="17"/>
  <c r="AG34" i="20"/>
  <c r="AG50" i="20"/>
  <c r="AG53" i="20"/>
  <c r="AG59" i="20"/>
  <c r="AG62" i="20"/>
  <c r="AG31" i="19"/>
  <c r="AG34" i="19"/>
  <c r="AG37" i="19"/>
  <c r="AG40" i="19"/>
  <c r="AG43" i="19"/>
  <c r="AG46" i="19"/>
  <c r="AG49" i="19"/>
  <c r="AG95" i="19"/>
  <c r="AG98" i="19"/>
  <c r="AG18" i="20"/>
  <c r="AG7" i="19"/>
  <c r="AG10" i="19"/>
  <c r="AG13" i="19"/>
  <c r="AG16" i="19"/>
  <c r="AG19" i="19"/>
  <c r="AG22" i="19"/>
  <c r="AG25" i="19"/>
  <c r="AG26" i="20"/>
  <c r="AG60" i="20"/>
  <c r="AG63" i="20"/>
  <c r="AG69" i="20"/>
  <c r="AG47" i="19"/>
  <c r="AG50" i="19"/>
  <c r="AG53" i="19"/>
  <c r="AG56" i="19"/>
  <c r="AG59" i="19"/>
  <c r="AG62" i="19"/>
  <c r="AG65" i="19"/>
  <c r="AG7" i="18"/>
  <c r="AG10" i="18"/>
  <c r="AG13" i="18"/>
  <c r="AG16" i="18"/>
  <c r="AG25" i="18"/>
  <c r="AG31" i="18"/>
  <c r="AG34" i="18"/>
  <c r="AG37" i="18"/>
  <c r="AG40" i="18"/>
  <c r="AG48" i="20"/>
  <c r="AG8" i="19"/>
  <c r="AG11" i="19"/>
  <c r="AG14" i="19"/>
  <c r="AG17" i="19"/>
  <c r="AG63" i="19"/>
  <c r="AG66" i="19"/>
  <c r="AG69" i="19"/>
  <c r="AG72" i="19"/>
  <c r="AG75" i="19"/>
  <c r="AG78" i="19"/>
  <c r="AG81" i="19"/>
  <c r="AG49" i="20"/>
  <c r="AG52" i="20"/>
  <c r="AG64" i="20"/>
  <c r="AG67" i="20"/>
  <c r="AG70" i="20"/>
  <c r="AG39" i="19"/>
  <c r="AG42" i="19"/>
  <c r="AG45" i="19"/>
  <c r="AG48" i="19"/>
  <c r="AG51" i="19"/>
  <c r="AG54" i="19"/>
  <c r="AG57" i="19"/>
  <c r="AG15" i="19"/>
  <c r="AG18" i="19"/>
  <c r="AG21" i="19"/>
  <c r="AG24" i="19"/>
  <c r="AG27" i="19"/>
  <c r="AG30" i="19"/>
  <c r="AG33" i="19"/>
  <c r="AG79" i="19"/>
  <c r="AG82" i="19"/>
  <c r="AG85" i="19"/>
  <c r="AG88" i="19"/>
  <c r="AG91" i="19"/>
  <c r="AG94" i="19"/>
  <c r="AG97" i="19"/>
  <c r="AG80" i="19"/>
  <c r="AG99" i="19"/>
  <c r="AG20" i="18"/>
  <c r="AG8" i="17"/>
  <c r="AG35" i="17"/>
  <c r="AG43" i="17"/>
  <c r="AG51" i="17"/>
  <c r="AG67" i="17"/>
  <c r="AG75" i="17"/>
  <c r="AG83" i="17"/>
  <c r="AG91" i="17"/>
  <c r="AG99" i="17"/>
  <c r="AG107" i="17"/>
  <c r="AG115" i="17"/>
  <c r="AG123" i="17"/>
  <c r="AG131" i="17"/>
  <c r="AG139" i="17"/>
  <c r="AG147" i="17"/>
  <c r="AG155" i="17"/>
  <c r="AG163" i="17"/>
  <c r="AG26" i="19"/>
  <c r="AG71" i="19"/>
  <c r="AG83" i="19"/>
  <c r="AG38" i="18"/>
  <c r="AG33" i="17"/>
  <c r="AG41" i="17"/>
  <c r="AG49" i="17"/>
  <c r="AG65" i="17"/>
  <c r="AG73" i="17"/>
  <c r="AG81" i="17"/>
  <c r="AG89" i="17"/>
  <c r="AG29" i="19"/>
  <c r="AG17" i="18"/>
  <c r="AG6" i="17"/>
  <c r="AG36" i="17"/>
  <c r="AG44" i="17"/>
  <c r="AG52" i="17"/>
  <c r="AG68" i="17"/>
  <c r="AG76" i="17"/>
  <c r="AG32" i="19"/>
  <c r="AG35" i="19"/>
  <c r="AG87" i="19"/>
  <c r="AG96" i="19"/>
  <c r="AG7" i="17"/>
  <c r="AG10" i="17"/>
  <c r="AG34" i="17"/>
  <c r="AG42" i="17"/>
  <c r="AG50" i="17"/>
  <c r="AG66" i="17"/>
  <c r="AG74" i="17"/>
  <c r="AG82" i="17"/>
  <c r="AG90" i="17"/>
  <c r="AG98" i="17"/>
  <c r="AG106" i="17"/>
  <c r="AG114" i="17"/>
  <c r="AG122" i="17"/>
  <c r="AG130" i="17"/>
  <c r="AG138" i="17"/>
  <c r="AG146" i="17"/>
  <c r="AG154" i="17"/>
  <c r="AG162" i="17"/>
  <c r="AG38" i="19"/>
  <c r="AG41" i="19"/>
  <c r="AG90" i="19"/>
  <c r="AG103" i="19"/>
  <c r="AG41" i="18"/>
  <c r="AG47" i="18"/>
  <c r="AG24" i="17"/>
  <c r="AG32" i="17"/>
  <c r="AG40" i="17"/>
  <c r="AG48" i="17"/>
  <c r="AG64" i="17"/>
  <c r="AG72" i="17"/>
  <c r="AG80" i="17"/>
  <c r="AG88" i="17"/>
  <c r="AG96" i="17"/>
  <c r="AG104" i="17"/>
  <c r="AG112" i="17"/>
  <c r="AG120" i="17"/>
  <c r="AG128" i="17"/>
  <c r="AG136" i="17"/>
  <c r="AG144" i="17"/>
  <c r="AG152" i="17"/>
  <c r="AG160" i="17"/>
  <c r="AG23" i="19"/>
  <c r="AG77" i="19"/>
  <c r="AG37" i="17"/>
  <c r="AG63" i="17"/>
  <c r="AG70" i="17"/>
  <c r="AG77" i="17"/>
  <c r="AG84" i="17"/>
  <c r="AG94" i="17"/>
  <c r="AG119" i="17"/>
  <c r="AG132" i="17"/>
  <c r="AG145" i="17"/>
  <c r="AG149" i="17"/>
  <c r="AG158" i="17"/>
  <c r="AG165" i="17"/>
  <c r="AG11" i="16"/>
  <c r="AG19" i="16"/>
  <c r="AG27" i="16"/>
  <c r="AG35" i="16"/>
  <c r="AG43" i="16"/>
  <c r="AG51" i="16"/>
  <c r="AG59" i="16"/>
  <c r="AG67" i="16"/>
  <c r="AG31" i="17"/>
  <c r="AG38" i="17"/>
  <c r="AG45" i="17"/>
  <c r="AG71" i="17"/>
  <c r="AG78" i="17"/>
  <c r="AG111" i="17"/>
  <c r="AG124" i="17"/>
  <c r="AG137" i="17"/>
  <c r="AG141" i="17"/>
  <c r="AG150" i="17"/>
  <c r="AG6" i="16"/>
  <c r="AG14" i="16"/>
  <c r="AG22" i="16"/>
  <c r="AG30" i="16"/>
  <c r="AG38" i="16"/>
  <c r="AG46" i="16"/>
  <c r="AG62" i="16"/>
  <c r="AG86" i="19"/>
  <c r="AG29" i="18"/>
  <c r="AG39" i="17"/>
  <c r="AG46" i="17"/>
  <c r="AG53" i="17"/>
  <c r="AG79" i="17"/>
  <c r="AG85" i="17"/>
  <c r="AG103" i="17"/>
  <c r="AG116" i="17"/>
  <c r="AG129" i="17"/>
  <c r="AG133" i="17"/>
  <c r="AG142" i="17"/>
  <c r="AG17" i="16"/>
  <c r="AG25" i="16"/>
  <c r="AG33" i="16"/>
  <c r="AG41" i="16"/>
  <c r="AG49" i="16"/>
  <c r="AG57" i="16"/>
  <c r="AG89" i="19"/>
  <c r="AG44" i="18"/>
  <c r="AG21" i="17"/>
  <c r="AG47" i="17"/>
  <c r="AG54" i="17"/>
  <c r="AG86" i="17"/>
  <c r="AG95" i="17"/>
  <c r="AG108" i="17"/>
  <c r="AG121" i="17"/>
  <c r="AG125" i="17"/>
  <c r="AG134" i="17"/>
  <c r="AG159" i="17"/>
  <c r="AG20" i="16"/>
  <c r="AG28" i="16"/>
  <c r="AG36" i="16"/>
  <c r="AG60" i="16"/>
  <c r="AG32" i="18"/>
  <c r="AG102" i="19"/>
  <c r="AG48" i="18"/>
  <c r="AG23" i="17"/>
  <c r="AG87" i="17"/>
  <c r="AG92" i="17"/>
  <c r="AG105" i="17"/>
  <c r="AG109" i="17"/>
  <c r="AG118" i="17"/>
  <c r="AG143" i="17"/>
  <c r="AG156" i="17"/>
  <c r="AG164" i="17"/>
  <c r="AG18" i="16"/>
  <c r="AG26" i="16"/>
  <c r="AG34" i="16"/>
  <c r="AG42" i="16"/>
  <c r="AG50" i="16"/>
  <c r="AG58" i="16"/>
  <c r="AG66" i="16"/>
  <c r="AG26" i="18"/>
  <c r="AG13" i="17"/>
  <c r="AG97" i="17"/>
  <c r="AG101" i="17"/>
  <c r="AG110" i="17"/>
  <c r="AG135" i="17"/>
  <c r="AG148" i="17"/>
  <c r="AG161" i="17"/>
  <c r="AG13" i="16"/>
  <c r="AG21" i="16"/>
  <c r="AG29" i="16"/>
  <c r="AG37" i="16"/>
  <c r="AG45" i="16"/>
  <c r="AG53" i="16"/>
  <c r="AG61" i="16"/>
  <c r="AG102" i="17"/>
  <c r="AG153" i="17"/>
  <c r="AG7" i="16"/>
  <c r="AG48" i="16"/>
  <c r="AG63" i="16"/>
  <c r="AG8" i="16"/>
  <c r="AG64" i="16"/>
  <c r="AG62" i="17"/>
  <c r="AG140" i="17"/>
  <c r="AG157" i="17"/>
  <c r="AG31" i="16"/>
  <c r="AG55" i="16"/>
  <c r="AG14" i="17"/>
  <c r="AG126" i="17"/>
  <c r="AG32" i="16"/>
  <c r="AG56" i="16"/>
  <c r="AG14" i="18"/>
  <c r="AG69" i="17"/>
  <c r="AG93" i="17"/>
  <c r="AG127" i="17"/>
  <c r="AG23" i="16"/>
  <c r="AG113" i="17"/>
  <c r="AG24" i="16"/>
  <c r="AG22" i="17"/>
  <c r="AG15" i="16"/>
  <c r="AG74" i="19"/>
  <c r="AG55" i="17"/>
  <c r="AG100" i="17"/>
  <c r="AG117" i="17"/>
  <c r="AG151" i="17"/>
  <c r="AG16" i="16"/>
  <c r="AG1841" i="7"/>
  <c r="AG1843" i="7" s="1"/>
  <c r="J2" i="23"/>
  <c r="R5" i="19"/>
  <c r="I5" i="18"/>
  <c r="AH8" i="20" l="1"/>
  <c r="AH24" i="20"/>
  <c r="AJ533" i="3" s="1"/>
  <c r="AH32" i="20"/>
  <c r="AH40" i="20"/>
  <c r="AH48" i="20"/>
  <c r="AH62" i="20"/>
  <c r="AH70" i="20"/>
  <c r="AH13" i="19"/>
  <c r="AH11" i="20"/>
  <c r="AH19" i="20"/>
  <c r="AH65" i="20"/>
  <c r="AH8" i="19"/>
  <c r="AH16" i="19"/>
  <c r="AH24" i="19"/>
  <c r="AH6" i="20"/>
  <c r="AH14" i="20"/>
  <c r="AH22" i="20"/>
  <c r="AH30" i="20"/>
  <c r="AH46" i="20"/>
  <c r="AH17" i="20"/>
  <c r="AH33" i="20"/>
  <c r="AH41" i="20"/>
  <c r="AH12" i="20"/>
  <c r="AH7" i="20"/>
  <c r="AH15" i="20"/>
  <c r="AH23" i="20"/>
  <c r="AH39" i="20"/>
  <c r="AH47" i="20"/>
  <c r="AH69" i="20"/>
  <c r="AH12" i="19"/>
  <c r="AH20" i="19"/>
  <c r="AH28" i="19"/>
  <c r="AH36" i="19"/>
  <c r="AH44" i="19"/>
  <c r="AH52" i="19"/>
  <c r="AH60" i="19"/>
  <c r="AH68" i="19"/>
  <c r="AH76" i="19"/>
  <c r="AH84" i="19"/>
  <c r="AH92" i="19"/>
  <c r="AH100" i="19"/>
  <c r="AH9" i="18"/>
  <c r="AH17" i="18"/>
  <c r="AH25" i="18"/>
  <c r="AH33" i="18"/>
  <c r="AH41" i="18"/>
  <c r="AH23" i="19"/>
  <c r="AH47" i="19"/>
  <c r="AH55" i="19"/>
  <c r="AH10" i="20"/>
  <c r="AH18" i="20"/>
  <c r="AH26" i="20"/>
  <c r="AH34" i="20"/>
  <c r="AH50" i="20"/>
  <c r="AH64" i="20"/>
  <c r="AH7" i="19"/>
  <c r="AH15" i="19"/>
  <c r="AH31" i="19"/>
  <c r="AH39" i="19"/>
  <c r="AH21" i="20"/>
  <c r="AH45" i="20"/>
  <c r="AH11" i="19"/>
  <c r="AH21" i="19"/>
  <c r="AH25" i="19"/>
  <c r="AH33" i="19"/>
  <c r="AH37" i="19"/>
  <c r="AH51" i="19"/>
  <c r="AH58" i="19"/>
  <c r="AH61" i="19"/>
  <c r="AH64" i="19"/>
  <c r="AH67" i="19"/>
  <c r="AH70" i="19"/>
  <c r="AH73" i="19"/>
  <c r="AH44" i="18"/>
  <c r="AH35" i="19"/>
  <c r="AH6" i="18"/>
  <c r="AH27" i="18"/>
  <c r="AH6" i="19"/>
  <c r="AH26" i="19"/>
  <c r="AH30" i="19"/>
  <c r="AH34" i="19"/>
  <c r="AH48" i="19"/>
  <c r="AH95" i="19"/>
  <c r="AH98" i="19"/>
  <c r="AH11" i="18"/>
  <c r="AH14" i="18"/>
  <c r="AH26" i="18"/>
  <c r="AH29" i="18"/>
  <c r="AH32" i="18"/>
  <c r="AH35" i="18"/>
  <c r="AH38" i="18"/>
  <c r="AH89" i="19"/>
  <c r="AH44" i="20"/>
  <c r="AH17" i="19"/>
  <c r="AH22" i="19"/>
  <c r="AH41" i="19"/>
  <c r="AH45" i="19"/>
  <c r="AH71" i="19"/>
  <c r="AH74" i="19"/>
  <c r="AH77" i="19"/>
  <c r="AH80" i="19"/>
  <c r="AH83" i="19"/>
  <c r="AH86" i="19"/>
  <c r="AH53" i="19"/>
  <c r="AH96" i="19"/>
  <c r="AH59" i="20"/>
  <c r="AH63" i="20"/>
  <c r="AH67" i="20"/>
  <c r="AH18" i="19"/>
  <c r="AH27" i="19"/>
  <c r="AH38" i="19"/>
  <c r="AH42" i="19"/>
  <c r="AH56" i="19"/>
  <c r="AH59" i="19"/>
  <c r="AH62" i="19"/>
  <c r="AH65" i="19"/>
  <c r="AH12" i="18"/>
  <c r="AH15" i="18"/>
  <c r="AH18" i="18"/>
  <c r="AH21" i="18"/>
  <c r="AH36" i="18"/>
  <c r="AH39" i="18"/>
  <c r="AH42" i="18"/>
  <c r="AH45" i="18"/>
  <c r="AH36" i="20"/>
  <c r="AH52" i="20"/>
  <c r="AH60" i="20"/>
  <c r="AH68" i="20"/>
  <c r="AH99" i="19"/>
  <c r="AH53" i="20"/>
  <c r="AH14" i="19"/>
  <c r="AH32" i="19"/>
  <c r="AH46" i="19"/>
  <c r="AH50" i="19"/>
  <c r="AH63" i="19"/>
  <c r="AH66" i="19"/>
  <c r="AH69" i="19"/>
  <c r="AH72" i="19"/>
  <c r="AH75" i="19"/>
  <c r="AH78" i="19"/>
  <c r="AH81" i="19"/>
  <c r="AH19" i="19"/>
  <c r="AH102" i="19"/>
  <c r="AH49" i="20"/>
  <c r="AH54" i="20"/>
  <c r="AH9" i="19"/>
  <c r="AH43" i="19"/>
  <c r="AH57" i="19"/>
  <c r="AH103" i="19"/>
  <c r="AH7" i="18"/>
  <c r="AH10" i="18"/>
  <c r="AH13" i="18"/>
  <c r="AH16" i="18"/>
  <c r="AH19" i="18"/>
  <c r="AH31" i="18"/>
  <c r="AH34" i="18"/>
  <c r="AH37" i="18"/>
  <c r="AH40" i="18"/>
  <c r="AH43" i="18"/>
  <c r="AH47" i="18"/>
  <c r="AH90" i="19"/>
  <c r="AH10" i="19"/>
  <c r="AH29" i="19"/>
  <c r="AH40" i="19"/>
  <c r="AH54" i="19"/>
  <c r="AH79" i="19"/>
  <c r="AH82" i="19"/>
  <c r="AH85" i="19"/>
  <c r="AH88" i="19"/>
  <c r="AH91" i="19"/>
  <c r="AH94" i="19"/>
  <c r="AH97" i="19"/>
  <c r="AH20" i="18"/>
  <c r="AH48" i="18"/>
  <c r="AH49" i="19"/>
  <c r="AH87" i="19"/>
  <c r="AH30" i="18"/>
  <c r="AH6" i="17"/>
  <c r="AH14" i="17"/>
  <c r="AH22" i="17"/>
  <c r="AH38" i="17"/>
  <c r="AH46" i="17"/>
  <c r="AH54" i="17"/>
  <c r="AH62" i="17"/>
  <c r="AH70" i="17"/>
  <c r="AH78" i="17"/>
  <c r="AH86" i="17"/>
  <c r="AH94" i="17"/>
  <c r="AH102" i="17"/>
  <c r="AH110" i="17"/>
  <c r="AH118" i="17"/>
  <c r="AH126" i="17"/>
  <c r="AH134" i="17"/>
  <c r="AH142" i="17"/>
  <c r="AH150" i="17"/>
  <c r="AH158" i="17"/>
  <c r="AH18" i="16"/>
  <c r="AH26" i="16"/>
  <c r="AH34" i="16"/>
  <c r="AH42" i="16"/>
  <c r="AH9" i="17"/>
  <c r="AH33" i="17"/>
  <c r="AH41" i="17"/>
  <c r="AH49" i="17"/>
  <c r="AH65" i="17"/>
  <c r="AH73" i="17"/>
  <c r="AH81" i="17"/>
  <c r="AH89" i="17"/>
  <c r="AH97" i="17"/>
  <c r="AH105" i="17"/>
  <c r="AH113" i="17"/>
  <c r="AH121" i="17"/>
  <c r="AH129" i="17"/>
  <c r="AH137" i="17"/>
  <c r="AH145" i="17"/>
  <c r="AH153" i="17"/>
  <c r="AH161" i="17"/>
  <c r="AH11" i="16"/>
  <c r="AH19" i="16"/>
  <c r="AH27" i="16"/>
  <c r="AH35" i="16"/>
  <c r="AH43" i="16"/>
  <c r="AH51" i="16"/>
  <c r="AH59" i="16"/>
  <c r="AH67" i="16"/>
  <c r="AH36" i="17"/>
  <c r="AH44" i="17"/>
  <c r="AH52" i="17"/>
  <c r="AH68" i="17"/>
  <c r="AH76" i="17"/>
  <c r="AH84" i="17"/>
  <c r="AH92" i="17"/>
  <c r="AH100" i="17"/>
  <c r="AH108" i="17"/>
  <c r="AH116" i="17"/>
  <c r="AH124" i="17"/>
  <c r="AH132" i="17"/>
  <c r="AH140" i="17"/>
  <c r="AH148" i="17"/>
  <c r="AH156" i="17"/>
  <c r="AH164" i="17"/>
  <c r="AH20" i="16"/>
  <c r="AH28" i="16"/>
  <c r="AH36" i="16"/>
  <c r="AH60" i="16"/>
  <c r="AH7" i="17"/>
  <c r="AH23" i="17"/>
  <c r="AH31" i="17"/>
  <c r="AH39" i="17"/>
  <c r="AH47" i="17"/>
  <c r="AH55" i="17"/>
  <c r="AH63" i="17"/>
  <c r="AH71" i="17"/>
  <c r="AH79" i="17"/>
  <c r="AH87" i="17"/>
  <c r="AH95" i="17"/>
  <c r="AH103" i="17"/>
  <c r="AH111" i="17"/>
  <c r="AH119" i="17"/>
  <c r="AH127" i="17"/>
  <c r="AH135" i="17"/>
  <c r="AH143" i="17"/>
  <c r="AH151" i="17"/>
  <c r="AH159" i="17"/>
  <c r="AH13" i="16"/>
  <c r="AH21" i="16"/>
  <c r="AH29" i="16"/>
  <c r="AH37" i="16"/>
  <c r="AH45" i="16"/>
  <c r="AH53" i="16"/>
  <c r="AH61" i="16"/>
  <c r="AH10" i="17"/>
  <c r="AH13" i="17"/>
  <c r="AH21" i="17"/>
  <c r="AH37" i="17"/>
  <c r="AH45" i="17"/>
  <c r="AH53" i="17"/>
  <c r="AH69" i="17"/>
  <c r="AH77" i="17"/>
  <c r="AH85" i="17"/>
  <c r="AH93" i="17"/>
  <c r="AH101" i="17"/>
  <c r="AH109" i="17"/>
  <c r="AH117" i="17"/>
  <c r="AH125" i="17"/>
  <c r="AH133" i="17"/>
  <c r="AH141" i="17"/>
  <c r="AH149" i="17"/>
  <c r="AH157" i="17"/>
  <c r="AH165" i="17"/>
  <c r="AH7" i="16"/>
  <c r="AH15" i="16"/>
  <c r="AH23" i="16"/>
  <c r="AH31" i="16"/>
  <c r="AH55" i="16"/>
  <c r="AH63" i="16"/>
  <c r="AH8" i="17"/>
  <c r="AH24" i="17"/>
  <c r="AH32" i="17"/>
  <c r="AH40" i="17"/>
  <c r="AH48" i="17"/>
  <c r="AH64" i="17"/>
  <c r="AH72" i="17"/>
  <c r="AH80" i="17"/>
  <c r="AH88" i="17"/>
  <c r="AH96" i="17"/>
  <c r="AH104" i="17"/>
  <c r="AH112" i="17"/>
  <c r="AH120" i="17"/>
  <c r="AH128" i="17"/>
  <c r="AH136" i="17"/>
  <c r="AH144" i="17"/>
  <c r="AH152" i="17"/>
  <c r="AH160" i="17"/>
  <c r="AH8" i="16"/>
  <c r="AH16" i="16"/>
  <c r="AH24" i="16"/>
  <c r="AH32" i="16"/>
  <c r="AH48" i="16"/>
  <c r="AH56" i="16"/>
  <c r="AH64" i="16"/>
  <c r="AH35" i="17"/>
  <c r="AH43" i="17"/>
  <c r="AH51" i="17"/>
  <c r="AH67" i="17"/>
  <c r="AH75" i="17"/>
  <c r="AH83" i="17"/>
  <c r="AH91" i="17"/>
  <c r="AH99" i="17"/>
  <c r="AH107" i="17"/>
  <c r="AH115" i="17"/>
  <c r="AH123" i="17"/>
  <c r="AH131" i="17"/>
  <c r="AH139" i="17"/>
  <c r="AH147" i="17"/>
  <c r="AH155" i="17"/>
  <c r="AH163" i="17"/>
  <c r="AH66" i="17"/>
  <c r="AH130" i="17"/>
  <c r="AH6" i="16"/>
  <c r="AH30" i="16"/>
  <c r="AH90" i="17"/>
  <c r="AH154" i="17"/>
  <c r="AH33" i="16"/>
  <c r="AH49" i="16"/>
  <c r="AH66" i="16"/>
  <c r="AH50" i="17"/>
  <c r="AH114" i="17"/>
  <c r="AH38" i="16"/>
  <c r="AH50" i="16"/>
  <c r="AH74" i="17"/>
  <c r="AH138" i="17"/>
  <c r="AH34" i="17"/>
  <c r="AH122" i="17"/>
  <c r="AH17" i="16"/>
  <c r="AH41" i="16"/>
  <c r="AH57" i="16"/>
  <c r="AH82" i="17"/>
  <c r="AH146" i="17"/>
  <c r="AH22" i="16"/>
  <c r="AH58" i="16"/>
  <c r="AH98" i="17"/>
  <c r="AH106" i="17"/>
  <c r="AH46" i="16"/>
  <c r="AH42" i="17"/>
  <c r="AH14" i="16"/>
  <c r="AH25" i="16"/>
  <c r="AH62" i="16"/>
  <c r="AH162" i="17"/>
  <c r="AH1841" i="7"/>
  <c r="AH1843" i="7" s="1"/>
  <c r="AG4" i="20"/>
  <c r="AG4" i="16"/>
  <c r="AI533" i="3"/>
  <c r="AG4" i="18"/>
  <c r="AG4" i="19"/>
  <c r="AG4" i="17"/>
  <c r="K2" i="23"/>
  <c r="D514" i="3"/>
  <c r="E385" i="3"/>
  <c r="B385" i="3"/>
  <c r="E384" i="3"/>
  <c r="B384" i="3"/>
  <c r="E134" i="3"/>
  <c r="B134" i="3"/>
  <c r="E300" i="3"/>
  <c r="B300" i="3"/>
  <c r="E298" i="3"/>
  <c r="B298" i="3"/>
  <c r="AN514" i="3" l="1"/>
  <c r="AO514" i="3"/>
  <c r="AM514" i="3"/>
  <c r="CB298" i="3"/>
  <c r="CO298" i="3"/>
  <c r="CJ134" i="3"/>
  <c r="CB134" i="3"/>
  <c r="CO134" i="3"/>
  <c r="CB384" i="3"/>
  <c r="CO384" i="3"/>
  <c r="CB385" i="3"/>
  <c r="CO385" i="3"/>
  <c r="CB300" i="3"/>
  <c r="CO300" i="3"/>
  <c r="AH4" i="20"/>
  <c r="AH5" i="20" s="1"/>
  <c r="AH4" i="16"/>
  <c r="AH5" i="16" s="1"/>
  <c r="AH4" i="18"/>
  <c r="AH5" i="18" s="1"/>
  <c r="AH4" i="17"/>
  <c r="AH5" i="17" s="1"/>
  <c r="AH4" i="19"/>
  <c r="AH5" i="19" s="1"/>
  <c r="AI21" i="20"/>
  <c r="AI45" i="20"/>
  <c r="AI53" i="20"/>
  <c r="AI59" i="20"/>
  <c r="AI67" i="20"/>
  <c r="AI10" i="19"/>
  <c r="AI18" i="19"/>
  <c r="AI8" i="20"/>
  <c r="AI24" i="20"/>
  <c r="AK533" i="3" s="1"/>
  <c r="AI32" i="20"/>
  <c r="AI40" i="20"/>
  <c r="AI48" i="20"/>
  <c r="AI62" i="20"/>
  <c r="AI70" i="20"/>
  <c r="AI13" i="19"/>
  <c r="AI21" i="19"/>
  <c r="AI29" i="19"/>
  <c r="AI11" i="20"/>
  <c r="AI19" i="20"/>
  <c r="AI6" i="20"/>
  <c r="AI14" i="20"/>
  <c r="AI22" i="20"/>
  <c r="AI30" i="20"/>
  <c r="AI46" i="20"/>
  <c r="AI17" i="20"/>
  <c r="AI12" i="20"/>
  <c r="AI36" i="20"/>
  <c r="AI44" i="20"/>
  <c r="AI52" i="20"/>
  <c r="AI9" i="19"/>
  <c r="AI17" i="19"/>
  <c r="AI25" i="19"/>
  <c r="AI33" i="19"/>
  <c r="AI41" i="19"/>
  <c r="AI49" i="19"/>
  <c r="AI57" i="19"/>
  <c r="AI65" i="19"/>
  <c r="AI73" i="19"/>
  <c r="AI81" i="19"/>
  <c r="AI89" i="19"/>
  <c r="AI97" i="19"/>
  <c r="AI6" i="18"/>
  <c r="AI14" i="18"/>
  <c r="AI30" i="18"/>
  <c r="AI38" i="18"/>
  <c r="AI47" i="18"/>
  <c r="AI12" i="19"/>
  <c r="AI28" i="19"/>
  <c r="AI36" i="19"/>
  <c r="AI7" i="20"/>
  <c r="AI15" i="20"/>
  <c r="AI23" i="20"/>
  <c r="AI39" i="20"/>
  <c r="AI47" i="20"/>
  <c r="AI69" i="20"/>
  <c r="AI20" i="19"/>
  <c r="AI44" i="19"/>
  <c r="AI52" i="19"/>
  <c r="AI10" i="20"/>
  <c r="AI18" i="20"/>
  <c r="AI26" i="20"/>
  <c r="AI34" i="20"/>
  <c r="AI33" i="20"/>
  <c r="AI50" i="20"/>
  <c r="AI16" i="19"/>
  <c r="AI40" i="19"/>
  <c r="AI54" i="19"/>
  <c r="AI76" i="19"/>
  <c r="AI79" i="19"/>
  <c r="AI82" i="19"/>
  <c r="AI85" i="19"/>
  <c r="AI88" i="19"/>
  <c r="AI62" i="19"/>
  <c r="AI45" i="18"/>
  <c r="AI11" i="19"/>
  <c r="AI37" i="19"/>
  <c r="AI51" i="19"/>
  <c r="AI55" i="19"/>
  <c r="AI58" i="19"/>
  <c r="AI61" i="19"/>
  <c r="AI64" i="19"/>
  <c r="AI67" i="19"/>
  <c r="AI70" i="19"/>
  <c r="AI17" i="18"/>
  <c r="AI20" i="18"/>
  <c r="AI41" i="18"/>
  <c r="AI44" i="18"/>
  <c r="AI48" i="18"/>
  <c r="AI95" i="19"/>
  <c r="AI26" i="18"/>
  <c r="AI32" i="18"/>
  <c r="AI56" i="19"/>
  <c r="AI15" i="18"/>
  <c r="AI36" i="18"/>
  <c r="AI6" i="19"/>
  <c r="AI26" i="19"/>
  <c r="AI30" i="19"/>
  <c r="AI34" i="19"/>
  <c r="AI48" i="19"/>
  <c r="AI92" i="19"/>
  <c r="AI98" i="19"/>
  <c r="AI11" i="18"/>
  <c r="AI29" i="18"/>
  <c r="AI21" i="18"/>
  <c r="AI42" i="18"/>
  <c r="AI41" i="20"/>
  <c r="AI7" i="19"/>
  <c r="AI22" i="19"/>
  <c r="AI31" i="19"/>
  <c r="AI45" i="19"/>
  <c r="AI68" i="19"/>
  <c r="AI71" i="19"/>
  <c r="AI74" i="19"/>
  <c r="AI77" i="19"/>
  <c r="AI80" i="19"/>
  <c r="AI83" i="19"/>
  <c r="AI86" i="19"/>
  <c r="AI63" i="20"/>
  <c r="AI27" i="19"/>
  <c r="AI38" i="19"/>
  <c r="AI59" i="19"/>
  <c r="AI60" i="20"/>
  <c r="AI64" i="20"/>
  <c r="AI68" i="20"/>
  <c r="AI19" i="19"/>
  <c r="AI35" i="19"/>
  <c r="AI39" i="19"/>
  <c r="AI53" i="19"/>
  <c r="AI84" i="19"/>
  <c r="AI87" i="19"/>
  <c r="AI90" i="19"/>
  <c r="AI96" i="19"/>
  <c r="AI99" i="19"/>
  <c r="AI102" i="19"/>
  <c r="AI27" i="18"/>
  <c r="AI18" i="18"/>
  <c r="AI33" i="18"/>
  <c r="AI65" i="20"/>
  <c r="AI14" i="19"/>
  <c r="AI24" i="19"/>
  <c r="AI32" i="19"/>
  <c r="AI46" i="19"/>
  <c r="AI50" i="19"/>
  <c r="AI60" i="19"/>
  <c r="AI63" i="19"/>
  <c r="AI66" i="19"/>
  <c r="AI69" i="19"/>
  <c r="AI72" i="19"/>
  <c r="AI75" i="19"/>
  <c r="AI78" i="19"/>
  <c r="AI94" i="19"/>
  <c r="AI35" i="18"/>
  <c r="AI8" i="19"/>
  <c r="AI42" i="19"/>
  <c r="AI12" i="18"/>
  <c r="AI39" i="18"/>
  <c r="AI49" i="20"/>
  <c r="AI54" i="20"/>
  <c r="AI15" i="19"/>
  <c r="AI43" i="19"/>
  <c r="AI47" i="19"/>
  <c r="AI100" i="19"/>
  <c r="AI103" i="19"/>
  <c r="AI7" i="18"/>
  <c r="AI10" i="18"/>
  <c r="AI13" i="18"/>
  <c r="AI16" i="18"/>
  <c r="AI19" i="18"/>
  <c r="AI25" i="18"/>
  <c r="AI31" i="18"/>
  <c r="AI34" i="18"/>
  <c r="AI37" i="18"/>
  <c r="AI40" i="18"/>
  <c r="AI43" i="18"/>
  <c r="AI91" i="19"/>
  <c r="AI23" i="19"/>
  <c r="AI9" i="18"/>
  <c r="AI35" i="17"/>
  <c r="AI43" i="17"/>
  <c r="AI51" i="17"/>
  <c r="AI67" i="17"/>
  <c r="AI75" i="17"/>
  <c r="AI83" i="17"/>
  <c r="AI91" i="17"/>
  <c r="AI99" i="17"/>
  <c r="AI107" i="17"/>
  <c r="AI115" i="17"/>
  <c r="AI123" i="17"/>
  <c r="AI131" i="17"/>
  <c r="AI139" i="17"/>
  <c r="AI147" i="17"/>
  <c r="AI155" i="17"/>
  <c r="AI163" i="17"/>
  <c r="AI6" i="16"/>
  <c r="AI14" i="16"/>
  <c r="AI18" i="16"/>
  <c r="AI22" i="16"/>
  <c r="AI26" i="16"/>
  <c r="AI30" i="16"/>
  <c r="AI34" i="16"/>
  <c r="AI38" i="16"/>
  <c r="AI42" i="16"/>
  <c r="AI46" i="16"/>
  <c r="AI50" i="16"/>
  <c r="AI58" i="16"/>
  <c r="AI62" i="16"/>
  <c r="AI66" i="16"/>
  <c r="AI6" i="17"/>
  <c r="AI14" i="17"/>
  <c r="AI22" i="17"/>
  <c r="AI38" i="17"/>
  <c r="AI46" i="17"/>
  <c r="AI54" i="17"/>
  <c r="AI62" i="17"/>
  <c r="AI70" i="17"/>
  <c r="AI78" i="17"/>
  <c r="AI86" i="17"/>
  <c r="AI94" i="17"/>
  <c r="AI102" i="17"/>
  <c r="AI110" i="17"/>
  <c r="AI118" i="17"/>
  <c r="AI126" i="17"/>
  <c r="AI134" i="17"/>
  <c r="AI142" i="17"/>
  <c r="AI150" i="17"/>
  <c r="AI158" i="17"/>
  <c r="AI9" i="17"/>
  <c r="AI33" i="17"/>
  <c r="AI41" i="17"/>
  <c r="AI49" i="17"/>
  <c r="AI65" i="17"/>
  <c r="AI73" i="17"/>
  <c r="AI81" i="17"/>
  <c r="AI89" i="17"/>
  <c r="AI97" i="17"/>
  <c r="AI105" i="17"/>
  <c r="AI113" i="17"/>
  <c r="AI121" i="17"/>
  <c r="AI129" i="17"/>
  <c r="AI137" i="17"/>
  <c r="AI145" i="17"/>
  <c r="AI153" i="17"/>
  <c r="AI161" i="17"/>
  <c r="AI7" i="16"/>
  <c r="AI11" i="16"/>
  <c r="AI15" i="16"/>
  <c r="AI19" i="16"/>
  <c r="AI23" i="16"/>
  <c r="AI27" i="16"/>
  <c r="AI31" i="16"/>
  <c r="AI35" i="16"/>
  <c r="AI43" i="16"/>
  <c r="AI51" i="16"/>
  <c r="AI55" i="16"/>
  <c r="AI59" i="16"/>
  <c r="AI63" i="16"/>
  <c r="AI67" i="16"/>
  <c r="AI36" i="17"/>
  <c r="AI44" i="17"/>
  <c r="AI52" i="17"/>
  <c r="AI68" i="17"/>
  <c r="AI76" i="17"/>
  <c r="AI84" i="17"/>
  <c r="AI92" i="17"/>
  <c r="AI100" i="17"/>
  <c r="AI108" i="17"/>
  <c r="AI116" i="17"/>
  <c r="AI124" i="17"/>
  <c r="AI132" i="17"/>
  <c r="AI140" i="17"/>
  <c r="AI148" i="17"/>
  <c r="AI156" i="17"/>
  <c r="AI164" i="17"/>
  <c r="AI7" i="17"/>
  <c r="AI10" i="17"/>
  <c r="AI34" i="17"/>
  <c r="AI42" i="17"/>
  <c r="AI50" i="17"/>
  <c r="AI66" i="17"/>
  <c r="AI74" i="17"/>
  <c r="AI82" i="17"/>
  <c r="AI90" i="17"/>
  <c r="AI98" i="17"/>
  <c r="AI106" i="17"/>
  <c r="AI114" i="17"/>
  <c r="AI122" i="17"/>
  <c r="AI130" i="17"/>
  <c r="AI138" i="17"/>
  <c r="AI146" i="17"/>
  <c r="AI154" i="17"/>
  <c r="AI162" i="17"/>
  <c r="AI13" i="17"/>
  <c r="AI21" i="17"/>
  <c r="AI37" i="17"/>
  <c r="AI45" i="17"/>
  <c r="AI53" i="17"/>
  <c r="AI69" i="17"/>
  <c r="AI77" i="17"/>
  <c r="AI85" i="17"/>
  <c r="AI93" i="17"/>
  <c r="AI101" i="17"/>
  <c r="AI109" i="17"/>
  <c r="AI117" i="17"/>
  <c r="AI125" i="17"/>
  <c r="AI133" i="17"/>
  <c r="AI141" i="17"/>
  <c r="AI149" i="17"/>
  <c r="AI157" i="17"/>
  <c r="AI165" i="17"/>
  <c r="AI13" i="16"/>
  <c r="AI17" i="16"/>
  <c r="AI21" i="16"/>
  <c r="AI25" i="16"/>
  <c r="AI29" i="16"/>
  <c r="AI33" i="16"/>
  <c r="AI37" i="16"/>
  <c r="AI41" i="16"/>
  <c r="AI45" i="16"/>
  <c r="AI49" i="16"/>
  <c r="AI53" i="16"/>
  <c r="AI57" i="16"/>
  <c r="AI61" i="16"/>
  <c r="AI8" i="17"/>
  <c r="AI24" i="17"/>
  <c r="AI32" i="17"/>
  <c r="AI40" i="17"/>
  <c r="AI48" i="17"/>
  <c r="AI64" i="17"/>
  <c r="AI72" i="17"/>
  <c r="AI80" i="17"/>
  <c r="AI88" i="17"/>
  <c r="AI96" i="17"/>
  <c r="AI104" i="17"/>
  <c r="AI112" i="17"/>
  <c r="AI120" i="17"/>
  <c r="AI128" i="17"/>
  <c r="AI136" i="17"/>
  <c r="AI144" i="17"/>
  <c r="AI152" i="17"/>
  <c r="AI160" i="17"/>
  <c r="AI23" i="17"/>
  <c r="AI87" i="17"/>
  <c r="AI151" i="17"/>
  <c r="AI24" i="16"/>
  <c r="AI47" i="17"/>
  <c r="AI111" i="17"/>
  <c r="AI56" i="16"/>
  <c r="AI71" i="17"/>
  <c r="AI135" i="17"/>
  <c r="AI28" i="16"/>
  <c r="AI48" i="16"/>
  <c r="AI31" i="17"/>
  <c r="AI95" i="17"/>
  <c r="AI159" i="17"/>
  <c r="AI60" i="16"/>
  <c r="AI55" i="17"/>
  <c r="AI79" i="17"/>
  <c r="AI143" i="17"/>
  <c r="AI16" i="16"/>
  <c r="AI64" i="16"/>
  <c r="AI39" i="17"/>
  <c r="AI103" i="17"/>
  <c r="AI8" i="16"/>
  <c r="AI20" i="16"/>
  <c r="AI36" i="16"/>
  <c r="AI119" i="17"/>
  <c r="AI127" i="17"/>
  <c r="AI63" i="17"/>
  <c r="AI32" i="16"/>
  <c r="AU533" i="3"/>
  <c r="BN533" i="3" s="1"/>
  <c r="AG5" i="18"/>
  <c r="AG5" i="16"/>
  <c r="AG5" i="17"/>
  <c r="AG5" i="19"/>
  <c r="AG5" i="20"/>
  <c r="AI1841" i="7"/>
  <c r="AI1843" i="7" s="1"/>
  <c r="L2" i="23"/>
  <c r="BW300" i="3"/>
  <c r="BY300" i="3"/>
  <c r="BU300" i="3"/>
  <c r="BU298" i="3"/>
  <c r="BW298" i="3"/>
  <c r="BY298" i="3"/>
  <c r="BU384" i="3"/>
  <c r="BW384" i="3"/>
  <c r="BY384" i="3"/>
  <c r="BU385" i="3"/>
  <c r="BW385" i="3"/>
  <c r="BY385" i="3"/>
  <c r="BS385" i="3"/>
  <c r="BQ385" i="3"/>
  <c r="BO385" i="3"/>
  <c r="BG384" i="3"/>
  <c r="BS384" i="3"/>
  <c r="BQ384" i="3"/>
  <c r="BO384" i="3"/>
  <c r="BS300" i="3"/>
  <c r="BQ300" i="3"/>
  <c r="BO300" i="3"/>
  <c r="BS298" i="3"/>
  <c r="BQ298" i="3"/>
  <c r="BO298" i="3"/>
  <c r="E514" i="3"/>
  <c r="B514" i="3"/>
  <c r="BC385" i="3"/>
  <c r="BI384" i="3"/>
  <c r="BK384" i="3"/>
  <c r="BE385" i="3"/>
  <c r="BM384" i="3"/>
  <c r="BG385" i="3"/>
  <c r="BI385" i="3"/>
  <c r="BK385" i="3"/>
  <c r="BC384" i="3"/>
  <c r="BM385" i="3"/>
  <c r="BE384" i="3"/>
  <c r="BE300" i="3"/>
  <c r="BG300" i="3"/>
  <c r="BI300" i="3"/>
  <c r="BC300" i="3"/>
  <c r="BK300" i="3"/>
  <c r="BM300" i="3"/>
  <c r="BE298" i="3"/>
  <c r="BG298" i="3"/>
  <c r="BI298" i="3"/>
  <c r="BC298" i="3"/>
  <c r="BK298" i="3"/>
  <c r="BM298" i="3"/>
  <c r="CB514" i="3" l="1"/>
  <c r="CO514" i="3"/>
  <c r="AI4" i="18"/>
  <c r="AI5" i="18" s="1"/>
  <c r="AI4" i="17"/>
  <c r="AI5" i="17" s="1"/>
  <c r="AI4" i="19"/>
  <c r="AI5" i="19" s="1"/>
  <c r="AI4" i="20"/>
  <c r="AI5" i="20" s="1"/>
  <c r="AI4" i="16"/>
  <c r="AI5" i="16" s="1"/>
  <c r="AJ57" i="20"/>
  <c r="AN57" i="20" s="1"/>
  <c r="AJ10" i="20"/>
  <c r="AN10" i="20" s="1"/>
  <c r="AJ18" i="20"/>
  <c r="AN18" i="20" s="1"/>
  <c r="AJ26" i="20"/>
  <c r="AN26" i="20" s="1"/>
  <c r="AJ34" i="20"/>
  <c r="AN34" i="20" s="1"/>
  <c r="AJ50" i="20"/>
  <c r="AN50" i="20" s="1"/>
  <c r="AJ64" i="20"/>
  <c r="AN64" i="20" s="1"/>
  <c r="AJ7" i="19"/>
  <c r="AJ15" i="19"/>
  <c r="AJ21" i="20"/>
  <c r="AN21" i="20" s="1"/>
  <c r="AJ45" i="20"/>
  <c r="AN45" i="20" s="1"/>
  <c r="AJ53" i="20"/>
  <c r="AN53" i="20" s="1"/>
  <c r="AJ59" i="20"/>
  <c r="AN59" i="20" s="1"/>
  <c r="AJ67" i="20"/>
  <c r="AN67" i="20" s="1"/>
  <c r="AJ10" i="19"/>
  <c r="AJ18" i="19"/>
  <c r="AJ26" i="19"/>
  <c r="AJ8" i="20"/>
  <c r="AN8" i="20" s="1"/>
  <c r="AJ24" i="20"/>
  <c r="AJ32" i="20"/>
  <c r="AN32" i="20" s="1"/>
  <c r="AJ40" i="20"/>
  <c r="AN40" i="20" s="1"/>
  <c r="AJ11" i="20"/>
  <c r="AN11" i="20" s="1"/>
  <c r="AJ19" i="20"/>
  <c r="AN19" i="20" s="1"/>
  <c r="AJ6" i="20"/>
  <c r="AN6" i="20" s="1"/>
  <c r="AJ14" i="20"/>
  <c r="AN14" i="20" s="1"/>
  <c r="AJ17" i="20"/>
  <c r="AN17" i="20" s="1"/>
  <c r="AJ33" i="20"/>
  <c r="AN33" i="20" s="1"/>
  <c r="AJ41" i="20"/>
  <c r="AN41" i="20" s="1"/>
  <c r="AJ49" i="20"/>
  <c r="AN49" i="20" s="1"/>
  <c r="AJ63" i="20"/>
  <c r="AN63" i="20" s="1"/>
  <c r="AJ6" i="19"/>
  <c r="AJ14" i="19"/>
  <c r="AJ22" i="19"/>
  <c r="AJ30" i="19"/>
  <c r="AJ38" i="19"/>
  <c r="AJ46" i="19"/>
  <c r="AJ54" i="19"/>
  <c r="AJ62" i="19"/>
  <c r="AJ70" i="19"/>
  <c r="AJ78" i="19"/>
  <c r="AJ86" i="19"/>
  <c r="AJ94" i="19"/>
  <c r="AJ102" i="19"/>
  <c r="AJ11" i="18"/>
  <c r="AN11" i="18" s="1"/>
  <c r="AJ19" i="18"/>
  <c r="AN19" i="18" s="1"/>
  <c r="AJ27" i="18"/>
  <c r="AN27" i="18" s="1"/>
  <c r="AJ35" i="18"/>
  <c r="AN35" i="18" s="1"/>
  <c r="AJ43" i="18"/>
  <c r="AN43" i="18" s="1"/>
  <c r="AJ17" i="19"/>
  <c r="AJ33" i="19"/>
  <c r="AJ41" i="19"/>
  <c r="AJ49" i="19"/>
  <c r="AJ12" i="20"/>
  <c r="AN12" i="20" s="1"/>
  <c r="AJ36" i="20"/>
  <c r="AN36" i="20" s="1"/>
  <c r="AJ44" i="20"/>
  <c r="AN44" i="20" s="1"/>
  <c r="AJ52" i="20"/>
  <c r="AN52" i="20" s="1"/>
  <c r="AJ9" i="19"/>
  <c r="AJ25" i="19"/>
  <c r="AJ55" i="20"/>
  <c r="AN55" i="20" s="1"/>
  <c r="AJ7" i="20"/>
  <c r="AN7" i="20" s="1"/>
  <c r="AJ15" i="20"/>
  <c r="AN15" i="20" s="1"/>
  <c r="AJ23" i="20"/>
  <c r="AN23" i="20" s="1"/>
  <c r="AJ39" i="20"/>
  <c r="AN39" i="20" s="1"/>
  <c r="AJ54" i="20"/>
  <c r="AN54" i="20" s="1"/>
  <c r="AJ70" i="20"/>
  <c r="AN70" i="20" s="1"/>
  <c r="AJ29" i="19"/>
  <c r="AJ43" i="19"/>
  <c r="AJ47" i="19"/>
  <c r="AJ97" i="19"/>
  <c r="AJ103" i="19"/>
  <c r="AJ16" i="18"/>
  <c r="AN16" i="18" s="1"/>
  <c r="AJ25" i="18"/>
  <c r="AN25" i="18" s="1"/>
  <c r="AJ34" i="18"/>
  <c r="AN34" i="18" s="1"/>
  <c r="AJ38" i="18"/>
  <c r="AN38" i="18" s="1"/>
  <c r="AJ48" i="18"/>
  <c r="AN48" i="18" s="1"/>
  <c r="AJ83" i="19"/>
  <c r="AJ16" i="19"/>
  <c r="AJ21" i="19"/>
  <c r="AJ40" i="19"/>
  <c r="AJ44" i="19"/>
  <c r="AJ73" i="19"/>
  <c r="AJ76" i="19"/>
  <c r="AJ79" i="19"/>
  <c r="AJ82" i="19"/>
  <c r="AJ85" i="19"/>
  <c r="AJ88" i="19"/>
  <c r="AJ91" i="19"/>
  <c r="AJ14" i="18"/>
  <c r="AN14" i="18" s="1"/>
  <c r="AJ20" i="18"/>
  <c r="AN20" i="18" s="1"/>
  <c r="AJ13" i="19"/>
  <c r="AJ77" i="19"/>
  <c r="AJ62" i="20"/>
  <c r="AN62" i="20" s="1"/>
  <c r="AJ11" i="19"/>
  <c r="AJ37" i="19"/>
  <c r="AJ51" i="19"/>
  <c r="AJ55" i="19"/>
  <c r="AJ58" i="19"/>
  <c r="AJ61" i="19"/>
  <c r="AJ64" i="19"/>
  <c r="AJ67" i="19"/>
  <c r="AJ17" i="18"/>
  <c r="AN17" i="18" s="1"/>
  <c r="AJ44" i="18"/>
  <c r="AN44" i="18" s="1"/>
  <c r="AJ31" i="19"/>
  <c r="AJ74" i="19"/>
  <c r="AJ46" i="20"/>
  <c r="AN46" i="20" s="1"/>
  <c r="AJ12" i="19"/>
  <c r="AJ34" i="19"/>
  <c r="AJ48" i="19"/>
  <c r="AJ52" i="19"/>
  <c r="AJ89" i="19"/>
  <c r="AJ92" i="19"/>
  <c r="AJ95" i="19"/>
  <c r="AJ98" i="19"/>
  <c r="AJ26" i="18"/>
  <c r="AN26" i="18" s="1"/>
  <c r="AJ29" i="18"/>
  <c r="AN29" i="18" s="1"/>
  <c r="AJ32" i="18"/>
  <c r="AN32" i="18" s="1"/>
  <c r="AJ30" i="20"/>
  <c r="AN30" i="20" s="1"/>
  <c r="AJ47" i="20"/>
  <c r="AN47" i="20" s="1"/>
  <c r="AJ80" i="19"/>
  <c r="AJ48" i="20"/>
  <c r="AN48" i="20" s="1"/>
  <c r="AJ8" i="19"/>
  <c r="AJ23" i="19"/>
  <c r="AJ27" i="19"/>
  <c r="AJ42" i="19"/>
  <c r="AJ56" i="19"/>
  <c r="AJ59" i="19"/>
  <c r="AJ6" i="18"/>
  <c r="AN6" i="18" s="1"/>
  <c r="AJ9" i="18"/>
  <c r="AN9" i="18" s="1"/>
  <c r="AJ12" i="18"/>
  <c r="AN12" i="18" s="1"/>
  <c r="AJ15" i="18"/>
  <c r="AN15" i="18" s="1"/>
  <c r="AJ18" i="18"/>
  <c r="AN18" i="18" s="1"/>
  <c r="AJ21" i="18"/>
  <c r="AN21" i="18" s="1"/>
  <c r="AJ30" i="18"/>
  <c r="AN30" i="18" s="1"/>
  <c r="AJ33" i="18"/>
  <c r="AN33" i="18" s="1"/>
  <c r="AJ36" i="18"/>
  <c r="AN36" i="18" s="1"/>
  <c r="AJ39" i="18"/>
  <c r="AN39" i="18" s="1"/>
  <c r="AJ42" i="18"/>
  <c r="AN42" i="18" s="1"/>
  <c r="AJ45" i="18"/>
  <c r="AN45" i="18" s="1"/>
  <c r="AJ45" i="19"/>
  <c r="AJ71" i="19"/>
  <c r="AJ60" i="20"/>
  <c r="AN60" i="20" s="1"/>
  <c r="AJ68" i="20"/>
  <c r="AN68" i="20" s="1"/>
  <c r="AJ19" i="19"/>
  <c r="AJ28" i="19"/>
  <c r="AJ35" i="19"/>
  <c r="AJ39" i="19"/>
  <c r="AJ53" i="19"/>
  <c r="AJ81" i="19"/>
  <c r="AJ84" i="19"/>
  <c r="AJ87" i="19"/>
  <c r="AJ90" i="19"/>
  <c r="AJ96" i="19"/>
  <c r="AJ99" i="19"/>
  <c r="AJ100" i="19"/>
  <c r="AJ10" i="18"/>
  <c r="AN10" i="18" s="1"/>
  <c r="AJ31" i="18"/>
  <c r="AN31" i="18" s="1"/>
  <c r="AJ40" i="18"/>
  <c r="AN40" i="18" s="1"/>
  <c r="AJ68" i="19"/>
  <c r="AJ22" i="20"/>
  <c r="AN22" i="20" s="1"/>
  <c r="AJ65" i="20"/>
  <c r="AN65" i="20" s="1"/>
  <c r="AJ69" i="20"/>
  <c r="AN69" i="20" s="1"/>
  <c r="AJ20" i="19"/>
  <c r="AJ24" i="19"/>
  <c r="AJ32" i="19"/>
  <c r="AJ36" i="19"/>
  <c r="AJ50" i="19"/>
  <c r="AJ57" i="19"/>
  <c r="AJ60" i="19"/>
  <c r="AJ63" i="19"/>
  <c r="AJ66" i="19"/>
  <c r="AJ69" i="19"/>
  <c r="AJ72" i="19"/>
  <c r="AJ75" i="19"/>
  <c r="AJ47" i="18"/>
  <c r="AN47" i="18" s="1"/>
  <c r="AJ7" i="18"/>
  <c r="AN7" i="18" s="1"/>
  <c r="AJ13" i="18"/>
  <c r="AN13" i="18" s="1"/>
  <c r="AJ37" i="18"/>
  <c r="AN37" i="18" s="1"/>
  <c r="AJ41" i="18"/>
  <c r="AN41" i="18" s="1"/>
  <c r="AJ65" i="19"/>
  <c r="AJ8" i="17"/>
  <c r="AJ24" i="17"/>
  <c r="AJ32" i="17"/>
  <c r="AJ40" i="17"/>
  <c r="AJ48" i="17"/>
  <c r="AJ64" i="17"/>
  <c r="AJ72" i="17"/>
  <c r="AJ80" i="17"/>
  <c r="AJ88" i="17"/>
  <c r="AJ96" i="17"/>
  <c r="AJ104" i="17"/>
  <c r="AJ112" i="17"/>
  <c r="AJ120" i="17"/>
  <c r="AJ128" i="17"/>
  <c r="AJ136" i="17"/>
  <c r="AJ144" i="17"/>
  <c r="AJ152" i="17"/>
  <c r="AJ160" i="17"/>
  <c r="AJ35" i="17"/>
  <c r="AJ43" i="17"/>
  <c r="AJ51" i="17"/>
  <c r="AJ67" i="17"/>
  <c r="AJ75" i="17"/>
  <c r="AJ83" i="17"/>
  <c r="AJ91" i="17"/>
  <c r="AJ99" i="17"/>
  <c r="AJ107" i="17"/>
  <c r="AJ115" i="17"/>
  <c r="AJ123" i="17"/>
  <c r="AJ131" i="17"/>
  <c r="AJ139" i="17"/>
  <c r="AJ147" i="17"/>
  <c r="AJ155" i="17"/>
  <c r="AJ163" i="17"/>
  <c r="AJ6" i="16"/>
  <c r="AJ14" i="16"/>
  <c r="AJ18" i="16"/>
  <c r="AJ22" i="16"/>
  <c r="AJ26" i="16"/>
  <c r="AJ30" i="16"/>
  <c r="AJ34" i="16"/>
  <c r="AJ38" i="16"/>
  <c r="AJ42" i="16"/>
  <c r="AJ46" i="16"/>
  <c r="AJ50" i="16"/>
  <c r="AJ58" i="16"/>
  <c r="AJ62" i="16"/>
  <c r="AJ66" i="16"/>
  <c r="AJ6" i="17"/>
  <c r="AJ14" i="17"/>
  <c r="AJ22" i="17"/>
  <c r="AJ38" i="17"/>
  <c r="AJ46" i="17"/>
  <c r="AJ54" i="17"/>
  <c r="AJ62" i="17"/>
  <c r="AJ70" i="17"/>
  <c r="AJ78" i="17"/>
  <c r="AJ86" i="17"/>
  <c r="AJ94" i="17"/>
  <c r="AJ102" i="17"/>
  <c r="AJ110" i="17"/>
  <c r="AJ118" i="17"/>
  <c r="AJ126" i="17"/>
  <c r="AJ134" i="17"/>
  <c r="AJ142" i="17"/>
  <c r="AJ150" i="17"/>
  <c r="AJ158" i="17"/>
  <c r="AJ9" i="17"/>
  <c r="AJ33" i="17"/>
  <c r="AJ41" i="17"/>
  <c r="AJ49" i="17"/>
  <c r="AJ65" i="17"/>
  <c r="AJ73" i="17"/>
  <c r="AJ81" i="17"/>
  <c r="AJ89" i="17"/>
  <c r="AJ97" i="17"/>
  <c r="AJ105" i="17"/>
  <c r="AJ113" i="17"/>
  <c r="AJ121" i="17"/>
  <c r="AJ129" i="17"/>
  <c r="AJ137" i="17"/>
  <c r="AJ145" i="17"/>
  <c r="AJ153" i="17"/>
  <c r="AJ161" i="17"/>
  <c r="AJ7" i="16"/>
  <c r="AJ11" i="16"/>
  <c r="AJ15" i="16"/>
  <c r="AJ19" i="16"/>
  <c r="AJ23" i="16"/>
  <c r="AJ27" i="16"/>
  <c r="AJ31" i="16"/>
  <c r="AJ35" i="16"/>
  <c r="AJ43" i="16"/>
  <c r="AJ51" i="16"/>
  <c r="AJ55" i="16"/>
  <c r="AJ59" i="16"/>
  <c r="AJ63" i="16"/>
  <c r="AJ67" i="16"/>
  <c r="AJ7" i="17"/>
  <c r="AJ23" i="17"/>
  <c r="AJ31" i="17"/>
  <c r="AJ39" i="17"/>
  <c r="AJ47" i="17"/>
  <c r="AJ55" i="17"/>
  <c r="AJ63" i="17"/>
  <c r="AJ71" i="17"/>
  <c r="AJ79" i="17"/>
  <c r="AJ87" i="17"/>
  <c r="AJ95" i="17"/>
  <c r="AJ103" i="17"/>
  <c r="AJ111" i="17"/>
  <c r="AJ119" i="17"/>
  <c r="AJ127" i="17"/>
  <c r="AJ135" i="17"/>
  <c r="AJ143" i="17"/>
  <c r="AJ151" i="17"/>
  <c r="AJ159" i="17"/>
  <c r="AJ8" i="16"/>
  <c r="AJ16" i="16"/>
  <c r="AJ20" i="16"/>
  <c r="AJ24" i="16"/>
  <c r="AJ28" i="16"/>
  <c r="AJ32" i="16"/>
  <c r="AJ36" i="16"/>
  <c r="AJ48" i="16"/>
  <c r="AJ56" i="16"/>
  <c r="AJ60" i="16"/>
  <c r="AJ64" i="16"/>
  <c r="AJ10" i="17"/>
  <c r="AJ34" i="17"/>
  <c r="AJ42" i="17"/>
  <c r="AJ50" i="17"/>
  <c r="AJ66" i="17"/>
  <c r="AJ74" i="17"/>
  <c r="AJ82" i="17"/>
  <c r="AJ90" i="17"/>
  <c r="AJ98" i="17"/>
  <c r="AJ106" i="17"/>
  <c r="AJ114" i="17"/>
  <c r="AJ122" i="17"/>
  <c r="AJ130" i="17"/>
  <c r="AJ138" i="17"/>
  <c r="AJ146" i="17"/>
  <c r="AJ154" i="17"/>
  <c r="AJ162" i="17"/>
  <c r="AJ13" i="17"/>
  <c r="AJ21" i="17"/>
  <c r="AJ37" i="17"/>
  <c r="AJ45" i="17"/>
  <c r="AJ53" i="17"/>
  <c r="AJ69" i="17"/>
  <c r="AJ77" i="17"/>
  <c r="AJ85" i="17"/>
  <c r="AJ93" i="17"/>
  <c r="AJ101" i="17"/>
  <c r="AJ109" i="17"/>
  <c r="AJ117" i="17"/>
  <c r="AJ125" i="17"/>
  <c r="AJ133" i="17"/>
  <c r="AJ141" i="17"/>
  <c r="AJ149" i="17"/>
  <c r="AJ157" i="17"/>
  <c r="AJ165" i="17"/>
  <c r="AJ13" i="16"/>
  <c r="AJ17" i="16"/>
  <c r="AJ44" i="17"/>
  <c r="AJ108" i="17"/>
  <c r="AJ68" i="17"/>
  <c r="AJ132" i="17"/>
  <c r="AJ25" i="16"/>
  <c r="AJ92" i="17"/>
  <c r="AJ156" i="17"/>
  <c r="AJ57" i="16"/>
  <c r="AJ52" i="17"/>
  <c r="AJ116" i="17"/>
  <c r="AJ29" i="16"/>
  <c r="AJ49" i="16"/>
  <c r="AJ36" i="17"/>
  <c r="AJ100" i="17"/>
  <c r="AJ164" i="17"/>
  <c r="AJ33" i="16"/>
  <c r="AJ124" i="17"/>
  <c r="AJ53" i="16"/>
  <c r="AJ140" i="17"/>
  <c r="AJ41" i="16"/>
  <c r="AJ148" i="17"/>
  <c r="AJ21" i="16"/>
  <c r="AJ76" i="17"/>
  <c r="AJ61" i="16"/>
  <c r="AJ84" i="17"/>
  <c r="AJ37" i="16"/>
  <c r="AJ45" i="16"/>
  <c r="AJ1841" i="7"/>
  <c r="AJ1843" i="7" s="1"/>
  <c r="M2" i="23"/>
  <c r="BX514" i="3"/>
  <c r="BZ514" i="3"/>
  <c r="BV514" i="3"/>
  <c r="BT514" i="3"/>
  <c r="BR514" i="3"/>
  <c r="BP514" i="3"/>
  <c r="BL514" i="3"/>
  <c r="BJ514" i="3"/>
  <c r="BH514" i="3"/>
  <c r="BF514" i="3"/>
  <c r="BD514" i="3"/>
  <c r="BN514" i="3"/>
  <c r="E692" i="3"/>
  <c r="E21" i="3"/>
  <c r="CB21" i="3" l="1"/>
  <c r="CJ21" i="3"/>
  <c r="AL533" i="3"/>
  <c r="AN24" i="20"/>
  <c r="AJ4" i="20"/>
  <c r="AJ4" i="18"/>
  <c r="AJ4" i="19"/>
  <c r="AJ5" i="19" s="1"/>
  <c r="AJ4" i="16"/>
  <c r="AJ5" i="16" s="1"/>
  <c r="AJ4" i="17"/>
  <c r="AJ5" i="17" s="1"/>
  <c r="E693" i="3"/>
  <c r="AK1841" i="7"/>
  <c r="AK1843" i="7" s="1"/>
  <c r="N2" i="23"/>
  <c r="Y103" i="19"/>
  <c r="BU8" i="3"/>
  <c r="BO8" i="3"/>
  <c r="BW8" i="3"/>
  <c r="BY8" i="3"/>
  <c r="BU21" i="3"/>
  <c r="BW21" i="3"/>
  <c r="BY21" i="3"/>
  <c r="BS21" i="3"/>
  <c r="BQ21" i="3"/>
  <c r="BO21" i="3"/>
  <c r="BS8" i="3"/>
  <c r="BQ8" i="3"/>
  <c r="E461" i="3"/>
  <c r="E469" i="3"/>
  <c r="E488" i="3"/>
  <c r="E489" i="3"/>
  <c r="E490" i="3"/>
  <c r="E491" i="3"/>
  <c r="E498" i="3"/>
  <c r="E499" i="3"/>
  <c r="E500" i="3"/>
  <c r="E501" i="3"/>
  <c r="E502" i="3"/>
  <c r="E503" i="3"/>
  <c r="E504" i="3"/>
  <c r="E456" i="3"/>
  <c r="E10" i="3"/>
  <c r="E12" i="3"/>
  <c r="E13" i="3"/>
  <c r="E14" i="3"/>
  <c r="E15" i="3"/>
  <c r="E16" i="3"/>
  <c r="E18" i="3"/>
  <c r="E19" i="3"/>
  <c r="E20" i="3"/>
  <c r="E22" i="3"/>
  <c r="E23" i="3"/>
  <c r="E24" i="3"/>
  <c r="E25" i="3"/>
  <c r="E26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4" i="3"/>
  <c r="E195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7" i="3"/>
  <c r="E218" i="3"/>
  <c r="E219" i="3"/>
  <c r="E220" i="3"/>
  <c r="E221" i="3"/>
  <c r="E222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1" i="3"/>
  <c r="E243" i="3"/>
  <c r="E244" i="3"/>
  <c r="E245" i="3"/>
  <c r="E246" i="3"/>
  <c r="E247" i="3"/>
  <c r="E248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4" i="3"/>
  <c r="E276" i="3"/>
  <c r="E277" i="3"/>
  <c r="E278" i="3"/>
  <c r="E279" i="3"/>
  <c r="E284" i="3"/>
  <c r="E285" i="3"/>
  <c r="E288" i="3"/>
  <c r="E289" i="3"/>
  <c r="E290" i="3"/>
  <c r="E291" i="3"/>
  <c r="E292" i="3"/>
  <c r="E293" i="3"/>
  <c r="E294" i="3"/>
  <c r="E295" i="3"/>
  <c r="E297" i="3"/>
  <c r="E299" i="3"/>
  <c r="E301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8" i="3"/>
  <c r="E369" i="3"/>
  <c r="E371" i="3"/>
  <c r="E372" i="3"/>
  <c r="E374" i="3"/>
  <c r="E376" i="3"/>
  <c r="E377" i="3"/>
  <c r="E379" i="3"/>
  <c r="E380" i="3"/>
  <c r="E381" i="3"/>
  <c r="E382" i="3"/>
  <c r="E383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9" i="3"/>
  <c r="E430" i="3"/>
  <c r="E431" i="3"/>
  <c r="E432" i="3"/>
  <c r="E433" i="3"/>
  <c r="E434" i="3"/>
  <c r="E435" i="3"/>
  <c r="E436" i="3"/>
  <c r="E437" i="3"/>
  <c r="E439" i="3"/>
  <c r="E440" i="3"/>
  <c r="E441" i="3"/>
  <c r="E442" i="3"/>
  <c r="E443" i="3"/>
  <c r="E445" i="3"/>
  <c r="BY445" i="3" s="1"/>
  <c r="E446" i="3"/>
  <c r="E447" i="3"/>
  <c r="E448" i="3"/>
  <c r="BW448" i="3" s="1"/>
  <c r="E449" i="3"/>
  <c r="E450" i="3"/>
  <c r="BY10" i="3" l="1"/>
  <c r="BW10" i="3"/>
  <c r="AO685" i="3"/>
  <c r="AN685" i="3"/>
  <c r="AM685" i="3"/>
  <c r="CB411" i="3"/>
  <c r="CO411" i="3"/>
  <c r="CB402" i="3"/>
  <c r="CO402" i="3"/>
  <c r="CB450" i="3"/>
  <c r="CJ450" i="3"/>
  <c r="CB432" i="3"/>
  <c r="CJ432" i="3"/>
  <c r="CO432" i="3"/>
  <c r="CB415" i="3"/>
  <c r="CO415" i="3"/>
  <c r="CB407" i="3"/>
  <c r="CO407" i="3"/>
  <c r="CB399" i="3"/>
  <c r="CO399" i="3"/>
  <c r="CB383" i="3"/>
  <c r="CO383" i="3"/>
  <c r="CB372" i="3"/>
  <c r="CO372" i="3"/>
  <c r="CB361" i="3"/>
  <c r="CO361" i="3"/>
  <c r="CB353" i="3"/>
  <c r="CO353" i="3"/>
  <c r="CB345" i="3"/>
  <c r="CO345" i="3"/>
  <c r="CB337" i="3"/>
  <c r="CO337" i="3"/>
  <c r="CB329" i="3"/>
  <c r="CO329" i="3"/>
  <c r="CO321" i="3"/>
  <c r="CB321" i="3"/>
  <c r="CB311" i="3"/>
  <c r="CO311" i="3"/>
  <c r="CO303" i="3"/>
  <c r="CB303" i="3"/>
  <c r="CB291" i="3"/>
  <c r="CO291" i="3"/>
  <c r="CB277" i="3"/>
  <c r="CO277" i="3"/>
  <c r="CB267" i="3"/>
  <c r="CO267" i="3"/>
  <c r="CB259" i="3"/>
  <c r="CO259" i="3"/>
  <c r="CB251" i="3"/>
  <c r="CO251" i="3"/>
  <c r="CB241" i="3"/>
  <c r="CO241" i="3"/>
  <c r="CB232" i="3"/>
  <c r="CO232" i="3"/>
  <c r="CB224" i="3"/>
  <c r="CO224" i="3"/>
  <c r="CB214" i="3"/>
  <c r="CO214" i="3"/>
  <c r="CB206" i="3"/>
  <c r="CO206" i="3"/>
  <c r="CJ198" i="3"/>
  <c r="CB198" i="3"/>
  <c r="CO198" i="3"/>
  <c r="CB187" i="3"/>
  <c r="CJ187" i="3"/>
  <c r="CO187" i="3"/>
  <c r="CB179" i="3"/>
  <c r="CJ179" i="3"/>
  <c r="CO179" i="3"/>
  <c r="CB170" i="3"/>
  <c r="CJ170" i="3"/>
  <c r="CO170" i="3"/>
  <c r="CB162" i="3"/>
  <c r="CJ162" i="3"/>
  <c r="CO162" i="3"/>
  <c r="CO154" i="3"/>
  <c r="CB154" i="3"/>
  <c r="CB146" i="3"/>
  <c r="CO146" i="3"/>
  <c r="CJ146" i="3"/>
  <c r="CO138" i="3"/>
  <c r="CB138" i="3"/>
  <c r="CJ138" i="3"/>
  <c r="CB128" i="3"/>
  <c r="CJ128" i="3"/>
  <c r="CO128" i="3"/>
  <c r="CB120" i="3"/>
  <c r="CJ120" i="3"/>
  <c r="CO120" i="3"/>
  <c r="CB112" i="3"/>
  <c r="CJ112" i="3"/>
  <c r="CO112" i="3"/>
  <c r="CB104" i="3"/>
  <c r="CJ104" i="3"/>
  <c r="CO104" i="3"/>
  <c r="CB96" i="3"/>
  <c r="CO96" i="3"/>
  <c r="CB88" i="3"/>
  <c r="CJ88" i="3"/>
  <c r="CO88" i="3"/>
  <c r="CB80" i="3"/>
  <c r="CJ80" i="3"/>
  <c r="CO80" i="3"/>
  <c r="CB72" i="3"/>
  <c r="CO72" i="3"/>
  <c r="CB64" i="3"/>
  <c r="CO64" i="3"/>
  <c r="CB56" i="3"/>
  <c r="CJ56" i="3"/>
  <c r="CB48" i="3"/>
  <c r="CJ48" i="3"/>
  <c r="CB40" i="3"/>
  <c r="CJ40" i="3"/>
  <c r="CB20" i="3"/>
  <c r="CJ20" i="3"/>
  <c r="CB10" i="3"/>
  <c r="CJ10" i="3"/>
  <c r="BA679" i="3"/>
  <c r="BY679" i="3" s="1"/>
  <c r="CB498" i="3"/>
  <c r="CJ498" i="3"/>
  <c r="CB446" i="3"/>
  <c r="CJ446" i="3"/>
  <c r="CB435" i="3"/>
  <c r="CO435" i="3"/>
  <c r="CB364" i="3"/>
  <c r="CO364" i="3"/>
  <c r="CB441" i="3"/>
  <c r="CO441" i="3"/>
  <c r="CB423" i="3"/>
  <c r="CO423" i="3"/>
  <c r="CJ449" i="3"/>
  <c r="CB449" i="3"/>
  <c r="CJ440" i="3"/>
  <c r="CB440" i="3"/>
  <c r="CO440" i="3"/>
  <c r="CB431" i="3"/>
  <c r="CO431" i="3"/>
  <c r="CB422" i="3"/>
  <c r="CO422" i="3"/>
  <c r="CB414" i="3"/>
  <c r="CO414" i="3"/>
  <c r="CB406" i="3"/>
  <c r="CO406" i="3"/>
  <c r="CB398" i="3"/>
  <c r="CO398" i="3"/>
  <c r="CB382" i="3"/>
  <c r="CO382" i="3"/>
  <c r="CB371" i="3"/>
  <c r="CO371" i="3"/>
  <c r="CB360" i="3"/>
  <c r="CO360" i="3"/>
  <c r="CB352" i="3"/>
  <c r="CO352" i="3"/>
  <c r="CB344" i="3"/>
  <c r="CO344" i="3"/>
  <c r="CB336" i="3"/>
  <c r="CO336" i="3"/>
  <c r="CB328" i="3"/>
  <c r="CO328" i="3"/>
  <c r="CB320" i="3"/>
  <c r="CO320" i="3"/>
  <c r="CB310" i="3"/>
  <c r="CO310" i="3"/>
  <c r="CB301" i="3"/>
  <c r="CO301" i="3"/>
  <c r="CB290" i="3"/>
  <c r="CO290" i="3"/>
  <c r="CB276" i="3"/>
  <c r="CO276" i="3"/>
  <c r="CB266" i="3"/>
  <c r="CO266" i="3"/>
  <c r="CB258" i="3"/>
  <c r="CO258" i="3"/>
  <c r="CJ250" i="3"/>
  <c r="CB250" i="3"/>
  <c r="CO239" i="3"/>
  <c r="CB239" i="3"/>
  <c r="CB231" i="3"/>
  <c r="CO231" i="3"/>
  <c r="CB222" i="3"/>
  <c r="CO222" i="3"/>
  <c r="CB213" i="3"/>
  <c r="CO213" i="3"/>
  <c r="CB205" i="3"/>
  <c r="CO205" i="3"/>
  <c r="CB195" i="3"/>
  <c r="CJ195" i="3"/>
  <c r="CO195" i="3"/>
  <c r="CB186" i="3"/>
  <c r="CJ186" i="3"/>
  <c r="CO186" i="3"/>
  <c r="CB178" i="3"/>
  <c r="CJ178" i="3"/>
  <c r="CO178" i="3"/>
  <c r="CB169" i="3"/>
  <c r="CJ169" i="3"/>
  <c r="CO169" i="3"/>
  <c r="CB161" i="3"/>
  <c r="CJ161" i="3"/>
  <c r="CO161" i="3"/>
  <c r="CB153" i="3"/>
  <c r="CO153" i="3"/>
  <c r="CB145" i="3"/>
  <c r="CO145" i="3"/>
  <c r="CJ145" i="3"/>
  <c r="CB137" i="3"/>
  <c r="CO137" i="3"/>
  <c r="CJ137" i="3"/>
  <c r="CB127" i="3"/>
  <c r="CJ127" i="3"/>
  <c r="CO127" i="3"/>
  <c r="CB119" i="3"/>
  <c r="CJ119" i="3"/>
  <c r="CO119" i="3"/>
  <c r="CB111" i="3"/>
  <c r="CJ111" i="3"/>
  <c r="CO111" i="3"/>
  <c r="CB103" i="3"/>
  <c r="CJ103" i="3"/>
  <c r="CO103" i="3"/>
  <c r="CB95" i="3"/>
  <c r="CO95" i="3"/>
  <c r="CJ95" i="3"/>
  <c r="CB87" i="3"/>
  <c r="CO87" i="3"/>
  <c r="CJ87" i="3"/>
  <c r="CB79" i="3"/>
  <c r="CO79" i="3"/>
  <c r="CJ79" i="3"/>
  <c r="CB71" i="3"/>
  <c r="CO71" i="3"/>
  <c r="CB63" i="3"/>
  <c r="CO63" i="3"/>
  <c r="CB55" i="3"/>
  <c r="CJ55" i="3"/>
  <c r="CB47" i="3"/>
  <c r="CJ47" i="3"/>
  <c r="CB39" i="3"/>
  <c r="CJ39" i="3"/>
  <c r="CB19" i="3"/>
  <c r="CO19" i="3"/>
  <c r="CB456" i="3"/>
  <c r="CO456" i="3"/>
  <c r="CJ491" i="3"/>
  <c r="CO491" i="3"/>
  <c r="CB429" i="3"/>
  <c r="CO429" i="3"/>
  <c r="CB445" i="3"/>
  <c r="CJ445" i="3"/>
  <c r="CB410" i="3"/>
  <c r="CO410" i="3"/>
  <c r="CB448" i="3"/>
  <c r="CJ448" i="3"/>
  <c r="CJ439" i="3"/>
  <c r="CB439" i="3"/>
  <c r="CO439" i="3"/>
  <c r="CB430" i="3"/>
  <c r="CO430" i="3"/>
  <c r="CB421" i="3"/>
  <c r="CO421" i="3"/>
  <c r="CO413" i="3"/>
  <c r="CB413" i="3"/>
  <c r="CB405" i="3"/>
  <c r="CO405" i="3"/>
  <c r="CB397" i="3"/>
  <c r="CO397" i="3"/>
  <c r="CB381" i="3"/>
  <c r="CO381" i="3"/>
  <c r="CB369" i="3"/>
  <c r="CO369" i="3"/>
  <c r="CB359" i="3"/>
  <c r="CO359" i="3"/>
  <c r="CB351" i="3"/>
  <c r="CO351" i="3"/>
  <c r="CB343" i="3"/>
  <c r="CO343" i="3"/>
  <c r="CB335" i="3"/>
  <c r="CO335" i="3"/>
  <c r="CB327" i="3"/>
  <c r="CO327" i="3"/>
  <c r="CB319" i="3"/>
  <c r="CO319" i="3"/>
  <c r="CB309" i="3"/>
  <c r="CO309" i="3"/>
  <c r="CB299" i="3"/>
  <c r="CO299" i="3"/>
  <c r="CB289" i="3"/>
  <c r="CO289" i="3"/>
  <c r="CB274" i="3"/>
  <c r="CO274" i="3"/>
  <c r="CB265" i="3"/>
  <c r="CO265" i="3"/>
  <c r="CO257" i="3"/>
  <c r="CB257" i="3"/>
  <c r="CB248" i="3"/>
  <c r="CO248" i="3"/>
  <c r="CB238" i="3"/>
  <c r="CO238" i="3"/>
  <c r="CB230" i="3"/>
  <c r="CO230" i="3"/>
  <c r="CO221" i="3"/>
  <c r="CB221" i="3"/>
  <c r="CO212" i="3"/>
  <c r="CB212" i="3"/>
  <c r="CB204" i="3"/>
  <c r="CJ204" i="3"/>
  <c r="CO204" i="3"/>
  <c r="CB194" i="3"/>
  <c r="CJ194" i="3"/>
  <c r="CO194" i="3"/>
  <c r="CB185" i="3"/>
  <c r="CJ185" i="3"/>
  <c r="CO185" i="3"/>
  <c r="CB176" i="3"/>
  <c r="CJ176" i="3"/>
  <c r="CO176" i="3"/>
  <c r="CJ168" i="3"/>
  <c r="CB168" i="3"/>
  <c r="CO168" i="3"/>
  <c r="CB160" i="3"/>
  <c r="CJ160" i="3"/>
  <c r="CO160" i="3"/>
  <c r="CB152" i="3"/>
  <c r="CO152" i="3"/>
  <c r="CB144" i="3"/>
  <c r="CJ144" i="3"/>
  <c r="CO144" i="3"/>
  <c r="CB136" i="3"/>
  <c r="CJ136" i="3"/>
  <c r="CO136" i="3"/>
  <c r="CB126" i="3"/>
  <c r="CJ126" i="3"/>
  <c r="CO126" i="3"/>
  <c r="CJ118" i="3"/>
  <c r="CO118" i="3"/>
  <c r="CB118" i="3"/>
  <c r="CB110" i="3"/>
  <c r="CO110" i="3"/>
  <c r="CB102" i="3"/>
  <c r="CJ102" i="3"/>
  <c r="CO102" i="3"/>
  <c r="CB94" i="3"/>
  <c r="CO94" i="3"/>
  <c r="CJ94" i="3"/>
  <c r="CO86" i="3"/>
  <c r="CJ86" i="3"/>
  <c r="CB86" i="3"/>
  <c r="CB78" i="3"/>
  <c r="CO78" i="3"/>
  <c r="CJ78" i="3"/>
  <c r="CB70" i="3"/>
  <c r="CO70" i="3"/>
  <c r="CB62" i="3"/>
  <c r="CO62" i="3"/>
  <c r="CJ54" i="3"/>
  <c r="CB54" i="3"/>
  <c r="CJ46" i="3"/>
  <c r="CB46" i="3"/>
  <c r="CJ38" i="3"/>
  <c r="CB38" i="3"/>
  <c r="CB18" i="3"/>
  <c r="CJ18" i="3"/>
  <c r="CB504" i="3"/>
  <c r="CO504" i="3"/>
  <c r="CJ490" i="3"/>
  <c r="CO490" i="3"/>
  <c r="CB447" i="3"/>
  <c r="CJ447" i="3"/>
  <c r="CB420" i="3"/>
  <c r="CO420" i="3"/>
  <c r="CJ412" i="3"/>
  <c r="CB412" i="3"/>
  <c r="CO412" i="3"/>
  <c r="CO404" i="3"/>
  <c r="CB404" i="3"/>
  <c r="CB396" i="3"/>
  <c r="CO396" i="3"/>
  <c r="CB380" i="3"/>
  <c r="CO380" i="3"/>
  <c r="CB368" i="3"/>
  <c r="CO368" i="3"/>
  <c r="CB358" i="3"/>
  <c r="CO358" i="3"/>
  <c r="CB350" i="3"/>
  <c r="CO350" i="3"/>
  <c r="CB342" i="3"/>
  <c r="CO342" i="3"/>
  <c r="CB334" i="3"/>
  <c r="CO334" i="3"/>
  <c r="CB326" i="3"/>
  <c r="CO326" i="3"/>
  <c r="CB316" i="3"/>
  <c r="CO316" i="3"/>
  <c r="CB308" i="3"/>
  <c r="CO308" i="3"/>
  <c r="CB297" i="3"/>
  <c r="CO297" i="3"/>
  <c r="CB288" i="3"/>
  <c r="CO288" i="3"/>
  <c r="CB272" i="3"/>
  <c r="CO272" i="3"/>
  <c r="CB264" i="3"/>
  <c r="CO264" i="3"/>
  <c r="CB256" i="3"/>
  <c r="CO256" i="3"/>
  <c r="CB247" i="3"/>
  <c r="CJ247" i="3"/>
  <c r="CB237" i="3"/>
  <c r="CO237" i="3"/>
  <c r="CJ229" i="3"/>
  <c r="CB229" i="3"/>
  <c r="CB220" i="3"/>
  <c r="CJ220" i="3"/>
  <c r="CB211" i="3"/>
  <c r="CO211" i="3"/>
  <c r="CB203" i="3"/>
  <c r="CJ203" i="3"/>
  <c r="CO203" i="3"/>
  <c r="CJ192" i="3"/>
  <c r="CB192" i="3"/>
  <c r="CO192" i="3"/>
  <c r="CJ184" i="3"/>
  <c r="CO184" i="3"/>
  <c r="CB184" i="3"/>
  <c r="CB175" i="3"/>
  <c r="CJ175" i="3"/>
  <c r="CO175" i="3"/>
  <c r="CJ167" i="3"/>
  <c r="CB167" i="3"/>
  <c r="CO167" i="3"/>
  <c r="CJ159" i="3"/>
  <c r="CO159" i="3"/>
  <c r="CB159" i="3"/>
  <c r="CB151" i="3"/>
  <c r="CO151" i="3"/>
  <c r="CJ143" i="3"/>
  <c r="CO143" i="3"/>
  <c r="CB143" i="3"/>
  <c r="CB133" i="3"/>
  <c r="CJ133" i="3"/>
  <c r="CO133" i="3"/>
  <c r="CB125" i="3"/>
  <c r="CJ125" i="3"/>
  <c r="CO125" i="3"/>
  <c r="CB117" i="3"/>
  <c r="CJ117" i="3"/>
  <c r="CO117" i="3"/>
  <c r="CB109" i="3"/>
  <c r="CO109" i="3"/>
  <c r="CB101" i="3"/>
  <c r="CJ101" i="3"/>
  <c r="CO101" i="3"/>
  <c r="CB93" i="3"/>
  <c r="CO93" i="3"/>
  <c r="CJ93" i="3"/>
  <c r="CB85" i="3"/>
  <c r="CO85" i="3"/>
  <c r="CJ85" i="3"/>
  <c r="CB77" i="3"/>
  <c r="CO77" i="3"/>
  <c r="CJ77" i="3"/>
  <c r="CB69" i="3"/>
  <c r="CO69" i="3"/>
  <c r="CB61" i="3"/>
  <c r="CO61" i="3"/>
  <c r="CB53" i="3"/>
  <c r="CJ53" i="3"/>
  <c r="CB45" i="3"/>
  <c r="CJ45" i="3"/>
  <c r="CB26" i="3"/>
  <c r="CJ26" i="3"/>
  <c r="CB16" i="3"/>
  <c r="CO16" i="3"/>
  <c r="CB503" i="3"/>
  <c r="CO503" i="3"/>
  <c r="CJ489" i="3"/>
  <c r="CO489" i="3"/>
  <c r="CB427" i="3"/>
  <c r="CO427" i="3"/>
  <c r="CB403" i="3"/>
  <c r="CO403" i="3"/>
  <c r="CB395" i="3"/>
  <c r="CO395" i="3"/>
  <c r="CB379" i="3"/>
  <c r="CO379" i="3"/>
  <c r="CB365" i="3"/>
  <c r="CO365" i="3"/>
  <c r="CB357" i="3"/>
  <c r="CO357" i="3"/>
  <c r="CB349" i="3"/>
  <c r="CO349" i="3"/>
  <c r="CB341" i="3"/>
  <c r="CO341" i="3"/>
  <c r="CB333" i="3"/>
  <c r="CO333" i="3"/>
  <c r="CB325" i="3"/>
  <c r="CO325" i="3"/>
  <c r="CB315" i="3"/>
  <c r="CO315" i="3"/>
  <c r="CB307" i="3"/>
  <c r="CO307" i="3"/>
  <c r="CB295" i="3"/>
  <c r="CO295" i="3"/>
  <c r="CO285" i="3"/>
  <c r="CB285" i="3"/>
  <c r="CB271" i="3"/>
  <c r="CO271" i="3"/>
  <c r="CB263" i="3"/>
  <c r="CO263" i="3"/>
  <c r="CB255" i="3"/>
  <c r="CO255" i="3"/>
  <c r="CB246" i="3"/>
  <c r="CJ246" i="3"/>
  <c r="CB236" i="3"/>
  <c r="CO236" i="3"/>
  <c r="CJ228" i="3"/>
  <c r="CB228" i="3"/>
  <c r="CB219" i="3"/>
  <c r="CO219" i="3"/>
  <c r="CB210" i="3"/>
  <c r="CO210" i="3"/>
  <c r="CJ202" i="3"/>
  <c r="CB202" i="3"/>
  <c r="CO202" i="3"/>
  <c r="CJ191" i="3"/>
  <c r="CB191" i="3"/>
  <c r="CO191" i="3"/>
  <c r="CJ183" i="3"/>
  <c r="CB183" i="3"/>
  <c r="CO183" i="3"/>
  <c r="CJ174" i="3"/>
  <c r="CO174" i="3"/>
  <c r="CB174" i="3"/>
  <c r="CJ166" i="3"/>
  <c r="CB166" i="3"/>
  <c r="CO166" i="3"/>
  <c r="CJ158" i="3"/>
  <c r="CO158" i="3"/>
  <c r="CB158" i="3"/>
  <c r="CB150" i="3"/>
  <c r="CO150" i="3"/>
  <c r="CJ142" i="3"/>
  <c r="CO142" i="3"/>
  <c r="CB142" i="3"/>
  <c r="CB132" i="3"/>
  <c r="CO132" i="3"/>
  <c r="CJ132" i="3"/>
  <c r="CB124" i="3"/>
  <c r="CO124" i="3"/>
  <c r="CJ124" i="3"/>
  <c r="CB116" i="3"/>
  <c r="CO116" i="3"/>
  <c r="CJ116" i="3"/>
  <c r="CB108" i="3"/>
  <c r="CJ108" i="3"/>
  <c r="CO108" i="3"/>
  <c r="CB100" i="3"/>
  <c r="CJ100" i="3"/>
  <c r="CO100" i="3"/>
  <c r="CB92" i="3"/>
  <c r="CO92" i="3"/>
  <c r="CJ92" i="3"/>
  <c r="CB84" i="3"/>
  <c r="CO84" i="3"/>
  <c r="CJ84" i="3"/>
  <c r="CB76" i="3"/>
  <c r="CO76" i="3"/>
  <c r="CJ76" i="3"/>
  <c r="CB68" i="3"/>
  <c r="CO68" i="3"/>
  <c r="CB60" i="3"/>
  <c r="CO60" i="3"/>
  <c r="CB52" i="3"/>
  <c r="CJ52" i="3"/>
  <c r="CB44" i="3"/>
  <c r="CJ44" i="3"/>
  <c r="CB25" i="3"/>
  <c r="CO25" i="3"/>
  <c r="CB15" i="3"/>
  <c r="CO15" i="3"/>
  <c r="CB502" i="3"/>
  <c r="CJ502" i="3"/>
  <c r="CJ488" i="3"/>
  <c r="CO488" i="3"/>
  <c r="CB437" i="3"/>
  <c r="CO437" i="3"/>
  <c r="CJ437" i="3"/>
  <c r="CB418" i="3"/>
  <c r="CO418" i="3"/>
  <c r="CB356" i="3"/>
  <c r="CO356" i="3"/>
  <c r="CB348" i="3"/>
  <c r="CO348" i="3"/>
  <c r="CO340" i="3"/>
  <c r="CB340" i="3"/>
  <c r="CB332" i="3"/>
  <c r="CO332" i="3"/>
  <c r="CB324" i="3"/>
  <c r="CO324" i="3"/>
  <c r="CB314" i="3"/>
  <c r="CO314" i="3"/>
  <c r="CB306" i="3"/>
  <c r="CO306" i="3"/>
  <c r="CO294" i="3"/>
  <c r="CB294" i="3"/>
  <c r="CB284" i="3"/>
  <c r="CO284" i="3"/>
  <c r="CB270" i="3"/>
  <c r="CO270" i="3"/>
  <c r="CB262" i="3"/>
  <c r="CO262" i="3"/>
  <c r="CB254" i="3"/>
  <c r="CO254" i="3"/>
  <c r="CB245" i="3"/>
  <c r="CJ245" i="3"/>
  <c r="CB235" i="3"/>
  <c r="CO235" i="3"/>
  <c r="CB227" i="3"/>
  <c r="CJ227" i="3"/>
  <c r="CO227" i="3"/>
  <c r="CB218" i="3"/>
  <c r="CO218" i="3"/>
  <c r="CB209" i="3"/>
  <c r="CO209" i="3"/>
  <c r="CB201" i="3"/>
  <c r="CO201" i="3"/>
  <c r="CJ190" i="3"/>
  <c r="CB190" i="3"/>
  <c r="CO190" i="3"/>
  <c r="CJ182" i="3"/>
  <c r="CB182" i="3"/>
  <c r="CO182" i="3"/>
  <c r="CB173" i="3"/>
  <c r="CJ173" i="3"/>
  <c r="CO173" i="3"/>
  <c r="CB165" i="3"/>
  <c r="CO165" i="3"/>
  <c r="CB157" i="3"/>
  <c r="CJ157" i="3"/>
  <c r="CO157" i="3"/>
  <c r="CB149" i="3"/>
  <c r="CO149" i="3"/>
  <c r="CB141" i="3"/>
  <c r="CJ141" i="3"/>
  <c r="CO141" i="3"/>
  <c r="CB131" i="3"/>
  <c r="CO131" i="3"/>
  <c r="CJ131" i="3"/>
  <c r="CB123" i="3"/>
  <c r="CO123" i="3"/>
  <c r="CJ123" i="3"/>
  <c r="CB115" i="3"/>
  <c r="CO115" i="3"/>
  <c r="CJ115" i="3"/>
  <c r="CB107" i="3"/>
  <c r="CJ107" i="3"/>
  <c r="CO107" i="3"/>
  <c r="CB99" i="3"/>
  <c r="CJ99" i="3"/>
  <c r="CO99" i="3"/>
  <c r="CB91" i="3"/>
  <c r="CO91" i="3"/>
  <c r="CJ91" i="3"/>
  <c r="CB83" i="3"/>
  <c r="CO83" i="3"/>
  <c r="CJ83" i="3"/>
  <c r="CB75" i="3"/>
  <c r="CO75" i="3"/>
  <c r="CB67" i="3"/>
  <c r="CO67" i="3"/>
  <c r="CB59" i="3"/>
  <c r="CO59" i="3"/>
  <c r="CB51" i="3"/>
  <c r="CJ51" i="3"/>
  <c r="CB43" i="3"/>
  <c r="CJ43" i="3"/>
  <c r="CB24" i="3"/>
  <c r="CO24" i="3"/>
  <c r="CB14" i="3"/>
  <c r="CO14" i="3"/>
  <c r="CB501" i="3"/>
  <c r="CO501" i="3"/>
  <c r="CJ469" i="3"/>
  <c r="CO469" i="3"/>
  <c r="CB436" i="3"/>
  <c r="CJ436" i="3"/>
  <c r="CO436" i="3"/>
  <c r="CB426" i="3"/>
  <c r="CO426" i="3"/>
  <c r="CB377" i="3"/>
  <c r="CO377" i="3"/>
  <c r="CB434" i="3"/>
  <c r="CJ434" i="3"/>
  <c r="CO434" i="3"/>
  <c r="CB425" i="3"/>
  <c r="CO425" i="3"/>
  <c r="CB417" i="3"/>
  <c r="CO417" i="3"/>
  <c r="CB409" i="3"/>
  <c r="CO409" i="3"/>
  <c r="CB401" i="3"/>
  <c r="CO401" i="3"/>
  <c r="CB393" i="3"/>
  <c r="CO393" i="3"/>
  <c r="CB376" i="3"/>
  <c r="CO376" i="3"/>
  <c r="CB363" i="3"/>
  <c r="CO363" i="3"/>
  <c r="CB355" i="3"/>
  <c r="CO355" i="3"/>
  <c r="CB347" i="3"/>
  <c r="CO347" i="3"/>
  <c r="CB339" i="3"/>
  <c r="CO339" i="3"/>
  <c r="CB331" i="3"/>
  <c r="CO331" i="3"/>
  <c r="CB323" i="3"/>
  <c r="CO323" i="3"/>
  <c r="CB313" i="3"/>
  <c r="CO313" i="3"/>
  <c r="CB305" i="3"/>
  <c r="CO305" i="3"/>
  <c r="CB293" i="3"/>
  <c r="CO293" i="3"/>
  <c r="CB279" i="3"/>
  <c r="CO279" i="3"/>
  <c r="CB269" i="3"/>
  <c r="CO269" i="3"/>
  <c r="CB261" i="3"/>
  <c r="CO261" i="3"/>
  <c r="CB253" i="3"/>
  <c r="CO253" i="3"/>
  <c r="CB244" i="3"/>
  <c r="CJ244" i="3"/>
  <c r="CB234" i="3"/>
  <c r="CO234" i="3"/>
  <c r="CB226" i="3"/>
  <c r="CO226" i="3"/>
  <c r="CB217" i="3"/>
  <c r="CO217" i="3"/>
  <c r="CB208" i="3"/>
  <c r="CO208" i="3"/>
  <c r="CJ200" i="3"/>
  <c r="CB200" i="3"/>
  <c r="CO200" i="3"/>
  <c r="CJ189" i="3"/>
  <c r="CB189" i="3"/>
  <c r="CO189" i="3"/>
  <c r="CB181" i="3"/>
  <c r="CJ181" i="3"/>
  <c r="CO181" i="3"/>
  <c r="CB172" i="3"/>
  <c r="CO172" i="3"/>
  <c r="CJ172" i="3"/>
  <c r="CJ164" i="3"/>
  <c r="CB164" i="3"/>
  <c r="CO164" i="3"/>
  <c r="CJ156" i="3"/>
  <c r="CB156" i="3"/>
  <c r="CB148" i="3"/>
  <c r="CO148" i="3"/>
  <c r="CJ148" i="3"/>
  <c r="CO140" i="3"/>
  <c r="CB140" i="3"/>
  <c r="CJ140" i="3"/>
  <c r="CO130" i="3"/>
  <c r="CB130" i="3"/>
  <c r="CJ130" i="3"/>
  <c r="CB122" i="3"/>
  <c r="CO122" i="3"/>
  <c r="CJ122" i="3"/>
  <c r="CO114" i="3"/>
  <c r="CJ114" i="3"/>
  <c r="CB114" i="3"/>
  <c r="CO106" i="3"/>
  <c r="CB106" i="3"/>
  <c r="CJ106" i="3"/>
  <c r="CO98" i="3"/>
  <c r="CB98" i="3"/>
  <c r="CB90" i="3"/>
  <c r="CO90" i="3"/>
  <c r="CJ90" i="3"/>
  <c r="CO82" i="3"/>
  <c r="CJ82" i="3"/>
  <c r="CB82" i="3"/>
  <c r="CO74" i="3"/>
  <c r="CB74" i="3"/>
  <c r="CO66" i="3"/>
  <c r="CB66" i="3"/>
  <c r="CB58" i="3"/>
  <c r="CO58" i="3"/>
  <c r="CB50" i="3"/>
  <c r="CJ50" i="3"/>
  <c r="CB42" i="3"/>
  <c r="CJ42" i="3"/>
  <c r="CB23" i="3"/>
  <c r="CO23" i="3"/>
  <c r="CB13" i="3"/>
  <c r="CJ13" i="3"/>
  <c r="CB500" i="3"/>
  <c r="CJ500" i="3"/>
  <c r="CB461" i="3"/>
  <c r="CO461" i="3"/>
  <c r="CB419" i="3"/>
  <c r="CO419" i="3"/>
  <c r="CB394" i="3"/>
  <c r="CO394" i="3"/>
  <c r="CB443" i="3"/>
  <c r="CO443" i="3"/>
  <c r="CB442" i="3"/>
  <c r="CO442" i="3"/>
  <c r="CB433" i="3"/>
  <c r="CJ433" i="3"/>
  <c r="CO433" i="3"/>
  <c r="CB424" i="3"/>
  <c r="CO424" i="3"/>
  <c r="CB416" i="3"/>
  <c r="CO416" i="3"/>
  <c r="CB408" i="3"/>
  <c r="CO408" i="3"/>
  <c r="CB400" i="3"/>
  <c r="CO400" i="3"/>
  <c r="CJ392" i="3"/>
  <c r="CB392" i="3"/>
  <c r="CO392" i="3"/>
  <c r="CB374" i="3"/>
  <c r="CO374" i="3"/>
  <c r="CB362" i="3"/>
  <c r="CO362" i="3"/>
  <c r="CB354" i="3"/>
  <c r="CO354" i="3"/>
  <c r="CB346" i="3"/>
  <c r="CO346" i="3"/>
  <c r="CB338" i="3"/>
  <c r="CO338" i="3"/>
  <c r="CO330" i="3"/>
  <c r="CB330" i="3"/>
  <c r="CB322" i="3"/>
  <c r="CO322" i="3"/>
  <c r="CO312" i="3"/>
  <c r="CB312" i="3"/>
  <c r="CB304" i="3"/>
  <c r="CO304" i="3"/>
  <c r="CB292" i="3"/>
  <c r="CO292" i="3"/>
  <c r="CB278" i="3"/>
  <c r="CO278" i="3"/>
  <c r="CB268" i="3"/>
  <c r="CO268" i="3"/>
  <c r="CB260" i="3"/>
  <c r="CO260" i="3"/>
  <c r="CB252" i="3"/>
  <c r="CO252" i="3"/>
  <c r="CB243" i="3"/>
  <c r="CO243" i="3"/>
  <c r="CB233" i="3"/>
  <c r="CO233" i="3"/>
  <c r="CB225" i="3"/>
  <c r="CO225" i="3"/>
  <c r="CB215" i="3"/>
  <c r="CO215" i="3"/>
  <c r="CB207" i="3"/>
  <c r="CO207" i="3"/>
  <c r="CJ199" i="3"/>
  <c r="CB199" i="3"/>
  <c r="CO199" i="3"/>
  <c r="CB188" i="3"/>
  <c r="CO188" i="3"/>
  <c r="CJ188" i="3"/>
  <c r="CB180" i="3"/>
  <c r="CO180" i="3"/>
  <c r="CJ180" i="3"/>
  <c r="CB171" i="3"/>
  <c r="CJ171" i="3"/>
  <c r="CO171" i="3"/>
  <c r="CB163" i="3"/>
  <c r="CO163" i="3"/>
  <c r="CJ163" i="3"/>
  <c r="CB155" i="3"/>
  <c r="CO155" i="3"/>
  <c r="CJ155" i="3"/>
  <c r="CB147" i="3"/>
  <c r="CO147" i="3"/>
  <c r="CB139" i="3"/>
  <c r="CO139" i="3"/>
  <c r="CJ139" i="3"/>
  <c r="CB129" i="3"/>
  <c r="CO129" i="3"/>
  <c r="CJ129" i="3"/>
  <c r="CB121" i="3"/>
  <c r="CO121" i="3"/>
  <c r="CJ121" i="3"/>
  <c r="CB113" i="3"/>
  <c r="CO113" i="3"/>
  <c r="CJ113" i="3"/>
  <c r="CB105" i="3"/>
  <c r="CO105" i="3"/>
  <c r="CJ105" i="3"/>
  <c r="CB97" i="3"/>
  <c r="CO97" i="3"/>
  <c r="CB89" i="3"/>
  <c r="CO89" i="3"/>
  <c r="CJ89" i="3"/>
  <c r="CB81" i="3"/>
  <c r="CO81" i="3"/>
  <c r="CJ81" i="3"/>
  <c r="CB73" i="3"/>
  <c r="CO73" i="3"/>
  <c r="CB65" i="3"/>
  <c r="CO65" i="3"/>
  <c r="CB57" i="3"/>
  <c r="CJ57" i="3"/>
  <c r="CB49" i="3"/>
  <c r="CJ49" i="3"/>
  <c r="CB41" i="3"/>
  <c r="CJ41" i="3"/>
  <c r="CO22" i="3"/>
  <c r="CB22" i="3"/>
  <c r="CB12" i="3"/>
  <c r="CJ12" i="3"/>
  <c r="CO12" i="3"/>
  <c r="CB499" i="3"/>
  <c r="CJ499" i="3"/>
  <c r="AJ5" i="20"/>
  <c r="AN5" i="20" s="1"/>
  <c r="AN4" i="20"/>
  <c r="AJ5" i="18"/>
  <c r="AN5" i="18" s="1"/>
  <c r="AN4" i="18"/>
  <c r="AJ679" i="3"/>
  <c r="AJ687" i="3"/>
  <c r="AL679" i="3"/>
  <c r="AL687" i="3"/>
  <c r="AK679" i="3"/>
  <c r="AK687" i="3"/>
  <c r="BN456" i="3"/>
  <c r="BA687" i="3"/>
  <c r="AX687" i="3"/>
  <c r="AX679" i="3"/>
  <c r="AU687" i="3"/>
  <c r="AU679" i="3"/>
  <c r="BM679" i="3" s="1"/>
  <c r="BC10" i="3"/>
  <c r="Y4" i="19"/>
  <c r="AL1841" i="7"/>
  <c r="AL1843" i="7" s="1"/>
  <c r="O2" i="23"/>
  <c r="Z103" i="19"/>
  <c r="Z4" i="19" s="1"/>
  <c r="Z5" i="19" s="1"/>
  <c r="AR679" i="3"/>
  <c r="AD687" i="3"/>
  <c r="H687" i="3"/>
  <c r="AG687" i="3"/>
  <c r="G687" i="3"/>
  <c r="U687" i="3"/>
  <c r="F687" i="3"/>
  <c r="L687" i="3"/>
  <c r="AM687" i="3"/>
  <c r="T687" i="3"/>
  <c r="Y687" i="3"/>
  <c r="P687" i="3"/>
  <c r="AO687" i="3"/>
  <c r="K687" i="3"/>
  <c r="M687" i="3"/>
  <c r="X687" i="3"/>
  <c r="S687" i="3"/>
  <c r="AI687" i="3"/>
  <c r="I687" i="3"/>
  <c r="N687" i="3"/>
  <c r="AH687" i="3"/>
  <c r="AC687" i="3"/>
  <c r="AB687" i="3"/>
  <c r="O687" i="3"/>
  <c r="AF687" i="3"/>
  <c r="J687" i="3"/>
  <c r="AA687" i="3"/>
  <c r="W687" i="3"/>
  <c r="AN687" i="3"/>
  <c r="R687" i="3"/>
  <c r="AE687" i="3"/>
  <c r="Z687" i="3"/>
  <c r="Q687" i="3"/>
  <c r="V687" i="3"/>
  <c r="AR687" i="3"/>
  <c r="AD679" i="3"/>
  <c r="AH679" i="3"/>
  <c r="AI679" i="3"/>
  <c r="AE679" i="3"/>
  <c r="AM679" i="3"/>
  <c r="AF679" i="3"/>
  <c r="AN679" i="3"/>
  <c r="AG679" i="3"/>
  <c r="AO679" i="3"/>
  <c r="AC679" i="3"/>
  <c r="BC245" i="3"/>
  <c r="BY419" i="3"/>
  <c r="BU419" i="3"/>
  <c r="BW419" i="3"/>
  <c r="BU417" i="3"/>
  <c r="BW417" i="3"/>
  <c r="BY417" i="3"/>
  <c r="BU448" i="3"/>
  <c r="BY448" i="3"/>
  <c r="BW446" i="3"/>
  <c r="BY446" i="3"/>
  <c r="BU446" i="3"/>
  <c r="BU429" i="3"/>
  <c r="BW429" i="3"/>
  <c r="BY429" i="3"/>
  <c r="BU420" i="3"/>
  <c r="BW420" i="3"/>
  <c r="BY420" i="3"/>
  <c r="BU404" i="3"/>
  <c r="BW404" i="3"/>
  <c r="BY404" i="3"/>
  <c r="BU396" i="3"/>
  <c r="BW396" i="3"/>
  <c r="BY396" i="3"/>
  <c r="BY380" i="3"/>
  <c r="BU380" i="3"/>
  <c r="BW380" i="3"/>
  <c r="BU368" i="3"/>
  <c r="BW368" i="3"/>
  <c r="BY368" i="3"/>
  <c r="BU358" i="3"/>
  <c r="BW358" i="3"/>
  <c r="BY358" i="3"/>
  <c r="BU350" i="3"/>
  <c r="BW350" i="3"/>
  <c r="BY350" i="3"/>
  <c r="BU342" i="3"/>
  <c r="BW342" i="3"/>
  <c r="BY342" i="3"/>
  <c r="BU334" i="3"/>
  <c r="BW334" i="3"/>
  <c r="BY334" i="3"/>
  <c r="BU326" i="3"/>
  <c r="BW326" i="3"/>
  <c r="BY326" i="3"/>
  <c r="BU316" i="3"/>
  <c r="BW316" i="3"/>
  <c r="BY316" i="3"/>
  <c r="BU308" i="3"/>
  <c r="BW308" i="3"/>
  <c r="BY308" i="3"/>
  <c r="BY297" i="3"/>
  <c r="BU297" i="3"/>
  <c r="BW297" i="3"/>
  <c r="BU288" i="3"/>
  <c r="BW288" i="3"/>
  <c r="BY288" i="3"/>
  <c r="BU274" i="3"/>
  <c r="BW274" i="3"/>
  <c r="BY274" i="3"/>
  <c r="BU265" i="3"/>
  <c r="BW265" i="3"/>
  <c r="BY265" i="3"/>
  <c r="BY257" i="3"/>
  <c r="BU257" i="3"/>
  <c r="BW257" i="3"/>
  <c r="BY248" i="3"/>
  <c r="BU248" i="3"/>
  <c r="BW248" i="3"/>
  <c r="BW238" i="3"/>
  <c r="BY238" i="3"/>
  <c r="BU238" i="3"/>
  <c r="BU221" i="3"/>
  <c r="BW221" i="3"/>
  <c r="BY221" i="3"/>
  <c r="BW212" i="3"/>
  <c r="BY212" i="3"/>
  <c r="BU212" i="3"/>
  <c r="BU152" i="3"/>
  <c r="BW152" i="3"/>
  <c r="BY152" i="3"/>
  <c r="BW110" i="3"/>
  <c r="BY110" i="3"/>
  <c r="BU110" i="3"/>
  <c r="BU70" i="3"/>
  <c r="BW70" i="3"/>
  <c r="BY70" i="3"/>
  <c r="BU62" i="3"/>
  <c r="BW62" i="3"/>
  <c r="BY62" i="3"/>
  <c r="BU54" i="3"/>
  <c r="BW54" i="3"/>
  <c r="BY54" i="3"/>
  <c r="BU46" i="3"/>
  <c r="BW46" i="3"/>
  <c r="BY46" i="3"/>
  <c r="BU38" i="3"/>
  <c r="BW38" i="3"/>
  <c r="BY38" i="3"/>
  <c r="BU26" i="3"/>
  <c r="BW26" i="3"/>
  <c r="BY26" i="3"/>
  <c r="BU16" i="3"/>
  <c r="BW16" i="3"/>
  <c r="BY16" i="3"/>
  <c r="BZ504" i="3"/>
  <c r="BX504" i="3"/>
  <c r="BV504" i="3"/>
  <c r="BX490" i="3"/>
  <c r="BZ490" i="3"/>
  <c r="BV490" i="3"/>
  <c r="BY427" i="3"/>
  <c r="BU427" i="3"/>
  <c r="BW427" i="3"/>
  <c r="BU365" i="3"/>
  <c r="BW365" i="3"/>
  <c r="BY365" i="3"/>
  <c r="BU357" i="3"/>
  <c r="BW357" i="3"/>
  <c r="BY357" i="3"/>
  <c r="BU349" i="3"/>
  <c r="BW349" i="3"/>
  <c r="BY349" i="3"/>
  <c r="BU341" i="3"/>
  <c r="BW341" i="3"/>
  <c r="BY341" i="3"/>
  <c r="BU333" i="3"/>
  <c r="BW333" i="3"/>
  <c r="BY333" i="3"/>
  <c r="BU325" i="3"/>
  <c r="BW325" i="3"/>
  <c r="BY325" i="3"/>
  <c r="BU315" i="3"/>
  <c r="BW315" i="3"/>
  <c r="BY315" i="3"/>
  <c r="BU307" i="3"/>
  <c r="BW307" i="3"/>
  <c r="BY307" i="3"/>
  <c r="BU295" i="3"/>
  <c r="BW295" i="3"/>
  <c r="BY295" i="3"/>
  <c r="BU287" i="3"/>
  <c r="BW287" i="3"/>
  <c r="BY287" i="3"/>
  <c r="BU272" i="3"/>
  <c r="BW272" i="3"/>
  <c r="BY272" i="3"/>
  <c r="BU264" i="3"/>
  <c r="BW264" i="3"/>
  <c r="BY264" i="3"/>
  <c r="BU256" i="3"/>
  <c r="BW256" i="3"/>
  <c r="BY256" i="3"/>
  <c r="BU247" i="3"/>
  <c r="BW247" i="3"/>
  <c r="BY247" i="3"/>
  <c r="BU237" i="3"/>
  <c r="BW237" i="3"/>
  <c r="BY237" i="3"/>
  <c r="BW229" i="3"/>
  <c r="BY229" i="3"/>
  <c r="BU229" i="3"/>
  <c r="BW220" i="3"/>
  <c r="BU220" i="3"/>
  <c r="BY220" i="3"/>
  <c r="BU211" i="3"/>
  <c r="BW211" i="3"/>
  <c r="BY211" i="3"/>
  <c r="BU151" i="3"/>
  <c r="BW151" i="3"/>
  <c r="BY151" i="3"/>
  <c r="BU109" i="3"/>
  <c r="BW109" i="3"/>
  <c r="BY109" i="3"/>
  <c r="BW69" i="3"/>
  <c r="BY69" i="3"/>
  <c r="BU69" i="3"/>
  <c r="BW61" i="3"/>
  <c r="BY61" i="3"/>
  <c r="BU61" i="3"/>
  <c r="BW53" i="3"/>
  <c r="BY53" i="3"/>
  <c r="BU53" i="3"/>
  <c r="BW45" i="3"/>
  <c r="BY45" i="3"/>
  <c r="BU45" i="3"/>
  <c r="BW37" i="3"/>
  <c r="BY37" i="3"/>
  <c r="BU37" i="3"/>
  <c r="BW25" i="3"/>
  <c r="BY25" i="3"/>
  <c r="BU25" i="3"/>
  <c r="BU15" i="3"/>
  <c r="BW15" i="3"/>
  <c r="BY15" i="3"/>
  <c r="BX503" i="3"/>
  <c r="BZ503" i="3"/>
  <c r="BV503" i="3"/>
  <c r="BX489" i="3"/>
  <c r="BZ489" i="3"/>
  <c r="BV489" i="3"/>
  <c r="BU403" i="3"/>
  <c r="BW403" i="3"/>
  <c r="BY403" i="3"/>
  <c r="BU444" i="3"/>
  <c r="BW444" i="3"/>
  <c r="BY444" i="3"/>
  <c r="BU435" i="3"/>
  <c r="BY435" i="3"/>
  <c r="BW435" i="3"/>
  <c r="BU426" i="3"/>
  <c r="BW426" i="3"/>
  <c r="BY426" i="3"/>
  <c r="BU418" i="3"/>
  <c r="BW418" i="3"/>
  <c r="BY418" i="3"/>
  <c r="BY410" i="3"/>
  <c r="BW410" i="3"/>
  <c r="BU410" i="3"/>
  <c r="BY402" i="3"/>
  <c r="BW402" i="3"/>
  <c r="BU402" i="3"/>
  <c r="BY394" i="3"/>
  <c r="BW394" i="3"/>
  <c r="BU394" i="3"/>
  <c r="BU377" i="3"/>
  <c r="BW377" i="3"/>
  <c r="BY377" i="3"/>
  <c r="BY364" i="3"/>
  <c r="BW364" i="3"/>
  <c r="BU364" i="3"/>
  <c r="BY356" i="3"/>
  <c r="BU356" i="3"/>
  <c r="BW356" i="3"/>
  <c r="BY348" i="3"/>
  <c r="BU348" i="3"/>
  <c r="BW348" i="3"/>
  <c r="BY340" i="3"/>
  <c r="BW340" i="3"/>
  <c r="BU340" i="3"/>
  <c r="BY332" i="3"/>
  <c r="BW332" i="3"/>
  <c r="BU332" i="3"/>
  <c r="BY324" i="3"/>
  <c r="BU324" i="3"/>
  <c r="BW324" i="3"/>
  <c r="BY314" i="3"/>
  <c r="BW314" i="3"/>
  <c r="BU314" i="3"/>
  <c r="BY306" i="3"/>
  <c r="BW306" i="3"/>
  <c r="BU306" i="3"/>
  <c r="BY294" i="3"/>
  <c r="BU294" i="3"/>
  <c r="BW294" i="3"/>
  <c r="BY285" i="3"/>
  <c r="BU285" i="3"/>
  <c r="BW285" i="3"/>
  <c r="BW271" i="3"/>
  <c r="BY271" i="3"/>
  <c r="BU271" i="3"/>
  <c r="BW263" i="3"/>
  <c r="BY263" i="3"/>
  <c r="BU263" i="3"/>
  <c r="BW255" i="3"/>
  <c r="BY255" i="3"/>
  <c r="BU255" i="3"/>
  <c r="BW246" i="3"/>
  <c r="BY246" i="3"/>
  <c r="BU246" i="3"/>
  <c r="BU236" i="3"/>
  <c r="BW236" i="3"/>
  <c r="BY236" i="3"/>
  <c r="BU228" i="3"/>
  <c r="BW228" i="3"/>
  <c r="BY228" i="3"/>
  <c r="BU219" i="3"/>
  <c r="BW219" i="3"/>
  <c r="BY219" i="3"/>
  <c r="BU210" i="3"/>
  <c r="BW210" i="3"/>
  <c r="BY210" i="3"/>
  <c r="BU150" i="3"/>
  <c r="BW150" i="3"/>
  <c r="BY150" i="3"/>
  <c r="BU68" i="3"/>
  <c r="BW68" i="3"/>
  <c r="BY68" i="3"/>
  <c r="BU60" i="3"/>
  <c r="BW60" i="3"/>
  <c r="BY60" i="3"/>
  <c r="BU52" i="3"/>
  <c r="BW52" i="3"/>
  <c r="BY52" i="3"/>
  <c r="BU44" i="3"/>
  <c r="BW44" i="3"/>
  <c r="BY44" i="3"/>
  <c r="BU34" i="3"/>
  <c r="BW34" i="3"/>
  <c r="BY34" i="3"/>
  <c r="BU24" i="3"/>
  <c r="BW24" i="3"/>
  <c r="BY24" i="3"/>
  <c r="BY14" i="3"/>
  <c r="BW14" i="3"/>
  <c r="BU14" i="3"/>
  <c r="BZ502" i="3"/>
  <c r="BV502" i="3"/>
  <c r="BX502" i="3"/>
  <c r="BZ488" i="3"/>
  <c r="BX488" i="3"/>
  <c r="BV488" i="3"/>
  <c r="BU376" i="3"/>
  <c r="BW376" i="3"/>
  <c r="BY376" i="3"/>
  <c r="BU363" i="3"/>
  <c r="BW363" i="3"/>
  <c r="BY363" i="3"/>
  <c r="BU355" i="3"/>
  <c r="BW355" i="3"/>
  <c r="BY355" i="3"/>
  <c r="BU347" i="3"/>
  <c r="BW347" i="3"/>
  <c r="BY347" i="3"/>
  <c r="BU339" i="3"/>
  <c r="BW339" i="3"/>
  <c r="BY339" i="3"/>
  <c r="BU331" i="3"/>
  <c r="BW331" i="3"/>
  <c r="BY331" i="3"/>
  <c r="BU323" i="3"/>
  <c r="BW323" i="3"/>
  <c r="BY323" i="3"/>
  <c r="BU313" i="3"/>
  <c r="BW313" i="3"/>
  <c r="BY313" i="3"/>
  <c r="BU305" i="3"/>
  <c r="BW305" i="3"/>
  <c r="BY305" i="3"/>
  <c r="BU293" i="3"/>
  <c r="BW293" i="3"/>
  <c r="BY293" i="3"/>
  <c r="BU284" i="3"/>
  <c r="BW284" i="3"/>
  <c r="BY284" i="3"/>
  <c r="BU270" i="3"/>
  <c r="BW270" i="3"/>
  <c r="BY270" i="3"/>
  <c r="BU262" i="3"/>
  <c r="BW262" i="3"/>
  <c r="BY262" i="3"/>
  <c r="BU254" i="3"/>
  <c r="BW254" i="3"/>
  <c r="BY254" i="3"/>
  <c r="BU245" i="3"/>
  <c r="BW245" i="3"/>
  <c r="BY245" i="3"/>
  <c r="BY235" i="3"/>
  <c r="BW235" i="3"/>
  <c r="BU235" i="3"/>
  <c r="BU218" i="3"/>
  <c r="BW218" i="3"/>
  <c r="BY218" i="3"/>
  <c r="BY209" i="3"/>
  <c r="BU209" i="3"/>
  <c r="BW209" i="3"/>
  <c r="BW165" i="3"/>
  <c r="BY165" i="3"/>
  <c r="BU165" i="3"/>
  <c r="BU149" i="3"/>
  <c r="BW149" i="3"/>
  <c r="BY149" i="3"/>
  <c r="BU75" i="3"/>
  <c r="BW75" i="3"/>
  <c r="BY75" i="3"/>
  <c r="BU67" i="3"/>
  <c r="BW67" i="3"/>
  <c r="BY67" i="3"/>
  <c r="BU59" i="3"/>
  <c r="BW59" i="3"/>
  <c r="BY59" i="3"/>
  <c r="BU51" i="3"/>
  <c r="BW51" i="3"/>
  <c r="BY51" i="3"/>
  <c r="BU43" i="3"/>
  <c r="BW43" i="3"/>
  <c r="BY43" i="3"/>
  <c r="BU33" i="3"/>
  <c r="BW33" i="3"/>
  <c r="BY33" i="3"/>
  <c r="BU23" i="3"/>
  <c r="BW23" i="3"/>
  <c r="BY23" i="3"/>
  <c r="BU13" i="3"/>
  <c r="BW13" i="3"/>
  <c r="BY13" i="3"/>
  <c r="BZ501" i="3"/>
  <c r="BV501" i="3"/>
  <c r="BX501" i="3"/>
  <c r="BZ469" i="3"/>
  <c r="BV469" i="3"/>
  <c r="BX469" i="3"/>
  <c r="BU425" i="3"/>
  <c r="BW425" i="3"/>
  <c r="BY425" i="3"/>
  <c r="BU401" i="3"/>
  <c r="BW401" i="3"/>
  <c r="BY401" i="3"/>
  <c r="BU450" i="3"/>
  <c r="BW450" i="3"/>
  <c r="BY450" i="3"/>
  <c r="BU442" i="3"/>
  <c r="BW442" i="3"/>
  <c r="BY442" i="3"/>
  <c r="BY424" i="3"/>
  <c r="BU424" i="3"/>
  <c r="BW424" i="3"/>
  <c r="BY416" i="3"/>
  <c r="BU416" i="3"/>
  <c r="BW416" i="3"/>
  <c r="BU408" i="3"/>
  <c r="BW408" i="3"/>
  <c r="BY408" i="3"/>
  <c r="BU400" i="3"/>
  <c r="BW400" i="3"/>
  <c r="BY400" i="3"/>
  <c r="BU374" i="3"/>
  <c r="BW374" i="3"/>
  <c r="BY374" i="3"/>
  <c r="BU362" i="3"/>
  <c r="BW362" i="3"/>
  <c r="BY362" i="3"/>
  <c r="BU354" i="3"/>
  <c r="BW354" i="3"/>
  <c r="BY354" i="3"/>
  <c r="BU346" i="3"/>
  <c r="BW346" i="3"/>
  <c r="BY346" i="3"/>
  <c r="BU338" i="3"/>
  <c r="BW338" i="3"/>
  <c r="BY338" i="3"/>
  <c r="BU330" i="3"/>
  <c r="BW330" i="3"/>
  <c r="BY330" i="3"/>
  <c r="BU322" i="3"/>
  <c r="BW322" i="3"/>
  <c r="BY322" i="3"/>
  <c r="BU312" i="3"/>
  <c r="BW312" i="3"/>
  <c r="BY312" i="3"/>
  <c r="BU304" i="3"/>
  <c r="BW304" i="3"/>
  <c r="BY304" i="3"/>
  <c r="BW292" i="3"/>
  <c r="BY292" i="3"/>
  <c r="BU292" i="3"/>
  <c r="BW279" i="3"/>
  <c r="BY279" i="3"/>
  <c r="BU279" i="3"/>
  <c r="BU269" i="3"/>
  <c r="BW269" i="3"/>
  <c r="BY269" i="3"/>
  <c r="BU261" i="3"/>
  <c r="BW261" i="3"/>
  <c r="BY261" i="3"/>
  <c r="BU253" i="3"/>
  <c r="BW253" i="3"/>
  <c r="BY253" i="3"/>
  <c r="BU244" i="3"/>
  <c r="BW244" i="3"/>
  <c r="BY244" i="3"/>
  <c r="BU234" i="3"/>
  <c r="BW234" i="3"/>
  <c r="BY234" i="3"/>
  <c r="BU226" i="3"/>
  <c r="BW226" i="3"/>
  <c r="BY226" i="3"/>
  <c r="BY217" i="3"/>
  <c r="BU217" i="3"/>
  <c r="BW217" i="3"/>
  <c r="BU208" i="3"/>
  <c r="BW208" i="3"/>
  <c r="BY208" i="3"/>
  <c r="BU156" i="3"/>
  <c r="BW156" i="3"/>
  <c r="BY156" i="3"/>
  <c r="BY74" i="3"/>
  <c r="BU74" i="3"/>
  <c r="BW74" i="3"/>
  <c r="BY66" i="3"/>
  <c r="BW66" i="3"/>
  <c r="BU66" i="3"/>
  <c r="BY58" i="3"/>
  <c r="BU58" i="3"/>
  <c r="BW58" i="3"/>
  <c r="BY50" i="3"/>
  <c r="BU50" i="3"/>
  <c r="BW50" i="3"/>
  <c r="BY42" i="3"/>
  <c r="BW42" i="3"/>
  <c r="BU42" i="3"/>
  <c r="BY32" i="3"/>
  <c r="BW32" i="3"/>
  <c r="BU32" i="3"/>
  <c r="BY22" i="3"/>
  <c r="BW22" i="3"/>
  <c r="BU22" i="3"/>
  <c r="BZ500" i="3"/>
  <c r="BX500" i="3"/>
  <c r="BV500" i="3"/>
  <c r="BZ461" i="3"/>
  <c r="BV461" i="3"/>
  <c r="BX461" i="3"/>
  <c r="BU395" i="3"/>
  <c r="BW395" i="3"/>
  <c r="BY395" i="3"/>
  <c r="BU393" i="3"/>
  <c r="BW393" i="3"/>
  <c r="BY393" i="3"/>
  <c r="BU449" i="3"/>
  <c r="BW449" i="3"/>
  <c r="BY449" i="3"/>
  <c r="BU441" i="3"/>
  <c r="BW441" i="3"/>
  <c r="BY441" i="3"/>
  <c r="BU423" i="3"/>
  <c r="BW423" i="3"/>
  <c r="BY423" i="3"/>
  <c r="BU415" i="3"/>
  <c r="BW415" i="3"/>
  <c r="BY415" i="3"/>
  <c r="BY407" i="3"/>
  <c r="BU407" i="3"/>
  <c r="BW407" i="3"/>
  <c r="BU399" i="3"/>
  <c r="BW399" i="3"/>
  <c r="BY399" i="3"/>
  <c r="BY383" i="3"/>
  <c r="BU383" i="3"/>
  <c r="BW383" i="3"/>
  <c r="BU372" i="3"/>
  <c r="BW372" i="3"/>
  <c r="BY372" i="3"/>
  <c r="BU361" i="3"/>
  <c r="BW361" i="3"/>
  <c r="BY361" i="3"/>
  <c r="BY353" i="3"/>
  <c r="BU353" i="3"/>
  <c r="BW353" i="3"/>
  <c r="BY345" i="3"/>
  <c r="BU345" i="3"/>
  <c r="BW345" i="3"/>
  <c r="BU337" i="3"/>
  <c r="BW337" i="3"/>
  <c r="BY337" i="3"/>
  <c r="BU329" i="3"/>
  <c r="BW329" i="3"/>
  <c r="BY329" i="3"/>
  <c r="BY321" i="3"/>
  <c r="BU321" i="3"/>
  <c r="BW321" i="3"/>
  <c r="BU311" i="3"/>
  <c r="BY311" i="3"/>
  <c r="BW311" i="3"/>
  <c r="BU303" i="3"/>
  <c r="BW303" i="3"/>
  <c r="BY303" i="3"/>
  <c r="BU291" i="3"/>
  <c r="BW291" i="3"/>
  <c r="BY291" i="3"/>
  <c r="BU278" i="3"/>
  <c r="BW278" i="3"/>
  <c r="BY278" i="3"/>
  <c r="BY268" i="3"/>
  <c r="BW268" i="3"/>
  <c r="BU268" i="3"/>
  <c r="BY260" i="3"/>
  <c r="BU260" i="3"/>
  <c r="BW260" i="3"/>
  <c r="BY252" i="3"/>
  <c r="BW252" i="3"/>
  <c r="BU252" i="3"/>
  <c r="BY243" i="3"/>
  <c r="BW243" i="3"/>
  <c r="BU243" i="3"/>
  <c r="BU233" i="3"/>
  <c r="BW233" i="3"/>
  <c r="BY233" i="3"/>
  <c r="BY225" i="3"/>
  <c r="BW225" i="3"/>
  <c r="BU225" i="3"/>
  <c r="BU215" i="3"/>
  <c r="BW215" i="3"/>
  <c r="BY215" i="3"/>
  <c r="BU207" i="3"/>
  <c r="BW207" i="3"/>
  <c r="BY207" i="3"/>
  <c r="BU73" i="3"/>
  <c r="BW73" i="3"/>
  <c r="BY73" i="3"/>
  <c r="BU65" i="3"/>
  <c r="BW65" i="3"/>
  <c r="BY65" i="3"/>
  <c r="BU57" i="3"/>
  <c r="BW57" i="3"/>
  <c r="BY57" i="3"/>
  <c r="BU49" i="3"/>
  <c r="BW49" i="3"/>
  <c r="BY49" i="3"/>
  <c r="BU41" i="3"/>
  <c r="BW41" i="3"/>
  <c r="BY41" i="3"/>
  <c r="BU31" i="3"/>
  <c r="BW31" i="3"/>
  <c r="BY31" i="3"/>
  <c r="BU20" i="3"/>
  <c r="BW20" i="3"/>
  <c r="BY20" i="3"/>
  <c r="BU10" i="3"/>
  <c r="BZ499" i="3"/>
  <c r="BX499" i="3"/>
  <c r="BV499" i="3"/>
  <c r="BU379" i="3"/>
  <c r="BW379" i="3"/>
  <c r="BY379" i="3"/>
  <c r="BU431" i="3"/>
  <c r="BW431" i="3"/>
  <c r="BY431" i="3"/>
  <c r="BW422" i="3"/>
  <c r="BY422" i="3"/>
  <c r="BU422" i="3"/>
  <c r="BW414" i="3"/>
  <c r="BY414" i="3"/>
  <c r="BU414" i="3"/>
  <c r="BU406" i="3"/>
  <c r="BW406" i="3"/>
  <c r="BY406" i="3"/>
  <c r="BU398" i="3"/>
  <c r="BW398" i="3"/>
  <c r="BY398" i="3"/>
  <c r="BU382" i="3"/>
  <c r="BW382" i="3"/>
  <c r="BY382" i="3"/>
  <c r="BU371" i="3"/>
  <c r="BY371" i="3"/>
  <c r="BW371" i="3"/>
  <c r="BU360" i="3"/>
  <c r="BW360" i="3"/>
  <c r="BY360" i="3"/>
  <c r="BU352" i="3"/>
  <c r="BW352" i="3"/>
  <c r="BY352" i="3"/>
  <c r="BU344" i="3"/>
  <c r="BW344" i="3"/>
  <c r="BY344" i="3"/>
  <c r="BU336" i="3"/>
  <c r="BW336" i="3"/>
  <c r="BY336" i="3"/>
  <c r="BU328" i="3"/>
  <c r="BW328" i="3"/>
  <c r="BY328" i="3"/>
  <c r="BU320" i="3"/>
  <c r="BW320" i="3"/>
  <c r="BY320" i="3"/>
  <c r="BU310" i="3"/>
  <c r="BW310" i="3"/>
  <c r="BY310" i="3"/>
  <c r="BU301" i="3"/>
  <c r="BW301" i="3"/>
  <c r="BY301" i="3"/>
  <c r="BU290" i="3"/>
  <c r="BW290" i="3"/>
  <c r="BY290" i="3"/>
  <c r="BU277" i="3"/>
  <c r="BW277" i="3"/>
  <c r="BY277" i="3"/>
  <c r="BU267" i="3"/>
  <c r="BW267" i="3"/>
  <c r="BY267" i="3"/>
  <c r="BU259" i="3"/>
  <c r="BW259" i="3"/>
  <c r="BY259" i="3"/>
  <c r="BU251" i="3"/>
  <c r="BW251" i="3"/>
  <c r="BY251" i="3"/>
  <c r="BU241" i="3"/>
  <c r="BW241" i="3"/>
  <c r="BY241" i="3"/>
  <c r="BU232" i="3"/>
  <c r="BW232" i="3"/>
  <c r="BY232" i="3"/>
  <c r="BU224" i="3"/>
  <c r="BW224" i="3"/>
  <c r="BY224" i="3"/>
  <c r="BY214" i="3"/>
  <c r="BU214" i="3"/>
  <c r="BW214" i="3"/>
  <c r="BY206" i="3"/>
  <c r="BU206" i="3"/>
  <c r="BW206" i="3"/>
  <c r="BU154" i="3"/>
  <c r="BW154" i="3"/>
  <c r="BY154" i="3"/>
  <c r="BU72" i="3"/>
  <c r="BW72" i="3"/>
  <c r="BY72" i="3"/>
  <c r="BU64" i="3"/>
  <c r="BW64" i="3"/>
  <c r="BY64" i="3"/>
  <c r="BU56" i="3"/>
  <c r="BW56" i="3"/>
  <c r="BY56" i="3"/>
  <c r="BU48" i="3"/>
  <c r="BW48" i="3"/>
  <c r="BY48" i="3"/>
  <c r="BU40" i="3"/>
  <c r="BW40" i="3"/>
  <c r="BY40" i="3"/>
  <c r="BU30" i="3"/>
  <c r="BW30" i="3"/>
  <c r="BY30" i="3"/>
  <c r="BU19" i="3"/>
  <c r="BY19" i="3"/>
  <c r="BW19" i="3"/>
  <c r="BZ456" i="3"/>
  <c r="BX456" i="3"/>
  <c r="BV456" i="3"/>
  <c r="BX498" i="3"/>
  <c r="BZ498" i="3"/>
  <c r="BV498" i="3"/>
  <c r="BU445" i="3"/>
  <c r="BW445" i="3"/>
  <c r="BU411" i="3"/>
  <c r="BW411" i="3"/>
  <c r="BY411" i="3"/>
  <c r="BY443" i="3"/>
  <c r="BU443" i="3"/>
  <c r="BW443" i="3"/>
  <c r="BU409" i="3"/>
  <c r="BW409" i="3"/>
  <c r="BY409" i="3"/>
  <c r="BU447" i="3"/>
  <c r="BW447" i="3"/>
  <c r="BY447" i="3"/>
  <c r="BW430" i="3"/>
  <c r="BY430" i="3"/>
  <c r="BU430" i="3"/>
  <c r="BU421" i="3"/>
  <c r="BW421" i="3"/>
  <c r="BY421" i="3"/>
  <c r="BU413" i="3"/>
  <c r="BW413" i="3"/>
  <c r="BY413" i="3"/>
  <c r="BW405" i="3"/>
  <c r="BY405" i="3"/>
  <c r="BU405" i="3"/>
  <c r="BW397" i="3"/>
  <c r="BY397" i="3"/>
  <c r="BU397" i="3"/>
  <c r="BU381" i="3"/>
  <c r="BW381" i="3"/>
  <c r="BY381" i="3"/>
  <c r="BW369" i="3"/>
  <c r="BY369" i="3"/>
  <c r="BU369" i="3"/>
  <c r="BW359" i="3"/>
  <c r="BY359" i="3"/>
  <c r="BU359" i="3"/>
  <c r="BW351" i="3"/>
  <c r="BY351" i="3"/>
  <c r="BU351" i="3"/>
  <c r="BW343" i="3"/>
  <c r="BY343" i="3"/>
  <c r="BU343" i="3"/>
  <c r="BW335" i="3"/>
  <c r="BY335" i="3"/>
  <c r="BU335" i="3"/>
  <c r="BW327" i="3"/>
  <c r="BY327" i="3"/>
  <c r="BU327" i="3"/>
  <c r="BW319" i="3"/>
  <c r="BY319" i="3"/>
  <c r="BU319" i="3"/>
  <c r="BW309" i="3"/>
  <c r="BY309" i="3"/>
  <c r="BU309" i="3"/>
  <c r="BU299" i="3"/>
  <c r="BW299" i="3"/>
  <c r="BY299" i="3"/>
  <c r="BY289" i="3"/>
  <c r="BU289" i="3"/>
  <c r="BW289" i="3"/>
  <c r="BY276" i="3"/>
  <c r="BW276" i="3"/>
  <c r="BU276" i="3"/>
  <c r="BU266" i="3"/>
  <c r="BW266" i="3"/>
  <c r="BY266" i="3"/>
  <c r="BU258" i="3"/>
  <c r="BW258" i="3"/>
  <c r="BY258" i="3"/>
  <c r="BU250" i="3"/>
  <c r="BW250" i="3"/>
  <c r="BY250" i="3"/>
  <c r="BU239" i="3"/>
  <c r="BW239" i="3"/>
  <c r="BY239" i="3"/>
  <c r="BU231" i="3"/>
  <c r="BW231" i="3"/>
  <c r="BY231" i="3"/>
  <c r="BY222" i="3"/>
  <c r="BU222" i="3"/>
  <c r="BW222" i="3"/>
  <c r="BU213" i="3"/>
  <c r="BW213" i="3"/>
  <c r="BY213" i="3"/>
  <c r="BU205" i="3"/>
  <c r="BW205" i="3"/>
  <c r="BY205" i="3"/>
  <c r="BY153" i="3"/>
  <c r="BW153" i="3"/>
  <c r="BU153" i="3"/>
  <c r="BY71" i="3"/>
  <c r="BU71" i="3"/>
  <c r="BW71" i="3"/>
  <c r="BU63" i="3"/>
  <c r="BW63" i="3"/>
  <c r="BY63" i="3"/>
  <c r="BU55" i="3"/>
  <c r="BY55" i="3"/>
  <c r="BW55" i="3"/>
  <c r="BU47" i="3"/>
  <c r="BY47" i="3"/>
  <c r="BW47" i="3"/>
  <c r="BU39" i="3"/>
  <c r="BY39" i="3"/>
  <c r="BW39" i="3"/>
  <c r="BU18" i="3"/>
  <c r="BW18" i="3"/>
  <c r="BY18" i="3"/>
  <c r="BZ491" i="3"/>
  <c r="BX491" i="3"/>
  <c r="BV491" i="3"/>
  <c r="BS442" i="3"/>
  <c r="BQ442" i="3"/>
  <c r="BO442" i="3"/>
  <c r="BS448" i="3"/>
  <c r="BQ448" i="3"/>
  <c r="BO448" i="3"/>
  <c r="BS422" i="3"/>
  <c r="BQ422" i="3"/>
  <c r="BO422" i="3"/>
  <c r="BS414" i="3"/>
  <c r="BQ414" i="3"/>
  <c r="BO414" i="3"/>
  <c r="BS406" i="3"/>
  <c r="BQ406" i="3"/>
  <c r="BO406" i="3"/>
  <c r="BS398" i="3"/>
  <c r="BQ398" i="3"/>
  <c r="BO398" i="3"/>
  <c r="BS382" i="3"/>
  <c r="BQ382" i="3"/>
  <c r="BO382" i="3"/>
  <c r="BS371" i="3"/>
  <c r="BQ371" i="3"/>
  <c r="BO371" i="3"/>
  <c r="BS360" i="3"/>
  <c r="BQ360" i="3"/>
  <c r="BO360" i="3"/>
  <c r="BS352" i="3"/>
  <c r="BQ352" i="3"/>
  <c r="BO352" i="3"/>
  <c r="BS344" i="3"/>
  <c r="BQ344" i="3"/>
  <c r="BO344" i="3"/>
  <c r="BS336" i="3"/>
  <c r="BQ336" i="3"/>
  <c r="BO336" i="3"/>
  <c r="BS328" i="3"/>
  <c r="BQ328" i="3"/>
  <c r="BO328" i="3"/>
  <c r="BS320" i="3"/>
  <c r="BQ320" i="3"/>
  <c r="BO320" i="3"/>
  <c r="BS310" i="3"/>
  <c r="BQ310" i="3"/>
  <c r="BO310" i="3"/>
  <c r="BS301" i="3"/>
  <c r="BQ301" i="3"/>
  <c r="BO301" i="3"/>
  <c r="BQ290" i="3"/>
  <c r="BO290" i="3"/>
  <c r="BS290" i="3"/>
  <c r="BS277" i="3"/>
  <c r="BO277" i="3"/>
  <c r="BQ277" i="3"/>
  <c r="BS267" i="3"/>
  <c r="BO267" i="3"/>
  <c r="BQ267" i="3"/>
  <c r="BO259" i="3"/>
  <c r="BQ259" i="3"/>
  <c r="BS259" i="3"/>
  <c r="BO251" i="3"/>
  <c r="BQ251" i="3"/>
  <c r="BS251" i="3"/>
  <c r="BQ241" i="3"/>
  <c r="BS241" i="3"/>
  <c r="BO241" i="3"/>
  <c r="BS232" i="3"/>
  <c r="BO232" i="3"/>
  <c r="BQ232" i="3"/>
  <c r="BQ224" i="3"/>
  <c r="BO224" i="3"/>
  <c r="BS224" i="3"/>
  <c r="BO214" i="3"/>
  <c r="BQ214" i="3"/>
  <c r="BS214" i="3"/>
  <c r="BQ206" i="3"/>
  <c r="BS206" i="3"/>
  <c r="BO206" i="3"/>
  <c r="BS154" i="3"/>
  <c r="BQ154" i="3"/>
  <c r="BO154" i="3"/>
  <c r="BS72" i="3"/>
  <c r="BO72" i="3"/>
  <c r="BQ72" i="3"/>
  <c r="BS64" i="3"/>
  <c r="BO64" i="3"/>
  <c r="BQ64" i="3"/>
  <c r="BS56" i="3"/>
  <c r="BO56" i="3"/>
  <c r="BQ56" i="3"/>
  <c r="BS48" i="3"/>
  <c r="BQ48" i="3"/>
  <c r="BO48" i="3"/>
  <c r="BS40" i="3"/>
  <c r="BO40" i="3"/>
  <c r="BQ40" i="3"/>
  <c r="BS30" i="3"/>
  <c r="BO30" i="3"/>
  <c r="BQ30" i="3"/>
  <c r="BS19" i="3"/>
  <c r="BQ19" i="3"/>
  <c r="BO19" i="3"/>
  <c r="BR456" i="3"/>
  <c r="BT456" i="3"/>
  <c r="BP456" i="3"/>
  <c r="BT498" i="3"/>
  <c r="BR498" i="3"/>
  <c r="BP498" i="3"/>
  <c r="BS424" i="3"/>
  <c r="BQ424" i="3"/>
  <c r="BO424" i="3"/>
  <c r="BS400" i="3"/>
  <c r="BQ400" i="3"/>
  <c r="BO400" i="3"/>
  <c r="BS430" i="3"/>
  <c r="BO430" i="3"/>
  <c r="BQ430" i="3"/>
  <c r="BS421" i="3"/>
  <c r="BO421" i="3"/>
  <c r="BQ421" i="3"/>
  <c r="BS413" i="3"/>
  <c r="BQ413" i="3"/>
  <c r="BO413" i="3"/>
  <c r="BS405" i="3"/>
  <c r="BO405" i="3"/>
  <c r="BQ405" i="3"/>
  <c r="BS397" i="3"/>
  <c r="BO397" i="3"/>
  <c r="BQ397" i="3"/>
  <c r="BS381" i="3"/>
  <c r="BQ381" i="3"/>
  <c r="BO381" i="3"/>
  <c r="BS369" i="3"/>
  <c r="BQ369" i="3"/>
  <c r="BO369" i="3"/>
  <c r="BS359" i="3"/>
  <c r="BQ359" i="3"/>
  <c r="BO359" i="3"/>
  <c r="BS351" i="3"/>
  <c r="BQ351" i="3"/>
  <c r="BO351" i="3"/>
  <c r="BS343" i="3"/>
  <c r="BQ343" i="3"/>
  <c r="BO343" i="3"/>
  <c r="BS335" i="3"/>
  <c r="BQ335" i="3"/>
  <c r="BO335" i="3"/>
  <c r="BS327" i="3"/>
  <c r="BQ327" i="3"/>
  <c r="BO327" i="3"/>
  <c r="BS319" i="3"/>
  <c r="BQ319" i="3"/>
  <c r="BO319" i="3"/>
  <c r="BS309" i="3"/>
  <c r="BQ309" i="3"/>
  <c r="BO309" i="3"/>
  <c r="BQ299" i="3"/>
  <c r="BO299" i="3"/>
  <c r="BS299" i="3"/>
  <c r="BS289" i="3"/>
  <c r="BQ289" i="3"/>
  <c r="BO289" i="3"/>
  <c r="BS276" i="3"/>
  <c r="BO276" i="3"/>
  <c r="BQ276" i="3"/>
  <c r="BS266" i="3"/>
  <c r="BO266" i="3"/>
  <c r="BQ266" i="3"/>
  <c r="BS258" i="3"/>
  <c r="BO258" i="3"/>
  <c r="BQ258" i="3"/>
  <c r="BS250" i="3"/>
  <c r="BO250" i="3"/>
  <c r="BQ250" i="3"/>
  <c r="BS239" i="3"/>
  <c r="BQ239" i="3"/>
  <c r="BO239" i="3"/>
  <c r="BS231" i="3"/>
  <c r="BO231" i="3"/>
  <c r="BQ231" i="3"/>
  <c r="BS222" i="3"/>
  <c r="BO222" i="3"/>
  <c r="BQ222" i="3"/>
  <c r="BS213" i="3"/>
  <c r="BO213" i="3"/>
  <c r="BQ213" i="3"/>
  <c r="BS205" i="3"/>
  <c r="BO205" i="3"/>
  <c r="BQ205" i="3"/>
  <c r="BS153" i="3"/>
  <c r="BO153" i="3"/>
  <c r="BQ153" i="3"/>
  <c r="BS71" i="3"/>
  <c r="BQ71" i="3"/>
  <c r="BO71" i="3"/>
  <c r="BS63" i="3"/>
  <c r="BQ63" i="3"/>
  <c r="BO63" i="3"/>
  <c r="BS55" i="3"/>
  <c r="BQ55" i="3"/>
  <c r="BO55" i="3"/>
  <c r="BS47" i="3"/>
  <c r="BQ47" i="3"/>
  <c r="BO47" i="3"/>
  <c r="BS39" i="3"/>
  <c r="BQ39" i="3"/>
  <c r="BO39" i="3"/>
  <c r="BS18" i="3"/>
  <c r="BQ18" i="3"/>
  <c r="BO18" i="3"/>
  <c r="BT491" i="3"/>
  <c r="BP491" i="3"/>
  <c r="BR491" i="3"/>
  <c r="BQ444" i="3"/>
  <c r="BS444" i="3"/>
  <c r="BO444" i="3"/>
  <c r="BS416" i="3"/>
  <c r="BQ416" i="3"/>
  <c r="BO416" i="3"/>
  <c r="BS431" i="3"/>
  <c r="BQ431" i="3"/>
  <c r="BO431" i="3"/>
  <c r="BS446" i="3"/>
  <c r="BQ446" i="3"/>
  <c r="BO446" i="3"/>
  <c r="BS429" i="3"/>
  <c r="BQ429" i="3"/>
  <c r="BO429" i="3"/>
  <c r="BS420" i="3"/>
  <c r="BQ420" i="3"/>
  <c r="BO420" i="3"/>
  <c r="BS404" i="3"/>
  <c r="BQ404" i="3"/>
  <c r="BO404" i="3"/>
  <c r="BS396" i="3"/>
  <c r="BQ396" i="3"/>
  <c r="BO396" i="3"/>
  <c r="BS380" i="3"/>
  <c r="BQ380" i="3"/>
  <c r="BO380" i="3"/>
  <c r="BQ368" i="3"/>
  <c r="BS368" i="3"/>
  <c r="BO368" i="3"/>
  <c r="BQ358" i="3"/>
  <c r="BO358" i="3"/>
  <c r="BS358" i="3"/>
  <c r="BQ350" i="3"/>
  <c r="BS350" i="3"/>
  <c r="BO350" i="3"/>
  <c r="BS342" i="3"/>
  <c r="BQ342" i="3"/>
  <c r="BO342" i="3"/>
  <c r="BQ334" i="3"/>
  <c r="BO334" i="3"/>
  <c r="BS334" i="3"/>
  <c r="BQ326" i="3"/>
  <c r="BS326" i="3"/>
  <c r="BO326" i="3"/>
  <c r="BQ316" i="3"/>
  <c r="BS316" i="3"/>
  <c r="BO316" i="3"/>
  <c r="BS308" i="3"/>
  <c r="BQ308" i="3"/>
  <c r="BO308" i="3"/>
  <c r="BS297" i="3"/>
  <c r="BQ297" i="3"/>
  <c r="BO297" i="3"/>
  <c r="BS288" i="3"/>
  <c r="BQ288" i="3"/>
  <c r="BO288" i="3"/>
  <c r="BS274" i="3"/>
  <c r="BO274" i="3"/>
  <c r="BQ274" i="3"/>
  <c r="BS265" i="3"/>
  <c r="BO265" i="3"/>
  <c r="BQ265" i="3"/>
  <c r="BS257" i="3"/>
  <c r="BO257" i="3"/>
  <c r="BQ257" i="3"/>
  <c r="BS248" i="3"/>
  <c r="BO248" i="3"/>
  <c r="BQ248" i="3"/>
  <c r="BS238" i="3"/>
  <c r="BQ238" i="3"/>
  <c r="BO238" i="3"/>
  <c r="BS221" i="3"/>
  <c r="BQ221" i="3"/>
  <c r="BO221" i="3"/>
  <c r="BS212" i="3"/>
  <c r="BQ212" i="3"/>
  <c r="BO212" i="3"/>
  <c r="BS152" i="3"/>
  <c r="BQ152" i="3"/>
  <c r="BO152" i="3"/>
  <c r="BS110" i="3"/>
  <c r="BQ110" i="3"/>
  <c r="BO110" i="3"/>
  <c r="BS70" i="3"/>
  <c r="BQ70" i="3"/>
  <c r="BO70" i="3"/>
  <c r="BS62" i="3"/>
  <c r="BQ62" i="3"/>
  <c r="BO62" i="3"/>
  <c r="BS54" i="3"/>
  <c r="BQ54" i="3"/>
  <c r="BO54" i="3"/>
  <c r="BS46" i="3"/>
  <c r="BQ46" i="3"/>
  <c r="BO46" i="3"/>
  <c r="BS38" i="3"/>
  <c r="BQ38" i="3"/>
  <c r="BO38" i="3"/>
  <c r="BS26" i="3"/>
  <c r="BQ26" i="3"/>
  <c r="BO26" i="3"/>
  <c r="BS16" i="3"/>
  <c r="BQ16" i="3"/>
  <c r="BO16" i="3"/>
  <c r="BT504" i="3"/>
  <c r="BR504" i="3"/>
  <c r="BP504" i="3"/>
  <c r="BT490" i="3"/>
  <c r="BR490" i="3"/>
  <c r="BP490" i="3"/>
  <c r="BS443" i="3"/>
  <c r="BQ443" i="3"/>
  <c r="BO443" i="3"/>
  <c r="BS447" i="3"/>
  <c r="BQ447" i="3"/>
  <c r="BO447" i="3"/>
  <c r="BS445" i="3"/>
  <c r="BQ445" i="3"/>
  <c r="BO445" i="3"/>
  <c r="BS427" i="3"/>
  <c r="BQ427" i="3"/>
  <c r="BO427" i="3"/>
  <c r="BS419" i="3"/>
  <c r="BQ419" i="3"/>
  <c r="BO419" i="3"/>
  <c r="BS411" i="3"/>
  <c r="BQ411" i="3"/>
  <c r="BO411" i="3"/>
  <c r="BS403" i="3"/>
  <c r="BQ403" i="3"/>
  <c r="BO403" i="3"/>
  <c r="BS395" i="3"/>
  <c r="BQ395" i="3"/>
  <c r="BO395" i="3"/>
  <c r="BS379" i="3"/>
  <c r="BQ379" i="3"/>
  <c r="BO379" i="3"/>
  <c r="BS365" i="3"/>
  <c r="BQ365" i="3"/>
  <c r="BO365" i="3"/>
  <c r="BS357" i="3"/>
  <c r="BQ357" i="3"/>
  <c r="BO357" i="3"/>
  <c r="BS349" i="3"/>
  <c r="BQ349" i="3"/>
  <c r="BO349" i="3"/>
  <c r="BS341" i="3"/>
  <c r="BQ341" i="3"/>
  <c r="BO341" i="3"/>
  <c r="BS333" i="3"/>
  <c r="BQ333" i="3"/>
  <c r="BO333" i="3"/>
  <c r="BS325" i="3"/>
  <c r="BQ325" i="3"/>
  <c r="BO325" i="3"/>
  <c r="BS315" i="3"/>
  <c r="BQ315" i="3"/>
  <c r="BO315" i="3"/>
  <c r="BS307" i="3"/>
  <c r="BQ307" i="3"/>
  <c r="BO307" i="3"/>
  <c r="BS295" i="3"/>
  <c r="BQ295" i="3"/>
  <c r="BO295" i="3"/>
  <c r="BS287" i="3"/>
  <c r="BQ287" i="3"/>
  <c r="BO287" i="3"/>
  <c r="BS272" i="3"/>
  <c r="BQ272" i="3"/>
  <c r="BO272" i="3"/>
  <c r="BS264" i="3"/>
  <c r="BQ264" i="3"/>
  <c r="BO264" i="3"/>
  <c r="BS256" i="3"/>
  <c r="BQ256" i="3"/>
  <c r="BO256" i="3"/>
  <c r="BS247" i="3"/>
  <c r="BQ247" i="3"/>
  <c r="BO247" i="3"/>
  <c r="BS237" i="3"/>
  <c r="BQ237" i="3"/>
  <c r="BO237" i="3"/>
  <c r="BS229" i="3"/>
  <c r="BQ229" i="3"/>
  <c r="BO229" i="3"/>
  <c r="BS220" i="3"/>
  <c r="BQ220" i="3"/>
  <c r="BO220" i="3"/>
  <c r="BS211" i="3"/>
  <c r="BQ211" i="3"/>
  <c r="BO211" i="3"/>
  <c r="BS151" i="3"/>
  <c r="BQ151" i="3"/>
  <c r="BO151" i="3"/>
  <c r="BS109" i="3"/>
  <c r="BQ109" i="3"/>
  <c r="BO109" i="3"/>
  <c r="BS69" i="3"/>
  <c r="BQ69" i="3"/>
  <c r="BO69" i="3"/>
  <c r="BS61" i="3"/>
  <c r="BQ61" i="3"/>
  <c r="BO61" i="3"/>
  <c r="BS53" i="3"/>
  <c r="BQ53" i="3"/>
  <c r="BO53" i="3"/>
  <c r="BS45" i="3"/>
  <c r="BQ45" i="3"/>
  <c r="BO45" i="3"/>
  <c r="BS37" i="3"/>
  <c r="BQ37" i="3"/>
  <c r="BO37" i="3"/>
  <c r="BS25" i="3"/>
  <c r="BQ25" i="3"/>
  <c r="BO25" i="3"/>
  <c r="BQ15" i="3"/>
  <c r="BS15" i="3"/>
  <c r="BO15" i="3"/>
  <c r="BT503" i="3"/>
  <c r="BR503" i="3"/>
  <c r="BP503" i="3"/>
  <c r="BT489" i="3"/>
  <c r="BR489" i="3"/>
  <c r="BP489" i="3"/>
  <c r="BQ435" i="3"/>
  <c r="BS435" i="3"/>
  <c r="BO435" i="3"/>
  <c r="BQ426" i="3"/>
  <c r="BS426" i="3"/>
  <c r="BO426" i="3"/>
  <c r="BS418" i="3"/>
  <c r="BQ418" i="3"/>
  <c r="BO418" i="3"/>
  <c r="BQ410" i="3"/>
  <c r="BS410" i="3"/>
  <c r="BO410" i="3"/>
  <c r="BQ402" i="3"/>
  <c r="BS402" i="3"/>
  <c r="BO402" i="3"/>
  <c r="BQ394" i="3"/>
  <c r="BS394" i="3"/>
  <c r="BO394" i="3"/>
  <c r="BS377" i="3"/>
  <c r="BQ377" i="3"/>
  <c r="BO377" i="3"/>
  <c r="BS364" i="3"/>
  <c r="BQ364" i="3"/>
  <c r="BO364" i="3"/>
  <c r="BS356" i="3"/>
  <c r="BQ356" i="3"/>
  <c r="BO356" i="3"/>
  <c r="BS348" i="3"/>
  <c r="BQ348" i="3"/>
  <c r="BO348" i="3"/>
  <c r="BS340" i="3"/>
  <c r="BQ340" i="3"/>
  <c r="BO340" i="3"/>
  <c r="BS332" i="3"/>
  <c r="BQ332" i="3"/>
  <c r="BO332" i="3"/>
  <c r="BS324" i="3"/>
  <c r="BQ324" i="3"/>
  <c r="BO324" i="3"/>
  <c r="BS314" i="3"/>
  <c r="BQ314" i="3"/>
  <c r="BO314" i="3"/>
  <c r="BS306" i="3"/>
  <c r="BQ306" i="3"/>
  <c r="BO306" i="3"/>
  <c r="BS294" i="3"/>
  <c r="BQ294" i="3"/>
  <c r="BO294" i="3"/>
  <c r="BS285" i="3"/>
  <c r="BQ285" i="3"/>
  <c r="BO285" i="3"/>
  <c r="BS271" i="3"/>
  <c r="BQ271" i="3"/>
  <c r="BO271" i="3"/>
  <c r="BS263" i="3"/>
  <c r="BQ263" i="3"/>
  <c r="BO263" i="3"/>
  <c r="BS255" i="3"/>
  <c r="BQ255" i="3"/>
  <c r="BO255" i="3"/>
  <c r="BS246" i="3"/>
  <c r="BQ246" i="3"/>
  <c r="BO246" i="3"/>
  <c r="BS236" i="3"/>
  <c r="BQ236" i="3"/>
  <c r="BO236" i="3"/>
  <c r="BS228" i="3"/>
  <c r="BQ228" i="3"/>
  <c r="BO228" i="3"/>
  <c r="BS219" i="3"/>
  <c r="BQ219" i="3"/>
  <c r="BO219" i="3"/>
  <c r="BS210" i="3"/>
  <c r="BQ210" i="3"/>
  <c r="BO210" i="3"/>
  <c r="BS150" i="3"/>
  <c r="BQ150" i="3"/>
  <c r="BO150" i="3"/>
  <c r="BQ68" i="3"/>
  <c r="BS68" i="3"/>
  <c r="BO68" i="3"/>
  <c r="BQ60" i="3"/>
  <c r="BO60" i="3"/>
  <c r="BS60" i="3"/>
  <c r="BQ52" i="3"/>
  <c r="BS52" i="3"/>
  <c r="BO52" i="3"/>
  <c r="BQ44" i="3"/>
  <c r="BO44" i="3"/>
  <c r="BS44" i="3"/>
  <c r="BQ34" i="3"/>
  <c r="BS34" i="3"/>
  <c r="BO34" i="3"/>
  <c r="BQ24" i="3"/>
  <c r="BS24" i="3"/>
  <c r="BO24" i="3"/>
  <c r="BS14" i="3"/>
  <c r="BQ14" i="3"/>
  <c r="BO14" i="3"/>
  <c r="BR502" i="3"/>
  <c r="BT502" i="3"/>
  <c r="BP502" i="3"/>
  <c r="BT488" i="3"/>
  <c r="BR488" i="3"/>
  <c r="BP488" i="3"/>
  <c r="BS425" i="3"/>
  <c r="BQ425" i="3"/>
  <c r="BO425" i="3"/>
  <c r="BS417" i="3"/>
  <c r="BQ417" i="3"/>
  <c r="BO417" i="3"/>
  <c r="BS409" i="3"/>
  <c r="BQ409" i="3"/>
  <c r="BO409" i="3"/>
  <c r="BS401" i="3"/>
  <c r="BQ401" i="3"/>
  <c r="BO401" i="3"/>
  <c r="BS393" i="3"/>
  <c r="BQ393" i="3"/>
  <c r="BO393" i="3"/>
  <c r="BS376" i="3"/>
  <c r="BO376" i="3"/>
  <c r="BQ376" i="3"/>
  <c r="BS363" i="3"/>
  <c r="BQ363" i="3"/>
  <c r="BO363" i="3"/>
  <c r="BS355" i="3"/>
  <c r="BQ355" i="3"/>
  <c r="BO355" i="3"/>
  <c r="BS347" i="3"/>
  <c r="BO347" i="3"/>
  <c r="BQ347" i="3"/>
  <c r="BS339" i="3"/>
  <c r="BO339" i="3"/>
  <c r="BQ339" i="3"/>
  <c r="BS331" i="3"/>
  <c r="BO331" i="3"/>
  <c r="BQ331" i="3"/>
  <c r="BS323" i="3"/>
  <c r="BO323" i="3"/>
  <c r="BQ323" i="3"/>
  <c r="BS313" i="3"/>
  <c r="BO313" i="3"/>
  <c r="BQ313" i="3"/>
  <c r="BS305" i="3"/>
  <c r="BO305" i="3"/>
  <c r="BQ305" i="3"/>
  <c r="BS293" i="3"/>
  <c r="BQ293" i="3"/>
  <c r="BO293" i="3"/>
  <c r="BS284" i="3"/>
  <c r="BO284" i="3"/>
  <c r="BQ284" i="3"/>
  <c r="BQ270" i="3"/>
  <c r="BS270" i="3"/>
  <c r="BO270" i="3"/>
  <c r="BS262" i="3"/>
  <c r="BQ262" i="3"/>
  <c r="BO262" i="3"/>
  <c r="BQ254" i="3"/>
  <c r="BS254" i="3"/>
  <c r="BO254" i="3"/>
  <c r="BS245" i="3"/>
  <c r="BQ245" i="3"/>
  <c r="BO245" i="3"/>
  <c r="BS235" i="3"/>
  <c r="BO235" i="3"/>
  <c r="BQ235" i="3"/>
  <c r="BS218" i="3"/>
  <c r="BQ218" i="3"/>
  <c r="BO218" i="3"/>
  <c r="BQ209" i="3"/>
  <c r="BS209" i="3"/>
  <c r="BO209" i="3"/>
  <c r="BQ165" i="3"/>
  <c r="BS165" i="3"/>
  <c r="BO165" i="3"/>
  <c r="BQ149" i="3"/>
  <c r="BS149" i="3"/>
  <c r="BO149" i="3"/>
  <c r="BS75" i="3"/>
  <c r="BQ75" i="3"/>
  <c r="BO75" i="3"/>
  <c r="BS67" i="3"/>
  <c r="BQ67" i="3"/>
  <c r="BO67" i="3"/>
  <c r="BS59" i="3"/>
  <c r="BQ59" i="3"/>
  <c r="BO59" i="3"/>
  <c r="BS51" i="3"/>
  <c r="BQ51" i="3"/>
  <c r="BO51" i="3"/>
  <c r="BS43" i="3"/>
  <c r="BQ43" i="3"/>
  <c r="BO43" i="3"/>
  <c r="BS33" i="3"/>
  <c r="BQ33" i="3"/>
  <c r="BO33" i="3"/>
  <c r="BS23" i="3"/>
  <c r="BQ23" i="3"/>
  <c r="BO23" i="3"/>
  <c r="BS13" i="3"/>
  <c r="BQ13" i="3"/>
  <c r="BO13" i="3"/>
  <c r="BP501" i="3"/>
  <c r="BT501" i="3"/>
  <c r="BR501" i="3"/>
  <c r="BP469" i="3"/>
  <c r="BT469" i="3"/>
  <c r="BR469" i="3"/>
  <c r="BS408" i="3"/>
  <c r="BQ408" i="3"/>
  <c r="BO408" i="3"/>
  <c r="BS362" i="3"/>
  <c r="BQ362" i="3"/>
  <c r="BO362" i="3"/>
  <c r="BS354" i="3"/>
  <c r="BQ354" i="3"/>
  <c r="BO354" i="3"/>
  <c r="BS346" i="3"/>
  <c r="BQ346" i="3"/>
  <c r="BO346" i="3"/>
  <c r="BS338" i="3"/>
  <c r="BQ338" i="3"/>
  <c r="BO338" i="3"/>
  <c r="BS330" i="3"/>
  <c r="BQ330" i="3"/>
  <c r="BO330" i="3"/>
  <c r="BS322" i="3"/>
  <c r="BQ322" i="3"/>
  <c r="BO322" i="3"/>
  <c r="BS312" i="3"/>
  <c r="BQ312" i="3"/>
  <c r="BO312" i="3"/>
  <c r="BS304" i="3"/>
  <c r="BQ304" i="3"/>
  <c r="BO304" i="3"/>
  <c r="BS292" i="3"/>
  <c r="BO292" i="3"/>
  <c r="BQ292" i="3"/>
  <c r="BS279" i="3"/>
  <c r="BQ279" i="3"/>
  <c r="BO279" i="3"/>
  <c r="BS269" i="3"/>
  <c r="BQ269" i="3"/>
  <c r="BO269" i="3"/>
  <c r="BS261" i="3"/>
  <c r="BQ261" i="3"/>
  <c r="BO261" i="3"/>
  <c r="BS253" i="3"/>
  <c r="BQ253" i="3"/>
  <c r="BO253" i="3"/>
  <c r="BS244" i="3"/>
  <c r="BQ244" i="3"/>
  <c r="BO244" i="3"/>
  <c r="BS234" i="3"/>
  <c r="BQ234" i="3"/>
  <c r="BO234" i="3"/>
  <c r="BS226" i="3"/>
  <c r="BQ226" i="3"/>
  <c r="BO226" i="3"/>
  <c r="BS217" i="3"/>
  <c r="BQ217" i="3"/>
  <c r="BO217" i="3"/>
  <c r="BS208" i="3"/>
  <c r="BQ208" i="3"/>
  <c r="BO208" i="3"/>
  <c r="BS156" i="3"/>
  <c r="BQ156" i="3"/>
  <c r="BO156" i="3"/>
  <c r="BS74" i="3"/>
  <c r="BQ74" i="3"/>
  <c r="BO74" i="3"/>
  <c r="BS66" i="3"/>
  <c r="BQ66" i="3"/>
  <c r="BO66" i="3"/>
  <c r="BS58" i="3"/>
  <c r="BQ58" i="3"/>
  <c r="BO58" i="3"/>
  <c r="BS50" i="3"/>
  <c r="BQ50" i="3"/>
  <c r="BO50" i="3"/>
  <c r="BS42" i="3"/>
  <c r="BQ42" i="3"/>
  <c r="BO42" i="3"/>
  <c r="BS32" i="3"/>
  <c r="BQ32" i="3"/>
  <c r="BO32" i="3"/>
  <c r="BS22" i="3"/>
  <c r="BQ22" i="3"/>
  <c r="BO22" i="3"/>
  <c r="BP500" i="3"/>
  <c r="BR500" i="3"/>
  <c r="BT500" i="3"/>
  <c r="BR461" i="3"/>
  <c r="BP461" i="3"/>
  <c r="BT461" i="3"/>
  <c r="BS450" i="3"/>
  <c r="BQ450" i="3"/>
  <c r="BO450" i="3"/>
  <c r="BS374" i="3"/>
  <c r="BQ374" i="3"/>
  <c r="BO374" i="3"/>
  <c r="BS449" i="3"/>
  <c r="BQ449" i="3"/>
  <c r="BO449" i="3"/>
  <c r="BS441" i="3"/>
  <c r="BQ441" i="3"/>
  <c r="BO441" i="3"/>
  <c r="BS423" i="3"/>
  <c r="BO423" i="3"/>
  <c r="BQ423" i="3"/>
  <c r="BS415" i="3"/>
  <c r="BQ415" i="3"/>
  <c r="BO415" i="3"/>
  <c r="BS407" i="3"/>
  <c r="BQ407" i="3"/>
  <c r="BO407" i="3"/>
  <c r="BS399" i="3"/>
  <c r="BO399" i="3"/>
  <c r="BQ399" i="3"/>
  <c r="BS383" i="3"/>
  <c r="BO383" i="3"/>
  <c r="BQ383" i="3"/>
  <c r="BS372" i="3"/>
  <c r="BO372" i="3"/>
  <c r="BQ372" i="3"/>
  <c r="BS361" i="3"/>
  <c r="BO361" i="3"/>
  <c r="BQ361" i="3"/>
  <c r="BS353" i="3"/>
  <c r="BO353" i="3"/>
  <c r="BQ353" i="3"/>
  <c r="BS345" i="3"/>
  <c r="BO345" i="3"/>
  <c r="BQ345" i="3"/>
  <c r="BS337" i="3"/>
  <c r="BO337" i="3"/>
  <c r="BQ337" i="3"/>
  <c r="BS329" i="3"/>
  <c r="BO329" i="3"/>
  <c r="BQ329" i="3"/>
  <c r="BS321" i="3"/>
  <c r="BO321" i="3"/>
  <c r="BQ321" i="3"/>
  <c r="BS311" i="3"/>
  <c r="BO311" i="3"/>
  <c r="BQ311" i="3"/>
  <c r="BS303" i="3"/>
  <c r="BO303" i="3"/>
  <c r="BQ303" i="3"/>
  <c r="BS291" i="3"/>
  <c r="BQ291" i="3"/>
  <c r="BO291" i="3"/>
  <c r="BS278" i="3"/>
  <c r="BO278" i="3"/>
  <c r="BQ278" i="3"/>
  <c r="BS268" i="3"/>
  <c r="BO268" i="3"/>
  <c r="BQ268" i="3"/>
  <c r="BS260" i="3"/>
  <c r="BO260" i="3"/>
  <c r="BQ260" i="3"/>
  <c r="BS252" i="3"/>
  <c r="BQ252" i="3"/>
  <c r="BO252" i="3"/>
  <c r="BS243" i="3"/>
  <c r="BQ243" i="3"/>
  <c r="BO243" i="3"/>
  <c r="BS233" i="3"/>
  <c r="BQ233" i="3"/>
  <c r="BO233" i="3"/>
  <c r="BS225" i="3"/>
  <c r="BQ225" i="3"/>
  <c r="BO225" i="3"/>
  <c r="BS215" i="3"/>
  <c r="BQ215" i="3"/>
  <c r="BO215" i="3"/>
  <c r="BS207" i="3"/>
  <c r="BQ207" i="3"/>
  <c r="BO207" i="3"/>
  <c r="BS73" i="3"/>
  <c r="BQ73" i="3"/>
  <c r="BO73" i="3"/>
  <c r="BS65" i="3"/>
  <c r="BQ65" i="3"/>
  <c r="BO65" i="3"/>
  <c r="BS57" i="3"/>
  <c r="BQ57" i="3"/>
  <c r="BO57" i="3"/>
  <c r="BS49" i="3"/>
  <c r="BQ49" i="3"/>
  <c r="BO49" i="3"/>
  <c r="BS41" i="3"/>
  <c r="BQ41" i="3"/>
  <c r="BO41" i="3"/>
  <c r="BS31" i="3"/>
  <c r="BQ31" i="3"/>
  <c r="BO31" i="3"/>
  <c r="BS20" i="3"/>
  <c r="BO20" i="3"/>
  <c r="BQ20" i="3"/>
  <c r="BS10" i="3"/>
  <c r="BQ10" i="3"/>
  <c r="BO10" i="3"/>
  <c r="BT499" i="3"/>
  <c r="BR499" i="3"/>
  <c r="BP499" i="3"/>
  <c r="F679" i="3"/>
  <c r="BM441" i="3"/>
  <c r="BK441" i="3"/>
  <c r="BE441" i="3"/>
  <c r="BC441" i="3"/>
  <c r="BI441" i="3"/>
  <c r="BG441" i="3"/>
  <c r="BM423" i="3"/>
  <c r="BK423" i="3"/>
  <c r="BI423" i="3"/>
  <c r="BG423" i="3"/>
  <c r="BC423" i="3"/>
  <c r="BE423" i="3"/>
  <c r="BM415" i="3"/>
  <c r="BI415" i="3"/>
  <c r="BC415" i="3"/>
  <c r="BK415" i="3"/>
  <c r="BG415" i="3"/>
  <c r="BE415" i="3"/>
  <c r="BM407" i="3"/>
  <c r="BI407" i="3"/>
  <c r="BE407" i="3"/>
  <c r="BG407" i="3"/>
  <c r="BC407" i="3"/>
  <c r="BK407" i="3"/>
  <c r="BM399" i="3"/>
  <c r="BK399" i="3"/>
  <c r="BE399" i="3"/>
  <c r="BC399" i="3"/>
  <c r="BI399" i="3"/>
  <c r="BG399" i="3"/>
  <c r="BM383" i="3"/>
  <c r="BK383" i="3"/>
  <c r="BI383" i="3"/>
  <c r="BG383" i="3"/>
  <c r="BC383" i="3"/>
  <c r="BE383" i="3"/>
  <c r="BM372" i="3"/>
  <c r="BK372" i="3"/>
  <c r="BI372" i="3"/>
  <c r="BG372" i="3"/>
  <c r="BC372" i="3"/>
  <c r="BE372" i="3"/>
  <c r="BM361" i="3"/>
  <c r="BK361" i="3"/>
  <c r="BE361" i="3"/>
  <c r="BI361" i="3"/>
  <c r="BC361" i="3"/>
  <c r="BG361" i="3"/>
  <c r="BM353" i="3"/>
  <c r="BK353" i="3"/>
  <c r="BI353" i="3"/>
  <c r="BG353" i="3"/>
  <c r="BE353" i="3"/>
  <c r="BC353" i="3"/>
  <c r="BM345" i="3"/>
  <c r="BK345" i="3"/>
  <c r="BI345" i="3"/>
  <c r="BG345" i="3"/>
  <c r="BC345" i="3"/>
  <c r="BE345" i="3"/>
  <c r="BM337" i="3"/>
  <c r="BI337" i="3"/>
  <c r="BC337" i="3"/>
  <c r="BE337" i="3"/>
  <c r="BK337" i="3"/>
  <c r="BG337" i="3"/>
  <c r="BM329" i="3"/>
  <c r="BK329" i="3"/>
  <c r="BE329" i="3"/>
  <c r="BG329" i="3"/>
  <c r="BC329" i="3"/>
  <c r="BI329" i="3"/>
  <c r="BM321" i="3"/>
  <c r="BK321" i="3"/>
  <c r="BC321" i="3"/>
  <c r="BI321" i="3"/>
  <c r="BE321" i="3"/>
  <c r="BG321" i="3"/>
  <c r="BM311" i="3"/>
  <c r="BK311" i="3"/>
  <c r="BI311" i="3"/>
  <c r="BG311" i="3"/>
  <c r="BC311" i="3"/>
  <c r="BE311" i="3"/>
  <c r="BM303" i="3"/>
  <c r="BK303" i="3"/>
  <c r="BI303" i="3"/>
  <c r="BG303" i="3"/>
  <c r="BC303" i="3"/>
  <c r="BE303" i="3"/>
  <c r="BM291" i="3"/>
  <c r="BK291" i="3"/>
  <c r="BE291" i="3"/>
  <c r="BI291" i="3"/>
  <c r="BC291" i="3"/>
  <c r="BG291" i="3"/>
  <c r="BM278" i="3"/>
  <c r="BK278" i="3"/>
  <c r="BG278" i="3"/>
  <c r="BE278" i="3"/>
  <c r="BI278" i="3"/>
  <c r="BC278" i="3"/>
  <c r="BK268" i="3"/>
  <c r="BM268" i="3"/>
  <c r="BI268" i="3"/>
  <c r="BG268" i="3"/>
  <c r="BC268" i="3"/>
  <c r="BE268" i="3"/>
  <c r="BM260" i="3"/>
  <c r="BK260" i="3"/>
  <c r="BI260" i="3"/>
  <c r="BG260" i="3"/>
  <c r="BC260" i="3"/>
  <c r="BE260" i="3"/>
  <c r="BM252" i="3"/>
  <c r="BG252" i="3"/>
  <c r="BK252" i="3"/>
  <c r="BC252" i="3"/>
  <c r="BE252" i="3"/>
  <c r="BI252" i="3"/>
  <c r="BM243" i="3"/>
  <c r="BK243" i="3"/>
  <c r="BI243" i="3"/>
  <c r="BE243" i="3"/>
  <c r="BG243" i="3"/>
  <c r="BC243" i="3"/>
  <c r="BM233" i="3"/>
  <c r="BK233" i="3"/>
  <c r="BI233" i="3"/>
  <c r="BG233" i="3"/>
  <c r="BE233" i="3"/>
  <c r="BC233" i="3"/>
  <c r="BM225" i="3"/>
  <c r="BK225" i="3"/>
  <c r="BI225" i="3"/>
  <c r="BG225" i="3"/>
  <c r="BC225" i="3"/>
  <c r="BE225" i="3"/>
  <c r="BM215" i="3"/>
  <c r="BI215" i="3"/>
  <c r="BC215" i="3"/>
  <c r="BG215" i="3"/>
  <c r="BE215" i="3"/>
  <c r="BK215" i="3"/>
  <c r="BM207" i="3"/>
  <c r="BK207" i="3"/>
  <c r="BI207" i="3"/>
  <c r="BG207" i="3"/>
  <c r="BE207" i="3"/>
  <c r="BC207" i="3"/>
  <c r="BM73" i="3"/>
  <c r="BK73" i="3"/>
  <c r="BI73" i="3"/>
  <c r="BE73" i="3"/>
  <c r="BG73" i="3"/>
  <c r="BC73" i="3"/>
  <c r="BK65" i="3"/>
  <c r="BG65" i="3"/>
  <c r="BI65" i="3"/>
  <c r="BC65" i="3"/>
  <c r="BM65" i="3"/>
  <c r="BE65" i="3"/>
  <c r="BK57" i="3"/>
  <c r="BI57" i="3"/>
  <c r="BG57" i="3"/>
  <c r="BM57" i="3"/>
  <c r="BC57" i="3"/>
  <c r="BE57" i="3"/>
  <c r="BM49" i="3"/>
  <c r="BK49" i="3"/>
  <c r="BI49" i="3"/>
  <c r="BC49" i="3"/>
  <c r="BE49" i="3"/>
  <c r="BG49" i="3"/>
  <c r="BM41" i="3"/>
  <c r="BK41" i="3"/>
  <c r="BI41" i="3"/>
  <c r="BG41" i="3"/>
  <c r="BE41" i="3"/>
  <c r="BC41" i="3"/>
  <c r="BM31" i="3"/>
  <c r="BK31" i="3"/>
  <c r="BG31" i="3"/>
  <c r="BE31" i="3"/>
  <c r="BI31" i="3"/>
  <c r="BC31" i="3"/>
  <c r="BK21" i="3"/>
  <c r="BI21" i="3"/>
  <c r="BM21" i="3"/>
  <c r="BG21" i="3"/>
  <c r="BC21" i="3"/>
  <c r="BE21" i="3"/>
  <c r="BN501" i="3"/>
  <c r="BL501" i="3"/>
  <c r="BJ501" i="3"/>
  <c r="BF501" i="3"/>
  <c r="BH501" i="3"/>
  <c r="BD501" i="3"/>
  <c r="BN469" i="3"/>
  <c r="BL469" i="3"/>
  <c r="BJ469" i="3"/>
  <c r="BF469" i="3"/>
  <c r="BH469" i="3"/>
  <c r="BD469" i="3"/>
  <c r="BM448" i="3"/>
  <c r="BK448" i="3"/>
  <c r="BG448" i="3"/>
  <c r="BC448" i="3"/>
  <c r="BE448" i="3"/>
  <c r="BI448" i="3"/>
  <c r="BM422" i="3"/>
  <c r="BK422" i="3"/>
  <c r="BI422" i="3"/>
  <c r="BG422" i="3"/>
  <c r="BC422" i="3"/>
  <c r="BE422" i="3"/>
  <c r="BM414" i="3"/>
  <c r="BK414" i="3"/>
  <c r="BI414" i="3"/>
  <c r="BC414" i="3"/>
  <c r="BE414" i="3"/>
  <c r="BG414" i="3"/>
  <c r="BM406" i="3"/>
  <c r="BK406" i="3"/>
  <c r="BG406" i="3"/>
  <c r="BC406" i="3"/>
  <c r="BI406" i="3"/>
  <c r="BE406" i="3"/>
  <c r="BM398" i="3"/>
  <c r="BK398" i="3"/>
  <c r="BI398" i="3"/>
  <c r="BG398" i="3"/>
  <c r="BE398" i="3"/>
  <c r="BC398" i="3"/>
  <c r="BM382" i="3"/>
  <c r="BK382" i="3"/>
  <c r="BI382" i="3"/>
  <c r="BC382" i="3"/>
  <c r="BG382" i="3"/>
  <c r="BE382" i="3"/>
  <c r="BM371" i="3"/>
  <c r="BK371" i="3"/>
  <c r="BG371" i="3"/>
  <c r="BC371" i="3"/>
  <c r="BI371" i="3"/>
  <c r="BE371" i="3"/>
  <c r="BM360" i="3"/>
  <c r="BK360" i="3"/>
  <c r="BI360" i="3"/>
  <c r="BC360" i="3"/>
  <c r="BG360" i="3"/>
  <c r="BE360" i="3"/>
  <c r="BM352" i="3"/>
  <c r="BK352" i="3"/>
  <c r="BI352" i="3"/>
  <c r="BG352" i="3"/>
  <c r="BE352" i="3"/>
  <c r="BC352" i="3"/>
  <c r="BM344" i="3"/>
  <c r="BK344" i="3"/>
  <c r="BI344" i="3"/>
  <c r="BG344" i="3"/>
  <c r="BC344" i="3"/>
  <c r="BE344" i="3"/>
  <c r="BM336" i="3"/>
  <c r="BI336" i="3"/>
  <c r="BC336" i="3"/>
  <c r="BG336" i="3"/>
  <c r="BK336" i="3"/>
  <c r="BE336" i="3"/>
  <c r="BM328" i="3"/>
  <c r="BK328" i="3"/>
  <c r="BG328" i="3"/>
  <c r="BC328" i="3"/>
  <c r="BI328" i="3"/>
  <c r="BE328" i="3"/>
  <c r="BM320" i="3"/>
  <c r="BK320" i="3"/>
  <c r="BI320" i="3"/>
  <c r="BG320" i="3"/>
  <c r="BE320" i="3"/>
  <c r="BC320" i="3"/>
  <c r="BM310" i="3"/>
  <c r="BK310" i="3"/>
  <c r="BI310" i="3"/>
  <c r="BC310" i="3"/>
  <c r="BG310" i="3"/>
  <c r="BE310" i="3"/>
  <c r="BM301" i="3"/>
  <c r="BK301" i="3"/>
  <c r="BG301" i="3"/>
  <c r="BC301" i="3"/>
  <c r="BE301" i="3"/>
  <c r="BI301" i="3"/>
  <c r="BM290" i="3"/>
  <c r="BK290" i="3"/>
  <c r="BI290" i="3"/>
  <c r="BC290" i="3"/>
  <c r="BG290" i="3"/>
  <c r="BE290" i="3"/>
  <c r="BM277" i="3"/>
  <c r="BK277" i="3"/>
  <c r="BI277" i="3"/>
  <c r="BG277" i="3"/>
  <c r="BE277" i="3"/>
  <c r="BC277" i="3"/>
  <c r="BM267" i="3"/>
  <c r="BK267" i="3"/>
  <c r="BI267" i="3"/>
  <c r="BG267" i="3"/>
  <c r="BE267" i="3"/>
  <c r="BC267" i="3"/>
  <c r="BM259" i="3"/>
  <c r="BK259" i="3"/>
  <c r="BG259" i="3"/>
  <c r="BE259" i="3"/>
  <c r="BC259" i="3"/>
  <c r="BI259" i="3"/>
  <c r="BM251" i="3"/>
  <c r="BK251" i="3"/>
  <c r="BG251" i="3"/>
  <c r="BC251" i="3"/>
  <c r="BE251" i="3"/>
  <c r="BI251" i="3"/>
  <c r="BM241" i="3"/>
  <c r="BK241" i="3"/>
  <c r="BI241" i="3"/>
  <c r="BG241" i="3"/>
  <c r="BC241" i="3"/>
  <c r="BE241" i="3"/>
  <c r="BM232" i="3"/>
  <c r="BG232" i="3"/>
  <c r="BK232" i="3"/>
  <c r="BI232" i="3"/>
  <c r="BE232" i="3"/>
  <c r="BC232" i="3"/>
  <c r="BM224" i="3"/>
  <c r="BK224" i="3"/>
  <c r="BE224" i="3"/>
  <c r="BI224" i="3"/>
  <c r="BG224" i="3"/>
  <c r="BC224" i="3"/>
  <c r="BM214" i="3"/>
  <c r="BK214" i="3"/>
  <c r="BI214" i="3"/>
  <c r="BC214" i="3"/>
  <c r="BG214" i="3"/>
  <c r="BE214" i="3"/>
  <c r="BM206" i="3"/>
  <c r="BK206" i="3"/>
  <c r="BG206" i="3"/>
  <c r="BE206" i="3"/>
  <c r="BC206" i="3"/>
  <c r="BI206" i="3"/>
  <c r="BM154" i="3"/>
  <c r="BK154" i="3"/>
  <c r="BI154" i="3"/>
  <c r="BE154" i="3"/>
  <c r="BG154" i="3"/>
  <c r="BC154" i="3"/>
  <c r="BM72" i="3"/>
  <c r="BK72" i="3"/>
  <c r="BG72" i="3"/>
  <c r="BE72" i="3"/>
  <c r="BC72" i="3"/>
  <c r="BI72" i="3"/>
  <c r="BM64" i="3"/>
  <c r="BK64" i="3"/>
  <c r="BI64" i="3"/>
  <c r="BG64" i="3"/>
  <c r="BC64" i="3"/>
  <c r="BE64" i="3"/>
  <c r="BM56" i="3"/>
  <c r="BK56" i="3"/>
  <c r="BI56" i="3"/>
  <c r="BG56" i="3"/>
  <c r="BE56" i="3"/>
  <c r="BC56" i="3"/>
  <c r="BM48" i="3"/>
  <c r="BK48" i="3"/>
  <c r="BI48" i="3"/>
  <c r="BC48" i="3"/>
  <c r="BE48" i="3"/>
  <c r="BG48" i="3"/>
  <c r="BM40" i="3"/>
  <c r="BK40" i="3"/>
  <c r="BG40" i="3"/>
  <c r="BI40" i="3"/>
  <c r="BC40" i="3"/>
  <c r="BE40" i="3"/>
  <c r="BM30" i="3"/>
  <c r="BK30" i="3"/>
  <c r="BI30" i="3"/>
  <c r="BG30" i="3"/>
  <c r="BC30" i="3"/>
  <c r="BE30" i="3"/>
  <c r="BM20" i="3"/>
  <c r="BK20" i="3"/>
  <c r="BI20" i="3"/>
  <c r="BE20" i="3"/>
  <c r="BG20" i="3"/>
  <c r="BC20" i="3"/>
  <c r="BM10" i="3"/>
  <c r="BK10" i="3"/>
  <c r="BI10" i="3"/>
  <c r="BG10" i="3"/>
  <c r="BE10" i="3"/>
  <c r="BN500" i="3"/>
  <c r="BL500" i="3"/>
  <c r="BJ500" i="3"/>
  <c r="BF500" i="3"/>
  <c r="BH500" i="3"/>
  <c r="BD500" i="3"/>
  <c r="BM430" i="3"/>
  <c r="BK430" i="3"/>
  <c r="BI430" i="3"/>
  <c r="BG430" i="3"/>
  <c r="BE430" i="3"/>
  <c r="BC430" i="3"/>
  <c r="BK421" i="3"/>
  <c r="BI421" i="3"/>
  <c r="BG421" i="3"/>
  <c r="BE421" i="3"/>
  <c r="BC421" i="3"/>
  <c r="BM421" i="3"/>
  <c r="BK413" i="3"/>
  <c r="BI413" i="3"/>
  <c r="BG413" i="3"/>
  <c r="BE413" i="3"/>
  <c r="BM413" i="3"/>
  <c r="BC413" i="3"/>
  <c r="BM405" i="3"/>
  <c r="BK405" i="3"/>
  <c r="BI405" i="3"/>
  <c r="BG405" i="3"/>
  <c r="BE405" i="3"/>
  <c r="BC405" i="3"/>
  <c r="BK397" i="3"/>
  <c r="BM397" i="3"/>
  <c r="BI397" i="3"/>
  <c r="BG397" i="3"/>
  <c r="BE397" i="3"/>
  <c r="BC397" i="3"/>
  <c r="BK381" i="3"/>
  <c r="BI381" i="3"/>
  <c r="BG381" i="3"/>
  <c r="BM381" i="3"/>
  <c r="BE381" i="3"/>
  <c r="BC381" i="3"/>
  <c r="BK369" i="3"/>
  <c r="BI369" i="3"/>
  <c r="BG369" i="3"/>
  <c r="BM369" i="3"/>
  <c r="BE369" i="3"/>
  <c r="BC369" i="3"/>
  <c r="BM359" i="3"/>
  <c r="BK359" i="3"/>
  <c r="BI359" i="3"/>
  <c r="BG359" i="3"/>
  <c r="BE359" i="3"/>
  <c r="BC359" i="3"/>
  <c r="BM351" i="3"/>
  <c r="BK351" i="3"/>
  <c r="BI351" i="3"/>
  <c r="BG351" i="3"/>
  <c r="BE351" i="3"/>
  <c r="BC351" i="3"/>
  <c r="BK343" i="3"/>
  <c r="BI343" i="3"/>
  <c r="BG343" i="3"/>
  <c r="BE343" i="3"/>
  <c r="BM343" i="3"/>
  <c r="BC343" i="3"/>
  <c r="BM335" i="3"/>
  <c r="BK335" i="3"/>
  <c r="BI335" i="3"/>
  <c r="BG335" i="3"/>
  <c r="BE335" i="3"/>
  <c r="BC335" i="3"/>
  <c r="BK327" i="3"/>
  <c r="BI327" i="3"/>
  <c r="BM327" i="3"/>
  <c r="BG327" i="3"/>
  <c r="BE327" i="3"/>
  <c r="BC327" i="3"/>
  <c r="BM319" i="3"/>
  <c r="BK319" i="3"/>
  <c r="BI319" i="3"/>
  <c r="BG319" i="3"/>
  <c r="BE319" i="3"/>
  <c r="BC319" i="3"/>
  <c r="BM309" i="3"/>
  <c r="BK309" i="3"/>
  <c r="BI309" i="3"/>
  <c r="BG309" i="3"/>
  <c r="BE309" i="3"/>
  <c r="BC309" i="3"/>
  <c r="BM299" i="3"/>
  <c r="BK299" i="3"/>
  <c r="BI299" i="3"/>
  <c r="BG299" i="3"/>
  <c r="BE299" i="3"/>
  <c r="BC299" i="3"/>
  <c r="BM289" i="3"/>
  <c r="BK289" i="3"/>
  <c r="BI289" i="3"/>
  <c r="BG289" i="3"/>
  <c r="BE289" i="3"/>
  <c r="BC289" i="3"/>
  <c r="BK276" i="3"/>
  <c r="BM276" i="3"/>
  <c r="BI276" i="3"/>
  <c r="BG276" i="3"/>
  <c r="BE276" i="3"/>
  <c r="BC276" i="3"/>
  <c r="BK266" i="3"/>
  <c r="BI266" i="3"/>
  <c r="BG266" i="3"/>
  <c r="BE266" i="3"/>
  <c r="BC266" i="3"/>
  <c r="BM266" i="3"/>
  <c r="BM258" i="3"/>
  <c r="BK258" i="3"/>
  <c r="BI258" i="3"/>
  <c r="BG258" i="3"/>
  <c r="BE258" i="3"/>
  <c r="BC258" i="3"/>
  <c r="BK250" i="3"/>
  <c r="BI250" i="3"/>
  <c r="BG250" i="3"/>
  <c r="BE250" i="3"/>
  <c r="BC250" i="3"/>
  <c r="BM250" i="3"/>
  <c r="BM239" i="3"/>
  <c r="BK239" i="3"/>
  <c r="BI239" i="3"/>
  <c r="BG239" i="3"/>
  <c r="BE239" i="3"/>
  <c r="BC239" i="3"/>
  <c r="BM231" i="3"/>
  <c r="BK231" i="3"/>
  <c r="BI231" i="3"/>
  <c r="BG231" i="3"/>
  <c r="BE231" i="3"/>
  <c r="BC231" i="3"/>
  <c r="BM222" i="3"/>
  <c r="BK222" i="3"/>
  <c r="BI222" i="3"/>
  <c r="BG222" i="3"/>
  <c r="BE222" i="3"/>
  <c r="BC222" i="3"/>
  <c r="BM213" i="3"/>
  <c r="BI213" i="3"/>
  <c r="BK213" i="3"/>
  <c r="BG213" i="3"/>
  <c r="BE213" i="3"/>
  <c r="BC213" i="3"/>
  <c r="BM205" i="3"/>
  <c r="BI205" i="3"/>
  <c r="BK205" i="3"/>
  <c r="BG205" i="3"/>
  <c r="BE205" i="3"/>
  <c r="BC205" i="3"/>
  <c r="BM153" i="3"/>
  <c r="BI153" i="3"/>
  <c r="BG153" i="3"/>
  <c r="BE153" i="3"/>
  <c r="BC153" i="3"/>
  <c r="BK153" i="3"/>
  <c r="BM71" i="3"/>
  <c r="BK71" i="3"/>
  <c r="BI71" i="3"/>
  <c r="BG71" i="3"/>
  <c r="BE71" i="3"/>
  <c r="BC71" i="3"/>
  <c r="BM63" i="3"/>
  <c r="BI63" i="3"/>
  <c r="BK63" i="3"/>
  <c r="BG63" i="3"/>
  <c r="BE63" i="3"/>
  <c r="BC63" i="3"/>
  <c r="BM55" i="3"/>
  <c r="BI55" i="3"/>
  <c r="BK55" i="3"/>
  <c r="BG55" i="3"/>
  <c r="BE55" i="3"/>
  <c r="BC55" i="3"/>
  <c r="BM47" i="3"/>
  <c r="BI47" i="3"/>
  <c r="BK47" i="3"/>
  <c r="BG47" i="3"/>
  <c r="BE47" i="3"/>
  <c r="BC47" i="3"/>
  <c r="BM39" i="3"/>
  <c r="BK39" i="3"/>
  <c r="BI39" i="3"/>
  <c r="BG39" i="3"/>
  <c r="BE39" i="3"/>
  <c r="BC39" i="3"/>
  <c r="BM19" i="3"/>
  <c r="BI19" i="3"/>
  <c r="BG19" i="3"/>
  <c r="BE19" i="3"/>
  <c r="BC19" i="3"/>
  <c r="BK19" i="3"/>
  <c r="BL456" i="3"/>
  <c r="BJ456" i="3"/>
  <c r="BH456" i="3"/>
  <c r="BF456" i="3"/>
  <c r="BD456" i="3"/>
  <c r="BN499" i="3"/>
  <c r="BL499" i="3"/>
  <c r="BJ499" i="3"/>
  <c r="BF499" i="3"/>
  <c r="BH499" i="3"/>
  <c r="BD499" i="3"/>
  <c r="BN491" i="3"/>
  <c r="BL491" i="3"/>
  <c r="BJ491" i="3"/>
  <c r="BF491" i="3"/>
  <c r="BH491" i="3"/>
  <c r="BD491" i="3"/>
  <c r="BM420" i="3"/>
  <c r="BI420" i="3"/>
  <c r="BG420" i="3"/>
  <c r="BE420" i="3"/>
  <c r="BK420" i="3"/>
  <c r="BC420" i="3"/>
  <c r="BM404" i="3"/>
  <c r="BI404" i="3"/>
  <c r="BK404" i="3"/>
  <c r="BG404" i="3"/>
  <c r="BE404" i="3"/>
  <c r="BC404" i="3"/>
  <c r="BK396" i="3"/>
  <c r="BI396" i="3"/>
  <c r="BM396" i="3"/>
  <c r="BG396" i="3"/>
  <c r="BE396" i="3"/>
  <c r="BC396" i="3"/>
  <c r="BI380" i="3"/>
  <c r="BM380" i="3"/>
  <c r="BK380" i="3"/>
  <c r="BG380" i="3"/>
  <c r="BE380" i="3"/>
  <c r="BC380" i="3"/>
  <c r="BM368" i="3"/>
  <c r="BK368" i="3"/>
  <c r="BI368" i="3"/>
  <c r="BG368" i="3"/>
  <c r="BC368" i="3"/>
  <c r="BE368" i="3"/>
  <c r="BI358" i="3"/>
  <c r="BK358" i="3"/>
  <c r="BG358" i="3"/>
  <c r="BM358" i="3"/>
  <c r="BE358" i="3"/>
  <c r="BC358" i="3"/>
  <c r="BI350" i="3"/>
  <c r="BM350" i="3"/>
  <c r="BE350" i="3"/>
  <c r="BG350" i="3"/>
  <c r="BK350" i="3"/>
  <c r="BC350" i="3"/>
  <c r="BM342" i="3"/>
  <c r="BI342" i="3"/>
  <c r="BK342" i="3"/>
  <c r="BE342" i="3"/>
  <c r="BG342" i="3"/>
  <c r="BC342" i="3"/>
  <c r="BM334" i="3"/>
  <c r="BI334" i="3"/>
  <c r="BK334" i="3"/>
  <c r="BG334" i="3"/>
  <c r="BE334" i="3"/>
  <c r="BC334" i="3"/>
  <c r="BM326" i="3"/>
  <c r="BI326" i="3"/>
  <c r="BK326" i="3"/>
  <c r="BG326" i="3"/>
  <c r="BE326" i="3"/>
  <c r="BC326" i="3"/>
  <c r="BM316" i="3"/>
  <c r="BK316" i="3"/>
  <c r="BI316" i="3"/>
  <c r="BG316" i="3"/>
  <c r="BE316" i="3"/>
  <c r="BC316" i="3"/>
  <c r="BM308" i="3"/>
  <c r="BI308" i="3"/>
  <c r="BK308" i="3"/>
  <c r="BE308" i="3"/>
  <c r="BG308" i="3"/>
  <c r="BC308" i="3"/>
  <c r="BM297" i="3"/>
  <c r="BK297" i="3"/>
  <c r="BI297" i="3"/>
  <c r="BG297" i="3"/>
  <c r="BC297" i="3"/>
  <c r="BE297" i="3"/>
  <c r="BM288" i="3"/>
  <c r="BI288" i="3"/>
  <c r="BK288" i="3"/>
  <c r="BG288" i="3"/>
  <c r="BE288" i="3"/>
  <c r="BC288" i="3"/>
  <c r="BM274" i="3"/>
  <c r="BI274" i="3"/>
  <c r="BG274" i="3"/>
  <c r="BE274" i="3"/>
  <c r="BC274" i="3"/>
  <c r="BK274" i="3"/>
  <c r="BM265" i="3"/>
  <c r="BI265" i="3"/>
  <c r="BE265" i="3"/>
  <c r="BK265" i="3"/>
  <c r="BG265" i="3"/>
  <c r="BC265" i="3"/>
  <c r="BI257" i="3"/>
  <c r="BM257" i="3"/>
  <c r="BK257" i="3"/>
  <c r="BE257" i="3"/>
  <c r="BG257" i="3"/>
  <c r="BC257" i="3"/>
  <c r="BM248" i="3"/>
  <c r="BI248" i="3"/>
  <c r="BK248" i="3"/>
  <c r="BE248" i="3"/>
  <c r="BG248" i="3"/>
  <c r="BC248" i="3"/>
  <c r="BK238" i="3"/>
  <c r="BI238" i="3"/>
  <c r="BM238" i="3"/>
  <c r="BG238" i="3"/>
  <c r="BE238" i="3"/>
  <c r="BC238" i="3"/>
  <c r="BK221" i="3"/>
  <c r="BI221" i="3"/>
  <c r="BM221" i="3"/>
  <c r="BE221" i="3"/>
  <c r="BG221" i="3"/>
  <c r="BC221" i="3"/>
  <c r="BM212" i="3"/>
  <c r="BK212" i="3"/>
  <c r="BI212" i="3"/>
  <c r="BE212" i="3"/>
  <c r="BG212" i="3"/>
  <c r="BC212" i="3"/>
  <c r="BM152" i="3"/>
  <c r="BK152" i="3"/>
  <c r="BE152" i="3"/>
  <c r="BI152" i="3"/>
  <c r="BC152" i="3"/>
  <c r="BG152" i="3"/>
  <c r="BM110" i="3"/>
  <c r="BK110" i="3"/>
  <c r="BI110" i="3"/>
  <c r="BE110" i="3"/>
  <c r="BG110" i="3"/>
  <c r="BC110" i="3"/>
  <c r="BM70" i="3"/>
  <c r="BK70" i="3"/>
  <c r="BE70" i="3"/>
  <c r="BI70" i="3"/>
  <c r="BC70" i="3"/>
  <c r="BG70" i="3"/>
  <c r="BM62" i="3"/>
  <c r="BK62" i="3"/>
  <c r="BI62" i="3"/>
  <c r="BE62" i="3"/>
  <c r="BG62" i="3"/>
  <c r="BC62" i="3"/>
  <c r="BM54" i="3"/>
  <c r="BK54" i="3"/>
  <c r="BE54" i="3"/>
  <c r="BI54" i="3"/>
  <c r="BC54" i="3"/>
  <c r="BG54" i="3"/>
  <c r="BM46" i="3"/>
  <c r="BK46" i="3"/>
  <c r="BI46" i="3"/>
  <c r="BE46" i="3"/>
  <c r="BG46" i="3"/>
  <c r="BC46" i="3"/>
  <c r="BM38" i="3"/>
  <c r="BK38" i="3"/>
  <c r="BG38" i="3"/>
  <c r="BE38" i="3"/>
  <c r="BC38" i="3"/>
  <c r="BI38" i="3"/>
  <c r="BK26" i="3"/>
  <c r="BM26" i="3"/>
  <c r="BI26" i="3"/>
  <c r="BE26" i="3"/>
  <c r="BG26" i="3"/>
  <c r="BC26" i="3"/>
  <c r="BM18" i="3"/>
  <c r="BK18" i="3"/>
  <c r="BI18" i="3"/>
  <c r="BE18" i="3"/>
  <c r="BG18" i="3"/>
  <c r="BC18" i="3"/>
  <c r="BL498" i="3"/>
  <c r="BN498" i="3"/>
  <c r="BF498" i="3"/>
  <c r="BJ498" i="3"/>
  <c r="BD498" i="3"/>
  <c r="BH498" i="3"/>
  <c r="BL490" i="3"/>
  <c r="BF490" i="3"/>
  <c r="BN490" i="3"/>
  <c r="BJ490" i="3"/>
  <c r="BD490" i="3"/>
  <c r="BH490" i="3"/>
  <c r="BM445" i="3"/>
  <c r="BK445" i="3"/>
  <c r="BG445" i="3"/>
  <c r="BI445" i="3"/>
  <c r="BC445" i="3"/>
  <c r="BE445" i="3"/>
  <c r="BM427" i="3"/>
  <c r="BK427" i="3"/>
  <c r="BI427" i="3"/>
  <c r="BG427" i="3"/>
  <c r="BC427" i="3"/>
  <c r="BE427" i="3"/>
  <c r="BM419" i="3"/>
  <c r="BK419" i="3"/>
  <c r="BE419" i="3"/>
  <c r="BG419" i="3"/>
  <c r="BC419" i="3"/>
  <c r="BI419" i="3"/>
  <c r="BK411" i="3"/>
  <c r="BG411" i="3"/>
  <c r="BI411" i="3"/>
  <c r="BM411" i="3"/>
  <c r="BC411" i="3"/>
  <c r="BE411" i="3"/>
  <c r="BM403" i="3"/>
  <c r="BI403" i="3"/>
  <c r="BG403" i="3"/>
  <c r="BK403" i="3"/>
  <c r="BE403" i="3"/>
  <c r="BC403" i="3"/>
  <c r="BI395" i="3"/>
  <c r="BK395" i="3"/>
  <c r="BM395" i="3"/>
  <c r="BG395" i="3"/>
  <c r="BC395" i="3"/>
  <c r="BE395" i="3"/>
  <c r="BM379" i="3"/>
  <c r="BK379" i="3"/>
  <c r="BI379" i="3"/>
  <c r="BG379" i="3"/>
  <c r="BE379" i="3"/>
  <c r="BC379" i="3"/>
  <c r="BM365" i="3"/>
  <c r="BK365" i="3"/>
  <c r="BG365" i="3"/>
  <c r="BC365" i="3"/>
  <c r="BE365" i="3"/>
  <c r="BI365" i="3"/>
  <c r="BK357" i="3"/>
  <c r="BG357" i="3"/>
  <c r="BI357" i="3"/>
  <c r="BE357" i="3"/>
  <c r="BM357" i="3"/>
  <c r="BC357" i="3"/>
  <c r="BM349" i="3"/>
  <c r="BK349" i="3"/>
  <c r="BG349" i="3"/>
  <c r="BI349" i="3"/>
  <c r="BC349" i="3"/>
  <c r="BE349" i="3"/>
  <c r="BM341" i="3"/>
  <c r="BK341" i="3"/>
  <c r="BE341" i="3"/>
  <c r="BI341" i="3"/>
  <c r="BG341" i="3"/>
  <c r="BC341" i="3"/>
  <c r="BK333" i="3"/>
  <c r="BG333" i="3"/>
  <c r="BI333" i="3"/>
  <c r="BM333" i="3"/>
  <c r="BC333" i="3"/>
  <c r="BE333" i="3"/>
  <c r="BM325" i="3"/>
  <c r="BI325" i="3"/>
  <c r="BG325" i="3"/>
  <c r="BK325" i="3"/>
  <c r="BE325" i="3"/>
  <c r="BC325" i="3"/>
  <c r="BI315" i="3"/>
  <c r="BK315" i="3"/>
  <c r="BM315" i="3"/>
  <c r="BC315" i="3"/>
  <c r="BG315" i="3"/>
  <c r="BE315" i="3"/>
  <c r="BK307" i="3"/>
  <c r="BM307" i="3"/>
  <c r="BG307" i="3"/>
  <c r="BE307" i="3"/>
  <c r="BI307" i="3"/>
  <c r="BC307" i="3"/>
  <c r="BM295" i="3"/>
  <c r="BK295" i="3"/>
  <c r="BG295" i="3"/>
  <c r="BI295" i="3"/>
  <c r="BC295" i="3"/>
  <c r="BE295" i="3"/>
  <c r="BM287" i="3"/>
  <c r="BK287" i="3"/>
  <c r="BG287" i="3"/>
  <c r="BI287" i="3"/>
  <c r="BE287" i="3"/>
  <c r="BC287" i="3"/>
  <c r="BM272" i="3"/>
  <c r="BG272" i="3"/>
  <c r="BC272" i="3"/>
  <c r="BK272" i="3"/>
  <c r="BI272" i="3"/>
  <c r="BE272" i="3"/>
  <c r="BM264" i="3"/>
  <c r="BK264" i="3"/>
  <c r="BE264" i="3"/>
  <c r="BC264" i="3"/>
  <c r="BI264" i="3"/>
  <c r="BG264" i="3"/>
  <c r="BM256" i="3"/>
  <c r="BK256" i="3"/>
  <c r="BG256" i="3"/>
  <c r="BE256" i="3"/>
  <c r="BI256" i="3"/>
  <c r="BC256" i="3"/>
  <c r="BM247" i="3"/>
  <c r="BK247" i="3"/>
  <c r="BI247" i="3"/>
  <c r="BE247" i="3"/>
  <c r="BG247" i="3"/>
  <c r="BC247" i="3"/>
  <c r="BI237" i="3"/>
  <c r="BM237" i="3"/>
  <c r="BK237" i="3"/>
  <c r="BC237" i="3"/>
  <c r="BG237" i="3"/>
  <c r="BE237" i="3"/>
  <c r="BK229" i="3"/>
  <c r="BG229" i="3"/>
  <c r="BC229" i="3"/>
  <c r="BI229" i="3"/>
  <c r="BM229" i="3"/>
  <c r="BE229" i="3"/>
  <c r="BM220" i="3"/>
  <c r="BK220" i="3"/>
  <c r="BG220" i="3"/>
  <c r="BE220" i="3"/>
  <c r="BI220" i="3"/>
  <c r="BC220" i="3"/>
  <c r="BM211" i="3"/>
  <c r="BK211" i="3"/>
  <c r="BI211" i="3"/>
  <c r="BG211" i="3"/>
  <c r="BC211" i="3"/>
  <c r="BE211" i="3"/>
  <c r="BM151" i="3"/>
  <c r="BI151" i="3"/>
  <c r="BK151" i="3"/>
  <c r="BG151" i="3"/>
  <c r="BE151" i="3"/>
  <c r="BC151" i="3"/>
  <c r="BM109" i="3"/>
  <c r="BI109" i="3"/>
  <c r="BK109" i="3"/>
  <c r="BE109" i="3"/>
  <c r="BC109" i="3"/>
  <c r="BG109" i="3"/>
  <c r="BM69" i="3"/>
  <c r="BI69" i="3"/>
  <c r="BC69" i="3"/>
  <c r="BE69" i="3"/>
  <c r="BG69" i="3"/>
  <c r="BK69" i="3"/>
  <c r="BM61" i="3"/>
  <c r="BK61" i="3"/>
  <c r="BE61" i="3"/>
  <c r="BG61" i="3"/>
  <c r="BI61" i="3"/>
  <c r="BC61" i="3"/>
  <c r="BM53" i="3"/>
  <c r="BI53" i="3"/>
  <c r="BK53" i="3"/>
  <c r="BG53" i="3"/>
  <c r="BE53" i="3"/>
  <c r="BC53" i="3"/>
  <c r="BM45" i="3"/>
  <c r="BI45" i="3"/>
  <c r="BK45" i="3"/>
  <c r="BE45" i="3"/>
  <c r="BG45" i="3"/>
  <c r="BC45" i="3"/>
  <c r="BM37" i="3"/>
  <c r="BI37" i="3"/>
  <c r="BK37" i="3"/>
  <c r="BG37" i="3"/>
  <c r="BC37" i="3"/>
  <c r="BE37" i="3"/>
  <c r="BK25" i="3"/>
  <c r="BM25" i="3"/>
  <c r="BC25" i="3"/>
  <c r="BE25" i="3"/>
  <c r="BG25" i="3"/>
  <c r="BI25" i="3"/>
  <c r="BM16" i="3"/>
  <c r="BI16" i="3"/>
  <c r="BK16" i="3"/>
  <c r="BG16" i="3"/>
  <c r="BE16" i="3"/>
  <c r="BC16" i="3"/>
  <c r="BN489" i="3"/>
  <c r="BL489" i="3"/>
  <c r="BJ489" i="3"/>
  <c r="BF489" i="3"/>
  <c r="BH489" i="3"/>
  <c r="BD489" i="3"/>
  <c r="BI429" i="3"/>
  <c r="BM429" i="3"/>
  <c r="BK429" i="3"/>
  <c r="BE429" i="3"/>
  <c r="BG429" i="3"/>
  <c r="BC429" i="3"/>
  <c r="BM444" i="3"/>
  <c r="BI444" i="3"/>
  <c r="BG444" i="3"/>
  <c r="BK444" i="3"/>
  <c r="BE444" i="3"/>
  <c r="BC444" i="3"/>
  <c r="BM435" i="3"/>
  <c r="BI435" i="3"/>
  <c r="BK435" i="3"/>
  <c r="BC435" i="3"/>
  <c r="BG435" i="3"/>
  <c r="BE435" i="3"/>
  <c r="BM426" i="3"/>
  <c r="BK426" i="3"/>
  <c r="BG426" i="3"/>
  <c r="BC426" i="3"/>
  <c r="BI426" i="3"/>
  <c r="BE426" i="3"/>
  <c r="BM418" i="3"/>
  <c r="BK418" i="3"/>
  <c r="BG418" i="3"/>
  <c r="BE418" i="3"/>
  <c r="BI418" i="3"/>
  <c r="BC418" i="3"/>
  <c r="BM410" i="3"/>
  <c r="BK410" i="3"/>
  <c r="BG410" i="3"/>
  <c r="BI410" i="3"/>
  <c r="BE410" i="3"/>
  <c r="BC410" i="3"/>
  <c r="BM402" i="3"/>
  <c r="BK402" i="3"/>
  <c r="BI402" i="3"/>
  <c r="BC402" i="3"/>
  <c r="BG402" i="3"/>
  <c r="BE402" i="3"/>
  <c r="BM394" i="3"/>
  <c r="BK394" i="3"/>
  <c r="BI394" i="3"/>
  <c r="BC394" i="3"/>
  <c r="BE394" i="3"/>
  <c r="BG394" i="3"/>
  <c r="BM377" i="3"/>
  <c r="BK377" i="3"/>
  <c r="BG377" i="3"/>
  <c r="BE377" i="3"/>
  <c r="BC377" i="3"/>
  <c r="BI377" i="3"/>
  <c r="BM364" i="3"/>
  <c r="BK364" i="3"/>
  <c r="BI364" i="3"/>
  <c r="BE364" i="3"/>
  <c r="BC364" i="3"/>
  <c r="BG364" i="3"/>
  <c r="BM356" i="3"/>
  <c r="BI356" i="3"/>
  <c r="BG356" i="3"/>
  <c r="BC356" i="3"/>
  <c r="BK356" i="3"/>
  <c r="BE356" i="3"/>
  <c r="BM348" i="3"/>
  <c r="BK348" i="3"/>
  <c r="BG348" i="3"/>
  <c r="BI348" i="3"/>
  <c r="BC348" i="3"/>
  <c r="BE348" i="3"/>
  <c r="BM340" i="3"/>
  <c r="BK340" i="3"/>
  <c r="BG340" i="3"/>
  <c r="BE340" i="3"/>
  <c r="BI340" i="3"/>
  <c r="BC340" i="3"/>
  <c r="BM332" i="3"/>
  <c r="BK332" i="3"/>
  <c r="BG332" i="3"/>
  <c r="BI332" i="3"/>
  <c r="BE332" i="3"/>
  <c r="BC332" i="3"/>
  <c r="BM324" i="3"/>
  <c r="BK324" i="3"/>
  <c r="BC324" i="3"/>
  <c r="BG324" i="3"/>
  <c r="BE324" i="3"/>
  <c r="BI324" i="3"/>
  <c r="BM314" i="3"/>
  <c r="BK314" i="3"/>
  <c r="BI314" i="3"/>
  <c r="BG314" i="3"/>
  <c r="BC314" i="3"/>
  <c r="BE314" i="3"/>
  <c r="BM306" i="3"/>
  <c r="BK306" i="3"/>
  <c r="BG306" i="3"/>
  <c r="BE306" i="3"/>
  <c r="BI306" i="3"/>
  <c r="BC306" i="3"/>
  <c r="BM294" i="3"/>
  <c r="BI294" i="3"/>
  <c r="BE294" i="3"/>
  <c r="BG294" i="3"/>
  <c r="BC294" i="3"/>
  <c r="BK294" i="3"/>
  <c r="BM285" i="3"/>
  <c r="BI285" i="3"/>
  <c r="BG285" i="3"/>
  <c r="BK285" i="3"/>
  <c r="BC285" i="3"/>
  <c r="BE285" i="3"/>
  <c r="BM271" i="3"/>
  <c r="BK271" i="3"/>
  <c r="BG271" i="3"/>
  <c r="BE271" i="3"/>
  <c r="BI271" i="3"/>
  <c r="BC271" i="3"/>
  <c r="BM263" i="3"/>
  <c r="BK263" i="3"/>
  <c r="BG263" i="3"/>
  <c r="BI263" i="3"/>
  <c r="BE263" i="3"/>
  <c r="BC263" i="3"/>
  <c r="BM255" i="3"/>
  <c r="BK255" i="3"/>
  <c r="BG255" i="3"/>
  <c r="BI255" i="3"/>
  <c r="BE255" i="3"/>
  <c r="BC255" i="3"/>
  <c r="BM246" i="3"/>
  <c r="BK246" i="3"/>
  <c r="BI246" i="3"/>
  <c r="BG246" i="3"/>
  <c r="BC246" i="3"/>
  <c r="BE246" i="3"/>
  <c r="BM236" i="3"/>
  <c r="BK236" i="3"/>
  <c r="BI236" i="3"/>
  <c r="BE236" i="3"/>
  <c r="BG236" i="3"/>
  <c r="BC236" i="3"/>
  <c r="BM228" i="3"/>
  <c r="BK228" i="3"/>
  <c r="BG228" i="3"/>
  <c r="BC228" i="3"/>
  <c r="BE228" i="3"/>
  <c r="BI228" i="3"/>
  <c r="BM219" i="3"/>
  <c r="BI219" i="3"/>
  <c r="BE219" i="3"/>
  <c r="BK219" i="3"/>
  <c r="BG219" i="3"/>
  <c r="BC219" i="3"/>
  <c r="BM210" i="3"/>
  <c r="BI210" i="3"/>
  <c r="BK210" i="3"/>
  <c r="BG210" i="3"/>
  <c r="BC210" i="3"/>
  <c r="BE210" i="3"/>
  <c r="BM150" i="3"/>
  <c r="BK150" i="3"/>
  <c r="BI150" i="3"/>
  <c r="BE150" i="3"/>
  <c r="BG150" i="3"/>
  <c r="BC150" i="3"/>
  <c r="BM68" i="3"/>
  <c r="BK68" i="3"/>
  <c r="BI68" i="3"/>
  <c r="BG68" i="3"/>
  <c r="BE68" i="3"/>
  <c r="BC68" i="3"/>
  <c r="BM60" i="3"/>
  <c r="BK60" i="3"/>
  <c r="BG60" i="3"/>
  <c r="BI60" i="3"/>
  <c r="BE60" i="3"/>
  <c r="BC60" i="3"/>
  <c r="BM52" i="3"/>
  <c r="BK52" i="3"/>
  <c r="BI52" i="3"/>
  <c r="BG52" i="3"/>
  <c r="BC52" i="3"/>
  <c r="BE52" i="3"/>
  <c r="BM44" i="3"/>
  <c r="BK44" i="3"/>
  <c r="BI44" i="3"/>
  <c r="BG44" i="3"/>
  <c r="BC44" i="3"/>
  <c r="BE44" i="3"/>
  <c r="BM34" i="3"/>
  <c r="BK34" i="3"/>
  <c r="BI34" i="3"/>
  <c r="BG34" i="3"/>
  <c r="BE34" i="3"/>
  <c r="BC34" i="3"/>
  <c r="BM24" i="3"/>
  <c r="BK24" i="3"/>
  <c r="BI24" i="3"/>
  <c r="BG24" i="3"/>
  <c r="BC24" i="3"/>
  <c r="BE24" i="3"/>
  <c r="BM15" i="3"/>
  <c r="BK15" i="3"/>
  <c r="BI15" i="3"/>
  <c r="BE15" i="3"/>
  <c r="BG15" i="3"/>
  <c r="BC15" i="3"/>
  <c r="BN504" i="3"/>
  <c r="BL504" i="3"/>
  <c r="BJ504" i="3"/>
  <c r="BF504" i="3"/>
  <c r="BH504" i="3"/>
  <c r="BD504" i="3"/>
  <c r="BN488" i="3"/>
  <c r="BL488" i="3"/>
  <c r="BJ488" i="3"/>
  <c r="BF488" i="3"/>
  <c r="BH488" i="3"/>
  <c r="BD488" i="3"/>
  <c r="BK447" i="3"/>
  <c r="BM447" i="3"/>
  <c r="BI447" i="3"/>
  <c r="BG447" i="3"/>
  <c r="BE447" i="3"/>
  <c r="BC447" i="3"/>
  <c r="BK446" i="3"/>
  <c r="BM446" i="3"/>
  <c r="BI446" i="3"/>
  <c r="BG446" i="3"/>
  <c r="BC446" i="3"/>
  <c r="BE446" i="3"/>
  <c r="BK8" i="3"/>
  <c r="BM443" i="3"/>
  <c r="BK443" i="3"/>
  <c r="BG443" i="3"/>
  <c r="BI443" i="3"/>
  <c r="BE443" i="3"/>
  <c r="BC443" i="3"/>
  <c r="BM425" i="3"/>
  <c r="BK425" i="3"/>
  <c r="BG425" i="3"/>
  <c r="BI425" i="3"/>
  <c r="BE425" i="3"/>
  <c r="BC425" i="3"/>
  <c r="BM417" i="3"/>
  <c r="BK417" i="3"/>
  <c r="BG417" i="3"/>
  <c r="BI417" i="3"/>
  <c r="BE417" i="3"/>
  <c r="BC417" i="3"/>
  <c r="BM409" i="3"/>
  <c r="BK409" i="3"/>
  <c r="BG409" i="3"/>
  <c r="BI409" i="3"/>
  <c r="BE409" i="3"/>
  <c r="BC409" i="3"/>
  <c r="BM401" i="3"/>
  <c r="BK401" i="3"/>
  <c r="BG401" i="3"/>
  <c r="BI401" i="3"/>
  <c r="BE401" i="3"/>
  <c r="BC401" i="3"/>
  <c r="BM393" i="3"/>
  <c r="BK393" i="3"/>
  <c r="BG393" i="3"/>
  <c r="BI393" i="3"/>
  <c r="BE393" i="3"/>
  <c r="BC393" i="3"/>
  <c r="BM376" i="3"/>
  <c r="BK376" i="3"/>
  <c r="BG376" i="3"/>
  <c r="BI376" i="3"/>
  <c r="BE376" i="3"/>
  <c r="BC376" i="3"/>
  <c r="BM363" i="3"/>
  <c r="BK363" i="3"/>
  <c r="BG363" i="3"/>
  <c r="BI363" i="3"/>
  <c r="BE363" i="3"/>
  <c r="BC363" i="3"/>
  <c r="BM355" i="3"/>
  <c r="BK355" i="3"/>
  <c r="BG355" i="3"/>
  <c r="BI355" i="3"/>
  <c r="BE355" i="3"/>
  <c r="BC355" i="3"/>
  <c r="BM347" i="3"/>
  <c r="BK347" i="3"/>
  <c r="BG347" i="3"/>
  <c r="BI347" i="3"/>
  <c r="BE347" i="3"/>
  <c r="BC347" i="3"/>
  <c r="BK339" i="3"/>
  <c r="BG339" i="3"/>
  <c r="BM339" i="3"/>
  <c r="BI339" i="3"/>
  <c r="BE339" i="3"/>
  <c r="BC339" i="3"/>
  <c r="BM331" i="3"/>
  <c r="BK331" i="3"/>
  <c r="BG331" i="3"/>
  <c r="BI331" i="3"/>
  <c r="BE331" i="3"/>
  <c r="BC331" i="3"/>
  <c r="BK323" i="3"/>
  <c r="BM323" i="3"/>
  <c r="BG323" i="3"/>
  <c r="BI323" i="3"/>
  <c r="BE323" i="3"/>
  <c r="BC323" i="3"/>
  <c r="BM313" i="3"/>
  <c r="BK313" i="3"/>
  <c r="BG313" i="3"/>
  <c r="BI313" i="3"/>
  <c r="BE313" i="3"/>
  <c r="BC313" i="3"/>
  <c r="BK305" i="3"/>
  <c r="BG305" i="3"/>
  <c r="BI305" i="3"/>
  <c r="BM305" i="3"/>
  <c r="BE305" i="3"/>
  <c r="BC305" i="3"/>
  <c r="BM293" i="3"/>
  <c r="BK293" i="3"/>
  <c r="BG293" i="3"/>
  <c r="BI293" i="3"/>
  <c r="BE293" i="3"/>
  <c r="BC293" i="3"/>
  <c r="BK284" i="3"/>
  <c r="BM284" i="3"/>
  <c r="BG284" i="3"/>
  <c r="BI284" i="3"/>
  <c r="BC284" i="3"/>
  <c r="BE284" i="3"/>
  <c r="BM270" i="3"/>
  <c r="BK270" i="3"/>
  <c r="BG270" i="3"/>
  <c r="BI270" i="3"/>
  <c r="BC270" i="3"/>
  <c r="BE270" i="3"/>
  <c r="BK262" i="3"/>
  <c r="BG262" i="3"/>
  <c r="BI262" i="3"/>
  <c r="BC262" i="3"/>
  <c r="BM262" i="3"/>
  <c r="BE262" i="3"/>
  <c r="BM254" i="3"/>
  <c r="BK254" i="3"/>
  <c r="BG254" i="3"/>
  <c r="BI254" i="3"/>
  <c r="BC254" i="3"/>
  <c r="BE254" i="3"/>
  <c r="BK245" i="3"/>
  <c r="BM245" i="3"/>
  <c r="BG245" i="3"/>
  <c r="BI245" i="3"/>
  <c r="BE245" i="3"/>
  <c r="BM235" i="3"/>
  <c r="BK235" i="3"/>
  <c r="BG235" i="3"/>
  <c r="BI235" i="3"/>
  <c r="BC235" i="3"/>
  <c r="BE235" i="3"/>
  <c r="BM218" i="3"/>
  <c r="BK218" i="3"/>
  <c r="BG218" i="3"/>
  <c r="BI218" i="3"/>
  <c r="BC218" i="3"/>
  <c r="BE218" i="3"/>
  <c r="BM209" i="3"/>
  <c r="BK209" i="3"/>
  <c r="BI209" i="3"/>
  <c r="BG209" i="3"/>
  <c r="BC209" i="3"/>
  <c r="BE209" i="3"/>
  <c r="BM165" i="3"/>
  <c r="BK165" i="3"/>
  <c r="BI165" i="3"/>
  <c r="BG165" i="3"/>
  <c r="BC165" i="3"/>
  <c r="BE165" i="3"/>
  <c r="BM149" i="3"/>
  <c r="BK149" i="3"/>
  <c r="BI149" i="3"/>
  <c r="BG149" i="3"/>
  <c r="BC149" i="3"/>
  <c r="BE149" i="3"/>
  <c r="BI75" i="3"/>
  <c r="BG75" i="3"/>
  <c r="BC75" i="3"/>
  <c r="BM75" i="3"/>
  <c r="BK75" i="3"/>
  <c r="BE75" i="3"/>
  <c r="BK67" i="3"/>
  <c r="BI67" i="3"/>
  <c r="BG67" i="3"/>
  <c r="BM67" i="3"/>
  <c r="BC67" i="3"/>
  <c r="BE67" i="3"/>
  <c r="BM59" i="3"/>
  <c r="BI59" i="3"/>
  <c r="BK59" i="3"/>
  <c r="BG59" i="3"/>
  <c r="BC59" i="3"/>
  <c r="BE59" i="3"/>
  <c r="BK51" i="3"/>
  <c r="BM51" i="3"/>
  <c r="BI51" i="3"/>
  <c r="BG51" i="3"/>
  <c r="BC51" i="3"/>
  <c r="BE51" i="3"/>
  <c r="BI43" i="3"/>
  <c r="BK43" i="3"/>
  <c r="BG43" i="3"/>
  <c r="BC43" i="3"/>
  <c r="BE43" i="3"/>
  <c r="BM43" i="3"/>
  <c r="BK33" i="3"/>
  <c r="BI33" i="3"/>
  <c r="BG33" i="3"/>
  <c r="BM33" i="3"/>
  <c r="BC33" i="3"/>
  <c r="BE33" i="3"/>
  <c r="BM23" i="3"/>
  <c r="BI23" i="3"/>
  <c r="BK23" i="3"/>
  <c r="BG23" i="3"/>
  <c r="BC23" i="3"/>
  <c r="BE23" i="3"/>
  <c r="BM14" i="3"/>
  <c r="BK14" i="3"/>
  <c r="BI14" i="3"/>
  <c r="BG14" i="3"/>
  <c r="BC14" i="3"/>
  <c r="BE14" i="3"/>
  <c r="BN503" i="3"/>
  <c r="BL503" i="3"/>
  <c r="BJ503" i="3"/>
  <c r="BF503" i="3"/>
  <c r="BH503" i="3"/>
  <c r="BD503" i="3"/>
  <c r="BK449" i="3"/>
  <c r="BM449" i="3"/>
  <c r="BI449" i="3"/>
  <c r="BG449" i="3"/>
  <c r="BC449" i="3"/>
  <c r="BE449" i="3"/>
  <c r="BM450" i="3"/>
  <c r="BG450" i="3"/>
  <c r="BK450" i="3"/>
  <c r="BI450" i="3"/>
  <c r="BC450" i="3"/>
  <c r="BE450" i="3"/>
  <c r="BK442" i="3"/>
  <c r="BG442" i="3"/>
  <c r="BM442" i="3"/>
  <c r="BE442" i="3"/>
  <c r="BI442" i="3"/>
  <c r="BC442" i="3"/>
  <c r="BK424" i="3"/>
  <c r="BM424" i="3"/>
  <c r="BG424" i="3"/>
  <c r="BI424" i="3"/>
  <c r="BE424" i="3"/>
  <c r="BC424" i="3"/>
  <c r="BM416" i="3"/>
  <c r="BK416" i="3"/>
  <c r="BG416" i="3"/>
  <c r="BI416" i="3"/>
  <c r="BE416" i="3"/>
  <c r="BC416" i="3"/>
  <c r="BK408" i="3"/>
  <c r="BG408" i="3"/>
  <c r="BM408" i="3"/>
  <c r="BI408" i="3"/>
  <c r="BE408" i="3"/>
  <c r="BC408" i="3"/>
  <c r="BK400" i="3"/>
  <c r="BG400" i="3"/>
  <c r="BM400" i="3"/>
  <c r="BE400" i="3"/>
  <c r="BC400" i="3"/>
  <c r="BI400" i="3"/>
  <c r="BK374" i="3"/>
  <c r="BG374" i="3"/>
  <c r="BM374" i="3"/>
  <c r="BI374" i="3"/>
  <c r="BC374" i="3"/>
  <c r="BE374" i="3"/>
  <c r="BK362" i="3"/>
  <c r="BM362" i="3"/>
  <c r="BG362" i="3"/>
  <c r="BE362" i="3"/>
  <c r="BI362" i="3"/>
  <c r="BC362" i="3"/>
  <c r="BK354" i="3"/>
  <c r="BG354" i="3"/>
  <c r="BM354" i="3"/>
  <c r="BI354" i="3"/>
  <c r="BE354" i="3"/>
  <c r="BC354" i="3"/>
  <c r="BM346" i="3"/>
  <c r="BK346" i="3"/>
  <c r="BG346" i="3"/>
  <c r="BE346" i="3"/>
  <c r="BC346" i="3"/>
  <c r="BI346" i="3"/>
  <c r="BK338" i="3"/>
  <c r="BM338" i="3"/>
  <c r="BG338" i="3"/>
  <c r="BI338" i="3"/>
  <c r="BE338" i="3"/>
  <c r="BC338" i="3"/>
  <c r="BK330" i="3"/>
  <c r="BG330" i="3"/>
  <c r="BI330" i="3"/>
  <c r="BE330" i="3"/>
  <c r="BM330" i="3"/>
  <c r="BC330" i="3"/>
  <c r="BK322" i="3"/>
  <c r="BM322" i="3"/>
  <c r="BG322" i="3"/>
  <c r="BI322" i="3"/>
  <c r="BC322" i="3"/>
  <c r="BE322" i="3"/>
  <c r="BM312" i="3"/>
  <c r="BK312" i="3"/>
  <c r="BG312" i="3"/>
  <c r="BI312" i="3"/>
  <c r="BE312" i="3"/>
  <c r="BC312" i="3"/>
  <c r="BK304" i="3"/>
  <c r="BG304" i="3"/>
  <c r="BM304" i="3"/>
  <c r="BI304" i="3"/>
  <c r="BE304" i="3"/>
  <c r="BC304" i="3"/>
  <c r="BK292" i="3"/>
  <c r="BG292" i="3"/>
  <c r="BM292" i="3"/>
  <c r="BE292" i="3"/>
  <c r="BI292" i="3"/>
  <c r="BC292" i="3"/>
  <c r="BK279" i="3"/>
  <c r="BG279" i="3"/>
  <c r="BI279" i="3"/>
  <c r="BM279" i="3"/>
  <c r="BE279" i="3"/>
  <c r="BC279" i="3"/>
  <c r="BM269" i="3"/>
  <c r="BK269" i="3"/>
  <c r="BG269" i="3"/>
  <c r="BI269" i="3"/>
  <c r="BE269" i="3"/>
  <c r="BC269" i="3"/>
  <c r="BK261" i="3"/>
  <c r="BG261" i="3"/>
  <c r="BM261" i="3"/>
  <c r="BI261" i="3"/>
  <c r="BE261" i="3"/>
  <c r="BC261" i="3"/>
  <c r="BM253" i="3"/>
  <c r="BK253" i="3"/>
  <c r="BG253" i="3"/>
  <c r="BI253" i="3"/>
  <c r="BC253" i="3"/>
  <c r="BE253" i="3"/>
  <c r="BK244" i="3"/>
  <c r="BM244" i="3"/>
  <c r="BG244" i="3"/>
  <c r="BI244" i="3"/>
  <c r="BE244" i="3"/>
  <c r="BC244" i="3"/>
  <c r="BM234" i="3"/>
  <c r="BK234" i="3"/>
  <c r="BG234" i="3"/>
  <c r="BI234" i="3"/>
  <c r="BE234" i="3"/>
  <c r="BC234" i="3"/>
  <c r="BK226" i="3"/>
  <c r="BG226" i="3"/>
  <c r="BM226" i="3"/>
  <c r="BI226" i="3"/>
  <c r="BC226" i="3"/>
  <c r="BE226" i="3"/>
  <c r="BK217" i="3"/>
  <c r="BM217" i="3"/>
  <c r="BG217" i="3"/>
  <c r="BI217" i="3"/>
  <c r="BC217" i="3"/>
  <c r="BE217" i="3"/>
  <c r="BK208" i="3"/>
  <c r="BM208" i="3"/>
  <c r="BG208" i="3"/>
  <c r="BI208" i="3"/>
  <c r="BE208" i="3"/>
  <c r="BC208" i="3"/>
  <c r="BM156" i="3"/>
  <c r="BG156" i="3"/>
  <c r="BI156" i="3"/>
  <c r="BC156" i="3"/>
  <c r="BK156" i="3"/>
  <c r="BE156" i="3"/>
  <c r="BM74" i="3"/>
  <c r="BK74" i="3"/>
  <c r="BI74" i="3"/>
  <c r="BG74" i="3"/>
  <c r="BE74" i="3"/>
  <c r="BC74" i="3"/>
  <c r="BM66" i="3"/>
  <c r="BI66" i="3"/>
  <c r="BG66" i="3"/>
  <c r="BK66" i="3"/>
  <c r="BE66" i="3"/>
  <c r="BC66" i="3"/>
  <c r="BM58" i="3"/>
  <c r="BG58" i="3"/>
  <c r="BI58" i="3"/>
  <c r="BE58" i="3"/>
  <c r="BC58" i="3"/>
  <c r="BK58" i="3"/>
  <c r="BK50" i="3"/>
  <c r="BG50" i="3"/>
  <c r="BM50" i="3"/>
  <c r="BI50" i="3"/>
  <c r="BC50" i="3"/>
  <c r="BE50" i="3"/>
  <c r="BM42" i="3"/>
  <c r="BI42" i="3"/>
  <c r="BG42" i="3"/>
  <c r="BK42" i="3"/>
  <c r="BE42" i="3"/>
  <c r="BC42" i="3"/>
  <c r="BM32" i="3"/>
  <c r="BI32" i="3"/>
  <c r="BG32" i="3"/>
  <c r="BK32" i="3"/>
  <c r="BE32" i="3"/>
  <c r="BC32" i="3"/>
  <c r="BK22" i="3"/>
  <c r="BG22" i="3"/>
  <c r="BI22" i="3"/>
  <c r="BM22" i="3"/>
  <c r="BC22" i="3"/>
  <c r="BE22" i="3"/>
  <c r="BM13" i="3"/>
  <c r="BK13" i="3"/>
  <c r="BG13" i="3"/>
  <c r="BE13" i="3"/>
  <c r="BC13" i="3"/>
  <c r="BI13" i="3"/>
  <c r="BN502" i="3"/>
  <c r="BL502" i="3"/>
  <c r="BJ502" i="3"/>
  <c r="BH502" i="3"/>
  <c r="BF502" i="3"/>
  <c r="BD502" i="3"/>
  <c r="BN461" i="3"/>
  <c r="BL461" i="3"/>
  <c r="BF461" i="3"/>
  <c r="BH461" i="3"/>
  <c r="BD461" i="3"/>
  <c r="BJ461" i="3"/>
  <c r="AM1841" i="7" l="1"/>
  <c r="AM1843" i="7" s="1"/>
  <c r="AA103" i="19"/>
  <c r="AA4" i="19" s="1"/>
  <c r="AA5" i="19" s="1"/>
  <c r="Y5" i="19"/>
  <c r="D515" i="3"/>
  <c r="D513" i="3"/>
  <c r="D625" i="3"/>
  <c r="D607" i="3"/>
  <c r="AM607" i="3" l="1"/>
  <c r="AN607" i="3"/>
  <c r="AO607" i="3"/>
  <c r="AM515" i="3"/>
  <c r="AN515" i="3"/>
  <c r="AO515" i="3"/>
  <c r="AM625" i="3"/>
  <c r="AN625" i="3"/>
  <c r="AO625" i="3"/>
  <c r="AM513" i="3"/>
  <c r="AN513" i="3"/>
  <c r="AO513" i="3"/>
  <c r="AN1843" i="7"/>
  <c r="E625" i="3"/>
  <c r="E607" i="3"/>
  <c r="E513" i="3"/>
  <c r="E515" i="3"/>
  <c r="CO513" i="3" l="1"/>
  <c r="CB513" i="3"/>
  <c r="CB515" i="3"/>
  <c r="CO515" i="3"/>
  <c r="CB607" i="3"/>
  <c r="CO607" i="3"/>
  <c r="CB625" i="3"/>
  <c r="CO625" i="3"/>
  <c r="BZ607" i="3"/>
  <c r="BX607" i="3"/>
  <c r="BV607" i="3"/>
  <c r="BZ513" i="3"/>
  <c r="BV513" i="3"/>
  <c r="BX513" i="3"/>
  <c r="BX625" i="3"/>
  <c r="BZ625" i="3"/>
  <c r="BV625" i="3"/>
  <c r="BZ515" i="3"/>
  <c r="BX515" i="3"/>
  <c r="BV515" i="3"/>
  <c r="BT515" i="3"/>
  <c r="BR515" i="3"/>
  <c r="BP515" i="3"/>
  <c r="BR513" i="3"/>
  <c r="BT513" i="3"/>
  <c r="BP513" i="3"/>
  <c r="BN607" i="3"/>
  <c r="BT607" i="3"/>
  <c r="BP607" i="3"/>
  <c r="BR607" i="3"/>
  <c r="BD625" i="3"/>
  <c r="BT625" i="3"/>
  <c r="BR625" i="3"/>
  <c r="BP625" i="3"/>
  <c r="BH625" i="3"/>
  <c r="BL625" i="3"/>
  <c r="BF625" i="3"/>
  <c r="BJ607" i="3"/>
  <c r="BL607" i="3"/>
  <c r="BJ625" i="3"/>
  <c r="BN625" i="3"/>
  <c r="BD607" i="3"/>
  <c r="BF607" i="3"/>
  <c r="BH607" i="3"/>
  <c r="BN515" i="3"/>
  <c r="BL515" i="3"/>
  <c r="BJ515" i="3"/>
  <c r="BF515" i="3"/>
  <c r="BH515" i="3"/>
  <c r="BD515" i="3"/>
  <c r="BN513" i="3"/>
  <c r="BL513" i="3"/>
  <c r="BF513" i="3"/>
  <c r="BJ513" i="3"/>
  <c r="BD513" i="3"/>
  <c r="BH513" i="3"/>
  <c r="E1362" i="15" l="1"/>
  <c r="E1363" i="15"/>
  <c r="E1364" i="15"/>
  <c r="E1365" i="15"/>
  <c r="E1366" i="15"/>
  <c r="E1367" i="15"/>
  <c r="E1358" i="15"/>
  <c r="E1359" i="15"/>
  <c r="E1360" i="15"/>
  <c r="E1361" i="15"/>
  <c r="E1351" i="15"/>
  <c r="E1352" i="15"/>
  <c r="E1353" i="15"/>
  <c r="E1354" i="15"/>
  <c r="E1355" i="15"/>
  <c r="E1356" i="15"/>
  <c r="E1357" i="15"/>
  <c r="E1337" i="15"/>
  <c r="E1338" i="15"/>
  <c r="E1339" i="15"/>
  <c r="E1340" i="15"/>
  <c r="E1341" i="15"/>
  <c r="E1342" i="15"/>
  <c r="E1343" i="15"/>
  <c r="E1344" i="15"/>
  <c r="E1345" i="15"/>
  <c r="E1346" i="15"/>
  <c r="E1347" i="15"/>
  <c r="E1348" i="15"/>
  <c r="E1349" i="15"/>
  <c r="E1350" i="15"/>
  <c r="E1326" i="15"/>
  <c r="E1327" i="15"/>
  <c r="E1328" i="15"/>
  <c r="E1329" i="15"/>
  <c r="E1330" i="15"/>
  <c r="E1331" i="15"/>
  <c r="E1332" i="15"/>
  <c r="E1333" i="15"/>
  <c r="E1334" i="15"/>
  <c r="E1335" i="15"/>
  <c r="E1336" i="15"/>
  <c r="E1323" i="15"/>
  <c r="E1324" i="15"/>
  <c r="E1325" i="15"/>
  <c r="E1319" i="15"/>
  <c r="E1320" i="15"/>
  <c r="E1321" i="15"/>
  <c r="E1322" i="15"/>
  <c r="E1317" i="15"/>
  <c r="E1318" i="15"/>
  <c r="E1314" i="15"/>
  <c r="E1315" i="15"/>
  <c r="E1316" i="15"/>
  <c r="E1312" i="15"/>
  <c r="E1313" i="15"/>
  <c r="E1307" i="15"/>
  <c r="E1308" i="15"/>
  <c r="E1309" i="15"/>
  <c r="E1310" i="15"/>
  <c r="E1311" i="15"/>
  <c r="E1295" i="15"/>
  <c r="E1296" i="15"/>
  <c r="E1297" i="15"/>
  <c r="E1298" i="15"/>
  <c r="E1299" i="15"/>
  <c r="E1300" i="15"/>
  <c r="E1301" i="15"/>
  <c r="E1302" i="15"/>
  <c r="E1303" i="15"/>
  <c r="E1304" i="15"/>
  <c r="E1305" i="15"/>
  <c r="E1306" i="15"/>
  <c r="E1287" i="15"/>
  <c r="E1288" i="15"/>
  <c r="E1289" i="15"/>
  <c r="E1290" i="15"/>
  <c r="E1291" i="15"/>
  <c r="E1292" i="15"/>
  <c r="E1293" i="15"/>
  <c r="E1294" i="15"/>
  <c r="E1283" i="15"/>
  <c r="E1284" i="15"/>
  <c r="E1285" i="15"/>
  <c r="E1286" i="15"/>
  <c r="E1279" i="15"/>
  <c r="E1280" i="15"/>
  <c r="E1281" i="15"/>
  <c r="E1282" i="15"/>
  <c r="E1273" i="15"/>
  <c r="E1274" i="15"/>
  <c r="E1275" i="15"/>
  <c r="E1276" i="15"/>
  <c r="E1277" i="15"/>
  <c r="E1278" i="15"/>
  <c r="E1268" i="15"/>
  <c r="E1269" i="15"/>
  <c r="E1270" i="15"/>
  <c r="E1271" i="15"/>
  <c r="E1272" i="15"/>
  <c r="E1265" i="15"/>
  <c r="E1266" i="15"/>
  <c r="E1267" i="15"/>
  <c r="E1261" i="15"/>
  <c r="E1262" i="15"/>
  <c r="E1263" i="15"/>
  <c r="E1264" i="15"/>
  <c r="E1249" i="15"/>
  <c r="E1250" i="15"/>
  <c r="E1251" i="15"/>
  <c r="E1252" i="15"/>
  <c r="E1253" i="15"/>
  <c r="E1254" i="15"/>
  <c r="E1255" i="15"/>
  <c r="E1256" i="15"/>
  <c r="E1257" i="15"/>
  <c r="E1258" i="15"/>
  <c r="E1259" i="15"/>
  <c r="E1260" i="15"/>
  <c r="E1240" i="15"/>
  <c r="E1241" i="15"/>
  <c r="E1242" i="15"/>
  <c r="E1243" i="15"/>
  <c r="E1244" i="15"/>
  <c r="E1245" i="15"/>
  <c r="E1246" i="15"/>
  <c r="E1247" i="15"/>
  <c r="E1248" i="15"/>
  <c r="E1236" i="15"/>
  <c r="E1237" i="15"/>
  <c r="E1238" i="15"/>
  <c r="E1239" i="15"/>
  <c r="E1231" i="15"/>
  <c r="E1232" i="15"/>
  <c r="E1233" i="15"/>
  <c r="E1234" i="15"/>
  <c r="E1235" i="15"/>
  <c r="E1221" i="15"/>
  <c r="E1222" i="15"/>
  <c r="E1223" i="15"/>
  <c r="E1224" i="15"/>
  <c r="E1225" i="15"/>
  <c r="E1226" i="15"/>
  <c r="E1227" i="15"/>
  <c r="E1228" i="15"/>
  <c r="E1229" i="15"/>
  <c r="E1230" i="15"/>
  <c r="E1176" i="15"/>
  <c r="E1177" i="15"/>
  <c r="E1178" i="15"/>
  <c r="E1179" i="15"/>
  <c r="E1180" i="15"/>
  <c r="E1181" i="15"/>
  <c r="E1182" i="15"/>
  <c r="E1183" i="15"/>
  <c r="E1184" i="15"/>
  <c r="E1185" i="15"/>
  <c r="E1186" i="15"/>
  <c r="E1187" i="15"/>
  <c r="E1188" i="15"/>
  <c r="E1189" i="15"/>
  <c r="E1190" i="15"/>
  <c r="E1191" i="15"/>
  <c r="E1192" i="15"/>
  <c r="E1193" i="15"/>
  <c r="E1194" i="15"/>
  <c r="E1195" i="15"/>
  <c r="E1196" i="15"/>
  <c r="E1197" i="15"/>
  <c r="E1198" i="15"/>
  <c r="E1199" i="15"/>
  <c r="E1200" i="15"/>
  <c r="E1201" i="15"/>
  <c r="E1202" i="15"/>
  <c r="E1203" i="15"/>
  <c r="E1204" i="15"/>
  <c r="E1205" i="15"/>
  <c r="E1206" i="15"/>
  <c r="E1207" i="15"/>
  <c r="E1208" i="15"/>
  <c r="E1209" i="15"/>
  <c r="E1210" i="15"/>
  <c r="E1211" i="15"/>
  <c r="E1212" i="15"/>
  <c r="E1213" i="15"/>
  <c r="E1214" i="15"/>
  <c r="E1215" i="15"/>
  <c r="E1216" i="15"/>
  <c r="E1217" i="15"/>
  <c r="E1218" i="15"/>
  <c r="E1219" i="15"/>
  <c r="E1220" i="15"/>
  <c r="E993" i="15"/>
  <c r="E994" i="15"/>
  <c r="E995" i="15"/>
  <c r="E996" i="15"/>
  <c r="E997" i="15"/>
  <c r="E998" i="15"/>
  <c r="E999" i="15"/>
  <c r="E1000" i="15"/>
  <c r="E1001" i="15"/>
  <c r="E1002" i="15"/>
  <c r="E1003" i="15"/>
  <c r="E1004" i="15"/>
  <c r="E1005" i="15"/>
  <c r="E1006" i="15"/>
  <c r="E1007" i="15"/>
  <c r="E1008" i="15"/>
  <c r="E1009" i="15"/>
  <c r="E1010" i="15"/>
  <c r="E1011" i="15"/>
  <c r="E1012" i="15"/>
  <c r="E1013" i="15"/>
  <c r="E1014" i="15"/>
  <c r="E1015" i="15"/>
  <c r="E1016" i="15"/>
  <c r="E1017" i="15"/>
  <c r="E1018" i="15"/>
  <c r="E1019" i="15"/>
  <c r="E1020" i="15"/>
  <c r="E1021" i="15"/>
  <c r="E1022" i="15"/>
  <c r="E1023" i="15"/>
  <c r="E1024" i="15"/>
  <c r="E1025" i="15"/>
  <c r="E1026" i="15"/>
  <c r="E1027" i="15"/>
  <c r="E1028" i="15"/>
  <c r="E1029" i="15"/>
  <c r="E1030" i="15"/>
  <c r="E1031" i="15"/>
  <c r="E1032" i="15"/>
  <c r="E1033" i="15"/>
  <c r="E1034" i="15"/>
  <c r="E1035" i="15"/>
  <c r="E1036" i="15"/>
  <c r="E1037" i="15"/>
  <c r="E1038" i="15"/>
  <c r="E1039" i="15"/>
  <c r="E1040" i="15"/>
  <c r="E1041" i="15"/>
  <c r="E1042" i="15"/>
  <c r="E1043" i="15"/>
  <c r="E1044" i="15"/>
  <c r="E1045" i="15"/>
  <c r="E1046" i="15"/>
  <c r="E1047" i="15"/>
  <c r="E1048" i="15"/>
  <c r="E1049" i="15"/>
  <c r="E1050" i="15"/>
  <c r="E1051" i="15"/>
  <c r="E1052" i="15"/>
  <c r="E1053" i="15"/>
  <c r="E1054" i="15"/>
  <c r="E1055" i="15"/>
  <c r="E1056" i="15"/>
  <c r="E1057" i="15"/>
  <c r="E1058" i="15"/>
  <c r="E1059" i="15"/>
  <c r="E1060" i="15"/>
  <c r="E1061" i="15"/>
  <c r="E1062" i="15"/>
  <c r="E1063" i="15"/>
  <c r="E1064" i="15"/>
  <c r="E1065" i="15"/>
  <c r="E1066" i="15"/>
  <c r="E1067" i="15"/>
  <c r="E1068" i="15"/>
  <c r="E1069" i="15"/>
  <c r="E1070" i="15"/>
  <c r="E1071" i="15"/>
  <c r="E1072" i="15"/>
  <c r="E1073" i="15"/>
  <c r="E1074" i="15"/>
  <c r="E1075" i="15"/>
  <c r="E1076" i="15"/>
  <c r="E1077" i="15"/>
  <c r="E1078" i="15"/>
  <c r="E1079" i="15"/>
  <c r="E1080" i="15"/>
  <c r="E1081" i="15"/>
  <c r="E1082" i="15"/>
  <c r="E1083" i="15"/>
  <c r="E1084" i="15"/>
  <c r="E1085" i="15"/>
  <c r="E1086" i="15"/>
  <c r="E1087" i="15"/>
  <c r="E1088" i="15"/>
  <c r="E1089" i="15"/>
  <c r="E1090" i="15"/>
  <c r="E1091" i="15"/>
  <c r="E1092" i="15"/>
  <c r="E1093" i="15"/>
  <c r="E1094" i="15"/>
  <c r="E1095" i="15"/>
  <c r="E1096" i="15"/>
  <c r="E1097" i="15"/>
  <c r="E1098" i="15"/>
  <c r="E1099" i="15"/>
  <c r="E1100" i="15"/>
  <c r="E1101" i="15"/>
  <c r="E1102" i="15"/>
  <c r="E1103" i="15"/>
  <c r="E1104" i="15"/>
  <c r="E1105" i="15"/>
  <c r="E1106" i="15"/>
  <c r="E1107" i="15"/>
  <c r="E1108" i="15"/>
  <c r="E1109" i="15"/>
  <c r="E1110" i="15"/>
  <c r="E1111" i="15"/>
  <c r="E1112" i="15"/>
  <c r="E1113" i="15"/>
  <c r="E1114" i="15"/>
  <c r="E1115" i="15"/>
  <c r="E1116" i="15"/>
  <c r="E1117" i="15"/>
  <c r="E1118" i="15"/>
  <c r="E1119" i="15"/>
  <c r="E1120" i="15"/>
  <c r="E1121" i="15"/>
  <c r="E1122" i="15"/>
  <c r="E1123" i="15"/>
  <c r="E1124" i="15"/>
  <c r="E1125" i="15"/>
  <c r="E1126" i="15"/>
  <c r="E1127" i="15"/>
  <c r="E1128" i="15"/>
  <c r="E1129" i="15"/>
  <c r="E1130" i="15"/>
  <c r="E1131" i="15"/>
  <c r="E1132" i="15"/>
  <c r="E1133" i="15"/>
  <c r="E1134" i="15"/>
  <c r="E1135" i="15"/>
  <c r="E1136" i="15"/>
  <c r="E1137" i="15"/>
  <c r="E1138" i="15"/>
  <c r="E1139" i="15"/>
  <c r="E1140" i="15"/>
  <c r="E1141" i="15"/>
  <c r="E1142" i="15"/>
  <c r="E1143" i="15"/>
  <c r="E1144" i="15"/>
  <c r="E1145" i="15"/>
  <c r="E1146" i="15"/>
  <c r="E1147" i="15"/>
  <c r="E1148" i="15"/>
  <c r="E1149" i="15"/>
  <c r="E1150" i="15"/>
  <c r="E1151" i="15"/>
  <c r="E1152" i="15"/>
  <c r="E1153" i="15"/>
  <c r="E1154" i="15"/>
  <c r="E1155" i="15"/>
  <c r="E1156" i="15"/>
  <c r="E1157" i="15"/>
  <c r="E1158" i="15"/>
  <c r="E1159" i="15"/>
  <c r="E1160" i="15"/>
  <c r="E1161" i="15"/>
  <c r="E1162" i="15"/>
  <c r="E1163" i="15"/>
  <c r="E1164" i="15"/>
  <c r="E1165" i="15"/>
  <c r="E1166" i="15"/>
  <c r="E1167" i="15"/>
  <c r="E1168" i="15"/>
  <c r="E1169" i="15"/>
  <c r="E1170" i="15"/>
  <c r="E1171" i="15"/>
  <c r="E1172" i="15"/>
  <c r="E1173" i="15"/>
  <c r="E1174" i="15"/>
  <c r="E1175" i="15"/>
  <c r="E788" i="15"/>
  <c r="E789" i="15"/>
  <c r="E790" i="15"/>
  <c r="E791" i="15"/>
  <c r="E792" i="15"/>
  <c r="E793" i="15"/>
  <c r="E794" i="15"/>
  <c r="E795" i="15"/>
  <c r="E796" i="15"/>
  <c r="E797" i="15"/>
  <c r="E798" i="15"/>
  <c r="E799" i="15"/>
  <c r="E800" i="15"/>
  <c r="E801" i="15"/>
  <c r="E802" i="15"/>
  <c r="E803" i="15"/>
  <c r="E804" i="15"/>
  <c r="E805" i="15"/>
  <c r="E806" i="15"/>
  <c r="E807" i="15"/>
  <c r="E808" i="15"/>
  <c r="E809" i="15"/>
  <c r="E810" i="15"/>
  <c r="E811" i="15"/>
  <c r="E812" i="15"/>
  <c r="E813" i="15"/>
  <c r="E814" i="15"/>
  <c r="E815" i="15"/>
  <c r="E816" i="15"/>
  <c r="E817" i="15"/>
  <c r="E818" i="15"/>
  <c r="E819" i="15"/>
  <c r="E820" i="15"/>
  <c r="E821" i="15"/>
  <c r="E822" i="15"/>
  <c r="E823" i="15"/>
  <c r="E824" i="15"/>
  <c r="E825" i="15"/>
  <c r="E826" i="15"/>
  <c r="E827" i="15"/>
  <c r="E828" i="15"/>
  <c r="E829" i="15"/>
  <c r="E830" i="15"/>
  <c r="E831" i="15"/>
  <c r="E832" i="15"/>
  <c r="E833" i="15"/>
  <c r="E834" i="15"/>
  <c r="E835" i="15"/>
  <c r="E836" i="15"/>
  <c r="E837" i="15"/>
  <c r="E838" i="15"/>
  <c r="E839" i="15"/>
  <c r="E840" i="15"/>
  <c r="E841" i="15"/>
  <c r="E842" i="15"/>
  <c r="E843" i="15"/>
  <c r="E844" i="15"/>
  <c r="E845" i="15"/>
  <c r="E846" i="15"/>
  <c r="E847" i="15"/>
  <c r="E848" i="15"/>
  <c r="E849" i="15"/>
  <c r="E850" i="15"/>
  <c r="E851" i="15"/>
  <c r="E852" i="15"/>
  <c r="E853" i="15"/>
  <c r="E854" i="15"/>
  <c r="E855" i="15"/>
  <c r="E856" i="15"/>
  <c r="E857" i="15"/>
  <c r="E858" i="15"/>
  <c r="E859" i="15"/>
  <c r="E860" i="15"/>
  <c r="E861" i="15"/>
  <c r="E862" i="15"/>
  <c r="E863" i="15"/>
  <c r="E864" i="15"/>
  <c r="E865" i="15"/>
  <c r="E866" i="15"/>
  <c r="E867" i="15"/>
  <c r="E868" i="15"/>
  <c r="E869" i="15"/>
  <c r="E870" i="15"/>
  <c r="E871" i="15"/>
  <c r="E872" i="15"/>
  <c r="E873" i="15"/>
  <c r="E874" i="15"/>
  <c r="E875" i="15"/>
  <c r="E876" i="15"/>
  <c r="E877" i="15"/>
  <c r="E878" i="15"/>
  <c r="E879" i="15"/>
  <c r="E880" i="15"/>
  <c r="E881" i="15"/>
  <c r="E882" i="15"/>
  <c r="E883" i="15"/>
  <c r="E884" i="15"/>
  <c r="E885" i="15"/>
  <c r="E886" i="15"/>
  <c r="E887" i="15"/>
  <c r="E888" i="15"/>
  <c r="E889" i="15"/>
  <c r="E890" i="15"/>
  <c r="E891" i="15"/>
  <c r="E892" i="15"/>
  <c r="E893" i="15"/>
  <c r="E894" i="15"/>
  <c r="E895" i="15"/>
  <c r="E896" i="15"/>
  <c r="E897" i="15"/>
  <c r="E898" i="15"/>
  <c r="E899" i="15"/>
  <c r="E900" i="15"/>
  <c r="E901" i="15"/>
  <c r="E902" i="15"/>
  <c r="E903" i="15"/>
  <c r="E904" i="15"/>
  <c r="E905" i="15"/>
  <c r="E906" i="15"/>
  <c r="E907" i="15"/>
  <c r="E908" i="15"/>
  <c r="E909" i="15"/>
  <c r="E910" i="15"/>
  <c r="E911" i="15"/>
  <c r="E912" i="15"/>
  <c r="E913" i="15"/>
  <c r="E914" i="15"/>
  <c r="E915" i="15"/>
  <c r="E916" i="15"/>
  <c r="E917" i="15"/>
  <c r="E918" i="15"/>
  <c r="E919" i="15"/>
  <c r="E920" i="15"/>
  <c r="E921" i="15"/>
  <c r="E922" i="15"/>
  <c r="E923" i="15"/>
  <c r="E924" i="15"/>
  <c r="E925" i="15"/>
  <c r="E926" i="15"/>
  <c r="E927" i="15"/>
  <c r="E928" i="15"/>
  <c r="E929" i="15"/>
  <c r="E930" i="15"/>
  <c r="E931" i="15"/>
  <c r="E932" i="15"/>
  <c r="E933" i="15"/>
  <c r="E934" i="15"/>
  <c r="E935" i="15"/>
  <c r="E936" i="15"/>
  <c r="E937" i="15"/>
  <c r="E938" i="15"/>
  <c r="E939" i="15"/>
  <c r="E940" i="15"/>
  <c r="E941" i="15"/>
  <c r="E942" i="15"/>
  <c r="E943" i="15"/>
  <c r="E944" i="15"/>
  <c r="E945" i="15"/>
  <c r="E946" i="15"/>
  <c r="E947" i="15"/>
  <c r="E948" i="15"/>
  <c r="E949" i="15"/>
  <c r="E950" i="15"/>
  <c r="E951" i="15"/>
  <c r="E952" i="15"/>
  <c r="E953" i="15"/>
  <c r="E954" i="15"/>
  <c r="E955" i="15"/>
  <c r="E956" i="15"/>
  <c r="E957" i="15"/>
  <c r="E958" i="15"/>
  <c r="E959" i="15"/>
  <c r="E960" i="15"/>
  <c r="E961" i="15"/>
  <c r="E962" i="15"/>
  <c r="E963" i="15"/>
  <c r="E964" i="15"/>
  <c r="E965" i="15"/>
  <c r="E966" i="15"/>
  <c r="E967" i="15"/>
  <c r="E968" i="15"/>
  <c r="E969" i="15"/>
  <c r="E970" i="15"/>
  <c r="E971" i="15"/>
  <c r="E972" i="15"/>
  <c r="E973" i="15"/>
  <c r="E974" i="15"/>
  <c r="E975" i="15"/>
  <c r="E976" i="15"/>
  <c r="E977" i="15"/>
  <c r="E978" i="15"/>
  <c r="E979" i="15"/>
  <c r="E980" i="15"/>
  <c r="E981" i="15"/>
  <c r="E982" i="15"/>
  <c r="E983" i="15"/>
  <c r="E984" i="15"/>
  <c r="E985" i="15"/>
  <c r="E986" i="15"/>
  <c r="E987" i="15"/>
  <c r="E988" i="15"/>
  <c r="E989" i="15"/>
  <c r="E990" i="15"/>
  <c r="E991" i="15"/>
  <c r="E992" i="15"/>
  <c r="E779" i="15"/>
  <c r="E780" i="15"/>
  <c r="E781" i="15"/>
  <c r="E782" i="15"/>
  <c r="E783" i="15"/>
  <c r="E784" i="15"/>
  <c r="E785" i="15"/>
  <c r="E786" i="15"/>
  <c r="E787" i="15"/>
  <c r="E777" i="15"/>
  <c r="E778" i="15"/>
  <c r="E725" i="15"/>
  <c r="E726" i="15"/>
  <c r="E727" i="15"/>
  <c r="E728" i="15"/>
  <c r="E729" i="15"/>
  <c r="E730" i="15"/>
  <c r="E731" i="15"/>
  <c r="E732" i="15"/>
  <c r="E733" i="15"/>
  <c r="E734" i="15"/>
  <c r="E735" i="15"/>
  <c r="E736" i="15"/>
  <c r="E737" i="15"/>
  <c r="E738" i="15"/>
  <c r="E739" i="15"/>
  <c r="E740" i="15"/>
  <c r="E741" i="15"/>
  <c r="E742" i="15"/>
  <c r="E743" i="15"/>
  <c r="E744" i="15"/>
  <c r="E745" i="15"/>
  <c r="E746" i="15"/>
  <c r="E747" i="15"/>
  <c r="E748" i="15"/>
  <c r="E749" i="15"/>
  <c r="E750" i="15"/>
  <c r="E751" i="15"/>
  <c r="E752" i="15"/>
  <c r="E753" i="15"/>
  <c r="E754" i="15"/>
  <c r="E755" i="15"/>
  <c r="E756" i="15"/>
  <c r="E757" i="15"/>
  <c r="E758" i="15"/>
  <c r="E759" i="15"/>
  <c r="E760" i="15"/>
  <c r="E761" i="15"/>
  <c r="E762" i="15"/>
  <c r="E763" i="15"/>
  <c r="E764" i="15"/>
  <c r="E765" i="15"/>
  <c r="E766" i="15"/>
  <c r="E767" i="15"/>
  <c r="E768" i="15"/>
  <c r="E769" i="15"/>
  <c r="E770" i="15"/>
  <c r="E771" i="15"/>
  <c r="E772" i="15"/>
  <c r="E773" i="15"/>
  <c r="E774" i="15"/>
  <c r="E775" i="15"/>
  <c r="E776" i="15"/>
  <c r="E723" i="15"/>
  <c r="E724" i="15"/>
  <c r="E718" i="15"/>
  <c r="E719" i="15"/>
  <c r="E720" i="15"/>
  <c r="E721" i="15"/>
  <c r="E722" i="15"/>
  <c r="E716" i="15"/>
  <c r="E717" i="15"/>
  <c r="E707" i="15"/>
  <c r="E708" i="15"/>
  <c r="E709" i="15"/>
  <c r="E710" i="15"/>
  <c r="E711" i="15"/>
  <c r="E712" i="15"/>
  <c r="E713" i="15"/>
  <c r="E714" i="15"/>
  <c r="E715" i="15"/>
  <c r="E696" i="15"/>
  <c r="E697" i="15"/>
  <c r="E698" i="15"/>
  <c r="E699" i="15"/>
  <c r="E700" i="15"/>
  <c r="E701" i="15"/>
  <c r="E702" i="15"/>
  <c r="E703" i="15"/>
  <c r="E704" i="15"/>
  <c r="E705" i="15"/>
  <c r="E706" i="15"/>
  <c r="E678" i="15"/>
  <c r="E679" i="15"/>
  <c r="E680" i="15"/>
  <c r="E681" i="15"/>
  <c r="E682" i="15"/>
  <c r="E683" i="15"/>
  <c r="E684" i="15"/>
  <c r="E685" i="15"/>
  <c r="E686" i="15"/>
  <c r="E687" i="15"/>
  <c r="E688" i="15"/>
  <c r="E689" i="15"/>
  <c r="E690" i="15"/>
  <c r="E691" i="15"/>
  <c r="E692" i="15"/>
  <c r="E693" i="15"/>
  <c r="E694" i="15"/>
  <c r="E695" i="15"/>
  <c r="E609" i="15"/>
  <c r="E610" i="15"/>
  <c r="E611" i="15"/>
  <c r="E612" i="15"/>
  <c r="E613" i="15"/>
  <c r="E614" i="15"/>
  <c r="E615" i="15"/>
  <c r="E616" i="15"/>
  <c r="E617" i="15"/>
  <c r="E618" i="15"/>
  <c r="E619" i="15"/>
  <c r="E620" i="15"/>
  <c r="E621" i="15"/>
  <c r="E622" i="15"/>
  <c r="E623" i="15"/>
  <c r="E624" i="15"/>
  <c r="E625" i="15"/>
  <c r="E626" i="15"/>
  <c r="E627" i="15"/>
  <c r="E628" i="15"/>
  <c r="E629" i="15"/>
  <c r="E630" i="15"/>
  <c r="E631" i="15"/>
  <c r="E632" i="15"/>
  <c r="E633" i="15"/>
  <c r="E634" i="15"/>
  <c r="E635" i="15"/>
  <c r="E636" i="15"/>
  <c r="E637" i="15"/>
  <c r="E638" i="15"/>
  <c r="E639" i="15"/>
  <c r="E640" i="15"/>
  <c r="E641" i="15"/>
  <c r="E642" i="15"/>
  <c r="E643" i="15"/>
  <c r="E644" i="15"/>
  <c r="E645" i="15"/>
  <c r="E646" i="15"/>
  <c r="E647" i="15"/>
  <c r="E648" i="15"/>
  <c r="E649" i="15"/>
  <c r="E650" i="15"/>
  <c r="E651" i="15"/>
  <c r="E652" i="15"/>
  <c r="E653" i="15"/>
  <c r="E654" i="15"/>
  <c r="E655" i="15"/>
  <c r="E656" i="15"/>
  <c r="E657" i="15"/>
  <c r="E658" i="15"/>
  <c r="E659" i="15"/>
  <c r="E660" i="15"/>
  <c r="E661" i="15"/>
  <c r="E662" i="15"/>
  <c r="E663" i="15"/>
  <c r="E664" i="15"/>
  <c r="E665" i="15"/>
  <c r="E666" i="15"/>
  <c r="E667" i="15"/>
  <c r="E668" i="15"/>
  <c r="E669" i="15"/>
  <c r="E670" i="15"/>
  <c r="E671" i="15"/>
  <c r="E672" i="15"/>
  <c r="E673" i="15"/>
  <c r="E674" i="15"/>
  <c r="E675" i="15"/>
  <c r="E676" i="15"/>
  <c r="E677" i="15"/>
  <c r="E603" i="15"/>
  <c r="E604" i="15"/>
  <c r="E605" i="15"/>
  <c r="E606" i="15"/>
  <c r="E607" i="15"/>
  <c r="E608" i="15"/>
  <c r="E596" i="15"/>
  <c r="E597" i="15"/>
  <c r="E598" i="15"/>
  <c r="E599" i="15"/>
  <c r="E600" i="15"/>
  <c r="E601" i="15"/>
  <c r="E602" i="15"/>
  <c r="E586" i="15"/>
  <c r="E587" i="15"/>
  <c r="E588" i="15"/>
  <c r="E589" i="15"/>
  <c r="E590" i="15"/>
  <c r="E591" i="15"/>
  <c r="E592" i="15"/>
  <c r="E593" i="15"/>
  <c r="E594" i="15"/>
  <c r="E595" i="15"/>
  <c r="E578" i="15"/>
  <c r="E579" i="15"/>
  <c r="E580" i="15"/>
  <c r="E581" i="15"/>
  <c r="E582" i="15"/>
  <c r="E583" i="15"/>
  <c r="E584" i="15"/>
  <c r="E585" i="15"/>
  <c r="E575" i="15"/>
  <c r="E576" i="15"/>
  <c r="E577" i="15"/>
  <c r="E571" i="15"/>
  <c r="E572" i="15"/>
  <c r="E573" i="15"/>
  <c r="E574" i="15"/>
  <c r="E561" i="15"/>
  <c r="E562" i="15"/>
  <c r="E563" i="15"/>
  <c r="E564" i="15"/>
  <c r="E565" i="15"/>
  <c r="E566" i="15"/>
  <c r="E567" i="15"/>
  <c r="E568" i="15"/>
  <c r="E569" i="15"/>
  <c r="E570" i="15"/>
  <c r="E552" i="15"/>
  <c r="E553" i="15"/>
  <c r="E554" i="15"/>
  <c r="E555" i="15"/>
  <c r="E556" i="15"/>
  <c r="E557" i="15"/>
  <c r="E558" i="15"/>
  <c r="E559" i="15"/>
  <c r="E560" i="15"/>
  <c r="E544" i="15"/>
  <c r="E545" i="15"/>
  <c r="E546" i="15"/>
  <c r="E547" i="15"/>
  <c r="E548" i="15"/>
  <c r="E549" i="15"/>
  <c r="E550" i="15"/>
  <c r="E551" i="15"/>
  <c r="E538" i="15"/>
  <c r="E539" i="15"/>
  <c r="E540" i="15"/>
  <c r="E541" i="15"/>
  <c r="E542" i="15"/>
  <c r="E543" i="15"/>
  <c r="E518" i="15"/>
  <c r="E519" i="15"/>
  <c r="E520" i="15"/>
  <c r="E521" i="15"/>
  <c r="E522" i="15"/>
  <c r="E523" i="15"/>
  <c r="E524" i="15"/>
  <c r="E525" i="15"/>
  <c r="E526" i="15"/>
  <c r="E527" i="15"/>
  <c r="E528" i="15"/>
  <c r="E529" i="15"/>
  <c r="E530" i="15"/>
  <c r="E531" i="15"/>
  <c r="E532" i="15"/>
  <c r="E533" i="15"/>
  <c r="E534" i="15"/>
  <c r="E535" i="15"/>
  <c r="E536" i="15"/>
  <c r="E537" i="15"/>
  <c r="E501" i="15"/>
  <c r="E502" i="15"/>
  <c r="E503" i="15"/>
  <c r="E504" i="15"/>
  <c r="E505" i="15"/>
  <c r="E506" i="15"/>
  <c r="E507" i="15"/>
  <c r="E508" i="15"/>
  <c r="E509" i="15"/>
  <c r="E510" i="15"/>
  <c r="E511" i="15"/>
  <c r="E512" i="15"/>
  <c r="E513" i="15"/>
  <c r="E514" i="15"/>
  <c r="E515" i="15"/>
  <c r="E516" i="15"/>
  <c r="E517" i="15"/>
  <c r="E498" i="15"/>
  <c r="E499" i="15"/>
  <c r="E500" i="15"/>
  <c r="E494" i="15"/>
  <c r="E495" i="15"/>
  <c r="E496" i="15"/>
  <c r="E497" i="15"/>
  <c r="E485" i="15"/>
  <c r="E486" i="15"/>
  <c r="E487" i="15"/>
  <c r="E488" i="15"/>
  <c r="E489" i="15"/>
  <c r="E490" i="15"/>
  <c r="E491" i="15"/>
  <c r="E492" i="15"/>
  <c r="E493" i="15"/>
  <c r="E473" i="15"/>
  <c r="E474" i="15"/>
  <c r="E475" i="15"/>
  <c r="E476" i="15"/>
  <c r="E477" i="15"/>
  <c r="E478" i="15"/>
  <c r="E479" i="15"/>
  <c r="E480" i="15"/>
  <c r="E481" i="15"/>
  <c r="E482" i="15"/>
  <c r="E483" i="15"/>
  <c r="E484" i="15"/>
  <c r="E468" i="15"/>
  <c r="E469" i="15"/>
  <c r="E470" i="15"/>
  <c r="E471" i="15"/>
  <c r="E472" i="15"/>
  <c r="E459" i="15"/>
  <c r="E460" i="15"/>
  <c r="E461" i="15"/>
  <c r="E462" i="15"/>
  <c r="E463" i="15"/>
  <c r="E464" i="15"/>
  <c r="E465" i="15"/>
  <c r="E466" i="15"/>
  <c r="E467" i="15"/>
  <c r="E447" i="15"/>
  <c r="E448" i="15"/>
  <c r="E449" i="15"/>
  <c r="E450" i="15"/>
  <c r="E451" i="15"/>
  <c r="E452" i="15"/>
  <c r="E453" i="15"/>
  <c r="E454" i="15"/>
  <c r="E455" i="15"/>
  <c r="E456" i="15"/>
  <c r="E457" i="15"/>
  <c r="E458" i="15"/>
  <c r="E443" i="15"/>
  <c r="E444" i="15"/>
  <c r="E445" i="15"/>
  <c r="E446" i="15"/>
  <c r="E442" i="15"/>
  <c r="E426" i="15"/>
  <c r="E427" i="15"/>
  <c r="E428" i="15"/>
  <c r="E429" i="15"/>
  <c r="E430" i="15"/>
  <c r="E431" i="15"/>
  <c r="E432" i="15"/>
  <c r="E433" i="15"/>
  <c r="E434" i="15"/>
  <c r="E435" i="15"/>
  <c r="E436" i="15"/>
  <c r="E437" i="15"/>
  <c r="E438" i="15"/>
  <c r="E439" i="15"/>
  <c r="E440" i="15"/>
  <c r="E441" i="15"/>
  <c r="E418" i="15"/>
  <c r="E419" i="15"/>
  <c r="E420" i="15"/>
  <c r="E421" i="15"/>
  <c r="E422" i="15"/>
  <c r="E423" i="15"/>
  <c r="E424" i="15"/>
  <c r="E425" i="15"/>
  <c r="E408" i="15"/>
  <c r="E409" i="15"/>
  <c r="E410" i="15"/>
  <c r="E411" i="15"/>
  <c r="E412" i="15"/>
  <c r="E413" i="15"/>
  <c r="E414" i="15"/>
  <c r="E415" i="15"/>
  <c r="E416" i="15"/>
  <c r="E417" i="15"/>
  <c r="E403" i="15"/>
  <c r="E404" i="15"/>
  <c r="E405" i="15"/>
  <c r="E406" i="15"/>
  <c r="E407" i="15"/>
  <c r="E389" i="15"/>
  <c r="E390" i="15"/>
  <c r="E391" i="15"/>
  <c r="E392" i="15"/>
  <c r="E393" i="15"/>
  <c r="E394" i="15"/>
  <c r="E395" i="15"/>
  <c r="E396" i="15"/>
  <c r="E397" i="15"/>
  <c r="E398" i="15"/>
  <c r="E399" i="15"/>
  <c r="E400" i="15"/>
  <c r="E401" i="15"/>
  <c r="E402" i="15"/>
  <c r="E387" i="15"/>
  <c r="E388" i="15"/>
  <c r="E378" i="15"/>
  <c r="E379" i="15"/>
  <c r="E380" i="15"/>
  <c r="E381" i="15"/>
  <c r="E382" i="15"/>
  <c r="E383" i="15"/>
  <c r="E384" i="15"/>
  <c r="E385" i="15"/>
  <c r="E386" i="15"/>
  <c r="E373" i="15"/>
  <c r="E374" i="15"/>
  <c r="E375" i="15"/>
  <c r="E376" i="15"/>
  <c r="E377" i="15"/>
  <c r="E370" i="15"/>
  <c r="E371" i="15"/>
  <c r="E372" i="15"/>
  <c r="E368" i="15"/>
  <c r="E369" i="15"/>
  <c r="E361" i="15"/>
  <c r="E362" i="15"/>
  <c r="E363" i="15"/>
  <c r="E364" i="15"/>
  <c r="E365" i="15"/>
  <c r="E366" i="15"/>
  <c r="E367" i="15"/>
  <c r="E355" i="15"/>
  <c r="E356" i="15"/>
  <c r="E357" i="15"/>
  <c r="E358" i="15"/>
  <c r="E359" i="15"/>
  <c r="E360" i="15"/>
  <c r="E350" i="15"/>
  <c r="E351" i="15"/>
  <c r="E352" i="15"/>
  <c r="E353" i="15"/>
  <c r="E354" i="15"/>
  <c r="E340" i="15"/>
  <c r="E341" i="15"/>
  <c r="E342" i="15"/>
  <c r="E343" i="15"/>
  <c r="E344" i="15"/>
  <c r="E345" i="15"/>
  <c r="E346" i="15"/>
  <c r="E347" i="15"/>
  <c r="E348" i="15"/>
  <c r="E349" i="15"/>
  <c r="E298" i="15"/>
  <c r="E299" i="15"/>
  <c r="E300" i="15"/>
  <c r="E301" i="15"/>
  <c r="E302" i="15"/>
  <c r="E303" i="15"/>
  <c r="E304" i="15"/>
  <c r="E305" i="15"/>
  <c r="E306" i="15"/>
  <c r="E307" i="15"/>
  <c r="E308" i="15"/>
  <c r="E309" i="15"/>
  <c r="E310" i="15"/>
  <c r="E311" i="15"/>
  <c r="E312" i="15"/>
  <c r="E313" i="15"/>
  <c r="E314" i="15"/>
  <c r="E315" i="15"/>
  <c r="E316" i="15"/>
  <c r="E317" i="15"/>
  <c r="E318" i="15"/>
  <c r="E319" i="15"/>
  <c r="E320" i="15"/>
  <c r="E321" i="15"/>
  <c r="E322" i="15"/>
  <c r="E323" i="15"/>
  <c r="E324" i="15"/>
  <c r="E325" i="15"/>
  <c r="E326" i="15"/>
  <c r="E327" i="15"/>
  <c r="E328" i="15"/>
  <c r="E329" i="15"/>
  <c r="E330" i="15"/>
  <c r="E331" i="15"/>
  <c r="E332" i="15"/>
  <c r="E333" i="15"/>
  <c r="E334" i="15"/>
  <c r="E335" i="15"/>
  <c r="E336" i="15"/>
  <c r="E337" i="15"/>
  <c r="E338" i="15"/>
  <c r="E339" i="15"/>
  <c r="E292" i="15"/>
  <c r="E293" i="15"/>
  <c r="E294" i="15"/>
  <c r="E295" i="15"/>
  <c r="E296" i="15"/>
  <c r="E297" i="15"/>
  <c r="E287" i="15"/>
  <c r="E288" i="15"/>
  <c r="E289" i="15"/>
  <c r="E290" i="15"/>
  <c r="E291" i="15"/>
  <c r="E282" i="15"/>
  <c r="E283" i="15"/>
  <c r="E284" i="15"/>
  <c r="E285" i="15"/>
  <c r="E286" i="15"/>
  <c r="E279" i="15"/>
  <c r="E280" i="15"/>
  <c r="E281" i="15"/>
  <c r="E278" i="15"/>
  <c r="E274" i="15"/>
  <c r="E275" i="15"/>
  <c r="E276" i="15"/>
  <c r="E277" i="15"/>
  <c r="E273" i="15"/>
  <c r="E256" i="15"/>
  <c r="E257" i="15"/>
  <c r="E258" i="15"/>
  <c r="E259" i="15"/>
  <c r="E260" i="15"/>
  <c r="E261" i="15"/>
  <c r="E262" i="15"/>
  <c r="E263" i="15"/>
  <c r="E264" i="15"/>
  <c r="E265" i="15"/>
  <c r="E266" i="15"/>
  <c r="E267" i="15"/>
  <c r="E268" i="15"/>
  <c r="E269" i="15"/>
  <c r="E270" i="15"/>
  <c r="E271" i="15"/>
  <c r="E272" i="15"/>
  <c r="E246" i="15"/>
  <c r="E247" i="15"/>
  <c r="E248" i="15"/>
  <c r="E249" i="15"/>
  <c r="E250" i="15"/>
  <c r="E251" i="15"/>
  <c r="E252" i="15"/>
  <c r="E253" i="15"/>
  <c r="E254" i="15"/>
  <c r="E255" i="15"/>
  <c r="E243" i="15"/>
  <c r="E244" i="15"/>
  <c r="E245" i="15"/>
  <c r="E236" i="15"/>
  <c r="E237" i="15"/>
  <c r="E238" i="15"/>
  <c r="E239" i="15"/>
  <c r="E240" i="15"/>
  <c r="E241" i="15"/>
  <c r="E242" i="15"/>
  <c r="E230" i="15"/>
  <c r="E231" i="15"/>
  <c r="E232" i="15"/>
  <c r="E233" i="15"/>
  <c r="E234" i="15"/>
  <c r="E235" i="15"/>
  <c r="E228" i="15"/>
  <c r="E229" i="15"/>
  <c r="E224" i="15"/>
  <c r="E225" i="15"/>
  <c r="E226" i="15"/>
  <c r="E227" i="15"/>
  <c r="E222" i="15"/>
  <c r="E223" i="15"/>
  <c r="E220" i="15"/>
  <c r="E221" i="15"/>
  <c r="E208" i="15"/>
  <c r="E209" i="15"/>
  <c r="E210" i="15"/>
  <c r="E211" i="15"/>
  <c r="E212" i="15"/>
  <c r="E213" i="15"/>
  <c r="E214" i="15"/>
  <c r="E215" i="15"/>
  <c r="E216" i="15"/>
  <c r="E217" i="15"/>
  <c r="E218" i="15"/>
  <c r="E219" i="15"/>
  <c r="E204" i="15"/>
  <c r="E205" i="15"/>
  <c r="E206" i="15"/>
  <c r="E207" i="15"/>
  <c r="E194" i="15"/>
  <c r="E195" i="15"/>
  <c r="E196" i="15"/>
  <c r="E197" i="15"/>
  <c r="E198" i="15"/>
  <c r="E199" i="15"/>
  <c r="E200" i="15"/>
  <c r="E201" i="15"/>
  <c r="E202" i="15"/>
  <c r="E203" i="15"/>
  <c r="E184" i="15"/>
  <c r="E185" i="15"/>
  <c r="E186" i="15"/>
  <c r="E187" i="15"/>
  <c r="E188" i="15"/>
  <c r="E189" i="15"/>
  <c r="E190" i="15"/>
  <c r="E191" i="15"/>
  <c r="E192" i="15"/>
  <c r="E193" i="15"/>
  <c r="E180" i="15"/>
  <c r="E181" i="15"/>
  <c r="E182" i="15"/>
  <c r="E183" i="15"/>
  <c r="E177" i="15"/>
  <c r="E178" i="15"/>
  <c r="E179" i="15"/>
  <c r="E175" i="15"/>
  <c r="E176" i="15"/>
  <c r="E172" i="15"/>
  <c r="E173" i="15"/>
  <c r="E174" i="15"/>
  <c r="E163" i="15"/>
  <c r="E164" i="15"/>
  <c r="E165" i="15"/>
  <c r="E166" i="15"/>
  <c r="E167" i="15"/>
  <c r="E168" i="15"/>
  <c r="E169" i="15"/>
  <c r="E170" i="15"/>
  <c r="E171" i="15"/>
  <c r="E155" i="15"/>
  <c r="E156" i="15"/>
  <c r="E157" i="15"/>
  <c r="E158" i="15"/>
  <c r="E159" i="15"/>
  <c r="E160" i="15"/>
  <c r="E161" i="15"/>
  <c r="E162" i="15"/>
  <c r="E152" i="15"/>
  <c r="E153" i="15"/>
  <c r="E154" i="15"/>
  <c r="E146" i="15"/>
  <c r="E147" i="15"/>
  <c r="E148" i="15"/>
  <c r="E149" i="15"/>
  <c r="E150" i="15"/>
  <c r="E151" i="15"/>
  <c r="E144" i="15"/>
  <c r="E145" i="15"/>
  <c r="E137" i="15"/>
  <c r="E138" i="15"/>
  <c r="E139" i="15"/>
  <c r="E140" i="15"/>
  <c r="E141" i="15"/>
  <c r="E142" i="15"/>
  <c r="E143" i="15"/>
  <c r="E132" i="15"/>
  <c r="E133" i="15"/>
  <c r="E134" i="15"/>
  <c r="E135" i="15"/>
  <c r="E136" i="15"/>
  <c r="E131" i="15"/>
  <c r="E116" i="15"/>
  <c r="E117" i="15"/>
  <c r="E118" i="15"/>
  <c r="E119" i="15"/>
  <c r="E120" i="15"/>
  <c r="E121" i="15"/>
  <c r="E122" i="15"/>
  <c r="E123" i="15"/>
  <c r="E124" i="15"/>
  <c r="E125" i="15"/>
  <c r="E126" i="15"/>
  <c r="E127" i="15"/>
  <c r="E128" i="15"/>
  <c r="E129" i="15"/>
  <c r="E130" i="15"/>
  <c r="E114" i="15"/>
  <c r="E115" i="15"/>
  <c r="E106" i="15"/>
  <c r="E107" i="15"/>
  <c r="E108" i="15"/>
  <c r="E109" i="15"/>
  <c r="E110" i="15"/>
  <c r="E111" i="15"/>
  <c r="E112" i="15"/>
  <c r="E113" i="15"/>
  <c r="E104" i="15"/>
  <c r="E105" i="15"/>
  <c r="E93" i="15"/>
  <c r="E94" i="15"/>
  <c r="E95" i="15"/>
  <c r="E96" i="15"/>
  <c r="E97" i="15"/>
  <c r="E98" i="15"/>
  <c r="E99" i="15"/>
  <c r="E100" i="15"/>
  <c r="E101" i="15"/>
  <c r="E102" i="15"/>
  <c r="E103" i="15"/>
  <c r="E87" i="15"/>
  <c r="E88" i="15"/>
  <c r="E89" i="15"/>
  <c r="E90" i="15"/>
  <c r="E91" i="15"/>
  <c r="E92" i="15"/>
  <c r="E82" i="15"/>
  <c r="E83" i="15"/>
  <c r="E84" i="15"/>
  <c r="E85" i="15"/>
  <c r="E86" i="15"/>
  <c r="E79" i="15"/>
  <c r="E80" i="15"/>
  <c r="E81" i="15"/>
  <c r="E77" i="15"/>
  <c r="E78" i="15"/>
  <c r="E75" i="15"/>
  <c r="E76" i="15"/>
  <c r="E70" i="15"/>
  <c r="E71" i="15"/>
  <c r="E72" i="15"/>
  <c r="E73" i="15"/>
  <c r="E74" i="15"/>
  <c r="E65" i="15"/>
  <c r="E66" i="15"/>
  <c r="E67" i="15"/>
  <c r="E68" i="15"/>
  <c r="E69" i="15"/>
  <c r="E62" i="15"/>
  <c r="E63" i="15"/>
  <c r="E64" i="15"/>
  <c r="E45" i="15"/>
  <c r="E46" i="15"/>
  <c r="E47" i="15"/>
  <c r="E48" i="15"/>
  <c r="E49" i="15"/>
  <c r="E50" i="15"/>
  <c r="E51" i="15"/>
  <c r="E52" i="15"/>
  <c r="E53" i="15"/>
  <c r="E54" i="15"/>
  <c r="E55" i="15"/>
  <c r="E56" i="15"/>
  <c r="E57" i="15"/>
  <c r="E58" i="15"/>
  <c r="E59" i="15"/>
  <c r="E60" i="15"/>
  <c r="E61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11" i="15"/>
  <c r="E3" i="15"/>
  <c r="E4" i="15"/>
  <c r="E5" i="15"/>
  <c r="E6" i="15"/>
  <c r="E7" i="15"/>
  <c r="E8" i="15"/>
  <c r="E9" i="15"/>
  <c r="E10" i="15"/>
  <c r="E2" i="15"/>
  <c r="A24" i="13" l="1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CS8" i="3" l="1"/>
  <c r="F677" i="3" l="1"/>
  <c r="F676" i="3"/>
  <c r="G677" i="3"/>
  <c r="G676" i="3"/>
  <c r="CS24" i="3" l="1"/>
  <c r="CS23" i="3"/>
  <c r="D579" i="3"/>
  <c r="D574" i="3"/>
  <c r="D573" i="3"/>
  <c r="D571" i="3"/>
  <c r="D510" i="3"/>
  <c r="CF512" i="3" l="1"/>
  <c r="CH512" i="3" s="1"/>
  <c r="CL512" i="3" s="1"/>
  <c r="CF509" i="3"/>
  <c r="CH509" i="3" s="1"/>
  <c r="CL509" i="3" s="1"/>
  <c r="AM510" i="3"/>
  <c r="AN510" i="3"/>
  <c r="AO510" i="3"/>
  <c r="AM571" i="3"/>
  <c r="AN571" i="3"/>
  <c r="AO571" i="3"/>
  <c r="AO573" i="3"/>
  <c r="AN573" i="3"/>
  <c r="AM573" i="3"/>
  <c r="AM574" i="3"/>
  <c r="AN574" i="3"/>
  <c r="AO574" i="3"/>
  <c r="AM579" i="3"/>
  <c r="AN579" i="3"/>
  <c r="AO579" i="3"/>
  <c r="CF197" i="3"/>
  <c r="CH197" i="3" s="1"/>
  <c r="CL197" i="3" s="1"/>
  <c r="CF196" i="3"/>
  <c r="CF318" i="3"/>
  <c r="CH318" i="3" s="1"/>
  <c r="CL318" i="3" s="1"/>
  <c r="CF135" i="3"/>
  <c r="CH135" i="3" s="1"/>
  <c r="CL135" i="3" s="1"/>
  <c r="CF9" i="3"/>
  <c r="CF286" i="3"/>
  <c r="CF193" i="3"/>
  <c r="CH193" i="3" s="1"/>
  <c r="CF177" i="3"/>
  <c r="CH177" i="3" s="1"/>
  <c r="CF317" i="3"/>
  <c r="CF367" i="3"/>
  <c r="CF302" i="3"/>
  <c r="CF533" i="3"/>
  <c r="CF390" i="3"/>
  <c r="CF391" i="3"/>
  <c r="CF370" i="3"/>
  <c r="CF366" i="3"/>
  <c r="CF463" i="3"/>
  <c r="CF537" i="3"/>
  <c r="CF536" i="3"/>
  <c r="CF535" i="3"/>
  <c r="CF534" i="3"/>
  <c r="CF457" i="3"/>
  <c r="CF33" i="3"/>
  <c r="CF438" i="3"/>
  <c r="CF281" i="3"/>
  <c r="CF31" i="3"/>
  <c r="CF32" i="3"/>
  <c r="CF280" i="3"/>
  <c r="CF282" i="3"/>
  <c r="CF34" i="3"/>
  <c r="CF283" i="3"/>
  <c r="CF29" i="3"/>
  <c r="CF511" i="3"/>
  <c r="CF460" i="3"/>
  <c r="CF242" i="3"/>
  <c r="CF223" i="3"/>
  <c r="CF375" i="3"/>
  <c r="CF240" i="3"/>
  <c r="CF389" i="3"/>
  <c r="CF273" i="3"/>
  <c r="CF386" i="3"/>
  <c r="CF296" i="3"/>
  <c r="CF388" i="3"/>
  <c r="CF216" i="3"/>
  <c r="CF428" i="3"/>
  <c r="CF378" i="3"/>
  <c r="CF387" i="3"/>
  <c r="CF275" i="3"/>
  <c r="CF516" i="3"/>
  <c r="CF517" i="3"/>
  <c r="CF300" i="3"/>
  <c r="CF385" i="3"/>
  <c r="CF134" i="3"/>
  <c r="CF384" i="3"/>
  <c r="CF298" i="3"/>
  <c r="CF514" i="3"/>
  <c r="CF489" i="3"/>
  <c r="CF504" i="3"/>
  <c r="CF159" i="3"/>
  <c r="CF230" i="3"/>
  <c r="CF320" i="3"/>
  <c r="CF114" i="3"/>
  <c r="CF209" i="3"/>
  <c r="CF210" i="3"/>
  <c r="CF419" i="3"/>
  <c r="CF231" i="3"/>
  <c r="CF406" i="3"/>
  <c r="CF189" i="3"/>
  <c r="CF142" i="3"/>
  <c r="CF349" i="3"/>
  <c r="CF169" i="3"/>
  <c r="CF139" i="3"/>
  <c r="CF338" i="3"/>
  <c r="CF363" i="3"/>
  <c r="CF211" i="3"/>
  <c r="CF421" i="3"/>
  <c r="CF267" i="3"/>
  <c r="CF311" i="3"/>
  <c r="CF309" i="3"/>
  <c r="CF236" i="3"/>
  <c r="CF126" i="3"/>
  <c r="CF277" i="3"/>
  <c r="CF98" i="3"/>
  <c r="CF107" i="3"/>
  <c r="CF84" i="3"/>
  <c r="CF379" i="3"/>
  <c r="CF111" i="3"/>
  <c r="CF81" i="3"/>
  <c r="CF172" i="3"/>
  <c r="CF158" i="3"/>
  <c r="CF184" i="3"/>
  <c r="CF358" i="3"/>
  <c r="CF224" i="3"/>
  <c r="CF415" i="3"/>
  <c r="CF433" i="3"/>
  <c r="CF335" i="3"/>
  <c r="CF16" i="3"/>
  <c r="CF221" i="3"/>
  <c r="CF310" i="3"/>
  <c r="CF397" i="3"/>
  <c r="CF201" i="3"/>
  <c r="CF469" i="3"/>
  <c r="CF192" i="3"/>
  <c r="CF308" i="3"/>
  <c r="CF398" i="3"/>
  <c r="CF148" i="3"/>
  <c r="CF270" i="3"/>
  <c r="CF285" i="3"/>
  <c r="CF369" i="3"/>
  <c r="CF95" i="3"/>
  <c r="CF195" i="3"/>
  <c r="CF253" i="3"/>
  <c r="CF219" i="3"/>
  <c r="CF427" i="3"/>
  <c r="CF120" i="3"/>
  <c r="CF225" i="3"/>
  <c r="CF408" i="3"/>
  <c r="CF434" i="3"/>
  <c r="CF287" i="3"/>
  <c r="CF71" i="3"/>
  <c r="CF344" i="3"/>
  <c r="CF383" i="3"/>
  <c r="CF67" i="3"/>
  <c r="CF314" i="3"/>
  <c r="CF265" i="3"/>
  <c r="CF352" i="3"/>
  <c r="CF130" i="3"/>
  <c r="CF141" i="3"/>
  <c r="CF116" i="3"/>
  <c r="CF94" i="3"/>
  <c r="CF145" i="3"/>
  <c r="CF155" i="3"/>
  <c r="CF217" i="3"/>
  <c r="CF191" i="3"/>
  <c r="CF237" i="3"/>
  <c r="CF429" i="3"/>
  <c r="CF301" i="3"/>
  <c r="CF319" i="3"/>
  <c r="CF14" i="3"/>
  <c r="CF92" i="3"/>
  <c r="CF117" i="3"/>
  <c r="CF297" i="3"/>
  <c r="CF382" i="3"/>
  <c r="CF74" i="3"/>
  <c r="CF262" i="3"/>
  <c r="CF501" i="3"/>
  <c r="CF256" i="3"/>
  <c r="CF380" i="3"/>
  <c r="CF97" i="3"/>
  <c r="CF322" i="3"/>
  <c r="CF347" i="3"/>
  <c r="CF356" i="3"/>
  <c r="CF78" i="3"/>
  <c r="CF127" i="3"/>
  <c r="CF171" i="3"/>
  <c r="CF330" i="3"/>
  <c r="CF294" i="3"/>
  <c r="CF118" i="3"/>
  <c r="CF259" i="3"/>
  <c r="CF303" i="3"/>
  <c r="CF239" i="3"/>
  <c r="CF76" i="3"/>
  <c r="CF357" i="3"/>
  <c r="CF103" i="3"/>
  <c r="CF422" i="3"/>
  <c r="CF90" i="3"/>
  <c r="CF227" i="3"/>
  <c r="CF394" i="3"/>
  <c r="CF342" i="3"/>
  <c r="CF431" i="3"/>
  <c r="CF208" i="3"/>
  <c r="CF182" i="3"/>
  <c r="CF324" i="3"/>
  <c r="CF168" i="3"/>
  <c r="CF351" i="3"/>
  <c r="CF188" i="3"/>
  <c r="CF292" i="3"/>
  <c r="CF255" i="3"/>
  <c r="CF315" i="3"/>
  <c r="CF19" i="3"/>
  <c r="CF371" i="3"/>
  <c r="CF66" i="3"/>
  <c r="CF83" i="3"/>
  <c r="CF124" i="3"/>
  <c r="CF325" i="3"/>
  <c r="CF368" i="3"/>
  <c r="CF89" i="3"/>
  <c r="CF181" i="3"/>
  <c r="CF339" i="3"/>
  <c r="CF503" i="3"/>
  <c r="CF60" i="3"/>
  <c r="CF333" i="3"/>
  <c r="CF437" i="3"/>
  <c r="CF129" i="3"/>
  <c r="CF392" i="3"/>
  <c r="CF425" i="3"/>
  <c r="CF435" i="3"/>
  <c r="CF152" i="3"/>
  <c r="CF80" i="3"/>
  <c r="CF215" i="3"/>
  <c r="CF400" i="3"/>
  <c r="CF364" i="3"/>
  <c r="CF248" i="3"/>
  <c r="CF336" i="3"/>
  <c r="CF372" i="3"/>
  <c r="CF59" i="3"/>
  <c r="CF108" i="3"/>
  <c r="CF86" i="3"/>
  <c r="CF137" i="3"/>
  <c r="CF359" i="3"/>
  <c r="CF164" i="3"/>
  <c r="CF305" i="3"/>
  <c r="CF69" i="3"/>
  <c r="CF412" i="3"/>
  <c r="CF113" i="3"/>
  <c r="CF279" i="3"/>
  <c r="CF235" i="3"/>
  <c r="CF402" i="3"/>
  <c r="CF204" i="3"/>
  <c r="CF170" i="3"/>
  <c r="CF252" i="3"/>
  <c r="CF362" i="3"/>
  <c r="CF332" i="3"/>
  <c r="CF395" i="3"/>
  <c r="CF153" i="3"/>
  <c r="CF440" i="3"/>
  <c r="CF106" i="3"/>
  <c r="CF115" i="3"/>
  <c r="CF166" i="3"/>
  <c r="CF403" i="3"/>
  <c r="CF87" i="3"/>
  <c r="CF163" i="3"/>
  <c r="CF234" i="3"/>
  <c r="CF417" i="3"/>
  <c r="CF461" i="3"/>
  <c r="CF271" i="3"/>
  <c r="CF411" i="3"/>
  <c r="CF161" i="3"/>
  <c r="CF207" i="3"/>
  <c r="CF443" i="3"/>
  <c r="CF68" i="3"/>
  <c r="CF93" i="3"/>
  <c r="CF185" i="3"/>
  <c r="CF154" i="3"/>
  <c r="CF291" i="3"/>
  <c r="CF222" i="3"/>
  <c r="CF133" i="3"/>
  <c r="CF326" i="3"/>
  <c r="CF414" i="3"/>
  <c r="CF441" i="3"/>
  <c r="CF99" i="3"/>
  <c r="CF306" i="3"/>
  <c r="CF160" i="3"/>
  <c r="CF213" i="3"/>
  <c r="CF73" i="3"/>
  <c r="CF200" i="3"/>
  <c r="CF376" i="3"/>
  <c r="CF175" i="3"/>
  <c r="CF276" i="3"/>
  <c r="CF243" i="3"/>
  <c r="CF354" i="3"/>
  <c r="CF313" i="3"/>
  <c r="CF327" i="3"/>
  <c r="CF274" i="3"/>
  <c r="CF214" i="3"/>
  <c r="CF329" i="3"/>
  <c r="CF149" i="3"/>
  <c r="CF410" i="3"/>
  <c r="CF62" i="3"/>
  <c r="CF64" i="3"/>
  <c r="CF22" i="3"/>
  <c r="CF140" i="3"/>
  <c r="CF190" i="3"/>
  <c r="CF202" i="3"/>
  <c r="CF186" i="3"/>
  <c r="CF119" i="3"/>
  <c r="CF199" i="3"/>
  <c r="CF312" i="3"/>
  <c r="CF413" i="3"/>
  <c r="CF490" i="3"/>
  <c r="CF348" i="3"/>
  <c r="CF299" i="3"/>
  <c r="CF112" i="3"/>
  <c r="CF278" i="3"/>
  <c r="CF91" i="3"/>
  <c r="CF100" i="3"/>
  <c r="CF125" i="3"/>
  <c r="CF238" i="3"/>
  <c r="CF187" i="3"/>
  <c r="CF361" i="3"/>
  <c r="CF218" i="3"/>
  <c r="CF167" i="3"/>
  <c r="CF404" i="3"/>
  <c r="CF289" i="3"/>
  <c r="CF23" i="3"/>
  <c r="CF131" i="3"/>
  <c r="CF377" i="3"/>
  <c r="CF194" i="3"/>
  <c r="CF88" i="3"/>
  <c r="CF147" i="3"/>
  <c r="CF269" i="3"/>
  <c r="CF15" i="3"/>
  <c r="CF295" i="3"/>
  <c r="CF96" i="3"/>
  <c r="CF321" i="3"/>
  <c r="CF424" i="3"/>
  <c r="CF393" i="3"/>
  <c r="CF109" i="3"/>
  <c r="CF350" i="3"/>
  <c r="CF290" i="3"/>
  <c r="CF407" i="3"/>
  <c r="CF323" i="3"/>
  <c r="CF381" i="3"/>
  <c r="CF136" i="3"/>
  <c r="CF104" i="3"/>
  <c r="CF121" i="3"/>
  <c r="CF226" i="3"/>
  <c r="CF254" i="3"/>
  <c r="CF263" i="3"/>
  <c r="CF70" i="3"/>
  <c r="CF439" i="3"/>
  <c r="CF268" i="3"/>
  <c r="CF442" i="3"/>
  <c r="CF488" i="3"/>
  <c r="CF426" i="3"/>
  <c r="CF110" i="3"/>
  <c r="CF146" i="3"/>
  <c r="CF353" i="3"/>
  <c r="CF123" i="3"/>
  <c r="CF132" i="3"/>
  <c r="CF264" i="3"/>
  <c r="CF316" i="3"/>
  <c r="CF251" i="3"/>
  <c r="CF432" i="3"/>
  <c r="CF284" i="3"/>
  <c r="CF203" i="3"/>
  <c r="CF343" i="3"/>
  <c r="CF65" i="3"/>
  <c r="CF122" i="3"/>
  <c r="CF173" i="3"/>
  <c r="CF61" i="3"/>
  <c r="CF257" i="3"/>
  <c r="CF162" i="3"/>
  <c r="CF180" i="3"/>
  <c r="CF346" i="3"/>
  <c r="CF150" i="3"/>
  <c r="CF365" i="3"/>
  <c r="CF128" i="3"/>
  <c r="CF399" i="3"/>
  <c r="CF405" i="3"/>
  <c r="CF178" i="3"/>
  <c r="CF143" i="3"/>
  <c r="CF420" i="3"/>
  <c r="CF360" i="3"/>
  <c r="CF258" i="3"/>
  <c r="CF401" i="3"/>
  <c r="CF77" i="3"/>
  <c r="CF212" i="3"/>
  <c r="CF138" i="3"/>
  <c r="CF260" i="3"/>
  <c r="CF304" i="3"/>
  <c r="CF331" i="3"/>
  <c r="CF340" i="3"/>
  <c r="CF102" i="3"/>
  <c r="CF72" i="3"/>
  <c r="CF345" i="3"/>
  <c r="CF24" i="3"/>
  <c r="CF491" i="3"/>
  <c r="CF85" i="3"/>
  <c r="CF144" i="3"/>
  <c r="CF241" i="3"/>
  <c r="CF430" i="3"/>
  <c r="CF165" i="3"/>
  <c r="CF174" i="3"/>
  <c r="CF341" i="3"/>
  <c r="CF396" i="3"/>
  <c r="CF328" i="3"/>
  <c r="CF82" i="3"/>
  <c r="CF355" i="3"/>
  <c r="CF272" i="3"/>
  <c r="CF63" i="3"/>
  <c r="CF105" i="3"/>
  <c r="CF261" i="3"/>
  <c r="CF293" i="3"/>
  <c r="CF101" i="3"/>
  <c r="CF334" i="3"/>
  <c r="CF198" i="3"/>
  <c r="CF233" i="3"/>
  <c r="CF416" i="3"/>
  <c r="CF183" i="3"/>
  <c r="CF436" i="3"/>
  <c r="CF206" i="3"/>
  <c r="CF205" i="3"/>
  <c r="CF75" i="3"/>
  <c r="CF25" i="3"/>
  <c r="CF307" i="3"/>
  <c r="CF79" i="3"/>
  <c r="CF12" i="3"/>
  <c r="CF58" i="3"/>
  <c r="CF266" i="3"/>
  <c r="CF151" i="3"/>
  <c r="CF288" i="3"/>
  <c r="CF179" i="3"/>
  <c r="CF337" i="3"/>
  <c r="CF374" i="3"/>
  <c r="CF409" i="3"/>
  <c r="CF418" i="3"/>
  <c r="CF176" i="3"/>
  <c r="CF232" i="3"/>
  <c r="CF423" i="3"/>
  <c r="CF157" i="3"/>
  <c r="CF515" i="3"/>
  <c r="CF607" i="3"/>
  <c r="CF513" i="3"/>
  <c r="CF625" i="3"/>
  <c r="CF456" i="3"/>
  <c r="E571" i="3"/>
  <c r="E573" i="3"/>
  <c r="E579" i="3"/>
  <c r="E574" i="3"/>
  <c r="E510" i="3"/>
  <c r="D652" i="3"/>
  <c r="AL652" i="3" l="1"/>
  <c r="AM652" i="3"/>
  <c r="AN652" i="3"/>
  <c r="AO652" i="3"/>
  <c r="CH9" i="3"/>
  <c r="CL9" i="3" s="1"/>
  <c r="CH196" i="3"/>
  <c r="CL196" i="3" s="1"/>
  <c r="CB510" i="3"/>
  <c r="CO510" i="3"/>
  <c r="CF510" i="3" s="1"/>
  <c r="CB579" i="3"/>
  <c r="CO579" i="3"/>
  <c r="CF579" i="3" s="1"/>
  <c r="CB573" i="3"/>
  <c r="CJ573" i="3"/>
  <c r="CB571" i="3"/>
  <c r="CJ571" i="3"/>
  <c r="CB574" i="3"/>
  <c r="CJ574" i="3"/>
  <c r="CH286" i="3"/>
  <c r="CH317" i="3"/>
  <c r="CH511" i="3"/>
  <c r="CH463" i="3"/>
  <c r="CH151" i="3"/>
  <c r="CH205" i="3"/>
  <c r="CH101" i="3"/>
  <c r="CH328" i="3"/>
  <c r="CH85" i="3"/>
  <c r="CH304" i="3"/>
  <c r="CH420" i="3"/>
  <c r="CH346" i="3"/>
  <c r="CH343" i="3"/>
  <c r="CH123" i="3"/>
  <c r="CH439" i="3"/>
  <c r="CH381" i="3"/>
  <c r="CH321" i="3"/>
  <c r="CH377" i="3"/>
  <c r="CH187" i="3"/>
  <c r="CH348" i="3"/>
  <c r="CH190" i="3"/>
  <c r="CH214" i="3"/>
  <c r="CH376" i="3"/>
  <c r="CH414" i="3"/>
  <c r="CH68" i="3"/>
  <c r="CH234" i="3"/>
  <c r="CH153" i="3"/>
  <c r="CH235" i="3"/>
  <c r="CH137" i="3"/>
  <c r="CH400" i="3"/>
  <c r="CH437" i="3"/>
  <c r="CH325" i="3"/>
  <c r="CH292" i="3"/>
  <c r="CH342" i="3"/>
  <c r="CH239" i="3"/>
  <c r="CH78" i="3"/>
  <c r="CH262" i="3"/>
  <c r="CH301" i="3"/>
  <c r="CH116" i="3"/>
  <c r="CH344" i="3"/>
  <c r="CH219" i="3"/>
  <c r="CH398" i="3"/>
  <c r="CH16" i="3"/>
  <c r="CH172" i="3"/>
  <c r="CH126" i="3"/>
  <c r="CH338" i="3"/>
  <c r="CH419" i="3"/>
  <c r="CH386" i="3"/>
  <c r="CH281" i="3"/>
  <c r="CH176" i="3"/>
  <c r="CH266" i="3"/>
  <c r="CH206" i="3"/>
  <c r="CH293" i="3"/>
  <c r="CH396" i="3"/>
  <c r="CH260" i="3"/>
  <c r="CH143" i="3"/>
  <c r="CH180" i="3"/>
  <c r="CH203" i="3"/>
  <c r="CH353" i="3"/>
  <c r="CH70" i="3"/>
  <c r="CH323" i="3"/>
  <c r="CH96" i="3"/>
  <c r="CH131" i="3"/>
  <c r="CH238" i="3"/>
  <c r="CH140" i="3"/>
  <c r="CH274" i="3"/>
  <c r="CH200" i="3"/>
  <c r="CH326" i="3"/>
  <c r="CH443" i="3"/>
  <c r="CH163" i="3"/>
  <c r="CH395" i="3"/>
  <c r="CH279" i="3"/>
  <c r="CH86" i="3"/>
  <c r="CH215" i="3"/>
  <c r="CH333" i="3"/>
  <c r="CH124" i="3"/>
  <c r="CH188" i="3"/>
  <c r="CH394" i="3"/>
  <c r="CH303" i="3"/>
  <c r="CH356" i="3"/>
  <c r="CH74" i="3"/>
  <c r="CH429" i="3"/>
  <c r="CH141" i="3"/>
  <c r="CH71" i="3"/>
  <c r="CH253" i="3"/>
  <c r="CH308" i="3"/>
  <c r="CH335" i="3"/>
  <c r="CH81" i="3"/>
  <c r="CH236" i="3"/>
  <c r="CH139" i="3"/>
  <c r="CH210" i="3"/>
  <c r="CH275" i="3"/>
  <c r="CH273" i="3"/>
  <c r="CH29" i="3"/>
  <c r="CH438" i="3"/>
  <c r="CH366" i="3"/>
  <c r="CH232" i="3"/>
  <c r="CH58" i="3"/>
  <c r="CH261" i="3"/>
  <c r="CH341" i="3"/>
  <c r="CH24" i="3"/>
  <c r="CH138" i="3"/>
  <c r="CH178" i="3"/>
  <c r="CH162" i="3"/>
  <c r="CH284" i="3"/>
  <c r="CH146" i="3"/>
  <c r="CH263" i="3"/>
  <c r="CH407" i="3"/>
  <c r="CH295" i="3"/>
  <c r="CH23" i="3"/>
  <c r="CH125" i="3"/>
  <c r="CH413" i="3"/>
  <c r="CH22" i="3"/>
  <c r="CH327" i="3"/>
  <c r="CH73" i="3"/>
  <c r="CH133" i="3"/>
  <c r="CH207" i="3"/>
  <c r="CH87" i="3"/>
  <c r="CH332" i="3"/>
  <c r="CH113" i="3"/>
  <c r="CH108" i="3"/>
  <c r="CH80" i="3"/>
  <c r="CH60" i="3"/>
  <c r="CH83" i="3"/>
  <c r="CH351" i="3"/>
  <c r="CH227" i="3"/>
  <c r="CH259" i="3"/>
  <c r="CH347" i="3"/>
  <c r="CH382" i="3"/>
  <c r="CH237" i="3"/>
  <c r="CH130" i="3"/>
  <c r="CH287" i="3"/>
  <c r="CH195" i="3"/>
  <c r="CH192" i="3"/>
  <c r="CH433" i="3"/>
  <c r="CH111" i="3"/>
  <c r="CH309" i="3"/>
  <c r="CH169" i="3"/>
  <c r="CH209" i="3"/>
  <c r="CH298" i="3"/>
  <c r="CH387" i="3"/>
  <c r="CH389" i="3"/>
  <c r="CH283" i="3"/>
  <c r="CH33" i="3"/>
  <c r="CH370" i="3"/>
  <c r="CH374" i="3"/>
  <c r="CH418" i="3"/>
  <c r="CH436" i="3"/>
  <c r="CH409" i="3"/>
  <c r="CH12" i="3"/>
  <c r="CH183" i="3"/>
  <c r="CH105" i="3"/>
  <c r="CH174" i="3"/>
  <c r="CH345" i="3"/>
  <c r="CH212" i="3"/>
  <c r="CH405" i="3"/>
  <c r="CH257" i="3"/>
  <c r="CH432" i="3"/>
  <c r="CH110" i="3"/>
  <c r="CH254" i="3"/>
  <c r="CH290" i="3"/>
  <c r="CH15" i="3"/>
  <c r="CH289" i="3"/>
  <c r="CH100" i="3"/>
  <c r="CH312" i="3"/>
  <c r="CH64" i="3"/>
  <c r="CH313" i="3"/>
  <c r="CH213" i="3"/>
  <c r="CH222" i="3"/>
  <c r="CH161" i="3"/>
  <c r="CH403" i="3"/>
  <c r="CH362" i="3"/>
  <c r="CH412" i="3"/>
  <c r="CH59" i="3"/>
  <c r="CH152" i="3"/>
  <c r="CH66" i="3"/>
  <c r="CH168" i="3"/>
  <c r="CH90" i="3"/>
  <c r="CH118" i="3"/>
  <c r="CH322" i="3"/>
  <c r="CH297" i="3"/>
  <c r="CH191" i="3"/>
  <c r="CH352" i="3"/>
  <c r="CH434" i="3"/>
  <c r="CH95" i="3"/>
  <c r="CH415" i="3"/>
  <c r="CH379" i="3"/>
  <c r="CH311" i="3"/>
  <c r="CH349" i="3"/>
  <c r="CH114" i="3"/>
  <c r="CH384" i="3"/>
  <c r="CH378" i="3"/>
  <c r="CH240" i="3"/>
  <c r="CH34" i="3"/>
  <c r="CH391" i="3"/>
  <c r="CH416" i="3"/>
  <c r="CH63" i="3"/>
  <c r="CH165" i="3"/>
  <c r="CH72" i="3"/>
  <c r="CH77" i="3"/>
  <c r="CH399" i="3"/>
  <c r="CH61" i="3"/>
  <c r="CH251" i="3"/>
  <c r="CH426" i="3"/>
  <c r="CH226" i="3"/>
  <c r="CH350" i="3"/>
  <c r="CH269" i="3"/>
  <c r="CH404" i="3"/>
  <c r="CH91" i="3"/>
  <c r="CH199" i="3"/>
  <c r="CH62" i="3"/>
  <c r="CH354" i="3"/>
  <c r="CH160" i="3"/>
  <c r="CH291" i="3"/>
  <c r="CH411" i="3"/>
  <c r="CH166" i="3"/>
  <c r="CH252" i="3"/>
  <c r="CH69" i="3"/>
  <c r="CH372" i="3"/>
  <c r="CH435" i="3"/>
  <c r="CH339" i="3"/>
  <c r="CH371" i="3"/>
  <c r="CH324" i="3"/>
  <c r="CH422" i="3"/>
  <c r="CH294" i="3"/>
  <c r="CH97" i="3"/>
  <c r="CH117" i="3"/>
  <c r="CH217" i="3"/>
  <c r="CH265" i="3"/>
  <c r="CH408" i="3"/>
  <c r="CH369" i="3"/>
  <c r="CH201" i="3"/>
  <c r="CH224" i="3"/>
  <c r="CH84" i="3"/>
  <c r="CH267" i="3"/>
  <c r="CH142" i="3"/>
  <c r="CH320" i="3"/>
  <c r="CH134" i="3"/>
  <c r="CH428" i="3"/>
  <c r="CH375" i="3"/>
  <c r="CH282" i="3"/>
  <c r="CH390" i="3"/>
  <c r="CH337" i="3"/>
  <c r="CH307" i="3"/>
  <c r="CH233" i="3"/>
  <c r="CH272" i="3"/>
  <c r="CH430" i="3"/>
  <c r="CH102" i="3"/>
  <c r="CH401" i="3"/>
  <c r="CH128" i="3"/>
  <c r="CH173" i="3"/>
  <c r="CH316" i="3"/>
  <c r="CH121" i="3"/>
  <c r="CH109" i="3"/>
  <c r="CH147" i="3"/>
  <c r="CH167" i="3"/>
  <c r="CH278" i="3"/>
  <c r="CH119" i="3"/>
  <c r="CH410" i="3"/>
  <c r="CH243" i="3"/>
  <c r="CH306" i="3"/>
  <c r="CH154" i="3"/>
  <c r="CH271" i="3"/>
  <c r="CH115" i="3"/>
  <c r="CH170" i="3"/>
  <c r="CH305" i="3"/>
  <c r="CH336" i="3"/>
  <c r="CH425" i="3"/>
  <c r="CH181" i="3"/>
  <c r="CH19" i="3"/>
  <c r="CH182" i="3"/>
  <c r="CH103" i="3"/>
  <c r="CH330" i="3"/>
  <c r="CH380" i="3"/>
  <c r="CH92" i="3"/>
  <c r="CH155" i="3"/>
  <c r="CH314" i="3"/>
  <c r="CH225" i="3"/>
  <c r="CH285" i="3"/>
  <c r="CH397" i="3"/>
  <c r="CH358" i="3"/>
  <c r="CH107" i="3"/>
  <c r="CH421" i="3"/>
  <c r="CH189" i="3"/>
  <c r="CH230" i="3"/>
  <c r="CH385" i="3"/>
  <c r="CH216" i="3"/>
  <c r="CH223" i="3"/>
  <c r="CH280" i="3"/>
  <c r="CH157" i="3"/>
  <c r="CH198" i="3"/>
  <c r="CH355" i="3"/>
  <c r="CH241" i="3"/>
  <c r="CH340" i="3"/>
  <c r="CH258" i="3"/>
  <c r="CH365" i="3"/>
  <c r="CH122" i="3"/>
  <c r="CH264" i="3"/>
  <c r="CH442" i="3"/>
  <c r="CH104" i="3"/>
  <c r="CH393" i="3"/>
  <c r="CH88" i="3"/>
  <c r="CH218" i="3"/>
  <c r="CH112" i="3"/>
  <c r="CH186" i="3"/>
  <c r="CH149" i="3"/>
  <c r="CH276" i="3"/>
  <c r="CH99" i="3"/>
  <c r="CH185" i="3"/>
  <c r="CH106" i="3"/>
  <c r="CH204" i="3"/>
  <c r="CH164" i="3"/>
  <c r="CH248" i="3"/>
  <c r="CH392" i="3"/>
  <c r="CH89" i="3"/>
  <c r="CH315" i="3"/>
  <c r="CH208" i="3"/>
  <c r="CH357" i="3"/>
  <c r="CH171" i="3"/>
  <c r="CH256" i="3"/>
  <c r="CH14" i="3"/>
  <c r="CH145" i="3"/>
  <c r="CH67" i="3"/>
  <c r="CH120" i="3"/>
  <c r="CH270" i="3"/>
  <c r="CH310" i="3"/>
  <c r="CH184" i="3"/>
  <c r="CH98" i="3"/>
  <c r="CH211" i="3"/>
  <c r="CH406" i="3"/>
  <c r="CH159" i="3"/>
  <c r="CH300" i="3"/>
  <c r="CH388" i="3"/>
  <c r="CH242" i="3"/>
  <c r="CH32" i="3"/>
  <c r="CH302" i="3"/>
  <c r="CH79" i="3"/>
  <c r="CH179" i="3"/>
  <c r="CH25" i="3"/>
  <c r="CH423" i="3"/>
  <c r="CH288" i="3"/>
  <c r="CH75" i="3"/>
  <c r="CH334" i="3"/>
  <c r="CH82" i="3"/>
  <c r="CH144" i="3"/>
  <c r="CH331" i="3"/>
  <c r="CH360" i="3"/>
  <c r="CH150" i="3"/>
  <c r="CH65" i="3"/>
  <c r="CH132" i="3"/>
  <c r="CH268" i="3"/>
  <c r="CH136" i="3"/>
  <c r="CH424" i="3"/>
  <c r="CH194" i="3"/>
  <c r="CH361" i="3"/>
  <c r="CH299" i="3"/>
  <c r="CH202" i="3"/>
  <c r="CH329" i="3"/>
  <c r="CH175" i="3"/>
  <c r="CH441" i="3"/>
  <c r="CH93" i="3"/>
  <c r="CH417" i="3"/>
  <c r="CH440" i="3"/>
  <c r="CH402" i="3"/>
  <c r="CH359" i="3"/>
  <c r="CH364" i="3"/>
  <c r="CH129" i="3"/>
  <c r="CH368" i="3"/>
  <c r="CH255" i="3"/>
  <c r="CH431" i="3"/>
  <c r="CH76" i="3"/>
  <c r="CH127" i="3"/>
  <c r="CH319" i="3"/>
  <c r="CH94" i="3"/>
  <c r="CH383" i="3"/>
  <c r="CH427" i="3"/>
  <c r="CH148" i="3"/>
  <c r="CH221" i="3"/>
  <c r="CH158" i="3"/>
  <c r="CH277" i="3"/>
  <c r="CH363" i="3"/>
  <c r="CH231" i="3"/>
  <c r="CH296" i="3"/>
  <c r="CH31" i="3"/>
  <c r="CH367" i="3"/>
  <c r="CH457" i="3"/>
  <c r="CH460" i="3"/>
  <c r="CH537" i="3"/>
  <c r="CH536" i="3"/>
  <c r="CH534" i="3"/>
  <c r="CH535" i="3"/>
  <c r="BZ510" i="3"/>
  <c r="BV510" i="3"/>
  <c r="BX510" i="3"/>
  <c r="BZ579" i="3"/>
  <c r="BX579" i="3"/>
  <c r="BV579" i="3"/>
  <c r="BX574" i="3"/>
  <c r="BZ574" i="3"/>
  <c r="BV574" i="3"/>
  <c r="BZ573" i="3"/>
  <c r="BV573" i="3"/>
  <c r="BX573" i="3"/>
  <c r="BZ571" i="3"/>
  <c r="BX571" i="3"/>
  <c r="BV571" i="3"/>
  <c r="CH514" i="3"/>
  <c r="CH489" i="3"/>
  <c r="CH517" i="3"/>
  <c r="CH516" i="3"/>
  <c r="CH533" i="3"/>
  <c r="CH456" i="3"/>
  <c r="BH574" i="3"/>
  <c r="BR574" i="3"/>
  <c r="BP574" i="3"/>
  <c r="BT574" i="3"/>
  <c r="BD510" i="3"/>
  <c r="BP510" i="3"/>
  <c r="BT510" i="3"/>
  <c r="BR510" i="3"/>
  <c r="BT579" i="3"/>
  <c r="BR579" i="3"/>
  <c r="BP579" i="3"/>
  <c r="BT573" i="3"/>
  <c r="BR573" i="3"/>
  <c r="BP573" i="3"/>
  <c r="BN571" i="3"/>
  <c r="BT571" i="3"/>
  <c r="BR571" i="3"/>
  <c r="BP571" i="3"/>
  <c r="BL571" i="3"/>
  <c r="BF573" i="3"/>
  <c r="BH573" i="3"/>
  <c r="BD573" i="3"/>
  <c r="BJ573" i="3"/>
  <c r="BJ579" i="3"/>
  <c r="BD579" i="3"/>
  <c r="BF579" i="3"/>
  <c r="BL579" i="3"/>
  <c r="BN573" i="3"/>
  <c r="BD571" i="3"/>
  <c r="BF571" i="3"/>
  <c r="BN579" i="3"/>
  <c r="BL573" i="3"/>
  <c r="BH571" i="3"/>
  <c r="BH579" i="3"/>
  <c r="BJ571" i="3"/>
  <c r="BN574" i="3"/>
  <c r="BL574" i="3"/>
  <c r="BF574" i="3"/>
  <c r="BD574" i="3"/>
  <c r="BJ574" i="3"/>
  <c r="BH510" i="3"/>
  <c r="BF510" i="3"/>
  <c r="BJ510" i="3"/>
  <c r="E652" i="3"/>
  <c r="BL510" i="3"/>
  <c r="BN510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18" i="3"/>
  <c r="D619" i="3"/>
  <c r="D620" i="3"/>
  <c r="D621" i="3"/>
  <c r="D622" i="3"/>
  <c r="D623" i="3"/>
  <c r="D624" i="3"/>
  <c r="D626" i="3"/>
  <c r="D627" i="3"/>
  <c r="AM636" i="3" l="1"/>
  <c r="AN636" i="3"/>
  <c r="AO636" i="3"/>
  <c r="AM651" i="3"/>
  <c r="AN651" i="3"/>
  <c r="AO651" i="3"/>
  <c r="AM650" i="3"/>
  <c r="AN650" i="3"/>
  <c r="AO650" i="3"/>
  <c r="AM641" i="3"/>
  <c r="AN641" i="3"/>
  <c r="AO641" i="3"/>
  <c r="AM644" i="3"/>
  <c r="AN644" i="3"/>
  <c r="AO644" i="3"/>
  <c r="AM635" i="3"/>
  <c r="AN635" i="3"/>
  <c r="AO635" i="3"/>
  <c r="AM634" i="3"/>
  <c r="AN634" i="3"/>
  <c r="AO634" i="3"/>
  <c r="AM649" i="3"/>
  <c r="AN649" i="3"/>
  <c r="AO649" i="3"/>
  <c r="AM622" i="3"/>
  <c r="AN622" i="3"/>
  <c r="AO622" i="3"/>
  <c r="AN648" i="3"/>
  <c r="AO648" i="3"/>
  <c r="AM648" i="3"/>
  <c r="AN640" i="3"/>
  <c r="AO640" i="3"/>
  <c r="AM640" i="3"/>
  <c r="AN632" i="3"/>
  <c r="AO632" i="3"/>
  <c r="AM632" i="3"/>
  <c r="AM627" i="3"/>
  <c r="AN627" i="3"/>
  <c r="AO627" i="3"/>
  <c r="AM643" i="3"/>
  <c r="AN643" i="3"/>
  <c r="AO643" i="3"/>
  <c r="AN624" i="3"/>
  <c r="AO624" i="3"/>
  <c r="AM624" i="3"/>
  <c r="AM647" i="3"/>
  <c r="AN647" i="3"/>
  <c r="AO647" i="3"/>
  <c r="AM631" i="3"/>
  <c r="AN631" i="3"/>
  <c r="AO631" i="3"/>
  <c r="AM620" i="3"/>
  <c r="AN620" i="3"/>
  <c r="AO620" i="3"/>
  <c r="AM646" i="3"/>
  <c r="AN646" i="3"/>
  <c r="AO646" i="3"/>
  <c r="AM638" i="3"/>
  <c r="AN638" i="3"/>
  <c r="AO638" i="3"/>
  <c r="AM630" i="3"/>
  <c r="AN630" i="3"/>
  <c r="AO630" i="3"/>
  <c r="AM628" i="3"/>
  <c r="AN628" i="3"/>
  <c r="AO628" i="3"/>
  <c r="AM626" i="3"/>
  <c r="AN626" i="3"/>
  <c r="AO626" i="3"/>
  <c r="AM642" i="3"/>
  <c r="AN642" i="3"/>
  <c r="AO642" i="3"/>
  <c r="AM623" i="3"/>
  <c r="AN623" i="3"/>
  <c r="AO623" i="3"/>
  <c r="AM633" i="3"/>
  <c r="AN633" i="3"/>
  <c r="AO633" i="3"/>
  <c r="AO621" i="3"/>
  <c r="AM621" i="3"/>
  <c r="AN621" i="3"/>
  <c r="AM639" i="3"/>
  <c r="AN639" i="3"/>
  <c r="AO639" i="3"/>
  <c r="AM619" i="3"/>
  <c r="AN619" i="3"/>
  <c r="AO619" i="3"/>
  <c r="AO645" i="3"/>
  <c r="AM645" i="3"/>
  <c r="AN645" i="3"/>
  <c r="AO637" i="3"/>
  <c r="AN637" i="3"/>
  <c r="AM637" i="3"/>
  <c r="AO629" i="3"/>
  <c r="AM629" i="3"/>
  <c r="AN629" i="3"/>
  <c r="AM618" i="3"/>
  <c r="AN618" i="3"/>
  <c r="AO618" i="3"/>
  <c r="CB652" i="3"/>
  <c r="CJ652" i="3"/>
  <c r="CO652" i="3"/>
  <c r="CF652" i="3" s="1"/>
  <c r="E626" i="3"/>
  <c r="E651" i="3"/>
  <c r="E643" i="3"/>
  <c r="BZ643" i="3" s="1"/>
  <c r="E635" i="3"/>
  <c r="E624" i="3"/>
  <c r="E650" i="3"/>
  <c r="E642" i="3"/>
  <c r="E634" i="3"/>
  <c r="E623" i="3"/>
  <c r="E649" i="3"/>
  <c r="BX649" i="3" s="1"/>
  <c r="E641" i="3"/>
  <c r="E633" i="3"/>
  <c r="E622" i="3"/>
  <c r="E648" i="3"/>
  <c r="E640" i="3"/>
  <c r="E632" i="3"/>
  <c r="E621" i="3"/>
  <c r="E647" i="3"/>
  <c r="E639" i="3"/>
  <c r="E631" i="3"/>
  <c r="E620" i="3"/>
  <c r="E637" i="3"/>
  <c r="E619" i="3"/>
  <c r="E644" i="3"/>
  <c r="E628" i="3"/>
  <c r="E646" i="3"/>
  <c r="E638" i="3"/>
  <c r="E630" i="3"/>
  <c r="E645" i="3"/>
  <c r="E629" i="3"/>
  <c r="E627" i="3"/>
  <c r="E618" i="3"/>
  <c r="E636" i="3"/>
  <c r="D493" i="3"/>
  <c r="AM493" i="3" l="1"/>
  <c r="AN493" i="3"/>
  <c r="AO493" i="3"/>
  <c r="CB643" i="3"/>
  <c r="CO643" i="3"/>
  <c r="CF643" i="3" s="1"/>
  <c r="CB651" i="3"/>
  <c r="CO651" i="3"/>
  <c r="CF651" i="3" s="1"/>
  <c r="CB630" i="3"/>
  <c r="CJ630" i="3"/>
  <c r="CO630" i="3"/>
  <c r="CF630" i="3" s="1"/>
  <c r="CB639" i="3"/>
  <c r="CO639" i="3"/>
  <c r="CF639" i="3" s="1"/>
  <c r="CO636" i="3"/>
  <c r="CB636" i="3"/>
  <c r="CB628" i="3"/>
  <c r="CO628" i="3"/>
  <c r="CF628" i="3" s="1"/>
  <c r="CB621" i="3"/>
  <c r="CO621" i="3"/>
  <c r="CF621" i="3" s="1"/>
  <c r="CJ621" i="3"/>
  <c r="CB623" i="3"/>
  <c r="CO623" i="3"/>
  <c r="CF623" i="3" s="1"/>
  <c r="CB626" i="3"/>
  <c r="CO626" i="3"/>
  <c r="CF626" i="3" s="1"/>
  <c r="CB631" i="3"/>
  <c r="CJ631" i="3"/>
  <c r="CO631" i="3"/>
  <c r="CF631" i="3" s="1"/>
  <c r="CB638" i="3"/>
  <c r="CO638" i="3"/>
  <c r="CF638" i="3" s="1"/>
  <c r="CB647" i="3"/>
  <c r="CO647" i="3"/>
  <c r="CF647" i="3" s="1"/>
  <c r="CB618" i="3"/>
  <c r="CO618" i="3"/>
  <c r="CF618" i="3" s="1"/>
  <c r="CB644" i="3"/>
  <c r="CO644" i="3"/>
  <c r="CF644" i="3" s="1"/>
  <c r="CB632" i="3"/>
  <c r="CJ632" i="3"/>
  <c r="CO632" i="3"/>
  <c r="CF632" i="3" s="1"/>
  <c r="CB634" i="3"/>
  <c r="CO634" i="3"/>
  <c r="CF634" i="3" s="1"/>
  <c r="CB633" i="3"/>
  <c r="CJ633" i="3"/>
  <c r="CO633" i="3"/>
  <c r="CF633" i="3" s="1"/>
  <c r="CB641" i="3"/>
  <c r="CO641" i="3"/>
  <c r="CF641" i="3" s="1"/>
  <c r="CB627" i="3"/>
  <c r="CO627" i="3"/>
  <c r="CF627" i="3" s="1"/>
  <c r="CB619" i="3"/>
  <c r="CO619" i="3"/>
  <c r="CF619" i="3" s="1"/>
  <c r="CB640" i="3"/>
  <c r="CO640" i="3"/>
  <c r="CF640" i="3" s="1"/>
  <c r="CB642" i="3"/>
  <c r="CO642" i="3"/>
  <c r="CF642" i="3" s="1"/>
  <c r="CB646" i="3"/>
  <c r="CO646" i="3"/>
  <c r="CF646" i="3" s="1"/>
  <c r="CB629" i="3"/>
  <c r="CJ629" i="3"/>
  <c r="CO629" i="3"/>
  <c r="CF629" i="3" s="1"/>
  <c r="CB637" i="3"/>
  <c r="CO637" i="3"/>
  <c r="CF637" i="3" s="1"/>
  <c r="CB648" i="3"/>
  <c r="CO648" i="3"/>
  <c r="CF648" i="3" s="1"/>
  <c r="CB650" i="3"/>
  <c r="CO650" i="3"/>
  <c r="CF650" i="3" s="1"/>
  <c r="CB635" i="3"/>
  <c r="CO635" i="3"/>
  <c r="CF635" i="3" s="1"/>
  <c r="CB649" i="3"/>
  <c r="CO649" i="3"/>
  <c r="CF649" i="3" s="1"/>
  <c r="CB645" i="3"/>
  <c r="CO645" i="3"/>
  <c r="CF645" i="3" s="1"/>
  <c r="CB620" i="3"/>
  <c r="CO620" i="3"/>
  <c r="CF620" i="3" s="1"/>
  <c r="CB622" i="3"/>
  <c r="CO622" i="3"/>
  <c r="CF622" i="3" s="1"/>
  <c r="CB624" i="3"/>
  <c r="CJ624" i="3"/>
  <c r="CO624" i="3"/>
  <c r="CF624" i="3" s="1"/>
  <c r="CF636" i="3"/>
  <c r="BZ644" i="3"/>
  <c r="BV644" i="3"/>
  <c r="BX644" i="3"/>
  <c r="BZ627" i="3"/>
  <c r="BX627" i="3"/>
  <c r="BV627" i="3"/>
  <c r="BZ619" i="3"/>
  <c r="BX619" i="3"/>
  <c r="BV619" i="3"/>
  <c r="BX640" i="3"/>
  <c r="BZ640" i="3"/>
  <c r="BV640" i="3"/>
  <c r="BZ642" i="3"/>
  <c r="BV642" i="3"/>
  <c r="BX642" i="3"/>
  <c r="BZ637" i="3"/>
  <c r="BX637" i="3"/>
  <c r="BV637" i="3"/>
  <c r="BX648" i="3"/>
  <c r="BZ648" i="3"/>
  <c r="BV648" i="3"/>
  <c r="BZ650" i="3"/>
  <c r="BX650" i="3"/>
  <c r="BV650" i="3"/>
  <c r="BZ620" i="3"/>
  <c r="BV620" i="3"/>
  <c r="BX620" i="3"/>
  <c r="BZ618" i="3"/>
  <c r="BX618" i="3"/>
  <c r="BV618" i="3"/>
  <c r="BZ622" i="3"/>
  <c r="BX622" i="3"/>
  <c r="BV622" i="3"/>
  <c r="BV635" i="3"/>
  <c r="BZ635" i="3"/>
  <c r="BX635" i="3"/>
  <c r="BZ634" i="3"/>
  <c r="BX634" i="3"/>
  <c r="BV634" i="3"/>
  <c r="BX638" i="3"/>
  <c r="BV638" i="3"/>
  <c r="BZ638" i="3"/>
  <c r="BZ639" i="3"/>
  <c r="BX639" i="3"/>
  <c r="BV639" i="3"/>
  <c r="BX641" i="3"/>
  <c r="BZ641" i="3"/>
  <c r="BV641" i="3"/>
  <c r="BV643" i="3"/>
  <c r="BX643" i="3"/>
  <c r="BZ645" i="3"/>
  <c r="BX645" i="3"/>
  <c r="BV645" i="3"/>
  <c r="BX646" i="3"/>
  <c r="BZ646" i="3"/>
  <c r="BV646" i="3"/>
  <c r="BZ647" i="3"/>
  <c r="BX647" i="3"/>
  <c r="BV647" i="3"/>
  <c r="BZ649" i="3"/>
  <c r="BV649" i="3"/>
  <c r="BV651" i="3"/>
  <c r="BX651" i="3"/>
  <c r="BZ651" i="3"/>
  <c r="BZ636" i="3"/>
  <c r="BX636" i="3"/>
  <c r="BV636" i="3"/>
  <c r="BZ628" i="3"/>
  <c r="BX628" i="3"/>
  <c r="BV628" i="3"/>
  <c r="BZ623" i="3"/>
  <c r="BX623" i="3"/>
  <c r="BV623" i="3"/>
  <c r="BZ626" i="3"/>
  <c r="BX626" i="3"/>
  <c r="BV626" i="3"/>
  <c r="BL626" i="3"/>
  <c r="BD626" i="3"/>
  <c r="BN626" i="3"/>
  <c r="BF626" i="3"/>
  <c r="BJ626" i="3"/>
  <c r="BN647" i="3"/>
  <c r="BT647" i="3"/>
  <c r="BR647" i="3"/>
  <c r="BP647" i="3"/>
  <c r="BT628" i="3"/>
  <c r="BR628" i="3"/>
  <c r="BP628" i="3"/>
  <c r="BF627" i="3"/>
  <c r="BT627" i="3"/>
  <c r="BR627" i="3"/>
  <c r="BP627" i="3"/>
  <c r="BJ619" i="3"/>
  <c r="BT619" i="3"/>
  <c r="BR619" i="3"/>
  <c r="BP619" i="3"/>
  <c r="BN640" i="3"/>
  <c r="BP640" i="3"/>
  <c r="BT640" i="3"/>
  <c r="BR640" i="3"/>
  <c r="BH634" i="3"/>
  <c r="BT634" i="3"/>
  <c r="BR634" i="3"/>
  <c r="BP634" i="3"/>
  <c r="BH626" i="3"/>
  <c r="BT626" i="3"/>
  <c r="BR626" i="3"/>
  <c r="BP626" i="3"/>
  <c r="BL635" i="3"/>
  <c r="BT635" i="3"/>
  <c r="BR635" i="3"/>
  <c r="BP635" i="3"/>
  <c r="BJ637" i="3"/>
  <c r="BT637" i="3"/>
  <c r="BP637" i="3"/>
  <c r="BR637" i="3"/>
  <c r="BJ648" i="3"/>
  <c r="BT648" i="3"/>
  <c r="BR648" i="3"/>
  <c r="BP648" i="3"/>
  <c r="BN642" i="3"/>
  <c r="BT642" i="3"/>
  <c r="BR642" i="3"/>
  <c r="BP642" i="3"/>
  <c r="BR646" i="3"/>
  <c r="BT646" i="3"/>
  <c r="BP646" i="3"/>
  <c r="BD645" i="3"/>
  <c r="BT645" i="3"/>
  <c r="BR645" i="3"/>
  <c r="BP645" i="3"/>
  <c r="BT620" i="3"/>
  <c r="BR620" i="3"/>
  <c r="BP620" i="3"/>
  <c r="BJ622" i="3"/>
  <c r="BR622" i="3"/>
  <c r="BP622" i="3"/>
  <c r="BT622" i="3"/>
  <c r="BD650" i="3"/>
  <c r="BT650" i="3"/>
  <c r="BR650" i="3"/>
  <c r="BP650" i="3"/>
  <c r="BL638" i="3"/>
  <c r="BR638" i="3"/>
  <c r="BP638" i="3"/>
  <c r="BT638" i="3"/>
  <c r="BJ639" i="3"/>
  <c r="BT639" i="3"/>
  <c r="BP639" i="3"/>
  <c r="BR639" i="3"/>
  <c r="BT641" i="3"/>
  <c r="BR641" i="3"/>
  <c r="BP641" i="3"/>
  <c r="BD636" i="3"/>
  <c r="BT636" i="3"/>
  <c r="BR636" i="3"/>
  <c r="BP636" i="3"/>
  <c r="BN623" i="3"/>
  <c r="BT623" i="3"/>
  <c r="BR623" i="3"/>
  <c r="BP623" i="3"/>
  <c r="BF643" i="3"/>
  <c r="BT643" i="3"/>
  <c r="BR643" i="3"/>
  <c r="BP643" i="3"/>
  <c r="BN649" i="3"/>
  <c r="BT649" i="3"/>
  <c r="BR649" i="3"/>
  <c r="BP649" i="3"/>
  <c r="BL618" i="3"/>
  <c r="BT618" i="3"/>
  <c r="BR618" i="3"/>
  <c r="BP618" i="3"/>
  <c r="BF644" i="3"/>
  <c r="BT644" i="3"/>
  <c r="BR644" i="3"/>
  <c r="BP644" i="3"/>
  <c r="BL651" i="3"/>
  <c r="BT651" i="3"/>
  <c r="BR651" i="3"/>
  <c r="BP651" i="3"/>
  <c r="BF634" i="3"/>
  <c r="BL643" i="3"/>
  <c r="BN643" i="3"/>
  <c r="BJ643" i="3"/>
  <c r="BH643" i="3"/>
  <c r="BD643" i="3"/>
  <c r="BF623" i="3"/>
  <c r="BD623" i="3"/>
  <c r="BH623" i="3"/>
  <c r="BF648" i="3"/>
  <c r="BL648" i="3"/>
  <c r="BD642" i="3"/>
  <c r="BN648" i="3"/>
  <c r="BN651" i="3"/>
  <c r="BH644" i="3"/>
  <c r="BJ644" i="3"/>
  <c r="BL644" i="3"/>
  <c r="BF651" i="3"/>
  <c r="BD651" i="3"/>
  <c r="BH651" i="3"/>
  <c r="BJ651" i="3"/>
  <c r="BD644" i="3"/>
  <c r="BJ650" i="3"/>
  <c r="BD620" i="3"/>
  <c r="BF622" i="3"/>
  <c r="BH650" i="3"/>
  <c r="BJ620" i="3"/>
  <c r="BL622" i="3"/>
  <c r="BF650" i="3"/>
  <c r="BL620" i="3"/>
  <c r="BN622" i="3"/>
  <c r="BL650" i="3"/>
  <c r="BN650" i="3"/>
  <c r="BD622" i="3"/>
  <c r="BF620" i="3"/>
  <c r="BH622" i="3"/>
  <c r="BH620" i="3"/>
  <c r="BH649" i="3"/>
  <c r="BF649" i="3"/>
  <c r="BD649" i="3"/>
  <c r="BJ649" i="3"/>
  <c r="BL649" i="3"/>
  <c r="BN618" i="3"/>
  <c r="BD637" i="3"/>
  <c r="BN637" i="3"/>
  <c r="BD648" i="3"/>
  <c r="BF637" i="3"/>
  <c r="BL637" i="3"/>
  <c r="BH637" i="3"/>
  <c r="BH648" i="3"/>
  <c r="BJ645" i="3"/>
  <c r="BH645" i="3"/>
  <c r="BF645" i="3"/>
  <c r="BL645" i="3"/>
  <c r="BN620" i="3"/>
  <c r="BF628" i="3"/>
  <c r="BL636" i="3"/>
  <c r="BN646" i="3"/>
  <c r="BF647" i="3"/>
  <c r="BJ628" i="3"/>
  <c r="BJ647" i="3"/>
  <c r="BD628" i="3"/>
  <c r="BJ636" i="3"/>
  <c r="BL646" i="3"/>
  <c r="BD647" i="3"/>
  <c r="BN628" i="3"/>
  <c r="BJ623" i="3"/>
  <c r="BH628" i="3"/>
  <c r="BH647" i="3"/>
  <c r="BL628" i="3"/>
  <c r="BD646" i="3"/>
  <c r="BL647" i="3"/>
  <c r="BF646" i="3"/>
  <c r="BH636" i="3"/>
  <c r="BN644" i="3"/>
  <c r="BH646" i="3"/>
  <c r="BL623" i="3"/>
  <c r="BF636" i="3"/>
  <c r="BD618" i="3"/>
  <c r="BN645" i="3"/>
  <c r="BJ646" i="3"/>
  <c r="BJ634" i="3"/>
  <c r="BL634" i="3"/>
  <c r="BN634" i="3"/>
  <c r="BD634" i="3"/>
  <c r="BN619" i="3"/>
  <c r="BH640" i="3"/>
  <c r="BN639" i="3"/>
  <c r="BN635" i="3"/>
  <c r="BN638" i="3"/>
  <c r="BN641" i="3"/>
  <c r="BL619" i="3"/>
  <c r="BD627" i="3"/>
  <c r="BL639" i="3"/>
  <c r="BD640" i="3"/>
  <c r="BH642" i="3"/>
  <c r="BF635" i="3"/>
  <c r="BN636" i="3"/>
  <c r="BH618" i="3"/>
  <c r="BJ627" i="3"/>
  <c r="BF638" i="3"/>
  <c r="BJ640" i="3"/>
  <c r="BF641" i="3"/>
  <c r="BL627" i="3"/>
  <c r="BH638" i="3"/>
  <c r="BD639" i="3"/>
  <c r="BL640" i="3"/>
  <c r="BH641" i="3"/>
  <c r="BD635" i="3"/>
  <c r="BF640" i="3"/>
  <c r="BD641" i="3"/>
  <c r="BF642" i="3"/>
  <c r="BD619" i="3"/>
  <c r="BH635" i="3"/>
  <c r="BF618" i="3"/>
  <c r="BJ642" i="3"/>
  <c r="BF619" i="3"/>
  <c r="BJ635" i="3"/>
  <c r="BJ618" i="3"/>
  <c r="BN627" i="3"/>
  <c r="BJ638" i="3"/>
  <c r="BF639" i="3"/>
  <c r="BL641" i="3"/>
  <c r="BH627" i="3"/>
  <c r="BD638" i="3"/>
  <c r="BL642" i="3"/>
  <c r="BH619" i="3"/>
  <c r="BH639" i="3"/>
  <c r="BJ641" i="3"/>
  <c r="E493" i="3"/>
  <c r="BA676" i="3"/>
  <c r="AZ676" i="3"/>
  <c r="AY676" i="3"/>
  <c r="BA654" i="3"/>
  <c r="AZ654" i="3"/>
  <c r="AY654" i="3"/>
  <c r="AC677" i="3"/>
  <c r="AB677" i="3"/>
  <c r="AA677" i="3"/>
  <c r="AC5" i="3"/>
  <c r="AC676" i="3" s="1"/>
  <c r="AB5" i="3"/>
  <c r="AB676" i="3" s="1"/>
  <c r="AA5" i="3"/>
  <c r="AA676" i="3" s="1"/>
  <c r="CO493" i="3" l="1"/>
  <c r="CF493" i="3" s="1"/>
  <c r="CJ493" i="3"/>
  <c r="BZ493" i="3"/>
  <c r="BV493" i="3"/>
  <c r="BX493" i="3"/>
  <c r="BP493" i="3"/>
  <c r="BT493" i="3"/>
  <c r="BR493" i="3"/>
  <c r="BL493" i="3"/>
  <c r="BD493" i="3"/>
  <c r="BJ493" i="3"/>
  <c r="BN493" i="3"/>
  <c r="BH493" i="3"/>
  <c r="BF493" i="3"/>
  <c r="AV654" i="3"/>
  <c r="AW654" i="3"/>
  <c r="AX654" i="3"/>
  <c r="A7" i="7" l="1"/>
  <c r="AD177" i="3" l="1"/>
  <c r="AF177" i="3"/>
  <c r="AG177" i="3"/>
  <c r="AF249" i="3"/>
  <c r="AH177" i="3"/>
  <c r="AG249" i="3"/>
  <c r="AI177" i="3"/>
  <c r="AH249" i="3"/>
  <c r="AI249" i="3"/>
  <c r="AE177" i="3"/>
  <c r="AD249" i="3"/>
  <c r="AE249" i="3"/>
  <c r="B230" i="1"/>
  <c r="B193" i="3" s="1"/>
  <c r="B205" i="1"/>
  <c r="B177" i="3" s="1"/>
  <c r="B282" i="1"/>
  <c r="B249" i="3" s="1"/>
  <c r="B379" i="1"/>
  <c r="B314" i="1"/>
  <c r="B317" i="3" s="1"/>
  <c r="AJ177" i="3"/>
  <c r="AJ537" i="3"/>
  <c r="AJ535" i="3"/>
  <c r="AJ534" i="3"/>
  <c r="AJ194" i="3"/>
  <c r="AJ249" i="3"/>
  <c r="AJ286" i="3"/>
  <c r="AV286" i="3" s="1"/>
  <c r="AJ193" i="3"/>
  <c r="AV193" i="3" s="1"/>
  <c r="BO193" i="3" s="1"/>
  <c r="AJ536" i="3"/>
  <c r="AK537" i="3"/>
  <c r="AK534" i="3"/>
  <c r="AK194" i="3"/>
  <c r="AK249" i="3"/>
  <c r="AK286" i="3"/>
  <c r="AK177" i="3"/>
  <c r="AK536" i="3"/>
  <c r="AK193" i="3"/>
  <c r="AK535" i="3"/>
  <c r="AL194" i="3"/>
  <c r="AL536" i="3"/>
  <c r="AL177" i="3"/>
  <c r="AL537" i="3"/>
  <c r="AL534" i="3"/>
  <c r="AL249" i="3"/>
  <c r="AL286" i="3"/>
  <c r="AL193" i="3"/>
  <c r="AL535" i="3"/>
  <c r="AJ634" i="3"/>
  <c r="AG456" i="3"/>
  <c r="AH469" i="3"/>
  <c r="AG490" i="3"/>
  <c r="AI498" i="3"/>
  <c r="AH501" i="3"/>
  <c r="AG504" i="3"/>
  <c r="AI10" i="3"/>
  <c r="AI12" i="3"/>
  <c r="AI14" i="3"/>
  <c r="AI16" i="3"/>
  <c r="AI18" i="3"/>
  <c r="AI20" i="3"/>
  <c r="AI22" i="3"/>
  <c r="AI24" i="3"/>
  <c r="AI26" i="3"/>
  <c r="AI28" i="3"/>
  <c r="AI30" i="3"/>
  <c r="AI32" i="3"/>
  <c r="AI34" i="3"/>
  <c r="AI36" i="3"/>
  <c r="AI38" i="3"/>
  <c r="AI40" i="3"/>
  <c r="AI42" i="3"/>
  <c r="AI44" i="3"/>
  <c r="AI46" i="3"/>
  <c r="AI48" i="3"/>
  <c r="AI50" i="3"/>
  <c r="AI52" i="3"/>
  <c r="AI54" i="3"/>
  <c r="AI56" i="3"/>
  <c r="AI58" i="3"/>
  <c r="AI60" i="3"/>
  <c r="AI62" i="3"/>
  <c r="AI64" i="3"/>
  <c r="AI66" i="3"/>
  <c r="AI68" i="3"/>
  <c r="AI70" i="3"/>
  <c r="AI72" i="3"/>
  <c r="AI74" i="3"/>
  <c r="AI76" i="3"/>
  <c r="AI78" i="3"/>
  <c r="AI80" i="3"/>
  <c r="AI82" i="3"/>
  <c r="AI84" i="3"/>
  <c r="AI86" i="3"/>
  <c r="AI88" i="3"/>
  <c r="AI90" i="3"/>
  <c r="AI92" i="3"/>
  <c r="AI94" i="3"/>
  <c r="AI96" i="3"/>
  <c r="AI98" i="3"/>
  <c r="AI100" i="3"/>
  <c r="AI102" i="3"/>
  <c r="AI104" i="3"/>
  <c r="AI106" i="3"/>
  <c r="AI108" i="3"/>
  <c r="AI110" i="3"/>
  <c r="AI112" i="3"/>
  <c r="AI114" i="3"/>
  <c r="AI116" i="3"/>
  <c r="AI118" i="3"/>
  <c r="AI120" i="3"/>
  <c r="AI122" i="3"/>
  <c r="AI124" i="3"/>
  <c r="AI126" i="3"/>
  <c r="AI128" i="3"/>
  <c r="AI130" i="3"/>
  <c r="AI132" i="3"/>
  <c r="AI134" i="3"/>
  <c r="AI137" i="3"/>
  <c r="AI139" i="3"/>
  <c r="AI141" i="3"/>
  <c r="AI143" i="3"/>
  <c r="AI145" i="3"/>
  <c r="AI147" i="3"/>
  <c r="AI149" i="3"/>
  <c r="AI151" i="3"/>
  <c r="AI153" i="3"/>
  <c r="AI155" i="3"/>
  <c r="AI157" i="3"/>
  <c r="AI159" i="3"/>
  <c r="AI161" i="3"/>
  <c r="AI163" i="3"/>
  <c r="AI165" i="3"/>
  <c r="AI167" i="3"/>
  <c r="AG457" i="3"/>
  <c r="AI469" i="3"/>
  <c r="AH490" i="3"/>
  <c r="AG499" i="3"/>
  <c r="AI501" i="3"/>
  <c r="AH504" i="3"/>
  <c r="AF11" i="3"/>
  <c r="AF13" i="3"/>
  <c r="AF15" i="3"/>
  <c r="AF17" i="3"/>
  <c r="AF19" i="3"/>
  <c r="AF21" i="3"/>
  <c r="AF23" i="3"/>
  <c r="AF25" i="3"/>
  <c r="AF27" i="3"/>
  <c r="AF29" i="3"/>
  <c r="AF31" i="3"/>
  <c r="AF33" i="3"/>
  <c r="AF35" i="3"/>
  <c r="AF37" i="3"/>
  <c r="AF39" i="3"/>
  <c r="AF41" i="3"/>
  <c r="AF43" i="3"/>
  <c r="AF45" i="3"/>
  <c r="AF47" i="3"/>
  <c r="AF49" i="3"/>
  <c r="AF51" i="3"/>
  <c r="AF53" i="3"/>
  <c r="AF55" i="3"/>
  <c r="AF57" i="3"/>
  <c r="AF59" i="3"/>
  <c r="AF61" i="3"/>
  <c r="AF63" i="3"/>
  <c r="AF65" i="3"/>
  <c r="AF67" i="3"/>
  <c r="AF69" i="3"/>
  <c r="AF71" i="3"/>
  <c r="AF73" i="3"/>
  <c r="AF75" i="3"/>
  <c r="AF77" i="3"/>
  <c r="AF79" i="3"/>
  <c r="AF81" i="3"/>
  <c r="AF83" i="3"/>
  <c r="AF85" i="3"/>
  <c r="AF87" i="3"/>
  <c r="AF89" i="3"/>
  <c r="AF91" i="3"/>
  <c r="AF93" i="3"/>
  <c r="AF95" i="3"/>
  <c r="AF97" i="3"/>
  <c r="AF99" i="3"/>
  <c r="AF101" i="3"/>
  <c r="AF103" i="3"/>
  <c r="AF105" i="3"/>
  <c r="AF107" i="3"/>
  <c r="AF109" i="3"/>
  <c r="AF111" i="3"/>
  <c r="AF113" i="3"/>
  <c r="AF115" i="3"/>
  <c r="AF117" i="3"/>
  <c r="AF119" i="3"/>
  <c r="AF121" i="3"/>
  <c r="AF123" i="3"/>
  <c r="AF125" i="3"/>
  <c r="AF127" i="3"/>
  <c r="AF129" i="3"/>
  <c r="AF131" i="3"/>
  <c r="AF133" i="3"/>
  <c r="AF136" i="3"/>
  <c r="AF138" i="3"/>
  <c r="AF140" i="3"/>
  <c r="AF142" i="3"/>
  <c r="AF144" i="3"/>
  <c r="AF146" i="3"/>
  <c r="AF148" i="3"/>
  <c r="AF150" i="3"/>
  <c r="AF152" i="3"/>
  <c r="AF154" i="3"/>
  <c r="AF156" i="3"/>
  <c r="AF158" i="3"/>
  <c r="AF160" i="3"/>
  <c r="AF162" i="3"/>
  <c r="AF164" i="3"/>
  <c r="AF166" i="3"/>
  <c r="AF168" i="3"/>
  <c r="AH457" i="3"/>
  <c r="AG488" i="3"/>
  <c r="AI490" i="3"/>
  <c r="AH499" i="3"/>
  <c r="AG502" i="3"/>
  <c r="AI504" i="3"/>
  <c r="AG11" i="3"/>
  <c r="AG13" i="3"/>
  <c r="AG15" i="3"/>
  <c r="AG17" i="3"/>
  <c r="AG19" i="3"/>
  <c r="AG21" i="3"/>
  <c r="AG23" i="3"/>
  <c r="AG25" i="3"/>
  <c r="AG27" i="3"/>
  <c r="AG29" i="3"/>
  <c r="AG31" i="3"/>
  <c r="AG33" i="3"/>
  <c r="AG35" i="3"/>
  <c r="AG37" i="3"/>
  <c r="AG39" i="3"/>
  <c r="AG41" i="3"/>
  <c r="AG43" i="3"/>
  <c r="AG45" i="3"/>
  <c r="AG47" i="3"/>
  <c r="AG49" i="3"/>
  <c r="AG51" i="3"/>
  <c r="AG53" i="3"/>
  <c r="AG55" i="3"/>
  <c r="AG57" i="3"/>
  <c r="AG59" i="3"/>
  <c r="AG61" i="3"/>
  <c r="AG63" i="3"/>
  <c r="AG65" i="3"/>
  <c r="AG67" i="3"/>
  <c r="AG69" i="3"/>
  <c r="AG71" i="3"/>
  <c r="AG73" i="3"/>
  <c r="AG75" i="3"/>
  <c r="AG77" i="3"/>
  <c r="AG79" i="3"/>
  <c r="AG81" i="3"/>
  <c r="AG83" i="3"/>
  <c r="AG85" i="3"/>
  <c r="AG87" i="3"/>
  <c r="AG89" i="3"/>
  <c r="AG91" i="3"/>
  <c r="AG93" i="3"/>
  <c r="AG95" i="3"/>
  <c r="AG97" i="3"/>
  <c r="AG99" i="3"/>
  <c r="AG101" i="3"/>
  <c r="AG103" i="3"/>
  <c r="AG105" i="3"/>
  <c r="AG107" i="3"/>
  <c r="AG109" i="3"/>
  <c r="AG111" i="3"/>
  <c r="AG113" i="3"/>
  <c r="AG115" i="3"/>
  <c r="AG117" i="3"/>
  <c r="AG119" i="3"/>
  <c r="AG121" i="3"/>
  <c r="AG123" i="3"/>
  <c r="AG125" i="3"/>
  <c r="AG127" i="3"/>
  <c r="AG129" i="3"/>
  <c r="AG131" i="3"/>
  <c r="AG133" i="3"/>
  <c r="AG136" i="3"/>
  <c r="AG138" i="3"/>
  <c r="AG140" i="3"/>
  <c r="AG142" i="3"/>
  <c r="AG144" i="3"/>
  <c r="AG146" i="3"/>
  <c r="AG148" i="3"/>
  <c r="AG150" i="3"/>
  <c r="AG152" i="3"/>
  <c r="AG154" i="3"/>
  <c r="AG156" i="3"/>
  <c r="AG158" i="3"/>
  <c r="AG160" i="3"/>
  <c r="AG162" i="3"/>
  <c r="AG164" i="3"/>
  <c r="AG166" i="3"/>
  <c r="AG168" i="3"/>
  <c r="AI457" i="3"/>
  <c r="AH488" i="3"/>
  <c r="AG491" i="3"/>
  <c r="AI499" i="3"/>
  <c r="AH502" i="3"/>
  <c r="AH11" i="3"/>
  <c r="AH13" i="3"/>
  <c r="AH15" i="3"/>
  <c r="AH17" i="3"/>
  <c r="AH19" i="3"/>
  <c r="AH21" i="3"/>
  <c r="AH23" i="3"/>
  <c r="AH25" i="3"/>
  <c r="AH27" i="3"/>
  <c r="AH29" i="3"/>
  <c r="AH31" i="3"/>
  <c r="AH33" i="3"/>
  <c r="AH35" i="3"/>
  <c r="AH37" i="3"/>
  <c r="AH39" i="3"/>
  <c r="AH41" i="3"/>
  <c r="AH43" i="3"/>
  <c r="AH45" i="3"/>
  <c r="AH47" i="3"/>
  <c r="AH49" i="3"/>
  <c r="AH51" i="3"/>
  <c r="AH53" i="3"/>
  <c r="AH55" i="3"/>
  <c r="AH57" i="3"/>
  <c r="AH59" i="3"/>
  <c r="AH61" i="3"/>
  <c r="AH63" i="3"/>
  <c r="AH65" i="3"/>
  <c r="AH67" i="3"/>
  <c r="AH69" i="3"/>
  <c r="AH71" i="3"/>
  <c r="AH73" i="3"/>
  <c r="AH75" i="3"/>
  <c r="AH77" i="3"/>
  <c r="AH79" i="3"/>
  <c r="AH81" i="3"/>
  <c r="AH83" i="3"/>
  <c r="AH85" i="3"/>
  <c r="AH87" i="3"/>
  <c r="AH89" i="3"/>
  <c r="AH91" i="3"/>
  <c r="AH93" i="3"/>
  <c r="AH95" i="3"/>
  <c r="AH97" i="3"/>
  <c r="AH99" i="3"/>
  <c r="AH101" i="3"/>
  <c r="AH103" i="3"/>
  <c r="AH105" i="3"/>
  <c r="AH107" i="3"/>
  <c r="AH109" i="3"/>
  <c r="AH111" i="3"/>
  <c r="AH113" i="3"/>
  <c r="AH115" i="3"/>
  <c r="AH117" i="3"/>
  <c r="AH119" i="3"/>
  <c r="AH121" i="3"/>
  <c r="AH123" i="3"/>
  <c r="AH125" i="3"/>
  <c r="AH127" i="3"/>
  <c r="AH129" i="3"/>
  <c r="AH131" i="3"/>
  <c r="AH133" i="3"/>
  <c r="AH136" i="3"/>
  <c r="AH138" i="3"/>
  <c r="AH140" i="3"/>
  <c r="AH142" i="3"/>
  <c r="AH144" i="3"/>
  <c r="AH146" i="3"/>
  <c r="AH148" i="3"/>
  <c r="AH150" i="3"/>
  <c r="AH152" i="3"/>
  <c r="AH154" i="3"/>
  <c r="AH156" i="3"/>
  <c r="AH158" i="3"/>
  <c r="AH160" i="3"/>
  <c r="AH162" i="3"/>
  <c r="AH164" i="3"/>
  <c r="AH166" i="3"/>
  <c r="AG461" i="3"/>
  <c r="AI488" i="3"/>
  <c r="AH491" i="3"/>
  <c r="AG500" i="3"/>
  <c r="AI502" i="3"/>
  <c r="AI11" i="3"/>
  <c r="AI13" i="3"/>
  <c r="AI15" i="3"/>
  <c r="AI17" i="3"/>
  <c r="AI19" i="3"/>
  <c r="AI21" i="3"/>
  <c r="AI23" i="3"/>
  <c r="AI25" i="3"/>
  <c r="AI27" i="3"/>
  <c r="AI29" i="3"/>
  <c r="AI31" i="3"/>
  <c r="AI33" i="3"/>
  <c r="AI35" i="3"/>
  <c r="AI37" i="3"/>
  <c r="AI39" i="3"/>
  <c r="AI41" i="3"/>
  <c r="AI43" i="3"/>
  <c r="AI45" i="3"/>
  <c r="AI47" i="3"/>
  <c r="AI49" i="3"/>
  <c r="AI51" i="3"/>
  <c r="AI53" i="3"/>
  <c r="AI55" i="3"/>
  <c r="AI57" i="3"/>
  <c r="AI59" i="3"/>
  <c r="AI61" i="3"/>
  <c r="AI63" i="3"/>
  <c r="AI65" i="3"/>
  <c r="AI67" i="3"/>
  <c r="AI69" i="3"/>
  <c r="AI71" i="3"/>
  <c r="AI73" i="3"/>
  <c r="AI75" i="3"/>
  <c r="AI77" i="3"/>
  <c r="AI79" i="3"/>
  <c r="AI81" i="3"/>
  <c r="AI83" i="3"/>
  <c r="AI85" i="3"/>
  <c r="AI87" i="3"/>
  <c r="AI89" i="3"/>
  <c r="AI91" i="3"/>
  <c r="AI93" i="3"/>
  <c r="AI95" i="3"/>
  <c r="AI97" i="3"/>
  <c r="AI99" i="3"/>
  <c r="AI101" i="3"/>
  <c r="AI103" i="3"/>
  <c r="AI105" i="3"/>
  <c r="AI107" i="3"/>
  <c r="AI109" i="3"/>
  <c r="AI111" i="3"/>
  <c r="AI113" i="3"/>
  <c r="AI115" i="3"/>
  <c r="AI117" i="3"/>
  <c r="AI119" i="3"/>
  <c r="AI121" i="3"/>
  <c r="AI123" i="3"/>
  <c r="AI125" i="3"/>
  <c r="AI127" i="3"/>
  <c r="AI129" i="3"/>
  <c r="AI131" i="3"/>
  <c r="AI133" i="3"/>
  <c r="AI136" i="3"/>
  <c r="AI138" i="3"/>
  <c r="AI140" i="3"/>
  <c r="AI142" i="3"/>
  <c r="AI144" i="3"/>
  <c r="AI146" i="3"/>
  <c r="AI148" i="3"/>
  <c r="AI150" i="3"/>
  <c r="AI152" i="3"/>
  <c r="AI154" i="3"/>
  <c r="AI156" i="3"/>
  <c r="AI158" i="3"/>
  <c r="AI160" i="3"/>
  <c r="AI162" i="3"/>
  <c r="AI164" i="3"/>
  <c r="AI166" i="3"/>
  <c r="AI168" i="3"/>
  <c r="AH461" i="3"/>
  <c r="AG489" i="3"/>
  <c r="AI491" i="3"/>
  <c r="AH500" i="3"/>
  <c r="AG503" i="3"/>
  <c r="AF10" i="3"/>
  <c r="AF12" i="3"/>
  <c r="AF14" i="3"/>
  <c r="AF16" i="3"/>
  <c r="AF18" i="3"/>
  <c r="AF20" i="3"/>
  <c r="AF22" i="3"/>
  <c r="AF24" i="3"/>
  <c r="AF26" i="3"/>
  <c r="AF28" i="3"/>
  <c r="AF30" i="3"/>
  <c r="AF32" i="3"/>
  <c r="AF34" i="3"/>
  <c r="AF36" i="3"/>
  <c r="AF38" i="3"/>
  <c r="AF40" i="3"/>
  <c r="AF42" i="3"/>
  <c r="AF44" i="3"/>
  <c r="AF46" i="3"/>
  <c r="AF48" i="3"/>
  <c r="AF50" i="3"/>
  <c r="AF52" i="3"/>
  <c r="AF54" i="3"/>
  <c r="AF56" i="3"/>
  <c r="AF58" i="3"/>
  <c r="AF60" i="3"/>
  <c r="AF62" i="3"/>
  <c r="AF64" i="3"/>
  <c r="AF66" i="3"/>
  <c r="AF68" i="3"/>
  <c r="AF70" i="3"/>
  <c r="AF72" i="3"/>
  <c r="AF74" i="3"/>
  <c r="AF76" i="3"/>
  <c r="AF78" i="3"/>
  <c r="AF80" i="3"/>
  <c r="AF82" i="3"/>
  <c r="AF84" i="3"/>
  <c r="AF86" i="3"/>
  <c r="AF88" i="3"/>
  <c r="AF90" i="3"/>
  <c r="AF92" i="3"/>
  <c r="AF94" i="3"/>
  <c r="AF96" i="3"/>
  <c r="AF98" i="3"/>
  <c r="AF100" i="3"/>
  <c r="AF102" i="3"/>
  <c r="AF104" i="3"/>
  <c r="AF106" i="3"/>
  <c r="AF108" i="3"/>
  <c r="AF110" i="3"/>
  <c r="AF112" i="3"/>
  <c r="AF114" i="3"/>
  <c r="AF116" i="3"/>
  <c r="AF118" i="3"/>
  <c r="AF120" i="3"/>
  <c r="AF122" i="3"/>
  <c r="AF124" i="3"/>
  <c r="AF126" i="3"/>
  <c r="AF128" i="3"/>
  <c r="AF130" i="3"/>
  <c r="AF132" i="3"/>
  <c r="AF134" i="3"/>
  <c r="AI461" i="3"/>
  <c r="AH489" i="3"/>
  <c r="AG498" i="3"/>
  <c r="AI500" i="3"/>
  <c r="AH503" i="3"/>
  <c r="AG10" i="3"/>
  <c r="AG12" i="3"/>
  <c r="AG14" i="3"/>
  <c r="AG16" i="3"/>
  <c r="AG18" i="3"/>
  <c r="AG20" i="3"/>
  <c r="AG22" i="3"/>
  <c r="AG24" i="3"/>
  <c r="AG26" i="3"/>
  <c r="AG28" i="3"/>
  <c r="AG30" i="3"/>
  <c r="AG32" i="3"/>
  <c r="AG34" i="3"/>
  <c r="AG36" i="3"/>
  <c r="AG38" i="3"/>
  <c r="AG40" i="3"/>
  <c r="AG42" i="3"/>
  <c r="AG44" i="3"/>
  <c r="AG46" i="3"/>
  <c r="AG48" i="3"/>
  <c r="AG50" i="3"/>
  <c r="AG52" i="3"/>
  <c r="AG54" i="3"/>
  <c r="AG56" i="3"/>
  <c r="AG58" i="3"/>
  <c r="AG60" i="3"/>
  <c r="AG62" i="3"/>
  <c r="AG64" i="3"/>
  <c r="AG66" i="3"/>
  <c r="AG68" i="3"/>
  <c r="AG70" i="3"/>
  <c r="AG72" i="3"/>
  <c r="AG74" i="3"/>
  <c r="AG76" i="3"/>
  <c r="AG78" i="3"/>
  <c r="AG80" i="3"/>
  <c r="AG82" i="3"/>
  <c r="AG84" i="3"/>
  <c r="AG86" i="3"/>
  <c r="AG88" i="3"/>
  <c r="AG90" i="3"/>
  <c r="AG92" i="3"/>
  <c r="AG94" i="3"/>
  <c r="AG96" i="3"/>
  <c r="AG98" i="3"/>
  <c r="AG100" i="3"/>
  <c r="AG102" i="3"/>
  <c r="AG104" i="3"/>
  <c r="AG106" i="3"/>
  <c r="AG108" i="3"/>
  <c r="AG110" i="3"/>
  <c r="AG112" i="3"/>
  <c r="AG114" i="3"/>
  <c r="AG116" i="3"/>
  <c r="AG118" i="3"/>
  <c r="AG120" i="3"/>
  <c r="AG122" i="3"/>
  <c r="AG124" i="3"/>
  <c r="AG126" i="3"/>
  <c r="AG128" i="3"/>
  <c r="AG130" i="3"/>
  <c r="AG132" i="3"/>
  <c r="AG134" i="3"/>
  <c r="AG137" i="3"/>
  <c r="AG139" i="3"/>
  <c r="AG141" i="3"/>
  <c r="AG143" i="3"/>
  <c r="AG145" i="3"/>
  <c r="AG147" i="3"/>
  <c r="AG149" i="3"/>
  <c r="AG151" i="3"/>
  <c r="AG153" i="3"/>
  <c r="AG155" i="3"/>
  <c r="AG157" i="3"/>
  <c r="AG159" i="3"/>
  <c r="AG161" i="3"/>
  <c r="AG163" i="3"/>
  <c r="AG165" i="3"/>
  <c r="AG167" i="3"/>
  <c r="AG169" i="3"/>
  <c r="AG469" i="3"/>
  <c r="AI489" i="3"/>
  <c r="AH498" i="3"/>
  <c r="AG501" i="3"/>
  <c r="AI503" i="3"/>
  <c r="AH10" i="3"/>
  <c r="AH12" i="3"/>
  <c r="AH14" i="3"/>
  <c r="AH16" i="3"/>
  <c r="AH18" i="3"/>
  <c r="AH20" i="3"/>
  <c r="AH22" i="3"/>
  <c r="AH24" i="3"/>
  <c r="AH26" i="3"/>
  <c r="AH28" i="3"/>
  <c r="AH30" i="3"/>
  <c r="AH32" i="3"/>
  <c r="AH34" i="3"/>
  <c r="AH36" i="3"/>
  <c r="AH38" i="3"/>
  <c r="AH40" i="3"/>
  <c r="AH42" i="3"/>
  <c r="AH44" i="3"/>
  <c r="AH46" i="3"/>
  <c r="AH48" i="3"/>
  <c r="AH50" i="3"/>
  <c r="AH52" i="3"/>
  <c r="AH54" i="3"/>
  <c r="AH56" i="3"/>
  <c r="AH58" i="3"/>
  <c r="AH60" i="3"/>
  <c r="AH62" i="3"/>
  <c r="AH64" i="3"/>
  <c r="AH66" i="3"/>
  <c r="AH68" i="3"/>
  <c r="AH70" i="3"/>
  <c r="AH72" i="3"/>
  <c r="AH74" i="3"/>
  <c r="AH76" i="3"/>
  <c r="AH78" i="3"/>
  <c r="AH80" i="3"/>
  <c r="AH82" i="3"/>
  <c r="AH84" i="3"/>
  <c r="AH86" i="3"/>
  <c r="AH88" i="3"/>
  <c r="AH90" i="3"/>
  <c r="AH92" i="3"/>
  <c r="AH94" i="3"/>
  <c r="AH96" i="3"/>
  <c r="AH98" i="3"/>
  <c r="AH100" i="3"/>
  <c r="AH102" i="3"/>
  <c r="AH104" i="3"/>
  <c r="AH106" i="3"/>
  <c r="AH108" i="3"/>
  <c r="AH110" i="3"/>
  <c r="AH112" i="3"/>
  <c r="AH114" i="3"/>
  <c r="AH116" i="3"/>
  <c r="AH118" i="3"/>
  <c r="AH120" i="3"/>
  <c r="AH122" i="3"/>
  <c r="AH124" i="3"/>
  <c r="AH126" i="3"/>
  <c r="AH128" i="3"/>
  <c r="AH130" i="3"/>
  <c r="AH132" i="3"/>
  <c r="AH134" i="3"/>
  <c r="AH137" i="3"/>
  <c r="AH139" i="3"/>
  <c r="AH141" i="3"/>
  <c r="AH143" i="3"/>
  <c r="AH145" i="3"/>
  <c r="AH147" i="3"/>
  <c r="AH149" i="3"/>
  <c r="AH151" i="3"/>
  <c r="AH153" i="3"/>
  <c r="AH155" i="3"/>
  <c r="AH157" i="3"/>
  <c r="AH159" i="3"/>
  <c r="AH161" i="3"/>
  <c r="AH163" i="3"/>
  <c r="AH165" i="3"/>
  <c r="AH167" i="3"/>
  <c r="AH169" i="3"/>
  <c r="AF137" i="3"/>
  <c r="AF153" i="3"/>
  <c r="AH168" i="3"/>
  <c r="AG171" i="3"/>
  <c r="AG173" i="3"/>
  <c r="AG175" i="3"/>
  <c r="AG178" i="3"/>
  <c r="AG180" i="3"/>
  <c r="AG182" i="3"/>
  <c r="AG184" i="3"/>
  <c r="AG186" i="3"/>
  <c r="AG188" i="3"/>
  <c r="AG190" i="3"/>
  <c r="AG192" i="3"/>
  <c r="AG195" i="3"/>
  <c r="AG199" i="3"/>
  <c r="AG201" i="3"/>
  <c r="AG203" i="3"/>
  <c r="AG205" i="3"/>
  <c r="AG207" i="3"/>
  <c r="AG209" i="3"/>
  <c r="AG211" i="3"/>
  <c r="AG213" i="3"/>
  <c r="AG215" i="3"/>
  <c r="AG217" i="3"/>
  <c r="AG219" i="3"/>
  <c r="AG221" i="3"/>
  <c r="AG223" i="3"/>
  <c r="AG225" i="3"/>
  <c r="AG227" i="3"/>
  <c r="AG229" i="3"/>
  <c r="AG231" i="3"/>
  <c r="AG233" i="3"/>
  <c r="AG235" i="3"/>
  <c r="AF139" i="3"/>
  <c r="AF155" i="3"/>
  <c r="AF169" i="3"/>
  <c r="AH171" i="3"/>
  <c r="AH173" i="3"/>
  <c r="AF141" i="3"/>
  <c r="AF157" i="3"/>
  <c r="AI169" i="3"/>
  <c r="AI171" i="3"/>
  <c r="AI173" i="3"/>
  <c r="AI175" i="3"/>
  <c r="AI178" i="3"/>
  <c r="AI180" i="3"/>
  <c r="AI182" i="3"/>
  <c r="AI184" i="3"/>
  <c r="AI186" i="3"/>
  <c r="AI188" i="3"/>
  <c r="AI190" i="3"/>
  <c r="AI192" i="3"/>
  <c r="AI195" i="3"/>
  <c r="AI199" i="3"/>
  <c r="AI201" i="3"/>
  <c r="AI203" i="3"/>
  <c r="AI205" i="3"/>
  <c r="AI207" i="3"/>
  <c r="AI209" i="3"/>
  <c r="AI211" i="3"/>
  <c r="AI213" i="3"/>
  <c r="AI215" i="3"/>
  <c r="AI217" i="3"/>
  <c r="AI219" i="3"/>
  <c r="AI221" i="3"/>
  <c r="AI223" i="3"/>
  <c r="AI225" i="3"/>
  <c r="AI227" i="3"/>
  <c r="AI229" i="3"/>
  <c r="AI231" i="3"/>
  <c r="AI233" i="3"/>
  <c r="AI235" i="3"/>
  <c r="AF143" i="3"/>
  <c r="AF159" i="3"/>
  <c r="AF170" i="3"/>
  <c r="AF172" i="3"/>
  <c r="AF174" i="3"/>
  <c r="AF176" i="3"/>
  <c r="AF179" i="3"/>
  <c r="AF181" i="3"/>
  <c r="AF183" i="3"/>
  <c r="AF185" i="3"/>
  <c r="AF187" i="3"/>
  <c r="AF189" i="3"/>
  <c r="AF191" i="3"/>
  <c r="AF194" i="3"/>
  <c r="AF198" i="3"/>
  <c r="AF200" i="3"/>
  <c r="AF202" i="3"/>
  <c r="AF204" i="3"/>
  <c r="AF206" i="3"/>
  <c r="AF208" i="3"/>
  <c r="AF210" i="3"/>
  <c r="AF212" i="3"/>
  <c r="AF214" i="3"/>
  <c r="AF216" i="3"/>
  <c r="AF218" i="3"/>
  <c r="AF220" i="3"/>
  <c r="AF222" i="3"/>
  <c r="AF224" i="3"/>
  <c r="AF226" i="3"/>
  <c r="AF228" i="3"/>
  <c r="AF230" i="3"/>
  <c r="AF232" i="3"/>
  <c r="AF234" i="3"/>
  <c r="AF236" i="3"/>
  <c r="AF145" i="3"/>
  <c r="AF161" i="3"/>
  <c r="AG170" i="3"/>
  <c r="AG172" i="3"/>
  <c r="AG174" i="3"/>
  <c r="AG176" i="3"/>
  <c r="AG179" i="3"/>
  <c r="AG181" i="3"/>
  <c r="AG183" i="3"/>
  <c r="AG185" i="3"/>
  <c r="AG187" i="3"/>
  <c r="AG189" i="3"/>
  <c r="AG191" i="3"/>
  <c r="AG194" i="3"/>
  <c r="AG198" i="3"/>
  <c r="AG200" i="3"/>
  <c r="AG202" i="3"/>
  <c r="AG204" i="3"/>
  <c r="AG206" i="3"/>
  <c r="AG208" i="3"/>
  <c r="AG210" i="3"/>
  <c r="AG212" i="3"/>
  <c r="AG214" i="3"/>
  <c r="AG216" i="3"/>
  <c r="AG218" i="3"/>
  <c r="AG220" i="3"/>
  <c r="AG222" i="3"/>
  <c r="AG224" i="3"/>
  <c r="AG226" i="3"/>
  <c r="AG228" i="3"/>
  <c r="AG230" i="3"/>
  <c r="AG232" i="3"/>
  <c r="AG234" i="3"/>
  <c r="AG236" i="3"/>
  <c r="AG238" i="3"/>
  <c r="AG240" i="3"/>
  <c r="AG242" i="3"/>
  <c r="AG244" i="3"/>
  <c r="AG246" i="3"/>
  <c r="AG248" i="3"/>
  <c r="AG251" i="3"/>
  <c r="AG253" i="3"/>
  <c r="AG255" i="3"/>
  <c r="AG257" i="3"/>
  <c r="AG259" i="3"/>
  <c r="AG261" i="3"/>
  <c r="AG263" i="3"/>
  <c r="AG265" i="3"/>
  <c r="AG267" i="3"/>
  <c r="AG269" i="3"/>
  <c r="AG271" i="3"/>
  <c r="AG273" i="3"/>
  <c r="AG275" i="3"/>
  <c r="AG277" i="3"/>
  <c r="AG279" i="3"/>
  <c r="AG281" i="3"/>
  <c r="AG283" i="3"/>
  <c r="AG285" i="3"/>
  <c r="AG288" i="3"/>
  <c r="AG290" i="3"/>
  <c r="AG292" i="3"/>
  <c r="AG294" i="3"/>
  <c r="AG296" i="3"/>
  <c r="AG298" i="3"/>
  <c r="AG300" i="3"/>
  <c r="AG302" i="3"/>
  <c r="AG304" i="3"/>
  <c r="AG306" i="3"/>
  <c r="AG308" i="3"/>
  <c r="AG310" i="3"/>
  <c r="AG312" i="3"/>
  <c r="AG314" i="3"/>
  <c r="AG316" i="3"/>
  <c r="AG320" i="3"/>
  <c r="AG322" i="3"/>
  <c r="AG324" i="3"/>
  <c r="AG326" i="3"/>
  <c r="AG328" i="3"/>
  <c r="AG330" i="3"/>
  <c r="AG332" i="3"/>
  <c r="AG334" i="3"/>
  <c r="AG336" i="3"/>
  <c r="AG338" i="3"/>
  <c r="AG340" i="3"/>
  <c r="AG342" i="3"/>
  <c r="AF147" i="3"/>
  <c r="AF163" i="3"/>
  <c r="AH170" i="3"/>
  <c r="AH172" i="3"/>
  <c r="AH174" i="3"/>
  <c r="AH176" i="3"/>
  <c r="AH179" i="3"/>
  <c r="AH181" i="3"/>
  <c r="AH183" i="3"/>
  <c r="AH185" i="3"/>
  <c r="AH187" i="3"/>
  <c r="AH189" i="3"/>
  <c r="AH191" i="3"/>
  <c r="AH194" i="3"/>
  <c r="AH198" i="3"/>
  <c r="AH200" i="3"/>
  <c r="AH202" i="3"/>
  <c r="AH204" i="3"/>
  <c r="AH206" i="3"/>
  <c r="AH208" i="3"/>
  <c r="AH210" i="3"/>
  <c r="AH212" i="3"/>
  <c r="AH214" i="3"/>
  <c r="AH216" i="3"/>
  <c r="AH218" i="3"/>
  <c r="AH220" i="3"/>
  <c r="AH222" i="3"/>
  <c r="AH224" i="3"/>
  <c r="AH226" i="3"/>
  <c r="AH228" i="3"/>
  <c r="AH230" i="3"/>
  <c r="AH232" i="3"/>
  <c r="AH234" i="3"/>
  <c r="AH236" i="3"/>
  <c r="AF149" i="3"/>
  <c r="AF165" i="3"/>
  <c r="AI170" i="3"/>
  <c r="AI172" i="3"/>
  <c r="AI174" i="3"/>
  <c r="AI176" i="3"/>
  <c r="AI179" i="3"/>
  <c r="AI181" i="3"/>
  <c r="AI183" i="3"/>
  <c r="AI185" i="3"/>
  <c r="AI187" i="3"/>
  <c r="AI189" i="3"/>
  <c r="AI191" i="3"/>
  <c r="AI194" i="3"/>
  <c r="AI198" i="3"/>
  <c r="AI200" i="3"/>
  <c r="AI202" i="3"/>
  <c r="AI204" i="3"/>
  <c r="AI206" i="3"/>
  <c r="AI208" i="3"/>
  <c r="AI210" i="3"/>
  <c r="AI212" i="3"/>
  <c r="AI214" i="3"/>
  <c r="AI216" i="3"/>
  <c r="AI218" i="3"/>
  <c r="AI220" i="3"/>
  <c r="AI222" i="3"/>
  <c r="AI224" i="3"/>
  <c r="AI226" i="3"/>
  <c r="AF151" i="3"/>
  <c r="AF167" i="3"/>
  <c r="AF171" i="3"/>
  <c r="AF173" i="3"/>
  <c r="AF175" i="3"/>
  <c r="AF178" i="3"/>
  <c r="AF180" i="3"/>
  <c r="AF182" i="3"/>
  <c r="AF184" i="3"/>
  <c r="AF186" i="3"/>
  <c r="AF188" i="3"/>
  <c r="AF190" i="3"/>
  <c r="AF192" i="3"/>
  <c r="AF195" i="3"/>
  <c r="AF199" i="3"/>
  <c r="AF201" i="3"/>
  <c r="AF203" i="3"/>
  <c r="AF205" i="3"/>
  <c r="AF207" i="3"/>
  <c r="AF209" i="3"/>
  <c r="AF211" i="3"/>
  <c r="AF213" i="3"/>
  <c r="AF215" i="3"/>
  <c r="AF217" i="3"/>
  <c r="AF219" i="3"/>
  <c r="AF221" i="3"/>
  <c r="AF223" i="3"/>
  <c r="AF225" i="3"/>
  <c r="AF227" i="3"/>
  <c r="AF229" i="3"/>
  <c r="AF231" i="3"/>
  <c r="AF233" i="3"/>
  <c r="AF235" i="3"/>
  <c r="AF237" i="3"/>
  <c r="AF239" i="3"/>
  <c r="AF241" i="3"/>
  <c r="AF243" i="3"/>
  <c r="AF245" i="3"/>
  <c r="AF247" i="3"/>
  <c r="AF250" i="3"/>
  <c r="AF252" i="3"/>
  <c r="AF254" i="3"/>
  <c r="AF256" i="3"/>
  <c r="AF258" i="3"/>
  <c r="AF260" i="3"/>
  <c r="AF262" i="3"/>
  <c r="AF264" i="3"/>
  <c r="AF266" i="3"/>
  <c r="AF268" i="3"/>
  <c r="AF270" i="3"/>
  <c r="AF272" i="3"/>
  <c r="AF274" i="3"/>
  <c r="AF276" i="3"/>
  <c r="AF278" i="3"/>
  <c r="AF280" i="3"/>
  <c r="AF282" i="3"/>
  <c r="AF284" i="3"/>
  <c r="AF287" i="3"/>
  <c r="AF289" i="3"/>
  <c r="AF291" i="3"/>
  <c r="AF293" i="3"/>
  <c r="AF295" i="3"/>
  <c r="AF297" i="3"/>
  <c r="AF299" i="3"/>
  <c r="AF301" i="3"/>
  <c r="AF303" i="3"/>
  <c r="AF305" i="3"/>
  <c r="AF307" i="3"/>
  <c r="AF309" i="3"/>
  <c r="AF311" i="3"/>
  <c r="AF313" i="3"/>
  <c r="AF315" i="3"/>
  <c r="AF319" i="3"/>
  <c r="AF321" i="3"/>
  <c r="AF323" i="3"/>
  <c r="AF325" i="3"/>
  <c r="AF327" i="3"/>
  <c r="AF329" i="3"/>
  <c r="AF331" i="3"/>
  <c r="AF333" i="3"/>
  <c r="AF335" i="3"/>
  <c r="AF337" i="3"/>
  <c r="AF339" i="3"/>
  <c r="AF341" i="3"/>
  <c r="AF343" i="3"/>
  <c r="AH175" i="3"/>
  <c r="AH192" i="3"/>
  <c r="AH211" i="3"/>
  <c r="AH227" i="3"/>
  <c r="AH235" i="3"/>
  <c r="AG239" i="3"/>
  <c r="AI241" i="3"/>
  <c r="AH244" i="3"/>
  <c r="AG247" i="3"/>
  <c r="AI250" i="3"/>
  <c r="AH253" i="3"/>
  <c r="AG256" i="3"/>
  <c r="AI258" i="3"/>
  <c r="AH261" i="3"/>
  <c r="AG264" i="3"/>
  <c r="AI266" i="3"/>
  <c r="AH269" i="3"/>
  <c r="AG272" i="3"/>
  <c r="AI274" i="3"/>
  <c r="AH277" i="3"/>
  <c r="AG280" i="3"/>
  <c r="AI282" i="3"/>
  <c r="AH285" i="3"/>
  <c r="AG289" i="3"/>
  <c r="AI291" i="3"/>
  <c r="AH178" i="3"/>
  <c r="AH195" i="3"/>
  <c r="AH213" i="3"/>
  <c r="AI228" i="3"/>
  <c r="AI236" i="3"/>
  <c r="AH239" i="3"/>
  <c r="AF242" i="3"/>
  <c r="AI244" i="3"/>
  <c r="AH247" i="3"/>
  <c r="AF251" i="3"/>
  <c r="AI253" i="3"/>
  <c r="AH256" i="3"/>
  <c r="AF259" i="3"/>
  <c r="AI261" i="3"/>
  <c r="AH264" i="3"/>
  <c r="AF267" i="3"/>
  <c r="AI269" i="3"/>
  <c r="AH272" i="3"/>
  <c r="AF275" i="3"/>
  <c r="AI277" i="3"/>
  <c r="AH280" i="3"/>
  <c r="AF283" i="3"/>
  <c r="AI285" i="3"/>
  <c r="AH289" i="3"/>
  <c r="AF292" i="3"/>
  <c r="AI294" i="3"/>
  <c r="AH297" i="3"/>
  <c r="AF300" i="3"/>
  <c r="AI302" i="3"/>
  <c r="AH305" i="3"/>
  <c r="AF308" i="3"/>
  <c r="AI310" i="3"/>
  <c r="AH313" i="3"/>
  <c r="AF316" i="3"/>
  <c r="AI320" i="3"/>
  <c r="AH323" i="3"/>
  <c r="AF326" i="3"/>
  <c r="AH180" i="3"/>
  <c r="AH199" i="3"/>
  <c r="AH215" i="3"/>
  <c r="AH229" i="3"/>
  <c r="AG237" i="3"/>
  <c r="AI239" i="3"/>
  <c r="AH242" i="3"/>
  <c r="AG245" i="3"/>
  <c r="AI247" i="3"/>
  <c r="AH251" i="3"/>
  <c r="AG254" i="3"/>
  <c r="AI256" i="3"/>
  <c r="AH259" i="3"/>
  <c r="AG262" i="3"/>
  <c r="AI264" i="3"/>
  <c r="AH267" i="3"/>
  <c r="AG270" i="3"/>
  <c r="AI272" i="3"/>
  <c r="AH275" i="3"/>
  <c r="AG278" i="3"/>
  <c r="AI280" i="3"/>
  <c r="AH283" i="3"/>
  <c r="AG287" i="3"/>
  <c r="AI289" i="3"/>
  <c r="AH292" i="3"/>
  <c r="AG295" i="3"/>
  <c r="AI297" i="3"/>
  <c r="AH300" i="3"/>
  <c r="AG303" i="3"/>
  <c r="AI305" i="3"/>
  <c r="AH308" i="3"/>
  <c r="AG311" i="3"/>
  <c r="AI313" i="3"/>
  <c r="AH316" i="3"/>
  <c r="AG321" i="3"/>
  <c r="AI323" i="3"/>
  <c r="AH326" i="3"/>
  <c r="AG329" i="3"/>
  <c r="AH182" i="3"/>
  <c r="AH201" i="3"/>
  <c r="AH217" i="3"/>
  <c r="AI230" i="3"/>
  <c r="AH237" i="3"/>
  <c r="AF240" i="3"/>
  <c r="AI242" i="3"/>
  <c r="AH245" i="3"/>
  <c r="AF248" i="3"/>
  <c r="AI251" i="3"/>
  <c r="AH254" i="3"/>
  <c r="AF257" i="3"/>
  <c r="AI259" i="3"/>
  <c r="AH262" i="3"/>
  <c r="AF265" i="3"/>
  <c r="AI267" i="3"/>
  <c r="AH270" i="3"/>
  <c r="AF273" i="3"/>
  <c r="AI275" i="3"/>
  <c r="AH278" i="3"/>
  <c r="AF281" i="3"/>
  <c r="AI283" i="3"/>
  <c r="AH287" i="3"/>
  <c r="AF290" i="3"/>
  <c r="AI292" i="3"/>
  <c r="AH295" i="3"/>
  <c r="AF298" i="3"/>
  <c r="AI300" i="3"/>
  <c r="AH303" i="3"/>
  <c r="AF306" i="3"/>
  <c r="AI308" i="3"/>
  <c r="AH311" i="3"/>
  <c r="AF314" i="3"/>
  <c r="AI316" i="3"/>
  <c r="AH321" i="3"/>
  <c r="AF324" i="3"/>
  <c r="AI326" i="3"/>
  <c r="AH329" i="3"/>
  <c r="AF332" i="3"/>
  <c r="AI334" i="3"/>
  <c r="AH337" i="3"/>
  <c r="AF340" i="3"/>
  <c r="AI342" i="3"/>
  <c r="AF345" i="3"/>
  <c r="AF347" i="3"/>
  <c r="AF349" i="3"/>
  <c r="AF351" i="3"/>
  <c r="AF353" i="3"/>
  <c r="AF355" i="3"/>
  <c r="AF357" i="3"/>
  <c r="AF359" i="3"/>
  <c r="AF361" i="3"/>
  <c r="AF363" i="3"/>
  <c r="AF365" i="3"/>
  <c r="AF367" i="3"/>
  <c r="AF369" i="3"/>
  <c r="AF371" i="3"/>
  <c r="AF374" i="3"/>
  <c r="AF376" i="3"/>
  <c r="AF378" i="3"/>
  <c r="AF380" i="3"/>
  <c r="AF382" i="3"/>
  <c r="AF384" i="3"/>
  <c r="AF386" i="3"/>
  <c r="AF388" i="3"/>
  <c r="AF390" i="3"/>
  <c r="AF392" i="3"/>
  <c r="AF394" i="3"/>
  <c r="AF396" i="3"/>
  <c r="AF398" i="3"/>
  <c r="AF400" i="3"/>
  <c r="AF402" i="3"/>
  <c r="AF404" i="3"/>
  <c r="AF406" i="3"/>
  <c r="AF408" i="3"/>
  <c r="AF410" i="3"/>
  <c r="AF412" i="3"/>
  <c r="AF414" i="3"/>
  <c r="AF416" i="3"/>
  <c r="AF418" i="3"/>
  <c r="AF420" i="3"/>
  <c r="AF422" i="3"/>
  <c r="AF424" i="3"/>
  <c r="AF426" i="3"/>
  <c r="AF428" i="3"/>
  <c r="AH184" i="3"/>
  <c r="AH203" i="3"/>
  <c r="AH219" i="3"/>
  <c r="AH231" i="3"/>
  <c r="AI237" i="3"/>
  <c r="AH240" i="3"/>
  <c r="AG243" i="3"/>
  <c r="AI245" i="3"/>
  <c r="AH248" i="3"/>
  <c r="AG252" i="3"/>
  <c r="AI254" i="3"/>
  <c r="AH257" i="3"/>
  <c r="AG260" i="3"/>
  <c r="AI262" i="3"/>
  <c r="AH265" i="3"/>
  <c r="AG268" i="3"/>
  <c r="AI270" i="3"/>
  <c r="AH273" i="3"/>
  <c r="AG276" i="3"/>
  <c r="AI278" i="3"/>
  <c r="AH281" i="3"/>
  <c r="AG284" i="3"/>
  <c r="AI287" i="3"/>
  <c r="AH290" i="3"/>
  <c r="AG293" i="3"/>
  <c r="AI295" i="3"/>
  <c r="AH298" i="3"/>
  <c r="AG301" i="3"/>
  <c r="AI303" i="3"/>
  <c r="AH306" i="3"/>
  <c r="AG309" i="3"/>
  <c r="AI311" i="3"/>
  <c r="AH314" i="3"/>
  <c r="AG319" i="3"/>
  <c r="AI321" i="3"/>
  <c r="AH324" i="3"/>
  <c r="AG327" i="3"/>
  <c r="AI329" i="3"/>
  <c r="AH332" i="3"/>
  <c r="AG335" i="3"/>
  <c r="AI337" i="3"/>
  <c r="AH340" i="3"/>
  <c r="AG343" i="3"/>
  <c r="AG345" i="3"/>
  <c r="AG347" i="3"/>
  <c r="AG349" i="3"/>
  <c r="AG351" i="3"/>
  <c r="AG353" i="3"/>
  <c r="AG355" i="3"/>
  <c r="AG357" i="3"/>
  <c r="AG359" i="3"/>
  <c r="AG361" i="3"/>
  <c r="AG363" i="3"/>
  <c r="AG365" i="3"/>
  <c r="AG367" i="3"/>
  <c r="AG369" i="3"/>
  <c r="AG371" i="3"/>
  <c r="AG374" i="3"/>
  <c r="AG376" i="3"/>
  <c r="AG378" i="3"/>
  <c r="AG380" i="3"/>
  <c r="AG382" i="3"/>
  <c r="AG384" i="3"/>
  <c r="AG386" i="3"/>
  <c r="AG388" i="3"/>
  <c r="AG390" i="3"/>
  <c r="AG392" i="3"/>
  <c r="AG394" i="3"/>
  <c r="AG396" i="3"/>
  <c r="AG398" i="3"/>
  <c r="AG400" i="3"/>
  <c r="AG402" i="3"/>
  <c r="AG404" i="3"/>
  <c r="AG406" i="3"/>
  <c r="AG408" i="3"/>
  <c r="AG410" i="3"/>
  <c r="AG412" i="3"/>
  <c r="AG414" i="3"/>
  <c r="AG416" i="3"/>
  <c r="AG418" i="3"/>
  <c r="AG420" i="3"/>
  <c r="AG422" i="3"/>
  <c r="AG424" i="3"/>
  <c r="AG426" i="3"/>
  <c r="AG428" i="3"/>
  <c r="AH188" i="3"/>
  <c r="AH207" i="3"/>
  <c r="AH223" i="3"/>
  <c r="AH233" i="3"/>
  <c r="AH238" i="3"/>
  <c r="AG241" i="3"/>
  <c r="AI243" i="3"/>
  <c r="AH246" i="3"/>
  <c r="AG250" i="3"/>
  <c r="AI252" i="3"/>
  <c r="AH255" i="3"/>
  <c r="AG258" i="3"/>
  <c r="AI260" i="3"/>
  <c r="AH263" i="3"/>
  <c r="AG266" i="3"/>
  <c r="AI268" i="3"/>
  <c r="AH271" i="3"/>
  <c r="AG274" i="3"/>
  <c r="AI276" i="3"/>
  <c r="AH279" i="3"/>
  <c r="AG282" i="3"/>
  <c r="AI284" i="3"/>
  <c r="AH288" i="3"/>
  <c r="AG291" i="3"/>
  <c r="AI293" i="3"/>
  <c r="AH296" i="3"/>
  <c r="AG299" i="3"/>
  <c r="AI301" i="3"/>
  <c r="AH304" i="3"/>
  <c r="AG307" i="3"/>
  <c r="AI309" i="3"/>
  <c r="AH312" i="3"/>
  <c r="AG315" i="3"/>
  <c r="AI319" i="3"/>
  <c r="AH322" i="3"/>
  <c r="AG325" i="3"/>
  <c r="AI327" i="3"/>
  <c r="AH330" i="3"/>
  <c r="AG333" i="3"/>
  <c r="AI335" i="3"/>
  <c r="AH338" i="3"/>
  <c r="AG341" i="3"/>
  <c r="AI343" i="3"/>
  <c r="AI345" i="3"/>
  <c r="AI347" i="3"/>
  <c r="AI349" i="3"/>
  <c r="AI351" i="3"/>
  <c r="AI353" i="3"/>
  <c r="AI355" i="3"/>
  <c r="AI357" i="3"/>
  <c r="AI359" i="3"/>
  <c r="AI361" i="3"/>
  <c r="AI363" i="3"/>
  <c r="AI365" i="3"/>
  <c r="AI367" i="3"/>
  <c r="AI369" i="3"/>
  <c r="AI371" i="3"/>
  <c r="AI374" i="3"/>
  <c r="AI376" i="3"/>
  <c r="AI378" i="3"/>
  <c r="AI380" i="3"/>
  <c r="AI382" i="3"/>
  <c r="AI384" i="3"/>
  <c r="AI386" i="3"/>
  <c r="AI388" i="3"/>
  <c r="AI390" i="3"/>
  <c r="AI392" i="3"/>
  <c r="AI394" i="3"/>
  <c r="AI396" i="3"/>
  <c r="AI398" i="3"/>
  <c r="AI400" i="3"/>
  <c r="AI402" i="3"/>
  <c r="AI404" i="3"/>
  <c r="AI406" i="3"/>
  <c r="AI408" i="3"/>
  <c r="AI410" i="3"/>
  <c r="AI412" i="3"/>
  <c r="AI414" i="3"/>
  <c r="AI416" i="3"/>
  <c r="AI418" i="3"/>
  <c r="AI420" i="3"/>
  <c r="AI422" i="3"/>
  <c r="AI424" i="3"/>
  <c r="AI426" i="3"/>
  <c r="AI428" i="3"/>
  <c r="AH186" i="3"/>
  <c r="AF238" i="3"/>
  <c r="AI248" i="3"/>
  <c r="AH260" i="3"/>
  <c r="AF271" i="3"/>
  <c r="AI281" i="3"/>
  <c r="AH293" i="3"/>
  <c r="AI299" i="3"/>
  <c r="AH307" i="3"/>
  <c r="AI314" i="3"/>
  <c r="AG323" i="3"/>
  <c r="AF330" i="3"/>
  <c r="AF334" i="3"/>
  <c r="AI338" i="3"/>
  <c r="AH342" i="3"/>
  <c r="AG346" i="3"/>
  <c r="AH349" i="3"/>
  <c r="AH352" i="3"/>
  <c r="AF356" i="3"/>
  <c r="AI358" i="3"/>
  <c r="AG362" i="3"/>
  <c r="AH365" i="3"/>
  <c r="AH368" i="3"/>
  <c r="AF372" i="3"/>
  <c r="AI375" i="3"/>
  <c r="AG379" i="3"/>
  <c r="AH382" i="3"/>
  <c r="AH385" i="3"/>
  <c r="AF389" i="3"/>
  <c r="AI391" i="3"/>
  <c r="AG395" i="3"/>
  <c r="AH398" i="3"/>
  <c r="AH401" i="3"/>
  <c r="AF405" i="3"/>
  <c r="AI407" i="3"/>
  <c r="AG411" i="3"/>
  <c r="AH414" i="3"/>
  <c r="AH417" i="3"/>
  <c r="AF421" i="3"/>
  <c r="AI423" i="3"/>
  <c r="AG427" i="3"/>
  <c r="AF430" i="3"/>
  <c r="AF432" i="3"/>
  <c r="AF434" i="3"/>
  <c r="AF436" i="3"/>
  <c r="AF438" i="3"/>
  <c r="AF440" i="3"/>
  <c r="AF442" i="3"/>
  <c r="AF444" i="3"/>
  <c r="AF446" i="3"/>
  <c r="AF448" i="3"/>
  <c r="AF450" i="3"/>
  <c r="AF489" i="3"/>
  <c r="AF503" i="3"/>
  <c r="AH190" i="3"/>
  <c r="AI238" i="3"/>
  <c r="AH250" i="3"/>
  <c r="AF261" i="3"/>
  <c r="AI271" i="3"/>
  <c r="AH282" i="3"/>
  <c r="AF294" i="3"/>
  <c r="AH301" i="3"/>
  <c r="AI307" i="3"/>
  <c r="AH315" i="3"/>
  <c r="AI324" i="3"/>
  <c r="AI330" i="3"/>
  <c r="AH334" i="3"/>
  <c r="AG339" i="3"/>
  <c r="AH343" i="3"/>
  <c r="AH346" i="3"/>
  <c r="AF350" i="3"/>
  <c r="AI352" i="3"/>
  <c r="AG356" i="3"/>
  <c r="AH359" i="3"/>
  <c r="AH362" i="3"/>
  <c r="AF366" i="3"/>
  <c r="AI368" i="3"/>
  <c r="AG372" i="3"/>
  <c r="AH376" i="3"/>
  <c r="AH379" i="3"/>
  <c r="AF383" i="3"/>
  <c r="AI385" i="3"/>
  <c r="AG389" i="3"/>
  <c r="AH392" i="3"/>
  <c r="AH395" i="3"/>
  <c r="AF399" i="3"/>
  <c r="AI401" i="3"/>
  <c r="AG405" i="3"/>
  <c r="AH408" i="3"/>
  <c r="AH411" i="3"/>
  <c r="AF415" i="3"/>
  <c r="AI417" i="3"/>
  <c r="AG421" i="3"/>
  <c r="AH424" i="3"/>
  <c r="AH427" i="3"/>
  <c r="AG430" i="3"/>
  <c r="AG432" i="3"/>
  <c r="AG434" i="3"/>
  <c r="AG436" i="3"/>
  <c r="AG438" i="3"/>
  <c r="AG440" i="3"/>
  <c r="AG442" i="3"/>
  <c r="AG444" i="3"/>
  <c r="AG446" i="3"/>
  <c r="AG448" i="3"/>
  <c r="AG450" i="3"/>
  <c r="AF490" i="3"/>
  <c r="AF504" i="3"/>
  <c r="AH205" i="3"/>
  <c r="AI240" i="3"/>
  <c r="AH252" i="3"/>
  <c r="AF263" i="3"/>
  <c r="AI273" i="3"/>
  <c r="AH284" i="3"/>
  <c r="AH294" i="3"/>
  <c r="AF302" i="3"/>
  <c r="AH309" i="3"/>
  <c r="AI315" i="3"/>
  <c r="AH325" i="3"/>
  <c r="AG331" i="3"/>
  <c r="AH335" i="3"/>
  <c r="AH339" i="3"/>
  <c r="AF344" i="3"/>
  <c r="AI346" i="3"/>
  <c r="AG350" i="3"/>
  <c r="AH353" i="3"/>
  <c r="AH356" i="3"/>
  <c r="AF360" i="3"/>
  <c r="AI362" i="3"/>
  <c r="AG366" i="3"/>
  <c r="AH369" i="3"/>
  <c r="AH372" i="3"/>
  <c r="AF377" i="3"/>
  <c r="AI379" i="3"/>
  <c r="AG383" i="3"/>
  <c r="AH386" i="3"/>
  <c r="AH389" i="3"/>
  <c r="AF393" i="3"/>
  <c r="AI395" i="3"/>
  <c r="AG399" i="3"/>
  <c r="AH402" i="3"/>
  <c r="AH405" i="3"/>
  <c r="AF409" i="3"/>
  <c r="AI411" i="3"/>
  <c r="AG415" i="3"/>
  <c r="AH418" i="3"/>
  <c r="AH421" i="3"/>
  <c r="AF425" i="3"/>
  <c r="AI427" i="3"/>
  <c r="AH430" i="3"/>
  <c r="AH432" i="3"/>
  <c r="AH434" i="3"/>
  <c r="AH436" i="3"/>
  <c r="AH438" i="3"/>
  <c r="AH440" i="3"/>
  <c r="AH442" i="3"/>
  <c r="AH444" i="3"/>
  <c r="AH446" i="3"/>
  <c r="AH448" i="3"/>
  <c r="AH450" i="3"/>
  <c r="AF491" i="3"/>
  <c r="AH209" i="3"/>
  <c r="AH241" i="3"/>
  <c r="AF253" i="3"/>
  <c r="AI263" i="3"/>
  <c r="AH274" i="3"/>
  <c r="AF285" i="3"/>
  <c r="AF296" i="3"/>
  <c r="AH302" i="3"/>
  <c r="AF310" i="3"/>
  <c r="AH319" i="3"/>
  <c r="AI325" i="3"/>
  <c r="AH331" i="3"/>
  <c r="AF336" i="3"/>
  <c r="AI339" i="3"/>
  <c r="AG344" i="3"/>
  <c r="AH347" i="3"/>
  <c r="AH350" i="3"/>
  <c r="AF354" i="3"/>
  <c r="AI356" i="3"/>
  <c r="AG360" i="3"/>
  <c r="AH363" i="3"/>
  <c r="AH366" i="3"/>
  <c r="AF370" i="3"/>
  <c r="AI372" i="3"/>
  <c r="AG377" i="3"/>
  <c r="AH380" i="3"/>
  <c r="AH383" i="3"/>
  <c r="AF387" i="3"/>
  <c r="AI389" i="3"/>
  <c r="AG393" i="3"/>
  <c r="AH396" i="3"/>
  <c r="AH399" i="3"/>
  <c r="AF403" i="3"/>
  <c r="AI405" i="3"/>
  <c r="AG409" i="3"/>
  <c r="AH412" i="3"/>
  <c r="AH415" i="3"/>
  <c r="AF419" i="3"/>
  <c r="AI421" i="3"/>
  <c r="AG425" i="3"/>
  <c r="AH428" i="3"/>
  <c r="AI430" i="3"/>
  <c r="AI432" i="3"/>
  <c r="AI434" i="3"/>
  <c r="AI436" i="3"/>
  <c r="AI438" i="3"/>
  <c r="AI440" i="3"/>
  <c r="AI442" i="3"/>
  <c r="AI444" i="3"/>
  <c r="AI446" i="3"/>
  <c r="AI448" i="3"/>
  <c r="AI450" i="3"/>
  <c r="AF498" i="3"/>
  <c r="AH221" i="3"/>
  <c r="AH243" i="3"/>
  <c r="AF255" i="3"/>
  <c r="AI265" i="3"/>
  <c r="AH276" i="3"/>
  <c r="AF288" i="3"/>
  <c r="AI296" i="3"/>
  <c r="AF304" i="3"/>
  <c r="AH310" i="3"/>
  <c r="AF320" i="3"/>
  <c r="AH327" i="3"/>
  <c r="AI331" i="3"/>
  <c r="AH336" i="3"/>
  <c r="AI340" i="3"/>
  <c r="AH344" i="3"/>
  <c r="AF348" i="3"/>
  <c r="AI350" i="3"/>
  <c r="AG354" i="3"/>
  <c r="AH357" i="3"/>
  <c r="AH360" i="3"/>
  <c r="AF364" i="3"/>
  <c r="AI366" i="3"/>
  <c r="AG370" i="3"/>
  <c r="AH374" i="3"/>
  <c r="AH377" i="3"/>
  <c r="AF381" i="3"/>
  <c r="AI383" i="3"/>
  <c r="AG387" i="3"/>
  <c r="AH390" i="3"/>
  <c r="AH393" i="3"/>
  <c r="AF397" i="3"/>
  <c r="AI399" i="3"/>
  <c r="AG403" i="3"/>
  <c r="AH406" i="3"/>
  <c r="AH409" i="3"/>
  <c r="AF413" i="3"/>
  <c r="AI415" i="3"/>
  <c r="AG419" i="3"/>
  <c r="AH422" i="3"/>
  <c r="AH425" i="3"/>
  <c r="AF429" i="3"/>
  <c r="AF431" i="3"/>
  <c r="AF433" i="3"/>
  <c r="AF435" i="3"/>
  <c r="AF437" i="3"/>
  <c r="AF439" i="3"/>
  <c r="AF441" i="3"/>
  <c r="AF443" i="3"/>
  <c r="AF445" i="3"/>
  <c r="AF447" i="3"/>
  <c r="AF449" i="3"/>
  <c r="AF457" i="3"/>
  <c r="AF499" i="3"/>
  <c r="AH225" i="3"/>
  <c r="AF244" i="3"/>
  <c r="AI255" i="3"/>
  <c r="AH266" i="3"/>
  <c r="AF277" i="3"/>
  <c r="AI288" i="3"/>
  <c r="AG297" i="3"/>
  <c r="AI304" i="3"/>
  <c r="AF312" i="3"/>
  <c r="AH320" i="3"/>
  <c r="AF328" i="3"/>
  <c r="AI332" i="3"/>
  <c r="AI336" i="3"/>
  <c r="AH341" i="3"/>
  <c r="AI344" i="3"/>
  <c r="AG348" i="3"/>
  <c r="AH351" i="3"/>
  <c r="AH354" i="3"/>
  <c r="AF358" i="3"/>
  <c r="AI360" i="3"/>
  <c r="AG364" i="3"/>
  <c r="AH367" i="3"/>
  <c r="AH370" i="3"/>
  <c r="AF375" i="3"/>
  <c r="AI377" i="3"/>
  <c r="AG381" i="3"/>
  <c r="AH384" i="3"/>
  <c r="AH387" i="3"/>
  <c r="AF391" i="3"/>
  <c r="AI393" i="3"/>
  <c r="AG397" i="3"/>
  <c r="AH400" i="3"/>
  <c r="AH403" i="3"/>
  <c r="AF407" i="3"/>
  <c r="AI409" i="3"/>
  <c r="AG413" i="3"/>
  <c r="AH416" i="3"/>
  <c r="AH419" i="3"/>
  <c r="AF423" i="3"/>
  <c r="AI425" i="3"/>
  <c r="AG429" i="3"/>
  <c r="AG431" i="3"/>
  <c r="AG433" i="3"/>
  <c r="AG435" i="3"/>
  <c r="AG437" i="3"/>
  <c r="AG439" i="3"/>
  <c r="AG441" i="3"/>
  <c r="AG443" i="3"/>
  <c r="AG445" i="3"/>
  <c r="AG447" i="3"/>
  <c r="AG449" i="3"/>
  <c r="AF461" i="3"/>
  <c r="AF500" i="3"/>
  <c r="AI232" i="3"/>
  <c r="AF246" i="3"/>
  <c r="AI257" i="3"/>
  <c r="AH268" i="3"/>
  <c r="AF279" i="3"/>
  <c r="AI290" i="3"/>
  <c r="AI298" i="3"/>
  <c r="AG305" i="3"/>
  <c r="AI312" i="3"/>
  <c r="AF322" i="3"/>
  <c r="AH328" i="3"/>
  <c r="AH333" i="3"/>
  <c r="AG337" i="3"/>
  <c r="AI341" i="3"/>
  <c r="AH345" i="3"/>
  <c r="AH348" i="3"/>
  <c r="AF352" i="3"/>
  <c r="AI354" i="3"/>
  <c r="AG358" i="3"/>
  <c r="AH361" i="3"/>
  <c r="AH364" i="3"/>
  <c r="AF368" i="3"/>
  <c r="AI370" i="3"/>
  <c r="AG375" i="3"/>
  <c r="AH378" i="3"/>
  <c r="AH381" i="3"/>
  <c r="AF385" i="3"/>
  <c r="AI387" i="3"/>
  <c r="AG391" i="3"/>
  <c r="AH394" i="3"/>
  <c r="AH397" i="3"/>
  <c r="AF401" i="3"/>
  <c r="AI403" i="3"/>
  <c r="AG407" i="3"/>
  <c r="AH410" i="3"/>
  <c r="AH413" i="3"/>
  <c r="AF417" i="3"/>
  <c r="AI419" i="3"/>
  <c r="AG423" i="3"/>
  <c r="AH426" i="3"/>
  <c r="AH429" i="3"/>
  <c r="AH431" i="3"/>
  <c r="AH433" i="3"/>
  <c r="AH435" i="3"/>
  <c r="AH437" i="3"/>
  <c r="AH439" i="3"/>
  <c r="AH441" i="3"/>
  <c r="AH443" i="3"/>
  <c r="AH445" i="3"/>
  <c r="AH447" i="3"/>
  <c r="AH449" i="3"/>
  <c r="AF469" i="3"/>
  <c r="AF501" i="3"/>
  <c r="AI234" i="3"/>
  <c r="AI246" i="3"/>
  <c r="AH258" i="3"/>
  <c r="AF269" i="3"/>
  <c r="AI279" i="3"/>
  <c r="AH291" i="3"/>
  <c r="AH299" i="3"/>
  <c r="AI306" i="3"/>
  <c r="AG313" i="3"/>
  <c r="AI322" i="3"/>
  <c r="AI328" i="3"/>
  <c r="AI333" i="3"/>
  <c r="AF338" i="3"/>
  <c r="AF342" i="3"/>
  <c r="AF346" i="3"/>
  <c r="AI348" i="3"/>
  <c r="AG352" i="3"/>
  <c r="AH355" i="3"/>
  <c r="AH358" i="3"/>
  <c r="AF362" i="3"/>
  <c r="AI364" i="3"/>
  <c r="AG368" i="3"/>
  <c r="AH371" i="3"/>
  <c r="AH375" i="3"/>
  <c r="AF379" i="3"/>
  <c r="AI381" i="3"/>
  <c r="AG385" i="3"/>
  <c r="AH388" i="3"/>
  <c r="AH391" i="3"/>
  <c r="AF395" i="3"/>
  <c r="AI397" i="3"/>
  <c r="AG401" i="3"/>
  <c r="AH404" i="3"/>
  <c r="AH407" i="3"/>
  <c r="AF411" i="3"/>
  <c r="AI413" i="3"/>
  <c r="AG417" i="3"/>
  <c r="AH420" i="3"/>
  <c r="AH423" i="3"/>
  <c r="AF427" i="3"/>
  <c r="AI429" i="3"/>
  <c r="AI431" i="3"/>
  <c r="AI433" i="3"/>
  <c r="AI435" i="3"/>
  <c r="AI437" i="3"/>
  <c r="AI439" i="3"/>
  <c r="AI441" i="3"/>
  <c r="AI443" i="3"/>
  <c r="AI445" i="3"/>
  <c r="AI447" i="3"/>
  <c r="AI449" i="3"/>
  <c r="AF488" i="3"/>
  <c r="AF502" i="3"/>
  <c r="K390" i="3"/>
  <c r="S390" i="3"/>
  <c r="AA390" i="3"/>
  <c r="K391" i="3"/>
  <c r="S391" i="3"/>
  <c r="AA391" i="3"/>
  <c r="K366" i="3"/>
  <c r="S366" i="3"/>
  <c r="AA366" i="3"/>
  <c r="K367" i="3"/>
  <c r="S367" i="3"/>
  <c r="AA367" i="3"/>
  <c r="AG8" i="3"/>
  <c r="L390" i="3"/>
  <c r="T390" i="3"/>
  <c r="AB390" i="3"/>
  <c r="L391" i="3"/>
  <c r="T391" i="3"/>
  <c r="AB391" i="3"/>
  <c r="L366" i="3"/>
  <c r="T366" i="3"/>
  <c r="AB366" i="3"/>
  <c r="L367" i="3"/>
  <c r="T367" i="3"/>
  <c r="AH8" i="3"/>
  <c r="M390" i="3"/>
  <c r="U390" i="3"/>
  <c r="AC390" i="3"/>
  <c r="M391" i="3"/>
  <c r="U391" i="3"/>
  <c r="AC391" i="3"/>
  <c r="M366" i="3"/>
  <c r="U366" i="3"/>
  <c r="AC366" i="3"/>
  <c r="M367" i="3"/>
  <c r="U367" i="3"/>
  <c r="AC367" i="3"/>
  <c r="F390" i="3"/>
  <c r="N390" i="3"/>
  <c r="V390" i="3"/>
  <c r="AD390" i="3"/>
  <c r="F391" i="3"/>
  <c r="N391" i="3"/>
  <c r="V391" i="3"/>
  <c r="AD391" i="3"/>
  <c r="F366" i="3"/>
  <c r="N366" i="3"/>
  <c r="V366" i="3"/>
  <c r="AD366" i="3"/>
  <c r="F367" i="3"/>
  <c r="N367" i="3"/>
  <c r="V367" i="3"/>
  <c r="H390" i="3"/>
  <c r="P390" i="3"/>
  <c r="X390" i="3"/>
  <c r="AJ390" i="3"/>
  <c r="H391" i="3"/>
  <c r="P391" i="3"/>
  <c r="X391" i="3"/>
  <c r="AJ391" i="3"/>
  <c r="H366" i="3"/>
  <c r="P366" i="3"/>
  <c r="X366" i="3"/>
  <c r="AJ366" i="3"/>
  <c r="H367" i="3"/>
  <c r="P367" i="3"/>
  <c r="I390" i="3"/>
  <c r="Q390" i="3"/>
  <c r="Y390" i="3"/>
  <c r="AK390" i="3"/>
  <c r="I391" i="3"/>
  <c r="Q391" i="3"/>
  <c r="Y391" i="3"/>
  <c r="AK391" i="3"/>
  <c r="I366" i="3"/>
  <c r="Q366" i="3"/>
  <c r="Y366" i="3"/>
  <c r="AK366" i="3"/>
  <c r="I367" i="3"/>
  <c r="Q367" i="3"/>
  <c r="J390" i="3"/>
  <c r="J391" i="3"/>
  <c r="J366" i="3"/>
  <c r="J367" i="3"/>
  <c r="AD367" i="3"/>
  <c r="O390" i="3"/>
  <c r="O391" i="3"/>
  <c r="O366" i="3"/>
  <c r="O367" i="3"/>
  <c r="AE367" i="3"/>
  <c r="R390" i="3"/>
  <c r="R391" i="3"/>
  <c r="R366" i="3"/>
  <c r="R367" i="3"/>
  <c r="AJ367" i="3"/>
  <c r="W390" i="3"/>
  <c r="W391" i="3"/>
  <c r="W366" i="3"/>
  <c r="W367" i="3"/>
  <c r="AK367" i="3"/>
  <c r="Z390" i="3"/>
  <c r="Z391" i="3"/>
  <c r="Z366" i="3"/>
  <c r="X367" i="3"/>
  <c r="AL367" i="3"/>
  <c r="AE390" i="3"/>
  <c r="AE391" i="3"/>
  <c r="AE366" i="3"/>
  <c r="Y367" i="3"/>
  <c r="AL390" i="3"/>
  <c r="AL391" i="3"/>
  <c r="AL366" i="3"/>
  <c r="Z367" i="3"/>
  <c r="G390" i="3"/>
  <c r="G391" i="3"/>
  <c r="G366" i="3"/>
  <c r="G367" i="3"/>
  <c r="AB367" i="3"/>
  <c r="AH463" i="3"/>
  <c r="Z463" i="3"/>
  <c r="T463" i="3"/>
  <c r="I463" i="3"/>
  <c r="V463" i="3"/>
  <c r="AI463" i="3"/>
  <c r="AL463" i="3"/>
  <c r="AB463" i="3"/>
  <c r="AD463" i="3"/>
  <c r="Y463" i="3"/>
  <c r="H463" i="3"/>
  <c r="AF463" i="3"/>
  <c r="G463" i="3"/>
  <c r="L463" i="3"/>
  <c r="Q463" i="3"/>
  <c r="P463" i="3"/>
  <c r="K463" i="3"/>
  <c r="M463" i="3"/>
  <c r="W463" i="3"/>
  <c r="AJ463" i="3"/>
  <c r="R463" i="3"/>
  <c r="AK463" i="3"/>
  <c r="X463" i="3"/>
  <c r="S463" i="3"/>
  <c r="U463" i="3"/>
  <c r="AC463" i="3"/>
  <c r="J463" i="3"/>
  <c r="AE463" i="3"/>
  <c r="N463" i="3"/>
  <c r="F463" i="3"/>
  <c r="AA463" i="3"/>
  <c r="O463" i="3"/>
  <c r="AG463" i="3"/>
  <c r="AF535" i="3"/>
  <c r="AG537" i="3"/>
  <c r="AF536" i="3"/>
  <c r="AG536" i="3"/>
  <c r="AF534" i="3"/>
  <c r="AI536" i="3"/>
  <c r="AI534" i="3"/>
  <c r="AG535" i="3"/>
  <c r="AF537" i="3"/>
  <c r="AG534" i="3"/>
  <c r="AH535" i="3"/>
  <c r="AH537" i="3"/>
  <c r="AH534" i="3"/>
  <c r="AI535" i="3"/>
  <c r="AI537" i="3"/>
  <c r="AH536" i="3"/>
  <c r="AI511" i="3"/>
  <c r="AG511" i="3"/>
  <c r="AF511" i="3"/>
  <c r="AH511" i="3"/>
  <c r="AF8" i="3"/>
  <c r="AG460" i="3"/>
  <c r="AH460" i="3"/>
  <c r="AF460" i="3"/>
  <c r="AI460" i="3"/>
  <c r="AG517" i="3"/>
  <c r="AG516" i="3"/>
  <c r="AH517" i="3"/>
  <c r="AH516" i="3"/>
  <c r="AI517" i="3"/>
  <c r="AI516" i="3"/>
  <c r="AF517" i="3"/>
  <c r="AF516" i="3"/>
  <c r="AG514" i="3"/>
  <c r="AH514" i="3"/>
  <c r="AI514" i="3"/>
  <c r="AF514" i="3"/>
  <c r="AI625" i="3"/>
  <c r="AI607" i="3"/>
  <c r="AF625" i="3"/>
  <c r="AF607" i="3"/>
  <c r="AG513" i="3"/>
  <c r="AH515" i="3"/>
  <c r="AH513" i="3"/>
  <c r="AI515" i="3"/>
  <c r="AI513" i="3"/>
  <c r="AG515" i="3"/>
  <c r="AF513" i="3"/>
  <c r="AF515" i="3"/>
  <c r="AG625" i="3"/>
  <c r="AG607" i="3"/>
  <c r="AH625" i="3"/>
  <c r="AH607" i="3"/>
  <c r="AI510" i="3"/>
  <c r="AF510" i="3"/>
  <c r="AF579" i="3"/>
  <c r="AG571" i="3"/>
  <c r="AG574" i="3"/>
  <c r="AG579" i="3"/>
  <c r="AI574" i="3"/>
  <c r="AH571" i="3"/>
  <c r="AI571" i="3"/>
  <c r="AF574" i="3"/>
  <c r="AF571" i="3"/>
  <c r="AH574" i="3"/>
  <c r="AG510" i="3"/>
  <c r="AG573" i="3"/>
  <c r="AH510" i="3"/>
  <c r="AH573" i="3"/>
  <c r="AH579" i="3"/>
  <c r="AI573" i="3"/>
  <c r="AI579" i="3"/>
  <c r="AF573" i="3"/>
  <c r="AF652" i="3"/>
  <c r="AG652" i="3"/>
  <c r="AH652" i="3"/>
  <c r="AI652" i="3"/>
  <c r="AH627" i="3"/>
  <c r="AH651" i="3"/>
  <c r="AF618" i="3"/>
  <c r="AF642" i="3"/>
  <c r="AF622" i="3"/>
  <c r="AF640" i="3"/>
  <c r="AH619" i="3"/>
  <c r="AH635" i="3"/>
  <c r="AF634" i="3"/>
  <c r="AH621" i="3"/>
  <c r="AH639" i="3"/>
  <c r="AH629" i="3"/>
  <c r="AH643" i="3"/>
  <c r="AH623" i="3"/>
  <c r="AF620" i="3"/>
  <c r="AF638" i="3"/>
  <c r="AI627" i="3"/>
  <c r="AI651" i="3"/>
  <c r="AG618" i="3"/>
  <c r="AH642" i="3"/>
  <c r="AG622" i="3"/>
  <c r="AG640" i="3"/>
  <c r="AI619" i="3"/>
  <c r="AI635" i="3"/>
  <c r="AG634" i="3"/>
  <c r="AI621" i="3"/>
  <c r="AI639" i="3"/>
  <c r="AI629" i="3"/>
  <c r="AI643" i="3"/>
  <c r="AI623" i="3"/>
  <c r="AG620" i="3"/>
  <c r="AG638" i="3"/>
  <c r="AF627" i="3"/>
  <c r="AF651" i="3"/>
  <c r="AH618" i="3"/>
  <c r="AG642" i="3"/>
  <c r="AH622" i="3"/>
  <c r="AH640" i="3"/>
  <c r="AF619" i="3"/>
  <c r="AF635" i="3"/>
  <c r="AH634" i="3"/>
  <c r="AF621" i="3"/>
  <c r="AF639" i="3"/>
  <c r="AF629" i="3"/>
  <c r="AF643" i="3"/>
  <c r="AF623" i="3"/>
  <c r="AH620" i="3"/>
  <c r="AH638" i="3"/>
  <c r="AG637" i="3"/>
  <c r="AI628" i="3"/>
  <c r="AG645" i="3"/>
  <c r="AI626" i="3"/>
  <c r="AG633" i="3"/>
  <c r="AI648" i="3"/>
  <c r="AI632" i="3"/>
  <c r="AI636" i="3"/>
  <c r="AI624" i="3"/>
  <c r="AG641" i="3"/>
  <c r="AG647" i="3"/>
  <c r="AG631" i="3"/>
  <c r="AI644" i="3"/>
  <c r="AI650" i="3"/>
  <c r="AG649" i="3"/>
  <c r="AI646" i="3"/>
  <c r="AI630" i="3"/>
  <c r="AH637" i="3"/>
  <c r="AF628" i="3"/>
  <c r="AH645" i="3"/>
  <c r="AF626" i="3"/>
  <c r="AH633" i="3"/>
  <c r="AF648" i="3"/>
  <c r="AF632" i="3"/>
  <c r="AF636" i="3"/>
  <c r="AF624" i="3"/>
  <c r="AH641" i="3"/>
  <c r="AH647" i="3"/>
  <c r="AH631" i="3"/>
  <c r="AF644" i="3"/>
  <c r="AF650" i="3"/>
  <c r="AH649" i="3"/>
  <c r="AF646" i="3"/>
  <c r="AF630" i="3"/>
  <c r="AI637" i="3"/>
  <c r="AH628" i="3"/>
  <c r="AI645" i="3"/>
  <c r="AH626" i="3"/>
  <c r="AI633" i="3"/>
  <c r="AG648" i="3"/>
  <c r="AG632" i="3"/>
  <c r="AG636" i="3"/>
  <c r="AG624" i="3"/>
  <c r="AI641" i="3"/>
  <c r="AI647" i="3"/>
  <c r="AI631" i="3"/>
  <c r="AH644" i="3"/>
  <c r="AG650" i="3"/>
  <c r="AI649" i="3"/>
  <c r="AH646" i="3"/>
  <c r="AH630" i="3"/>
  <c r="AF637" i="3"/>
  <c r="AG628" i="3"/>
  <c r="AF645" i="3"/>
  <c r="AG626" i="3"/>
  <c r="AF633" i="3"/>
  <c r="AH648" i="3"/>
  <c r="AH632" i="3"/>
  <c r="AH636" i="3"/>
  <c r="AH624" i="3"/>
  <c r="AF641" i="3"/>
  <c r="AF647" i="3"/>
  <c r="AF631" i="3"/>
  <c r="AG644" i="3"/>
  <c r="AH650" i="3"/>
  <c r="AF649" i="3"/>
  <c r="AG646" i="3"/>
  <c r="AG630" i="3"/>
  <c r="AG627" i="3"/>
  <c r="AG651" i="3"/>
  <c r="AI618" i="3"/>
  <c r="AI642" i="3"/>
  <c r="AI622" i="3"/>
  <c r="AI640" i="3"/>
  <c r="AG619" i="3"/>
  <c r="AG635" i="3"/>
  <c r="AI634" i="3"/>
  <c r="AG621" i="3"/>
  <c r="AG639" i="3"/>
  <c r="AG629" i="3"/>
  <c r="AG643" i="3"/>
  <c r="AG623" i="3"/>
  <c r="AI620" i="3"/>
  <c r="AI638" i="3"/>
  <c r="AG493" i="3"/>
  <c r="AH493" i="3"/>
  <c r="AI493" i="3"/>
  <c r="AF493" i="3"/>
  <c r="AA511" i="3"/>
  <c r="S511" i="3"/>
  <c r="K511" i="3"/>
  <c r="O511" i="3"/>
  <c r="L511" i="3"/>
  <c r="Z511" i="3"/>
  <c r="R511" i="3"/>
  <c r="J511" i="3"/>
  <c r="N511" i="3"/>
  <c r="Y511" i="3"/>
  <c r="Q511" i="3"/>
  <c r="I511" i="3"/>
  <c r="W511" i="3"/>
  <c r="F511" i="3"/>
  <c r="X511" i="3"/>
  <c r="P511" i="3"/>
  <c r="H511" i="3"/>
  <c r="G511" i="3"/>
  <c r="V511" i="3"/>
  <c r="AC511" i="3"/>
  <c r="U511" i="3"/>
  <c r="M511" i="3"/>
  <c r="AB511" i="3"/>
  <c r="T511" i="3"/>
  <c r="B662" i="1"/>
  <c r="B654" i="1"/>
  <c r="B646" i="1"/>
  <c r="B638" i="1"/>
  <c r="B661" i="1"/>
  <c r="B653" i="1"/>
  <c r="B645" i="1"/>
  <c r="B637" i="1"/>
  <c r="B629" i="1"/>
  <c r="B652" i="3" s="1"/>
  <c r="B621" i="1"/>
  <c r="B613" i="1"/>
  <c r="B643" i="3" s="1"/>
  <c r="B605" i="1"/>
  <c r="B597" i="1"/>
  <c r="B589" i="1"/>
  <c r="B517" i="3" s="1"/>
  <c r="B578" i="1"/>
  <c r="B570" i="1"/>
  <c r="B562" i="1"/>
  <c r="B573" i="3" s="1"/>
  <c r="B554" i="1"/>
  <c r="B546" i="1"/>
  <c r="B538" i="1"/>
  <c r="B530" i="1"/>
  <c r="B522" i="1"/>
  <c r="B514" i="1"/>
  <c r="B505" i="1"/>
  <c r="B497" i="1"/>
  <c r="B622" i="3" s="1"/>
  <c r="B489" i="1"/>
  <c r="B481" i="1"/>
  <c r="B473" i="1"/>
  <c r="B465" i="1"/>
  <c r="B432" i="3" s="1"/>
  <c r="B457" i="1"/>
  <c r="B235" i="3" s="1"/>
  <c r="B449" i="1"/>
  <c r="B309" i="3" s="1"/>
  <c r="B441" i="1"/>
  <c r="B233" i="3" s="1"/>
  <c r="B430" i="1"/>
  <c r="B295" i="3" s="1"/>
  <c r="B422" i="1"/>
  <c r="B414" i="1"/>
  <c r="B421" i="3" s="1"/>
  <c r="B406" i="1"/>
  <c r="B390" i="1"/>
  <c r="B379" i="3" s="1"/>
  <c r="B381" i="1"/>
  <c r="B288" i="3" s="1"/>
  <c r="B370" i="1"/>
  <c r="B363" i="3" s="1"/>
  <c r="B362" i="1"/>
  <c r="B282" i="3" s="1"/>
  <c r="B353" i="1"/>
  <c r="B351" i="3" s="1"/>
  <c r="B345" i="1"/>
  <c r="B337" i="1"/>
  <c r="B339" i="3" s="1"/>
  <c r="B329" i="1"/>
  <c r="B321" i="1"/>
  <c r="B323" i="3" s="1"/>
  <c r="B311" i="1"/>
  <c r="B272" i="3" s="1"/>
  <c r="B303" i="1"/>
  <c r="B264" i="3" s="1"/>
  <c r="B295" i="1"/>
  <c r="B256" i="3" s="1"/>
  <c r="B287" i="1"/>
  <c r="B278" i="1"/>
  <c r="B270" i="1"/>
  <c r="B446" i="3" s="1"/>
  <c r="B262" i="1"/>
  <c r="B254" i="1"/>
  <c r="B416" i="3" s="1"/>
  <c r="B246" i="1"/>
  <c r="B230" i="3" s="1"/>
  <c r="B237" i="1"/>
  <c r="B226" i="1"/>
  <c r="B189" i="3" s="1"/>
  <c r="B218" i="1"/>
  <c r="B181" i="3" s="1"/>
  <c r="B210" i="1"/>
  <c r="B201" i="1"/>
  <c r="B173" i="3" s="1"/>
  <c r="B193" i="1"/>
  <c r="B185" i="1"/>
  <c r="B210" i="3" s="1"/>
  <c r="B177" i="1"/>
  <c r="B225" i="3" s="1"/>
  <c r="B169" i="1"/>
  <c r="B136" i="3" s="1"/>
  <c r="B159" i="1"/>
  <c r="B126" i="3" s="1"/>
  <c r="B151" i="1"/>
  <c r="B118" i="3" s="1"/>
  <c r="B143" i="1"/>
  <c r="B135" i="1"/>
  <c r="B105" i="3" s="1"/>
  <c r="B127" i="1"/>
  <c r="B119" i="1"/>
  <c r="B90" i="3" s="1"/>
  <c r="B111" i="1"/>
  <c r="B82" i="3" s="1"/>
  <c r="B103" i="1"/>
  <c r="B411" i="3" s="1"/>
  <c r="B95" i="1"/>
  <c r="B403" i="3" s="1"/>
  <c r="B87" i="1"/>
  <c r="B222" i="3" s="1"/>
  <c r="B79" i="1"/>
  <c r="B71" i="1"/>
  <c r="B67" i="3" s="1"/>
  <c r="B63" i="1"/>
  <c r="B55" i="1"/>
  <c r="B38" i="3" s="1"/>
  <c r="B47" i="1"/>
  <c r="B30" i="3" s="1"/>
  <c r="B38" i="1"/>
  <c r="B56" i="3" s="1"/>
  <c r="B30" i="1"/>
  <c r="B49" i="3" s="1"/>
  <c r="B22" i="1"/>
  <c r="B22" i="3" s="1"/>
  <c r="B14" i="1"/>
  <c r="H438" i="3"/>
  <c r="P438" i="3"/>
  <c r="X438" i="3"/>
  <c r="H302" i="3"/>
  <c r="P302" i="3"/>
  <c r="X302" i="3"/>
  <c r="H280" i="3"/>
  <c r="B660" i="1"/>
  <c r="B652" i="1"/>
  <c r="B644" i="1"/>
  <c r="B636" i="1"/>
  <c r="B628" i="1"/>
  <c r="B620" i="1"/>
  <c r="B650" i="3" s="1"/>
  <c r="B612" i="1"/>
  <c r="B642" i="3" s="1"/>
  <c r="B604" i="1"/>
  <c r="B634" i="3" s="1"/>
  <c r="B596" i="1"/>
  <c r="B588" i="1"/>
  <c r="B516" i="3" s="1"/>
  <c r="B577" i="1"/>
  <c r="B569" i="1"/>
  <c r="B561" i="1"/>
  <c r="B553" i="1"/>
  <c r="B625" i="3" s="1"/>
  <c r="B545" i="1"/>
  <c r="B537" i="1"/>
  <c r="B491" i="3" s="1"/>
  <c r="B529" i="1"/>
  <c r="B521" i="1"/>
  <c r="B493" i="3" s="1"/>
  <c r="B512" i="1"/>
  <c r="B504" i="1"/>
  <c r="B496" i="1"/>
  <c r="B488" i="1"/>
  <c r="B503" i="3" s="1"/>
  <c r="B480" i="1"/>
  <c r="B472" i="1"/>
  <c r="B464" i="1"/>
  <c r="B456" i="1"/>
  <c r="B316" i="3" s="1"/>
  <c r="B448" i="1"/>
  <c r="B440" i="1"/>
  <c r="B232" i="3" s="1"/>
  <c r="B429" i="1"/>
  <c r="B294" i="3" s="1"/>
  <c r="B421" i="1"/>
  <c r="B428" i="3" s="1"/>
  <c r="B413" i="1"/>
  <c r="B420" i="3" s="1"/>
  <c r="B405" i="1"/>
  <c r="B394" i="3" s="1"/>
  <c r="B389" i="1"/>
  <c r="B378" i="3" s="1"/>
  <c r="B380" i="1"/>
  <c r="B287" i="3" s="1"/>
  <c r="B369" i="1"/>
  <c r="B361" i="1"/>
  <c r="B281" i="3" s="1"/>
  <c r="B352" i="1"/>
  <c r="B350" i="3" s="1"/>
  <c r="B344" i="1"/>
  <c r="B342" i="3" s="1"/>
  <c r="B336" i="1"/>
  <c r="B338" i="3" s="1"/>
  <c r="B328" i="1"/>
  <c r="B330" i="3" s="1"/>
  <c r="B320" i="1"/>
  <c r="B310" i="1"/>
  <c r="B271" i="3" s="1"/>
  <c r="B302" i="1"/>
  <c r="B294" i="1"/>
  <c r="B255" i="3" s="1"/>
  <c r="B286" i="1"/>
  <c r="B277" i="1"/>
  <c r="B245" i="3" s="1"/>
  <c r="B269" i="1"/>
  <c r="B445" i="3" s="1"/>
  <c r="B261" i="1"/>
  <c r="B441" i="3" s="1"/>
  <c r="B253" i="1"/>
  <c r="B245" i="1"/>
  <c r="B236" i="1"/>
  <c r="B225" i="1"/>
  <c r="B188" i="3" s="1"/>
  <c r="B217" i="1"/>
  <c r="B180" i="3" s="1"/>
  <c r="B209" i="1"/>
  <c r="B156" i="3" s="1"/>
  <c r="B200" i="1"/>
  <c r="B172" i="3" s="1"/>
  <c r="B192" i="1"/>
  <c r="B164" i="3" s="1"/>
  <c r="B184" i="1"/>
  <c r="B209" i="3" s="1"/>
  <c r="B176" i="1"/>
  <c r="B145" i="3" s="1"/>
  <c r="B667" i="1"/>
  <c r="B659" i="1"/>
  <c r="B651" i="1"/>
  <c r="B643" i="1"/>
  <c r="B635" i="1"/>
  <c r="B627" i="1"/>
  <c r="B619" i="1"/>
  <c r="B649" i="3" s="1"/>
  <c r="B611" i="1"/>
  <c r="B641" i="3" s="1"/>
  <c r="B603" i="1"/>
  <c r="B595" i="1"/>
  <c r="B587" i="1"/>
  <c r="B515" i="3" s="1"/>
  <c r="B576" i="1"/>
  <c r="B568" i="1"/>
  <c r="B579" i="3" s="1"/>
  <c r="B560" i="1"/>
  <c r="B571" i="3" s="1"/>
  <c r="B552" i="1"/>
  <c r="B624" i="3" s="1"/>
  <c r="B544" i="1"/>
  <c r="B536" i="1"/>
  <c r="B528" i="1"/>
  <c r="B520" i="1"/>
  <c r="B511" i="1"/>
  <c r="B461" i="3" s="1"/>
  <c r="B503" i="1"/>
  <c r="B495" i="1"/>
  <c r="B487" i="1"/>
  <c r="B504" i="3" s="1"/>
  <c r="B479" i="1"/>
  <c r="B471" i="1"/>
  <c r="B463" i="1"/>
  <c r="B434" i="3" s="1"/>
  <c r="B455" i="1"/>
  <c r="B315" i="3" s="1"/>
  <c r="B447" i="1"/>
  <c r="B307" i="3" s="1"/>
  <c r="B439" i="1"/>
  <c r="B231" i="3" s="1"/>
  <c r="B428" i="1"/>
  <c r="B293" i="3" s="1"/>
  <c r="B420" i="1"/>
  <c r="B427" i="3" s="1"/>
  <c r="B412" i="1"/>
  <c r="B419" i="3" s="1"/>
  <c r="B404" i="1"/>
  <c r="B388" i="1"/>
  <c r="B377" i="3" s="1"/>
  <c r="B378" i="1"/>
  <c r="B285" i="3" s="1"/>
  <c r="B368" i="1"/>
  <c r="B361" i="3" s="1"/>
  <c r="B360" i="1"/>
  <c r="B280" i="3" s="1"/>
  <c r="B351" i="1"/>
  <c r="B349" i="3" s="1"/>
  <c r="B343" i="1"/>
  <c r="B341" i="3" s="1"/>
  <c r="B335" i="1"/>
  <c r="B337" i="3" s="1"/>
  <c r="B327" i="1"/>
  <c r="B319" i="1"/>
  <c r="B322" i="3" s="1"/>
  <c r="B309" i="1"/>
  <c r="B270" i="3" s="1"/>
  <c r="B301" i="1"/>
  <c r="B262" i="3" s="1"/>
  <c r="B293" i="1"/>
  <c r="B254" i="3" s="1"/>
  <c r="B285" i="1"/>
  <c r="B276" i="1"/>
  <c r="B268" i="1"/>
  <c r="B444" i="3" s="1"/>
  <c r="B260" i="1"/>
  <c r="B252" i="1"/>
  <c r="B147" i="3" s="1"/>
  <c r="B244" i="1"/>
  <c r="B138" i="3" s="1"/>
  <c r="B235" i="1"/>
  <c r="B198" i="3" s="1"/>
  <c r="B224" i="1"/>
  <c r="B187" i="3" s="1"/>
  <c r="B216" i="1"/>
  <c r="B163" i="3" s="1"/>
  <c r="B208" i="1"/>
  <c r="B155" i="3" s="1"/>
  <c r="B199" i="1"/>
  <c r="B171" i="3" s="1"/>
  <c r="B191" i="1"/>
  <c r="B183" i="1"/>
  <c r="B208" i="3" s="1"/>
  <c r="B175" i="1"/>
  <c r="B144" i="3" s="1"/>
  <c r="B165" i="1"/>
  <c r="B132" i="3" s="1"/>
  <c r="B157" i="1"/>
  <c r="B124" i="3" s="1"/>
  <c r="B149" i="1"/>
  <c r="B116" i="3" s="1"/>
  <c r="B141" i="1"/>
  <c r="B202" i="3" s="1"/>
  <c r="B133" i="1"/>
  <c r="B103" i="3" s="1"/>
  <c r="B125" i="1"/>
  <c r="B117" i="1"/>
  <c r="B88" i="3" s="1"/>
  <c r="B109" i="1"/>
  <c r="B80" i="3" s="1"/>
  <c r="B101" i="1"/>
  <c r="B409" i="3" s="1"/>
  <c r="B93" i="1"/>
  <c r="B401" i="3" s="1"/>
  <c r="B85" i="1"/>
  <c r="B220" i="3" s="1"/>
  <c r="B77" i="1"/>
  <c r="B73" i="3" s="1"/>
  <c r="B69" i="1"/>
  <c r="B65" i="3" s="1"/>
  <c r="B61" i="1"/>
  <c r="B53" i="1"/>
  <c r="B36" i="3" s="1"/>
  <c r="B45" i="1"/>
  <c r="B28" i="3" s="1"/>
  <c r="B36" i="1"/>
  <c r="B54" i="3" s="1"/>
  <c r="B28" i="1"/>
  <c r="B47" i="3" s="1"/>
  <c r="B20" i="1"/>
  <c r="B20" i="3" s="1"/>
  <c r="B12" i="1"/>
  <c r="B12" i="3" s="1"/>
  <c r="J438" i="3"/>
  <c r="R438" i="3"/>
  <c r="Z438" i="3"/>
  <c r="J302" i="3"/>
  <c r="R302" i="3"/>
  <c r="Z302" i="3"/>
  <c r="B666" i="1"/>
  <c r="B658" i="1"/>
  <c r="B650" i="1"/>
  <c r="B642" i="1"/>
  <c r="B634" i="1"/>
  <c r="B626" i="1"/>
  <c r="B618" i="1"/>
  <c r="B648" i="3" s="1"/>
  <c r="B610" i="1"/>
  <c r="B640" i="3" s="1"/>
  <c r="B602" i="1"/>
  <c r="B632" i="3" s="1"/>
  <c r="B594" i="1"/>
  <c r="B585" i="1"/>
  <c r="B513" i="3" s="1"/>
  <c r="B575" i="1"/>
  <c r="B567" i="1"/>
  <c r="B559" i="1"/>
  <c r="B551" i="1"/>
  <c r="B543" i="1"/>
  <c r="B535" i="1"/>
  <c r="B527" i="1"/>
  <c r="B519" i="1"/>
  <c r="B510" i="1"/>
  <c r="B460" i="3" s="1"/>
  <c r="B502" i="1"/>
  <c r="B494" i="1"/>
  <c r="B486" i="1"/>
  <c r="B620" i="3" s="1"/>
  <c r="B478" i="1"/>
  <c r="B470" i="1"/>
  <c r="B462" i="1"/>
  <c r="B454" i="1"/>
  <c r="B314" i="3" s="1"/>
  <c r="B446" i="1"/>
  <c r="B438" i="1"/>
  <c r="B431" i="3" s="1"/>
  <c r="B427" i="1"/>
  <c r="B292" i="3" s="1"/>
  <c r="B419" i="1"/>
  <c r="B426" i="3" s="1"/>
  <c r="B411" i="1"/>
  <c r="B418" i="3" s="1"/>
  <c r="B403" i="1"/>
  <c r="B392" i="3" s="1"/>
  <c r="B387" i="1"/>
  <c r="B376" i="3" s="1"/>
  <c r="B377" i="1"/>
  <c r="B284" i="3" s="1"/>
  <c r="B367" i="1"/>
  <c r="B358" i="1"/>
  <c r="B356" i="3" s="1"/>
  <c r="B350" i="1"/>
  <c r="B348" i="3" s="1"/>
  <c r="B342" i="1"/>
  <c r="B340" i="3" s="1"/>
  <c r="B334" i="1"/>
  <c r="B336" i="3" s="1"/>
  <c r="B326" i="1"/>
  <c r="B328" i="3" s="1"/>
  <c r="B318" i="1"/>
  <c r="B321" i="3" s="1"/>
  <c r="B308" i="1"/>
  <c r="B269" i="3" s="1"/>
  <c r="B300" i="1"/>
  <c r="B292" i="1"/>
  <c r="B253" i="3" s="1"/>
  <c r="B284" i="1"/>
  <c r="B275" i="1"/>
  <c r="B448" i="3" s="1"/>
  <c r="B267" i="1"/>
  <c r="B241" i="3" s="1"/>
  <c r="B259" i="1"/>
  <c r="B439" i="3" s="1"/>
  <c r="B251" i="1"/>
  <c r="B146" i="3" s="1"/>
  <c r="B243" i="1"/>
  <c r="B137" i="3" s="1"/>
  <c r="B232" i="1"/>
  <c r="B223" i="1"/>
  <c r="B186" i="3" s="1"/>
  <c r="B215" i="1"/>
  <c r="B162" i="3" s="1"/>
  <c r="B207" i="1"/>
  <c r="B179" i="3" s="1"/>
  <c r="B198" i="1"/>
  <c r="B170" i="3" s="1"/>
  <c r="B190" i="1"/>
  <c r="B213" i="3" s="1"/>
  <c r="B182" i="1"/>
  <c r="B174" i="1"/>
  <c r="B143" i="3" s="1"/>
  <c r="B164" i="1"/>
  <c r="B156" i="1"/>
  <c r="B123" i="3" s="1"/>
  <c r="B148" i="1"/>
  <c r="B115" i="3" s="1"/>
  <c r="B140" i="1"/>
  <c r="B110" i="3" s="1"/>
  <c r="B132" i="1"/>
  <c r="B102" i="3" s="1"/>
  <c r="B124" i="1"/>
  <c r="B95" i="3" s="1"/>
  <c r="B116" i="1"/>
  <c r="B108" i="1"/>
  <c r="B79" i="3" s="1"/>
  <c r="B100" i="1"/>
  <c r="B92" i="1"/>
  <c r="B400" i="3" s="1"/>
  <c r="B84" i="1"/>
  <c r="B396" i="3" s="1"/>
  <c r="B76" i="1"/>
  <c r="B72" i="3" s="1"/>
  <c r="B68" i="1"/>
  <c r="B64" i="3" s="1"/>
  <c r="B60" i="1"/>
  <c r="B43" i="3" s="1"/>
  <c r="B52" i="1"/>
  <c r="B35" i="3" s="1"/>
  <c r="B44" i="1"/>
  <c r="B27" i="3" s="1"/>
  <c r="B35" i="1"/>
  <c r="B27" i="1"/>
  <c r="B46" i="3" s="1"/>
  <c r="B19" i="1"/>
  <c r="B19" i="3" s="1"/>
  <c r="B11" i="1"/>
  <c r="B11" i="3" s="1"/>
  <c r="K438" i="3"/>
  <c r="S438" i="3"/>
  <c r="AA438" i="3"/>
  <c r="K302" i="3"/>
  <c r="S302" i="3"/>
  <c r="AA302" i="3"/>
  <c r="B665" i="1"/>
  <c r="B657" i="1"/>
  <c r="B649" i="1"/>
  <c r="B641" i="1"/>
  <c r="B633" i="1"/>
  <c r="B625" i="1"/>
  <c r="B617" i="1"/>
  <c r="B609" i="1"/>
  <c r="B639" i="3" s="1"/>
  <c r="B601" i="1"/>
  <c r="B631" i="3" s="1"/>
  <c r="B593" i="1"/>
  <c r="B583" i="1"/>
  <c r="B511" i="3" s="1"/>
  <c r="B574" i="1"/>
  <c r="B501" i="3" s="1"/>
  <c r="B566" i="1"/>
  <c r="B558" i="1"/>
  <c r="B550" i="1"/>
  <c r="B542" i="1"/>
  <c r="B534" i="1"/>
  <c r="B526" i="1"/>
  <c r="B518" i="1"/>
  <c r="B509" i="1"/>
  <c r="B501" i="1"/>
  <c r="B489" i="3" s="1"/>
  <c r="B493" i="1"/>
  <c r="B485" i="1"/>
  <c r="B477" i="1"/>
  <c r="B469" i="1"/>
  <c r="B461" i="1"/>
  <c r="B150" i="3" s="1"/>
  <c r="B453" i="1"/>
  <c r="B313" i="3" s="1"/>
  <c r="B445" i="1"/>
  <c r="B305" i="3" s="1"/>
  <c r="B437" i="1"/>
  <c r="B302" i="3" s="1"/>
  <c r="B426" i="1"/>
  <c r="B291" i="3" s="1"/>
  <c r="B418" i="1"/>
  <c r="B410" i="1"/>
  <c r="B417" i="3" s="1"/>
  <c r="B394" i="1"/>
  <c r="B383" i="3" s="1"/>
  <c r="B386" i="1"/>
  <c r="B375" i="3" s="1"/>
  <c r="B376" i="1"/>
  <c r="B366" i="1"/>
  <c r="B359" i="3" s="1"/>
  <c r="B357" i="1"/>
  <c r="B355" i="3" s="1"/>
  <c r="B349" i="1"/>
  <c r="B347" i="3" s="1"/>
  <c r="B341" i="1"/>
  <c r="B333" i="1"/>
  <c r="B335" i="3" s="1"/>
  <c r="B325" i="1"/>
  <c r="B327" i="3" s="1"/>
  <c r="B317" i="1"/>
  <c r="B320" i="3" s="1"/>
  <c r="B307" i="1"/>
  <c r="B268" i="3" s="1"/>
  <c r="B299" i="1"/>
  <c r="B260" i="3" s="1"/>
  <c r="B291" i="1"/>
  <c r="B252" i="3" s="1"/>
  <c r="B283" i="1"/>
  <c r="B250" i="3" s="1"/>
  <c r="B274" i="1"/>
  <c r="B266" i="1"/>
  <c r="B240" i="3" s="1"/>
  <c r="B258" i="1"/>
  <c r="B438" i="3" s="1"/>
  <c r="B250" i="1"/>
  <c r="B415" i="3" s="1"/>
  <c r="B241" i="1"/>
  <c r="B229" i="3" s="1"/>
  <c r="B231" i="1"/>
  <c r="B194" i="3" s="1"/>
  <c r="B222" i="1"/>
  <c r="B185" i="3" s="1"/>
  <c r="B214" i="1"/>
  <c r="B161" i="3" s="1"/>
  <c r="B206" i="1"/>
  <c r="B197" i="1"/>
  <c r="B169" i="3" s="1"/>
  <c r="B189" i="1"/>
  <c r="B226" i="3" s="1"/>
  <c r="B181" i="1"/>
  <c r="B216" i="3" s="1"/>
  <c r="B173" i="1"/>
  <c r="B142" i="3" s="1"/>
  <c r="B163" i="1"/>
  <c r="B130" i="3" s="1"/>
  <c r="B155" i="1"/>
  <c r="B122" i="3" s="1"/>
  <c r="B147" i="1"/>
  <c r="B114" i="3" s="1"/>
  <c r="B139" i="1"/>
  <c r="B131" i="1"/>
  <c r="B101" i="3" s="1"/>
  <c r="B123" i="1"/>
  <c r="B94" i="3" s="1"/>
  <c r="B115" i="1"/>
  <c r="B86" i="3" s="1"/>
  <c r="B107" i="1"/>
  <c r="B78" i="3" s="1"/>
  <c r="B99" i="1"/>
  <c r="B407" i="3" s="1"/>
  <c r="B91" i="1"/>
  <c r="B224" i="3" s="1"/>
  <c r="B83" i="1"/>
  <c r="B219" i="3" s="1"/>
  <c r="B75" i="1"/>
  <c r="B67" i="1"/>
  <c r="B63" i="3" s="1"/>
  <c r="B59" i="1"/>
  <c r="B42" i="3" s="1"/>
  <c r="B51" i="1"/>
  <c r="B31" i="3" s="1"/>
  <c r="B663" i="1"/>
  <c r="B655" i="1"/>
  <c r="B647" i="1"/>
  <c r="B639" i="1"/>
  <c r="B631" i="1"/>
  <c r="B623" i="1"/>
  <c r="B615" i="1"/>
  <c r="B645" i="3" s="1"/>
  <c r="B607" i="1"/>
  <c r="B637" i="3" s="1"/>
  <c r="B599" i="1"/>
  <c r="B629" i="3" s="1"/>
  <c r="B591" i="1"/>
  <c r="B581" i="1"/>
  <c r="B510" i="3" s="1"/>
  <c r="B572" i="1"/>
  <c r="B499" i="3" s="1"/>
  <c r="B564" i="1"/>
  <c r="B556" i="1"/>
  <c r="B628" i="3" s="1"/>
  <c r="B548" i="1"/>
  <c r="B540" i="1"/>
  <c r="B532" i="1"/>
  <c r="B524" i="1"/>
  <c r="B516" i="1"/>
  <c r="B507" i="1"/>
  <c r="B457" i="3" s="1"/>
  <c r="B499" i="1"/>
  <c r="B491" i="1"/>
  <c r="B537" i="3" s="1"/>
  <c r="B483" i="1"/>
  <c r="B475" i="1"/>
  <c r="B469" i="3" s="1"/>
  <c r="B467" i="1"/>
  <c r="B459" i="1"/>
  <c r="B237" i="3" s="1"/>
  <c r="B451" i="1"/>
  <c r="B443" i="1"/>
  <c r="B303" i="3" s="1"/>
  <c r="B432" i="1"/>
  <c r="B297" i="3" s="1"/>
  <c r="B424" i="1"/>
  <c r="B289" i="3" s="1"/>
  <c r="B416" i="1"/>
  <c r="B423" i="3" s="1"/>
  <c r="B408" i="1"/>
  <c r="B153" i="3" s="1"/>
  <c r="B392" i="1"/>
  <c r="B381" i="3" s="1"/>
  <c r="B383" i="1"/>
  <c r="B372" i="3" s="1"/>
  <c r="B372" i="1"/>
  <c r="B365" i="3" s="1"/>
  <c r="B364" i="1"/>
  <c r="B357" i="3" s="1"/>
  <c r="B355" i="1"/>
  <c r="B347" i="1"/>
  <c r="B345" i="3" s="1"/>
  <c r="B339" i="1"/>
  <c r="B277" i="3" s="1"/>
  <c r="B331" i="1"/>
  <c r="B333" i="3" s="1"/>
  <c r="B323" i="1"/>
  <c r="B325" i="3" s="1"/>
  <c r="B313" i="1"/>
  <c r="B305" i="1"/>
  <c r="B266" i="3" s="1"/>
  <c r="B297" i="1"/>
  <c r="B258" i="3" s="1"/>
  <c r="B289" i="1"/>
  <c r="B280" i="1"/>
  <c r="B247" i="3" s="1"/>
  <c r="B272" i="1"/>
  <c r="B447" i="3" s="1"/>
  <c r="B264" i="1"/>
  <c r="B238" i="3" s="1"/>
  <c r="B256" i="1"/>
  <c r="B436" i="3" s="1"/>
  <c r="B248" i="1"/>
  <c r="B413" i="3" s="1"/>
  <c r="B239" i="1"/>
  <c r="B227" i="3" s="1"/>
  <c r="B228" i="1"/>
  <c r="B191" i="3" s="1"/>
  <c r="B220" i="1"/>
  <c r="B183" i="3" s="1"/>
  <c r="B212" i="1"/>
  <c r="B159" i="3" s="1"/>
  <c r="B203" i="1"/>
  <c r="B175" i="3" s="1"/>
  <c r="B195" i="1"/>
  <c r="B167" i="3" s="1"/>
  <c r="B187" i="1"/>
  <c r="B212" i="3" s="1"/>
  <c r="B179" i="1"/>
  <c r="B206" i="3" s="1"/>
  <c r="B171" i="1"/>
  <c r="B140" i="3" s="1"/>
  <c r="B161" i="1"/>
  <c r="B128" i="3" s="1"/>
  <c r="B153" i="1"/>
  <c r="B120" i="3" s="1"/>
  <c r="B145" i="1"/>
  <c r="B112" i="3" s="1"/>
  <c r="B137" i="1"/>
  <c r="B107" i="3" s="1"/>
  <c r="B129" i="1"/>
  <c r="B99" i="3" s="1"/>
  <c r="B121" i="1"/>
  <c r="B92" i="3" s="1"/>
  <c r="B113" i="1"/>
  <c r="B84" i="3" s="1"/>
  <c r="B105" i="1"/>
  <c r="B76" i="3" s="1"/>
  <c r="B598" i="1"/>
  <c r="B563" i="1"/>
  <c r="B574" i="3" s="1"/>
  <c r="B531" i="1"/>
  <c r="B498" i="1"/>
  <c r="B623" i="3" s="1"/>
  <c r="B466" i="1"/>
  <c r="B433" i="3" s="1"/>
  <c r="B431" i="1"/>
  <c r="B296" i="3" s="1"/>
  <c r="B391" i="1"/>
  <c r="B380" i="3" s="1"/>
  <c r="B354" i="1"/>
  <c r="B352" i="3" s="1"/>
  <c r="B322" i="1"/>
  <c r="B324" i="3" s="1"/>
  <c r="B288" i="1"/>
  <c r="B255" i="1"/>
  <c r="B435" i="3" s="1"/>
  <c r="B219" i="1"/>
  <c r="B182" i="3" s="1"/>
  <c r="B186" i="1"/>
  <c r="B211" i="3" s="1"/>
  <c r="B158" i="1"/>
  <c r="B125" i="3" s="1"/>
  <c r="B136" i="1"/>
  <c r="B106" i="3" s="1"/>
  <c r="B114" i="1"/>
  <c r="B96" i="1"/>
  <c r="B404" i="3" s="1"/>
  <c r="B80" i="1"/>
  <c r="B64" i="1"/>
  <c r="B60" i="3" s="1"/>
  <c r="B48" i="1"/>
  <c r="B32" i="3" s="1"/>
  <c r="B33" i="1"/>
  <c r="B51" i="3" s="1"/>
  <c r="B21" i="1"/>
  <c r="B21" i="3" s="1"/>
  <c r="F438" i="3"/>
  <c r="T438" i="3"/>
  <c r="G302" i="3"/>
  <c r="U302" i="3"/>
  <c r="I280" i="3"/>
  <c r="Q280" i="3"/>
  <c r="Y280" i="3"/>
  <c r="I281" i="3"/>
  <c r="Q281" i="3"/>
  <c r="Y281" i="3"/>
  <c r="I282" i="3"/>
  <c r="Q282" i="3"/>
  <c r="Y282" i="3"/>
  <c r="I283" i="3"/>
  <c r="Q283" i="3"/>
  <c r="Y283" i="3"/>
  <c r="I11" i="3"/>
  <c r="Q11" i="3"/>
  <c r="Y11" i="3"/>
  <c r="I35" i="3"/>
  <c r="Q35" i="3"/>
  <c r="Y35" i="3"/>
  <c r="I36" i="3"/>
  <c r="Q36" i="3"/>
  <c r="Y36" i="3"/>
  <c r="Z28" i="3"/>
  <c r="R28" i="3"/>
  <c r="J28" i="3"/>
  <c r="Z27" i="3"/>
  <c r="R27" i="3"/>
  <c r="J27" i="3"/>
  <c r="B180" i="1"/>
  <c r="B215" i="3" s="1"/>
  <c r="B154" i="1"/>
  <c r="B121" i="3" s="1"/>
  <c r="B112" i="1"/>
  <c r="B94" i="1"/>
  <c r="B402" i="3" s="1"/>
  <c r="B62" i="1"/>
  <c r="B58" i="3" s="1"/>
  <c r="B32" i="1"/>
  <c r="B50" i="3" s="1"/>
  <c r="G438" i="3"/>
  <c r="I302" i="3"/>
  <c r="V302" i="3"/>
  <c r="R280" i="3"/>
  <c r="J281" i="3"/>
  <c r="Z281" i="3"/>
  <c r="R282" i="3"/>
  <c r="J283" i="3"/>
  <c r="Z283" i="3"/>
  <c r="R11" i="3"/>
  <c r="Z11" i="3"/>
  <c r="R35" i="3"/>
  <c r="J36" i="3"/>
  <c r="Z36" i="3"/>
  <c r="Q28" i="3"/>
  <c r="Y27" i="3"/>
  <c r="I27" i="3"/>
  <c r="B632" i="1"/>
  <c r="B356" i="1"/>
  <c r="B354" i="3" s="1"/>
  <c r="B160" i="1"/>
  <c r="B127" i="3" s="1"/>
  <c r="B23" i="1"/>
  <c r="B23" i="3" s="1"/>
  <c r="X280" i="3"/>
  <c r="P282" i="3"/>
  <c r="P35" i="3"/>
  <c r="K28" i="3"/>
  <c r="B624" i="1"/>
  <c r="B607" i="3" s="1"/>
  <c r="B592" i="1"/>
  <c r="B557" i="1"/>
  <c r="B525" i="1"/>
  <c r="B492" i="1"/>
  <c r="B621" i="3" s="1"/>
  <c r="B460" i="1"/>
  <c r="B149" i="3" s="1"/>
  <c r="B425" i="1"/>
  <c r="B290" i="3" s="1"/>
  <c r="B385" i="1"/>
  <c r="B374" i="3" s="1"/>
  <c r="B348" i="1"/>
  <c r="B346" i="3" s="1"/>
  <c r="B316" i="1"/>
  <c r="B319" i="3" s="1"/>
  <c r="B281" i="1"/>
  <c r="B248" i="3" s="1"/>
  <c r="B249" i="1"/>
  <c r="B414" i="3" s="1"/>
  <c r="B213" i="1"/>
  <c r="B160" i="3" s="1"/>
  <c r="B134" i="1"/>
  <c r="B104" i="3" s="1"/>
  <c r="B78" i="1"/>
  <c r="B74" i="3" s="1"/>
  <c r="B46" i="1"/>
  <c r="B29" i="3" s="1"/>
  <c r="B18" i="1"/>
  <c r="B18" i="3" s="1"/>
  <c r="U438" i="3"/>
  <c r="J280" i="3"/>
  <c r="Z280" i="3"/>
  <c r="R281" i="3"/>
  <c r="J282" i="3"/>
  <c r="Z282" i="3"/>
  <c r="R283" i="3"/>
  <c r="J11" i="3"/>
  <c r="J35" i="3"/>
  <c r="Z35" i="3"/>
  <c r="R36" i="3"/>
  <c r="Y28" i="3"/>
  <c r="I28" i="3"/>
  <c r="Q27" i="3"/>
  <c r="L27" i="3"/>
  <c r="B500" i="1"/>
  <c r="B488" i="3" s="1"/>
  <c r="B324" i="1"/>
  <c r="B326" i="3" s="1"/>
  <c r="B138" i="1"/>
  <c r="B108" i="3" s="1"/>
  <c r="B34" i="1"/>
  <c r="B52" i="3" s="1"/>
  <c r="G280" i="3"/>
  <c r="X282" i="3"/>
  <c r="X11" i="3"/>
  <c r="AA28" i="3"/>
  <c r="B622" i="1"/>
  <c r="B590" i="1"/>
  <c r="B555" i="1"/>
  <c r="B627" i="3" s="1"/>
  <c r="B523" i="1"/>
  <c r="B490" i="1"/>
  <c r="B536" i="3" s="1"/>
  <c r="B458" i="1"/>
  <c r="B423" i="1"/>
  <c r="B430" i="3" s="1"/>
  <c r="B382" i="1"/>
  <c r="B371" i="3" s="1"/>
  <c r="B346" i="1"/>
  <c r="B344" i="3" s="1"/>
  <c r="B312" i="1"/>
  <c r="B279" i="1"/>
  <c r="B450" i="3" s="1"/>
  <c r="B247" i="1"/>
  <c r="B200" i="3" s="1"/>
  <c r="B211" i="1"/>
  <c r="B158" i="3" s="1"/>
  <c r="B178" i="1"/>
  <c r="B152" i="1"/>
  <c r="B119" i="3" s="1"/>
  <c r="B130" i="1"/>
  <c r="B100" i="3" s="1"/>
  <c r="B110" i="1"/>
  <c r="B81" i="3" s="1"/>
  <c r="B90" i="1"/>
  <c r="B398" i="3" s="1"/>
  <c r="B74" i="1"/>
  <c r="B70" i="3" s="1"/>
  <c r="B58" i="1"/>
  <c r="B41" i="3" s="1"/>
  <c r="B43" i="1"/>
  <c r="B31" i="1"/>
  <c r="B17" i="1"/>
  <c r="B17" i="3" s="1"/>
  <c r="I438" i="3"/>
  <c r="V438" i="3"/>
  <c r="L302" i="3"/>
  <c r="W302" i="3"/>
  <c r="K280" i="3"/>
  <c r="S280" i="3"/>
  <c r="AA280" i="3"/>
  <c r="K281" i="3"/>
  <c r="S281" i="3"/>
  <c r="AA281" i="3"/>
  <c r="K282" i="3"/>
  <c r="S282" i="3"/>
  <c r="AA282" i="3"/>
  <c r="K283" i="3"/>
  <c r="S283" i="3"/>
  <c r="AA283" i="3"/>
  <c r="K11" i="3"/>
  <c r="S11" i="3"/>
  <c r="AA11" i="3"/>
  <c r="K35" i="3"/>
  <c r="S35" i="3"/>
  <c r="AA35" i="3"/>
  <c r="K36" i="3"/>
  <c r="S36" i="3"/>
  <c r="AA36" i="3"/>
  <c r="X28" i="3"/>
  <c r="P28" i="3"/>
  <c r="H28" i="3"/>
  <c r="X27" i="3"/>
  <c r="P27" i="3"/>
  <c r="H27" i="3"/>
  <c r="AB281" i="3"/>
  <c r="AB282" i="3"/>
  <c r="T283" i="3"/>
  <c r="AB283" i="3"/>
  <c r="T11" i="3"/>
  <c r="L35" i="3"/>
  <c r="T35" i="3"/>
  <c r="L36" i="3"/>
  <c r="T36" i="3"/>
  <c r="W28" i="3"/>
  <c r="O28" i="3"/>
  <c r="W27" i="3"/>
  <c r="O27" i="3"/>
  <c r="B98" i="1"/>
  <c r="B406" i="3" s="1"/>
  <c r="Q302" i="3"/>
  <c r="W281" i="3"/>
  <c r="W282" i="3"/>
  <c r="G11" i="3"/>
  <c r="G35" i="3"/>
  <c r="O36" i="3"/>
  <c r="AB27" i="3"/>
  <c r="B533" i="1"/>
  <c r="B221" i="1"/>
  <c r="B184" i="3" s="1"/>
  <c r="B81" i="1"/>
  <c r="F302" i="3"/>
  <c r="X281" i="3"/>
  <c r="X283" i="3"/>
  <c r="H36" i="3"/>
  <c r="AA27" i="3"/>
  <c r="B664" i="1"/>
  <c r="B616" i="1"/>
  <c r="B646" i="3" s="1"/>
  <c r="B582" i="1"/>
  <c r="B549" i="1"/>
  <c r="B517" i="1"/>
  <c r="B484" i="1"/>
  <c r="B452" i="1"/>
  <c r="B312" i="3" s="1"/>
  <c r="B417" i="1"/>
  <c r="B424" i="3" s="1"/>
  <c r="B375" i="1"/>
  <c r="B368" i="3" s="1"/>
  <c r="B340" i="1"/>
  <c r="B278" i="3" s="1"/>
  <c r="B306" i="1"/>
  <c r="B267" i="3" s="1"/>
  <c r="B273" i="1"/>
  <c r="B243" i="3" s="1"/>
  <c r="B240" i="1"/>
  <c r="B228" i="3" s="1"/>
  <c r="B204" i="1"/>
  <c r="B176" i="3" s="1"/>
  <c r="B172" i="1"/>
  <c r="B141" i="3" s="1"/>
  <c r="B150" i="1"/>
  <c r="B117" i="3" s="1"/>
  <c r="B128" i="1"/>
  <c r="B201" i="3" s="1"/>
  <c r="B106" i="1"/>
  <c r="B77" i="3" s="1"/>
  <c r="B89" i="1"/>
  <c r="B397" i="3" s="1"/>
  <c r="B73" i="1"/>
  <c r="B69" i="3" s="1"/>
  <c r="B57" i="1"/>
  <c r="B40" i="3" s="1"/>
  <c r="B42" i="1"/>
  <c r="B29" i="1"/>
  <c r="B48" i="3" s="1"/>
  <c r="B16" i="1"/>
  <c r="B16" i="3" s="1"/>
  <c r="L438" i="3"/>
  <c r="W438" i="3"/>
  <c r="M302" i="3"/>
  <c r="Y302" i="3"/>
  <c r="L280" i="3"/>
  <c r="T280" i="3"/>
  <c r="AB280" i="3"/>
  <c r="L281" i="3"/>
  <c r="T281" i="3"/>
  <c r="L282" i="3"/>
  <c r="T282" i="3"/>
  <c r="L283" i="3"/>
  <c r="L11" i="3"/>
  <c r="AB11" i="3"/>
  <c r="AB35" i="3"/>
  <c r="AB36" i="3"/>
  <c r="G28" i="3"/>
  <c r="G27" i="3"/>
  <c r="B50" i="1"/>
  <c r="B34" i="3" s="1"/>
  <c r="G281" i="3"/>
  <c r="W283" i="3"/>
  <c r="W35" i="3"/>
  <c r="T28" i="3"/>
  <c r="B436" i="1"/>
  <c r="B301" i="3" s="1"/>
  <c r="B65" i="1"/>
  <c r="B61" i="3" s="1"/>
  <c r="H281" i="3"/>
  <c r="P11" i="3"/>
  <c r="K27" i="3"/>
  <c r="B656" i="1"/>
  <c r="B614" i="1"/>
  <c r="B644" i="3" s="1"/>
  <c r="B579" i="1"/>
  <c r="B547" i="1"/>
  <c r="B515" i="1"/>
  <c r="B482" i="1"/>
  <c r="B450" i="1"/>
  <c r="B310" i="3" s="1"/>
  <c r="B415" i="1"/>
  <c r="B422" i="3" s="1"/>
  <c r="B371" i="1"/>
  <c r="B364" i="3" s="1"/>
  <c r="B338" i="1"/>
  <c r="B276" i="3" s="1"/>
  <c r="B304" i="1"/>
  <c r="B265" i="3" s="1"/>
  <c r="B271" i="1"/>
  <c r="B242" i="3" s="1"/>
  <c r="B238" i="1"/>
  <c r="B412" i="3" s="1"/>
  <c r="B202" i="1"/>
  <c r="B174" i="3" s="1"/>
  <c r="B170" i="1"/>
  <c r="B139" i="3" s="1"/>
  <c r="B146" i="1"/>
  <c r="B113" i="3" s="1"/>
  <c r="B126" i="1"/>
  <c r="B97" i="3" s="1"/>
  <c r="B104" i="1"/>
  <c r="B399" i="3" s="1"/>
  <c r="B88" i="1"/>
  <c r="B223" i="3" s="1"/>
  <c r="B72" i="1"/>
  <c r="B68" i="3" s="1"/>
  <c r="B56" i="1"/>
  <c r="B39" i="3" s="1"/>
  <c r="B41" i="1"/>
  <c r="B26" i="1"/>
  <c r="B45" i="3" s="1"/>
  <c r="B15" i="1"/>
  <c r="B15" i="3" s="1"/>
  <c r="M438" i="3"/>
  <c r="Y438" i="3"/>
  <c r="N302" i="3"/>
  <c r="AB302" i="3"/>
  <c r="M280" i="3"/>
  <c r="U280" i="3"/>
  <c r="AC280" i="3"/>
  <c r="M281" i="3"/>
  <c r="U281" i="3"/>
  <c r="AC281" i="3"/>
  <c r="M282" i="3"/>
  <c r="U282" i="3"/>
  <c r="AC282" i="3"/>
  <c r="M283" i="3"/>
  <c r="U283" i="3"/>
  <c r="AC283" i="3"/>
  <c r="M11" i="3"/>
  <c r="U11" i="3"/>
  <c r="AC11" i="3"/>
  <c r="M35" i="3"/>
  <c r="U35" i="3"/>
  <c r="AC35" i="3"/>
  <c r="M36" i="3"/>
  <c r="U36" i="3"/>
  <c r="AC36" i="3"/>
  <c r="V28" i="3"/>
  <c r="N28" i="3"/>
  <c r="F28" i="3"/>
  <c r="V27" i="3"/>
  <c r="N27" i="3"/>
  <c r="F27" i="3"/>
  <c r="B640" i="1"/>
  <c r="B539" i="1"/>
  <c r="B506" i="1"/>
  <c r="B456" i="3" s="1"/>
  <c r="B442" i="1"/>
  <c r="B234" i="3" s="1"/>
  <c r="B363" i="1"/>
  <c r="B283" i="3" s="1"/>
  <c r="B296" i="1"/>
  <c r="B257" i="3" s="1"/>
  <c r="B227" i="1"/>
  <c r="B190" i="3" s="1"/>
  <c r="B162" i="1"/>
  <c r="B129" i="3" s="1"/>
  <c r="B120" i="1"/>
  <c r="B91" i="3" s="1"/>
  <c r="B82" i="1"/>
  <c r="B218" i="3" s="1"/>
  <c r="B37" i="1"/>
  <c r="B55" i="3" s="1"/>
  <c r="B10" i="1"/>
  <c r="B10" i="3" s="1"/>
  <c r="AC438" i="3"/>
  <c r="O280" i="3"/>
  <c r="O281" i="3"/>
  <c r="O282" i="3"/>
  <c r="O283" i="3"/>
  <c r="O11" i="3"/>
  <c r="O35" i="3"/>
  <c r="W36" i="3"/>
  <c r="L28" i="3"/>
  <c r="B565" i="1"/>
  <c r="B393" i="1"/>
  <c r="B382" i="3" s="1"/>
  <c r="B188" i="1"/>
  <c r="B217" i="3" s="1"/>
  <c r="B49" i="1"/>
  <c r="B33" i="3" s="1"/>
  <c r="T302" i="3"/>
  <c r="H282" i="3"/>
  <c r="H11" i="3"/>
  <c r="P36" i="3"/>
  <c r="S27" i="3"/>
  <c r="B648" i="1"/>
  <c r="B608" i="1"/>
  <c r="B638" i="3" s="1"/>
  <c r="B573" i="1"/>
  <c r="B500" i="3" s="1"/>
  <c r="B541" i="1"/>
  <c r="B508" i="1"/>
  <c r="B476" i="1"/>
  <c r="B444" i="1"/>
  <c r="B304" i="3" s="1"/>
  <c r="B409" i="1"/>
  <c r="B154" i="3" s="1"/>
  <c r="B365" i="1"/>
  <c r="B358" i="3" s="1"/>
  <c r="B332" i="1"/>
  <c r="B334" i="3" s="1"/>
  <c r="B298" i="1"/>
  <c r="B259" i="3" s="1"/>
  <c r="B265" i="1"/>
  <c r="B239" i="3" s="1"/>
  <c r="B229" i="1"/>
  <c r="B192" i="3" s="1"/>
  <c r="B196" i="1"/>
  <c r="B168" i="3" s="1"/>
  <c r="B166" i="1"/>
  <c r="B133" i="3" s="1"/>
  <c r="B144" i="1"/>
  <c r="B111" i="3" s="1"/>
  <c r="B122" i="1"/>
  <c r="B93" i="3" s="1"/>
  <c r="B102" i="1"/>
  <c r="B410" i="3" s="1"/>
  <c r="B86" i="1"/>
  <c r="B221" i="3" s="1"/>
  <c r="B70" i="1"/>
  <c r="B66" i="3" s="1"/>
  <c r="B54" i="1"/>
  <c r="B37" i="3" s="1"/>
  <c r="B40" i="1"/>
  <c r="B57" i="3" s="1"/>
  <c r="B25" i="1"/>
  <c r="B25" i="3" s="1"/>
  <c r="B13" i="1"/>
  <c r="B13" i="3" s="1"/>
  <c r="N438" i="3"/>
  <c r="AB438" i="3"/>
  <c r="O302" i="3"/>
  <c r="AC302" i="3"/>
  <c r="N280" i="3"/>
  <c r="V280" i="3"/>
  <c r="F281" i="3"/>
  <c r="N281" i="3"/>
  <c r="V281" i="3"/>
  <c r="F282" i="3"/>
  <c r="N282" i="3"/>
  <c r="V282" i="3"/>
  <c r="F283" i="3"/>
  <c r="N283" i="3"/>
  <c r="V283" i="3"/>
  <c r="F11" i="3"/>
  <c r="N11" i="3"/>
  <c r="V11" i="3"/>
  <c r="F35" i="3"/>
  <c r="N35" i="3"/>
  <c r="V35" i="3"/>
  <c r="F36" i="3"/>
  <c r="N36" i="3"/>
  <c r="V36" i="3"/>
  <c r="AC28" i="3"/>
  <c r="U28" i="3"/>
  <c r="M28" i="3"/>
  <c r="AC27" i="3"/>
  <c r="U27" i="3"/>
  <c r="M27" i="3"/>
  <c r="T27" i="3"/>
  <c r="B468" i="1"/>
  <c r="B257" i="1"/>
  <c r="B437" i="3" s="1"/>
  <c r="B118" i="1"/>
  <c r="B89" i="3" s="1"/>
  <c r="Q438" i="3"/>
  <c r="P281" i="3"/>
  <c r="P283" i="3"/>
  <c r="X35" i="3"/>
  <c r="S28" i="3"/>
  <c r="B606" i="1"/>
  <c r="B636" i="3" s="1"/>
  <c r="B571" i="1"/>
  <c r="B498" i="3" s="1"/>
  <c r="B474" i="1"/>
  <c r="B407" i="1"/>
  <c r="B152" i="3" s="1"/>
  <c r="B330" i="1"/>
  <c r="B332" i="3" s="1"/>
  <c r="B263" i="1"/>
  <c r="B443" i="3" s="1"/>
  <c r="B194" i="1"/>
  <c r="B166" i="3" s="1"/>
  <c r="B142" i="1"/>
  <c r="B203" i="3" s="1"/>
  <c r="B66" i="1"/>
  <c r="B62" i="3" s="1"/>
  <c r="B24" i="1"/>
  <c r="B24" i="3" s="1"/>
  <c r="O438" i="3"/>
  <c r="F280" i="3"/>
  <c r="W280" i="3"/>
  <c r="G282" i="3"/>
  <c r="G283" i="3"/>
  <c r="W11" i="3"/>
  <c r="G36" i="3"/>
  <c r="AB28" i="3"/>
  <c r="B600" i="1"/>
  <c r="B630" i="3" s="1"/>
  <c r="B290" i="1"/>
  <c r="B251" i="3" s="1"/>
  <c r="B97" i="1"/>
  <c r="B405" i="3" s="1"/>
  <c r="B8" i="1"/>
  <c r="B8" i="3" s="1"/>
  <c r="P280" i="3"/>
  <c r="H283" i="3"/>
  <c r="H35" i="3"/>
  <c r="X36" i="3"/>
  <c r="G537" i="3"/>
  <c r="S537" i="3"/>
  <c r="R537" i="3"/>
  <c r="F536" i="3"/>
  <c r="Q536" i="3"/>
  <c r="K536" i="3"/>
  <c r="N535" i="3"/>
  <c r="Y535" i="3"/>
  <c r="Z535" i="3"/>
  <c r="U534" i="3"/>
  <c r="Q534" i="3"/>
  <c r="R534" i="3"/>
  <c r="Z537" i="3"/>
  <c r="S536" i="3"/>
  <c r="M535" i="3"/>
  <c r="Y534" i="3"/>
  <c r="K534" i="3"/>
  <c r="P537" i="3"/>
  <c r="J535" i="3"/>
  <c r="X534" i="3"/>
  <c r="W537" i="3"/>
  <c r="H537" i="3"/>
  <c r="U537" i="3"/>
  <c r="L537" i="3"/>
  <c r="G536" i="3"/>
  <c r="AC536" i="3"/>
  <c r="AA536" i="3"/>
  <c r="O535" i="3"/>
  <c r="U535" i="3"/>
  <c r="S535" i="3"/>
  <c r="G534" i="3"/>
  <c r="X537" i="3"/>
  <c r="F537" i="3"/>
  <c r="T537" i="3"/>
  <c r="W536" i="3"/>
  <c r="N536" i="3"/>
  <c r="L536" i="3"/>
  <c r="H535" i="3"/>
  <c r="F535" i="3"/>
  <c r="AA535" i="3"/>
  <c r="W534" i="3"/>
  <c r="AC534" i="3"/>
  <c r="S534" i="3"/>
  <c r="AB536" i="3"/>
  <c r="N534" i="3"/>
  <c r="R536" i="3"/>
  <c r="O534" i="3"/>
  <c r="AA537" i="3"/>
  <c r="I537" i="3"/>
  <c r="V537" i="3"/>
  <c r="AB537" i="3"/>
  <c r="H536" i="3"/>
  <c r="O536" i="3"/>
  <c r="T536" i="3"/>
  <c r="P535" i="3"/>
  <c r="V535" i="3"/>
  <c r="L535" i="3"/>
  <c r="H534" i="3"/>
  <c r="F534" i="3"/>
  <c r="AA534" i="3"/>
  <c r="P536" i="3"/>
  <c r="J536" i="3"/>
  <c r="X535" i="3"/>
  <c r="W535" i="3"/>
  <c r="T535" i="3"/>
  <c r="P534" i="3"/>
  <c r="L534" i="3"/>
  <c r="Y537" i="3"/>
  <c r="X536" i="3"/>
  <c r="I535" i="3"/>
  <c r="AB535" i="3"/>
  <c r="M537" i="3"/>
  <c r="Q537" i="3"/>
  <c r="O537" i="3"/>
  <c r="T534" i="3"/>
  <c r="N537" i="3"/>
  <c r="K537" i="3"/>
  <c r="J537" i="3"/>
  <c r="U536" i="3"/>
  <c r="I536" i="3"/>
  <c r="Z536" i="3"/>
  <c r="AC535" i="3"/>
  <c r="Q535" i="3"/>
  <c r="R535" i="3"/>
  <c r="M534" i="3"/>
  <c r="I534" i="3"/>
  <c r="J534" i="3"/>
  <c r="AB534" i="3"/>
  <c r="V536" i="3"/>
  <c r="Y536" i="3"/>
  <c r="G535" i="3"/>
  <c r="K535" i="3"/>
  <c r="V534" i="3"/>
  <c r="Z534" i="3"/>
  <c r="AC537" i="3"/>
  <c r="M536" i="3"/>
  <c r="AC8" i="3"/>
  <c r="AD650" i="3"/>
  <c r="AD623" i="3"/>
  <c r="AD640" i="3"/>
  <c r="AD621" i="3"/>
  <c r="AD607" i="3"/>
  <c r="AD635" i="3"/>
  <c r="AD412" i="3"/>
  <c r="AD280" i="3"/>
  <c r="AD315" i="3"/>
  <c r="AD221" i="3"/>
  <c r="AD198" i="3"/>
  <c r="AD144" i="3"/>
  <c r="AD86" i="3"/>
  <c r="AD41" i="3"/>
  <c r="AD294" i="3"/>
  <c r="AD381" i="3"/>
  <c r="AD327" i="3"/>
  <c r="AD244" i="3"/>
  <c r="AD210" i="3"/>
  <c r="AD143" i="3"/>
  <c r="AD35" i="3"/>
  <c r="AD490" i="3"/>
  <c r="AD293" i="3"/>
  <c r="AD388" i="3"/>
  <c r="AD252" i="3"/>
  <c r="AD204" i="3"/>
  <c r="AD136" i="3"/>
  <c r="AD536" i="3"/>
  <c r="AD426" i="3"/>
  <c r="AD363" i="3"/>
  <c r="AD307" i="3"/>
  <c r="AD16" i="3"/>
  <c r="AD160" i="3"/>
  <c r="AD106" i="3"/>
  <c r="AD30" i="3"/>
  <c r="AD513" i="3"/>
  <c r="AD425" i="3"/>
  <c r="AE371" i="3"/>
  <c r="AD320" i="3"/>
  <c r="AE219" i="3"/>
  <c r="AD167" i="3"/>
  <c r="AD105" i="3"/>
  <c r="AD51" i="3"/>
  <c r="AD440" i="3"/>
  <c r="AE396" i="3"/>
  <c r="AD348" i="3"/>
  <c r="AD261" i="3"/>
  <c r="AD216" i="3"/>
  <c r="AD152" i="3"/>
  <c r="AE107" i="3"/>
  <c r="AD435" i="3"/>
  <c r="AD397" i="3"/>
  <c r="AD347" i="3"/>
  <c r="AE238" i="3"/>
  <c r="AD573" i="3"/>
  <c r="AD579" i="3"/>
  <c r="AE619" i="3"/>
  <c r="AD571" i="3"/>
  <c r="AD619" i="3"/>
  <c r="AD651" i="3"/>
  <c r="AD618" i="3"/>
  <c r="AD628" i="3"/>
  <c r="AD631" i="3"/>
  <c r="AD250" i="3"/>
  <c r="AD121" i="3"/>
  <c r="AD349" i="3"/>
  <c r="AE218" i="3"/>
  <c r="AD187" i="3"/>
  <c r="AD137" i="3"/>
  <c r="AD82" i="3"/>
  <c r="AD428" i="3"/>
  <c r="AD372" i="3"/>
  <c r="AD314" i="3"/>
  <c r="AD234" i="3"/>
  <c r="AD225" i="3"/>
  <c r="AD131" i="3"/>
  <c r="AD54" i="3"/>
  <c r="AD427" i="3"/>
  <c r="AD380" i="3"/>
  <c r="AD313" i="3"/>
  <c r="AD241" i="3"/>
  <c r="AD200" i="3"/>
  <c r="AD130" i="3"/>
  <c r="AD61" i="3"/>
  <c r="AD418" i="3"/>
  <c r="AD358" i="3"/>
  <c r="AD303" i="3"/>
  <c r="AD154" i="3"/>
  <c r="AD102" i="3"/>
  <c r="AD52" i="3"/>
  <c r="AD457" i="3"/>
  <c r="AD417" i="3"/>
  <c r="AD368" i="3"/>
  <c r="AD311" i="3"/>
  <c r="AD159" i="3"/>
  <c r="AD101" i="3"/>
  <c r="AD37" i="3"/>
  <c r="AD432" i="3"/>
  <c r="AD394" i="3"/>
  <c r="AD343" i="3"/>
  <c r="AD257" i="3"/>
  <c r="AD190" i="3"/>
  <c r="AD149" i="3"/>
  <c r="AD104" i="3"/>
  <c r="AD66" i="3"/>
  <c r="AD503" i="3"/>
  <c r="AD297" i="3"/>
  <c r="AD396" i="3"/>
  <c r="AD342" i="3"/>
  <c r="AD236" i="3"/>
  <c r="AD189" i="3"/>
  <c r="AD116" i="3"/>
  <c r="AE69" i="3"/>
  <c r="AE121" i="3"/>
  <c r="AD350" i="3"/>
  <c r="AD267" i="3"/>
  <c r="AD630" i="3"/>
  <c r="AD647" i="3"/>
  <c r="AD644" i="3"/>
  <c r="AD626" i="3"/>
  <c r="AD447" i="3"/>
  <c r="AD408" i="3"/>
  <c r="AD345" i="3"/>
  <c r="AD274" i="3"/>
  <c r="AD182" i="3"/>
  <c r="AE131" i="3"/>
  <c r="AD78" i="3"/>
  <c r="AD13" i="3"/>
  <c r="AD420" i="3"/>
  <c r="AD365" i="3"/>
  <c r="AE308" i="3"/>
  <c r="AE231" i="3"/>
  <c r="AD229" i="3"/>
  <c r="AD113" i="3"/>
  <c r="AD47" i="3"/>
  <c r="AD419" i="3"/>
  <c r="AD364" i="3"/>
  <c r="AD308" i="3"/>
  <c r="AD233" i="3"/>
  <c r="AD194" i="3"/>
  <c r="AD120" i="3"/>
  <c r="AD31" i="3"/>
  <c r="AD450" i="3"/>
  <c r="AD405" i="3"/>
  <c r="AD354" i="3"/>
  <c r="AD271" i="3"/>
  <c r="AD208" i="3"/>
  <c r="AD147" i="3"/>
  <c r="AD98" i="3"/>
  <c r="AD45" i="3"/>
  <c r="AD501" i="3"/>
  <c r="AD246" i="3"/>
  <c r="AD403" i="3"/>
  <c r="AD362" i="3"/>
  <c r="AD306" i="3"/>
  <c r="AD153" i="3"/>
  <c r="AD97" i="3"/>
  <c r="AD22" i="3"/>
  <c r="AD469" i="3"/>
  <c r="AD298" i="3"/>
  <c r="AD385" i="3"/>
  <c r="AD339" i="3"/>
  <c r="AD185" i="3"/>
  <c r="AD139" i="3"/>
  <c r="AD100" i="3"/>
  <c r="AD58" i="3"/>
  <c r="AD574" i="3"/>
  <c r="AD534" i="3"/>
  <c r="AD289" i="3"/>
  <c r="AD393" i="3"/>
  <c r="AD338" i="3"/>
  <c r="AD232" i="3"/>
  <c r="AD184" i="3"/>
  <c r="AD65" i="3"/>
  <c r="AD409" i="3"/>
  <c r="AD346" i="3"/>
  <c r="AD255" i="3"/>
  <c r="AD646" i="3"/>
  <c r="AD642" i="3"/>
  <c r="AE607" i="3"/>
  <c r="AD636" i="3"/>
  <c r="AD624" i="3"/>
  <c r="AD620" i="3"/>
  <c r="AD437" i="3"/>
  <c r="AD404" i="3"/>
  <c r="AD340" i="3"/>
  <c r="AD266" i="3"/>
  <c r="AD171" i="3"/>
  <c r="AD123" i="3"/>
  <c r="AD68" i="3"/>
  <c r="AD17" i="3"/>
  <c r="AD461" i="3"/>
  <c r="AD57" i="3"/>
  <c r="AD360" i="3"/>
  <c r="AD305" i="3"/>
  <c r="AD34" i="3"/>
  <c r="AD195" i="3"/>
  <c r="AD109" i="3"/>
  <c r="AD40" i="3"/>
  <c r="AD460" i="3"/>
  <c r="AD10" i="3"/>
  <c r="AD359" i="3"/>
  <c r="AD304" i="3"/>
  <c r="AD231" i="3"/>
  <c r="AD180" i="3"/>
  <c r="AD112" i="3"/>
  <c r="AD53" i="3"/>
  <c r="AD514" i="3"/>
  <c r="AD445" i="3"/>
  <c r="AE403" i="3"/>
  <c r="AD263" i="3"/>
  <c r="AD203" i="3"/>
  <c r="AD141" i="3"/>
  <c r="AD90" i="3"/>
  <c r="AD38" i="3"/>
  <c r="AD444" i="3"/>
  <c r="AD399" i="3"/>
  <c r="AD357" i="3"/>
  <c r="AD270" i="3"/>
  <c r="AD207" i="3"/>
  <c r="AD146" i="3"/>
  <c r="AD89" i="3"/>
  <c r="AD290" i="3"/>
  <c r="AD377" i="3"/>
  <c r="AD331" i="3"/>
  <c r="AD237" i="3"/>
  <c r="AD179" i="3"/>
  <c r="AD132" i="3"/>
  <c r="AD96" i="3"/>
  <c r="AD28" i="3"/>
  <c r="AD423" i="3"/>
  <c r="AD384" i="3"/>
  <c r="AD330" i="3"/>
  <c r="AD178" i="3"/>
  <c r="AD107" i="3"/>
  <c r="AD27" i="3"/>
  <c r="AD498" i="3"/>
  <c r="AD448" i="3"/>
  <c r="AD400" i="3"/>
  <c r="AD341" i="3"/>
  <c r="AD238" i="3"/>
  <c r="AD517" i="3"/>
  <c r="AD638" i="3"/>
  <c r="AD625" i="3"/>
  <c r="AD632" i="3"/>
  <c r="AD431" i="3"/>
  <c r="AD392" i="3"/>
  <c r="AD276" i="3"/>
  <c r="AD254" i="3"/>
  <c r="AD211" i="3"/>
  <c r="AE162" i="3"/>
  <c r="AD118" i="3"/>
  <c r="AD63" i="3"/>
  <c r="AD516" i="3"/>
  <c r="AD248" i="3"/>
  <c r="AD407" i="3"/>
  <c r="AD356" i="3"/>
  <c r="AD288" i="3"/>
  <c r="AD220" i="3"/>
  <c r="AD186" i="3"/>
  <c r="AD92" i="3"/>
  <c r="AE24" i="3"/>
  <c r="AD537" i="3"/>
  <c r="AD247" i="3"/>
  <c r="AD406" i="3"/>
  <c r="AD355" i="3"/>
  <c r="AD287" i="3"/>
  <c r="AD32" i="3"/>
  <c r="AD169" i="3"/>
  <c r="AD108" i="3"/>
  <c r="AD46" i="3"/>
  <c r="AD442" i="3"/>
  <c r="AE399" i="3"/>
  <c r="AD333" i="3"/>
  <c r="AD259" i="3"/>
  <c r="AD192" i="3"/>
  <c r="AD134" i="3"/>
  <c r="AD79" i="3"/>
  <c r="AD23" i="3"/>
  <c r="AD491" i="3"/>
  <c r="AD441" i="3"/>
  <c r="AD353" i="3"/>
  <c r="AD262" i="3"/>
  <c r="AD202" i="3"/>
  <c r="AD140" i="3"/>
  <c r="AD72" i="3"/>
  <c r="AD424" i="3"/>
  <c r="AD371" i="3"/>
  <c r="AD323" i="3"/>
  <c r="AE232" i="3"/>
  <c r="AD174" i="3"/>
  <c r="AD127" i="3"/>
  <c r="AD88" i="3"/>
  <c r="AD50" i="3"/>
  <c r="AD510" i="3"/>
  <c r="AD414" i="3"/>
  <c r="AD376" i="3"/>
  <c r="AD275" i="3"/>
  <c r="AD634" i="3"/>
  <c r="AD504" i="3"/>
  <c r="AD627" i="3"/>
  <c r="AD295" i="3"/>
  <c r="AD382" i="3"/>
  <c r="AD336" i="3"/>
  <c r="AD205" i="3"/>
  <c r="AD155" i="3"/>
  <c r="AD114" i="3"/>
  <c r="AD36" i="3"/>
  <c r="AD242" i="3"/>
  <c r="AD398" i="3"/>
  <c r="AD344" i="3"/>
  <c r="AD273" i="3"/>
  <c r="AD218" i="3"/>
  <c r="AD181" i="3"/>
  <c r="AD81" i="3"/>
  <c r="AD12" i="3"/>
  <c r="AD446" i="3"/>
  <c r="AD278" i="3"/>
  <c r="AD272" i="3"/>
  <c r="AD213" i="3"/>
  <c r="AD161" i="3"/>
  <c r="AD91" i="3"/>
  <c r="AD39" i="3"/>
  <c r="AD502" i="3"/>
  <c r="AD434" i="3"/>
  <c r="AD387" i="3"/>
  <c r="AD325" i="3"/>
  <c r="AD251" i="3"/>
  <c r="AD129" i="3"/>
  <c r="AD73" i="3"/>
  <c r="AD19" i="3"/>
  <c r="AD433" i="3"/>
  <c r="AD395" i="3"/>
  <c r="AE343" i="3"/>
  <c r="AD258" i="3"/>
  <c r="AD191" i="3"/>
  <c r="AD133" i="3"/>
  <c r="AD67" i="3"/>
  <c r="AD243" i="3"/>
  <c r="AD361" i="3"/>
  <c r="AD319" i="3"/>
  <c r="AD219" i="3"/>
  <c r="AD166" i="3"/>
  <c r="AD85" i="3"/>
  <c r="AD44" i="3"/>
  <c r="AD499" i="3"/>
  <c r="AD285" i="3"/>
  <c r="AD309" i="3"/>
  <c r="AD214" i="3"/>
  <c r="AD165" i="3"/>
  <c r="AD99" i="3"/>
  <c r="AD43" i="3"/>
  <c r="AD488" i="3"/>
  <c r="AD296" i="3"/>
  <c r="AD375" i="3"/>
  <c r="AD337" i="3"/>
  <c r="AE222" i="3"/>
  <c r="AD629" i="3"/>
  <c r="AD649" i="3"/>
  <c r="AD648" i="3"/>
  <c r="AE628" i="3"/>
  <c r="AD645" i="3"/>
  <c r="AD641" i="3"/>
  <c r="AD637" i="3"/>
  <c r="AD429" i="3"/>
  <c r="AD374" i="3"/>
  <c r="AD328" i="3"/>
  <c r="AD223" i="3"/>
  <c r="AD230" i="3"/>
  <c r="AD150" i="3"/>
  <c r="AD110" i="3"/>
  <c r="AD55" i="3"/>
  <c r="AD436" i="3"/>
  <c r="AD228" i="3"/>
  <c r="AD279" i="3"/>
  <c r="AD265" i="3"/>
  <c r="AE213" i="3"/>
  <c r="AD170" i="3"/>
  <c r="AD75" i="3"/>
  <c r="AD15" i="3"/>
  <c r="AD515" i="3"/>
  <c r="AD443" i="3"/>
  <c r="AD334" i="3"/>
  <c r="AD264" i="3"/>
  <c r="AD217" i="3"/>
  <c r="AD148" i="3"/>
  <c r="AD80" i="3"/>
  <c r="AD24" i="3"/>
  <c r="AD300" i="3"/>
  <c r="AD379" i="3"/>
  <c r="AE320" i="3"/>
  <c r="AD239" i="3"/>
  <c r="AD176" i="3"/>
  <c r="AD125" i="3"/>
  <c r="AE67" i="3"/>
  <c r="AD535" i="3"/>
  <c r="AD299" i="3"/>
  <c r="AD386" i="3"/>
  <c r="AD332" i="3"/>
  <c r="AE185" i="3"/>
  <c r="AD128" i="3"/>
  <c r="AD59" i="3"/>
  <c r="AD511" i="3"/>
  <c r="AD245" i="3"/>
  <c r="AD411" i="3"/>
  <c r="AD283" i="3"/>
  <c r="AD310" i="3"/>
  <c r="AE214" i="3"/>
  <c r="AD163" i="3"/>
  <c r="AD122" i="3"/>
  <c r="AD77" i="3"/>
  <c r="AD21" i="3"/>
  <c r="AD449" i="3"/>
  <c r="AD410" i="3"/>
  <c r="AD282" i="3"/>
  <c r="AD268" i="3"/>
  <c r="AD226" i="3"/>
  <c r="AD157" i="3"/>
  <c r="AD95" i="3"/>
  <c r="AD25" i="3"/>
  <c r="AD430" i="3"/>
  <c r="AD284" i="3"/>
  <c r="AD329" i="3"/>
  <c r="AE221" i="3"/>
  <c r="AD639" i="3"/>
  <c r="AD652" i="3"/>
  <c r="AD622" i="3"/>
  <c r="AD633" i="3"/>
  <c r="AD643" i="3"/>
  <c r="AD421" i="3"/>
  <c r="AE360" i="3"/>
  <c r="AD321" i="3"/>
  <c r="AD222" i="3"/>
  <c r="AD201" i="3"/>
  <c r="AD415" i="3"/>
  <c r="AD93" i="3"/>
  <c r="AD48" i="3"/>
  <c r="AD302" i="3"/>
  <c r="AD389" i="3"/>
  <c r="AD335" i="3"/>
  <c r="AD253" i="3"/>
  <c r="AE217" i="3"/>
  <c r="AD162" i="3"/>
  <c r="AD62" i="3"/>
  <c r="AD301" i="3"/>
  <c r="AD227" i="3"/>
  <c r="AD326" i="3"/>
  <c r="AD260" i="3"/>
  <c r="AD209" i="3"/>
  <c r="AD142" i="3"/>
  <c r="AD74" i="3"/>
  <c r="AD11" i="3"/>
  <c r="AD292" i="3"/>
  <c r="AD312" i="3"/>
  <c r="AD235" i="3"/>
  <c r="AD164" i="3"/>
  <c r="AD111" i="3"/>
  <c r="AD60" i="3"/>
  <c r="AD291" i="3"/>
  <c r="AD378" i="3"/>
  <c r="AD324" i="3"/>
  <c r="AD14" i="3"/>
  <c r="AD175" i="3"/>
  <c r="AD29" i="3"/>
  <c r="AD500" i="3"/>
  <c r="AD240" i="3"/>
  <c r="AD402" i="3"/>
  <c r="AD352" i="3"/>
  <c r="AD269" i="3"/>
  <c r="AE226" i="3"/>
  <c r="AD158" i="3"/>
  <c r="AD117" i="3"/>
  <c r="AD71" i="3"/>
  <c r="AD489" i="3"/>
  <c r="AD439" i="3"/>
  <c r="AD401" i="3"/>
  <c r="AD351" i="3"/>
  <c r="AD256" i="3"/>
  <c r="AD215" i="3"/>
  <c r="AD126" i="3"/>
  <c r="AD84" i="3"/>
  <c r="AD20" i="3"/>
  <c r="AD422" i="3"/>
  <c r="AD322" i="3"/>
  <c r="AD413" i="3"/>
  <c r="AD8" i="3"/>
  <c r="AD42" i="3"/>
  <c r="AD103" i="3"/>
  <c r="AD383" i="3"/>
  <c r="AD416" i="3"/>
  <c r="AD369" i="3"/>
  <c r="AD76" i="3"/>
  <c r="AD281" i="3"/>
  <c r="AD188" i="3"/>
  <c r="AD145" i="3"/>
  <c r="AD87" i="3"/>
  <c r="AD18" i="3"/>
  <c r="AE18" i="3"/>
  <c r="AD172" i="3"/>
  <c r="AD70" i="3"/>
  <c r="AD26" i="3"/>
  <c r="AD277" i="3"/>
  <c r="AD183" i="3"/>
  <c r="AD138" i="3"/>
  <c r="AD83" i="3"/>
  <c r="AD33" i="3"/>
  <c r="AD456" i="3"/>
  <c r="AD316" i="3"/>
  <c r="AD212" i="3"/>
  <c r="AD119" i="3"/>
  <c r="AE370" i="3"/>
  <c r="AD173" i="3"/>
  <c r="AD206" i="3"/>
  <c r="AD156" i="3"/>
  <c r="AD56" i="3"/>
  <c r="AE369" i="3"/>
  <c r="AE124" i="3"/>
  <c r="AD151" i="3"/>
  <c r="AE110" i="3"/>
  <c r="AD370" i="3"/>
  <c r="AD94" i="3"/>
  <c r="AD493" i="3"/>
  <c r="AD224" i="3"/>
  <c r="AD168" i="3"/>
  <c r="AD124" i="3"/>
  <c r="AD69" i="3"/>
  <c r="AD64" i="3"/>
  <c r="AD438" i="3"/>
  <c r="AD115" i="3"/>
  <c r="AE201" i="3"/>
  <c r="AD49" i="3"/>
  <c r="AD199" i="3"/>
  <c r="AJ107" i="3"/>
  <c r="AJ213" i="3"/>
  <c r="AJ238" i="3"/>
  <c r="AJ371" i="3"/>
  <c r="AJ396" i="3"/>
  <c r="AJ69" i="3"/>
  <c r="AJ369" i="3"/>
  <c r="AJ121" i="3"/>
  <c r="AJ214" i="3"/>
  <c r="AJ403" i="3"/>
  <c r="AJ226" i="3"/>
  <c r="AJ320" i="3"/>
  <c r="AJ232" i="3"/>
  <c r="AJ201" i="3"/>
  <c r="AJ360" i="3"/>
  <c r="AJ18" i="3"/>
  <c r="AJ24" i="3"/>
  <c r="AJ219" i="3"/>
  <c r="AJ399" i="3"/>
  <c r="AJ231" i="3"/>
  <c r="AJ221" i="3"/>
  <c r="AJ110" i="3"/>
  <c r="AJ308" i="3"/>
  <c r="AJ343" i="3"/>
  <c r="AJ162" i="3"/>
  <c r="AJ222" i="3"/>
  <c r="AJ185" i="3"/>
  <c r="AJ370" i="3"/>
  <c r="AJ218" i="3"/>
  <c r="AJ67" i="3"/>
  <c r="AJ131" i="3"/>
  <c r="AJ124" i="3"/>
  <c r="AJ217" i="3"/>
  <c r="AK131" i="3"/>
  <c r="AK213" i="3"/>
  <c r="AK403" i="3"/>
  <c r="AK67" i="3"/>
  <c r="AK201" i="3"/>
  <c r="AK221" i="3"/>
  <c r="AK18" i="3"/>
  <c r="AK217" i="3"/>
  <c r="AK124" i="3"/>
  <c r="AK320" i="3"/>
  <c r="AK231" i="3"/>
  <c r="AK232" i="3"/>
  <c r="AK343" i="3"/>
  <c r="AK371" i="3"/>
  <c r="AK369" i="3"/>
  <c r="AK24" i="3"/>
  <c r="AK162" i="3"/>
  <c r="AK218" i="3"/>
  <c r="AK370" i="3"/>
  <c r="AK185" i="3"/>
  <c r="AK219" i="3"/>
  <c r="AK222" i="3"/>
  <c r="AK308" i="3"/>
  <c r="AK69" i="3"/>
  <c r="AK396" i="3"/>
  <c r="AK110" i="3"/>
  <c r="AK226" i="3"/>
  <c r="AK399" i="3"/>
  <c r="AK107" i="3"/>
  <c r="AK360" i="3"/>
  <c r="AK121" i="3"/>
  <c r="AK238" i="3"/>
  <c r="AK214" i="3"/>
  <c r="AL121" i="3"/>
  <c r="AL213" i="3"/>
  <c r="AL370" i="3"/>
  <c r="AL218" i="3"/>
  <c r="AL110" i="3"/>
  <c r="AL18" i="3"/>
  <c r="AL124" i="3"/>
  <c r="AL185" i="3"/>
  <c r="AL308" i="3"/>
  <c r="AL231" i="3"/>
  <c r="AL369" i="3"/>
  <c r="AL360" i="3"/>
  <c r="AL403" i="3"/>
  <c r="AL226" i="3"/>
  <c r="AL67" i="3"/>
  <c r="AL162" i="3"/>
  <c r="AL214" i="3"/>
  <c r="AL238" i="3"/>
  <c r="AL232" i="3"/>
  <c r="AL221" i="3"/>
  <c r="AL343" i="3"/>
  <c r="AL219" i="3"/>
  <c r="AL69" i="3"/>
  <c r="AL201" i="3"/>
  <c r="AL396" i="3"/>
  <c r="AL24" i="3"/>
  <c r="AL371" i="3"/>
  <c r="AL399" i="3"/>
  <c r="AL107" i="3"/>
  <c r="AL131" i="3"/>
  <c r="AL217" i="3"/>
  <c r="AL320" i="3"/>
  <c r="AL222" i="3"/>
  <c r="AE631" i="3"/>
  <c r="AE635" i="3"/>
  <c r="AE435" i="3"/>
  <c r="AE431" i="3"/>
  <c r="AE336" i="3"/>
  <c r="AE233" i="3"/>
  <c r="AE159" i="3"/>
  <c r="AE68" i="3"/>
  <c r="AE44" i="3"/>
  <c r="AE461" i="3"/>
  <c r="AE335" i="3"/>
  <c r="AE313" i="3"/>
  <c r="AE270" i="3"/>
  <c r="AE169" i="3"/>
  <c r="AE66" i="3"/>
  <c r="AE648" i="3"/>
  <c r="AE290" i="3"/>
  <c r="AE425" i="3"/>
  <c r="AE260" i="3"/>
  <c r="AE180" i="3"/>
  <c r="AE80" i="3"/>
  <c r="AE54" i="3"/>
  <c r="AE645" i="3"/>
  <c r="AE510" i="3"/>
  <c r="AE374" i="3"/>
  <c r="AE309" i="3"/>
  <c r="AE266" i="3"/>
  <c r="AE103" i="3"/>
  <c r="AE76" i="3"/>
  <c r="AE52" i="3"/>
  <c r="AE643" i="3"/>
  <c r="AE535" i="3"/>
  <c r="AE442" i="3"/>
  <c r="AE354" i="3"/>
  <c r="AE340" i="3"/>
  <c r="AE192" i="3"/>
  <c r="AE146" i="3"/>
  <c r="AE12" i="3"/>
  <c r="AE250" i="3"/>
  <c r="AE398" i="3"/>
  <c r="AE389" i="3"/>
  <c r="AE269" i="3"/>
  <c r="AE190" i="3"/>
  <c r="AE130" i="3"/>
  <c r="AE77" i="3"/>
  <c r="AE365" i="3"/>
  <c r="AE322" i="3"/>
  <c r="AE14" i="3"/>
  <c r="AE151" i="3"/>
  <c r="AE127" i="3"/>
  <c r="AE20" i="3"/>
  <c r="AE276" i="3"/>
  <c r="AE338" i="3"/>
  <c r="AE235" i="3"/>
  <c r="AE160" i="3"/>
  <c r="AE87" i="3"/>
  <c r="AE45" i="3"/>
  <c r="AE438" i="3"/>
  <c r="AE620" i="3"/>
  <c r="AE517" i="3"/>
  <c r="AE294" i="3"/>
  <c r="AE429" i="3"/>
  <c r="AE321" i="3"/>
  <c r="AE209" i="3"/>
  <c r="AE149" i="3"/>
  <c r="AE100" i="3"/>
  <c r="AE13" i="3"/>
  <c r="AE649" i="3"/>
  <c r="AE515" i="3"/>
  <c r="AE242" i="3"/>
  <c r="AE301" i="3"/>
  <c r="AE346" i="3"/>
  <c r="AE253" i="3"/>
  <c r="AE416" i="3"/>
  <c r="AE97" i="3"/>
  <c r="AE644" i="3"/>
  <c r="AE243" i="3"/>
  <c r="AE379" i="3"/>
  <c r="AE212" i="3"/>
  <c r="AE183" i="3"/>
  <c r="AE64" i="3"/>
  <c r="AE40" i="3"/>
  <c r="AE630" i="3"/>
  <c r="AE325" i="3"/>
  <c r="AE342" i="3"/>
  <c r="AE16" i="3"/>
  <c r="AE147" i="3"/>
  <c r="AE36" i="3"/>
  <c r="AE38" i="3"/>
  <c r="AE626" i="3"/>
  <c r="AE295" i="3"/>
  <c r="AE328" i="3"/>
  <c r="AE178" i="3"/>
  <c r="AE133" i="3"/>
  <c r="AE58" i="3"/>
  <c r="AE440" i="3"/>
  <c r="AE386" i="3"/>
  <c r="AE372" i="3"/>
  <c r="AE254" i="3"/>
  <c r="AE176" i="3"/>
  <c r="AE116" i="3"/>
  <c r="AE59" i="3"/>
  <c r="AE450" i="3"/>
  <c r="AE341" i="3"/>
  <c r="AE323" i="3"/>
  <c r="AE206" i="3"/>
  <c r="AE194" i="3"/>
  <c r="AE88" i="3"/>
  <c r="AE636" i="3"/>
  <c r="AE499" i="3"/>
  <c r="AE245" i="3"/>
  <c r="AE434" i="3"/>
  <c r="AE275" i="3"/>
  <c r="AE211" i="3"/>
  <c r="AE150" i="3"/>
  <c r="AE27" i="3"/>
  <c r="AE19" i="3"/>
  <c r="AE302" i="3"/>
  <c r="AE420" i="3"/>
  <c r="AE412" i="3"/>
  <c r="AE305" i="3"/>
  <c r="AE203" i="3"/>
  <c r="AE139" i="3"/>
  <c r="AE85" i="3"/>
  <c r="AE646" i="3"/>
  <c r="AE634" i="3"/>
  <c r="AE292" i="3"/>
  <c r="AE427" i="3"/>
  <c r="AE334" i="3"/>
  <c r="AE207" i="3"/>
  <c r="AE138" i="3"/>
  <c r="AE83" i="3"/>
  <c r="AE627" i="3"/>
  <c r="AE460" i="3"/>
  <c r="AE404" i="3"/>
  <c r="AE279" i="3"/>
  <c r="AE202" i="3"/>
  <c r="AE168" i="3"/>
  <c r="AE95" i="3"/>
  <c r="AE625" i="3"/>
  <c r="AE456" i="3"/>
  <c r="AE297" i="3"/>
  <c r="AE330" i="3"/>
  <c r="AE205" i="3"/>
  <c r="AE134" i="3"/>
  <c r="AE93" i="3"/>
  <c r="AE642" i="3"/>
  <c r="AE443" i="3"/>
  <c r="AE421" i="3"/>
  <c r="AE312" i="3"/>
  <c r="AE154" i="3"/>
  <c r="AE108" i="3"/>
  <c r="AE50" i="3"/>
  <c r="AE368" i="3"/>
  <c r="AE337" i="3"/>
  <c r="AE32" i="3"/>
  <c r="AE152" i="3"/>
  <c r="AE129" i="3"/>
  <c r="AE43" i="3"/>
  <c r="AE639" i="3"/>
  <c r="AE501" i="3"/>
  <c r="AE439" i="3"/>
  <c r="AE433" i="3"/>
  <c r="AE351" i="3"/>
  <c r="AE259" i="3"/>
  <c r="AE175" i="3"/>
  <c r="AE72" i="3"/>
  <c r="AE650" i="3"/>
  <c r="AE637" i="3"/>
  <c r="AE436" i="3"/>
  <c r="AE289" i="3"/>
  <c r="AE304" i="3"/>
  <c r="AE158" i="3"/>
  <c r="AE141" i="3"/>
  <c r="AE86" i="3"/>
  <c r="AE11" i="3"/>
  <c r="AE280" i="3"/>
  <c r="AE407" i="3"/>
  <c r="AE383" i="3"/>
  <c r="AE263" i="3"/>
  <c r="AE184" i="3"/>
  <c r="AE125" i="3"/>
  <c r="AE73" i="3"/>
  <c r="AE629" i="3"/>
  <c r="AE502" i="3"/>
  <c r="AE418" i="3"/>
  <c r="AE10" i="3"/>
  <c r="AE319" i="3"/>
  <c r="AE200" i="3"/>
  <c r="AE123" i="3"/>
  <c r="AE71" i="3"/>
  <c r="AE446" i="3"/>
  <c r="AE393" i="3"/>
  <c r="AE311" i="3"/>
  <c r="AE268" i="3"/>
  <c r="AE122" i="3"/>
  <c r="AE81" i="3"/>
  <c r="AE498" i="3"/>
  <c r="AE240" i="3"/>
  <c r="AE423" i="3"/>
  <c r="AE314" i="3"/>
  <c r="AE195" i="3"/>
  <c r="AE120" i="3"/>
  <c r="AE79" i="3"/>
  <c r="AE623" i="3"/>
  <c r="AE428" i="3"/>
  <c r="AE408" i="3"/>
  <c r="AE271" i="3"/>
  <c r="AE148" i="3"/>
  <c r="AE92" i="3"/>
  <c r="AE17" i="3"/>
  <c r="AE514" i="3"/>
  <c r="AE355" i="3"/>
  <c r="AE339" i="3"/>
  <c r="AE216" i="3"/>
  <c r="AE198" i="3"/>
  <c r="AE105" i="3"/>
  <c r="AE8" i="3"/>
  <c r="AE491" i="3"/>
  <c r="AE298" i="3"/>
  <c r="AE291" i="3"/>
  <c r="AE277" i="3"/>
  <c r="AE236" i="3"/>
  <c r="AE163" i="3"/>
  <c r="AE29" i="3"/>
  <c r="AE633" i="3"/>
  <c r="AE621" i="3"/>
  <c r="AE296" i="3"/>
  <c r="AE414" i="3"/>
  <c r="AE265" i="3"/>
  <c r="AE186" i="3"/>
  <c r="AE126" i="3"/>
  <c r="AE75" i="3"/>
  <c r="AE283" i="3"/>
  <c r="AE511" i="3"/>
  <c r="AE571" i="3"/>
  <c r="AE574" i="3"/>
  <c r="AE227" i="3"/>
  <c r="AE362" i="3"/>
  <c r="AE239" i="3"/>
  <c r="AE170" i="3"/>
  <c r="AE140" i="3"/>
  <c r="AE51" i="3"/>
  <c r="AE405" i="3"/>
  <c r="AE228" i="3"/>
  <c r="AE303" i="3"/>
  <c r="AE182" i="3"/>
  <c r="AE109" i="3"/>
  <c r="AE26" i="3"/>
  <c r="AE503" i="3"/>
  <c r="AE376" i="3"/>
  <c r="AE344" i="3"/>
  <c r="AE251" i="3"/>
  <c r="AE106" i="3"/>
  <c r="AE70" i="3"/>
  <c r="AE430" i="3"/>
  <c r="AE410" i="3"/>
  <c r="AE273" i="3"/>
  <c r="AE157" i="3"/>
  <c r="AE104" i="3"/>
  <c r="AE65" i="3"/>
  <c r="AE516" i="3"/>
  <c r="AE57" i="3"/>
  <c r="AE375" i="3"/>
  <c r="AE256" i="3"/>
  <c r="AE165" i="3"/>
  <c r="AE61" i="3"/>
  <c r="AE640" i="3"/>
  <c r="AE641" i="3"/>
  <c r="AE490" i="3"/>
  <c r="AE248" i="3"/>
  <c r="AE331" i="3"/>
  <c r="AE353" i="3"/>
  <c r="AE288" i="3"/>
  <c r="AE179" i="3"/>
  <c r="AE90" i="3"/>
  <c r="AE49" i="3"/>
  <c r="AE424" i="3"/>
  <c r="AE417" i="3"/>
  <c r="AE324" i="3"/>
  <c r="AE220" i="3"/>
  <c r="AE143" i="3"/>
  <c r="AE55" i="3"/>
  <c r="AE618" i="3"/>
  <c r="AE489" i="3"/>
  <c r="AE422" i="3"/>
  <c r="AE385" i="3"/>
  <c r="AE244" i="3"/>
  <c r="AE172" i="3"/>
  <c r="AE112" i="3"/>
  <c r="AE53" i="3"/>
  <c r="AE449" i="3"/>
  <c r="AE380" i="3"/>
  <c r="AE350" i="3"/>
  <c r="AE223" i="3"/>
  <c r="AE156" i="3"/>
  <c r="AE117" i="3"/>
  <c r="AE37" i="3"/>
  <c r="AE395" i="3"/>
  <c r="AE381" i="3"/>
  <c r="AE261" i="3"/>
  <c r="AE166" i="3"/>
  <c r="AE115" i="3"/>
  <c r="AE25" i="3"/>
  <c r="AE513" i="3"/>
  <c r="AE357" i="3"/>
  <c r="AE332" i="3"/>
  <c r="AE34" i="3"/>
  <c r="AE137" i="3"/>
  <c r="AE48" i="3"/>
  <c r="AE488" i="3"/>
  <c r="AE413" i="3"/>
  <c r="AE394" i="3"/>
  <c r="AE258" i="3"/>
  <c r="AE415" i="3"/>
  <c r="AE136" i="3"/>
  <c r="AE46" i="3"/>
  <c r="AE400" i="3"/>
  <c r="AE356" i="3"/>
  <c r="AE208" i="3"/>
  <c r="AE102" i="3"/>
  <c r="AE91" i="3"/>
  <c r="AE624" i="3"/>
  <c r="AE441" i="3"/>
  <c r="AE293" i="3"/>
  <c r="AE278" i="3"/>
  <c r="AE262" i="3"/>
  <c r="AE164" i="3"/>
  <c r="AE74" i="3"/>
  <c r="AE22" i="3"/>
  <c r="AE411" i="3"/>
  <c r="AE401" i="3"/>
  <c r="AE306" i="3"/>
  <c r="AE204" i="3"/>
  <c r="AE128" i="3"/>
  <c r="AE41" i="3"/>
  <c r="AE493" i="3"/>
  <c r="AE409" i="3"/>
  <c r="AE364" i="3"/>
  <c r="AE225" i="3"/>
  <c r="AE161" i="3"/>
  <c r="AE142" i="3"/>
  <c r="AE39" i="3"/>
  <c r="AE457" i="3"/>
  <c r="AE361" i="3"/>
  <c r="AE315" i="3"/>
  <c r="AE272" i="3"/>
  <c r="AE189" i="3"/>
  <c r="AE99" i="3"/>
  <c r="AE15" i="3"/>
  <c r="AE447" i="3"/>
  <c r="AE378" i="3"/>
  <c r="AE358" i="3"/>
  <c r="AE237" i="3"/>
  <c r="AE155" i="3"/>
  <c r="AE98" i="3"/>
  <c r="AE56" i="3"/>
  <c r="AE647" i="3"/>
  <c r="AE445" i="3"/>
  <c r="AE345" i="3"/>
  <c r="AE316" i="3"/>
  <c r="AE215" i="3"/>
  <c r="AE113" i="3"/>
  <c r="AE23" i="3"/>
  <c r="AE537" i="3"/>
  <c r="AE402" i="3"/>
  <c r="AE377" i="3"/>
  <c r="AE234" i="3"/>
  <c r="AE181" i="3"/>
  <c r="AE111" i="3"/>
  <c r="AE21" i="3"/>
  <c r="AE388" i="3"/>
  <c r="AE333" i="3"/>
  <c r="AE264" i="3"/>
  <c r="AE132" i="3"/>
  <c r="AE78" i="3"/>
  <c r="AE638" i="3"/>
  <c r="AE300" i="3"/>
  <c r="AE419" i="3"/>
  <c r="AE326" i="3"/>
  <c r="AE224" i="3"/>
  <c r="AE153" i="3"/>
  <c r="AE31" i="3"/>
  <c r="AE651" i="3"/>
  <c r="AE247" i="3"/>
  <c r="AE397" i="3"/>
  <c r="AE387" i="3"/>
  <c r="AE267" i="3"/>
  <c r="AE188" i="3"/>
  <c r="AE114" i="3"/>
  <c r="AE35" i="3"/>
  <c r="AE382" i="3"/>
  <c r="AE352" i="3"/>
  <c r="AE274" i="3"/>
  <c r="AE191" i="3"/>
  <c r="AE118" i="3"/>
  <c r="AE33" i="3"/>
  <c r="AE282" i="3"/>
  <c r="AE652" i="3"/>
  <c r="AE534" i="3"/>
  <c r="AE448" i="3"/>
  <c r="AE329" i="3"/>
  <c r="AE348" i="3"/>
  <c r="AE255" i="3"/>
  <c r="AE171" i="3"/>
  <c r="AE84" i="3"/>
  <c r="AE28" i="3"/>
  <c r="AE504" i="3"/>
  <c r="AE359" i="3"/>
  <c r="AE347" i="3"/>
  <c r="AE230" i="3"/>
  <c r="AE187" i="3"/>
  <c r="AE82" i="3"/>
  <c r="AE42" i="3"/>
  <c r="AE632" i="3"/>
  <c r="AE500" i="3"/>
  <c r="AE432" i="3"/>
  <c r="AE299" i="3"/>
  <c r="AE287" i="3"/>
  <c r="AE199" i="3"/>
  <c r="AE96" i="3"/>
  <c r="AE62" i="3"/>
  <c r="AE444" i="3"/>
  <c r="AE392" i="3"/>
  <c r="AE327" i="3"/>
  <c r="AE210" i="3"/>
  <c r="AE167" i="3"/>
  <c r="AE94" i="3"/>
  <c r="AE60" i="3"/>
  <c r="AE536" i="3"/>
  <c r="AE284" i="3"/>
  <c r="AE307" i="3"/>
  <c r="AE241" i="3"/>
  <c r="AE119" i="3"/>
  <c r="AE63" i="3"/>
  <c r="AE622" i="3"/>
  <c r="AE469" i="3"/>
  <c r="AE426" i="3"/>
  <c r="AE406" i="3"/>
  <c r="AE310" i="3"/>
  <c r="AE229" i="3"/>
  <c r="AE145" i="3"/>
  <c r="AE89" i="3"/>
  <c r="AE579" i="3"/>
  <c r="AE437" i="3"/>
  <c r="AE384" i="3"/>
  <c r="AE285" i="3"/>
  <c r="AE252" i="3"/>
  <c r="AE174" i="3"/>
  <c r="AE144" i="3"/>
  <c r="AE47" i="3"/>
  <c r="AE573" i="3"/>
  <c r="AE246" i="3"/>
  <c r="AE363" i="3"/>
  <c r="AE349" i="3"/>
  <c r="AE257" i="3"/>
  <c r="AE173" i="3"/>
  <c r="AE101" i="3"/>
  <c r="AE30" i="3"/>
  <c r="AE281" i="3"/>
  <c r="AF456" i="3"/>
  <c r="AH456" i="3"/>
  <c r="AI8" i="3"/>
  <c r="AI456" i="3"/>
  <c r="AJ386" i="3"/>
  <c r="AJ305" i="3"/>
  <c r="AJ517" i="3"/>
  <c r="AJ424" i="3"/>
  <c r="AJ385" i="3"/>
  <c r="AJ436" i="3"/>
  <c r="AJ382" i="3"/>
  <c r="AJ334" i="3"/>
  <c r="AJ294" i="3"/>
  <c r="AJ10" i="3"/>
  <c r="AJ489" i="3"/>
  <c r="AJ395" i="3"/>
  <c r="AJ330" i="3"/>
  <c r="AJ242" i="3"/>
  <c r="AJ357" i="3"/>
  <c r="AJ328" i="3"/>
  <c r="AJ446" i="3"/>
  <c r="AJ295" i="3"/>
  <c r="AJ500" i="3"/>
  <c r="AJ57" i="3"/>
  <c r="AJ389" i="3"/>
  <c r="AJ307" i="3"/>
  <c r="AJ236" i="3"/>
  <c r="AJ203" i="3"/>
  <c r="AJ103" i="3"/>
  <c r="AJ33" i="3"/>
  <c r="AJ181" i="3"/>
  <c r="AJ130" i="3"/>
  <c r="AJ68" i="3"/>
  <c r="AJ272" i="3"/>
  <c r="AJ165" i="3"/>
  <c r="AJ114" i="3"/>
  <c r="AJ13" i="3"/>
  <c r="AJ207" i="3"/>
  <c r="AJ195" i="3"/>
  <c r="AJ83" i="3"/>
  <c r="AJ36" i="3"/>
  <c r="AJ161" i="3"/>
  <c r="AJ94" i="3"/>
  <c r="AJ266" i="3"/>
  <c r="AJ155" i="3"/>
  <c r="AJ105" i="3"/>
  <c r="AJ38" i="3"/>
  <c r="AJ269" i="3"/>
  <c r="AJ188" i="3"/>
  <c r="AJ78" i="3"/>
  <c r="AJ43" i="3"/>
  <c r="AJ267" i="3"/>
  <c r="AJ137" i="3"/>
  <c r="AJ89" i="3"/>
  <c r="AJ55" i="3"/>
  <c r="AJ498" i="3"/>
  <c r="AJ368" i="3"/>
  <c r="AJ338" i="3"/>
  <c r="AJ437" i="3"/>
  <c r="AJ411" i="3"/>
  <c r="AJ364" i="3"/>
  <c r="AJ450" i="3"/>
  <c r="AJ363" i="3"/>
  <c r="AJ319" i="3"/>
  <c r="AJ420" i="3"/>
  <c r="AJ228" i="3"/>
  <c r="AJ448" i="3"/>
  <c r="AJ378" i="3"/>
  <c r="AJ314" i="3"/>
  <c r="AJ447" i="3"/>
  <c r="AJ297" i="3"/>
  <c r="AJ312" i="3"/>
  <c r="AJ349" i="3"/>
  <c r="AJ421" i="3"/>
  <c r="AJ501" i="3"/>
  <c r="AJ400" i="3"/>
  <c r="AJ372" i="3"/>
  <c r="AJ268" i="3"/>
  <c r="AJ220" i="3"/>
  <c r="AJ184" i="3"/>
  <c r="AJ60" i="3"/>
  <c r="AJ274" i="3"/>
  <c r="AJ167" i="3"/>
  <c r="AJ116" i="3"/>
  <c r="AJ61" i="3"/>
  <c r="AJ255" i="3"/>
  <c r="AJ160" i="3"/>
  <c r="AJ100" i="3"/>
  <c r="AJ26" i="3"/>
  <c r="AJ287" i="3"/>
  <c r="AJ158" i="3"/>
  <c r="AJ71" i="3"/>
  <c r="AJ48" i="3"/>
  <c r="AJ175" i="3"/>
  <c r="AJ133" i="3"/>
  <c r="AJ76" i="3"/>
  <c r="AJ16" i="3"/>
  <c r="AJ148" i="3"/>
  <c r="AJ123" i="3"/>
  <c r="AJ56" i="3"/>
  <c r="AJ254" i="3"/>
  <c r="AJ174" i="3"/>
  <c r="AJ63" i="3"/>
  <c r="AJ8" i="3"/>
  <c r="AJ252" i="3"/>
  <c r="AJ186" i="3"/>
  <c r="AJ77" i="3"/>
  <c r="AJ41" i="3"/>
  <c r="AJ499" i="3"/>
  <c r="AJ355" i="3"/>
  <c r="AJ275" i="3"/>
  <c r="AJ248" i="3"/>
  <c r="AJ397" i="3"/>
  <c r="AJ348" i="3"/>
  <c r="AJ439" i="3"/>
  <c r="AJ431" i="3"/>
  <c r="AJ407" i="3"/>
  <c r="AJ381" i="3"/>
  <c r="AJ435" i="3"/>
  <c r="AJ359" i="3"/>
  <c r="AJ345" i="3"/>
  <c r="AJ351" i="3"/>
  <c r="AJ423" i="3"/>
  <c r="AJ341" i="3"/>
  <c r="AJ430" i="3"/>
  <c r="AJ408" i="3"/>
  <c r="AJ456" i="3"/>
  <c r="AJ388" i="3"/>
  <c r="AJ354" i="3"/>
  <c r="AJ251" i="3"/>
  <c r="AJ202" i="3"/>
  <c r="AJ170" i="3"/>
  <c r="AJ101" i="3"/>
  <c r="AJ257" i="3"/>
  <c r="AJ147" i="3"/>
  <c r="AJ102" i="3"/>
  <c r="AJ19" i="3"/>
  <c r="AJ233" i="3"/>
  <c r="AJ199" i="3"/>
  <c r="AJ85" i="3"/>
  <c r="AJ25" i="3"/>
  <c r="AJ260" i="3"/>
  <c r="AJ151" i="3"/>
  <c r="AJ42" i="3"/>
  <c r="AJ23" i="3"/>
  <c r="AJ163" i="3"/>
  <c r="AJ108" i="3"/>
  <c r="AJ62" i="3"/>
  <c r="AJ205" i="3"/>
  <c r="AJ140" i="3"/>
  <c r="AJ109" i="3"/>
  <c r="AJ29" i="3"/>
  <c r="AJ32" i="3"/>
  <c r="AJ153" i="3"/>
  <c r="AJ52" i="3"/>
  <c r="AJ350" i="3"/>
  <c r="AJ14" i="3"/>
  <c r="AJ172" i="3"/>
  <c r="AJ45" i="3"/>
  <c r="AJ443" i="3"/>
  <c r="AJ291" i="3"/>
  <c r="AJ304" i="3"/>
  <c r="AJ441" i="3"/>
  <c r="AJ384" i="3"/>
  <c r="AJ336" i="3"/>
  <c r="AJ247" i="3"/>
  <c r="AJ429" i="3"/>
  <c r="AJ511" i="3"/>
  <c r="AJ227" i="3"/>
  <c r="AJ358" i="3"/>
  <c r="AJ449" i="3"/>
  <c r="AJ299" i="3"/>
  <c r="AJ331" i="3"/>
  <c r="AJ290" i="3"/>
  <c r="AJ410" i="3"/>
  <c r="AJ329" i="3"/>
  <c r="AJ413" i="3"/>
  <c r="AJ375" i="3"/>
  <c r="AJ240" i="3"/>
  <c r="AJ284" i="3"/>
  <c r="AJ277" i="3"/>
  <c r="AJ34" i="3"/>
  <c r="AJ265" i="3"/>
  <c r="AJ150" i="3"/>
  <c r="AJ87" i="3"/>
  <c r="AJ235" i="3"/>
  <c r="AJ200" i="3"/>
  <c r="AJ86" i="3"/>
  <c r="AJ59" i="3"/>
  <c r="AJ209" i="3"/>
  <c r="AJ180" i="3"/>
  <c r="AJ73" i="3"/>
  <c r="AJ279" i="3"/>
  <c r="AJ212" i="3"/>
  <c r="AJ136" i="3"/>
  <c r="AJ96" i="3"/>
  <c r="AJ215" i="3"/>
  <c r="AJ415" i="3"/>
  <c r="AJ125" i="3"/>
  <c r="AJ28" i="3"/>
  <c r="AJ271" i="3"/>
  <c r="AJ190" i="3"/>
  <c r="AJ93" i="3"/>
  <c r="AJ12" i="3"/>
  <c r="AJ216" i="3"/>
  <c r="AJ145" i="3"/>
  <c r="AJ90" i="3"/>
  <c r="AJ335" i="3"/>
  <c r="AJ206" i="3"/>
  <c r="AJ143" i="3"/>
  <c r="AJ47" i="3"/>
  <c r="AJ442" i="3"/>
  <c r="AJ417" i="3"/>
  <c r="AJ339" i="3"/>
  <c r="AJ469" i="3"/>
  <c r="AJ365" i="3"/>
  <c r="AJ321" i="3"/>
  <c r="AJ432" i="3"/>
  <c r="AJ412" i="3"/>
  <c r="AJ491" i="3"/>
  <c r="AJ380" i="3"/>
  <c r="AJ344" i="3"/>
  <c r="AJ353" i="3"/>
  <c r="AJ425" i="3"/>
  <c r="AJ313" i="3"/>
  <c r="AJ243" i="3"/>
  <c r="AJ394" i="3"/>
  <c r="AJ502" i="3"/>
  <c r="AJ402" i="3"/>
  <c r="AJ356" i="3"/>
  <c r="AJ457" i="3"/>
  <c r="AJ280" i="3"/>
  <c r="AJ324" i="3"/>
  <c r="AJ347" i="3"/>
  <c r="AJ244" i="3"/>
  <c r="AJ141" i="3"/>
  <c r="AJ49" i="3"/>
  <c r="AJ211" i="3"/>
  <c r="AJ182" i="3"/>
  <c r="AJ75" i="3"/>
  <c r="AJ51" i="3"/>
  <c r="AJ204" i="3"/>
  <c r="AJ152" i="3"/>
  <c r="AJ98" i="3"/>
  <c r="AJ327" i="3"/>
  <c r="AJ198" i="3"/>
  <c r="AJ111" i="3"/>
  <c r="AJ80" i="3"/>
  <c r="AJ273" i="3"/>
  <c r="AJ142" i="3"/>
  <c r="AJ95" i="3"/>
  <c r="AJ31" i="3"/>
  <c r="AJ256" i="3"/>
  <c r="AJ176" i="3"/>
  <c r="AJ79" i="3"/>
  <c r="AJ337" i="3"/>
  <c r="AJ189" i="3"/>
  <c r="AJ127" i="3"/>
  <c r="AJ74" i="3"/>
  <c r="AJ288" i="3"/>
  <c r="AJ187" i="3"/>
  <c r="AJ118" i="3"/>
  <c r="AJ88" i="3"/>
  <c r="AJ300" i="3"/>
  <c r="AJ401" i="3"/>
  <c r="AJ323" i="3"/>
  <c r="AJ250" i="3"/>
  <c r="AJ434" i="3"/>
  <c r="AJ352" i="3"/>
  <c r="AJ296" i="3"/>
  <c r="AJ383" i="3"/>
  <c r="AJ245" i="3"/>
  <c r="AJ361" i="3"/>
  <c r="AJ332" i="3"/>
  <c r="AJ292" i="3"/>
  <c r="AJ379" i="3"/>
  <c r="AJ404" i="3"/>
  <c r="AJ377" i="3"/>
  <c r="AJ445" i="3"/>
  <c r="AJ392" i="3"/>
  <c r="AJ278" i="3"/>
  <c r="AJ444" i="3"/>
  <c r="AJ293" i="3"/>
  <c r="AJ306" i="3"/>
  <c r="AJ333" i="3"/>
  <c r="AJ225" i="3"/>
  <c r="AJ117" i="3"/>
  <c r="AJ20" i="3"/>
  <c r="AJ263" i="3"/>
  <c r="AJ166" i="3"/>
  <c r="AJ50" i="3"/>
  <c r="AJ37" i="3"/>
  <c r="AJ261" i="3"/>
  <c r="AJ138" i="3"/>
  <c r="AJ82" i="3"/>
  <c r="AJ309" i="3"/>
  <c r="AJ179" i="3"/>
  <c r="AJ126" i="3"/>
  <c r="AJ64" i="3"/>
  <c r="AJ258" i="3"/>
  <c r="AJ192" i="3"/>
  <c r="AJ81" i="3"/>
  <c r="AJ46" i="3"/>
  <c r="AJ208" i="3"/>
  <c r="AJ154" i="3"/>
  <c r="AJ65" i="3"/>
  <c r="AJ322" i="3"/>
  <c r="AJ171" i="3"/>
  <c r="AJ122" i="3"/>
  <c r="AJ40" i="3"/>
  <c r="AJ262" i="3"/>
  <c r="AJ169" i="3"/>
  <c r="AJ134" i="3"/>
  <c r="AJ72" i="3"/>
  <c r="AJ426" i="3"/>
  <c r="AJ387" i="3"/>
  <c r="AJ504" i="3"/>
  <c r="AJ440" i="3"/>
  <c r="AJ289" i="3"/>
  <c r="AJ503" i="3"/>
  <c r="AJ422" i="3"/>
  <c r="AJ362" i="3"/>
  <c r="AJ433" i="3"/>
  <c r="AJ301" i="3"/>
  <c r="AJ316" i="3"/>
  <c r="AJ418" i="3"/>
  <c r="AJ283" i="3"/>
  <c r="AJ488" i="3"/>
  <c r="AJ393" i="3"/>
  <c r="AJ281" i="3"/>
  <c r="AJ438" i="3"/>
  <c r="AJ374" i="3"/>
  <c r="AJ326" i="3"/>
  <c r="AJ302" i="3"/>
  <c r="AJ419" i="3"/>
  <c r="AJ276" i="3"/>
  <c r="AJ315" i="3"/>
  <c r="AJ183" i="3"/>
  <c r="AJ132" i="3"/>
  <c r="AJ53" i="3"/>
  <c r="AJ239" i="3"/>
  <c r="AJ139" i="3"/>
  <c r="AJ99" i="3"/>
  <c r="AJ15" i="3"/>
  <c r="AJ237" i="3"/>
  <c r="AJ113" i="3"/>
  <c r="AJ66" i="3"/>
  <c r="AJ270" i="3"/>
  <c r="AJ164" i="3"/>
  <c r="AJ112" i="3"/>
  <c r="AJ30" i="3"/>
  <c r="AJ234" i="3"/>
  <c r="AJ178" i="3"/>
  <c r="AJ70" i="3"/>
  <c r="AJ21" i="3"/>
  <c r="AJ191" i="3"/>
  <c r="AJ156" i="3"/>
  <c r="AJ54" i="3"/>
  <c r="AJ264" i="3"/>
  <c r="AJ149" i="3"/>
  <c r="AJ106" i="3"/>
  <c r="AJ17" i="3"/>
  <c r="AJ224" i="3"/>
  <c r="AJ416" i="3"/>
  <c r="AJ120" i="3"/>
  <c r="AJ44" i="3"/>
  <c r="AJ398" i="3"/>
  <c r="AJ285" i="3"/>
  <c r="AJ516" i="3"/>
  <c r="AJ298" i="3"/>
  <c r="AJ414" i="3"/>
  <c r="AJ490" i="3"/>
  <c r="AJ409" i="3"/>
  <c r="AJ346" i="3"/>
  <c r="AJ246" i="3"/>
  <c r="AJ427" i="3"/>
  <c r="AJ405" i="3"/>
  <c r="AJ342" i="3"/>
  <c r="AJ461" i="3"/>
  <c r="AJ376" i="3"/>
  <c r="AJ340" i="3"/>
  <c r="AJ460" i="3"/>
  <c r="AJ282" i="3"/>
  <c r="AJ310" i="3"/>
  <c r="AJ428" i="3"/>
  <c r="AJ406" i="3"/>
  <c r="AJ325" i="3"/>
  <c r="AJ259" i="3"/>
  <c r="AJ168" i="3"/>
  <c r="AJ119" i="3"/>
  <c r="AJ39" i="3"/>
  <c r="AJ223" i="3"/>
  <c r="AJ115" i="3"/>
  <c r="AJ84" i="3"/>
  <c r="AJ311" i="3"/>
  <c r="AJ230" i="3"/>
  <c r="AJ128" i="3"/>
  <c r="AJ35" i="3"/>
  <c r="AJ253" i="3"/>
  <c r="AJ144" i="3"/>
  <c r="AJ97" i="3"/>
  <c r="AJ11" i="3"/>
  <c r="AJ210" i="3"/>
  <c r="AJ157" i="3"/>
  <c r="AJ58" i="3"/>
  <c r="AJ303" i="3"/>
  <c r="AJ173" i="3"/>
  <c r="AJ129" i="3"/>
  <c r="AJ92" i="3"/>
  <c r="AJ241" i="3"/>
  <c r="AJ146" i="3"/>
  <c r="AJ91" i="3"/>
  <c r="AJ27" i="3"/>
  <c r="AJ229" i="3"/>
  <c r="AJ159" i="3"/>
  <c r="AJ104" i="3"/>
  <c r="AJ22" i="3"/>
  <c r="AJ514" i="3"/>
  <c r="AK504" i="3"/>
  <c r="AK435" i="3"/>
  <c r="AK297" i="3"/>
  <c r="AK271" i="3"/>
  <c r="AK395" i="3"/>
  <c r="AK356" i="3"/>
  <c r="AK469" i="3"/>
  <c r="AK376" i="3"/>
  <c r="AK354" i="3"/>
  <c r="AK402" i="3"/>
  <c r="AK387" i="3"/>
  <c r="AK488" i="3"/>
  <c r="AK400" i="3"/>
  <c r="AK364" i="3"/>
  <c r="AK449" i="3"/>
  <c r="AK431" i="3"/>
  <c r="AK441" i="3"/>
  <c r="AK365" i="3"/>
  <c r="AK278" i="3"/>
  <c r="AK446" i="3"/>
  <c r="AK299" i="3"/>
  <c r="AK325" i="3"/>
  <c r="AK159" i="3"/>
  <c r="AK117" i="3"/>
  <c r="AK30" i="3"/>
  <c r="AK304" i="3"/>
  <c r="AK234" i="3"/>
  <c r="AK115" i="3"/>
  <c r="AK28" i="3"/>
  <c r="AK264" i="3"/>
  <c r="AK160" i="3"/>
  <c r="AK76" i="3"/>
  <c r="AK21" i="3"/>
  <c r="AK229" i="3"/>
  <c r="AK179" i="3"/>
  <c r="AK109" i="3"/>
  <c r="AK12" i="3"/>
  <c r="AK220" i="3"/>
  <c r="AK175" i="3"/>
  <c r="AK59" i="3"/>
  <c r="AK43" i="3"/>
  <c r="AK257" i="3"/>
  <c r="AK191" i="3"/>
  <c r="AK58" i="3"/>
  <c r="AK22" i="3"/>
  <c r="AK209" i="3"/>
  <c r="AK171" i="3"/>
  <c r="AK101" i="3"/>
  <c r="AK39" i="3"/>
  <c r="AK261" i="3"/>
  <c r="AK152" i="3"/>
  <c r="AK84" i="3"/>
  <c r="AK51" i="3"/>
  <c r="AK294" i="3"/>
  <c r="AK423" i="3"/>
  <c r="AK511" i="3"/>
  <c r="AK378" i="3"/>
  <c r="AK336" i="3"/>
  <c r="AK250" i="3"/>
  <c r="AK357" i="3"/>
  <c r="AK392" i="3"/>
  <c r="AK285" i="3"/>
  <c r="AK456" i="3"/>
  <c r="AK388" i="3"/>
  <c r="AK342" i="3"/>
  <c r="AK346" i="3"/>
  <c r="AK429" i="3"/>
  <c r="AK447" i="3"/>
  <c r="AK350" i="3"/>
  <c r="AK352" i="3"/>
  <c r="AK425" i="3"/>
  <c r="AK307" i="3"/>
  <c r="AK188" i="3"/>
  <c r="AK143" i="3"/>
  <c r="AK89" i="3"/>
  <c r="AK339" i="3"/>
  <c r="AK210" i="3"/>
  <c r="AK141" i="3"/>
  <c r="AK53" i="3"/>
  <c r="AK241" i="3"/>
  <c r="AK415" i="3"/>
  <c r="AK62" i="3"/>
  <c r="AK328" i="3"/>
  <c r="AK254" i="3"/>
  <c r="AK164" i="3"/>
  <c r="AK27" i="3"/>
  <c r="AK326" i="3"/>
  <c r="AK202" i="3"/>
  <c r="AK163" i="3"/>
  <c r="AK90" i="3"/>
  <c r="AK8" i="3"/>
  <c r="AK235" i="3"/>
  <c r="AK173" i="3"/>
  <c r="AK88" i="3"/>
  <c r="AK41" i="3"/>
  <c r="AK263" i="3"/>
  <c r="AK149" i="3"/>
  <c r="AK87" i="3"/>
  <c r="AK33" i="3"/>
  <c r="AK237" i="3"/>
  <c r="AK142" i="3"/>
  <c r="AK68" i="3"/>
  <c r="AK37" i="3"/>
  <c r="AK514" i="3"/>
  <c r="AK420" i="3"/>
  <c r="AK410" i="3"/>
  <c r="AK489" i="3"/>
  <c r="AK359" i="3"/>
  <c r="AK321" i="3"/>
  <c r="AK440" i="3"/>
  <c r="AK437" i="3"/>
  <c r="AK499" i="3"/>
  <c r="AK374" i="3"/>
  <c r="AK353" i="3"/>
  <c r="AK240" i="3"/>
  <c r="AK284" i="3"/>
  <c r="AK330" i="3"/>
  <c r="AK300" i="3"/>
  <c r="AK412" i="3"/>
  <c r="AK345" i="3"/>
  <c r="AK301" i="3"/>
  <c r="AK516" i="3"/>
  <c r="AK296" i="3"/>
  <c r="AK379" i="3"/>
  <c r="AK288" i="3"/>
  <c r="AK174" i="3"/>
  <c r="AK128" i="3"/>
  <c r="AK77" i="3"/>
  <c r="AK323" i="3"/>
  <c r="AK186" i="3"/>
  <c r="AK126" i="3"/>
  <c r="AK42" i="3"/>
  <c r="AK256" i="3"/>
  <c r="AK137" i="3"/>
  <c r="AK56" i="3"/>
  <c r="AK312" i="3"/>
  <c r="AK32" i="3"/>
  <c r="AK158" i="3"/>
  <c r="AK92" i="3"/>
  <c r="AK310" i="3"/>
  <c r="AK252" i="3"/>
  <c r="AK156" i="3"/>
  <c r="AK74" i="3"/>
  <c r="AK324" i="3"/>
  <c r="AK211" i="3"/>
  <c r="AK155" i="3"/>
  <c r="AK72" i="3"/>
  <c r="AK341" i="3"/>
  <c r="AK239" i="3"/>
  <c r="AK154" i="3"/>
  <c r="AK36" i="3"/>
  <c r="AK279" i="3"/>
  <c r="AK230" i="3"/>
  <c r="AK118" i="3"/>
  <c r="AK35" i="3"/>
  <c r="AK15" i="3"/>
  <c r="AK491" i="3"/>
  <c r="AK407" i="3"/>
  <c r="AK394" i="3"/>
  <c r="AK448" i="3"/>
  <c r="AK344" i="3"/>
  <c r="AK268" i="3"/>
  <c r="AK432" i="3"/>
  <c r="AK293" i="3"/>
  <c r="AK445" i="3"/>
  <c r="AK282" i="3"/>
  <c r="AK332" i="3"/>
  <c r="AK246" i="3"/>
  <c r="AK280" i="3"/>
  <c r="AK314" i="3"/>
  <c r="AK426" i="3"/>
  <c r="AK383" i="3"/>
  <c r="AK298" i="3"/>
  <c r="AK427" i="3"/>
  <c r="AK490" i="3"/>
  <c r="AK422" i="3"/>
  <c r="AK283" i="3"/>
  <c r="AK251" i="3"/>
  <c r="AK150" i="3"/>
  <c r="AK114" i="3"/>
  <c r="AK55" i="3"/>
  <c r="AK303" i="3"/>
  <c r="AK172" i="3"/>
  <c r="AK112" i="3"/>
  <c r="AK11" i="3"/>
  <c r="AK208" i="3"/>
  <c r="AK113" i="3"/>
  <c r="AK86" i="3"/>
  <c r="AK269" i="3"/>
  <c r="AK216" i="3"/>
  <c r="AK148" i="3"/>
  <c r="AK100" i="3"/>
  <c r="AK287" i="3"/>
  <c r="AK14" i="3"/>
  <c r="AK146" i="3"/>
  <c r="AK97" i="3"/>
  <c r="AK306" i="3"/>
  <c r="AK204" i="3"/>
  <c r="AK129" i="3"/>
  <c r="AK61" i="3"/>
  <c r="AK329" i="3"/>
  <c r="AK223" i="3"/>
  <c r="AK144" i="3"/>
  <c r="AK93" i="3"/>
  <c r="AK327" i="3"/>
  <c r="AK190" i="3"/>
  <c r="AK145" i="3"/>
  <c r="AK91" i="3"/>
  <c r="AK245" i="3"/>
  <c r="AK227" i="3"/>
  <c r="AK377" i="3"/>
  <c r="AK442" i="3"/>
  <c r="AK295" i="3"/>
  <c r="AK503" i="3"/>
  <c r="AK290" i="3"/>
  <c r="AK419" i="3"/>
  <c r="AK247" i="3"/>
  <c r="AK433" i="3"/>
  <c r="AK316" i="3"/>
  <c r="AK349" i="3"/>
  <c r="AK434" i="3"/>
  <c r="AK274" i="3"/>
  <c r="AK398" i="3"/>
  <c r="AK362" i="3"/>
  <c r="AK424" i="3"/>
  <c r="AK10" i="3"/>
  <c r="AK436" i="3"/>
  <c r="AK409" i="3"/>
  <c r="AK277" i="3"/>
  <c r="AK34" i="3"/>
  <c r="AK183" i="3"/>
  <c r="AK60" i="3"/>
  <c r="AK44" i="3"/>
  <c r="AK266" i="3"/>
  <c r="AK161" i="3"/>
  <c r="AK31" i="3"/>
  <c r="AK48" i="3"/>
  <c r="AK203" i="3"/>
  <c r="AK139" i="3"/>
  <c r="AK75" i="3"/>
  <c r="AK335" i="3"/>
  <c r="AK200" i="3"/>
  <c r="AK136" i="3"/>
  <c r="AK85" i="3"/>
  <c r="AK333" i="3"/>
  <c r="AK206" i="3"/>
  <c r="AK133" i="3"/>
  <c r="AK83" i="3"/>
  <c r="AK265" i="3"/>
  <c r="AK244" i="3"/>
  <c r="AK105" i="3"/>
  <c r="AK95" i="3"/>
  <c r="AK311" i="3"/>
  <c r="AK192" i="3"/>
  <c r="AK127" i="3"/>
  <c r="AK79" i="3"/>
  <c r="AK309" i="3"/>
  <c r="AK176" i="3"/>
  <c r="AK130" i="3"/>
  <c r="AK78" i="3"/>
  <c r="AK438" i="3"/>
  <c r="AK380" i="3"/>
  <c r="AK281" i="3"/>
  <c r="AK292" i="3"/>
  <c r="AK421" i="3"/>
  <c r="AK501" i="3"/>
  <c r="AK243" i="3"/>
  <c r="AK406" i="3"/>
  <c r="AK351" i="3"/>
  <c r="AK291" i="3"/>
  <c r="AK302" i="3"/>
  <c r="AK289" i="3"/>
  <c r="AK337" i="3"/>
  <c r="AK386" i="3"/>
  <c r="AK340" i="3"/>
  <c r="AK411" i="3"/>
  <c r="AK228" i="3"/>
  <c r="AK450" i="3"/>
  <c r="AK382" i="3"/>
  <c r="AK334" i="3"/>
  <c r="AK215" i="3"/>
  <c r="AK168" i="3"/>
  <c r="AK98" i="3"/>
  <c r="AK13" i="3"/>
  <c r="AK16" i="3"/>
  <c r="AK181" i="3"/>
  <c r="AK96" i="3"/>
  <c r="AK23" i="3"/>
  <c r="AK184" i="3"/>
  <c r="AK125" i="3"/>
  <c r="AK54" i="3"/>
  <c r="AK267" i="3"/>
  <c r="AK182" i="3"/>
  <c r="AK111" i="3"/>
  <c r="AK73" i="3"/>
  <c r="AK315" i="3"/>
  <c r="AK199" i="3"/>
  <c r="AK108" i="3"/>
  <c r="AK71" i="3"/>
  <c r="AK331" i="3"/>
  <c r="AK225" i="3"/>
  <c r="AK134" i="3"/>
  <c r="AK81" i="3"/>
  <c r="AK270" i="3"/>
  <c r="AK178" i="3"/>
  <c r="AK132" i="3"/>
  <c r="AK65" i="3"/>
  <c r="AK305" i="3"/>
  <c r="AK187" i="3"/>
  <c r="AK116" i="3"/>
  <c r="AK63" i="3"/>
  <c r="AK457" i="3"/>
  <c r="AK361" i="3"/>
  <c r="AK338" i="3"/>
  <c r="AK418" i="3"/>
  <c r="AK408" i="3"/>
  <c r="AK461" i="3"/>
  <c r="AK404" i="3"/>
  <c r="AK389" i="3"/>
  <c r="AK430" i="3"/>
  <c r="AK417" i="3"/>
  <c r="AK502" i="3"/>
  <c r="AK428" i="3"/>
  <c r="AK414" i="3"/>
  <c r="AK500" i="3"/>
  <c r="AK368" i="3"/>
  <c r="AK498" i="3"/>
  <c r="AK397" i="3"/>
  <c r="AK381" i="3"/>
  <c r="AK439" i="3"/>
  <c r="AK363" i="3"/>
  <c r="AK319" i="3"/>
  <c r="AK260" i="3"/>
  <c r="AK151" i="3"/>
  <c r="AK82" i="3"/>
  <c r="AK26" i="3"/>
  <c r="AK205" i="3"/>
  <c r="AK167" i="3"/>
  <c r="AK80" i="3"/>
  <c r="AK322" i="3"/>
  <c r="AK170" i="3"/>
  <c r="AK29" i="3"/>
  <c r="AK40" i="3"/>
  <c r="AK262" i="3"/>
  <c r="AK166" i="3"/>
  <c r="AK138" i="3"/>
  <c r="AK52" i="3"/>
  <c r="AK259" i="3"/>
  <c r="AK180" i="3"/>
  <c r="AK122" i="3"/>
  <c r="AK50" i="3"/>
  <c r="AK313" i="3"/>
  <c r="AK195" i="3"/>
  <c r="AK120" i="3"/>
  <c r="AK70" i="3"/>
  <c r="AK255" i="3"/>
  <c r="AK153" i="3"/>
  <c r="AK119" i="3"/>
  <c r="AK47" i="3"/>
  <c r="AK253" i="3"/>
  <c r="AK169" i="3"/>
  <c r="AK102" i="3"/>
  <c r="AK45" i="3"/>
  <c r="AK444" i="3"/>
  <c r="AK347" i="3"/>
  <c r="AK275" i="3"/>
  <c r="AK405" i="3"/>
  <c r="AK375" i="3"/>
  <c r="AK242" i="3"/>
  <c r="AK393" i="3"/>
  <c r="AK372" i="3"/>
  <c r="AK413" i="3"/>
  <c r="AK401" i="3"/>
  <c r="AK517" i="3"/>
  <c r="AK57" i="3"/>
  <c r="AK385" i="3"/>
  <c r="AK443" i="3"/>
  <c r="AK355" i="3"/>
  <c r="AK248" i="3"/>
  <c r="AK384" i="3"/>
  <c r="AK358" i="3"/>
  <c r="AK460" i="3"/>
  <c r="AK348" i="3"/>
  <c r="AK276" i="3"/>
  <c r="AK212" i="3"/>
  <c r="AK140" i="3"/>
  <c r="AK66" i="3"/>
  <c r="AK25" i="3"/>
  <c r="AK258" i="3"/>
  <c r="AK147" i="3"/>
  <c r="AK64" i="3"/>
  <c r="AK272" i="3"/>
  <c r="AK165" i="3"/>
  <c r="AK94" i="3"/>
  <c r="AK46" i="3"/>
  <c r="AK224" i="3"/>
  <c r="AK198" i="3"/>
  <c r="AK123" i="3"/>
  <c r="AK38" i="3"/>
  <c r="AK236" i="3"/>
  <c r="AK106" i="3"/>
  <c r="AK17" i="3"/>
  <c r="AK273" i="3"/>
  <c r="AK157" i="3"/>
  <c r="AK104" i="3"/>
  <c r="AK49" i="3"/>
  <c r="AK233" i="3"/>
  <c r="AK189" i="3"/>
  <c r="AK103" i="3"/>
  <c r="AK20" i="3"/>
  <c r="AK207" i="3"/>
  <c r="AK416" i="3"/>
  <c r="AK99" i="3"/>
  <c r="AK19" i="3"/>
  <c r="AL503" i="3"/>
  <c r="AL294" i="3"/>
  <c r="AL412" i="3"/>
  <c r="AL501" i="3"/>
  <c r="AL395" i="3"/>
  <c r="AL358" i="3"/>
  <c r="AL456" i="3"/>
  <c r="AL376" i="3"/>
  <c r="AL327" i="3"/>
  <c r="AL469" i="3"/>
  <c r="AL282" i="3"/>
  <c r="AL276" i="3"/>
  <c r="AL441" i="3"/>
  <c r="AL284" i="3"/>
  <c r="AL339" i="3"/>
  <c r="AL352" i="3"/>
  <c r="AL419" i="3"/>
  <c r="AL272" i="3"/>
  <c r="AL245" i="3"/>
  <c r="AL384" i="3"/>
  <c r="AL353" i="3"/>
  <c r="AL448" i="3"/>
  <c r="AL363" i="3"/>
  <c r="AL333" i="3"/>
  <c r="AL208" i="3"/>
  <c r="AL150" i="3"/>
  <c r="AL35" i="3"/>
  <c r="AL19" i="3"/>
  <c r="AL174" i="3"/>
  <c r="AL137" i="3"/>
  <c r="AL21" i="3"/>
  <c r="AL267" i="3"/>
  <c r="AL187" i="3"/>
  <c r="AL111" i="3"/>
  <c r="AL12" i="3"/>
  <c r="AL312" i="3"/>
  <c r="AL168" i="3"/>
  <c r="AL62" i="3"/>
  <c r="AL40" i="3"/>
  <c r="AL200" i="3"/>
  <c r="AL134" i="3"/>
  <c r="AL71" i="3"/>
  <c r="AL306" i="3"/>
  <c r="AL165" i="3"/>
  <c r="AL95" i="3"/>
  <c r="AL338" i="3"/>
  <c r="AL195" i="3"/>
  <c r="AL142" i="3"/>
  <c r="AL65" i="3"/>
  <c r="AL264" i="3"/>
  <c r="AL158" i="3"/>
  <c r="AL117" i="3"/>
  <c r="AL25" i="3"/>
  <c r="AL420" i="3"/>
  <c r="AL383" i="3"/>
  <c r="AL498" i="3"/>
  <c r="AL378" i="3"/>
  <c r="AL266" i="3"/>
  <c r="AL240" i="3"/>
  <c r="AL357" i="3"/>
  <c r="AL309" i="3"/>
  <c r="AL250" i="3"/>
  <c r="AL297" i="3"/>
  <c r="AL325" i="3"/>
  <c r="AL247" i="3"/>
  <c r="AL280" i="3"/>
  <c r="AL323" i="3"/>
  <c r="AL300" i="3"/>
  <c r="AL406" i="3"/>
  <c r="AL259" i="3"/>
  <c r="AL433" i="3"/>
  <c r="AL365" i="3"/>
  <c r="AL274" i="3"/>
  <c r="AL434" i="3"/>
  <c r="AL347" i="3"/>
  <c r="AL315" i="3"/>
  <c r="AL415" i="3"/>
  <c r="AL141" i="3"/>
  <c r="AL89" i="3"/>
  <c r="AL215" i="3"/>
  <c r="AL152" i="3"/>
  <c r="AL113" i="3"/>
  <c r="AL28" i="3"/>
  <c r="AL252" i="3"/>
  <c r="AL169" i="3"/>
  <c r="AL96" i="3"/>
  <c r="AL56" i="3"/>
  <c r="AL265" i="3"/>
  <c r="AL157" i="3"/>
  <c r="AL100" i="3"/>
  <c r="AL326" i="3"/>
  <c r="AL182" i="3"/>
  <c r="AL120" i="3"/>
  <c r="AL55" i="3"/>
  <c r="AL220" i="3"/>
  <c r="AL132" i="3"/>
  <c r="AL81" i="3"/>
  <c r="AL275" i="3"/>
  <c r="AL198" i="3"/>
  <c r="AL118" i="3"/>
  <c r="AL51" i="3"/>
  <c r="AL209" i="3"/>
  <c r="AL101" i="3"/>
  <c r="AL47" i="3"/>
  <c r="AL500" i="3"/>
  <c r="AL407" i="3"/>
  <c r="AL362" i="3"/>
  <c r="AL445" i="3"/>
  <c r="AL359" i="3"/>
  <c r="AL341" i="3"/>
  <c r="AL442" i="3"/>
  <c r="AL299" i="3"/>
  <c r="AL270" i="3"/>
  <c r="AL440" i="3"/>
  <c r="AL423" i="3"/>
  <c r="AL307" i="3"/>
  <c r="AL437" i="3"/>
  <c r="AL295" i="3"/>
  <c r="AL303" i="3"/>
  <c r="AL426" i="3"/>
  <c r="AL389" i="3"/>
  <c r="AL344" i="3"/>
  <c r="AL449" i="3"/>
  <c r="AL350" i="3"/>
  <c r="AL335" i="3"/>
  <c r="AL447" i="3"/>
  <c r="AL289" i="3"/>
  <c r="AL346" i="3"/>
  <c r="AL190" i="3"/>
  <c r="AL126" i="3"/>
  <c r="AL77" i="3"/>
  <c r="AL269" i="3"/>
  <c r="AL189" i="3"/>
  <c r="AL98" i="3"/>
  <c r="AL44" i="3"/>
  <c r="AL14" i="3"/>
  <c r="AL159" i="3"/>
  <c r="AL80" i="3"/>
  <c r="AL42" i="3"/>
  <c r="AL244" i="3"/>
  <c r="AL122" i="3"/>
  <c r="AL85" i="3"/>
  <c r="AL310" i="3"/>
  <c r="AL166" i="3"/>
  <c r="AL104" i="3"/>
  <c r="AL41" i="3"/>
  <c r="AL203" i="3"/>
  <c r="AL119" i="3"/>
  <c r="AL70" i="3"/>
  <c r="AL268" i="3"/>
  <c r="AL179" i="3"/>
  <c r="AL58" i="3"/>
  <c r="AL37" i="3"/>
  <c r="AL273" i="3"/>
  <c r="AL175" i="3"/>
  <c r="AL87" i="3"/>
  <c r="AL20" i="3"/>
  <c r="AL461" i="3"/>
  <c r="AL227" i="3"/>
  <c r="AL253" i="3"/>
  <c r="AL457" i="3"/>
  <c r="AL301" i="3"/>
  <c r="AL329" i="3"/>
  <c r="AL432" i="3"/>
  <c r="AL425" i="3"/>
  <c r="AL349" i="3"/>
  <c r="AL430" i="3"/>
  <c r="AL410" i="3"/>
  <c r="AL305" i="3"/>
  <c r="AL302" i="3"/>
  <c r="AL421" i="3"/>
  <c r="AL288" i="3"/>
  <c r="AL398" i="3"/>
  <c r="AL372" i="3"/>
  <c r="AL332" i="3"/>
  <c r="AL438" i="3"/>
  <c r="AL291" i="3"/>
  <c r="AL255" i="3"/>
  <c r="AL436" i="3"/>
  <c r="AL414" i="3"/>
  <c r="AL334" i="3"/>
  <c r="AL176" i="3"/>
  <c r="AL112" i="3"/>
  <c r="AL60" i="3"/>
  <c r="AL254" i="3"/>
  <c r="AL171" i="3"/>
  <c r="AL82" i="3"/>
  <c r="AL13" i="3"/>
  <c r="AL206" i="3"/>
  <c r="AL416" i="3"/>
  <c r="AL64" i="3"/>
  <c r="AL11" i="3"/>
  <c r="AL225" i="3"/>
  <c r="AL106" i="3"/>
  <c r="AL73" i="3"/>
  <c r="AL224" i="3"/>
  <c r="AL202" i="3"/>
  <c r="AL129" i="3"/>
  <c r="AL52" i="3"/>
  <c r="AL261" i="3"/>
  <c r="AL144" i="3"/>
  <c r="AL53" i="3"/>
  <c r="AL211" i="3"/>
  <c r="AL164" i="3"/>
  <c r="AL88" i="3"/>
  <c r="AL15" i="3"/>
  <c r="AL258" i="3"/>
  <c r="AL163" i="3"/>
  <c r="AL36" i="3"/>
  <c r="AL242" i="3"/>
  <c r="AL380" i="3"/>
  <c r="AL331" i="3"/>
  <c r="AL444" i="3"/>
  <c r="AL427" i="3"/>
  <c r="AL311" i="3"/>
  <c r="AL290" i="3"/>
  <c r="AL379" i="3"/>
  <c r="AL413" i="3"/>
  <c r="AL394" i="3"/>
  <c r="AL348" i="3"/>
  <c r="AL428" i="3"/>
  <c r="AL408" i="3"/>
  <c r="AL490" i="3"/>
  <c r="AL386" i="3"/>
  <c r="AL354" i="3"/>
  <c r="AL316" i="3"/>
  <c r="AL298" i="3"/>
  <c r="AL417" i="3"/>
  <c r="AL342" i="3"/>
  <c r="AL296" i="3"/>
  <c r="AL385" i="3"/>
  <c r="AL319" i="3"/>
  <c r="AL154" i="3"/>
  <c r="AL115" i="3"/>
  <c r="AL48" i="3"/>
  <c r="AL32" i="3"/>
  <c r="AL161" i="3"/>
  <c r="AL66" i="3"/>
  <c r="AL330" i="3"/>
  <c r="AL146" i="3"/>
  <c r="AL138" i="3"/>
  <c r="AL102" i="3"/>
  <c r="AL262" i="3"/>
  <c r="AL184" i="3"/>
  <c r="AL133" i="3"/>
  <c r="AL27" i="3"/>
  <c r="AL229" i="3"/>
  <c r="AL181" i="3"/>
  <c r="AL105" i="3"/>
  <c r="AL38" i="3"/>
  <c r="AL237" i="3"/>
  <c r="AL127" i="3"/>
  <c r="AL39" i="3"/>
  <c r="AL287" i="3"/>
  <c r="AL153" i="3"/>
  <c r="AL72" i="3"/>
  <c r="AL49" i="3"/>
  <c r="AL234" i="3"/>
  <c r="AL143" i="3"/>
  <c r="AL91" i="3"/>
  <c r="AL460" i="3"/>
  <c r="AL361" i="3"/>
  <c r="AL313" i="3"/>
  <c r="AL292" i="3"/>
  <c r="AL10" i="3"/>
  <c r="AL504" i="3"/>
  <c r="AL243" i="3"/>
  <c r="AL283" i="3"/>
  <c r="AL517" i="3"/>
  <c r="AL402" i="3"/>
  <c r="AL377" i="3"/>
  <c r="AL511" i="3"/>
  <c r="AL57" i="3"/>
  <c r="AL375" i="3"/>
  <c r="AL450" i="3"/>
  <c r="AL368" i="3"/>
  <c r="AL304" i="3"/>
  <c r="AL34" i="3"/>
  <c r="AL424" i="3"/>
  <c r="AL401" i="3"/>
  <c r="AL422" i="3"/>
  <c r="AL364" i="3"/>
  <c r="AL207" i="3"/>
  <c r="AL191" i="3"/>
  <c r="AL99" i="3"/>
  <c r="AL23" i="3"/>
  <c r="AL216" i="3"/>
  <c r="AL149" i="3"/>
  <c r="AL103" i="3"/>
  <c r="AL314" i="3"/>
  <c r="AL186" i="3"/>
  <c r="AL123" i="3"/>
  <c r="AL86" i="3"/>
  <c r="AL251" i="3"/>
  <c r="AL170" i="3"/>
  <c r="AL108" i="3"/>
  <c r="AL43" i="3"/>
  <c r="AL263" i="3"/>
  <c r="AL167" i="3"/>
  <c r="AL92" i="3"/>
  <c r="AL351" i="3"/>
  <c r="AL230" i="3"/>
  <c r="AL59" i="3"/>
  <c r="AL33" i="3"/>
  <c r="AL260" i="3"/>
  <c r="AL145" i="3"/>
  <c r="AL61" i="3"/>
  <c r="AL22" i="3"/>
  <c r="AL210" i="3"/>
  <c r="AL128" i="3"/>
  <c r="AL78" i="3"/>
  <c r="AL446" i="3"/>
  <c r="AL431" i="3"/>
  <c r="AL235" i="3"/>
  <c r="AL418" i="3"/>
  <c r="AL228" i="3"/>
  <c r="AL499" i="3"/>
  <c r="AL404" i="3"/>
  <c r="AL241" i="3"/>
  <c r="AL514" i="3"/>
  <c r="AL392" i="3"/>
  <c r="AL281" i="3"/>
  <c r="AL488" i="3"/>
  <c r="AL400" i="3"/>
  <c r="AL356" i="3"/>
  <c r="AL439" i="3"/>
  <c r="AL355" i="3"/>
  <c r="AL337" i="3"/>
  <c r="AL411" i="3"/>
  <c r="AL387" i="3"/>
  <c r="AL502" i="3"/>
  <c r="AL409" i="3"/>
  <c r="AL345" i="3"/>
  <c r="AL271" i="3"/>
  <c r="AL173" i="3"/>
  <c r="AL84" i="3"/>
  <c r="AL30" i="3"/>
  <c r="AL148" i="3"/>
  <c r="AL139" i="3"/>
  <c r="AL31" i="3"/>
  <c r="AL16" i="3"/>
  <c r="AL172" i="3"/>
  <c r="AL109" i="3"/>
  <c r="AL75" i="3"/>
  <c r="AL340" i="3"/>
  <c r="AL204" i="3"/>
  <c r="AL94" i="3"/>
  <c r="AL8" i="3"/>
  <c r="AL239" i="3"/>
  <c r="AL155" i="3"/>
  <c r="AL97" i="3"/>
  <c r="AL277" i="3"/>
  <c r="AL199" i="3"/>
  <c r="AL90" i="3"/>
  <c r="AL50" i="3"/>
  <c r="AL212" i="3"/>
  <c r="AL130" i="3"/>
  <c r="AL93" i="3"/>
  <c r="AL336" i="3"/>
  <c r="AL192" i="3"/>
  <c r="AL114" i="3"/>
  <c r="AL63" i="3"/>
  <c r="AL435" i="3"/>
  <c r="AL429" i="3"/>
  <c r="AL278" i="3"/>
  <c r="AL405" i="3"/>
  <c r="AL381" i="3"/>
  <c r="AL516" i="3"/>
  <c r="AL393" i="3"/>
  <c r="AL279" i="3"/>
  <c r="AL443" i="3"/>
  <c r="AL374" i="3"/>
  <c r="AL236" i="3"/>
  <c r="AL248" i="3"/>
  <c r="AL388" i="3"/>
  <c r="AL233" i="3"/>
  <c r="AL246" i="3"/>
  <c r="AL293" i="3"/>
  <c r="AL322" i="3"/>
  <c r="AL491" i="3"/>
  <c r="AL397" i="3"/>
  <c r="AL285" i="3"/>
  <c r="AL489" i="3"/>
  <c r="AL382" i="3"/>
  <c r="AL257" i="3"/>
  <c r="AL256" i="3"/>
  <c r="AL156" i="3"/>
  <c r="AL68" i="3"/>
  <c r="AL45" i="3"/>
  <c r="AL188" i="3"/>
  <c r="AL125" i="3"/>
  <c r="AL46" i="3"/>
  <c r="AL205" i="3"/>
  <c r="AL151" i="3"/>
  <c r="AL136" i="3"/>
  <c r="AL29" i="3"/>
  <c r="AL328" i="3"/>
  <c r="AL183" i="3"/>
  <c r="AL76" i="3"/>
  <c r="AL54" i="3"/>
  <c r="AL223" i="3"/>
  <c r="AL147" i="3"/>
  <c r="AL83" i="3"/>
  <c r="AL324" i="3"/>
  <c r="AL180" i="3"/>
  <c r="AL74" i="3"/>
  <c r="AL17" i="3"/>
  <c r="AL160" i="3"/>
  <c r="AL116" i="3"/>
  <c r="AL79" i="3"/>
  <c r="AL321" i="3"/>
  <c r="AL178" i="3"/>
  <c r="AL140" i="3"/>
  <c r="AL26" i="3"/>
  <c r="AK513" i="3"/>
  <c r="AK625" i="3"/>
  <c r="AJ607" i="3"/>
  <c r="AL625" i="3"/>
  <c r="AK607" i="3"/>
  <c r="AJ625" i="3"/>
  <c r="AL513" i="3"/>
  <c r="AL515" i="3"/>
  <c r="AJ515" i="3"/>
  <c r="AK515" i="3"/>
  <c r="AL607" i="3"/>
  <c r="AJ513" i="3"/>
  <c r="AJ573" i="3"/>
  <c r="AL571" i="3"/>
  <c r="AL510" i="3"/>
  <c r="AL579" i="3"/>
  <c r="AL573" i="3"/>
  <c r="AK574" i="3"/>
  <c r="AK510" i="3"/>
  <c r="AK579" i="3"/>
  <c r="AK573" i="3"/>
  <c r="AJ574" i="3"/>
  <c r="AJ571" i="3"/>
  <c r="AJ579" i="3"/>
  <c r="AJ510" i="3"/>
  <c r="AL574" i="3"/>
  <c r="AK571" i="3"/>
  <c r="AJ652" i="3"/>
  <c r="AK652" i="3"/>
  <c r="AJ632" i="3"/>
  <c r="AK630" i="3"/>
  <c r="AL636" i="3"/>
  <c r="AK626" i="3"/>
  <c r="AL651" i="3"/>
  <c r="AK624" i="3"/>
  <c r="AL621" i="3"/>
  <c r="AL639" i="3"/>
  <c r="AL638" i="3"/>
  <c r="AL645" i="3"/>
  <c r="AJ618" i="3"/>
  <c r="AK648" i="3"/>
  <c r="AK622" i="3"/>
  <c r="AK647" i="3"/>
  <c r="AJ631" i="3"/>
  <c r="AK646" i="3"/>
  <c r="AJ626" i="3"/>
  <c r="AK650" i="3"/>
  <c r="AK642" i="3"/>
  <c r="AJ620" i="3"/>
  <c r="AJ637" i="3"/>
  <c r="AK618" i="3"/>
  <c r="AK628" i="3"/>
  <c r="AJ649" i="3"/>
  <c r="AL633" i="3"/>
  <c r="AJ648" i="3"/>
  <c r="AL647" i="3"/>
  <c r="AL626" i="3"/>
  <c r="AL650" i="3"/>
  <c r="AL642" i="3"/>
  <c r="AL634" i="3"/>
  <c r="AL620" i="3"/>
  <c r="AL644" i="3"/>
  <c r="AL628" i="3"/>
  <c r="AL641" i="3"/>
  <c r="AL632" i="3"/>
  <c r="AJ647" i="3"/>
  <c r="AK631" i="3"/>
  <c r="AL630" i="3"/>
  <c r="AL619" i="3"/>
  <c r="AL629" i="3"/>
  <c r="AJ651" i="3"/>
  <c r="AK643" i="3"/>
  <c r="AL635" i="3"/>
  <c r="AL640" i="3"/>
  <c r="AK621" i="3"/>
  <c r="AJ639" i="3"/>
  <c r="AK637" i="3"/>
  <c r="AL618" i="3"/>
  <c r="AK649" i="3"/>
  <c r="AJ633" i="3"/>
  <c r="AL622" i="3"/>
  <c r="AL631" i="3"/>
  <c r="AL646" i="3"/>
  <c r="AK619" i="3"/>
  <c r="AJ629" i="3"/>
  <c r="AJ627" i="3"/>
  <c r="AJ635" i="3"/>
  <c r="AJ624" i="3"/>
  <c r="AJ621" i="3"/>
  <c r="AK638" i="3"/>
  <c r="AJ645" i="3"/>
  <c r="AL637" i="3"/>
  <c r="AJ623" i="3"/>
  <c r="AJ641" i="3"/>
  <c r="AK632" i="3"/>
  <c r="AK627" i="3"/>
  <c r="AJ636" i="3"/>
  <c r="AK651" i="3"/>
  <c r="AL643" i="3"/>
  <c r="AJ650" i="3"/>
  <c r="AK634" i="3"/>
  <c r="AJ640" i="3"/>
  <c r="AK639" i="3"/>
  <c r="AK645" i="3"/>
  <c r="AJ644" i="3"/>
  <c r="AJ628" i="3"/>
  <c r="AL623" i="3"/>
  <c r="AK641" i="3"/>
  <c r="AJ646" i="3"/>
  <c r="AJ630" i="3"/>
  <c r="AJ643" i="3"/>
  <c r="AL624" i="3"/>
  <c r="AJ642" i="3"/>
  <c r="AL649" i="3"/>
  <c r="AL648" i="3"/>
  <c r="AJ622" i="3"/>
  <c r="AJ619" i="3"/>
  <c r="AK629" i="3"/>
  <c r="AL627" i="3"/>
  <c r="AK636" i="3"/>
  <c r="AK635" i="3"/>
  <c r="AK640" i="3"/>
  <c r="AK620" i="3"/>
  <c r="AJ638" i="3"/>
  <c r="AK644" i="3"/>
  <c r="AK623" i="3"/>
  <c r="AK633" i="3"/>
  <c r="AL493" i="3"/>
  <c r="AJ493" i="3"/>
  <c r="AK493" i="3"/>
  <c r="K460" i="3"/>
  <c r="G460" i="3"/>
  <c r="O460" i="3"/>
  <c r="F460" i="3"/>
  <c r="N460" i="3"/>
  <c r="H460" i="3"/>
  <c r="L460" i="3"/>
  <c r="P460" i="3"/>
  <c r="M460" i="3"/>
  <c r="J460" i="3"/>
  <c r="I460" i="3"/>
  <c r="Q460" i="3"/>
  <c r="M242" i="3"/>
  <c r="K240" i="3"/>
  <c r="Q296" i="3"/>
  <c r="I296" i="3"/>
  <c r="O428" i="3"/>
  <c r="G428" i="3"/>
  <c r="M389" i="3"/>
  <c r="K388" i="3"/>
  <c r="Q387" i="3"/>
  <c r="I387" i="3"/>
  <c r="O386" i="3"/>
  <c r="G386" i="3"/>
  <c r="M378" i="3"/>
  <c r="K223" i="3"/>
  <c r="Q216" i="3"/>
  <c r="N17" i="3"/>
  <c r="F17" i="3"/>
  <c r="L375" i="3"/>
  <c r="I273" i="3"/>
  <c r="L242" i="3"/>
  <c r="J240" i="3"/>
  <c r="P296" i="3"/>
  <c r="H296" i="3"/>
  <c r="N428" i="3"/>
  <c r="F428" i="3"/>
  <c r="L389" i="3"/>
  <c r="J388" i="3"/>
  <c r="P387" i="3"/>
  <c r="H387" i="3"/>
  <c r="N386" i="3"/>
  <c r="F386" i="3"/>
  <c r="L378" i="3"/>
  <c r="Q375" i="3"/>
  <c r="I375" i="3"/>
  <c r="P275" i="3"/>
  <c r="H275" i="3"/>
  <c r="N273" i="3"/>
  <c r="F273" i="3"/>
  <c r="L223" i="3"/>
  <c r="J216" i="3"/>
  <c r="O17" i="3"/>
  <c r="G17" i="3"/>
  <c r="K389" i="3"/>
  <c r="Q388" i="3"/>
  <c r="I388" i="3"/>
  <c r="O387" i="3"/>
  <c r="G387" i="3"/>
  <c r="M386" i="3"/>
  <c r="K242" i="3"/>
  <c r="Q240" i="3"/>
  <c r="I240" i="3"/>
  <c r="O296" i="3"/>
  <c r="G296" i="3"/>
  <c r="M428" i="3"/>
  <c r="I216" i="3"/>
  <c r="K275" i="3"/>
  <c r="M216" i="3"/>
  <c r="J242" i="3"/>
  <c r="P240" i="3"/>
  <c r="H240" i="3"/>
  <c r="N296" i="3"/>
  <c r="F296" i="3"/>
  <c r="L428" i="3"/>
  <c r="J389" i="3"/>
  <c r="P388" i="3"/>
  <c r="H388" i="3"/>
  <c r="N387" i="3"/>
  <c r="F387" i="3"/>
  <c r="L386" i="3"/>
  <c r="J378" i="3"/>
  <c r="O375" i="3"/>
  <c r="G375" i="3"/>
  <c r="N275" i="3"/>
  <c r="F275" i="3"/>
  <c r="L273" i="3"/>
  <c r="J223" i="3"/>
  <c r="P216" i="3"/>
  <c r="H216" i="3"/>
  <c r="M17" i="3"/>
  <c r="K386" i="3"/>
  <c r="Q378" i="3"/>
  <c r="I378" i="3"/>
  <c r="N375" i="3"/>
  <c r="F375" i="3"/>
  <c r="M275" i="3"/>
  <c r="Q242" i="3"/>
  <c r="I242" i="3"/>
  <c r="O240" i="3"/>
  <c r="G240" i="3"/>
  <c r="M296" i="3"/>
  <c r="K428" i="3"/>
  <c r="Q389" i="3"/>
  <c r="I389" i="3"/>
  <c r="O388" i="3"/>
  <c r="G388" i="3"/>
  <c r="M387" i="3"/>
  <c r="K273" i="3"/>
  <c r="Q223" i="3"/>
  <c r="I223" i="3"/>
  <c r="O216" i="3"/>
  <c r="G216" i="3"/>
  <c r="L17" i="3"/>
  <c r="L275" i="3"/>
  <c r="B275" i="3"/>
  <c r="J273" i="3"/>
  <c r="P223" i="3"/>
  <c r="H223" i="3"/>
  <c r="N216" i="3"/>
  <c r="F216" i="3"/>
  <c r="K17" i="3"/>
  <c r="K387" i="3"/>
  <c r="Q386" i="3"/>
  <c r="O378" i="3"/>
  <c r="G378" i="3"/>
  <c r="Q273" i="3"/>
  <c r="G223" i="3"/>
  <c r="J17" i="3"/>
  <c r="P242" i="3"/>
  <c r="H242" i="3"/>
  <c r="N240" i="3"/>
  <c r="F240" i="3"/>
  <c r="L296" i="3"/>
  <c r="J428" i="3"/>
  <c r="P389" i="3"/>
  <c r="H389" i="3"/>
  <c r="N388" i="3"/>
  <c r="F388" i="3"/>
  <c r="L387" i="3"/>
  <c r="J386" i="3"/>
  <c r="P378" i="3"/>
  <c r="H378" i="3"/>
  <c r="M375" i="3"/>
  <c r="I386" i="3"/>
  <c r="O223" i="3"/>
  <c r="O242" i="3"/>
  <c r="G242" i="3"/>
  <c r="M240" i="3"/>
  <c r="K296" i="3"/>
  <c r="Q428" i="3"/>
  <c r="I428" i="3"/>
  <c r="O389" i="3"/>
  <c r="G389" i="3"/>
  <c r="M388" i="3"/>
  <c r="N242" i="3"/>
  <c r="F242" i="3"/>
  <c r="L240" i="3"/>
  <c r="J296" i="3"/>
  <c r="P428" i="3"/>
  <c r="H428" i="3"/>
  <c r="N389" i="3"/>
  <c r="F389" i="3"/>
  <c r="L388" i="3"/>
  <c r="J387" i="3"/>
  <c r="P386" i="3"/>
  <c r="H386" i="3"/>
  <c r="N378" i="3"/>
  <c r="F378" i="3"/>
  <c r="K375" i="3"/>
  <c r="J275" i="3"/>
  <c r="P273" i="3"/>
  <c r="H273" i="3"/>
  <c r="N223" i="3"/>
  <c r="F223" i="3"/>
  <c r="L216" i="3"/>
  <c r="Q17" i="3"/>
  <c r="I17" i="3"/>
  <c r="J375" i="3"/>
  <c r="Q275" i="3"/>
  <c r="I275" i="3"/>
  <c r="O273" i="3"/>
  <c r="G273" i="3"/>
  <c r="M223" i="3"/>
  <c r="K216" i="3"/>
  <c r="P17" i="3"/>
  <c r="H17" i="3"/>
  <c r="K378" i="3"/>
  <c r="P375" i="3"/>
  <c r="H375" i="3"/>
  <c r="O275" i="3"/>
  <c r="G275" i="3"/>
  <c r="M273" i="3"/>
  <c r="L517" i="3"/>
  <c r="O517" i="3"/>
  <c r="G516" i="3"/>
  <c r="I516" i="3"/>
  <c r="K516" i="3"/>
  <c r="O516" i="3"/>
  <c r="Q516" i="3"/>
  <c r="J517" i="3"/>
  <c r="M516" i="3"/>
  <c r="F517" i="3"/>
  <c r="H517" i="3"/>
  <c r="L516" i="3"/>
  <c r="F516" i="3"/>
  <c r="N517" i="3"/>
  <c r="P517" i="3"/>
  <c r="N516" i="3"/>
  <c r="H516" i="3"/>
  <c r="J516" i="3"/>
  <c r="K517" i="3"/>
  <c r="P516" i="3"/>
  <c r="I517" i="3"/>
  <c r="M517" i="3"/>
  <c r="G517" i="3"/>
  <c r="Q517" i="3"/>
  <c r="S17" i="3"/>
  <c r="AA17" i="3"/>
  <c r="Z8" i="3"/>
  <c r="AB13" i="3"/>
  <c r="Z20" i="3"/>
  <c r="AB22" i="3"/>
  <c r="AA25" i="3"/>
  <c r="AB38" i="3"/>
  <c r="AA41" i="3"/>
  <c r="Z44" i="3"/>
  <c r="AA46" i="3"/>
  <c r="Z49" i="3"/>
  <c r="AB50" i="3"/>
  <c r="AA53" i="3"/>
  <c r="Z56" i="3"/>
  <c r="AB30" i="3"/>
  <c r="AB58" i="3"/>
  <c r="AA61" i="3"/>
  <c r="Z64" i="3"/>
  <c r="AB66" i="3"/>
  <c r="AA69" i="3"/>
  <c r="AA71" i="3"/>
  <c r="Z74" i="3"/>
  <c r="Z76" i="3"/>
  <c r="AA78" i="3"/>
  <c r="AB80" i="3"/>
  <c r="AA83" i="3"/>
  <c r="Z87" i="3"/>
  <c r="AA89" i="3"/>
  <c r="Z92" i="3"/>
  <c r="AB94" i="3"/>
  <c r="AA97" i="3"/>
  <c r="AB99" i="3"/>
  <c r="Z104" i="3"/>
  <c r="Z106" i="3"/>
  <c r="AA108" i="3"/>
  <c r="AA113" i="3"/>
  <c r="Z116" i="3"/>
  <c r="AA118" i="3"/>
  <c r="AB120" i="3"/>
  <c r="AB123" i="3"/>
  <c r="Z126" i="3"/>
  <c r="AB128" i="3"/>
  <c r="AA131" i="3"/>
  <c r="Z134" i="3"/>
  <c r="AB138" i="3"/>
  <c r="Z141" i="3"/>
  <c r="AB143" i="3"/>
  <c r="AA148" i="3"/>
  <c r="AB416" i="3"/>
  <c r="AB150" i="3"/>
  <c r="Z153" i="3"/>
  <c r="Z155" i="3"/>
  <c r="AB157" i="3"/>
  <c r="AA160" i="3"/>
  <c r="Z163" i="3"/>
  <c r="AB164" i="3"/>
  <c r="Z167" i="3"/>
  <c r="Z171" i="3"/>
  <c r="Z173" i="3"/>
  <c r="AB175" i="3"/>
  <c r="Z179" i="3"/>
  <c r="Z181" i="3"/>
  <c r="AB183" i="3"/>
  <c r="AA186" i="3"/>
  <c r="Z189" i="3"/>
  <c r="AB191" i="3"/>
  <c r="AA195" i="3"/>
  <c r="AA199" i="3"/>
  <c r="AA200" i="3"/>
  <c r="AB202" i="3"/>
  <c r="Z206" i="3"/>
  <c r="U216" i="3"/>
  <c r="Z209" i="3"/>
  <c r="AB211" i="3"/>
  <c r="Z226" i="3"/>
  <c r="AB214" i="3"/>
  <c r="Z220" i="3"/>
  <c r="AA222" i="3"/>
  <c r="X223" i="3"/>
  <c r="Z32" i="3"/>
  <c r="AB232" i="3"/>
  <c r="Z237" i="3"/>
  <c r="T17" i="3"/>
  <c r="AB17" i="3"/>
  <c r="AA8" i="3"/>
  <c r="Z18" i="3"/>
  <c r="AA20" i="3"/>
  <c r="Z23" i="3"/>
  <c r="AB25" i="3"/>
  <c r="Z39" i="3"/>
  <c r="AB41" i="3"/>
  <c r="AA44" i="3"/>
  <c r="AB46" i="3"/>
  <c r="AA49" i="3"/>
  <c r="Z51" i="3"/>
  <c r="AB53" i="3"/>
  <c r="AA56" i="3"/>
  <c r="Z31" i="3"/>
  <c r="Z59" i="3"/>
  <c r="AB61" i="3"/>
  <c r="AA64" i="3"/>
  <c r="Z67" i="3"/>
  <c r="AB69" i="3"/>
  <c r="AB71" i="3"/>
  <c r="AA74" i="3"/>
  <c r="AA76" i="3"/>
  <c r="AB78" i="3"/>
  <c r="Z81" i="3"/>
  <c r="AB83" i="3"/>
  <c r="Z86" i="3"/>
  <c r="AA87" i="3"/>
  <c r="AB89" i="3"/>
  <c r="AA92" i="3"/>
  <c r="Z95" i="3"/>
  <c r="AB97" i="3"/>
  <c r="Z100" i="3"/>
  <c r="Z103" i="3"/>
  <c r="AA104" i="3"/>
  <c r="AA106" i="3"/>
  <c r="AB108" i="3"/>
  <c r="Z111" i="3"/>
  <c r="AB113" i="3"/>
  <c r="AA116" i="3"/>
  <c r="AB118" i="3"/>
  <c r="Z124" i="3"/>
  <c r="AA126" i="3"/>
  <c r="Z129" i="3"/>
  <c r="AB131" i="3"/>
  <c r="AA134" i="3"/>
  <c r="AA141" i="3"/>
  <c r="Z144" i="3"/>
  <c r="Z146" i="3"/>
  <c r="AB148" i="3"/>
  <c r="Z151" i="3"/>
  <c r="AA153" i="3"/>
  <c r="AA155" i="3"/>
  <c r="Z158" i="3"/>
  <c r="AB160" i="3"/>
  <c r="AA163" i="3"/>
  <c r="AA167" i="3"/>
  <c r="AA171" i="3"/>
  <c r="AA173" i="3"/>
  <c r="Z176" i="3"/>
  <c r="AA179" i="3"/>
  <c r="AA181" i="3"/>
  <c r="Z184" i="3"/>
  <c r="AB186" i="3"/>
  <c r="AA189" i="3"/>
  <c r="Z192" i="3"/>
  <c r="AB195" i="3"/>
  <c r="AB199" i="3"/>
  <c r="AB200" i="3"/>
  <c r="Z203" i="3"/>
  <c r="Z229" i="3"/>
  <c r="AA206" i="3"/>
  <c r="V216" i="3"/>
  <c r="AA209" i="3"/>
  <c r="Z212" i="3"/>
  <c r="AA226" i="3"/>
  <c r="AA220" i="3"/>
  <c r="AB222" i="3"/>
  <c r="Y223" i="3"/>
  <c r="AA32" i="3"/>
  <c r="Z233" i="3"/>
  <c r="Z235" i="3"/>
  <c r="U17" i="3"/>
  <c r="Z33" i="3"/>
  <c r="AB8" i="3"/>
  <c r="AA18" i="3"/>
  <c r="AB20" i="3"/>
  <c r="AA23" i="3"/>
  <c r="AA39" i="3"/>
  <c r="Z42" i="3"/>
  <c r="AB44" i="3"/>
  <c r="Z47" i="3"/>
  <c r="AB49" i="3"/>
  <c r="AA51" i="3"/>
  <c r="Z54" i="3"/>
  <c r="AB56" i="3"/>
  <c r="AA31" i="3"/>
  <c r="AA59" i="3"/>
  <c r="Z62" i="3"/>
  <c r="AB64" i="3"/>
  <c r="AA67" i="3"/>
  <c r="Z72" i="3"/>
  <c r="AB74" i="3"/>
  <c r="AB76" i="3"/>
  <c r="AA81" i="3"/>
  <c r="Z84" i="3"/>
  <c r="AA86" i="3"/>
  <c r="AB87" i="3"/>
  <c r="Z90" i="3"/>
  <c r="AB92" i="3"/>
  <c r="AA95" i="3"/>
  <c r="Z98" i="3"/>
  <c r="AA100" i="3"/>
  <c r="AA103" i="3"/>
  <c r="AB104" i="3"/>
  <c r="AB106" i="3"/>
  <c r="Z109" i="3"/>
  <c r="AA111" i="3"/>
  <c r="Z114" i="3"/>
  <c r="AB116" i="3"/>
  <c r="Z119" i="3"/>
  <c r="Z122" i="3"/>
  <c r="AA124" i="3"/>
  <c r="AB126" i="3"/>
  <c r="AA129" i="3"/>
  <c r="Z132" i="3"/>
  <c r="AB134" i="3"/>
  <c r="Z139" i="3"/>
  <c r="AB141" i="3"/>
  <c r="AA144" i="3"/>
  <c r="AA146" i="3"/>
  <c r="Z149" i="3"/>
  <c r="AA151" i="3"/>
  <c r="AB153" i="3"/>
  <c r="AB155" i="3"/>
  <c r="AA158" i="3"/>
  <c r="Z161" i="3"/>
  <c r="AB163" i="3"/>
  <c r="Z165" i="3"/>
  <c r="AB167" i="3"/>
  <c r="Z169" i="3"/>
  <c r="AB171" i="3"/>
  <c r="AB173" i="3"/>
  <c r="AA176" i="3"/>
  <c r="AB179" i="3"/>
  <c r="AB181" i="3"/>
  <c r="AA184" i="3"/>
  <c r="Z187" i="3"/>
  <c r="AB189" i="3"/>
  <c r="AA192" i="3"/>
  <c r="AA203" i="3"/>
  <c r="AA229" i="3"/>
  <c r="Z225" i="3"/>
  <c r="AB206" i="3"/>
  <c r="W216" i="3"/>
  <c r="Z207" i="3"/>
  <c r="AB209" i="3"/>
  <c r="AA212" i="3"/>
  <c r="AB226" i="3"/>
  <c r="Z218" i="3"/>
  <c r="AB220" i="3"/>
  <c r="Z223" i="3"/>
  <c r="Z14" i="3"/>
  <c r="AB32" i="3"/>
  <c r="AA233" i="3"/>
  <c r="AA235" i="3"/>
  <c r="V17" i="3"/>
  <c r="AA33" i="3"/>
  <c r="Z12" i="3"/>
  <c r="AB18" i="3"/>
  <c r="Z21" i="3"/>
  <c r="AB23" i="3"/>
  <c r="Z37" i="3"/>
  <c r="AB39" i="3"/>
  <c r="AA42" i="3"/>
  <c r="AA47" i="3"/>
  <c r="Z26" i="3"/>
  <c r="AB51" i="3"/>
  <c r="AA54" i="3"/>
  <c r="Z29" i="3"/>
  <c r="AB31" i="3"/>
  <c r="AB59" i="3"/>
  <c r="AA62" i="3"/>
  <c r="Z65" i="3"/>
  <c r="AB67" i="3"/>
  <c r="Z70" i="3"/>
  <c r="AA72" i="3"/>
  <c r="Z75" i="3"/>
  <c r="Z77" i="3"/>
  <c r="Z79" i="3"/>
  <c r="AB81" i="3"/>
  <c r="AA84" i="3"/>
  <c r="AB86" i="3"/>
  <c r="AA90" i="3"/>
  <c r="Z93" i="3"/>
  <c r="AB95" i="3"/>
  <c r="AA98" i="3"/>
  <c r="AB100" i="3"/>
  <c r="AB103" i="3"/>
  <c r="Z105" i="3"/>
  <c r="AA109" i="3"/>
  <c r="AB111" i="3"/>
  <c r="AA114" i="3"/>
  <c r="Z117" i="3"/>
  <c r="AA119" i="3"/>
  <c r="AA122" i="3"/>
  <c r="AB124" i="3"/>
  <c r="Z127" i="3"/>
  <c r="AB129" i="3"/>
  <c r="AA132" i="3"/>
  <c r="Z136" i="3"/>
  <c r="Z137" i="3"/>
  <c r="AA139" i="3"/>
  <c r="Z142" i="3"/>
  <c r="AB144" i="3"/>
  <c r="AB146" i="3"/>
  <c r="Z415" i="3"/>
  <c r="AA149" i="3"/>
  <c r="AB151" i="3"/>
  <c r="Z154" i="3"/>
  <c r="Z156" i="3"/>
  <c r="AB158" i="3"/>
  <c r="AA161" i="3"/>
  <c r="AA165" i="3"/>
  <c r="AA169" i="3"/>
  <c r="Z174" i="3"/>
  <c r="AB176" i="3"/>
  <c r="Z182" i="3"/>
  <c r="AB184" i="3"/>
  <c r="AA187" i="3"/>
  <c r="Z190" i="3"/>
  <c r="AB192" i="3"/>
  <c r="Z201" i="3"/>
  <c r="AB203" i="3"/>
  <c r="AB229" i="3"/>
  <c r="AA225" i="3"/>
  <c r="Z215" i="3"/>
  <c r="X216" i="3"/>
  <c r="AA207" i="3"/>
  <c r="Z210" i="3"/>
  <c r="AB212" i="3"/>
  <c r="Z213" i="3"/>
  <c r="AA218" i="3"/>
  <c r="Z221" i="3"/>
  <c r="S223" i="3"/>
  <c r="AA223" i="3"/>
  <c r="AA14" i="3"/>
  <c r="Z34" i="3"/>
  <c r="Z231" i="3"/>
  <c r="AB233" i="3"/>
  <c r="AB235" i="3"/>
  <c r="W17" i="3"/>
  <c r="AB33" i="3"/>
  <c r="AA12" i="3"/>
  <c r="Z19" i="3"/>
  <c r="AA21" i="3"/>
  <c r="Z24" i="3"/>
  <c r="AA37" i="3"/>
  <c r="Z40" i="3"/>
  <c r="AB42" i="3"/>
  <c r="Z45" i="3"/>
  <c r="AB47" i="3"/>
  <c r="AA26" i="3"/>
  <c r="Z52" i="3"/>
  <c r="AB54" i="3"/>
  <c r="AA29" i="3"/>
  <c r="Z60" i="3"/>
  <c r="AB62" i="3"/>
  <c r="AA65" i="3"/>
  <c r="Z68" i="3"/>
  <c r="AA70" i="3"/>
  <c r="AB72" i="3"/>
  <c r="AA75" i="3"/>
  <c r="AA77" i="3"/>
  <c r="AA79" i="3"/>
  <c r="Z82" i="3"/>
  <c r="AB84" i="3"/>
  <c r="Z88" i="3"/>
  <c r="AB90" i="3"/>
  <c r="AA93" i="3"/>
  <c r="Z96" i="3"/>
  <c r="AB98" i="3"/>
  <c r="Z101" i="3"/>
  <c r="AA105" i="3"/>
  <c r="Z107" i="3"/>
  <c r="AB109" i="3"/>
  <c r="Z112" i="3"/>
  <c r="AB114" i="3"/>
  <c r="AA117" i="3"/>
  <c r="AB119" i="3"/>
  <c r="AB122" i="3"/>
  <c r="Z125" i="3"/>
  <c r="AA127" i="3"/>
  <c r="Z130" i="3"/>
  <c r="AB132" i="3"/>
  <c r="AA136" i="3"/>
  <c r="AA137" i="3"/>
  <c r="AB139" i="3"/>
  <c r="AA142" i="3"/>
  <c r="Z145" i="3"/>
  <c r="Z147" i="3"/>
  <c r="AA415" i="3"/>
  <c r="AB149" i="3"/>
  <c r="AA154" i="3"/>
  <c r="AA156" i="3"/>
  <c r="Z159" i="3"/>
  <c r="AB161" i="3"/>
  <c r="AB165" i="3"/>
  <c r="Z168" i="3"/>
  <c r="AB169" i="3"/>
  <c r="AA174" i="3"/>
  <c r="AA182" i="3"/>
  <c r="Z185" i="3"/>
  <c r="AB187" i="3"/>
  <c r="AA190" i="3"/>
  <c r="Z194" i="3"/>
  <c r="Z198" i="3"/>
  <c r="AA201" i="3"/>
  <c r="Z204" i="3"/>
  <c r="Z230" i="3"/>
  <c r="AB225" i="3"/>
  <c r="AA215" i="3"/>
  <c r="Y216" i="3"/>
  <c r="AB207" i="3"/>
  <c r="AA210" i="3"/>
  <c r="AA213" i="3"/>
  <c r="AB218" i="3"/>
  <c r="AA221" i="3"/>
  <c r="T223" i="3"/>
  <c r="AB223" i="3"/>
  <c r="AB14" i="3"/>
  <c r="AA34" i="3"/>
  <c r="AA231" i="3"/>
  <c r="Z234" i="3"/>
  <c r="Z15" i="3"/>
  <c r="X17" i="3"/>
  <c r="AB12" i="3"/>
  <c r="AA19" i="3"/>
  <c r="AB21" i="3"/>
  <c r="AA24" i="3"/>
  <c r="AB37" i="3"/>
  <c r="AA40" i="3"/>
  <c r="Z43" i="3"/>
  <c r="AA45" i="3"/>
  <c r="Z48" i="3"/>
  <c r="AB26" i="3"/>
  <c r="AA52" i="3"/>
  <c r="Z55" i="3"/>
  <c r="AB29" i="3"/>
  <c r="AA60" i="3"/>
  <c r="Z63" i="3"/>
  <c r="AB65" i="3"/>
  <c r="AA68" i="3"/>
  <c r="AB70" i="3"/>
  <c r="Z73" i="3"/>
  <c r="AB75" i="3"/>
  <c r="AB77" i="3"/>
  <c r="AB79" i="3"/>
  <c r="AA82" i="3"/>
  <c r="Z85" i="3"/>
  <c r="AA88" i="3"/>
  <c r="Z91" i="3"/>
  <c r="AB93" i="3"/>
  <c r="AA96" i="3"/>
  <c r="AA101" i="3"/>
  <c r="Z102" i="3"/>
  <c r="AB105" i="3"/>
  <c r="AA107" i="3"/>
  <c r="Z110" i="3"/>
  <c r="AA112" i="3"/>
  <c r="Z115" i="3"/>
  <c r="AB117" i="3"/>
  <c r="AA125" i="3"/>
  <c r="AB127" i="3"/>
  <c r="AA130" i="3"/>
  <c r="Z133" i="3"/>
  <c r="AB136" i="3"/>
  <c r="AB137" i="3"/>
  <c r="Z140" i="3"/>
  <c r="AB142" i="3"/>
  <c r="AA145" i="3"/>
  <c r="AA147" i="3"/>
  <c r="AB415" i="3"/>
  <c r="Z152" i="3"/>
  <c r="AB154" i="3"/>
  <c r="AB156" i="3"/>
  <c r="AA159" i="3"/>
  <c r="Z162" i="3"/>
  <c r="Z166" i="3"/>
  <c r="AA168" i="3"/>
  <c r="Z170" i="3"/>
  <c r="Z172" i="3"/>
  <c r="AB174" i="3"/>
  <c r="Z178" i="3"/>
  <c r="Z180" i="3"/>
  <c r="AB182" i="3"/>
  <c r="AA185" i="3"/>
  <c r="Z188" i="3"/>
  <c r="AB190" i="3"/>
  <c r="AA194" i="3"/>
  <c r="AA198" i="3"/>
  <c r="AB201" i="3"/>
  <c r="AA204" i="3"/>
  <c r="AA230" i="3"/>
  <c r="Z205" i="3"/>
  <c r="AB215" i="3"/>
  <c r="Z216" i="3"/>
  <c r="Z208" i="3"/>
  <c r="AB210" i="3"/>
  <c r="Z217" i="3"/>
  <c r="AB213" i="3"/>
  <c r="Z219" i="3"/>
  <c r="AB221" i="3"/>
  <c r="U223" i="3"/>
  <c r="Z224" i="3"/>
  <c r="Z16" i="3"/>
  <c r="AB34" i="3"/>
  <c r="AB231" i="3"/>
  <c r="AA234" i="3"/>
  <c r="AA15" i="3"/>
  <c r="Y17" i="3"/>
  <c r="Z13" i="3"/>
  <c r="AB19" i="3"/>
  <c r="Z22" i="3"/>
  <c r="AB24" i="3"/>
  <c r="Z38" i="3"/>
  <c r="AB40" i="3"/>
  <c r="AA43" i="3"/>
  <c r="AB45" i="3"/>
  <c r="AA48" i="3"/>
  <c r="Z50" i="3"/>
  <c r="AB52" i="3"/>
  <c r="AA55" i="3"/>
  <c r="Z30" i="3"/>
  <c r="Z58" i="3"/>
  <c r="AB60" i="3"/>
  <c r="AA63" i="3"/>
  <c r="Z66" i="3"/>
  <c r="AB68" i="3"/>
  <c r="AA73" i="3"/>
  <c r="Z80" i="3"/>
  <c r="AB82" i="3"/>
  <c r="AA85" i="3"/>
  <c r="AB88" i="3"/>
  <c r="AA91" i="3"/>
  <c r="Z94" i="3"/>
  <c r="AB96" i="3"/>
  <c r="Z99" i="3"/>
  <c r="AB101" i="3"/>
  <c r="AA102" i="3"/>
  <c r="AB107" i="3"/>
  <c r="AA110" i="3"/>
  <c r="AB112" i="3"/>
  <c r="AA115" i="3"/>
  <c r="Z120" i="3"/>
  <c r="Z123" i="3"/>
  <c r="AB125" i="3"/>
  <c r="Z128" i="3"/>
  <c r="AB130" i="3"/>
  <c r="AA133" i="3"/>
  <c r="Z138" i="3"/>
  <c r="AA140" i="3"/>
  <c r="Z143" i="3"/>
  <c r="AB145" i="3"/>
  <c r="AB147" i="3"/>
  <c r="Z416" i="3"/>
  <c r="Z150" i="3"/>
  <c r="AA152" i="3"/>
  <c r="Z157" i="3"/>
  <c r="AB159" i="3"/>
  <c r="AA162" i="3"/>
  <c r="Z164" i="3"/>
  <c r="AA166" i="3"/>
  <c r="AB168" i="3"/>
  <c r="AA170" i="3"/>
  <c r="AA172" i="3"/>
  <c r="Z175" i="3"/>
  <c r="AA178" i="3"/>
  <c r="AA180" i="3"/>
  <c r="Z183" i="3"/>
  <c r="AB185" i="3"/>
  <c r="AA188" i="3"/>
  <c r="Z191" i="3"/>
  <c r="AB194" i="3"/>
  <c r="AB198" i="3"/>
  <c r="Z202" i="3"/>
  <c r="AB204" i="3"/>
  <c r="AB230" i="3"/>
  <c r="AA205" i="3"/>
  <c r="S216" i="3"/>
  <c r="AA216" i="3"/>
  <c r="AA208" i="3"/>
  <c r="Z211" i="3"/>
  <c r="AA217" i="3"/>
  <c r="Z214" i="3"/>
  <c r="AA219" i="3"/>
  <c r="V223" i="3"/>
  <c r="AA224" i="3"/>
  <c r="AA16" i="3"/>
  <c r="Z232" i="3"/>
  <c r="AB234" i="3"/>
  <c r="AA236" i="3"/>
  <c r="AB15" i="3"/>
  <c r="Z17" i="3"/>
  <c r="AA13" i="3"/>
  <c r="AA22" i="3"/>
  <c r="Z25" i="3"/>
  <c r="AA38" i="3"/>
  <c r="Z41" i="3"/>
  <c r="AB43" i="3"/>
  <c r="Z46" i="3"/>
  <c r="AB48" i="3"/>
  <c r="AA50" i="3"/>
  <c r="Z53" i="3"/>
  <c r="AB55" i="3"/>
  <c r="AA30" i="3"/>
  <c r="AA58" i="3"/>
  <c r="Z61" i="3"/>
  <c r="AB63" i="3"/>
  <c r="AA66" i="3"/>
  <c r="Z69" i="3"/>
  <c r="Z71" i="3"/>
  <c r="AB73" i="3"/>
  <c r="Z78" i="3"/>
  <c r="AA80" i="3"/>
  <c r="Z83" i="3"/>
  <c r="AB85" i="3"/>
  <c r="Z89" i="3"/>
  <c r="AB91" i="3"/>
  <c r="AA94" i="3"/>
  <c r="Z97" i="3"/>
  <c r="AA99" i="3"/>
  <c r="AB102" i="3"/>
  <c r="Z108" i="3"/>
  <c r="AB110" i="3"/>
  <c r="Z113" i="3"/>
  <c r="AB115" i="3"/>
  <c r="Z118" i="3"/>
  <c r="AA120" i="3"/>
  <c r="AA123" i="3"/>
  <c r="AA128" i="3"/>
  <c r="Z131" i="3"/>
  <c r="AB133" i="3"/>
  <c r="AA138" i="3"/>
  <c r="AB140" i="3"/>
  <c r="AA143" i="3"/>
  <c r="Z148" i="3"/>
  <c r="AA416" i="3"/>
  <c r="AA150" i="3"/>
  <c r="AB152" i="3"/>
  <c r="AA157" i="3"/>
  <c r="Z160" i="3"/>
  <c r="AB162" i="3"/>
  <c r="AA164" i="3"/>
  <c r="AB166" i="3"/>
  <c r="AB170" i="3"/>
  <c r="AB172" i="3"/>
  <c r="AA175" i="3"/>
  <c r="AB178" i="3"/>
  <c r="AB180" i="3"/>
  <c r="AA183" i="3"/>
  <c r="Z186" i="3"/>
  <c r="AB188" i="3"/>
  <c r="AA191" i="3"/>
  <c r="Z195" i="3"/>
  <c r="Z199" i="3"/>
  <c r="Z200" i="3"/>
  <c r="AA202" i="3"/>
  <c r="AB205" i="3"/>
  <c r="T216" i="3"/>
  <c r="AB216" i="3"/>
  <c r="AB208" i="3"/>
  <c r="AA211" i="3"/>
  <c r="AB217" i="3"/>
  <c r="AA214" i="3"/>
  <c r="AB219" i="3"/>
  <c r="Z222" i="3"/>
  <c r="W223" i="3"/>
  <c r="AB224" i="3"/>
  <c r="AB16" i="3"/>
  <c r="AA232" i="3"/>
  <c r="AB236" i="3"/>
  <c r="AB237" i="3"/>
  <c r="Z244" i="3"/>
  <c r="AA251" i="3"/>
  <c r="Z254" i="3"/>
  <c r="AB256" i="3"/>
  <c r="AA259" i="3"/>
  <c r="AB261" i="3"/>
  <c r="AA264" i="3"/>
  <c r="Z267" i="3"/>
  <c r="AB269" i="3"/>
  <c r="AA272" i="3"/>
  <c r="Y273" i="3"/>
  <c r="AB288" i="3"/>
  <c r="Z304" i="3"/>
  <c r="AA306" i="3"/>
  <c r="Z309" i="3"/>
  <c r="AB311" i="3"/>
  <c r="Z315" i="3"/>
  <c r="AA319" i="3"/>
  <c r="Z322" i="3"/>
  <c r="X275" i="3"/>
  <c r="Z324" i="3"/>
  <c r="AB326" i="3"/>
  <c r="AA329" i="3"/>
  <c r="Z332" i="3"/>
  <c r="AB334" i="3"/>
  <c r="AA337" i="3"/>
  <c r="Z278" i="3"/>
  <c r="AB340" i="3"/>
  <c r="AA343" i="3"/>
  <c r="Z346" i="3"/>
  <c r="AB348" i="3"/>
  <c r="Z351" i="3"/>
  <c r="AB353" i="3"/>
  <c r="AA356" i="3"/>
  <c r="AB357" i="3"/>
  <c r="Z359" i="3"/>
  <c r="AB361" i="3"/>
  <c r="AA364" i="3"/>
  <c r="Z284" i="3"/>
  <c r="Z371" i="3"/>
  <c r="AB374" i="3"/>
  <c r="Z375" i="3"/>
  <c r="AB377" i="3"/>
  <c r="Z378" i="3"/>
  <c r="AB380" i="3"/>
  <c r="AA383" i="3"/>
  <c r="S386" i="3"/>
  <c r="AA386" i="3"/>
  <c r="Y387" i="3"/>
  <c r="W388" i="3"/>
  <c r="U389" i="3"/>
  <c r="Z392" i="3"/>
  <c r="AA394" i="3"/>
  <c r="AB227" i="3"/>
  <c r="AB396" i="3"/>
  <c r="AB398" i="3"/>
  <c r="AB400" i="3"/>
  <c r="AA403" i="3"/>
  <c r="AB405" i="3"/>
  <c r="AA408" i="3"/>
  <c r="Z411" i="3"/>
  <c r="Z57" i="3"/>
  <c r="AA412" i="3"/>
  <c r="Z243" i="3"/>
  <c r="AB418" i="3"/>
  <c r="AA421" i="3"/>
  <c r="Z424" i="3"/>
  <c r="AB426" i="3"/>
  <c r="W428" i="3"/>
  <c r="AB429" i="3"/>
  <c r="AA290" i="3"/>
  <c r="Z293" i="3"/>
  <c r="AB295" i="3"/>
  <c r="Z296" i="3"/>
  <c r="AB298" i="3"/>
  <c r="AA301" i="3"/>
  <c r="AB434" i="3"/>
  <c r="AB433" i="3"/>
  <c r="AB440" i="3"/>
  <c r="Z442" i="3"/>
  <c r="X240" i="3"/>
  <c r="Z445" i="3"/>
  <c r="S242" i="3"/>
  <c r="AA242" i="3"/>
  <c r="AA244" i="3"/>
  <c r="AB251" i="3"/>
  <c r="AA254" i="3"/>
  <c r="Z257" i="3"/>
  <c r="AB259" i="3"/>
  <c r="Z262" i="3"/>
  <c r="AB264" i="3"/>
  <c r="AA267" i="3"/>
  <c r="Z270" i="3"/>
  <c r="AB272" i="3"/>
  <c r="AA304" i="3"/>
  <c r="AB306" i="3"/>
  <c r="AA309" i="3"/>
  <c r="Z312" i="3"/>
  <c r="AA315" i="3"/>
  <c r="AB319" i="3"/>
  <c r="AA322" i="3"/>
  <c r="Y275" i="3"/>
  <c r="AA324" i="3"/>
  <c r="Z327" i="3"/>
  <c r="AB329" i="3"/>
  <c r="AA332" i="3"/>
  <c r="Z335" i="3"/>
  <c r="AB337" i="3"/>
  <c r="Z276" i="3"/>
  <c r="AA278" i="3"/>
  <c r="Z341" i="3"/>
  <c r="AB343" i="3"/>
  <c r="AA346" i="3"/>
  <c r="AA351" i="3"/>
  <c r="Z354" i="3"/>
  <c r="AB356" i="3"/>
  <c r="AA359" i="3"/>
  <c r="Z362" i="3"/>
  <c r="AB364" i="3"/>
  <c r="AA284" i="3"/>
  <c r="AA371" i="3"/>
  <c r="S375" i="3"/>
  <c r="AA375" i="3"/>
  <c r="S378" i="3"/>
  <c r="AA378" i="3"/>
  <c r="Z381" i="3"/>
  <c r="AB383" i="3"/>
  <c r="T386" i="3"/>
  <c r="AB386" i="3"/>
  <c r="Z387" i="3"/>
  <c r="X388" i="3"/>
  <c r="V389" i="3"/>
  <c r="AA392" i="3"/>
  <c r="AB394" i="3"/>
  <c r="Z228" i="3"/>
  <c r="Z401" i="3"/>
  <c r="AB403" i="3"/>
  <c r="Z406" i="3"/>
  <c r="AB408" i="3"/>
  <c r="AA411" i="3"/>
  <c r="AA57" i="3"/>
  <c r="AB412" i="3"/>
  <c r="AA243" i="3"/>
  <c r="Z419" i="3"/>
  <c r="AB421" i="3"/>
  <c r="AA424" i="3"/>
  <c r="Z427" i="3"/>
  <c r="X428" i="3"/>
  <c r="Z430" i="3"/>
  <c r="AB290" i="3"/>
  <c r="AA293" i="3"/>
  <c r="S296" i="3"/>
  <c r="AA296" i="3"/>
  <c r="Z299" i="3"/>
  <c r="AB301" i="3"/>
  <c r="Z436" i="3"/>
  <c r="AA442" i="3"/>
  <c r="Z239" i="3"/>
  <c r="AB244" i="3"/>
  <c r="Z252" i="3"/>
  <c r="AB254" i="3"/>
  <c r="AA257" i="3"/>
  <c r="Z260" i="3"/>
  <c r="AA262" i="3"/>
  <c r="Z265" i="3"/>
  <c r="AB267" i="3"/>
  <c r="AA270" i="3"/>
  <c r="S273" i="3"/>
  <c r="AB304" i="3"/>
  <c r="Z307" i="3"/>
  <c r="AB309" i="3"/>
  <c r="AA312" i="3"/>
  <c r="AB315" i="3"/>
  <c r="Z320" i="3"/>
  <c r="AB322" i="3"/>
  <c r="Z275" i="3"/>
  <c r="AB324" i="3"/>
  <c r="AA327" i="3"/>
  <c r="Z330" i="3"/>
  <c r="AB332" i="3"/>
  <c r="AA335" i="3"/>
  <c r="Z338" i="3"/>
  <c r="AA276" i="3"/>
  <c r="AB278" i="3"/>
  <c r="AA341" i="3"/>
  <c r="Z344" i="3"/>
  <c r="AB346" i="3"/>
  <c r="Z349" i="3"/>
  <c r="AB351" i="3"/>
  <c r="AA354" i="3"/>
  <c r="AB359" i="3"/>
  <c r="AA362" i="3"/>
  <c r="Z365" i="3"/>
  <c r="Z368" i="3"/>
  <c r="AB284" i="3"/>
  <c r="AB371" i="3"/>
  <c r="T375" i="3"/>
  <c r="AB375" i="3"/>
  <c r="T378" i="3"/>
  <c r="AB378" i="3"/>
  <c r="AA381" i="3"/>
  <c r="Z384" i="3"/>
  <c r="U386" i="3"/>
  <c r="S387" i="3"/>
  <c r="AA387" i="3"/>
  <c r="Y388" i="3"/>
  <c r="W389" i="3"/>
  <c r="AB392" i="3"/>
  <c r="Z395" i="3"/>
  <c r="AA228" i="3"/>
  <c r="Z397" i="3"/>
  <c r="Z399" i="3"/>
  <c r="AA401" i="3"/>
  <c r="Z404" i="3"/>
  <c r="AA406" i="3"/>
  <c r="Z409" i="3"/>
  <c r="AB411" i="3"/>
  <c r="AB57" i="3"/>
  <c r="Z413" i="3"/>
  <c r="AB243" i="3"/>
  <c r="AA419" i="3"/>
  <c r="Z422" i="3"/>
  <c r="AB424" i="3"/>
  <c r="AA427" i="3"/>
  <c r="Y428" i="3"/>
  <c r="AA430" i="3"/>
  <c r="Z291" i="3"/>
  <c r="AB293" i="3"/>
  <c r="T296" i="3"/>
  <c r="AB296" i="3"/>
  <c r="AA299" i="3"/>
  <c r="Z431" i="3"/>
  <c r="AA436" i="3"/>
  <c r="AB442" i="3"/>
  <c r="Z240" i="3"/>
  <c r="AB445" i="3"/>
  <c r="U242" i="3"/>
  <c r="Z447" i="3"/>
  <c r="AA239" i="3"/>
  <c r="AA252" i="3"/>
  <c r="Z255" i="3"/>
  <c r="AB257" i="3"/>
  <c r="AA260" i="3"/>
  <c r="AB262" i="3"/>
  <c r="AA265" i="3"/>
  <c r="Z268" i="3"/>
  <c r="AB270" i="3"/>
  <c r="T273" i="3"/>
  <c r="Z287" i="3"/>
  <c r="Z305" i="3"/>
  <c r="AA307" i="3"/>
  <c r="Z310" i="3"/>
  <c r="AB312" i="3"/>
  <c r="Z316" i="3"/>
  <c r="AA320" i="3"/>
  <c r="S275" i="3"/>
  <c r="AA275" i="3"/>
  <c r="Z325" i="3"/>
  <c r="AB327" i="3"/>
  <c r="AA330" i="3"/>
  <c r="Z333" i="3"/>
  <c r="AB335" i="3"/>
  <c r="AA338" i="3"/>
  <c r="AB276" i="3"/>
  <c r="Z279" i="3"/>
  <c r="AB341" i="3"/>
  <c r="AA344" i="3"/>
  <c r="Z347" i="3"/>
  <c r="AA349" i="3"/>
  <c r="Z352" i="3"/>
  <c r="AB354" i="3"/>
  <c r="Z360" i="3"/>
  <c r="AB362" i="3"/>
  <c r="AA365" i="3"/>
  <c r="AA368" i="3"/>
  <c r="Z285" i="3"/>
  <c r="Z372" i="3"/>
  <c r="U375" i="3"/>
  <c r="Z376" i="3"/>
  <c r="U378" i="3"/>
  <c r="Z379" i="3"/>
  <c r="AB381" i="3"/>
  <c r="AA384" i="3"/>
  <c r="V386" i="3"/>
  <c r="T387" i="3"/>
  <c r="AB387" i="3"/>
  <c r="Z388" i="3"/>
  <c r="X389" i="3"/>
  <c r="AA395" i="3"/>
  <c r="AB228" i="3"/>
  <c r="AA397" i="3"/>
  <c r="AA399" i="3"/>
  <c r="AB401" i="3"/>
  <c r="AA404" i="3"/>
  <c r="AB406" i="3"/>
  <c r="AA409" i="3"/>
  <c r="Z121" i="3"/>
  <c r="AA413" i="3"/>
  <c r="Z417" i="3"/>
  <c r="AB419" i="3"/>
  <c r="AA422" i="3"/>
  <c r="Z425" i="3"/>
  <c r="AB427" i="3"/>
  <c r="Z428" i="3"/>
  <c r="AB430" i="3"/>
  <c r="AA291" i="3"/>
  <c r="Z294" i="3"/>
  <c r="U296" i="3"/>
  <c r="Z297" i="3"/>
  <c r="AB299" i="3"/>
  <c r="AA431" i="3"/>
  <c r="Z432" i="3"/>
  <c r="Z435" i="3"/>
  <c r="AB436" i="3"/>
  <c r="Z439" i="3"/>
  <c r="Z443" i="3"/>
  <c r="S240" i="3"/>
  <c r="AA240" i="3"/>
  <c r="V242" i="3"/>
  <c r="AA447" i="3"/>
  <c r="AB239" i="3"/>
  <c r="Z238" i="3"/>
  <c r="AB252" i="3"/>
  <c r="AA255" i="3"/>
  <c r="Z258" i="3"/>
  <c r="AB260" i="3"/>
  <c r="Z263" i="3"/>
  <c r="AB265" i="3"/>
  <c r="AA268" i="3"/>
  <c r="Z271" i="3"/>
  <c r="U273" i="3"/>
  <c r="AA287" i="3"/>
  <c r="AA305" i="3"/>
  <c r="AB307" i="3"/>
  <c r="AA310" i="3"/>
  <c r="Z313" i="3"/>
  <c r="AA316" i="3"/>
  <c r="AB320" i="3"/>
  <c r="T275" i="3"/>
  <c r="AB275" i="3"/>
  <c r="AA325" i="3"/>
  <c r="Z328" i="3"/>
  <c r="AB330" i="3"/>
  <c r="AA333" i="3"/>
  <c r="Z336" i="3"/>
  <c r="AB338" i="3"/>
  <c r="Z277" i="3"/>
  <c r="AA279" i="3"/>
  <c r="Z342" i="3"/>
  <c r="AB344" i="3"/>
  <c r="AA347" i="3"/>
  <c r="AB349" i="3"/>
  <c r="AA352" i="3"/>
  <c r="Z355" i="3"/>
  <c r="AA360" i="3"/>
  <c r="Z363" i="3"/>
  <c r="AB365" i="3"/>
  <c r="AB368" i="3"/>
  <c r="AA285" i="3"/>
  <c r="AA372" i="3"/>
  <c r="V375" i="3"/>
  <c r="AA376" i="3"/>
  <c r="V378" i="3"/>
  <c r="AA379" i="3"/>
  <c r="Z382" i="3"/>
  <c r="AB384" i="3"/>
  <c r="W386" i="3"/>
  <c r="U387" i="3"/>
  <c r="S388" i="3"/>
  <c r="AA388" i="3"/>
  <c r="Y389" i="3"/>
  <c r="Z393" i="3"/>
  <c r="AB395" i="3"/>
  <c r="AB397" i="3"/>
  <c r="AB399" i="3"/>
  <c r="Z402" i="3"/>
  <c r="AB404" i="3"/>
  <c r="Z407" i="3"/>
  <c r="AB409" i="3"/>
  <c r="AA121" i="3"/>
  <c r="AB413" i="3"/>
  <c r="AA417" i="3"/>
  <c r="Z420" i="3"/>
  <c r="AB422" i="3"/>
  <c r="AA425" i="3"/>
  <c r="S428" i="3"/>
  <c r="AA428" i="3"/>
  <c r="Z289" i="3"/>
  <c r="AB291" i="3"/>
  <c r="AA294" i="3"/>
  <c r="V296" i="3"/>
  <c r="AA297" i="3"/>
  <c r="Z300" i="3"/>
  <c r="AB431" i="3"/>
  <c r="AA432" i="3"/>
  <c r="AA435" i="3"/>
  <c r="Z437" i="3"/>
  <c r="AA439" i="3"/>
  <c r="AA443" i="3"/>
  <c r="T240" i="3"/>
  <c r="AB240" i="3"/>
  <c r="W242" i="3"/>
  <c r="AB447" i="3"/>
  <c r="Z241" i="3"/>
  <c r="AA238" i="3"/>
  <c r="Z253" i="3"/>
  <c r="AB255" i="3"/>
  <c r="AA258" i="3"/>
  <c r="AA263" i="3"/>
  <c r="Z266" i="3"/>
  <c r="AB268" i="3"/>
  <c r="AA271" i="3"/>
  <c r="V273" i="3"/>
  <c r="AB287" i="3"/>
  <c r="Z303" i="3"/>
  <c r="AB305" i="3"/>
  <c r="Z308" i="3"/>
  <c r="AB310" i="3"/>
  <c r="AA313" i="3"/>
  <c r="Z314" i="3"/>
  <c r="AB316" i="3"/>
  <c r="Z321" i="3"/>
  <c r="U275" i="3"/>
  <c r="Z323" i="3"/>
  <c r="AB325" i="3"/>
  <c r="AA328" i="3"/>
  <c r="Z331" i="3"/>
  <c r="AB333" i="3"/>
  <c r="AA336" i="3"/>
  <c r="Z339" i="3"/>
  <c r="AA277" i="3"/>
  <c r="AB279" i="3"/>
  <c r="AA342" i="3"/>
  <c r="Z345" i="3"/>
  <c r="AB347" i="3"/>
  <c r="Z350" i="3"/>
  <c r="AB352" i="3"/>
  <c r="AA355" i="3"/>
  <c r="Z358" i="3"/>
  <c r="AB360" i="3"/>
  <c r="AA363" i="3"/>
  <c r="Z369" i="3"/>
  <c r="AB285" i="3"/>
  <c r="AB372" i="3"/>
  <c r="W375" i="3"/>
  <c r="AB376" i="3"/>
  <c r="W378" i="3"/>
  <c r="AB379" i="3"/>
  <c r="AA382" i="3"/>
  <c r="Z385" i="3"/>
  <c r="X386" i="3"/>
  <c r="V387" i="3"/>
  <c r="T388" i="3"/>
  <c r="AB388" i="3"/>
  <c r="Z389" i="3"/>
  <c r="AA393" i="3"/>
  <c r="AA402" i="3"/>
  <c r="AA407" i="3"/>
  <c r="Z410" i="3"/>
  <c r="Z10" i="3"/>
  <c r="AB121" i="3"/>
  <c r="Z414" i="3"/>
  <c r="AB417" i="3"/>
  <c r="AA420" i="3"/>
  <c r="Z423" i="3"/>
  <c r="AB425" i="3"/>
  <c r="T428" i="3"/>
  <c r="AB428" i="3"/>
  <c r="AA289" i="3"/>
  <c r="Z292" i="3"/>
  <c r="AB294" i="3"/>
  <c r="W296" i="3"/>
  <c r="AB297" i="3"/>
  <c r="AA300" i="3"/>
  <c r="AB432" i="3"/>
  <c r="AB435" i="3"/>
  <c r="AA437" i="3"/>
  <c r="AB439" i="3"/>
  <c r="Z441" i="3"/>
  <c r="AB443" i="3"/>
  <c r="U240" i="3"/>
  <c r="Z444" i="3"/>
  <c r="Z446" i="3"/>
  <c r="X242" i="3"/>
  <c r="Z448" i="3"/>
  <c r="Z236" i="3"/>
  <c r="AA241" i="3"/>
  <c r="AB238" i="3"/>
  <c r="AA253" i="3"/>
  <c r="Z256" i="3"/>
  <c r="AB258" i="3"/>
  <c r="Z261" i="3"/>
  <c r="AB263" i="3"/>
  <c r="AA266" i="3"/>
  <c r="Z269" i="3"/>
  <c r="AB271" i="3"/>
  <c r="W273" i="3"/>
  <c r="Z288" i="3"/>
  <c r="AA303" i="3"/>
  <c r="AA308" i="3"/>
  <c r="Z311" i="3"/>
  <c r="AB313" i="3"/>
  <c r="AA314" i="3"/>
  <c r="AA321" i="3"/>
  <c r="V275" i="3"/>
  <c r="AA323" i="3"/>
  <c r="Z326" i="3"/>
  <c r="AB328" i="3"/>
  <c r="AA331" i="3"/>
  <c r="Z334" i="3"/>
  <c r="AB336" i="3"/>
  <c r="AA339" i="3"/>
  <c r="AB277" i="3"/>
  <c r="Z340" i="3"/>
  <c r="AB342" i="3"/>
  <c r="AA345" i="3"/>
  <c r="Z348" i="3"/>
  <c r="AA350" i="3"/>
  <c r="Z353" i="3"/>
  <c r="AB355" i="3"/>
  <c r="Z357" i="3"/>
  <c r="AA358" i="3"/>
  <c r="Z361" i="3"/>
  <c r="AB363" i="3"/>
  <c r="AA369" i="3"/>
  <c r="Z374" i="3"/>
  <c r="X375" i="3"/>
  <c r="Z377" i="3"/>
  <c r="X378" i="3"/>
  <c r="Z380" i="3"/>
  <c r="AB382" i="3"/>
  <c r="AA385" i="3"/>
  <c r="Y386" i="3"/>
  <c r="W387" i="3"/>
  <c r="U388" i="3"/>
  <c r="S389" i="3"/>
  <c r="AA389" i="3"/>
  <c r="AB393" i="3"/>
  <c r="Z227" i="3"/>
  <c r="Z396" i="3"/>
  <c r="Z398" i="3"/>
  <c r="Z400" i="3"/>
  <c r="AB402" i="3"/>
  <c r="Z405" i="3"/>
  <c r="AB407" i="3"/>
  <c r="AA410" i="3"/>
  <c r="AA10" i="3"/>
  <c r="AA414" i="3"/>
  <c r="Z418" i="3"/>
  <c r="AB420" i="3"/>
  <c r="AA423" i="3"/>
  <c r="Z426" i="3"/>
  <c r="U428" i="3"/>
  <c r="Z429" i="3"/>
  <c r="AB289" i="3"/>
  <c r="AA292" i="3"/>
  <c r="Z295" i="3"/>
  <c r="X296" i="3"/>
  <c r="Z298" i="3"/>
  <c r="AB300" i="3"/>
  <c r="Z434" i="3"/>
  <c r="Z433" i="3"/>
  <c r="AB437" i="3"/>
  <c r="Z440" i="3"/>
  <c r="AA441" i="3"/>
  <c r="AA237" i="3"/>
  <c r="AB241" i="3"/>
  <c r="Z251" i="3"/>
  <c r="AB253" i="3"/>
  <c r="AA256" i="3"/>
  <c r="Z259" i="3"/>
  <c r="AA261" i="3"/>
  <c r="Z264" i="3"/>
  <c r="AB266" i="3"/>
  <c r="AA269" i="3"/>
  <c r="Z272" i="3"/>
  <c r="X273" i="3"/>
  <c r="AA288" i="3"/>
  <c r="AB303" i="3"/>
  <c r="Z306" i="3"/>
  <c r="AB308" i="3"/>
  <c r="AA311" i="3"/>
  <c r="AB314" i="3"/>
  <c r="Z319" i="3"/>
  <c r="AB321" i="3"/>
  <c r="W275" i="3"/>
  <c r="AB323" i="3"/>
  <c r="AA326" i="3"/>
  <c r="Z329" i="3"/>
  <c r="AB331" i="3"/>
  <c r="AA334" i="3"/>
  <c r="Z337" i="3"/>
  <c r="AB339" i="3"/>
  <c r="AA340" i="3"/>
  <c r="Z343" i="3"/>
  <c r="AB345" i="3"/>
  <c r="AA348" i="3"/>
  <c r="AB350" i="3"/>
  <c r="AA353" i="3"/>
  <c r="Z356" i="3"/>
  <c r="AA357" i="3"/>
  <c r="AB358" i="3"/>
  <c r="AA361" i="3"/>
  <c r="Z364" i="3"/>
  <c r="AB369" i="3"/>
  <c r="AA374" i="3"/>
  <c r="Y375" i="3"/>
  <c r="AA377" i="3"/>
  <c r="Y378" i="3"/>
  <c r="AA380" i="3"/>
  <c r="Z383" i="3"/>
  <c r="AB385" i="3"/>
  <c r="Z386" i="3"/>
  <c r="X387" i="3"/>
  <c r="V388" i="3"/>
  <c r="T389" i="3"/>
  <c r="AB389" i="3"/>
  <c r="Z394" i="3"/>
  <c r="AA227" i="3"/>
  <c r="AA396" i="3"/>
  <c r="AA398" i="3"/>
  <c r="AA400" i="3"/>
  <c r="Z403" i="3"/>
  <c r="AA405" i="3"/>
  <c r="Z408" i="3"/>
  <c r="AB410" i="3"/>
  <c r="AB10" i="3"/>
  <c r="Z412" i="3"/>
  <c r="AB414" i="3"/>
  <c r="AA418" i="3"/>
  <c r="Z421" i="3"/>
  <c r="AB423" i="3"/>
  <c r="AA426" i="3"/>
  <c r="V428" i="3"/>
  <c r="AA429" i="3"/>
  <c r="Z290" i="3"/>
  <c r="AB292" i="3"/>
  <c r="AA295" i="3"/>
  <c r="Y296" i="3"/>
  <c r="AA298" i="3"/>
  <c r="Z301" i="3"/>
  <c r="AA434" i="3"/>
  <c r="AA433" i="3"/>
  <c r="AA440" i="3"/>
  <c r="AB441" i="3"/>
  <c r="W240" i="3"/>
  <c r="AB444" i="3"/>
  <c r="AB446" i="3"/>
  <c r="Z242" i="3"/>
  <c r="AB448" i="3"/>
  <c r="AA446" i="3"/>
  <c r="Z245" i="3"/>
  <c r="AB450" i="3"/>
  <c r="AA250" i="3"/>
  <c r="Y460" i="3"/>
  <c r="AB489" i="3"/>
  <c r="AB490" i="3"/>
  <c r="AA500" i="3"/>
  <c r="W516" i="3"/>
  <c r="U517" i="3"/>
  <c r="Z504" i="3"/>
  <c r="R216" i="3"/>
  <c r="R388" i="3"/>
  <c r="R517" i="3"/>
  <c r="T242" i="3"/>
  <c r="AA245" i="3"/>
  <c r="Z247" i="3"/>
  <c r="AB250" i="3"/>
  <c r="Z460" i="3"/>
  <c r="Z469" i="3"/>
  <c r="Z498" i="3"/>
  <c r="AB500" i="3"/>
  <c r="X516" i="3"/>
  <c r="V517" i="3"/>
  <c r="AA504" i="3"/>
  <c r="R223" i="3"/>
  <c r="R389" i="3"/>
  <c r="V240" i="3"/>
  <c r="Y242" i="3"/>
  <c r="AB245" i="3"/>
  <c r="AA247" i="3"/>
  <c r="S460" i="3"/>
  <c r="AA460" i="3"/>
  <c r="AA469" i="3"/>
  <c r="Z491" i="3"/>
  <c r="AA498" i="3"/>
  <c r="Z501" i="3"/>
  <c r="Y516" i="3"/>
  <c r="W517" i="3"/>
  <c r="AB504" i="3"/>
  <c r="R273" i="3"/>
  <c r="R428" i="3"/>
  <c r="Y240" i="3"/>
  <c r="AB242" i="3"/>
  <c r="Z246" i="3"/>
  <c r="AB247" i="3"/>
  <c r="T460" i="3"/>
  <c r="AB460" i="3"/>
  <c r="AB469" i="3"/>
  <c r="Z488" i="3"/>
  <c r="AA491" i="3"/>
  <c r="AB498" i="3"/>
  <c r="AA501" i="3"/>
  <c r="Z516" i="3"/>
  <c r="X517" i="3"/>
  <c r="R275" i="3"/>
  <c r="R296" i="3"/>
  <c r="AA444" i="3"/>
  <c r="AA448" i="3"/>
  <c r="AA246" i="3"/>
  <c r="Z248" i="3"/>
  <c r="Z456" i="3"/>
  <c r="U460" i="3"/>
  <c r="Z461" i="3"/>
  <c r="AA488" i="3"/>
  <c r="AB491" i="3"/>
  <c r="Z499" i="3"/>
  <c r="AB501" i="3"/>
  <c r="S516" i="3"/>
  <c r="AA516" i="3"/>
  <c r="Y517" i="3"/>
  <c r="Z503" i="3"/>
  <c r="R375" i="3"/>
  <c r="R240" i="3"/>
  <c r="AA445" i="3"/>
  <c r="Z449" i="3"/>
  <c r="AB246" i="3"/>
  <c r="AA248" i="3"/>
  <c r="AA456" i="3"/>
  <c r="V460" i="3"/>
  <c r="AA461" i="3"/>
  <c r="AB488" i="3"/>
  <c r="AA499" i="3"/>
  <c r="Z502" i="3"/>
  <c r="T516" i="3"/>
  <c r="AB516" i="3"/>
  <c r="Z517" i="3"/>
  <c r="AA503" i="3"/>
  <c r="R378" i="3"/>
  <c r="R242" i="3"/>
  <c r="AA449" i="3"/>
  <c r="Z450" i="3"/>
  <c r="AB248" i="3"/>
  <c r="AB456" i="3"/>
  <c r="W460" i="3"/>
  <c r="AB461" i="3"/>
  <c r="Z489" i="3"/>
  <c r="Z490" i="3"/>
  <c r="AB499" i="3"/>
  <c r="AA502" i="3"/>
  <c r="U516" i="3"/>
  <c r="S517" i="3"/>
  <c r="AA517" i="3"/>
  <c r="AB503" i="3"/>
  <c r="R386" i="3"/>
  <c r="R460" i="3"/>
  <c r="AB449" i="3"/>
  <c r="AA450" i="3"/>
  <c r="Z250" i="3"/>
  <c r="X460" i="3"/>
  <c r="AA489" i="3"/>
  <c r="AA490" i="3"/>
  <c r="Z500" i="3"/>
  <c r="AB502" i="3"/>
  <c r="V516" i="3"/>
  <c r="T517" i="3"/>
  <c r="AB517" i="3"/>
  <c r="R17" i="3"/>
  <c r="R387" i="3"/>
  <c r="R516" i="3"/>
  <c r="AC250" i="3"/>
  <c r="AC428" i="3"/>
  <c r="AC397" i="3"/>
  <c r="AC359" i="3"/>
  <c r="AC334" i="3"/>
  <c r="AC273" i="3"/>
  <c r="AC14" i="3"/>
  <c r="AC191" i="3"/>
  <c r="AC163" i="3"/>
  <c r="AC141" i="3"/>
  <c r="AC94" i="3"/>
  <c r="AC66" i="3"/>
  <c r="AC40" i="3"/>
  <c r="AC444" i="3"/>
  <c r="AC430" i="3"/>
  <c r="AC404" i="3"/>
  <c r="AC380" i="3"/>
  <c r="AC353" i="3"/>
  <c r="AC328" i="3"/>
  <c r="AC267" i="3"/>
  <c r="AC232" i="3"/>
  <c r="AC208" i="3"/>
  <c r="AC185" i="3"/>
  <c r="AC143" i="3"/>
  <c r="AC112" i="3"/>
  <c r="AC74" i="3"/>
  <c r="AC49" i="3"/>
  <c r="AC15" i="3"/>
  <c r="AC247" i="3"/>
  <c r="AC300" i="3"/>
  <c r="AC57" i="3"/>
  <c r="AC393" i="3"/>
  <c r="AC365" i="3"/>
  <c r="AC324" i="3"/>
  <c r="AC263" i="3"/>
  <c r="AC212" i="3"/>
  <c r="AC189" i="3"/>
  <c r="AC165" i="3"/>
  <c r="AC128" i="3"/>
  <c r="AC104" i="3"/>
  <c r="AC76" i="3"/>
  <c r="AC38" i="3"/>
  <c r="AC488" i="3"/>
  <c r="AC503" i="3"/>
  <c r="AC450" i="3"/>
  <c r="AC291" i="3"/>
  <c r="AC406" i="3"/>
  <c r="AC364" i="3"/>
  <c r="AC331" i="3"/>
  <c r="AC288" i="3"/>
  <c r="AC241" i="3"/>
  <c r="AC215" i="3"/>
  <c r="AC180" i="3"/>
  <c r="AC136" i="3"/>
  <c r="AC91" i="3"/>
  <c r="AC31" i="3"/>
  <c r="AC516" i="3"/>
  <c r="AC301" i="3"/>
  <c r="AC121" i="3"/>
  <c r="AC385" i="3"/>
  <c r="AC350" i="3"/>
  <c r="AC325" i="3"/>
  <c r="AC257" i="3"/>
  <c r="AC199" i="3"/>
  <c r="AC170" i="3"/>
  <c r="AC140" i="3"/>
  <c r="AC105" i="3"/>
  <c r="AC83" i="3"/>
  <c r="AC53" i="3"/>
  <c r="AC501" i="3"/>
  <c r="AC440" i="3"/>
  <c r="AC243" i="3"/>
  <c r="AC382" i="3"/>
  <c r="AC355" i="3"/>
  <c r="AC330" i="3"/>
  <c r="AC305" i="3"/>
  <c r="AC254" i="3"/>
  <c r="AC210" i="3"/>
  <c r="AC164" i="3"/>
  <c r="AC145" i="3"/>
  <c r="AC120" i="3"/>
  <c r="AC90" i="3"/>
  <c r="AC50" i="3"/>
  <c r="AC498" i="3"/>
  <c r="AC441" i="3"/>
  <c r="AC421" i="3"/>
  <c r="AC387" i="3"/>
  <c r="AC345" i="3"/>
  <c r="AC309" i="3"/>
  <c r="AC251" i="3"/>
  <c r="AC226" i="3"/>
  <c r="AC184" i="3"/>
  <c r="AC148" i="3"/>
  <c r="AC118" i="3"/>
  <c r="AC85" i="3"/>
  <c r="AC59" i="3"/>
  <c r="AC23" i="3"/>
  <c r="AC445" i="3"/>
  <c r="AC289" i="3"/>
  <c r="AC389" i="3"/>
  <c r="AC354" i="3"/>
  <c r="AC329" i="3"/>
  <c r="AC268" i="3"/>
  <c r="AC214" i="3"/>
  <c r="AC186" i="3"/>
  <c r="AC415" i="3"/>
  <c r="AC113" i="3"/>
  <c r="AC79" i="3"/>
  <c r="AC29" i="3"/>
  <c r="AC18" i="3"/>
  <c r="AB274" i="3"/>
  <c r="AA274" i="3"/>
  <c r="AC447" i="3"/>
  <c r="AC420" i="3"/>
  <c r="AC395" i="3"/>
  <c r="AC351" i="3"/>
  <c r="AC326" i="3"/>
  <c r="AC265" i="3"/>
  <c r="AC221" i="3"/>
  <c r="AC183" i="3"/>
  <c r="AC155" i="3"/>
  <c r="AC130" i="3"/>
  <c r="AC87" i="3"/>
  <c r="AC58" i="3"/>
  <c r="AC22" i="3"/>
  <c r="AC442" i="3"/>
  <c r="AC422" i="3"/>
  <c r="AC398" i="3"/>
  <c r="AC371" i="3"/>
  <c r="AC346" i="3"/>
  <c r="AC321" i="3"/>
  <c r="AC260" i="3"/>
  <c r="AC32" i="3"/>
  <c r="AC225" i="3"/>
  <c r="AC179" i="3"/>
  <c r="AC132" i="3"/>
  <c r="AC106" i="3"/>
  <c r="AC68" i="3"/>
  <c r="AC42" i="3"/>
  <c r="AC446" i="3"/>
  <c r="AC292" i="3"/>
  <c r="AC407" i="3"/>
  <c r="AC384" i="3"/>
  <c r="AC349" i="3"/>
  <c r="AC316" i="3"/>
  <c r="AC256" i="3"/>
  <c r="AC216" i="3"/>
  <c r="AC181" i="3"/>
  <c r="AC161" i="3"/>
  <c r="AC122" i="3"/>
  <c r="AC99" i="3"/>
  <c r="AC64" i="3"/>
  <c r="AC20" i="3"/>
  <c r="AC469" i="3"/>
  <c r="AB273" i="3"/>
  <c r="AA273" i="3"/>
  <c r="AC490" i="3"/>
  <c r="AC436" i="3"/>
  <c r="AC425" i="3"/>
  <c r="AC383" i="3"/>
  <c r="AC356" i="3"/>
  <c r="AC323" i="3"/>
  <c r="AC270" i="3"/>
  <c r="AC224" i="3"/>
  <c r="AC229" i="3"/>
  <c r="AC174" i="3"/>
  <c r="AC127" i="3"/>
  <c r="AC81" i="3"/>
  <c r="AC51" i="3"/>
  <c r="AC499" i="3"/>
  <c r="AC460" i="3"/>
  <c r="AC293" i="3"/>
  <c r="AC408" i="3"/>
  <c r="AC377" i="3"/>
  <c r="AC343" i="3"/>
  <c r="AC307" i="3"/>
  <c r="AC235" i="3"/>
  <c r="AC190" i="3"/>
  <c r="AC166" i="3"/>
  <c r="AC129" i="3"/>
  <c r="AC102" i="3"/>
  <c r="AC77" i="3"/>
  <c r="AC46" i="3"/>
  <c r="AC489" i="3"/>
  <c r="AC298" i="3"/>
  <c r="AC405" i="3"/>
  <c r="AC374" i="3"/>
  <c r="AC348" i="3"/>
  <c r="AC275" i="3"/>
  <c r="AC287" i="3"/>
  <c r="AC239" i="3"/>
  <c r="AC206" i="3"/>
  <c r="AC159" i="3"/>
  <c r="AC138" i="3"/>
  <c r="AC114" i="3"/>
  <c r="AC80" i="3"/>
  <c r="AC44" i="3"/>
  <c r="AC435" i="3"/>
  <c r="AC412" i="3"/>
  <c r="AC379" i="3"/>
  <c r="AC335" i="3"/>
  <c r="AC274" i="3"/>
  <c r="AC236" i="3"/>
  <c r="AC207" i="3"/>
  <c r="AC178" i="3"/>
  <c r="AC142" i="3"/>
  <c r="AC111" i="3"/>
  <c r="AC78" i="3"/>
  <c r="AC55" i="3"/>
  <c r="AC12" i="3"/>
  <c r="AC443" i="3"/>
  <c r="AC423" i="3"/>
  <c r="AC381" i="3"/>
  <c r="AC347" i="3"/>
  <c r="AC322" i="3"/>
  <c r="AC253" i="3"/>
  <c r="AC209" i="3"/>
  <c r="AC172" i="3"/>
  <c r="AC144" i="3"/>
  <c r="AC97" i="3"/>
  <c r="AC75" i="3"/>
  <c r="AC26" i="3"/>
  <c r="AC17" i="3"/>
  <c r="AC431" i="3"/>
  <c r="AC409" i="3"/>
  <c r="AC386" i="3"/>
  <c r="AC344" i="3"/>
  <c r="AC319" i="3"/>
  <c r="AC258" i="3"/>
  <c r="AC217" i="3"/>
  <c r="AC171" i="3"/>
  <c r="AC150" i="3"/>
  <c r="AC123" i="3"/>
  <c r="AC84" i="3"/>
  <c r="AC54" i="3"/>
  <c r="AC434" i="3"/>
  <c r="AC413" i="3"/>
  <c r="AC227" i="3"/>
  <c r="AC361" i="3"/>
  <c r="AC278" i="3"/>
  <c r="AC310" i="3"/>
  <c r="AC252" i="3"/>
  <c r="AC222" i="3"/>
  <c r="AC204" i="3"/>
  <c r="AC168" i="3"/>
  <c r="AC125" i="3"/>
  <c r="AC96" i="3"/>
  <c r="AC60" i="3"/>
  <c r="AC24" i="3"/>
  <c r="AC437" i="3"/>
  <c r="AC426" i="3"/>
  <c r="AC400" i="3"/>
  <c r="AC376" i="3"/>
  <c r="AC342" i="3"/>
  <c r="AC306" i="3"/>
  <c r="AC244" i="3"/>
  <c r="AC230" i="3"/>
  <c r="AC175" i="3"/>
  <c r="AC149" i="3"/>
  <c r="AC116" i="3"/>
  <c r="AC92" i="3"/>
  <c r="AC52" i="3"/>
  <c r="AC517" i="3"/>
  <c r="Z274" i="3"/>
  <c r="AC461" i="3"/>
  <c r="AC432" i="3"/>
  <c r="AC417" i="3"/>
  <c r="AC375" i="3"/>
  <c r="AC341" i="3"/>
  <c r="AC315" i="3"/>
  <c r="AC262" i="3"/>
  <c r="AC218" i="3"/>
  <c r="AC200" i="3"/>
  <c r="AC160" i="3"/>
  <c r="AC115" i="3"/>
  <c r="AC70" i="3"/>
  <c r="AC37" i="3"/>
  <c r="AC248" i="3"/>
  <c r="AC427" i="3"/>
  <c r="AC401" i="3"/>
  <c r="AC285" i="3"/>
  <c r="AC276" i="3"/>
  <c r="AC272" i="3"/>
  <c r="AC220" i="3"/>
  <c r="AC182" i="3"/>
  <c r="AC162" i="3"/>
  <c r="AC117" i="3"/>
  <c r="AC100" i="3"/>
  <c r="AC71" i="3"/>
  <c r="AC39" i="3"/>
  <c r="AC290" i="3"/>
  <c r="AC399" i="3"/>
  <c r="AC368" i="3"/>
  <c r="AC340" i="3"/>
  <c r="AC314" i="3"/>
  <c r="AC269" i="3"/>
  <c r="AC234" i="3"/>
  <c r="AC187" i="3"/>
  <c r="AC153" i="3"/>
  <c r="AC134" i="3"/>
  <c r="AC107" i="3"/>
  <c r="AC62" i="3"/>
  <c r="AC19" i="3"/>
  <c r="AC448" i="3"/>
  <c r="AC295" i="3"/>
  <c r="AC410" i="3"/>
  <c r="AC360" i="3"/>
  <c r="AC327" i="3"/>
  <c r="AC266" i="3"/>
  <c r="AC231" i="3"/>
  <c r="AC203" i="3"/>
  <c r="AC156" i="3"/>
  <c r="AC131" i="3"/>
  <c r="AC103" i="3"/>
  <c r="AC73" i="3"/>
  <c r="AC48" i="3"/>
  <c r="AC491" i="3"/>
  <c r="AC456" i="3"/>
  <c r="AC439" i="3"/>
  <c r="AC414" i="3"/>
  <c r="AC372" i="3"/>
  <c r="AC279" i="3"/>
  <c r="AC311" i="3"/>
  <c r="AC233" i="3"/>
  <c r="AC205" i="3"/>
  <c r="AC158" i="3"/>
  <c r="AC137" i="3"/>
  <c r="AC89" i="3"/>
  <c r="AC69" i="3"/>
  <c r="AC43" i="3"/>
  <c r="Z273" i="3"/>
  <c r="AC294" i="3"/>
  <c r="AC402" i="3"/>
  <c r="AC378" i="3"/>
  <c r="AC277" i="3"/>
  <c r="AC308" i="3"/>
  <c r="AC238" i="3"/>
  <c r="AC202" i="3"/>
  <c r="AC167" i="3"/>
  <c r="AC147" i="3"/>
  <c r="AC101" i="3"/>
  <c r="AC72" i="3"/>
  <c r="AC47" i="3"/>
  <c r="AC502" i="3"/>
  <c r="AC449" i="3"/>
  <c r="AC296" i="3"/>
  <c r="AC411" i="3"/>
  <c r="AC388" i="3"/>
  <c r="AC357" i="3"/>
  <c r="AC336" i="3"/>
  <c r="AC303" i="3"/>
  <c r="AC237" i="3"/>
  <c r="AC213" i="3"/>
  <c r="AC194" i="3"/>
  <c r="AC157" i="3"/>
  <c r="AC119" i="3"/>
  <c r="AC88" i="3"/>
  <c r="AC56" i="3"/>
  <c r="AC13" i="3"/>
  <c r="AC433" i="3"/>
  <c r="AC418" i="3"/>
  <c r="AC396" i="3"/>
  <c r="AC284" i="3"/>
  <c r="AC332" i="3"/>
  <c r="AC271" i="3"/>
  <c r="AC219" i="3"/>
  <c r="AC198" i="3"/>
  <c r="AC169" i="3"/>
  <c r="AC139" i="3"/>
  <c r="AC109" i="3"/>
  <c r="AC82" i="3"/>
  <c r="AC45" i="3"/>
  <c r="AC500" i="3"/>
  <c r="AC299" i="3"/>
  <c r="AC10" i="3"/>
  <c r="AC369" i="3"/>
  <c r="AC339" i="3"/>
  <c r="AC313" i="3"/>
  <c r="AC255" i="3"/>
  <c r="AC211" i="3"/>
  <c r="AC188" i="3"/>
  <c r="AC154" i="3"/>
  <c r="AC108" i="3"/>
  <c r="AC63" i="3"/>
  <c r="AC504" i="3"/>
  <c r="AC242" i="3"/>
  <c r="AC419" i="3"/>
  <c r="AC394" i="3"/>
  <c r="AC358" i="3"/>
  <c r="AC333" i="3"/>
  <c r="AC264" i="3"/>
  <c r="AC201" i="3"/>
  <c r="AC176" i="3"/>
  <c r="AC146" i="3"/>
  <c r="AC110" i="3"/>
  <c r="AC93" i="3"/>
  <c r="AC65" i="3"/>
  <c r="AC21" i="3"/>
  <c r="AC246" i="3"/>
  <c r="AC424" i="3"/>
  <c r="AC392" i="3"/>
  <c r="AC363" i="3"/>
  <c r="AC338" i="3"/>
  <c r="AC312" i="3"/>
  <c r="AC261" i="3"/>
  <c r="AC223" i="3"/>
  <c r="AC173" i="3"/>
  <c r="AC416" i="3"/>
  <c r="AC126" i="3"/>
  <c r="AC98" i="3"/>
  <c r="AC30" i="3"/>
  <c r="AC33" i="3"/>
  <c r="AC240" i="3"/>
  <c r="AC429" i="3"/>
  <c r="AC403" i="3"/>
  <c r="AC352" i="3"/>
  <c r="AC320" i="3"/>
  <c r="AC259" i="3"/>
  <c r="AC16" i="3"/>
  <c r="AC192" i="3"/>
  <c r="AC151" i="3"/>
  <c r="AC124" i="3"/>
  <c r="AC95" i="3"/>
  <c r="AC67" i="3"/>
  <c r="AC41" i="3"/>
  <c r="AC245" i="3"/>
  <c r="AC297" i="3"/>
  <c r="AC228" i="3"/>
  <c r="AC362" i="3"/>
  <c r="AC337" i="3"/>
  <c r="AC304" i="3"/>
  <c r="AC34" i="3"/>
  <c r="AC195" i="3"/>
  <c r="AC152" i="3"/>
  <c r="AC133" i="3"/>
  <c r="AC86" i="3"/>
  <c r="AC61" i="3"/>
  <c r="AC25" i="3"/>
  <c r="AC514" i="3"/>
  <c r="AA514" i="3"/>
  <c r="AB514" i="3"/>
  <c r="Z514" i="3"/>
  <c r="AC513" i="3"/>
  <c r="AB625" i="3"/>
  <c r="AB515" i="3"/>
  <c r="AC607" i="3"/>
  <c r="AB513" i="3"/>
  <c r="Z513" i="3"/>
  <c r="AC625" i="3"/>
  <c r="AA513" i="3"/>
  <c r="Z515" i="3"/>
  <c r="AA607" i="3"/>
  <c r="AC515" i="3"/>
  <c r="Z625" i="3"/>
  <c r="AB607" i="3"/>
  <c r="Z607" i="3"/>
  <c r="AA515" i="3"/>
  <c r="AA625" i="3"/>
  <c r="AC510" i="3"/>
  <c r="AB573" i="3"/>
  <c r="AA574" i="3"/>
  <c r="AC571" i="3"/>
  <c r="Z510" i="3"/>
  <c r="AB574" i="3"/>
  <c r="AA510" i="3"/>
  <c r="Z579" i="3"/>
  <c r="AC574" i="3"/>
  <c r="AC573" i="3"/>
  <c r="AB510" i="3"/>
  <c r="AA579" i="3"/>
  <c r="AC579" i="3"/>
  <c r="Z571" i="3"/>
  <c r="AB579" i="3"/>
  <c r="AA571" i="3"/>
  <c r="AB571" i="3"/>
  <c r="Z573" i="3"/>
  <c r="AA573" i="3"/>
  <c r="Z574" i="3"/>
  <c r="AC652" i="3"/>
  <c r="Z652" i="3"/>
  <c r="AA652" i="3"/>
  <c r="AB652" i="3"/>
  <c r="AC626" i="3"/>
  <c r="AC634" i="3"/>
  <c r="AC622" i="3"/>
  <c r="AC631" i="3"/>
  <c r="AC619" i="3"/>
  <c r="AC618" i="3"/>
  <c r="Z627" i="3"/>
  <c r="AB644" i="3"/>
  <c r="AA626" i="3"/>
  <c r="Z635" i="3"/>
  <c r="AB650" i="3"/>
  <c r="AA623" i="3"/>
  <c r="Z633" i="3"/>
  <c r="AB640" i="3"/>
  <c r="AA631" i="3"/>
  <c r="Z638" i="3"/>
  <c r="AB648" i="3"/>
  <c r="AA619" i="3"/>
  <c r="Z629" i="3"/>
  <c r="AC651" i="3"/>
  <c r="AC648" i="3"/>
  <c r="AC645" i="3"/>
  <c r="AC644" i="3"/>
  <c r="AA627" i="3"/>
  <c r="Z636" i="3"/>
  <c r="AB626" i="3"/>
  <c r="AA635" i="3"/>
  <c r="Z642" i="3"/>
  <c r="AB623" i="3"/>
  <c r="AA633" i="3"/>
  <c r="Z621" i="3"/>
  <c r="AB631" i="3"/>
  <c r="AA638" i="3"/>
  <c r="Z632" i="3"/>
  <c r="AB619" i="3"/>
  <c r="AA629" i="3"/>
  <c r="AC643" i="3"/>
  <c r="AC640" i="3"/>
  <c r="AC637" i="3"/>
  <c r="AC636" i="3"/>
  <c r="AB627" i="3"/>
  <c r="AA636" i="3"/>
  <c r="Z651" i="3"/>
  <c r="AB635" i="3"/>
  <c r="AA642" i="3"/>
  <c r="Z649" i="3"/>
  <c r="AB633" i="3"/>
  <c r="AA621" i="3"/>
  <c r="Z620" i="3"/>
  <c r="AB638" i="3"/>
  <c r="AA632" i="3"/>
  <c r="Z645" i="3"/>
  <c r="AB629" i="3"/>
  <c r="AC635" i="3"/>
  <c r="AC632" i="3"/>
  <c r="AC623" i="3"/>
  <c r="AC629" i="3"/>
  <c r="AC628" i="3"/>
  <c r="Z618" i="3"/>
  <c r="AB636" i="3"/>
  <c r="AA651" i="3"/>
  <c r="Z624" i="3"/>
  <c r="AB642" i="3"/>
  <c r="AA649" i="3"/>
  <c r="Z622" i="3"/>
  <c r="AB621" i="3"/>
  <c r="AA620" i="3"/>
  <c r="Z630" i="3"/>
  <c r="AB632" i="3"/>
  <c r="AA645" i="3"/>
  <c r="AC624" i="3"/>
  <c r="AC646" i="3"/>
  <c r="AA618" i="3"/>
  <c r="Z628" i="3"/>
  <c r="AB651" i="3"/>
  <c r="AA624" i="3"/>
  <c r="Z634" i="3"/>
  <c r="AB649" i="3"/>
  <c r="AA622" i="3"/>
  <c r="Z647" i="3"/>
  <c r="AB620" i="3"/>
  <c r="AA630" i="3"/>
  <c r="Z639" i="3"/>
  <c r="AB645" i="3"/>
  <c r="AC649" i="3"/>
  <c r="AC621" i="3"/>
  <c r="AB618" i="3"/>
  <c r="AA628" i="3"/>
  <c r="Z643" i="3"/>
  <c r="AB624" i="3"/>
  <c r="AA634" i="3"/>
  <c r="Z641" i="3"/>
  <c r="AB622" i="3"/>
  <c r="AA647" i="3"/>
  <c r="Z646" i="3"/>
  <c r="AB630" i="3"/>
  <c r="AA639" i="3"/>
  <c r="Z637" i="3"/>
  <c r="AC650" i="3"/>
  <c r="AC641" i="3"/>
  <c r="AC647" i="3"/>
  <c r="AC620" i="3"/>
  <c r="AC638" i="3"/>
  <c r="Z644" i="3"/>
  <c r="AB628" i="3"/>
  <c r="AA643" i="3"/>
  <c r="Z650" i="3"/>
  <c r="AB634" i="3"/>
  <c r="AA641" i="3"/>
  <c r="Z640" i="3"/>
  <c r="AB647" i="3"/>
  <c r="AA646" i="3"/>
  <c r="Z648" i="3"/>
  <c r="AB639" i="3"/>
  <c r="AA637" i="3"/>
  <c r="AC642" i="3"/>
  <c r="AC633" i="3"/>
  <c r="AC639" i="3"/>
  <c r="AC630" i="3"/>
  <c r="AC627" i="3"/>
  <c r="AA644" i="3"/>
  <c r="Z626" i="3"/>
  <c r="AB643" i="3"/>
  <c r="AA650" i="3"/>
  <c r="Z623" i="3"/>
  <c r="AB641" i="3"/>
  <c r="AA640" i="3"/>
  <c r="Z631" i="3"/>
  <c r="AB646" i="3"/>
  <c r="AA648" i="3"/>
  <c r="Z619" i="3"/>
  <c r="AB637" i="3"/>
  <c r="AC493" i="3"/>
  <c r="AB493" i="3"/>
  <c r="AA493" i="3"/>
  <c r="Z493" i="3"/>
  <c r="H369" i="3"/>
  <c r="W8" i="3"/>
  <c r="S385" i="3"/>
  <c r="K385" i="3"/>
  <c r="R384" i="3"/>
  <c r="J384" i="3"/>
  <c r="Y134" i="3"/>
  <c r="Q134" i="3"/>
  <c r="I134" i="3"/>
  <c r="X300" i="3"/>
  <c r="P300" i="3"/>
  <c r="H300" i="3"/>
  <c r="W298" i="3"/>
  <c r="O298" i="3"/>
  <c r="G298" i="3"/>
  <c r="L298" i="3"/>
  <c r="J300" i="3"/>
  <c r="R385" i="3"/>
  <c r="J385" i="3"/>
  <c r="Y384" i="3"/>
  <c r="Q384" i="3"/>
  <c r="I384" i="3"/>
  <c r="X134" i="3"/>
  <c r="P134" i="3"/>
  <c r="H134" i="3"/>
  <c r="W300" i="3"/>
  <c r="O300" i="3"/>
  <c r="G300" i="3"/>
  <c r="V298" i="3"/>
  <c r="N298" i="3"/>
  <c r="F298" i="3"/>
  <c r="T298" i="3"/>
  <c r="T300" i="3"/>
  <c r="L300" i="3"/>
  <c r="J134" i="3"/>
  <c r="H298" i="3"/>
  <c r="Y385" i="3"/>
  <c r="Q385" i="3"/>
  <c r="I385" i="3"/>
  <c r="X384" i="3"/>
  <c r="P384" i="3"/>
  <c r="H384" i="3"/>
  <c r="W134" i="3"/>
  <c r="O134" i="3"/>
  <c r="G134" i="3"/>
  <c r="V300" i="3"/>
  <c r="N300" i="3"/>
  <c r="F300" i="3"/>
  <c r="U298" i="3"/>
  <c r="M298" i="3"/>
  <c r="I298" i="3"/>
  <c r="K384" i="3"/>
  <c r="Q300" i="3"/>
  <c r="P298" i="3"/>
  <c r="X385" i="3"/>
  <c r="P385" i="3"/>
  <c r="H385" i="3"/>
  <c r="W384" i="3"/>
  <c r="O384" i="3"/>
  <c r="G384" i="3"/>
  <c r="V134" i="3"/>
  <c r="N134" i="3"/>
  <c r="F134" i="3"/>
  <c r="U300" i="3"/>
  <c r="M300" i="3"/>
  <c r="S134" i="3"/>
  <c r="R300" i="3"/>
  <c r="T385" i="3"/>
  <c r="Y300" i="3"/>
  <c r="W385" i="3"/>
  <c r="O385" i="3"/>
  <c r="G385" i="3"/>
  <c r="V384" i="3"/>
  <c r="N384" i="3"/>
  <c r="F384" i="3"/>
  <c r="U134" i="3"/>
  <c r="M134" i="3"/>
  <c r="S298" i="3"/>
  <c r="K298" i="3"/>
  <c r="T134" i="3"/>
  <c r="L134" i="3"/>
  <c r="J298" i="3"/>
  <c r="Q298" i="3"/>
  <c r="S384" i="3"/>
  <c r="I300" i="3"/>
  <c r="V385" i="3"/>
  <c r="N385" i="3"/>
  <c r="F385" i="3"/>
  <c r="U384" i="3"/>
  <c r="M384" i="3"/>
  <c r="S300" i="3"/>
  <c r="K300" i="3"/>
  <c r="R298" i="3"/>
  <c r="K134" i="3"/>
  <c r="Y298" i="3"/>
  <c r="L385" i="3"/>
  <c r="R134" i="3"/>
  <c r="X298" i="3"/>
  <c r="U385" i="3"/>
  <c r="M385" i="3"/>
  <c r="T384" i="3"/>
  <c r="L384" i="3"/>
  <c r="S514" i="3"/>
  <c r="X514" i="3"/>
  <c r="F514" i="3"/>
  <c r="X461" i="3"/>
  <c r="Y491" i="3"/>
  <c r="X500" i="3"/>
  <c r="Y8" i="3"/>
  <c r="X13" i="3"/>
  <c r="Y19" i="3"/>
  <c r="X22" i="3"/>
  <c r="Y29" i="3"/>
  <c r="X32" i="3"/>
  <c r="Y39" i="3"/>
  <c r="X42" i="3"/>
  <c r="Y47" i="3"/>
  <c r="X50" i="3"/>
  <c r="Y55" i="3"/>
  <c r="X58" i="3"/>
  <c r="Y63" i="3"/>
  <c r="X66" i="3"/>
  <c r="Y71" i="3"/>
  <c r="M514" i="3"/>
  <c r="V514" i="3"/>
  <c r="N514" i="3"/>
  <c r="Y461" i="3"/>
  <c r="X489" i="3"/>
  <c r="Y500" i="3"/>
  <c r="X503" i="3"/>
  <c r="Y13" i="3"/>
  <c r="X16" i="3"/>
  <c r="Y22" i="3"/>
  <c r="X25" i="3"/>
  <c r="Y32" i="3"/>
  <c r="X37" i="3"/>
  <c r="Y42" i="3"/>
  <c r="X45" i="3"/>
  <c r="Y50" i="3"/>
  <c r="X53" i="3"/>
  <c r="Y58" i="3"/>
  <c r="X61" i="3"/>
  <c r="Y66" i="3"/>
  <c r="X69" i="3"/>
  <c r="Y74" i="3"/>
  <c r="X77" i="3"/>
  <c r="Y82" i="3"/>
  <c r="X85" i="3"/>
  <c r="Y90" i="3"/>
  <c r="X93" i="3"/>
  <c r="Y98" i="3"/>
  <c r="X101" i="3"/>
  <c r="Y106" i="3"/>
  <c r="X109" i="3"/>
  <c r="Y114" i="3"/>
  <c r="X117" i="3"/>
  <c r="Y122" i="3"/>
  <c r="X125" i="3"/>
  <c r="Y130" i="3"/>
  <c r="X133" i="3"/>
  <c r="Y140" i="3"/>
  <c r="X143" i="3"/>
  <c r="Y148" i="3"/>
  <c r="X151" i="3"/>
  <c r="Y156" i="3"/>
  <c r="X159" i="3"/>
  <c r="Y164" i="3"/>
  <c r="X167" i="3"/>
  <c r="Y172" i="3"/>
  <c r="X175" i="3"/>
  <c r="Y181" i="3"/>
  <c r="X184" i="3"/>
  <c r="Y189" i="3"/>
  <c r="X192" i="3"/>
  <c r="Y200" i="3"/>
  <c r="U514" i="3"/>
  <c r="I514" i="3"/>
  <c r="Y489" i="3"/>
  <c r="X498" i="3"/>
  <c r="Y503" i="3"/>
  <c r="X10" i="3"/>
  <c r="Y16" i="3"/>
  <c r="X20" i="3"/>
  <c r="Y25" i="3"/>
  <c r="X30" i="3"/>
  <c r="Y37" i="3"/>
  <c r="X40" i="3"/>
  <c r="Y45" i="3"/>
  <c r="X48" i="3"/>
  <c r="Y53" i="3"/>
  <c r="X56" i="3"/>
  <c r="Y61" i="3"/>
  <c r="X64" i="3"/>
  <c r="Y69" i="3"/>
  <c r="G514" i="3"/>
  <c r="Q514" i="3"/>
  <c r="K514" i="3"/>
  <c r="X469" i="3"/>
  <c r="Y498" i="3"/>
  <c r="X501" i="3"/>
  <c r="Y10" i="3"/>
  <c r="X14" i="3"/>
  <c r="Y20" i="3"/>
  <c r="X23" i="3"/>
  <c r="Y30" i="3"/>
  <c r="X33" i="3"/>
  <c r="Y40" i="3"/>
  <c r="X43" i="3"/>
  <c r="Y48" i="3"/>
  <c r="X51" i="3"/>
  <c r="Y56" i="3"/>
  <c r="X59" i="3"/>
  <c r="Y64" i="3"/>
  <c r="X67" i="3"/>
  <c r="Y72" i="3"/>
  <c r="X75" i="3"/>
  <c r="Y80" i="3"/>
  <c r="X83" i="3"/>
  <c r="Y88" i="3"/>
  <c r="X91" i="3"/>
  <c r="Y96" i="3"/>
  <c r="X99" i="3"/>
  <c r="Y104" i="3"/>
  <c r="X107" i="3"/>
  <c r="Y112" i="3"/>
  <c r="X115" i="3"/>
  <c r="Y120" i="3"/>
  <c r="X123" i="3"/>
  <c r="Y128" i="3"/>
  <c r="X131" i="3"/>
  <c r="Y138" i="3"/>
  <c r="X141" i="3"/>
  <c r="Y146" i="3"/>
  <c r="X149" i="3"/>
  <c r="Y154" i="3"/>
  <c r="X157" i="3"/>
  <c r="Y162" i="3"/>
  <c r="X165" i="3"/>
  <c r="Y170" i="3"/>
  <c r="X173" i="3"/>
  <c r="Y179" i="3"/>
  <c r="X182" i="3"/>
  <c r="Y187" i="3"/>
  <c r="X190" i="3"/>
  <c r="Y198" i="3"/>
  <c r="X201" i="3"/>
  <c r="O514" i="3"/>
  <c r="Y514" i="3"/>
  <c r="Y469" i="3"/>
  <c r="X490" i="3"/>
  <c r="Y501" i="3"/>
  <c r="X504" i="3"/>
  <c r="Y14" i="3"/>
  <c r="X18" i="3"/>
  <c r="Y23" i="3"/>
  <c r="X26" i="3"/>
  <c r="Y33" i="3"/>
  <c r="X38" i="3"/>
  <c r="Y43" i="3"/>
  <c r="X46" i="3"/>
  <c r="Y51" i="3"/>
  <c r="X54" i="3"/>
  <c r="Y59" i="3"/>
  <c r="X62" i="3"/>
  <c r="Y67" i="3"/>
  <c r="X70" i="3"/>
  <c r="Y75" i="3"/>
  <c r="X78" i="3"/>
  <c r="Y83" i="3"/>
  <c r="X86" i="3"/>
  <c r="Y91" i="3"/>
  <c r="X94" i="3"/>
  <c r="Y99" i="3"/>
  <c r="X102" i="3"/>
  <c r="Y107" i="3"/>
  <c r="X110" i="3"/>
  <c r="Y115" i="3"/>
  <c r="X118" i="3"/>
  <c r="Y123" i="3"/>
  <c r="X126" i="3"/>
  <c r="Y131" i="3"/>
  <c r="X136" i="3"/>
  <c r="Y141" i="3"/>
  <c r="X144" i="3"/>
  <c r="Y149" i="3"/>
  <c r="X152" i="3"/>
  <c r="Y157" i="3"/>
  <c r="X160" i="3"/>
  <c r="Y165" i="3"/>
  <c r="X168" i="3"/>
  <c r="Y173" i="3"/>
  <c r="X176" i="3"/>
  <c r="Y182" i="3"/>
  <c r="X185" i="3"/>
  <c r="Y190" i="3"/>
  <c r="X194" i="3"/>
  <c r="Y201" i="3"/>
  <c r="W514" i="3"/>
  <c r="J514" i="3"/>
  <c r="X456" i="3"/>
  <c r="Y490" i="3"/>
  <c r="X499" i="3"/>
  <c r="Y504" i="3"/>
  <c r="X12" i="3"/>
  <c r="Y18" i="3"/>
  <c r="X21" i="3"/>
  <c r="Y26" i="3"/>
  <c r="X31" i="3"/>
  <c r="Y38" i="3"/>
  <c r="X41" i="3"/>
  <c r="Y46" i="3"/>
  <c r="X49" i="3"/>
  <c r="Y54" i="3"/>
  <c r="X57" i="3"/>
  <c r="Y62" i="3"/>
  <c r="X65" i="3"/>
  <c r="Y70" i="3"/>
  <c r="X73" i="3"/>
  <c r="Y78" i="3"/>
  <c r="X81" i="3"/>
  <c r="Y86" i="3"/>
  <c r="X89" i="3"/>
  <c r="Y94" i="3"/>
  <c r="X97" i="3"/>
  <c r="Y102" i="3"/>
  <c r="X105" i="3"/>
  <c r="Y110" i="3"/>
  <c r="X113" i="3"/>
  <c r="Y118" i="3"/>
  <c r="X121" i="3"/>
  <c r="Y126" i="3"/>
  <c r="X129" i="3"/>
  <c r="Y136" i="3"/>
  <c r="X139" i="3"/>
  <c r="Y144" i="3"/>
  <c r="X147" i="3"/>
  <c r="Y152" i="3"/>
  <c r="X155" i="3"/>
  <c r="Y160" i="3"/>
  <c r="X163" i="3"/>
  <c r="Y168" i="3"/>
  <c r="X171" i="3"/>
  <c r="Y176" i="3"/>
  <c r="X180" i="3"/>
  <c r="Y185" i="3"/>
  <c r="X188" i="3"/>
  <c r="Y194" i="3"/>
  <c r="X199" i="3"/>
  <c r="L514" i="3"/>
  <c r="H514" i="3"/>
  <c r="R514" i="3"/>
  <c r="Y456" i="3"/>
  <c r="X488" i="3"/>
  <c r="Y499" i="3"/>
  <c r="X502" i="3"/>
  <c r="Y12" i="3"/>
  <c r="X15" i="3"/>
  <c r="Y21" i="3"/>
  <c r="X24" i="3"/>
  <c r="Y31" i="3"/>
  <c r="X34" i="3"/>
  <c r="Y41" i="3"/>
  <c r="X44" i="3"/>
  <c r="Y49" i="3"/>
  <c r="X52" i="3"/>
  <c r="Y57" i="3"/>
  <c r="X60" i="3"/>
  <c r="Y65" i="3"/>
  <c r="X68" i="3"/>
  <c r="Y73" i="3"/>
  <c r="X76" i="3"/>
  <c r="Y81" i="3"/>
  <c r="X84" i="3"/>
  <c r="Y89" i="3"/>
  <c r="X92" i="3"/>
  <c r="Y97" i="3"/>
  <c r="X100" i="3"/>
  <c r="Y105" i="3"/>
  <c r="X108" i="3"/>
  <c r="Y113" i="3"/>
  <c r="X116" i="3"/>
  <c r="Y121" i="3"/>
  <c r="X124" i="3"/>
  <c r="Y129" i="3"/>
  <c r="X132" i="3"/>
  <c r="Y139" i="3"/>
  <c r="X142" i="3"/>
  <c r="Y147" i="3"/>
  <c r="X150" i="3"/>
  <c r="Y155" i="3"/>
  <c r="X158" i="3"/>
  <c r="Y163" i="3"/>
  <c r="X166" i="3"/>
  <c r="Y171" i="3"/>
  <c r="X174" i="3"/>
  <c r="Y180" i="3"/>
  <c r="X183" i="3"/>
  <c r="Y188" i="3"/>
  <c r="X191" i="3"/>
  <c r="Y199" i="3"/>
  <c r="X491" i="3"/>
  <c r="Y24" i="3"/>
  <c r="X71" i="3"/>
  <c r="X79" i="3"/>
  <c r="Y85" i="3"/>
  <c r="Y100" i="3"/>
  <c r="X114" i="3"/>
  <c r="X128" i="3"/>
  <c r="Y137" i="3"/>
  <c r="X145" i="3"/>
  <c r="Y151" i="3"/>
  <c r="Y166" i="3"/>
  <c r="X181" i="3"/>
  <c r="X198" i="3"/>
  <c r="Y203" i="3"/>
  <c r="X206" i="3"/>
  <c r="Y211" i="3"/>
  <c r="X214" i="3"/>
  <c r="Y220" i="3"/>
  <c r="X224" i="3"/>
  <c r="Y229" i="3"/>
  <c r="X232" i="3"/>
  <c r="Y237" i="3"/>
  <c r="X241" i="3"/>
  <c r="Y247" i="3"/>
  <c r="X251" i="3"/>
  <c r="Y256" i="3"/>
  <c r="X259" i="3"/>
  <c r="Y264" i="3"/>
  <c r="X267" i="3"/>
  <c r="Y272" i="3"/>
  <c r="X277" i="3"/>
  <c r="Y287" i="3"/>
  <c r="X290" i="3"/>
  <c r="Y295" i="3"/>
  <c r="X301" i="3"/>
  <c r="Y307" i="3"/>
  <c r="X310" i="3"/>
  <c r="Y315" i="3"/>
  <c r="X320" i="3"/>
  <c r="Y325" i="3"/>
  <c r="X328" i="3"/>
  <c r="Y333" i="3"/>
  <c r="X336" i="3"/>
  <c r="Y341" i="3"/>
  <c r="X344" i="3"/>
  <c r="Y349" i="3"/>
  <c r="X352" i="3"/>
  <c r="Y357" i="3"/>
  <c r="X360" i="3"/>
  <c r="Y365" i="3"/>
  <c r="X371" i="3"/>
  <c r="Y379" i="3"/>
  <c r="X382" i="3"/>
  <c r="Y395" i="3"/>
  <c r="X398" i="3"/>
  <c r="X29" i="3"/>
  <c r="Y52" i="3"/>
  <c r="X72" i="3"/>
  <c r="Y79" i="3"/>
  <c r="X87" i="3"/>
  <c r="Y93" i="3"/>
  <c r="Y108" i="3"/>
  <c r="X122" i="3"/>
  <c r="X138" i="3"/>
  <c r="Y145" i="3"/>
  <c r="X153" i="3"/>
  <c r="Y159" i="3"/>
  <c r="Y174" i="3"/>
  <c r="X189" i="3"/>
  <c r="Y206" i="3"/>
  <c r="X209" i="3"/>
  <c r="Y214" i="3"/>
  <c r="X218" i="3"/>
  <c r="Y224" i="3"/>
  <c r="X227" i="3"/>
  <c r="Y232" i="3"/>
  <c r="X235" i="3"/>
  <c r="Y241" i="3"/>
  <c r="X245" i="3"/>
  <c r="Y251" i="3"/>
  <c r="X254" i="3"/>
  <c r="Y259" i="3"/>
  <c r="X262" i="3"/>
  <c r="Y267" i="3"/>
  <c r="X270" i="3"/>
  <c r="Y277" i="3"/>
  <c r="X284" i="3"/>
  <c r="Y290" i="3"/>
  <c r="X293" i="3"/>
  <c r="Y301" i="3"/>
  <c r="X305" i="3"/>
  <c r="Y310" i="3"/>
  <c r="X313" i="3"/>
  <c r="Y320" i="3"/>
  <c r="X323" i="3"/>
  <c r="Y328" i="3"/>
  <c r="X331" i="3"/>
  <c r="Y336" i="3"/>
  <c r="X339" i="3"/>
  <c r="Y344" i="3"/>
  <c r="X347" i="3"/>
  <c r="Y352" i="3"/>
  <c r="X355" i="3"/>
  <c r="Y360" i="3"/>
  <c r="X363" i="3"/>
  <c r="Y371" i="3"/>
  <c r="X376" i="3"/>
  <c r="Y382" i="3"/>
  <c r="X393" i="3"/>
  <c r="Y398" i="3"/>
  <c r="Y502" i="3"/>
  <c r="X55" i="3"/>
  <c r="X80" i="3"/>
  <c r="Y87" i="3"/>
  <c r="X95" i="3"/>
  <c r="Y101" i="3"/>
  <c r="Y116" i="3"/>
  <c r="X130" i="3"/>
  <c r="X146" i="3"/>
  <c r="Y153" i="3"/>
  <c r="X161" i="3"/>
  <c r="Y167" i="3"/>
  <c r="Y183" i="3"/>
  <c r="X200" i="3"/>
  <c r="X204" i="3"/>
  <c r="Y209" i="3"/>
  <c r="X212" i="3"/>
  <c r="Y218" i="3"/>
  <c r="X221" i="3"/>
  <c r="Y227" i="3"/>
  <c r="X230" i="3"/>
  <c r="Y235" i="3"/>
  <c r="X238" i="3"/>
  <c r="Y245" i="3"/>
  <c r="X248" i="3"/>
  <c r="Y254" i="3"/>
  <c r="X257" i="3"/>
  <c r="Y262" i="3"/>
  <c r="X265" i="3"/>
  <c r="Y270" i="3"/>
  <c r="X274" i="3"/>
  <c r="Y284" i="3"/>
  <c r="X288" i="3"/>
  <c r="Y293" i="3"/>
  <c r="X297" i="3"/>
  <c r="Y305" i="3"/>
  <c r="X308" i="3"/>
  <c r="Y313" i="3"/>
  <c r="X316" i="3"/>
  <c r="Y323" i="3"/>
  <c r="X326" i="3"/>
  <c r="Y331" i="3"/>
  <c r="X334" i="3"/>
  <c r="Y339" i="3"/>
  <c r="X342" i="3"/>
  <c r="Y347" i="3"/>
  <c r="X350" i="3"/>
  <c r="Y355" i="3"/>
  <c r="X358" i="3"/>
  <c r="Y363" i="3"/>
  <c r="X368" i="3"/>
  <c r="Y376" i="3"/>
  <c r="X380" i="3"/>
  <c r="Y393" i="3"/>
  <c r="X396" i="3"/>
  <c r="X8" i="3"/>
  <c r="Y34" i="3"/>
  <c r="X74" i="3"/>
  <c r="X88" i="3"/>
  <c r="Y95" i="3"/>
  <c r="X103" i="3"/>
  <c r="Y109" i="3"/>
  <c r="Y124" i="3"/>
  <c r="X140" i="3"/>
  <c r="X154" i="3"/>
  <c r="Y161" i="3"/>
  <c r="X169" i="3"/>
  <c r="Y175" i="3"/>
  <c r="Y191" i="3"/>
  <c r="Y204" i="3"/>
  <c r="X207" i="3"/>
  <c r="Y212" i="3"/>
  <c r="X215" i="3"/>
  <c r="Y221" i="3"/>
  <c r="X225" i="3"/>
  <c r="Y230" i="3"/>
  <c r="X233" i="3"/>
  <c r="Y238" i="3"/>
  <c r="X243" i="3"/>
  <c r="Y248" i="3"/>
  <c r="X252" i="3"/>
  <c r="Y257" i="3"/>
  <c r="X260" i="3"/>
  <c r="Y265" i="3"/>
  <c r="X268" i="3"/>
  <c r="Y274" i="3"/>
  <c r="X278" i="3"/>
  <c r="Y288" i="3"/>
  <c r="X291" i="3"/>
  <c r="Y297" i="3"/>
  <c r="X303" i="3"/>
  <c r="Y308" i="3"/>
  <c r="X311" i="3"/>
  <c r="Y316" i="3"/>
  <c r="X321" i="3"/>
  <c r="Y326" i="3"/>
  <c r="X329" i="3"/>
  <c r="Y334" i="3"/>
  <c r="X337" i="3"/>
  <c r="Y342" i="3"/>
  <c r="X345" i="3"/>
  <c r="Y350" i="3"/>
  <c r="X353" i="3"/>
  <c r="Y358" i="3"/>
  <c r="X361" i="3"/>
  <c r="Y368" i="3"/>
  <c r="X372" i="3"/>
  <c r="Y380" i="3"/>
  <c r="X383" i="3"/>
  <c r="Y396" i="3"/>
  <c r="X399" i="3"/>
  <c r="T514" i="3"/>
  <c r="X39" i="3"/>
  <c r="Y60" i="3"/>
  <c r="X82" i="3"/>
  <c r="X96" i="3"/>
  <c r="Y103" i="3"/>
  <c r="X111" i="3"/>
  <c r="Y117" i="3"/>
  <c r="Y132" i="3"/>
  <c r="X148" i="3"/>
  <c r="X162" i="3"/>
  <c r="Y169" i="3"/>
  <c r="X178" i="3"/>
  <c r="Y184" i="3"/>
  <c r="X202" i="3"/>
  <c r="Y207" i="3"/>
  <c r="X210" i="3"/>
  <c r="Y215" i="3"/>
  <c r="X219" i="3"/>
  <c r="Y225" i="3"/>
  <c r="X228" i="3"/>
  <c r="Y233" i="3"/>
  <c r="X236" i="3"/>
  <c r="Y243" i="3"/>
  <c r="X246" i="3"/>
  <c r="Y252" i="3"/>
  <c r="X255" i="3"/>
  <c r="Y260" i="3"/>
  <c r="X263" i="3"/>
  <c r="Y268" i="3"/>
  <c r="X271" i="3"/>
  <c r="Y278" i="3"/>
  <c r="X285" i="3"/>
  <c r="Y291" i="3"/>
  <c r="X294" i="3"/>
  <c r="Y303" i="3"/>
  <c r="X306" i="3"/>
  <c r="Y311" i="3"/>
  <c r="X314" i="3"/>
  <c r="Y321" i="3"/>
  <c r="X324" i="3"/>
  <c r="Y329" i="3"/>
  <c r="X332" i="3"/>
  <c r="Y337" i="3"/>
  <c r="X340" i="3"/>
  <c r="Y345" i="3"/>
  <c r="X348" i="3"/>
  <c r="Y353" i="3"/>
  <c r="X356" i="3"/>
  <c r="Y361" i="3"/>
  <c r="X364" i="3"/>
  <c r="Y372" i="3"/>
  <c r="X377" i="3"/>
  <c r="Y383" i="3"/>
  <c r="X394" i="3"/>
  <c r="Y399" i="3"/>
  <c r="Y15" i="3"/>
  <c r="X63" i="3"/>
  <c r="Y76" i="3"/>
  <c r="X90" i="3"/>
  <c r="X104" i="3"/>
  <c r="Y111" i="3"/>
  <c r="X119" i="3"/>
  <c r="Y125" i="3"/>
  <c r="Y142" i="3"/>
  <c r="X156" i="3"/>
  <c r="X170" i="3"/>
  <c r="Y178" i="3"/>
  <c r="X186" i="3"/>
  <c r="Y192" i="3"/>
  <c r="Y202" i="3"/>
  <c r="X205" i="3"/>
  <c r="Y210" i="3"/>
  <c r="X213" i="3"/>
  <c r="Y219" i="3"/>
  <c r="X222" i="3"/>
  <c r="Y228" i="3"/>
  <c r="X231" i="3"/>
  <c r="Y236" i="3"/>
  <c r="X239" i="3"/>
  <c r="Y246" i="3"/>
  <c r="X250" i="3"/>
  <c r="Y255" i="3"/>
  <c r="X258" i="3"/>
  <c r="Y263" i="3"/>
  <c r="X266" i="3"/>
  <c r="Y271" i="3"/>
  <c r="X276" i="3"/>
  <c r="Y285" i="3"/>
  <c r="X289" i="3"/>
  <c r="Y294" i="3"/>
  <c r="X299" i="3"/>
  <c r="Y306" i="3"/>
  <c r="X309" i="3"/>
  <c r="Y314" i="3"/>
  <c r="X319" i="3"/>
  <c r="Y324" i="3"/>
  <c r="X327" i="3"/>
  <c r="Y332" i="3"/>
  <c r="X335" i="3"/>
  <c r="Y340" i="3"/>
  <c r="X343" i="3"/>
  <c r="Y348" i="3"/>
  <c r="X351" i="3"/>
  <c r="Y356" i="3"/>
  <c r="X359" i="3"/>
  <c r="Y364" i="3"/>
  <c r="X369" i="3"/>
  <c r="Y377" i="3"/>
  <c r="X381" i="3"/>
  <c r="Y394" i="3"/>
  <c r="X397" i="3"/>
  <c r="P514" i="3"/>
  <c r="X19" i="3"/>
  <c r="Y44" i="3"/>
  <c r="Y84" i="3"/>
  <c r="X98" i="3"/>
  <c r="X112" i="3"/>
  <c r="Y119" i="3"/>
  <c r="X127" i="3"/>
  <c r="Y133" i="3"/>
  <c r="Y150" i="3"/>
  <c r="X164" i="3"/>
  <c r="X179" i="3"/>
  <c r="Y186" i="3"/>
  <c r="X195" i="3"/>
  <c r="Y205" i="3"/>
  <c r="X208" i="3"/>
  <c r="Y213" i="3"/>
  <c r="X217" i="3"/>
  <c r="Y222" i="3"/>
  <c r="X226" i="3"/>
  <c r="Y231" i="3"/>
  <c r="X234" i="3"/>
  <c r="Y239" i="3"/>
  <c r="X244" i="3"/>
  <c r="Y250" i="3"/>
  <c r="X253" i="3"/>
  <c r="Y258" i="3"/>
  <c r="X261" i="3"/>
  <c r="Y266" i="3"/>
  <c r="X269" i="3"/>
  <c r="Y276" i="3"/>
  <c r="X279" i="3"/>
  <c r="Y289" i="3"/>
  <c r="X292" i="3"/>
  <c r="Y299" i="3"/>
  <c r="X304" i="3"/>
  <c r="Y309" i="3"/>
  <c r="X312" i="3"/>
  <c r="Y319" i="3"/>
  <c r="X322" i="3"/>
  <c r="Y327" i="3"/>
  <c r="X330" i="3"/>
  <c r="Y335" i="3"/>
  <c r="X338" i="3"/>
  <c r="Y343" i="3"/>
  <c r="X346" i="3"/>
  <c r="Y351" i="3"/>
  <c r="X354" i="3"/>
  <c r="Y359" i="3"/>
  <c r="X362" i="3"/>
  <c r="Y369" i="3"/>
  <c r="X374" i="3"/>
  <c r="Y381" i="3"/>
  <c r="X392" i="3"/>
  <c r="Y397" i="3"/>
  <c r="X400" i="3"/>
  <c r="X47" i="3"/>
  <c r="X120" i="3"/>
  <c r="Y217" i="3"/>
  <c r="X264" i="3"/>
  <c r="Y292" i="3"/>
  <c r="X341" i="3"/>
  <c r="Y362" i="3"/>
  <c r="X403" i="3"/>
  <c r="Y408" i="3"/>
  <c r="X411" i="3"/>
  <c r="Y416" i="3"/>
  <c r="X419" i="3"/>
  <c r="Y424" i="3"/>
  <c r="X427" i="3"/>
  <c r="Y433" i="3"/>
  <c r="X436" i="3"/>
  <c r="Y442" i="3"/>
  <c r="X445" i="3"/>
  <c r="Y450" i="3"/>
  <c r="Y405" i="3"/>
  <c r="X442" i="3"/>
  <c r="Y68" i="3"/>
  <c r="Y127" i="3"/>
  <c r="X187" i="3"/>
  <c r="X220" i="3"/>
  <c r="Y244" i="3"/>
  <c r="X295" i="3"/>
  <c r="Y322" i="3"/>
  <c r="X365" i="3"/>
  <c r="Y400" i="3"/>
  <c r="Y403" i="3"/>
  <c r="X406" i="3"/>
  <c r="Y411" i="3"/>
  <c r="X414" i="3"/>
  <c r="Y419" i="3"/>
  <c r="X422" i="3"/>
  <c r="Y427" i="3"/>
  <c r="X431" i="3"/>
  <c r="Y436" i="3"/>
  <c r="X440" i="3"/>
  <c r="Y445" i="3"/>
  <c r="X448" i="3"/>
  <c r="X424" i="3"/>
  <c r="Y77" i="3"/>
  <c r="X137" i="3"/>
  <c r="Y195" i="3"/>
  <c r="X247" i="3"/>
  <c r="Y269" i="3"/>
  <c r="X325" i="3"/>
  <c r="Y346" i="3"/>
  <c r="X401" i="3"/>
  <c r="Y406" i="3"/>
  <c r="X409" i="3"/>
  <c r="Y414" i="3"/>
  <c r="X417" i="3"/>
  <c r="Y422" i="3"/>
  <c r="X425" i="3"/>
  <c r="Y431" i="3"/>
  <c r="X434" i="3"/>
  <c r="Y440" i="3"/>
  <c r="X443" i="3"/>
  <c r="Y448" i="3"/>
  <c r="Y338" i="3"/>
  <c r="Y413" i="3"/>
  <c r="Y439" i="3"/>
  <c r="Y143" i="3"/>
  <c r="X203" i="3"/>
  <c r="Y226" i="3"/>
  <c r="X272" i="3"/>
  <c r="Y304" i="3"/>
  <c r="X349" i="3"/>
  <c r="Y374" i="3"/>
  <c r="Y401" i="3"/>
  <c r="X404" i="3"/>
  <c r="Y409" i="3"/>
  <c r="X412" i="3"/>
  <c r="Y417" i="3"/>
  <c r="X420" i="3"/>
  <c r="Y425" i="3"/>
  <c r="X429" i="3"/>
  <c r="Y434" i="3"/>
  <c r="X437" i="3"/>
  <c r="Y443" i="3"/>
  <c r="X446" i="3"/>
  <c r="X172" i="3"/>
  <c r="X315" i="3"/>
  <c r="X408" i="3"/>
  <c r="Y447" i="3"/>
  <c r="Y92" i="3"/>
  <c r="X229" i="3"/>
  <c r="Y253" i="3"/>
  <c r="X307" i="3"/>
  <c r="Y330" i="3"/>
  <c r="X379" i="3"/>
  <c r="Y404" i="3"/>
  <c r="X407" i="3"/>
  <c r="Y412" i="3"/>
  <c r="X415" i="3"/>
  <c r="Y420" i="3"/>
  <c r="X423" i="3"/>
  <c r="Y429" i="3"/>
  <c r="X432" i="3"/>
  <c r="Y437" i="3"/>
  <c r="X441" i="3"/>
  <c r="Y446" i="3"/>
  <c r="X449" i="3"/>
  <c r="Y261" i="3"/>
  <c r="Y158" i="3"/>
  <c r="Y208" i="3"/>
  <c r="X256" i="3"/>
  <c r="Y279" i="3"/>
  <c r="X333" i="3"/>
  <c r="Y354" i="3"/>
  <c r="X402" i="3"/>
  <c r="Y407" i="3"/>
  <c r="X410" i="3"/>
  <c r="Y415" i="3"/>
  <c r="X418" i="3"/>
  <c r="Y423" i="3"/>
  <c r="X426" i="3"/>
  <c r="Y432" i="3"/>
  <c r="X435" i="3"/>
  <c r="Y441" i="3"/>
  <c r="X444" i="3"/>
  <c r="Y449" i="3"/>
  <c r="X237" i="3"/>
  <c r="X395" i="3"/>
  <c r="X416" i="3"/>
  <c r="X433" i="3"/>
  <c r="Y488" i="3"/>
  <c r="X106" i="3"/>
  <c r="X211" i="3"/>
  <c r="Y234" i="3"/>
  <c r="X287" i="3"/>
  <c r="Y312" i="3"/>
  <c r="X357" i="3"/>
  <c r="Y392" i="3"/>
  <c r="Y402" i="3"/>
  <c r="X405" i="3"/>
  <c r="Y410" i="3"/>
  <c r="X413" i="3"/>
  <c r="Y418" i="3"/>
  <c r="X421" i="3"/>
  <c r="Y426" i="3"/>
  <c r="X430" i="3"/>
  <c r="Y435" i="3"/>
  <c r="X439" i="3"/>
  <c r="Y444" i="3"/>
  <c r="X447" i="3"/>
  <c r="Y421" i="3"/>
  <c r="Y430" i="3"/>
  <c r="X450" i="3"/>
  <c r="X607" i="3"/>
  <c r="Y625" i="3"/>
  <c r="Y607" i="3"/>
  <c r="X625" i="3"/>
  <c r="X513" i="3"/>
  <c r="X515" i="3"/>
  <c r="Y513" i="3"/>
  <c r="Y515" i="3"/>
  <c r="X579" i="3"/>
  <c r="Y579" i="3"/>
  <c r="X573" i="3"/>
  <c r="Y573" i="3"/>
  <c r="Y571" i="3"/>
  <c r="Y510" i="3"/>
  <c r="X510" i="3"/>
  <c r="X574" i="3"/>
  <c r="X571" i="3"/>
  <c r="Y574" i="3"/>
  <c r="Y652" i="3"/>
  <c r="X652" i="3"/>
  <c r="Y626" i="3"/>
  <c r="Y643" i="3"/>
  <c r="X634" i="3"/>
  <c r="X639" i="3"/>
  <c r="Y647" i="3"/>
  <c r="X646" i="3"/>
  <c r="Y618" i="3"/>
  <c r="X633" i="3"/>
  <c r="X621" i="3"/>
  <c r="X637" i="3"/>
  <c r="Y646" i="3"/>
  <c r="Y635" i="3"/>
  <c r="Y633" i="3"/>
  <c r="Y640" i="3"/>
  <c r="X619" i="3"/>
  <c r="Y637" i="3"/>
  <c r="Y630" i="3"/>
  <c r="X618" i="3"/>
  <c r="X628" i="3"/>
  <c r="X626" i="3"/>
  <c r="X622" i="3"/>
  <c r="X640" i="3"/>
  <c r="X650" i="3"/>
  <c r="Y639" i="3"/>
  <c r="Y619" i="3"/>
  <c r="Y629" i="3"/>
  <c r="X647" i="3"/>
  <c r="X644" i="3"/>
  <c r="Y628" i="3"/>
  <c r="X631" i="3"/>
  <c r="Y636" i="3"/>
  <c r="X635" i="3"/>
  <c r="Y622" i="3"/>
  <c r="Y650" i="3"/>
  <c r="X623" i="3"/>
  <c r="X620" i="3"/>
  <c r="X629" i="3"/>
  <c r="Y631" i="3"/>
  <c r="X630" i="3"/>
  <c r="Y644" i="3"/>
  <c r="Y651" i="3"/>
  <c r="X648" i="3"/>
  <c r="X632" i="3"/>
  <c r="Y642" i="3"/>
  <c r="Y621" i="3"/>
  <c r="Y645" i="3"/>
  <c r="Y627" i="3"/>
  <c r="X651" i="3"/>
  <c r="X649" i="3"/>
  <c r="Y632" i="3"/>
  <c r="Y623" i="3"/>
  <c r="Y620" i="3"/>
  <c r="X643" i="3"/>
  <c r="Y649" i="3"/>
  <c r="X624" i="3"/>
  <c r="X642" i="3"/>
  <c r="X638" i="3"/>
  <c r="X645" i="3"/>
  <c r="Y641" i="3"/>
  <c r="X627" i="3"/>
  <c r="X636" i="3"/>
  <c r="Y648" i="3"/>
  <c r="Y624" i="3"/>
  <c r="Y634" i="3"/>
  <c r="Y638" i="3"/>
  <c r="X641" i="3"/>
  <c r="X493" i="3"/>
  <c r="Y493" i="3"/>
  <c r="B71" i="3"/>
  <c r="B362" i="3"/>
  <c r="B306" i="3"/>
  <c r="B151" i="3"/>
  <c r="B618" i="3"/>
  <c r="B279" i="3"/>
  <c r="B44" i="3"/>
  <c r="B87" i="3"/>
  <c r="B157" i="3"/>
  <c r="B207" i="3"/>
  <c r="B442" i="3"/>
  <c r="B425" i="3"/>
  <c r="B308" i="3"/>
  <c r="B647" i="3"/>
  <c r="B26" i="3"/>
  <c r="B96" i="3"/>
  <c r="B204" i="3"/>
  <c r="B14" i="3"/>
  <c r="B59" i="3"/>
  <c r="B75" i="3"/>
  <c r="B109" i="3"/>
  <c r="B165" i="3"/>
  <c r="B261" i="3"/>
  <c r="B393" i="3"/>
  <c r="B236" i="3"/>
  <c r="B619" i="3"/>
  <c r="B429" i="3"/>
  <c r="B651" i="3"/>
  <c r="B535" i="3"/>
  <c r="B263" i="3"/>
  <c r="B395" i="3"/>
  <c r="B214" i="3"/>
  <c r="B329" i="3"/>
  <c r="B83" i="3"/>
  <c r="B534" i="3"/>
  <c r="B205" i="3"/>
  <c r="B246" i="3"/>
  <c r="B299" i="3"/>
  <c r="B408" i="3"/>
  <c r="B502" i="3"/>
  <c r="B131" i="3"/>
  <c r="B633" i="3"/>
  <c r="B449" i="3"/>
  <c r="B343" i="3"/>
  <c r="B148" i="3"/>
  <c r="B53" i="3"/>
  <c r="B195" i="3"/>
  <c r="B98" i="3"/>
  <c r="B199" i="3"/>
  <c r="B635" i="3"/>
  <c r="B178" i="3"/>
  <c r="B360" i="3"/>
  <c r="B311" i="3"/>
  <c r="B244" i="3"/>
  <c r="B490" i="3"/>
  <c r="B331" i="3"/>
  <c r="B626" i="3"/>
  <c r="B440" i="3"/>
  <c r="B353" i="3"/>
  <c r="B85" i="3"/>
  <c r="W218" i="3"/>
  <c r="W69" i="3"/>
  <c r="W68" i="3"/>
  <c r="W65" i="3"/>
  <c r="W22" i="3"/>
  <c r="W224" i="3"/>
  <c r="W222" i="3"/>
  <c r="G515" i="3"/>
  <c r="N515" i="3"/>
  <c r="N513" i="3"/>
  <c r="J513" i="3"/>
  <c r="L513" i="3"/>
  <c r="V513" i="3"/>
  <c r="W515" i="3"/>
  <c r="G513" i="3"/>
  <c r="P513" i="3"/>
  <c r="O515" i="3"/>
  <c r="I515" i="3"/>
  <c r="R513" i="3"/>
  <c r="Q515" i="3"/>
  <c r="M513" i="3"/>
  <c r="T513" i="3"/>
  <c r="U515" i="3"/>
  <c r="F515" i="3"/>
  <c r="O513" i="3"/>
  <c r="U513" i="3"/>
  <c r="H515" i="3"/>
  <c r="V515" i="3"/>
  <c r="W513" i="3"/>
  <c r="F513" i="3"/>
  <c r="T515" i="3"/>
  <c r="P515" i="3"/>
  <c r="J515" i="3"/>
  <c r="I513" i="3"/>
  <c r="H513" i="3"/>
  <c r="K515" i="3"/>
  <c r="R515" i="3"/>
  <c r="Q513" i="3"/>
  <c r="K513" i="3"/>
  <c r="M515" i="3"/>
  <c r="S515" i="3"/>
  <c r="L515" i="3"/>
  <c r="S513" i="3"/>
  <c r="V323" i="3"/>
  <c r="M323" i="3"/>
  <c r="O381" i="3"/>
  <c r="V381" i="3"/>
  <c r="F323" i="3"/>
  <c r="N323" i="3"/>
  <c r="Q381" i="3"/>
  <c r="G381" i="3"/>
  <c r="N381" i="3"/>
  <c r="F381" i="3"/>
  <c r="W323" i="3"/>
  <c r="R381" i="3"/>
  <c r="T323" i="3"/>
  <c r="H323" i="3"/>
  <c r="Q323" i="3"/>
  <c r="G323" i="3"/>
  <c r="S323" i="3"/>
  <c r="U381" i="3"/>
  <c r="H381" i="3"/>
  <c r="R323" i="3"/>
  <c r="M381" i="3"/>
  <c r="O323" i="3"/>
  <c r="J381" i="3"/>
  <c r="L323" i="3"/>
  <c r="T381" i="3"/>
  <c r="I323" i="3"/>
  <c r="P381" i="3"/>
  <c r="L381" i="3"/>
  <c r="S381" i="3"/>
  <c r="K323" i="3"/>
  <c r="K381" i="3"/>
  <c r="U323" i="3"/>
  <c r="W381" i="3"/>
  <c r="J323" i="3"/>
  <c r="I381" i="3"/>
  <c r="P323" i="3"/>
  <c r="P383" i="3"/>
  <c r="H383" i="3"/>
  <c r="R382" i="3"/>
  <c r="J382" i="3"/>
  <c r="U380" i="3"/>
  <c r="M380" i="3"/>
  <c r="W379" i="3"/>
  <c r="O379" i="3"/>
  <c r="G379" i="3"/>
  <c r="S377" i="3"/>
  <c r="K377" i="3"/>
  <c r="V376" i="3"/>
  <c r="N376" i="3"/>
  <c r="F376" i="3"/>
  <c r="R374" i="3"/>
  <c r="J374" i="3"/>
  <c r="U301" i="3"/>
  <c r="M301" i="3"/>
  <c r="W247" i="3"/>
  <c r="W383" i="3"/>
  <c r="O383" i="3"/>
  <c r="G383" i="3"/>
  <c r="Q382" i="3"/>
  <c r="I382" i="3"/>
  <c r="T380" i="3"/>
  <c r="L380" i="3"/>
  <c r="V379" i="3"/>
  <c r="N379" i="3"/>
  <c r="F379" i="3"/>
  <c r="R377" i="3"/>
  <c r="J377" i="3"/>
  <c r="U376" i="3"/>
  <c r="M376" i="3"/>
  <c r="Q374" i="3"/>
  <c r="I374" i="3"/>
  <c r="T301" i="3"/>
  <c r="L301" i="3"/>
  <c r="P250" i="3"/>
  <c r="H250" i="3"/>
  <c r="S248" i="3"/>
  <c r="K248" i="3"/>
  <c r="V247" i="3"/>
  <c r="N247" i="3"/>
  <c r="F247" i="3"/>
  <c r="J250" i="3"/>
  <c r="H247" i="3"/>
  <c r="L248" i="3"/>
  <c r="V383" i="3"/>
  <c r="N383" i="3"/>
  <c r="F383" i="3"/>
  <c r="P382" i="3"/>
  <c r="H382" i="3"/>
  <c r="S380" i="3"/>
  <c r="K380" i="3"/>
  <c r="U379" i="3"/>
  <c r="M379" i="3"/>
  <c r="Q377" i="3"/>
  <c r="I377" i="3"/>
  <c r="T376" i="3"/>
  <c r="L376" i="3"/>
  <c r="P374" i="3"/>
  <c r="H374" i="3"/>
  <c r="S301" i="3"/>
  <c r="K301" i="3"/>
  <c r="W250" i="3"/>
  <c r="O250" i="3"/>
  <c r="G250" i="3"/>
  <c r="R248" i="3"/>
  <c r="J248" i="3"/>
  <c r="U247" i="3"/>
  <c r="M247" i="3"/>
  <c r="U383" i="3"/>
  <c r="M383" i="3"/>
  <c r="W382" i="3"/>
  <c r="O382" i="3"/>
  <c r="G382" i="3"/>
  <c r="R380" i="3"/>
  <c r="J380" i="3"/>
  <c r="T379" i="3"/>
  <c r="L379" i="3"/>
  <c r="P377" i="3"/>
  <c r="H377" i="3"/>
  <c r="S376" i="3"/>
  <c r="K376" i="3"/>
  <c r="W374" i="3"/>
  <c r="O374" i="3"/>
  <c r="G374" i="3"/>
  <c r="R301" i="3"/>
  <c r="J301" i="3"/>
  <c r="V250" i="3"/>
  <c r="N250" i="3"/>
  <c r="F250" i="3"/>
  <c r="Q248" i="3"/>
  <c r="I248" i="3"/>
  <c r="T247" i="3"/>
  <c r="L247" i="3"/>
  <c r="Q383" i="3"/>
  <c r="S382" i="3"/>
  <c r="F380" i="3"/>
  <c r="O376" i="3"/>
  <c r="V301" i="3"/>
  <c r="M248" i="3"/>
  <c r="Q250" i="3"/>
  <c r="O247" i="3"/>
  <c r="T383" i="3"/>
  <c r="L383" i="3"/>
  <c r="V382" i="3"/>
  <c r="N382" i="3"/>
  <c r="F382" i="3"/>
  <c r="Q380" i="3"/>
  <c r="I380" i="3"/>
  <c r="S379" i="3"/>
  <c r="K379" i="3"/>
  <c r="W377" i="3"/>
  <c r="O377" i="3"/>
  <c r="G377" i="3"/>
  <c r="R376" i="3"/>
  <c r="J376" i="3"/>
  <c r="V374" i="3"/>
  <c r="N374" i="3"/>
  <c r="F374" i="3"/>
  <c r="Q301" i="3"/>
  <c r="I301" i="3"/>
  <c r="U250" i="3"/>
  <c r="M250" i="3"/>
  <c r="P248" i="3"/>
  <c r="H248" i="3"/>
  <c r="S247" i="3"/>
  <c r="K247" i="3"/>
  <c r="Q247" i="3"/>
  <c r="V380" i="3"/>
  <c r="T377" i="3"/>
  <c r="G376" i="3"/>
  <c r="N301" i="3"/>
  <c r="U248" i="3"/>
  <c r="T248" i="3"/>
  <c r="G247" i="3"/>
  <c r="S383" i="3"/>
  <c r="K383" i="3"/>
  <c r="U382" i="3"/>
  <c r="M382" i="3"/>
  <c r="P380" i="3"/>
  <c r="H380" i="3"/>
  <c r="R379" i="3"/>
  <c r="J379" i="3"/>
  <c r="V377" i="3"/>
  <c r="N377" i="3"/>
  <c r="F377" i="3"/>
  <c r="Q376" i="3"/>
  <c r="I376" i="3"/>
  <c r="U374" i="3"/>
  <c r="M374" i="3"/>
  <c r="P301" i="3"/>
  <c r="H301" i="3"/>
  <c r="T250" i="3"/>
  <c r="L250" i="3"/>
  <c r="W248" i="3"/>
  <c r="O248" i="3"/>
  <c r="G248" i="3"/>
  <c r="R247" i="3"/>
  <c r="J247" i="3"/>
  <c r="I247" i="3"/>
  <c r="I383" i="3"/>
  <c r="N380" i="3"/>
  <c r="H379" i="3"/>
  <c r="W376" i="3"/>
  <c r="K374" i="3"/>
  <c r="R250" i="3"/>
  <c r="P247" i="3"/>
  <c r="I250" i="3"/>
  <c r="R383" i="3"/>
  <c r="J383" i="3"/>
  <c r="T382" i="3"/>
  <c r="L382" i="3"/>
  <c r="W380" i="3"/>
  <c r="O380" i="3"/>
  <c r="G380" i="3"/>
  <c r="Q379" i="3"/>
  <c r="I379" i="3"/>
  <c r="U377" i="3"/>
  <c r="M377" i="3"/>
  <c r="P376" i="3"/>
  <c r="H376" i="3"/>
  <c r="T374" i="3"/>
  <c r="L374" i="3"/>
  <c r="W301" i="3"/>
  <c r="O301" i="3"/>
  <c r="G301" i="3"/>
  <c r="S250" i="3"/>
  <c r="K250" i="3"/>
  <c r="V248" i="3"/>
  <c r="N248" i="3"/>
  <c r="F248" i="3"/>
  <c r="K382" i="3"/>
  <c r="P379" i="3"/>
  <c r="L377" i="3"/>
  <c r="S374" i="3"/>
  <c r="F301" i="3"/>
  <c r="T607" i="3"/>
  <c r="I625" i="3"/>
  <c r="S625" i="3"/>
  <c r="N607" i="3"/>
  <c r="U607" i="3"/>
  <c r="L607" i="3"/>
  <c r="I607" i="3"/>
  <c r="M607" i="3"/>
  <c r="U625" i="3"/>
  <c r="F625" i="3"/>
  <c r="Q625" i="3"/>
  <c r="L625" i="3"/>
  <c r="V607" i="3"/>
  <c r="H607" i="3"/>
  <c r="O625" i="3"/>
  <c r="H625" i="3"/>
  <c r="N625" i="3"/>
  <c r="T625" i="3"/>
  <c r="G607" i="3"/>
  <c r="P607" i="3"/>
  <c r="R625" i="3"/>
  <c r="Q607" i="3"/>
  <c r="F607" i="3"/>
  <c r="S607" i="3"/>
  <c r="V625" i="3"/>
  <c r="P625" i="3"/>
  <c r="M625" i="3"/>
  <c r="O607" i="3"/>
  <c r="J607" i="3"/>
  <c r="K607" i="3"/>
  <c r="K625" i="3"/>
  <c r="G625" i="3"/>
  <c r="J625" i="3"/>
  <c r="W607" i="3"/>
  <c r="R607" i="3"/>
  <c r="W625" i="3"/>
  <c r="W456" i="3"/>
  <c r="V461" i="3"/>
  <c r="U489" i="3"/>
  <c r="W491" i="3"/>
  <c r="W499" i="3"/>
  <c r="V502" i="3"/>
  <c r="V571" i="3"/>
  <c r="U574" i="3"/>
  <c r="V579" i="3"/>
  <c r="V620" i="3"/>
  <c r="U623" i="3"/>
  <c r="W626" i="3"/>
  <c r="V629" i="3"/>
  <c r="U632" i="3"/>
  <c r="W634" i="3"/>
  <c r="V637" i="3"/>
  <c r="U640" i="3"/>
  <c r="W642" i="3"/>
  <c r="V645" i="3"/>
  <c r="U648" i="3"/>
  <c r="W650" i="3"/>
  <c r="U12" i="3"/>
  <c r="W14" i="3"/>
  <c r="V18" i="3"/>
  <c r="U21" i="3"/>
  <c r="W23" i="3"/>
  <c r="V26" i="3"/>
  <c r="U31" i="3"/>
  <c r="W33" i="3"/>
  <c r="V38" i="3"/>
  <c r="U41" i="3"/>
  <c r="W43" i="3"/>
  <c r="V46" i="3"/>
  <c r="U49" i="3"/>
  <c r="W51" i="3"/>
  <c r="V54" i="3"/>
  <c r="U57" i="3"/>
  <c r="W461" i="3"/>
  <c r="V489" i="3"/>
  <c r="U500" i="3"/>
  <c r="W502" i="3"/>
  <c r="W571" i="3"/>
  <c r="V574" i="3"/>
  <c r="W579" i="3"/>
  <c r="U618" i="3"/>
  <c r="W620" i="3"/>
  <c r="V623" i="3"/>
  <c r="U627" i="3"/>
  <c r="W629" i="3"/>
  <c r="V632" i="3"/>
  <c r="U635" i="3"/>
  <c r="W637" i="3"/>
  <c r="V640" i="3"/>
  <c r="U643" i="3"/>
  <c r="W645" i="3"/>
  <c r="V648" i="3"/>
  <c r="U651" i="3"/>
  <c r="V12" i="3"/>
  <c r="U15" i="3"/>
  <c r="W18" i="3"/>
  <c r="V21" i="3"/>
  <c r="U24" i="3"/>
  <c r="W26" i="3"/>
  <c r="V31" i="3"/>
  <c r="U34" i="3"/>
  <c r="W38" i="3"/>
  <c r="V41" i="3"/>
  <c r="U44" i="3"/>
  <c r="W46" i="3"/>
  <c r="V49" i="3"/>
  <c r="U52" i="3"/>
  <c r="W54" i="3"/>
  <c r="V57" i="3"/>
  <c r="W489" i="3"/>
  <c r="V500" i="3"/>
  <c r="U503" i="3"/>
  <c r="W574" i="3"/>
  <c r="V618" i="3"/>
  <c r="U621" i="3"/>
  <c r="W623" i="3"/>
  <c r="V627" i="3"/>
  <c r="U630" i="3"/>
  <c r="W632" i="3"/>
  <c r="V635" i="3"/>
  <c r="U638" i="3"/>
  <c r="W640" i="3"/>
  <c r="V643" i="3"/>
  <c r="U646" i="3"/>
  <c r="W648" i="3"/>
  <c r="V651" i="3"/>
  <c r="U8" i="3"/>
  <c r="W12" i="3"/>
  <c r="V15" i="3"/>
  <c r="U19" i="3"/>
  <c r="W21" i="3"/>
  <c r="V24" i="3"/>
  <c r="U29" i="3"/>
  <c r="W31" i="3"/>
  <c r="V34" i="3"/>
  <c r="U39" i="3"/>
  <c r="W41" i="3"/>
  <c r="V44" i="3"/>
  <c r="U47" i="3"/>
  <c r="W49" i="3"/>
  <c r="V52" i="3"/>
  <c r="U55" i="3"/>
  <c r="W57" i="3"/>
  <c r="U490" i="3"/>
  <c r="U498" i="3"/>
  <c r="W500" i="3"/>
  <c r="V503" i="3"/>
  <c r="W618" i="3"/>
  <c r="V621" i="3"/>
  <c r="U624" i="3"/>
  <c r="W627" i="3"/>
  <c r="V630" i="3"/>
  <c r="U633" i="3"/>
  <c r="W635" i="3"/>
  <c r="V638" i="3"/>
  <c r="U641" i="3"/>
  <c r="W643" i="3"/>
  <c r="V646" i="3"/>
  <c r="U649" i="3"/>
  <c r="W651" i="3"/>
  <c r="V8" i="3"/>
  <c r="U13" i="3"/>
  <c r="W15" i="3"/>
  <c r="V19" i="3"/>
  <c r="U22" i="3"/>
  <c r="W24" i="3"/>
  <c r="V29" i="3"/>
  <c r="U32" i="3"/>
  <c r="W34" i="3"/>
  <c r="V39" i="3"/>
  <c r="U42" i="3"/>
  <c r="W44" i="3"/>
  <c r="V47" i="3"/>
  <c r="U50" i="3"/>
  <c r="W52" i="3"/>
  <c r="V55" i="3"/>
  <c r="U58" i="3"/>
  <c r="U469" i="3"/>
  <c r="V490" i="3"/>
  <c r="U493" i="3"/>
  <c r="V498" i="3"/>
  <c r="U501" i="3"/>
  <c r="W503" i="3"/>
  <c r="U510" i="3"/>
  <c r="U619" i="3"/>
  <c r="W621" i="3"/>
  <c r="V624" i="3"/>
  <c r="U628" i="3"/>
  <c r="W630" i="3"/>
  <c r="V633" i="3"/>
  <c r="U636" i="3"/>
  <c r="W638" i="3"/>
  <c r="V641" i="3"/>
  <c r="U644" i="3"/>
  <c r="W646" i="3"/>
  <c r="V649" i="3"/>
  <c r="U652" i="3"/>
  <c r="V13" i="3"/>
  <c r="U16" i="3"/>
  <c r="W19" i="3"/>
  <c r="V22" i="3"/>
  <c r="U25" i="3"/>
  <c r="W29" i="3"/>
  <c r="V32" i="3"/>
  <c r="U37" i="3"/>
  <c r="W39" i="3"/>
  <c r="V42" i="3"/>
  <c r="U45" i="3"/>
  <c r="W47" i="3"/>
  <c r="V50" i="3"/>
  <c r="U53" i="3"/>
  <c r="W55" i="3"/>
  <c r="V58" i="3"/>
  <c r="V469" i="3"/>
  <c r="U488" i="3"/>
  <c r="W490" i="3"/>
  <c r="V493" i="3"/>
  <c r="W498" i="3"/>
  <c r="V501" i="3"/>
  <c r="U504" i="3"/>
  <c r="V510" i="3"/>
  <c r="U573" i="3"/>
  <c r="V619" i="3"/>
  <c r="U622" i="3"/>
  <c r="W624" i="3"/>
  <c r="V628" i="3"/>
  <c r="U631" i="3"/>
  <c r="W633" i="3"/>
  <c r="V636" i="3"/>
  <c r="U639" i="3"/>
  <c r="W641" i="3"/>
  <c r="V644" i="3"/>
  <c r="U647" i="3"/>
  <c r="W649" i="3"/>
  <c r="V652" i="3"/>
  <c r="U10" i="3"/>
  <c r="W13" i="3"/>
  <c r="V16" i="3"/>
  <c r="U20" i="3"/>
  <c r="V25" i="3"/>
  <c r="U30" i="3"/>
  <c r="W32" i="3"/>
  <c r="V37" i="3"/>
  <c r="U40" i="3"/>
  <c r="W42" i="3"/>
  <c r="V45" i="3"/>
  <c r="U48" i="3"/>
  <c r="W50" i="3"/>
  <c r="V53" i="3"/>
  <c r="U56" i="3"/>
  <c r="W58" i="3"/>
  <c r="U456" i="3"/>
  <c r="W469" i="3"/>
  <c r="V488" i="3"/>
  <c r="U491" i="3"/>
  <c r="W493" i="3"/>
  <c r="U499" i="3"/>
  <c r="W501" i="3"/>
  <c r="V504" i="3"/>
  <c r="W510" i="3"/>
  <c r="V573" i="3"/>
  <c r="W619" i="3"/>
  <c r="V622" i="3"/>
  <c r="U626" i="3"/>
  <c r="W628" i="3"/>
  <c r="V631" i="3"/>
  <c r="U634" i="3"/>
  <c r="W636" i="3"/>
  <c r="V639" i="3"/>
  <c r="U642" i="3"/>
  <c r="W644" i="3"/>
  <c r="V647" i="3"/>
  <c r="U650" i="3"/>
  <c r="W652" i="3"/>
  <c r="V10" i="3"/>
  <c r="U14" i="3"/>
  <c r="W16" i="3"/>
  <c r="V20" i="3"/>
  <c r="U23" i="3"/>
  <c r="W25" i="3"/>
  <c r="V30" i="3"/>
  <c r="U33" i="3"/>
  <c r="W37" i="3"/>
  <c r="V40" i="3"/>
  <c r="U43" i="3"/>
  <c r="W45" i="3"/>
  <c r="V48" i="3"/>
  <c r="U51" i="3"/>
  <c r="W53" i="3"/>
  <c r="V56" i="3"/>
  <c r="U59" i="3"/>
  <c r="W573" i="3"/>
  <c r="W639" i="3"/>
  <c r="U18" i="3"/>
  <c r="V43" i="3"/>
  <c r="U60" i="3"/>
  <c r="W62" i="3"/>
  <c r="V65" i="3"/>
  <c r="U68" i="3"/>
  <c r="W70" i="3"/>
  <c r="V73" i="3"/>
  <c r="U76" i="3"/>
  <c r="W78" i="3"/>
  <c r="V81" i="3"/>
  <c r="U84" i="3"/>
  <c r="W86" i="3"/>
  <c r="V89" i="3"/>
  <c r="U92" i="3"/>
  <c r="W94" i="3"/>
  <c r="V97" i="3"/>
  <c r="U100" i="3"/>
  <c r="W102" i="3"/>
  <c r="V105" i="3"/>
  <c r="U108" i="3"/>
  <c r="W110" i="3"/>
  <c r="V113" i="3"/>
  <c r="U116" i="3"/>
  <c r="W118" i="3"/>
  <c r="V121" i="3"/>
  <c r="U124" i="3"/>
  <c r="W126" i="3"/>
  <c r="V129" i="3"/>
  <c r="U132" i="3"/>
  <c r="W136" i="3"/>
  <c r="V139" i="3"/>
  <c r="U142" i="3"/>
  <c r="W144" i="3"/>
  <c r="V147" i="3"/>
  <c r="U150" i="3"/>
  <c r="W152" i="3"/>
  <c r="V155" i="3"/>
  <c r="U158" i="3"/>
  <c r="W160" i="3"/>
  <c r="V163" i="3"/>
  <c r="U166" i="3"/>
  <c r="W168" i="3"/>
  <c r="V171" i="3"/>
  <c r="U174" i="3"/>
  <c r="W176" i="3"/>
  <c r="V180" i="3"/>
  <c r="U183" i="3"/>
  <c r="W185" i="3"/>
  <c r="V188" i="3"/>
  <c r="U191" i="3"/>
  <c r="W194" i="3"/>
  <c r="V199" i="3"/>
  <c r="U202" i="3"/>
  <c r="W204" i="3"/>
  <c r="V207" i="3"/>
  <c r="U210" i="3"/>
  <c r="W212" i="3"/>
  <c r="V215" i="3"/>
  <c r="U219" i="3"/>
  <c r="W221" i="3"/>
  <c r="V225" i="3"/>
  <c r="U228" i="3"/>
  <c r="W230" i="3"/>
  <c r="V233" i="3"/>
  <c r="U236" i="3"/>
  <c r="W238" i="3"/>
  <c r="V243" i="3"/>
  <c r="U246" i="3"/>
  <c r="W252" i="3"/>
  <c r="V255" i="3"/>
  <c r="U258" i="3"/>
  <c r="W260" i="3"/>
  <c r="V263" i="3"/>
  <c r="U266" i="3"/>
  <c r="W268" i="3"/>
  <c r="V499" i="3"/>
  <c r="U620" i="3"/>
  <c r="V642" i="3"/>
  <c r="W20" i="3"/>
  <c r="U46" i="3"/>
  <c r="V60" i="3"/>
  <c r="U63" i="3"/>
  <c r="V68" i="3"/>
  <c r="U71" i="3"/>
  <c r="W73" i="3"/>
  <c r="V76" i="3"/>
  <c r="U79" i="3"/>
  <c r="W81" i="3"/>
  <c r="V84" i="3"/>
  <c r="U87" i="3"/>
  <c r="W89" i="3"/>
  <c r="V92" i="3"/>
  <c r="U95" i="3"/>
  <c r="W97" i="3"/>
  <c r="V100" i="3"/>
  <c r="U103" i="3"/>
  <c r="W105" i="3"/>
  <c r="V108" i="3"/>
  <c r="U111" i="3"/>
  <c r="W113" i="3"/>
  <c r="V116" i="3"/>
  <c r="U119" i="3"/>
  <c r="W121" i="3"/>
  <c r="V124" i="3"/>
  <c r="U127" i="3"/>
  <c r="W129" i="3"/>
  <c r="V132" i="3"/>
  <c r="U137" i="3"/>
  <c r="W139" i="3"/>
  <c r="V142" i="3"/>
  <c r="U145" i="3"/>
  <c r="W147" i="3"/>
  <c r="V150" i="3"/>
  <c r="U153" i="3"/>
  <c r="W155" i="3"/>
  <c r="V158" i="3"/>
  <c r="U161" i="3"/>
  <c r="W163" i="3"/>
  <c r="V166" i="3"/>
  <c r="U169" i="3"/>
  <c r="W171" i="3"/>
  <c r="V174" i="3"/>
  <c r="U178" i="3"/>
  <c r="W180" i="3"/>
  <c r="V183" i="3"/>
  <c r="U186" i="3"/>
  <c r="W188" i="3"/>
  <c r="V191" i="3"/>
  <c r="U195" i="3"/>
  <c r="W199" i="3"/>
  <c r="V202" i="3"/>
  <c r="U205" i="3"/>
  <c r="W207" i="3"/>
  <c r="V210" i="3"/>
  <c r="U213" i="3"/>
  <c r="W215" i="3"/>
  <c r="V219" i="3"/>
  <c r="U222" i="3"/>
  <c r="W225" i="3"/>
  <c r="V228" i="3"/>
  <c r="U231" i="3"/>
  <c r="W233" i="3"/>
  <c r="V236" i="3"/>
  <c r="U239" i="3"/>
  <c r="W243" i="3"/>
  <c r="V246" i="3"/>
  <c r="U253" i="3"/>
  <c r="W255" i="3"/>
  <c r="V258" i="3"/>
  <c r="U261" i="3"/>
  <c r="W263" i="3"/>
  <c r="V456" i="3"/>
  <c r="U502" i="3"/>
  <c r="U579" i="3"/>
  <c r="W622" i="3"/>
  <c r="U645" i="3"/>
  <c r="V23" i="3"/>
  <c r="W48" i="3"/>
  <c r="W60" i="3"/>
  <c r="V63" i="3"/>
  <c r="U66" i="3"/>
  <c r="V71" i="3"/>
  <c r="U74" i="3"/>
  <c r="W76" i="3"/>
  <c r="V79" i="3"/>
  <c r="U82" i="3"/>
  <c r="W84" i="3"/>
  <c r="V87" i="3"/>
  <c r="U90" i="3"/>
  <c r="W92" i="3"/>
  <c r="V95" i="3"/>
  <c r="U98" i="3"/>
  <c r="W100" i="3"/>
  <c r="V103" i="3"/>
  <c r="U106" i="3"/>
  <c r="W108" i="3"/>
  <c r="V111" i="3"/>
  <c r="U114" i="3"/>
  <c r="W116" i="3"/>
  <c r="V119" i="3"/>
  <c r="U122" i="3"/>
  <c r="W124" i="3"/>
  <c r="V127" i="3"/>
  <c r="U130" i="3"/>
  <c r="W132" i="3"/>
  <c r="V137" i="3"/>
  <c r="U140" i="3"/>
  <c r="W142" i="3"/>
  <c r="V145" i="3"/>
  <c r="U148" i="3"/>
  <c r="W150" i="3"/>
  <c r="V153" i="3"/>
  <c r="U156" i="3"/>
  <c r="W158" i="3"/>
  <c r="V161" i="3"/>
  <c r="U164" i="3"/>
  <c r="W166" i="3"/>
  <c r="V169" i="3"/>
  <c r="U172" i="3"/>
  <c r="W174" i="3"/>
  <c r="V178" i="3"/>
  <c r="U181" i="3"/>
  <c r="W183" i="3"/>
  <c r="V186" i="3"/>
  <c r="U189" i="3"/>
  <c r="W191" i="3"/>
  <c r="V195" i="3"/>
  <c r="U200" i="3"/>
  <c r="W202" i="3"/>
  <c r="V205" i="3"/>
  <c r="U208" i="3"/>
  <c r="W210" i="3"/>
  <c r="V213" i="3"/>
  <c r="U217" i="3"/>
  <c r="W219" i="3"/>
  <c r="V222" i="3"/>
  <c r="U226" i="3"/>
  <c r="W228" i="3"/>
  <c r="V231" i="3"/>
  <c r="U234" i="3"/>
  <c r="W236" i="3"/>
  <c r="V239" i="3"/>
  <c r="U244" i="3"/>
  <c r="W246" i="3"/>
  <c r="V253" i="3"/>
  <c r="U256" i="3"/>
  <c r="W258" i="3"/>
  <c r="V261" i="3"/>
  <c r="U264" i="3"/>
  <c r="W266" i="3"/>
  <c r="V269" i="3"/>
  <c r="U461" i="3"/>
  <c r="W504" i="3"/>
  <c r="V626" i="3"/>
  <c r="W647" i="3"/>
  <c r="U26" i="3"/>
  <c r="V51" i="3"/>
  <c r="U61" i="3"/>
  <c r="W63" i="3"/>
  <c r="V66" i="3"/>
  <c r="U69" i="3"/>
  <c r="W71" i="3"/>
  <c r="V74" i="3"/>
  <c r="U77" i="3"/>
  <c r="W79" i="3"/>
  <c r="V82" i="3"/>
  <c r="U85" i="3"/>
  <c r="W87" i="3"/>
  <c r="V90" i="3"/>
  <c r="U93" i="3"/>
  <c r="W95" i="3"/>
  <c r="V98" i="3"/>
  <c r="U101" i="3"/>
  <c r="W103" i="3"/>
  <c r="V106" i="3"/>
  <c r="U109" i="3"/>
  <c r="W111" i="3"/>
  <c r="V114" i="3"/>
  <c r="U117" i="3"/>
  <c r="W119" i="3"/>
  <c r="V122" i="3"/>
  <c r="U125" i="3"/>
  <c r="W127" i="3"/>
  <c r="V130" i="3"/>
  <c r="U133" i="3"/>
  <c r="W137" i="3"/>
  <c r="V140" i="3"/>
  <c r="U143" i="3"/>
  <c r="W145" i="3"/>
  <c r="V148" i="3"/>
  <c r="U151" i="3"/>
  <c r="W153" i="3"/>
  <c r="V156" i="3"/>
  <c r="U159" i="3"/>
  <c r="W161" i="3"/>
  <c r="V164" i="3"/>
  <c r="U167" i="3"/>
  <c r="W169" i="3"/>
  <c r="V172" i="3"/>
  <c r="U175" i="3"/>
  <c r="W178" i="3"/>
  <c r="V181" i="3"/>
  <c r="U184" i="3"/>
  <c r="W186" i="3"/>
  <c r="V189" i="3"/>
  <c r="U192" i="3"/>
  <c r="W195" i="3"/>
  <c r="V200" i="3"/>
  <c r="U203" i="3"/>
  <c r="W205" i="3"/>
  <c r="V208" i="3"/>
  <c r="U211" i="3"/>
  <c r="W213" i="3"/>
  <c r="V217" i="3"/>
  <c r="U220" i="3"/>
  <c r="V226" i="3"/>
  <c r="U229" i="3"/>
  <c r="W231" i="3"/>
  <c r="V234" i="3"/>
  <c r="U237" i="3"/>
  <c r="W239" i="3"/>
  <c r="V244" i="3"/>
  <c r="U251" i="3"/>
  <c r="W253" i="3"/>
  <c r="V256" i="3"/>
  <c r="U259" i="3"/>
  <c r="W261" i="3"/>
  <c r="V264" i="3"/>
  <c r="U267" i="3"/>
  <c r="W269" i="3"/>
  <c r="U629" i="3"/>
  <c r="V650" i="3"/>
  <c r="W30" i="3"/>
  <c r="U54" i="3"/>
  <c r="V61" i="3"/>
  <c r="U64" i="3"/>
  <c r="W66" i="3"/>
  <c r="V69" i="3"/>
  <c r="U72" i="3"/>
  <c r="W74" i="3"/>
  <c r="V77" i="3"/>
  <c r="U80" i="3"/>
  <c r="W82" i="3"/>
  <c r="V85" i="3"/>
  <c r="U88" i="3"/>
  <c r="W90" i="3"/>
  <c r="V93" i="3"/>
  <c r="U96" i="3"/>
  <c r="W98" i="3"/>
  <c r="V101" i="3"/>
  <c r="U104" i="3"/>
  <c r="W106" i="3"/>
  <c r="V109" i="3"/>
  <c r="U112" i="3"/>
  <c r="W114" i="3"/>
  <c r="V117" i="3"/>
  <c r="U120" i="3"/>
  <c r="W122" i="3"/>
  <c r="V125" i="3"/>
  <c r="U128" i="3"/>
  <c r="W130" i="3"/>
  <c r="V133" i="3"/>
  <c r="U138" i="3"/>
  <c r="W140" i="3"/>
  <c r="V143" i="3"/>
  <c r="U146" i="3"/>
  <c r="W148" i="3"/>
  <c r="V151" i="3"/>
  <c r="U154" i="3"/>
  <c r="W156" i="3"/>
  <c r="V159" i="3"/>
  <c r="U162" i="3"/>
  <c r="W164" i="3"/>
  <c r="V167" i="3"/>
  <c r="U170" i="3"/>
  <c r="W172" i="3"/>
  <c r="V175" i="3"/>
  <c r="U179" i="3"/>
  <c r="W181" i="3"/>
  <c r="V184" i="3"/>
  <c r="U187" i="3"/>
  <c r="W189" i="3"/>
  <c r="V192" i="3"/>
  <c r="U198" i="3"/>
  <c r="W200" i="3"/>
  <c r="V203" i="3"/>
  <c r="U206" i="3"/>
  <c r="W208" i="3"/>
  <c r="V211" i="3"/>
  <c r="U214" i="3"/>
  <c r="W217" i="3"/>
  <c r="V220" i="3"/>
  <c r="U224" i="3"/>
  <c r="W226" i="3"/>
  <c r="V229" i="3"/>
  <c r="U232" i="3"/>
  <c r="W234" i="3"/>
  <c r="V237" i="3"/>
  <c r="U241" i="3"/>
  <c r="W244" i="3"/>
  <c r="V251" i="3"/>
  <c r="U254" i="3"/>
  <c r="W256" i="3"/>
  <c r="V259" i="3"/>
  <c r="U262" i="3"/>
  <c r="W264" i="3"/>
  <c r="V267" i="3"/>
  <c r="U270" i="3"/>
  <c r="W488" i="3"/>
  <c r="W631" i="3"/>
  <c r="V33" i="3"/>
  <c r="W56" i="3"/>
  <c r="W61" i="3"/>
  <c r="V64" i="3"/>
  <c r="U67" i="3"/>
  <c r="V72" i="3"/>
  <c r="U75" i="3"/>
  <c r="W77" i="3"/>
  <c r="V80" i="3"/>
  <c r="U83" i="3"/>
  <c r="W85" i="3"/>
  <c r="V88" i="3"/>
  <c r="U91" i="3"/>
  <c r="W93" i="3"/>
  <c r="V96" i="3"/>
  <c r="U99" i="3"/>
  <c r="W101" i="3"/>
  <c r="V104" i="3"/>
  <c r="U107" i="3"/>
  <c r="W109" i="3"/>
  <c r="V112" i="3"/>
  <c r="U115" i="3"/>
  <c r="W117" i="3"/>
  <c r="V120" i="3"/>
  <c r="U123" i="3"/>
  <c r="W125" i="3"/>
  <c r="V128" i="3"/>
  <c r="U131" i="3"/>
  <c r="W133" i="3"/>
  <c r="V138" i="3"/>
  <c r="U141" i="3"/>
  <c r="W143" i="3"/>
  <c r="V146" i="3"/>
  <c r="U149" i="3"/>
  <c r="W151" i="3"/>
  <c r="V154" i="3"/>
  <c r="U157" i="3"/>
  <c r="W159" i="3"/>
  <c r="V162" i="3"/>
  <c r="U165" i="3"/>
  <c r="W167" i="3"/>
  <c r="V170" i="3"/>
  <c r="U173" i="3"/>
  <c r="W175" i="3"/>
  <c r="V179" i="3"/>
  <c r="U182" i="3"/>
  <c r="W184" i="3"/>
  <c r="V187" i="3"/>
  <c r="U190" i="3"/>
  <c r="W192" i="3"/>
  <c r="V198" i="3"/>
  <c r="U201" i="3"/>
  <c r="W203" i="3"/>
  <c r="V206" i="3"/>
  <c r="U209" i="3"/>
  <c r="W211" i="3"/>
  <c r="V214" i="3"/>
  <c r="U218" i="3"/>
  <c r="W220" i="3"/>
  <c r="V224" i="3"/>
  <c r="U227" i="3"/>
  <c r="W229" i="3"/>
  <c r="V232" i="3"/>
  <c r="U235" i="3"/>
  <c r="W237" i="3"/>
  <c r="V241" i="3"/>
  <c r="U245" i="3"/>
  <c r="W251" i="3"/>
  <c r="V254" i="3"/>
  <c r="U257" i="3"/>
  <c r="W259" i="3"/>
  <c r="V262" i="3"/>
  <c r="U265" i="3"/>
  <c r="W267" i="3"/>
  <c r="V270" i="3"/>
  <c r="V491" i="3"/>
  <c r="V634" i="3"/>
  <c r="W10" i="3"/>
  <c r="U38" i="3"/>
  <c r="V59" i="3"/>
  <c r="U62" i="3"/>
  <c r="W64" i="3"/>
  <c r="V67" i="3"/>
  <c r="U70" i="3"/>
  <c r="W72" i="3"/>
  <c r="V75" i="3"/>
  <c r="U78" i="3"/>
  <c r="W80" i="3"/>
  <c r="V83" i="3"/>
  <c r="U86" i="3"/>
  <c r="W88" i="3"/>
  <c r="V91" i="3"/>
  <c r="U94" i="3"/>
  <c r="W96" i="3"/>
  <c r="V99" i="3"/>
  <c r="U102" i="3"/>
  <c r="W104" i="3"/>
  <c r="V107" i="3"/>
  <c r="U110" i="3"/>
  <c r="W112" i="3"/>
  <c r="V115" i="3"/>
  <c r="U118" i="3"/>
  <c r="W120" i="3"/>
  <c r="V123" i="3"/>
  <c r="U126" i="3"/>
  <c r="W128" i="3"/>
  <c r="V131" i="3"/>
  <c r="U136" i="3"/>
  <c r="W138" i="3"/>
  <c r="V141" i="3"/>
  <c r="U144" i="3"/>
  <c r="W146" i="3"/>
  <c r="V149" i="3"/>
  <c r="U152" i="3"/>
  <c r="W154" i="3"/>
  <c r="V157" i="3"/>
  <c r="U160" i="3"/>
  <c r="W162" i="3"/>
  <c r="V165" i="3"/>
  <c r="U168" i="3"/>
  <c r="W170" i="3"/>
  <c r="V173" i="3"/>
  <c r="U176" i="3"/>
  <c r="W179" i="3"/>
  <c r="V182" i="3"/>
  <c r="U185" i="3"/>
  <c r="W187" i="3"/>
  <c r="V190" i="3"/>
  <c r="U194" i="3"/>
  <c r="W198" i="3"/>
  <c r="V201" i="3"/>
  <c r="U204" i="3"/>
  <c r="W206" i="3"/>
  <c r="V209" i="3"/>
  <c r="U212" i="3"/>
  <c r="W214" i="3"/>
  <c r="V218" i="3"/>
  <c r="U221" i="3"/>
  <c r="V227" i="3"/>
  <c r="U230" i="3"/>
  <c r="W232" i="3"/>
  <c r="V235" i="3"/>
  <c r="U238" i="3"/>
  <c r="W241" i="3"/>
  <c r="V245" i="3"/>
  <c r="U252" i="3"/>
  <c r="W254" i="3"/>
  <c r="V257" i="3"/>
  <c r="U260" i="3"/>
  <c r="W262" i="3"/>
  <c r="V265" i="3"/>
  <c r="U268" i="3"/>
  <c r="W270" i="3"/>
  <c r="V70" i="3"/>
  <c r="W91" i="3"/>
  <c r="U113" i="3"/>
  <c r="V136" i="3"/>
  <c r="W157" i="3"/>
  <c r="U180" i="3"/>
  <c r="V204" i="3"/>
  <c r="W227" i="3"/>
  <c r="U255" i="3"/>
  <c r="U271" i="3"/>
  <c r="W274" i="3"/>
  <c r="V278" i="3"/>
  <c r="U285" i="3"/>
  <c r="W288" i="3"/>
  <c r="V291" i="3"/>
  <c r="U294" i="3"/>
  <c r="W297" i="3"/>
  <c r="V304" i="3"/>
  <c r="U307" i="3"/>
  <c r="W309" i="3"/>
  <c r="V312" i="3"/>
  <c r="U315" i="3"/>
  <c r="W319" i="3"/>
  <c r="V322" i="3"/>
  <c r="U326" i="3"/>
  <c r="W328" i="3"/>
  <c r="V331" i="3"/>
  <c r="U334" i="3"/>
  <c r="W336" i="3"/>
  <c r="V339" i="3"/>
  <c r="U342" i="3"/>
  <c r="W344" i="3"/>
  <c r="V347" i="3"/>
  <c r="U350" i="3"/>
  <c r="W352" i="3"/>
  <c r="V355" i="3"/>
  <c r="U358" i="3"/>
  <c r="W360" i="3"/>
  <c r="V363" i="3"/>
  <c r="U368" i="3"/>
  <c r="W371" i="3"/>
  <c r="V393" i="3"/>
  <c r="U396" i="3"/>
  <c r="W398" i="3"/>
  <c r="V401" i="3"/>
  <c r="U404" i="3"/>
  <c r="W406" i="3"/>
  <c r="V409" i="3"/>
  <c r="U412" i="3"/>
  <c r="W414" i="3"/>
  <c r="V417" i="3"/>
  <c r="U420" i="3"/>
  <c r="W422" i="3"/>
  <c r="V425" i="3"/>
  <c r="U429" i="3"/>
  <c r="W431" i="3"/>
  <c r="V434" i="3"/>
  <c r="U437" i="3"/>
  <c r="W440" i="3"/>
  <c r="V443" i="3"/>
  <c r="U446" i="3"/>
  <c r="W448" i="3"/>
  <c r="U637" i="3"/>
  <c r="U73" i="3"/>
  <c r="V94" i="3"/>
  <c r="W115" i="3"/>
  <c r="U139" i="3"/>
  <c r="V160" i="3"/>
  <c r="W182" i="3"/>
  <c r="U207" i="3"/>
  <c r="V230" i="3"/>
  <c r="W257" i="3"/>
  <c r="V271" i="3"/>
  <c r="U276" i="3"/>
  <c r="W278" i="3"/>
  <c r="V285" i="3"/>
  <c r="U289" i="3"/>
  <c r="W291" i="3"/>
  <c r="V294" i="3"/>
  <c r="U299" i="3"/>
  <c r="W304" i="3"/>
  <c r="V307" i="3"/>
  <c r="U310" i="3"/>
  <c r="W312" i="3"/>
  <c r="V315" i="3"/>
  <c r="U320" i="3"/>
  <c r="W322" i="3"/>
  <c r="V326" i="3"/>
  <c r="U329" i="3"/>
  <c r="W331" i="3"/>
  <c r="V334" i="3"/>
  <c r="U337" i="3"/>
  <c r="W339" i="3"/>
  <c r="V342" i="3"/>
  <c r="U345" i="3"/>
  <c r="W347" i="3"/>
  <c r="V350" i="3"/>
  <c r="U353" i="3"/>
  <c r="W355" i="3"/>
  <c r="V358" i="3"/>
  <c r="U361" i="3"/>
  <c r="W363" i="3"/>
  <c r="V368" i="3"/>
  <c r="U372" i="3"/>
  <c r="W393" i="3"/>
  <c r="V396" i="3"/>
  <c r="U399" i="3"/>
  <c r="W401" i="3"/>
  <c r="V404" i="3"/>
  <c r="U407" i="3"/>
  <c r="W409" i="3"/>
  <c r="V412" i="3"/>
  <c r="U415" i="3"/>
  <c r="W417" i="3"/>
  <c r="V420" i="3"/>
  <c r="U423" i="3"/>
  <c r="W425" i="3"/>
  <c r="V429" i="3"/>
  <c r="U432" i="3"/>
  <c r="W434" i="3"/>
  <c r="V437" i="3"/>
  <c r="U441" i="3"/>
  <c r="W443" i="3"/>
  <c r="V446" i="3"/>
  <c r="U449" i="3"/>
  <c r="V14" i="3"/>
  <c r="W75" i="3"/>
  <c r="U97" i="3"/>
  <c r="V118" i="3"/>
  <c r="W141" i="3"/>
  <c r="U163" i="3"/>
  <c r="V185" i="3"/>
  <c r="W209" i="3"/>
  <c r="U233" i="3"/>
  <c r="V260" i="3"/>
  <c r="W271" i="3"/>
  <c r="V276" i="3"/>
  <c r="U279" i="3"/>
  <c r="W285" i="3"/>
  <c r="V289" i="3"/>
  <c r="U292" i="3"/>
  <c r="W294" i="3"/>
  <c r="V299" i="3"/>
  <c r="U305" i="3"/>
  <c r="W307" i="3"/>
  <c r="V310" i="3"/>
  <c r="U313" i="3"/>
  <c r="W315" i="3"/>
  <c r="V320" i="3"/>
  <c r="U324" i="3"/>
  <c r="W326" i="3"/>
  <c r="V329" i="3"/>
  <c r="U332" i="3"/>
  <c r="W334" i="3"/>
  <c r="V337" i="3"/>
  <c r="U340" i="3"/>
  <c r="W342" i="3"/>
  <c r="V345" i="3"/>
  <c r="U348" i="3"/>
  <c r="W350" i="3"/>
  <c r="V353" i="3"/>
  <c r="U356" i="3"/>
  <c r="W358" i="3"/>
  <c r="V361" i="3"/>
  <c r="U364" i="3"/>
  <c r="W368" i="3"/>
  <c r="V372" i="3"/>
  <c r="U394" i="3"/>
  <c r="W396" i="3"/>
  <c r="V399" i="3"/>
  <c r="U402" i="3"/>
  <c r="W404" i="3"/>
  <c r="V407" i="3"/>
  <c r="U410" i="3"/>
  <c r="W412" i="3"/>
  <c r="V415" i="3"/>
  <c r="U418" i="3"/>
  <c r="W420" i="3"/>
  <c r="V423" i="3"/>
  <c r="U426" i="3"/>
  <c r="W429" i="3"/>
  <c r="V432" i="3"/>
  <c r="U435" i="3"/>
  <c r="W437" i="3"/>
  <c r="V441" i="3"/>
  <c r="U444" i="3"/>
  <c r="W446" i="3"/>
  <c r="V449" i="3"/>
  <c r="W40" i="3"/>
  <c r="V78" i="3"/>
  <c r="W99" i="3"/>
  <c r="U121" i="3"/>
  <c r="V144" i="3"/>
  <c r="W165" i="3"/>
  <c r="U188" i="3"/>
  <c r="V212" i="3"/>
  <c r="W235" i="3"/>
  <c r="U263" i="3"/>
  <c r="U272" i="3"/>
  <c r="W276" i="3"/>
  <c r="V279" i="3"/>
  <c r="U287" i="3"/>
  <c r="W289" i="3"/>
  <c r="V292" i="3"/>
  <c r="U295" i="3"/>
  <c r="W299" i="3"/>
  <c r="V305" i="3"/>
  <c r="U308" i="3"/>
  <c r="W310" i="3"/>
  <c r="V313" i="3"/>
  <c r="U316" i="3"/>
  <c r="W320" i="3"/>
  <c r="V324" i="3"/>
  <c r="U327" i="3"/>
  <c r="W329" i="3"/>
  <c r="V332" i="3"/>
  <c r="U335" i="3"/>
  <c r="W337" i="3"/>
  <c r="V340" i="3"/>
  <c r="U343" i="3"/>
  <c r="W345" i="3"/>
  <c r="V348" i="3"/>
  <c r="U351" i="3"/>
  <c r="W353" i="3"/>
  <c r="V356" i="3"/>
  <c r="U359" i="3"/>
  <c r="W361" i="3"/>
  <c r="V364" i="3"/>
  <c r="U369" i="3"/>
  <c r="W372" i="3"/>
  <c r="V394" i="3"/>
  <c r="U397" i="3"/>
  <c r="W399" i="3"/>
  <c r="V402" i="3"/>
  <c r="U405" i="3"/>
  <c r="W407" i="3"/>
  <c r="V410" i="3"/>
  <c r="U413" i="3"/>
  <c r="W415" i="3"/>
  <c r="V418" i="3"/>
  <c r="U421" i="3"/>
  <c r="W423" i="3"/>
  <c r="V426" i="3"/>
  <c r="U430" i="3"/>
  <c r="W432" i="3"/>
  <c r="V435" i="3"/>
  <c r="U439" i="3"/>
  <c r="W441" i="3"/>
  <c r="V444" i="3"/>
  <c r="U447" i="3"/>
  <c r="W449" i="3"/>
  <c r="W59" i="3"/>
  <c r="U81" i="3"/>
  <c r="V102" i="3"/>
  <c r="W123" i="3"/>
  <c r="U147" i="3"/>
  <c r="V168" i="3"/>
  <c r="W190" i="3"/>
  <c r="U215" i="3"/>
  <c r="V238" i="3"/>
  <c r="W265" i="3"/>
  <c r="V272" i="3"/>
  <c r="U277" i="3"/>
  <c r="W279" i="3"/>
  <c r="V287" i="3"/>
  <c r="U290" i="3"/>
  <c r="W292" i="3"/>
  <c r="V295" i="3"/>
  <c r="U303" i="3"/>
  <c r="W305" i="3"/>
  <c r="V308" i="3"/>
  <c r="U311" i="3"/>
  <c r="W313" i="3"/>
  <c r="V316" i="3"/>
  <c r="U321" i="3"/>
  <c r="W324" i="3"/>
  <c r="V327" i="3"/>
  <c r="U330" i="3"/>
  <c r="W332" i="3"/>
  <c r="V335" i="3"/>
  <c r="U338" i="3"/>
  <c r="W340" i="3"/>
  <c r="V343" i="3"/>
  <c r="U346" i="3"/>
  <c r="W348" i="3"/>
  <c r="V351" i="3"/>
  <c r="U354" i="3"/>
  <c r="W356" i="3"/>
  <c r="V359" i="3"/>
  <c r="U362" i="3"/>
  <c r="W364" i="3"/>
  <c r="V369" i="3"/>
  <c r="U392" i="3"/>
  <c r="W394" i="3"/>
  <c r="V397" i="3"/>
  <c r="U400" i="3"/>
  <c r="W402" i="3"/>
  <c r="V405" i="3"/>
  <c r="U408" i="3"/>
  <c r="W410" i="3"/>
  <c r="V413" i="3"/>
  <c r="U416" i="3"/>
  <c r="W418" i="3"/>
  <c r="V421" i="3"/>
  <c r="U424" i="3"/>
  <c r="W426" i="3"/>
  <c r="V430" i="3"/>
  <c r="U433" i="3"/>
  <c r="W435" i="3"/>
  <c r="V439" i="3"/>
  <c r="U442" i="3"/>
  <c r="W444" i="3"/>
  <c r="V447" i="3"/>
  <c r="U450" i="3"/>
  <c r="U89" i="3"/>
  <c r="W325" i="3"/>
  <c r="V336" i="3"/>
  <c r="U347" i="3"/>
  <c r="V62" i="3"/>
  <c r="W83" i="3"/>
  <c r="U105" i="3"/>
  <c r="V126" i="3"/>
  <c r="W149" i="3"/>
  <c r="U171" i="3"/>
  <c r="V194" i="3"/>
  <c r="U243" i="3"/>
  <c r="V266" i="3"/>
  <c r="W272" i="3"/>
  <c r="V277" i="3"/>
  <c r="U284" i="3"/>
  <c r="W287" i="3"/>
  <c r="V290" i="3"/>
  <c r="U293" i="3"/>
  <c r="W295" i="3"/>
  <c r="V303" i="3"/>
  <c r="U306" i="3"/>
  <c r="W308" i="3"/>
  <c r="V311" i="3"/>
  <c r="U314" i="3"/>
  <c r="W316" i="3"/>
  <c r="V321" i="3"/>
  <c r="U325" i="3"/>
  <c r="W327" i="3"/>
  <c r="V330" i="3"/>
  <c r="U333" i="3"/>
  <c r="W335" i="3"/>
  <c r="V338" i="3"/>
  <c r="U341" i="3"/>
  <c r="W343" i="3"/>
  <c r="V346" i="3"/>
  <c r="U349" i="3"/>
  <c r="W351" i="3"/>
  <c r="V354" i="3"/>
  <c r="U357" i="3"/>
  <c r="W359" i="3"/>
  <c r="V362" i="3"/>
  <c r="U365" i="3"/>
  <c r="W369" i="3"/>
  <c r="V392" i="3"/>
  <c r="U395" i="3"/>
  <c r="W397" i="3"/>
  <c r="V400" i="3"/>
  <c r="U403" i="3"/>
  <c r="W405" i="3"/>
  <c r="V408" i="3"/>
  <c r="U411" i="3"/>
  <c r="W413" i="3"/>
  <c r="V416" i="3"/>
  <c r="U419" i="3"/>
  <c r="W421" i="3"/>
  <c r="V424" i="3"/>
  <c r="U427" i="3"/>
  <c r="W430" i="3"/>
  <c r="V433" i="3"/>
  <c r="U436" i="3"/>
  <c r="W439" i="3"/>
  <c r="V442" i="3"/>
  <c r="U445" i="3"/>
  <c r="W447" i="3"/>
  <c r="V450" i="3"/>
  <c r="W67" i="3"/>
  <c r="U322" i="3"/>
  <c r="U331" i="3"/>
  <c r="U339" i="3"/>
  <c r="V344" i="3"/>
  <c r="U571" i="3"/>
  <c r="U65" i="3"/>
  <c r="V86" i="3"/>
  <c r="W107" i="3"/>
  <c r="U129" i="3"/>
  <c r="V152" i="3"/>
  <c r="W173" i="3"/>
  <c r="U199" i="3"/>
  <c r="V221" i="3"/>
  <c r="W245" i="3"/>
  <c r="V268" i="3"/>
  <c r="U274" i="3"/>
  <c r="W277" i="3"/>
  <c r="V284" i="3"/>
  <c r="U288" i="3"/>
  <c r="W290" i="3"/>
  <c r="V293" i="3"/>
  <c r="U297" i="3"/>
  <c r="W303" i="3"/>
  <c r="V306" i="3"/>
  <c r="U309" i="3"/>
  <c r="W311" i="3"/>
  <c r="V314" i="3"/>
  <c r="U319" i="3"/>
  <c r="W321" i="3"/>
  <c r="V325" i="3"/>
  <c r="U328" i="3"/>
  <c r="W330" i="3"/>
  <c r="V333" i="3"/>
  <c r="U336" i="3"/>
  <c r="W338" i="3"/>
  <c r="V341" i="3"/>
  <c r="U344" i="3"/>
  <c r="W346" i="3"/>
  <c r="V349" i="3"/>
  <c r="U352" i="3"/>
  <c r="W354" i="3"/>
  <c r="V357" i="3"/>
  <c r="U360" i="3"/>
  <c r="W362" i="3"/>
  <c r="V365" i="3"/>
  <c r="U371" i="3"/>
  <c r="W392" i="3"/>
  <c r="V395" i="3"/>
  <c r="U398" i="3"/>
  <c r="W400" i="3"/>
  <c r="V403" i="3"/>
  <c r="U406" i="3"/>
  <c r="W408" i="3"/>
  <c r="V411" i="3"/>
  <c r="U414" i="3"/>
  <c r="W416" i="3"/>
  <c r="V419" i="3"/>
  <c r="U422" i="3"/>
  <c r="W424" i="3"/>
  <c r="V427" i="3"/>
  <c r="U431" i="3"/>
  <c r="W433" i="3"/>
  <c r="V436" i="3"/>
  <c r="U440" i="3"/>
  <c r="W442" i="3"/>
  <c r="V445" i="3"/>
  <c r="U448" i="3"/>
  <c r="W450" i="3"/>
  <c r="V176" i="3"/>
  <c r="W201" i="3"/>
  <c r="U225" i="3"/>
  <c r="V252" i="3"/>
  <c r="U269" i="3"/>
  <c r="V274" i="3"/>
  <c r="U278" i="3"/>
  <c r="W284" i="3"/>
  <c r="U291" i="3"/>
  <c r="W293" i="3"/>
  <c r="V297" i="3"/>
  <c r="U304" i="3"/>
  <c r="W306" i="3"/>
  <c r="V309" i="3"/>
  <c r="U312" i="3"/>
  <c r="W314" i="3"/>
  <c r="V319" i="3"/>
  <c r="V328" i="3"/>
  <c r="W333" i="3"/>
  <c r="W341" i="3"/>
  <c r="U355" i="3"/>
  <c r="V398" i="3"/>
  <c r="W419" i="3"/>
  <c r="U443" i="3"/>
  <c r="W357" i="3"/>
  <c r="U401" i="3"/>
  <c r="V422" i="3"/>
  <c r="W445" i="3"/>
  <c r="V110" i="3"/>
  <c r="V360" i="3"/>
  <c r="W403" i="3"/>
  <c r="U425" i="3"/>
  <c r="V448" i="3"/>
  <c r="W131" i="3"/>
  <c r="U363" i="3"/>
  <c r="V406" i="3"/>
  <c r="W427" i="3"/>
  <c r="U155" i="3"/>
  <c r="W365" i="3"/>
  <c r="U409" i="3"/>
  <c r="V431" i="3"/>
  <c r="U393" i="3"/>
  <c r="W395" i="3"/>
  <c r="V288" i="3"/>
  <c r="V371" i="3"/>
  <c r="W411" i="3"/>
  <c r="U434" i="3"/>
  <c r="W349" i="3"/>
  <c r="V414" i="3"/>
  <c r="W436" i="3"/>
  <c r="V352" i="3"/>
  <c r="U417" i="3"/>
  <c r="V440" i="3"/>
  <c r="J489" i="3"/>
  <c r="N489" i="3"/>
  <c r="Q489" i="3"/>
  <c r="F489" i="3"/>
  <c r="I489" i="3"/>
  <c r="P489" i="3"/>
  <c r="M489" i="3"/>
  <c r="T489" i="3"/>
  <c r="H489" i="3"/>
  <c r="S489" i="3"/>
  <c r="O489" i="3"/>
  <c r="R489" i="3"/>
  <c r="K489" i="3"/>
  <c r="G489" i="3"/>
  <c r="L489" i="3"/>
  <c r="T365" i="3"/>
  <c r="T13" i="3"/>
  <c r="T82" i="3"/>
  <c r="T148" i="3"/>
  <c r="T217" i="3"/>
  <c r="T295" i="3"/>
  <c r="T139" i="3"/>
  <c r="T358" i="3"/>
  <c r="T446" i="3"/>
  <c r="T75" i="3"/>
  <c r="T141" i="3"/>
  <c r="T209" i="3"/>
  <c r="T288" i="3"/>
  <c r="T57" i="3"/>
  <c r="L321" i="3"/>
  <c r="T413" i="3"/>
  <c r="T44" i="3"/>
  <c r="T108" i="3"/>
  <c r="T174" i="3"/>
  <c r="T246" i="3"/>
  <c r="T331" i="3"/>
  <c r="S322" i="3"/>
  <c r="T371" i="3"/>
  <c r="T16" i="3"/>
  <c r="T85" i="3"/>
  <c r="T151" i="3"/>
  <c r="T220" i="3"/>
  <c r="T303" i="3"/>
  <c r="T285" i="3"/>
  <c r="T361" i="3"/>
  <c r="T449" i="3"/>
  <c r="T78" i="3"/>
  <c r="T144" i="3"/>
  <c r="T212" i="3"/>
  <c r="T291" i="3"/>
  <c r="T49" i="3"/>
  <c r="Q321" i="3"/>
  <c r="T408" i="3"/>
  <c r="T39" i="3"/>
  <c r="T103" i="3"/>
  <c r="T169" i="3"/>
  <c r="T239" i="3"/>
  <c r="T326" i="3"/>
  <c r="T199" i="3"/>
  <c r="T347" i="3"/>
  <c r="T434" i="3"/>
  <c r="T64" i="3"/>
  <c r="T128" i="3"/>
  <c r="T198" i="3"/>
  <c r="T270" i="3"/>
  <c r="T410" i="3"/>
  <c r="T105" i="3"/>
  <c r="T47" i="3"/>
  <c r="T178" i="3"/>
  <c r="T334" i="3"/>
  <c r="T263" i="3"/>
  <c r="T72" i="3"/>
  <c r="N322" i="3"/>
  <c r="T395" i="3"/>
  <c r="T22" i="3"/>
  <c r="T90" i="3"/>
  <c r="T156" i="3"/>
  <c r="T226" i="3"/>
  <c r="T308" i="3"/>
  <c r="T207" i="3"/>
  <c r="T368" i="3"/>
  <c r="T14" i="3"/>
  <c r="T83" i="3"/>
  <c r="T149" i="3"/>
  <c r="T218" i="3"/>
  <c r="T297" i="3"/>
  <c r="T89" i="3"/>
  <c r="T335" i="3"/>
  <c r="T421" i="3"/>
  <c r="T52" i="3"/>
  <c r="T116" i="3"/>
  <c r="T183" i="3"/>
  <c r="T258" i="3"/>
  <c r="O322" i="3"/>
  <c r="K322" i="3"/>
  <c r="T398" i="3"/>
  <c r="T25" i="3"/>
  <c r="T93" i="3"/>
  <c r="T159" i="3"/>
  <c r="T229" i="3"/>
  <c r="T311" i="3"/>
  <c r="R322" i="3"/>
  <c r="T372" i="3"/>
  <c r="T18" i="3"/>
  <c r="T86" i="3"/>
  <c r="T152" i="3"/>
  <c r="T221" i="3"/>
  <c r="T304" i="3"/>
  <c r="I321" i="3"/>
  <c r="T416" i="3"/>
  <c r="T111" i="3"/>
  <c r="T253" i="3"/>
  <c r="T355" i="3"/>
  <c r="T138" i="3"/>
  <c r="F322" i="3"/>
  <c r="T403" i="3"/>
  <c r="T32" i="3"/>
  <c r="T98" i="3"/>
  <c r="T164" i="3"/>
  <c r="T234" i="3"/>
  <c r="T316" i="3"/>
  <c r="T307" i="3"/>
  <c r="T396" i="3"/>
  <c r="T23" i="3"/>
  <c r="T91" i="3"/>
  <c r="T157" i="3"/>
  <c r="T227" i="3"/>
  <c r="T309" i="3"/>
  <c r="T155" i="3"/>
  <c r="T343" i="3"/>
  <c r="T430" i="3"/>
  <c r="T60" i="3"/>
  <c r="T124" i="3"/>
  <c r="T191" i="3"/>
  <c r="T266" i="3"/>
  <c r="T418" i="3"/>
  <c r="S321" i="3"/>
  <c r="T406" i="3"/>
  <c r="T37" i="3"/>
  <c r="T101" i="3"/>
  <c r="T167" i="3"/>
  <c r="T237" i="3"/>
  <c r="T324" i="3"/>
  <c r="J322" i="3"/>
  <c r="T399" i="3"/>
  <c r="T26" i="3"/>
  <c r="T94" i="3"/>
  <c r="T160" i="3"/>
  <c r="T230" i="3"/>
  <c r="T312" i="3"/>
  <c r="T163" i="3"/>
  <c r="T338" i="3"/>
  <c r="T424" i="3"/>
  <c r="T55" i="3"/>
  <c r="T119" i="3"/>
  <c r="T186" i="3"/>
  <c r="T261" i="3"/>
  <c r="T348" i="3"/>
  <c r="T294" i="3"/>
  <c r="T363" i="3"/>
  <c r="T10" i="3"/>
  <c r="T80" i="3"/>
  <c r="T146" i="3"/>
  <c r="T214" i="3"/>
  <c r="T293" i="3"/>
  <c r="T97" i="3"/>
  <c r="T346" i="3"/>
  <c r="T63" i="3"/>
  <c r="T195" i="3"/>
  <c r="T364" i="3"/>
  <c r="T393" i="3"/>
  <c r="T88" i="3"/>
  <c r="N321" i="3"/>
  <c r="T411" i="3"/>
  <c r="T42" i="3"/>
  <c r="T106" i="3"/>
  <c r="T172" i="3"/>
  <c r="T244" i="3"/>
  <c r="T329" i="3"/>
  <c r="T404" i="3"/>
  <c r="T33" i="3"/>
  <c r="T99" i="3"/>
  <c r="T165" i="3"/>
  <c r="T235" i="3"/>
  <c r="T319" i="3"/>
  <c r="T215" i="3"/>
  <c r="T351" i="3"/>
  <c r="T439" i="3"/>
  <c r="T68" i="3"/>
  <c r="T132" i="3"/>
  <c r="T202" i="3"/>
  <c r="T276" i="3"/>
  <c r="T65" i="3"/>
  <c r="K321" i="3"/>
  <c r="T414" i="3"/>
  <c r="T45" i="3"/>
  <c r="T109" i="3"/>
  <c r="T175" i="3"/>
  <c r="T251" i="3"/>
  <c r="T332" i="3"/>
  <c r="R321" i="3"/>
  <c r="T407" i="3"/>
  <c r="T38" i="3"/>
  <c r="T102" i="3"/>
  <c r="T168" i="3"/>
  <c r="T238" i="3"/>
  <c r="T325" i="3"/>
  <c r="T225" i="3"/>
  <c r="T433" i="3"/>
  <c r="T127" i="3"/>
  <c r="T269" i="3"/>
  <c r="P322" i="3"/>
  <c r="T20" i="3"/>
  <c r="T154" i="3"/>
  <c r="F321" i="3"/>
  <c r="T419" i="3"/>
  <c r="T50" i="3"/>
  <c r="T114" i="3"/>
  <c r="T181" i="3"/>
  <c r="T256" i="3"/>
  <c r="T340" i="3"/>
  <c r="M322" i="3"/>
  <c r="T412" i="3"/>
  <c r="T43" i="3"/>
  <c r="T107" i="3"/>
  <c r="T173" i="3"/>
  <c r="T245" i="3"/>
  <c r="T330" i="3"/>
  <c r="T255" i="3"/>
  <c r="T359" i="3"/>
  <c r="T447" i="3"/>
  <c r="T76" i="3"/>
  <c r="T142" i="3"/>
  <c r="T210" i="3"/>
  <c r="T289" i="3"/>
  <c r="T129" i="3"/>
  <c r="T336" i="3"/>
  <c r="T422" i="3"/>
  <c r="T53" i="3"/>
  <c r="T117" i="3"/>
  <c r="T184" i="3"/>
  <c r="T259" i="3"/>
  <c r="O321" i="3"/>
  <c r="J321" i="3"/>
  <c r="T415" i="3"/>
  <c r="T46" i="3"/>
  <c r="T110" i="3"/>
  <c r="T176" i="3"/>
  <c r="T252" i="3"/>
  <c r="T333" i="3"/>
  <c r="T271" i="3"/>
  <c r="T354" i="3"/>
  <c r="T442" i="3"/>
  <c r="T71" i="3"/>
  <c r="T137" i="3"/>
  <c r="T205" i="3"/>
  <c r="T279" i="3"/>
  <c r="T435" i="3"/>
  <c r="H322" i="3"/>
  <c r="T401" i="3"/>
  <c r="T30" i="3"/>
  <c r="T96" i="3"/>
  <c r="T162" i="3"/>
  <c r="T232" i="3"/>
  <c r="T314" i="3"/>
  <c r="T233" i="3"/>
  <c r="T69" i="3"/>
  <c r="T345" i="3"/>
  <c r="T62" i="3"/>
  <c r="T268" i="3"/>
  <c r="Q322" i="3"/>
  <c r="T87" i="3"/>
  <c r="T305" i="3"/>
  <c r="H321" i="3"/>
  <c r="T179" i="3"/>
  <c r="T357" i="3"/>
  <c r="T208" i="3"/>
  <c r="T287" i="3"/>
  <c r="T437" i="3"/>
  <c r="T131" i="3"/>
  <c r="T21" i="3"/>
  <c r="T34" i="3"/>
  <c r="T166" i="3"/>
  <c r="T328" i="3"/>
  <c r="T77" i="3"/>
  <c r="T211" i="3"/>
  <c r="T353" i="3"/>
  <c r="T136" i="3"/>
  <c r="T444" i="3"/>
  <c r="T95" i="3"/>
  <c r="T313" i="3"/>
  <c r="T425" i="3"/>
  <c r="T187" i="3"/>
  <c r="T443" i="3"/>
  <c r="T284" i="3"/>
  <c r="T306" i="3"/>
  <c r="T341" i="3"/>
  <c r="T427" i="3"/>
  <c r="T58" i="3"/>
  <c r="T122" i="3"/>
  <c r="T189" i="3"/>
  <c r="T264" i="3"/>
  <c r="T426" i="3"/>
  <c r="M321" i="3"/>
  <c r="T420" i="3"/>
  <c r="T51" i="3"/>
  <c r="T115" i="3"/>
  <c r="T182" i="3"/>
  <c r="T257" i="3"/>
  <c r="G322" i="3"/>
  <c r="T322" i="3"/>
  <c r="T369" i="3"/>
  <c r="T15" i="3"/>
  <c r="T84" i="3"/>
  <c r="T150" i="3"/>
  <c r="T219" i="3"/>
  <c r="T299" i="3"/>
  <c r="T180" i="3"/>
  <c r="T344" i="3"/>
  <c r="T431" i="3"/>
  <c r="T61" i="3"/>
  <c r="T125" i="3"/>
  <c r="T192" i="3"/>
  <c r="T267" i="3"/>
  <c r="T31" i="3"/>
  <c r="T337" i="3"/>
  <c r="T423" i="3"/>
  <c r="T54" i="3"/>
  <c r="T118" i="3"/>
  <c r="T185" i="3"/>
  <c r="T260" i="3"/>
  <c r="G321" i="3"/>
  <c r="T315" i="3"/>
  <c r="T362" i="3"/>
  <c r="T450" i="3"/>
  <c r="T79" i="3"/>
  <c r="T145" i="3"/>
  <c r="T213" i="3"/>
  <c r="T292" i="3"/>
  <c r="T41" i="3"/>
  <c r="P321" i="3"/>
  <c r="T409" i="3"/>
  <c r="T40" i="3"/>
  <c r="T104" i="3"/>
  <c r="T170" i="3"/>
  <c r="T241" i="3"/>
  <c r="T327" i="3"/>
  <c r="T203" i="3"/>
  <c r="T194" i="3"/>
  <c r="T392" i="3"/>
  <c r="T153" i="3"/>
  <c r="T81" i="3"/>
  <c r="T48" i="3"/>
  <c r="T254" i="3"/>
  <c r="T74" i="3"/>
  <c r="T350" i="3"/>
  <c r="T201" i="3"/>
  <c r="T321" i="3"/>
  <c r="T100" i="3"/>
  <c r="T320" i="3"/>
  <c r="T448" i="3"/>
  <c r="T188" i="3"/>
  <c r="T70" i="3"/>
  <c r="T278" i="3"/>
  <c r="T400" i="3"/>
  <c r="T161" i="3"/>
  <c r="T147" i="3"/>
  <c r="T56" i="3"/>
  <c r="T262" i="3"/>
  <c r="T12" i="3"/>
  <c r="T171" i="3"/>
  <c r="T349" i="3"/>
  <c r="T436" i="3"/>
  <c r="T66" i="3"/>
  <c r="T130" i="3"/>
  <c r="T200" i="3"/>
  <c r="T272" i="3"/>
  <c r="T73" i="3"/>
  <c r="T342" i="3"/>
  <c r="T429" i="3"/>
  <c r="T59" i="3"/>
  <c r="T123" i="3"/>
  <c r="T190" i="3"/>
  <c r="T265" i="3"/>
  <c r="T394" i="3"/>
  <c r="L322" i="3"/>
  <c r="T397" i="3"/>
  <c r="T24" i="3"/>
  <c r="T92" i="3"/>
  <c r="T158" i="3"/>
  <c r="T228" i="3"/>
  <c r="T310" i="3"/>
  <c r="T243" i="3"/>
  <c r="T352" i="3"/>
  <c r="T440" i="3"/>
  <c r="T133" i="3"/>
  <c r="T277" i="3"/>
  <c r="T121" i="3"/>
  <c r="T432" i="3"/>
  <c r="T126" i="3"/>
  <c r="T402" i="3"/>
  <c r="T19" i="3"/>
  <c r="T222" i="3"/>
  <c r="T417" i="3"/>
  <c r="T112" i="3"/>
  <c r="T8" i="3"/>
  <c r="T445" i="3"/>
  <c r="T140" i="3"/>
  <c r="T113" i="3"/>
  <c r="T67" i="3"/>
  <c r="T274" i="3"/>
  <c r="T405" i="3"/>
  <c r="T236" i="3"/>
  <c r="T360" i="3"/>
  <c r="T143" i="3"/>
  <c r="T290" i="3"/>
  <c r="T441" i="3"/>
  <c r="T204" i="3"/>
  <c r="I322" i="3"/>
  <c r="T29" i="3"/>
  <c r="T231" i="3"/>
  <c r="T339" i="3"/>
  <c r="T120" i="3"/>
  <c r="T356" i="3"/>
  <c r="T206" i="3"/>
  <c r="T224" i="3"/>
  <c r="Q445" i="3"/>
  <c r="F16" i="3"/>
  <c r="L34" i="3"/>
  <c r="M16" i="3"/>
  <c r="N57" i="3"/>
  <c r="F57" i="3"/>
  <c r="P10" i="3"/>
  <c r="H10" i="3"/>
  <c r="P445" i="3"/>
  <c r="H445" i="3"/>
  <c r="R450" i="3"/>
  <c r="J450" i="3"/>
  <c r="M57" i="3"/>
  <c r="O10" i="3"/>
  <c r="G10" i="3"/>
  <c r="G445" i="3"/>
  <c r="Q450" i="3"/>
  <c r="R34" i="3"/>
  <c r="J34" i="3"/>
  <c r="K16" i="3"/>
  <c r="F10" i="3"/>
  <c r="P450" i="3"/>
  <c r="O34" i="3"/>
  <c r="P16" i="3"/>
  <c r="H16" i="3"/>
  <c r="I57" i="3"/>
  <c r="S445" i="3"/>
  <c r="M450" i="3"/>
  <c r="N34" i="3"/>
  <c r="O16" i="3"/>
  <c r="H57" i="3"/>
  <c r="J10" i="3"/>
  <c r="S34" i="3"/>
  <c r="K34" i="3"/>
  <c r="L16" i="3"/>
  <c r="O445" i="3"/>
  <c r="I450" i="3"/>
  <c r="S16" i="3"/>
  <c r="L57" i="3"/>
  <c r="N10" i="3"/>
  <c r="N445" i="3"/>
  <c r="F445" i="3"/>
  <c r="H450" i="3"/>
  <c r="G34" i="3"/>
  <c r="Q57" i="3"/>
  <c r="K10" i="3"/>
  <c r="G16" i="3"/>
  <c r="R445" i="3"/>
  <c r="M34" i="3"/>
  <c r="G57" i="3"/>
  <c r="I445" i="3"/>
  <c r="K450" i="3"/>
  <c r="Q34" i="3"/>
  <c r="I34" i="3"/>
  <c r="R16" i="3"/>
  <c r="J16" i="3"/>
  <c r="S57" i="3"/>
  <c r="K57" i="3"/>
  <c r="M10" i="3"/>
  <c r="M445" i="3"/>
  <c r="O450" i="3"/>
  <c r="G450" i="3"/>
  <c r="P34" i="3"/>
  <c r="H34" i="3"/>
  <c r="Q16" i="3"/>
  <c r="I16" i="3"/>
  <c r="R57" i="3"/>
  <c r="J57" i="3"/>
  <c r="L10" i="3"/>
  <c r="L445" i="3"/>
  <c r="N450" i="3"/>
  <c r="F450" i="3"/>
  <c r="F226" i="3"/>
  <c r="S10" i="3"/>
  <c r="K445" i="3"/>
  <c r="F34" i="3"/>
  <c r="P57" i="3"/>
  <c r="R10" i="3"/>
  <c r="J445" i="3"/>
  <c r="L450" i="3"/>
  <c r="N16" i="3"/>
  <c r="O57" i="3"/>
  <c r="Q10" i="3"/>
  <c r="I10" i="3"/>
  <c r="S450" i="3"/>
  <c r="R461" i="3"/>
  <c r="S469" i="3"/>
  <c r="T488" i="3"/>
  <c r="N491" i="3"/>
  <c r="O498" i="3"/>
  <c r="P499" i="3"/>
  <c r="Q500" i="3"/>
  <c r="R501" i="3"/>
  <c r="S502" i="3"/>
  <c r="T503" i="3"/>
  <c r="N456" i="3"/>
  <c r="G12" i="3"/>
  <c r="O12" i="3"/>
  <c r="H13" i="3"/>
  <c r="P13" i="3"/>
  <c r="I14" i="3"/>
  <c r="S461" i="3"/>
  <c r="T469" i="3"/>
  <c r="N490" i="3"/>
  <c r="O491" i="3"/>
  <c r="P498" i="3"/>
  <c r="Q499" i="3"/>
  <c r="R500" i="3"/>
  <c r="S501" i="3"/>
  <c r="T502" i="3"/>
  <c r="N504" i="3"/>
  <c r="O456" i="3"/>
  <c r="H12" i="3"/>
  <c r="P12" i="3"/>
  <c r="I13" i="3"/>
  <c r="Q13" i="3"/>
  <c r="N469" i="3"/>
  <c r="O488" i="3"/>
  <c r="P490" i="3"/>
  <c r="Q491" i="3"/>
  <c r="R498" i="3"/>
  <c r="S499" i="3"/>
  <c r="T500" i="3"/>
  <c r="N502" i="3"/>
  <c r="O503" i="3"/>
  <c r="P504" i="3"/>
  <c r="Q456" i="3"/>
  <c r="J12" i="3"/>
  <c r="R12" i="3"/>
  <c r="K13" i="3"/>
  <c r="S13" i="3"/>
  <c r="L14" i="3"/>
  <c r="N461" i="3"/>
  <c r="R469" i="3"/>
  <c r="R490" i="3"/>
  <c r="Q498" i="3"/>
  <c r="O500" i="3"/>
  <c r="O502" i="3"/>
  <c r="S503" i="3"/>
  <c r="S456" i="3"/>
  <c r="Q12" i="3"/>
  <c r="N13" i="3"/>
  <c r="K14" i="3"/>
  <c r="M15" i="3"/>
  <c r="F18" i="3"/>
  <c r="N18" i="3"/>
  <c r="G19" i="3"/>
  <c r="O19" i="3"/>
  <c r="H20" i="3"/>
  <c r="P20" i="3"/>
  <c r="I21" i="3"/>
  <c r="Q21" i="3"/>
  <c r="J22" i="3"/>
  <c r="R22" i="3"/>
  <c r="K23" i="3"/>
  <c r="S23" i="3"/>
  <c r="L24" i="3"/>
  <c r="M25" i="3"/>
  <c r="F26" i="3"/>
  <c r="N26" i="3"/>
  <c r="G29" i="3"/>
  <c r="O29" i="3"/>
  <c r="H30" i="3"/>
  <c r="P30" i="3"/>
  <c r="I31" i="3"/>
  <c r="Q31" i="3"/>
  <c r="J32" i="3"/>
  <c r="R32" i="3"/>
  <c r="K33" i="3"/>
  <c r="S33" i="3"/>
  <c r="L37" i="3"/>
  <c r="M38" i="3"/>
  <c r="F39" i="3"/>
  <c r="N39" i="3"/>
  <c r="G40" i="3"/>
  <c r="O40" i="3"/>
  <c r="H41" i="3"/>
  <c r="P41" i="3"/>
  <c r="I42" i="3"/>
  <c r="Q42" i="3"/>
  <c r="J43" i="3"/>
  <c r="R43" i="3"/>
  <c r="K44" i="3"/>
  <c r="S44" i="3"/>
  <c r="L45" i="3"/>
  <c r="P461" i="3"/>
  <c r="P488" i="3"/>
  <c r="T490" i="3"/>
  <c r="T498" i="3"/>
  <c r="S500" i="3"/>
  <c r="Q502" i="3"/>
  <c r="Q504" i="3"/>
  <c r="F12" i="3"/>
  <c r="R13" i="3"/>
  <c r="N14" i="3"/>
  <c r="G15" i="3"/>
  <c r="O15" i="3"/>
  <c r="H18" i="3"/>
  <c r="P18" i="3"/>
  <c r="I19" i="3"/>
  <c r="Q19" i="3"/>
  <c r="J20" i="3"/>
  <c r="R20" i="3"/>
  <c r="K21" i="3"/>
  <c r="S21" i="3"/>
  <c r="L22" i="3"/>
  <c r="M23" i="3"/>
  <c r="F24" i="3"/>
  <c r="N24" i="3"/>
  <c r="G25" i="3"/>
  <c r="O25" i="3"/>
  <c r="H26" i="3"/>
  <c r="P26" i="3"/>
  <c r="I29" i="3"/>
  <c r="Q29" i="3"/>
  <c r="J30" i="3"/>
  <c r="R30" i="3"/>
  <c r="K31" i="3"/>
  <c r="S31" i="3"/>
  <c r="L32" i="3"/>
  <c r="M33" i="3"/>
  <c r="F37" i="3"/>
  <c r="N37" i="3"/>
  <c r="G38" i="3"/>
  <c r="O38" i="3"/>
  <c r="H39" i="3"/>
  <c r="P39" i="3"/>
  <c r="I40" i="3"/>
  <c r="Q40" i="3"/>
  <c r="J41" i="3"/>
  <c r="R41" i="3"/>
  <c r="K42" i="3"/>
  <c r="S42" i="3"/>
  <c r="L43" i="3"/>
  <c r="M44" i="3"/>
  <c r="F45" i="3"/>
  <c r="N45" i="3"/>
  <c r="T461" i="3"/>
  <c r="R488" i="3"/>
  <c r="R491" i="3"/>
  <c r="O499" i="3"/>
  <c r="O501" i="3"/>
  <c r="N503" i="3"/>
  <c r="S504" i="3"/>
  <c r="K12" i="3"/>
  <c r="G13" i="3"/>
  <c r="F14" i="3"/>
  <c r="P14" i="3"/>
  <c r="I15" i="3"/>
  <c r="Q15" i="3"/>
  <c r="J18" i="3"/>
  <c r="R18" i="3"/>
  <c r="K19" i="3"/>
  <c r="S19" i="3"/>
  <c r="L20" i="3"/>
  <c r="M21" i="3"/>
  <c r="F22" i="3"/>
  <c r="N22" i="3"/>
  <c r="G23" i="3"/>
  <c r="O23" i="3"/>
  <c r="H24" i="3"/>
  <c r="P24" i="3"/>
  <c r="I25" i="3"/>
  <c r="Q25" i="3"/>
  <c r="J26" i="3"/>
  <c r="R26" i="3"/>
  <c r="K29" i="3"/>
  <c r="S29" i="3"/>
  <c r="L30" i="3"/>
  <c r="M31" i="3"/>
  <c r="F32" i="3"/>
  <c r="N32" i="3"/>
  <c r="G33" i="3"/>
  <c r="O33" i="3"/>
  <c r="H37" i="3"/>
  <c r="P37" i="3"/>
  <c r="I38" i="3"/>
  <c r="Q38" i="3"/>
  <c r="J39" i="3"/>
  <c r="R39" i="3"/>
  <c r="K40" i="3"/>
  <c r="S40" i="3"/>
  <c r="L41" i="3"/>
  <c r="M42" i="3"/>
  <c r="F43" i="3"/>
  <c r="N43" i="3"/>
  <c r="G44" i="3"/>
  <c r="O44" i="3"/>
  <c r="O469" i="3"/>
  <c r="S488" i="3"/>
  <c r="S491" i="3"/>
  <c r="R499" i="3"/>
  <c r="P501" i="3"/>
  <c r="P503" i="3"/>
  <c r="T504" i="3"/>
  <c r="L12" i="3"/>
  <c r="J13" i="3"/>
  <c r="G14" i="3"/>
  <c r="Q14" i="3"/>
  <c r="J15" i="3"/>
  <c r="R15" i="3"/>
  <c r="K18" i="3"/>
  <c r="S18" i="3"/>
  <c r="L19" i="3"/>
  <c r="M20" i="3"/>
  <c r="F21" i="3"/>
  <c r="N21" i="3"/>
  <c r="G22" i="3"/>
  <c r="O22" i="3"/>
  <c r="H23" i="3"/>
  <c r="P23" i="3"/>
  <c r="I24" i="3"/>
  <c r="Q24" i="3"/>
  <c r="J25" i="3"/>
  <c r="R25" i="3"/>
  <c r="K26" i="3"/>
  <c r="S26" i="3"/>
  <c r="L29" i="3"/>
  <c r="M30" i="3"/>
  <c r="F31" i="3"/>
  <c r="N31" i="3"/>
  <c r="G32" i="3"/>
  <c r="O32" i="3"/>
  <c r="H33" i="3"/>
  <c r="P33" i="3"/>
  <c r="I37" i="3"/>
  <c r="Q37" i="3"/>
  <c r="J38" i="3"/>
  <c r="R38" i="3"/>
  <c r="K39" i="3"/>
  <c r="S39" i="3"/>
  <c r="L40" i="3"/>
  <c r="M41" i="3"/>
  <c r="F42" i="3"/>
  <c r="N42" i="3"/>
  <c r="G43" i="3"/>
  <c r="O43" i="3"/>
  <c r="H44" i="3"/>
  <c r="P44" i="3"/>
  <c r="I45" i="3"/>
  <c r="Q45" i="3"/>
  <c r="P469" i="3"/>
  <c r="O490" i="3"/>
  <c r="T491" i="3"/>
  <c r="T499" i="3"/>
  <c r="Q501" i="3"/>
  <c r="Q503" i="3"/>
  <c r="P456" i="3"/>
  <c r="M12" i="3"/>
  <c r="L13" i="3"/>
  <c r="H14" i="3"/>
  <c r="R14" i="3"/>
  <c r="K15" i="3"/>
  <c r="S15" i="3"/>
  <c r="L18" i="3"/>
  <c r="M19" i="3"/>
  <c r="F20" i="3"/>
  <c r="N20" i="3"/>
  <c r="G21" i="3"/>
  <c r="O21" i="3"/>
  <c r="H22" i="3"/>
  <c r="P22" i="3"/>
  <c r="I23" i="3"/>
  <c r="Q23" i="3"/>
  <c r="J24" i="3"/>
  <c r="R24" i="3"/>
  <c r="K25" i="3"/>
  <c r="S25" i="3"/>
  <c r="L26" i="3"/>
  <c r="M29" i="3"/>
  <c r="F30" i="3"/>
  <c r="N30" i="3"/>
  <c r="G31" i="3"/>
  <c r="O31" i="3"/>
  <c r="H32" i="3"/>
  <c r="P32" i="3"/>
  <c r="I33" i="3"/>
  <c r="Q33" i="3"/>
  <c r="J37" i="3"/>
  <c r="R37" i="3"/>
  <c r="K38" i="3"/>
  <c r="S38" i="3"/>
  <c r="L39" i="3"/>
  <c r="M40" i="3"/>
  <c r="F41" i="3"/>
  <c r="N41" i="3"/>
  <c r="G42" i="3"/>
  <c r="O42" i="3"/>
  <c r="H43" i="3"/>
  <c r="P43" i="3"/>
  <c r="I44" i="3"/>
  <c r="Q44" i="3"/>
  <c r="J45" i="3"/>
  <c r="R45" i="3"/>
  <c r="S490" i="3"/>
  <c r="T501" i="3"/>
  <c r="I12" i="3"/>
  <c r="M14" i="3"/>
  <c r="J19" i="3"/>
  <c r="Q20" i="3"/>
  <c r="I22" i="3"/>
  <c r="N23" i="3"/>
  <c r="F25" i="3"/>
  <c r="M26" i="3"/>
  <c r="R29" i="3"/>
  <c r="J31" i="3"/>
  <c r="Q32" i="3"/>
  <c r="G37" i="3"/>
  <c r="N38" i="3"/>
  <c r="F40" i="3"/>
  <c r="K41" i="3"/>
  <c r="P491" i="3"/>
  <c r="P502" i="3"/>
  <c r="N12" i="3"/>
  <c r="O14" i="3"/>
  <c r="G18" i="3"/>
  <c r="N19" i="3"/>
  <c r="S20" i="3"/>
  <c r="K22" i="3"/>
  <c r="R23" i="3"/>
  <c r="H25" i="3"/>
  <c r="O26" i="3"/>
  <c r="G30" i="3"/>
  <c r="L31" i="3"/>
  <c r="S32" i="3"/>
  <c r="K37" i="3"/>
  <c r="P38" i="3"/>
  <c r="H40" i="3"/>
  <c r="O41" i="3"/>
  <c r="L44" i="3"/>
  <c r="O45" i="3"/>
  <c r="K46" i="3"/>
  <c r="S46" i="3"/>
  <c r="L47" i="3"/>
  <c r="M48" i="3"/>
  <c r="F49" i="3"/>
  <c r="N49" i="3"/>
  <c r="G50" i="3"/>
  <c r="O50" i="3"/>
  <c r="H51" i="3"/>
  <c r="P51" i="3"/>
  <c r="I52" i="3"/>
  <c r="Q52" i="3"/>
  <c r="J53" i="3"/>
  <c r="R53" i="3"/>
  <c r="K54" i="3"/>
  <c r="S54" i="3"/>
  <c r="L55" i="3"/>
  <c r="M56" i="3"/>
  <c r="F58" i="3"/>
  <c r="N58" i="3"/>
  <c r="G59" i="3"/>
  <c r="O59" i="3"/>
  <c r="H60" i="3"/>
  <c r="P60" i="3"/>
  <c r="I61" i="3"/>
  <c r="Q61" i="3"/>
  <c r="J62" i="3"/>
  <c r="R62" i="3"/>
  <c r="K63" i="3"/>
  <c r="S63" i="3"/>
  <c r="L64" i="3"/>
  <c r="M65" i="3"/>
  <c r="F66" i="3"/>
  <c r="N66" i="3"/>
  <c r="G67" i="3"/>
  <c r="O67" i="3"/>
  <c r="H68" i="3"/>
  <c r="P68" i="3"/>
  <c r="I69" i="3"/>
  <c r="Q69" i="3"/>
  <c r="J70" i="3"/>
  <c r="R70" i="3"/>
  <c r="K71" i="3"/>
  <c r="S71" i="3"/>
  <c r="L72" i="3"/>
  <c r="M73" i="3"/>
  <c r="F74" i="3"/>
  <c r="N74" i="3"/>
  <c r="G75" i="3"/>
  <c r="O75" i="3"/>
  <c r="H76" i="3"/>
  <c r="P76" i="3"/>
  <c r="O461" i="3"/>
  <c r="N498" i="3"/>
  <c r="R502" i="3"/>
  <c r="S12" i="3"/>
  <c r="S14" i="3"/>
  <c r="I18" i="3"/>
  <c r="P19" i="3"/>
  <c r="H21" i="3"/>
  <c r="M22" i="3"/>
  <c r="L25" i="3"/>
  <c r="Q26" i="3"/>
  <c r="I30" i="3"/>
  <c r="P31" i="3"/>
  <c r="F33" i="3"/>
  <c r="M37" i="3"/>
  <c r="J40" i="3"/>
  <c r="Q41" i="3"/>
  <c r="I43" i="3"/>
  <c r="N44" i="3"/>
  <c r="P45" i="3"/>
  <c r="L46" i="3"/>
  <c r="M47" i="3"/>
  <c r="F48" i="3"/>
  <c r="N48" i="3"/>
  <c r="G49" i="3"/>
  <c r="O49" i="3"/>
  <c r="H50" i="3"/>
  <c r="P50" i="3"/>
  <c r="I51" i="3"/>
  <c r="Q51" i="3"/>
  <c r="J52" i="3"/>
  <c r="R52" i="3"/>
  <c r="K53" i="3"/>
  <c r="S53" i="3"/>
  <c r="L54" i="3"/>
  <c r="M55" i="3"/>
  <c r="F56" i="3"/>
  <c r="N56" i="3"/>
  <c r="G58" i="3"/>
  <c r="O58" i="3"/>
  <c r="H59" i="3"/>
  <c r="P59" i="3"/>
  <c r="I60" i="3"/>
  <c r="Q60" i="3"/>
  <c r="J61" i="3"/>
  <c r="R61" i="3"/>
  <c r="K62" i="3"/>
  <c r="S62" i="3"/>
  <c r="L63" i="3"/>
  <c r="M64" i="3"/>
  <c r="F65" i="3"/>
  <c r="N65" i="3"/>
  <c r="G66" i="3"/>
  <c r="O66" i="3"/>
  <c r="H67" i="3"/>
  <c r="P67" i="3"/>
  <c r="I68" i="3"/>
  <c r="Q68" i="3"/>
  <c r="J69" i="3"/>
  <c r="R69" i="3"/>
  <c r="K70" i="3"/>
  <c r="S70" i="3"/>
  <c r="L71" i="3"/>
  <c r="M72" i="3"/>
  <c r="F73" i="3"/>
  <c r="N73" i="3"/>
  <c r="G74" i="3"/>
  <c r="O74" i="3"/>
  <c r="H75" i="3"/>
  <c r="P75" i="3"/>
  <c r="I76" i="3"/>
  <c r="Q76" i="3"/>
  <c r="J77" i="3"/>
  <c r="Q461" i="3"/>
  <c r="S498" i="3"/>
  <c r="R503" i="3"/>
  <c r="F13" i="3"/>
  <c r="F15" i="3"/>
  <c r="M18" i="3"/>
  <c r="R19" i="3"/>
  <c r="J21" i="3"/>
  <c r="Q22" i="3"/>
  <c r="G24" i="3"/>
  <c r="N25" i="3"/>
  <c r="F29" i="3"/>
  <c r="K30" i="3"/>
  <c r="R31" i="3"/>
  <c r="J33" i="3"/>
  <c r="O37" i="3"/>
  <c r="G39" i="3"/>
  <c r="N40" i="3"/>
  <c r="S41" i="3"/>
  <c r="K43" i="3"/>
  <c r="R44" i="3"/>
  <c r="S45" i="3"/>
  <c r="M46" i="3"/>
  <c r="F47" i="3"/>
  <c r="N47" i="3"/>
  <c r="G48" i="3"/>
  <c r="O48" i="3"/>
  <c r="H49" i="3"/>
  <c r="P49" i="3"/>
  <c r="I50" i="3"/>
  <c r="Q50" i="3"/>
  <c r="J51" i="3"/>
  <c r="R51" i="3"/>
  <c r="K52" i="3"/>
  <c r="S52" i="3"/>
  <c r="L53" i="3"/>
  <c r="M54" i="3"/>
  <c r="F55" i="3"/>
  <c r="N55" i="3"/>
  <c r="G56" i="3"/>
  <c r="O56" i="3"/>
  <c r="H58" i="3"/>
  <c r="P58" i="3"/>
  <c r="I59" i="3"/>
  <c r="Q59" i="3"/>
  <c r="J60" i="3"/>
  <c r="R60" i="3"/>
  <c r="K61" i="3"/>
  <c r="S61" i="3"/>
  <c r="L62" i="3"/>
  <c r="M63" i="3"/>
  <c r="F64" i="3"/>
  <c r="N64" i="3"/>
  <c r="G65" i="3"/>
  <c r="O65" i="3"/>
  <c r="H66" i="3"/>
  <c r="P66" i="3"/>
  <c r="I67" i="3"/>
  <c r="Q67" i="3"/>
  <c r="J68" i="3"/>
  <c r="R68" i="3"/>
  <c r="K69" i="3"/>
  <c r="S69" i="3"/>
  <c r="L70" i="3"/>
  <c r="M71" i="3"/>
  <c r="F72" i="3"/>
  <c r="N72" i="3"/>
  <c r="G73" i="3"/>
  <c r="O73" i="3"/>
  <c r="H74" i="3"/>
  <c r="P74" i="3"/>
  <c r="I75" i="3"/>
  <c r="Q75" i="3"/>
  <c r="J76" i="3"/>
  <c r="R76" i="3"/>
  <c r="K77" i="3"/>
  <c r="Q469" i="3"/>
  <c r="N499" i="3"/>
  <c r="O504" i="3"/>
  <c r="M13" i="3"/>
  <c r="H15" i="3"/>
  <c r="O18" i="3"/>
  <c r="G20" i="3"/>
  <c r="L21" i="3"/>
  <c r="S22" i="3"/>
  <c r="K24" i="3"/>
  <c r="P25" i="3"/>
  <c r="H29" i="3"/>
  <c r="O30" i="3"/>
  <c r="L33" i="3"/>
  <c r="S37" i="3"/>
  <c r="I39" i="3"/>
  <c r="P40" i="3"/>
  <c r="H42" i="3"/>
  <c r="M43" i="3"/>
  <c r="F46" i="3"/>
  <c r="N46" i="3"/>
  <c r="G47" i="3"/>
  <c r="O47" i="3"/>
  <c r="H48" i="3"/>
  <c r="P48" i="3"/>
  <c r="I49" i="3"/>
  <c r="Q49" i="3"/>
  <c r="J50" i="3"/>
  <c r="R50" i="3"/>
  <c r="K51" i="3"/>
  <c r="S51" i="3"/>
  <c r="L52" i="3"/>
  <c r="M53" i="3"/>
  <c r="F54" i="3"/>
  <c r="N54" i="3"/>
  <c r="G55" i="3"/>
  <c r="O55" i="3"/>
  <c r="H56" i="3"/>
  <c r="P56" i="3"/>
  <c r="I58" i="3"/>
  <c r="Q58" i="3"/>
  <c r="J59" i="3"/>
  <c r="R59" i="3"/>
  <c r="K60" i="3"/>
  <c r="S60" i="3"/>
  <c r="L61" i="3"/>
  <c r="M62" i="3"/>
  <c r="F63" i="3"/>
  <c r="N63" i="3"/>
  <c r="G64" i="3"/>
  <c r="O64" i="3"/>
  <c r="H65" i="3"/>
  <c r="P65" i="3"/>
  <c r="I66" i="3"/>
  <c r="Q66" i="3"/>
  <c r="J67" i="3"/>
  <c r="R67" i="3"/>
  <c r="K68" i="3"/>
  <c r="S68" i="3"/>
  <c r="L69" i="3"/>
  <c r="M70" i="3"/>
  <c r="F71" i="3"/>
  <c r="N71" i="3"/>
  <c r="G72" i="3"/>
  <c r="O72" i="3"/>
  <c r="H73" i="3"/>
  <c r="P73" i="3"/>
  <c r="I74" i="3"/>
  <c r="Q74" i="3"/>
  <c r="J75" i="3"/>
  <c r="R75" i="3"/>
  <c r="K76" i="3"/>
  <c r="S76" i="3"/>
  <c r="N488" i="3"/>
  <c r="N500" i="3"/>
  <c r="R504" i="3"/>
  <c r="O13" i="3"/>
  <c r="L15" i="3"/>
  <c r="Q18" i="3"/>
  <c r="I20" i="3"/>
  <c r="P21" i="3"/>
  <c r="F23" i="3"/>
  <c r="M24" i="3"/>
  <c r="J29" i="3"/>
  <c r="Q30" i="3"/>
  <c r="I32" i="3"/>
  <c r="N33" i="3"/>
  <c r="F38" i="3"/>
  <c r="M39" i="3"/>
  <c r="R40" i="3"/>
  <c r="Q488" i="3"/>
  <c r="P500" i="3"/>
  <c r="R456" i="3"/>
  <c r="N15" i="3"/>
  <c r="F19" i="3"/>
  <c r="K20" i="3"/>
  <c r="R21" i="3"/>
  <c r="J23" i="3"/>
  <c r="O24" i="3"/>
  <c r="G26" i="3"/>
  <c r="N29" i="3"/>
  <c r="S30" i="3"/>
  <c r="K32" i="3"/>
  <c r="R33" i="3"/>
  <c r="H38" i="3"/>
  <c r="O39" i="3"/>
  <c r="G41" i="3"/>
  <c r="L42" i="3"/>
  <c r="S43" i="3"/>
  <c r="H45" i="3"/>
  <c r="H46" i="3"/>
  <c r="P46" i="3"/>
  <c r="I47" i="3"/>
  <c r="Q47" i="3"/>
  <c r="J48" i="3"/>
  <c r="R48" i="3"/>
  <c r="K49" i="3"/>
  <c r="S49" i="3"/>
  <c r="L50" i="3"/>
  <c r="M51" i="3"/>
  <c r="F52" i="3"/>
  <c r="N52" i="3"/>
  <c r="G53" i="3"/>
  <c r="O53" i="3"/>
  <c r="H54" i="3"/>
  <c r="P54" i="3"/>
  <c r="I55" i="3"/>
  <c r="Q55" i="3"/>
  <c r="J56" i="3"/>
  <c r="R56" i="3"/>
  <c r="K58" i="3"/>
  <c r="S58" i="3"/>
  <c r="L59" i="3"/>
  <c r="M60" i="3"/>
  <c r="F61" i="3"/>
  <c r="N61" i="3"/>
  <c r="G62" i="3"/>
  <c r="O62" i="3"/>
  <c r="H63" i="3"/>
  <c r="P63" i="3"/>
  <c r="I64" i="3"/>
  <c r="Q64" i="3"/>
  <c r="J65" i="3"/>
  <c r="R65" i="3"/>
  <c r="K66" i="3"/>
  <c r="S66" i="3"/>
  <c r="L67" i="3"/>
  <c r="M68" i="3"/>
  <c r="F69" i="3"/>
  <c r="N69" i="3"/>
  <c r="G70" i="3"/>
  <c r="O70" i="3"/>
  <c r="H71" i="3"/>
  <c r="P71" i="3"/>
  <c r="I72" i="3"/>
  <c r="Q72" i="3"/>
  <c r="J73" i="3"/>
  <c r="R73" i="3"/>
  <c r="K74" i="3"/>
  <c r="S74" i="3"/>
  <c r="L75" i="3"/>
  <c r="M76" i="3"/>
  <c r="F77" i="3"/>
  <c r="P15" i="3"/>
  <c r="H31" i="3"/>
  <c r="R42" i="3"/>
  <c r="I46" i="3"/>
  <c r="P47" i="3"/>
  <c r="M50" i="3"/>
  <c r="I53" i="3"/>
  <c r="Q54" i="3"/>
  <c r="I56" i="3"/>
  <c r="M58" i="3"/>
  <c r="F60" i="3"/>
  <c r="M61" i="3"/>
  <c r="Q62" i="3"/>
  <c r="J64" i="3"/>
  <c r="Q65" i="3"/>
  <c r="F67" i="3"/>
  <c r="N68" i="3"/>
  <c r="F70" i="3"/>
  <c r="J71" i="3"/>
  <c r="R72" i="3"/>
  <c r="J74" i="3"/>
  <c r="N75" i="3"/>
  <c r="G77" i="3"/>
  <c r="Q77" i="3"/>
  <c r="J78" i="3"/>
  <c r="R78" i="3"/>
  <c r="K79" i="3"/>
  <c r="S79" i="3"/>
  <c r="L80" i="3"/>
  <c r="M81" i="3"/>
  <c r="F82" i="3"/>
  <c r="N82" i="3"/>
  <c r="G83" i="3"/>
  <c r="O83" i="3"/>
  <c r="H84" i="3"/>
  <c r="P84" i="3"/>
  <c r="I85" i="3"/>
  <c r="Q85" i="3"/>
  <c r="J86" i="3"/>
  <c r="R86" i="3"/>
  <c r="K87" i="3"/>
  <c r="S87" i="3"/>
  <c r="L88" i="3"/>
  <c r="M89" i="3"/>
  <c r="F90" i="3"/>
  <c r="N90" i="3"/>
  <c r="G91" i="3"/>
  <c r="O91" i="3"/>
  <c r="H92" i="3"/>
  <c r="P92" i="3"/>
  <c r="I93" i="3"/>
  <c r="Q93" i="3"/>
  <c r="J94" i="3"/>
  <c r="R94" i="3"/>
  <c r="K95" i="3"/>
  <c r="S95" i="3"/>
  <c r="L96" i="3"/>
  <c r="M97" i="3"/>
  <c r="F98" i="3"/>
  <c r="N98" i="3"/>
  <c r="G99" i="3"/>
  <c r="O99" i="3"/>
  <c r="H100" i="3"/>
  <c r="P100" i="3"/>
  <c r="I101" i="3"/>
  <c r="Q101" i="3"/>
  <c r="J102" i="3"/>
  <c r="H19" i="3"/>
  <c r="M32" i="3"/>
  <c r="Q43" i="3"/>
  <c r="J46" i="3"/>
  <c r="R47" i="3"/>
  <c r="J49" i="3"/>
  <c r="N50" i="3"/>
  <c r="G52" i="3"/>
  <c r="N53" i="3"/>
  <c r="R54" i="3"/>
  <c r="K56" i="3"/>
  <c r="R58" i="3"/>
  <c r="G60" i="3"/>
  <c r="O61" i="3"/>
  <c r="G63" i="3"/>
  <c r="K64" i="3"/>
  <c r="S65" i="3"/>
  <c r="K67" i="3"/>
  <c r="O68" i="3"/>
  <c r="H70" i="3"/>
  <c r="O71" i="3"/>
  <c r="S72" i="3"/>
  <c r="L74" i="3"/>
  <c r="S75" i="3"/>
  <c r="H77" i="3"/>
  <c r="R77" i="3"/>
  <c r="K78" i="3"/>
  <c r="S78" i="3"/>
  <c r="L79" i="3"/>
  <c r="M80" i="3"/>
  <c r="F81" i="3"/>
  <c r="N81" i="3"/>
  <c r="G82" i="3"/>
  <c r="O82" i="3"/>
  <c r="H83" i="3"/>
  <c r="P83" i="3"/>
  <c r="I84" i="3"/>
  <c r="Q84" i="3"/>
  <c r="J85" i="3"/>
  <c r="R85" i="3"/>
  <c r="K86" i="3"/>
  <c r="S86" i="3"/>
  <c r="L87" i="3"/>
  <c r="M88" i="3"/>
  <c r="F89" i="3"/>
  <c r="N89" i="3"/>
  <c r="G90" i="3"/>
  <c r="O90" i="3"/>
  <c r="H91" i="3"/>
  <c r="P91" i="3"/>
  <c r="I92" i="3"/>
  <c r="Q92" i="3"/>
  <c r="J93" i="3"/>
  <c r="R93" i="3"/>
  <c r="K94" i="3"/>
  <c r="S94" i="3"/>
  <c r="L95" i="3"/>
  <c r="M96" i="3"/>
  <c r="F97" i="3"/>
  <c r="N97" i="3"/>
  <c r="G98" i="3"/>
  <c r="O98" i="3"/>
  <c r="H99" i="3"/>
  <c r="P99" i="3"/>
  <c r="I100" i="3"/>
  <c r="Q100" i="3"/>
  <c r="J101" i="3"/>
  <c r="R101" i="3"/>
  <c r="K102" i="3"/>
  <c r="S102" i="3"/>
  <c r="L103" i="3"/>
  <c r="M104" i="3"/>
  <c r="F105" i="3"/>
  <c r="N105" i="3"/>
  <c r="G106" i="3"/>
  <c r="O106" i="3"/>
  <c r="O20" i="3"/>
  <c r="F44" i="3"/>
  <c r="O46" i="3"/>
  <c r="S47" i="3"/>
  <c r="L49" i="3"/>
  <c r="S50" i="3"/>
  <c r="H52" i="3"/>
  <c r="P53" i="3"/>
  <c r="H55" i="3"/>
  <c r="L56" i="3"/>
  <c r="L60" i="3"/>
  <c r="P61" i="3"/>
  <c r="I63" i="3"/>
  <c r="P64" i="3"/>
  <c r="M67" i="3"/>
  <c r="I70" i="3"/>
  <c r="Q71" i="3"/>
  <c r="I73" i="3"/>
  <c r="M74" i="3"/>
  <c r="F76" i="3"/>
  <c r="I77" i="3"/>
  <c r="S77" i="3"/>
  <c r="L78" i="3"/>
  <c r="M79" i="3"/>
  <c r="F80" i="3"/>
  <c r="N80" i="3"/>
  <c r="G81" i="3"/>
  <c r="O81" i="3"/>
  <c r="H82" i="3"/>
  <c r="P82" i="3"/>
  <c r="I83" i="3"/>
  <c r="Q83" i="3"/>
  <c r="J84" i="3"/>
  <c r="R84" i="3"/>
  <c r="K85" i="3"/>
  <c r="S85" i="3"/>
  <c r="L86" i="3"/>
  <c r="M87" i="3"/>
  <c r="F88" i="3"/>
  <c r="N88" i="3"/>
  <c r="G89" i="3"/>
  <c r="O89" i="3"/>
  <c r="H90" i="3"/>
  <c r="P90" i="3"/>
  <c r="I91" i="3"/>
  <c r="Q91" i="3"/>
  <c r="J92" i="3"/>
  <c r="R92" i="3"/>
  <c r="K93" i="3"/>
  <c r="S93" i="3"/>
  <c r="L94" i="3"/>
  <c r="M95" i="3"/>
  <c r="F96" i="3"/>
  <c r="N96" i="3"/>
  <c r="G97" i="3"/>
  <c r="O97" i="3"/>
  <c r="H98" i="3"/>
  <c r="P98" i="3"/>
  <c r="I99" i="3"/>
  <c r="Q99" i="3"/>
  <c r="J100" i="3"/>
  <c r="R100" i="3"/>
  <c r="K101" i="3"/>
  <c r="S101" i="3"/>
  <c r="L102" i="3"/>
  <c r="M103" i="3"/>
  <c r="F104" i="3"/>
  <c r="N104" i="3"/>
  <c r="G105" i="3"/>
  <c r="O105" i="3"/>
  <c r="H106" i="3"/>
  <c r="P106" i="3"/>
  <c r="I107" i="3"/>
  <c r="Q107" i="3"/>
  <c r="J108" i="3"/>
  <c r="R108" i="3"/>
  <c r="K109" i="3"/>
  <c r="S109" i="3"/>
  <c r="L110" i="3"/>
  <c r="M111" i="3"/>
  <c r="F112" i="3"/>
  <c r="N112" i="3"/>
  <c r="G113" i="3"/>
  <c r="O113" i="3"/>
  <c r="H114" i="3"/>
  <c r="P114" i="3"/>
  <c r="I115" i="3"/>
  <c r="Q115" i="3"/>
  <c r="J116" i="3"/>
  <c r="R116" i="3"/>
  <c r="K117" i="3"/>
  <c r="S117" i="3"/>
  <c r="L118" i="3"/>
  <c r="M119" i="3"/>
  <c r="F120" i="3"/>
  <c r="N120" i="3"/>
  <c r="G121" i="3"/>
  <c r="O121" i="3"/>
  <c r="H122" i="3"/>
  <c r="P122" i="3"/>
  <c r="I123" i="3"/>
  <c r="Q123" i="3"/>
  <c r="J124" i="3"/>
  <c r="R124" i="3"/>
  <c r="K125" i="3"/>
  <c r="L38" i="3"/>
  <c r="J44" i="3"/>
  <c r="Q46" i="3"/>
  <c r="I48" i="3"/>
  <c r="M49" i="3"/>
  <c r="F51" i="3"/>
  <c r="M52" i="3"/>
  <c r="Q53" i="3"/>
  <c r="J55" i="3"/>
  <c r="Q56" i="3"/>
  <c r="F59" i="3"/>
  <c r="N60" i="3"/>
  <c r="F62" i="3"/>
  <c r="J63" i="3"/>
  <c r="R64" i="3"/>
  <c r="J66" i="3"/>
  <c r="N67" i="3"/>
  <c r="G69" i="3"/>
  <c r="N70" i="3"/>
  <c r="R71" i="3"/>
  <c r="K73" i="3"/>
  <c r="R74" i="3"/>
  <c r="G76" i="3"/>
  <c r="L77" i="3"/>
  <c r="M78" i="3"/>
  <c r="F79" i="3"/>
  <c r="N79" i="3"/>
  <c r="G80" i="3"/>
  <c r="O80" i="3"/>
  <c r="H81" i="3"/>
  <c r="P81" i="3"/>
  <c r="I82" i="3"/>
  <c r="Q82" i="3"/>
  <c r="J83" i="3"/>
  <c r="R83" i="3"/>
  <c r="K84" i="3"/>
  <c r="S84" i="3"/>
  <c r="L85" i="3"/>
  <c r="M86" i="3"/>
  <c r="F87" i="3"/>
  <c r="N87" i="3"/>
  <c r="G88" i="3"/>
  <c r="O88" i="3"/>
  <c r="H89" i="3"/>
  <c r="P89" i="3"/>
  <c r="I90" i="3"/>
  <c r="Q90" i="3"/>
  <c r="J91" i="3"/>
  <c r="R91" i="3"/>
  <c r="K92" i="3"/>
  <c r="S92" i="3"/>
  <c r="L93" i="3"/>
  <c r="M94" i="3"/>
  <c r="F95" i="3"/>
  <c r="N95" i="3"/>
  <c r="G96" i="3"/>
  <c r="O96" i="3"/>
  <c r="H97" i="3"/>
  <c r="P97" i="3"/>
  <c r="I98" i="3"/>
  <c r="Q98" i="3"/>
  <c r="J99" i="3"/>
  <c r="R99" i="3"/>
  <c r="K100" i="3"/>
  <c r="S100" i="3"/>
  <c r="L101" i="3"/>
  <c r="M102" i="3"/>
  <c r="F103" i="3"/>
  <c r="N103" i="3"/>
  <c r="G104" i="3"/>
  <c r="O104" i="3"/>
  <c r="H105" i="3"/>
  <c r="P105" i="3"/>
  <c r="I106" i="3"/>
  <c r="Q106" i="3"/>
  <c r="J107" i="3"/>
  <c r="R107" i="3"/>
  <c r="K108" i="3"/>
  <c r="S108" i="3"/>
  <c r="L109" i="3"/>
  <c r="M110" i="3"/>
  <c r="F111" i="3"/>
  <c r="N111" i="3"/>
  <c r="G112" i="3"/>
  <c r="O112" i="3"/>
  <c r="H113" i="3"/>
  <c r="P113" i="3"/>
  <c r="I114" i="3"/>
  <c r="Q114" i="3"/>
  <c r="J115" i="3"/>
  <c r="R115" i="3"/>
  <c r="K116" i="3"/>
  <c r="S116" i="3"/>
  <c r="L117" i="3"/>
  <c r="M118" i="3"/>
  <c r="F119" i="3"/>
  <c r="N119" i="3"/>
  <c r="G120" i="3"/>
  <c r="O120" i="3"/>
  <c r="H121" i="3"/>
  <c r="P121" i="3"/>
  <c r="I122" i="3"/>
  <c r="Q122" i="3"/>
  <c r="J123" i="3"/>
  <c r="R123" i="3"/>
  <c r="K124" i="3"/>
  <c r="S124" i="3"/>
  <c r="L125" i="3"/>
  <c r="M126" i="3"/>
  <c r="F127" i="3"/>
  <c r="N127" i="3"/>
  <c r="G128" i="3"/>
  <c r="O128" i="3"/>
  <c r="H129" i="3"/>
  <c r="P129" i="3"/>
  <c r="I130" i="3"/>
  <c r="Q130" i="3"/>
  <c r="J131" i="3"/>
  <c r="R131" i="3"/>
  <c r="K132" i="3"/>
  <c r="S132" i="3"/>
  <c r="L133" i="3"/>
  <c r="M136" i="3"/>
  <c r="F137" i="3"/>
  <c r="N137" i="3"/>
  <c r="G138" i="3"/>
  <c r="O138" i="3"/>
  <c r="H139" i="3"/>
  <c r="P139" i="3"/>
  <c r="I140" i="3"/>
  <c r="Q140" i="3"/>
  <c r="J141" i="3"/>
  <c r="R141" i="3"/>
  <c r="K142" i="3"/>
  <c r="S142" i="3"/>
  <c r="L143" i="3"/>
  <c r="M144" i="3"/>
  <c r="F145" i="3"/>
  <c r="N145" i="3"/>
  <c r="G146" i="3"/>
  <c r="O146" i="3"/>
  <c r="H147" i="3"/>
  <c r="P147" i="3"/>
  <c r="I148" i="3"/>
  <c r="Q148" i="3"/>
  <c r="J149" i="3"/>
  <c r="R149" i="3"/>
  <c r="K150" i="3"/>
  <c r="Q490" i="3"/>
  <c r="L23" i="3"/>
  <c r="Q39" i="3"/>
  <c r="G45" i="3"/>
  <c r="R46" i="3"/>
  <c r="K48" i="3"/>
  <c r="R49" i="3"/>
  <c r="G51" i="3"/>
  <c r="O52" i="3"/>
  <c r="G54" i="3"/>
  <c r="K55" i="3"/>
  <c r="S56" i="3"/>
  <c r="K59" i="3"/>
  <c r="O60" i="3"/>
  <c r="H62" i="3"/>
  <c r="O63" i="3"/>
  <c r="S64" i="3"/>
  <c r="L66" i="3"/>
  <c r="S67" i="3"/>
  <c r="H69" i="3"/>
  <c r="P70" i="3"/>
  <c r="H72" i="3"/>
  <c r="L73" i="3"/>
  <c r="L76" i="3"/>
  <c r="M77" i="3"/>
  <c r="F78" i="3"/>
  <c r="N78" i="3"/>
  <c r="G79" i="3"/>
  <c r="O79" i="3"/>
  <c r="H80" i="3"/>
  <c r="P80" i="3"/>
  <c r="I81" i="3"/>
  <c r="Q81" i="3"/>
  <c r="J82" i="3"/>
  <c r="R82" i="3"/>
  <c r="K83" i="3"/>
  <c r="S83" i="3"/>
  <c r="L84" i="3"/>
  <c r="M85" i="3"/>
  <c r="F86" i="3"/>
  <c r="N86" i="3"/>
  <c r="G87" i="3"/>
  <c r="O87" i="3"/>
  <c r="H88" i="3"/>
  <c r="P88" i="3"/>
  <c r="I89" i="3"/>
  <c r="Q89" i="3"/>
  <c r="J90" i="3"/>
  <c r="R90" i="3"/>
  <c r="K91" i="3"/>
  <c r="S91" i="3"/>
  <c r="L92" i="3"/>
  <c r="M93" i="3"/>
  <c r="F94" i="3"/>
  <c r="N94" i="3"/>
  <c r="G95" i="3"/>
  <c r="O95" i="3"/>
  <c r="H96" i="3"/>
  <c r="P96" i="3"/>
  <c r="I97" i="3"/>
  <c r="Q97" i="3"/>
  <c r="J98" i="3"/>
  <c r="R98" i="3"/>
  <c r="K99" i="3"/>
  <c r="S99" i="3"/>
  <c r="L100" i="3"/>
  <c r="M101" i="3"/>
  <c r="F102" i="3"/>
  <c r="N102" i="3"/>
  <c r="G103" i="3"/>
  <c r="O103" i="3"/>
  <c r="H104" i="3"/>
  <c r="P104" i="3"/>
  <c r="N501" i="3"/>
  <c r="S24" i="3"/>
  <c r="I41" i="3"/>
  <c r="K45" i="3"/>
  <c r="H47" i="3"/>
  <c r="L48" i="3"/>
  <c r="L51" i="3"/>
  <c r="P52" i="3"/>
  <c r="I54" i="3"/>
  <c r="P55" i="3"/>
  <c r="M59" i="3"/>
  <c r="I62" i="3"/>
  <c r="Q63" i="3"/>
  <c r="I65" i="3"/>
  <c r="M66" i="3"/>
  <c r="F68" i="3"/>
  <c r="M69" i="3"/>
  <c r="Q70" i="3"/>
  <c r="J72" i="3"/>
  <c r="Q73" i="3"/>
  <c r="F75" i="3"/>
  <c r="N76" i="3"/>
  <c r="N77" i="3"/>
  <c r="G78" i="3"/>
  <c r="O78" i="3"/>
  <c r="H79" i="3"/>
  <c r="P79" i="3"/>
  <c r="I80" i="3"/>
  <c r="Q80" i="3"/>
  <c r="J81" i="3"/>
  <c r="R81" i="3"/>
  <c r="K82" i="3"/>
  <c r="S82" i="3"/>
  <c r="L83" i="3"/>
  <c r="M84" i="3"/>
  <c r="F85" i="3"/>
  <c r="N85" i="3"/>
  <c r="G86" i="3"/>
  <c r="O86" i="3"/>
  <c r="H87" i="3"/>
  <c r="P87" i="3"/>
  <c r="I88" i="3"/>
  <c r="Q88" i="3"/>
  <c r="J89" i="3"/>
  <c r="R89" i="3"/>
  <c r="K90" i="3"/>
  <c r="S90" i="3"/>
  <c r="L91" i="3"/>
  <c r="M92" i="3"/>
  <c r="F93" i="3"/>
  <c r="N93" i="3"/>
  <c r="G94" i="3"/>
  <c r="O94" i="3"/>
  <c r="H95" i="3"/>
  <c r="P95" i="3"/>
  <c r="I96" i="3"/>
  <c r="Q96" i="3"/>
  <c r="J97" i="3"/>
  <c r="R97" i="3"/>
  <c r="K98" i="3"/>
  <c r="S98" i="3"/>
  <c r="L99" i="3"/>
  <c r="M100" i="3"/>
  <c r="F101" i="3"/>
  <c r="N101" i="3"/>
  <c r="G102" i="3"/>
  <c r="O102" i="3"/>
  <c r="H103" i="3"/>
  <c r="P103" i="3"/>
  <c r="I104" i="3"/>
  <c r="Q104" i="3"/>
  <c r="J105" i="3"/>
  <c r="R105" i="3"/>
  <c r="K106" i="3"/>
  <c r="S106" i="3"/>
  <c r="L107" i="3"/>
  <c r="M108" i="3"/>
  <c r="T456" i="3"/>
  <c r="I26" i="3"/>
  <c r="J42" i="3"/>
  <c r="M45" i="3"/>
  <c r="J47" i="3"/>
  <c r="Q48" i="3"/>
  <c r="F50" i="3"/>
  <c r="N51" i="3"/>
  <c r="F53" i="3"/>
  <c r="J54" i="3"/>
  <c r="R55" i="3"/>
  <c r="J58" i="3"/>
  <c r="N59" i="3"/>
  <c r="G61" i="3"/>
  <c r="N62" i="3"/>
  <c r="R63" i="3"/>
  <c r="K65" i="3"/>
  <c r="R66" i="3"/>
  <c r="G68" i="3"/>
  <c r="O69" i="3"/>
  <c r="G71" i="3"/>
  <c r="K72" i="3"/>
  <c r="S73" i="3"/>
  <c r="K75" i="3"/>
  <c r="O76" i="3"/>
  <c r="O77" i="3"/>
  <c r="H78" i="3"/>
  <c r="P78" i="3"/>
  <c r="I79" i="3"/>
  <c r="Q79" i="3"/>
  <c r="J80" i="3"/>
  <c r="R80" i="3"/>
  <c r="K81" i="3"/>
  <c r="S81" i="3"/>
  <c r="L82" i="3"/>
  <c r="M83" i="3"/>
  <c r="F84" i="3"/>
  <c r="N84" i="3"/>
  <c r="G85" i="3"/>
  <c r="O85" i="3"/>
  <c r="H86" i="3"/>
  <c r="P86" i="3"/>
  <c r="I87" i="3"/>
  <c r="Q87" i="3"/>
  <c r="J88" i="3"/>
  <c r="R88" i="3"/>
  <c r="K89" i="3"/>
  <c r="S89" i="3"/>
  <c r="L90" i="3"/>
  <c r="M91" i="3"/>
  <c r="F92" i="3"/>
  <c r="N92" i="3"/>
  <c r="G93" i="3"/>
  <c r="O93" i="3"/>
  <c r="H94" i="3"/>
  <c r="P94" i="3"/>
  <c r="I95" i="3"/>
  <c r="Q95" i="3"/>
  <c r="J96" i="3"/>
  <c r="R96" i="3"/>
  <c r="K97" i="3"/>
  <c r="S97" i="3"/>
  <c r="L98" i="3"/>
  <c r="M99" i="3"/>
  <c r="F100" i="3"/>
  <c r="N100" i="3"/>
  <c r="G101" i="3"/>
  <c r="O101" i="3"/>
  <c r="H102" i="3"/>
  <c r="P102" i="3"/>
  <c r="I103" i="3"/>
  <c r="Q103" i="3"/>
  <c r="J104" i="3"/>
  <c r="R104" i="3"/>
  <c r="K105" i="3"/>
  <c r="S105" i="3"/>
  <c r="L106" i="3"/>
  <c r="M107" i="3"/>
  <c r="F108" i="3"/>
  <c r="N108" i="3"/>
  <c r="G109" i="3"/>
  <c r="O109" i="3"/>
  <c r="H110" i="3"/>
  <c r="P110" i="3"/>
  <c r="I111" i="3"/>
  <c r="Q111" i="3"/>
  <c r="J112" i="3"/>
  <c r="R112" i="3"/>
  <c r="K113" i="3"/>
  <c r="S113" i="3"/>
  <c r="L114" i="3"/>
  <c r="M115" i="3"/>
  <c r="F116" i="3"/>
  <c r="N116" i="3"/>
  <c r="G117" i="3"/>
  <c r="O117" i="3"/>
  <c r="H118" i="3"/>
  <c r="P118" i="3"/>
  <c r="I119" i="3"/>
  <c r="Q119" i="3"/>
  <c r="J120" i="3"/>
  <c r="R120" i="3"/>
  <c r="K121" i="3"/>
  <c r="S121" i="3"/>
  <c r="L122" i="3"/>
  <c r="M123" i="3"/>
  <c r="F124" i="3"/>
  <c r="N124" i="3"/>
  <c r="G125" i="3"/>
  <c r="O125" i="3"/>
  <c r="H126" i="3"/>
  <c r="P126" i="3"/>
  <c r="I127" i="3"/>
  <c r="Q127" i="3"/>
  <c r="J128" i="3"/>
  <c r="R128" i="3"/>
  <c r="K129" i="3"/>
  <c r="S129" i="3"/>
  <c r="L130" i="3"/>
  <c r="M131" i="3"/>
  <c r="F132" i="3"/>
  <c r="N132" i="3"/>
  <c r="G133" i="3"/>
  <c r="O133" i="3"/>
  <c r="H136" i="3"/>
  <c r="P136" i="3"/>
  <c r="I137" i="3"/>
  <c r="Q137" i="3"/>
  <c r="J138" i="3"/>
  <c r="R138" i="3"/>
  <c r="K139" i="3"/>
  <c r="S139" i="3"/>
  <c r="L140" i="3"/>
  <c r="M141" i="3"/>
  <c r="F142" i="3"/>
  <c r="N142" i="3"/>
  <c r="G143" i="3"/>
  <c r="O143" i="3"/>
  <c r="H144" i="3"/>
  <c r="P144" i="3"/>
  <c r="I145" i="3"/>
  <c r="Q145" i="3"/>
  <c r="J146" i="3"/>
  <c r="R146" i="3"/>
  <c r="K147" i="3"/>
  <c r="S147" i="3"/>
  <c r="L148" i="3"/>
  <c r="M149" i="3"/>
  <c r="F150" i="3"/>
  <c r="K47" i="3"/>
  <c r="S59" i="3"/>
  <c r="I71" i="3"/>
  <c r="J79" i="3"/>
  <c r="N83" i="3"/>
  <c r="R87" i="3"/>
  <c r="G92" i="3"/>
  <c r="K96" i="3"/>
  <c r="O100" i="3"/>
  <c r="R103" i="3"/>
  <c r="M105" i="3"/>
  <c r="F107" i="3"/>
  <c r="G108" i="3"/>
  <c r="F109" i="3"/>
  <c r="R109" i="3"/>
  <c r="Q110" i="3"/>
  <c r="O111" i="3"/>
  <c r="L112" i="3"/>
  <c r="J113" i="3"/>
  <c r="G114" i="3"/>
  <c r="F115" i="3"/>
  <c r="S115" i="3"/>
  <c r="P116" i="3"/>
  <c r="N117" i="3"/>
  <c r="K118" i="3"/>
  <c r="J119" i="3"/>
  <c r="H120" i="3"/>
  <c r="R121" i="3"/>
  <c r="O122" i="3"/>
  <c r="N123" i="3"/>
  <c r="L124" i="3"/>
  <c r="I125" i="3"/>
  <c r="F126" i="3"/>
  <c r="Q126" i="3"/>
  <c r="L127" i="3"/>
  <c r="H128" i="3"/>
  <c r="S128" i="3"/>
  <c r="N129" i="3"/>
  <c r="J130" i="3"/>
  <c r="F131" i="3"/>
  <c r="P131" i="3"/>
  <c r="L132" i="3"/>
  <c r="H133" i="3"/>
  <c r="R133" i="3"/>
  <c r="N136" i="3"/>
  <c r="J137" i="3"/>
  <c r="P138" i="3"/>
  <c r="L139" i="3"/>
  <c r="G140" i="3"/>
  <c r="R140" i="3"/>
  <c r="N141" i="3"/>
  <c r="I142" i="3"/>
  <c r="P143" i="3"/>
  <c r="K144" i="3"/>
  <c r="G145" i="3"/>
  <c r="R145" i="3"/>
  <c r="M146" i="3"/>
  <c r="I147" i="3"/>
  <c r="O148" i="3"/>
  <c r="K149" i="3"/>
  <c r="G150" i="3"/>
  <c r="P150" i="3"/>
  <c r="I151" i="3"/>
  <c r="Q151" i="3"/>
  <c r="J152" i="3"/>
  <c r="R152" i="3"/>
  <c r="K153" i="3"/>
  <c r="S153" i="3"/>
  <c r="L154" i="3"/>
  <c r="M155" i="3"/>
  <c r="F156" i="3"/>
  <c r="N156" i="3"/>
  <c r="G157" i="3"/>
  <c r="O157" i="3"/>
  <c r="H158" i="3"/>
  <c r="P158" i="3"/>
  <c r="I159" i="3"/>
  <c r="Q159" i="3"/>
  <c r="J160" i="3"/>
  <c r="R160" i="3"/>
  <c r="S48" i="3"/>
  <c r="H61" i="3"/>
  <c r="P72" i="3"/>
  <c r="R79" i="3"/>
  <c r="G84" i="3"/>
  <c r="K88" i="3"/>
  <c r="O92" i="3"/>
  <c r="S96" i="3"/>
  <c r="H101" i="3"/>
  <c r="S103" i="3"/>
  <c r="Q105" i="3"/>
  <c r="G107" i="3"/>
  <c r="H108" i="3"/>
  <c r="H109" i="3"/>
  <c r="F110" i="3"/>
  <c r="R110" i="3"/>
  <c r="P111" i="3"/>
  <c r="M112" i="3"/>
  <c r="L113" i="3"/>
  <c r="J114" i="3"/>
  <c r="G115" i="3"/>
  <c r="Q116" i="3"/>
  <c r="P117" i="3"/>
  <c r="N118" i="3"/>
  <c r="K119" i="3"/>
  <c r="I120" i="3"/>
  <c r="F121" i="3"/>
  <c r="R122" i="3"/>
  <c r="O123" i="3"/>
  <c r="M124" i="3"/>
  <c r="J125" i="3"/>
  <c r="G126" i="3"/>
  <c r="R126" i="3"/>
  <c r="M127" i="3"/>
  <c r="I128" i="3"/>
  <c r="O129" i="3"/>
  <c r="K130" i="3"/>
  <c r="G131" i="3"/>
  <c r="Q131" i="3"/>
  <c r="M132" i="3"/>
  <c r="I133" i="3"/>
  <c r="S133" i="3"/>
  <c r="O136" i="3"/>
  <c r="K137" i="3"/>
  <c r="F138" i="3"/>
  <c r="Q138" i="3"/>
  <c r="M139" i="3"/>
  <c r="H140" i="3"/>
  <c r="S140" i="3"/>
  <c r="O141" i="3"/>
  <c r="J142" i="3"/>
  <c r="F143" i="3"/>
  <c r="Q143" i="3"/>
  <c r="L144" i="3"/>
  <c r="H145" i="3"/>
  <c r="S145" i="3"/>
  <c r="N146" i="3"/>
  <c r="J147" i="3"/>
  <c r="F148" i="3"/>
  <c r="P148" i="3"/>
  <c r="L149" i="3"/>
  <c r="H150" i="3"/>
  <c r="Q150" i="3"/>
  <c r="J151" i="3"/>
  <c r="R151" i="3"/>
  <c r="K152" i="3"/>
  <c r="S152" i="3"/>
  <c r="L153" i="3"/>
  <c r="M154" i="3"/>
  <c r="F155" i="3"/>
  <c r="N155" i="3"/>
  <c r="G156" i="3"/>
  <c r="O156" i="3"/>
  <c r="H157" i="3"/>
  <c r="P157" i="3"/>
  <c r="I158" i="3"/>
  <c r="Q158" i="3"/>
  <c r="J159" i="3"/>
  <c r="R159" i="3"/>
  <c r="K160" i="3"/>
  <c r="K50" i="3"/>
  <c r="P62" i="3"/>
  <c r="K80" i="3"/>
  <c r="O84" i="3"/>
  <c r="S88" i="3"/>
  <c r="H93" i="3"/>
  <c r="L97" i="3"/>
  <c r="P101" i="3"/>
  <c r="K104" i="3"/>
  <c r="H107" i="3"/>
  <c r="I108" i="3"/>
  <c r="I109" i="3"/>
  <c r="G110" i="3"/>
  <c r="S110" i="3"/>
  <c r="R111" i="3"/>
  <c r="P112" i="3"/>
  <c r="M113" i="3"/>
  <c r="K114" i="3"/>
  <c r="H115" i="3"/>
  <c r="G116" i="3"/>
  <c r="Q117" i="3"/>
  <c r="O118" i="3"/>
  <c r="L119" i="3"/>
  <c r="K120" i="3"/>
  <c r="I121" i="3"/>
  <c r="F122" i="3"/>
  <c r="S122" i="3"/>
  <c r="P123" i="3"/>
  <c r="O124" i="3"/>
  <c r="M125" i="3"/>
  <c r="I126" i="3"/>
  <c r="S126" i="3"/>
  <c r="O127" i="3"/>
  <c r="K128" i="3"/>
  <c r="F129" i="3"/>
  <c r="Q129" i="3"/>
  <c r="M130" i="3"/>
  <c r="H131" i="3"/>
  <c r="S131" i="3"/>
  <c r="O132" i="3"/>
  <c r="J133" i="3"/>
  <c r="F136" i="3"/>
  <c r="Q136" i="3"/>
  <c r="L137" i="3"/>
  <c r="H138" i="3"/>
  <c r="S138" i="3"/>
  <c r="N139" i="3"/>
  <c r="J140" i="3"/>
  <c r="F141" i="3"/>
  <c r="P141" i="3"/>
  <c r="L142" i="3"/>
  <c r="H143" i="3"/>
  <c r="R143" i="3"/>
  <c r="N144" i="3"/>
  <c r="J145" i="3"/>
  <c r="P146" i="3"/>
  <c r="L147" i="3"/>
  <c r="G148" i="3"/>
  <c r="R148" i="3"/>
  <c r="N149" i="3"/>
  <c r="I150" i="3"/>
  <c r="R150" i="3"/>
  <c r="K151" i="3"/>
  <c r="S151" i="3"/>
  <c r="L152" i="3"/>
  <c r="M153" i="3"/>
  <c r="F154" i="3"/>
  <c r="N154" i="3"/>
  <c r="G155" i="3"/>
  <c r="O155" i="3"/>
  <c r="H156" i="3"/>
  <c r="P156" i="3"/>
  <c r="I157" i="3"/>
  <c r="Q157" i="3"/>
  <c r="J158" i="3"/>
  <c r="R158" i="3"/>
  <c r="K159" i="3"/>
  <c r="S159" i="3"/>
  <c r="L160" i="3"/>
  <c r="J14" i="3"/>
  <c r="H53" i="3"/>
  <c r="L65" i="3"/>
  <c r="L81" i="3"/>
  <c r="P85" i="3"/>
  <c r="I94" i="3"/>
  <c r="M98" i="3"/>
  <c r="Q102" i="3"/>
  <c r="S104" i="3"/>
  <c r="J106" i="3"/>
  <c r="N107" i="3"/>
  <c r="O108" i="3"/>
  <c r="M109" i="3"/>
  <c r="J110" i="3"/>
  <c r="H111" i="3"/>
  <c r="S112" i="3"/>
  <c r="Q113" i="3"/>
  <c r="N114" i="3"/>
  <c r="L115" i="3"/>
  <c r="I116" i="3"/>
  <c r="H117" i="3"/>
  <c r="F118" i="3"/>
  <c r="R118" i="3"/>
  <c r="P119" i="3"/>
  <c r="M120" i="3"/>
  <c r="L121" i="3"/>
  <c r="J122" i="3"/>
  <c r="G123" i="3"/>
  <c r="S55" i="3"/>
  <c r="I78" i="3"/>
  <c r="Q86" i="3"/>
  <c r="J95" i="3"/>
  <c r="J103" i="3"/>
  <c r="N106" i="3"/>
  <c r="Q108" i="3"/>
  <c r="N110" i="3"/>
  <c r="I112" i="3"/>
  <c r="O115" i="3"/>
  <c r="J117" i="3"/>
  <c r="G119" i="3"/>
  <c r="Q120" i="3"/>
  <c r="M122" i="3"/>
  <c r="G124" i="3"/>
  <c r="N125" i="3"/>
  <c r="N126" i="3"/>
  <c r="R127" i="3"/>
  <c r="Q128" i="3"/>
  <c r="F130" i="3"/>
  <c r="I131" i="3"/>
  <c r="I132" i="3"/>
  <c r="M133" i="3"/>
  <c r="L136" i="3"/>
  <c r="P137" i="3"/>
  <c r="H141" i="3"/>
  <c r="H142" i="3"/>
  <c r="K143" i="3"/>
  <c r="O144" i="3"/>
  <c r="O145" i="3"/>
  <c r="S146" i="3"/>
  <c r="R147" i="3"/>
  <c r="G149" i="3"/>
  <c r="J150" i="3"/>
  <c r="G151" i="3"/>
  <c r="F152" i="3"/>
  <c r="Q152" i="3"/>
  <c r="P153" i="3"/>
  <c r="O154" i="3"/>
  <c r="K155" i="3"/>
  <c r="J156" i="3"/>
  <c r="F157" i="3"/>
  <c r="S158" i="3"/>
  <c r="O159" i="3"/>
  <c r="N160" i="3"/>
  <c r="H161" i="3"/>
  <c r="P161" i="3"/>
  <c r="I162" i="3"/>
  <c r="Q162" i="3"/>
  <c r="L58" i="3"/>
  <c r="Q78" i="3"/>
  <c r="J87" i="3"/>
  <c r="R95" i="3"/>
  <c r="K103" i="3"/>
  <c r="R106" i="3"/>
  <c r="O110" i="3"/>
  <c r="K112" i="3"/>
  <c r="F114" i="3"/>
  <c r="P115" i="3"/>
  <c r="M117" i="3"/>
  <c r="H119" i="3"/>
  <c r="S120" i="3"/>
  <c r="N122" i="3"/>
  <c r="H124" i="3"/>
  <c r="P125" i="3"/>
  <c r="O126" i="3"/>
  <c r="S127" i="3"/>
  <c r="G129" i="3"/>
  <c r="G130" i="3"/>
  <c r="K131" i="3"/>
  <c r="J132" i="3"/>
  <c r="N133" i="3"/>
  <c r="R136" i="3"/>
  <c r="R137" i="3"/>
  <c r="F139" i="3"/>
  <c r="F140" i="3"/>
  <c r="I141" i="3"/>
  <c r="M142" i="3"/>
  <c r="M143" i="3"/>
  <c r="Q144" i="3"/>
  <c r="P145" i="3"/>
  <c r="H148" i="3"/>
  <c r="H149" i="3"/>
  <c r="L150" i="3"/>
  <c r="H151" i="3"/>
  <c r="G152" i="3"/>
  <c r="F153" i="3"/>
  <c r="Q153" i="3"/>
  <c r="P154" i="3"/>
  <c r="L155" i="3"/>
  <c r="K156" i="3"/>
  <c r="J157" i="3"/>
  <c r="F158" i="3"/>
  <c r="P159" i="3"/>
  <c r="O160" i="3"/>
  <c r="I161" i="3"/>
  <c r="Q161" i="3"/>
  <c r="J162" i="3"/>
  <c r="R162" i="3"/>
  <c r="K163" i="3"/>
  <c r="S163" i="3"/>
  <c r="L164" i="3"/>
  <c r="M165" i="3"/>
  <c r="F166" i="3"/>
  <c r="N166" i="3"/>
  <c r="G167" i="3"/>
  <c r="O167" i="3"/>
  <c r="H168" i="3"/>
  <c r="P168" i="3"/>
  <c r="I169" i="3"/>
  <c r="Q169" i="3"/>
  <c r="J170" i="3"/>
  <c r="R170" i="3"/>
  <c r="K171" i="3"/>
  <c r="S171" i="3"/>
  <c r="L172" i="3"/>
  <c r="M173" i="3"/>
  <c r="F174" i="3"/>
  <c r="N174" i="3"/>
  <c r="G175" i="3"/>
  <c r="O175" i="3"/>
  <c r="H176" i="3"/>
  <c r="P176" i="3"/>
  <c r="I178" i="3"/>
  <c r="Q178" i="3"/>
  <c r="J179" i="3"/>
  <c r="R179" i="3"/>
  <c r="K180" i="3"/>
  <c r="S180" i="3"/>
  <c r="L181" i="3"/>
  <c r="M182" i="3"/>
  <c r="F183" i="3"/>
  <c r="N183" i="3"/>
  <c r="G184" i="3"/>
  <c r="O184" i="3"/>
  <c r="H185" i="3"/>
  <c r="P185" i="3"/>
  <c r="I186" i="3"/>
  <c r="Q186" i="3"/>
  <c r="J187" i="3"/>
  <c r="R187" i="3"/>
  <c r="K188" i="3"/>
  <c r="S188" i="3"/>
  <c r="L189" i="3"/>
  <c r="M190" i="3"/>
  <c r="F191" i="3"/>
  <c r="N191" i="3"/>
  <c r="G192" i="3"/>
  <c r="O192" i="3"/>
  <c r="H194" i="3"/>
  <c r="P194" i="3"/>
  <c r="I195" i="3"/>
  <c r="Q195" i="3"/>
  <c r="J198" i="3"/>
  <c r="R198" i="3"/>
  <c r="K199" i="3"/>
  <c r="S199" i="3"/>
  <c r="L200" i="3"/>
  <c r="M201" i="3"/>
  <c r="F202" i="3"/>
  <c r="N202" i="3"/>
  <c r="G203" i="3"/>
  <c r="O203" i="3"/>
  <c r="H204" i="3"/>
  <c r="P204" i="3"/>
  <c r="I205" i="3"/>
  <c r="Q205" i="3"/>
  <c r="J206" i="3"/>
  <c r="R206" i="3"/>
  <c r="K207" i="3"/>
  <c r="S207" i="3"/>
  <c r="L208" i="3"/>
  <c r="M209" i="3"/>
  <c r="F210" i="3"/>
  <c r="N210" i="3"/>
  <c r="G211" i="3"/>
  <c r="O211" i="3"/>
  <c r="H212" i="3"/>
  <c r="P212" i="3"/>
  <c r="I213" i="3"/>
  <c r="Q213" i="3"/>
  <c r="J214" i="3"/>
  <c r="R214" i="3"/>
  <c r="K215" i="3"/>
  <c r="S215" i="3"/>
  <c r="L217" i="3"/>
  <c r="M218" i="3"/>
  <c r="F219" i="3"/>
  <c r="N219" i="3"/>
  <c r="G220" i="3"/>
  <c r="O220" i="3"/>
  <c r="H221" i="3"/>
  <c r="P221" i="3"/>
  <c r="I222" i="3"/>
  <c r="Q222" i="3"/>
  <c r="J224" i="3"/>
  <c r="R224" i="3"/>
  <c r="K225" i="3"/>
  <c r="S225" i="3"/>
  <c r="M226" i="3"/>
  <c r="F227" i="3"/>
  <c r="N227" i="3"/>
  <c r="G228" i="3"/>
  <c r="O228" i="3"/>
  <c r="H229" i="3"/>
  <c r="P229" i="3"/>
  <c r="H64" i="3"/>
  <c r="S80" i="3"/>
  <c r="L89" i="3"/>
  <c r="L104" i="3"/>
  <c r="K107" i="3"/>
  <c r="J109" i="3"/>
  <c r="G111" i="3"/>
  <c r="Q112" i="3"/>
  <c r="M114" i="3"/>
  <c r="H116" i="3"/>
  <c r="R117" i="3"/>
  <c r="O119" i="3"/>
  <c r="J121" i="3"/>
  <c r="F123" i="3"/>
  <c r="I124" i="3"/>
  <c r="Q125" i="3"/>
  <c r="I129" i="3"/>
  <c r="H130" i="3"/>
  <c r="L131" i="3"/>
  <c r="P132" i="3"/>
  <c r="P133" i="3"/>
  <c r="S136" i="3"/>
  <c r="S137" i="3"/>
  <c r="G139" i="3"/>
  <c r="K140" i="3"/>
  <c r="K141" i="3"/>
  <c r="O142" i="3"/>
  <c r="N143" i="3"/>
  <c r="R144" i="3"/>
  <c r="F146" i="3"/>
  <c r="F147" i="3"/>
  <c r="J148" i="3"/>
  <c r="I149" i="3"/>
  <c r="M150" i="3"/>
  <c r="L151" i="3"/>
  <c r="H152" i="3"/>
  <c r="G153" i="3"/>
  <c r="R153" i="3"/>
  <c r="Q154" i="3"/>
  <c r="P155" i="3"/>
  <c r="L156" i="3"/>
  <c r="K157" i="3"/>
  <c r="G158" i="3"/>
  <c r="F159" i="3"/>
  <c r="P160" i="3"/>
  <c r="J161" i="3"/>
  <c r="R161" i="3"/>
  <c r="K162" i="3"/>
  <c r="S162" i="3"/>
  <c r="L163" i="3"/>
  <c r="M164" i="3"/>
  <c r="F165" i="3"/>
  <c r="N165" i="3"/>
  <c r="G166" i="3"/>
  <c r="O166" i="3"/>
  <c r="H167" i="3"/>
  <c r="P167" i="3"/>
  <c r="I168" i="3"/>
  <c r="Q168" i="3"/>
  <c r="J169" i="3"/>
  <c r="R169" i="3"/>
  <c r="K170" i="3"/>
  <c r="S170" i="3"/>
  <c r="L171" i="3"/>
  <c r="M172" i="3"/>
  <c r="F173" i="3"/>
  <c r="N173" i="3"/>
  <c r="G174" i="3"/>
  <c r="O174" i="3"/>
  <c r="H175" i="3"/>
  <c r="P175" i="3"/>
  <c r="I176" i="3"/>
  <c r="Q176" i="3"/>
  <c r="J178" i="3"/>
  <c r="R178" i="3"/>
  <c r="K179" i="3"/>
  <c r="S179" i="3"/>
  <c r="L180" i="3"/>
  <c r="M181" i="3"/>
  <c r="F182" i="3"/>
  <c r="N182" i="3"/>
  <c r="G183" i="3"/>
  <c r="O183" i="3"/>
  <c r="H184" i="3"/>
  <c r="P184" i="3"/>
  <c r="I185" i="3"/>
  <c r="Q185" i="3"/>
  <c r="J186" i="3"/>
  <c r="R186" i="3"/>
  <c r="K187" i="3"/>
  <c r="S187" i="3"/>
  <c r="L188" i="3"/>
  <c r="M189" i="3"/>
  <c r="F190" i="3"/>
  <c r="N190" i="3"/>
  <c r="G191" i="3"/>
  <c r="O191" i="3"/>
  <c r="H192" i="3"/>
  <c r="P192" i="3"/>
  <c r="I194" i="3"/>
  <c r="Q194" i="3"/>
  <c r="J195" i="3"/>
  <c r="R195" i="3"/>
  <c r="K198" i="3"/>
  <c r="S198" i="3"/>
  <c r="L199" i="3"/>
  <c r="P29" i="3"/>
  <c r="M90" i="3"/>
  <c r="F99" i="3"/>
  <c r="O107" i="3"/>
  <c r="N109" i="3"/>
  <c r="J111" i="3"/>
  <c r="O114" i="3"/>
  <c r="L116" i="3"/>
  <c r="G118" i="3"/>
  <c r="R119" i="3"/>
  <c r="M121" i="3"/>
  <c r="H123" i="3"/>
  <c r="P124" i="3"/>
  <c r="R125" i="3"/>
  <c r="G127" i="3"/>
  <c r="F128" i="3"/>
  <c r="J129" i="3"/>
  <c r="N130" i="3"/>
  <c r="N131" i="3"/>
  <c r="Q132" i="3"/>
  <c r="Q133" i="3"/>
  <c r="I138" i="3"/>
  <c r="I139" i="3"/>
  <c r="M140" i="3"/>
  <c r="L141" i="3"/>
  <c r="P142" i="3"/>
  <c r="S143" i="3"/>
  <c r="S144" i="3"/>
  <c r="H146" i="3"/>
  <c r="G147" i="3"/>
  <c r="K148" i="3"/>
  <c r="O149" i="3"/>
  <c r="N150" i="3"/>
  <c r="M151" i="3"/>
  <c r="I152" i="3"/>
  <c r="H153" i="3"/>
  <c r="G154" i="3"/>
  <c r="R154" i="3"/>
  <c r="Q155" i="3"/>
  <c r="M156" i="3"/>
  <c r="L157" i="3"/>
  <c r="K158" i="3"/>
  <c r="G159" i="3"/>
  <c r="F160" i="3"/>
  <c r="Q160" i="3"/>
  <c r="K161" i="3"/>
  <c r="S161" i="3"/>
  <c r="L162" i="3"/>
  <c r="M163" i="3"/>
  <c r="F164" i="3"/>
  <c r="N164" i="3"/>
  <c r="G165" i="3"/>
  <c r="O165" i="3"/>
  <c r="H166" i="3"/>
  <c r="P166" i="3"/>
  <c r="I167" i="3"/>
  <c r="Q167" i="3"/>
  <c r="J168" i="3"/>
  <c r="R168" i="3"/>
  <c r="K169" i="3"/>
  <c r="S169" i="3"/>
  <c r="L170" i="3"/>
  <c r="M171" i="3"/>
  <c r="F172" i="3"/>
  <c r="N172" i="3"/>
  <c r="G173" i="3"/>
  <c r="O173" i="3"/>
  <c r="H174" i="3"/>
  <c r="P174" i="3"/>
  <c r="I175" i="3"/>
  <c r="Q175" i="3"/>
  <c r="J176" i="3"/>
  <c r="R176" i="3"/>
  <c r="K178" i="3"/>
  <c r="S178" i="3"/>
  <c r="L179" i="3"/>
  <c r="M180" i="3"/>
  <c r="F181" i="3"/>
  <c r="N181" i="3"/>
  <c r="G182" i="3"/>
  <c r="O182" i="3"/>
  <c r="H183" i="3"/>
  <c r="P183" i="3"/>
  <c r="I184" i="3"/>
  <c r="Q184" i="3"/>
  <c r="J185" i="3"/>
  <c r="R185" i="3"/>
  <c r="K186" i="3"/>
  <c r="S186" i="3"/>
  <c r="L187" i="3"/>
  <c r="M188" i="3"/>
  <c r="F189" i="3"/>
  <c r="N189" i="3"/>
  <c r="G190" i="3"/>
  <c r="O190" i="3"/>
  <c r="H191" i="3"/>
  <c r="P191" i="3"/>
  <c r="I192" i="3"/>
  <c r="Q192" i="3"/>
  <c r="J194" i="3"/>
  <c r="R194" i="3"/>
  <c r="K195" i="3"/>
  <c r="S195" i="3"/>
  <c r="L198" i="3"/>
  <c r="M199" i="3"/>
  <c r="F200" i="3"/>
  <c r="N200" i="3"/>
  <c r="G201" i="3"/>
  <c r="O201" i="3"/>
  <c r="H202" i="3"/>
  <c r="P202" i="3"/>
  <c r="I203" i="3"/>
  <c r="Q203" i="3"/>
  <c r="J204" i="3"/>
  <c r="R204" i="3"/>
  <c r="K205" i="3"/>
  <c r="S205" i="3"/>
  <c r="L206" i="3"/>
  <c r="M207" i="3"/>
  <c r="F208" i="3"/>
  <c r="N208" i="3"/>
  <c r="G209" i="3"/>
  <c r="O209" i="3"/>
  <c r="H210" i="3"/>
  <c r="P210" i="3"/>
  <c r="I211" i="3"/>
  <c r="Q211" i="3"/>
  <c r="J212" i="3"/>
  <c r="R212" i="3"/>
  <c r="K213" i="3"/>
  <c r="S213" i="3"/>
  <c r="L214" i="3"/>
  <c r="M215" i="3"/>
  <c r="F217" i="3"/>
  <c r="N217" i="3"/>
  <c r="G218" i="3"/>
  <c r="O218" i="3"/>
  <c r="H219" i="3"/>
  <c r="P219" i="3"/>
  <c r="I220" i="3"/>
  <c r="Q220" i="3"/>
  <c r="J221" i="3"/>
  <c r="R221" i="3"/>
  <c r="K222" i="3"/>
  <c r="S222" i="3"/>
  <c r="L224" i="3"/>
  <c r="M225" i="3"/>
  <c r="G226" i="3"/>
  <c r="O226" i="3"/>
  <c r="H227" i="3"/>
  <c r="P227" i="3"/>
  <c r="I228" i="3"/>
  <c r="Q228" i="3"/>
  <c r="J229" i="3"/>
  <c r="R229" i="3"/>
  <c r="K230" i="3"/>
  <c r="S230" i="3"/>
  <c r="O51" i="3"/>
  <c r="M75" i="3"/>
  <c r="H85" i="3"/>
  <c r="P93" i="3"/>
  <c r="I102" i="3"/>
  <c r="F106" i="3"/>
  <c r="L108" i="3"/>
  <c r="I110" i="3"/>
  <c r="S111" i="3"/>
  <c r="N113" i="3"/>
  <c r="K115" i="3"/>
  <c r="F117" i="3"/>
  <c r="Q118" i="3"/>
  <c r="L120" i="3"/>
  <c r="G122" i="3"/>
  <c r="S123" i="3"/>
  <c r="F125" i="3"/>
  <c r="K126" i="3"/>
  <c r="K127" i="3"/>
  <c r="N128" i="3"/>
  <c r="R129" i="3"/>
  <c r="R130" i="3"/>
  <c r="G132" i="3"/>
  <c r="F133" i="3"/>
  <c r="J136" i="3"/>
  <c r="M137" i="3"/>
  <c r="M138" i="3"/>
  <c r="Q139" i="3"/>
  <c r="P140" i="3"/>
  <c r="I143" i="3"/>
  <c r="I144" i="3"/>
  <c r="L145" i="3"/>
  <c r="L146" i="3"/>
  <c r="O147" i="3"/>
  <c r="S148" i="3"/>
  <c r="S149" i="3"/>
  <c r="P151" i="3"/>
  <c r="O152" i="3"/>
  <c r="N153" i="3"/>
  <c r="J154" i="3"/>
  <c r="I155" i="3"/>
  <c r="S156" i="3"/>
  <c r="R157" i="3"/>
  <c r="N158" i="3"/>
  <c r="M159" i="3"/>
  <c r="I160" i="3"/>
  <c r="F161" i="3"/>
  <c r="N161" i="3"/>
  <c r="G162" i="3"/>
  <c r="O162" i="3"/>
  <c r="H163" i="3"/>
  <c r="P163" i="3"/>
  <c r="I164" i="3"/>
  <c r="Q164" i="3"/>
  <c r="J165" i="3"/>
  <c r="R165" i="3"/>
  <c r="K166" i="3"/>
  <c r="S166" i="3"/>
  <c r="L167" i="3"/>
  <c r="M168" i="3"/>
  <c r="F169" i="3"/>
  <c r="N169" i="3"/>
  <c r="G170" i="3"/>
  <c r="O170" i="3"/>
  <c r="H171" i="3"/>
  <c r="P171" i="3"/>
  <c r="I172" i="3"/>
  <c r="Q172" i="3"/>
  <c r="J173" i="3"/>
  <c r="R173" i="3"/>
  <c r="K174" i="3"/>
  <c r="S174" i="3"/>
  <c r="L175" i="3"/>
  <c r="M176" i="3"/>
  <c r="F178" i="3"/>
  <c r="N178" i="3"/>
  <c r="G179" i="3"/>
  <c r="O179" i="3"/>
  <c r="H180" i="3"/>
  <c r="P180" i="3"/>
  <c r="I181" i="3"/>
  <c r="Q181" i="3"/>
  <c r="J182" i="3"/>
  <c r="R182" i="3"/>
  <c r="K183" i="3"/>
  <c r="S183" i="3"/>
  <c r="L184" i="3"/>
  <c r="M185" i="3"/>
  <c r="F186" i="3"/>
  <c r="N186" i="3"/>
  <c r="G187" i="3"/>
  <c r="O187" i="3"/>
  <c r="H188" i="3"/>
  <c r="P188" i="3"/>
  <c r="I189" i="3"/>
  <c r="Q189" i="3"/>
  <c r="J190" i="3"/>
  <c r="R190" i="3"/>
  <c r="K191" i="3"/>
  <c r="S191" i="3"/>
  <c r="L192" i="3"/>
  <c r="M194" i="3"/>
  <c r="F195" i="3"/>
  <c r="N195" i="3"/>
  <c r="G198" i="3"/>
  <c r="O198" i="3"/>
  <c r="H199" i="3"/>
  <c r="P199" i="3"/>
  <c r="I200" i="3"/>
  <c r="Q200" i="3"/>
  <c r="J201" i="3"/>
  <c r="R201" i="3"/>
  <c r="K202" i="3"/>
  <c r="S202" i="3"/>
  <c r="L203" i="3"/>
  <c r="M204" i="3"/>
  <c r="F205" i="3"/>
  <c r="N205" i="3"/>
  <c r="G206" i="3"/>
  <c r="O206" i="3"/>
  <c r="H207" i="3"/>
  <c r="P207" i="3"/>
  <c r="I208" i="3"/>
  <c r="Q208" i="3"/>
  <c r="J209" i="3"/>
  <c r="R209" i="3"/>
  <c r="K210" i="3"/>
  <c r="S210" i="3"/>
  <c r="L211" i="3"/>
  <c r="M212" i="3"/>
  <c r="F213" i="3"/>
  <c r="N213" i="3"/>
  <c r="G214" i="3"/>
  <c r="O214" i="3"/>
  <c r="H215" i="3"/>
  <c r="P215" i="3"/>
  <c r="I217" i="3"/>
  <c r="Q217" i="3"/>
  <c r="J218" i="3"/>
  <c r="R218" i="3"/>
  <c r="K219" i="3"/>
  <c r="S219" i="3"/>
  <c r="L220" i="3"/>
  <c r="M221" i="3"/>
  <c r="F222" i="3"/>
  <c r="N222" i="3"/>
  <c r="G224" i="3"/>
  <c r="O224" i="3"/>
  <c r="H225" i="3"/>
  <c r="P225" i="3"/>
  <c r="J226" i="3"/>
  <c r="R226" i="3"/>
  <c r="K227" i="3"/>
  <c r="S227" i="3"/>
  <c r="L228" i="3"/>
  <c r="M229" i="3"/>
  <c r="F230" i="3"/>
  <c r="N230" i="3"/>
  <c r="O54" i="3"/>
  <c r="P77" i="3"/>
  <c r="I86" i="3"/>
  <c r="Q94" i="3"/>
  <c r="R102" i="3"/>
  <c r="M106" i="3"/>
  <c r="P108" i="3"/>
  <c r="K110" i="3"/>
  <c r="H112" i="3"/>
  <c r="R113" i="3"/>
  <c r="N115" i="3"/>
  <c r="I117" i="3"/>
  <c r="S118" i="3"/>
  <c r="P120" i="3"/>
  <c r="K122" i="3"/>
  <c r="H125" i="3"/>
  <c r="L126" i="3"/>
  <c r="P127" i="3"/>
  <c r="P128" i="3"/>
  <c r="S130" i="3"/>
  <c r="H132" i="3"/>
  <c r="K133" i="3"/>
  <c r="K136" i="3"/>
  <c r="O137" i="3"/>
  <c r="N138" i="3"/>
  <c r="R139" i="3"/>
  <c r="G141" i="3"/>
  <c r="G142" i="3"/>
  <c r="J143" i="3"/>
  <c r="J144" i="3"/>
  <c r="M145" i="3"/>
  <c r="Q146" i="3"/>
  <c r="Q147" i="3"/>
  <c r="F149" i="3"/>
  <c r="F151" i="3"/>
  <c r="P152" i="3"/>
  <c r="O153" i="3"/>
  <c r="F83" i="3"/>
  <c r="S107" i="3"/>
  <c r="S114" i="3"/>
  <c r="Q121" i="3"/>
  <c r="J127" i="3"/>
  <c r="L138" i="3"/>
  <c r="R142" i="3"/>
  <c r="N147" i="3"/>
  <c r="O151" i="3"/>
  <c r="S154" i="3"/>
  <c r="L159" i="3"/>
  <c r="L161" i="3"/>
  <c r="P162" i="3"/>
  <c r="R163" i="3"/>
  <c r="S164" i="3"/>
  <c r="F167" i="3"/>
  <c r="G168" i="3"/>
  <c r="H169" i="3"/>
  <c r="I170" i="3"/>
  <c r="J171" i="3"/>
  <c r="K172" i="3"/>
  <c r="L173" i="3"/>
  <c r="M174" i="3"/>
  <c r="N175" i="3"/>
  <c r="O176" i="3"/>
  <c r="P178" i="3"/>
  <c r="Q179" i="3"/>
  <c r="R180" i="3"/>
  <c r="S181" i="3"/>
  <c r="F184" i="3"/>
  <c r="G185" i="3"/>
  <c r="H186" i="3"/>
  <c r="I187" i="3"/>
  <c r="J188" i="3"/>
  <c r="K189" i="3"/>
  <c r="L190" i="3"/>
  <c r="M191" i="3"/>
  <c r="N192" i="3"/>
  <c r="O194" i="3"/>
  <c r="P195" i="3"/>
  <c r="Q198" i="3"/>
  <c r="R199" i="3"/>
  <c r="R200" i="3"/>
  <c r="P201" i="3"/>
  <c r="M202" i="3"/>
  <c r="K203" i="3"/>
  <c r="I204" i="3"/>
  <c r="G205" i="3"/>
  <c r="Q206" i="3"/>
  <c r="O207" i="3"/>
  <c r="M208" i="3"/>
  <c r="K209" i="3"/>
  <c r="I210" i="3"/>
  <c r="F211" i="3"/>
  <c r="S211" i="3"/>
  <c r="Q212" i="3"/>
  <c r="O213" i="3"/>
  <c r="M214" i="3"/>
  <c r="J215" i="3"/>
  <c r="H217" i="3"/>
  <c r="F218" i="3"/>
  <c r="S218" i="3"/>
  <c r="Q219" i="3"/>
  <c r="N220" i="3"/>
  <c r="L221" i="3"/>
  <c r="J222" i="3"/>
  <c r="H224" i="3"/>
  <c r="F225" i="3"/>
  <c r="R225" i="3"/>
  <c r="Q226" i="3"/>
  <c r="O227" i="3"/>
  <c r="M228" i="3"/>
  <c r="K229" i="3"/>
  <c r="H230" i="3"/>
  <c r="R230" i="3"/>
  <c r="L231" i="3"/>
  <c r="M232" i="3"/>
  <c r="F233" i="3"/>
  <c r="N233" i="3"/>
  <c r="G234" i="3"/>
  <c r="O234" i="3"/>
  <c r="H235" i="3"/>
  <c r="P235" i="3"/>
  <c r="I236" i="3"/>
  <c r="Q236" i="3"/>
  <c r="J237" i="3"/>
  <c r="R237" i="3"/>
  <c r="K238" i="3"/>
  <c r="S238" i="3"/>
  <c r="L239" i="3"/>
  <c r="M241" i="3"/>
  <c r="F243" i="3"/>
  <c r="N243" i="3"/>
  <c r="G244" i="3"/>
  <c r="O244" i="3"/>
  <c r="H245" i="3"/>
  <c r="P245" i="3"/>
  <c r="I246" i="3"/>
  <c r="Q246" i="3"/>
  <c r="J251" i="3"/>
  <c r="R251" i="3"/>
  <c r="K252" i="3"/>
  <c r="S252" i="3"/>
  <c r="L253" i="3"/>
  <c r="M254" i="3"/>
  <c r="F255" i="3"/>
  <c r="N255" i="3"/>
  <c r="G256" i="3"/>
  <c r="O256" i="3"/>
  <c r="H257" i="3"/>
  <c r="P257" i="3"/>
  <c r="I258" i="3"/>
  <c r="Q258" i="3"/>
  <c r="J259" i="3"/>
  <c r="R259" i="3"/>
  <c r="K260" i="3"/>
  <c r="S260" i="3"/>
  <c r="L261" i="3"/>
  <c r="M262" i="3"/>
  <c r="F263" i="3"/>
  <c r="N263" i="3"/>
  <c r="G264" i="3"/>
  <c r="O264" i="3"/>
  <c r="H265" i="3"/>
  <c r="P265" i="3"/>
  <c r="I266" i="3"/>
  <c r="Q266" i="3"/>
  <c r="J267" i="3"/>
  <c r="R267" i="3"/>
  <c r="K268" i="3"/>
  <c r="S268" i="3"/>
  <c r="L269" i="3"/>
  <c r="M270" i="3"/>
  <c r="F271" i="3"/>
  <c r="N271" i="3"/>
  <c r="G272" i="3"/>
  <c r="O272" i="3"/>
  <c r="H274" i="3"/>
  <c r="P274" i="3"/>
  <c r="I276" i="3"/>
  <c r="Q276" i="3"/>
  <c r="J277" i="3"/>
  <c r="R277" i="3"/>
  <c r="K278" i="3"/>
  <c r="S278" i="3"/>
  <c r="L279" i="3"/>
  <c r="M284" i="3"/>
  <c r="F285" i="3"/>
  <c r="N285" i="3"/>
  <c r="G287" i="3"/>
  <c r="O287" i="3"/>
  <c r="H288" i="3"/>
  <c r="P288" i="3"/>
  <c r="I289" i="3"/>
  <c r="Q289" i="3"/>
  <c r="J290" i="3"/>
  <c r="R290" i="3"/>
  <c r="K291" i="3"/>
  <c r="S291" i="3"/>
  <c r="F91" i="3"/>
  <c r="P109" i="3"/>
  <c r="M116" i="3"/>
  <c r="K123" i="3"/>
  <c r="L128" i="3"/>
  <c r="R132" i="3"/>
  <c r="J139" i="3"/>
  <c r="F144" i="3"/>
  <c r="M148" i="3"/>
  <c r="M152" i="3"/>
  <c r="H155" i="3"/>
  <c r="M157" i="3"/>
  <c r="N159" i="3"/>
  <c r="M161" i="3"/>
  <c r="F163" i="3"/>
  <c r="G164" i="3"/>
  <c r="H165" i="3"/>
  <c r="I166" i="3"/>
  <c r="J167" i="3"/>
  <c r="K168" i="3"/>
  <c r="L169" i="3"/>
  <c r="M170" i="3"/>
  <c r="N171" i="3"/>
  <c r="O172" i="3"/>
  <c r="P173" i="3"/>
  <c r="Q174" i="3"/>
  <c r="R175" i="3"/>
  <c r="S176" i="3"/>
  <c r="F180" i="3"/>
  <c r="G181" i="3"/>
  <c r="H182" i="3"/>
  <c r="I183" i="3"/>
  <c r="J184" i="3"/>
  <c r="K185" i="3"/>
  <c r="L186" i="3"/>
  <c r="M187" i="3"/>
  <c r="N188" i="3"/>
  <c r="O189" i="3"/>
  <c r="P190" i="3"/>
  <c r="Q191" i="3"/>
  <c r="R192" i="3"/>
  <c r="S194" i="3"/>
  <c r="F199" i="3"/>
  <c r="G200" i="3"/>
  <c r="S200" i="3"/>
  <c r="Q201" i="3"/>
  <c r="O202" i="3"/>
  <c r="M203" i="3"/>
  <c r="K204" i="3"/>
  <c r="H205" i="3"/>
  <c r="F206" i="3"/>
  <c r="S206" i="3"/>
  <c r="Q207" i="3"/>
  <c r="O208" i="3"/>
  <c r="L209" i="3"/>
  <c r="J210" i="3"/>
  <c r="H211" i="3"/>
  <c r="F212" i="3"/>
  <c r="S212" i="3"/>
  <c r="P213" i="3"/>
  <c r="N214" i="3"/>
  <c r="L215" i="3"/>
  <c r="J217" i="3"/>
  <c r="H218" i="3"/>
  <c r="R219" i="3"/>
  <c r="P220" i="3"/>
  <c r="N221" i="3"/>
  <c r="L222" i="3"/>
  <c r="I224" i="3"/>
  <c r="G225" i="3"/>
  <c r="S226" i="3"/>
  <c r="Q227" i="3"/>
  <c r="N228" i="3"/>
  <c r="L229" i="3"/>
  <c r="I230" i="3"/>
  <c r="M231" i="3"/>
  <c r="F232" i="3"/>
  <c r="N232" i="3"/>
  <c r="G233" i="3"/>
  <c r="O233" i="3"/>
  <c r="H234" i="3"/>
  <c r="P234" i="3"/>
  <c r="I235" i="3"/>
  <c r="Q235" i="3"/>
  <c r="J236" i="3"/>
  <c r="R236" i="3"/>
  <c r="K237" i="3"/>
  <c r="S237" i="3"/>
  <c r="L238" i="3"/>
  <c r="M239" i="3"/>
  <c r="F241" i="3"/>
  <c r="N241" i="3"/>
  <c r="G243" i="3"/>
  <c r="O243" i="3"/>
  <c r="H244" i="3"/>
  <c r="P244" i="3"/>
  <c r="I245" i="3"/>
  <c r="Q245" i="3"/>
  <c r="J246" i="3"/>
  <c r="R246" i="3"/>
  <c r="K251" i="3"/>
  <c r="S251" i="3"/>
  <c r="L252" i="3"/>
  <c r="M253" i="3"/>
  <c r="F254" i="3"/>
  <c r="N254" i="3"/>
  <c r="G255" i="3"/>
  <c r="O255" i="3"/>
  <c r="H256" i="3"/>
  <c r="P256" i="3"/>
  <c r="I257" i="3"/>
  <c r="N91" i="3"/>
  <c r="Q109" i="3"/>
  <c r="O116" i="3"/>
  <c r="L123" i="3"/>
  <c r="M128" i="3"/>
  <c r="O139" i="3"/>
  <c r="G144" i="3"/>
  <c r="N148" i="3"/>
  <c r="N152" i="3"/>
  <c r="J155" i="3"/>
  <c r="N157" i="3"/>
  <c r="G160" i="3"/>
  <c r="O161" i="3"/>
  <c r="G163" i="3"/>
  <c r="H164" i="3"/>
  <c r="I165" i="3"/>
  <c r="J166" i="3"/>
  <c r="K167" i="3"/>
  <c r="L168" i="3"/>
  <c r="M169" i="3"/>
  <c r="N170" i="3"/>
  <c r="O171" i="3"/>
  <c r="P172" i="3"/>
  <c r="Q173" i="3"/>
  <c r="R174" i="3"/>
  <c r="S175" i="3"/>
  <c r="F179" i="3"/>
  <c r="G180" i="3"/>
  <c r="H181" i="3"/>
  <c r="I182" i="3"/>
  <c r="J183" i="3"/>
  <c r="K184" i="3"/>
  <c r="L185" i="3"/>
  <c r="M186" i="3"/>
  <c r="N187" i="3"/>
  <c r="O188" i="3"/>
  <c r="P189" i="3"/>
  <c r="Q190" i="3"/>
  <c r="R191" i="3"/>
  <c r="S192" i="3"/>
  <c r="F198" i="3"/>
  <c r="G199" i="3"/>
  <c r="H200" i="3"/>
  <c r="F201" i="3"/>
  <c r="S201" i="3"/>
  <c r="Q202" i="3"/>
  <c r="N203" i="3"/>
  <c r="L204" i="3"/>
  <c r="J205" i="3"/>
  <c r="H206" i="3"/>
  <c r="F207" i="3"/>
  <c r="R207" i="3"/>
  <c r="P208" i="3"/>
  <c r="N209" i="3"/>
  <c r="L210" i="3"/>
  <c r="J211" i="3"/>
  <c r="G212" i="3"/>
  <c r="R213" i="3"/>
  <c r="P214" i="3"/>
  <c r="N215" i="3"/>
  <c r="K217" i="3"/>
  <c r="I218" i="3"/>
  <c r="G219" i="3"/>
  <c r="R220" i="3"/>
  <c r="O221" i="3"/>
  <c r="M222" i="3"/>
  <c r="K224" i="3"/>
  <c r="I225" i="3"/>
  <c r="H226" i="3"/>
  <c r="R227" i="3"/>
  <c r="P228" i="3"/>
  <c r="N229" i="3"/>
  <c r="J230" i="3"/>
  <c r="F231" i="3"/>
  <c r="N231" i="3"/>
  <c r="G232" i="3"/>
  <c r="O232" i="3"/>
  <c r="H233" i="3"/>
  <c r="P233" i="3"/>
  <c r="I234" i="3"/>
  <c r="Q234" i="3"/>
  <c r="J235" i="3"/>
  <c r="R235" i="3"/>
  <c r="K236" i="3"/>
  <c r="S236" i="3"/>
  <c r="L237" i="3"/>
  <c r="M238" i="3"/>
  <c r="F239" i="3"/>
  <c r="N239" i="3"/>
  <c r="G241" i="3"/>
  <c r="O241" i="3"/>
  <c r="H243" i="3"/>
  <c r="P243" i="3"/>
  <c r="I244" i="3"/>
  <c r="Q244" i="3"/>
  <c r="J245" i="3"/>
  <c r="R245" i="3"/>
  <c r="K246" i="3"/>
  <c r="S246" i="3"/>
  <c r="L251" i="3"/>
  <c r="M252" i="3"/>
  <c r="F253" i="3"/>
  <c r="N253" i="3"/>
  <c r="G254" i="3"/>
  <c r="O254" i="3"/>
  <c r="H255" i="3"/>
  <c r="P255" i="3"/>
  <c r="I256" i="3"/>
  <c r="Q256" i="3"/>
  <c r="J257" i="3"/>
  <c r="R257" i="3"/>
  <c r="K258" i="3"/>
  <c r="S258" i="3"/>
  <c r="L259" i="3"/>
  <c r="M260" i="3"/>
  <c r="F261" i="3"/>
  <c r="N261" i="3"/>
  <c r="G262" i="3"/>
  <c r="O262" i="3"/>
  <c r="H263" i="3"/>
  <c r="P263" i="3"/>
  <c r="I264" i="3"/>
  <c r="Q264" i="3"/>
  <c r="J265" i="3"/>
  <c r="R265" i="3"/>
  <c r="K266" i="3"/>
  <c r="S266" i="3"/>
  <c r="L267" i="3"/>
  <c r="M268" i="3"/>
  <c r="F269" i="3"/>
  <c r="N269" i="3"/>
  <c r="G270" i="3"/>
  <c r="O270" i="3"/>
  <c r="H271" i="3"/>
  <c r="P271" i="3"/>
  <c r="I272" i="3"/>
  <c r="Q272" i="3"/>
  <c r="J274" i="3"/>
  <c r="R274" i="3"/>
  <c r="K276" i="3"/>
  <c r="S276" i="3"/>
  <c r="L277" i="3"/>
  <c r="M278" i="3"/>
  <c r="F279" i="3"/>
  <c r="N279" i="3"/>
  <c r="G284" i="3"/>
  <c r="O284" i="3"/>
  <c r="H285" i="3"/>
  <c r="P285" i="3"/>
  <c r="I287" i="3"/>
  <c r="Q287" i="3"/>
  <c r="J288" i="3"/>
  <c r="R288" i="3"/>
  <c r="K289" i="3"/>
  <c r="S289" i="3"/>
  <c r="L290" i="3"/>
  <c r="M291" i="3"/>
  <c r="P42" i="3"/>
  <c r="N99" i="3"/>
  <c r="K111" i="3"/>
  <c r="I118" i="3"/>
  <c r="Q124" i="3"/>
  <c r="L129" i="3"/>
  <c r="G136" i="3"/>
  <c r="N140" i="3"/>
  <c r="P149" i="3"/>
  <c r="I153" i="3"/>
  <c r="R155" i="3"/>
  <c r="S157" i="3"/>
  <c r="H160" i="3"/>
  <c r="I163" i="3"/>
  <c r="J164" i="3"/>
  <c r="K165" i="3"/>
  <c r="L166" i="3"/>
  <c r="M167" i="3"/>
  <c r="N168" i="3"/>
  <c r="O169" i="3"/>
  <c r="P170" i="3"/>
  <c r="Q171" i="3"/>
  <c r="R172" i="3"/>
  <c r="S173" i="3"/>
  <c r="F176" i="3"/>
  <c r="G178" i="3"/>
  <c r="H179" i="3"/>
  <c r="I180" i="3"/>
  <c r="J181" i="3"/>
  <c r="K182" i="3"/>
  <c r="L183" i="3"/>
  <c r="M184" i="3"/>
  <c r="N185" i="3"/>
  <c r="O186" i="3"/>
  <c r="P187" i="3"/>
  <c r="Q188" i="3"/>
  <c r="R189" i="3"/>
  <c r="S190" i="3"/>
  <c r="F194" i="3"/>
  <c r="G195" i="3"/>
  <c r="H198" i="3"/>
  <c r="I199" i="3"/>
  <c r="J200" i="3"/>
  <c r="H201" i="3"/>
  <c r="R202" i="3"/>
  <c r="P203" i="3"/>
  <c r="N204" i="3"/>
  <c r="L205" i="3"/>
  <c r="I206" i="3"/>
  <c r="G207" i="3"/>
  <c r="R208" i="3"/>
  <c r="P209" i="3"/>
  <c r="M210" i="3"/>
  <c r="K211" i="3"/>
  <c r="I212" i="3"/>
  <c r="G213" i="3"/>
  <c r="Q214" i="3"/>
  <c r="O215" i="3"/>
  <c r="M217" i="3"/>
  <c r="K218" i="3"/>
  <c r="I219" i="3"/>
  <c r="F220" i="3"/>
  <c r="S220" i="3"/>
  <c r="Q221" i="3"/>
  <c r="O222" i="3"/>
  <c r="M224" i="3"/>
  <c r="J225" i="3"/>
  <c r="I226" i="3"/>
  <c r="G227" i="3"/>
  <c r="R228" i="3"/>
  <c r="O229" i="3"/>
  <c r="L230" i="3"/>
  <c r="G231" i="3"/>
  <c r="O231" i="3"/>
  <c r="H232" i="3"/>
  <c r="P232" i="3"/>
  <c r="I233" i="3"/>
  <c r="Q233" i="3"/>
  <c r="J234" i="3"/>
  <c r="R234" i="3"/>
  <c r="K235" i="3"/>
  <c r="S235" i="3"/>
  <c r="L236" i="3"/>
  <c r="M237" i="3"/>
  <c r="F238" i="3"/>
  <c r="N238" i="3"/>
  <c r="G239" i="3"/>
  <c r="O239" i="3"/>
  <c r="H241" i="3"/>
  <c r="P241" i="3"/>
  <c r="I243" i="3"/>
  <c r="Q243" i="3"/>
  <c r="J244" i="3"/>
  <c r="R244" i="3"/>
  <c r="K245" i="3"/>
  <c r="S245" i="3"/>
  <c r="L246" i="3"/>
  <c r="M251" i="3"/>
  <c r="F252" i="3"/>
  <c r="N252" i="3"/>
  <c r="G253" i="3"/>
  <c r="O253" i="3"/>
  <c r="H254" i="3"/>
  <c r="P254" i="3"/>
  <c r="I255" i="3"/>
  <c r="Q255" i="3"/>
  <c r="J256" i="3"/>
  <c r="R256" i="3"/>
  <c r="G46" i="3"/>
  <c r="G100" i="3"/>
  <c r="L111" i="3"/>
  <c r="J118" i="3"/>
  <c r="M129" i="3"/>
  <c r="I136" i="3"/>
  <c r="O140" i="3"/>
  <c r="K145" i="3"/>
  <c r="Q149" i="3"/>
  <c r="J153" i="3"/>
  <c r="S155" i="3"/>
  <c r="L158" i="3"/>
  <c r="M160" i="3"/>
  <c r="F162" i="3"/>
  <c r="J163" i="3"/>
  <c r="K164" i="3"/>
  <c r="L165" i="3"/>
  <c r="M166" i="3"/>
  <c r="N167" i="3"/>
  <c r="O168" i="3"/>
  <c r="P169" i="3"/>
  <c r="Q170" i="3"/>
  <c r="R171" i="3"/>
  <c r="S172" i="3"/>
  <c r="F175" i="3"/>
  <c r="G176" i="3"/>
  <c r="H178" i="3"/>
  <c r="I179" i="3"/>
  <c r="J180" i="3"/>
  <c r="K181" i="3"/>
  <c r="L182" i="3"/>
  <c r="M183" i="3"/>
  <c r="N184" i="3"/>
  <c r="O185" i="3"/>
  <c r="P186" i="3"/>
  <c r="Q187" i="3"/>
  <c r="R188" i="3"/>
  <c r="S189" i="3"/>
  <c r="F192" i="3"/>
  <c r="G194" i="3"/>
  <c r="H195" i="3"/>
  <c r="I198" i="3"/>
  <c r="J199" i="3"/>
  <c r="K200" i="3"/>
  <c r="I201" i="3"/>
  <c r="G202" i="3"/>
  <c r="R203" i="3"/>
  <c r="O204" i="3"/>
  <c r="M205" i="3"/>
  <c r="K206" i="3"/>
  <c r="I207" i="3"/>
  <c r="G208" i="3"/>
  <c r="S208" i="3"/>
  <c r="Q209" i="3"/>
  <c r="O210" i="3"/>
  <c r="M211" i="3"/>
  <c r="K212" i="3"/>
  <c r="H213" i="3"/>
  <c r="F214" i="3"/>
  <c r="S214" i="3"/>
  <c r="Q215" i="3"/>
  <c r="O217" i="3"/>
  <c r="L218" i="3"/>
  <c r="J219" i="3"/>
  <c r="H220" i="3"/>
  <c r="F221" i="3"/>
  <c r="S221" i="3"/>
  <c r="P222" i="3"/>
  <c r="N224" i="3"/>
  <c r="L225" i="3"/>
  <c r="K226" i="3"/>
  <c r="I227" i="3"/>
  <c r="F228" i="3"/>
  <c r="S228" i="3"/>
  <c r="Q229" i="3"/>
  <c r="M230" i="3"/>
  <c r="H231" i="3"/>
  <c r="P231" i="3"/>
  <c r="I232" i="3"/>
  <c r="Q232" i="3"/>
  <c r="J233" i="3"/>
  <c r="R233" i="3"/>
  <c r="K234" i="3"/>
  <c r="S234" i="3"/>
  <c r="L235" i="3"/>
  <c r="M236" i="3"/>
  <c r="F237" i="3"/>
  <c r="N237" i="3"/>
  <c r="G238" i="3"/>
  <c r="O238" i="3"/>
  <c r="H239" i="3"/>
  <c r="P239" i="3"/>
  <c r="I241" i="3"/>
  <c r="Q241" i="3"/>
  <c r="J243" i="3"/>
  <c r="R243" i="3"/>
  <c r="K244" i="3"/>
  <c r="S244" i="3"/>
  <c r="L245" i="3"/>
  <c r="M246" i="3"/>
  <c r="F251" i="3"/>
  <c r="N251" i="3"/>
  <c r="G252" i="3"/>
  <c r="O252" i="3"/>
  <c r="H253" i="3"/>
  <c r="P253" i="3"/>
  <c r="I254" i="3"/>
  <c r="Q254" i="3"/>
  <c r="J255" i="3"/>
  <c r="R255" i="3"/>
  <c r="K256" i="3"/>
  <c r="S256" i="3"/>
  <c r="L257" i="3"/>
  <c r="M258" i="3"/>
  <c r="F259" i="3"/>
  <c r="N259" i="3"/>
  <c r="G260" i="3"/>
  <c r="O260" i="3"/>
  <c r="H261" i="3"/>
  <c r="P261" i="3"/>
  <c r="I262" i="3"/>
  <c r="Q262" i="3"/>
  <c r="J263" i="3"/>
  <c r="R263" i="3"/>
  <c r="K264" i="3"/>
  <c r="S264" i="3"/>
  <c r="L265" i="3"/>
  <c r="M266" i="3"/>
  <c r="F267" i="3"/>
  <c r="N267" i="3"/>
  <c r="G268" i="3"/>
  <c r="O268" i="3"/>
  <c r="H269" i="3"/>
  <c r="P269" i="3"/>
  <c r="I270" i="3"/>
  <c r="Q270" i="3"/>
  <c r="J271" i="3"/>
  <c r="R271" i="3"/>
  <c r="K272" i="3"/>
  <c r="S272" i="3"/>
  <c r="L274" i="3"/>
  <c r="M276" i="3"/>
  <c r="F277" i="3"/>
  <c r="N277" i="3"/>
  <c r="G278" i="3"/>
  <c r="O278" i="3"/>
  <c r="H279" i="3"/>
  <c r="P279" i="3"/>
  <c r="I284" i="3"/>
  <c r="Q284" i="3"/>
  <c r="J285" i="3"/>
  <c r="R285" i="3"/>
  <c r="K287" i="3"/>
  <c r="S287" i="3"/>
  <c r="L288" i="3"/>
  <c r="M289" i="3"/>
  <c r="F290" i="3"/>
  <c r="N290" i="3"/>
  <c r="G291" i="3"/>
  <c r="O291" i="3"/>
  <c r="L68" i="3"/>
  <c r="I105" i="3"/>
  <c r="F113" i="3"/>
  <c r="S119" i="3"/>
  <c r="S125" i="3"/>
  <c r="O130" i="3"/>
  <c r="G137" i="3"/>
  <c r="Q141" i="3"/>
  <c r="I146" i="3"/>
  <c r="O150" i="3"/>
  <c r="H154" i="3"/>
  <c r="I156" i="3"/>
  <c r="M158" i="3"/>
  <c r="S160" i="3"/>
  <c r="H162" i="3"/>
  <c r="N163" i="3"/>
  <c r="O164" i="3"/>
  <c r="P165" i="3"/>
  <c r="Q166" i="3"/>
  <c r="R167" i="3"/>
  <c r="S168" i="3"/>
  <c r="F171" i="3"/>
  <c r="G172" i="3"/>
  <c r="H173" i="3"/>
  <c r="I174" i="3"/>
  <c r="J175" i="3"/>
  <c r="K176" i="3"/>
  <c r="L178" i="3"/>
  <c r="M179" i="3"/>
  <c r="N180" i="3"/>
  <c r="O181" i="3"/>
  <c r="P182" i="3"/>
  <c r="Q183" i="3"/>
  <c r="R184" i="3"/>
  <c r="S185" i="3"/>
  <c r="F188" i="3"/>
  <c r="G189" i="3"/>
  <c r="H190" i="3"/>
  <c r="I191" i="3"/>
  <c r="J192" i="3"/>
  <c r="K194" i="3"/>
  <c r="L195" i="3"/>
  <c r="M198" i="3"/>
  <c r="N199" i="3"/>
  <c r="M200" i="3"/>
  <c r="K201" i="3"/>
  <c r="I202" i="3"/>
  <c r="F203" i="3"/>
  <c r="S203" i="3"/>
  <c r="Q204" i="3"/>
  <c r="O205" i="3"/>
  <c r="M206" i="3"/>
  <c r="J207" i="3"/>
  <c r="H208" i="3"/>
  <c r="F209" i="3"/>
  <c r="S209" i="3"/>
  <c r="Q210" i="3"/>
  <c r="N211" i="3"/>
  <c r="L212" i="3"/>
  <c r="J213" i="3"/>
  <c r="H214" i="3"/>
  <c r="F215" i="3"/>
  <c r="R215" i="3"/>
  <c r="P217" i="3"/>
  <c r="N218" i="3"/>
  <c r="L219" i="3"/>
  <c r="J220" i="3"/>
  <c r="G221" i="3"/>
  <c r="R222" i="3"/>
  <c r="P224" i="3"/>
  <c r="N225" i="3"/>
  <c r="L226" i="3"/>
  <c r="J227" i="3"/>
  <c r="H228" i="3"/>
  <c r="F229" i="3"/>
  <c r="S229" i="3"/>
  <c r="O230" i="3"/>
  <c r="I231" i="3"/>
  <c r="Q231" i="3"/>
  <c r="J232" i="3"/>
  <c r="R232" i="3"/>
  <c r="K233" i="3"/>
  <c r="S233" i="3"/>
  <c r="L234" i="3"/>
  <c r="M235" i="3"/>
  <c r="F236" i="3"/>
  <c r="N236" i="3"/>
  <c r="G237" i="3"/>
  <c r="O237" i="3"/>
  <c r="H238" i="3"/>
  <c r="P238" i="3"/>
  <c r="I239" i="3"/>
  <c r="Q239" i="3"/>
  <c r="J241" i="3"/>
  <c r="R241" i="3"/>
  <c r="K243" i="3"/>
  <c r="S243" i="3"/>
  <c r="L244" i="3"/>
  <c r="M245" i="3"/>
  <c r="F246" i="3"/>
  <c r="N246" i="3"/>
  <c r="G251" i="3"/>
  <c r="O251" i="3"/>
  <c r="H252" i="3"/>
  <c r="P252" i="3"/>
  <c r="I253" i="3"/>
  <c r="Q253" i="3"/>
  <c r="J254" i="3"/>
  <c r="R254" i="3"/>
  <c r="K255" i="3"/>
  <c r="S255" i="3"/>
  <c r="L256" i="3"/>
  <c r="M257" i="3"/>
  <c r="F258" i="3"/>
  <c r="N258" i="3"/>
  <c r="G259" i="3"/>
  <c r="O259" i="3"/>
  <c r="H260" i="3"/>
  <c r="P260" i="3"/>
  <c r="I261" i="3"/>
  <c r="Q261" i="3"/>
  <c r="J262" i="3"/>
  <c r="R262" i="3"/>
  <c r="K263" i="3"/>
  <c r="S263" i="3"/>
  <c r="L264" i="3"/>
  <c r="M265" i="3"/>
  <c r="F266" i="3"/>
  <c r="N266" i="3"/>
  <c r="G267" i="3"/>
  <c r="O267" i="3"/>
  <c r="H268" i="3"/>
  <c r="P268" i="3"/>
  <c r="I269" i="3"/>
  <c r="Q269" i="3"/>
  <c r="J270" i="3"/>
  <c r="R270" i="3"/>
  <c r="K271" i="3"/>
  <c r="S271" i="3"/>
  <c r="L272" i="3"/>
  <c r="M274" i="3"/>
  <c r="F276" i="3"/>
  <c r="N276" i="3"/>
  <c r="G277" i="3"/>
  <c r="O277" i="3"/>
  <c r="H278" i="3"/>
  <c r="P278" i="3"/>
  <c r="I279" i="3"/>
  <c r="Q279" i="3"/>
  <c r="J284" i="3"/>
  <c r="R284" i="3"/>
  <c r="K285" i="3"/>
  <c r="S285" i="3"/>
  <c r="L287" i="3"/>
  <c r="M288" i="3"/>
  <c r="F289" i="3"/>
  <c r="N289" i="3"/>
  <c r="G290" i="3"/>
  <c r="O290" i="3"/>
  <c r="H291" i="3"/>
  <c r="P291" i="3"/>
  <c r="P69" i="3"/>
  <c r="L105" i="3"/>
  <c r="I113" i="3"/>
  <c r="J126" i="3"/>
  <c r="P130" i="3"/>
  <c r="H137" i="3"/>
  <c r="S141" i="3"/>
  <c r="K146" i="3"/>
  <c r="S150" i="3"/>
  <c r="I154" i="3"/>
  <c r="Q156" i="3"/>
  <c r="O158" i="3"/>
  <c r="M162" i="3"/>
  <c r="O163" i="3"/>
  <c r="P164" i="3"/>
  <c r="Q165" i="3"/>
  <c r="R166" i="3"/>
  <c r="S167" i="3"/>
  <c r="F170" i="3"/>
  <c r="G171" i="3"/>
  <c r="H172" i="3"/>
  <c r="I173" i="3"/>
  <c r="J174" i="3"/>
  <c r="K175" i="3"/>
  <c r="L176" i="3"/>
  <c r="M178" i="3"/>
  <c r="N179" i="3"/>
  <c r="O180" i="3"/>
  <c r="P181" i="3"/>
  <c r="Q182" i="3"/>
  <c r="R183" i="3"/>
  <c r="S184" i="3"/>
  <c r="F187" i="3"/>
  <c r="G188" i="3"/>
  <c r="H189" i="3"/>
  <c r="I190" i="3"/>
  <c r="J191" i="3"/>
  <c r="K192" i="3"/>
  <c r="L194" i="3"/>
  <c r="M195" i="3"/>
  <c r="N198" i="3"/>
  <c r="O199" i="3"/>
  <c r="O200" i="3"/>
  <c r="L201" i="3"/>
  <c r="J202" i="3"/>
  <c r="H203" i="3"/>
  <c r="F204" i="3"/>
  <c r="S204" i="3"/>
  <c r="P205" i="3"/>
  <c r="N206" i="3"/>
  <c r="L207" i="3"/>
  <c r="J208" i="3"/>
  <c r="H209" i="3"/>
  <c r="R210" i="3"/>
  <c r="P211" i="3"/>
  <c r="N212" i="3"/>
  <c r="L213" i="3"/>
  <c r="I214" i="3"/>
  <c r="G215" i="3"/>
  <c r="R217" i="3"/>
  <c r="P218" i="3"/>
  <c r="M219" i="3"/>
  <c r="K220" i="3"/>
  <c r="I221" i="3"/>
  <c r="G222" i="3"/>
  <c r="Q224" i="3"/>
  <c r="O225" i="3"/>
  <c r="N226" i="3"/>
  <c r="L227" i="3"/>
  <c r="J228" i="3"/>
  <c r="G229" i="3"/>
  <c r="P230" i="3"/>
  <c r="J231" i="3"/>
  <c r="R231" i="3"/>
  <c r="K232" i="3"/>
  <c r="S232" i="3"/>
  <c r="L233" i="3"/>
  <c r="M234" i="3"/>
  <c r="F235" i="3"/>
  <c r="N235" i="3"/>
  <c r="G236" i="3"/>
  <c r="O236" i="3"/>
  <c r="H237" i="3"/>
  <c r="P237" i="3"/>
  <c r="I238" i="3"/>
  <c r="Q238" i="3"/>
  <c r="J239" i="3"/>
  <c r="R239" i="3"/>
  <c r="K241" i="3"/>
  <c r="S241" i="3"/>
  <c r="L243" i="3"/>
  <c r="M244" i="3"/>
  <c r="F245" i="3"/>
  <c r="N245" i="3"/>
  <c r="G246" i="3"/>
  <c r="O246" i="3"/>
  <c r="H251" i="3"/>
  <c r="P251" i="3"/>
  <c r="I252" i="3"/>
  <c r="Q252" i="3"/>
  <c r="J253" i="3"/>
  <c r="R253" i="3"/>
  <c r="K254" i="3"/>
  <c r="S254" i="3"/>
  <c r="L255" i="3"/>
  <c r="M256" i="3"/>
  <c r="F257" i="3"/>
  <c r="N257" i="3"/>
  <c r="G258" i="3"/>
  <c r="O258" i="3"/>
  <c r="H259" i="3"/>
  <c r="P259" i="3"/>
  <c r="I260" i="3"/>
  <c r="Q260" i="3"/>
  <c r="J261" i="3"/>
  <c r="R261" i="3"/>
  <c r="K262" i="3"/>
  <c r="S262" i="3"/>
  <c r="L263" i="3"/>
  <c r="M264" i="3"/>
  <c r="F265" i="3"/>
  <c r="N265" i="3"/>
  <c r="G266" i="3"/>
  <c r="O266" i="3"/>
  <c r="H267" i="3"/>
  <c r="P267" i="3"/>
  <c r="I268" i="3"/>
  <c r="Q268" i="3"/>
  <c r="J269" i="3"/>
  <c r="R269" i="3"/>
  <c r="K270" i="3"/>
  <c r="S270" i="3"/>
  <c r="L271" i="3"/>
  <c r="M272" i="3"/>
  <c r="F274" i="3"/>
  <c r="N274" i="3"/>
  <c r="G276" i="3"/>
  <c r="O276" i="3"/>
  <c r="H277" i="3"/>
  <c r="P277" i="3"/>
  <c r="I278" i="3"/>
  <c r="Q278" i="3"/>
  <c r="J279" i="3"/>
  <c r="R279" i="3"/>
  <c r="K284" i="3"/>
  <c r="S284" i="3"/>
  <c r="L285" i="3"/>
  <c r="M287" i="3"/>
  <c r="F288" i="3"/>
  <c r="N288" i="3"/>
  <c r="G289" i="3"/>
  <c r="O289" i="3"/>
  <c r="H290" i="3"/>
  <c r="P290" i="3"/>
  <c r="I291" i="3"/>
  <c r="Q291" i="3"/>
  <c r="O131" i="3"/>
  <c r="G161" i="3"/>
  <c r="H170" i="3"/>
  <c r="P179" i="3"/>
  <c r="I188" i="3"/>
  <c r="Q199" i="3"/>
  <c r="P206" i="3"/>
  <c r="M213" i="3"/>
  <c r="K221" i="3"/>
  <c r="I229" i="3"/>
  <c r="F234" i="3"/>
  <c r="J238" i="3"/>
  <c r="N244" i="3"/>
  <c r="R252" i="3"/>
  <c r="G257" i="3"/>
  <c r="P258" i="3"/>
  <c r="F260" i="3"/>
  <c r="M261" i="3"/>
  <c r="J264" i="3"/>
  <c r="Q265" i="3"/>
  <c r="I267" i="3"/>
  <c r="N268" i="3"/>
  <c r="F270" i="3"/>
  <c r="M271" i="3"/>
  <c r="R272" i="3"/>
  <c r="J276" i="3"/>
  <c r="Q277" i="3"/>
  <c r="G279" i="3"/>
  <c r="N284" i="3"/>
  <c r="F287" i="3"/>
  <c r="K288" i="3"/>
  <c r="R289" i="3"/>
  <c r="J291" i="3"/>
  <c r="I292" i="3"/>
  <c r="Q292" i="3"/>
  <c r="J293" i="3"/>
  <c r="R293" i="3"/>
  <c r="K294" i="3"/>
  <c r="S294" i="3"/>
  <c r="L295" i="3"/>
  <c r="M297" i="3"/>
  <c r="F299" i="3"/>
  <c r="N299" i="3"/>
  <c r="G303" i="3"/>
  <c r="O303" i="3"/>
  <c r="H304" i="3"/>
  <c r="P304" i="3"/>
  <c r="I305" i="3"/>
  <c r="Q305" i="3"/>
  <c r="J306" i="3"/>
  <c r="R306" i="3"/>
  <c r="K307" i="3"/>
  <c r="S307" i="3"/>
  <c r="L308" i="3"/>
  <c r="M309" i="3"/>
  <c r="F310" i="3"/>
  <c r="N310" i="3"/>
  <c r="G311" i="3"/>
  <c r="O311" i="3"/>
  <c r="H312" i="3"/>
  <c r="P312" i="3"/>
  <c r="I313" i="3"/>
  <c r="Q313" i="3"/>
  <c r="J314" i="3"/>
  <c r="R314" i="3"/>
  <c r="K315" i="3"/>
  <c r="S315" i="3"/>
  <c r="L316" i="3"/>
  <c r="M319" i="3"/>
  <c r="F320" i="3"/>
  <c r="N320" i="3"/>
  <c r="G324" i="3"/>
  <c r="O324" i="3"/>
  <c r="H325" i="3"/>
  <c r="P325" i="3"/>
  <c r="I326" i="3"/>
  <c r="Q326" i="3"/>
  <c r="J327" i="3"/>
  <c r="R327" i="3"/>
  <c r="K328" i="3"/>
  <c r="S328" i="3"/>
  <c r="L329" i="3"/>
  <c r="M330" i="3"/>
  <c r="F331" i="3"/>
  <c r="N331" i="3"/>
  <c r="G332" i="3"/>
  <c r="O332" i="3"/>
  <c r="H333" i="3"/>
  <c r="P333" i="3"/>
  <c r="I334" i="3"/>
  <c r="Q334" i="3"/>
  <c r="J335" i="3"/>
  <c r="R335" i="3"/>
  <c r="K336" i="3"/>
  <c r="S336" i="3"/>
  <c r="L337" i="3"/>
  <c r="M338" i="3"/>
  <c r="F339" i="3"/>
  <c r="N339" i="3"/>
  <c r="G340" i="3"/>
  <c r="O340" i="3"/>
  <c r="H341" i="3"/>
  <c r="P341" i="3"/>
  <c r="I342" i="3"/>
  <c r="Q342" i="3"/>
  <c r="J343" i="3"/>
  <c r="R343" i="3"/>
  <c r="K344" i="3"/>
  <c r="S344" i="3"/>
  <c r="L345" i="3"/>
  <c r="M346" i="3"/>
  <c r="F347" i="3"/>
  <c r="N347" i="3"/>
  <c r="G348" i="3"/>
  <c r="O348" i="3"/>
  <c r="H349" i="3"/>
  <c r="P349" i="3"/>
  <c r="I350" i="3"/>
  <c r="Q350" i="3"/>
  <c r="J351" i="3"/>
  <c r="R351" i="3"/>
  <c r="K352" i="3"/>
  <c r="S352" i="3"/>
  <c r="L353" i="3"/>
  <c r="M354" i="3"/>
  <c r="F355" i="3"/>
  <c r="N355" i="3"/>
  <c r="G356" i="3"/>
  <c r="O356" i="3"/>
  <c r="H357" i="3"/>
  <c r="P357" i="3"/>
  <c r="I358" i="3"/>
  <c r="Q358" i="3"/>
  <c r="J359" i="3"/>
  <c r="R359" i="3"/>
  <c r="K360" i="3"/>
  <c r="S360" i="3"/>
  <c r="K138" i="3"/>
  <c r="N162" i="3"/>
  <c r="I171" i="3"/>
  <c r="Q180" i="3"/>
  <c r="J189" i="3"/>
  <c r="P200" i="3"/>
  <c r="N207" i="3"/>
  <c r="K214" i="3"/>
  <c r="H222" i="3"/>
  <c r="G230" i="3"/>
  <c r="N234" i="3"/>
  <c r="R238" i="3"/>
  <c r="G245" i="3"/>
  <c r="K253" i="3"/>
  <c r="K257" i="3"/>
  <c r="R258" i="3"/>
  <c r="J260" i="3"/>
  <c r="O261" i="3"/>
  <c r="G263" i="3"/>
  <c r="N264" i="3"/>
  <c r="S265" i="3"/>
  <c r="K267" i="3"/>
  <c r="R268" i="3"/>
  <c r="H270" i="3"/>
  <c r="O271" i="3"/>
  <c r="G274" i="3"/>
  <c r="L276" i="3"/>
  <c r="S277" i="3"/>
  <c r="K279" i="3"/>
  <c r="P284" i="3"/>
  <c r="H287" i="3"/>
  <c r="O288" i="3"/>
  <c r="L291" i="3"/>
  <c r="J292" i="3"/>
  <c r="R292" i="3"/>
  <c r="K293" i="3"/>
  <c r="S293" i="3"/>
  <c r="L294" i="3"/>
  <c r="M295" i="3"/>
  <c r="F297" i="3"/>
  <c r="N297" i="3"/>
  <c r="G299" i="3"/>
  <c r="O299" i="3"/>
  <c r="H303" i="3"/>
  <c r="P303" i="3"/>
  <c r="I304" i="3"/>
  <c r="Q304" i="3"/>
  <c r="J305" i="3"/>
  <c r="R305" i="3"/>
  <c r="K306" i="3"/>
  <c r="S306" i="3"/>
  <c r="L307" i="3"/>
  <c r="M308" i="3"/>
  <c r="F309" i="3"/>
  <c r="N309" i="3"/>
  <c r="G310" i="3"/>
  <c r="O310" i="3"/>
  <c r="H311" i="3"/>
  <c r="P311" i="3"/>
  <c r="I312" i="3"/>
  <c r="Q312" i="3"/>
  <c r="J313" i="3"/>
  <c r="R313" i="3"/>
  <c r="K314" i="3"/>
  <c r="S314" i="3"/>
  <c r="L315" i="3"/>
  <c r="M316" i="3"/>
  <c r="F319" i="3"/>
  <c r="N319" i="3"/>
  <c r="G320" i="3"/>
  <c r="O320" i="3"/>
  <c r="H324" i="3"/>
  <c r="P324" i="3"/>
  <c r="Q142" i="3"/>
  <c r="Q163" i="3"/>
  <c r="J172" i="3"/>
  <c r="R181" i="3"/>
  <c r="K190" i="3"/>
  <c r="N201" i="3"/>
  <c r="K208" i="3"/>
  <c r="I215" i="3"/>
  <c r="F224" i="3"/>
  <c r="Q230" i="3"/>
  <c r="G235" i="3"/>
  <c r="K239" i="3"/>
  <c r="O245" i="3"/>
  <c r="S253" i="3"/>
  <c r="O257" i="3"/>
  <c r="L260" i="3"/>
  <c r="S261" i="3"/>
  <c r="I263" i="3"/>
  <c r="P264" i="3"/>
  <c r="H266" i="3"/>
  <c r="M267" i="3"/>
  <c r="L270" i="3"/>
  <c r="Q271" i="3"/>
  <c r="I274" i="3"/>
  <c r="P276" i="3"/>
  <c r="F278" i="3"/>
  <c r="M279" i="3"/>
  <c r="J287" i="3"/>
  <c r="Q288" i="3"/>
  <c r="I290" i="3"/>
  <c r="N291" i="3"/>
  <c r="K292" i="3"/>
  <c r="S292" i="3"/>
  <c r="L293" i="3"/>
  <c r="M294" i="3"/>
  <c r="F295" i="3"/>
  <c r="N295" i="3"/>
  <c r="G297" i="3"/>
  <c r="O297" i="3"/>
  <c r="H299" i="3"/>
  <c r="P299" i="3"/>
  <c r="I303" i="3"/>
  <c r="Q303" i="3"/>
  <c r="J304" i="3"/>
  <c r="R304" i="3"/>
  <c r="K305" i="3"/>
  <c r="S305" i="3"/>
  <c r="L306" i="3"/>
  <c r="M307" i="3"/>
  <c r="F308" i="3"/>
  <c r="N308" i="3"/>
  <c r="G309" i="3"/>
  <c r="O309" i="3"/>
  <c r="H310" i="3"/>
  <c r="P310" i="3"/>
  <c r="I311" i="3"/>
  <c r="Q311" i="3"/>
  <c r="J312" i="3"/>
  <c r="R312" i="3"/>
  <c r="K313" i="3"/>
  <c r="S313" i="3"/>
  <c r="L314" i="3"/>
  <c r="M315" i="3"/>
  <c r="F316" i="3"/>
  <c r="N316" i="3"/>
  <c r="G319" i="3"/>
  <c r="O319" i="3"/>
  <c r="H320" i="3"/>
  <c r="P320" i="3"/>
  <c r="I324" i="3"/>
  <c r="Q324" i="3"/>
  <c r="M82" i="3"/>
  <c r="M147" i="3"/>
  <c r="R164" i="3"/>
  <c r="K173" i="3"/>
  <c r="S182" i="3"/>
  <c r="L191" i="3"/>
  <c r="L202" i="3"/>
  <c r="I209" i="3"/>
  <c r="G217" i="3"/>
  <c r="S224" i="3"/>
  <c r="K231" i="3"/>
  <c r="O235" i="3"/>
  <c r="S239" i="3"/>
  <c r="H246" i="3"/>
  <c r="L254" i="3"/>
  <c r="Q257" i="3"/>
  <c r="I259" i="3"/>
  <c r="N260" i="3"/>
  <c r="F262" i="3"/>
  <c r="M263" i="3"/>
  <c r="R264" i="3"/>
  <c r="J266" i="3"/>
  <c r="Q267" i="3"/>
  <c r="G269" i="3"/>
  <c r="N270" i="3"/>
  <c r="F272" i="3"/>
  <c r="K274" i="3"/>
  <c r="R276" i="3"/>
  <c r="J278" i="3"/>
  <c r="O279" i="3"/>
  <c r="G285" i="3"/>
  <c r="N287" i="3"/>
  <c r="S288" i="3"/>
  <c r="K290" i="3"/>
  <c r="R291" i="3"/>
  <c r="L292" i="3"/>
  <c r="M293" i="3"/>
  <c r="F294" i="3"/>
  <c r="N294" i="3"/>
  <c r="G295" i="3"/>
  <c r="O295" i="3"/>
  <c r="H297" i="3"/>
  <c r="P297" i="3"/>
  <c r="I299" i="3"/>
  <c r="Q299" i="3"/>
  <c r="J303" i="3"/>
  <c r="R303" i="3"/>
  <c r="K304" i="3"/>
  <c r="S304" i="3"/>
  <c r="L305" i="3"/>
  <c r="M306" i="3"/>
  <c r="F307" i="3"/>
  <c r="N307" i="3"/>
  <c r="G308" i="3"/>
  <c r="O308" i="3"/>
  <c r="H309" i="3"/>
  <c r="P309" i="3"/>
  <c r="I310" i="3"/>
  <c r="Q310" i="3"/>
  <c r="J311" i="3"/>
  <c r="R311" i="3"/>
  <c r="K312" i="3"/>
  <c r="S312" i="3"/>
  <c r="L313" i="3"/>
  <c r="M314" i="3"/>
  <c r="F315" i="3"/>
  <c r="N315" i="3"/>
  <c r="G316" i="3"/>
  <c r="O316" i="3"/>
  <c r="H319" i="3"/>
  <c r="P319" i="3"/>
  <c r="I320" i="3"/>
  <c r="Q320" i="3"/>
  <c r="J324" i="3"/>
  <c r="R324" i="3"/>
  <c r="K325" i="3"/>
  <c r="S325" i="3"/>
  <c r="L326" i="3"/>
  <c r="M327" i="3"/>
  <c r="F328" i="3"/>
  <c r="N328" i="3"/>
  <c r="G329" i="3"/>
  <c r="O329" i="3"/>
  <c r="H330" i="3"/>
  <c r="P330" i="3"/>
  <c r="I331" i="3"/>
  <c r="Q331" i="3"/>
  <c r="J332" i="3"/>
  <c r="R332" i="3"/>
  <c r="K333" i="3"/>
  <c r="S333" i="3"/>
  <c r="L334" i="3"/>
  <c r="M335" i="3"/>
  <c r="F336" i="3"/>
  <c r="N336" i="3"/>
  <c r="G337" i="3"/>
  <c r="O337" i="3"/>
  <c r="H338" i="3"/>
  <c r="P338" i="3"/>
  <c r="I339" i="3"/>
  <c r="Q339" i="3"/>
  <c r="J340" i="3"/>
  <c r="R340" i="3"/>
  <c r="K341" i="3"/>
  <c r="S341" i="3"/>
  <c r="L342" i="3"/>
  <c r="M343" i="3"/>
  <c r="F344" i="3"/>
  <c r="N344" i="3"/>
  <c r="G345" i="3"/>
  <c r="O345" i="3"/>
  <c r="H346" i="3"/>
  <c r="P346" i="3"/>
  <c r="I347" i="3"/>
  <c r="Q347" i="3"/>
  <c r="J348" i="3"/>
  <c r="R348" i="3"/>
  <c r="K349" i="3"/>
  <c r="S349" i="3"/>
  <c r="L350" i="3"/>
  <c r="M351" i="3"/>
  <c r="F352" i="3"/>
  <c r="N352" i="3"/>
  <c r="G353" i="3"/>
  <c r="O353" i="3"/>
  <c r="H354" i="3"/>
  <c r="P354" i="3"/>
  <c r="I355" i="3"/>
  <c r="Q355" i="3"/>
  <c r="J356" i="3"/>
  <c r="R356" i="3"/>
  <c r="K357" i="3"/>
  <c r="S357" i="3"/>
  <c r="L358" i="3"/>
  <c r="M359" i="3"/>
  <c r="F360" i="3"/>
  <c r="N360" i="3"/>
  <c r="G361" i="3"/>
  <c r="O361" i="3"/>
  <c r="H362" i="3"/>
  <c r="P362" i="3"/>
  <c r="I363" i="3"/>
  <c r="Q363" i="3"/>
  <c r="J364" i="3"/>
  <c r="R364" i="3"/>
  <c r="K365" i="3"/>
  <c r="S365" i="3"/>
  <c r="L368" i="3"/>
  <c r="M369" i="3"/>
  <c r="F371" i="3"/>
  <c r="N371" i="3"/>
  <c r="G372" i="3"/>
  <c r="O372" i="3"/>
  <c r="H392" i="3"/>
  <c r="P392" i="3"/>
  <c r="I393" i="3"/>
  <c r="Q393" i="3"/>
  <c r="J394" i="3"/>
  <c r="R394" i="3"/>
  <c r="K395" i="3"/>
  <c r="S395" i="3"/>
  <c r="L396" i="3"/>
  <c r="P107" i="3"/>
  <c r="N151" i="3"/>
  <c r="S165" i="3"/>
  <c r="L174" i="3"/>
  <c r="M192" i="3"/>
  <c r="J203" i="3"/>
  <c r="G210" i="3"/>
  <c r="S217" i="3"/>
  <c r="Q225" i="3"/>
  <c r="S231" i="3"/>
  <c r="H236" i="3"/>
  <c r="L241" i="3"/>
  <c r="P246" i="3"/>
  <c r="S257" i="3"/>
  <c r="K259" i="3"/>
  <c r="R260" i="3"/>
  <c r="H262" i="3"/>
  <c r="O263" i="3"/>
  <c r="G265" i="3"/>
  <c r="L266" i="3"/>
  <c r="S267" i="3"/>
  <c r="K269" i="3"/>
  <c r="P270" i="3"/>
  <c r="H272" i="3"/>
  <c r="O274" i="3"/>
  <c r="L278" i="3"/>
  <c r="S279" i="3"/>
  <c r="I285" i="3"/>
  <c r="P287" i="3"/>
  <c r="H289" i="3"/>
  <c r="M290" i="3"/>
  <c r="M292" i="3"/>
  <c r="F293" i="3"/>
  <c r="N293" i="3"/>
  <c r="G294" i="3"/>
  <c r="O294" i="3"/>
  <c r="H295" i="3"/>
  <c r="P295" i="3"/>
  <c r="I297" i="3"/>
  <c r="Q297" i="3"/>
  <c r="J299" i="3"/>
  <c r="R299" i="3"/>
  <c r="K303" i="3"/>
  <c r="S303" i="3"/>
  <c r="L304" i="3"/>
  <c r="M305" i="3"/>
  <c r="F306" i="3"/>
  <c r="N306" i="3"/>
  <c r="G307" i="3"/>
  <c r="O307" i="3"/>
  <c r="H308" i="3"/>
  <c r="P308" i="3"/>
  <c r="I309" i="3"/>
  <c r="Q309" i="3"/>
  <c r="J310" i="3"/>
  <c r="R310" i="3"/>
  <c r="K311" i="3"/>
  <c r="S311" i="3"/>
  <c r="L312" i="3"/>
  <c r="M313" i="3"/>
  <c r="F314" i="3"/>
  <c r="N314" i="3"/>
  <c r="G315" i="3"/>
  <c r="O315" i="3"/>
  <c r="H316" i="3"/>
  <c r="P316" i="3"/>
  <c r="I319" i="3"/>
  <c r="Q319" i="3"/>
  <c r="J320" i="3"/>
  <c r="R320" i="3"/>
  <c r="K324" i="3"/>
  <c r="S324" i="3"/>
  <c r="L325" i="3"/>
  <c r="M326" i="3"/>
  <c r="F327" i="3"/>
  <c r="N327" i="3"/>
  <c r="G328" i="3"/>
  <c r="O328" i="3"/>
  <c r="H329" i="3"/>
  <c r="P329" i="3"/>
  <c r="I330" i="3"/>
  <c r="Q330" i="3"/>
  <c r="J331" i="3"/>
  <c r="R331" i="3"/>
  <c r="K332" i="3"/>
  <c r="S332" i="3"/>
  <c r="L333" i="3"/>
  <c r="M334" i="3"/>
  <c r="F335" i="3"/>
  <c r="N335" i="3"/>
  <c r="G336" i="3"/>
  <c r="O336" i="3"/>
  <c r="H337" i="3"/>
  <c r="P337" i="3"/>
  <c r="I338" i="3"/>
  <c r="Q338" i="3"/>
  <c r="J339" i="3"/>
  <c r="R339" i="3"/>
  <c r="K340" i="3"/>
  <c r="S340" i="3"/>
  <c r="L341" i="3"/>
  <c r="M342" i="3"/>
  <c r="F343" i="3"/>
  <c r="N343" i="3"/>
  <c r="G344" i="3"/>
  <c r="O344" i="3"/>
  <c r="H345" i="3"/>
  <c r="P345" i="3"/>
  <c r="I346" i="3"/>
  <c r="Q346" i="3"/>
  <c r="J347" i="3"/>
  <c r="R347" i="3"/>
  <c r="K348" i="3"/>
  <c r="S348" i="3"/>
  <c r="L349" i="3"/>
  <c r="M350" i="3"/>
  <c r="F351" i="3"/>
  <c r="N351" i="3"/>
  <c r="G352" i="3"/>
  <c r="O352" i="3"/>
  <c r="H353" i="3"/>
  <c r="P353" i="3"/>
  <c r="I354" i="3"/>
  <c r="Q354" i="3"/>
  <c r="J355" i="3"/>
  <c r="R355" i="3"/>
  <c r="K356" i="3"/>
  <c r="S356" i="3"/>
  <c r="L357" i="3"/>
  <c r="M358" i="3"/>
  <c r="F359" i="3"/>
  <c r="N359" i="3"/>
  <c r="G360" i="3"/>
  <c r="O360" i="3"/>
  <c r="H361" i="3"/>
  <c r="P361" i="3"/>
  <c r="I362" i="3"/>
  <c r="Q362" i="3"/>
  <c r="J363" i="3"/>
  <c r="R363" i="3"/>
  <c r="K364" i="3"/>
  <c r="S364" i="3"/>
  <c r="L365" i="3"/>
  <c r="M368" i="3"/>
  <c r="F369" i="3"/>
  <c r="N369" i="3"/>
  <c r="G371" i="3"/>
  <c r="O371" i="3"/>
  <c r="H372" i="3"/>
  <c r="P372" i="3"/>
  <c r="I392" i="3"/>
  <c r="Q392" i="3"/>
  <c r="J393" i="3"/>
  <c r="R393" i="3"/>
  <c r="K394" i="3"/>
  <c r="S394" i="3"/>
  <c r="L395" i="3"/>
  <c r="M396" i="3"/>
  <c r="F397" i="3"/>
  <c r="R114" i="3"/>
  <c r="K154" i="3"/>
  <c r="M175" i="3"/>
  <c r="F185" i="3"/>
  <c r="N194" i="3"/>
  <c r="G204" i="3"/>
  <c r="Q218" i="3"/>
  <c r="P226" i="3"/>
  <c r="L232" i="3"/>
  <c r="P236" i="3"/>
  <c r="I251" i="3"/>
  <c r="M255" i="3"/>
  <c r="H258" i="3"/>
  <c r="M259" i="3"/>
  <c r="L262" i="3"/>
  <c r="Q263" i="3"/>
  <c r="I265" i="3"/>
  <c r="P266" i="3"/>
  <c r="F268" i="3"/>
  <c r="M269" i="3"/>
  <c r="J272" i="3"/>
  <c r="Q274" i="3"/>
  <c r="I277" i="3"/>
  <c r="N278" i="3"/>
  <c r="F284" i="3"/>
  <c r="M285" i="3"/>
  <c r="R287" i="3"/>
  <c r="J289" i="3"/>
  <c r="Q290" i="3"/>
  <c r="F292" i="3"/>
  <c r="N292" i="3"/>
  <c r="G293" i="3"/>
  <c r="O293" i="3"/>
  <c r="H294" i="3"/>
  <c r="P294" i="3"/>
  <c r="I295" i="3"/>
  <c r="Q295" i="3"/>
  <c r="J297" i="3"/>
  <c r="R297" i="3"/>
  <c r="K299" i="3"/>
  <c r="S299" i="3"/>
  <c r="L303" i="3"/>
  <c r="M304" i="3"/>
  <c r="F305" i="3"/>
  <c r="N305" i="3"/>
  <c r="G306" i="3"/>
  <c r="O306" i="3"/>
  <c r="H307" i="3"/>
  <c r="P307" i="3"/>
  <c r="I308" i="3"/>
  <c r="Q308" i="3"/>
  <c r="J309" i="3"/>
  <c r="R309" i="3"/>
  <c r="K310" i="3"/>
  <c r="S310" i="3"/>
  <c r="L311" i="3"/>
  <c r="M312" i="3"/>
  <c r="F313" i="3"/>
  <c r="N313" i="3"/>
  <c r="G314" i="3"/>
  <c r="O314" i="3"/>
  <c r="H315" i="3"/>
  <c r="P315" i="3"/>
  <c r="I316" i="3"/>
  <c r="Q316" i="3"/>
  <c r="J319" i="3"/>
  <c r="R319" i="3"/>
  <c r="K320" i="3"/>
  <c r="S320" i="3"/>
  <c r="L324" i="3"/>
  <c r="M325" i="3"/>
  <c r="F326" i="3"/>
  <c r="N326" i="3"/>
  <c r="G327" i="3"/>
  <c r="O327" i="3"/>
  <c r="H328" i="3"/>
  <c r="P328" i="3"/>
  <c r="I329" i="3"/>
  <c r="Q329" i="3"/>
  <c r="J330" i="3"/>
  <c r="R330" i="3"/>
  <c r="K331" i="3"/>
  <c r="S331" i="3"/>
  <c r="L332" i="3"/>
  <c r="M333" i="3"/>
  <c r="F334" i="3"/>
  <c r="N334" i="3"/>
  <c r="G335" i="3"/>
  <c r="O335" i="3"/>
  <c r="H336" i="3"/>
  <c r="P336" i="3"/>
  <c r="I337" i="3"/>
  <c r="Q337" i="3"/>
  <c r="J338" i="3"/>
  <c r="R338" i="3"/>
  <c r="K339" i="3"/>
  <c r="S339" i="3"/>
  <c r="L340" i="3"/>
  <c r="M341" i="3"/>
  <c r="F342" i="3"/>
  <c r="N342" i="3"/>
  <c r="G343" i="3"/>
  <c r="O343" i="3"/>
  <c r="H344" i="3"/>
  <c r="P344" i="3"/>
  <c r="I345" i="3"/>
  <c r="Q345" i="3"/>
  <c r="J346" i="3"/>
  <c r="R346" i="3"/>
  <c r="K347" i="3"/>
  <c r="S347" i="3"/>
  <c r="L348" i="3"/>
  <c r="M349" i="3"/>
  <c r="F350" i="3"/>
  <c r="N350" i="3"/>
  <c r="G351" i="3"/>
  <c r="O351" i="3"/>
  <c r="H352" i="3"/>
  <c r="P352" i="3"/>
  <c r="I353" i="3"/>
  <c r="Q353" i="3"/>
  <c r="J354" i="3"/>
  <c r="R354" i="3"/>
  <c r="K355" i="3"/>
  <c r="S355" i="3"/>
  <c r="L356" i="3"/>
  <c r="M357" i="3"/>
  <c r="F358" i="3"/>
  <c r="N358" i="3"/>
  <c r="G359" i="3"/>
  <c r="O359" i="3"/>
  <c r="H360" i="3"/>
  <c r="P360" i="3"/>
  <c r="N121" i="3"/>
  <c r="R156" i="3"/>
  <c r="F168" i="3"/>
  <c r="N176" i="3"/>
  <c r="G186" i="3"/>
  <c r="O195" i="3"/>
  <c r="R211" i="3"/>
  <c r="O219" i="3"/>
  <c r="M227" i="3"/>
  <c r="I237" i="3"/>
  <c r="M243" i="3"/>
  <c r="Q251" i="3"/>
  <c r="F256" i="3"/>
  <c r="J258" i="3"/>
  <c r="Q259" i="3"/>
  <c r="G261" i="3"/>
  <c r="N262" i="3"/>
  <c r="F264" i="3"/>
  <c r="K265" i="3"/>
  <c r="R266" i="3"/>
  <c r="J268" i="3"/>
  <c r="O269" i="3"/>
  <c r="G271" i="3"/>
  <c r="N272" i="3"/>
  <c r="S274" i="3"/>
  <c r="K277" i="3"/>
  <c r="R278" i="3"/>
  <c r="H284" i="3"/>
  <c r="O285" i="3"/>
  <c r="G288" i="3"/>
  <c r="L289" i="3"/>
  <c r="S290" i="3"/>
  <c r="G292" i="3"/>
  <c r="O292" i="3"/>
  <c r="H293" i="3"/>
  <c r="P293" i="3"/>
  <c r="I294" i="3"/>
  <c r="Q294" i="3"/>
  <c r="J295" i="3"/>
  <c r="R295" i="3"/>
  <c r="K297" i="3"/>
  <c r="S297" i="3"/>
  <c r="L299" i="3"/>
  <c r="M303" i="3"/>
  <c r="F304" i="3"/>
  <c r="N304" i="3"/>
  <c r="G305" i="3"/>
  <c r="O305" i="3"/>
  <c r="H306" i="3"/>
  <c r="P306" i="3"/>
  <c r="I307" i="3"/>
  <c r="Q307" i="3"/>
  <c r="J308" i="3"/>
  <c r="R308" i="3"/>
  <c r="K309" i="3"/>
  <c r="S309" i="3"/>
  <c r="L310" i="3"/>
  <c r="M311" i="3"/>
  <c r="F312" i="3"/>
  <c r="N312" i="3"/>
  <c r="G313" i="3"/>
  <c r="O313" i="3"/>
  <c r="H314" i="3"/>
  <c r="P314" i="3"/>
  <c r="I315" i="3"/>
  <c r="Q315" i="3"/>
  <c r="J316" i="3"/>
  <c r="R316" i="3"/>
  <c r="K319" i="3"/>
  <c r="S319" i="3"/>
  <c r="L320" i="3"/>
  <c r="M324" i="3"/>
  <c r="F325" i="3"/>
  <c r="N325" i="3"/>
  <c r="G326" i="3"/>
  <c r="O326" i="3"/>
  <c r="H327" i="3"/>
  <c r="P327" i="3"/>
  <c r="I328" i="3"/>
  <c r="Q328" i="3"/>
  <c r="J329" i="3"/>
  <c r="R329" i="3"/>
  <c r="K330" i="3"/>
  <c r="S330" i="3"/>
  <c r="L331" i="3"/>
  <c r="M332" i="3"/>
  <c r="F333" i="3"/>
  <c r="N333" i="3"/>
  <c r="G334" i="3"/>
  <c r="O334" i="3"/>
  <c r="H335" i="3"/>
  <c r="P335" i="3"/>
  <c r="I336" i="3"/>
  <c r="Q336" i="3"/>
  <c r="J337" i="3"/>
  <c r="R337" i="3"/>
  <c r="K338" i="3"/>
  <c r="S338" i="3"/>
  <c r="L339" i="3"/>
  <c r="M340" i="3"/>
  <c r="F341" i="3"/>
  <c r="N341" i="3"/>
  <c r="G342" i="3"/>
  <c r="O342" i="3"/>
  <c r="H343" i="3"/>
  <c r="P343" i="3"/>
  <c r="I344" i="3"/>
  <c r="Q344" i="3"/>
  <c r="J345" i="3"/>
  <c r="R345" i="3"/>
  <c r="K346" i="3"/>
  <c r="S346" i="3"/>
  <c r="L347" i="3"/>
  <c r="M348" i="3"/>
  <c r="F349" i="3"/>
  <c r="N349" i="3"/>
  <c r="G350" i="3"/>
  <c r="O350" i="3"/>
  <c r="H351" i="3"/>
  <c r="P351" i="3"/>
  <c r="I352" i="3"/>
  <c r="Q352" i="3"/>
  <c r="J353" i="3"/>
  <c r="R353" i="3"/>
  <c r="K354" i="3"/>
  <c r="S354" i="3"/>
  <c r="L355" i="3"/>
  <c r="M356" i="3"/>
  <c r="F357" i="3"/>
  <c r="N357" i="3"/>
  <c r="G358" i="3"/>
  <c r="O358" i="3"/>
  <c r="H359" i="3"/>
  <c r="P359" i="3"/>
  <c r="I360" i="3"/>
  <c r="Q360" i="3"/>
  <c r="J361" i="3"/>
  <c r="R361" i="3"/>
  <c r="K362" i="3"/>
  <c r="S362" i="3"/>
  <c r="L363" i="3"/>
  <c r="M364" i="3"/>
  <c r="F365" i="3"/>
  <c r="N365" i="3"/>
  <c r="G368" i="3"/>
  <c r="O368" i="3"/>
  <c r="P369" i="3"/>
  <c r="I371" i="3"/>
  <c r="Q371" i="3"/>
  <c r="J372" i="3"/>
  <c r="R372" i="3"/>
  <c r="K392" i="3"/>
  <c r="S392" i="3"/>
  <c r="L393" i="3"/>
  <c r="M394" i="3"/>
  <c r="F395" i="3"/>
  <c r="N395" i="3"/>
  <c r="G396" i="3"/>
  <c r="P198" i="3"/>
  <c r="J252" i="3"/>
  <c r="L284" i="3"/>
  <c r="Q293" i="3"/>
  <c r="F303" i="3"/>
  <c r="J307" i="3"/>
  <c r="N311" i="3"/>
  <c r="R315" i="3"/>
  <c r="G325" i="3"/>
  <c r="K326" i="3"/>
  <c r="S327" i="3"/>
  <c r="K329" i="3"/>
  <c r="O330" i="3"/>
  <c r="H332" i="3"/>
  <c r="O333" i="3"/>
  <c r="S334" i="3"/>
  <c r="L336" i="3"/>
  <c r="S337" i="3"/>
  <c r="H339" i="3"/>
  <c r="P340" i="3"/>
  <c r="H342" i="3"/>
  <c r="L343" i="3"/>
  <c r="L346" i="3"/>
  <c r="P347" i="3"/>
  <c r="I349" i="3"/>
  <c r="P350" i="3"/>
  <c r="M353" i="3"/>
  <c r="I356" i="3"/>
  <c r="Q357" i="3"/>
  <c r="I359" i="3"/>
  <c r="M360" i="3"/>
  <c r="N361" i="3"/>
  <c r="M362" i="3"/>
  <c r="K363" i="3"/>
  <c r="H364" i="3"/>
  <c r="G365" i="3"/>
  <c r="R365" i="3"/>
  <c r="Q368" i="3"/>
  <c r="O369" i="3"/>
  <c r="L371" i="3"/>
  <c r="K372" i="3"/>
  <c r="G392" i="3"/>
  <c r="F393" i="3"/>
  <c r="S393" i="3"/>
  <c r="P394" i="3"/>
  <c r="O395" i="3"/>
  <c r="K396" i="3"/>
  <c r="G397" i="3"/>
  <c r="O397" i="3"/>
  <c r="H398" i="3"/>
  <c r="P398" i="3"/>
  <c r="I399" i="3"/>
  <c r="Q399" i="3"/>
  <c r="J400" i="3"/>
  <c r="R400" i="3"/>
  <c r="K401" i="3"/>
  <c r="S401" i="3"/>
  <c r="L402" i="3"/>
  <c r="M403" i="3"/>
  <c r="F404" i="3"/>
  <c r="N404" i="3"/>
  <c r="G405" i="3"/>
  <c r="O405" i="3"/>
  <c r="H406" i="3"/>
  <c r="P406" i="3"/>
  <c r="I407" i="3"/>
  <c r="Q407" i="3"/>
  <c r="J408" i="3"/>
  <c r="R408" i="3"/>
  <c r="K409" i="3"/>
  <c r="S409" i="3"/>
  <c r="L410" i="3"/>
  <c r="M411" i="3"/>
  <c r="F412" i="3"/>
  <c r="N412" i="3"/>
  <c r="G413" i="3"/>
  <c r="O413" i="3"/>
  <c r="H414" i="3"/>
  <c r="P414" i="3"/>
  <c r="I415" i="3"/>
  <c r="Q415" i="3"/>
  <c r="J416" i="3"/>
  <c r="R416" i="3"/>
  <c r="K417" i="3"/>
  <c r="S417" i="3"/>
  <c r="L418" i="3"/>
  <c r="M419" i="3"/>
  <c r="F420" i="3"/>
  <c r="N420" i="3"/>
  <c r="G421" i="3"/>
  <c r="O421" i="3"/>
  <c r="H422" i="3"/>
  <c r="P422" i="3"/>
  <c r="I423" i="3"/>
  <c r="Q423" i="3"/>
  <c r="J424" i="3"/>
  <c r="R424" i="3"/>
  <c r="K425" i="3"/>
  <c r="S425" i="3"/>
  <c r="L426" i="3"/>
  <c r="M427" i="3"/>
  <c r="F429" i="3"/>
  <c r="N429" i="3"/>
  <c r="G430" i="3"/>
  <c r="O430" i="3"/>
  <c r="H431" i="3"/>
  <c r="P431" i="3"/>
  <c r="I432" i="3"/>
  <c r="Q432" i="3"/>
  <c r="J433" i="3"/>
  <c r="R433" i="3"/>
  <c r="K434" i="3"/>
  <c r="S434" i="3"/>
  <c r="L435" i="3"/>
  <c r="M436" i="3"/>
  <c r="F437" i="3"/>
  <c r="N437" i="3"/>
  <c r="G439" i="3"/>
  <c r="O439" i="3"/>
  <c r="H440" i="3"/>
  <c r="P440" i="3"/>
  <c r="I441" i="3"/>
  <c r="Q441" i="3"/>
  <c r="J442" i="3"/>
  <c r="R442" i="3"/>
  <c r="K443" i="3"/>
  <c r="S443" i="3"/>
  <c r="L444" i="3"/>
  <c r="M446" i="3"/>
  <c r="F447" i="3"/>
  <c r="N447" i="3"/>
  <c r="G448" i="3"/>
  <c r="O448" i="3"/>
  <c r="H449" i="3"/>
  <c r="P449" i="3"/>
  <c r="R8" i="3"/>
  <c r="M490" i="3"/>
  <c r="M504" i="3"/>
  <c r="L499" i="3"/>
  <c r="K469" i="3"/>
  <c r="K502" i="3"/>
  <c r="J491" i="3"/>
  <c r="I461" i="3"/>
  <c r="I501" i="3"/>
  <c r="H491" i="3"/>
  <c r="J456" i="3"/>
  <c r="G498" i="3"/>
  <c r="F461" i="3"/>
  <c r="F501" i="3"/>
  <c r="J8" i="3"/>
  <c r="J315" i="3"/>
  <c r="F332" i="3"/>
  <c r="N340" i="3"/>
  <c r="G349" i="3"/>
  <c r="O357" i="3"/>
  <c r="G364" i="3"/>
  <c r="I372" i="3"/>
  <c r="M395" i="3"/>
  <c r="H399" i="3"/>
  <c r="K402" i="3"/>
  <c r="R205" i="3"/>
  <c r="N256" i="3"/>
  <c r="L268" i="3"/>
  <c r="Q285" i="3"/>
  <c r="J294" i="3"/>
  <c r="N303" i="3"/>
  <c r="R307" i="3"/>
  <c r="G312" i="3"/>
  <c r="K316" i="3"/>
  <c r="I325" i="3"/>
  <c r="P326" i="3"/>
  <c r="M329" i="3"/>
  <c r="I332" i="3"/>
  <c r="Q333" i="3"/>
  <c r="I335" i="3"/>
  <c r="M336" i="3"/>
  <c r="F338" i="3"/>
  <c r="M339" i="3"/>
  <c r="Q340" i="3"/>
  <c r="J342" i="3"/>
  <c r="Q343" i="3"/>
  <c r="F345" i="3"/>
  <c r="N346" i="3"/>
  <c r="F348" i="3"/>
  <c r="J349" i="3"/>
  <c r="R350" i="3"/>
  <c r="J352" i="3"/>
  <c r="N353" i="3"/>
  <c r="G355" i="3"/>
  <c r="N356" i="3"/>
  <c r="R357" i="3"/>
  <c r="K359" i="3"/>
  <c r="R360" i="3"/>
  <c r="Q361" i="3"/>
  <c r="N362" i="3"/>
  <c r="M363" i="3"/>
  <c r="I364" i="3"/>
  <c r="H365" i="3"/>
  <c r="F368" i="3"/>
  <c r="R368" i="3"/>
  <c r="Q369" i="3"/>
  <c r="M371" i="3"/>
  <c r="L372" i="3"/>
  <c r="J392" i="3"/>
  <c r="G393" i="3"/>
  <c r="F394" i="3"/>
  <c r="Q394" i="3"/>
  <c r="P395" i="3"/>
  <c r="N396" i="3"/>
  <c r="H397" i="3"/>
  <c r="P397" i="3"/>
  <c r="I398" i="3"/>
  <c r="Q398" i="3"/>
  <c r="J399" i="3"/>
  <c r="R399" i="3"/>
  <c r="K400" i="3"/>
  <c r="S400" i="3"/>
  <c r="L401" i="3"/>
  <c r="M402" i="3"/>
  <c r="F403" i="3"/>
  <c r="N403" i="3"/>
  <c r="G404" i="3"/>
  <c r="O404" i="3"/>
  <c r="H405" i="3"/>
  <c r="P405" i="3"/>
  <c r="I406" i="3"/>
  <c r="Q406" i="3"/>
  <c r="J407" i="3"/>
  <c r="R407" i="3"/>
  <c r="K408" i="3"/>
  <c r="S408" i="3"/>
  <c r="L409" i="3"/>
  <c r="M410" i="3"/>
  <c r="F411" i="3"/>
  <c r="N411" i="3"/>
  <c r="G412" i="3"/>
  <c r="O412" i="3"/>
  <c r="H413" i="3"/>
  <c r="P413" i="3"/>
  <c r="I414" i="3"/>
  <c r="Q414" i="3"/>
  <c r="J415" i="3"/>
  <c r="R415" i="3"/>
  <c r="K416" i="3"/>
  <c r="S416" i="3"/>
  <c r="L417" i="3"/>
  <c r="M418" i="3"/>
  <c r="F419" i="3"/>
  <c r="N419" i="3"/>
  <c r="G420" i="3"/>
  <c r="O420" i="3"/>
  <c r="H421" i="3"/>
  <c r="P421" i="3"/>
  <c r="I422" i="3"/>
  <c r="Q422" i="3"/>
  <c r="J423" i="3"/>
  <c r="R423" i="3"/>
  <c r="K424" i="3"/>
  <c r="S424" i="3"/>
  <c r="L425" i="3"/>
  <c r="M426" i="3"/>
  <c r="F427" i="3"/>
  <c r="N427" i="3"/>
  <c r="G429" i="3"/>
  <c r="O429" i="3"/>
  <c r="H430" i="3"/>
  <c r="P430" i="3"/>
  <c r="I431" i="3"/>
  <c r="Q431" i="3"/>
  <c r="J432" i="3"/>
  <c r="R432" i="3"/>
  <c r="K433" i="3"/>
  <c r="S433" i="3"/>
  <c r="L434" i="3"/>
  <c r="M435" i="3"/>
  <c r="F436" i="3"/>
  <c r="N436" i="3"/>
  <c r="G437" i="3"/>
  <c r="O437" i="3"/>
  <c r="H439" i="3"/>
  <c r="P439" i="3"/>
  <c r="I440" i="3"/>
  <c r="Q440" i="3"/>
  <c r="J441" i="3"/>
  <c r="R441" i="3"/>
  <c r="K442" i="3"/>
  <c r="S442" i="3"/>
  <c r="L443" i="3"/>
  <c r="M444" i="3"/>
  <c r="F446" i="3"/>
  <c r="N446" i="3"/>
  <c r="G447" i="3"/>
  <c r="O447" i="3"/>
  <c r="H448" i="3"/>
  <c r="P448" i="3"/>
  <c r="I449" i="3"/>
  <c r="Q449" i="3"/>
  <c r="Q8" i="3"/>
  <c r="M491" i="3"/>
  <c r="M456" i="3"/>
  <c r="L500" i="3"/>
  <c r="K488" i="3"/>
  <c r="K503" i="3"/>
  <c r="J498" i="3"/>
  <c r="I469" i="3"/>
  <c r="I502" i="3"/>
  <c r="H498" i="3"/>
  <c r="I456" i="3"/>
  <c r="G499" i="3"/>
  <c r="F469" i="3"/>
  <c r="F502" i="3"/>
  <c r="I8" i="3"/>
  <c r="I293" i="3"/>
  <c r="Q327" i="3"/>
  <c r="G339" i="3"/>
  <c r="G346" i="3"/>
  <c r="K353" i="3"/>
  <c r="M361" i="3"/>
  <c r="P368" i="3"/>
  <c r="P393" i="3"/>
  <c r="N397" i="3"/>
  <c r="I400" i="3"/>
  <c r="O212" i="3"/>
  <c r="L258" i="3"/>
  <c r="S269" i="3"/>
  <c r="I288" i="3"/>
  <c r="R294" i="3"/>
  <c r="G304" i="3"/>
  <c r="K308" i="3"/>
  <c r="O312" i="3"/>
  <c r="S316" i="3"/>
  <c r="J325" i="3"/>
  <c r="R326" i="3"/>
  <c r="J328" i="3"/>
  <c r="N329" i="3"/>
  <c r="G331" i="3"/>
  <c r="N332" i="3"/>
  <c r="R333" i="3"/>
  <c r="K335" i="3"/>
  <c r="R336" i="3"/>
  <c r="G338" i="3"/>
  <c r="O339" i="3"/>
  <c r="G341" i="3"/>
  <c r="K342" i="3"/>
  <c r="S343" i="3"/>
  <c r="K345" i="3"/>
  <c r="O346" i="3"/>
  <c r="H348" i="3"/>
  <c r="O349" i="3"/>
  <c r="S350" i="3"/>
  <c r="L352" i="3"/>
  <c r="S353" i="3"/>
  <c r="H355" i="3"/>
  <c r="P356" i="3"/>
  <c r="H358" i="3"/>
  <c r="L359" i="3"/>
  <c r="S361" i="3"/>
  <c r="O362" i="3"/>
  <c r="N363" i="3"/>
  <c r="L364" i="3"/>
  <c r="I365" i="3"/>
  <c r="H368" i="3"/>
  <c r="S368" i="3"/>
  <c r="R369" i="3"/>
  <c r="P371" i="3"/>
  <c r="M372" i="3"/>
  <c r="L392" i="3"/>
  <c r="H393" i="3"/>
  <c r="G394" i="3"/>
  <c r="Q395" i="3"/>
  <c r="O396" i="3"/>
  <c r="I397" i="3"/>
  <c r="Q397" i="3"/>
  <c r="J398" i="3"/>
  <c r="R398" i="3"/>
  <c r="K399" i="3"/>
  <c r="S399" i="3"/>
  <c r="L400" i="3"/>
  <c r="M401" i="3"/>
  <c r="F402" i="3"/>
  <c r="N402" i="3"/>
  <c r="G403" i="3"/>
  <c r="O403" i="3"/>
  <c r="H404" i="3"/>
  <c r="P404" i="3"/>
  <c r="I405" i="3"/>
  <c r="Q405" i="3"/>
  <c r="J406" i="3"/>
  <c r="R406" i="3"/>
  <c r="K407" i="3"/>
  <c r="S407" i="3"/>
  <c r="L408" i="3"/>
  <c r="M409" i="3"/>
  <c r="F410" i="3"/>
  <c r="N410" i="3"/>
  <c r="G411" i="3"/>
  <c r="O411" i="3"/>
  <c r="H412" i="3"/>
  <c r="P412" i="3"/>
  <c r="I413" i="3"/>
  <c r="Q413" i="3"/>
  <c r="J414" i="3"/>
  <c r="R414" i="3"/>
  <c r="K415" i="3"/>
  <c r="S415" i="3"/>
  <c r="L416" i="3"/>
  <c r="M417" i="3"/>
  <c r="F418" i="3"/>
  <c r="N418" i="3"/>
  <c r="G419" i="3"/>
  <c r="O419" i="3"/>
  <c r="H420" i="3"/>
  <c r="P420" i="3"/>
  <c r="I421" i="3"/>
  <c r="Q421" i="3"/>
  <c r="J422" i="3"/>
  <c r="R422" i="3"/>
  <c r="K423" i="3"/>
  <c r="S423" i="3"/>
  <c r="L424" i="3"/>
  <c r="M425" i="3"/>
  <c r="F426" i="3"/>
  <c r="N426" i="3"/>
  <c r="G427" i="3"/>
  <c r="O427" i="3"/>
  <c r="H429" i="3"/>
  <c r="P429" i="3"/>
  <c r="I430" i="3"/>
  <c r="Q430" i="3"/>
  <c r="J431" i="3"/>
  <c r="R431" i="3"/>
  <c r="K432" i="3"/>
  <c r="S432" i="3"/>
  <c r="L433" i="3"/>
  <c r="M434" i="3"/>
  <c r="F435" i="3"/>
  <c r="N435" i="3"/>
  <c r="G436" i="3"/>
  <c r="O436" i="3"/>
  <c r="H437" i="3"/>
  <c r="P437" i="3"/>
  <c r="I439" i="3"/>
  <c r="Q439" i="3"/>
  <c r="J440" i="3"/>
  <c r="R440" i="3"/>
  <c r="K441" i="3"/>
  <c r="S441" i="3"/>
  <c r="L442" i="3"/>
  <c r="M443" i="3"/>
  <c r="F444" i="3"/>
  <c r="N444" i="3"/>
  <c r="G446" i="3"/>
  <c r="O446" i="3"/>
  <c r="H447" i="3"/>
  <c r="P447" i="3"/>
  <c r="I448" i="3"/>
  <c r="Q448" i="3"/>
  <c r="J449" i="3"/>
  <c r="R449" i="3"/>
  <c r="P8" i="3"/>
  <c r="M498" i="3"/>
  <c r="L461" i="3"/>
  <c r="L501" i="3"/>
  <c r="K490" i="3"/>
  <c r="K504" i="3"/>
  <c r="J499" i="3"/>
  <c r="I488" i="3"/>
  <c r="I503" i="3"/>
  <c r="H499" i="3"/>
  <c r="H456" i="3"/>
  <c r="G500" i="3"/>
  <c r="F488" i="3"/>
  <c r="F503" i="3"/>
  <c r="H8" i="3"/>
  <c r="H127" i="3"/>
  <c r="M220" i="3"/>
  <c r="S259" i="3"/>
  <c r="I271" i="3"/>
  <c r="P289" i="3"/>
  <c r="K295" i="3"/>
  <c r="O304" i="3"/>
  <c r="S308" i="3"/>
  <c r="H313" i="3"/>
  <c r="L319" i="3"/>
  <c r="O325" i="3"/>
  <c r="S326" i="3"/>
  <c r="L328" i="3"/>
  <c r="S329" i="3"/>
  <c r="H331" i="3"/>
  <c r="P332" i="3"/>
  <c r="H334" i="3"/>
  <c r="L335" i="3"/>
  <c r="L338" i="3"/>
  <c r="P339" i="3"/>
  <c r="I341" i="3"/>
  <c r="P342" i="3"/>
  <c r="M345" i="3"/>
  <c r="I348" i="3"/>
  <c r="Q349" i="3"/>
  <c r="I351" i="3"/>
  <c r="M352" i="3"/>
  <c r="F354" i="3"/>
  <c r="M355" i="3"/>
  <c r="Q356" i="3"/>
  <c r="J358" i="3"/>
  <c r="Q359" i="3"/>
  <c r="F361" i="3"/>
  <c r="R362" i="3"/>
  <c r="O363" i="3"/>
  <c r="N364" i="3"/>
  <c r="J365" i="3"/>
  <c r="I368" i="3"/>
  <c r="G369" i="3"/>
  <c r="S369" i="3"/>
  <c r="R371" i="3"/>
  <c r="N372" i="3"/>
  <c r="M392" i="3"/>
  <c r="K393" i="3"/>
  <c r="H394" i="3"/>
  <c r="G395" i="3"/>
  <c r="R395" i="3"/>
  <c r="P396" i="3"/>
  <c r="J397" i="3"/>
  <c r="R397" i="3"/>
  <c r="K398" i="3"/>
  <c r="S398" i="3"/>
  <c r="L399" i="3"/>
  <c r="M400" i="3"/>
  <c r="F401" i="3"/>
  <c r="N401" i="3"/>
  <c r="G402" i="3"/>
  <c r="O402" i="3"/>
  <c r="H403" i="3"/>
  <c r="P403" i="3"/>
  <c r="I404" i="3"/>
  <c r="Q404" i="3"/>
  <c r="J405" i="3"/>
  <c r="R405" i="3"/>
  <c r="K406" i="3"/>
  <c r="S406" i="3"/>
  <c r="L407" i="3"/>
  <c r="M408" i="3"/>
  <c r="F409" i="3"/>
  <c r="N409" i="3"/>
  <c r="G410" i="3"/>
  <c r="O410" i="3"/>
  <c r="H411" i="3"/>
  <c r="P411" i="3"/>
  <c r="I412" i="3"/>
  <c r="Q412" i="3"/>
  <c r="J413" i="3"/>
  <c r="R413" i="3"/>
  <c r="K414" i="3"/>
  <c r="S414" i="3"/>
  <c r="L415" i="3"/>
  <c r="M416" i="3"/>
  <c r="F417" i="3"/>
  <c r="N417" i="3"/>
  <c r="G418" i="3"/>
  <c r="O418" i="3"/>
  <c r="H419" i="3"/>
  <c r="P419" i="3"/>
  <c r="I420" i="3"/>
  <c r="Q420" i="3"/>
  <c r="J421" i="3"/>
  <c r="R421" i="3"/>
  <c r="K422" i="3"/>
  <c r="S422" i="3"/>
  <c r="L423" i="3"/>
  <c r="M424" i="3"/>
  <c r="F425" i="3"/>
  <c r="N425" i="3"/>
  <c r="G426" i="3"/>
  <c r="O426" i="3"/>
  <c r="H427" i="3"/>
  <c r="P427" i="3"/>
  <c r="I429" i="3"/>
  <c r="Q429" i="3"/>
  <c r="J430" i="3"/>
  <c r="R430" i="3"/>
  <c r="K431" i="3"/>
  <c r="S431" i="3"/>
  <c r="L432" i="3"/>
  <c r="M433" i="3"/>
  <c r="F434" i="3"/>
  <c r="N434" i="3"/>
  <c r="G435" i="3"/>
  <c r="O435" i="3"/>
  <c r="H436" i="3"/>
  <c r="P436" i="3"/>
  <c r="I437" i="3"/>
  <c r="Q437" i="3"/>
  <c r="J439" i="3"/>
  <c r="R439" i="3"/>
  <c r="K440" i="3"/>
  <c r="S440" i="3"/>
  <c r="L441" i="3"/>
  <c r="M442" i="3"/>
  <c r="F443" i="3"/>
  <c r="N443" i="3"/>
  <c r="G444" i="3"/>
  <c r="O444" i="3"/>
  <c r="H446" i="3"/>
  <c r="P446" i="3"/>
  <c r="I447" i="3"/>
  <c r="Q447" i="3"/>
  <c r="J448" i="3"/>
  <c r="R448" i="3"/>
  <c r="K449" i="3"/>
  <c r="S449" i="3"/>
  <c r="O8" i="3"/>
  <c r="M499" i="3"/>
  <c r="L469" i="3"/>
  <c r="L502" i="3"/>
  <c r="K491" i="3"/>
  <c r="K456" i="3"/>
  <c r="J500" i="3"/>
  <c r="I490" i="3"/>
  <c r="I504" i="3"/>
  <c r="H500" i="3"/>
  <c r="G461" i="3"/>
  <c r="G501" i="3"/>
  <c r="F490" i="3"/>
  <c r="F504" i="3"/>
  <c r="G8" i="3"/>
  <c r="F311" i="3"/>
  <c r="J333" i="3"/>
  <c r="R341" i="3"/>
  <c r="K350" i="3"/>
  <c r="S358" i="3"/>
  <c r="F392" i="3"/>
  <c r="G398" i="3"/>
  <c r="Q400" i="3"/>
  <c r="H159" i="3"/>
  <c r="K228" i="3"/>
  <c r="K261" i="3"/>
  <c r="P272" i="3"/>
  <c r="F291" i="3"/>
  <c r="S295" i="3"/>
  <c r="H305" i="3"/>
  <c r="L309" i="3"/>
  <c r="P313" i="3"/>
  <c r="Q325" i="3"/>
  <c r="I327" i="3"/>
  <c r="M328" i="3"/>
  <c r="F330" i="3"/>
  <c r="M331" i="3"/>
  <c r="Q332" i="3"/>
  <c r="J334" i="3"/>
  <c r="Q335" i="3"/>
  <c r="F337" i="3"/>
  <c r="N338" i="3"/>
  <c r="F340" i="3"/>
  <c r="J341" i="3"/>
  <c r="R342" i="3"/>
  <c r="J344" i="3"/>
  <c r="N345" i="3"/>
  <c r="G347" i="3"/>
  <c r="N348" i="3"/>
  <c r="R349" i="3"/>
  <c r="K351" i="3"/>
  <c r="R352" i="3"/>
  <c r="G354" i="3"/>
  <c r="O355" i="3"/>
  <c r="G357" i="3"/>
  <c r="K358" i="3"/>
  <c r="S359" i="3"/>
  <c r="I361" i="3"/>
  <c r="F362" i="3"/>
  <c r="P363" i="3"/>
  <c r="O364" i="3"/>
  <c r="M365" i="3"/>
  <c r="J368" i="3"/>
  <c r="I369" i="3"/>
  <c r="S371" i="3"/>
  <c r="Q372" i="3"/>
  <c r="N392" i="3"/>
  <c r="M393" i="3"/>
  <c r="I394" i="3"/>
  <c r="H395" i="3"/>
  <c r="F396" i="3"/>
  <c r="Q396" i="3"/>
  <c r="K397" i="3"/>
  <c r="S397" i="3"/>
  <c r="L398" i="3"/>
  <c r="M399" i="3"/>
  <c r="F400" i="3"/>
  <c r="N400" i="3"/>
  <c r="G401" i="3"/>
  <c r="O401" i="3"/>
  <c r="H402" i="3"/>
  <c r="P402" i="3"/>
  <c r="I403" i="3"/>
  <c r="Q403" i="3"/>
  <c r="J404" i="3"/>
  <c r="R404" i="3"/>
  <c r="K405" i="3"/>
  <c r="S405" i="3"/>
  <c r="L406" i="3"/>
  <c r="M407" i="3"/>
  <c r="F408" i="3"/>
  <c r="N408" i="3"/>
  <c r="G409" i="3"/>
  <c r="O409" i="3"/>
  <c r="H410" i="3"/>
  <c r="P410" i="3"/>
  <c r="I411" i="3"/>
  <c r="Q411" i="3"/>
  <c r="J412" i="3"/>
  <c r="R412" i="3"/>
  <c r="K413" i="3"/>
  <c r="S413" i="3"/>
  <c r="L414" i="3"/>
  <c r="M415" i="3"/>
  <c r="F416" i="3"/>
  <c r="N416" i="3"/>
  <c r="G417" i="3"/>
  <c r="O417" i="3"/>
  <c r="H418" i="3"/>
  <c r="P418" i="3"/>
  <c r="I419" i="3"/>
  <c r="Q419" i="3"/>
  <c r="J420" i="3"/>
  <c r="R420" i="3"/>
  <c r="K421" i="3"/>
  <c r="S421" i="3"/>
  <c r="L422" i="3"/>
  <c r="M423" i="3"/>
  <c r="F424" i="3"/>
  <c r="N424" i="3"/>
  <c r="G425" i="3"/>
  <c r="O425" i="3"/>
  <c r="H426" i="3"/>
  <c r="P426" i="3"/>
  <c r="I427" i="3"/>
  <c r="Q427" i="3"/>
  <c r="J429" i="3"/>
  <c r="R429" i="3"/>
  <c r="K430" i="3"/>
  <c r="S430" i="3"/>
  <c r="L431" i="3"/>
  <c r="M432" i="3"/>
  <c r="F433" i="3"/>
  <c r="N433" i="3"/>
  <c r="G434" i="3"/>
  <c r="O434" i="3"/>
  <c r="H435" i="3"/>
  <c r="P435" i="3"/>
  <c r="I436" i="3"/>
  <c r="Q436" i="3"/>
  <c r="J437" i="3"/>
  <c r="R437" i="3"/>
  <c r="K439" i="3"/>
  <c r="S439" i="3"/>
  <c r="L440" i="3"/>
  <c r="M441" i="3"/>
  <c r="F442" i="3"/>
  <c r="N442" i="3"/>
  <c r="G443" i="3"/>
  <c r="O443" i="3"/>
  <c r="H444" i="3"/>
  <c r="P444" i="3"/>
  <c r="I446" i="3"/>
  <c r="Q446" i="3"/>
  <c r="J447" i="3"/>
  <c r="R447" i="3"/>
  <c r="K448" i="3"/>
  <c r="S448" i="3"/>
  <c r="L449" i="3"/>
  <c r="N8" i="3"/>
  <c r="M500" i="3"/>
  <c r="L488" i="3"/>
  <c r="L503" i="3"/>
  <c r="K498" i="3"/>
  <c r="J461" i="3"/>
  <c r="J501" i="3"/>
  <c r="I491" i="3"/>
  <c r="H461" i="3"/>
  <c r="H501" i="3"/>
  <c r="G469" i="3"/>
  <c r="G502" i="3"/>
  <c r="F491" i="3"/>
  <c r="F456" i="3"/>
  <c r="N324" i="3"/>
  <c r="R334" i="3"/>
  <c r="O347" i="3"/>
  <c r="H356" i="3"/>
  <c r="H363" i="3"/>
  <c r="L369" i="3"/>
  <c r="O394" i="3"/>
  <c r="O398" i="3"/>
  <c r="R401" i="3"/>
  <c r="G169" i="3"/>
  <c r="M233" i="3"/>
  <c r="P262" i="3"/>
  <c r="H276" i="3"/>
  <c r="H292" i="3"/>
  <c r="L297" i="3"/>
  <c r="P305" i="3"/>
  <c r="I314" i="3"/>
  <c r="M320" i="3"/>
  <c r="R325" i="3"/>
  <c r="K327" i="3"/>
  <c r="R328" i="3"/>
  <c r="G330" i="3"/>
  <c r="O331" i="3"/>
  <c r="G333" i="3"/>
  <c r="K334" i="3"/>
  <c r="S335" i="3"/>
  <c r="K337" i="3"/>
  <c r="O338" i="3"/>
  <c r="H340" i="3"/>
  <c r="O341" i="3"/>
  <c r="S342" i="3"/>
  <c r="L344" i="3"/>
  <c r="S345" i="3"/>
  <c r="H347" i="3"/>
  <c r="P348" i="3"/>
  <c r="H350" i="3"/>
  <c r="L351" i="3"/>
  <c r="L354" i="3"/>
  <c r="P355" i="3"/>
  <c r="I357" i="3"/>
  <c r="P358" i="3"/>
  <c r="K361" i="3"/>
  <c r="G362" i="3"/>
  <c r="F363" i="3"/>
  <c r="S363" i="3"/>
  <c r="P364" i="3"/>
  <c r="O365" i="3"/>
  <c r="K368" i="3"/>
  <c r="J369" i="3"/>
  <c r="H371" i="3"/>
  <c r="S372" i="3"/>
  <c r="O392" i="3"/>
  <c r="N393" i="3"/>
  <c r="L394" i="3"/>
  <c r="I395" i="3"/>
  <c r="H396" i="3"/>
  <c r="R396" i="3"/>
  <c r="L397" i="3"/>
  <c r="M398" i="3"/>
  <c r="F399" i="3"/>
  <c r="N399" i="3"/>
  <c r="G400" i="3"/>
  <c r="O400" i="3"/>
  <c r="H401" i="3"/>
  <c r="P401" i="3"/>
  <c r="I402" i="3"/>
  <c r="Q402" i="3"/>
  <c r="J403" i="3"/>
  <c r="R403" i="3"/>
  <c r="K404" i="3"/>
  <c r="S404" i="3"/>
  <c r="L405" i="3"/>
  <c r="M406" i="3"/>
  <c r="F407" i="3"/>
  <c r="N407" i="3"/>
  <c r="G408" i="3"/>
  <c r="O408" i="3"/>
  <c r="H409" i="3"/>
  <c r="P409" i="3"/>
  <c r="I410" i="3"/>
  <c r="Q410" i="3"/>
  <c r="J411" i="3"/>
  <c r="R411" i="3"/>
  <c r="K412" i="3"/>
  <c r="S412" i="3"/>
  <c r="L413" i="3"/>
  <c r="M414" i="3"/>
  <c r="F415" i="3"/>
  <c r="N415" i="3"/>
  <c r="G416" i="3"/>
  <c r="O416" i="3"/>
  <c r="H417" i="3"/>
  <c r="P417" i="3"/>
  <c r="I418" i="3"/>
  <c r="Q418" i="3"/>
  <c r="J419" i="3"/>
  <c r="R419" i="3"/>
  <c r="K420" i="3"/>
  <c r="S420" i="3"/>
  <c r="L421" i="3"/>
  <c r="M422" i="3"/>
  <c r="F423" i="3"/>
  <c r="N423" i="3"/>
  <c r="G424" i="3"/>
  <c r="O424" i="3"/>
  <c r="H425" i="3"/>
  <c r="P425" i="3"/>
  <c r="I426" i="3"/>
  <c r="Q426" i="3"/>
  <c r="J427" i="3"/>
  <c r="R427" i="3"/>
  <c r="K429" i="3"/>
  <c r="S429" i="3"/>
  <c r="L430" i="3"/>
  <c r="M431" i="3"/>
  <c r="F432" i="3"/>
  <c r="N432" i="3"/>
  <c r="G433" i="3"/>
  <c r="O433" i="3"/>
  <c r="H434" i="3"/>
  <c r="P434" i="3"/>
  <c r="I435" i="3"/>
  <c r="Q435" i="3"/>
  <c r="J436" i="3"/>
  <c r="R436" i="3"/>
  <c r="K437" i="3"/>
  <c r="S437" i="3"/>
  <c r="L439" i="3"/>
  <c r="M440" i="3"/>
  <c r="F441" i="3"/>
  <c r="N441" i="3"/>
  <c r="G442" i="3"/>
  <c r="O442" i="3"/>
  <c r="H443" i="3"/>
  <c r="P443" i="3"/>
  <c r="I444" i="3"/>
  <c r="Q444" i="3"/>
  <c r="J446" i="3"/>
  <c r="R446" i="3"/>
  <c r="K447" i="3"/>
  <c r="S447" i="3"/>
  <c r="L448" i="3"/>
  <c r="M449" i="3"/>
  <c r="F8" i="3"/>
  <c r="M461" i="3"/>
  <c r="M501" i="3"/>
  <c r="L490" i="3"/>
  <c r="L504" i="3"/>
  <c r="K499" i="3"/>
  <c r="J469" i="3"/>
  <c r="J502" i="3"/>
  <c r="I498" i="3"/>
  <c r="H469" i="3"/>
  <c r="H502" i="3"/>
  <c r="G488" i="3"/>
  <c r="G503" i="3"/>
  <c r="F498" i="3"/>
  <c r="M8" i="3"/>
  <c r="M299" i="3"/>
  <c r="F329" i="3"/>
  <c r="N337" i="3"/>
  <c r="R344" i="3"/>
  <c r="S351" i="3"/>
  <c r="L360" i="3"/>
  <c r="Q365" i="3"/>
  <c r="J396" i="3"/>
  <c r="P399" i="3"/>
  <c r="O178" i="3"/>
  <c r="Q237" i="3"/>
  <c r="H264" i="3"/>
  <c r="M277" i="3"/>
  <c r="P292" i="3"/>
  <c r="I306" i="3"/>
  <c r="M310" i="3"/>
  <c r="Q314" i="3"/>
  <c r="F324" i="3"/>
  <c r="H326" i="3"/>
  <c r="L327" i="3"/>
  <c r="L330" i="3"/>
  <c r="P331" i="3"/>
  <c r="I333" i="3"/>
  <c r="P334" i="3"/>
  <c r="M337" i="3"/>
  <c r="I340" i="3"/>
  <c r="Q341" i="3"/>
  <c r="I343" i="3"/>
  <c r="M344" i="3"/>
  <c r="F346" i="3"/>
  <c r="M347" i="3"/>
  <c r="Q348" i="3"/>
  <c r="J350" i="3"/>
  <c r="Q351" i="3"/>
  <c r="F353" i="3"/>
  <c r="N354" i="3"/>
  <c r="F356" i="3"/>
  <c r="J357" i="3"/>
  <c r="R358" i="3"/>
  <c r="J360" i="3"/>
  <c r="L361" i="3"/>
  <c r="J362" i="3"/>
  <c r="G363" i="3"/>
  <c r="F364" i="3"/>
  <c r="Q364" i="3"/>
  <c r="P365" i="3"/>
  <c r="N368" i="3"/>
  <c r="K369" i="3"/>
  <c r="J371" i="3"/>
  <c r="F372" i="3"/>
  <c r="R392" i="3"/>
  <c r="O393" i="3"/>
  <c r="N394" i="3"/>
  <c r="J395" i="3"/>
  <c r="I396" i="3"/>
  <c r="S396" i="3"/>
  <c r="M397" i="3"/>
  <c r="F398" i="3"/>
  <c r="N398" i="3"/>
  <c r="G399" i="3"/>
  <c r="O399" i="3"/>
  <c r="H400" i="3"/>
  <c r="P400" i="3"/>
  <c r="I401" i="3"/>
  <c r="Q401" i="3"/>
  <c r="J402" i="3"/>
  <c r="R402" i="3"/>
  <c r="K403" i="3"/>
  <c r="S403" i="3"/>
  <c r="L404" i="3"/>
  <c r="M405" i="3"/>
  <c r="F406" i="3"/>
  <c r="N406" i="3"/>
  <c r="G407" i="3"/>
  <c r="O407" i="3"/>
  <c r="H408" i="3"/>
  <c r="P408" i="3"/>
  <c r="I409" i="3"/>
  <c r="Q409" i="3"/>
  <c r="J410" i="3"/>
  <c r="R410" i="3"/>
  <c r="K411" i="3"/>
  <c r="S411" i="3"/>
  <c r="L412" i="3"/>
  <c r="M413" i="3"/>
  <c r="F414" i="3"/>
  <c r="N414" i="3"/>
  <c r="G415" i="3"/>
  <c r="O415" i="3"/>
  <c r="H416" i="3"/>
  <c r="P416" i="3"/>
  <c r="I417" i="3"/>
  <c r="Q417" i="3"/>
  <c r="J418" i="3"/>
  <c r="R418" i="3"/>
  <c r="K419" i="3"/>
  <c r="S419" i="3"/>
  <c r="L420" i="3"/>
  <c r="M421" i="3"/>
  <c r="F422" i="3"/>
  <c r="N422" i="3"/>
  <c r="G423" i="3"/>
  <c r="O423" i="3"/>
  <c r="H424" i="3"/>
  <c r="P424" i="3"/>
  <c r="I425" i="3"/>
  <c r="Q425" i="3"/>
  <c r="J426" i="3"/>
  <c r="R426" i="3"/>
  <c r="K427" i="3"/>
  <c r="S427" i="3"/>
  <c r="L429" i="3"/>
  <c r="M430" i="3"/>
  <c r="F431" i="3"/>
  <c r="N431" i="3"/>
  <c r="G432" i="3"/>
  <c r="O432" i="3"/>
  <c r="H433" i="3"/>
  <c r="P433" i="3"/>
  <c r="I434" i="3"/>
  <c r="Q434" i="3"/>
  <c r="J435" i="3"/>
  <c r="R435" i="3"/>
  <c r="K436" i="3"/>
  <c r="S436" i="3"/>
  <c r="L437" i="3"/>
  <c r="M439" i="3"/>
  <c r="F440" i="3"/>
  <c r="N440" i="3"/>
  <c r="G441" i="3"/>
  <c r="O441" i="3"/>
  <c r="H442" i="3"/>
  <c r="P442" i="3"/>
  <c r="I443" i="3"/>
  <c r="Q443" i="3"/>
  <c r="J444" i="3"/>
  <c r="R444" i="3"/>
  <c r="K446" i="3"/>
  <c r="S446" i="3"/>
  <c r="L447" i="3"/>
  <c r="M448" i="3"/>
  <c r="F449" i="3"/>
  <c r="N449" i="3"/>
  <c r="M469" i="3"/>
  <c r="M502" i="3"/>
  <c r="L491" i="3"/>
  <c r="L456" i="3"/>
  <c r="K500" i="3"/>
  <c r="J488" i="3"/>
  <c r="J503" i="3"/>
  <c r="I499" i="3"/>
  <c r="H488" i="3"/>
  <c r="H503" i="3"/>
  <c r="G490" i="3"/>
  <c r="G504" i="3"/>
  <c r="F499" i="3"/>
  <c r="L8" i="3"/>
  <c r="H187" i="3"/>
  <c r="F244" i="3"/>
  <c r="O265" i="3"/>
  <c r="Q306" i="3"/>
  <c r="J326" i="3"/>
  <c r="N330" i="3"/>
  <c r="J336" i="3"/>
  <c r="K343" i="3"/>
  <c r="O354" i="3"/>
  <c r="L362" i="3"/>
  <c r="K371" i="3"/>
  <c r="J401" i="3"/>
  <c r="N405" i="3"/>
  <c r="R409" i="3"/>
  <c r="G414" i="3"/>
  <c r="K418" i="3"/>
  <c r="O422" i="3"/>
  <c r="S426" i="3"/>
  <c r="H432" i="3"/>
  <c r="L436" i="3"/>
  <c r="P441" i="3"/>
  <c r="M503" i="3"/>
  <c r="H504" i="3"/>
  <c r="G406" i="3"/>
  <c r="K410" i="3"/>
  <c r="O414" i="3"/>
  <c r="S418" i="3"/>
  <c r="H423" i="3"/>
  <c r="L427" i="3"/>
  <c r="P432" i="3"/>
  <c r="I442" i="3"/>
  <c r="M447" i="3"/>
  <c r="L498" i="3"/>
  <c r="G491" i="3"/>
  <c r="O406" i="3"/>
  <c r="S410" i="3"/>
  <c r="H415" i="3"/>
  <c r="L419" i="3"/>
  <c r="P423" i="3"/>
  <c r="I433" i="3"/>
  <c r="M437" i="3"/>
  <c r="Q442" i="3"/>
  <c r="F448" i="3"/>
  <c r="K461" i="3"/>
  <c r="G456" i="3"/>
  <c r="L403" i="3"/>
  <c r="I416" i="3"/>
  <c r="Q424" i="3"/>
  <c r="J434" i="3"/>
  <c r="R443" i="3"/>
  <c r="G449" i="3"/>
  <c r="K8" i="3"/>
  <c r="M412" i="3"/>
  <c r="F421" i="3"/>
  <c r="N430" i="3"/>
  <c r="G440" i="3"/>
  <c r="O449" i="3"/>
  <c r="S402" i="3"/>
  <c r="H407" i="3"/>
  <c r="L411" i="3"/>
  <c r="P415" i="3"/>
  <c r="I424" i="3"/>
  <c r="M429" i="3"/>
  <c r="Q433" i="3"/>
  <c r="F439" i="3"/>
  <c r="J443" i="3"/>
  <c r="N448" i="3"/>
  <c r="K501" i="3"/>
  <c r="F500" i="3"/>
  <c r="P407" i="3"/>
  <c r="M420" i="3"/>
  <c r="F430" i="3"/>
  <c r="N439" i="3"/>
  <c r="J490" i="3"/>
  <c r="I408" i="3"/>
  <c r="Q416" i="3"/>
  <c r="J425" i="3"/>
  <c r="R434" i="3"/>
  <c r="K444" i="3"/>
  <c r="J504" i="3"/>
  <c r="M404" i="3"/>
  <c r="Q408" i="3"/>
  <c r="F413" i="3"/>
  <c r="J417" i="3"/>
  <c r="N421" i="3"/>
  <c r="R425" i="3"/>
  <c r="G431" i="3"/>
  <c r="K435" i="3"/>
  <c r="O440" i="3"/>
  <c r="S444" i="3"/>
  <c r="S8" i="3"/>
  <c r="I500" i="3"/>
  <c r="F405" i="3"/>
  <c r="J409" i="3"/>
  <c r="N413" i="3"/>
  <c r="R417" i="3"/>
  <c r="G422" i="3"/>
  <c r="K426" i="3"/>
  <c r="O431" i="3"/>
  <c r="S435" i="3"/>
  <c r="H441" i="3"/>
  <c r="L446" i="3"/>
  <c r="M488" i="3"/>
  <c r="H490" i="3"/>
  <c r="N579" i="3"/>
  <c r="G579" i="3"/>
  <c r="S510" i="3"/>
  <c r="F510" i="3"/>
  <c r="S571" i="3"/>
  <c r="M571" i="3"/>
  <c r="P573" i="3"/>
  <c r="I573" i="3"/>
  <c r="S574" i="3"/>
  <c r="F574" i="3"/>
  <c r="F579" i="3"/>
  <c r="N510" i="3"/>
  <c r="M510" i="3"/>
  <c r="T571" i="3"/>
  <c r="R573" i="3"/>
  <c r="H573" i="3"/>
  <c r="N574" i="3"/>
  <c r="P579" i="3"/>
  <c r="F571" i="3"/>
  <c r="H574" i="3"/>
  <c r="K579" i="3"/>
  <c r="I574" i="3"/>
  <c r="O579" i="3"/>
  <c r="L579" i="3"/>
  <c r="T510" i="3"/>
  <c r="I510" i="3"/>
  <c r="O571" i="3"/>
  <c r="L571" i="3"/>
  <c r="Q573" i="3"/>
  <c r="L573" i="3"/>
  <c r="R574" i="3"/>
  <c r="G574" i="3"/>
  <c r="J579" i="3"/>
  <c r="O510" i="3"/>
  <c r="R571" i="3"/>
  <c r="T573" i="3"/>
  <c r="J573" i="3"/>
  <c r="J574" i="3"/>
  <c r="H579" i="3"/>
  <c r="J510" i="3"/>
  <c r="J571" i="3"/>
  <c r="F573" i="3"/>
  <c r="K574" i="3"/>
  <c r="T579" i="3"/>
  <c r="M579" i="3"/>
  <c r="Q510" i="3"/>
  <c r="P571" i="3"/>
  <c r="O573" i="3"/>
  <c r="L574" i="3"/>
  <c r="Q579" i="3"/>
  <c r="I579" i="3"/>
  <c r="R510" i="3"/>
  <c r="G510" i="3"/>
  <c r="Q571" i="3"/>
  <c r="I571" i="3"/>
  <c r="S573" i="3"/>
  <c r="K573" i="3"/>
  <c r="T574" i="3"/>
  <c r="M574" i="3"/>
  <c r="R579" i="3"/>
  <c r="K510" i="3"/>
  <c r="H571" i="3"/>
  <c r="O574" i="3"/>
  <c r="S579" i="3"/>
  <c r="P510" i="3"/>
  <c r="N571" i="3"/>
  <c r="N573" i="3"/>
  <c r="P574" i="3"/>
  <c r="H510" i="3"/>
  <c r="G571" i="3"/>
  <c r="G573" i="3"/>
  <c r="L510" i="3"/>
  <c r="K571" i="3"/>
  <c r="Q574" i="3"/>
  <c r="M573" i="3"/>
  <c r="P652" i="3"/>
  <c r="J652" i="3"/>
  <c r="F652" i="3"/>
  <c r="G652" i="3"/>
  <c r="K652" i="3"/>
  <c r="N652" i="3"/>
  <c r="M652" i="3"/>
  <c r="O652" i="3"/>
  <c r="I652" i="3"/>
  <c r="Q652" i="3"/>
  <c r="H652" i="3"/>
  <c r="R652" i="3"/>
  <c r="S652" i="3"/>
  <c r="L652" i="3"/>
  <c r="T652" i="3"/>
  <c r="K646" i="3"/>
  <c r="M626" i="3"/>
  <c r="M634" i="3"/>
  <c r="L623" i="3"/>
  <c r="J640" i="3"/>
  <c r="L632" i="3"/>
  <c r="J639" i="3"/>
  <c r="P646" i="3"/>
  <c r="L646" i="3"/>
  <c r="Q630" i="3"/>
  <c r="I630" i="3"/>
  <c r="O645" i="3"/>
  <c r="L645" i="3"/>
  <c r="P629" i="3"/>
  <c r="L629" i="3"/>
  <c r="N618" i="3"/>
  <c r="G618" i="3"/>
  <c r="N644" i="3"/>
  <c r="M644" i="3"/>
  <c r="N636" i="3"/>
  <c r="M636" i="3"/>
  <c r="O628" i="3"/>
  <c r="M628" i="3"/>
  <c r="O626" i="3"/>
  <c r="L626" i="3"/>
  <c r="N651" i="3"/>
  <c r="G651" i="3"/>
  <c r="N643" i="3"/>
  <c r="M643" i="3"/>
  <c r="N635" i="3"/>
  <c r="G635" i="3"/>
  <c r="T624" i="3"/>
  <c r="J624" i="3"/>
  <c r="T650" i="3"/>
  <c r="L650" i="3"/>
  <c r="T642" i="3"/>
  <c r="J642" i="3"/>
  <c r="T634" i="3"/>
  <c r="L634" i="3"/>
  <c r="P620" i="3"/>
  <c r="L620" i="3"/>
  <c r="P638" i="3"/>
  <c r="L638" i="3"/>
  <c r="O619" i="3"/>
  <c r="M619" i="3"/>
  <c r="O637" i="3"/>
  <c r="L637" i="3"/>
  <c r="N627" i="3"/>
  <c r="M627" i="3"/>
  <c r="S623" i="3"/>
  <c r="K623" i="3"/>
  <c r="S649" i="3"/>
  <c r="H649" i="3"/>
  <c r="S641" i="3"/>
  <c r="I641" i="3"/>
  <c r="S633" i="3"/>
  <c r="I633" i="3"/>
  <c r="R622" i="3"/>
  <c r="M622" i="3"/>
  <c r="R648" i="3"/>
  <c r="K648" i="3"/>
  <c r="R640" i="3"/>
  <c r="M640" i="3"/>
  <c r="R632" i="3"/>
  <c r="M632" i="3"/>
  <c r="Q621" i="3"/>
  <c r="I621" i="3"/>
  <c r="Q647" i="3"/>
  <c r="M647" i="3"/>
  <c r="Q639" i="3"/>
  <c r="M639" i="3"/>
  <c r="R631" i="3"/>
  <c r="M631" i="3"/>
  <c r="T647" i="3"/>
  <c r="K639" i="3"/>
  <c r="M630" i="3"/>
  <c r="T644" i="3"/>
  <c r="N626" i="3"/>
  <c r="T635" i="3"/>
  <c r="K650" i="3"/>
  <c r="O638" i="3"/>
  <c r="P627" i="3"/>
  <c r="J649" i="3"/>
  <c r="F622" i="3"/>
  <c r="F632" i="3"/>
  <c r="G639" i="3"/>
  <c r="K619" i="3"/>
  <c r="Q646" i="3"/>
  <c r="I646" i="3"/>
  <c r="N630" i="3"/>
  <c r="H630" i="3"/>
  <c r="P645" i="3"/>
  <c r="K645" i="3"/>
  <c r="N629" i="3"/>
  <c r="M629" i="3"/>
  <c r="R618" i="3"/>
  <c r="I618" i="3"/>
  <c r="O644" i="3"/>
  <c r="J644" i="3"/>
  <c r="O636" i="3"/>
  <c r="I636" i="3"/>
  <c r="S628" i="3"/>
  <c r="I628" i="3"/>
  <c r="P626" i="3"/>
  <c r="K626" i="3"/>
  <c r="O651" i="3"/>
  <c r="M651" i="3"/>
  <c r="O643" i="3"/>
  <c r="I643" i="3"/>
  <c r="O635" i="3"/>
  <c r="I635" i="3"/>
  <c r="N624" i="3"/>
  <c r="I624" i="3"/>
  <c r="N650" i="3"/>
  <c r="J650" i="3"/>
  <c r="N642" i="3"/>
  <c r="L642" i="3"/>
  <c r="N634" i="3"/>
  <c r="K634" i="3"/>
  <c r="N620" i="3"/>
  <c r="G620" i="3"/>
  <c r="Q638" i="3"/>
  <c r="I638" i="3"/>
  <c r="T619" i="3"/>
  <c r="I619" i="3"/>
  <c r="P637" i="3"/>
  <c r="M637" i="3"/>
  <c r="Q627" i="3"/>
  <c r="K627" i="3"/>
  <c r="T623" i="3"/>
  <c r="J623" i="3"/>
  <c r="T649" i="3"/>
  <c r="F649" i="3"/>
  <c r="T641" i="3"/>
  <c r="J641" i="3"/>
  <c r="T633" i="3"/>
  <c r="J633" i="3"/>
  <c r="Q622" i="3"/>
  <c r="I622" i="3"/>
  <c r="S648" i="3"/>
  <c r="J648" i="3"/>
  <c r="S640" i="3"/>
  <c r="G640" i="3"/>
  <c r="S632" i="3"/>
  <c r="K632" i="3"/>
  <c r="O621" i="3"/>
  <c r="L621" i="3"/>
  <c r="R647" i="3"/>
  <c r="L647" i="3"/>
  <c r="R639" i="3"/>
  <c r="L639" i="3"/>
  <c r="P631" i="3"/>
  <c r="K631" i="3"/>
  <c r="K647" i="3"/>
  <c r="I631" i="3"/>
  <c r="T630" i="3"/>
  <c r="L644" i="3"/>
  <c r="F626" i="3"/>
  <c r="F635" i="3"/>
  <c r="S642" i="3"/>
  <c r="I620" i="3"/>
  <c r="F637" i="3"/>
  <c r="R641" i="3"/>
  <c r="Q648" i="3"/>
  <c r="N621" i="3"/>
  <c r="O631" i="3"/>
  <c r="J645" i="3"/>
  <c r="L618" i="3"/>
  <c r="M624" i="3"/>
  <c r="M650" i="3"/>
  <c r="J637" i="3"/>
  <c r="L627" i="3"/>
  <c r="M633" i="3"/>
  <c r="R646" i="3"/>
  <c r="H646" i="3"/>
  <c r="O630" i="3"/>
  <c r="J630" i="3"/>
  <c r="Q645" i="3"/>
  <c r="M645" i="3"/>
  <c r="O629" i="3"/>
  <c r="G629" i="3"/>
  <c r="S618" i="3"/>
  <c r="M618" i="3"/>
  <c r="P644" i="3"/>
  <c r="I644" i="3"/>
  <c r="P636" i="3"/>
  <c r="J636" i="3"/>
  <c r="T628" i="3"/>
  <c r="H628" i="3"/>
  <c r="Q626" i="3"/>
  <c r="J626" i="3"/>
  <c r="P651" i="3"/>
  <c r="K651" i="3"/>
  <c r="P643" i="3"/>
  <c r="G643" i="3"/>
  <c r="P635" i="3"/>
  <c r="J635" i="3"/>
  <c r="O624" i="3"/>
  <c r="L624" i="3"/>
  <c r="O650" i="3"/>
  <c r="H650" i="3"/>
  <c r="O642" i="3"/>
  <c r="H642" i="3"/>
  <c r="O634" i="3"/>
  <c r="J634" i="3"/>
  <c r="O620" i="3"/>
  <c r="F620" i="3"/>
  <c r="R638" i="3"/>
  <c r="H638" i="3"/>
  <c r="N619" i="3"/>
  <c r="H619" i="3"/>
  <c r="Q637" i="3"/>
  <c r="K637" i="3"/>
  <c r="R627" i="3"/>
  <c r="G627" i="3"/>
  <c r="N623" i="3"/>
  <c r="G623" i="3"/>
  <c r="N649" i="3"/>
  <c r="G649" i="3"/>
  <c r="N641" i="3"/>
  <c r="F641" i="3"/>
  <c r="N633" i="3"/>
  <c r="G633" i="3"/>
  <c r="S622" i="3"/>
  <c r="L622" i="3"/>
  <c r="T648" i="3"/>
  <c r="M648" i="3"/>
  <c r="T640" i="3"/>
  <c r="F640" i="3"/>
  <c r="T632" i="3"/>
  <c r="J632" i="3"/>
  <c r="P621" i="3"/>
  <c r="H621" i="3"/>
  <c r="S647" i="3"/>
  <c r="I647" i="3"/>
  <c r="S639" i="3"/>
  <c r="H639" i="3"/>
  <c r="Q631" i="3"/>
  <c r="H631" i="3"/>
  <c r="G621" i="3"/>
  <c r="S631" i="3"/>
  <c r="N645" i="3"/>
  <c r="T629" i="3"/>
  <c r="T636" i="3"/>
  <c r="T651" i="3"/>
  <c r="S624" i="3"/>
  <c r="S634" i="3"/>
  <c r="L619" i="3"/>
  <c r="H623" i="3"/>
  <c r="R633" i="3"/>
  <c r="Q640" i="3"/>
  <c r="P647" i="3"/>
  <c r="K630" i="3"/>
  <c r="K644" i="3"/>
  <c r="K636" i="3"/>
  <c r="K638" i="3"/>
  <c r="K641" i="3"/>
  <c r="J647" i="3"/>
  <c r="S646" i="3"/>
  <c r="G646" i="3"/>
  <c r="P630" i="3"/>
  <c r="G630" i="3"/>
  <c r="R645" i="3"/>
  <c r="G645" i="3"/>
  <c r="Q629" i="3"/>
  <c r="I629" i="3"/>
  <c r="T618" i="3"/>
  <c r="H618" i="3"/>
  <c r="Q644" i="3"/>
  <c r="H644" i="3"/>
  <c r="Q636" i="3"/>
  <c r="H636" i="3"/>
  <c r="N628" i="3"/>
  <c r="F628" i="3"/>
  <c r="R626" i="3"/>
  <c r="I626" i="3"/>
  <c r="Q651" i="3"/>
  <c r="I651" i="3"/>
  <c r="Q643" i="3"/>
  <c r="K643" i="3"/>
  <c r="Q635" i="3"/>
  <c r="M635" i="3"/>
  <c r="P624" i="3"/>
  <c r="K624" i="3"/>
  <c r="P650" i="3"/>
  <c r="I650" i="3"/>
  <c r="P642" i="3"/>
  <c r="F642" i="3"/>
  <c r="P634" i="3"/>
  <c r="H634" i="3"/>
  <c r="Q620" i="3"/>
  <c r="M620" i="3"/>
  <c r="S638" i="3"/>
  <c r="G638" i="3"/>
  <c r="P619" i="3"/>
  <c r="F619" i="3"/>
  <c r="R637" i="3"/>
  <c r="G637" i="3"/>
  <c r="S627" i="3"/>
  <c r="J627" i="3"/>
  <c r="O623" i="3"/>
  <c r="M623" i="3"/>
  <c r="O649" i="3"/>
  <c r="K649" i="3"/>
  <c r="O641" i="3"/>
  <c r="H641" i="3"/>
  <c r="O633" i="3"/>
  <c r="K633" i="3"/>
  <c r="T622" i="3"/>
  <c r="H622" i="3"/>
  <c r="N648" i="3"/>
  <c r="I648" i="3"/>
  <c r="N640" i="3"/>
  <c r="L640" i="3"/>
  <c r="N632" i="3"/>
  <c r="G632" i="3"/>
  <c r="R621" i="3"/>
  <c r="T639" i="3"/>
  <c r="F645" i="3"/>
  <c r="F618" i="3"/>
  <c r="R628" i="3"/>
  <c r="T643" i="3"/>
  <c r="S650" i="3"/>
  <c r="T620" i="3"/>
  <c r="N637" i="3"/>
  <c r="R649" i="3"/>
  <c r="P622" i="3"/>
  <c r="Q632" i="3"/>
  <c r="F647" i="3"/>
  <c r="L651" i="3"/>
  <c r="L643" i="3"/>
  <c r="J620" i="3"/>
  <c r="J622" i="3"/>
  <c r="J631" i="3"/>
  <c r="T646" i="3"/>
  <c r="M646" i="3"/>
  <c r="R630" i="3"/>
  <c r="L630" i="3"/>
  <c r="S645" i="3"/>
  <c r="H645" i="3"/>
  <c r="R629" i="3"/>
  <c r="H629" i="3"/>
  <c r="O618" i="3"/>
  <c r="K618" i="3"/>
  <c r="R644" i="3"/>
  <c r="F644" i="3"/>
  <c r="R636" i="3"/>
  <c r="F636" i="3"/>
  <c r="P628" i="3"/>
  <c r="J628" i="3"/>
  <c r="S626" i="3"/>
  <c r="H626" i="3"/>
  <c r="R651" i="3"/>
  <c r="H651" i="3"/>
  <c r="R643" i="3"/>
  <c r="J643" i="3"/>
  <c r="R635" i="3"/>
  <c r="K635" i="3"/>
  <c r="Q624" i="3"/>
  <c r="G624" i="3"/>
  <c r="Q650" i="3"/>
  <c r="F650" i="3"/>
  <c r="Q642" i="3"/>
  <c r="I642" i="3"/>
  <c r="Q634" i="3"/>
  <c r="I634" i="3"/>
  <c r="R620" i="3"/>
  <c r="H620" i="3"/>
  <c r="T638" i="3"/>
  <c r="J638" i="3"/>
  <c r="Q619" i="3"/>
  <c r="J619" i="3"/>
  <c r="S637" i="3"/>
  <c r="I637" i="3"/>
  <c r="T627" i="3"/>
  <c r="I627" i="3"/>
  <c r="P623" i="3"/>
  <c r="F623" i="3"/>
  <c r="P649" i="3"/>
  <c r="I649" i="3"/>
  <c r="P641" i="3"/>
  <c r="G641" i="3"/>
  <c r="P633" i="3"/>
  <c r="H633" i="3"/>
  <c r="N622" i="3"/>
  <c r="K622" i="3"/>
  <c r="O648" i="3"/>
  <c r="H648" i="3"/>
  <c r="O640" i="3"/>
  <c r="K640" i="3"/>
  <c r="O632" i="3"/>
  <c r="I632" i="3"/>
  <c r="S621" i="3"/>
  <c r="M621" i="3"/>
  <c r="N647" i="3"/>
  <c r="H647" i="3"/>
  <c r="N639" i="3"/>
  <c r="F639" i="3"/>
  <c r="T631" i="3"/>
  <c r="L631" i="3"/>
  <c r="F646" i="3"/>
  <c r="Q618" i="3"/>
  <c r="G628" i="3"/>
  <c r="H643" i="3"/>
  <c r="K642" i="3"/>
  <c r="F638" i="3"/>
  <c r="F627" i="3"/>
  <c r="F633" i="3"/>
  <c r="H640" i="3"/>
  <c r="P639" i="3"/>
  <c r="J629" i="3"/>
  <c r="L635" i="3"/>
  <c r="L648" i="3"/>
  <c r="N646" i="3"/>
  <c r="J646" i="3"/>
  <c r="S630" i="3"/>
  <c r="F630" i="3"/>
  <c r="T645" i="3"/>
  <c r="I645" i="3"/>
  <c r="S629" i="3"/>
  <c r="K629" i="3"/>
  <c r="P618" i="3"/>
  <c r="J618" i="3"/>
  <c r="S644" i="3"/>
  <c r="G644" i="3"/>
  <c r="S636" i="3"/>
  <c r="L636" i="3"/>
  <c r="Q628" i="3"/>
  <c r="L628" i="3"/>
  <c r="T626" i="3"/>
  <c r="G626" i="3"/>
  <c r="S651" i="3"/>
  <c r="F651" i="3"/>
  <c r="S643" i="3"/>
  <c r="F643" i="3"/>
  <c r="S635" i="3"/>
  <c r="H635" i="3"/>
  <c r="R624" i="3"/>
  <c r="F624" i="3"/>
  <c r="R650" i="3"/>
  <c r="G650" i="3"/>
  <c r="R642" i="3"/>
  <c r="G642" i="3"/>
  <c r="R634" i="3"/>
  <c r="G634" i="3"/>
  <c r="S620" i="3"/>
  <c r="K620" i="3"/>
  <c r="N638" i="3"/>
  <c r="M638" i="3"/>
  <c r="R619" i="3"/>
  <c r="G619" i="3"/>
  <c r="T637" i="3"/>
  <c r="H637" i="3"/>
  <c r="O627" i="3"/>
  <c r="H627" i="3"/>
  <c r="Q623" i="3"/>
  <c r="I623" i="3"/>
  <c r="Q649" i="3"/>
  <c r="L649" i="3"/>
  <c r="Q641" i="3"/>
  <c r="M641" i="3"/>
  <c r="Q633" i="3"/>
  <c r="L633" i="3"/>
  <c r="O622" i="3"/>
  <c r="G622" i="3"/>
  <c r="P648" i="3"/>
  <c r="F648" i="3"/>
  <c r="P640" i="3"/>
  <c r="I640" i="3"/>
  <c r="P632" i="3"/>
  <c r="H632" i="3"/>
  <c r="T621" i="3"/>
  <c r="F621" i="3"/>
  <c r="O647" i="3"/>
  <c r="G647" i="3"/>
  <c r="O639" i="3"/>
  <c r="I639" i="3"/>
  <c r="N631" i="3"/>
  <c r="F631" i="3"/>
  <c r="O646" i="3"/>
  <c r="F629" i="3"/>
  <c r="G636" i="3"/>
  <c r="J651" i="3"/>
  <c r="H624" i="3"/>
  <c r="F634" i="3"/>
  <c r="S619" i="3"/>
  <c r="R623" i="3"/>
  <c r="L641" i="3"/>
  <c r="G648" i="3"/>
  <c r="J621" i="3"/>
  <c r="G631" i="3"/>
  <c r="K628" i="3"/>
  <c r="M642" i="3"/>
  <c r="M649" i="3"/>
  <c r="K621" i="3"/>
  <c r="N493" i="3"/>
  <c r="Q493" i="3"/>
  <c r="L493" i="3"/>
  <c r="J493" i="3"/>
  <c r="S493" i="3"/>
  <c r="T493" i="3"/>
  <c r="P493" i="3"/>
  <c r="H493" i="3"/>
  <c r="I493" i="3"/>
  <c r="F493" i="3"/>
  <c r="K493" i="3"/>
  <c r="M493" i="3"/>
  <c r="O493" i="3"/>
  <c r="R493" i="3"/>
  <c r="G493" i="3"/>
  <c r="AS676" i="3"/>
  <c r="AT676" i="3"/>
  <c r="AU676" i="3"/>
  <c r="AV676" i="3"/>
  <c r="AW676" i="3"/>
  <c r="AX676" i="3"/>
  <c r="AP676" i="3"/>
  <c r="AQ676" i="3"/>
  <c r="Z677" i="3"/>
  <c r="X677" i="3"/>
  <c r="Y677" i="3"/>
  <c r="X5" i="3"/>
  <c r="X676" i="3" s="1"/>
  <c r="Y5" i="3"/>
  <c r="Y676" i="3" s="1"/>
  <c r="Z5" i="3"/>
  <c r="Z676" i="3" s="1"/>
  <c r="W5" i="3"/>
  <c r="BA10" i="3" l="1"/>
  <c r="CO10" i="3" s="1"/>
  <c r="AZ10" i="3"/>
  <c r="AY10" i="3"/>
  <c r="B286" i="3"/>
  <c r="AW193" i="3"/>
  <c r="BQ193" i="3" s="1"/>
  <c r="AX249" i="3"/>
  <c r="AX193" i="3"/>
  <c r="BS193" i="3" s="1"/>
  <c r="BA193" i="3"/>
  <c r="BY193" i="3" s="1"/>
  <c r="CL193" i="3" s="1"/>
  <c r="AX286" i="3"/>
  <c r="AW317" i="3"/>
  <c r="BA177" i="3"/>
  <c r="BY177" i="3" s="1"/>
  <c r="CL177" i="3" s="1"/>
  <c r="AY249" i="3"/>
  <c r="AY193" i="3"/>
  <c r="BU193" i="3" s="1"/>
  <c r="AY177" i="3"/>
  <c r="BU177" i="3" s="1"/>
  <c r="AZ317" i="3"/>
  <c r="AY317" i="3"/>
  <c r="AW177" i="3"/>
  <c r="BQ177" i="3" s="1"/>
  <c r="BA249" i="3"/>
  <c r="AZ193" i="3"/>
  <c r="BW193" i="3" s="1"/>
  <c r="AX317" i="3"/>
  <c r="BA286" i="3"/>
  <c r="CJ286" i="3" s="1"/>
  <c r="CL286" i="3" s="1"/>
  <c r="AY286" i="3"/>
  <c r="AW249" i="3"/>
  <c r="AV249" i="3"/>
  <c r="AZ286" i="3"/>
  <c r="AU317" i="3"/>
  <c r="AP317" i="3"/>
  <c r="AQ317" i="3"/>
  <c r="AR317" i="3"/>
  <c r="AT317" i="3"/>
  <c r="AS317" i="3"/>
  <c r="AZ249" i="3"/>
  <c r="AX177" i="3"/>
  <c r="BS177" i="3" s="1"/>
  <c r="AV317" i="3"/>
  <c r="AP177" i="3"/>
  <c r="BC177" i="3" s="1"/>
  <c r="AQ177" i="3"/>
  <c r="BE177" i="3" s="1"/>
  <c r="AT177" i="3"/>
  <c r="BK177" i="3" s="1"/>
  <c r="AR177" i="3"/>
  <c r="BG177" i="3" s="1"/>
  <c r="AS177" i="3"/>
  <c r="BI177" i="3" s="1"/>
  <c r="AU177" i="3"/>
  <c r="BM177" i="3" s="1"/>
  <c r="BA317" i="3"/>
  <c r="CJ317" i="3" s="1"/>
  <c r="CL317" i="3" s="1"/>
  <c r="AZ177" i="3"/>
  <c r="BW177" i="3" s="1"/>
  <c r="AW286" i="3"/>
  <c r="AV177" i="3"/>
  <c r="BO177" i="3" s="1"/>
  <c r="AP249" i="3"/>
  <c r="AS249" i="3"/>
  <c r="AQ249" i="3"/>
  <c r="AU249" i="3"/>
  <c r="AT249" i="3"/>
  <c r="AR249" i="3"/>
  <c r="AL682" i="3"/>
  <c r="AK683" i="3"/>
  <c r="AK685" i="3"/>
  <c r="AJ685" i="3"/>
  <c r="AJ682" i="3"/>
  <c r="AK684" i="3"/>
  <c r="AJ684" i="3"/>
  <c r="AJ683" i="3"/>
  <c r="AJ686" i="3"/>
  <c r="AV8" i="3"/>
  <c r="AL683" i="3"/>
  <c r="AL684" i="3"/>
  <c r="AL686" i="3"/>
  <c r="AL685" i="3"/>
  <c r="AK682" i="3"/>
  <c r="AK686" i="3"/>
  <c r="BA428" i="3"/>
  <c r="CJ428" i="3" s="1"/>
  <c r="CL428" i="3" s="1"/>
  <c r="AQ297" i="3"/>
  <c r="AU421" i="3"/>
  <c r="AV211" i="3"/>
  <c r="AW225" i="3"/>
  <c r="AW145" i="3"/>
  <c r="BQ145" i="3" s="1"/>
  <c r="BA192" i="3"/>
  <c r="BY192" i="3" s="1"/>
  <c r="CL192" i="3" s="1"/>
  <c r="BA211" i="3"/>
  <c r="CJ211" i="3" s="1"/>
  <c r="CL211" i="3" s="1"/>
  <c r="BA48" i="3"/>
  <c r="CO48" i="3" s="1"/>
  <c r="BA207" i="3"/>
  <c r="CJ207" i="3" s="1"/>
  <c r="CL207" i="3" s="1"/>
  <c r="BA80" i="3"/>
  <c r="AU441" i="3"/>
  <c r="AU431" i="3"/>
  <c r="AW649" i="3"/>
  <c r="AV325" i="3"/>
  <c r="AW46" i="3"/>
  <c r="BA195" i="3"/>
  <c r="BY195" i="3" s="1"/>
  <c r="CL195" i="3" s="1"/>
  <c r="BA41" i="3"/>
  <c r="CO41" i="3" s="1"/>
  <c r="AQ341" i="3"/>
  <c r="AW651" i="3"/>
  <c r="AW427" i="3"/>
  <c r="AW87" i="3"/>
  <c r="BQ87" i="3" s="1"/>
  <c r="AW336" i="3"/>
  <c r="AW88" i="3"/>
  <c r="BQ88" i="3" s="1"/>
  <c r="AW82" i="3"/>
  <c r="BQ82" i="3" s="1"/>
  <c r="BA65" i="3"/>
  <c r="CJ65" i="3" s="1"/>
  <c r="CL65" i="3" s="1"/>
  <c r="BA88" i="3"/>
  <c r="BA368" i="3"/>
  <c r="CJ368" i="3" s="1"/>
  <c r="CL368" i="3" s="1"/>
  <c r="BA22" i="3"/>
  <c r="CJ22" i="3" s="1"/>
  <c r="CL22" i="3" s="1"/>
  <c r="BA180" i="3"/>
  <c r="BY180" i="3" s="1"/>
  <c r="CL180" i="3" s="1"/>
  <c r="AR624" i="3"/>
  <c r="AQ430" i="3"/>
  <c r="AQ78" i="3"/>
  <c r="BE78" i="3" s="1"/>
  <c r="AR41" i="3"/>
  <c r="AR23" i="3"/>
  <c r="AU357" i="3"/>
  <c r="AU335" i="3"/>
  <c r="AU30" i="3"/>
  <c r="AU504" i="3"/>
  <c r="AU171" i="3"/>
  <c r="AU144" i="3"/>
  <c r="AU78" i="3"/>
  <c r="AU503" i="3"/>
  <c r="AW260" i="3"/>
  <c r="AW169" i="3"/>
  <c r="BQ169" i="3" s="1"/>
  <c r="BA97" i="3"/>
  <c r="CJ97" i="3" s="1"/>
  <c r="BA348" i="3"/>
  <c r="CJ348" i="3" s="1"/>
  <c r="CL348" i="3" s="1"/>
  <c r="BA260" i="3"/>
  <c r="CJ260" i="3" s="1"/>
  <c r="CL260" i="3" s="1"/>
  <c r="BA503" i="3"/>
  <c r="CJ503" i="3" s="1"/>
  <c r="BA15" i="3"/>
  <c r="CJ15" i="3" s="1"/>
  <c r="CL15" i="3" s="1"/>
  <c r="AR618" i="3"/>
  <c r="AR633" i="3"/>
  <c r="AR631" i="3"/>
  <c r="AR646" i="3"/>
  <c r="AR510" i="3"/>
  <c r="AQ371" i="3"/>
  <c r="AQ392" i="3"/>
  <c r="BE392" i="3" s="1"/>
  <c r="BA460" i="3"/>
  <c r="CJ460" i="3" s="1"/>
  <c r="CL460" i="3" s="1"/>
  <c r="AQ436" i="3"/>
  <c r="BE436" i="3" s="1"/>
  <c r="AQ309" i="3"/>
  <c r="AQ213" i="3"/>
  <c r="AR213" i="3"/>
  <c r="AU403" i="3"/>
  <c r="AU279" i="3"/>
  <c r="AU353" i="3"/>
  <c r="AU276" i="3"/>
  <c r="AU437" i="3"/>
  <c r="AU271" i="3"/>
  <c r="AU347" i="3"/>
  <c r="AU219" i="3"/>
  <c r="AU16" i="3"/>
  <c r="AU42" i="3"/>
  <c r="AU456" i="3"/>
  <c r="AW645" i="3"/>
  <c r="AW143" i="3"/>
  <c r="BQ143" i="3" s="1"/>
  <c r="AW34" i="3"/>
  <c r="AW456" i="3"/>
  <c r="BA152" i="3"/>
  <c r="CJ152" i="3" s="1"/>
  <c r="CL152" i="3" s="1"/>
  <c r="BA245" i="3"/>
  <c r="CO245" i="3" s="1"/>
  <c r="BA363" i="3"/>
  <c r="CJ363" i="3" s="1"/>
  <c r="CL363" i="3" s="1"/>
  <c r="BA146" i="3"/>
  <c r="BY146" i="3" s="1"/>
  <c r="CL146" i="3" s="1"/>
  <c r="BA313" i="3"/>
  <c r="CJ313" i="3" s="1"/>
  <c r="CL313" i="3" s="1"/>
  <c r="BA279" i="3"/>
  <c r="CJ279" i="3" s="1"/>
  <c r="CL279" i="3" s="1"/>
  <c r="BA410" i="3"/>
  <c r="CJ410" i="3" s="1"/>
  <c r="CL410" i="3" s="1"/>
  <c r="BA276" i="3"/>
  <c r="CJ276" i="3" s="1"/>
  <c r="CL276" i="3" s="1"/>
  <c r="BA437" i="3"/>
  <c r="BY437" i="3" s="1"/>
  <c r="CL437" i="3" s="1"/>
  <c r="BA386" i="3"/>
  <c r="CJ386" i="3" s="1"/>
  <c r="CL386" i="3" s="1"/>
  <c r="BA274" i="3"/>
  <c r="CJ274" i="3" s="1"/>
  <c r="CL274" i="3" s="1"/>
  <c r="BA68" i="3"/>
  <c r="CJ68" i="3" s="1"/>
  <c r="CL68" i="3" s="1"/>
  <c r="BA346" i="3"/>
  <c r="CJ346" i="3" s="1"/>
  <c r="CL346" i="3" s="1"/>
  <c r="BA90" i="3"/>
  <c r="BY90" i="3" s="1"/>
  <c r="CL90" i="3" s="1"/>
  <c r="BA324" i="3"/>
  <c r="CJ324" i="3" s="1"/>
  <c r="CL324" i="3" s="1"/>
  <c r="AQ413" i="3"/>
  <c r="AP117" i="3"/>
  <c r="BC117" i="3" s="1"/>
  <c r="BA34" i="3"/>
  <c r="CJ34" i="3" s="1"/>
  <c r="CL34" i="3" s="1"/>
  <c r="BA349" i="3"/>
  <c r="CJ349" i="3" s="1"/>
  <c r="CL349" i="3" s="1"/>
  <c r="BA398" i="3"/>
  <c r="CJ398" i="3" s="1"/>
  <c r="CL398" i="3" s="1"/>
  <c r="AU341" i="3"/>
  <c r="BA425" i="3"/>
  <c r="CJ425" i="3" s="1"/>
  <c r="CL425" i="3" s="1"/>
  <c r="AQ342" i="3"/>
  <c r="AU325" i="3"/>
  <c r="BA56" i="3"/>
  <c r="CO56" i="3" s="1"/>
  <c r="BA456" i="3"/>
  <c r="CJ456" i="3" s="1"/>
  <c r="CL456" i="3" s="1"/>
  <c r="AR629" i="3"/>
  <c r="AQ361" i="3"/>
  <c r="AQ269" i="3"/>
  <c r="AQ416" i="3"/>
  <c r="AQ255" i="3"/>
  <c r="AR621" i="3"/>
  <c r="AR652" i="3"/>
  <c r="AR574" i="3"/>
  <c r="AQ444" i="3"/>
  <c r="AQ402" i="3"/>
  <c r="AP443" i="3"/>
  <c r="AQ426" i="3"/>
  <c r="AQ427" i="3"/>
  <c r="AQ447" i="3"/>
  <c r="AQ412" i="3"/>
  <c r="BE412" i="3" s="1"/>
  <c r="AQ363" i="3"/>
  <c r="AP328" i="3"/>
  <c r="AQ397" i="3"/>
  <c r="AP349" i="3"/>
  <c r="AQ440" i="3"/>
  <c r="BE440" i="3" s="1"/>
  <c r="AQ406" i="3"/>
  <c r="AP336" i="3"/>
  <c r="AQ393" i="3"/>
  <c r="AQ338" i="3"/>
  <c r="AP156" i="3"/>
  <c r="AQ347" i="3"/>
  <c r="AQ310" i="3"/>
  <c r="AQ364" i="3"/>
  <c r="AQ332" i="3"/>
  <c r="AQ160" i="3"/>
  <c r="BE160" i="3" s="1"/>
  <c r="AQ235" i="3"/>
  <c r="AQ104" i="3"/>
  <c r="BE104" i="3" s="1"/>
  <c r="AQ126" i="3"/>
  <c r="BE126" i="3" s="1"/>
  <c r="AR29" i="3"/>
  <c r="BG29" i="3" s="1"/>
  <c r="AT414" i="3"/>
  <c r="AT176" i="3"/>
  <c r="AU408" i="3"/>
  <c r="AU321" i="3"/>
  <c r="AT221" i="3"/>
  <c r="AU426" i="3"/>
  <c r="AU190" i="3"/>
  <c r="AU423" i="3"/>
  <c r="AR493" i="3"/>
  <c r="AQ432" i="3"/>
  <c r="AQ343" i="3"/>
  <c r="AQ265" i="3"/>
  <c r="AP252" i="3"/>
  <c r="AQ241" i="3"/>
  <c r="AP409" i="3"/>
  <c r="AP392" i="3"/>
  <c r="BC392" i="3" s="1"/>
  <c r="AQ329" i="3"/>
  <c r="AQ117" i="3"/>
  <c r="BE117" i="3" s="1"/>
  <c r="AQ94" i="3"/>
  <c r="BE94" i="3" s="1"/>
  <c r="AQ407" i="3"/>
  <c r="AQ443" i="3"/>
  <c r="AQ409" i="3"/>
  <c r="AQ333" i="3"/>
  <c r="AQ647" i="3"/>
  <c r="AR647" i="3"/>
  <c r="AR650" i="3"/>
  <c r="AR579" i="3"/>
  <c r="AQ358" i="3"/>
  <c r="AQ398" i="3"/>
  <c r="AQ324" i="3"/>
  <c r="AQ140" i="3"/>
  <c r="BE140" i="3" s="1"/>
  <c r="AQ106" i="3"/>
  <c r="BE106" i="3" s="1"/>
  <c r="AQ56" i="3"/>
  <c r="AQ68" i="3"/>
  <c r="AR315" i="3"/>
  <c r="AR68" i="3"/>
  <c r="AU436" i="3"/>
  <c r="BM436" i="3" s="1"/>
  <c r="AU201" i="3"/>
  <c r="AU245" i="3"/>
  <c r="AU361" i="3"/>
  <c r="AU358" i="3"/>
  <c r="AU443" i="3"/>
  <c r="AU274" i="3"/>
  <c r="AU122" i="3"/>
  <c r="AU137" i="3"/>
  <c r="AU199" i="3"/>
  <c r="AU238" i="3"/>
  <c r="AU25" i="3"/>
  <c r="AU493" i="3"/>
  <c r="AU50" i="3"/>
  <c r="AU12" i="3"/>
  <c r="BM12" i="3" s="1"/>
  <c r="AU513" i="3"/>
  <c r="AU22" i="3"/>
  <c r="AW571" i="3"/>
  <c r="AV443" i="3"/>
  <c r="AW424" i="3"/>
  <c r="AW377" i="3"/>
  <c r="AW265" i="3"/>
  <c r="AW301" i="3"/>
  <c r="AW160" i="3"/>
  <c r="BQ160" i="3" s="1"/>
  <c r="AW94" i="3"/>
  <c r="BQ94" i="3" s="1"/>
  <c r="AW26" i="3"/>
  <c r="AW43" i="3"/>
  <c r="AW187" i="3"/>
  <c r="BQ187" i="3" s="1"/>
  <c r="AW154" i="3"/>
  <c r="AW56" i="3"/>
  <c r="AZ510" i="3"/>
  <c r="BA515" i="3"/>
  <c r="CJ515" i="3" s="1"/>
  <c r="BA151" i="3"/>
  <c r="CJ151" i="3" s="1"/>
  <c r="CL151" i="3" s="1"/>
  <c r="BA240" i="3"/>
  <c r="CJ240" i="3" s="1"/>
  <c r="CL240" i="3" s="1"/>
  <c r="BA188" i="3"/>
  <c r="BY188" i="3" s="1"/>
  <c r="CL188" i="3" s="1"/>
  <c r="BA500" i="3"/>
  <c r="CO500" i="3" s="1"/>
  <c r="BA205" i="3"/>
  <c r="CJ205" i="3" s="1"/>
  <c r="CL205" i="3" s="1"/>
  <c r="BA37" i="3"/>
  <c r="CO37" i="3" s="1"/>
  <c r="BA92" i="3"/>
  <c r="BY92" i="3" s="1"/>
  <c r="CL92" i="3" s="1"/>
  <c r="BA258" i="3"/>
  <c r="CJ258" i="3" s="1"/>
  <c r="CL258" i="3" s="1"/>
  <c r="BA381" i="3"/>
  <c r="CJ381" i="3" s="1"/>
  <c r="CL381" i="3" s="1"/>
  <c r="BA178" i="3"/>
  <c r="BY178" i="3" s="1"/>
  <c r="CL178" i="3" s="1"/>
  <c r="BA275" i="3"/>
  <c r="CJ275" i="3" s="1"/>
  <c r="CL275" i="3" s="1"/>
  <c r="BA229" i="3"/>
  <c r="CO229" i="3" s="1"/>
  <c r="BA490" i="3"/>
  <c r="CB490" i="3" s="1"/>
  <c r="BA161" i="3"/>
  <c r="BY161" i="3" s="1"/>
  <c r="CL161" i="3" s="1"/>
  <c r="BA292" i="3"/>
  <c r="CJ292" i="3" s="1"/>
  <c r="CL292" i="3" s="1"/>
  <c r="BA32" i="3"/>
  <c r="CJ32" i="3" s="1"/>
  <c r="CL32" i="3" s="1"/>
  <c r="BA29" i="3"/>
  <c r="BA354" i="3"/>
  <c r="CJ354" i="3" s="1"/>
  <c r="CL354" i="3" s="1"/>
  <c r="BA148" i="3"/>
  <c r="BY148" i="3" s="1"/>
  <c r="CL148" i="3" s="1"/>
  <c r="BA450" i="3"/>
  <c r="CO450" i="3" s="1"/>
  <c r="BA189" i="3"/>
  <c r="BY189" i="3" s="1"/>
  <c r="CL189" i="3" s="1"/>
  <c r="BA247" i="3"/>
  <c r="CO247" i="3" s="1"/>
  <c r="AU337" i="3"/>
  <c r="AU165" i="3"/>
  <c r="AU420" i="3"/>
  <c r="AU334" i="3"/>
  <c r="AU331" i="3"/>
  <c r="AU115" i="3"/>
  <c r="AU414" i="3"/>
  <c r="AU328" i="3"/>
  <c r="AU91" i="3"/>
  <c r="AU254" i="3"/>
  <c r="AU85" i="3"/>
  <c r="AU61" i="3"/>
  <c r="AU164" i="3"/>
  <c r="AU111" i="3"/>
  <c r="AU202" i="3"/>
  <c r="AU243" i="3"/>
  <c r="AU105" i="3"/>
  <c r="AU644" i="3"/>
  <c r="AU641" i="3"/>
  <c r="AU52" i="3"/>
  <c r="AU627" i="3"/>
  <c r="AU57" i="3"/>
  <c r="AU51" i="3"/>
  <c r="AU374" i="3"/>
  <c r="AW410" i="3"/>
  <c r="AW158" i="3"/>
  <c r="BQ158" i="3" s="1"/>
  <c r="AW226" i="3"/>
  <c r="AW440" i="3"/>
  <c r="BQ440" i="3" s="1"/>
  <c r="AW77" i="3"/>
  <c r="BQ77" i="3" s="1"/>
  <c r="AW405" i="3"/>
  <c r="AV179" i="3"/>
  <c r="BO179" i="3" s="1"/>
  <c r="AW84" i="3"/>
  <c r="BQ84" i="3" s="1"/>
  <c r="AW337" i="3"/>
  <c r="AW52" i="3"/>
  <c r="AW105" i="3"/>
  <c r="BQ105" i="3" s="1"/>
  <c r="AW73" i="3"/>
  <c r="AW499" i="3"/>
  <c r="AX626" i="3"/>
  <c r="BA628" i="3"/>
  <c r="CJ628" i="3" s="1"/>
  <c r="AZ626" i="3"/>
  <c r="BA573" i="3"/>
  <c r="BA86" i="3"/>
  <c r="BY86" i="3" s="1"/>
  <c r="CL86" i="3" s="1"/>
  <c r="BA228" i="3"/>
  <c r="CO228" i="3" s="1"/>
  <c r="BA33" i="3"/>
  <c r="CJ33" i="3" s="1"/>
  <c r="CL33" i="3" s="1"/>
  <c r="BA312" i="3"/>
  <c r="CJ312" i="3" s="1"/>
  <c r="CL312" i="3" s="1"/>
  <c r="BA93" i="3"/>
  <c r="BY93" i="3" s="1"/>
  <c r="CL93" i="3" s="1"/>
  <c r="BA394" i="3"/>
  <c r="CJ394" i="3" s="1"/>
  <c r="CL394" i="3" s="1"/>
  <c r="BA45" i="3"/>
  <c r="CO45" i="3" s="1"/>
  <c r="BA332" i="3"/>
  <c r="CJ332" i="3" s="1"/>
  <c r="CL332" i="3" s="1"/>
  <c r="BA119" i="3"/>
  <c r="BY119" i="3" s="1"/>
  <c r="CL119" i="3" s="1"/>
  <c r="BA388" i="3"/>
  <c r="CJ388" i="3" s="1"/>
  <c r="CL388" i="3" s="1"/>
  <c r="BA147" i="3"/>
  <c r="CJ147" i="3" s="1"/>
  <c r="BA294" i="3"/>
  <c r="CJ294" i="3" s="1"/>
  <c r="CL294" i="3" s="1"/>
  <c r="BA233" i="3"/>
  <c r="CJ233" i="3" s="1"/>
  <c r="CL233" i="3" s="1"/>
  <c r="BA327" i="3"/>
  <c r="CJ327" i="3" s="1"/>
  <c r="CL327" i="3" s="1"/>
  <c r="BA134" i="3"/>
  <c r="BA399" i="3"/>
  <c r="CJ399" i="3" s="1"/>
  <c r="CL399" i="3" s="1"/>
  <c r="BA220" i="3"/>
  <c r="CO220" i="3" s="1"/>
  <c r="BA70" i="3"/>
  <c r="CJ70" i="3" s="1"/>
  <c r="CL70" i="3" s="1"/>
  <c r="BA375" i="3"/>
  <c r="CJ375" i="3" s="1"/>
  <c r="CL375" i="3" s="1"/>
  <c r="BA116" i="3"/>
  <c r="BY116" i="3" s="1"/>
  <c r="CL116" i="3" s="1"/>
  <c r="BA400" i="3"/>
  <c r="CJ400" i="3" s="1"/>
  <c r="CL400" i="3" s="1"/>
  <c r="BA204" i="3"/>
  <c r="BY204" i="3" s="1"/>
  <c r="CL204" i="3" s="1"/>
  <c r="BA434" i="3"/>
  <c r="BY434" i="3" s="1"/>
  <c r="CL434" i="3" s="1"/>
  <c r="BA319" i="3"/>
  <c r="CJ319" i="3" s="1"/>
  <c r="CL319" i="3" s="1"/>
  <c r="BA423" i="3"/>
  <c r="CJ423" i="3" s="1"/>
  <c r="CL423" i="3" s="1"/>
  <c r="BA129" i="3"/>
  <c r="BY129" i="3" s="1"/>
  <c r="CL129" i="3" s="1"/>
  <c r="BA293" i="3"/>
  <c r="CJ293" i="3" s="1"/>
  <c r="CL293" i="3" s="1"/>
  <c r="BA224" i="3"/>
  <c r="CJ224" i="3" s="1"/>
  <c r="CL224" i="3" s="1"/>
  <c r="BA181" i="3"/>
  <c r="BY181" i="3" s="1"/>
  <c r="CL181" i="3" s="1"/>
  <c r="BA446" i="3"/>
  <c r="CO446" i="3" s="1"/>
  <c r="BA58" i="3"/>
  <c r="CJ58" i="3" s="1"/>
  <c r="CL58" i="3" s="1"/>
  <c r="BA351" i="3"/>
  <c r="CJ351" i="3" s="1"/>
  <c r="CL351" i="3" s="1"/>
  <c r="BA79" i="3"/>
  <c r="BY79" i="3" s="1"/>
  <c r="CL79" i="3" s="1"/>
  <c r="BA389" i="3"/>
  <c r="CJ389" i="3" s="1"/>
  <c r="CL389" i="3" s="1"/>
  <c r="BA184" i="3"/>
  <c r="BY184" i="3" s="1"/>
  <c r="CL184" i="3" s="1"/>
  <c r="BA498" i="3"/>
  <c r="CO498" i="3" s="1"/>
  <c r="BA305" i="3"/>
  <c r="CJ305" i="3" s="1"/>
  <c r="CL305" i="3" s="1"/>
  <c r="BA83" i="3"/>
  <c r="BY83" i="3" s="1"/>
  <c r="CL83" i="3" s="1"/>
  <c r="BA385" i="3"/>
  <c r="CJ385" i="3" s="1"/>
  <c r="CL385" i="3" s="1"/>
  <c r="BA215" i="3"/>
  <c r="CJ215" i="3" s="1"/>
  <c r="CL215" i="3" s="1"/>
  <c r="BA212" i="3"/>
  <c r="CJ212" i="3" s="1"/>
  <c r="CL212" i="3" s="1"/>
  <c r="BA66" i="3"/>
  <c r="CJ66" i="3" s="1"/>
  <c r="CL66" i="3" s="1"/>
  <c r="BA359" i="3"/>
  <c r="CJ359" i="3" s="1"/>
  <c r="CL359" i="3" s="1"/>
  <c r="AZ8" i="3"/>
  <c r="AU349" i="3"/>
  <c r="AU314" i="3"/>
  <c r="AU310" i="3"/>
  <c r="AU396" i="3"/>
  <c r="AT118" i="3"/>
  <c r="BK118" i="3" s="1"/>
  <c r="AU393" i="3"/>
  <c r="AU118" i="3"/>
  <c r="AW407" i="3"/>
  <c r="AW219" i="3"/>
  <c r="AW257" i="3"/>
  <c r="AW325" i="3"/>
  <c r="AW54" i="3"/>
  <c r="AW165" i="3"/>
  <c r="BA510" i="3"/>
  <c r="CJ510" i="3" s="1"/>
  <c r="BA513" i="3"/>
  <c r="CJ513" i="3" s="1"/>
  <c r="BA133" i="3"/>
  <c r="BY133" i="3" s="1"/>
  <c r="CL133" i="3" s="1"/>
  <c r="BA360" i="3"/>
  <c r="CJ360" i="3" s="1"/>
  <c r="CL360" i="3" s="1"/>
  <c r="BA153" i="3"/>
  <c r="CJ153" i="3" s="1"/>
  <c r="CL153" i="3" s="1"/>
  <c r="BA417" i="3"/>
  <c r="CJ417" i="3" s="1"/>
  <c r="CL417" i="3" s="1"/>
  <c r="BA149" i="3"/>
  <c r="CJ149" i="3" s="1"/>
  <c r="CL149" i="3" s="1"/>
  <c r="BA222" i="3"/>
  <c r="CJ222" i="3" s="1"/>
  <c r="CL222" i="3" s="1"/>
  <c r="BA344" i="3"/>
  <c r="CJ344" i="3" s="1"/>
  <c r="CL344" i="3" s="1"/>
  <c r="BA226" i="3"/>
  <c r="CJ226" i="3" s="1"/>
  <c r="CL226" i="3" s="1"/>
  <c r="BA121" i="3"/>
  <c r="BY121" i="3" s="1"/>
  <c r="CL121" i="3" s="1"/>
  <c r="BA328" i="3"/>
  <c r="CJ328" i="3" s="1"/>
  <c r="CL328" i="3" s="1"/>
  <c r="AR206" i="3"/>
  <c r="AR170" i="3"/>
  <c r="BG170" i="3" s="1"/>
  <c r="AR118" i="3"/>
  <c r="BG118" i="3" s="1"/>
  <c r="AR142" i="3"/>
  <c r="BG142" i="3" s="1"/>
  <c r="AT398" i="3"/>
  <c r="AT152" i="3"/>
  <c r="AT62" i="3"/>
  <c r="AU329" i="3"/>
  <c r="AU241" i="3"/>
  <c r="AU146" i="3"/>
  <c r="AU631" i="3"/>
  <c r="AU269" i="3"/>
  <c r="AU103" i="3"/>
  <c r="AU124" i="3"/>
  <c r="AU163" i="3"/>
  <c r="AU510" i="3"/>
  <c r="AU623" i="3"/>
  <c r="AU54" i="3"/>
  <c r="AU382" i="3"/>
  <c r="AW647" i="3"/>
  <c r="AW392" i="3"/>
  <c r="BQ392" i="3" s="1"/>
  <c r="AW432" i="3"/>
  <c r="BQ432" i="3" s="1"/>
  <c r="AW401" i="3"/>
  <c r="AW133" i="3"/>
  <c r="BQ133" i="3" s="1"/>
  <c r="AW356" i="3"/>
  <c r="AW323" i="3"/>
  <c r="AW245" i="3"/>
  <c r="AW398" i="3"/>
  <c r="AW206" i="3"/>
  <c r="AW349" i="3"/>
  <c r="AW315" i="3"/>
  <c r="AW176" i="3"/>
  <c r="BQ176" i="3" s="1"/>
  <c r="AW144" i="3"/>
  <c r="BQ144" i="3" s="1"/>
  <c r="AW504" i="3"/>
  <c r="AW461" i="3"/>
  <c r="BA625" i="3"/>
  <c r="CJ625" i="3" s="1"/>
  <c r="BA126" i="3"/>
  <c r="BY126" i="3" s="1"/>
  <c r="CL126" i="3" s="1"/>
  <c r="BA176" i="3"/>
  <c r="BY176" i="3" s="1"/>
  <c r="CL176" i="3" s="1"/>
  <c r="BA339" i="3"/>
  <c r="CJ339" i="3" s="1"/>
  <c r="CL339" i="3" s="1"/>
  <c r="BA213" i="3"/>
  <c r="CJ213" i="3" s="1"/>
  <c r="CL213" i="3" s="1"/>
  <c r="BA71" i="3"/>
  <c r="CJ71" i="3" s="1"/>
  <c r="CL71" i="3" s="1"/>
  <c r="BA461" i="3"/>
  <c r="CJ461" i="3" s="1"/>
  <c r="BA123" i="3"/>
  <c r="BY123" i="3" s="1"/>
  <c r="CL123" i="3" s="1"/>
  <c r="BA409" i="3"/>
  <c r="CJ409" i="3" s="1"/>
  <c r="CL409" i="3" s="1"/>
  <c r="BA235" i="3"/>
  <c r="CJ235" i="3" s="1"/>
  <c r="CL235" i="3" s="1"/>
  <c r="BA106" i="3"/>
  <c r="BY106" i="3" s="1"/>
  <c r="CL106" i="3" s="1"/>
  <c r="BA371" i="3"/>
  <c r="CJ371" i="3" s="1"/>
  <c r="CL371" i="3" s="1"/>
  <c r="BA186" i="3"/>
  <c r="BY186" i="3" s="1"/>
  <c r="CL186" i="3" s="1"/>
  <c r="BA23" i="3"/>
  <c r="CJ23" i="3" s="1"/>
  <c r="CL23" i="3" s="1"/>
  <c r="BA112" i="3"/>
  <c r="BY112" i="3" s="1"/>
  <c r="CL112" i="3" s="1"/>
  <c r="BA163" i="3"/>
  <c r="BY163" i="3" s="1"/>
  <c r="CL163" i="3" s="1"/>
  <c r="AR56" i="3"/>
  <c r="AU277" i="3"/>
  <c r="AU448" i="3"/>
  <c r="AU117" i="3"/>
  <c r="AU488" i="3"/>
  <c r="AU100" i="3"/>
  <c r="AU252" i="3"/>
  <c r="AW124" i="3"/>
  <c r="BQ124" i="3" s="1"/>
  <c r="AW121" i="3"/>
  <c r="BQ121" i="3" s="1"/>
  <c r="AW16" i="3"/>
  <c r="BA352" i="3"/>
  <c r="CJ352" i="3" s="1"/>
  <c r="CL352" i="3" s="1"/>
  <c r="BA201" i="3"/>
  <c r="CJ201" i="3" s="1"/>
  <c r="BA237" i="3"/>
  <c r="CJ237" i="3" s="1"/>
  <c r="CL237" i="3" s="1"/>
  <c r="BA156" i="3"/>
  <c r="CO156" i="3" s="1"/>
  <c r="BA448" i="3"/>
  <c r="CO448" i="3" s="1"/>
  <c r="BA100" i="3"/>
  <c r="BY100" i="3" s="1"/>
  <c r="CL100" i="3" s="1"/>
  <c r="BA60" i="3"/>
  <c r="CJ60" i="3" s="1"/>
  <c r="CL60" i="3" s="1"/>
  <c r="BA206" i="3"/>
  <c r="CJ206" i="3" s="1"/>
  <c r="CL206" i="3" s="1"/>
  <c r="BA489" i="3"/>
  <c r="CB489" i="3" s="1"/>
  <c r="CL489" i="3" s="1"/>
  <c r="BA183" i="3"/>
  <c r="BY183" i="3" s="1"/>
  <c r="CL183" i="3" s="1"/>
  <c r="BA104" i="3"/>
  <c r="BY104" i="3" s="1"/>
  <c r="CL104" i="3" s="1"/>
  <c r="BA393" i="3"/>
  <c r="CJ393" i="3" s="1"/>
  <c r="CL393" i="3" s="1"/>
  <c r="BA404" i="3"/>
  <c r="CJ404" i="3" s="1"/>
  <c r="CL404" i="3" s="1"/>
  <c r="AU445" i="3"/>
  <c r="AU416" i="3"/>
  <c r="AU235" i="3"/>
  <c r="AU229" i="3"/>
  <c r="AU159" i="3"/>
  <c r="AU244" i="3"/>
  <c r="AU106" i="3"/>
  <c r="AU255" i="3"/>
  <c r="AU180" i="3"/>
  <c r="AU152" i="3"/>
  <c r="AW623" i="3"/>
  <c r="AW513" i="3"/>
  <c r="AW430" i="3"/>
  <c r="AW279" i="3"/>
  <c r="AW436" i="3"/>
  <c r="BQ436" i="3" s="1"/>
  <c r="AW274" i="3"/>
  <c r="AW393" i="3"/>
  <c r="AW14" i="3"/>
  <c r="AW300" i="3"/>
  <c r="BA647" i="3"/>
  <c r="CJ647" i="3" s="1"/>
  <c r="BA246" i="3"/>
  <c r="CO246" i="3" s="1"/>
  <c r="BA264" i="3"/>
  <c r="CJ264" i="3" s="1"/>
  <c r="CL264" i="3" s="1"/>
  <c r="BA108" i="3"/>
  <c r="BY108" i="3" s="1"/>
  <c r="CL108" i="3" s="1"/>
  <c r="BA427" i="3"/>
  <c r="CJ427" i="3" s="1"/>
  <c r="CL427" i="3" s="1"/>
  <c r="BA517" i="3"/>
  <c r="CJ517" i="3" s="1"/>
  <c r="CL517" i="3" s="1"/>
  <c r="BA127" i="3"/>
  <c r="BY127" i="3" s="1"/>
  <c r="CL127" i="3" s="1"/>
  <c r="BA257" i="3"/>
  <c r="CJ257" i="3" s="1"/>
  <c r="CL257" i="3" s="1"/>
  <c r="BA91" i="3"/>
  <c r="BY91" i="3" s="1"/>
  <c r="CL91" i="3" s="1"/>
  <c r="AP46" i="3"/>
  <c r="AQ72" i="3"/>
  <c r="AR46" i="3"/>
  <c r="AU392" i="3"/>
  <c r="BM392" i="3" s="1"/>
  <c r="AU324" i="3"/>
  <c r="AU59" i="3"/>
  <c r="AU407" i="3"/>
  <c r="AU315" i="3"/>
  <c r="AU398" i="3"/>
  <c r="AU206" i="3"/>
  <c r="AU203" i="3"/>
  <c r="AU217" i="3"/>
  <c r="AU183" i="3"/>
  <c r="AT68" i="3"/>
  <c r="AU34" i="3"/>
  <c r="AU379" i="3"/>
  <c r="AW448" i="3"/>
  <c r="AW103" i="3"/>
  <c r="BQ103" i="3" s="1"/>
  <c r="AW183" i="3"/>
  <c r="BQ183" i="3" s="1"/>
  <c r="BA607" i="3"/>
  <c r="CJ607" i="3" s="1"/>
  <c r="BA219" i="3"/>
  <c r="CJ219" i="3" s="1"/>
  <c r="CL219" i="3" s="1"/>
  <c r="BA72" i="3"/>
  <c r="CJ72" i="3" s="1"/>
  <c r="CL72" i="3" s="1"/>
  <c r="BA378" i="3"/>
  <c r="CJ378" i="3" s="1"/>
  <c r="CL378" i="3" s="1"/>
  <c r="BA158" i="3"/>
  <c r="BY158" i="3" s="1"/>
  <c r="CL158" i="3" s="1"/>
  <c r="BA231" i="3"/>
  <c r="CJ231" i="3" s="1"/>
  <c r="CL231" i="3" s="1"/>
  <c r="BA248" i="3"/>
  <c r="CJ248" i="3" s="1"/>
  <c r="CL248" i="3" s="1"/>
  <c r="BA52" i="3"/>
  <c r="CO52" i="3" s="1"/>
  <c r="BA26" i="3"/>
  <c r="CO26" i="3" s="1"/>
  <c r="BA347" i="3"/>
  <c r="CJ347" i="3" s="1"/>
  <c r="CL347" i="3" s="1"/>
  <c r="BA377" i="3"/>
  <c r="CJ377" i="3" s="1"/>
  <c r="CL377" i="3" s="1"/>
  <c r="BA407" i="3"/>
  <c r="CJ407" i="3" s="1"/>
  <c r="CL407" i="3" s="1"/>
  <c r="BA501" i="3"/>
  <c r="CJ501" i="3" s="1"/>
  <c r="AQ463" i="3"/>
  <c r="AW463" i="3"/>
  <c r="AX463" i="3"/>
  <c r="AX367" i="3"/>
  <c r="AU366" i="3"/>
  <c r="AZ366" i="3"/>
  <c r="AV153" i="3"/>
  <c r="AV44" i="3"/>
  <c r="AY463" i="3"/>
  <c r="AV463" i="3"/>
  <c r="AU391" i="3"/>
  <c r="AW391" i="3"/>
  <c r="BA366" i="3"/>
  <c r="CJ366" i="3" s="1"/>
  <c r="CL366" i="3" s="1"/>
  <c r="BA390" i="3"/>
  <c r="CJ390" i="3" s="1"/>
  <c r="CL390" i="3" s="1"/>
  <c r="AR366" i="3"/>
  <c r="AR390" i="3"/>
  <c r="AY366" i="3"/>
  <c r="AY390" i="3"/>
  <c r="AG683" i="3"/>
  <c r="AZ463" i="3"/>
  <c r="AZ367" i="3"/>
  <c r="AV367" i="3"/>
  <c r="AU390" i="3"/>
  <c r="AT366" i="3"/>
  <c r="AT390" i="3"/>
  <c r="AS366" i="3"/>
  <c r="AS390" i="3"/>
  <c r="AQ366" i="3"/>
  <c r="AQ390" i="3"/>
  <c r="AQ630" i="3"/>
  <c r="AP463" i="3"/>
  <c r="AX366" i="3"/>
  <c r="AV366" i="3"/>
  <c r="AV390" i="3"/>
  <c r="AG682" i="3"/>
  <c r="AG685" i="3"/>
  <c r="AG684" i="3"/>
  <c r="AX391" i="3"/>
  <c r="AP367" i="3"/>
  <c r="AZ391" i="3"/>
  <c r="AP629" i="3"/>
  <c r="AP424" i="3"/>
  <c r="AP76" i="3"/>
  <c r="BC76" i="3" s="1"/>
  <c r="AR341" i="3"/>
  <c r="AR252" i="3"/>
  <c r="AT445" i="3"/>
  <c r="AS336" i="3"/>
  <c r="AT284" i="3"/>
  <c r="AT244" i="3"/>
  <c r="AT255" i="3"/>
  <c r="AT180" i="3"/>
  <c r="BK180" i="3" s="1"/>
  <c r="AV430" i="3"/>
  <c r="AZ647" i="3"/>
  <c r="AT463" i="3"/>
  <c r="AW367" i="3"/>
  <c r="AX390" i="3"/>
  <c r="AP366" i="3"/>
  <c r="AW366" i="3"/>
  <c r="AW390" i="3"/>
  <c r="BA367" i="3"/>
  <c r="CJ367" i="3" s="1"/>
  <c r="CL367" i="3" s="1"/>
  <c r="BA391" i="3"/>
  <c r="CJ391" i="3" s="1"/>
  <c r="CL391" i="3" s="1"/>
  <c r="AR367" i="3"/>
  <c r="AR391" i="3"/>
  <c r="AY367" i="3"/>
  <c r="AY391" i="3"/>
  <c r="BA463" i="3"/>
  <c r="CJ463" i="3" s="1"/>
  <c r="CL463" i="3" s="1"/>
  <c r="AU463" i="3"/>
  <c r="AP391" i="3"/>
  <c r="AT367" i="3"/>
  <c r="AT391" i="3"/>
  <c r="AS367" i="3"/>
  <c r="AS391" i="3"/>
  <c r="AQ367" i="3"/>
  <c r="AQ391" i="3"/>
  <c r="AS463" i="3"/>
  <c r="AR463" i="3"/>
  <c r="AU367" i="3"/>
  <c r="AP390" i="3"/>
  <c r="AV391" i="3"/>
  <c r="AZ390" i="3"/>
  <c r="AG686" i="3"/>
  <c r="AQ305" i="3"/>
  <c r="AQ360" i="3"/>
  <c r="AQ260" i="3"/>
  <c r="AQ210" i="3"/>
  <c r="AQ169" i="3"/>
  <c r="BE169" i="3" s="1"/>
  <c r="AQ24" i="3"/>
  <c r="AU132" i="3"/>
  <c r="AU212" i="3"/>
  <c r="AU401" i="3"/>
  <c r="AR361" i="3"/>
  <c r="AS401" i="3"/>
  <c r="AZ651" i="3"/>
  <c r="AQ96" i="3"/>
  <c r="AR267" i="3"/>
  <c r="AR219" i="3"/>
  <c r="AR182" i="3"/>
  <c r="BG182" i="3" s="1"/>
  <c r="AR47" i="3"/>
  <c r="AT126" i="3"/>
  <c r="BK126" i="3" s="1"/>
  <c r="AP72" i="3"/>
  <c r="AT392" i="3"/>
  <c r="BK392" i="3" s="1"/>
  <c r="AS349" i="3"/>
  <c r="AT203" i="3"/>
  <c r="BK203" i="3" s="1"/>
  <c r="AT133" i="3"/>
  <c r="BK133" i="3" s="1"/>
  <c r="AT217" i="3"/>
  <c r="AR140" i="3"/>
  <c r="BG140" i="3" s="1"/>
  <c r="AR117" i="3"/>
  <c r="BG117" i="3" s="1"/>
  <c r="AQ123" i="3"/>
  <c r="BE123" i="3" s="1"/>
  <c r="AQ499" i="3"/>
  <c r="AR24" i="3"/>
  <c r="AR425" i="3"/>
  <c r="AW644" i="3"/>
  <c r="AW372" i="3"/>
  <c r="AV80" i="3"/>
  <c r="BO80" i="3" s="1"/>
  <c r="AP362" i="3"/>
  <c r="AP132" i="3"/>
  <c r="BC132" i="3" s="1"/>
  <c r="AQ650" i="3"/>
  <c r="AW489" i="3"/>
  <c r="AP437" i="3"/>
  <c r="BC437" i="3" s="1"/>
  <c r="AP438" i="3"/>
  <c r="BC438" i="3" s="1"/>
  <c r="AR438" i="3"/>
  <c r="BG438" i="3" s="1"/>
  <c r="AR404" i="3"/>
  <c r="AT402" i="3"/>
  <c r="AT313" i="3"/>
  <c r="AT399" i="3"/>
  <c r="AT310" i="3"/>
  <c r="AT396" i="3"/>
  <c r="AT307" i="3"/>
  <c r="AT393" i="3"/>
  <c r="AT304" i="3"/>
  <c r="AT198" i="3"/>
  <c r="BK198" i="3" s="1"/>
  <c r="AT128" i="3"/>
  <c r="BK128" i="3" s="1"/>
  <c r="AT253" i="3"/>
  <c r="AU248" i="3"/>
  <c r="AV652" i="3"/>
  <c r="AV307" i="3"/>
  <c r="AV419" i="3"/>
  <c r="AV264" i="3"/>
  <c r="AV369" i="3"/>
  <c r="AV335" i="3"/>
  <c r="AV222" i="3"/>
  <c r="AV90" i="3"/>
  <c r="BO90" i="3" s="1"/>
  <c r="AV297" i="3"/>
  <c r="AV257" i="3"/>
  <c r="AV221" i="3"/>
  <c r="AV363" i="3"/>
  <c r="AV331" i="3"/>
  <c r="AV218" i="3"/>
  <c r="AV360" i="3"/>
  <c r="AV328" i="3"/>
  <c r="AV251" i="3"/>
  <c r="AV214" i="3"/>
  <c r="AW24" i="3"/>
  <c r="AY648" i="3"/>
  <c r="AV146" i="3"/>
  <c r="BO146" i="3" s="1"/>
  <c r="AP333" i="3"/>
  <c r="AQ629" i="3"/>
  <c r="AT325" i="3"/>
  <c r="AY273" i="3"/>
  <c r="AP82" i="3"/>
  <c r="BC82" i="3" s="1"/>
  <c r="AQ67" i="3"/>
  <c r="AR350" i="3"/>
  <c r="AR160" i="3"/>
  <c r="BG160" i="3" s="1"/>
  <c r="AR229" i="3"/>
  <c r="AR183" i="3"/>
  <c r="BG183" i="3" s="1"/>
  <c r="AW363" i="3"/>
  <c r="AW146" i="3"/>
  <c r="BQ146" i="3" s="1"/>
  <c r="AS456" i="3"/>
  <c r="AV579" i="3"/>
  <c r="AR106" i="3"/>
  <c r="BG106" i="3" s="1"/>
  <c r="AU645" i="3"/>
  <c r="AP213" i="3"/>
  <c r="AW69" i="3"/>
  <c r="AR638" i="3"/>
  <c r="AP628" i="3"/>
  <c r="AQ8" i="3"/>
  <c r="AQ418" i="3"/>
  <c r="AQ259" i="3"/>
  <c r="AQ415" i="3"/>
  <c r="AQ395" i="3"/>
  <c r="AP215" i="3"/>
  <c r="AP208" i="3"/>
  <c r="AQ192" i="3"/>
  <c r="BE192" i="3" s="1"/>
  <c r="AQ218" i="3"/>
  <c r="AQ95" i="3"/>
  <c r="BE95" i="3" s="1"/>
  <c r="AQ71" i="3"/>
  <c r="AQ490" i="3"/>
  <c r="AQ39" i="3"/>
  <c r="AR231" i="3"/>
  <c r="AR194" i="3"/>
  <c r="BG194" i="3" s="1"/>
  <c r="AR257" i="3"/>
  <c r="AR189" i="3"/>
  <c r="BG189" i="3" s="1"/>
  <c r="AR208" i="3"/>
  <c r="AP623" i="3"/>
  <c r="AR627" i="3"/>
  <c r="AQ634" i="3"/>
  <c r="AR635" i="3"/>
  <c r="AQ368" i="3"/>
  <c r="AQ327" i="3"/>
  <c r="AQ312" i="3"/>
  <c r="AQ232" i="3"/>
  <c r="AQ200" i="3"/>
  <c r="BE200" i="3" s="1"/>
  <c r="AR499" i="3"/>
  <c r="AQ619" i="3"/>
  <c r="AR626" i="3"/>
  <c r="AR639" i="3"/>
  <c r="AR632" i="3"/>
  <c r="AR641" i="3"/>
  <c r="AR634" i="3"/>
  <c r="AQ351" i="3"/>
  <c r="AQ372" i="3"/>
  <c r="AQ449" i="3"/>
  <c r="AQ369" i="3"/>
  <c r="AQ308" i="3"/>
  <c r="AQ320" i="3"/>
  <c r="AQ207" i="3"/>
  <c r="AQ138" i="3"/>
  <c r="BE138" i="3" s="1"/>
  <c r="AQ116" i="3"/>
  <c r="BE116" i="3" s="1"/>
  <c r="AQ74" i="3"/>
  <c r="AQ637" i="3"/>
  <c r="AR651" i="3"/>
  <c r="AR644" i="3"/>
  <c r="AQ433" i="3"/>
  <c r="BE433" i="3" s="1"/>
  <c r="AQ434" i="3"/>
  <c r="BE434" i="3" s="1"/>
  <c r="AP348" i="3"/>
  <c r="AQ239" i="3"/>
  <c r="AQ233" i="3"/>
  <c r="AQ185" i="3"/>
  <c r="BE185" i="3" s="1"/>
  <c r="AQ155" i="3"/>
  <c r="BE155" i="3" s="1"/>
  <c r="AP172" i="3"/>
  <c r="BC172" i="3" s="1"/>
  <c r="AP207" i="3"/>
  <c r="AQ212" i="3"/>
  <c r="AP138" i="3"/>
  <c r="BC138" i="3" s="1"/>
  <c r="AQ79" i="3"/>
  <c r="BE79" i="3" s="1"/>
  <c r="AP75" i="3"/>
  <c r="AQ37" i="3"/>
  <c r="AR469" i="3"/>
  <c r="AR394" i="3"/>
  <c r="AR272" i="3"/>
  <c r="AR145" i="3"/>
  <c r="BG145" i="3" s="1"/>
  <c r="AR21" i="3"/>
  <c r="AR305" i="3"/>
  <c r="AR184" i="3"/>
  <c r="BG184" i="3" s="1"/>
  <c r="AR10" i="3"/>
  <c r="AR155" i="3"/>
  <c r="BG155" i="3" s="1"/>
  <c r="AR86" i="3"/>
  <c r="BG86" i="3" s="1"/>
  <c r="AR368" i="3"/>
  <c r="AR239" i="3"/>
  <c r="AR75" i="3"/>
  <c r="AR13" i="3"/>
  <c r="AU411" i="3"/>
  <c r="AS155" i="3"/>
  <c r="BI155" i="3" s="1"/>
  <c r="AT360" i="3"/>
  <c r="AS422" i="3"/>
  <c r="AU400" i="3"/>
  <c r="AU311" i="3"/>
  <c r="AU327" i="3"/>
  <c r="AT303" i="3"/>
  <c r="AU418" i="3"/>
  <c r="AT397" i="3"/>
  <c r="AU332" i="3"/>
  <c r="AU123" i="3"/>
  <c r="AT394" i="3"/>
  <c r="AU99" i="3"/>
  <c r="AT372" i="3"/>
  <c r="AU326" i="3"/>
  <c r="AT260" i="3"/>
  <c r="AU319" i="3"/>
  <c r="AT204" i="3"/>
  <c r="BK204" i="3" s="1"/>
  <c r="AU214" i="3"/>
  <c r="AU143" i="3"/>
  <c r="AR622" i="3"/>
  <c r="AP634" i="3"/>
  <c r="AR620" i="3"/>
  <c r="AR636" i="3"/>
  <c r="AR640" i="3"/>
  <c r="AR628" i="3"/>
  <c r="AR630" i="3"/>
  <c r="AR649" i="3"/>
  <c r="AR619" i="3"/>
  <c r="AR642" i="3"/>
  <c r="AQ446" i="3"/>
  <c r="AQ411" i="3"/>
  <c r="AQ422" i="3"/>
  <c r="AQ348" i="3"/>
  <c r="AQ38" i="3"/>
  <c r="AR461" i="3"/>
  <c r="AP635" i="3"/>
  <c r="AR637" i="3"/>
  <c r="AQ635" i="3"/>
  <c r="AQ295" i="3"/>
  <c r="AP294" i="3"/>
  <c r="AQ306" i="3"/>
  <c r="AQ53" i="3"/>
  <c r="AQ643" i="3"/>
  <c r="AQ636" i="3"/>
  <c r="AR645" i="3"/>
  <c r="AR643" i="3"/>
  <c r="AR648" i="3"/>
  <c r="AR623" i="3"/>
  <c r="AR573" i="3"/>
  <c r="AQ435" i="3"/>
  <c r="AQ410" i="3"/>
  <c r="AQ419" i="3"/>
  <c r="AP352" i="3"/>
  <c r="AQ326" i="3"/>
  <c r="AQ339" i="3"/>
  <c r="AP114" i="3"/>
  <c r="BC114" i="3" s="1"/>
  <c r="AQ209" i="3"/>
  <c r="AQ130" i="3"/>
  <c r="BE130" i="3" s="1"/>
  <c r="AQ161" i="3"/>
  <c r="BE161" i="3" s="1"/>
  <c r="AQ162" i="3"/>
  <c r="BE162" i="3" s="1"/>
  <c r="AQ225" i="3"/>
  <c r="AQ73" i="3"/>
  <c r="AQ83" i="3"/>
  <c r="BE83" i="3" s="1"/>
  <c r="AQ58" i="3"/>
  <c r="AR501" i="3"/>
  <c r="AR109" i="3"/>
  <c r="AR33" i="3"/>
  <c r="AR167" i="3"/>
  <c r="BG167" i="3" s="1"/>
  <c r="AR434" i="3"/>
  <c r="BG434" i="3" s="1"/>
  <c r="AR295" i="3"/>
  <c r="AU131" i="3"/>
  <c r="AU433" i="3"/>
  <c r="BM433" i="3" s="1"/>
  <c r="AU346" i="3"/>
  <c r="AU447" i="3"/>
  <c r="AU359" i="3"/>
  <c r="AU287" i="3"/>
  <c r="AU364" i="3"/>
  <c r="AU292" i="3"/>
  <c r="AS215" i="3"/>
  <c r="AU449" i="3"/>
  <c r="AU289" i="3"/>
  <c r="AU285" i="3"/>
  <c r="AU355" i="3"/>
  <c r="AU278" i="3"/>
  <c r="AU352" i="3"/>
  <c r="AU112" i="3"/>
  <c r="AT491" i="3"/>
  <c r="AT224" i="3"/>
  <c r="AT64" i="3"/>
  <c r="AU189" i="3"/>
  <c r="AU231" i="3"/>
  <c r="AU205" i="3"/>
  <c r="AU71" i="3"/>
  <c r="AU228" i="3"/>
  <c r="AT174" i="3"/>
  <c r="BK174" i="3" s="1"/>
  <c r="AS153" i="3"/>
  <c r="AU129" i="3"/>
  <c r="AS87" i="3"/>
  <c r="BI87" i="3" s="1"/>
  <c r="AT215" i="3"/>
  <c r="AT147" i="3"/>
  <c r="AT81" i="3"/>
  <c r="BK81" i="3" s="1"/>
  <c r="AU19" i="3"/>
  <c r="AU18" i="3"/>
  <c r="AU491" i="3"/>
  <c r="AU376" i="3"/>
  <c r="AW415" i="3"/>
  <c r="AW208" i="3"/>
  <c r="AW330" i="3"/>
  <c r="AV137" i="3"/>
  <c r="BO137" i="3" s="1"/>
  <c r="AW340" i="3"/>
  <c r="AW263" i="3"/>
  <c r="AV96" i="3"/>
  <c r="AW308" i="3"/>
  <c r="AW95" i="3"/>
  <c r="BQ95" i="3" s="1"/>
  <c r="AW262" i="3"/>
  <c r="AW167" i="3"/>
  <c r="BQ167" i="3" s="1"/>
  <c r="AW333" i="3"/>
  <c r="AW256" i="3"/>
  <c r="AV174" i="3"/>
  <c r="BO174" i="3" s="1"/>
  <c r="AW194" i="3"/>
  <c r="BQ194" i="3" s="1"/>
  <c r="AW62" i="3"/>
  <c r="AW173" i="3"/>
  <c r="BQ173" i="3" s="1"/>
  <c r="AW141" i="3"/>
  <c r="BQ141" i="3" s="1"/>
  <c r="AW75" i="3"/>
  <c r="AW114" i="3"/>
  <c r="BQ114" i="3" s="1"/>
  <c r="AW50" i="3"/>
  <c r="AW13" i="3"/>
  <c r="AW39" i="3"/>
  <c r="AW491" i="3"/>
  <c r="BA61" i="3"/>
  <c r="CJ61" i="3" s="1"/>
  <c r="CL61" i="3" s="1"/>
  <c r="BA362" i="3"/>
  <c r="CJ362" i="3" s="1"/>
  <c r="CL362" i="3" s="1"/>
  <c r="BA261" i="3"/>
  <c r="CJ261" i="3" s="1"/>
  <c r="CL261" i="3" s="1"/>
  <c r="BA358" i="3"/>
  <c r="CJ358" i="3" s="1"/>
  <c r="CL358" i="3" s="1"/>
  <c r="BA357" i="3"/>
  <c r="CJ357" i="3" s="1"/>
  <c r="CL357" i="3" s="1"/>
  <c r="BA101" i="3"/>
  <c r="BY101" i="3" s="1"/>
  <c r="CL101" i="3" s="1"/>
  <c r="BA402" i="3"/>
  <c r="CJ402" i="3" s="1"/>
  <c r="CL402" i="3" s="1"/>
  <c r="BA491" i="3"/>
  <c r="CB491" i="3" s="1"/>
  <c r="BA266" i="3"/>
  <c r="CJ266" i="3" s="1"/>
  <c r="CL266" i="3" s="1"/>
  <c r="BA107" i="3"/>
  <c r="BY107" i="3" s="1"/>
  <c r="CL107" i="3" s="1"/>
  <c r="BA182" i="3"/>
  <c r="BY182" i="3" s="1"/>
  <c r="CL182" i="3" s="1"/>
  <c r="BA341" i="3"/>
  <c r="CJ341" i="3" s="1"/>
  <c r="CL341" i="3" s="1"/>
  <c r="BA376" i="3"/>
  <c r="CJ376" i="3" s="1"/>
  <c r="CL376" i="3" s="1"/>
  <c r="BA168" i="3"/>
  <c r="BY168" i="3" s="1"/>
  <c r="CL168" i="3" s="1"/>
  <c r="BA75" i="3"/>
  <c r="CJ75" i="3" s="1"/>
  <c r="CL75" i="3" s="1"/>
  <c r="BA44" i="3"/>
  <c r="CO44" i="3" s="1"/>
  <c r="BA102" i="3"/>
  <c r="BY102" i="3" s="1"/>
  <c r="CL102" i="3" s="1"/>
  <c r="BA326" i="3"/>
  <c r="CJ326" i="3" s="1"/>
  <c r="CL326" i="3" s="1"/>
  <c r="BA53" i="3"/>
  <c r="CO53" i="3" s="1"/>
  <c r="BA350" i="3"/>
  <c r="CJ350" i="3" s="1"/>
  <c r="CL350" i="3" s="1"/>
  <c r="BA232" i="3"/>
  <c r="CJ232" i="3" s="1"/>
  <c r="CL232" i="3" s="1"/>
  <c r="AR74" i="3"/>
  <c r="AR58" i="3"/>
  <c r="AU450" i="3"/>
  <c r="AU362" i="3"/>
  <c r="AU397" i="3"/>
  <c r="AU402" i="3"/>
  <c r="AU313" i="3"/>
  <c r="AU399" i="3"/>
  <c r="AU198" i="3"/>
  <c r="AU128" i="3"/>
  <c r="AU64" i="3"/>
  <c r="AU267" i="3"/>
  <c r="AU125" i="3"/>
  <c r="AU74" i="3"/>
  <c r="AU253" i="3"/>
  <c r="AU215" i="3"/>
  <c r="AU81" i="3"/>
  <c r="AU185" i="3"/>
  <c r="AU31" i="3"/>
  <c r="AU383" i="3"/>
  <c r="AW419" i="3"/>
  <c r="AW369" i="3"/>
  <c r="AW297" i="3"/>
  <c r="AW218" i="3"/>
  <c r="AW214" i="3"/>
  <c r="BA30" i="3"/>
  <c r="CO30" i="3" s="1"/>
  <c r="BA338" i="3"/>
  <c r="CJ338" i="3" s="1"/>
  <c r="CL338" i="3" s="1"/>
  <c r="BA110" i="3"/>
  <c r="CJ110" i="3" s="1"/>
  <c r="CL110" i="3" s="1"/>
  <c r="BA419" i="3"/>
  <c r="CJ419" i="3" s="1"/>
  <c r="CL419" i="3" s="1"/>
  <c r="BA255" i="3"/>
  <c r="CJ255" i="3" s="1"/>
  <c r="CL255" i="3" s="1"/>
  <c r="BA82" i="3"/>
  <c r="BY82" i="3" s="1"/>
  <c r="CL82" i="3" s="1"/>
  <c r="BA284" i="3"/>
  <c r="CJ284" i="3" s="1"/>
  <c r="CL284" i="3" s="1"/>
  <c r="BA157" i="3"/>
  <c r="BY157" i="3" s="1"/>
  <c r="CL157" i="3" s="1"/>
  <c r="BA411" i="3"/>
  <c r="CJ411" i="3" s="1"/>
  <c r="CL411" i="3" s="1"/>
  <c r="BA73" i="3"/>
  <c r="CJ73" i="3" s="1"/>
  <c r="CL73" i="3" s="1"/>
  <c r="BA115" i="3"/>
  <c r="BY115" i="3" s="1"/>
  <c r="CL115" i="3" s="1"/>
  <c r="BA54" i="3"/>
  <c r="CO54" i="3" s="1"/>
  <c r="BA144" i="3"/>
  <c r="BY144" i="3" s="1"/>
  <c r="CL144" i="3" s="1"/>
  <c r="BA236" i="3"/>
  <c r="CJ236" i="3" s="1"/>
  <c r="CL236" i="3" s="1"/>
  <c r="BA270" i="3"/>
  <c r="CJ270" i="3" s="1"/>
  <c r="CL270" i="3" s="1"/>
  <c r="BA321" i="3"/>
  <c r="CJ321" i="3" s="1"/>
  <c r="CL321" i="3" s="1"/>
  <c r="BA395" i="3"/>
  <c r="CJ395" i="3" s="1"/>
  <c r="CL395" i="3" s="1"/>
  <c r="BA50" i="3"/>
  <c r="CO50" i="3" s="1"/>
  <c r="BA241" i="3"/>
  <c r="CJ241" i="3" s="1"/>
  <c r="CL241" i="3" s="1"/>
  <c r="AR185" i="3"/>
  <c r="BG185" i="3" s="1"/>
  <c r="AR138" i="3"/>
  <c r="BG138" i="3" s="1"/>
  <c r="AU351" i="3"/>
  <c r="AU350" i="3"/>
  <c r="AU344" i="3"/>
  <c r="AU270" i="3"/>
  <c r="AU101" i="3"/>
  <c r="AT33" i="3"/>
  <c r="AU195" i="3"/>
  <c r="AU127" i="3"/>
  <c r="AU63" i="3"/>
  <c r="AU150" i="3"/>
  <c r="AU469" i="3"/>
  <c r="AW435" i="3"/>
  <c r="BA259" i="3"/>
  <c r="CJ259" i="3" s="1"/>
  <c r="CL259" i="3" s="1"/>
  <c r="BA109" i="3"/>
  <c r="CJ109" i="3" s="1"/>
  <c r="CL109" i="3" s="1"/>
  <c r="BA396" i="3"/>
  <c r="CJ396" i="3" s="1"/>
  <c r="CL396" i="3" s="1"/>
  <c r="BA194" i="3"/>
  <c r="BY194" i="3" s="1"/>
  <c r="CL194" i="3" s="1"/>
  <c r="BA43" i="3"/>
  <c r="CO43" i="3" s="1"/>
  <c r="BA103" i="3"/>
  <c r="BY103" i="3" s="1"/>
  <c r="CL103" i="3" s="1"/>
  <c r="BA39" i="3"/>
  <c r="CO39" i="3" s="1"/>
  <c r="BA160" i="3"/>
  <c r="BY160" i="3" s="1"/>
  <c r="CL160" i="3" s="1"/>
  <c r="BA432" i="3"/>
  <c r="BY432" i="3" s="1"/>
  <c r="CL432" i="3" s="1"/>
  <c r="BA175" i="3"/>
  <c r="BY175" i="3" s="1"/>
  <c r="CL175" i="3" s="1"/>
  <c r="BA190" i="3"/>
  <c r="BY190" i="3" s="1"/>
  <c r="CL190" i="3" s="1"/>
  <c r="BA499" i="3"/>
  <c r="BA323" i="3"/>
  <c r="CJ323" i="3" s="1"/>
  <c r="CL323" i="3" s="1"/>
  <c r="BA415" i="3"/>
  <c r="CJ415" i="3" s="1"/>
  <c r="CL415" i="3" s="1"/>
  <c r="BA445" i="3"/>
  <c r="CO445" i="3" s="1"/>
  <c r="BA140" i="3"/>
  <c r="BY140" i="3" s="1"/>
  <c r="CL140" i="3" s="1"/>
  <c r="BA301" i="3"/>
  <c r="CJ301" i="3" s="1"/>
  <c r="CL301" i="3" s="1"/>
  <c r="BA353" i="3"/>
  <c r="CJ353" i="3" s="1"/>
  <c r="CL353" i="3" s="1"/>
  <c r="BA141" i="3"/>
  <c r="BY141" i="3" s="1"/>
  <c r="CL141" i="3" s="1"/>
  <c r="AU156" i="3"/>
  <c r="AT69" i="3"/>
  <c r="AS192" i="3"/>
  <c r="BI192" i="3" s="1"/>
  <c r="AS125" i="3"/>
  <c r="BI125" i="3" s="1"/>
  <c r="AU191" i="3"/>
  <c r="AU48" i="3"/>
  <c r="AU233" i="3"/>
  <c r="AT210" i="3"/>
  <c r="AU97" i="3"/>
  <c r="AU204" i="3"/>
  <c r="AT113" i="3"/>
  <c r="BK113" i="3" s="1"/>
  <c r="AU636" i="3"/>
  <c r="AU55" i="3"/>
  <c r="AU49" i="3"/>
  <c r="AT31" i="3"/>
  <c r="AW633" i="3"/>
  <c r="AV433" i="3"/>
  <c r="BO433" i="3" s="1"/>
  <c r="AV425" i="3"/>
  <c r="AW445" i="3"/>
  <c r="AW411" i="3"/>
  <c r="AW442" i="3"/>
  <c r="AW289" i="3"/>
  <c r="AW210" i="3"/>
  <c r="AW288" i="3"/>
  <c r="AW395" i="3"/>
  <c r="AW110" i="3"/>
  <c r="AW78" i="3"/>
  <c r="BQ78" i="3" s="1"/>
  <c r="AW190" i="3"/>
  <c r="BQ190" i="3" s="1"/>
  <c r="AW123" i="3"/>
  <c r="BQ123" i="3" s="1"/>
  <c r="AW23" i="3"/>
  <c r="AW170" i="3"/>
  <c r="BQ170" i="3" s="1"/>
  <c r="AW55" i="3"/>
  <c r="AW19" i="3"/>
  <c r="AY640" i="3"/>
  <c r="BA630" i="3"/>
  <c r="AZ514" i="3"/>
  <c r="BA320" i="3"/>
  <c r="CJ320" i="3" s="1"/>
  <c r="CL320" i="3" s="1"/>
  <c r="BA504" i="3"/>
  <c r="CJ504" i="3" s="1"/>
  <c r="BA418" i="3"/>
  <c r="CJ418" i="3" s="1"/>
  <c r="CL418" i="3" s="1"/>
  <c r="BA449" i="3"/>
  <c r="CO449" i="3" s="1"/>
  <c r="BA238" i="3"/>
  <c r="CJ238" i="3" s="1"/>
  <c r="CL238" i="3" s="1"/>
  <c r="BA69" i="3"/>
  <c r="CJ69" i="3" s="1"/>
  <c r="CL69" i="3" s="1"/>
  <c r="BA372" i="3"/>
  <c r="CJ372" i="3" s="1"/>
  <c r="CL372" i="3" s="1"/>
  <c r="BA131" i="3"/>
  <c r="BY131" i="3" s="1"/>
  <c r="CL131" i="3" s="1"/>
  <c r="BA295" i="3"/>
  <c r="CJ295" i="3" s="1"/>
  <c r="CL295" i="3" s="1"/>
  <c r="BA234" i="3"/>
  <c r="CJ234" i="3" s="1"/>
  <c r="CL234" i="3" s="1"/>
  <c r="BA200" i="3"/>
  <c r="BY200" i="3" s="1"/>
  <c r="CL200" i="3" s="1"/>
  <c r="BA24" i="3"/>
  <c r="CJ24" i="3" s="1"/>
  <c r="CL24" i="3" s="1"/>
  <c r="BA209" i="3"/>
  <c r="CJ209" i="3" s="1"/>
  <c r="CL209" i="3" s="1"/>
  <c r="BA55" i="3"/>
  <c r="CO55" i="3" s="1"/>
  <c r="BA159" i="3"/>
  <c r="BY159" i="3" s="1"/>
  <c r="CL159" i="3" s="1"/>
  <c r="BA51" i="3"/>
  <c r="CO51" i="3" s="1"/>
  <c r="BA356" i="3"/>
  <c r="CJ356" i="3" s="1"/>
  <c r="CL356" i="3" s="1"/>
  <c r="BA20" i="3"/>
  <c r="CO20" i="3" s="1"/>
  <c r="BA316" i="3"/>
  <c r="CJ316" i="3" s="1"/>
  <c r="CL316" i="3" s="1"/>
  <c r="BA447" i="3"/>
  <c r="CO447" i="3" s="1"/>
  <c r="BA309" i="3"/>
  <c r="CJ309" i="3" s="1"/>
  <c r="CL309" i="3" s="1"/>
  <c r="BA382" i="3"/>
  <c r="CJ382" i="3" s="1"/>
  <c r="CL382" i="3" s="1"/>
  <c r="BA170" i="3"/>
  <c r="BY170" i="3" s="1"/>
  <c r="CL170" i="3" s="1"/>
  <c r="BA516" i="3"/>
  <c r="CJ516" i="3" s="1"/>
  <c r="CL516" i="3" s="1"/>
  <c r="BA331" i="3"/>
  <c r="CJ331" i="3" s="1"/>
  <c r="CL331" i="3" s="1"/>
  <c r="BA76" i="3"/>
  <c r="BY76" i="3" s="1"/>
  <c r="CL76" i="3" s="1"/>
  <c r="BA365" i="3"/>
  <c r="CJ365" i="3" s="1"/>
  <c r="CL365" i="3" s="1"/>
  <c r="AR200" i="3"/>
  <c r="BG200" i="3" s="1"/>
  <c r="AR320" i="3"/>
  <c r="AR79" i="3"/>
  <c r="BG79" i="3" s="1"/>
  <c r="AR232" i="3"/>
  <c r="AR207" i="3"/>
  <c r="AT110" i="3"/>
  <c r="AU394" i="3"/>
  <c r="AU294" i="3"/>
  <c r="AU291" i="3"/>
  <c r="AU184" i="3"/>
  <c r="AU239" i="3"/>
  <c r="AU79" i="3"/>
  <c r="AU236" i="3"/>
  <c r="AU166" i="3"/>
  <c r="AU207" i="3"/>
  <c r="AU58" i="3"/>
  <c r="AU29" i="3"/>
  <c r="BM29" i="3" s="1"/>
  <c r="AW426" i="3"/>
  <c r="AW117" i="3"/>
  <c r="BQ117" i="3" s="1"/>
  <c r="AW21" i="3"/>
  <c r="BA67" i="3"/>
  <c r="CJ67" i="3" s="1"/>
  <c r="CL67" i="3" s="1"/>
  <c r="BA424" i="3"/>
  <c r="CJ424" i="3" s="1"/>
  <c r="CL424" i="3" s="1"/>
  <c r="BA63" i="3"/>
  <c r="CJ63" i="3" s="1"/>
  <c r="CL63" i="3" s="1"/>
  <c r="BA369" i="3"/>
  <c r="CJ369" i="3" s="1"/>
  <c r="CL369" i="3" s="1"/>
  <c r="BA433" i="3"/>
  <c r="BY433" i="3" s="1"/>
  <c r="CL433" i="3" s="1"/>
  <c r="BA502" i="3"/>
  <c r="CO502" i="3" s="1"/>
  <c r="BA308" i="3"/>
  <c r="CJ308" i="3" s="1"/>
  <c r="CL308" i="3" s="1"/>
  <c r="BA218" i="3"/>
  <c r="CJ218" i="3" s="1"/>
  <c r="CL218" i="3" s="1"/>
  <c r="BA150" i="3"/>
  <c r="CJ150" i="3" s="1"/>
  <c r="CL150" i="3" s="1"/>
  <c r="BA431" i="3"/>
  <c r="CJ431" i="3" s="1"/>
  <c r="CL431" i="3" s="1"/>
  <c r="BA78" i="3"/>
  <c r="BY78" i="3" s="1"/>
  <c r="CL78" i="3" s="1"/>
  <c r="BA379" i="3"/>
  <c r="CJ379" i="3" s="1"/>
  <c r="CL379" i="3" s="1"/>
  <c r="BA81" i="3"/>
  <c r="BY81" i="3" s="1"/>
  <c r="CL81" i="3" s="1"/>
  <c r="BA383" i="3"/>
  <c r="CJ383" i="3" s="1"/>
  <c r="CL383" i="3" s="1"/>
  <c r="BA64" i="3"/>
  <c r="CJ64" i="3" s="1"/>
  <c r="CL64" i="3" s="1"/>
  <c r="BA132" i="3"/>
  <c r="BY132" i="3" s="1"/>
  <c r="CL132" i="3" s="1"/>
  <c r="BA214" i="3"/>
  <c r="CJ214" i="3" s="1"/>
  <c r="CL214" i="3" s="1"/>
  <c r="BA243" i="3"/>
  <c r="CJ243" i="3" s="1"/>
  <c r="CL243" i="3" s="1"/>
  <c r="BA199" i="3"/>
  <c r="BY199" i="3" s="1"/>
  <c r="CL199" i="3" s="1"/>
  <c r="BA364" i="3"/>
  <c r="CJ364" i="3" s="1"/>
  <c r="CL364" i="3" s="1"/>
  <c r="AR498" i="3"/>
  <c r="AR130" i="3"/>
  <c r="BG130" i="3" s="1"/>
  <c r="AR53" i="3"/>
  <c r="AU67" i="3"/>
  <c r="AU435" i="3"/>
  <c r="AU348" i="3"/>
  <c r="AU345" i="3"/>
  <c r="AU209" i="3"/>
  <c r="AU157" i="3"/>
  <c r="AU162" i="3"/>
  <c r="AU10" i="3"/>
  <c r="AU113" i="3"/>
  <c r="AW641" i="3"/>
  <c r="AW379" i="3"/>
  <c r="AW85" i="3"/>
  <c r="BQ85" i="3" s="1"/>
  <c r="AW136" i="3"/>
  <c r="BQ136" i="3" s="1"/>
  <c r="AW162" i="3"/>
  <c r="BQ162" i="3" s="1"/>
  <c r="AW96" i="3"/>
  <c r="BA514" i="3"/>
  <c r="CJ514" i="3" s="1"/>
  <c r="CL514" i="3" s="1"/>
  <c r="BA304" i="3"/>
  <c r="CJ304" i="3" s="1"/>
  <c r="CL304" i="3" s="1"/>
  <c r="BA95" i="3"/>
  <c r="BY95" i="3" s="1"/>
  <c r="CL95" i="3" s="1"/>
  <c r="BA403" i="3"/>
  <c r="CJ403" i="3" s="1"/>
  <c r="CL403" i="3" s="1"/>
  <c r="BA198" i="3"/>
  <c r="BY198" i="3" s="1"/>
  <c r="CL198" i="3" s="1"/>
  <c r="BA13" i="3"/>
  <c r="CO13" i="3" s="1"/>
  <c r="BA303" i="3"/>
  <c r="CJ303" i="3" s="1"/>
  <c r="CL303" i="3" s="1"/>
  <c r="BA47" i="3"/>
  <c r="CO47" i="3" s="1"/>
  <c r="BA277" i="3"/>
  <c r="CJ277" i="3" s="1"/>
  <c r="CL277" i="3" s="1"/>
  <c r="BA137" i="3"/>
  <c r="BY137" i="3" s="1"/>
  <c r="CL137" i="3" s="1"/>
  <c r="BA439" i="3"/>
  <c r="BY439" i="3" s="1"/>
  <c r="CL439" i="3" s="1"/>
  <c r="BA203" i="3"/>
  <c r="BY203" i="3" s="1"/>
  <c r="CL203" i="3" s="1"/>
  <c r="BA314" i="3"/>
  <c r="CJ314" i="3" s="1"/>
  <c r="CL314" i="3" s="1"/>
  <c r="BA117" i="3"/>
  <c r="BY117" i="3" s="1"/>
  <c r="CL117" i="3" s="1"/>
  <c r="BA262" i="3"/>
  <c r="CJ262" i="3" s="1"/>
  <c r="CL262" i="3" s="1"/>
  <c r="BA96" i="3"/>
  <c r="CJ96" i="3" s="1"/>
  <c r="BA412" i="3"/>
  <c r="BY412" i="3" s="1"/>
  <c r="CL412" i="3" s="1"/>
  <c r="BA46" i="3"/>
  <c r="CO46" i="3" s="1"/>
  <c r="BA343" i="3"/>
  <c r="CJ343" i="3" s="1"/>
  <c r="CL343" i="3" s="1"/>
  <c r="BA179" i="3"/>
  <c r="BY179" i="3" s="1"/>
  <c r="CL179" i="3" s="1"/>
  <c r="BA221" i="3"/>
  <c r="CJ221" i="3" s="1"/>
  <c r="CL221" i="3" s="1"/>
  <c r="BA268" i="3"/>
  <c r="CJ268" i="3" s="1"/>
  <c r="CL268" i="3" s="1"/>
  <c r="BA85" i="3"/>
  <c r="BY85" i="3" s="1"/>
  <c r="CL85" i="3" s="1"/>
  <c r="BA387" i="3"/>
  <c r="CJ387" i="3" s="1"/>
  <c r="CL387" i="3" s="1"/>
  <c r="BA164" i="3"/>
  <c r="BY164" i="3" s="1"/>
  <c r="CL164" i="3" s="1"/>
  <c r="BA440" i="3"/>
  <c r="BY440" i="3" s="1"/>
  <c r="CL440" i="3" s="1"/>
  <c r="BA406" i="3"/>
  <c r="CJ406" i="3" s="1"/>
  <c r="CL406" i="3" s="1"/>
  <c r="BA128" i="3"/>
  <c r="BY128" i="3" s="1"/>
  <c r="CL128" i="3" s="1"/>
  <c r="BA185" i="3"/>
  <c r="BY185" i="3" s="1"/>
  <c r="CL185" i="3" s="1"/>
  <c r="AU395" i="3"/>
  <c r="AT268" i="3"/>
  <c r="AT86" i="3"/>
  <c r="BK86" i="3" s="1"/>
  <c r="AU316" i="3"/>
  <c r="AU320" i="3"/>
  <c r="AU404" i="3"/>
  <c r="AT185" i="3"/>
  <c r="BK185" i="3" s="1"/>
  <c r="AU312" i="3"/>
  <c r="AU232" i="3"/>
  <c r="AU138" i="3"/>
  <c r="AU116" i="3"/>
  <c r="AU268" i="3"/>
  <c r="AU53" i="3"/>
  <c r="AW345" i="3"/>
  <c r="AW191" i="3"/>
  <c r="BQ191" i="3" s="1"/>
  <c r="AW113" i="3"/>
  <c r="BQ113" i="3" s="1"/>
  <c r="AW81" i="3"/>
  <c r="BQ81" i="3" s="1"/>
  <c r="BA25" i="3"/>
  <c r="CJ25" i="3" s="1"/>
  <c r="CL25" i="3" s="1"/>
  <c r="BA337" i="3"/>
  <c r="CJ337" i="3" s="1"/>
  <c r="CL337" i="3" s="1"/>
  <c r="BA124" i="3"/>
  <c r="BY124" i="3" s="1"/>
  <c r="CL124" i="3" s="1"/>
  <c r="BA21" i="3"/>
  <c r="CO21" i="3" s="1"/>
  <c r="BA299" i="3"/>
  <c r="CJ299" i="3" s="1"/>
  <c r="CL299" i="3" s="1"/>
  <c r="BA340" i="3"/>
  <c r="CJ340" i="3" s="1"/>
  <c r="CL340" i="3" s="1"/>
  <c r="BA162" i="3"/>
  <c r="BY162" i="3" s="1"/>
  <c r="CL162" i="3" s="1"/>
  <c r="BA342" i="3"/>
  <c r="CJ342" i="3" s="1"/>
  <c r="CL342" i="3" s="1"/>
  <c r="BA217" i="3"/>
  <c r="CJ217" i="3" s="1"/>
  <c r="CL217" i="3" s="1"/>
  <c r="BA142" i="3"/>
  <c r="BY142" i="3" s="1"/>
  <c r="CL142" i="3" s="1"/>
  <c r="BA435" i="3"/>
  <c r="CJ435" i="3" s="1"/>
  <c r="CL435" i="3" s="1"/>
  <c r="BA225" i="3"/>
  <c r="CJ225" i="3" s="1"/>
  <c r="CL225" i="3" s="1"/>
  <c r="BA18" i="3"/>
  <c r="CO18" i="3" s="1"/>
  <c r="BA329" i="3"/>
  <c r="CJ329" i="3" s="1"/>
  <c r="CL329" i="3" s="1"/>
  <c r="BA118" i="3"/>
  <c r="BY118" i="3" s="1"/>
  <c r="CL118" i="3" s="1"/>
  <c r="BA210" i="3"/>
  <c r="CJ210" i="3" s="1"/>
  <c r="CL210" i="3" s="1"/>
  <c r="BA300" i="3"/>
  <c r="CJ300" i="3" s="1"/>
  <c r="CL300" i="3" s="1"/>
  <c r="BA273" i="3"/>
  <c r="CJ273" i="3" s="1"/>
  <c r="CL273" i="3" s="1"/>
  <c r="AT34" i="3"/>
  <c r="AS8" i="3"/>
  <c r="AT41" i="3"/>
  <c r="AV45" i="3"/>
  <c r="AV503" i="3"/>
  <c r="AP573" i="3"/>
  <c r="AP422" i="3"/>
  <c r="AT59" i="3"/>
  <c r="AV191" i="3"/>
  <c r="BO191" i="3" s="1"/>
  <c r="AP326" i="3"/>
  <c r="AQ314" i="3"/>
  <c r="AQ97" i="3"/>
  <c r="AQ62" i="3"/>
  <c r="AQ31" i="3"/>
  <c r="AR112" i="3"/>
  <c r="BG112" i="3" s="1"/>
  <c r="AR92" i="3"/>
  <c r="BG92" i="3" s="1"/>
  <c r="AR59" i="3"/>
  <c r="AR31" i="3"/>
  <c r="AR255" i="3"/>
  <c r="AR124" i="3"/>
  <c r="BG124" i="3" s="1"/>
  <c r="AR32" i="3"/>
  <c r="AR218" i="3"/>
  <c r="AU92" i="3"/>
  <c r="AS579" i="3"/>
  <c r="AT246" i="3"/>
  <c r="AT108" i="3"/>
  <c r="BK108" i="3" s="1"/>
  <c r="AT647" i="3"/>
  <c r="AU579" i="3"/>
  <c r="AW622" i="3"/>
  <c r="AV409" i="3"/>
  <c r="AV365" i="3"/>
  <c r="AW343" i="3"/>
  <c r="AW309" i="3"/>
  <c r="AW380" i="3"/>
  <c r="AW342" i="3"/>
  <c r="AW230" i="3"/>
  <c r="AW371" i="3"/>
  <c r="AW259" i="3"/>
  <c r="AW365" i="3"/>
  <c r="AV76" i="3"/>
  <c r="BO76" i="3" s="1"/>
  <c r="AW126" i="3"/>
  <c r="BQ126" i="3" s="1"/>
  <c r="AW120" i="3"/>
  <c r="BQ120" i="3" s="1"/>
  <c r="AW20" i="3"/>
  <c r="AQ170" i="3"/>
  <c r="BE170" i="3" s="1"/>
  <c r="AQ151" i="3"/>
  <c r="AR133" i="3"/>
  <c r="BG133" i="3" s="1"/>
  <c r="AR429" i="3"/>
  <c r="AR203" i="3"/>
  <c r="BG203" i="3" s="1"/>
  <c r="AR186" i="3"/>
  <c r="BG186" i="3" s="1"/>
  <c r="AT323" i="3"/>
  <c r="AW139" i="3"/>
  <c r="BQ139" i="3" s="1"/>
  <c r="AW41" i="3"/>
  <c r="AP268" i="3"/>
  <c r="AQ125" i="3"/>
  <c r="BE125" i="3" s="1"/>
  <c r="AU284" i="3"/>
  <c r="AU140" i="3"/>
  <c r="AU68" i="3"/>
  <c r="AW360" i="3"/>
  <c r="AW137" i="3"/>
  <c r="BQ137" i="3" s="1"/>
  <c r="AW118" i="3"/>
  <c r="BQ118" i="3" s="1"/>
  <c r="AW42" i="3"/>
  <c r="BA488" i="3"/>
  <c r="CB488" i="3" s="1"/>
  <c r="AQ355" i="3"/>
  <c r="AQ394" i="3"/>
  <c r="AQ303" i="3"/>
  <c r="AQ294" i="3"/>
  <c r="AQ119" i="3"/>
  <c r="BE119" i="3" s="1"/>
  <c r="AS434" i="3"/>
  <c r="BI434" i="3" s="1"/>
  <c r="AU439" i="3"/>
  <c r="BM439" i="3" s="1"/>
  <c r="AU356" i="3"/>
  <c r="AU434" i="3"/>
  <c r="AU170" i="3"/>
  <c r="AU237" i="3"/>
  <c r="AU60" i="3"/>
  <c r="AW488" i="3"/>
  <c r="AW361" i="3"/>
  <c r="AW291" i="3"/>
  <c r="AW252" i="3"/>
  <c r="AQ244" i="3"/>
  <c r="AQ180" i="3"/>
  <c r="BE180" i="3" s="1"/>
  <c r="AR456" i="3"/>
  <c r="AP49" i="3"/>
  <c r="AQ49" i="3"/>
  <c r="AU354" i="3"/>
  <c r="AU288" i="3"/>
  <c r="AU200" i="3"/>
  <c r="AU130" i="3"/>
  <c r="AU213" i="3"/>
  <c r="AT23" i="3"/>
  <c r="AU176" i="3"/>
  <c r="AU110" i="3"/>
  <c r="AU646" i="3"/>
  <c r="BA640" i="3"/>
  <c r="CJ640" i="3" s="1"/>
  <c r="AQ184" i="3"/>
  <c r="BE184" i="3" s="1"/>
  <c r="AQ148" i="3"/>
  <c r="BE148" i="3" s="1"/>
  <c r="AU430" i="3"/>
  <c r="AU432" i="3"/>
  <c r="BM432" i="3" s="1"/>
  <c r="AU425" i="3"/>
  <c r="AU210" i="3"/>
  <c r="AU640" i="3"/>
  <c r="AW437" i="3"/>
  <c r="BQ437" i="3" s="1"/>
  <c r="AW174" i="3"/>
  <c r="BQ174" i="3" s="1"/>
  <c r="AW38" i="3"/>
  <c r="AW149" i="3"/>
  <c r="AW64" i="3"/>
  <c r="AW30" i="3"/>
  <c r="BA493" i="3"/>
  <c r="CB493" i="3" s="1"/>
  <c r="BA649" i="3"/>
  <c r="CJ649" i="3" s="1"/>
  <c r="BA57" i="3"/>
  <c r="CO57" i="3" s="1"/>
  <c r="AU133" i="3"/>
  <c r="AU46" i="3"/>
  <c r="AT424" i="3"/>
  <c r="AS403" i="3"/>
  <c r="AS314" i="3"/>
  <c r="AT430" i="3"/>
  <c r="AT343" i="3"/>
  <c r="AT157" i="3"/>
  <c r="BK157" i="3" s="1"/>
  <c r="AT237" i="3"/>
  <c r="AT167" i="3"/>
  <c r="BK167" i="3" s="1"/>
  <c r="AT101" i="3"/>
  <c r="BK101" i="3" s="1"/>
  <c r="AT181" i="3"/>
  <c r="BK181" i="3" s="1"/>
  <c r="AS159" i="3"/>
  <c r="BI159" i="3" s="1"/>
  <c r="AT114" i="3"/>
  <c r="BK114" i="3" s="1"/>
  <c r="AS93" i="3"/>
  <c r="BI93" i="3" s="1"/>
  <c r="AS63" i="3"/>
  <c r="AS39" i="3"/>
  <c r="AV649" i="3"/>
  <c r="AV513" i="3"/>
  <c r="AP650" i="3"/>
  <c r="AP272" i="3"/>
  <c r="AP110" i="3"/>
  <c r="AP99" i="3"/>
  <c r="BC99" i="3" s="1"/>
  <c r="AP40" i="3"/>
  <c r="AQ488" i="3"/>
  <c r="AQ40" i="3"/>
  <c r="AP34" i="3"/>
  <c r="AR304" i="3"/>
  <c r="AT431" i="3"/>
  <c r="AS344" i="3"/>
  <c r="AS437" i="3"/>
  <c r="BI437" i="3" s="1"/>
  <c r="AT270" i="3"/>
  <c r="AT219" i="3"/>
  <c r="AS195" i="3"/>
  <c r="BI195" i="3" s="1"/>
  <c r="AT150" i="3"/>
  <c r="AS127" i="3"/>
  <c r="BI127" i="3" s="1"/>
  <c r="AT84" i="3"/>
  <c r="BK84" i="3" s="1"/>
  <c r="AT60" i="3"/>
  <c r="AT188" i="3"/>
  <c r="BK188" i="3" s="1"/>
  <c r="AT121" i="3"/>
  <c r="BK121" i="3" s="1"/>
  <c r="AT42" i="3"/>
  <c r="AV625" i="3"/>
  <c r="AT456" i="3"/>
  <c r="AS439" i="3"/>
  <c r="BI439" i="3" s="1"/>
  <c r="AS351" i="3"/>
  <c r="AS435" i="3"/>
  <c r="AS348" i="3"/>
  <c r="AS235" i="3"/>
  <c r="AS119" i="3"/>
  <c r="BI119" i="3" s="1"/>
  <c r="AS628" i="3"/>
  <c r="AY631" i="3"/>
  <c r="AS347" i="3"/>
  <c r="AS207" i="3"/>
  <c r="AX623" i="3"/>
  <c r="AP86" i="3"/>
  <c r="BC86" i="3" s="1"/>
  <c r="AR299" i="3"/>
  <c r="AR168" i="3"/>
  <c r="BG168" i="3" s="1"/>
  <c r="AS54" i="3"/>
  <c r="AP493" i="3"/>
  <c r="AQ644" i="3"/>
  <c r="AQ82" i="3"/>
  <c r="BE82" i="3" s="1"/>
  <c r="AU246" i="3"/>
  <c r="AU23" i="3"/>
  <c r="AW627" i="3"/>
  <c r="AW652" i="3"/>
  <c r="AV106" i="3"/>
  <c r="BO106" i="3" s="1"/>
  <c r="AW409" i="3"/>
  <c r="AW76" i="3"/>
  <c r="BQ76" i="3" s="1"/>
  <c r="AW10" i="3"/>
  <c r="AP325" i="3"/>
  <c r="AQ272" i="3"/>
  <c r="AQ268" i="3"/>
  <c r="AQ14" i="3"/>
  <c r="AS629" i="3"/>
  <c r="AW631" i="3"/>
  <c r="AW579" i="3"/>
  <c r="AW163" i="3"/>
  <c r="BQ163" i="3" s="1"/>
  <c r="AP434" i="3"/>
  <c r="BC434" i="3" s="1"/>
  <c r="AW493" i="3"/>
  <c r="AW642" i="3"/>
  <c r="AQ152" i="3"/>
  <c r="AW646" i="3"/>
  <c r="AW238" i="3"/>
  <c r="AW382" i="3"/>
  <c r="AQ172" i="3"/>
  <c r="BE172" i="3" s="1"/>
  <c r="AQ103" i="3"/>
  <c r="BE103" i="3" s="1"/>
  <c r="AU647" i="3"/>
  <c r="AU47" i="3"/>
  <c r="AP19" i="3"/>
  <c r="AQ383" i="3"/>
  <c r="AT314" i="3"/>
  <c r="AV627" i="3"/>
  <c r="AP579" i="3"/>
  <c r="BA242" i="3"/>
  <c r="CJ242" i="3" s="1"/>
  <c r="CL242" i="3" s="1"/>
  <c r="BA84" i="3"/>
  <c r="BY84" i="3" s="1"/>
  <c r="CL84" i="3" s="1"/>
  <c r="AQ325" i="3"/>
  <c r="AQ167" i="3"/>
  <c r="BE167" i="3" s="1"/>
  <c r="AP175" i="3"/>
  <c r="BC175" i="3" s="1"/>
  <c r="AQ12" i="3"/>
  <c r="BE12" i="3" s="1"/>
  <c r="AQ18" i="3"/>
  <c r="AR172" i="3"/>
  <c r="BG172" i="3" s="1"/>
  <c r="AT309" i="3"/>
  <c r="AU413" i="3"/>
  <c r="AT266" i="3"/>
  <c r="AT308" i="3"/>
  <c r="AU415" i="3"/>
  <c r="AT305" i="3"/>
  <c r="AS272" i="3"/>
  <c r="AU75" i="3"/>
  <c r="AU409" i="3"/>
  <c r="AT230" i="3"/>
  <c r="AT262" i="3"/>
  <c r="AT148" i="3"/>
  <c r="BK148" i="3" s="1"/>
  <c r="AU266" i="3"/>
  <c r="AS186" i="3"/>
  <c r="BI186" i="3" s="1"/>
  <c r="AT142" i="3"/>
  <c r="BK142" i="3" s="1"/>
  <c r="AT76" i="3"/>
  <c r="BK76" i="3" s="1"/>
  <c r="AU618" i="3"/>
  <c r="AT250" i="3"/>
  <c r="AT247" i="3"/>
  <c r="AW412" i="3"/>
  <c r="BQ412" i="3" s="1"/>
  <c r="AV47" i="3"/>
  <c r="AW213" i="3"/>
  <c r="AW324" i="3"/>
  <c r="AW285" i="3"/>
  <c r="AW142" i="3"/>
  <c r="BQ142" i="3" s="1"/>
  <c r="AW132" i="3"/>
  <c r="BQ132" i="3" s="1"/>
  <c r="AV140" i="3"/>
  <c r="BO140" i="3" s="1"/>
  <c r="AW284" i="3"/>
  <c r="AW209" i="3"/>
  <c r="AV130" i="3"/>
  <c r="BO130" i="3" s="1"/>
  <c r="AW277" i="3"/>
  <c r="AW108" i="3"/>
  <c r="BQ108" i="3" s="1"/>
  <c r="AW203" i="3"/>
  <c r="BQ203" i="3" s="1"/>
  <c r="AV60" i="3"/>
  <c r="AW59" i="3"/>
  <c r="AW104" i="3"/>
  <c r="BQ104" i="3" s="1"/>
  <c r="AW72" i="3"/>
  <c r="AW130" i="3"/>
  <c r="BQ130" i="3" s="1"/>
  <c r="BA638" i="3"/>
  <c r="CJ638" i="3" s="1"/>
  <c r="AX646" i="3"/>
  <c r="AZ618" i="3"/>
  <c r="BA624" i="3"/>
  <c r="BA632" i="3"/>
  <c r="BA644" i="3"/>
  <c r="CJ644" i="3" s="1"/>
  <c r="AY652" i="3"/>
  <c r="BV652" i="3" s="1"/>
  <c r="AZ579" i="3"/>
  <c r="BA392" i="3"/>
  <c r="BY392" i="3" s="1"/>
  <c r="CL392" i="3" s="1"/>
  <c r="BA139" i="3"/>
  <c r="BY139" i="3" s="1"/>
  <c r="CL139" i="3" s="1"/>
  <c r="BA285" i="3"/>
  <c r="CJ285" i="3" s="1"/>
  <c r="CL285" i="3" s="1"/>
  <c r="BA230" i="3"/>
  <c r="CJ230" i="3" s="1"/>
  <c r="BA310" i="3"/>
  <c r="CJ310" i="3" s="1"/>
  <c r="CL310" i="3" s="1"/>
  <c r="BA335" i="3"/>
  <c r="CJ335" i="3" s="1"/>
  <c r="CL335" i="3" s="1"/>
  <c r="BA298" i="3"/>
  <c r="CJ298" i="3" s="1"/>
  <c r="CL298" i="3" s="1"/>
  <c r="BA120" i="3"/>
  <c r="BY120" i="3" s="1"/>
  <c r="CL120" i="3" s="1"/>
  <c r="BA380" i="3"/>
  <c r="CJ380" i="3" s="1"/>
  <c r="CL380" i="3" s="1"/>
  <c r="BA250" i="3"/>
  <c r="CO250" i="3" s="1"/>
  <c r="AY488" i="3"/>
  <c r="AP312" i="3"/>
  <c r="AV416" i="3"/>
  <c r="AV407" i="3"/>
  <c r="AV118" i="3"/>
  <c r="BO118" i="3" s="1"/>
  <c r="AV54" i="3"/>
  <c r="AV165" i="3"/>
  <c r="BA401" i="3"/>
  <c r="CJ401" i="3" s="1"/>
  <c r="CL401" i="3" s="1"/>
  <c r="BA244" i="3"/>
  <c r="CO244" i="3" s="1"/>
  <c r="AP641" i="3"/>
  <c r="AQ442" i="3"/>
  <c r="AQ204" i="3"/>
  <c r="BE204" i="3" s="1"/>
  <c r="AR40" i="3"/>
  <c r="AU107" i="3"/>
  <c r="AT194" i="3"/>
  <c r="BK194" i="3" s="1"/>
  <c r="AT336" i="3"/>
  <c r="AU265" i="3"/>
  <c r="AU40" i="3"/>
  <c r="AU500" i="3"/>
  <c r="AW276" i="3"/>
  <c r="AW202" i="3"/>
  <c r="BQ202" i="3" s="1"/>
  <c r="AW396" i="3"/>
  <c r="AW235" i="3"/>
  <c r="BA579" i="3"/>
  <c r="CJ579" i="3" s="1"/>
  <c r="AZ513" i="3"/>
  <c r="BA173" i="3"/>
  <c r="BY173" i="3" s="1"/>
  <c r="CL173" i="3" s="1"/>
  <c r="BA19" i="3"/>
  <c r="CJ19" i="3" s="1"/>
  <c r="CL19" i="3" s="1"/>
  <c r="BA306" i="3"/>
  <c r="CJ306" i="3" s="1"/>
  <c r="CL306" i="3" s="1"/>
  <c r="BA361" i="3"/>
  <c r="CJ361" i="3" s="1"/>
  <c r="CL361" i="3" s="1"/>
  <c r="BA171" i="3"/>
  <c r="BY171" i="3" s="1"/>
  <c r="CL171" i="3" s="1"/>
  <c r="BA322" i="3"/>
  <c r="CJ322" i="3" s="1"/>
  <c r="CL322" i="3" s="1"/>
  <c r="BA422" i="3"/>
  <c r="CJ422" i="3" s="1"/>
  <c r="CL422" i="3" s="1"/>
  <c r="BA14" i="3"/>
  <c r="CJ14" i="3" s="1"/>
  <c r="CL14" i="3" s="1"/>
  <c r="AP619" i="3"/>
  <c r="AP116" i="3"/>
  <c r="BC116" i="3" s="1"/>
  <c r="AT349" i="3"/>
  <c r="AT450" i="3"/>
  <c r="AT362" i="3"/>
  <c r="AV42" i="3"/>
  <c r="AQ642" i="3"/>
  <c r="AP358" i="3"/>
  <c r="AP436" i="3"/>
  <c r="BC436" i="3" s="1"/>
  <c r="AP403" i="3"/>
  <c r="AP420" i="3"/>
  <c r="AP369" i="3"/>
  <c r="AP355" i="3"/>
  <c r="AP320" i="3"/>
  <c r="AP225" i="3"/>
  <c r="AP58" i="3"/>
  <c r="AQ66" i="3"/>
  <c r="AR330" i="3"/>
  <c r="AR347" i="3"/>
  <c r="AT448" i="3"/>
  <c r="AS450" i="3"/>
  <c r="AT405" i="3"/>
  <c r="AS362" i="3"/>
  <c r="AT316" i="3"/>
  <c r="AS290" i="3"/>
  <c r="AS444" i="3"/>
  <c r="AS356" i="3"/>
  <c r="AS279" i="3"/>
  <c r="AS441" i="3"/>
  <c r="AS353" i="3"/>
  <c r="AS276" i="3"/>
  <c r="AS350" i="3"/>
  <c r="AS271" i="3"/>
  <c r="AR116" i="3"/>
  <c r="BG116" i="3" s="1"/>
  <c r="AQ620" i="3"/>
  <c r="AP649" i="3"/>
  <c r="AS442" i="3"/>
  <c r="AS354" i="3"/>
  <c r="AS277" i="3"/>
  <c r="AT299" i="3"/>
  <c r="AS432" i="3"/>
  <c r="BI432" i="3" s="1"/>
  <c r="AT368" i="3"/>
  <c r="AS345" i="3"/>
  <c r="AT294" i="3"/>
  <c r="AS429" i="3"/>
  <c r="AT363" i="3"/>
  <c r="AS342" i="3"/>
  <c r="AT291" i="3"/>
  <c r="AT187" i="3"/>
  <c r="BK187" i="3" s="1"/>
  <c r="AT120" i="3"/>
  <c r="BK120" i="3" s="1"/>
  <c r="AT239" i="3"/>
  <c r="AS10" i="3"/>
  <c r="AR162" i="3"/>
  <c r="BG162" i="3" s="1"/>
  <c r="AR324" i="3"/>
  <c r="AT288" i="3"/>
  <c r="AT252" i="3"/>
  <c r="AT267" i="3"/>
  <c r="AT192" i="3"/>
  <c r="BK192" i="3" s="1"/>
  <c r="AT125" i="3"/>
  <c r="BK125" i="3" s="1"/>
  <c r="AT140" i="3"/>
  <c r="BK140" i="3" s="1"/>
  <c r="AT74" i="3"/>
  <c r="AQ631" i="3"/>
  <c r="AP571" i="3"/>
  <c r="AQ510" i="3"/>
  <c r="AQ396" i="3"/>
  <c r="AQ417" i="3"/>
  <c r="AP408" i="3"/>
  <c r="AP365" i="3"/>
  <c r="AP278" i="3"/>
  <c r="AQ304" i="3"/>
  <c r="AQ288" i="3"/>
  <c r="AQ262" i="3"/>
  <c r="AP253" i="3"/>
  <c r="AP171" i="3"/>
  <c r="BC171" i="3" s="1"/>
  <c r="AQ226" i="3"/>
  <c r="AQ111" i="3"/>
  <c r="BE111" i="3" s="1"/>
  <c r="AQ48" i="3"/>
  <c r="AP25" i="3"/>
  <c r="AR277" i="3"/>
  <c r="AR261" i="3"/>
  <c r="AR230" i="3"/>
  <c r="AR258" i="3"/>
  <c r="AU293" i="3"/>
  <c r="AS297" i="3"/>
  <c r="AT338" i="3"/>
  <c r="AU149" i="3"/>
  <c r="AS89" i="3"/>
  <c r="BI89" i="3" s="1"/>
  <c r="AU446" i="3"/>
  <c r="AS139" i="3"/>
  <c r="BI139" i="3" s="1"/>
  <c r="AU440" i="3"/>
  <c r="BM440" i="3" s="1"/>
  <c r="AT257" i="3"/>
  <c r="AU179" i="3"/>
  <c r="AU251" i="3"/>
  <c r="AU175" i="3"/>
  <c r="AU109" i="3"/>
  <c r="AU264" i="3"/>
  <c r="AT626" i="3"/>
  <c r="AS222" i="3"/>
  <c r="AU168" i="3"/>
  <c r="AU102" i="3"/>
  <c r="AU490" i="3"/>
  <c r="AS45" i="3"/>
  <c r="AU638" i="3"/>
  <c r="AT630" i="3"/>
  <c r="AQ607" i="3"/>
  <c r="AW234" i="3"/>
  <c r="AW429" i="3"/>
  <c r="AV172" i="3"/>
  <c r="BO172" i="3" s="1"/>
  <c r="AW417" i="3"/>
  <c r="AV272" i="3"/>
  <c r="AW292" i="3"/>
  <c r="AW381" i="3"/>
  <c r="AW266" i="3"/>
  <c r="AW231" i="3"/>
  <c r="AW186" i="3"/>
  <c r="BQ186" i="3" s="1"/>
  <c r="AV98" i="3"/>
  <c r="AW306" i="3"/>
  <c r="AV104" i="3"/>
  <c r="BO104" i="3" s="1"/>
  <c r="AW175" i="3"/>
  <c r="BQ175" i="3" s="1"/>
  <c r="AW227" i="3"/>
  <c r="BQ227" i="3" s="1"/>
  <c r="AW151" i="3"/>
  <c r="AV71" i="3"/>
  <c r="AW107" i="3"/>
  <c r="BQ107" i="3" s="1"/>
  <c r="AW148" i="3"/>
  <c r="BQ148" i="3" s="1"/>
  <c r="AW71" i="3"/>
  <c r="AZ643" i="3"/>
  <c r="AY637" i="3"/>
  <c r="AX650" i="3"/>
  <c r="BA650" i="3"/>
  <c r="CJ650" i="3" s="1"/>
  <c r="AZ619" i="3"/>
  <c r="BA622" i="3"/>
  <c r="CJ622" i="3" s="1"/>
  <c r="BA271" i="3"/>
  <c r="CJ271" i="3" s="1"/>
  <c r="CL271" i="3" s="1"/>
  <c r="BA413" i="3"/>
  <c r="CJ413" i="3" s="1"/>
  <c r="CL413" i="3" s="1"/>
  <c r="BA408" i="3"/>
  <c r="CJ408" i="3" s="1"/>
  <c r="CL408" i="3" s="1"/>
  <c r="BA441" i="3"/>
  <c r="CJ441" i="3" s="1"/>
  <c r="CL441" i="3" s="1"/>
  <c r="BA254" i="3"/>
  <c r="CJ254" i="3" s="1"/>
  <c r="CL254" i="3" s="1"/>
  <c r="BA40" i="3"/>
  <c r="CO40" i="3" s="1"/>
  <c r="BA334" i="3"/>
  <c r="CJ334" i="3" s="1"/>
  <c r="CL334" i="3" s="1"/>
  <c r="AQ359" i="3"/>
  <c r="AQ423" i="3"/>
  <c r="AQ316" i="3"/>
  <c r="AQ253" i="3"/>
  <c r="AR38" i="3"/>
  <c r="AR37" i="3"/>
  <c r="AU290" i="3"/>
  <c r="AU192" i="3"/>
  <c r="AU147" i="3"/>
  <c r="BA297" i="3"/>
  <c r="CJ297" i="3" s="1"/>
  <c r="CL297" i="3" s="1"/>
  <c r="BA16" i="3"/>
  <c r="CJ16" i="3" s="1"/>
  <c r="CL16" i="3" s="1"/>
  <c r="BA311" i="3"/>
  <c r="CJ311" i="3" s="1"/>
  <c r="CL311" i="3" s="1"/>
  <c r="BA290" i="3"/>
  <c r="CJ290" i="3" s="1"/>
  <c r="CL290" i="3" s="1"/>
  <c r="BA426" i="3"/>
  <c r="CJ426" i="3" s="1"/>
  <c r="CL426" i="3" s="1"/>
  <c r="BA166" i="3"/>
  <c r="BY166" i="3" s="1"/>
  <c r="CL166" i="3" s="1"/>
  <c r="BA94" i="3"/>
  <c r="BY94" i="3" s="1"/>
  <c r="CL94" i="3" s="1"/>
  <c r="BA397" i="3"/>
  <c r="CJ397" i="3" s="1"/>
  <c r="CL397" i="3" s="1"/>
  <c r="AQ403" i="3"/>
  <c r="AQ420" i="3"/>
  <c r="AQ439" i="3"/>
  <c r="BE439" i="3" s="1"/>
  <c r="AQ405" i="3"/>
  <c r="AQ414" i="3"/>
  <c r="AQ337" i="3"/>
  <c r="AQ290" i="3"/>
  <c r="AP200" i="3"/>
  <c r="BC200" i="3" s="1"/>
  <c r="AR73" i="3"/>
  <c r="AU83" i="3"/>
  <c r="AW346" i="3"/>
  <c r="AW150" i="3"/>
  <c r="AV63" i="3"/>
  <c r="AY646" i="3"/>
  <c r="BA98" i="3"/>
  <c r="CJ98" i="3" s="1"/>
  <c r="BA202" i="3"/>
  <c r="BY202" i="3" s="1"/>
  <c r="CL202" i="3" s="1"/>
  <c r="BA252" i="3"/>
  <c r="CJ252" i="3" s="1"/>
  <c r="CL252" i="3" s="1"/>
  <c r="BA172" i="3"/>
  <c r="BY172" i="3" s="1"/>
  <c r="CL172" i="3" s="1"/>
  <c r="BA405" i="3"/>
  <c r="CJ405" i="3" s="1"/>
  <c r="CL405" i="3" s="1"/>
  <c r="BA256" i="3"/>
  <c r="CJ256" i="3" s="1"/>
  <c r="CL256" i="3" s="1"/>
  <c r="BA130" i="3"/>
  <c r="BY130" i="3" s="1"/>
  <c r="CL130" i="3" s="1"/>
  <c r="BA420" i="3"/>
  <c r="CJ420" i="3" s="1"/>
  <c r="CL420" i="3" s="1"/>
  <c r="BA74" i="3"/>
  <c r="CJ74" i="3" s="1"/>
  <c r="CL74" i="3" s="1"/>
  <c r="AP344" i="3"/>
  <c r="AQ335" i="3"/>
  <c r="AP334" i="3"/>
  <c r="AQ399" i="3"/>
  <c r="AP423" i="3"/>
  <c r="AQ400" i="3"/>
  <c r="AQ401" i="3"/>
  <c r="AP211" i="3"/>
  <c r="AQ279" i="3"/>
  <c r="AQ165" i="3"/>
  <c r="AQ357" i="3"/>
  <c r="AP311" i="3"/>
  <c r="AQ182" i="3"/>
  <c r="BE182" i="3" s="1"/>
  <c r="AQ293" i="3"/>
  <c r="AQ284" i="3"/>
  <c r="AQ271" i="3"/>
  <c r="AQ220" i="3"/>
  <c r="AU412" i="3"/>
  <c r="BM412" i="3" s="1"/>
  <c r="AU322" i="3"/>
  <c r="AU406" i="3"/>
  <c r="AU80" i="3"/>
  <c r="AU77" i="3"/>
  <c r="AU90" i="3"/>
  <c r="AU169" i="3"/>
  <c r="AT82" i="3"/>
  <c r="BK82" i="3" s="1"/>
  <c r="AU136" i="3"/>
  <c r="AU70" i="3"/>
  <c r="AT32" i="3"/>
  <c r="AT648" i="3"/>
  <c r="AW439" i="3"/>
  <c r="BQ439" i="3" s="1"/>
  <c r="AW320" i="3"/>
  <c r="AW272" i="3"/>
  <c r="AW157" i="3"/>
  <c r="BQ157" i="3" s="1"/>
  <c r="AW91" i="3"/>
  <c r="BQ91" i="3" s="1"/>
  <c r="AW138" i="3"/>
  <c r="BQ138" i="3" s="1"/>
  <c r="AW200" i="3"/>
  <c r="BQ200" i="3" s="1"/>
  <c r="AW164" i="3"/>
  <c r="BQ164" i="3" s="1"/>
  <c r="AW98" i="3"/>
  <c r="BA637" i="3"/>
  <c r="CJ637" i="3" s="1"/>
  <c r="BA155" i="3"/>
  <c r="BY155" i="3" s="1"/>
  <c r="CL155" i="3" s="1"/>
  <c r="AR571" i="3"/>
  <c r="AP425" i="3"/>
  <c r="AQ429" i="3"/>
  <c r="AQ345" i="3"/>
  <c r="AQ448" i="3"/>
  <c r="AQ353" i="3"/>
  <c r="AQ334" i="3"/>
  <c r="AQ354" i="3"/>
  <c r="AQ319" i="3"/>
  <c r="AQ331" i="3"/>
  <c r="AP276" i="3"/>
  <c r="AP166" i="3"/>
  <c r="BC166" i="3" s="1"/>
  <c r="AQ150" i="3"/>
  <c r="AR419" i="3"/>
  <c r="AR225" i="3"/>
  <c r="AU369" i="3"/>
  <c r="AU372" i="3"/>
  <c r="AU299" i="3"/>
  <c r="AU368" i="3"/>
  <c r="AT14" i="3"/>
  <c r="AU363" i="3"/>
  <c r="AU360" i="3"/>
  <c r="AS38" i="3"/>
  <c r="AU66" i="3"/>
  <c r="AU37" i="3"/>
  <c r="AU15" i="3"/>
  <c r="AW447" i="3"/>
  <c r="AW422" i="3"/>
  <c r="AW125" i="3"/>
  <c r="BQ125" i="3" s="1"/>
  <c r="AW278" i="3"/>
  <c r="AW155" i="3"/>
  <c r="BQ155" i="3" s="1"/>
  <c r="AW89" i="3"/>
  <c r="BQ89" i="3" s="1"/>
  <c r="AW57" i="3"/>
  <c r="AV185" i="3"/>
  <c r="BO185" i="3" s="1"/>
  <c r="AV99" i="3"/>
  <c r="BO99" i="3" s="1"/>
  <c r="AV67" i="3"/>
  <c r="AZ641" i="3"/>
  <c r="BA639" i="3"/>
  <c r="CJ639" i="3" s="1"/>
  <c r="BA621" i="3"/>
  <c r="AY645" i="3"/>
  <c r="BA645" i="3"/>
  <c r="CJ645" i="3" s="1"/>
  <c r="AZ574" i="3"/>
  <c r="BA416" i="3"/>
  <c r="CJ416" i="3" s="1"/>
  <c r="CL416" i="3" s="1"/>
  <c r="BA414" i="3"/>
  <c r="CJ414" i="3" s="1"/>
  <c r="CL414" i="3" s="1"/>
  <c r="BA307" i="3"/>
  <c r="CJ307" i="3" s="1"/>
  <c r="CL307" i="3" s="1"/>
  <c r="BA59" i="3"/>
  <c r="CJ59" i="3" s="1"/>
  <c r="CL59" i="3" s="1"/>
  <c r="BA143" i="3"/>
  <c r="BY143" i="3" s="1"/>
  <c r="CL143" i="3" s="1"/>
  <c r="AQ627" i="3"/>
  <c r="AQ646" i="3"/>
  <c r="AQ441" i="3"/>
  <c r="AQ408" i="3"/>
  <c r="AP307" i="3"/>
  <c r="AP164" i="3"/>
  <c r="BC164" i="3" s="1"/>
  <c r="AQ243" i="3"/>
  <c r="AP232" i="3"/>
  <c r="AQ118" i="3"/>
  <c r="BE118" i="3" s="1"/>
  <c r="AU182" i="3"/>
  <c r="AS118" i="3"/>
  <c r="BI118" i="3" s="1"/>
  <c r="AU93" i="3"/>
  <c r="AU119" i="3"/>
  <c r="AU86" i="3"/>
  <c r="AS383" i="3"/>
  <c r="AW127" i="3"/>
  <c r="BQ127" i="3" s="1"/>
  <c r="BA619" i="3"/>
  <c r="CJ619" i="3" s="1"/>
  <c r="BA652" i="3"/>
  <c r="BZ652" i="3" s="1"/>
  <c r="BA17" i="3"/>
  <c r="CO17" i="3" s="1"/>
  <c r="BA111" i="3"/>
  <c r="BY111" i="3" s="1"/>
  <c r="CL111" i="3" s="1"/>
  <c r="BA239" i="3"/>
  <c r="CJ239" i="3" s="1"/>
  <c r="CL239" i="3" s="1"/>
  <c r="BA99" i="3"/>
  <c r="BY99" i="3" s="1"/>
  <c r="CL99" i="3" s="1"/>
  <c r="BA384" i="3"/>
  <c r="CJ384" i="3" s="1"/>
  <c r="CL384" i="3" s="1"/>
  <c r="BA430" i="3"/>
  <c r="CJ430" i="3" s="1"/>
  <c r="CL430" i="3" s="1"/>
  <c r="AQ437" i="3"/>
  <c r="BE437" i="3" s="1"/>
  <c r="AQ404" i="3"/>
  <c r="AQ421" i="3"/>
  <c r="AQ431" i="3"/>
  <c r="AQ350" i="3"/>
  <c r="AQ362" i="3"/>
  <c r="AQ330" i="3"/>
  <c r="AQ356" i="3"/>
  <c r="AQ217" i="3"/>
  <c r="AQ141" i="3"/>
  <c r="BE141" i="3" s="1"/>
  <c r="AR161" i="3"/>
  <c r="BG161" i="3" s="1"/>
  <c r="AT297" i="3"/>
  <c r="AS225" i="3"/>
  <c r="AU303" i="3"/>
  <c r="AU405" i="3"/>
  <c r="AT290" i="3"/>
  <c r="AU410" i="3"/>
  <c r="AU628" i="3"/>
  <c r="AU624" i="3"/>
  <c r="AU33" i="3"/>
  <c r="AW195" i="3"/>
  <c r="BQ195" i="3" s="1"/>
  <c r="AV112" i="3"/>
  <c r="BO112" i="3" s="1"/>
  <c r="AW166" i="3"/>
  <c r="BQ166" i="3" s="1"/>
  <c r="AW49" i="3"/>
  <c r="BA641" i="3"/>
  <c r="CJ641" i="3" s="1"/>
  <c r="BA333" i="3"/>
  <c r="CJ333" i="3" s="1"/>
  <c r="CL333" i="3" s="1"/>
  <c r="BA154" i="3"/>
  <c r="CJ154" i="3" s="1"/>
  <c r="CL154" i="3" s="1"/>
  <c r="BA315" i="3"/>
  <c r="CJ315" i="3" s="1"/>
  <c r="CL315" i="3" s="1"/>
  <c r="BA174" i="3"/>
  <c r="BY174" i="3" s="1"/>
  <c r="CL174" i="3" s="1"/>
  <c r="BA436" i="3"/>
  <c r="BY436" i="3" s="1"/>
  <c r="CL436" i="3" s="1"/>
  <c r="BA265" i="3"/>
  <c r="CJ265" i="3" s="1"/>
  <c r="CL265" i="3" s="1"/>
  <c r="BA421" i="3"/>
  <c r="CJ421" i="3" s="1"/>
  <c r="CL421" i="3" s="1"/>
  <c r="BA325" i="3"/>
  <c r="CJ325" i="3" s="1"/>
  <c r="CL325" i="3" s="1"/>
  <c r="BA136" i="3"/>
  <c r="BY136" i="3" s="1"/>
  <c r="CL136" i="3" s="1"/>
  <c r="BA208" i="3"/>
  <c r="CJ208" i="3" s="1"/>
  <c r="CL208" i="3" s="1"/>
  <c r="AX629" i="3"/>
  <c r="AZ517" i="3"/>
  <c r="AZ444" i="3"/>
  <c r="AU514" i="3"/>
  <c r="AU384" i="3"/>
  <c r="AX628" i="3"/>
  <c r="AY636" i="3"/>
  <c r="AR83" i="3"/>
  <c r="BG83" i="3" s="1"/>
  <c r="AT344" i="3"/>
  <c r="AZ646" i="3"/>
  <c r="AP368" i="3"/>
  <c r="AT183" i="3"/>
  <c r="BK183" i="3" s="1"/>
  <c r="AT116" i="3"/>
  <c r="BK116" i="3" s="1"/>
  <c r="AS68" i="3"/>
  <c r="AX571" i="3"/>
  <c r="AQ120" i="3"/>
  <c r="BE120" i="3" s="1"/>
  <c r="AR500" i="3"/>
  <c r="AS65" i="3"/>
  <c r="AU158" i="3"/>
  <c r="AU626" i="3"/>
  <c r="AW449" i="3"/>
  <c r="AW376" i="3"/>
  <c r="AW339" i="3"/>
  <c r="AQ425" i="3"/>
  <c r="AQ270" i="3"/>
  <c r="AQ263" i="3"/>
  <c r="AQ46" i="3"/>
  <c r="AS46" i="3"/>
  <c r="AW335" i="3"/>
  <c r="AW221" i="3"/>
  <c r="AW185" i="3"/>
  <c r="BQ185" i="3" s="1"/>
  <c r="AW99" i="3"/>
  <c r="BQ99" i="3" s="1"/>
  <c r="AW67" i="3"/>
  <c r="AW179" i="3"/>
  <c r="BQ179" i="3" s="1"/>
  <c r="BA629" i="3"/>
  <c r="BA626" i="3"/>
  <c r="CJ626" i="3" s="1"/>
  <c r="AZ273" i="3"/>
  <c r="BA87" i="3"/>
  <c r="BY87" i="3" s="1"/>
  <c r="CL87" i="3" s="1"/>
  <c r="BA113" i="3"/>
  <c r="BY113" i="3" s="1"/>
  <c r="CL113" i="3" s="1"/>
  <c r="BA289" i="3"/>
  <c r="CJ289" i="3" s="1"/>
  <c r="CL289" i="3" s="1"/>
  <c r="BA263" i="3"/>
  <c r="CJ263" i="3" s="1"/>
  <c r="CL263" i="3" s="1"/>
  <c r="AP263" i="3"/>
  <c r="AQ234" i="3"/>
  <c r="AQ173" i="3"/>
  <c r="BE173" i="3" s="1"/>
  <c r="AU419" i="3"/>
  <c r="AU338" i="3"/>
  <c r="AU444" i="3"/>
  <c r="AU257" i="3"/>
  <c r="AT218" i="3"/>
  <c r="AU188" i="3"/>
  <c r="AU121" i="3"/>
  <c r="AT379" i="3"/>
  <c r="AV448" i="3"/>
  <c r="AV414" i="3"/>
  <c r="AW31" i="3"/>
  <c r="AY571" i="3"/>
  <c r="BA288" i="3"/>
  <c r="CJ288" i="3" s="1"/>
  <c r="CL288" i="3" s="1"/>
  <c r="BA38" i="3"/>
  <c r="CO38" i="3" s="1"/>
  <c r="AP205" i="3"/>
  <c r="AQ221" i="3"/>
  <c r="AQ154" i="3"/>
  <c r="AQ107" i="3"/>
  <c r="BE107" i="3" s="1"/>
  <c r="AP127" i="3"/>
  <c r="BC127" i="3" s="1"/>
  <c r="AP143" i="3"/>
  <c r="BC143" i="3" s="1"/>
  <c r="AQ128" i="3"/>
  <c r="BE128" i="3" s="1"/>
  <c r="AQ52" i="3"/>
  <c r="AR504" i="3"/>
  <c r="AP16" i="3"/>
  <c r="AR15" i="3"/>
  <c r="AS268" i="3"/>
  <c r="AU211" i="3"/>
  <c r="AU226" i="3"/>
  <c r="AS261" i="3"/>
  <c r="AT642" i="3"/>
  <c r="AU573" i="3"/>
  <c r="AU633" i="3"/>
  <c r="AT24" i="3"/>
  <c r="AV636" i="3"/>
  <c r="AW621" i="3"/>
  <c r="AW446" i="3"/>
  <c r="AW434" i="3"/>
  <c r="BQ434" i="3" s="1"/>
  <c r="AW359" i="3"/>
  <c r="AW15" i="3"/>
  <c r="AW355" i="3"/>
  <c r="AW352" i="3"/>
  <c r="AW237" i="3"/>
  <c r="AZ642" i="3"/>
  <c r="AZ633" i="3"/>
  <c r="AQ344" i="3"/>
  <c r="AT232" i="3"/>
  <c r="AS267" i="3"/>
  <c r="AU145" i="3"/>
  <c r="AU139" i="3"/>
  <c r="AU73" i="3"/>
  <c r="AT155" i="3"/>
  <c r="BK155" i="3" s="1"/>
  <c r="AT89" i="3"/>
  <c r="BK89" i="3" s="1"/>
  <c r="AT624" i="3"/>
  <c r="AQ365" i="3"/>
  <c r="AP291" i="3"/>
  <c r="AQ254" i="3"/>
  <c r="AP270" i="3"/>
  <c r="AP202" i="3"/>
  <c r="BC202" i="3" s="1"/>
  <c r="AU422" i="3"/>
  <c r="AT499" i="3"/>
  <c r="AU221" i="3"/>
  <c r="AU32" i="3"/>
  <c r="AU607" i="3"/>
  <c r="AP379" i="3"/>
  <c r="AW404" i="3"/>
  <c r="AW425" i="3"/>
  <c r="AW338" i="3"/>
  <c r="AW433" i="3"/>
  <c r="BQ433" i="3" s="1"/>
  <c r="AW109" i="3"/>
  <c r="AW90" i="3"/>
  <c r="BQ90" i="3" s="1"/>
  <c r="AW8" i="3"/>
  <c r="BA633" i="3"/>
  <c r="AZ629" i="3"/>
  <c r="AV287" i="3"/>
  <c r="AQ621" i="3"/>
  <c r="AP651" i="3"/>
  <c r="AP644" i="3"/>
  <c r="AP630" i="3"/>
  <c r="AP440" i="3"/>
  <c r="BC440" i="3" s="1"/>
  <c r="AP406" i="3"/>
  <c r="AP364" i="3"/>
  <c r="AP332" i="3"/>
  <c r="AP305" i="3"/>
  <c r="AP210" i="3"/>
  <c r="AP203" i="3"/>
  <c r="BC203" i="3" s="1"/>
  <c r="AP163" i="3"/>
  <c r="BC163" i="3" s="1"/>
  <c r="AP151" i="3"/>
  <c r="AP126" i="3"/>
  <c r="BC126" i="3" s="1"/>
  <c r="AQ267" i="3"/>
  <c r="AQ349" i="3"/>
  <c r="AP624" i="3"/>
  <c r="AQ624" i="3"/>
  <c r="AQ229" i="3"/>
  <c r="AQ276" i="3"/>
  <c r="AP652" i="3"/>
  <c r="AP574" i="3"/>
  <c r="AP360" i="3"/>
  <c r="AP264" i="3"/>
  <c r="AP181" i="3"/>
  <c r="BC181" i="3" s="1"/>
  <c r="AP199" i="3"/>
  <c r="BC199" i="3" s="1"/>
  <c r="AP104" i="3"/>
  <c r="BC104" i="3" s="1"/>
  <c r="AP66" i="3"/>
  <c r="AQ90" i="3"/>
  <c r="BE90" i="3" s="1"/>
  <c r="AQ41" i="3"/>
  <c r="AP488" i="3"/>
  <c r="AQ190" i="3"/>
  <c r="BE190" i="3" s="1"/>
  <c r="AQ203" i="3"/>
  <c r="BE203" i="3" s="1"/>
  <c r="AP219" i="3"/>
  <c r="AP642" i="3"/>
  <c r="AP633" i="3"/>
  <c r="AP266" i="3"/>
  <c r="AP260" i="3"/>
  <c r="AP183" i="3"/>
  <c r="BC183" i="3" s="1"/>
  <c r="AQ291" i="3"/>
  <c r="AQ129" i="3"/>
  <c r="BE129" i="3" s="1"/>
  <c r="AQ69" i="3"/>
  <c r="AP60" i="3"/>
  <c r="AQ491" i="3"/>
  <c r="AP20" i="3"/>
  <c r="AQ13" i="3"/>
  <c r="AP57" i="3"/>
  <c r="AQ445" i="3"/>
  <c r="AP450" i="3"/>
  <c r="AR236" i="3"/>
  <c r="AR436" i="3"/>
  <c r="BG436" i="3" s="1"/>
  <c r="AR400" i="3"/>
  <c r="AR201" i="3"/>
  <c r="AR187" i="3"/>
  <c r="BG187" i="3" s="1"/>
  <c r="AR77" i="3"/>
  <c r="BG77" i="3" s="1"/>
  <c r="AR62" i="3"/>
  <c r="AR30" i="3"/>
  <c r="AR442" i="3"/>
  <c r="AR415" i="3"/>
  <c r="AR336" i="3"/>
  <c r="AR340" i="3"/>
  <c r="AR20" i="3"/>
  <c r="AR293" i="3"/>
  <c r="AR91" i="3"/>
  <c r="BG91" i="3" s="1"/>
  <c r="AR156" i="3"/>
  <c r="AR178" i="3"/>
  <c r="BG178" i="3" s="1"/>
  <c r="AR408" i="3"/>
  <c r="AQ322" i="3"/>
  <c r="AR57" i="3"/>
  <c r="AS393" i="3"/>
  <c r="AT328" i="3"/>
  <c r="AT426" i="3"/>
  <c r="AS405" i="3"/>
  <c r="AT340" i="3"/>
  <c r="AS316" i="3"/>
  <c r="AS188" i="3"/>
  <c r="BI188" i="3" s="1"/>
  <c r="AT423" i="3"/>
  <c r="AS402" i="3"/>
  <c r="AT337" i="3"/>
  <c r="AS313" i="3"/>
  <c r="AS163" i="3"/>
  <c r="BI163" i="3" s="1"/>
  <c r="AT420" i="3"/>
  <c r="AS399" i="3"/>
  <c r="AT334" i="3"/>
  <c r="AS310" i="3"/>
  <c r="AT417" i="3"/>
  <c r="AS396" i="3"/>
  <c r="AT331" i="3"/>
  <c r="AS307" i="3"/>
  <c r="AS113" i="3"/>
  <c r="BI113" i="3" s="1"/>
  <c r="AS136" i="3"/>
  <c r="BI136" i="3" s="1"/>
  <c r="AT91" i="3"/>
  <c r="BK91" i="3" s="1"/>
  <c r="AS70" i="3"/>
  <c r="AT154" i="3"/>
  <c r="AT88" i="3"/>
  <c r="BK88" i="3" s="1"/>
  <c r="AS256" i="3"/>
  <c r="AS60" i="3"/>
  <c r="AT644" i="3"/>
  <c r="AU651" i="3"/>
  <c r="AT635" i="3"/>
  <c r="AU637" i="3"/>
  <c r="AS381" i="3"/>
  <c r="AW638" i="3"/>
  <c r="AW619" i="3"/>
  <c r="AW630" i="3"/>
  <c r="AW626" i="3"/>
  <c r="AW228" i="3"/>
  <c r="AV178" i="3"/>
  <c r="BO178" i="3" s="1"/>
  <c r="AW305" i="3"/>
  <c r="AW224" i="3"/>
  <c r="AV72" i="3"/>
  <c r="AW295" i="3"/>
  <c r="AW220" i="3"/>
  <c r="AV502" i="3"/>
  <c r="AW501" i="3"/>
  <c r="AW181" i="3"/>
  <c r="BQ181" i="3" s="1"/>
  <c r="AU134" i="3"/>
  <c r="AX619" i="3"/>
  <c r="AY634" i="3"/>
  <c r="AY573" i="3"/>
  <c r="AY501" i="3"/>
  <c r="AQ144" i="3"/>
  <c r="BE144" i="3" s="1"/>
  <c r="AQ105" i="3"/>
  <c r="BE105" i="3" s="1"/>
  <c r="AR171" i="3"/>
  <c r="BG171" i="3" s="1"/>
  <c r="AR150" i="3"/>
  <c r="AR166" i="3"/>
  <c r="BG166" i="3" s="1"/>
  <c r="AR271" i="3"/>
  <c r="AR105" i="3"/>
  <c r="BG105" i="3" s="1"/>
  <c r="AU307" i="3"/>
  <c r="AU304" i="3"/>
  <c r="AU297" i="3"/>
  <c r="AT222" i="3"/>
  <c r="AU260" i="3"/>
  <c r="AU45" i="3"/>
  <c r="AU24" i="3"/>
  <c r="AU489" i="3"/>
  <c r="AU38" i="3"/>
  <c r="AU642" i="3"/>
  <c r="AW624" i="3"/>
  <c r="AW636" i="3"/>
  <c r="AW607" i="3"/>
  <c r="AW253" i="3"/>
  <c r="AW332" i="3"/>
  <c r="AW331" i="3"/>
  <c r="AW328" i="3"/>
  <c r="AW251" i="3"/>
  <c r="AW287" i="3"/>
  <c r="AW211" i="3"/>
  <c r="AW86" i="3"/>
  <c r="BQ86" i="3" s="1"/>
  <c r="AW33" i="3"/>
  <c r="AW469" i="3"/>
  <c r="AW112" i="3"/>
  <c r="BQ112" i="3" s="1"/>
  <c r="AW172" i="3"/>
  <c r="BQ172" i="3" s="1"/>
  <c r="AW63" i="3"/>
  <c r="AQ176" i="3"/>
  <c r="BE176" i="3" s="1"/>
  <c r="AQ219" i="3"/>
  <c r="AQ183" i="3"/>
  <c r="BE183" i="3" s="1"/>
  <c r="AQ143" i="3"/>
  <c r="BE143" i="3" s="1"/>
  <c r="AP144" i="3"/>
  <c r="BC144" i="3" s="1"/>
  <c r="AQ171" i="3"/>
  <c r="BE171" i="3" s="1"/>
  <c r="AQ127" i="3"/>
  <c r="BE127" i="3" s="1"/>
  <c r="AQ110" i="3"/>
  <c r="AQ115" i="3"/>
  <c r="BE115" i="3" s="1"/>
  <c r="AQ84" i="3"/>
  <c r="BE84" i="3" s="1"/>
  <c r="AR488" i="3"/>
  <c r="AR84" i="3"/>
  <c r="BG84" i="3" s="1"/>
  <c r="AR34" i="3"/>
  <c r="AR173" i="3"/>
  <c r="BG173" i="3" s="1"/>
  <c r="AR127" i="3"/>
  <c r="BG127" i="3" s="1"/>
  <c r="AR52" i="3"/>
  <c r="AS121" i="3"/>
  <c r="BI121" i="3" s="1"/>
  <c r="AU84" i="3"/>
  <c r="AU648" i="3"/>
  <c r="AU69" i="3"/>
  <c r="AW648" i="3"/>
  <c r="AW625" i="3"/>
  <c r="AV253" i="3"/>
  <c r="AW502" i="3"/>
  <c r="AW129" i="3"/>
  <c r="BQ129" i="3" s="1"/>
  <c r="AW97" i="3"/>
  <c r="AV384" i="3"/>
  <c r="AR441" i="3"/>
  <c r="AR243" i="3"/>
  <c r="AR262" i="3"/>
  <c r="AR448" i="3"/>
  <c r="AR48" i="3"/>
  <c r="AR61" i="3"/>
  <c r="AR444" i="3"/>
  <c r="AR279" i="3"/>
  <c r="AR107" i="3"/>
  <c r="BG107" i="3" s="1"/>
  <c r="AR319" i="3"/>
  <c r="AR195" i="3"/>
  <c r="BG195" i="3" s="1"/>
  <c r="AR421" i="3"/>
  <c r="AR270" i="3"/>
  <c r="AR212" i="3"/>
  <c r="AR151" i="3"/>
  <c r="AT357" i="3"/>
  <c r="AT190" i="3"/>
  <c r="BK190" i="3" s="1"/>
  <c r="AS165" i="3"/>
  <c r="AS254" i="3"/>
  <c r="AS61" i="3"/>
  <c r="AS504" i="3"/>
  <c r="AS641" i="3"/>
  <c r="AS627" i="3"/>
  <c r="AS500" i="3"/>
  <c r="AS574" i="3"/>
  <c r="AU625" i="3"/>
  <c r="AQ382" i="3"/>
  <c r="AQ515" i="3"/>
  <c r="AU218" i="3"/>
  <c r="AW628" i="3"/>
  <c r="AV607" i="3"/>
  <c r="AW327" i="3"/>
  <c r="AR514" i="3"/>
  <c r="AW212" i="3"/>
  <c r="AV24" i="3"/>
  <c r="AW66" i="3"/>
  <c r="AV385" i="3"/>
  <c r="AV134" i="3"/>
  <c r="BO134" i="3" s="1"/>
  <c r="AW134" i="3"/>
  <c r="BQ134" i="3" s="1"/>
  <c r="AY8" i="3"/>
  <c r="AQ186" i="3"/>
  <c r="BE186" i="3" s="1"/>
  <c r="AP133" i="3"/>
  <c r="BC133" i="3" s="1"/>
  <c r="AP115" i="3"/>
  <c r="BC115" i="3" s="1"/>
  <c r="AP83" i="3"/>
  <c r="BC83" i="3" s="1"/>
  <c r="AQ85" i="3"/>
  <c r="BE85" i="3" s="1"/>
  <c r="AQ47" i="3"/>
  <c r="AP42" i="3"/>
  <c r="AP502" i="3"/>
  <c r="AR502" i="3"/>
  <c r="AR356" i="3"/>
  <c r="AR290" i="3"/>
  <c r="AR126" i="3"/>
  <c r="BG126" i="3" s="1"/>
  <c r="AR43" i="3"/>
  <c r="AR276" i="3"/>
  <c r="AR253" i="3"/>
  <c r="AR198" i="3"/>
  <c r="BG198" i="3" s="1"/>
  <c r="AR144" i="3"/>
  <c r="BG144" i="3" s="1"/>
  <c r="AR85" i="3"/>
  <c r="BG85" i="3" s="1"/>
  <c r="AR489" i="3"/>
  <c r="AT419" i="3"/>
  <c r="AS243" i="3"/>
  <c r="AT439" i="3"/>
  <c r="BK439" i="3" s="1"/>
  <c r="AT351" i="3"/>
  <c r="AT78" i="3"/>
  <c r="BK78" i="3" s="1"/>
  <c r="AT51" i="3"/>
  <c r="AT258" i="3"/>
  <c r="AS161" i="3"/>
  <c r="BI161" i="3" s="1"/>
  <c r="AT225" i="3"/>
  <c r="AS53" i="3"/>
  <c r="AS47" i="3"/>
  <c r="AU21" i="3"/>
  <c r="AT489" i="3"/>
  <c r="AU14" i="3"/>
  <c r="AW374" i="3"/>
  <c r="AV400" i="3"/>
  <c r="AW321" i="3"/>
  <c r="AW207" i="3"/>
  <c r="AW116" i="3"/>
  <c r="BQ116" i="3" s="1"/>
  <c r="AW93" i="3"/>
  <c r="BQ93" i="3" s="1"/>
  <c r="AV86" i="3"/>
  <c r="BO86" i="3" s="1"/>
  <c r="AV33" i="3"/>
  <c r="AV469" i="3"/>
  <c r="AQ121" i="3"/>
  <c r="BE121" i="3" s="1"/>
  <c r="AQ98" i="3"/>
  <c r="AQ43" i="3"/>
  <c r="AQ26" i="3"/>
  <c r="AQ450" i="3"/>
  <c r="AR120" i="3"/>
  <c r="BG120" i="3" s="1"/>
  <c r="AR143" i="3"/>
  <c r="BG143" i="3" s="1"/>
  <c r="AR432" i="3"/>
  <c r="BG432" i="3" s="1"/>
  <c r="AR190" i="3"/>
  <c r="BG190" i="3" s="1"/>
  <c r="AR100" i="3"/>
  <c r="BG100" i="3" s="1"/>
  <c r="AR450" i="3"/>
  <c r="AR344" i="3"/>
  <c r="AR322" i="3"/>
  <c r="AR353" i="3"/>
  <c r="AR437" i="3"/>
  <c r="BG437" i="3" s="1"/>
  <c r="AR202" i="3"/>
  <c r="BG202" i="3" s="1"/>
  <c r="AR165" i="3"/>
  <c r="AR42" i="3"/>
  <c r="AR227" i="3"/>
  <c r="BG227" i="3" s="1"/>
  <c r="AR164" i="3"/>
  <c r="BG164" i="3" s="1"/>
  <c r="AR111" i="3"/>
  <c r="BG111" i="3" s="1"/>
  <c r="AR263" i="3"/>
  <c r="AR128" i="3"/>
  <c r="BG128" i="3" s="1"/>
  <c r="AR103" i="3"/>
  <c r="BG103" i="3" s="1"/>
  <c r="AR78" i="3"/>
  <c r="BG78" i="3" s="1"/>
  <c r="AR16" i="3"/>
  <c r="AS304" i="3"/>
  <c r="AS645" i="3"/>
  <c r="AT65" i="3"/>
  <c r="AU652" i="3"/>
  <c r="AU635" i="3"/>
  <c r="AU461" i="3"/>
  <c r="AT38" i="3"/>
  <c r="AR374" i="3"/>
  <c r="AQ379" i="3"/>
  <c r="AT383" i="3"/>
  <c r="AU222" i="3"/>
  <c r="AW312" i="3"/>
  <c r="AW397" i="3"/>
  <c r="AW351" i="3"/>
  <c r="AW319" i="3"/>
  <c r="AW119" i="3"/>
  <c r="BQ119" i="3" s="1"/>
  <c r="AW394" i="3"/>
  <c r="AW348" i="3"/>
  <c r="AW236" i="3"/>
  <c r="AW316" i="3"/>
  <c r="AW204" i="3"/>
  <c r="BQ204" i="3" s="1"/>
  <c r="AW313" i="3"/>
  <c r="AW344" i="3"/>
  <c r="AW267" i="3"/>
  <c r="AW307" i="3"/>
  <c r="AW70" i="3"/>
  <c r="AW198" i="3"/>
  <c r="BQ198" i="3" s="1"/>
  <c r="AW128" i="3"/>
  <c r="BQ128" i="3" s="1"/>
  <c r="AW156" i="3"/>
  <c r="AW58" i="3"/>
  <c r="AW385" i="3"/>
  <c r="BA643" i="3"/>
  <c r="CJ643" i="3" s="1"/>
  <c r="AQ211" i="3"/>
  <c r="AQ164" i="3"/>
  <c r="BE164" i="3" s="1"/>
  <c r="AQ227" i="3"/>
  <c r="BE227" i="3" s="1"/>
  <c r="AQ202" i="3"/>
  <c r="BE202" i="3" s="1"/>
  <c r="AQ166" i="3"/>
  <c r="BE166" i="3" s="1"/>
  <c r="AQ198" i="3"/>
  <c r="BE198" i="3" s="1"/>
  <c r="AQ133" i="3"/>
  <c r="BE133" i="3" s="1"/>
  <c r="AQ132" i="3"/>
  <c r="BE132" i="3" s="1"/>
  <c r="AP84" i="3"/>
  <c r="BC84" i="3" s="1"/>
  <c r="AR121" i="3"/>
  <c r="BG121" i="3" s="1"/>
  <c r="AR66" i="3"/>
  <c r="AR132" i="3"/>
  <c r="BG132" i="3" s="1"/>
  <c r="AS171" i="3"/>
  <c r="BI171" i="3" s="1"/>
  <c r="AU261" i="3"/>
  <c r="AU161" i="3"/>
  <c r="AU258" i="3"/>
  <c r="AU225" i="3"/>
  <c r="AU155" i="3"/>
  <c r="AU89" i="3"/>
  <c r="AT8" i="3"/>
  <c r="AU41" i="3"/>
  <c r="AU499" i="3"/>
  <c r="AW418" i="3"/>
  <c r="AW414" i="3"/>
  <c r="AW400" i="3"/>
  <c r="AW311" i="3"/>
  <c r="AW268" i="3"/>
  <c r="AW233" i="3"/>
  <c r="AW184" i="3"/>
  <c r="BQ184" i="3" s="1"/>
  <c r="AW45" i="3"/>
  <c r="AW503" i="3"/>
  <c r="AW384" i="3"/>
  <c r="AQ651" i="3"/>
  <c r="AP341" i="3"/>
  <c r="AQ257" i="3"/>
  <c r="AP258" i="3"/>
  <c r="AQ328" i="3"/>
  <c r="AQ264" i="3"/>
  <c r="AQ189" i="3"/>
  <c r="BE189" i="3" s="1"/>
  <c r="AQ266" i="3"/>
  <c r="AP191" i="3"/>
  <c r="BC191" i="3" s="1"/>
  <c r="AQ251" i="3"/>
  <c r="AP236" i="3"/>
  <c r="AQ181" i="3"/>
  <c r="BE181" i="3" s="1"/>
  <c r="AP139" i="3"/>
  <c r="BC139" i="3" s="1"/>
  <c r="AP113" i="3"/>
  <c r="BC113" i="3" s="1"/>
  <c r="AQ174" i="3"/>
  <c r="BE174" i="3" s="1"/>
  <c r="AQ230" i="3"/>
  <c r="AQ205" i="3"/>
  <c r="AQ137" i="3"/>
  <c r="BE137" i="3" s="1"/>
  <c r="AQ199" i="3"/>
  <c r="BE199" i="3" s="1"/>
  <c r="AQ163" i="3"/>
  <c r="BE163" i="3" s="1"/>
  <c r="AP95" i="3"/>
  <c r="BC95" i="3" s="1"/>
  <c r="AQ145" i="3"/>
  <c r="BE145" i="3" s="1"/>
  <c r="AQ91" i="3"/>
  <c r="BE91" i="3" s="1"/>
  <c r="AQ142" i="3"/>
  <c r="BE142" i="3" s="1"/>
  <c r="AQ424" i="3"/>
  <c r="AQ274" i="3"/>
  <c r="AP222" i="3"/>
  <c r="AQ168" i="3"/>
  <c r="BE168" i="3" s="1"/>
  <c r="AQ208" i="3"/>
  <c r="AP188" i="3"/>
  <c r="BC188" i="3" s="1"/>
  <c r="AP417" i="3"/>
  <c r="AQ346" i="3"/>
  <c r="AQ340" i="3"/>
  <c r="AQ313" i="3"/>
  <c r="AQ336" i="3"/>
  <c r="AQ214" i="3"/>
  <c r="AQ245" i="3"/>
  <c r="AQ236" i="3"/>
  <c r="AQ201" i="3"/>
  <c r="AQ206" i="3"/>
  <c r="AP395" i="3"/>
  <c r="AP262" i="3"/>
  <c r="AP129" i="3"/>
  <c r="BC129" i="3" s="1"/>
  <c r="AP137" i="3"/>
  <c r="BC137" i="3" s="1"/>
  <c r="AQ88" i="3"/>
  <c r="BE88" i="3" s="1"/>
  <c r="AQ147" i="3"/>
  <c r="AQ113" i="3"/>
  <c r="BE113" i="3" s="1"/>
  <c r="AQ81" i="3"/>
  <c r="BE81" i="3" s="1"/>
  <c r="AP71" i="3"/>
  <c r="AQ65" i="3"/>
  <c r="AQ51" i="3"/>
  <c r="AP503" i="3"/>
  <c r="AP69" i="3"/>
  <c r="AQ54" i="3"/>
  <c r="AP490" i="3"/>
  <c r="AR503" i="3"/>
  <c r="AR113" i="3"/>
  <c r="BG113" i="3" s="1"/>
  <c r="AR402" i="3"/>
  <c r="AR420" i="3"/>
  <c r="AR314" i="3"/>
  <c r="AR50" i="3"/>
  <c r="AR433" i="3"/>
  <c r="BG433" i="3" s="1"/>
  <c r="AP321" i="3"/>
  <c r="AR65" i="3"/>
  <c r="AR424" i="3"/>
  <c r="AR399" i="3"/>
  <c r="AQ321" i="3"/>
  <c r="AR316" i="3"/>
  <c r="AR355" i="3"/>
  <c r="AR25" i="3"/>
  <c r="AR108" i="3"/>
  <c r="BG108" i="3" s="1"/>
  <c r="AP621" i="3"/>
  <c r="AQ639" i="3"/>
  <c r="AP402" i="3"/>
  <c r="AP401" i="3"/>
  <c r="AP315" i="3"/>
  <c r="AP287" i="3"/>
  <c r="AP339" i="3"/>
  <c r="AQ311" i="3"/>
  <c r="AP299" i="3"/>
  <c r="AQ231" i="3"/>
  <c r="AQ277" i="3"/>
  <c r="AP238" i="3"/>
  <c r="AQ307" i="3"/>
  <c r="AP184" i="3"/>
  <c r="BC184" i="3" s="1"/>
  <c r="AQ287" i="3"/>
  <c r="AQ228" i="3"/>
  <c r="AQ289" i="3"/>
  <c r="AQ246" i="3"/>
  <c r="AP235" i="3"/>
  <c r="AQ194" i="3"/>
  <c r="BE194" i="3" s="1"/>
  <c r="AQ278" i="3"/>
  <c r="AQ238" i="3"/>
  <c r="AQ191" i="3"/>
  <c r="BE191" i="3" s="1"/>
  <c r="AQ149" i="3"/>
  <c r="AQ222" i="3"/>
  <c r="AP357" i="3"/>
  <c r="AQ285" i="3"/>
  <c r="AQ175" i="3"/>
  <c r="BE175" i="3" s="1"/>
  <c r="AP102" i="3"/>
  <c r="BC102" i="3" s="1"/>
  <c r="AQ80" i="3"/>
  <c r="BE80" i="3" s="1"/>
  <c r="AQ122" i="3"/>
  <c r="BE122" i="3" s="1"/>
  <c r="AP112" i="3"/>
  <c r="BC112" i="3" s="1"/>
  <c r="AQ89" i="3"/>
  <c r="BE89" i="3" s="1"/>
  <c r="AP63" i="3"/>
  <c r="AQ87" i="3"/>
  <c r="BE87" i="3" s="1"/>
  <c r="AQ60" i="3"/>
  <c r="AP444" i="3"/>
  <c r="AQ299" i="3"/>
  <c r="AQ224" i="3"/>
  <c r="AQ292" i="3"/>
  <c r="AQ261" i="3"/>
  <c r="AQ352" i="3"/>
  <c r="AQ315" i="3"/>
  <c r="AQ256" i="3"/>
  <c r="AQ157" i="3"/>
  <c r="BE157" i="3" s="1"/>
  <c r="AQ258" i="3"/>
  <c r="AP245" i="3"/>
  <c r="AP174" i="3"/>
  <c r="BC174" i="3" s="1"/>
  <c r="AQ237" i="3"/>
  <c r="AQ252" i="3"/>
  <c r="AP131" i="3"/>
  <c r="BC131" i="3" s="1"/>
  <c r="AQ108" i="3"/>
  <c r="BE108" i="3" s="1"/>
  <c r="AP64" i="3"/>
  <c r="AQ101" i="3"/>
  <c r="BE101" i="3" s="1"/>
  <c r="AQ45" i="3"/>
  <c r="AQ20" i="3"/>
  <c r="AP26" i="3"/>
  <c r="AQ33" i="3"/>
  <c r="AP22" i="3"/>
  <c r="AR405" i="3"/>
  <c r="AR417" i="3"/>
  <c r="AR349" i="3"/>
  <c r="AR278" i="3"/>
  <c r="AR122" i="3"/>
  <c r="BG122" i="3" s="1"/>
  <c r="AR328" i="3"/>
  <c r="AR345" i="3"/>
  <c r="AR401" i="3"/>
  <c r="AR354" i="3"/>
  <c r="AR129" i="3"/>
  <c r="BG129" i="3" s="1"/>
  <c r="AR256" i="3"/>
  <c r="AR102" i="3"/>
  <c r="BG102" i="3" s="1"/>
  <c r="AR45" i="3"/>
  <c r="AR439" i="3"/>
  <c r="BG439" i="3" s="1"/>
  <c r="AR88" i="3"/>
  <c r="BG88" i="3" s="1"/>
  <c r="AR214" i="3"/>
  <c r="AR101" i="3"/>
  <c r="BG101" i="3" s="1"/>
  <c r="AR60" i="3"/>
  <c r="AR403" i="3"/>
  <c r="AR149" i="3"/>
  <c r="AR90" i="3"/>
  <c r="BG90" i="3" s="1"/>
  <c r="AR285" i="3"/>
  <c r="AR288" i="3"/>
  <c r="AR217" i="3"/>
  <c r="AT319" i="3"/>
  <c r="AS291" i="3"/>
  <c r="AT365" i="3"/>
  <c r="AS571" i="3"/>
  <c r="AU340" i="3"/>
  <c r="AU141" i="3"/>
  <c r="AU417" i="3"/>
  <c r="AT227" i="3"/>
  <c r="BK227" i="3" s="1"/>
  <c r="AU154" i="3"/>
  <c r="AU88" i="3"/>
  <c r="AU220" i="3"/>
  <c r="AU151" i="3"/>
  <c r="AU234" i="3"/>
  <c r="AU98" i="3"/>
  <c r="AT256" i="3"/>
  <c r="AS229" i="3"/>
  <c r="AU178" i="3"/>
  <c r="AS502" i="3"/>
  <c r="AT263" i="3"/>
  <c r="AT43" i="3"/>
  <c r="AT619" i="3"/>
  <c r="AU632" i="3"/>
  <c r="AT500" i="3"/>
  <c r="AT574" i="3"/>
  <c r="AQ374" i="3"/>
  <c r="AU381" i="3"/>
  <c r="AT515" i="3"/>
  <c r="AU65" i="3"/>
  <c r="AW634" i="3"/>
  <c r="AW639" i="3"/>
  <c r="AW637" i="3"/>
  <c r="AW573" i="3"/>
  <c r="AW444" i="3"/>
  <c r="AV423" i="3"/>
  <c r="AW406" i="3"/>
  <c r="AW322" i="3"/>
  <c r="AV338" i="3"/>
  <c r="AV304" i="3"/>
  <c r="AV261" i="3"/>
  <c r="AV299" i="3"/>
  <c r="AV258" i="3"/>
  <c r="AW178" i="3"/>
  <c r="BQ178" i="3" s="1"/>
  <c r="AW303" i="3"/>
  <c r="AV82" i="3"/>
  <c r="BO82" i="3" s="1"/>
  <c r="AV88" i="3"/>
  <c r="BO88" i="3" s="1"/>
  <c r="AV368" i="3"/>
  <c r="AV334" i="3"/>
  <c r="AV161" i="3"/>
  <c r="BO161" i="3" s="1"/>
  <c r="AV293" i="3"/>
  <c r="AV254" i="3"/>
  <c r="AV290" i="3"/>
  <c r="AW171" i="3"/>
  <c r="BQ171" i="3" s="1"/>
  <c r="AQ136" i="3"/>
  <c r="BE136" i="3" s="1"/>
  <c r="AQ112" i="3"/>
  <c r="BE112" i="3" s="1"/>
  <c r="AQ131" i="3"/>
  <c r="BE131" i="3" s="1"/>
  <c r="AQ139" i="3"/>
  <c r="BE139" i="3" s="1"/>
  <c r="AQ22" i="3"/>
  <c r="AQ70" i="3"/>
  <c r="AQ42" i="3"/>
  <c r="AR222" i="3"/>
  <c r="AR342" i="3"/>
  <c r="AR70" i="3"/>
  <c r="AR292" i="3"/>
  <c r="AR192" i="3"/>
  <c r="BG192" i="3" s="1"/>
  <c r="AR115" i="3"/>
  <c r="BG115" i="3" s="1"/>
  <c r="AR313" i="3"/>
  <c r="AR179" i="3"/>
  <c r="BG179" i="3" s="1"/>
  <c r="AR69" i="3"/>
  <c r="AR289" i="3"/>
  <c r="AR181" i="3"/>
  <c r="BG181" i="3" s="1"/>
  <c r="AR119" i="3"/>
  <c r="BG119" i="3" s="1"/>
  <c r="AR94" i="3"/>
  <c r="BG94" i="3" s="1"/>
  <c r="AR396" i="3"/>
  <c r="AR159" i="3"/>
  <c r="BG159" i="3" s="1"/>
  <c r="AR22" i="3"/>
  <c r="AR199" i="3"/>
  <c r="BG199" i="3" s="1"/>
  <c r="AR49" i="3"/>
  <c r="AR246" i="3"/>
  <c r="AR209" i="3"/>
  <c r="AR148" i="3"/>
  <c r="BG148" i="3" s="1"/>
  <c r="AS199" i="3"/>
  <c r="BI199" i="3" s="1"/>
  <c r="AU308" i="3"/>
  <c r="AS105" i="3"/>
  <c r="BI105" i="3" s="1"/>
  <c r="AT168" i="3"/>
  <c r="BK168" i="3" s="1"/>
  <c r="AT144" i="3"/>
  <c r="BK144" i="3" s="1"/>
  <c r="AT94" i="3"/>
  <c r="BK94" i="3" s="1"/>
  <c r="AU371" i="3"/>
  <c r="AU56" i="3"/>
  <c r="AU208" i="3"/>
  <c r="AT650" i="3"/>
  <c r="AU153" i="3"/>
  <c r="AU87" i="3"/>
  <c r="AS461" i="3"/>
  <c r="AU174" i="3"/>
  <c r="AU108" i="3"/>
  <c r="AU619" i="3"/>
  <c r="AU39" i="3"/>
  <c r="AU571" i="3"/>
  <c r="AQ114" i="3"/>
  <c r="BE114" i="3" s="1"/>
  <c r="AQ178" i="3"/>
  <c r="BE178" i="3" s="1"/>
  <c r="AQ179" i="3"/>
  <c r="BE179" i="3" s="1"/>
  <c r="AQ158" i="3"/>
  <c r="BE158" i="3" s="1"/>
  <c r="AQ159" i="3"/>
  <c r="BE159" i="3" s="1"/>
  <c r="AP87" i="3"/>
  <c r="BC87" i="3" s="1"/>
  <c r="AQ99" i="3"/>
  <c r="BE99" i="3" s="1"/>
  <c r="AQ64" i="3"/>
  <c r="AQ109" i="3"/>
  <c r="AQ77" i="3"/>
  <c r="BE77" i="3" s="1"/>
  <c r="AQ86" i="3"/>
  <c r="BE86" i="3" s="1"/>
  <c r="AR491" i="3"/>
  <c r="AQ44" i="3"/>
  <c r="AP32" i="3"/>
  <c r="AR224" i="3"/>
  <c r="AR204" i="3"/>
  <c r="BG204" i="3" s="1"/>
  <c r="AR67" i="3"/>
  <c r="AR19" i="3"/>
  <c r="AR352" i="3"/>
  <c r="AR12" i="3"/>
  <c r="BG12" i="3" s="1"/>
  <c r="AR188" i="3"/>
  <c r="BG188" i="3" s="1"/>
  <c r="AR254" i="3"/>
  <c r="AR241" i="3"/>
  <c r="AR125" i="3"/>
  <c r="BG125" i="3" s="1"/>
  <c r="AR51" i="3"/>
  <c r="AR95" i="3"/>
  <c r="BG95" i="3" s="1"/>
  <c r="AR233" i="3"/>
  <c r="AR259" i="3"/>
  <c r="AR210" i="3"/>
  <c r="AR114" i="3"/>
  <c r="BG114" i="3" s="1"/>
  <c r="AR407" i="3"/>
  <c r="AR215" i="3"/>
  <c r="AR244" i="3"/>
  <c r="AR364" i="3"/>
  <c r="AR80" i="3"/>
  <c r="BG80" i="3" s="1"/>
  <c r="AR55" i="3"/>
  <c r="AR26" i="3"/>
  <c r="AR406" i="3"/>
  <c r="AR343" i="3"/>
  <c r="AR307" i="3"/>
  <c r="AR93" i="3"/>
  <c r="BG93" i="3" s="1"/>
  <c r="AR14" i="3"/>
  <c r="AR395" i="3"/>
  <c r="AR410" i="3"/>
  <c r="AR220" i="3"/>
  <c r="AR174" i="3"/>
  <c r="BG174" i="3" s="1"/>
  <c r="AR141" i="3"/>
  <c r="BG141" i="3" s="1"/>
  <c r="AR82" i="3"/>
  <c r="BG82" i="3" s="1"/>
  <c r="AU365" i="3"/>
  <c r="AS312" i="3"/>
  <c r="AS278" i="3"/>
  <c r="AU424" i="3"/>
  <c r="AU173" i="3"/>
  <c r="AU272" i="3"/>
  <c r="AS147" i="3"/>
  <c r="AU227" i="3"/>
  <c r="AU104" i="3"/>
  <c r="AU167" i="3"/>
  <c r="AU256" i="3"/>
  <c r="AU181" i="3"/>
  <c r="AU114" i="3"/>
  <c r="AU263" i="3"/>
  <c r="AU20" i="3"/>
  <c r="AU230" i="3"/>
  <c r="AU160" i="3"/>
  <c r="AU94" i="3"/>
  <c r="AU639" i="3"/>
  <c r="AU13" i="3"/>
  <c r="AU630" i="3"/>
  <c r="AU643" i="3"/>
  <c r="AU629" i="3"/>
  <c r="AU502" i="3"/>
  <c r="AU247" i="3"/>
  <c r="AV640" i="3"/>
  <c r="AW640" i="3"/>
  <c r="AV646" i="3"/>
  <c r="AW574" i="3"/>
  <c r="AW402" i="3"/>
  <c r="AT274" i="3"/>
  <c r="AS331" i="3"/>
  <c r="AS436" i="3"/>
  <c r="BI436" i="3" s="1"/>
  <c r="AS637" i="3"/>
  <c r="AS168" i="3"/>
  <c r="BI168" i="3" s="1"/>
  <c r="AS179" i="3"/>
  <c r="BI179" i="3" s="1"/>
  <c r="AS112" i="3"/>
  <c r="BI112" i="3" s="1"/>
  <c r="AS228" i="3"/>
  <c r="AS158" i="3"/>
  <c r="BI158" i="3" s="1"/>
  <c r="AS92" i="3"/>
  <c r="BI92" i="3" s="1"/>
  <c r="AT649" i="3"/>
  <c r="AS493" i="3"/>
  <c r="AU44" i="3"/>
  <c r="AT19" i="3"/>
  <c r="AU43" i="3"/>
  <c r="AT18" i="3"/>
  <c r="AT637" i="3"/>
  <c r="AU301" i="3"/>
  <c r="AT377" i="3"/>
  <c r="AU377" i="3"/>
  <c r="AV643" i="3"/>
  <c r="AV629" i="3"/>
  <c r="AV622" i="3"/>
  <c r="AV571" i="3"/>
  <c r="AW354" i="3"/>
  <c r="AW92" i="3"/>
  <c r="BQ92" i="3" s="1"/>
  <c r="AV220" i="3"/>
  <c r="AW408" i="3"/>
  <c r="AW250" i="3"/>
  <c r="AW246" i="3"/>
  <c r="AW358" i="3"/>
  <c r="AW326" i="3"/>
  <c r="AW248" i="3"/>
  <c r="AW241" i="3"/>
  <c r="AV114" i="3"/>
  <c r="BO114" i="3" s="1"/>
  <c r="AW40" i="3"/>
  <c r="AW498" i="3"/>
  <c r="AW32" i="3"/>
  <c r="AW298" i="3"/>
  <c r="AY622" i="3"/>
  <c r="AP176" i="3"/>
  <c r="BC176" i="3" s="1"/>
  <c r="AQ187" i="3"/>
  <c r="BE187" i="3" s="1"/>
  <c r="AP178" i="3"/>
  <c r="BC178" i="3" s="1"/>
  <c r="AQ215" i="3"/>
  <c r="AP206" i="3"/>
  <c r="AP170" i="3"/>
  <c r="BC170" i="3" s="1"/>
  <c r="AP136" i="3"/>
  <c r="BC136" i="3" s="1"/>
  <c r="AQ55" i="3"/>
  <c r="AP158" i="3"/>
  <c r="BC158" i="3" s="1"/>
  <c r="AP122" i="3"/>
  <c r="BC122" i="3" s="1"/>
  <c r="AQ153" i="3"/>
  <c r="AP121" i="3"/>
  <c r="BC121" i="3" s="1"/>
  <c r="AP98" i="3"/>
  <c r="AQ124" i="3"/>
  <c r="BE124" i="3" s="1"/>
  <c r="AQ92" i="3"/>
  <c r="BE92" i="3" s="1"/>
  <c r="AP108" i="3"/>
  <c r="BC108" i="3" s="1"/>
  <c r="AQ75" i="3"/>
  <c r="AP73" i="3"/>
  <c r="AQ30" i="3"/>
  <c r="AQ498" i="3"/>
  <c r="AQ19" i="3"/>
  <c r="AQ500" i="3"/>
  <c r="AP43" i="3"/>
  <c r="AP10" i="3"/>
  <c r="AQ16" i="3"/>
  <c r="AR310" i="3"/>
  <c r="AR265" i="3"/>
  <c r="AR81" i="3"/>
  <c r="BG81" i="3" s="1"/>
  <c r="AR104" i="3"/>
  <c r="BG104" i="3" s="1"/>
  <c r="AR54" i="3"/>
  <c r="AR431" i="3"/>
  <c r="AR369" i="3"/>
  <c r="AR306" i="3"/>
  <c r="AR136" i="3"/>
  <c r="BG136" i="3" s="1"/>
  <c r="AR131" i="3"/>
  <c r="BG131" i="3" s="1"/>
  <c r="AR87" i="3"/>
  <c r="BG87" i="3" s="1"/>
  <c r="AR205" i="3"/>
  <c r="AR176" i="3"/>
  <c r="BG176" i="3" s="1"/>
  <c r="AR76" i="3"/>
  <c r="BG76" i="3" s="1"/>
  <c r="AR332" i="3"/>
  <c r="AR235" i="3"/>
  <c r="AR63" i="3"/>
  <c r="AR363" i="3"/>
  <c r="AR338" i="3"/>
  <c r="AR418" i="3"/>
  <c r="AR234" i="3"/>
  <c r="AR18" i="3"/>
  <c r="AR335" i="3"/>
  <c r="AR72" i="3"/>
  <c r="AR169" i="3"/>
  <c r="BG169" i="3" s="1"/>
  <c r="AR44" i="3"/>
  <c r="AR446" i="3"/>
  <c r="AR365" i="3"/>
  <c r="AT440" i="3"/>
  <c r="BK440" i="3" s="1"/>
  <c r="AT371" i="3"/>
  <c r="AU427" i="3"/>
  <c r="AS355" i="3"/>
  <c r="AU306" i="3"/>
  <c r="AS269" i="3"/>
  <c r="AU442" i="3"/>
  <c r="AT333" i="3"/>
  <c r="AS129" i="3"/>
  <c r="BI129" i="3" s="1"/>
  <c r="AS322" i="3"/>
  <c r="AT433" i="3"/>
  <c r="BK433" i="3" s="1"/>
  <c r="AT346" i="3"/>
  <c r="AS325" i="3"/>
  <c r="AU295" i="3"/>
  <c r="AS416" i="3"/>
  <c r="AS330" i="3"/>
  <c r="AU305" i="3"/>
  <c r="AT272" i="3"/>
  <c r="AT102" i="3"/>
  <c r="BK102" i="3" s="1"/>
  <c r="AT435" i="3"/>
  <c r="AT348" i="3"/>
  <c r="AS263" i="3"/>
  <c r="AT432" i="3"/>
  <c r="BK432" i="3" s="1"/>
  <c r="AS410" i="3"/>
  <c r="AT345" i="3"/>
  <c r="AS324" i="3"/>
  <c r="AS233" i="3"/>
  <c r="AT429" i="3"/>
  <c r="AS407" i="3"/>
  <c r="AT342" i="3"/>
  <c r="AS320" i="3"/>
  <c r="AT425" i="3"/>
  <c r="AS404" i="3"/>
  <c r="AT339" i="3"/>
  <c r="AS315" i="3"/>
  <c r="AS180" i="3"/>
  <c r="BI180" i="3" s="1"/>
  <c r="AT265" i="3"/>
  <c r="AS238" i="3"/>
  <c r="AS212" i="3"/>
  <c r="AU187" i="3"/>
  <c r="AT165" i="3"/>
  <c r="AS144" i="3"/>
  <c r="BI144" i="3" s="1"/>
  <c r="AU120" i="3"/>
  <c r="AU259" i="3"/>
  <c r="AS209" i="3"/>
  <c r="AT162" i="3"/>
  <c r="BK162" i="3" s="1"/>
  <c r="AS141" i="3"/>
  <c r="BI141" i="3" s="1"/>
  <c r="AT96" i="3"/>
  <c r="AT251" i="3"/>
  <c r="AS224" i="3"/>
  <c r="AT175" i="3"/>
  <c r="BK175" i="3" s="1"/>
  <c r="AS154" i="3"/>
  <c r="AT109" i="3"/>
  <c r="AS88" i="3"/>
  <c r="BI88" i="3" s="1"/>
  <c r="AT189" i="3"/>
  <c r="BK189" i="3" s="1"/>
  <c r="AS167" i="3"/>
  <c r="BI167" i="3" s="1"/>
  <c r="AT122" i="3"/>
  <c r="BK122" i="3" s="1"/>
  <c r="AS101" i="3"/>
  <c r="BI101" i="3" s="1"/>
  <c r="AS264" i="3"/>
  <c r="AS231" i="3"/>
  <c r="AS95" i="3"/>
  <c r="BI95" i="3" s="1"/>
  <c r="AS620" i="3"/>
  <c r="AS202" i="3"/>
  <c r="BI202" i="3" s="1"/>
  <c r="AS132" i="3"/>
  <c r="BI132" i="3" s="1"/>
  <c r="AT10" i="3"/>
  <c r="AS634" i="3"/>
  <c r="AT504" i="3"/>
  <c r="AT652" i="3"/>
  <c r="AT501" i="3"/>
  <c r="AT490" i="3"/>
  <c r="AS42" i="3"/>
  <c r="AT638" i="3"/>
  <c r="AT503" i="3"/>
  <c r="AT643" i="3"/>
  <c r="AS621" i="3"/>
  <c r="AS52" i="3"/>
  <c r="AU26" i="3"/>
  <c r="AS41" i="3"/>
  <c r="AU634" i="3"/>
  <c r="AT571" i="3"/>
  <c r="AP607" i="3"/>
  <c r="AR383" i="3"/>
  <c r="AU250" i="3"/>
  <c r="AR380" i="3"/>
  <c r="AQ381" i="3"/>
  <c r="AR323" i="3"/>
  <c r="AW620" i="3"/>
  <c r="AV644" i="3"/>
  <c r="AV626" i="3"/>
  <c r="AW635" i="3"/>
  <c r="AV639" i="3"/>
  <c r="AV574" i="3"/>
  <c r="AW515" i="3"/>
  <c r="AV450" i="3"/>
  <c r="AV357" i="3"/>
  <c r="AV333" i="3"/>
  <c r="AV441" i="3"/>
  <c r="AV429" i="3"/>
  <c r="AW413" i="3"/>
  <c r="AW269" i="3"/>
  <c r="AV440" i="3"/>
  <c r="BO440" i="3" s="1"/>
  <c r="AV406" i="3"/>
  <c r="AV187" i="3"/>
  <c r="BO187" i="3" s="1"/>
  <c r="AV436" i="3"/>
  <c r="BO436" i="3" s="1"/>
  <c r="AP50" i="3"/>
  <c r="AQ63" i="3"/>
  <c r="AR228" i="3"/>
  <c r="AR147" i="3"/>
  <c r="AR153" i="3"/>
  <c r="AR423" i="3"/>
  <c r="AR426" i="3"/>
  <c r="AR137" i="3"/>
  <c r="BG137" i="3" s="1"/>
  <c r="AR447" i="3"/>
  <c r="AR251" i="3"/>
  <c r="AR294" i="3"/>
  <c r="AR163" i="3"/>
  <c r="BG163" i="3" s="1"/>
  <c r="AR358" i="3"/>
  <c r="AS417" i="3"/>
  <c r="AU330" i="3"/>
  <c r="AU343" i="3"/>
  <c r="AS81" i="3"/>
  <c r="BI81" i="3" s="1"/>
  <c r="AU429" i="3"/>
  <c r="AU342" i="3"/>
  <c r="AU339" i="3"/>
  <c r="AU336" i="3"/>
  <c r="AU262" i="3"/>
  <c r="AU96" i="3"/>
  <c r="AU172" i="3"/>
  <c r="AU186" i="3"/>
  <c r="AS26" i="3"/>
  <c r="AU142" i="3"/>
  <c r="AU76" i="3"/>
  <c r="AU501" i="3"/>
  <c r="AU649" i="3"/>
  <c r="AU498" i="3"/>
  <c r="AU621" i="3"/>
  <c r="AT39" i="3"/>
  <c r="AU620" i="3"/>
  <c r="AV395" i="3"/>
  <c r="AW423" i="3"/>
  <c r="AV247" i="3"/>
  <c r="AW403" i="3"/>
  <c r="AW362" i="3"/>
  <c r="AW239" i="3"/>
  <c r="AW205" i="3"/>
  <c r="AW314" i="3"/>
  <c r="AW271" i="3"/>
  <c r="AW350" i="3"/>
  <c r="AW347" i="3"/>
  <c r="AW270" i="3"/>
  <c r="AW101" i="3"/>
  <c r="BQ101" i="3" s="1"/>
  <c r="AW310" i="3"/>
  <c r="AW232" i="3"/>
  <c r="AW341" i="3"/>
  <c r="AW264" i="3"/>
  <c r="AW229" i="3"/>
  <c r="AW168" i="3"/>
  <c r="BQ168" i="3" s="1"/>
  <c r="AW102" i="3"/>
  <c r="BQ102" i="3" s="1"/>
  <c r="AW490" i="3"/>
  <c r="AW182" i="3"/>
  <c r="BQ182" i="3" s="1"/>
  <c r="AW115" i="3"/>
  <c r="BQ115" i="3" s="1"/>
  <c r="AW83" i="3"/>
  <c r="BQ83" i="3" s="1"/>
  <c r="AW51" i="3"/>
  <c r="AP142" i="3"/>
  <c r="BC142" i="3" s="1"/>
  <c r="AQ156" i="3"/>
  <c r="AQ195" i="3"/>
  <c r="BE195" i="3" s="1"/>
  <c r="AQ188" i="3"/>
  <c r="BE188" i="3" s="1"/>
  <c r="AP179" i="3"/>
  <c r="BC179" i="3" s="1"/>
  <c r="AQ146" i="3"/>
  <c r="BE146" i="3" s="1"/>
  <c r="AP152" i="3"/>
  <c r="AQ59" i="3"/>
  <c r="AQ100" i="3"/>
  <c r="BE100" i="3" s="1"/>
  <c r="AQ93" i="3"/>
  <c r="BE93" i="3" s="1"/>
  <c r="AQ102" i="3"/>
  <c r="BE102" i="3" s="1"/>
  <c r="AP23" i="3"/>
  <c r="AP499" i="3"/>
  <c r="AQ29" i="3"/>
  <c r="BE29" i="3" s="1"/>
  <c r="AR490" i="3"/>
  <c r="AQ23" i="3"/>
  <c r="AR339" i="3"/>
  <c r="AR158" i="3"/>
  <c r="BG158" i="3" s="1"/>
  <c r="AR123" i="3"/>
  <c r="BG123" i="3" s="1"/>
  <c r="AR321" i="3"/>
  <c r="AR409" i="3"/>
  <c r="AR362" i="3"/>
  <c r="AR337" i="3"/>
  <c r="AR180" i="3"/>
  <c r="BG180" i="3" s="1"/>
  <c r="AR264" i="3"/>
  <c r="AR443" i="3"/>
  <c r="AR211" i="3"/>
  <c r="AR287" i="3"/>
  <c r="AR268" i="3"/>
  <c r="AR96" i="3"/>
  <c r="AR71" i="3"/>
  <c r="AR359" i="3"/>
  <c r="AR154" i="3"/>
  <c r="AR238" i="3"/>
  <c r="AR175" i="3"/>
  <c r="BG175" i="3" s="1"/>
  <c r="AR97" i="3"/>
  <c r="AR348" i="3"/>
  <c r="AR312" i="3"/>
  <c r="AR237" i="3"/>
  <c r="AR191" i="3"/>
  <c r="BG191" i="3" s="1"/>
  <c r="AR157" i="3"/>
  <c r="BG157" i="3" s="1"/>
  <c r="AR98" i="3"/>
  <c r="AR416" i="3"/>
  <c r="AR226" i="3"/>
  <c r="AR334" i="3"/>
  <c r="AR64" i="3"/>
  <c r="AR39" i="3"/>
  <c r="AR449" i="3"/>
  <c r="AR139" i="3"/>
  <c r="BG139" i="3" s="1"/>
  <c r="AT352" i="3"/>
  <c r="AT422" i="3"/>
  <c r="AU333" i="3"/>
  <c r="AT238" i="3"/>
  <c r="AT212" i="3"/>
  <c r="AT160" i="3"/>
  <c r="BK160" i="3" s="1"/>
  <c r="AU309" i="3"/>
  <c r="AS94" i="3"/>
  <c r="BI94" i="3" s="1"/>
  <c r="AU72" i="3"/>
  <c r="AT634" i="3"/>
  <c r="AU148" i="3"/>
  <c r="AU82" i="3"/>
  <c r="AT208" i="3"/>
  <c r="AU95" i="3"/>
  <c r="AU622" i="3"/>
  <c r="AU194" i="3"/>
  <c r="AU126" i="3"/>
  <c r="AU62" i="3"/>
  <c r="AS650" i="3"/>
  <c r="AT22" i="3"/>
  <c r="AU574" i="3"/>
  <c r="AU650" i="3"/>
  <c r="AU380" i="3"/>
  <c r="AR379" i="3"/>
  <c r="AS379" i="3"/>
  <c r="AU323" i="3"/>
  <c r="AU515" i="3"/>
  <c r="AU224" i="3"/>
  <c r="AV641" i="3"/>
  <c r="AV645" i="3"/>
  <c r="AW632" i="3"/>
  <c r="AW650" i="3"/>
  <c r="AW629" i="3"/>
  <c r="AV618" i="3"/>
  <c r="AW643" i="3"/>
  <c r="AV168" i="3"/>
  <c r="BO168" i="3" s="1"/>
  <c r="AV136" i="3"/>
  <c r="BO136" i="3" s="1"/>
  <c r="AV102" i="3"/>
  <c r="BO102" i="3" s="1"/>
  <c r="AV70" i="3"/>
  <c r="AV38" i="3"/>
  <c r="AV490" i="3"/>
  <c r="AV182" i="3"/>
  <c r="BO182" i="3" s="1"/>
  <c r="AV149" i="3"/>
  <c r="AV115" i="3"/>
  <c r="BO115" i="3" s="1"/>
  <c r="AV83" i="3"/>
  <c r="BO83" i="3" s="1"/>
  <c r="AV51" i="3"/>
  <c r="AV14" i="3"/>
  <c r="AW37" i="3"/>
  <c r="AU300" i="3"/>
  <c r="AV300" i="3"/>
  <c r="BA634" i="3"/>
  <c r="CJ634" i="3" s="1"/>
  <c r="AY607" i="3"/>
  <c r="BA267" i="3"/>
  <c r="CJ267" i="3" s="1"/>
  <c r="CL267" i="3" s="1"/>
  <c r="AW618" i="3"/>
  <c r="AW441" i="3"/>
  <c r="AW261" i="3"/>
  <c r="AW420" i="3"/>
  <c r="AW443" i="3"/>
  <c r="AW450" i="3"/>
  <c r="AW416" i="3"/>
  <c r="AW217" i="3"/>
  <c r="AW299" i="3"/>
  <c r="AW258" i="3"/>
  <c r="AW222" i="3"/>
  <c r="AV164" i="3"/>
  <c r="BO164" i="3" s="1"/>
  <c r="AW44" i="3"/>
  <c r="AW364" i="3"/>
  <c r="AW294" i="3"/>
  <c r="AW255" i="3"/>
  <c r="AV162" i="3"/>
  <c r="BO162" i="3" s="1"/>
  <c r="AW60" i="3"/>
  <c r="AW368" i="3"/>
  <c r="AW334" i="3"/>
  <c r="AW161" i="3"/>
  <c r="BQ161" i="3" s="1"/>
  <c r="AV74" i="3"/>
  <c r="AW293" i="3"/>
  <c r="AW254" i="3"/>
  <c r="AW153" i="3"/>
  <c r="AW290" i="3"/>
  <c r="AV29" i="3"/>
  <c r="BO29" i="3" s="1"/>
  <c r="AW357" i="3"/>
  <c r="AW247" i="3"/>
  <c r="AW152" i="3"/>
  <c r="AW18" i="3"/>
  <c r="AW201" i="3"/>
  <c r="AW131" i="3"/>
  <c r="BQ131" i="3" s="1"/>
  <c r="AW80" i="3"/>
  <c r="BQ80" i="3" s="1"/>
  <c r="AW48" i="3"/>
  <c r="AW140" i="3"/>
  <c r="BQ140" i="3" s="1"/>
  <c r="AW106" i="3"/>
  <c r="BQ106" i="3" s="1"/>
  <c r="AW74" i="3"/>
  <c r="AW500" i="3"/>
  <c r="AW29" i="3"/>
  <c r="BQ29" i="3" s="1"/>
  <c r="AY644" i="3"/>
  <c r="BA574" i="3"/>
  <c r="CO574" i="3" s="1"/>
  <c r="BA167" i="3"/>
  <c r="BY167" i="3" s="1"/>
  <c r="CL167" i="3" s="1"/>
  <c r="BA272" i="3"/>
  <c r="CJ272" i="3" s="1"/>
  <c r="CL272" i="3" s="1"/>
  <c r="BA443" i="3"/>
  <c r="CJ443" i="3" s="1"/>
  <c r="CL443" i="3" s="1"/>
  <c r="BA114" i="3"/>
  <c r="BY114" i="3" s="1"/>
  <c r="CL114" i="3" s="1"/>
  <c r="BA374" i="3"/>
  <c r="CJ374" i="3" s="1"/>
  <c r="CL374" i="3" s="1"/>
  <c r="BA216" i="3"/>
  <c r="CJ216" i="3" s="1"/>
  <c r="CL216" i="3" s="1"/>
  <c r="BA42" i="3"/>
  <c r="CO42" i="3" s="1"/>
  <c r="BA330" i="3"/>
  <c r="CJ330" i="3" s="1"/>
  <c r="CL330" i="3" s="1"/>
  <c r="BA105" i="3"/>
  <c r="BY105" i="3" s="1"/>
  <c r="CL105" i="3" s="1"/>
  <c r="BA49" i="3"/>
  <c r="CO49" i="3" s="1"/>
  <c r="AV229" i="3"/>
  <c r="AV437" i="3"/>
  <c r="BO437" i="3" s="1"/>
  <c r="AV404" i="3"/>
  <c r="AW431" i="3"/>
  <c r="AW244" i="3"/>
  <c r="AV120" i="3"/>
  <c r="BO120" i="3" s="1"/>
  <c r="AV362" i="3"/>
  <c r="AV217" i="3"/>
  <c r="AV19" i="3"/>
  <c r="AV156" i="3"/>
  <c r="AW329" i="3"/>
  <c r="AW215" i="3"/>
  <c r="AV148" i="3"/>
  <c r="BO148" i="3" s="1"/>
  <c r="AV39" i="3"/>
  <c r="AV154" i="3"/>
  <c r="AV122" i="3"/>
  <c r="BO122" i="3" s="1"/>
  <c r="AV128" i="3"/>
  <c r="BO128" i="3" s="1"/>
  <c r="AW199" i="3"/>
  <c r="BQ199" i="3" s="1"/>
  <c r="AW65" i="3"/>
  <c r="AW514" i="3"/>
  <c r="AW61" i="3"/>
  <c r="AW25" i="3"/>
  <c r="AV58" i="3"/>
  <c r="AV22" i="3"/>
  <c r="AX631" i="3"/>
  <c r="BA627" i="3"/>
  <c r="CJ627" i="3" s="1"/>
  <c r="AX644" i="3"/>
  <c r="AY628" i="3"/>
  <c r="BA646" i="3"/>
  <c r="CJ646" i="3" s="1"/>
  <c r="BA623" i="3"/>
  <c r="CJ623" i="3" s="1"/>
  <c r="BA636" i="3"/>
  <c r="CJ636" i="3" s="1"/>
  <c r="AZ631" i="3"/>
  <c r="AZ652" i="3"/>
  <c r="AY513" i="3"/>
  <c r="BA296" i="3"/>
  <c r="CJ296" i="3" s="1"/>
  <c r="CL296" i="3" s="1"/>
  <c r="BA187" i="3"/>
  <c r="BY187" i="3" s="1"/>
  <c r="CL187" i="3" s="1"/>
  <c r="BA12" i="3"/>
  <c r="BA138" i="3"/>
  <c r="BY138" i="3" s="1"/>
  <c r="CL138" i="3" s="1"/>
  <c r="BA469" i="3"/>
  <c r="CB469" i="3" s="1"/>
  <c r="BA251" i="3"/>
  <c r="CJ251" i="3" s="1"/>
  <c r="CL251" i="3" s="1"/>
  <c r="BA355" i="3"/>
  <c r="CJ355" i="3" s="1"/>
  <c r="CL355" i="3" s="1"/>
  <c r="AY515" i="3"/>
  <c r="AP386" i="3"/>
  <c r="AV403" i="3"/>
  <c r="AV322" i="3"/>
  <c r="AV279" i="3"/>
  <c r="AV244" i="3"/>
  <c r="AV208" i="3"/>
  <c r="AV127" i="3"/>
  <c r="BO127" i="3" s="1"/>
  <c r="AV397" i="3"/>
  <c r="AV351" i="3"/>
  <c r="AV319" i="3"/>
  <c r="AV276" i="3"/>
  <c r="AV239" i="3"/>
  <c r="AV205" i="3"/>
  <c r="AW399" i="3"/>
  <c r="AW353" i="3"/>
  <c r="AW243" i="3"/>
  <c r="AV396" i="3"/>
  <c r="AV350" i="3"/>
  <c r="AV316" i="3"/>
  <c r="AV274" i="3"/>
  <c r="AV238" i="3"/>
  <c r="AV204" i="3"/>
  <c r="BO204" i="3" s="1"/>
  <c r="AV393" i="3"/>
  <c r="AV347" i="3"/>
  <c r="AV313" i="3"/>
  <c r="AV270" i="3"/>
  <c r="AV235" i="3"/>
  <c r="AV189" i="3"/>
  <c r="BO189" i="3" s="1"/>
  <c r="AV382" i="3"/>
  <c r="AV344" i="3"/>
  <c r="AV310" i="3"/>
  <c r="AV267" i="3"/>
  <c r="AV232" i="3"/>
  <c r="AV198" i="3"/>
  <c r="BO198" i="3" s="1"/>
  <c r="AW100" i="3"/>
  <c r="BQ100" i="3" s="1"/>
  <c r="AW188" i="3"/>
  <c r="BQ188" i="3" s="1"/>
  <c r="AV171" i="3"/>
  <c r="BO171" i="3" s="1"/>
  <c r="AV139" i="3"/>
  <c r="BO139" i="3" s="1"/>
  <c r="AV105" i="3"/>
  <c r="BO105" i="3" s="1"/>
  <c r="AV73" i="3"/>
  <c r="AV41" i="3"/>
  <c r="AV499" i="3"/>
  <c r="AV152" i="3"/>
  <c r="AV18" i="3"/>
  <c r="AV201" i="3"/>
  <c r="AV131" i="3"/>
  <c r="BO131" i="3" s="1"/>
  <c r="AW53" i="3"/>
  <c r="AV192" i="3"/>
  <c r="BO192" i="3" s="1"/>
  <c r="AV159" i="3"/>
  <c r="BO159" i="3" s="1"/>
  <c r="AV61" i="3"/>
  <c r="AV25" i="3"/>
  <c r="AV50" i="3"/>
  <c r="AV13" i="3"/>
  <c r="AT385" i="3"/>
  <c r="AQ298" i="3"/>
  <c r="AU385" i="3"/>
  <c r="AT300" i="3"/>
  <c r="AZ493" i="3"/>
  <c r="AX640" i="3"/>
  <c r="BA620" i="3"/>
  <c r="CJ620" i="3" s="1"/>
  <c r="AY647" i="3"/>
  <c r="AZ649" i="3"/>
  <c r="AX624" i="3"/>
  <c r="BA635" i="3"/>
  <c r="CJ635" i="3" s="1"/>
  <c r="AY633" i="3"/>
  <c r="BA618" i="3"/>
  <c r="CJ618" i="3" s="1"/>
  <c r="AX652" i="3"/>
  <c r="AX607" i="3"/>
  <c r="AX513" i="3"/>
  <c r="AY514" i="3"/>
  <c r="BA169" i="3"/>
  <c r="BY169" i="3" s="1"/>
  <c r="CL169" i="3" s="1"/>
  <c r="BA89" i="3"/>
  <c r="BY89" i="3" s="1"/>
  <c r="CL89" i="3" s="1"/>
  <c r="BA269" i="3"/>
  <c r="CJ269" i="3" s="1"/>
  <c r="CL269" i="3" s="1"/>
  <c r="AX274" i="3"/>
  <c r="BA278" i="3"/>
  <c r="CJ278" i="3" s="1"/>
  <c r="CL278" i="3" s="1"/>
  <c r="BA253" i="3"/>
  <c r="CJ253" i="3" s="1"/>
  <c r="CL253" i="3" s="1"/>
  <c r="AY274" i="3"/>
  <c r="BA345" i="3"/>
  <c r="CJ345" i="3" s="1"/>
  <c r="CL345" i="3" s="1"/>
  <c r="BA145" i="3"/>
  <c r="BY145" i="3" s="1"/>
  <c r="CL145" i="3" s="1"/>
  <c r="BA31" i="3"/>
  <c r="CJ31" i="3" s="1"/>
  <c r="CL31" i="3" s="1"/>
  <c r="BA191" i="3"/>
  <c r="BY191" i="3" s="1"/>
  <c r="CL191" i="3" s="1"/>
  <c r="AP516" i="3"/>
  <c r="AZ503" i="3"/>
  <c r="AT460" i="3"/>
  <c r="AZ460" i="3"/>
  <c r="AT428" i="3"/>
  <c r="AW189" i="3"/>
  <c r="BQ189" i="3" s="1"/>
  <c r="AW122" i="3"/>
  <c r="BQ122" i="3" s="1"/>
  <c r="AW22" i="3"/>
  <c r="AW47" i="3"/>
  <c r="AZ622" i="3"/>
  <c r="BA648" i="3"/>
  <c r="CJ648" i="3" s="1"/>
  <c r="AW510" i="3"/>
  <c r="AW421" i="3"/>
  <c r="AV237" i="3"/>
  <c r="AV256" i="3"/>
  <c r="AV379" i="3"/>
  <c r="AV315" i="3"/>
  <c r="AV420" i="3"/>
  <c r="AW304" i="3"/>
  <c r="AW68" i="3"/>
  <c r="AV341" i="3"/>
  <c r="AW192" i="3"/>
  <c r="BQ192" i="3" s="1"/>
  <c r="AW111" i="3"/>
  <c r="BQ111" i="3" s="1"/>
  <c r="AW383" i="3"/>
  <c r="AW159" i="3"/>
  <c r="BQ159" i="3" s="1"/>
  <c r="AW79" i="3"/>
  <c r="BQ79" i="3" s="1"/>
  <c r="AW180" i="3"/>
  <c r="BQ180" i="3" s="1"/>
  <c r="AW147" i="3"/>
  <c r="AW12" i="3"/>
  <c r="BQ12" i="3" s="1"/>
  <c r="AV500" i="3"/>
  <c r="AZ637" i="3"/>
  <c r="BA642" i="3"/>
  <c r="CJ642" i="3" s="1"/>
  <c r="AZ634" i="3"/>
  <c r="AZ636" i="3"/>
  <c r="BA651" i="3"/>
  <c r="CJ651" i="3" s="1"/>
  <c r="BA631" i="3"/>
  <c r="BA571" i="3"/>
  <c r="CO571" i="3" s="1"/>
  <c r="BA429" i="3"/>
  <c r="CJ429" i="3" s="1"/>
  <c r="CL429" i="3" s="1"/>
  <c r="BA223" i="3"/>
  <c r="CJ223" i="3" s="1"/>
  <c r="CL223" i="3" s="1"/>
  <c r="BA336" i="3"/>
  <c r="CJ336" i="3" s="1"/>
  <c r="CL336" i="3" s="1"/>
  <c r="BA62" i="3"/>
  <c r="CJ62" i="3" s="1"/>
  <c r="CL62" i="3" s="1"/>
  <c r="BA125" i="3"/>
  <c r="BY125" i="3" s="1"/>
  <c r="CL125" i="3" s="1"/>
  <c r="BA227" i="3"/>
  <c r="BY227" i="3" s="1"/>
  <c r="CL227" i="3" s="1"/>
  <c r="BA287" i="3"/>
  <c r="CJ287" i="3" s="1"/>
  <c r="CL287" i="3" s="1"/>
  <c r="BA77" i="3"/>
  <c r="BY77" i="3" s="1"/>
  <c r="CL77" i="3" s="1"/>
  <c r="BA122" i="3"/>
  <c r="BY122" i="3" s="1"/>
  <c r="CL122" i="3" s="1"/>
  <c r="BA442" i="3"/>
  <c r="CJ442" i="3" s="1"/>
  <c r="CL442" i="3" s="1"/>
  <c r="BA291" i="3"/>
  <c r="CJ291" i="3" s="1"/>
  <c r="CL291" i="3" s="1"/>
  <c r="BA165" i="3"/>
  <c r="CJ165" i="3" s="1"/>
  <c r="CL165" i="3" s="1"/>
  <c r="BA444" i="3"/>
  <c r="CO444" i="3" s="1"/>
  <c r="AQ493" i="3"/>
  <c r="AP637" i="3"/>
  <c r="AP441" i="3"/>
  <c r="AP407" i="3"/>
  <c r="AP442" i="3"/>
  <c r="AP284" i="3"/>
  <c r="AP241" i="3"/>
  <c r="AP155" i="3"/>
  <c r="BC155" i="3" s="1"/>
  <c r="AP220" i="3"/>
  <c r="AP154" i="3"/>
  <c r="AP125" i="3"/>
  <c r="BC125" i="3" s="1"/>
  <c r="AP120" i="3"/>
  <c r="BC120" i="3" s="1"/>
  <c r="AP88" i="3"/>
  <c r="BC88" i="3" s="1"/>
  <c r="AP97" i="3"/>
  <c r="AP47" i="3"/>
  <c r="AP59" i="3"/>
  <c r="AP52" i="3"/>
  <c r="AP62" i="3"/>
  <c r="AQ503" i="3"/>
  <c r="AR311" i="3"/>
  <c r="AT411" i="3"/>
  <c r="AS371" i="3"/>
  <c r="AS408" i="3"/>
  <c r="AS321" i="3"/>
  <c r="AS230" i="3"/>
  <c r="AS204" i="3"/>
  <c r="BI204" i="3" s="1"/>
  <c r="AS201" i="3"/>
  <c r="AS131" i="3"/>
  <c r="BI131" i="3" s="1"/>
  <c r="AS214" i="3"/>
  <c r="AS146" i="3"/>
  <c r="BI146" i="3" s="1"/>
  <c r="AS80" i="3"/>
  <c r="BI80" i="3" s="1"/>
  <c r="AS259" i="3"/>
  <c r="AT205" i="3"/>
  <c r="AS181" i="3"/>
  <c r="BI181" i="3" s="1"/>
  <c r="AT137" i="3"/>
  <c r="BK137" i="3" s="1"/>
  <c r="AS114" i="3"/>
  <c r="BI114" i="3" s="1"/>
  <c r="AT71" i="3"/>
  <c r="AS266" i="3"/>
  <c r="AS191" i="3"/>
  <c r="BI191" i="3" s="1"/>
  <c r="AS124" i="3"/>
  <c r="BI124" i="3" s="1"/>
  <c r="AS51" i="3"/>
  <c r="AS626" i="3"/>
  <c r="AT25" i="3"/>
  <c r="AS622" i="3"/>
  <c r="AQ622" i="3"/>
  <c r="AP638" i="3"/>
  <c r="AQ632" i="3"/>
  <c r="AP618" i="3"/>
  <c r="AP631" i="3"/>
  <c r="AP632" i="3"/>
  <c r="AQ633" i="3"/>
  <c r="AP418" i="3"/>
  <c r="AP430" i="3"/>
  <c r="AP397" i="3"/>
  <c r="AP361" i="3"/>
  <c r="AP329" i="3"/>
  <c r="AP338" i="3"/>
  <c r="AP297" i="3"/>
  <c r="AP351" i="3"/>
  <c r="AP314" i="3"/>
  <c r="AP255" i="3"/>
  <c r="AP257" i="3"/>
  <c r="AP290" i="3"/>
  <c r="AP251" i="3"/>
  <c r="AP226" i="3"/>
  <c r="AP201" i="3"/>
  <c r="AP165" i="3"/>
  <c r="AP194" i="3"/>
  <c r="BC194" i="3" s="1"/>
  <c r="AP195" i="3"/>
  <c r="BC195" i="3" s="1"/>
  <c r="AP161" i="3"/>
  <c r="BC161" i="3" s="1"/>
  <c r="AP224" i="3"/>
  <c r="AP187" i="3"/>
  <c r="BC187" i="3" s="1"/>
  <c r="AP160" i="3"/>
  <c r="BC160" i="3" s="1"/>
  <c r="AP145" i="3"/>
  <c r="BC145" i="3" s="1"/>
  <c r="AP124" i="3"/>
  <c r="BC124" i="3" s="1"/>
  <c r="AP92" i="3"/>
  <c r="BC92" i="3" s="1"/>
  <c r="AP101" i="3"/>
  <c r="BC101" i="3" s="1"/>
  <c r="AP56" i="3"/>
  <c r="AP31" i="3"/>
  <c r="AP45" i="3"/>
  <c r="AQ15" i="3"/>
  <c r="AP13" i="3"/>
  <c r="AQ10" i="3"/>
  <c r="AR357" i="3"/>
  <c r="AR331" i="3"/>
  <c r="AP489" i="3"/>
  <c r="AS431" i="3"/>
  <c r="AT293" i="3"/>
  <c r="AS445" i="3"/>
  <c r="AT400" i="3"/>
  <c r="AS357" i="3"/>
  <c r="AT311" i="3"/>
  <c r="AS284" i="3"/>
  <c r="AS447" i="3"/>
  <c r="AS359" i="3"/>
  <c r="AS287" i="3"/>
  <c r="AT201" i="3"/>
  <c r="AS176" i="3"/>
  <c r="BI176" i="3" s="1"/>
  <c r="AT131" i="3"/>
  <c r="BK131" i="3" s="1"/>
  <c r="AS110" i="3"/>
  <c r="AT67" i="3"/>
  <c r="AS245" i="3"/>
  <c r="AS173" i="3"/>
  <c r="BI173" i="3" s="1"/>
  <c r="AS107" i="3"/>
  <c r="BI107" i="3" s="1"/>
  <c r="AS262" i="3"/>
  <c r="AT211" i="3"/>
  <c r="AS187" i="3"/>
  <c r="BI187" i="3" s="1"/>
  <c r="AT143" i="3"/>
  <c r="BK143" i="3" s="1"/>
  <c r="AS120" i="3"/>
  <c r="BI120" i="3" s="1"/>
  <c r="AT77" i="3"/>
  <c r="BK77" i="3" s="1"/>
  <c r="AS203" i="3"/>
  <c r="BI203" i="3" s="1"/>
  <c r="AT156" i="3"/>
  <c r="AS133" i="3"/>
  <c r="BI133" i="3" s="1"/>
  <c r="AT90" i="3"/>
  <c r="BK90" i="3" s="1"/>
  <c r="AS69" i="3"/>
  <c r="AS226" i="3"/>
  <c r="AT178" i="3"/>
  <c r="BK178" i="3" s="1"/>
  <c r="AS156" i="3"/>
  <c r="AT111" i="3"/>
  <c r="BK111" i="3" s="1"/>
  <c r="AS90" i="3"/>
  <c r="BI90" i="3" s="1"/>
  <c r="AS66" i="3"/>
  <c r="AS236" i="3"/>
  <c r="AS166" i="3"/>
  <c r="BI166" i="3" s="1"/>
  <c r="AS100" i="3"/>
  <c r="BI100" i="3" s="1"/>
  <c r="AT48" i="3"/>
  <c r="AS23" i="3"/>
  <c r="AT622" i="3"/>
  <c r="AP620" i="3"/>
  <c r="AQ626" i="3"/>
  <c r="AP645" i="3"/>
  <c r="AQ574" i="3"/>
  <c r="AP371" i="3"/>
  <c r="AP449" i="3"/>
  <c r="AP414" i="3"/>
  <c r="AP415" i="3"/>
  <c r="AP416" i="3"/>
  <c r="AP394" i="3"/>
  <c r="AP340" i="3"/>
  <c r="AP303" i="3"/>
  <c r="AP313" i="3"/>
  <c r="AP289" i="3"/>
  <c r="AP261" i="3"/>
  <c r="AP217" i="3"/>
  <c r="AP254" i="3"/>
  <c r="AP227" i="3"/>
  <c r="BC227" i="3" s="1"/>
  <c r="AP180" i="3"/>
  <c r="BC180" i="3" s="1"/>
  <c r="AP153" i="3"/>
  <c r="AP111" i="3"/>
  <c r="BC111" i="3" s="1"/>
  <c r="AP159" i="3"/>
  <c r="BC159" i="3" s="1"/>
  <c r="AP109" i="3"/>
  <c r="AP128" i="3"/>
  <c r="BC128" i="3" s="1"/>
  <c r="AP96" i="3"/>
  <c r="AP105" i="3"/>
  <c r="BC105" i="3" s="1"/>
  <c r="AP74" i="3"/>
  <c r="AP94" i="3"/>
  <c r="BC94" i="3" s="1"/>
  <c r="AP21" i="3"/>
  <c r="AQ76" i="3"/>
  <c r="BE76" i="3" s="1"/>
  <c r="AP67" i="3"/>
  <c r="AP68" i="3"/>
  <c r="AP44" i="3"/>
  <c r="AP61" i="3"/>
  <c r="AP70" i="3"/>
  <c r="AQ32" i="3"/>
  <c r="AP38" i="3"/>
  <c r="AP30" i="3"/>
  <c r="AP12" i="3"/>
  <c r="BC12" i="3" s="1"/>
  <c r="AP498" i="3"/>
  <c r="AQ57" i="3"/>
  <c r="AQ34" i="3"/>
  <c r="AR274" i="3"/>
  <c r="AR440" i="3"/>
  <c r="BG440" i="3" s="1"/>
  <c r="AR397" i="3"/>
  <c r="AR327" i="3"/>
  <c r="AR260" i="3"/>
  <c r="AR245" i="3"/>
  <c r="AR269" i="3"/>
  <c r="AR414" i="3"/>
  <c r="AR351" i="3"/>
  <c r="AR329" i="3"/>
  <c r="AR393" i="3"/>
  <c r="AR146" i="3"/>
  <c r="BG146" i="3" s="1"/>
  <c r="AR430" i="3"/>
  <c r="AR221" i="3"/>
  <c r="AR303" i="3"/>
  <c r="AS409" i="3"/>
  <c r="AS425" i="3"/>
  <c r="AS443" i="3"/>
  <c r="AT427" i="3"/>
  <c r="AS406" i="3"/>
  <c r="AT341" i="3"/>
  <c r="AS319" i="3"/>
  <c r="AT442" i="3"/>
  <c r="AS419" i="3"/>
  <c r="AT354" i="3"/>
  <c r="AS333" i="3"/>
  <c r="AT277" i="3"/>
  <c r="AT447" i="3"/>
  <c r="AS424" i="3"/>
  <c r="AT359" i="3"/>
  <c r="AS338" i="3"/>
  <c r="AT287" i="3"/>
  <c r="AT444" i="3"/>
  <c r="AS421" i="3"/>
  <c r="AT356" i="3"/>
  <c r="AS335" i="3"/>
  <c r="AT279" i="3"/>
  <c r="AT441" i="3"/>
  <c r="AS418" i="3"/>
  <c r="AT353" i="3"/>
  <c r="AS332" i="3"/>
  <c r="AT276" i="3"/>
  <c r="AT437" i="3"/>
  <c r="BK437" i="3" s="1"/>
  <c r="AS415" i="3"/>
  <c r="AT350" i="3"/>
  <c r="AS329" i="3"/>
  <c r="AT271" i="3"/>
  <c r="AT434" i="3"/>
  <c r="BK434" i="3" s="1"/>
  <c r="AS412" i="3"/>
  <c r="BI412" i="3" s="1"/>
  <c r="AT347" i="3"/>
  <c r="AS326" i="3"/>
  <c r="AS255" i="3"/>
  <c r="AT70" i="3"/>
  <c r="AS252" i="3"/>
  <c r="AS221" i="3"/>
  <c r="AT173" i="3"/>
  <c r="BK173" i="3" s="1"/>
  <c r="AS152" i="3"/>
  <c r="AT107" i="3"/>
  <c r="BK107" i="3" s="1"/>
  <c r="AS86" i="3"/>
  <c r="BI86" i="3" s="1"/>
  <c r="AT241" i="3"/>
  <c r="AS218" i="3"/>
  <c r="AT170" i="3"/>
  <c r="BK170" i="3" s="1"/>
  <c r="AP627" i="3"/>
  <c r="AQ618" i="3"/>
  <c r="AP646" i="3"/>
  <c r="AP639" i="3"/>
  <c r="AQ640" i="3"/>
  <c r="AQ628" i="3"/>
  <c r="AP640" i="3"/>
  <c r="AQ641" i="3"/>
  <c r="AQ652" i="3"/>
  <c r="AQ579" i="3"/>
  <c r="AQ573" i="3"/>
  <c r="AP426" i="3"/>
  <c r="AP446" i="3"/>
  <c r="AP411" i="3"/>
  <c r="AP429" i="3"/>
  <c r="AP439" i="3"/>
  <c r="BC439" i="3" s="1"/>
  <c r="AP405" i="3"/>
  <c r="AP350" i="3"/>
  <c r="AP337" i="3"/>
  <c r="AP295" i="3"/>
  <c r="AP346" i="3"/>
  <c r="AP309" i="3"/>
  <c r="AP363" i="3"/>
  <c r="AP331" i="3"/>
  <c r="AP304" i="3"/>
  <c r="AP359" i="3"/>
  <c r="AP327" i="3"/>
  <c r="AP167" i="3"/>
  <c r="BC167" i="3" s="1"/>
  <c r="AP234" i="3"/>
  <c r="AP265" i="3"/>
  <c r="AP246" i="3"/>
  <c r="AP259" i="3"/>
  <c r="AP230" i="3"/>
  <c r="AP209" i="3"/>
  <c r="AP173" i="3"/>
  <c r="BC173" i="3" s="1"/>
  <c r="AP130" i="3"/>
  <c r="BC130" i="3" s="1"/>
  <c r="AP229" i="3"/>
  <c r="AP204" i="3"/>
  <c r="BC204" i="3" s="1"/>
  <c r="AP168" i="3"/>
  <c r="BC168" i="3" s="1"/>
  <c r="AP169" i="3"/>
  <c r="BC169" i="3" s="1"/>
  <c r="AP198" i="3"/>
  <c r="BC198" i="3" s="1"/>
  <c r="AP162" i="3"/>
  <c r="BC162" i="3" s="1"/>
  <c r="AP118" i="3"/>
  <c r="BC118" i="3" s="1"/>
  <c r="AP150" i="3"/>
  <c r="AP55" i="3"/>
  <c r="AP90" i="3"/>
  <c r="BC90" i="3" s="1"/>
  <c r="AP141" i="3"/>
  <c r="BC141" i="3" s="1"/>
  <c r="AP107" i="3"/>
  <c r="BC107" i="3" s="1"/>
  <c r="AP100" i="3"/>
  <c r="BC100" i="3" s="1"/>
  <c r="AQ50" i="3"/>
  <c r="AP77" i="3"/>
  <c r="BC77" i="3" s="1"/>
  <c r="AP54" i="3"/>
  <c r="AP65" i="3"/>
  <c r="AP33" i="3"/>
  <c r="AQ25" i="3"/>
  <c r="AP14" i="3"/>
  <c r="AP39" i="3"/>
  <c r="AP491" i="3"/>
  <c r="AP445" i="3"/>
  <c r="AR427" i="3"/>
  <c r="AR435" i="3"/>
  <c r="AR333" i="3"/>
  <c r="AR152" i="3"/>
  <c r="AR326" i="3"/>
  <c r="AR291" i="3"/>
  <c r="AQ489" i="3"/>
  <c r="AS448" i="3"/>
  <c r="AT403" i="3"/>
  <c r="AS360" i="3"/>
  <c r="AS288" i="3"/>
  <c r="AS339" i="3"/>
  <c r="AT416" i="3"/>
  <c r="AS395" i="3"/>
  <c r="AT330" i="3"/>
  <c r="AS306" i="3"/>
  <c r="AT421" i="3"/>
  <c r="AS400" i="3"/>
  <c r="AT335" i="3"/>
  <c r="AS311" i="3"/>
  <c r="AT418" i="3"/>
  <c r="AS397" i="3"/>
  <c r="AT332" i="3"/>
  <c r="AS308" i="3"/>
  <c r="AT415" i="3"/>
  <c r="AS394" i="3"/>
  <c r="AT329" i="3"/>
  <c r="AS305" i="3"/>
  <c r="AS97" i="3"/>
  <c r="AT412" i="3"/>
  <c r="BK412" i="3" s="1"/>
  <c r="AS372" i="3"/>
  <c r="AT326" i="3"/>
  <c r="AS299" i="3"/>
  <c r="AS73" i="3"/>
  <c r="AT409" i="3"/>
  <c r="AS368" i="3"/>
  <c r="AT322" i="3"/>
  <c r="AS294" i="3"/>
  <c r="AT245" i="3"/>
  <c r="AS194" i="3"/>
  <c r="BI194" i="3" s="1"/>
  <c r="AT149" i="3"/>
  <c r="AS126" i="3"/>
  <c r="BI126" i="3" s="1"/>
  <c r="AT83" i="3"/>
  <c r="BK83" i="3" s="1"/>
  <c r="AS62" i="3"/>
  <c r="AS265" i="3"/>
  <c r="AT214" i="3"/>
  <c r="AS190" i="3"/>
  <c r="BI190" i="3" s="1"/>
  <c r="AT146" i="3"/>
  <c r="BK146" i="3" s="1"/>
  <c r="AS123" i="3"/>
  <c r="BI123" i="3" s="1"/>
  <c r="AT80" i="3"/>
  <c r="BK80" i="3" s="1"/>
  <c r="AT229" i="3"/>
  <c r="AS206" i="3"/>
  <c r="AT159" i="3"/>
  <c r="BK159" i="3" s="1"/>
  <c r="AS138" i="3"/>
  <c r="BI138" i="3" s="1"/>
  <c r="AT93" i="3"/>
  <c r="BK93" i="3" s="1"/>
  <c r="AS72" i="3"/>
  <c r="AS251" i="3"/>
  <c r="AS220" i="3"/>
  <c r="AT172" i="3"/>
  <c r="BK172" i="3" s="1"/>
  <c r="AS151" i="3"/>
  <c r="AT106" i="3"/>
  <c r="BK106" i="3" s="1"/>
  <c r="AS85" i="3"/>
  <c r="BI85" i="3" s="1"/>
  <c r="AT269" i="3"/>
  <c r="AS244" i="3"/>
  <c r="AT195" i="3"/>
  <c r="BK195" i="3" s="1"/>
  <c r="AS172" i="3"/>
  <c r="BI172" i="3" s="1"/>
  <c r="AT127" i="3"/>
  <c r="BK127" i="3" s="1"/>
  <c r="AS106" i="3"/>
  <c r="BI106" i="3" s="1"/>
  <c r="AT236" i="3"/>
  <c r="AQ638" i="3"/>
  <c r="AP372" i="3"/>
  <c r="AP269" i="3"/>
  <c r="AP231" i="3"/>
  <c r="AP119" i="3"/>
  <c r="BC119" i="3" s="1"/>
  <c r="AP81" i="3"/>
  <c r="BC81" i="3" s="1"/>
  <c r="AP41" i="3"/>
  <c r="AQ469" i="3"/>
  <c r="AT123" i="3"/>
  <c r="BK123" i="3" s="1"/>
  <c r="AS102" i="3"/>
  <c r="BI102" i="3" s="1"/>
  <c r="AS99" i="3"/>
  <c r="BI99" i="3" s="1"/>
  <c r="AS217" i="3"/>
  <c r="AT169" i="3"/>
  <c r="BK169" i="3" s="1"/>
  <c r="AS148" i="3"/>
  <c r="BI148" i="3" s="1"/>
  <c r="AT103" i="3"/>
  <c r="BK103" i="3" s="1"/>
  <c r="AS82" i="3"/>
  <c r="BI82" i="3" s="1"/>
  <c r="AT40" i="3"/>
  <c r="AS14" i="3"/>
  <c r="AS40" i="3"/>
  <c r="AS646" i="3"/>
  <c r="AP647" i="3"/>
  <c r="AQ648" i="3"/>
  <c r="AP648" i="3"/>
  <c r="AQ649" i="3"/>
  <c r="AP435" i="3"/>
  <c r="AP419" i="3"/>
  <c r="AP396" i="3"/>
  <c r="AP404" i="3"/>
  <c r="AP448" i="3"/>
  <c r="AP413" i="3"/>
  <c r="AP345" i="3"/>
  <c r="AP308" i="3"/>
  <c r="AP354" i="3"/>
  <c r="AP319" i="3"/>
  <c r="AP393" i="3"/>
  <c r="AP335" i="3"/>
  <c r="AP293" i="3"/>
  <c r="AP271" i="3"/>
  <c r="AP233" i="3"/>
  <c r="AP244" i="3"/>
  <c r="AP228" i="3"/>
  <c r="AP274" i="3"/>
  <c r="AP267" i="3"/>
  <c r="AP218" i="3"/>
  <c r="AP182" i="3"/>
  <c r="BC182" i="3" s="1"/>
  <c r="AP212" i="3"/>
  <c r="AP79" i="3"/>
  <c r="BC79" i="3" s="1"/>
  <c r="AP149" i="3"/>
  <c r="AP85" i="3"/>
  <c r="BC85" i="3" s="1"/>
  <c r="AP24" i="3"/>
  <c r="AP469" i="3"/>
  <c r="AQ461" i="3"/>
  <c r="AQ502" i="3"/>
  <c r="AP461" i="3"/>
  <c r="AR309" i="3"/>
  <c r="AR398" i="3"/>
  <c r="AS398" i="3"/>
  <c r="AS309" i="3"/>
  <c r="AS411" i="3"/>
  <c r="AS413" i="3"/>
  <c r="AS327" i="3"/>
  <c r="AT99" i="3"/>
  <c r="BK99" i="3" s="1"/>
  <c r="AS78" i="3"/>
  <c r="BI78" i="3" s="1"/>
  <c r="AS75" i="3"/>
  <c r="AT213" i="3"/>
  <c r="AS189" i="3"/>
  <c r="BI189" i="3" s="1"/>
  <c r="AT145" i="3"/>
  <c r="BK145" i="3" s="1"/>
  <c r="AS122" i="3"/>
  <c r="BI122" i="3" s="1"/>
  <c r="AT79" i="3"/>
  <c r="BK79" i="3" s="1"/>
  <c r="AS59" i="3"/>
  <c r="AT37" i="3"/>
  <c r="AS631" i="3"/>
  <c r="AP643" i="3"/>
  <c r="AP636" i="3"/>
  <c r="AQ645" i="3"/>
  <c r="AP626" i="3"/>
  <c r="AQ571" i="3"/>
  <c r="AP342" i="3"/>
  <c r="AP431" i="3"/>
  <c r="AP398" i="3"/>
  <c r="AP432" i="3"/>
  <c r="BC432" i="3" s="1"/>
  <c r="AP399" i="3"/>
  <c r="AP433" i="3"/>
  <c r="BC433" i="3" s="1"/>
  <c r="AP400" i="3"/>
  <c r="AP356" i="3"/>
  <c r="AP324" i="3"/>
  <c r="AP292" i="3"/>
  <c r="AP279" i="3"/>
  <c r="AP239" i="3"/>
  <c r="AP189" i="3"/>
  <c r="BC189" i="3" s="1"/>
  <c r="AP192" i="3"/>
  <c r="BC192" i="3" s="1"/>
  <c r="AP157" i="3"/>
  <c r="BC157" i="3" s="1"/>
  <c r="AP147" i="3"/>
  <c r="AP148" i="3"/>
  <c r="BC148" i="3" s="1"/>
  <c r="AP146" i="3"/>
  <c r="BC146" i="3" s="1"/>
  <c r="AP80" i="3"/>
  <c r="BC80" i="3" s="1"/>
  <c r="AP89" i="3"/>
  <c r="BC89" i="3" s="1"/>
  <c r="AP78" i="3"/>
  <c r="BC78" i="3" s="1"/>
  <c r="AP456" i="3"/>
  <c r="AQ61" i="3"/>
  <c r="AP51" i="3"/>
  <c r="AP53" i="3"/>
  <c r="AP29" i="3"/>
  <c r="BC29" i="3" s="1"/>
  <c r="AP15" i="3"/>
  <c r="AQ21" i="3"/>
  <c r="AQ501" i="3"/>
  <c r="AP501" i="3"/>
  <c r="AR445" i="3"/>
  <c r="AR284" i="3"/>
  <c r="AR110" i="3"/>
  <c r="AR412" i="3"/>
  <c r="BG412" i="3" s="1"/>
  <c r="AR325" i="3"/>
  <c r="AR346" i="3"/>
  <c r="AR266" i="3"/>
  <c r="AR372" i="3"/>
  <c r="AR89" i="3"/>
  <c r="BG89" i="3" s="1"/>
  <c r="AR308" i="3"/>
  <c r="AR413" i="3"/>
  <c r="AT406" i="3"/>
  <c r="AS440" i="3"/>
  <c r="BI440" i="3" s="1"/>
  <c r="AT395" i="3"/>
  <c r="AS352" i="3"/>
  <c r="AT306" i="3"/>
  <c r="AS274" i="3"/>
  <c r="AT408" i="3"/>
  <c r="AS365" i="3"/>
  <c r="AT321" i="3"/>
  <c r="AS293" i="3"/>
  <c r="AT413" i="3"/>
  <c r="AS392" i="3"/>
  <c r="BI392" i="3" s="1"/>
  <c r="AT327" i="3"/>
  <c r="AS303" i="3"/>
  <c r="AT410" i="3"/>
  <c r="AS369" i="3"/>
  <c r="AT324" i="3"/>
  <c r="AS295" i="3"/>
  <c r="AT407" i="3"/>
  <c r="AS364" i="3"/>
  <c r="AT320" i="3"/>
  <c r="AS292" i="3"/>
  <c r="AS449" i="3"/>
  <c r="AT404" i="3"/>
  <c r="AS361" i="3"/>
  <c r="AT315" i="3"/>
  <c r="AS289" i="3"/>
  <c r="AS446" i="3"/>
  <c r="AT401" i="3"/>
  <c r="AS358" i="3"/>
  <c r="AT312" i="3"/>
  <c r="AS285" i="3"/>
  <c r="AT235" i="3"/>
  <c r="AT209" i="3"/>
  <c r="AS185" i="3"/>
  <c r="BI185" i="3" s="1"/>
  <c r="AT141" i="3"/>
  <c r="BK141" i="3" s="1"/>
  <c r="AT75" i="3"/>
  <c r="AS257" i="3"/>
  <c r="AT206" i="3"/>
  <c r="AS182" i="3"/>
  <c r="BI182" i="3" s="1"/>
  <c r="AT138" i="3"/>
  <c r="BK138" i="3" s="1"/>
  <c r="AS115" i="3"/>
  <c r="BI115" i="3" s="1"/>
  <c r="AT72" i="3"/>
  <c r="AS270" i="3"/>
  <c r="AT220" i="3"/>
  <c r="AS198" i="3"/>
  <c r="BI198" i="3" s="1"/>
  <c r="AT151" i="3"/>
  <c r="AS128" i="3"/>
  <c r="BI128" i="3" s="1"/>
  <c r="AT85" i="3"/>
  <c r="BK85" i="3" s="1"/>
  <c r="AS64" i="3"/>
  <c r="AT264" i="3"/>
  <c r="AS237" i="3"/>
  <c r="AS211" i="3"/>
  <c r="AT164" i="3"/>
  <c r="BK164" i="3" s="1"/>
  <c r="AS143" i="3"/>
  <c r="BI143" i="3" s="1"/>
  <c r="AT98" i="3"/>
  <c r="AS77" i="3"/>
  <c r="BI77" i="3" s="1"/>
  <c r="AT261" i="3"/>
  <c r="AS234" i="3"/>
  <c r="AT186" i="3"/>
  <c r="BK186" i="3" s="1"/>
  <c r="AS164" i="3"/>
  <c r="BI164" i="3" s="1"/>
  <c r="AT119" i="3"/>
  <c r="BK119" i="3" s="1"/>
  <c r="AS98" i="3"/>
  <c r="AT228" i="3"/>
  <c r="AS205" i="3"/>
  <c r="AT158" i="3"/>
  <c r="BK158" i="3" s="1"/>
  <c r="AS137" i="3"/>
  <c r="BI137" i="3" s="1"/>
  <c r="AT92" i="3"/>
  <c r="BK92" i="3" s="1"/>
  <c r="AS71" i="3"/>
  <c r="AP622" i="3"/>
  <c r="AQ623" i="3"/>
  <c r="AP510" i="3"/>
  <c r="AP410" i="3"/>
  <c r="AP427" i="3"/>
  <c r="AP447" i="3"/>
  <c r="AP412" i="3"/>
  <c r="BC412" i="3" s="1"/>
  <c r="AP421" i="3"/>
  <c r="AP353" i="3"/>
  <c r="AP316" i="3"/>
  <c r="AP330" i="3"/>
  <c r="AP347" i="3"/>
  <c r="AP310" i="3"/>
  <c r="AP343" i="3"/>
  <c r="AP306" i="3"/>
  <c r="AP285" i="3"/>
  <c r="AP243" i="3"/>
  <c r="AP256" i="3"/>
  <c r="AP288" i="3"/>
  <c r="AP277" i="3"/>
  <c r="AP237" i="3"/>
  <c r="AP190" i="3"/>
  <c r="BC190" i="3" s="1"/>
  <c r="AP221" i="3"/>
  <c r="AP185" i="3"/>
  <c r="BC185" i="3" s="1"/>
  <c r="AP186" i="3"/>
  <c r="BC186" i="3" s="1"/>
  <c r="AP214" i="3"/>
  <c r="AP106" i="3"/>
  <c r="BC106" i="3" s="1"/>
  <c r="AP140" i="3"/>
  <c r="BC140" i="3" s="1"/>
  <c r="AP103" i="3"/>
  <c r="BC103" i="3" s="1"/>
  <c r="AP123" i="3"/>
  <c r="BC123" i="3" s="1"/>
  <c r="AP91" i="3"/>
  <c r="BC91" i="3" s="1"/>
  <c r="AP93" i="3"/>
  <c r="BC93" i="3" s="1"/>
  <c r="AP48" i="3"/>
  <c r="AP504" i="3"/>
  <c r="AP37" i="3"/>
  <c r="AP18" i="3"/>
  <c r="AQ504" i="3"/>
  <c r="AQ456" i="3"/>
  <c r="AP500" i="3"/>
  <c r="AR360" i="3"/>
  <c r="AR392" i="3"/>
  <c r="BG392" i="3" s="1"/>
  <c r="AR422" i="3"/>
  <c r="AR99" i="3"/>
  <c r="BG99" i="3" s="1"/>
  <c r="AR411" i="3"/>
  <c r="AP322" i="3"/>
  <c r="AR297" i="3"/>
  <c r="AR371" i="3"/>
  <c r="AS363" i="3"/>
  <c r="AT436" i="3"/>
  <c r="BK436" i="3" s="1"/>
  <c r="AS414" i="3"/>
  <c r="AS328" i="3"/>
  <c r="AS427" i="3"/>
  <c r="AS341" i="3"/>
  <c r="AS433" i="3"/>
  <c r="BI433" i="3" s="1"/>
  <c r="AT369" i="3"/>
  <c r="AS346" i="3"/>
  <c r="AT295" i="3"/>
  <c r="AS430" i="3"/>
  <c r="AT364" i="3"/>
  <c r="AS343" i="3"/>
  <c r="AT292" i="3"/>
  <c r="AT449" i="3"/>
  <c r="AS426" i="3"/>
  <c r="AT361" i="3"/>
  <c r="AS340" i="3"/>
  <c r="AT289" i="3"/>
  <c r="AT446" i="3"/>
  <c r="AS423" i="3"/>
  <c r="AT358" i="3"/>
  <c r="AS337" i="3"/>
  <c r="AT285" i="3"/>
  <c r="AT443" i="3"/>
  <c r="AS420" i="3"/>
  <c r="AT355" i="3"/>
  <c r="AS334" i="3"/>
  <c r="AT278" i="3"/>
  <c r="AT136" i="3"/>
  <c r="BK136" i="3" s="1"/>
  <c r="AS260" i="3"/>
  <c r="AT182" i="3"/>
  <c r="BK182" i="3" s="1"/>
  <c r="AS160" i="3"/>
  <c r="BI160" i="3" s="1"/>
  <c r="AT115" i="3"/>
  <c r="BK115" i="3" s="1"/>
  <c r="AT254" i="3"/>
  <c r="AS227" i="3"/>
  <c r="BI227" i="3" s="1"/>
  <c r="AT179" i="3"/>
  <c r="BK179" i="3" s="1"/>
  <c r="AS157" i="3"/>
  <c r="BI157" i="3" s="1"/>
  <c r="AT112" i="3"/>
  <c r="BK112" i="3" s="1"/>
  <c r="AS91" i="3"/>
  <c r="BI91" i="3" s="1"/>
  <c r="AS67" i="3"/>
  <c r="AS241" i="3"/>
  <c r="AS170" i="3"/>
  <c r="BI170" i="3" s="1"/>
  <c r="AS104" i="3"/>
  <c r="BI104" i="3" s="1"/>
  <c r="AT61" i="3"/>
  <c r="AT234" i="3"/>
  <c r="AS184" i="3"/>
  <c r="BI184" i="3" s="1"/>
  <c r="AS117" i="3"/>
  <c r="BI117" i="3" s="1"/>
  <c r="AT231" i="3"/>
  <c r="AS208" i="3"/>
  <c r="AT161" i="3"/>
  <c r="BK161" i="3" s="1"/>
  <c r="AS140" i="3"/>
  <c r="BI140" i="3" s="1"/>
  <c r="AT95" i="3"/>
  <c r="BK95" i="3" s="1"/>
  <c r="AS74" i="3"/>
  <c r="AS253" i="3"/>
  <c r="AT202" i="3"/>
  <c r="BK202" i="3" s="1"/>
  <c r="AS178" i="3"/>
  <c r="BI178" i="3" s="1"/>
  <c r="AT132" i="3"/>
  <c r="BK132" i="3" s="1"/>
  <c r="AS510" i="3"/>
  <c r="AT55" i="3"/>
  <c r="AS32" i="3"/>
  <c r="AS490" i="3"/>
  <c r="AS503" i="3"/>
  <c r="AS44" i="3"/>
  <c r="AT54" i="3"/>
  <c r="AS31" i="3"/>
  <c r="AS648" i="3"/>
  <c r="AS247" i="3"/>
  <c r="AP377" i="3"/>
  <c r="AP515" i="3"/>
  <c r="AT513" i="3"/>
  <c r="AV638" i="3"/>
  <c r="AV621" i="3"/>
  <c r="AV447" i="3"/>
  <c r="AV413" i="3"/>
  <c r="AV442" i="3"/>
  <c r="AV186" i="3"/>
  <c r="BO186" i="3" s="1"/>
  <c r="AV377" i="3"/>
  <c r="AV340" i="3"/>
  <c r="AV306" i="3"/>
  <c r="AV263" i="3"/>
  <c r="AV228" i="3"/>
  <c r="AV142" i="3"/>
  <c r="BO142" i="3" s="1"/>
  <c r="AV108" i="3"/>
  <c r="BO108" i="3" s="1"/>
  <c r="AV40" i="3"/>
  <c r="AV498" i="3"/>
  <c r="AS385" i="3"/>
  <c r="AQ300" i="3"/>
  <c r="AP300" i="3"/>
  <c r="AQ385" i="3"/>
  <c r="AX639" i="3"/>
  <c r="AY620" i="3"/>
  <c r="AX618" i="3"/>
  <c r="AY632" i="3"/>
  <c r="AX651" i="3"/>
  <c r="AY635" i="3"/>
  <c r="AZ650" i="3"/>
  <c r="AY574" i="3"/>
  <c r="AZ515" i="3"/>
  <c r="AX250" i="3"/>
  <c r="AS516" i="3"/>
  <c r="AZ248" i="3"/>
  <c r="AR516" i="3"/>
  <c r="AZ246" i="3"/>
  <c r="AQ516" i="3"/>
  <c r="AX248" i="3"/>
  <c r="AX246" i="3"/>
  <c r="AX501" i="3"/>
  <c r="AW242" i="3"/>
  <c r="AX498" i="3"/>
  <c r="AP388" i="3"/>
  <c r="AW460" i="3"/>
  <c r="AW296" i="3"/>
  <c r="AX421" i="3"/>
  <c r="AX403" i="3"/>
  <c r="AT388" i="3"/>
  <c r="AW375" i="3"/>
  <c r="AY353" i="3"/>
  <c r="AY334" i="3"/>
  <c r="AZ314" i="3"/>
  <c r="AY269" i="3"/>
  <c r="AZ241" i="3"/>
  <c r="AX298" i="3"/>
  <c r="AY423" i="3"/>
  <c r="AZ402" i="3"/>
  <c r="AS388" i="3"/>
  <c r="AV375" i="3"/>
  <c r="AX353" i="3"/>
  <c r="AZ336" i="3"/>
  <c r="AY314" i="3"/>
  <c r="AX269" i="3"/>
  <c r="AY241" i="3"/>
  <c r="AX441" i="3"/>
  <c r="AZ294" i="3"/>
  <c r="AZ417" i="3"/>
  <c r="AX389" i="3"/>
  <c r="AU378" i="3"/>
  <c r="AX358" i="3"/>
  <c r="AY277" i="3"/>
  <c r="AS275" i="3"/>
  <c r="AX303" i="3"/>
  <c r="AZ255" i="3"/>
  <c r="AY443" i="3"/>
  <c r="AT296" i="3"/>
  <c r="AX420" i="3"/>
  <c r="AZ399" i="3"/>
  <c r="AU386" i="3"/>
  <c r="AY285" i="3"/>
  <c r="AY347" i="3"/>
  <c r="AZ330" i="3"/>
  <c r="AY310" i="3"/>
  <c r="AX263" i="3"/>
  <c r="AT242" i="3"/>
  <c r="AY431" i="3"/>
  <c r="AZ427" i="3"/>
  <c r="AZ406" i="3"/>
  <c r="AX388" i="3"/>
  <c r="AX376" i="3"/>
  <c r="AZ354" i="3"/>
  <c r="AY338" i="3"/>
  <c r="AY320" i="3"/>
  <c r="AZ270" i="3"/>
  <c r="AY239" i="3"/>
  <c r="AY299" i="3"/>
  <c r="AZ424" i="3"/>
  <c r="AY406" i="3"/>
  <c r="AU389" i="3"/>
  <c r="AR378" i="3"/>
  <c r="AZ359" i="3"/>
  <c r="AY276" i="3"/>
  <c r="AZ322" i="3"/>
  <c r="AY270" i="3"/>
  <c r="AZ244" i="3"/>
  <c r="AY293" i="3"/>
  <c r="AS491" i="3"/>
  <c r="AS48" i="3"/>
  <c r="AS20" i="3"/>
  <c r="AS488" i="3"/>
  <c r="AS16" i="3"/>
  <c r="AS636" i="3"/>
  <c r="AT29" i="3"/>
  <c r="BK29" i="3" s="1"/>
  <c r="AS649" i="3"/>
  <c r="AS15" i="3"/>
  <c r="AS635" i="3"/>
  <c r="AT26" i="3"/>
  <c r="AT645" i="3"/>
  <c r="AS623" i="3"/>
  <c r="AS489" i="3"/>
  <c r="AQ250" i="3"/>
  <c r="AR382" i="3"/>
  <c r="AP376" i="3"/>
  <c r="AT301" i="3"/>
  <c r="AP380" i="3"/>
  <c r="AQ380" i="3"/>
  <c r="AS380" i="3"/>
  <c r="AR381" i="3"/>
  <c r="AQ323" i="3"/>
  <c r="AV642" i="3"/>
  <c r="AV651" i="3"/>
  <c r="AV635" i="3"/>
  <c r="AV633" i="3"/>
  <c r="AV444" i="3"/>
  <c r="AV410" i="3"/>
  <c r="AV446" i="3"/>
  <c r="AV412" i="3"/>
  <c r="BO412" i="3" s="1"/>
  <c r="AV422" i="3"/>
  <c r="AV374" i="3"/>
  <c r="AV226" i="3"/>
  <c r="AV372" i="3"/>
  <c r="AV337" i="3"/>
  <c r="AV303" i="3"/>
  <c r="AV260" i="3"/>
  <c r="AV225" i="3"/>
  <c r="AV169" i="3"/>
  <c r="BO169" i="3" s="1"/>
  <c r="AV145" i="3"/>
  <c r="BO145" i="3" s="1"/>
  <c r="AV188" i="3"/>
  <c r="BO188" i="3" s="1"/>
  <c r="AV155" i="3"/>
  <c r="BO155" i="3" s="1"/>
  <c r="AV121" i="3"/>
  <c r="BO121" i="3" s="1"/>
  <c r="AV89" i="3"/>
  <c r="BO89" i="3" s="1"/>
  <c r="AV57" i="3"/>
  <c r="AV21" i="3"/>
  <c r="AV175" i="3"/>
  <c r="BO175" i="3" s="1"/>
  <c r="AV143" i="3"/>
  <c r="BO143" i="3" s="1"/>
  <c r="AV109" i="3"/>
  <c r="AV77" i="3"/>
  <c r="BO77" i="3" s="1"/>
  <c r="AV66" i="3"/>
  <c r="AV32" i="3"/>
  <c r="AV461" i="3"/>
  <c r="AV298" i="3"/>
  <c r="AQ134" i="3"/>
  <c r="BE134" i="3" s="1"/>
  <c r="AP385" i="3"/>
  <c r="AU8" i="3"/>
  <c r="AZ639" i="3"/>
  <c r="AY643" i="3"/>
  <c r="AX637" i="3"/>
  <c r="AZ624" i="3"/>
  <c r="AY630" i="3"/>
  <c r="AZ621" i="3"/>
  <c r="AZ638" i="3"/>
  <c r="AX632" i="3"/>
  <c r="AY619" i="3"/>
  <c r="AX635" i="3"/>
  <c r="AX573" i="3"/>
  <c r="AZ573" i="3"/>
  <c r="AZ625" i="3"/>
  <c r="AR517" i="3"/>
  <c r="AY450" i="3"/>
  <c r="AY502" i="3"/>
  <c r="AX450" i="3"/>
  <c r="AX502" i="3"/>
  <c r="AX449" i="3"/>
  <c r="AZ501" i="3"/>
  <c r="AY246" i="3"/>
  <c r="AZ498" i="3"/>
  <c r="AZ242" i="3"/>
  <c r="AY498" i="3"/>
  <c r="AT240" i="3"/>
  <c r="AX469" i="3"/>
  <c r="AP216" i="3"/>
  <c r="AY250" i="3"/>
  <c r="AU240" i="3"/>
  <c r="AY295" i="3"/>
  <c r="AY418" i="3"/>
  <c r="AY400" i="3"/>
  <c r="AV387" i="3"/>
  <c r="AY374" i="3"/>
  <c r="AZ350" i="3"/>
  <c r="AZ331" i="3"/>
  <c r="AY311" i="3"/>
  <c r="AZ266" i="3"/>
  <c r="AY237" i="3"/>
  <c r="AV296" i="3"/>
  <c r="AZ420" i="3"/>
  <c r="AX400" i="3"/>
  <c r="AU387" i="3"/>
  <c r="AX374" i="3"/>
  <c r="AY350" i="3"/>
  <c r="AX334" i="3"/>
  <c r="AZ313" i="3"/>
  <c r="AY266" i="3"/>
  <c r="AX236" i="3"/>
  <c r="AZ439" i="3"/>
  <c r="BW439" i="3" s="1"/>
  <c r="AX292" i="3"/>
  <c r="AX414" i="3"/>
  <c r="AZ388" i="3"/>
  <c r="AZ376" i="3"/>
  <c r="AY355" i="3"/>
  <c r="AX339" i="3"/>
  <c r="AX321" i="3"/>
  <c r="AZ287" i="3"/>
  <c r="AX253" i="3"/>
  <c r="AY439" i="3"/>
  <c r="BU439" i="3" s="1"/>
  <c r="AY294" i="3"/>
  <c r="AY417" i="3"/>
  <c r="AZ397" i="3"/>
  <c r="AZ384" i="3"/>
  <c r="AZ368" i="3"/>
  <c r="AZ344" i="3"/>
  <c r="AX328" i="3"/>
  <c r="AZ307" i="3"/>
  <c r="AZ260" i="3"/>
  <c r="AY240" i="3"/>
  <c r="AZ299" i="3"/>
  <c r="AX425" i="3"/>
  <c r="AY404" i="3"/>
  <c r="AZ387" i="3"/>
  <c r="AS149" i="3"/>
  <c r="AT104" i="3"/>
  <c r="BK104" i="3" s="1"/>
  <c r="AS83" i="3"/>
  <c r="BI83" i="3" s="1"/>
  <c r="AT259" i="3"/>
  <c r="AS232" i="3"/>
  <c r="AT184" i="3"/>
  <c r="BK184" i="3" s="1"/>
  <c r="AS162" i="3"/>
  <c r="BI162" i="3" s="1"/>
  <c r="AT117" i="3"/>
  <c r="BK117" i="3" s="1"/>
  <c r="AS96" i="3"/>
  <c r="AT226" i="3"/>
  <c r="AT200" i="3"/>
  <c r="BK200" i="3" s="1"/>
  <c r="AS175" i="3"/>
  <c r="BI175" i="3" s="1"/>
  <c r="AT130" i="3"/>
  <c r="BK130" i="3" s="1"/>
  <c r="AS109" i="3"/>
  <c r="AT66" i="3"/>
  <c r="AS200" i="3"/>
  <c r="BI200" i="3" s="1"/>
  <c r="AT153" i="3"/>
  <c r="AS130" i="3"/>
  <c r="BI130" i="3" s="1"/>
  <c r="AT87" i="3"/>
  <c r="BK87" i="3" s="1"/>
  <c r="AT63" i="3"/>
  <c r="AS239" i="3"/>
  <c r="AT191" i="3"/>
  <c r="BK191" i="3" s="1"/>
  <c r="AS169" i="3"/>
  <c r="BI169" i="3" s="1"/>
  <c r="AT124" i="3"/>
  <c r="BK124" i="3" s="1"/>
  <c r="AS103" i="3"/>
  <c r="BI103" i="3" s="1"/>
  <c r="AT233" i="3"/>
  <c r="AS210" i="3"/>
  <c r="AT163" i="3"/>
  <c r="BK163" i="3" s="1"/>
  <c r="AS142" i="3"/>
  <c r="BI142" i="3" s="1"/>
  <c r="AT97" i="3"/>
  <c r="AS76" i="3"/>
  <c r="BI76" i="3" s="1"/>
  <c r="AS18" i="3"/>
  <c r="AT20" i="3"/>
  <c r="AS642" i="3"/>
  <c r="AT488" i="3"/>
  <c r="AT45" i="3"/>
  <c r="AT16" i="3"/>
  <c r="AS639" i="3"/>
  <c r="AS573" i="3"/>
  <c r="AT469" i="3"/>
  <c r="AT13" i="3"/>
  <c r="AT633" i="3"/>
  <c r="AS501" i="3"/>
  <c r="AS50" i="3"/>
  <c r="AT646" i="3"/>
  <c r="AS624" i="3"/>
  <c r="AS55" i="3"/>
  <c r="AT651" i="3"/>
  <c r="AS630" i="3"/>
  <c r="AT12" i="3"/>
  <c r="BK12" i="3" s="1"/>
  <c r="AT632" i="3"/>
  <c r="AS49" i="3"/>
  <c r="AT620" i="3"/>
  <c r="AT461" i="3"/>
  <c r="AS377" i="3"/>
  <c r="AS382" i="3"/>
  <c r="AR377" i="3"/>
  <c r="AS250" i="3"/>
  <c r="AP248" i="3"/>
  <c r="AR301" i="3"/>
  <c r="AT376" i="3"/>
  <c r="AS323" i="3"/>
  <c r="AQ513" i="3"/>
  <c r="AP513" i="3"/>
  <c r="AV624" i="3"/>
  <c r="AV630" i="3"/>
  <c r="AV650" i="3"/>
  <c r="AV619" i="3"/>
  <c r="AV573" i="3"/>
  <c r="AV439" i="3"/>
  <c r="BO439" i="3" s="1"/>
  <c r="AV405" i="3"/>
  <c r="AV203" i="3"/>
  <c r="BO203" i="3" s="1"/>
  <c r="AV434" i="3"/>
  <c r="BO434" i="3" s="1"/>
  <c r="AV401" i="3"/>
  <c r="AV424" i="3"/>
  <c r="AV295" i="3"/>
  <c r="AV170" i="3"/>
  <c r="BO170" i="3" s="1"/>
  <c r="AV364" i="3"/>
  <c r="AV332" i="3"/>
  <c r="AV294" i="3"/>
  <c r="AV255" i="3"/>
  <c r="AV219" i="3"/>
  <c r="AV55" i="3"/>
  <c r="AV138" i="3"/>
  <c r="BO138" i="3" s="1"/>
  <c r="AV491" i="3"/>
  <c r="AV166" i="3"/>
  <c r="BO166" i="3" s="1"/>
  <c r="AV132" i="3"/>
  <c r="BO132" i="3" s="1"/>
  <c r="AV100" i="3"/>
  <c r="BO100" i="3" s="1"/>
  <c r="AV68" i="3"/>
  <c r="AV34" i="3"/>
  <c r="AV488" i="3"/>
  <c r="AV64" i="3"/>
  <c r="AV30" i="3"/>
  <c r="AP134" i="3"/>
  <c r="BC134" i="3" s="1"/>
  <c r="AS384" i="3"/>
  <c r="AT384" i="3"/>
  <c r="AS298" i="3"/>
  <c r="AR300" i="3"/>
  <c r="AX648" i="3"/>
  <c r="AZ628" i="3"/>
  <c r="AY639" i="3"/>
  <c r="AX643" i="3"/>
  <c r="AZ620" i="3"/>
  <c r="AY618" i="3"/>
  <c r="AX622" i="3"/>
  <c r="AX620" i="3"/>
  <c r="AZ627" i="3"/>
  <c r="AY638" i="3"/>
  <c r="AX636" i="3"/>
  <c r="AZ648" i="3"/>
  <c r="AY626" i="3"/>
  <c r="AZ571" i="3"/>
  <c r="AX515" i="3"/>
  <c r="AX273" i="3"/>
  <c r="AT516" i="3"/>
  <c r="AZ449" i="3"/>
  <c r="AZ499" i="3"/>
  <c r="AY449" i="3"/>
  <c r="AY499" i="3"/>
  <c r="AY445" i="3"/>
  <c r="AX499" i="3"/>
  <c r="AY448" i="3"/>
  <c r="AY491" i="3"/>
  <c r="AW240" i="3"/>
  <c r="AX491" i="3"/>
  <c r="AP389" i="3"/>
  <c r="AX460" i="3"/>
  <c r="AX504" i="3"/>
  <c r="AZ450" i="3"/>
  <c r="AZ441" i="3"/>
  <c r="AZ292" i="3"/>
  <c r="AZ414" i="3"/>
  <c r="AY398" i="3"/>
  <c r="AX386" i="3"/>
  <c r="AZ369" i="3"/>
  <c r="AY348" i="3"/>
  <c r="AX329" i="3"/>
  <c r="AZ308" i="3"/>
  <c r="AX264" i="3"/>
  <c r="AY441" i="3"/>
  <c r="AX295" i="3"/>
  <c r="AX418" i="3"/>
  <c r="AX398" i="3"/>
  <c r="AW386" i="3"/>
  <c r="AY369" i="3"/>
  <c r="AX348" i="3"/>
  <c r="AY331" i="3"/>
  <c r="AX311" i="3"/>
  <c r="AS213" i="3"/>
  <c r="AT166" i="3"/>
  <c r="BK166" i="3" s="1"/>
  <c r="AS145" i="3"/>
  <c r="BI145" i="3" s="1"/>
  <c r="AT100" i="3"/>
  <c r="BK100" i="3" s="1"/>
  <c r="AS79" i="3"/>
  <c r="BI79" i="3" s="1"/>
  <c r="AS258" i="3"/>
  <c r="AT207" i="3"/>
  <c r="AS183" i="3"/>
  <c r="BI183" i="3" s="1"/>
  <c r="AT139" i="3"/>
  <c r="BK139" i="3" s="1"/>
  <c r="AS116" i="3"/>
  <c r="BI116" i="3" s="1"/>
  <c r="AT73" i="3"/>
  <c r="AS43" i="3"/>
  <c r="AT639" i="3"/>
  <c r="AT573" i="3"/>
  <c r="AT636" i="3"/>
  <c r="AT510" i="3"/>
  <c r="AT58" i="3"/>
  <c r="AS37" i="3"/>
  <c r="AS652" i="3"/>
  <c r="AT498" i="3"/>
  <c r="AT47" i="3"/>
  <c r="AS22" i="3"/>
  <c r="AT621" i="3"/>
  <c r="AT52" i="3"/>
  <c r="AS29" i="3"/>
  <c r="BI29" i="3" s="1"/>
  <c r="AT627" i="3"/>
  <c r="AT57" i="3"/>
  <c r="AS34" i="3"/>
  <c r="AS651" i="3"/>
  <c r="AT46" i="3"/>
  <c r="AS21" i="3"/>
  <c r="AS640" i="3"/>
  <c r="AT579" i="3"/>
  <c r="AP625" i="3"/>
  <c r="AT607" i="3"/>
  <c r="AS607" i="3"/>
  <c r="AP383" i="3"/>
  <c r="AR250" i="3"/>
  <c r="AT380" i="3"/>
  <c r="AT382" i="3"/>
  <c r="AQ376" i="3"/>
  <c r="AR376" i="3"/>
  <c r="AP382" i="3"/>
  <c r="AS513" i="3"/>
  <c r="AV631" i="3"/>
  <c r="AV435" i="3"/>
  <c r="AV402" i="3"/>
  <c r="AV449" i="3"/>
  <c r="AV415" i="3"/>
  <c r="AV445" i="3"/>
  <c r="AV411" i="3"/>
  <c r="AV330" i="3"/>
  <c r="AV292" i="3"/>
  <c r="AV359" i="3"/>
  <c r="AV327" i="3"/>
  <c r="AV289" i="3"/>
  <c r="AV250" i="3"/>
  <c r="AV213" i="3"/>
  <c r="AV361" i="3"/>
  <c r="AV329" i="3"/>
  <c r="AV291" i="3"/>
  <c r="AV252" i="3"/>
  <c r="AV215" i="3"/>
  <c r="AV358" i="3"/>
  <c r="AV326" i="3"/>
  <c r="AV288" i="3"/>
  <c r="AV248" i="3"/>
  <c r="AV212" i="3"/>
  <c r="AV355" i="3"/>
  <c r="AV323" i="3"/>
  <c r="AV284" i="3"/>
  <c r="AV245" i="3"/>
  <c r="AV209" i="3"/>
  <c r="AV398" i="3"/>
  <c r="AV352" i="3"/>
  <c r="AV320" i="3"/>
  <c r="AV277" i="3"/>
  <c r="AV241" i="3"/>
  <c r="AV206" i="3"/>
  <c r="AV180" i="3"/>
  <c r="BO180" i="3" s="1"/>
  <c r="AV147" i="3"/>
  <c r="AV113" i="3"/>
  <c r="BO113" i="3" s="1"/>
  <c r="AV81" i="3"/>
  <c r="BO81" i="3" s="1"/>
  <c r="AV49" i="3"/>
  <c r="AV12" i="3"/>
  <c r="BO12" i="3" s="1"/>
  <c r="AV194" i="3"/>
  <c r="BO194" i="3" s="1"/>
  <c r="AV160" i="3"/>
  <c r="BO160" i="3" s="1"/>
  <c r="AV126" i="3"/>
  <c r="BO126" i="3" s="1"/>
  <c r="AV94" i="3"/>
  <c r="BO94" i="3" s="1"/>
  <c r="AV62" i="3"/>
  <c r="AV26" i="3"/>
  <c r="AV173" i="3"/>
  <c r="BO173" i="3" s="1"/>
  <c r="AV141" i="3"/>
  <c r="BO141" i="3" s="1"/>
  <c r="AV107" i="3"/>
  <c r="BO107" i="3" s="1"/>
  <c r="AV75" i="3"/>
  <c r="AV43" i="3"/>
  <c r="AV501" i="3"/>
  <c r="AS514" i="3"/>
  <c r="AV167" i="3"/>
  <c r="BO167" i="3" s="1"/>
  <c r="AV133" i="3"/>
  <c r="BO133" i="3" s="1"/>
  <c r="AV101" i="3"/>
  <c r="BO101" i="3" s="1"/>
  <c r="AV69" i="3"/>
  <c r="AV37" i="3"/>
  <c r="AV489" i="3"/>
  <c r="AV514" i="3"/>
  <c r="AR134" i="3"/>
  <c r="BG134" i="3" s="1"/>
  <c r="AS300" i="3"/>
  <c r="AR298" i="3"/>
  <c r="AX493" i="3"/>
  <c r="AZ630" i="3"/>
  <c r="AX647" i="3"/>
  <c r="AY649" i="3"/>
  <c r="AY621" i="3"/>
  <c r="AY627" i="3"/>
  <c r="AX638" i="3"/>
  <c r="AZ644" i="3"/>
  <c r="AX579" i="3"/>
  <c r="AY625" i="3"/>
  <c r="AX514" i="3"/>
  <c r="AZ502" i="3"/>
  <c r="AP460" i="3"/>
  <c r="AX490" i="3"/>
  <c r="AP242" i="3"/>
  <c r="AZ488" i="3"/>
  <c r="AP240" i="3"/>
  <c r="AZ491" i="3"/>
  <c r="AY444" i="3"/>
  <c r="AX488" i="3"/>
  <c r="AP428" i="3"/>
  <c r="AY469" i="3"/>
  <c r="AP223" i="3"/>
  <c r="AZ250" i="3"/>
  <c r="AS517" i="3"/>
  <c r="AX245" i="3"/>
  <c r="AY440" i="3"/>
  <c r="BU440" i="3" s="1"/>
  <c r="AX290" i="3"/>
  <c r="AX412" i="3"/>
  <c r="BS412" i="3" s="1"/>
  <c r="AY396" i="3"/>
  <c r="AZ385" i="3"/>
  <c r="AX364" i="3"/>
  <c r="AZ345" i="3"/>
  <c r="AY326" i="3"/>
  <c r="AX306" i="3"/>
  <c r="AY261" i="3"/>
  <c r="AX440" i="3"/>
  <c r="BS440" i="3" s="1"/>
  <c r="AY292" i="3"/>
  <c r="AY414" i="3"/>
  <c r="AX396" i="3"/>
  <c r="AY385" i="3"/>
  <c r="AZ363" i="3"/>
  <c r="AY345" i="3"/>
  <c r="AZ328" i="3"/>
  <c r="AY308" i="3"/>
  <c r="AX261" i="3"/>
  <c r="AV242" i="3"/>
  <c r="AZ435" i="3"/>
  <c r="AZ428" i="3"/>
  <c r="AX10" i="3"/>
  <c r="AT387" i="3"/>
  <c r="AZ372" i="3"/>
  <c r="AX350" i="3"/>
  <c r="AZ333" i="3"/>
  <c r="AX314" i="3"/>
  <c r="AY271" i="3"/>
  <c r="AX241" i="3"/>
  <c r="AY435" i="3"/>
  <c r="AX289" i="3"/>
  <c r="AY121" i="3"/>
  <c r="BU121" i="3" s="1"/>
  <c r="AX393" i="3"/>
  <c r="AY379" i="3"/>
  <c r="AQ377" i="3"/>
  <c r="AV356" i="3"/>
  <c r="AV324" i="3"/>
  <c r="AV285" i="3"/>
  <c r="AV246" i="3"/>
  <c r="AV210" i="3"/>
  <c r="AV158" i="3"/>
  <c r="BO158" i="3" s="1"/>
  <c r="AV124" i="3"/>
  <c r="BO124" i="3" s="1"/>
  <c r="AV92" i="3"/>
  <c r="BO92" i="3" s="1"/>
  <c r="AP514" i="3"/>
  <c r="AV56" i="3"/>
  <c r="AV20" i="3"/>
  <c r="AQ514" i="3"/>
  <c r="AY493" i="3"/>
  <c r="AX621" i="3"/>
  <c r="AX627" i="3"/>
  <c r="AY510" i="3"/>
  <c r="AX500" i="3"/>
  <c r="AX489" i="3"/>
  <c r="AP378" i="3"/>
  <c r="AY461" i="3"/>
  <c r="AP375" i="3"/>
  <c r="AP296" i="3"/>
  <c r="AZ469" i="3"/>
  <c r="AP273" i="3"/>
  <c r="AY460" i="3"/>
  <c r="AY504" i="3"/>
  <c r="AX247" i="3"/>
  <c r="AU516" i="3"/>
  <c r="AY446" i="3"/>
  <c r="AY433" i="3"/>
  <c r="BU433" i="3" s="1"/>
  <c r="AY429" i="3"/>
  <c r="AY227" i="3"/>
  <c r="BU227" i="3" s="1"/>
  <c r="AX383" i="3"/>
  <c r="AY361" i="3"/>
  <c r="AX343" i="3"/>
  <c r="AZ323" i="3"/>
  <c r="AZ303" i="3"/>
  <c r="AX259" i="3"/>
  <c r="AZ437" i="3"/>
  <c r="BW437" i="3" s="1"/>
  <c r="AZ289" i="3"/>
  <c r="AX227" i="3"/>
  <c r="BS227" i="3" s="1"/>
  <c r="AZ382" i="3"/>
  <c r="AX361" i="3"/>
  <c r="AZ342" i="3"/>
  <c r="AX326" i="3"/>
  <c r="AY303" i="3"/>
  <c r="AZ258" i="3"/>
  <c r="AX446" i="3"/>
  <c r="AZ432" i="3"/>
  <c r="BW432" i="3" s="1"/>
  <c r="AR428" i="3"/>
  <c r="AX410" i="3"/>
  <c r="AV386" i="3"/>
  <c r="AZ285" i="3"/>
  <c r="AZ347" i="3"/>
  <c r="AX331" i="3"/>
  <c r="AY313" i="3"/>
  <c r="AZ268" i="3"/>
  <c r="AZ447" i="3"/>
  <c r="AY432" i="3"/>
  <c r="BU432" i="3" s="1"/>
  <c r="AY428" i="3"/>
  <c r="AZ409" i="3"/>
  <c r="AW389" i="3"/>
  <c r="AT378" i="3"/>
  <c r="AY360" i="3"/>
  <c r="AX277" i="3"/>
  <c r="AR275" i="3"/>
  <c r="AS273" i="3"/>
  <c r="AZ252" i="3"/>
  <c r="AX439" i="3"/>
  <c r="BS439" i="3" s="1"/>
  <c r="AX294" i="3"/>
  <c r="AX417" i="3"/>
  <c r="AY397" i="3"/>
  <c r="AY384" i="3"/>
  <c r="AY368" i="3"/>
  <c r="AY344" i="3"/>
  <c r="AZ327" i="3"/>
  <c r="AY307" i="3"/>
  <c r="AY260" i="3"/>
  <c r="AX240" i="3"/>
  <c r="AX291" i="3"/>
  <c r="AX413" i="3"/>
  <c r="AX397" i="3"/>
  <c r="AS386" i="3"/>
  <c r="AZ284" i="3"/>
  <c r="AZ346" i="3"/>
  <c r="AX330" i="3"/>
  <c r="AZ309" i="3"/>
  <c r="AX260" i="3"/>
  <c r="AZ301" i="3"/>
  <c r="AX427" i="3"/>
  <c r="AZ408" i="3"/>
  <c r="AV388" i="3"/>
  <c r="AT623" i="3"/>
  <c r="AQ625" i="3"/>
  <c r="AS301" i="3"/>
  <c r="AV620" i="3"/>
  <c r="AV426" i="3"/>
  <c r="AV354" i="3"/>
  <c r="AV399" i="3"/>
  <c r="AV353" i="3"/>
  <c r="AV321" i="3"/>
  <c r="AV278" i="3"/>
  <c r="AV243" i="3"/>
  <c r="AV207" i="3"/>
  <c r="AV125" i="3"/>
  <c r="BO125" i="3" s="1"/>
  <c r="AV93" i="3"/>
  <c r="BO93" i="3" s="1"/>
  <c r="AX649" i="3"/>
  <c r="AZ640" i="3"/>
  <c r="AY490" i="3"/>
  <c r="AZ461" i="3"/>
  <c r="AY503" i="3"/>
  <c r="AX503" i="3"/>
  <c r="AX461" i="3"/>
  <c r="AP275" i="3"/>
  <c r="AZ504" i="3"/>
  <c r="AQ460" i="3"/>
  <c r="AT517" i="3"/>
  <c r="AY245" i="3"/>
  <c r="AY500" i="3"/>
  <c r="AZ448" i="3"/>
  <c r="AY434" i="3"/>
  <c r="BU434" i="3" s="1"/>
  <c r="AZ410" i="3"/>
  <c r="AX394" i="3"/>
  <c r="AY380" i="3"/>
  <c r="AZ358" i="3"/>
  <c r="AY340" i="3"/>
  <c r="AU275" i="3"/>
  <c r="AY288" i="3"/>
  <c r="AY256" i="3"/>
  <c r="AX433" i="3"/>
  <c r="BS433" i="3" s="1"/>
  <c r="AX429" i="3"/>
  <c r="AY410" i="3"/>
  <c r="AZ393" i="3"/>
  <c r="AX380" i="3"/>
  <c r="AY358" i="3"/>
  <c r="AX340" i="3"/>
  <c r="AY323" i="3"/>
  <c r="AX288" i="3"/>
  <c r="AX256" i="3"/>
  <c r="AX444" i="3"/>
  <c r="AY300" i="3"/>
  <c r="AZ425" i="3"/>
  <c r="AY407" i="3"/>
  <c r="AX385" i="3"/>
  <c r="AX369" i="3"/>
  <c r="AX345" i="3"/>
  <c r="AY328" i="3"/>
  <c r="AZ310" i="3"/>
  <c r="AX266" i="3"/>
  <c r="AU242" i="3"/>
  <c r="AZ431" i="3"/>
  <c r="AQ428" i="3"/>
  <c r="AX407" i="3"/>
  <c r="AY388" i="3"/>
  <c r="AY376" i="3"/>
  <c r="AX355" i="3"/>
  <c r="AZ338" i="3"/>
  <c r="AZ320" i="3"/>
  <c r="AX271" i="3"/>
  <c r="AX238" i="3"/>
  <c r="AZ436" i="3"/>
  <c r="BW436" i="3" s="1"/>
  <c r="AY291" i="3"/>
  <c r="AY413" i="3"/>
  <c r="AZ228" i="3"/>
  <c r="AZ381" i="3"/>
  <c r="AY365" i="3"/>
  <c r="AZ341" i="3"/>
  <c r="AX325" i="3"/>
  <c r="AX305" i="3"/>
  <c r="AZ257" i="3"/>
  <c r="AZ442" i="3"/>
  <c r="AY430" i="3"/>
  <c r="AZ57" i="3"/>
  <c r="AY228" i="3"/>
  <c r="AX384" i="3"/>
  <c r="AX368" i="3"/>
  <c r="AX344" i="3"/>
  <c r="AY327" i="3"/>
  <c r="AX307" i="3"/>
  <c r="AY257" i="3"/>
  <c r="AX299" i="3"/>
  <c r="AY424" i="3"/>
  <c r="AX406" i="3"/>
  <c r="AX387" i="3"/>
  <c r="AQ375" i="3"/>
  <c r="AY351" i="3"/>
  <c r="AY332" i="3"/>
  <c r="AX312" i="3"/>
  <c r="AX262" i="3"/>
  <c r="AX445" i="3"/>
  <c r="AX296" i="3"/>
  <c r="AY421" i="3"/>
  <c r="AS246" i="3"/>
  <c r="AT199" i="3"/>
  <c r="BK199" i="3" s="1"/>
  <c r="AS174" i="3"/>
  <c r="BI174" i="3" s="1"/>
  <c r="AT129" i="3"/>
  <c r="BK129" i="3" s="1"/>
  <c r="AS108" i="3"/>
  <c r="BI108" i="3" s="1"/>
  <c r="AT56" i="3"/>
  <c r="AS33" i="3"/>
  <c r="AT631" i="3"/>
  <c r="AS56" i="3"/>
  <c r="AT628" i="3"/>
  <c r="AT50" i="3"/>
  <c r="AS25" i="3"/>
  <c r="AS644" i="3"/>
  <c r="AS469" i="3"/>
  <c r="AS13" i="3"/>
  <c r="AT44" i="3"/>
  <c r="AS19" i="3"/>
  <c r="AT618" i="3"/>
  <c r="AT49" i="3"/>
  <c r="AS24" i="3"/>
  <c r="AS643" i="3"/>
  <c r="AS12" i="3"/>
  <c r="BI12" i="3" s="1"/>
  <c r="AS632" i="3"/>
  <c r="AT502" i="3"/>
  <c r="AR625" i="3"/>
  <c r="AP250" i="3"/>
  <c r="AP247" i="3"/>
  <c r="AR248" i="3"/>
  <c r="AQ247" i="3"/>
  <c r="AP301" i="3"/>
  <c r="AQ248" i="3"/>
  <c r="AS376" i="3"/>
  <c r="AP323" i="3"/>
  <c r="AP381" i="3"/>
  <c r="AT381" i="3"/>
  <c r="AR515" i="3"/>
  <c r="AS515" i="3"/>
  <c r="AV493" i="3"/>
  <c r="AV632" i="3"/>
  <c r="AV623" i="3"/>
  <c r="AV647" i="3"/>
  <c r="AV628" i="3"/>
  <c r="AV634" i="3"/>
  <c r="AV510" i="3"/>
  <c r="AV421" i="3"/>
  <c r="AV408" i="3"/>
  <c r="AV349" i="3"/>
  <c r="AV417" i="3"/>
  <c r="AV119" i="3"/>
  <c r="BO119" i="3" s="1"/>
  <c r="AV394" i="3"/>
  <c r="AV348" i="3"/>
  <c r="AV314" i="3"/>
  <c r="AV271" i="3"/>
  <c r="AV236" i="3"/>
  <c r="AV202" i="3"/>
  <c r="BO202" i="3" s="1"/>
  <c r="AV111" i="3"/>
  <c r="BO111" i="3" s="1"/>
  <c r="AV200" i="3"/>
  <c r="BO200" i="3" s="1"/>
  <c r="AV87" i="3"/>
  <c r="BO87" i="3" s="1"/>
  <c r="AV181" i="3"/>
  <c r="BO181" i="3" s="1"/>
  <c r="AV183" i="3"/>
  <c r="BO183" i="3" s="1"/>
  <c r="AV150" i="3"/>
  <c r="AV116" i="3"/>
  <c r="BO116" i="3" s="1"/>
  <c r="AV84" i="3"/>
  <c r="BO84" i="3" s="1"/>
  <c r="AV52" i="3"/>
  <c r="AV15" i="3"/>
  <c r="AV48" i="3"/>
  <c r="AV10" i="3"/>
  <c r="AT514" i="3"/>
  <c r="AR384" i="3"/>
  <c r="AP298" i="3"/>
  <c r="AT134" i="3"/>
  <c r="BK134" i="3" s="1"/>
  <c r="AT298" i="3"/>
  <c r="AU298" i="3"/>
  <c r="AP384" i="3"/>
  <c r="AY641" i="3"/>
  <c r="AX634" i="3"/>
  <c r="AZ632" i="3"/>
  <c r="AY651" i="3"/>
  <c r="AY642" i="3"/>
  <c r="AZ623" i="3"/>
  <c r="AX633" i="3"/>
  <c r="AX510" i="3"/>
  <c r="AZ607" i="3"/>
  <c r="AZ274" i="3"/>
  <c r="AP387" i="3"/>
  <c r="AY489" i="3"/>
  <c r="AY517" i="3"/>
  <c r="AU460" i="3"/>
  <c r="AX517" i="3"/>
  <c r="AY456" i="3"/>
  <c r="AW517" i="3"/>
  <c r="AS460" i="3"/>
  <c r="AV517" i="3"/>
  <c r="AR460" i="3"/>
  <c r="AU517" i="3"/>
  <c r="AY247" i="3"/>
  <c r="AV516" i="3"/>
  <c r="AR242" i="3"/>
  <c r="AZ490" i="3"/>
  <c r="AX242" i="3"/>
  <c r="AX301" i="3"/>
  <c r="AY426" i="3"/>
  <c r="AX408" i="3"/>
  <c r="AZ389" i="3"/>
  <c r="AW378" i="3"/>
  <c r="AY357" i="3"/>
  <c r="AZ339" i="3"/>
  <c r="AZ321" i="3"/>
  <c r="AV273" i="3"/>
  <c r="AZ253" i="3"/>
  <c r="AX434" i="3"/>
  <c r="BS434" i="3" s="1"/>
  <c r="AS428" i="3"/>
  <c r="AZ407" i="3"/>
  <c r="AY389" i="3"/>
  <c r="AV378" i="3"/>
  <c r="AX357" i="3"/>
  <c r="AZ277" i="3"/>
  <c r="AT275" i="3"/>
  <c r="AS111" i="3"/>
  <c r="BI111" i="3" s="1"/>
  <c r="AT243" i="3"/>
  <c r="AS219" i="3"/>
  <c r="AT171" i="3"/>
  <c r="BK171" i="3" s="1"/>
  <c r="AS150" i="3"/>
  <c r="AT105" i="3"/>
  <c r="BK105" i="3" s="1"/>
  <c r="AS84" i="3"/>
  <c r="BI84" i="3" s="1"/>
  <c r="AT30" i="3"/>
  <c r="AS499" i="3"/>
  <c r="AT53" i="3"/>
  <c r="AS30" i="3"/>
  <c r="AS647" i="3"/>
  <c r="AT493" i="3"/>
  <c r="AT641" i="3"/>
  <c r="AS619" i="3"/>
  <c r="AS58" i="3"/>
  <c r="AS633" i="3"/>
  <c r="AS498" i="3"/>
  <c r="AT15" i="3"/>
  <c r="AS638" i="3"/>
  <c r="AT21" i="3"/>
  <c r="AT640" i="3"/>
  <c r="AS618" i="3"/>
  <c r="AS57" i="3"/>
  <c r="AT629" i="3"/>
  <c r="AT625" i="3"/>
  <c r="AS625" i="3"/>
  <c r="AR607" i="3"/>
  <c r="AT248" i="3"/>
  <c r="AS374" i="3"/>
  <c r="AS248" i="3"/>
  <c r="AT374" i="3"/>
  <c r="AR247" i="3"/>
  <c r="AQ301" i="3"/>
  <c r="AP374" i="3"/>
  <c r="AR513" i="3"/>
  <c r="AV648" i="3"/>
  <c r="AV637" i="3"/>
  <c r="AV515" i="3"/>
  <c r="AV418" i="3"/>
  <c r="AV432" i="3"/>
  <c r="BO432" i="3" s="1"/>
  <c r="AV431" i="3"/>
  <c r="AV427" i="3"/>
  <c r="AV392" i="3"/>
  <c r="BO392" i="3" s="1"/>
  <c r="AV346" i="3"/>
  <c r="AV312" i="3"/>
  <c r="AV269" i="3"/>
  <c r="AV234" i="3"/>
  <c r="AV195" i="3"/>
  <c r="BO195" i="3" s="1"/>
  <c r="AV381" i="3"/>
  <c r="AV343" i="3"/>
  <c r="AV309" i="3"/>
  <c r="AV266" i="3"/>
  <c r="AV231" i="3"/>
  <c r="AV383" i="3"/>
  <c r="AV345" i="3"/>
  <c r="AV311" i="3"/>
  <c r="AV268" i="3"/>
  <c r="AV233" i="3"/>
  <c r="AV103" i="3"/>
  <c r="BO103" i="3" s="1"/>
  <c r="AV380" i="3"/>
  <c r="AV342" i="3"/>
  <c r="AV308" i="3"/>
  <c r="AV265" i="3"/>
  <c r="AV230" i="3"/>
  <c r="AV95" i="3"/>
  <c r="BO95" i="3" s="1"/>
  <c r="AV376" i="3"/>
  <c r="AV339" i="3"/>
  <c r="AV305" i="3"/>
  <c r="AV262" i="3"/>
  <c r="AV227" i="3"/>
  <c r="BO227" i="3" s="1"/>
  <c r="AV371" i="3"/>
  <c r="AV336" i="3"/>
  <c r="AV301" i="3"/>
  <c r="AV259" i="3"/>
  <c r="AV224" i="3"/>
  <c r="AV79" i="3"/>
  <c r="BO79" i="3" s="1"/>
  <c r="AV199" i="3"/>
  <c r="BO199" i="3" s="1"/>
  <c r="AV163" i="3"/>
  <c r="BO163" i="3" s="1"/>
  <c r="AV129" i="3"/>
  <c r="BO129" i="3" s="1"/>
  <c r="AV97" i="3"/>
  <c r="AV65" i="3"/>
  <c r="AV31" i="3"/>
  <c r="AV456" i="3"/>
  <c r="AV176" i="3"/>
  <c r="BO176" i="3" s="1"/>
  <c r="AV144" i="3"/>
  <c r="BO144" i="3" s="1"/>
  <c r="AV110" i="3"/>
  <c r="AV78" i="3"/>
  <c r="BO78" i="3" s="1"/>
  <c r="AV46" i="3"/>
  <c r="AV504" i="3"/>
  <c r="AV190" i="3"/>
  <c r="BO190" i="3" s="1"/>
  <c r="AV157" i="3"/>
  <c r="BO157" i="3" s="1"/>
  <c r="AV123" i="3"/>
  <c r="BO123" i="3" s="1"/>
  <c r="AV91" i="3"/>
  <c r="BO91" i="3" s="1"/>
  <c r="AV59" i="3"/>
  <c r="AV23" i="3"/>
  <c r="AV184" i="3"/>
  <c r="BO184" i="3" s="1"/>
  <c r="AV151" i="3"/>
  <c r="AV117" i="3"/>
  <c r="BO117" i="3" s="1"/>
  <c r="AV85" i="3"/>
  <c r="BO85" i="3" s="1"/>
  <c r="AV53" i="3"/>
  <c r="AV16" i="3"/>
  <c r="AQ384" i="3"/>
  <c r="AS134" i="3"/>
  <c r="BI134" i="3" s="1"/>
  <c r="AR385" i="3"/>
  <c r="AY650" i="3"/>
  <c r="AX641" i="3"/>
  <c r="AZ645" i="3"/>
  <c r="AY624" i="3"/>
  <c r="AX630" i="3"/>
  <c r="AX645" i="3"/>
  <c r="AZ635" i="3"/>
  <c r="AY629" i="3"/>
  <c r="AX642" i="3"/>
  <c r="AY623" i="3"/>
  <c r="AX574" i="3"/>
  <c r="AY579" i="3"/>
  <c r="AX625" i="3"/>
  <c r="AP17" i="3"/>
  <c r="AV460" i="3"/>
  <c r="AQ517" i="3"/>
  <c r="AZ456" i="3"/>
  <c r="AZ516" i="3"/>
  <c r="AY248" i="3"/>
  <c r="AY516" i="3"/>
  <c r="AX456" i="3"/>
  <c r="AX516" i="3"/>
  <c r="AZ247" i="3"/>
  <c r="AW516" i="3"/>
  <c r="AZ245" i="3"/>
  <c r="AZ500" i="3"/>
  <c r="AP517" i="3"/>
  <c r="AZ489" i="3"/>
  <c r="AZ446" i="3"/>
  <c r="AY298" i="3"/>
  <c r="AZ423" i="3"/>
  <c r="AY405" i="3"/>
  <c r="AR389" i="3"/>
  <c r="AY377" i="3"/>
  <c r="AX356" i="3"/>
  <c r="AX337" i="3"/>
  <c r="AX319" i="3"/>
  <c r="AX272" i="3"/>
  <c r="AX251" i="3"/>
  <c r="AZ300" i="3"/>
  <c r="AX426" i="3"/>
  <c r="AX405" i="3"/>
  <c r="AQ389" i="3"/>
  <c r="AX377" i="3"/>
  <c r="AZ355" i="3"/>
  <c r="AY339" i="3"/>
  <c r="AY321" i="3"/>
  <c r="AZ271" i="3"/>
  <c r="AZ238" i="3"/>
  <c r="AZ443" i="3"/>
  <c r="AU296" i="3"/>
  <c r="AY420" i="3"/>
  <c r="AY393" i="3"/>
  <c r="AZ379" i="3"/>
  <c r="AY243" i="3"/>
  <c r="AX228" i="3"/>
  <c r="AZ383" i="3"/>
  <c r="AZ364" i="3"/>
  <c r="AX341" i="3"/>
  <c r="AY324" i="3"/>
  <c r="AY304" i="3"/>
  <c r="AY254" i="3"/>
  <c r="AZ440" i="3"/>
  <c r="BW440" i="3" s="1"/>
  <c r="AY290" i="3"/>
  <c r="AY412" i="3"/>
  <c r="BU412" i="3" s="1"/>
  <c r="AZ396" i="3"/>
  <c r="AQ386" i="3"/>
  <c r="AX284" i="3"/>
  <c r="AZ348" i="3"/>
  <c r="AY329" i="3"/>
  <c r="AX309" i="3"/>
  <c r="AY264" i="3"/>
  <c r="AZ236" i="3"/>
  <c r="AZ217" i="3"/>
  <c r="AX199" i="3"/>
  <c r="BS199" i="3" s="1"/>
  <c r="AY175" i="3"/>
  <c r="BU175" i="3" s="1"/>
  <c r="AZ152" i="3"/>
  <c r="AX131" i="3"/>
  <c r="BS131" i="3" s="1"/>
  <c r="AX108" i="3"/>
  <c r="BS108" i="3" s="1"/>
  <c r="AX83" i="3"/>
  <c r="BS83" i="3" s="1"/>
  <c r="AX61" i="3"/>
  <c r="AZ43" i="3"/>
  <c r="AY236" i="3"/>
  <c r="AY217" i="3"/>
  <c r="AX202" i="3"/>
  <c r="BS202" i="3" s="1"/>
  <c r="AY178" i="3"/>
  <c r="BU178" i="3" s="1"/>
  <c r="AZ159" i="3"/>
  <c r="BW159" i="3" s="1"/>
  <c r="AY140" i="3"/>
  <c r="BU140" i="3" s="1"/>
  <c r="AY115" i="3"/>
  <c r="BU115" i="3" s="1"/>
  <c r="AX94" i="3"/>
  <c r="BS94" i="3" s="1"/>
  <c r="AX66" i="3"/>
  <c r="AY48" i="3"/>
  <c r="AX13" i="3"/>
  <c r="AS223" i="3"/>
  <c r="AZ215" i="3"/>
  <c r="AX188" i="3"/>
  <c r="BS188" i="3" s="1"/>
  <c r="AY168" i="3"/>
  <c r="BU168" i="3" s="1"/>
  <c r="AY147" i="3"/>
  <c r="AZ127" i="3"/>
  <c r="BW127" i="3" s="1"/>
  <c r="AX102" i="3"/>
  <c r="BS102" i="3" s="1"/>
  <c r="AZ79" i="3"/>
  <c r="BW79" i="3" s="1"/>
  <c r="AY60" i="3"/>
  <c r="AY40" i="3"/>
  <c r="AX234" i="3"/>
  <c r="AY213" i="3"/>
  <c r="AY201" i="3"/>
  <c r="AZ169" i="3"/>
  <c r="BW169" i="3" s="1"/>
  <c r="AY415" i="3"/>
  <c r="AX130" i="3"/>
  <c r="BS130" i="3" s="1"/>
  <c r="AZ109" i="3"/>
  <c r="AX88" i="3"/>
  <c r="BS88" i="3" s="1"/>
  <c r="AX68" i="3"/>
  <c r="AZ47" i="3"/>
  <c r="AY12" i="3"/>
  <c r="BU12" i="3" s="1"/>
  <c r="AY223" i="3"/>
  <c r="AV216" i="3"/>
  <c r="AY187" i="3"/>
  <c r="BU187" i="3" s="1"/>
  <c r="AZ158" i="3"/>
  <c r="BW158" i="3" s="1"/>
  <c r="AX142" i="3"/>
  <c r="BS142" i="3" s="1"/>
  <c r="AY122" i="3"/>
  <c r="BU122" i="3" s="1"/>
  <c r="AZ100" i="3"/>
  <c r="BW100" i="3" s="1"/>
  <c r="AX79" i="3"/>
  <c r="BS79" i="3" s="1"/>
  <c r="AZ59" i="3"/>
  <c r="AZ39" i="3"/>
  <c r="AY235" i="3"/>
  <c r="AY212" i="3"/>
  <c r="AY192" i="3"/>
  <c r="BU192" i="3" s="1"/>
  <c r="AZ171" i="3"/>
  <c r="BW171" i="3" s="1"/>
  <c r="AZ153" i="3"/>
  <c r="AX132" i="3"/>
  <c r="BS132" i="3" s="1"/>
  <c r="AY111" i="3"/>
  <c r="BU111" i="3" s="1"/>
  <c r="AZ92" i="3"/>
  <c r="BW92" i="3" s="1"/>
  <c r="AX72" i="3"/>
  <c r="AY51" i="3"/>
  <c r="AY18" i="3"/>
  <c r="AZ222" i="3"/>
  <c r="AX203" i="3"/>
  <c r="BS203" i="3" s="1"/>
  <c r="AY181" i="3"/>
  <c r="BU181" i="3" s="1"/>
  <c r="AX158" i="3"/>
  <c r="BS158" i="3" s="1"/>
  <c r="AY134" i="3"/>
  <c r="BU134" i="3" s="1"/>
  <c r="AX111" i="3"/>
  <c r="BS111" i="3" s="1"/>
  <c r="AY92" i="3"/>
  <c r="BU92" i="3" s="1"/>
  <c r="AY74" i="3"/>
  <c r="AY56" i="3"/>
  <c r="AZ25" i="3"/>
  <c r="AZ232" i="3"/>
  <c r="AX209" i="3"/>
  <c r="AX189" i="3"/>
  <c r="BS189" i="3" s="1"/>
  <c r="AX167" i="3"/>
  <c r="BS167" i="3" s="1"/>
  <c r="AZ416" i="3"/>
  <c r="AX126" i="3"/>
  <c r="BS126" i="3" s="1"/>
  <c r="AX104" i="3"/>
  <c r="BS104" i="3" s="1"/>
  <c r="AZ80" i="3"/>
  <c r="BW80" i="3" s="1"/>
  <c r="AY61" i="3"/>
  <c r="AX44" i="3"/>
  <c r="AY17" i="3"/>
  <c r="AT534" i="3"/>
  <c r="BL534" i="3" s="1"/>
  <c r="AV536" i="3"/>
  <c r="AS535" i="3"/>
  <c r="AU537" i="3"/>
  <c r="AX537" i="3"/>
  <c r="BT537" i="3" s="1"/>
  <c r="AV35" i="3"/>
  <c r="AT280" i="3"/>
  <c r="AU36" i="3"/>
  <c r="BA11" i="3"/>
  <c r="AR28" i="3"/>
  <c r="AZ35" i="3"/>
  <c r="AZ280" i="3"/>
  <c r="AU27" i="3"/>
  <c r="AZ283" i="3"/>
  <c r="AY11" i="3"/>
  <c r="AS438" i="3"/>
  <c r="BI438" i="3" s="1"/>
  <c r="AX11" i="3"/>
  <c r="AT302" i="3"/>
  <c r="AW283" i="3"/>
  <c r="AX302" i="3"/>
  <c r="AV302" i="3"/>
  <c r="AR511" i="3"/>
  <c r="AS375" i="3"/>
  <c r="AX352" i="3"/>
  <c r="AZ335" i="3"/>
  <c r="AX316" i="3"/>
  <c r="AX268" i="3"/>
  <c r="AX447" i="3"/>
  <c r="AZ296" i="3"/>
  <c r="AX422" i="3"/>
  <c r="AX404" i="3"/>
  <c r="AW388" i="3"/>
  <c r="AZ375" i="3"/>
  <c r="AY354" i="3"/>
  <c r="AX338" i="3"/>
  <c r="AX320" i="3"/>
  <c r="AZ267" i="3"/>
  <c r="AX239" i="3"/>
  <c r="AZ290" i="3"/>
  <c r="AZ412" i="3"/>
  <c r="BW412" i="3" s="1"/>
  <c r="AZ394" i="3"/>
  <c r="AX381" i="3"/>
  <c r="AX362" i="3"/>
  <c r="AY278" i="3"/>
  <c r="AW275" i="3"/>
  <c r="AZ272" i="3"/>
  <c r="AZ251" i="3"/>
  <c r="AZ433" i="3"/>
  <c r="BW433" i="3" s="1"/>
  <c r="AZ429" i="3"/>
  <c r="AX57" i="3"/>
  <c r="AZ227" i="3"/>
  <c r="BW227" i="3" s="1"/>
  <c r="AY383" i="3"/>
  <c r="AY364" i="3"/>
  <c r="AX346" i="3"/>
  <c r="AZ326" i="3"/>
  <c r="AY306" i="3"/>
  <c r="AZ261" i="3"/>
  <c r="AY232" i="3"/>
  <c r="AY211" i="3"/>
  <c r="AX195" i="3"/>
  <c r="BS195" i="3" s="1"/>
  <c r="AZ172" i="3"/>
  <c r="BW172" i="3" s="1"/>
  <c r="AY150" i="3"/>
  <c r="AY128" i="3"/>
  <c r="BU128" i="3" s="1"/>
  <c r="AZ102" i="3"/>
  <c r="BW102" i="3" s="1"/>
  <c r="AY80" i="3"/>
  <c r="BU80" i="3" s="1"/>
  <c r="AY58" i="3"/>
  <c r="AX41" i="3"/>
  <c r="AZ234" i="3"/>
  <c r="AX211" i="3"/>
  <c r="AZ198" i="3"/>
  <c r="BW198" i="3" s="1"/>
  <c r="AX175" i="3"/>
  <c r="BS175" i="3" s="1"/>
  <c r="AX157" i="3"/>
  <c r="BS157" i="3" s="1"/>
  <c r="AX138" i="3"/>
  <c r="BS138" i="3" s="1"/>
  <c r="AZ112" i="3"/>
  <c r="BW112" i="3" s="1"/>
  <c r="AY91" i="3"/>
  <c r="BU91" i="3" s="1"/>
  <c r="AY63" i="3"/>
  <c r="AZ45" i="3"/>
  <c r="AW17" i="3"/>
  <c r="AZ221" i="3"/>
  <c r="AX205" i="3"/>
  <c r="AY185" i="3"/>
  <c r="BU185" i="3" s="1"/>
  <c r="AX166" i="3"/>
  <c r="BS166" i="3" s="1"/>
  <c r="AY145" i="3"/>
  <c r="BU145" i="3" s="1"/>
  <c r="AY125" i="3"/>
  <c r="BU125" i="3" s="1"/>
  <c r="AY101" i="3"/>
  <c r="BU101" i="3" s="1"/>
  <c r="AZ77" i="3"/>
  <c r="BW77" i="3" s="1"/>
  <c r="AZ29" i="3"/>
  <c r="BW29" i="3" s="1"/>
  <c r="AZ37" i="3"/>
  <c r="AY231" i="3"/>
  <c r="AY210" i="3"/>
  <c r="AX198" i="3"/>
  <c r="BS198" i="3" s="1"/>
  <c r="AX168" i="3"/>
  <c r="BS168" i="3" s="1"/>
  <c r="AX147" i="3"/>
  <c r="AY127" i="3"/>
  <c r="BU127" i="3" s="1"/>
  <c r="AX107" i="3"/>
  <c r="BS107" i="3" s="1"/>
  <c r="AZ84" i="3"/>
  <c r="BW84" i="3" s="1"/>
  <c r="AY65" i="3"/>
  <c r="AX45" i="3"/>
  <c r="AZ33" i="3"/>
  <c r="AQ223" i="3"/>
  <c r="AX215" i="3"/>
  <c r="AZ184" i="3"/>
  <c r="BW184" i="3" s="1"/>
  <c r="AX156" i="3"/>
  <c r="AY139" i="3"/>
  <c r="BU139" i="3" s="1"/>
  <c r="AY119" i="3"/>
  <c r="BU119" i="3" s="1"/>
  <c r="AY98" i="3"/>
  <c r="AX77" i="3"/>
  <c r="BS77" i="3" s="1"/>
  <c r="AZ31" i="3"/>
  <c r="AX37" i="3"/>
  <c r="AY233" i="3"/>
  <c r="AZ209" i="3"/>
  <c r="AZ189" i="3"/>
  <c r="BW189" i="3" s="1"/>
  <c r="AX169" i="3"/>
  <c r="BS169" i="3" s="1"/>
  <c r="AY151" i="3"/>
  <c r="AY129" i="3"/>
  <c r="BU129" i="3" s="1"/>
  <c r="AX109" i="3"/>
  <c r="AX90" i="3"/>
  <c r="BS90" i="3" s="1"/>
  <c r="AY67" i="3"/>
  <c r="AZ49" i="3"/>
  <c r="AY220" i="3"/>
  <c r="AZ200" i="3"/>
  <c r="BW200" i="3" s="1"/>
  <c r="AY179" i="3"/>
  <c r="BU179" i="3" s="1"/>
  <c r="AY155" i="3"/>
  <c r="BU155" i="3" s="1"/>
  <c r="AZ131" i="3"/>
  <c r="BW131" i="3" s="1"/>
  <c r="AZ108" i="3"/>
  <c r="BW108" i="3" s="1"/>
  <c r="AZ89" i="3"/>
  <c r="BW89" i="3" s="1"/>
  <c r="AZ71" i="3"/>
  <c r="AZ53" i="3"/>
  <c r="AX23" i="3"/>
  <c r="AX32" i="3"/>
  <c r="AS216" i="3"/>
  <c r="AY186" i="3"/>
  <c r="BU186" i="3" s="1"/>
  <c r="AZ164" i="3"/>
  <c r="BW164" i="3" s="1"/>
  <c r="AY148" i="3"/>
  <c r="BU148" i="3" s="1"/>
  <c r="AZ123" i="3"/>
  <c r="BW123" i="3" s="1"/>
  <c r="AZ99" i="3"/>
  <c r="BW99" i="3" s="1"/>
  <c r="AY78" i="3"/>
  <c r="BU78" i="3" s="1"/>
  <c r="AZ58" i="3"/>
  <c r="AY41" i="3"/>
  <c r="AQ17" i="3"/>
  <c r="AV370" i="3"/>
  <c r="AY370" i="3"/>
  <c r="AW370" i="3"/>
  <c r="AX370" i="3"/>
  <c r="AZ370" i="3"/>
  <c r="BA370" i="3"/>
  <c r="CJ370" i="3" s="1"/>
  <c r="CL370" i="3" s="1"/>
  <c r="AP370" i="3"/>
  <c r="AR370" i="3"/>
  <c r="AS370" i="3"/>
  <c r="AU370" i="3"/>
  <c r="AQ370" i="3"/>
  <c r="AT370" i="3"/>
  <c r="AV457" i="3"/>
  <c r="BA457" i="3"/>
  <c r="CJ457" i="3" s="1"/>
  <c r="CL457" i="3" s="1"/>
  <c r="AZ457" i="3"/>
  <c r="AY457" i="3"/>
  <c r="AX457" i="3"/>
  <c r="AW457" i="3"/>
  <c r="AS457" i="3"/>
  <c r="AR457" i="3"/>
  <c r="AQ457" i="3"/>
  <c r="AP457" i="3"/>
  <c r="AT457" i="3"/>
  <c r="AU457" i="3"/>
  <c r="AP535" i="3"/>
  <c r="AW537" i="3"/>
  <c r="BR537" i="3" s="1"/>
  <c r="AY534" i="3"/>
  <c r="BV534" i="3" s="1"/>
  <c r="AZ536" i="3"/>
  <c r="AV534" i="3"/>
  <c r="BP534" i="3" s="1"/>
  <c r="AP534" i="3"/>
  <c r="BD534" i="3" s="1"/>
  <c r="AS27" i="3"/>
  <c r="AT35" i="3"/>
  <c r="AT28" i="3"/>
  <c r="AS11" i="3"/>
  <c r="BA281" i="3"/>
  <c r="CJ281" i="3" s="1"/>
  <c r="CL281" i="3" s="1"/>
  <c r="AW438" i="3"/>
  <c r="BQ438" i="3" s="1"/>
  <c r="AU35" i="3"/>
  <c r="AZ11" i="3"/>
  <c r="AR280" i="3"/>
  <c r="AV283" i="3"/>
  <c r="AR283" i="3"/>
  <c r="AV28" i="3"/>
  <c r="AQ11" i="3"/>
  <c r="AY281" i="3"/>
  <c r="AT438" i="3"/>
  <c r="BK438" i="3" s="1"/>
  <c r="AP11" i="3"/>
  <c r="AW280" i="3"/>
  <c r="AP302" i="3"/>
  <c r="AZ511" i="3"/>
  <c r="AV511" i="3"/>
  <c r="AP511" i="3"/>
  <c r="AZ263" i="3"/>
  <c r="AX448" i="3"/>
  <c r="AY437" i="3"/>
  <c r="BU437" i="3" s="1"/>
  <c r="AY289" i="3"/>
  <c r="AZ121" i="3"/>
  <c r="BW121" i="3" s="1"/>
  <c r="AR388" i="3"/>
  <c r="AU375" i="3"/>
  <c r="AZ352" i="3"/>
  <c r="AY336" i="3"/>
  <c r="AZ316" i="3"/>
  <c r="AT273" i="3"/>
  <c r="AY238" i="3"/>
  <c r="AX437" i="3"/>
  <c r="BS437" i="3" s="1"/>
  <c r="AZ291" i="3"/>
  <c r="AZ413" i="3"/>
  <c r="AZ395" i="3"/>
  <c r="AX382" i="3"/>
  <c r="AZ365" i="3"/>
  <c r="AX342" i="3"/>
  <c r="AY325" i="3"/>
  <c r="AY305" i="3"/>
  <c r="AX258" i="3"/>
  <c r="AQ240" i="3"/>
  <c r="AX297" i="3"/>
  <c r="AY422" i="3"/>
  <c r="AZ401" i="3"/>
  <c r="AR387" i="3"/>
  <c r="AX372" i="3"/>
  <c r="AY349" i="3"/>
  <c r="AX333" i="3"/>
  <c r="AZ312" i="3"/>
  <c r="AY265" i="3"/>
  <c r="AS242" i="3"/>
  <c r="AR296" i="3"/>
  <c r="AY419" i="3"/>
  <c r="AY401" i="3"/>
  <c r="AY387" i="3"/>
  <c r="AR375" i="3"/>
  <c r="AZ351" i="3"/>
  <c r="AY335" i="3"/>
  <c r="AZ315" i="3"/>
  <c r="AX265" i="3"/>
  <c r="AY442" i="3"/>
  <c r="AX430" i="3"/>
  <c r="AY57" i="3"/>
  <c r="AY392" i="3"/>
  <c r="BU392" i="3" s="1"/>
  <c r="AY378" i="3"/>
  <c r="AY359" i="3"/>
  <c r="AX276" i="3"/>
  <c r="AY322" i="3"/>
  <c r="AX270" i="3"/>
  <c r="AY244" i="3"/>
  <c r="AZ434" i="3"/>
  <c r="BW434" i="3" s="1"/>
  <c r="AU428" i="3"/>
  <c r="AX411" i="3"/>
  <c r="AY394" i="3"/>
  <c r="AZ380" i="3"/>
  <c r="AZ361" i="3"/>
  <c r="AY343" i="3"/>
  <c r="AX324" i="3"/>
  <c r="AX304" i="3"/>
  <c r="AY259" i="3"/>
  <c r="AZ16" i="3"/>
  <c r="AZ208" i="3"/>
  <c r="AY191" i="3"/>
  <c r="BU191" i="3" s="1"/>
  <c r="AZ170" i="3"/>
  <c r="BW170" i="3" s="1"/>
  <c r="AY416" i="3"/>
  <c r="AY123" i="3"/>
  <c r="BU123" i="3" s="1"/>
  <c r="AY99" i="3"/>
  <c r="BU99" i="3" s="1"/>
  <c r="AX78" i="3"/>
  <c r="BS78" i="3" s="1"/>
  <c r="AY30" i="3"/>
  <c r="AY38" i="3"/>
  <c r="AX232" i="3"/>
  <c r="AY208" i="3"/>
  <c r="AZ194" i="3"/>
  <c r="BW194" i="3" s="1"/>
  <c r="AY172" i="3"/>
  <c r="BU172" i="3" s="1"/>
  <c r="AY152" i="3"/>
  <c r="AY133" i="3"/>
  <c r="BU133" i="3" s="1"/>
  <c r="AY110" i="3"/>
  <c r="AZ88" i="3"/>
  <c r="BW88" i="3" s="1"/>
  <c r="AZ60" i="3"/>
  <c r="AY43" i="3"/>
  <c r="AY15" i="3"/>
  <c r="AX219" i="3"/>
  <c r="AY230" i="3"/>
  <c r="AZ182" i="3"/>
  <c r="BW182" i="3" s="1"/>
  <c r="AX162" i="3"/>
  <c r="BS162" i="3" s="1"/>
  <c r="AZ142" i="3"/>
  <c r="BW142" i="3" s="1"/>
  <c r="AZ117" i="3"/>
  <c r="BW117" i="3" s="1"/>
  <c r="AY96" i="3"/>
  <c r="AZ75" i="3"/>
  <c r="AX55" i="3"/>
  <c r="AY24" i="3"/>
  <c r="AY34" i="3"/>
  <c r="AZ207" i="3"/>
  <c r="AX194" i="3"/>
  <c r="BS194" i="3" s="1"/>
  <c r="AZ165" i="3"/>
  <c r="AX145" i="3"/>
  <c r="BS145" i="3" s="1"/>
  <c r="AX125" i="3"/>
  <c r="BS125" i="3" s="1"/>
  <c r="AY105" i="3"/>
  <c r="BU105" i="3" s="1"/>
  <c r="AX82" i="3"/>
  <c r="BS82" i="3" s="1"/>
  <c r="AZ62" i="3"/>
  <c r="AZ42" i="3"/>
  <c r="AU17" i="3"/>
  <c r="AX221" i="3"/>
  <c r="AY225" i="3"/>
  <c r="AX182" i="3"/>
  <c r="BS182" i="3" s="1"/>
  <c r="AX154" i="3"/>
  <c r="AX137" i="3"/>
  <c r="BS137" i="3" s="1"/>
  <c r="AX117" i="3"/>
  <c r="BS117" i="3" s="1"/>
  <c r="AZ95" i="3"/>
  <c r="BW95" i="3" s="1"/>
  <c r="AX75" i="3"/>
  <c r="AX29" i="3"/>
  <c r="BS29" i="3" s="1"/>
  <c r="AZ23" i="3"/>
  <c r="AZ32" i="3"/>
  <c r="AX207" i="3"/>
  <c r="AX187" i="3"/>
  <c r="BS187" i="3" s="1"/>
  <c r="AZ167" i="3"/>
  <c r="BW167" i="3" s="1"/>
  <c r="AX149" i="3"/>
  <c r="AZ126" i="3"/>
  <c r="BW126" i="3" s="1"/>
  <c r="AZ106" i="3"/>
  <c r="BW106" i="3" s="1"/>
  <c r="AZ87" i="3"/>
  <c r="BW87" i="3" s="1"/>
  <c r="AZ64" i="3"/>
  <c r="AX47" i="3"/>
  <c r="AX33" i="3"/>
  <c r="AY226" i="3"/>
  <c r="AZ199" i="3"/>
  <c r="BW199" i="3" s="1"/>
  <c r="AX176" i="3"/>
  <c r="BS176" i="3" s="1"/>
  <c r="AY153" i="3"/>
  <c r="AX129" i="3"/>
  <c r="BS129" i="3" s="1"/>
  <c r="AY106" i="3"/>
  <c r="BU106" i="3" s="1"/>
  <c r="AY87" i="3"/>
  <c r="BU87" i="3" s="1"/>
  <c r="AZ69" i="3"/>
  <c r="AX51" i="3"/>
  <c r="AY20" i="3"/>
  <c r="AV223" i="3"/>
  <c r="AX206" i="3"/>
  <c r="AZ183" i="3"/>
  <c r="BW183" i="3" s="1"/>
  <c r="AX163" i="3"/>
  <c r="BS163" i="3" s="1"/>
  <c r="AZ143" i="3"/>
  <c r="BW143" i="3" s="1"/>
  <c r="AZ120" i="3"/>
  <c r="BW120" i="3" s="1"/>
  <c r="AY97" i="3"/>
  <c r="AX76" i="3"/>
  <c r="BS76" i="3" s="1"/>
  <c r="AZ30" i="3"/>
  <c r="AZ38" i="3"/>
  <c r="AR534" i="3"/>
  <c r="BH534" i="3" s="1"/>
  <c r="AZ537" i="3"/>
  <c r="BX537" i="3" s="1"/>
  <c r="AQ534" i="3"/>
  <c r="BF534" i="3" s="1"/>
  <c r="AU536" i="3"/>
  <c r="AY536" i="3"/>
  <c r="AP537" i="3"/>
  <c r="BD537" i="3" s="1"/>
  <c r="AU280" i="3"/>
  <c r="BA27" i="3"/>
  <c r="CO27" i="3" s="1"/>
  <c r="AT282" i="3"/>
  <c r="BA302" i="3"/>
  <c r="CJ302" i="3" s="1"/>
  <c r="CL302" i="3" s="1"/>
  <c r="AR302" i="3"/>
  <c r="BA36" i="3"/>
  <c r="CO36" i="3" s="1"/>
  <c r="CH36" i="3" s="1"/>
  <c r="CF36" i="3" s="1"/>
  <c r="AS281" i="3"/>
  <c r="AU283" i="3"/>
  <c r="AV281" i="3"/>
  <c r="AU28" i="3"/>
  <c r="AZ282" i="3"/>
  <c r="AY36" i="3"/>
  <c r="AQ281" i="3"/>
  <c r="AY28" i="3"/>
  <c r="AP283" i="3"/>
  <c r="AX283" i="3"/>
  <c r="AP27" i="3"/>
  <c r="AW35" i="3"/>
  <c r="AX511" i="3"/>
  <c r="AX363" i="3"/>
  <c r="AY279" i="3"/>
  <c r="AZ275" i="3"/>
  <c r="AY287" i="3"/>
  <c r="AY255" i="3"/>
  <c r="AX443" i="3"/>
  <c r="AS296" i="3"/>
  <c r="AZ419" i="3"/>
  <c r="AY399" i="3"/>
  <c r="AT386" i="3"/>
  <c r="AX285" i="3"/>
  <c r="AX347" i="3"/>
  <c r="AY330" i="3"/>
  <c r="AX310" i="3"/>
  <c r="AZ262" i="3"/>
  <c r="AZ445" i="3"/>
  <c r="AZ293" i="3"/>
  <c r="AZ243" i="3"/>
  <c r="AX399" i="3"/>
  <c r="AQ387" i="3"/>
  <c r="AZ371" i="3"/>
  <c r="AX349" i="3"/>
  <c r="AZ332" i="3"/>
  <c r="AY312" i="3"/>
  <c r="AY262" i="3"/>
  <c r="AX436" i="3"/>
  <c r="BS436" i="3" s="1"/>
  <c r="AV428" i="3"/>
  <c r="AY411" i="3"/>
  <c r="AT389" i="3"/>
  <c r="AQ378" i="3"/>
  <c r="AZ356" i="3"/>
  <c r="AZ337" i="3"/>
  <c r="AZ319" i="3"/>
  <c r="AY267" i="3"/>
  <c r="AY242" i="3"/>
  <c r="AY301" i="3"/>
  <c r="AZ426" i="3"/>
  <c r="AY408" i="3"/>
  <c r="AX392" i="3"/>
  <c r="BS392" i="3" s="1"/>
  <c r="AX378" i="3"/>
  <c r="AX359" i="3"/>
  <c r="AZ340" i="3"/>
  <c r="AV275" i="3"/>
  <c r="AZ288" i="3"/>
  <c r="AZ256" i="3"/>
  <c r="AZ224" i="3"/>
  <c r="AZ216" i="3"/>
  <c r="AZ188" i="3"/>
  <c r="BW188" i="3" s="1"/>
  <c r="AZ166" i="3"/>
  <c r="BW166" i="3" s="1"/>
  <c r="AX148" i="3"/>
  <c r="BS148" i="3" s="1"/>
  <c r="AY120" i="3"/>
  <c r="BU120" i="3" s="1"/>
  <c r="AX97" i="3"/>
  <c r="AZ73" i="3"/>
  <c r="AZ55" i="3"/>
  <c r="AX25" i="3"/>
  <c r="AY16" i="3"/>
  <c r="AY216" i="3"/>
  <c r="AX191" i="3"/>
  <c r="BS191" i="3" s="1"/>
  <c r="AY170" i="3"/>
  <c r="BU170" i="3" s="1"/>
  <c r="AX150" i="3"/>
  <c r="AZ130" i="3"/>
  <c r="BW130" i="3" s="1"/>
  <c r="AZ107" i="3"/>
  <c r="BW107" i="3" s="1"/>
  <c r="AY85" i="3"/>
  <c r="BU85" i="3" s="1"/>
  <c r="AX58" i="3"/>
  <c r="AZ40" i="3"/>
  <c r="AY234" i="3"/>
  <c r="AZ213" i="3"/>
  <c r="AY204" i="3"/>
  <c r="BU204" i="3" s="1"/>
  <c r="AX180" i="3"/>
  <c r="BS180" i="3" s="1"/>
  <c r="AY159" i="3"/>
  <c r="BU159" i="3" s="1"/>
  <c r="AX140" i="3"/>
  <c r="BS140" i="3" s="1"/>
  <c r="AX115" i="3"/>
  <c r="BS115" i="3" s="1"/>
  <c r="AZ93" i="3"/>
  <c r="BW93" i="3" s="1"/>
  <c r="AX73" i="3"/>
  <c r="AY52" i="3"/>
  <c r="AZ21" i="3"/>
  <c r="AZ14" i="3"/>
  <c r="AW216" i="3"/>
  <c r="AY190" i="3"/>
  <c r="BU190" i="3" s="1"/>
  <c r="AZ161" i="3"/>
  <c r="BW161" i="3" s="1"/>
  <c r="AY142" i="3"/>
  <c r="BU142" i="3" s="1"/>
  <c r="AZ122" i="3"/>
  <c r="BW122" i="3" s="1"/>
  <c r="AX101" i="3"/>
  <c r="BS101" i="3" s="1"/>
  <c r="AY79" i="3"/>
  <c r="BU79" i="3" s="1"/>
  <c r="AX60" i="3"/>
  <c r="AX40" i="3"/>
  <c r="AZ235" i="3"/>
  <c r="AY218" i="3"/>
  <c r="AZ229" i="3"/>
  <c r="AZ176" i="3"/>
  <c r="BW176" i="3" s="1"/>
  <c r="AZ151" i="3"/>
  <c r="AX136" i="3"/>
  <c r="BS136" i="3" s="1"/>
  <c r="AY114" i="3"/>
  <c r="BU114" i="3" s="1"/>
  <c r="AX93" i="3"/>
  <c r="BS93" i="3" s="1"/>
  <c r="AY72" i="3"/>
  <c r="AY54" i="3"/>
  <c r="AX21" i="3"/>
  <c r="AX14" i="3"/>
  <c r="AU216" i="3"/>
  <c r="AY184" i="3"/>
  <c r="BU184" i="3" s="1"/>
  <c r="AX165" i="3"/>
  <c r="AY146" i="3"/>
  <c r="BU146" i="3" s="1"/>
  <c r="AY124" i="3"/>
  <c r="BU124" i="3" s="1"/>
  <c r="AZ104" i="3"/>
  <c r="BW104" i="3" s="1"/>
  <c r="AY86" i="3"/>
  <c r="BU86" i="3" s="1"/>
  <c r="AX62" i="3"/>
  <c r="AZ44" i="3"/>
  <c r="AS17" i="3"/>
  <c r="AX212" i="3"/>
  <c r="AZ195" i="3"/>
  <c r="BW195" i="3" s="1"/>
  <c r="AY173" i="3"/>
  <c r="BU173" i="3" s="1"/>
  <c r="AX151" i="3"/>
  <c r="AY126" i="3"/>
  <c r="BU126" i="3" s="1"/>
  <c r="AY104" i="3"/>
  <c r="BU104" i="3" s="1"/>
  <c r="AX86" i="3"/>
  <c r="BS86" i="3" s="1"/>
  <c r="AX67" i="3"/>
  <c r="AY49" i="3"/>
  <c r="AX18" i="3"/>
  <c r="AY222" i="3"/>
  <c r="AZ202" i="3"/>
  <c r="BW202" i="3" s="1"/>
  <c r="AX181" i="3"/>
  <c r="BS181" i="3" s="1"/>
  <c r="AY160" i="3"/>
  <c r="BU160" i="3" s="1"/>
  <c r="AX141" i="3"/>
  <c r="BS141" i="3" s="1"/>
  <c r="AY118" i="3"/>
  <c r="BU118" i="3" s="1"/>
  <c r="AZ94" i="3"/>
  <c r="BW94" i="3" s="1"/>
  <c r="AX74" i="3"/>
  <c r="AX56" i="3"/>
  <c r="AY25" i="3"/>
  <c r="AW536" i="3"/>
  <c r="BA535" i="3"/>
  <c r="CJ535" i="3" s="1"/>
  <c r="CL535" i="3" s="1"/>
  <c r="AT537" i="3"/>
  <c r="BL537" i="3" s="1"/>
  <c r="BA534" i="3"/>
  <c r="BZ534" i="3" s="1"/>
  <c r="CL534" i="3" s="1"/>
  <c r="AR537" i="3"/>
  <c r="BH537" i="3" s="1"/>
  <c r="BA536" i="3"/>
  <c r="CJ536" i="3" s="1"/>
  <c r="CL536" i="3" s="1"/>
  <c r="AS534" i="3"/>
  <c r="BJ534" i="3" s="1"/>
  <c r="AQ537" i="3"/>
  <c r="BF537" i="3" s="1"/>
  <c r="AS36" i="3"/>
  <c r="BA283" i="3"/>
  <c r="CJ283" i="3" s="1"/>
  <c r="CL283" i="3" s="1"/>
  <c r="AW302" i="3"/>
  <c r="AU282" i="3"/>
  <c r="AR36" i="3"/>
  <c r="AZ281" i="3"/>
  <c r="AQ36" i="3"/>
  <c r="AY283" i="3"/>
  <c r="AV11" i="3"/>
  <c r="AX282" i="3"/>
  <c r="AW27" i="3"/>
  <c r="AX27" i="3"/>
  <c r="AW282" i="3"/>
  <c r="AY302" i="3"/>
  <c r="AX438" i="3"/>
  <c r="BS438" i="3" s="1"/>
  <c r="AV438" i="3"/>
  <c r="BO438" i="3" s="1"/>
  <c r="AS511" i="3"/>
  <c r="AU511" i="3"/>
  <c r="AY375" i="3"/>
  <c r="AX354" i="3"/>
  <c r="AX335" i="3"/>
  <c r="AY315" i="3"/>
  <c r="AZ264" i="3"/>
  <c r="AQ242" i="3"/>
  <c r="AZ298" i="3"/>
  <c r="AX424" i="3"/>
  <c r="AZ405" i="3"/>
  <c r="AS389" i="3"/>
  <c r="AZ377" i="3"/>
  <c r="AZ357" i="3"/>
  <c r="AX278" i="3"/>
  <c r="AX322" i="3"/>
  <c r="AW273" i="3"/>
  <c r="AX254" i="3"/>
  <c r="AU223" i="3"/>
  <c r="AR216" i="3"/>
  <c r="AX186" i="3"/>
  <c r="BS186" i="3" s="1"/>
  <c r="AY164" i="3"/>
  <c r="BU164" i="3" s="1"/>
  <c r="AY143" i="3"/>
  <c r="BU143" i="3" s="1"/>
  <c r="AX118" i="3"/>
  <c r="BS118" i="3" s="1"/>
  <c r="AY94" i="3"/>
  <c r="BU94" i="3" s="1"/>
  <c r="AX71" i="3"/>
  <c r="AX53" i="3"/>
  <c r="AY22" i="3"/>
  <c r="AY224" i="3"/>
  <c r="AQ216" i="3"/>
  <c r="AY188" i="3"/>
  <c r="BU188" i="3" s="1"/>
  <c r="AZ168" i="3"/>
  <c r="BW168" i="3" s="1"/>
  <c r="AX416" i="3"/>
  <c r="AX128" i="3"/>
  <c r="BS128" i="3" s="1"/>
  <c r="AY102" i="3"/>
  <c r="BU102" i="3" s="1"/>
  <c r="AZ82" i="3"/>
  <c r="BW82" i="3" s="1"/>
  <c r="AX30" i="3"/>
  <c r="AX38" i="3"/>
  <c r="AZ231" i="3"/>
  <c r="AX217" i="3"/>
  <c r="AZ201" i="3"/>
  <c r="AX178" i="3"/>
  <c r="BS178" i="3" s="1"/>
  <c r="AZ156" i="3"/>
  <c r="AZ137" i="3"/>
  <c r="BW137" i="3" s="1"/>
  <c r="AY112" i="3"/>
  <c r="BU112" i="3" s="1"/>
  <c r="AX91" i="3"/>
  <c r="BS91" i="3" s="1"/>
  <c r="AZ70" i="3"/>
  <c r="AZ26" i="3"/>
  <c r="AY19" i="3"/>
  <c r="AZ223" i="3"/>
  <c r="AY215" i="3"/>
  <c r="AZ187" i="3"/>
  <c r="BW187" i="3" s="1"/>
  <c r="AX159" i="3"/>
  <c r="BS159" i="3" s="1"/>
  <c r="AZ139" i="3"/>
  <c r="BW139" i="3" s="1"/>
  <c r="AZ119" i="3"/>
  <c r="BW119" i="3" s="1"/>
  <c r="AZ98" i="3"/>
  <c r="AY77" i="3"/>
  <c r="BU77" i="3" s="1"/>
  <c r="AY29" i="3"/>
  <c r="BU29" i="3" s="1"/>
  <c r="AY37" i="3"/>
  <c r="AZ233" i="3"/>
  <c r="AX213" i="3"/>
  <c r="AZ203" i="3"/>
  <c r="BW203" i="3" s="1"/>
  <c r="AX174" i="3"/>
  <c r="BS174" i="3" s="1"/>
  <c r="AY149" i="3"/>
  <c r="AY132" i="3"/>
  <c r="BU132" i="3" s="1"/>
  <c r="AZ111" i="3"/>
  <c r="BW111" i="3" s="1"/>
  <c r="AY90" i="3"/>
  <c r="BU90" i="3" s="1"/>
  <c r="AX70" i="3"/>
  <c r="AZ51" i="3"/>
  <c r="AZ18" i="3"/>
  <c r="AX223" i="3"/>
  <c r="AZ206" i="3"/>
  <c r="AZ181" i="3"/>
  <c r="BW181" i="3" s="1"/>
  <c r="AZ163" i="3"/>
  <c r="BW163" i="3" s="1"/>
  <c r="AY144" i="3"/>
  <c r="BU144" i="3" s="1"/>
  <c r="AX122" i="3"/>
  <c r="BS122" i="3" s="1"/>
  <c r="AY103" i="3"/>
  <c r="BU103" i="3" s="1"/>
  <c r="AX84" i="3"/>
  <c r="BS84" i="3" s="1"/>
  <c r="AY59" i="3"/>
  <c r="AX42" i="3"/>
  <c r="AX235" i="3"/>
  <c r="AY209" i="3"/>
  <c r="AX192" i="3"/>
  <c r="BS192" i="3" s="1"/>
  <c r="AY171" i="3"/>
  <c r="BU171" i="3" s="1"/>
  <c r="AZ148" i="3"/>
  <c r="BW148" i="3" s="1"/>
  <c r="AX124" i="3"/>
  <c r="BS124" i="3" s="1"/>
  <c r="AX103" i="3"/>
  <c r="BS103" i="3" s="1"/>
  <c r="AZ83" i="3"/>
  <c r="BW83" i="3" s="1"/>
  <c r="AY64" i="3"/>
  <c r="AZ46" i="3"/>
  <c r="AX220" i="3"/>
  <c r="AY200" i="3"/>
  <c r="BU200" i="3" s="1"/>
  <c r="AX179" i="3"/>
  <c r="BS179" i="3" s="1"/>
  <c r="AZ157" i="3"/>
  <c r="BW157" i="3" s="1"/>
  <c r="AZ138" i="3"/>
  <c r="BW138" i="3" s="1"/>
  <c r="AX116" i="3"/>
  <c r="BS116" i="3" s="1"/>
  <c r="AX92" i="3"/>
  <c r="BS92" i="3" s="1"/>
  <c r="AY71" i="3"/>
  <c r="AY53" i="3"/>
  <c r="AZ22" i="3"/>
  <c r="BA8" i="3"/>
  <c r="CO8" i="3" s="1"/>
  <c r="AT536" i="3"/>
  <c r="AX536" i="3"/>
  <c r="AR535" i="3"/>
  <c r="AU534" i="3"/>
  <c r="AX535" i="3"/>
  <c r="AS28" i="3"/>
  <c r="AT11" i="3"/>
  <c r="AZ438" i="3"/>
  <c r="BW438" i="3" s="1"/>
  <c r="AS283" i="3"/>
  <c r="BA280" i="3"/>
  <c r="CJ280" i="3" s="1"/>
  <c r="CL280" i="3" s="1"/>
  <c r="AR282" i="3"/>
  <c r="AU281" i="3"/>
  <c r="AQ283" i="3"/>
  <c r="AY280" i="3"/>
  <c r="AV282" i="3"/>
  <c r="AP282" i="3"/>
  <c r="AS302" i="3"/>
  <c r="AQ302" i="3"/>
  <c r="BA511" i="3"/>
  <c r="CJ511" i="3" s="1"/>
  <c r="CL511" i="3" s="1"/>
  <c r="AY403" i="3"/>
  <c r="AU388" i="3"/>
  <c r="AX375" i="3"/>
  <c r="AY356" i="3"/>
  <c r="AY337" i="3"/>
  <c r="AY319" i="3"/>
  <c r="AY272" i="3"/>
  <c r="AY251" i="3"/>
  <c r="AX222" i="3"/>
  <c r="AZ205" i="3"/>
  <c r="AY183" i="3"/>
  <c r="BU183" i="3" s="1"/>
  <c r="AZ162" i="3"/>
  <c r="BW162" i="3" s="1"/>
  <c r="AZ140" i="3"/>
  <c r="BW140" i="3" s="1"/>
  <c r="AZ115" i="3"/>
  <c r="BW115" i="3" s="1"/>
  <c r="AZ91" i="3"/>
  <c r="BW91" i="3" s="1"/>
  <c r="AX69" i="3"/>
  <c r="AY50" i="3"/>
  <c r="AY13" i="3"/>
  <c r="AT223" i="3"/>
  <c r="AY205" i="3"/>
  <c r="AZ185" i="3"/>
  <c r="BW185" i="3" s="1"/>
  <c r="AY166" i="3"/>
  <c r="BU166" i="3" s="1"/>
  <c r="AZ147" i="3"/>
  <c r="AZ125" i="3"/>
  <c r="BW125" i="3" s="1"/>
  <c r="AZ101" i="3"/>
  <c r="BW101" i="3" s="1"/>
  <c r="AX80" i="3"/>
  <c r="BS80" i="3" s="1"/>
  <c r="AY55" i="3"/>
  <c r="AZ24" i="3"/>
  <c r="AZ34" i="3"/>
  <c r="AZ210" i="3"/>
  <c r="AY198" i="3"/>
  <c r="BU198" i="3" s="1"/>
  <c r="AZ174" i="3"/>
  <c r="BW174" i="3" s="1"/>
  <c r="AZ154" i="3"/>
  <c r="AZ136" i="3"/>
  <c r="BW136" i="3" s="1"/>
  <c r="AX110" i="3"/>
  <c r="AY88" i="3"/>
  <c r="BU88" i="3" s="1"/>
  <c r="AY68" i="3"/>
  <c r="AX48" i="3"/>
  <c r="AZ12" i="3"/>
  <c r="BW12" i="3" s="1"/>
  <c r="AR223" i="3"/>
  <c r="AZ225" i="3"/>
  <c r="AX185" i="3"/>
  <c r="BS185" i="3" s="1"/>
  <c r="AY156" i="3"/>
  <c r="AY137" i="3"/>
  <c r="BU137" i="3" s="1"/>
  <c r="AY117" i="3"/>
  <c r="BU117" i="3" s="1"/>
  <c r="AX96" i="3"/>
  <c r="AY75" i="3"/>
  <c r="AZ54" i="3"/>
  <c r="AX24" i="3"/>
  <c r="AX231" i="3"/>
  <c r="AZ212" i="3"/>
  <c r="AX201" i="3"/>
  <c r="AY169" i="3"/>
  <c r="BU169" i="3" s="1"/>
  <c r="AX415" i="3"/>
  <c r="AZ129" i="3"/>
  <c r="BW129" i="3" s="1"/>
  <c r="AY109" i="3"/>
  <c r="AZ86" i="3"/>
  <c r="BW86" i="3" s="1"/>
  <c r="AZ67" i="3"/>
  <c r="AX26" i="3"/>
  <c r="AX12" i="3"/>
  <c r="AZ220" i="3"/>
  <c r="AX225" i="3"/>
  <c r="AZ179" i="3"/>
  <c r="BW179" i="3" s="1"/>
  <c r="AX161" i="3"/>
  <c r="BS161" i="3" s="1"/>
  <c r="AZ141" i="3"/>
  <c r="BW141" i="3" s="1"/>
  <c r="AX119" i="3"/>
  <c r="BS119" i="3" s="1"/>
  <c r="AY100" i="3"/>
  <c r="BU100" i="3" s="1"/>
  <c r="AY81" i="3"/>
  <c r="BU81" i="3" s="1"/>
  <c r="AY31" i="3"/>
  <c r="AY39" i="3"/>
  <c r="AX233" i="3"/>
  <c r="AT216" i="3"/>
  <c r="AY189" i="3"/>
  <c r="BU189" i="3" s="1"/>
  <c r="AY167" i="3"/>
  <c r="BU167" i="3" s="1"/>
  <c r="AX146" i="3"/>
  <c r="BS146" i="3" s="1"/>
  <c r="AZ118" i="3"/>
  <c r="BW118" i="3" s="1"/>
  <c r="AX100" i="3"/>
  <c r="BS100" i="3" s="1"/>
  <c r="AX81" i="3"/>
  <c r="BS81" i="3" s="1"/>
  <c r="AZ61" i="3"/>
  <c r="AY44" i="3"/>
  <c r="AZ17" i="3"/>
  <c r="AZ214" i="3"/>
  <c r="AY199" i="3"/>
  <c r="BU199" i="3" s="1"/>
  <c r="AZ175" i="3"/>
  <c r="BW175" i="3" s="1"/>
  <c r="AX155" i="3"/>
  <c r="BS155" i="3" s="1"/>
  <c r="AX134" i="3"/>
  <c r="BS134" i="3" s="1"/>
  <c r="AY113" i="3"/>
  <c r="BU113" i="3" s="1"/>
  <c r="AY89" i="3"/>
  <c r="BU89" i="3" s="1"/>
  <c r="AY69" i="3"/>
  <c r="AZ50" i="3"/>
  <c r="AX20" i="3"/>
  <c r="AZ534" i="3"/>
  <c r="BX534" i="3" s="1"/>
  <c r="AU535" i="3"/>
  <c r="AT535" i="3"/>
  <c r="AY537" i="3"/>
  <c r="BV537" i="3" s="1"/>
  <c r="AY535" i="3"/>
  <c r="AV537" i="3"/>
  <c r="BP537" i="3" s="1"/>
  <c r="AW534" i="3"/>
  <c r="BR534" i="3" s="1"/>
  <c r="AW535" i="3"/>
  <c r="AV36" i="3"/>
  <c r="AZ28" i="3"/>
  <c r="BA28" i="3"/>
  <c r="CO28" i="3" s="1"/>
  <c r="AT281" i="3"/>
  <c r="BA35" i="3"/>
  <c r="CO35" i="3" s="1"/>
  <c r="AS280" i="3"/>
  <c r="AU438" i="3"/>
  <c r="AR35" i="3"/>
  <c r="AY35" i="3"/>
  <c r="AQ280" i="3"/>
  <c r="AW28" i="3"/>
  <c r="AP281" i="3"/>
  <c r="AV280" i="3"/>
  <c r="AX36" i="3"/>
  <c r="AX281" i="3"/>
  <c r="AP28" i="3"/>
  <c r="AW11" i="3"/>
  <c r="AT511" i="3"/>
  <c r="AU273" i="3"/>
  <c r="AY253" i="3"/>
  <c r="AS240" i="3"/>
  <c r="AZ297" i="3"/>
  <c r="AX423" i="3"/>
  <c r="AY402" i="3"/>
  <c r="AY382" i="3"/>
  <c r="AY363" i="3"/>
  <c r="AY342" i="3"/>
  <c r="AZ325" i="3"/>
  <c r="AX308" i="3"/>
  <c r="AY263" i="3"/>
  <c r="AZ240" i="3"/>
  <c r="AX300" i="3"/>
  <c r="AY425" i="3"/>
  <c r="AZ404" i="3"/>
  <c r="AQ388" i="3"/>
  <c r="AT375" i="3"/>
  <c r="AY352" i="3"/>
  <c r="AX336" i="3"/>
  <c r="AY316" i="3"/>
  <c r="AY268" i="3"/>
  <c r="AZ239" i="3"/>
  <c r="AX435" i="3"/>
  <c r="AZ430" i="3"/>
  <c r="AX121" i="3"/>
  <c r="BS121" i="3" s="1"/>
  <c r="AY395" i="3"/>
  <c r="AX379" i="3"/>
  <c r="AZ362" i="3"/>
  <c r="AX279" i="3"/>
  <c r="AY275" i="3"/>
  <c r="AX287" i="3"/>
  <c r="AX255" i="3"/>
  <c r="AY436" i="3"/>
  <c r="BU436" i="3" s="1"/>
  <c r="AW428" i="3"/>
  <c r="AZ411" i="3"/>
  <c r="AX395" i="3"/>
  <c r="AY381" i="3"/>
  <c r="AX365" i="3"/>
  <c r="AY341" i="3"/>
  <c r="AZ324" i="3"/>
  <c r="AZ304" i="3"/>
  <c r="AZ254" i="3"/>
  <c r="AY296" i="3"/>
  <c r="AZ421" i="3"/>
  <c r="AZ403" i="3"/>
  <c r="AZ386" i="3"/>
  <c r="AY371" i="3"/>
  <c r="AY346" i="3"/>
  <c r="AZ329" i="3"/>
  <c r="AY309" i="3"/>
  <c r="AZ259" i="3"/>
  <c r="AV240" i="3"/>
  <c r="AZ295" i="3"/>
  <c r="AZ418" i="3"/>
  <c r="AZ400" i="3"/>
  <c r="AW387" i="3"/>
  <c r="AZ374" i="3"/>
  <c r="AZ353" i="3"/>
  <c r="AZ334" i="3"/>
  <c r="AX315" i="3"/>
  <c r="AZ269" i="3"/>
  <c r="AX244" i="3"/>
  <c r="AZ219" i="3"/>
  <c r="AY202" i="3"/>
  <c r="BU202" i="3" s="1"/>
  <c r="AZ180" i="3"/>
  <c r="BW180" i="3" s="1"/>
  <c r="AX160" i="3"/>
  <c r="BS160" i="3" s="1"/>
  <c r="AY138" i="3"/>
  <c r="BU138" i="3" s="1"/>
  <c r="AX113" i="3"/>
  <c r="BS113" i="3" s="1"/>
  <c r="AX89" i="3"/>
  <c r="BS89" i="3" s="1"/>
  <c r="AY66" i="3"/>
  <c r="AZ48" i="3"/>
  <c r="AX17" i="3"/>
  <c r="AY219" i="3"/>
  <c r="AZ230" i="3"/>
  <c r="AX183" i="3"/>
  <c r="BS183" i="3" s="1"/>
  <c r="AX164" i="3"/>
  <c r="BS164" i="3" s="1"/>
  <c r="AZ145" i="3"/>
  <c r="BW145" i="3" s="1"/>
  <c r="AX123" i="3"/>
  <c r="BS123" i="3" s="1"/>
  <c r="AX99" i="3"/>
  <c r="BS99" i="3" s="1"/>
  <c r="AY73" i="3"/>
  <c r="AZ52" i="3"/>
  <c r="AX22" i="3"/>
  <c r="AX16" i="3"/>
  <c r="AX208" i="3"/>
  <c r="AY194" i="3"/>
  <c r="BU194" i="3" s="1"/>
  <c r="AX172" i="3"/>
  <c r="BS172" i="3" s="1"/>
  <c r="AX152" i="3"/>
  <c r="AX133" i="3"/>
  <c r="BS133" i="3" s="1"/>
  <c r="AY107" i="3"/>
  <c r="BU107" i="3" s="1"/>
  <c r="AX85" i="3"/>
  <c r="BS85" i="3" s="1"/>
  <c r="AZ65" i="3"/>
  <c r="AY45" i="3"/>
  <c r="AV17" i="3"/>
  <c r="AY221" i="3"/>
  <c r="AX230" i="3"/>
  <c r="AY182" i="3"/>
  <c r="BU182" i="3" s="1"/>
  <c r="AY154" i="3"/>
  <c r="AY136" i="3"/>
  <c r="BU136" i="3" s="1"/>
  <c r="AZ114" i="3"/>
  <c r="BW114" i="3" s="1"/>
  <c r="AY93" i="3"/>
  <c r="BU93" i="3" s="1"/>
  <c r="AZ72" i="3"/>
  <c r="AX52" i="3"/>
  <c r="AY21" i="3"/>
  <c r="AX34" i="3"/>
  <c r="AX210" i="3"/>
  <c r="AZ192" i="3"/>
  <c r="BW192" i="3" s="1"/>
  <c r="AY165" i="3"/>
  <c r="AZ146" i="3"/>
  <c r="BW146" i="3" s="1"/>
  <c r="AX127" i="3"/>
  <c r="BS127" i="3" s="1"/>
  <c r="AX105" i="3"/>
  <c r="BS105" i="3" s="1"/>
  <c r="AY84" i="3"/>
  <c r="BU84" i="3" s="1"/>
  <c r="AX65" i="3"/>
  <c r="AY47" i="3"/>
  <c r="AY33" i="3"/>
  <c r="AX218" i="3"/>
  <c r="AY229" i="3"/>
  <c r="AY176" i="3"/>
  <c r="BU176" i="3" s="1"/>
  <c r="AY158" i="3"/>
  <c r="BU158" i="3" s="1"/>
  <c r="AX139" i="3"/>
  <c r="BS139" i="3" s="1"/>
  <c r="AZ116" i="3"/>
  <c r="BW116" i="3" s="1"/>
  <c r="AX98" i="3"/>
  <c r="AZ76" i="3"/>
  <c r="BW76" i="3" s="1"/>
  <c r="AZ56" i="3"/>
  <c r="AY23" i="3"/>
  <c r="AY32" i="3"/>
  <c r="AY206" i="3"/>
  <c r="AZ186" i="3"/>
  <c r="BW186" i="3" s="1"/>
  <c r="AY163" i="3"/>
  <c r="BU163" i="3" s="1"/>
  <c r="AX144" i="3"/>
  <c r="BS144" i="3" s="1"/>
  <c r="AY116" i="3"/>
  <c r="BU116" i="3" s="1"/>
  <c r="AZ97" i="3"/>
  <c r="AZ78" i="3"/>
  <c r="BW78" i="3" s="1"/>
  <c r="AX59" i="3"/>
  <c r="AZ41" i="3"/>
  <c r="AR17" i="3"/>
  <c r="AX226" i="3"/>
  <c r="AY195" i="3"/>
  <c r="BU195" i="3" s="1"/>
  <c r="AX173" i="3"/>
  <c r="BS173" i="3" s="1"/>
  <c r="AX153" i="3"/>
  <c r="AY131" i="3"/>
  <c r="BU131" i="3" s="1"/>
  <c r="AY108" i="3"/>
  <c r="BU108" i="3" s="1"/>
  <c r="AX87" i="3"/>
  <c r="BS87" i="3" s="1"/>
  <c r="AZ66" i="3"/>
  <c r="AX49" i="3"/>
  <c r="AZ13" i="3"/>
  <c r="AZ533" i="3"/>
  <c r="BX533" i="3" s="1"/>
  <c r="AY533" i="3"/>
  <c r="BV533" i="3" s="1"/>
  <c r="AX533" i="3"/>
  <c r="BT533" i="3" s="1"/>
  <c r="AW533" i="3"/>
  <c r="BR533" i="3" s="1"/>
  <c r="AV533" i="3"/>
  <c r="BP533" i="3" s="1"/>
  <c r="BA533" i="3"/>
  <c r="BZ533" i="3" s="1"/>
  <c r="CL533" i="3" s="1"/>
  <c r="BA537" i="3"/>
  <c r="BZ537" i="3" s="1"/>
  <c r="CL537" i="3" s="1"/>
  <c r="AS536" i="3"/>
  <c r="AZ535" i="3"/>
  <c r="AV535" i="3"/>
  <c r="AS537" i="3"/>
  <c r="BJ537" i="3" s="1"/>
  <c r="AT36" i="3"/>
  <c r="AQ27" i="3"/>
  <c r="AT27" i="3"/>
  <c r="AS35" i="3"/>
  <c r="BA282" i="3"/>
  <c r="CJ282" i="3" s="1"/>
  <c r="CL282" i="3" s="1"/>
  <c r="AR281" i="3"/>
  <c r="AV27" i="3"/>
  <c r="AQ35" i="3"/>
  <c r="AY282" i="3"/>
  <c r="AP36" i="3"/>
  <c r="AX280" i="3"/>
  <c r="AX28" i="3"/>
  <c r="AW281" i="3"/>
  <c r="AY438" i="3"/>
  <c r="BU438" i="3" s="1"/>
  <c r="AW511" i="3"/>
  <c r="AQ511" i="3"/>
  <c r="AZ360" i="3"/>
  <c r="AZ279" i="3"/>
  <c r="AX323" i="3"/>
  <c r="AZ305" i="3"/>
  <c r="AY258" i="3"/>
  <c r="AR240" i="3"/>
  <c r="AY297" i="3"/>
  <c r="AZ422" i="3"/>
  <c r="AX402" i="3"/>
  <c r="AS387" i="3"/>
  <c r="AY372" i="3"/>
  <c r="AZ349" i="3"/>
  <c r="AY333" i="3"/>
  <c r="AX313" i="3"/>
  <c r="AZ265" i="3"/>
  <c r="AY447" i="3"/>
  <c r="AX432" i="3"/>
  <c r="BS432" i="3" s="1"/>
  <c r="AX428" i="3"/>
  <c r="AY409" i="3"/>
  <c r="AV389" i="3"/>
  <c r="AS378" i="3"/>
  <c r="AX360" i="3"/>
  <c r="AZ276" i="3"/>
  <c r="AQ275" i="3"/>
  <c r="AR273" i="3"/>
  <c r="AY252" i="3"/>
  <c r="AX431" i="3"/>
  <c r="AY427" i="3"/>
  <c r="AX409" i="3"/>
  <c r="AZ392" i="3"/>
  <c r="BW392" i="3" s="1"/>
  <c r="AZ378" i="3"/>
  <c r="AY362" i="3"/>
  <c r="AZ278" i="3"/>
  <c r="AX275" i="3"/>
  <c r="AQ273" i="3"/>
  <c r="AX252" i="3"/>
  <c r="AQ296" i="3"/>
  <c r="AX419" i="3"/>
  <c r="AX401" i="3"/>
  <c r="AR386" i="3"/>
  <c r="AY284" i="3"/>
  <c r="AZ343" i="3"/>
  <c r="AX327" i="3"/>
  <c r="AZ306" i="3"/>
  <c r="AX257" i="3"/>
  <c r="AX442" i="3"/>
  <c r="AX293" i="3"/>
  <c r="AX243" i="3"/>
  <c r="AZ398" i="3"/>
  <c r="AY386" i="3"/>
  <c r="AX371" i="3"/>
  <c r="AX351" i="3"/>
  <c r="AX332" i="3"/>
  <c r="AZ311" i="3"/>
  <c r="AX267" i="3"/>
  <c r="AZ237" i="3"/>
  <c r="AY214" i="3"/>
  <c r="AX200" i="3"/>
  <c r="BS200" i="3" s="1"/>
  <c r="AZ178" i="3"/>
  <c r="BW178" i="3" s="1"/>
  <c r="AY157" i="3"/>
  <c r="BU157" i="3" s="1"/>
  <c r="AZ133" i="3"/>
  <c r="BW133" i="3" s="1"/>
  <c r="AZ110" i="3"/>
  <c r="AZ85" i="3"/>
  <c r="BW85" i="3" s="1"/>
  <c r="AZ63" i="3"/>
  <c r="AX46" i="3"/>
  <c r="AZ15" i="3"/>
  <c r="AX214" i="3"/>
  <c r="AZ204" i="3"/>
  <c r="BW204" i="3" s="1"/>
  <c r="AY180" i="3"/>
  <c r="BU180" i="3" s="1"/>
  <c r="AY162" i="3"/>
  <c r="BU162" i="3" s="1"/>
  <c r="AX143" i="3"/>
  <c r="BS143" i="3" s="1"/>
  <c r="AX120" i="3"/>
  <c r="BS120" i="3" s="1"/>
  <c r="AZ96" i="3"/>
  <c r="AZ68" i="3"/>
  <c r="AX50" i="3"/>
  <c r="AZ19" i="3"/>
  <c r="AX224" i="3"/>
  <c r="AX216" i="3"/>
  <c r="AZ190" i="3"/>
  <c r="BW190" i="3" s="1"/>
  <c r="AX170" i="3"/>
  <c r="BS170" i="3" s="1"/>
  <c r="AZ415" i="3"/>
  <c r="AY130" i="3"/>
  <c r="BU130" i="3" s="1"/>
  <c r="AZ105" i="3"/>
  <c r="BW105" i="3" s="1"/>
  <c r="AY82" i="3"/>
  <c r="BU82" i="3" s="1"/>
  <c r="AX63" i="3"/>
  <c r="AX43" i="3"/>
  <c r="AX15" i="3"/>
  <c r="AZ218" i="3"/>
  <c r="AX204" i="3"/>
  <c r="BS204" i="3" s="1"/>
  <c r="AY174" i="3"/>
  <c r="BU174" i="3" s="1"/>
  <c r="AZ149" i="3"/>
  <c r="AZ132" i="3"/>
  <c r="BW132" i="3" s="1"/>
  <c r="AX112" i="3"/>
  <c r="BS112" i="3" s="1"/>
  <c r="AZ90" i="3"/>
  <c r="BW90" i="3" s="1"/>
  <c r="AY70" i="3"/>
  <c r="AY26" i="3"/>
  <c r="AX19" i="3"/>
  <c r="AY14" i="3"/>
  <c r="AY207" i="3"/>
  <c r="AX190" i="3"/>
  <c r="BS190" i="3" s="1"/>
  <c r="AY161" i="3"/>
  <c r="BU161" i="3" s="1"/>
  <c r="AZ144" i="3"/>
  <c r="BW144" i="3" s="1"/>
  <c r="AZ124" i="3"/>
  <c r="BW124" i="3" s="1"/>
  <c r="AZ103" i="3"/>
  <c r="BW103" i="3" s="1"/>
  <c r="AZ81" i="3"/>
  <c r="BW81" i="3" s="1"/>
  <c r="AY62" i="3"/>
  <c r="AY42" i="3"/>
  <c r="AT17" i="3"/>
  <c r="AZ226" i="3"/>
  <c r="AY203" i="3"/>
  <c r="BU203" i="3" s="1"/>
  <c r="AZ173" i="3"/>
  <c r="BW173" i="3" s="1"/>
  <c r="AZ155" i="3"/>
  <c r="BW155" i="3" s="1"/>
  <c r="AZ134" i="3"/>
  <c r="BW134" i="3" s="1"/>
  <c r="AX114" i="3"/>
  <c r="BS114" i="3" s="1"/>
  <c r="AY95" i="3"/>
  <c r="BU95" i="3" s="1"/>
  <c r="AZ74" i="3"/>
  <c r="AX54" i="3"/>
  <c r="AZ20" i="3"/>
  <c r="AW223" i="3"/>
  <c r="AX229" i="3"/>
  <c r="AX184" i="3"/>
  <c r="BS184" i="3" s="1"/>
  <c r="AZ160" i="3"/>
  <c r="BW160" i="3" s="1"/>
  <c r="AY141" i="3"/>
  <c r="BU141" i="3" s="1"/>
  <c r="AZ113" i="3"/>
  <c r="BW113" i="3" s="1"/>
  <c r="AX95" i="3"/>
  <c r="BS95" i="3" s="1"/>
  <c r="AY76" i="3"/>
  <c r="BU76" i="3" s="1"/>
  <c r="AX31" i="3"/>
  <c r="AX39" i="3"/>
  <c r="AX237" i="3"/>
  <c r="AZ211" i="3"/>
  <c r="AZ191" i="3"/>
  <c r="BW191" i="3" s="1"/>
  <c r="AX171" i="3"/>
  <c r="BS171" i="3" s="1"/>
  <c r="AZ150" i="3"/>
  <c r="AZ128" i="3"/>
  <c r="BW128" i="3" s="1"/>
  <c r="AX106" i="3"/>
  <c r="BS106" i="3" s="1"/>
  <c r="AY83" i="3"/>
  <c r="BU83" i="3" s="1"/>
  <c r="AX64" i="3"/>
  <c r="AY46" i="3"/>
  <c r="AX8" i="3"/>
  <c r="AX534" i="3"/>
  <c r="BT534" i="3" s="1"/>
  <c r="AR536" i="3"/>
  <c r="AP536" i="3"/>
  <c r="AQ535" i="3"/>
  <c r="AQ536" i="3"/>
  <c r="AU11" i="3"/>
  <c r="AQ28" i="3"/>
  <c r="AR27" i="3"/>
  <c r="AT283" i="3"/>
  <c r="BA438" i="3"/>
  <c r="BY438" i="3" s="1"/>
  <c r="CL438" i="3" s="1"/>
  <c r="AS282" i="3"/>
  <c r="AZ302" i="3"/>
  <c r="AZ36" i="3"/>
  <c r="AY27" i="3"/>
  <c r="AZ27" i="3"/>
  <c r="AR11" i="3"/>
  <c r="AQ282" i="3"/>
  <c r="AU302" i="3"/>
  <c r="AX35" i="3"/>
  <c r="AP35" i="3"/>
  <c r="AP280" i="3"/>
  <c r="AW36" i="3"/>
  <c r="AQ438" i="3"/>
  <c r="BE438" i="3" s="1"/>
  <c r="AY511" i="3"/>
  <c r="AH685" i="3"/>
  <c r="AI685" i="3"/>
  <c r="AD683" i="3"/>
  <c r="AF685" i="3"/>
  <c r="AH684" i="3"/>
  <c r="AN683" i="3"/>
  <c r="AM682" i="3"/>
  <c r="AE682" i="3"/>
  <c r="AD685" i="3"/>
  <c r="AH686" i="3"/>
  <c r="AF683" i="3"/>
  <c r="AE686" i="3"/>
  <c r="AD682" i="3"/>
  <c r="BL535" i="3"/>
  <c r="AN686" i="3"/>
  <c r="AI683" i="3"/>
  <c r="AF686" i="3"/>
  <c r="AF684" i="3"/>
  <c r="AE683" i="3"/>
  <c r="AD686" i="3"/>
  <c r="AD684" i="3"/>
  <c r="AO686" i="3"/>
  <c r="AN682" i="3"/>
  <c r="AI686" i="3"/>
  <c r="AI682" i="3"/>
  <c r="AH683" i="3"/>
  <c r="AE685" i="3"/>
  <c r="AO684" i="3"/>
  <c r="AE684" i="3"/>
  <c r="AO682" i="3"/>
  <c r="AM683" i="3"/>
  <c r="AH682" i="3"/>
  <c r="BX535" i="3"/>
  <c r="AO683" i="3"/>
  <c r="AN684" i="3"/>
  <c r="AM686" i="3"/>
  <c r="AM684" i="3"/>
  <c r="AI684" i="3"/>
  <c r="AF682" i="3"/>
  <c r="BJ535" i="3"/>
  <c r="BE432" i="3"/>
  <c r="V685" i="3"/>
  <c r="I685" i="3"/>
  <c r="H685" i="3"/>
  <c r="R685" i="3"/>
  <c r="N685" i="3"/>
  <c r="J685" i="3"/>
  <c r="W685" i="3"/>
  <c r="X685" i="3"/>
  <c r="AC685" i="3"/>
  <c r="Z685" i="3"/>
  <c r="F685" i="3"/>
  <c r="U685" i="3"/>
  <c r="Y685" i="3"/>
  <c r="T685" i="3"/>
  <c r="AA685" i="3"/>
  <c r="O685" i="3"/>
  <c r="S685" i="3"/>
  <c r="G685" i="3"/>
  <c r="M685" i="3"/>
  <c r="L685" i="3"/>
  <c r="K685" i="3"/>
  <c r="AB685" i="3"/>
  <c r="Q685" i="3"/>
  <c r="P685" i="3"/>
  <c r="AR8" i="3"/>
  <c r="BC96" i="3"/>
  <c r="BE97" i="3"/>
  <c r="BC230" i="3"/>
  <c r="AP8" i="3"/>
  <c r="B274" i="3"/>
  <c r="B273" i="3"/>
  <c r="B369" i="3"/>
  <c r="B370" i="3"/>
  <c r="BU201" i="3"/>
  <c r="BW147" i="3"/>
  <c r="BU147" i="3"/>
  <c r="BU230" i="3"/>
  <c r="BW230" i="3"/>
  <c r="BY88" i="3"/>
  <c r="CL88" i="3" s="1"/>
  <c r="BW97" i="3"/>
  <c r="BW96" i="3"/>
  <c r="BU98" i="3"/>
  <c r="BW201" i="3"/>
  <c r="BY80" i="3"/>
  <c r="CL80" i="3" s="1"/>
  <c r="BU97" i="3"/>
  <c r="BW98" i="3"/>
  <c r="BU96" i="3"/>
  <c r="BI201" i="3"/>
  <c r="BI96" i="3"/>
  <c r="BI230" i="3"/>
  <c r="BI97" i="3"/>
  <c r="BI98" i="3"/>
  <c r="BM437" i="3"/>
  <c r="BS201" i="3"/>
  <c r="BE96" i="3"/>
  <c r="BS147" i="3"/>
  <c r="BQ201" i="3"/>
  <c r="BO230" i="3"/>
  <c r="BE147" i="3"/>
  <c r="BC201" i="3"/>
  <c r="BI431" i="3"/>
  <c r="BG431" i="3"/>
  <c r="BE431" i="3"/>
  <c r="BC431" i="3"/>
  <c r="BQ230" i="3"/>
  <c r="BK431" i="3"/>
  <c r="BK230" i="3"/>
  <c r="BK176" i="3"/>
  <c r="BE98" i="3"/>
  <c r="BS96" i="3"/>
  <c r="BQ98" i="3"/>
  <c r="BG96" i="3"/>
  <c r="BS230" i="3"/>
  <c r="BQ147" i="3"/>
  <c r="BC98" i="3"/>
  <c r="BK97" i="3"/>
  <c r="BG201" i="3"/>
  <c r="BI147" i="3"/>
  <c r="BS98" i="3"/>
  <c r="BQ96" i="3"/>
  <c r="BG98" i="3"/>
  <c r="BO98" i="3"/>
  <c r="BG147" i="3"/>
  <c r="BK98" i="3"/>
  <c r="BK201" i="3"/>
  <c r="BS97" i="3"/>
  <c r="BO147" i="3"/>
  <c r="BK96" i="3"/>
  <c r="BO97" i="3"/>
  <c r="BE201" i="3"/>
  <c r="BC147" i="3"/>
  <c r="BO96" i="3"/>
  <c r="BK147" i="3"/>
  <c r="BC97" i="3"/>
  <c r="BQ97" i="3"/>
  <c r="BO201" i="3"/>
  <c r="BE230" i="3"/>
  <c r="CF35" i="3" l="1"/>
  <c r="CH35" i="3" s="1"/>
  <c r="CL35" i="3" s="1"/>
  <c r="CO249" i="3"/>
  <c r="CJ249" i="3"/>
  <c r="CO573" i="3"/>
  <c r="CS40" i="3"/>
  <c r="CS39" i="3" s="1"/>
  <c r="CO499" i="3"/>
  <c r="CS41" i="3"/>
  <c r="CF8" i="3"/>
  <c r="CH8" i="3" s="1"/>
  <c r="CL8" i="3" s="1"/>
  <c r="CO11" i="3"/>
  <c r="CF11" i="3" s="1"/>
  <c r="CF249" i="3"/>
  <c r="CF571" i="3"/>
  <c r="CF574" i="3"/>
  <c r="CF502" i="3"/>
  <c r="CF500" i="3"/>
  <c r="CF498" i="3"/>
  <c r="CF220" i="3"/>
  <c r="CF44" i="3"/>
  <c r="CF10" i="3"/>
  <c r="CF43" i="3"/>
  <c r="CF50" i="3"/>
  <c r="CF39" i="3"/>
  <c r="CF49" i="3"/>
  <c r="CF38" i="3"/>
  <c r="CF247" i="3"/>
  <c r="CF45" i="3"/>
  <c r="CF40" i="3"/>
  <c r="CF55" i="3"/>
  <c r="CF54" i="3"/>
  <c r="CF57" i="3"/>
  <c r="CF245" i="3"/>
  <c r="CF18" i="3"/>
  <c r="CF21" i="3"/>
  <c r="CF48" i="3"/>
  <c r="CF56" i="3"/>
  <c r="CF30" i="3"/>
  <c r="CF37" i="3"/>
  <c r="CF46" i="3"/>
  <c r="CF41" i="3"/>
  <c r="CF27" i="3"/>
  <c r="CF26" i="3"/>
  <c r="CF52" i="3"/>
  <c r="CF51" i="3"/>
  <c r="CF53" i="3"/>
  <c r="CF448" i="3"/>
  <c r="CF228" i="3"/>
  <c r="CF444" i="3"/>
  <c r="CF446" i="3"/>
  <c r="CF246" i="3"/>
  <c r="CF17" i="3"/>
  <c r="CF156" i="3"/>
  <c r="CF47" i="3"/>
  <c r="CF449" i="3"/>
  <c r="CF450" i="3"/>
  <c r="CF42" i="3"/>
  <c r="CF20" i="3"/>
  <c r="CF229" i="3"/>
  <c r="CF13" i="3"/>
  <c r="CF244" i="3"/>
  <c r="CF447" i="3"/>
  <c r="CF445" i="3"/>
  <c r="CF250" i="3"/>
  <c r="CF28" i="3"/>
  <c r="BM201" i="3"/>
  <c r="BM115" i="3"/>
  <c r="BM180" i="3"/>
  <c r="BM126" i="3"/>
  <c r="BM142" i="3"/>
  <c r="BM81" i="3"/>
  <c r="BM114" i="3"/>
  <c r="BM173" i="3"/>
  <c r="BM90" i="3"/>
  <c r="BM124" i="3"/>
  <c r="BM108" i="3"/>
  <c r="BM155" i="3"/>
  <c r="BM188" i="3"/>
  <c r="BM101" i="3"/>
  <c r="BM136" i="3"/>
  <c r="BM183" i="3"/>
  <c r="BM144" i="3"/>
  <c r="BM176" i="3"/>
  <c r="BM137" i="3"/>
  <c r="BM161" i="3"/>
  <c r="BM82" i="3"/>
  <c r="BM133" i="3"/>
  <c r="BM79" i="3"/>
  <c r="BM192" i="3"/>
  <c r="BM105" i="3"/>
  <c r="BM187" i="3"/>
  <c r="BM148" i="3"/>
  <c r="BM181" i="3"/>
  <c r="BM438" i="3"/>
  <c r="BM111" i="3"/>
  <c r="BM100" i="3"/>
  <c r="BM85" i="3"/>
  <c r="BM178" i="3"/>
  <c r="BM128" i="3"/>
  <c r="BM112" i="3"/>
  <c r="BM123" i="3"/>
  <c r="BM98" i="3"/>
  <c r="BM132" i="3"/>
  <c r="BM83" i="3"/>
  <c r="BM116" i="3"/>
  <c r="BM163" i="3"/>
  <c r="BM199" i="3"/>
  <c r="BM76" i="3"/>
  <c r="BM158" i="3"/>
  <c r="BM191" i="3"/>
  <c r="BM185" i="3"/>
  <c r="CF499" i="3"/>
  <c r="BM92" i="3"/>
  <c r="BM118" i="3"/>
  <c r="BM145" i="3"/>
  <c r="BM94" i="3"/>
  <c r="BM159" i="3"/>
  <c r="BM89" i="3"/>
  <c r="BM182" i="3"/>
  <c r="BM93" i="3"/>
  <c r="BM127" i="3"/>
  <c r="BM186" i="3"/>
  <c r="BM103" i="3"/>
  <c r="BM138" i="3"/>
  <c r="BM87" i="3"/>
  <c r="BM120" i="3"/>
  <c r="BM167" i="3"/>
  <c r="BM203" i="3"/>
  <c r="BM80" i="3"/>
  <c r="BM113" i="3"/>
  <c r="BM162" i="3"/>
  <c r="BM198" i="3"/>
  <c r="BM189" i="3"/>
  <c r="BN535" i="3"/>
  <c r="BM195" i="3"/>
  <c r="BM106" i="3"/>
  <c r="BM97" i="3"/>
  <c r="BM131" i="3"/>
  <c r="BM157" i="3"/>
  <c r="BM190" i="3"/>
  <c r="BM227" i="3"/>
  <c r="BM107" i="3"/>
  <c r="BM91" i="3"/>
  <c r="BM125" i="3"/>
  <c r="BM171" i="3"/>
  <c r="BM84" i="3"/>
  <c r="BM117" i="3"/>
  <c r="BM166" i="3"/>
  <c r="BM202" i="3"/>
  <c r="BM160" i="3"/>
  <c r="BM194" i="3"/>
  <c r="BM230" i="3"/>
  <c r="BM121" i="3"/>
  <c r="BM134" i="3"/>
  <c r="BN537" i="3"/>
  <c r="BM143" i="3"/>
  <c r="BM175" i="3"/>
  <c r="BM88" i="3"/>
  <c r="BM122" i="3"/>
  <c r="BM170" i="3"/>
  <c r="BM164" i="3"/>
  <c r="BM200" i="3"/>
  <c r="BM140" i="3"/>
  <c r="BM99" i="3"/>
  <c r="BM78" i="3"/>
  <c r="BM95" i="3"/>
  <c r="BM139" i="3"/>
  <c r="BM174" i="3"/>
  <c r="BM141" i="3"/>
  <c r="BM168" i="3"/>
  <c r="BM204" i="3"/>
  <c r="BN534" i="3"/>
  <c r="BM102" i="3"/>
  <c r="BM129" i="3"/>
  <c r="BM147" i="3"/>
  <c r="BM77" i="3"/>
  <c r="BM169" i="3"/>
  <c r="BM86" i="3"/>
  <c r="BM119" i="3"/>
  <c r="BM104" i="3"/>
  <c r="BM184" i="3"/>
  <c r="BM96" i="3"/>
  <c r="BM130" i="3"/>
  <c r="BM146" i="3"/>
  <c r="BM179" i="3"/>
  <c r="BM172" i="3"/>
  <c r="BA685" i="3"/>
  <c r="AU685" i="3"/>
  <c r="AX685" i="3"/>
  <c r="AU686" i="3"/>
  <c r="BA682" i="3"/>
  <c r="AX683" i="3"/>
  <c r="AX684" i="3"/>
  <c r="BA683" i="3"/>
  <c r="AU683" i="3"/>
  <c r="BA684" i="3"/>
  <c r="AU684" i="3"/>
  <c r="BA686" i="3"/>
  <c r="BS12" i="3"/>
  <c r="AX686" i="3"/>
  <c r="AX682" i="3"/>
  <c r="BG97" i="3"/>
  <c r="BG230" i="3"/>
  <c r="BY147" i="3"/>
  <c r="CL147" i="3" s="1"/>
  <c r="BY201" i="3"/>
  <c r="CL201" i="3" s="1"/>
  <c r="BY230" i="3"/>
  <c r="CL230" i="3" s="1"/>
  <c r="BY98" i="3"/>
  <c r="CL98" i="3" s="1"/>
  <c r="BY97" i="3"/>
  <c r="CL97" i="3" s="1"/>
  <c r="BY96" i="3"/>
  <c r="CL96" i="3" s="1"/>
  <c r="AR685" i="3"/>
  <c r="BY29" i="3"/>
  <c r="CL29" i="3" s="1"/>
  <c r="BY12" i="3"/>
  <c r="CL12" i="3" s="1"/>
  <c r="BU655" i="3"/>
  <c r="BW664" i="3" s="1"/>
  <c r="N9" i="8" s="1"/>
  <c r="BY134" i="3"/>
  <c r="CL134" i="3" s="1"/>
  <c r="BW655" i="3"/>
  <c r="BX664" i="3" s="1"/>
  <c r="O9" i="8" s="1"/>
  <c r="BO655" i="3"/>
  <c r="BM431" i="3"/>
  <c r="BC655" i="3"/>
  <c r="BM434" i="3"/>
  <c r="CH249" i="3" l="1"/>
  <c r="CL249" i="3" s="1"/>
  <c r="CF573" i="3"/>
  <c r="CF556" i="3"/>
  <c r="CH229" i="3"/>
  <c r="CL229" i="3" s="1"/>
  <c r="CH51" i="3"/>
  <c r="CL51" i="3" s="1"/>
  <c r="CH56" i="3"/>
  <c r="CL56" i="3" s="1"/>
  <c r="CH55" i="3"/>
  <c r="CL55" i="3" s="1"/>
  <c r="CH43" i="3"/>
  <c r="CL43" i="3" s="1"/>
  <c r="CH20" i="3"/>
  <c r="CL20" i="3" s="1"/>
  <c r="CH17" i="3"/>
  <c r="CL17" i="3" s="1"/>
  <c r="CH52" i="3"/>
  <c r="CL52" i="3" s="1"/>
  <c r="CH48" i="3"/>
  <c r="CL48" i="3" s="1"/>
  <c r="CH40" i="3"/>
  <c r="CL40" i="3" s="1"/>
  <c r="CH10" i="3"/>
  <c r="CL10" i="3" s="1"/>
  <c r="CH28" i="3"/>
  <c r="CL28" i="3" s="1"/>
  <c r="CH42" i="3"/>
  <c r="CL42" i="3" s="1"/>
  <c r="CH246" i="3"/>
  <c r="CL246" i="3" s="1"/>
  <c r="CH26" i="3"/>
  <c r="CL26" i="3" s="1"/>
  <c r="CH21" i="3"/>
  <c r="CL21" i="3" s="1"/>
  <c r="CH45" i="3"/>
  <c r="CL45" i="3" s="1"/>
  <c r="CH44" i="3"/>
  <c r="CL44" i="3" s="1"/>
  <c r="CH250" i="3"/>
  <c r="CL250" i="3" s="1"/>
  <c r="CH446" i="3"/>
  <c r="CL446" i="3" s="1"/>
  <c r="CH27" i="3"/>
  <c r="CL27" i="3" s="1"/>
  <c r="CH18" i="3"/>
  <c r="CL18" i="3" s="1"/>
  <c r="CH247" i="3"/>
  <c r="CL247" i="3" s="1"/>
  <c r="CH220" i="3"/>
  <c r="CL220" i="3" s="1"/>
  <c r="CH445" i="3"/>
  <c r="CL445" i="3" s="1"/>
  <c r="CH450" i="3"/>
  <c r="CL450" i="3" s="1"/>
  <c r="CH444" i="3"/>
  <c r="CL444" i="3" s="1"/>
  <c r="CH41" i="3"/>
  <c r="CL41" i="3" s="1"/>
  <c r="CH245" i="3"/>
  <c r="CL245" i="3" s="1"/>
  <c r="CH38" i="3"/>
  <c r="CL38" i="3" s="1"/>
  <c r="CH447" i="3"/>
  <c r="CL447" i="3" s="1"/>
  <c r="CH449" i="3"/>
  <c r="CL449" i="3" s="1"/>
  <c r="CH228" i="3"/>
  <c r="CL228" i="3" s="1"/>
  <c r="CH46" i="3"/>
  <c r="CL46" i="3" s="1"/>
  <c r="CH11" i="3"/>
  <c r="CL11" i="3" s="1"/>
  <c r="CH49" i="3"/>
  <c r="CL49" i="3" s="1"/>
  <c r="CH244" i="3"/>
  <c r="CL244" i="3" s="1"/>
  <c r="CH47" i="3"/>
  <c r="CL47" i="3" s="1"/>
  <c r="CH448" i="3"/>
  <c r="CL448" i="3" s="1"/>
  <c r="CH37" i="3"/>
  <c r="CL37" i="3" s="1"/>
  <c r="CH57" i="3"/>
  <c r="CL57" i="3" s="1"/>
  <c r="CH39" i="3"/>
  <c r="CL39" i="3" s="1"/>
  <c r="CH13" i="3"/>
  <c r="CL13" i="3" s="1"/>
  <c r="CH156" i="3"/>
  <c r="CL156" i="3" s="1"/>
  <c r="CH53" i="3"/>
  <c r="CL53" i="3" s="1"/>
  <c r="CH30" i="3"/>
  <c r="CL30" i="3" s="1"/>
  <c r="CH54" i="3"/>
  <c r="CL54" i="3" s="1"/>
  <c r="CH50" i="3"/>
  <c r="CL50" i="3" s="1"/>
  <c r="BY655" i="3"/>
  <c r="BY664" i="3" s="1"/>
  <c r="P9" i="8" s="1"/>
  <c r="BQ664" i="3"/>
  <c r="K9" i="8" s="1"/>
  <c r="D585" i="3"/>
  <c r="D555" i="3"/>
  <c r="D554" i="3"/>
  <c r="D553" i="3"/>
  <c r="D552" i="3"/>
  <c r="AM553" i="3" l="1"/>
  <c r="AN553" i="3"/>
  <c r="AO553" i="3"/>
  <c r="AM554" i="3"/>
  <c r="AN554" i="3"/>
  <c r="AO554" i="3"/>
  <c r="AN552" i="3"/>
  <c r="AO552" i="3"/>
  <c r="AM552" i="3"/>
  <c r="AM555" i="3"/>
  <c r="AN555" i="3"/>
  <c r="AO555" i="3"/>
  <c r="AM585" i="3"/>
  <c r="AN585" i="3"/>
  <c r="AO585" i="3"/>
  <c r="AF552" i="3"/>
  <c r="AG552" i="3"/>
  <c r="AH552" i="3"/>
  <c r="AI552" i="3"/>
  <c r="AG585" i="3"/>
  <c r="AH585" i="3"/>
  <c r="AI585" i="3"/>
  <c r="AF585" i="3"/>
  <c r="AF554" i="3"/>
  <c r="AI554" i="3"/>
  <c r="AG554" i="3"/>
  <c r="AH554" i="3"/>
  <c r="AF553" i="3"/>
  <c r="AH553" i="3"/>
  <c r="AI553" i="3"/>
  <c r="AG553" i="3"/>
  <c r="AG555" i="3"/>
  <c r="AI555" i="3"/>
  <c r="AF555" i="3"/>
  <c r="AH555" i="3"/>
  <c r="AE553" i="3"/>
  <c r="AD553" i="3"/>
  <c r="AD585" i="3"/>
  <c r="AE585" i="3"/>
  <c r="AD554" i="3"/>
  <c r="AE554" i="3"/>
  <c r="AD555" i="3"/>
  <c r="AE555" i="3"/>
  <c r="AD552" i="3"/>
  <c r="AE552" i="3"/>
  <c r="AC553" i="3"/>
  <c r="AL553" i="3"/>
  <c r="AK553" i="3"/>
  <c r="AJ553" i="3"/>
  <c r="AC552" i="3"/>
  <c r="AK552" i="3"/>
  <c r="AJ552" i="3"/>
  <c r="AL552" i="3"/>
  <c r="AC554" i="3"/>
  <c r="AL554" i="3"/>
  <c r="AK554" i="3"/>
  <c r="AJ554" i="3"/>
  <c r="AC585" i="3"/>
  <c r="AJ585" i="3"/>
  <c r="AL585" i="3"/>
  <c r="AK585" i="3"/>
  <c r="AC555" i="3"/>
  <c r="AJ555" i="3"/>
  <c r="AL555" i="3"/>
  <c r="AK555" i="3"/>
  <c r="Z555" i="3"/>
  <c r="AA555" i="3"/>
  <c r="AB555" i="3"/>
  <c r="Z553" i="3"/>
  <c r="AA553" i="3"/>
  <c r="AB553" i="3"/>
  <c r="Z554" i="3"/>
  <c r="AA554" i="3"/>
  <c r="AB554" i="3"/>
  <c r="Z585" i="3"/>
  <c r="AA585" i="3"/>
  <c r="AB585" i="3"/>
  <c r="Z552" i="3"/>
  <c r="AA552" i="3"/>
  <c r="AB552" i="3"/>
  <c r="X554" i="3"/>
  <c r="Y554" i="3"/>
  <c r="X555" i="3"/>
  <c r="Y555" i="3"/>
  <c r="X585" i="3"/>
  <c r="Y585" i="3"/>
  <c r="X552" i="3"/>
  <c r="Y552" i="3"/>
  <c r="X553" i="3"/>
  <c r="Y553" i="3"/>
  <c r="E552" i="3"/>
  <c r="B552" i="3"/>
  <c r="E553" i="3"/>
  <c r="B553" i="3"/>
  <c r="E554" i="3"/>
  <c r="B554" i="3"/>
  <c r="E555" i="3"/>
  <c r="B555" i="3"/>
  <c r="E585" i="3"/>
  <c r="B585" i="3"/>
  <c r="V585" i="3"/>
  <c r="U585" i="3"/>
  <c r="W585" i="3"/>
  <c r="V554" i="3"/>
  <c r="U554" i="3"/>
  <c r="W554" i="3"/>
  <c r="V552" i="3"/>
  <c r="W552" i="3"/>
  <c r="U552" i="3"/>
  <c r="U553" i="3"/>
  <c r="W553" i="3"/>
  <c r="V553" i="3"/>
  <c r="W555" i="3"/>
  <c r="U555" i="3"/>
  <c r="V555" i="3"/>
  <c r="T553" i="3"/>
  <c r="J553" i="3"/>
  <c r="G553" i="3"/>
  <c r="N553" i="3"/>
  <c r="L553" i="3"/>
  <c r="I553" i="3"/>
  <c r="O553" i="3"/>
  <c r="K553" i="3"/>
  <c r="P553" i="3"/>
  <c r="H553" i="3"/>
  <c r="F553" i="3"/>
  <c r="R553" i="3"/>
  <c r="S553" i="3"/>
  <c r="M553" i="3"/>
  <c r="Q553" i="3"/>
  <c r="T585" i="3"/>
  <c r="J585" i="3"/>
  <c r="G585" i="3"/>
  <c r="Q585" i="3"/>
  <c r="K585" i="3"/>
  <c r="N585" i="3"/>
  <c r="L585" i="3"/>
  <c r="I585" i="3"/>
  <c r="O585" i="3"/>
  <c r="P585" i="3"/>
  <c r="H585" i="3"/>
  <c r="F585" i="3"/>
  <c r="R585" i="3"/>
  <c r="S585" i="3"/>
  <c r="M585" i="3"/>
  <c r="M554" i="3"/>
  <c r="F554" i="3"/>
  <c r="N554" i="3"/>
  <c r="J554" i="3"/>
  <c r="R554" i="3"/>
  <c r="H554" i="3"/>
  <c r="O554" i="3"/>
  <c r="G554" i="3"/>
  <c r="P554" i="3"/>
  <c r="L554" i="3"/>
  <c r="I554" i="3"/>
  <c r="Q554" i="3"/>
  <c r="S554" i="3"/>
  <c r="K554" i="3"/>
  <c r="T554" i="3"/>
  <c r="S552" i="3"/>
  <c r="G552" i="3"/>
  <c r="P552" i="3"/>
  <c r="T552" i="3"/>
  <c r="L552" i="3"/>
  <c r="I552" i="3"/>
  <c r="N552" i="3"/>
  <c r="H552" i="3"/>
  <c r="F552" i="3"/>
  <c r="O552" i="3"/>
  <c r="K552" i="3"/>
  <c r="Q552" i="3"/>
  <c r="M552" i="3"/>
  <c r="R552" i="3"/>
  <c r="J552" i="3"/>
  <c r="N555" i="3"/>
  <c r="O555" i="3"/>
  <c r="M555" i="3"/>
  <c r="P555" i="3"/>
  <c r="J555" i="3"/>
  <c r="S555" i="3"/>
  <c r="Q555" i="3"/>
  <c r="G555" i="3"/>
  <c r="R555" i="3"/>
  <c r="L555" i="3"/>
  <c r="I555" i="3"/>
  <c r="T555" i="3"/>
  <c r="H555" i="3"/>
  <c r="F555" i="3"/>
  <c r="K555" i="3"/>
  <c r="CB585" i="3" l="1"/>
  <c r="CJ585" i="3"/>
  <c r="CB554" i="3"/>
  <c r="CJ554" i="3"/>
  <c r="CB553" i="3"/>
  <c r="CJ553" i="3"/>
  <c r="CB552" i="3"/>
  <c r="CJ552" i="3"/>
  <c r="CB555" i="3"/>
  <c r="CJ555" i="3"/>
  <c r="AR555" i="3"/>
  <c r="AR554" i="3"/>
  <c r="AU555" i="3"/>
  <c r="AP552" i="3"/>
  <c r="AU554" i="3"/>
  <c r="AW585" i="3"/>
  <c r="AW555" i="3"/>
  <c r="AP555" i="3"/>
  <c r="AS555" i="3"/>
  <c r="AW554" i="3"/>
  <c r="AU553" i="3"/>
  <c r="AU585" i="3"/>
  <c r="AZ553" i="3"/>
  <c r="AS552" i="3"/>
  <c r="AZ585" i="3"/>
  <c r="AR552" i="3"/>
  <c r="AU552" i="3"/>
  <c r="AR585" i="3"/>
  <c r="AW553" i="3"/>
  <c r="AZ554" i="3"/>
  <c r="AQ585" i="3"/>
  <c r="AQ553" i="3"/>
  <c r="AT553" i="3"/>
  <c r="AW552" i="3"/>
  <c r="AZ552" i="3"/>
  <c r="AZ555" i="3"/>
  <c r="AS585" i="3"/>
  <c r="AY553" i="3"/>
  <c r="AQ555" i="3"/>
  <c r="AT585" i="3"/>
  <c r="AX555" i="3"/>
  <c r="AQ552" i="3"/>
  <c r="AP585" i="3"/>
  <c r="AP553" i="3"/>
  <c r="AV552" i="3"/>
  <c r="AY552" i="3"/>
  <c r="AQ554" i="3"/>
  <c r="AP554" i="3"/>
  <c r="AS553" i="3"/>
  <c r="AX552" i="3"/>
  <c r="BA553" i="3"/>
  <c r="CO553" i="3" s="1"/>
  <c r="AV585" i="3"/>
  <c r="AX553" i="3"/>
  <c r="BA552" i="3"/>
  <c r="CO552" i="3" s="1"/>
  <c r="AR553" i="3"/>
  <c r="AY585" i="3"/>
  <c r="BA554" i="3"/>
  <c r="CO554" i="3" s="1"/>
  <c r="AT555" i="3"/>
  <c r="AT552" i="3"/>
  <c r="AV555" i="3"/>
  <c r="AX585" i="3"/>
  <c r="AY555" i="3"/>
  <c r="BA585" i="3"/>
  <c r="CO585" i="3" s="1"/>
  <c r="BA555" i="3"/>
  <c r="CO555" i="3" s="1"/>
  <c r="AS554" i="3"/>
  <c r="AV553" i="3"/>
  <c r="AV554" i="3"/>
  <c r="AY554" i="3"/>
  <c r="AT554" i="3"/>
  <c r="AX554" i="3"/>
  <c r="BZ554" i="3"/>
  <c r="BV554" i="3"/>
  <c r="BX554" i="3"/>
  <c r="BX553" i="3"/>
  <c r="BV553" i="3"/>
  <c r="BZ553" i="3"/>
  <c r="BX585" i="3"/>
  <c r="BV585" i="3"/>
  <c r="BZ585" i="3"/>
  <c r="BX552" i="3"/>
  <c r="BZ552" i="3"/>
  <c r="BV552" i="3"/>
  <c r="BZ555" i="3"/>
  <c r="BX555" i="3"/>
  <c r="BV555" i="3"/>
  <c r="BT585" i="3"/>
  <c r="BR585" i="3"/>
  <c r="BP585" i="3"/>
  <c r="BH552" i="3"/>
  <c r="BR552" i="3"/>
  <c r="BT552" i="3"/>
  <c r="BP552" i="3"/>
  <c r="BL555" i="3"/>
  <c r="BT555" i="3"/>
  <c r="BR555" i="3"/>
  <c r="BP555" i="3"/>
  <c r="BJ554" i="3"/>
  <c r="BT554" i="3"/>
  <c r="BR554" i="3"/>
  <c r="BP554" i="3"/>
  <c r="BH553" i="3"/>
  <c r="BT553" i="3"/>
  <c r="BR553" i="3"/>
  <c r="BP553" i="3"/>
  <c r="BD553" i="3"/>
  <c r="BJ553" i="3"/>
  <c r="BL553" i="3"/>
  <c r="BF553" i="3"/>
  <c r="BN553" i="3"/>
  <c r="BJ552" i="3"/>
  <c r="BN554" i="3"/>
  <c r="BJ585" i="3"/>
  <c r="BN552" i="3"/>
  <c r="BD555" i="3"/>
  <c r="BH554" i="3"/>
  <c r="BF555" i="3"/>
  <c r="BL585" i="3"/>
  <c r="BD554" i="3"/>
  <c r="BH555" i="3"/>
  <c r="BD552" i="3"/>
  <c r="BF554" i="3"/>
  <c r="BJ555" i="3"/>
  <c r="BF552" i="3"/>
  <c r="BL554" i="3"/>
  <c r="BH585" i="3"/>
  <c r="BL552" i="3"/>
  <c r="BD585" i="3"/>
  <c r="BF585" i="3"/>
  <c r="BN555" i="3"/>
  <c r="BN585" i="3"/>
  <c r="CF552" i="3" l="1"/>
  <c r="CF554" i="3"/>
  <c r="CF553" i="3"/>
  <c r="CF585" i="3"/>
  <c r="CF555" i="3"/>
  <c r="D519" i="3"/>
  <c r="D518" i="3"/>
  <c r="AM518" i="3" l="1"/>
  <c r="AN518" i="3"/>
  <c r="AO518" i="3"/>
  <c r="AO519" i="3"/>
  <c r="AM519" i="3"/>
  <c r="AN519" i="3"/>
  <c r="AG518" i="3"/>
  <c r="AH518" i="3"/>
  <c r="AI518" i="3"/>
  <c r="AF518" i="3"/>
  <c r="AG519" i="3"/>
  <c r="AH519" i="3"/>
  <c r="AI519" i="3"/>
  <c r="AF519" i="3"/>
  <c r="AD518" i="3"/>
  <c r="AE518" i="3"/>
  <c r="AD519" i="3"/>
  <c r="AE519" i="3"/>
  <c r="AC518" i="3"/>
  <c r="AL518" i="3"/>
  <c r="AK518" i="3"/>
  <c r="AJ518" i="3"/>
  <c r="AC519" i="3"/>
  <c r="AJ519" i="3"/>
  <c r="AL519" i="3"/>
  <c r="AK519" i="3"/>
  <c r="AA519" i="3"/>
  <c r="AB519" i="3"/>
  <c r="Z519" i="3"/>
  <c r="Z518" i="3"/>
  <c r="AA518" i="3"/>
  <c r="AB518" i="3"/>
  <c r="X518" i="3"/>
  <c r="Y518" i="3"/>
  <c r="X519" i="3"/>
  <c r="Y519" i="3"/>
  <c r="E518" i="3"/>
  <c r="B518" i="3"/>
  <c r="E519" i="3"/>
  <c r="B519" i="3"/>
  <c r="U519" i="3"/>
  <c r="W519" i="3"/>
  <c r="V519" i="3"/>
  <c r="V518" i="3"/>
  <c r="U518" i="3"/>
  <c r="W518" i="3"/>
  <c r="O519" i="3"/>
  <c r="K519" i="3"/>
  <c r="P519" i="3"/>
  <c r="Q519" i="3"/>
  <c r="M519" i="3"/>
  <c r="T519" i="3"/>
  <c r="R519" i="3"/>
  <c r="J519" i="3"/>
  <c r="L519" i="3"/>
  <c r="S519" i="3"/>
  <c r="G519" i="3"/>
  <c r="I519" i="3"/>
  <c r="N519" i="3"/>
  <c r="H519" i="3"/>
  <c r="F519" i="3"/>
  <c r="N518" i="3"/>
  <c r="S518" i="3"/>
  <c r="O518" i="3"/>
  <c r="M518" i="3"/>
  <c r="P518" i="3"/>
  <c r="J518" i="3"/>
  <c r="Q518" i="3"/>
  <c r="G518" i="3"/>
  <c r="R518" i="3"/>
  <c r="L518" i="3"/>
  <c r="I518" i="3"/>
  <c r="T518" i="3"/>
  <c r="H518" i="3"/>
  <c r="F518" i="3"/>
  <c r="K518" i="3"/>
  <c r="CB519" i="3" l="1"/>
  <c r="CJ519" i="3"/>
  <c r="CB518" i="3"/>
  <c r="CJ518" i="3"/>
  <c r="AR519" i="3"/>
  <c r="AW519" i="3"/>
  <c r="AR518" i="3"/>
  <c r="AY518" i="3"/>
  <c r="AZ518" i="3"/>
  <c r="AT518" i="3"/>
  <c r="AT519" i="3"/>
  <c r="AV519" i="3"/>
  <c r="AY519" i="3"/>
  <c r="AU519" i="3"/>
  <c r="AW518" i="3"/>
  <c r="AV518" i="3"/>
  <c r="AQ519" i="3"/>
  <c r="AQ518" i="3"/>
  <c r="AP518" i="3"/>
  <c r="AU518" i="3"/>
  <c r="AX518" i="3"/>
  <c r="AP519" i="3"/>
  <c r="AS518" i="3"/>
  <c r="AX519" i="3"/>
  <c r="BA518" i="3"/>
  <c r="CO518" i="3" s="1"/>
  <c r="AZ519" i="3"/>
  <c r="BA519" i="3"/>
  <c r="CO519" i="3" s="1"/>
  <c r="AS519" i="3"/>
  <c r="BZ519" i="3"/>
  <c r="BX519" i="3"/>
  <c r="BV519" i="3"/>
  <c r="BZ518" i="3"/>
  <c r="BX518" i="3"/>
  <c r="BV518" i="3"/>
  <c r="BL518" i="3"/>
  <c r="BT518" i="3"/>
  <c r="BR518" i="3"/>
  <c r="BP518" i="3"/>
  <c r="BT519" i="3"/>
  <c r="BR519" i="3"/>
  <c r="BP519" i="3"/>
  <c r="BH519" i="3"/>
  <c r="BF518" i="3"/>
  <c r="BD519" i="3"/>
  <c r="BJ519" i="3"/>
  <c r="BJ518" i="3"/>
  <c r="BN518" i="3"/>
  <c r="BL519" i="3"/>
  <c r="BN519" i="3"/>
  <c r="BD518" i="3"/>
  <c r="BH518" i="3"/>
  <c r="BF519" i="3"/>
  <c r="CF519" i="3" l="1"/>
  <c r="CF518" i="3"/>
  <c r="AR676" i="3"/>
  <c r="W677" i="3" l="1"/>
  <c r="V677" i="3"/>
  <c r="W676" i="3"/>
  <c r="V5" i="3"/>
  <c r="V676" i="3" s="1"/>
  <c r="U677" i="3"/>
  <c r="U5" i="3"/>
  <c r="U676" i="3" s="1"/>
  <c r="D459" i="3" l="1"/>
  <c r="AN459" i="3" l="1"/>
  <c r="AM459" i="3"/>
  <c r="AO459" i="3"/>
  <c r="AG459" i="3"/>
  <c r="AH459" i="3"/>
  <c r="AF459" i="3"/>
  <c r="AI459" i="3"/>
  <c r="AE459" i="3"/>
  <c r="AD459" i="3"/>
  <c r="AC459" i="3"/>
  <c r="AJ459" i="3"/>
  <c r="AL459" i="3"/>
  <c r="AK459" i="3"/>
  <c r="Z459" i="3"/>
  <c r="AA459" i="3"/>
  <c r="AB459" i="3"/>
  <c r="X459" i="3"/>
  <c r="Y459" i="3"/>
  <c r="E459" i="3"/>
  <c r="B459" i="3"/>
  <c r="U459" i="3"/>
  <c r="W459" i="3"/>
  <c r="V459" i="3"/>
  <c r="N459" i="3"/>
  <c r="O459" i="3"/>
  <c r="M459" i="3"/>
  <c r="P459" i="3"/>
  <c r="J459" i="3"/>
  <c r="Q459" i="3"/>
  <c r="G459" i="3"/>
  <c r="S459" i="3"/>
  <c r="R459" i="3"/>
  <c r="L459" i="3"/>
  <c r="I459" i="3"/>
  <c r="T459" i="3"/>
  <c r="H459" i="3"/>
  <c r="F459" i="3"/>
  <c r="K459" i="3"/>
  <c r="CB459" i="3" l="1"/>
  <c r="CO459" i="3"/>
  <c r="CF459" i="3" s="1"/>
  <c r="AW459" i="3"/>
  <c r="AX459" i="3"/>
  <c r="AR459" i="3"/>
  <c r="AU459" i="3"/>
  <c r="AP459" i="3"/>
  <c r="AZ459" i="3"/>
  <c r="AQ459" i="3"/>
  <c r="AT459" i="3"/>
  <c r="AY459" i="3"/>
  <c r="BA459" i="3"/>
  <c r="CJ459" i="3" s="1"/>
  <c r="AS459" i="3"/>
  <c r="AV459" i="3"/>
  <c r="BZ459" i="3"/>
  <c r="BX459" i="3"/>
  <c r="BV459" i="3"/>
  <c r="BP459" i="3"/>
  <c r="BT459" i="3"/>
  <c r="BR459" i="3"/>
  <c r="BD459" i="3"/>
  <c r="BH459" i="3"/>
  <c r="BF459" i="3"/>
  <c r="BJ459" i="3"/>
  <c r="BL459" i="3"/>
  <c r="BN459" i="3"/>
  <c r="I676" i="3" l="1"/>
  <c r="J676" i="3"/>
  <c r="K676" i="3"/>
  <c r="L676" i="3"/>
  <c r="M676" i="3"/>
  <c r="N676" i="3"/>
  <c r="O676" i="3"/>
  <c r="P676" i="3"/>
  <c r="Q676" i="3"/>
  <c r="I677" i="3"/>
  <c r="J677" i="3"/>
  <c r="K677" i="3"/>
  <c r="L677" i="3"/>
  <c r="M677" i="3"/>
  <c r="N677" i="3"/>
  <c r="O677" i="3"/>
  <c r="P677" i="3"/>
  <c r="Q677" i="3"/>
  <c r="R677" i="3"/>
  <c r="S677" i="3"/>
  <c r="T677" i="3"/>
  <c r="H677" i="3"/>
  <c r="H676" i="3"/>
  <c r="D530" i="3" l="1"/>
  <c r="D494" i="3"/>
  <c r="D495" i="3"/>
  <c r="D496" i="3"/>
  <c r="AO496" i="3" l="1"/>
  <c r="AM496" i="3"/>
  <c r="AN496" i="3"/>
  <c r="AO494" i="3"/>
  <c r="AM494" i="3"/>
  <c r="AN494" i="3"/>
  <c r="AM495" i="3"/>
  <c r="AN495" i="3"/>
  <c r="AO495" i="3"/>
  <c r="AN530" i="3"/>
  <c r="AO530" i="3"/>
  <c r="AM530" i="3"/>
  <c r="AL530" i="3"/>
  <c r="AK530" i="3"/>
  <c r="AJ530" i="3"/>
  <c r="AF496" i="3"/>
  <c r="AG496" i="3"/>
  <c r="AH496" i="3"/>
  <c r="AI496" i="3"/>
  <c r="AG495" i="3"/>
  <c r="AH495" i="3"/>
  <c r="AI495" i="3"/>
  <c r="AF495" i="3"/>
  <c r="AU682" i="3"/>
  <c r="AI494" i="3"/>
  <c r="AG494" i="3"/>
  <c r="AF494" i="3"/>
  <c r="AH494" i="3"/>
  <c r="AG530" i="3"/>
  <c r="AH530" i="3"/>
  <c r="AI530" i="3"/>
  <c r="AF530" i="3"/>
  <c r="AD495" i="3"/>
  <c r="AE495" i="3"/>
  <c r="AD496" i="3"/>
  <c r="AE496" i="3"/>
  <c r="AD494" i="3"/>
  <c r="AE494" i="3"/>
  <c r="AD530" i="3"/>
  <c r="AE530" i="3"/>
  <c r="AC530" i="3"/>
  <c r="AC495" i="3"/>
  <c r="AL495" i="3"/>
  <c r="AK495" i="3"/>
  <c r="AJ495" i="3"/>
  <c r="AC494" i="3"/>
  <c r="AK494" i="3"/>
  <c r="AJ494" i="3"/>
  <c r="AL494" i="3"/>
  <c r="AC496" i="3"/>
  <c r="AK496" i="3"/>
  <c r="AL496" i="3"/>
  <c r="AJ496" i="3"/>
  <c r="AB496" i="3"/>
  <c r="Z496" i="3"/>
  <c r="AA496" i="3"/>
  <c r="Z495" i="3"/>
  <c r="AA495" i="3"/>
  <c r="AB495" i="3"/>
  <c r="AB494" i="3"/>
  <c r="Z494" i="3"/>
  <c r="AA494" i="3"/>
  <c r="Z530" i="3"/>
  <c r="AA530" i="3"/>
  <c r="AB530" i="3"/>
  <c r="X530" i="3"/>
  <c r="Y530" i="3"/>
  <c r="X494" i="3"/>
  <c r="Y494" i="3"/>
  <c r="X496" i="3"/>
  <c r="Y496" i="3"/>
  <c r="X495" i="3"/>
  <c r="Y495" i="3"/>
  <c r="E530" i="3"/>
  <c r="B530" i="3"/>
  <c r="E496" i="3"/>
  <c r="B496" i="3"/>
  <c r="E495" i="3"/>
  <c r="B495" i="3"/>
  <c r="E494" i="3"/>
  <c r="B494" i="3"/>
  <c r="U496" i="3"/>
  <c r="V496" i="3"/>
  <c r="W496" i="3"/>
  <c r="V495" i="3"/>
  <c r="U495" i="3"/>
  <c r="W495" i="3"/>
  <c r="W494" i="3"/>
  <c r="U494" i="3"/>
  <c r="V494" i="3"/>
  <c r="U530" i="3"/>
  <c r="W530" i="3"/>
  <c r="V530" i="3"/>
  <c r="O530" i="3"/>
  <c r="P530" i="3"/>
  <c r="Q530" i="3"/>
  <c r="S530" i="3"/>
  <c r="T530" i="3"/>
  <c r="N530" i="3"/>
  <c r="R530" i="3"/>
  <c r="K530" i="3"/>
  <c r="M530" i="3"/>
  <c r="L530" i="3"/>
  <c r="G530" i="3"/>
  <c r="I530" i="3"/>
  <c r="F530" i="3"/>
  <c r="H530" i="3"/>
  <c r="J530" i="3"/>
  <c r="N494" i="3"/>
  <c r="S494" i="3"/>
  <c r="O494" i="3"/>
  <c r="M494" i="3"/>
  <c r="P494" i="3"/>
  <c r="J494" i="3"/>
  <c r="Q494" i="3"/>
  <c r="G494" i="3"/>
  <c r="R494" i="3"/>
  <c r="L494" i="3"/>
  <c r="I494" i="3"/>
  <c r="T494" i="3"/>
  <c r="H494" i="3"/>
  <c r="F494" i="3"/>
  <c r="K494" i="3"/>
  <c r="P496" i="3"/>
  <c r="H496" i="3"/>
  <c r="F496" i="3"/>
  <c r="Q496" i="3"/>
  <c r="K496" i="3"/>
  <c r="R496" i="3"/>
  <c r="S496" i="3"/>
  <c r="M496" i="3"/>
  <c r="T496" i="3"/>
  <c r="J496" i="3"/>
  <c r="N496" i="3"/>
  <c r="L496" i="3"/>
  <c r="I496" i="3"/>
  <c r="O496" i="3"/>
  <c r="G496" i="3"/>
  <c r="O495" i="3"/>
  <c r="K495" i="3"/>
  <c r="P495" i="3"/>
  <c r="I495" i="3"/>
  <c r="Q495" i="3"/>
  <c r="M495" i="3"/>
  <c r="L495" i="3"/>
  <c r="R495" i="3"/>
  <c r="J495" i="3"/>
  <c r="T495" i="3"/>
  <c r="S495" i="3"/>
  <c r="G495" i="3"/>
  <c r="N495" i="3"/>
  <c r="H495" i="3"/>
  <c r="F495" i="3"/>
  <c r="CB494" i="3" l="1"/>
  <c r="CJ494" i="3"/>
  <c r="CO494" i="3"/>
  <c r="CF494" i="3" s="1"/>
  <c r="CJ495" i="3"/>
  <c r="CB495" i="3"/>
  <c r="CO495" i="3"/>
  <c r="CF495" i="3" s="1"/>
  <c r="CB496" i="3"/>
  <c r="CJ496" i="3"/>
  <c r="CO496" i="3"/>
  <c r="CF496" i="3" s="1"/>
  <c r="CB530" i="3"/>
  <c r="CJ530" i="3"/>
  <c r="CO530" i="3"/>
  <c r="CF530" i="3" s="1"/>
  <c r="AZ494" i="3"/>
  <c r="BX494" i="3" s="1"/>
  <c r="AZ495" i="3"/>
  <c r="BX495" i="3" s="1"/>
  <c r="AW495" i="3"/>
  <c r="BR495" i="3" s="1"/>
  <c r="AZ530" i="3"/>
  <c r="BX530" i="3" s="1"/>
  <c r="AU530" i="3"/>
  <c r="BN530" i="3" s="1"/>
  <c r="AR530" i="3"/>
  <c r="AU495" i="3"/>
  <c r="BN495" i="3" s="1"/>
  <c r="AQ530" i="3"/>
  <c r="BF530" i="3" s="1"/>
  <c r="AQ494" i="3"/>
  <c r="BF494" i="3" s="1"/>
  <c r="AS495" i="3"/>
  <c r="BJ495" i="3" s="1"/>
  <c r="AY494" i="3"/>
  <c r="BV494" i="3" s="1"/>
  <c r="AZ496" i="3"/>
  <c r="BX496" i="3" s="1"/>
  <c r="AP530" i="3"/>
  <c r="BD530" i="3" s="1"/>
  <c r="AW530" i="3"/>
  <c r="BR530" i="3" s="1"/>
  <c r="AV495" i="3"/>
  <c r="BP495" i="3" s="1"/>
  <c r="AY530" i="3"/>
  <c r="BV530" i="3" s="1"/>
  <c r="AX530" i="3"/>
  <c r="BT530" i="3" s="1"/>
  <c r="AV496" i="3"/>
  <c r="BP496" i="3" s="1"/>
  <c r="AQ495" i="3"/>
  <c r="BF495" i="3" s="1"/>
  <c r="AP494" i="3"/>
  <c r="BD494" i="3" s="1"/>
  <c r="AT530" i="3"/>
  <c r="BL530" i="3" s="1"/>
  <c r="AT495" i="3"/>
  <c r="BL495" i="3" s="1"/>
  <c r="AW494" i="3"/>
  <c r="BR494" i="3" s="1"/>
  <c r="AX494" i="3"/>
  <c r="BT494" i="3" s="1"/>
  <c r="AR496" i="3"/>
  <c r="AU496" i="3"/>
  <c r="BN496" i="3" s="1"/>
  <c r="AV494" i="3"/>
  <c r="BP494" i="3" s="1"/>
  <c r="AS530" i="3"/>
  <c r="BJ530" i="3" s="1"/>
  <c r="AT496" i="3"/>
  <c r="BL496" i="3" s="1"/>
  <c r="AR495" i="3"/>
  <c r="AP495" i="3"/>
  <c r="BD495" i="3" s="1"/>
  <c r="AQ496" i="3"/>
  <c r="BF496" i="3" s="1"/>
  <c r="AT494" i="3"/>
  <c r="BL494" i="3" s="1"/>
  <c r="AS496" i="3"/>
  <c r="BJ496" i="3" s="1"/>
  <c r="AV530" i="3"/>
  <c r="BP530" i="3" s="1"/>
  <c r="AY495" i="3"/>
  <c r="BV495" i="3" s="1"/>
  <c r="BA530" i="3"/>
  <c r="BZ530" i="3" s="1"/>
  <c r="AP496" i="3"/>
  <c r="BD496" i="3" s="1"/>
  <c r="AS494" i="3"/>
  <c r="BJ494" i="3" s="1"/>
  <c r="AX495" i="3"/>
  <c r="BT495" i="3" s="1"/>
  <c r="BA495" i="3"/>
  <c r="BZ495" i="3" s="1"/>
  <c r="AR494" i="3"/>
  <c r="AU494" i="3"/>
  <c r="AY496" i="3"/>
  <c r="BV496" i="3" s="1"/>
  <c r="BA494" i="3"/>
  <c r="BZ494" i="3" s="1"/>
  <c r="AW496" i="3"/>
  <c r="BR496" i="3" s="1"/>
  <c r="AX496" i="3"/>
  <c r="BT496" i="3" s="1"/>
  <c r="BA496" i="3"/>
  <c r="BZ496" i="3" s="1"/>
  <c r="BN494" i="3" l="1"/>
  <c r="E680" i="3"/>
  <c r="D617" i="3"/>
  <c r="D616" i="3"/>
  <c r="D615" i="3"/>
  <c r="D614" i="3"/>
  <c r="D613" i="3"/>
  <c r="D612" i="3"/>
  <c r="D611" i="3"/>
  <c r="D610" i="3"/>
  <c r="D609" i="3"/>
  <c r="D608" i="3"/>
  <c r="D606" i="3"/>
  <c r="D605" i="3"/>
  <c r="D604" i="3"/>
  <c r="D603" i="3"/>
  <c r="D602" i="3"/>
  <c r="D601" i="3"/>
  <c r="D600" i="3"/>
  <c r="D599" i="3"/>
  <c r="D598" i="3"/>
  <c r="D597" i="3"/>
  <c r="D596" i="3"/>
  <c r="D595" i="3"/>
  <c r="D594" i="3"/>
  <c r="D593" i="3"/>
  <c r="D592" i="3"/>
  <c r="D591" i="3"/>
  <c r="D590" i="3"/>
  <c r="D589" i="3"/>
  <c r="D588" i="3"/>
  <c r="D587" i="3"/>
  <c r="D586" i="3"/>
  <c r="D584" i="3"/>
  <c r="D583" i="3"/>
  <c r="D582" i="3"/>
  <c r="D581" i="3"/>
  <c r="D580" i="3"/>
  <c r="D578" i="3"/>
  <c r="D577" i="3"/>
  <c r="D576" i="3"/>
  <c r="D575" i="3"/>
  <c r="D572" i="3"/>
  <c r="D570" i="3"/>
  <c r="D569" i="3"/>
  <c r="D568" i="3"/>
  <c r="D567" i="3"/>
  <c r="D566" i="3"/>
  <c r="D565" i="3"/>
  <c r="D564" i="3"/>
  <c r="D563" i="3"/>
  <c r="D562" i="3"/>
  <c r="D561" i="3"/>
  <c r="D560" i="3"/>
  <c r="D559" i="3"/>
  <c r="D558" i="3"/>
  <c r="D557" i="3"/>
  <c r="D556" i="3"/>
  <c r="D551" i="3"/>
  <c r="D550" i="3"/>
  <c r="D549" i="3"/>
  <c r="D548" i="3"/>
  <c r="D547" i="3"/>
  <c r="D546" i="3"/>
  <c r="D545" i="3"/>
  <c r="D544" i="3"/>
  <c r="D543" i="3"/>
  <c r="D542" i="3"/>
  <c r="D541" i="3"/>
  <c r="D540" i="3"/>
  <c r="D539" i="3"/>
  <c r="D538" i="3"/>
  <c r="D532" i="3"/>
  <c r="D531" i="3"/>
  <c r="D529" i="3"/>
  <c r="D528" i="3"/>
  <c r="D527" i="3"/>
  <c r="D526" i="3"/>
  <c r="D525" i="3"/>
  <c r="D524" i="3"/>
  <c r="D523" i="3"/>
  <c r="D522" i="3"/>
  <c r="D521" i="3"/>
  <c r="D520" i="3"/>
  <c r="D508" i="3"/>
  <c r="D507" i="3"/>
  <c r="D506" i="3"/>
  <c r="D505" i="3"/>
  <c r="D497" i="3"/>
  <c r="D492" i="3"/>
  <c r="D487" i="3"/>
  <c r="D486" i="3"/>
  <c r="D485" i="3"/>
  <c r="D484" i="3"/>
  <c r="D483" i="3"/>
  <c r="D482" i="3"/>
  <c r="D481" i="3"/>
  <c r="D480" i="3"/>
  <c r="D479" i="3"/>
  <c r="D478" i="3"/>
  <c r="D477" i="3"/>
  <c r="D476" i="3"/>
  <c r="D475" i="3"/>
  <c r="D474" i="3"/>
  <c r="D473" i="3"/>
  <c r="D472" i="3"/>
  <c r="D471" i="3"/>
  <c r="D470" i="3"/>
  <c r="D468" i="3"/>
  <c r="D467" i="3"/>
  <c r="D466" i="3"/>
  <c r="D465" i="3"/>
  <c r="D464" i="3"/>
  <c r="D462" i="3"/>
  <c r="D458" i="3"/>
  <c r="T5" i="3"/>
  <c r="T676" i="3" s="1"/>
  <c r="S5" i="3"/>
  <c r="S676" i="3" s="1"/>
  <c r="R5" i="3"/>
  <c r="R676" i="3" s="1"/>
  <c r="AO480" i="3" l="1"/>
  <c r="AM480" i="3"/>
  <c r="AN480" i="3"/>
  <c r="AM531" i="3"/>
  <c r="AN531" i="3"/>
  <c r="AO531" i="3"/>
  <c r="AN544" i="3"/>
  <c r="AO544" i="3"/>
  <c r="AM544" i="3"/>
  <c r="AM564" i="3"/>
  <c r="AN564" i="3"/>
  <c r="AO564" i="3"/>
  <c r="AM575" i="3"/>
  <c r="AN575" i="3"/>
  <c r="AO575" i="3"/>
  <c r="AN584" i="3"/>
  <c r="AO584" i="3"/>
  <c r="AM584" i="3"/>
  <c r="AM593" i="3"/>
  <c r="AN593" i="3"/>
  <c r="AO593" i="3"/>
  <c r="AM601" i="3"/>
  <c r="AN601" i="3"/>
  <c r="AO601" i="3"/>
  <c r="AM610" i="3"/>
  <c r="AN610" i="3"/>
  <c r="AO610" i="3"/>
  <c r="AO464" i="3"/>
  <c r="AM464" i="3"/>
  <c r="AN464" i="3"/>
  <c r="AN473" i="3"/>
  <c r="AO473" i="3"/>
  <c r="AM473" i="3"/>
  <c r="AN481" i="3"/>
  <c r="AO481" i="3"/>
  <c r="AM481" i="3"/>
  <c r="AN497" i="3"/>
  <c r="AO497" i="3"/>
  <c r="AM497" i="3"/>
  <c r="AM523" i="3"/>
  <c r="AN523" i="3"/>
  <c r="AO523" i="3"/>
  <c r="AL532" i="3"/>
  <c r="AN532" i="3"/>
  <c r="AO532" i="3"/>
  <c r="AM532" i="3"/>
  <c r="AM545" i="3"/>
  <c r="AN545" i="3"/>
  <c r="AO545" i="3"/>
  <c r="AO557" i="3"/>
  <c r="AM557" i="3"/>
  <c r="AN557" i="3"/>
  <c r="AO565" i="3"/>
  <c r="AM565" i="3"/>
  <c r="AN565" i="3"/>
  <c r="AN576" i="3"/>
  <c r="AO576" i="3"/>
  <c r="AM576" i="3"/>
  <c r="AM586" i="3"/>
  <c r="AN586" i="3"/>
  <c r="AO586" i="3"/>
  <c r="AM594" i="3"/>
  <c r="AO594" i="3"/>
  <c r="AN594" i="3"/>
  <c r="AM602" i="3"/>
  <c r="AN602" i="3"/>
  <c r="AO602" i="3"/>
  <c r="AM611" i="3"/>
  <c r="AN611" i="3"/>
  <c r="AO611" i="3"/>
  <c r="AN465" i="3"/>
  <c r="AO465" i="3"/>
  <c r="AM465" i="3"/>
  <c r="AM474" i="3"/>
  <c r="AN474" i="3"/>
  <c r="AO474" i="3"/>
  <c r="AM482" i="3"/>
  <c r="AN482" i="3"/>
  <c r="AO482" i="3"/>
  <c r="AN505" i="3"/>
  <c r="AO505" i="3"/>
  <c r="AM505" i="3"/>
  <c r="AM524" i="3"/>
  <c r="AN524" i="3"/>
  <c r="AO524" i="3"/>
  <c r="AN538" i="3"/>
  <c r="AM538" i="3"/>
  <c r="AO538" i="3"/>
  <c r="AM546" i="3"/>
  <c r="AN546" i="3"/>
  <c r="AO546" i="3"/>
  <c r="AM558" i="3"/>
  <c r="AN558" i="3"/>
  <c r="AO558" i="3"/>
  <c r="AM566" i="3"/>
  <c r="AN566" i="3"/>
  <c r="AO566" i="3"/>
  <c r="AM577" i="3"/>
  <c r="AN577" i="3"/>
  <c r="AO577" i="3"/>
  <c r="AM587" i="3"/>
  <c r="AN587" i="3"/>
  <c r="AO587" i="3"/>
  <c r="AM595" i="3"/>
  <c r="AN595" i="3"/>
  <c r="AO595" i="3"/>
  <c r="AM603" i="3"/>
  <c r="AN603" i="3"/>
  <c r="AO603" i="3"/>
  <c r="AM612" i="3"/>
  <c r="AN612" i="3"/>
  <c r="AO612" i="3"/>
  <c r="AO462" i="3"/>
  <c r="AM462" i="3"/>
  <c r="AN462" i="3"/>
  <c r="AN522" i="3"/>
  <c r="AO522" i="3"/>
  <c r="AM522" i="3"/>
  <c r="AM556" i="3"/>
  <c r="AN556" i="3"/>
  <c r="AO556" i="3"/>
  <c r="AM466" i="3"/>
  <c r="AN466" i="3"/>
  <c r="AO466" i="3"/>
  <c r="AN475" i="3"/>
  <c r="AM475" i="3"/>
  <c r="AO475" i="3"/>
  <c r="AN483" i="3"/>
  <c r="AM483" i="3"/>
  <c r="AO483" i="3"/>
  <c r="AM506" i="3"/>
  <c r="AN506" i="3"/>
  <c r="AO506" i="3"/>
  <c r="AM525" i="3"/>
  <c r="AN525" i="3"/>
  <c r="AO525" i="3"/>
  <c r="AM539" i="3"/>
  <c r="AN539" i="3"/>
  <c r="AO539" i="3"/>
  <c r="AM547" i="3"/>
  <c r="AN547" i="3"/>
  <c r="AO547" i="3"/>
  <c r="AM559" i="3"/>
  <c r="AN559" i="3"/>
  <c r="AO559" i="3"/>
  <c r="AM567" i="3"/>
  <c r="AN567" i="3"/>
  <c r="AO567" i="3"/>
  <c r="AM578" i="3"/>
  <c r="AN578" i="3"/>
  <c r="AO578" i="3"/>
  <c r="AM588" i="3"/>
  <c r="AN588" i="3"/>
  <c r="AO588" i="3"/>
  <c r="AM596" i="3"/>
  <c r="AN596" i="3"/>
  <c r="AO596" i="3"/>
  <c r="AM604" i="3"/>
  <c r="AN604" i="3"/>
  <c r="AO604" i="3"/>
  <c r="AO613" i="3"/>
  <c r="AM613" i="3"/>
  <c r="AN613" i="3"/>
  <c r="AM472" i="3"/>
  <c r="AO472" i="3"/>
  <c r="AN472" i="3"/>
  <c r="AM476" i="3"/>
  <c r="AN476" i="3"/>
  <c r="AO476" i="3"/>
  <c r="AM507" i="3"/>
  <c r="AN507" i="3"/>
  <c r="AO507" i="3"/>
  <c r="AM526" i="3"/>
  <c r="AN526" i="3"/>
  <c r="AO526" i="3"/>
  <c r="AM540" i="3"/>
  <c r="AN540" i="3"/>
  <c r="AO540" i="3"/>
  <c r="AM548" i="3"/>
  <c r="AN548" i="3"/>
  <c r="AO548" i="3"/>
  <c r="AN560" i="3"/>
  <c r="AO560" i="3"/>
  <c r="AM560" i="3"/>
  <c r="AN568" i="3"/>
  <c r="AO568" i="3"/>
  <c r="AM568" i="3"/>
  <c r="AM580" i="3"/>
  <c r="AN580" i="3"/>
  <c r="AO580" i="3"/>
  <c r="AO589" i="3"/>
  <c r="AM589" i="3"/>
  <c r="AN589" i="3"/>
  <c r="AO597" i="3"/>
  <c r="AM597" i="3"/>
  <c r="AN597" i="3"/>
  <c r="AO605" i="3"/>
  <c r="AM605" i="3"/>
  <c r="AN605" i="3"/>
  <c r="AM614" i="3"/>
  <c r="AN614" i="3"/>
  <c r="AO614" i="3"/>
  <c r="AM468" i="3"/>
  <c r="AN468" i="3"/>
  <c r="AO468" i="3"/>
  <c r="AM477" i="3"/>
  <c r="AN477" i="3"/>
  <c r="AO477" i="3"/>
  <c r="AM485" i="3"/>
  <c r="AN485" i="3"/>
  <c r="AO485" i="3"/>
  <c r="AM508" i="3"/>
  <c r="AN508" i="3"/>
  <c r="AO508" i="3"/>
  <c r="AO527" i="3"/>
  <c r="AM527" i="3"/>
  <c r="AN527" i="3"/>
  <c r="AO541" i="3"/>
  <c r="AM541" i="3"/>
  <c r="AN541" i="3"/>
  <c r="AO549" i="3"/>
  <c r="AM549" i="3"/>
  <c r="AN549" i="3"/>
  <c r="AM561" i="3"/>
  <c r="AN561" i="3"/>
  <c r="AO561" i="3"/>
  <c r="AM569" i="3"/>
  <c r="AN569" i="3"/>
  <c r="AO569" i="3"/>
  <c r="AO581" i="3"/>
  <c r="AM581" i="3"/>
  <c r="AN581" i="3"/>
  <c r="AM590" i="3"/>
  <c r="AN590" i="3"/>
  <c r="AO590" i="3"/>
  <c r="AM598" i="3"/>
  <c r="AN598" i="3"/>
  <c r="AO598" i="3"/>
  <c r="AM606" i="3"/>
  <c r="AN606" i="3"/>
  <c r="AO606" i="3"/>
  <c r="AM615" i="3"/>
  <c r="AN615" i="3"/>
  <c r="AO615" i="3"/>
  <c r="AO470" i="3"/>
  <c r="AM470" i="3"/>
  <c r="AN470" i="3"/>
  <c r="AO478" i="3"/>
  <c r="AM478" i="3"/>
  <c r="AN478" i="3"/>
  <c r="AO486" i="3"/>
  <c r="AM486" i="3"/>
  <c r="AN486" i="3"/>
  <c r="AM520" i="3"/>
  <c r="AN520" i="3"/>
  <c r="AO520" i="3"/>
  <c r="AM528" i="3"/>
  <c r="AN528" i="3"/>
  <c r="AO528" i="3"/>
  <c r="AM542" i="3"/>
  <c r="AN542" i="3"/>
  <c r="AO542" i="3"/>
  <c r="AM550" i="3"/>
  <c r="AN550" i="3"/>
  <c r="AO550" i="3"/>
  <c r="AM562" i="3"/>
  <c r="AO562" i="3"/>
  <c r="AN562" i="3"/>
  <c r="AM570" i="3"/>
  <c r="AN570" i="3"/>
  <c r="AO570" i="3"/>
  <c r="AM582" i="3"/>
  <c r="AN582" i="3"/>
  <c r="AO582" i="3"/>
  <c r="AM591" i="3"/>
  <c r="AN591" i="3"/>
  <c r="AO591" i="3"/>
  <c r="AM599" i="3"/>
  <c r="AN599" i="3"/>
  <c r="AO599" i="3"/>
  <c r="AN608" i="3"/>
  <c r="AO608" i="3"/>
  <c r="AM608" i="3"/>
  <c r="AN616" i="3"/>
  <c r="AO616" i="3"/>
  <c r="AM616" i="3"/>
  <c r="AM492" i="3"/>
  <c r="AN492" i="3"/>
  <c r="AO492" i="3"/>
  <c r="AN467" i="3"/>
  <c r="AM467" i="3"/>
  <c r="AO467" i="3"/>
  <c r="AM484" i="3"/>
  <c r="AN484" i="3"/>
  <c r="AO484" i="3"/>
  <c r="AM458" i="3"/>
  <c r="AN458" i="3"/>
  <c r="AO458" i="3"/>
  <c r="AM471" i="3"/>
  <c r="AN471" i="3"/>
  <c r="AO471" i="3"/>
  <c r="AM479" i="3"/>
  <c r="AN479" i="3"/>
  <c r="AO479" i="3"/>
  <c r="AM487" i="3"/>
  <c r="AN487" i="3"/>
  <c r="AO487" i="3"/>
  <c r="AM521" i="3"/>
  <c r="AN521" i="3"/>
  <c r="AO521" i="3"/>
  <c r="AM529" i="3"/>
  <c r="AN529" i="3"/>
  <c r="AO529" i="3"/>
  <c r="AO543" i="3"/>
  <c r="AM543" i="3"/>
  <c r="AN543" i="3"/>
  <c r="AO551" i="3"/>
  <c r="AM551" i="3"/>
  <c r="AN551" i="3"/>
  <c r="AM563" i="3"/>
  <c r="AN563" i="3"/>
  <c r="AO563" i="3"/>
  <c r="AM572" i="3"/>
  <c r="AN572" i="3"/>
  <c r="AO572" i="3"/>
  <c r="AM583" i="3"/>
  <c r="AN583" i="3"/>
  <c r="AO583" i="3"/>
  <c r="AN592" i="3"/>
  <c r="AO592" i="3"/>
  <c r="AM592" i="3"/>
  <c r="AN600" i="3"/>
  <c r="AO600" i="3"/>
  <c r="AM600" i="3"/>
  <c r="AM609" i="3"/>
  <c r="AN609" i="3"/>
  <c r="AO609" i="3"/>
  <c r="AM617" i="3"/>
  <c r="AN617" i="3"/>
  <c r="AO617" i="3"/>
  <c r="AI532" i="3"/>
  <c r="AJ532" i="3"/>
  <c r="AK532" i="3"/>
  <c r="AH473" i="3"/>
  <c r="AI473" i="3"/>
  <c r="AF473" i="3"/>
  <c r="AG473" i="3"/>
  <c r="AH497" i="3"/>
  <c r="AI497" i="3"/>
  <c r="AG497" i="3"/>
  <c r="AF497" i="3"/>
  <c r="AH523" i="3"/>
  <c r="AI523" i="3"/>
  <c r="AG523" i="3"/>
  <c r="AF523" i="3"/>
  <c r="AG532" i="3"/>
  <c r="AH532" i="3"/>
  <c r="AF532" i="3"/>
  <c r="AH545" i="3"/>
  <c r="AF545" i="3"/>
  <c r="AG545" i="3"/>
  <c r="AI545" i="3"/>
  <c r="AH557" i="3"/>
  <c r="AF557" i="3"/>
  <c r="AG557" i="3"/>
  <c r="AI557" i="3"/>
  <c r="AF565" i="3"/>
  <c r="AG565" i="3"/>
  <c r="AH565" i="3"/>
  <c r="AI565" i="3"/>
  <c r="AI576" i="3"/>
  <c r="AG576" i="3"/>
  <c r="AF576" i="3"/>
  <c r="AH576" i="3"/>
  <c r="AI586" i="3"/>
  <c r="AG586" i="3"/>
  <c r="AF586" i="3"/>
  <c r="AH586" i="3"/>
  <c r="AI594" i="3"/>
  <c r="AF594" i="3"/>
  <c r="AH594" i="3"/>
  <c r="AG594" i="3"/>
  <c r="AI602" i="3"/>
  <c r="AF602" i="3"/>
  <c r="AG602" i="3"/>
  <c r="AH602" i="3"/>
  <c r="AG611" i="3"/>
  <c r="AH611" i="3"/>
  <c r="AI611" i="3"/>
  <c r="AF611" i="3"/>
  <c r="AH465" i="3"/>
  <c r="AI465" i="3"/>
  <c r="AF465" i="3"/>
  <c r="AG465" i="3"/>
  <c r="AG474" i="3"/>
  <c r="AF474" i="3"/>
  <c r="AH474" i="3"/>
  <c r="AI474" i="3"/>
  <c r="AG482" i="3"/>
  <c r="AF482" i="3"/>
  <c r="AH482" i="3"/>
  <c r="AI482" i="3"/>
  <c r="AH505" i="3"/>
  <c r="AI505" i="3"/>
  <c r="AF505" i="3"/>
  <c r="AG505" i="3"/>
  <c r="AG524" i="3"/>
  <c r="AH524" i="3"/>
  <c r="AI524" i="3"/>
  <c r="AF524" i="3"/>
  <c r="AF538" i="3"/>
  <c r="AG538" i="3"/>
  <c r="AI538" i="3"/>
  <c r="AH538" i="3"/>
  <c r="AF546" i="3"/>
  <c r="AG546" i="3"/>
  <c r="AI546" i="3"/>
  <c r="AH546" i="3"/>
  <c r="AF558" i="3"/>
  <c r="AG558" i="3"/>
  <c r="AH558" i="3"/>
  <c r="AI558" i="3"/>
  <c r="AF566" i="3"/>
  <c r="AI566" i="3"/>
  <c r="AG566" i="3"/>
  <c r="AH566" i="3"/>
  <c r="AG577" i="3"/>
  <c r="AH577" i="3"/>
  <c r="AI577" i="3"/>
  <c r="AF577" i="3"/>
  <c r="AG587" i="3"/>
  <c r="AH587" i="3"/>
  <c r="AI587" i="3"/>
  <c r="AF587" i="3"/>
  <c r="AG595" i="3"/>
  <c r="AH595" i="3"/>
  <c r="AI595" i="3"/>
  <c r="AF595" i="3"/>
  <c r="AG603" i="3"/>
  <c r="AH603" i="3"/>
  <c r="AI603" i="3"/>
  <c r="AF603" i="3"/>
  <c r="AI612" i="3"/>
  <c r="AF612" i="3"/>
  <c r="AG612" i="3"/>
  <c r="AH612" i="3"/>
  <c r="AF464" i="3"/>
  <c r="AG464" i="3"/>
  <c r="AH464" i="3"/>
  <c r="AI464" i="3"/>
  <c r="AH481" i="3"/>
  <c r="AI481" i="3"/>
  <c r="AF481" i="3"/>
  <c r="AG481" i="3"/>
  <c r="AG466" i="3"/>
  <c r="AF466" i="3"/>
  <c r="AH466" i="3"/>
  <c r="AI466" i="3"/>
  <c r="AG475" i="3"/>
  <c r="AH475" i="3"/>
  <c r="AF475" i="3"/>
  <c r="AI475" i="3"/>
  <c r="AG483" i="3"/>
  <c r="AH483" i="3"/>
  <c r="AI483" i="3"/>
  <c r="AF483" i="3"/>
  <c r="AG506" i="3"/>
  <c r="AH506" i="3"/>
  <c r="AI506" i="3"/>
  <c r="AF506" i="3"/>
  <c r="AG525" i="3"/>
  <c r="AH525" i="3"/>
  <c r="AI525" i="3"/>
  <c r="AF525" i="3"/>
  <c r="AG539" i="3"/>
  <c r="AI539" i="3"/>
  <c r="AH539" i="3"/>
  <c r="AF539" i="3"/>
  <c r="AF547" i="3"/>
  <c r="AG547" i="3"/>
  <c r="AH547" i="3"/>
  <c r="AI547" i="3"/>
  <c r="AI559" i="3"/>
  <c r="AF559" i="3"/>
  <c r="AG559" i="3"/>
  <c r="AH559" i="3"/>
  <c r="AG567" i="3"/>
  <c r="AH567" i="3"/>
  <c r="AI567" i="3"/>
  <c r="AF567" i="3"/>
  <c r="AI578" i="3"/>
  <c r="AF578" i="3"/>
  <c r="AG578" i="3"/>
  <c r="AH578" i="3"/>
  <c r="AI588" i="3"/>
  <c r="AF588" i="3"/>
  <c r="AG588" i="3"/>
  <c r="AH588" i="3"/>
  <c r="AI596" i="3"/>
  <c r="AF596" i="3"/>
  <c r="AH596" i="3"/>
  <c r="AG596" i="3"/>
  <c r="AI604" i="3"/>
  <c r="AF604" i="3"/>
  <c r="AG604" i="3"/>
  <c r="AH604" i="3"/>
  <c r="AG613" i="3"/>
  <c r="AH613" i="3"/>
  <c r="AI613" i="3"/>
  <c r="AF613" i="3"/>
  <c r="AG467" i="3"/>
  <c r="AH467" i="3"/>
  <c r="AI467" i="3"/>
  <c r="AF467" i="3"/>
  <c r="AG476" i="3"/>
  <c r="AH476" i="3"/>
  <c r="AI476" i="3"/>
  <c r="AF476" i="3"/>
  <c r="AG484" i="3"/>
  <c r="AH484" i="3"/>
  <c r="AI484" i="3"/>
  <c r="AF484" i="3"/>
  <c r="AG507" i="3"/>
  <c r="AH507" i="3"/>
  <c r="AF507" i="3"/>
  <c r="AI507" i="3"/>
  <c r="AG526" i="3"/>
  <c r="AH526" i="3"/>
  <c r="AI526" i="3"/>
  <c r="AF526" i="3"/>
  <c r="AF540" i="3"/>
  <c r="AG540" i="3"/>
  <c r="AH540" i="3"/>
  <c r="AI540" i="3"/>
  <c r="AF548" i="3"/>
  <c r="AH548" i="3"/>
  <c r="AI548" i="3"/>
  <c r="AG548" i="3"/>
  <c r="AF560" i="3"/>
  <c r="AH560" i="3"/>
  <c r="AI560" i="3"/>
  <c r="AG560" i="3"/>
  <c r="AI568" i="3"/>
  <c r="AG568" i="3"/>
  <c r="AF568" i="3"/>
  <c r="AH568" i="3"/>
  <c r="AI580" i="3"/>
  <c r="AG580" i="3"/>
  <c r="AF580" i="3"/>
  <c r="AH580" i="3"/>
  <c r="AG589" i="3"/>
  <c r="AH589" i="3"/>
  <c r="AI589" i="3"/>
  <c r="AF589" i="3"/>
  <c r="AG597" i="3"/>
  <c r="AH597" i="3"/>
  <c r="AI597" i="3"/>
  <c r="AF597" i="3"/>
  <c r="AG605" i="3"/>
  <c r="AH605" i="3"/>
  <c r="AI605" i="3"/>
  <c r="AF605" i="3"/>
  <c r="AI614" i="3"/>
  <c r="AF614" i="3"/>
  <c r="AH614" i="3"/>
  <c r="AG614" i="3"/>
  <c r="AG468" i="3"/>
  <c r="AH468" i="3"/>
  <c r="AI468" i="3"/>
  <c r="AF468" i="3"/>
  <c r="AG477" i="3"/>
  <c r="AH477" i="3"/>
  <c r="AI477" i="3"/>
  <c r="AF477" i="3"/>
  <c r="AG485" i="3"/>
  <c r="AH485" i="3"/>
  <c r="AI485" i="3"/>
  <c r="AF485" i="3"/>
  <c r="AG508" i="3"/>
  <c r="AH508" i="3"/>
  <c r="AI508" i="3"/>
  <c r="AF508" i="3"/>
  <c r="AG527" i="3"/>
  <c r="AH527" i="3"/>
  <c r="AI527" i="3"/>
  <c r="AF527" i="3"/>
  <c r="AH541" i="3"/>
  <c r="AF541" i="3"/>
  <c r="AG541" i="3"/>
  <c r="AI541" i="3"/>
  <c r="AF549" i="3"/>
  <c r="AG549" i="3"/>
  <c r="AH549" i="3"/>
  <c r="AI549" i="3"/>
  <c r="AF561" i="3"/>
  <c r="AH561" i="3"/>
  <c r="AG561" i="3"/>
  <c r="AI561" i="3"/>
  <c r="AG569" i="3"/>
  <c r="AH569" i="3"/>
  <c r="AI569" i="3"/>
  <c r="AF569" i="3"/>
  <c r="AG581" i="3"/>
  <c r="AH581" i="3"/>
  <c r="AI581" i="3"/>
  <c r="AF581" i="3"/>
  <c r="AI590" i="3"/>
  <c r="AG590" i="3"/>
  <c r="AF590" i="3"/>
  <c r="AH590" i="3"/>
  <c r="AI598" i="3"/>
  <c r="AF598" i="3"/>
  <c r="AH598" i="3"/>
  <c r="AG598" i="3"/>
  <c r="AI606" i="3"/>
  <c r="AF606" i="3"/>
  <c r="AG606" i="3"/>
  <c r="AH606" i="3"/>
  <c r="AG615" i="3"/>
  <c r="AH615" i="3"/>
  <c r="AI615" i="3"/>
  <c r="AF615" i="3"/>
  <c r="AI470" i="3"/>
  <c r="AG470" i="3"/>
  <c r="AF470" i="3"/>
  <c r="AH470" i="3"/>
  <c r="AI478" i="3"/>
  <c r="AG478" i="3"/>
  <c r="AF478" i="3"/>
  <c r="AH478" i="3"/>
  <c r="AI486" i="3"/>
  <c r="AG486" i="3"/>
  <c r="AF486" i="3"/>
  <c r="AH486" i="3"/>
  <c r="AI520" i="3"/>
  <c r="AG520" i="3"/>
  <c r="AH520" i="3"/>
  <c r="AF520" i="3"/>
  <c r="AI528" i="3"/>
  <c r="AG528" i="3"/>
  <c r="AF528" i="3"/>
  <c r="AH528" i="3"/>
  <c r="AF542" i="3"/>
  <c r="AG542" i="3"/>
  <c r="AH542" i="3"/>
  <c r="AI542" i="3"/>
  <c r="AF550" i="3"/>
  <c r="AI550" i="3"/>
  <c r="AG550" i="3"/>
  <c r="AH550" i="3"/>
  <c r="AF562" i="3"/>
  <c r="AG562" i="3"/>
  <c r="AI562" i="3"/>
  <c r="AH562" i="3"/>
  <c r="AI570" i="3"/>
  <c r="AG570" i="3"/>
  <c r="AF570" i="3"/>
  <c r="AH570" i="3"/>
  <c r="AI582" i="3"/>
  <c r="AF582" i="3"/>
  <c r="AG582" i="3"/>
  <c r="AH582" i="3"/>
  <c r="AG591" i="3"/>
  <c r="AH591" i="3"/>
  <c r="AI591" i="3"/>
  <c r="AF591" i="3"/>
  <c r="AG599" i="3"/>
  <c r="AH599" i="3"/>
  <c r="AI599" i="3"/>
  <c r="AF599" i="3"/>
  <c r="AI608" i="3"/>
  <c r="AF608" i="3"/>
  <c r="AG608" i="3"/>
  <c r="AH608" i="3"/>
  <c r="AI616" i="3"/>
  <c r="AF616" i="3"/>
  <c r="AG616" i="3"/>
  <c r="AH616" i="3"/>
  <c r="AG458" i="3"/>
  <c r="AF458" i="3"/>
  <c r="AH458" i="3"/>
  <c r="AI458" i="3"/>
  <c r="AG471" i="3"/>
  <c r="AH471" i="3"/>
  <c r="AI471" i="3"/>
  <c r="AF471" i="3"/>
  <c r="AG479" i="3"/>
  <c r="AH479" i="3"/>
  <c r="AI479" i="3"/>
  <c r="AF479" i="3"/>
  <c r="AG487" i="3"/>
  <c r="AH487" i="3"/>
  <c r="AI487" i="3"/>
  <c r="AF487" i="3"/>
  <c r="AG521" i="3"/>
  <c r="AH521" i="3"/>
  <c r="AI521" i="3"/>
  <c r="AF521" i="3"/>
  <c r="AG529" i="3"/>
  <c r="AH529" i="3"/>
  <c r="AI529" i="3"/>
  <c r="AF529" i="3"/>
  <c r="AI543" i="3"/>
  <c r="AG543" i="3"/>
  <c r="AF543" i="3"/>
  <c r="AH543" i="3"/>
  <c r="AG551" i="3"/>
  <c r="AH551" i="3"/>
  <c r="AI551" i="3"/>
  <c r="AF551" i="3"/>
  <c r="AI563" i="3"/>
  <c r="AF563" i="3"/>
  <c r="AG563" i="3"/>
  <c r="AH563" i="3"/>
  <c r="AI572" i="3"/>
  <c r="AF572" i="3"/>
  <c r="AG572" i="3"/>
  <c r="AH572" i="3"/>
  <c r="AG583" i="3"/>
  <c r="AH583" i="3"/>
  <c r="AI583" i="3"/>
  <c r="AF583" i="3"/>
  <c r="AI592" i="3"/>
  <c r="AF592" i="3"/>
  <c r="AG592" i="3"/>
  <c r="AH592" i="3"/>
  <c r="AI600" i="3"/>
  <c r="AF600" i="3"/>
  <c r="AG600" i="3"/>
  <c r="AH600" i="3"/>
  <c r="AG609" i="3"/>
  <c r="AH609" i="3"/>
  <c r="AI609" i="3"/>
  <c r="AF609" i="3"/>
  <c r="AG617" i="3"/>
  <c r="AH617" i="3"/>
  <c r="AI617" i="3"/>
  <c r="AF617" i="3"/>
  <c r="AI462" i="3"/>
  <c r="AG462" i="3"/>
  <c r="AF462" i="3"/>
  <c r="AH462" i="3"/>
  <c r="AF472" i="3"/>
  <c r="AG472" i="3"/>
  <c r="AH472" i="3"/>
  <c r="AI472" i="3"/>
  <c r="AF480" i="3"/>
  <c r="AG480" i="3"/>
  <c r="AH480" i="3"/>
  <c r="AI480" i="3"/>
  <c r="AG492" i="3"/>
  <c r="AH492" i="3"/>
  <c r="AI492" i="3"/>
  <c r="AF492" i="3"/>
  <c r="AG522" i="3"/>
  <c r="AH522" i="3"/>
  <c r="AI522" i="3"/>
  <c r="AF522" i="3"/>
  <c r="AH531" i="3"/>
  <c r="AI531" i="3"/>
  <c r="AF531" i="3"/>
  <c r="AG531" i="3"/>
  <c r="AF544" i="3"/>
  <c r="AH544" i="3"/>
  <c r="AI544" i="3"/>
  <c r="AG544" i="3"/>
  <c r="AF556" i="3"/>
  <c r="AG556" i="3"/>
  <c r="AH556" i="3"/>
  <c r="AI556" i="3"/>
  <c r="AF564" i="3"/>
  <c r="AH564" i="3"/>
  <c r="AG564" i="3"/>
  <c r="AI564" i="3"/>
  <c r="AG575" i="3"/>
  <c r="AH575" i="3"/>
  <c r="AI575" i="3"/>
  <c r="AF575" i="3"/>
  <c r="AI584" i="3"/>
  <c r="AG584" i="3"/>
  <c r="AF584" i="3"/>
  <c r="AH584" i="3"/>
  <c r="AG593" i="3"/>
  <c r="AH593" i="3"/>
  <c r="AI593" i="3"/>
  <c r="AF593" i="3"/>
  <c r="AG601" i="3"/>
  <c r="AH601" i="3"/>
  <c r="AI601" i="3"/>
  <c r="AF601" i="3"/>
  <c r="AI610" i="3"/>
  <c r="AF610" i="3"/>
  <c r="AH610" i="3"/>
  <c r="AG610" i="3"/>
  <c r="AD472" i="3"/>
  <c r="AE472" i="3"/>
  <c r="AE480" i="3"/>
  <c r="AD480" i="3"/>
  <c r="AE522" i="3"/>
  <c r="AD522" i="3"/>
  <c r="AE531" i="3"/>
  <c r="AD531" i="3"/>
  <c r="AD556" i="3"/>
  <c r="AE556" i="3"/>
  <c r="AD575" i="3"/>
  <c r="AE575" i="3"/>
  <c r="AD593" i="3"/>
  <c r="AE593" i="3"/>
  <c r="AD610" i="3"/>
  <c r="AE610" i="3"/>
  <c r="AE464" i="3"/>
  <c r="AD464" i="3"/>
  <c r="AE481" i="3"/>
  <c r="AD481" i="3"/>
  <c r="N532" i="3"/>
  <c r="Y532" i="3"/>
  <c r="X532" i="3"/>
  <c r="P532" i="3"/>
  <c r="M532" i="3"/>
  <c r="J532" i="3"/>
  <c r="I532" i="3"/>
  <c r="G532" i="3"/>
  <c r="AD532" i="3"/>
  <c r="U532" i="3"/>
  <c r="W532" i="3"/>
  <c r="Q532" i="3"/>
  <c r="AB532" i="3"/>
  <c r="Z532" i="3"/>
  <c r="K532" i="3"/>
  <c r="T532" i="3"/>
  <c r="H532" i="3"/>
  <c r="AA532" i="3"/>
  <c r="V532" i="3"/>
  <c r="R532" i="3"/>
  <c r="L532" i="3"/>
  <c r="AC532" i="3"/>
  <c r="AE532" i="3"/>
  <c r="S532" i="3"/>
  <c r="O532" i="3"/>
  <c r="AE557" i="3"/>
  <c r="AD557" i="3"/>
  <c r="AD576" i="3"/>
  <c r="AE576" i="3"/>
  <c r="AD594" i="3"/>
  <c r="AE594" i="3"/>
  <c r="AD465" i="3"/>
  <c r="AE465" i="3"/>
  <c r="AE474" i="3"/>
  <c r="AD474" i="3"/>
  <c r="AE482" i="3"/>
  <c r="AD482" i="3"/>
  <c r="AD505" i="3"/>
  <c r="AE505" i="3"/>
  <c r="AD524" i="3"/>
  <c r="AE524" i="3"/>
  <c r="AD538" i="3"/>
  <c r="AE538" i="3"/>
  <c r="AD546" i="3"/>
  <c r="AE546" i="3"/>
  <c r="AE558" i="3"/>
  <c r="AD558" i="3"/>
  <c r="AD566" i="3"/>
  <c r="AE566" i="3"/>
  <c r="AD577" i="3"/>
  <c r="AE577" i="3"/>
  <c r="AE587" i="3"/>
  <c r="AD587" i="3"/>
  <c r="AD595" i="3"/>
  <c r="AE595" i="3"/>
  <c r="AD603" i="3"/>
  <c r="AE603" i="3"/>
  <c r="AE612" i="3"/>
  <c r="AD612" i="3"/>
  <c r="AD462" i="3"/>
  <c r="AE462" i="3"/>
  <c r="AD492" i="3"/>
  <c r="AE492" i="3"/>
  <c r="AD564" i="3"/>
  <c r="AE564" i="3"/>
  <c r="AE584" i="3"/>
  <c r="AD584" i="3"/>
  <c r="AD601" i="3"/>
  <c r="AE601" i="3"/>
  <c r="AD473" i="3"/>
  <c r="AE473" i="3"/>
  <c r="AE497" i="3"/>
  <c r="AD497" i="3"/>
  <c r="AE523" i="3"/>
  <c r="AD523" i="3"/>
  <c r="AD545" i="3"/>
  <c r="AE545" i="3"/>
  <c r="AD565" i="3"/>
  <c r="AE565" i="3"/>
  <c r="AE586" i="3"/>
  <c r="AD586" i="3"/>
  <c r="AD602" i="3"/>
  <c r="AE602" i="3"/>
  <c r="AD611" i="3"/>
  <c r="AE611" i="3"/>
  <c r="AD466" i="3"/>
  <c r="AE466" i="3"/>
  <c r="AD475" i="3"/>
  <c r="AE475" i="3"/>
  <c r="AD483" i="3"/>
  <c r="AE483" i="3"/>
  <c r="AD506" i="3"/>
  <c r="AE506" i="3"/>
  <c r="AD525" i="3"/>
  <c r="AE525" i="3"/>
  <c r="AE539" i="3"/>
  <c r="AD539" i="3"/>
  <c r="AD547" i="3"/>
  <c r="AE547" i="3"/>
  <c r="AE559" i="3"/>
  <c r="AD559" i="3"/>
  <c r="AE567" i="3"/>
  <c r="AD567" i="3"/>
  <c r="AE578" i="3"/>
  <c r="AD578" i="3"/>
  <c r="AE588" i="3"/>
  <c r="AD588" i="3"/>
  <c r="AD596" i="3"/>
  <c r="AE596" i="3"/>
  <c r="AD604" i="3"/>
  <c r="AE604" i="3"/>
  <c r="AD613" i="3"/>
  <c r="AE613" i="3"/>
  <c r="AD560" i="3"/>
  <c r="AE560" i="3"/>
  <c r="AD467" i="3"/>
  <c r="AE467" i="3"/>
  <c r="AD484" i="3"/>
  <c r="AE484" i="3"/>
  <c r="AE526" i="3"/>
  <c r="AD526" i="3"/>
  <c r="AD540" i="3"/>
  <c r="AE540" i="3"/>
  <c r="AD548" i="3"/>
  <c r="AE548" i="3"/>
  <c r="AE580" i="3"/>
  <c r="AD580" i="3"/>
  <c r="AD597" i="3"/>
  <c r="AE597" i="3"/>
  <c r="AE614" i="3"/>
  <c r="AD614" i="3"/>
  <c r="AE485" i="3"/>
  <c r="AD485" i="3"/>
  <c r="AD527" i="3"/>
  <c r="AE527" i="3"/>
  <c r="AE549" i="3"/>
  <c r="AD549" i="3"/>
  <c r="AD569" i="3"/>
  <c r="AE569" i="3"/>
  <c r="AD590" i="3"/>
  <c r="AE590" i="3"/>
  <c r="AD615" i="3"/>
  <c r="AE615" i="3"/>
  <c r="AE470" i="3"/>
  <c r="AD470" i="3"/>
  <c r="AE478" i="3"/>
  <c r="AD478" i="3"/>
  <c r="AD486" i="3"/>
  <c r="AE486" i="3"/>
  <c r="AD520" i="3"/>
  <c r="AE520" i="3"/>
  <c r="AD528" i="3"/>
  <c r="AE528" i="3"/>
  <c r="AE542" i="3"/>
  <c r="AD542" i="3"/>
  <c r="AD550" i="3"/>
  <c r="AE550" i="3"/>
  <c r="AE562" i="3"/>
  <c r="AD562" i="3"/>
  <c r="AE570" i="3"/>
  <c r="AD570" i="3"/>
  <c r="AD582" i="3"/>
  <c r="AE582" i="3"/>
  <c r="AD591" i="3"/>
  <c r="AE591" i="3"/>
  <c r="AE599" i="3"/>
  <c r="AD599" i="3"/>
  <c r="AE608" i="3"/>
  <c r="AD608" i="3"/>
  <c r="AE616" i="3"/>
  <c r="AD616" i="3"/>
  <c r="AE476" i="3"/>
  <c r="AD476" i="3"/>
  <c r="AE507" i="3"/>
  <c r="AD507" i="3"/>
  <c r="AE568" i="3"/>
  <c r="AD568" i="3"/>
  <c r="AE589" i="3"/>
  <c r="AD589" i="3"/>
  <c r="AD605" i="3"/>
  <c r="AE605" i="3"/>
  <c r="AE468" i="3"/>
  <c r="AD468" i="3"/>
  <c r="AE477" i="3"/>
  <c r="AD477" i="3"/>
  <c r="AD508" i="3"/>
  <c r="AE508" i="3"/>
  <c r="AE541" i="3"/>
  <c r="AD541" i="3"/>
  <c r="AD561" i="3"/>
  <c r="AE561" i="3"/>
  <c r="AD581" i="3"/>
  <c r="AE581" i="3"/>
  <c r="AD598" i="3"/>
  <c r="AE598" i="3"/>
  <c r="AE606" i="3"/>
  <c r="AD606" i="3"/>
  <c r="AD458" i="3"/>
  <c r="AE458" i="3"/>
  <c r="AD471" i="3"/>
  <c r="AE471" i="3"/>
  <c r="AE479" i="3"/>
  <c r="AD479" i="3"/>
  <c r="AD487" i="3"/>
  <c r="AE487" i="3"/>
  <c r="AD521" i="3"/>
  <c r="AE521" i="3"/>
  <c r="AD529" i="3"/>
  <c r="AE529" i="3"/>
  <c r="AE543" i="3"/>
  <c r="AD543" i="3"/>
  <c r="AE551" i="3"/>
  <c r="AD551" i="3"/>
  <c r="AD563" i="3"/>
  <c r="AE563" i="3"/>
  <c r="AE572" i="3"/>
  <c r="AD572" i="3"/>
  <c r="AE583" i="3"/>
  <c r="AD583" i="3"/>
  <c r="AD592" i="3"/>
  <c r="AE592" i="3"/>
  <c r="AD600" i="3"/>
  <c r="AE600" i="3"/>
  <c r="AE609" i="3"/>
  <c r="AD609" i="3"/>
  <c r="AD617" i="3"/>
  <c r="AE617" i="3"/>
  <c r="AE544" i="3"/>
  <c r="AD544" i="3"/>
  <c r="F532" i="3"/>
  <c r="AC551" i="3"/>
  <c r="AJ551" i="3"/>
  <c r="AK551" i="3"/>
  <c r="AL551" i="3"/>
  <c r="AC563" i="3"/>
  <c r="AL563" i="3"/>
  <c r="AJ563" i="3"/>
  <c r="AK563" i="3"/>
  <c r="AC572" i="3"/>
  <c r="AJ572" i="3"/>
  <c r="AL572" i="3"/>
  <c r="AK572" i="3"/>
  <c r="AC583" i="3"/>
  <c r="AL583" i="3"/>
  <c r="AJ583" i="3"/>
  <c r="AK583" i="3"/>
  <c r="AC592" i="3"/>
  <c r="AL592" i="3"/>
  <c r="AJ592" i="3"/>
  <c r="AK592" i="3"/>
  <c r="AC600" i="3"/>
  <c r="AJ600" i="3"/>
  <c r="AK600" i="3"/>
  <c r="AL600" i="3"/>
  <c r="AC609" i="3"/>
  <c r="AL609" i="3"/>
  <c r="AK609" i="3"/>
  <c r="AJ609" i="3"/>
  <c r="AC617" i="3"/>
  <c r="AL617" i="3"/>
  <c r="AJ617" i="3"/>
  <c r="AK617" i="3"/>
  <c r="AC556" i="3"/>
  <c r="AJ556" i="3"/>
  <c r="AK556" i="3"/>
  <c r="AL556" i="3"/>
  <c r="AC564" i="3"/>
  <c r="AK564" i="3"/>
  <c r="AJ564" i="3"/>
  <c r="AL564" i="3"/>
  <c r="AC575" i="3"/>
  <c r="AJ575" i="3"/>
  <c r="AL575" i="3"/>
  <c r="AK575" i="3"/>
  <c r="AC584" i="3"/>
  <c r="AJ584" i="3"/>
  <c r="AK584" i="3"/>
  <c r="AL584" i="3"/>
  <c r="AC593" i="3"/>
  <c r="AL593" i="3"/>
  <c r="AJ593" i="3"/>
  <c r="AK593" i="3"/>
  <c r="AC601" i="3"/>
  <c r="AJ601" i="3"/>
  <c r="AK601" i="3"/>
  <c r="AL601" i="3"/>
  <c r="AC610" i="3"/>
  <c r="AL610" i="3"/>
  <c r="AK610" i="3"/>
  <c r="AJ610" i="3"/>
  <c r="AC557" i="3"/>
  <c r="AK557" i="3"/>
  <c r="AL557" i="3"/>
  <c r="AJ557" i="3"/>
  <c r="AC565" i="3"/>
  <c r="AJ565" i="3"/>
  <c r="AK565" i="3"/>
  <c r="AL565" i="3"/>
  <c r="AC576" i="3"/>
  <c r="AL576" i="3"/>
  <c r="AK576" i="3"/>
  <c r="AJ576" i="3"/>
  <c r="AC586" i="3"/>
  <c r="AL586" i="3"/>
  <c r="AJ586" i="3"/>
  <c r="AK586" i="3"/>
  <c r="AC594" i="3"/>
  <c r="AJ594" i="3"/>
  <c r="AK594" i="3"/>
  <c r="AL594" i="3"/>
  <c r="AC602" i="3"/>
  <c r="AK602" i="3"/>
  <c r="AL602" i="3"/>
  <c r="AJ602" i="3"/>
  <c r="AC611" i="3"/>
  <c r="AL611" i="3"/>
  <c r="AK611" i="3"/>
  <c r="AJ611" i="3"/>
  <c r="AC558" i="3"/>
  <c r="AL558" i="3"/>
  <c r="AK558" i="3"/>
  <c r="AJ558" i="3"/>
  <c r="AC566" i="3"/>
  <c r="AK566" i="3"/>
  <c r="AJ566" i="3"/>
  <c r="AL566" i="3"/>
  <c r="AC577" i="3"/>
  <c r="AJ577" i="3"/>
  <c r="AL577" i="3"/>
  <c r="AK577" i="3"/>
  <c r="AC587" i="3"/>
  <c r="AL587" i="3"/>
  <c r="AJ587" i="3"/>
  <c r="AK587" i="3"/>
  <c r="AC595" i="3"/>
  <c r="AL595" i="3"/>
  <c r="AJ595" i="3"/>
  <c r="AK595" i="3"/>
  <c r="AC603" i="3"/>
  <c r="AL603" i="3"/>
  <c r="AJ603" i="3"/>
  <c r="AK603" i="3"/>
  <c r="AC612" i="3"/>
  <c r="AK612" i="3"/>
  <c r="AJ612" i="3"/>
  <c r="AL612" i="3"/>
  <c r="AC547" i="3"/>
  <c r="AJ547" i="3"/>
  <c r="AL547" i="3"/>
  <c r="AK547" i="3"/>
  <c r="AC559" i="3"/>
  <c r="AK559" i="3"/>
  <c r="AL559" i="3"/>
  <c r="AJ559" i="3"/>
  <c r="AC567" i="3"/>
  <c r="AK567" i="3"/>
  <c r="AJ567" i="3"/>
  <c r="AL567" i="3"/>
  <c r="AC578" i="3"/>
  <c r="AJ578" i="3"/>
  <c r="AL578" i="3"/>
  <c r="AK578" i="3"/>
  <c r="AC588" i="3"/>
  <c r="AL588" i="3"/>
  <c r="AJ588" i="3"/>
  <c r="AK588" i="3"/>
  <c r="AC596" i="3"/>
  <c r="AL596" i="3"/>
  <c r="AK596" i="3"/>
  <c r="AJ596" i="3"/>
  <c r="AC604" i="3"/>
  <c r="AK604" i="3"/>
  <c r="AL604" i="3"/>
  <c r="AJ604" i="3"/>
  <c r="AC613" i="3"/>
  <c r="AJ613" i="3"/>
  <c r="AK613" i="3"/>
  <c r="AL613" i="3"/>
  <c r="AC548" i="3"/>
  <c r="AJ548" i="3"/>
  <c r="AK548" i="3"/>
  <c r="AL548" i="3"/>
  <c r="AC560" i="3"/>
  <c r="AJ560" i="3"/>
  <c r="AL560" i="3"/>
  <c r="AK560" i="3"/>
  <c r="AC568" i="3"/>
  <c r="AK568" i="3"/>
  <c r="AL568" i="3"/>
  <c r="AJ568" i="3"/>
  <c r="AC580" i="3"/>
  <c r="AK580" i="3"/>
  <c r="AL580" i="3"/>
  <c r="AJ580" i="3"/>
  <c r="AC589" i="3"/>
  <c r="AL589" i="3"/>
  <c r="AK589" i="3"/>
  <c r="AJ589" i="3"/>
  <c r="AC597" i="3"/>
  <c r="AJ597" i="3"/>
  <c r="AL597" i="3"/>
  <c r="AK597" i="3"/>
  <c r="AC605" i="3"/>
  <c r="AL605" i="3"/>
  <c r="AJ605" i="3"/>
  <c r="AK605" i="3"/>
  <c r="AC614" i="3"/>
  <c r="AK614" i="3"/>
  <c r="AJ614" i="3"/>
  <c r="AL614" i="3"/>
  <c r="AC549" i="3"/>
  <c r="AL549" i="3"/>
  <c r="AJ549" i="3"/>
  <c r="AK549" i="3"/>
  <c r="AC561" i="3"/>
  <c r="AJ561" i="3"/>
  <c r="AL561" i="3"/>
  <c r="AK561" i="3"/>
  <c r="AC569" i="3"/>
  <c r="AJ569" i="3"/>
  <c r="AL569" i="3"/>
  <c r="AK569" i="3"/>
  <c r="AC581" i="3"/>
  <c r="AJ581" i="3"/>
  <c r="AL581" i="3"/>
  <c r="AK581" i="3"/>
  <c r="AC590" i="3"/>
  <c r="AL590" i="3"/>
  <c r="AK590" i="3"/>
  <c r="AJ590" i="3"/>
  <c r="AC598" i="3"/>
  <c r="AK598" i="3"/>
  <c r="AJ598" i="3"/>
  <c r="AL598" i="3"/>
  <c r="AC606" i="3"/>
  <c r="AK606" i="3"/>
  <c r="AJ606" i="3"/>
  <c r="AL606" i="3"/>
  <c r="AC615" i="3"/>
  <c r="AJ615" i="3"/>
  <c r="AL615" i="3"/>
  <c r="AK615" i="3"/>
  <c r="AC550" i="3"/>
  <c r="AL550" i="3"/>
  <c r="AK550" i="3"/>
  <c r="AJ550" i="3"/>
  <c r="AC562" i="3"/>
  <c r="AK562" i="3"/>
  <c r="AJ562" i="3"/>
  <c r="AL562" i="3"/>
  <c r="AC570" i="3"/>
  <c r="AK570" i="3"/>
  <c r="AL570" i="3"/>
  <c r="AJ570" i="3"/>
  <c r="AC582" i="3"/>
  <c r="AL582" i="3"/>
  <c r="AJ582" i="3"/>
  <c r="AK582" i="3"/>
  <c r="AC591" i="3"/>
  <c r="AJ591" i="3"/>
  <c r="AL591" i="3"/>
  <c r="AK591" i="3"/>
  <c r="AC599" i="3"/>
  <c r="AL599" i="3"/>
  <c r="AJ599" i="3"/>
  <c r="AK599" i="3"/>
  <c r="AC608" i="3"/>
  <c r="AK608" i="3"/>
  <c r="AJ608" i="3"/>
  <c r="AL608" i="3"/>
  <c r="AC616" i="3"/>
  <c r="AJ616" i="3"/>
  <c r="AL616" i="3"/>
  <c r="AK616" i="3"/>
  <c r="AC466" i="3"/>
  <c r="AJ466" i="3"/>
  <c r="AL466" i="3"/>
  <c r="AK466" i="3"/>
  <c r="AC483" i="3"/>
  <c r="AK483" i="3"/>
  <c r="AJ483" i="3"/>
  <c r="AL483" i="3"/>
  <c r="AC506" i="3"/>
  <c r="AK506" i="3"/>
  <c r="AJ506" i="3"/>
  <c r="AL506" i="3"/>
  <c r="AC539" i="3"/>
  <c r="AK539" i="3"/>
  <c r="AJ539" i="3"/>
  <c r="AL539" i="3"/>
  <c r="AC476" i="3"/>
  <c r="AJ476" i="3"/>
  <c r="AL476" i="3"/>
  <c r="AK476" i="3"/>
  <c r="AC507" i="3"/>
  <c r="AK507" i="3"/>
  <c r="AJ507" i="3"/>
  <c r="AL507" i="3"/>
  <c r="AC540" i="3"/>
  <c r="AL540" i="3"/>
  <c r="AJ540" i="3"/>
  <c r="AK540" i="3"/>
  <c r="AC477" i="3"/>
  <c r="AK477" i="3"/>
  <c r="AL477" i="3"/>
  <c r="AJ477" i="3"/>
  <c r="AC508" i="3"/>
  <c r="AJ508" i="3"/>
  <c r="AL508" i="3"/>
  <c r="AK508" i="3"/>
  <c r="AC541" i="3"/>
  <c r="AJ541" i="3"/>
  <c r="AL541" i="3"/>
  <c r="AK541" i="3"/>
  <c r="AC486" i="3"/>
  <c r="AK486" i="3"/>
  <c r="AJ486" i="3"/>
  <c r="AL486" i="3"/>
  <c r="AC528" i="3"/>
  <c r="AK528" i="3"/>
  <c r="AL528" i="3"/>
  <c r="AJ528" i="3"/>
  <c r="AC465" i="3"/>
  <c r="AK465" i="3"/>
  <c r="AL465" i="3"/>
  <c r="AJ465" i="3"/>
  <c r="AC474" i="3"/>
  <c r="AK474" i="3"/>
  <c r="AJ474" i="3"/>
  <c r="AL474" i="3"/>
  <c r="AC482" i="3"/>
  <c r="AJ482" i="3"/>
  <c r="AL482" i="3"/>
  <c r="AK482" i="3"/>
  <c r="AC505" i="3"/>
  <c r="AL505" i="3"/>
  <c r="AJ505" i="3"/>
  <c r="AK505" i="3"/>
  <c r="AC524" i="3"/>
  <c r="AJ524" i="3"/>
  <c r="AK524" i="3"/>
  <c r="AL524" i="3"/>
  <c r="AC538" i="3"/>
  <c r="AK538" i="3"/>
  <c r="AL538" i="3"/>
  <c r="AJ538" i="3"/>
  <c r="AC546" i="3"/>
  <c r="AL546" i="3"/>
  <c r="AJ546" i="3"/>
  <c r="AK546" i="3"/>
  <c r="AC475" i="3"/>
  <c r="AL475" i="3"/>
  <c r="AJ475" i="3"/>
  <c r="AK475" i="3"/>
  <c r="AC525" i="3"/>
  <c r="AK525" i="3"/>
  <c r="AJ525" i="3"/>
  <c r="AL525" i="3"/>
  <c r="AC467" i="3"/>
  <c r="AJ467" i="3"/>
  <c r="AK467" i="3"/>
  <c r="AL467" i="3"/>
  <c r="AC484" i="3"/>
  <c r="AJ484" i="3"/>
  <c r="AL484" i="3"/>
  <c r="AK484" i="3"/>
  <c r="AC526" i="3"/>
  <c r="AL526" i="3"/>
  <c r="AJ526" i="3"/>
  <c r="AK526" i="3"/>
  <c r="AC468" i="3"/>
  <c r="AJ468" i="3"/>
  <c r="AL468" i="3"/>
  <c r="AK468" i="3"/>
  <c r="AC485" i="3"/>
  <c r="AL485" i="3"/>
  <c r="AJ485" i="3"/>
  <c r="AK485" i="3"/>
  <c r="AC527" i="3"/>
  <c r="AK527" i="3"/>
  <c r="AJ527" i="3"/>
  <c r="AL527" i="3"/>
  <c r="AC470" i="3"/>
  <c r="AK470" i="3"/>
  <c r="AJ470" i="3"/>
  <c r="AL470" i="3"/>
  <c r="AC478" i="3"/>
  <c r="AJ478" i="3"/>
  <c r="AL478" i="3"/>
  <c r="AK478" i="3"/>
  <c r="AC520" i="3"/>
  <c r="AL520" i="3"/>
  <c r="AJ520" i="3"/>
  <c r="AK520" i="3"/>
  <c r="AC542" i="3"/>
  <c r="AL542" i="3"/>
  <c r="AJ542" i="3"/>
  <c r="AK542" i="3"/>
  <c r="AC458" i="3"/>
  <c r="AK458" i="3"/>
  <c r="AL458" i="3"/>
  <c r="AJ458" i="3"/>
  <c r="AC471" i="3"/>
  <c r="AK471" i="3"/>
  <c r="AL471" i="3"/>
  <c r="AJ471" i="3"/>
  <c r="AC479" i="3"/>
  <c r="AK479" i="3"/>
  <c r="AJ479" i="3"/>
  <c r="AL479" i="3"/>
  <c r="AC487" i="3"/>
  <c r="AK487" i="3"/>
  <c r="AJ487" i="3"/>
  <c r="AL487" i="3"/>
  <c r="AC521" i="3"/>
  <c r="AJ521" i="3"/>
  <c r="AL521" i="3"/>
  <c r="AK521" i="3"/>
  <c r="AC529" i="3"/>
  <c r="AK529" i="3"/>
  <c r="AJ529" i="3"/>
  <c r="AL529" i="3"/>
  <c r="AC543" i="3"/>
  <c r="AK543" i="3"/>
  <c r="AJ543" i="3"/>
  <c r="AL543" i="3"/>
  <c r="AC462" i="3"/>
  <c r="AK462" i="3"/>
  <c r="AJ462" i="3"/>
  <c r="AL462" i="3"/>
  <c r="AC472" i="3"/>
  <c r="AJ472" i="3"/>
  <c r="AL472" i="3"/>
  <c r="AK472" i="3"/>
  <c r="AC480" i="3"/>
  <c r="AK480" i="3"/>
  <c r="AJ480" i="3"/>
  <c r="AL480" i="3"/>
  <c r="AC492" i="3"/>
  <c r="AJ492" i="3"/>
  <c r="AL492" i="3"/>
  <c r="AK492" i="3"/>
  <c r="AC522" i="3"/>
  <c r="AL522" i="3"/>
  <c r="AJ522" i="3"/>
  <c r="AK522" i="3"/>
  <c r="AC531" i="3"/>
  <c r="AL531" i="3"/>
  <c r="AK531" i="3"/>
  <c r="AJ531" i="3"/>
  <c r="AC544" i="3"/>
  <c r="AJ544" i="3"/>
  <c r="AK544" i="3"/>
  <c r="AL544" i="3"/>
  <c r="AC464" i="3"/>
  <c r="AK464" i="3"/>
  <c r="AJ464" i="3"/>
  <c r="AL464" i="3"/>
  <c r="AC473" i="3"/>
  <c r="AK473" i="3"/>
  <c r="AJ473" i="3"/>
  <c r="AL473" i="3"/>
  <c r="AC481" i="3"/>
  <c r="AK481" i="3"/>
  <c r="AL481" i="3"/>
  <c r="AJ481" i="3"/>
  <c r="AC497" i="3"/>
  <c r="AJ497" i="3"/>
  <c r="AK497" i="3"/>
  <c r="AL497" i="3"/>
  <c r="AC523" i="3"/>
  <c r="AK523" i="3"/>
  <c r="AJ523" i="3"/>
  <c r="AL523" i="3"/>
  <c r="AC545" i="3"/>
  <c r="AK545" i="3"/>
  <c r="AJ545" i="3"/>
  <c r="AL545" i="3"/>
  <c r="AA480" i="3"/>
  <c r="AB480" i="3"/>
  <c r="Z480" i="3"/>
  <c r="Z522" i="3"/>
  <c r="AA522" i="3"/>
  <c r="AB522" i="3"/>
  <c r="Z544" i="3"/>
  <c r="AA544" i="3"/>
  <c r="AB544" i="3"/>
  <c r="Z564" i="3"/>
  <c r="AA564" i="3"/>
  <c r="AB564" i="3"/>
  <c r="Z593" i="3"/>
  <c r="AA593" i="3"/>
  <c r="AB593" i="3"/>
  <c r="Z610" i="3"/>
  <c r="AA610" i="3"/>
  <c r="AB610" i="3"/>
  <c r="AA464" i="3"/>
  <c r="AB464" i="3"/>
  <c r="Z464" i="3"/>
  <c r="Z481" i="3"/>
  <c r="AA481" i="3"/>
  <c r="AB481" i="3"/>
  <c r="Z497" i="3"/>
  <c r="AA497" i="3"/>
  <c r="AB497" i="3"/>
  <c r="AA523" i="3"/>
  <c r="AB523" i="3"/>
  <c r="Z523" i="3"/>
  <c r="Z545" i="3"/>
  <c r="AA545" i="3"/>
  <c r="AB545" i="3"/>
  <c r="Z565" i="3"/>
  <c r="AA565" i="3"/>
  <c r="AB565" i="3"/>
  <c r="Z586" i="3"/>
  <c r="AA586" i="3"/>
  <c r="AB586" i="3"/>
  <c r="Z602" i="3"/>
  <c r="AA602" i="3"/>
  <c r="AB602" i="3"/>
  <c r="Z611" i="3"/>
  <c r="AA611" i="3"/>
  <c r="AB611" i="3"/>
  <c r="Z465" i="3"/>
  <c r="AA465" i="3"/>
  <c r="AB465" i="3"/>
  <c r="AA474" i="3"/>
  <c r="AB474" i="3"/>
  <c r="Z474" i="3"/>
  <c r="AA482" i="3"/>
  <c r="AB482" i="3"/>
  <c r="Z482" i="3"/>
  <c r="Z505" i="3"/>
  <c r="AA505" i="3"/>
  <c r="AB505" i="3"/>
  <c r="Z524" i="3"/>
  <c r="AA524" i="3"/>
  <c r="AB524" i="3"/>
  <c r="Z538" i="3"/>
  <c r="AA538" i="3"/>
  <c r="AB538" i="3"/>
  <c r="Z546" i="3"/>
  <c r="AA546" i="3"/>
  <c r="AB546" i="3"/>
  <c r="Z558" i="3"/>
  <c r="AA558" i="3"/>
  <c r="AB558" i="3"/>
  <c r="Z566" i="3"/>
  <c r="AA566" i="3"/>
  <c r="AB566" i="3"/>
  <c r="Z577" i="3"/>
  <c r="AA577" i="3"/>
  <c r="AB577" i="3"/>
  <c r="Z587" i="3"/>
  <c r="AA587" i="3"/>
  <c r="AB587" i="3"/>
  <c r="Z595" i="3"/>
  <c r="AA595" i="3"/>
  <c r="AB595" i="3"/>
  <c r="Z603" i="3"/>
  <c r="AA603" i="3"/>
  <c r="AB603" i="3"/>
  <c r="Z612" i="3"/>
  <c r="AA612" i="3"/>
  <c r="AB612" i="3"/>
  <c r="Z462" i="3"/>
  <c r="AA462" i="3"/>
  <c r="AB462" i="3"/>
  <c r="AB492" i="3"/>
  <c r="Z492" i="3"/>
  <c r="AA492" i="3"/>
  <c r="AA531" i="3"/>
  <c r="AB531" i="3"/>
  <c r="Z531" i="3"/>
  <c r="Z556" i="3"/>
  <c r="AA556" i="3"/>
  <c r="AB556" i="3"/>
  <c r="Z575" i="3"/>
  <c r="AA575" i="3"/>
  <c r="AB575" i="3"/>
  <c r="Z584" i="3"/>
  <c r="AA584" i="3"/>
  <c r="AB584" i="3"/>
  <c r="Z601" i="3"/>
  <c r="AA601" i="3"/>
  <c r="AB601" i="3"/>
  <c r="Z473" i="3"/>
  <c r="AA473" i="3"/>
  <c r="AB473" i="3"/>
  <c r="Z557" i="3"/>
  <c r="AA557" i="3"/>
  <c r="AB557" i="3"/>
  <c r="Z576" i="3"/>
  <c r="AA576" i="3"/>
  <c r="AB576" i="3"/>
  <c r="Z594" i="3"/>
  <c r="AA594" i="3"/>
  <c r="AB594" i="3"/>
  <c r="AA466" i="3"/>
  <c r="AB466" i="3"/>
  <c r="Z466" i="3"/>
  <c r="Z475" i="3"/>
  <c r="AA475" i="3"/>
  <c r="AB475" i="3"/>
  <c r="Z483" i="3"/>
  <c r="AA483" i="3"/>
  <c r="AB483" i="3"/>
  <c r="AA506" i="3"/>
  <c r="AB506" i="3"/>
  <c r="Z506" i="3"/>
  <c r="AA525" i="3"/>
  <c r="AB525" i="3"/>
  <c r="Z525" i="3"/>
  <c r="Z539" i="3"/>
  <c r="AA539" i="3"/>
  <c r="AB539" i="3"/>
  <c r="Z547" i="3"/>
  <c r="AA547" i="3"/>
  <c r="AB547" i="3"/>
  <c r="Z559" i="3"/>
  <c r="AA559" i="3"/>
  <c r="AB559" i="3"/>
  <c r="Z567" i="3"/>
  <c r="AA567" i="3"/>
  <c r="AB567" i="3"/>
  <c r="Z578" i="3"/>
  <c r="AA578" i="3"/>
  <c r="AB578" i="3"/>
  <c r="Z588" i="3"/>
  <c r="AA588" i="3"/>
  <c r="AB588" i="3"/>
  <c r="Z596" i="3"/>
  <c r="AA596" i="3"/>
  <c r="AB596" i="3"/>
  <c r="Z604" i="3"/>
  <c r="AA604" i="3"/>
  <c r="AB604" i="3"/>
  <c r="Z613" i="3"/>
  <c r="AA613" i="3"/>
  <c r="AB613" i="3"/>
  <c r="AA472" i="3"/>
  <c r="AB472" i="3"/>
  <c r="Z472" i="3"/>
  <c r="AA476" i="3"/>
  <c r="AB476" i="3"/>
  <c r="Z476" i="3"/>
  <c r="Z507" i="3"/>
  <c r="AA507" i="3"/>
  <c r="AB507" i="3"/>
  <c r="Z540" i="3"/>
  <c r="AA540" i="3"/>
  <c r="AB540" i="3"/>
  <c r="Z560" i="3"/>
  <c r="AA560" i="3"/>
  <c r="AB560" i="3"/>
  <c r="Z580" i="3"/>
  <c r="AA580" i="3"/>
  <c r="AB580" i="3"/>
  <c r="Z597" i="3"/>
  <c r="AA597" i="3"/>
  <c r="AB597" i="3"/>
  <c r="Z614" i="3"/>
  <c r="AA614" i="3"/>
  <c r="AB614" i="3"/>
  <c r="Z485" i="3"/>
  <c r="AA485" i="3"/>
  <c r="AB485" i="3"/>
  <c r="AA527" i="3"/>
  <c r="AB527" i="3"/>
  <c r="Z527" i="3"/>
  <c r="Z549" i="3"/>
  <c r="AA549" i="3"/>
  <c r="AB549" i="3"/>
  <c r="Z569" i="3"/>
  <c r="AA569" i="3"/>
  <c r="AB569" i="3"/>
  <c r="Z590" i="3"/>
  <c r="AA590" i="3"/>
  <c r="AB590" i="3"/>
  <c r="Z615" i="3"/>
  <c r="AA615" i="3"/>
  <c r="AB615" i="3"/>
  <c r="AA470" i="3"/>
  <c r="AB470" i="3"/>
  <c r="Z470" i="3"/>
  <c r="AA478" i="3"/>
  <c r="AB478" i="3"/>
  <c r="Z478" i="3"/>
  <c r="AA486" i="3"/>
  <c r="AB486" i="3"/>
  <c r="Z486" i="3"/>
  <c r="Z520" i="3"/>
  <c r="AA520" i="3"/>
  <c r="AB520" i="3"/>
  <c r="Z528" i="3"/>
  <c r="AA528" i="3"/>
  <c r="AB528" i="3"/>
  <c r="Z542" i="3"/>
  <c r="AA542" i="3"/>
  <c r="AB542" i="3"/>
  <c r="Z550" i="3"/>
  <c r="AA550" i="3"/>
  <c r="AB550" i="3"/>
  <c r="Z562" i="3"/>
  <c r="AA562" i="3"/>
  <c r="AB562" i="3"/>
  <c r="Z570" i="3"/>
  <c r="AA570" i="3"/>
  <c r="AB570" i="3"/>
  <c r="Z582" i="3"/>
  <c r="AA582" i="3"/>
  <c r="AB582" i="3"/>
  <c r="Z591" i="3"/>
  <c r="AA591" i="3"/>
  <c r="AB591" i="3"/>
  <c r="Z599" i="3"/>
  <c r="AA599" i="3"/>
  <c r="AB599" i="3"/>
  <c r="Z608" i="3"/>
  <c r="AA608" i="3"/>
  <c r="AB608" i="3"/>
  <c r="Z616" i="3"/>
  <c r="AA616" i="3"/>
  <c r="AB616" i="3"/>
  <c r="Z467" i="3"/>
  <c r="AA467" i="3"/>
  <c r="AB467" i="3"/>
  <c r="AA484" i="3"/>
  <c r="AB484" i="3"/>
  <c r="Z484" i="3"/>
  <c r="Z526" i="3"/>
  <c r="AA526" i="3"/>
  <c r="AB526" i="3"/>
  <c r="Z548" i="3"/>
  <c r="AA548" i="3"/>
  <c r="AB548" i="3"/>
  <c r="Z568" i="3"/>
  <c r="AA568" i="3"/>
  <c r="AB568" i="3"/>
  <c r="Z589" i="3"/>
  <c r="AA589" i="3"/>
  <c r="AB589" i="3"/>
  <c r="Z605" i="3"/>
  <c r="AA605" i="3"/>
  <c r="AB605" i="3"/>
  <c r="AA468" i="3"/>
  <c r="AB468" i="3"/>
  <c r="Z468" i="3"/>
  <c r="Z477" i="3"/>
  <c r="AA477" i="3"/>
  <c r="AB477" i="3"/>
  <c r="AA508" i="3"/>
  <c r="AB508" i="3"/>
  <c r="Z508" i="3"/>
  <c r="Z541" i="3"/>
  <c r="AA541" i="3"/>
  <c r="AB541" i="3"/>
  <c r="Z561" i="3"/>
  <c r="AA561" i="3"/>
  <c r="AB561" i="3"/>
  <c r="Z581" i="3"/>
  <c r="AA581" i="3"/>
  <c r="AB581" i="3"/>
  <c r="Z598" i="3"/>
  <c r="AA598" i="3"/>
  <c r="AB598" i="3"/>
  <c r="Z606" i="3"/>
  <c r="AA606" i="3"/>
  <c r="AB606" i="3"/>
  <c r="AA458" i="3"/>
  <c r="AB458" i="3"/>
  <c r="Z458" i="3"/>
  <c r="Z471" i="3"/>
  <c r="AA471" i="3"/>
  <c r="AB471" i="3"/>
  <c r="Z479" i="3"/>
  <c r="AA479" i="3"/>
  <c r="AB479" i="3"/>
  <c r="Z487" i="3"/>
  <c r="AA487" i="3"/>
  <c r="AB487" i="3"/>
  <c r="AA521" i="3"/>
  <c r="AB521" i="3"/>
  <c r="Z521" i="3"/>
  <c r="AA529" i="3"/>
  <c r="AB529" i="3"/>
  <c r="Z529" i="3"/>
  <c r="Z543" i="3"/>
  <c r="AA543" i="3"/>
  <c r="AB543" i="3"/>
  <c r="Z551" i="3"/>
  <c r="AA551" i="3"/>
  <c r="AB551" i="3"/>
  <c r="Z563" i="3"/>
  <c r="AA563" i="3"/>
  <c r="AB563" i="3"/>
  <c r="Z572" i="3"/>
  <c r="AA572" i="3"/>
  <c r="AB572" i="3"/>
  <c r="Z583" i="3"/>
  <c r="AA583" i="3"/>
  <c r="AB583" i="3"/>
  <c r="Z592" i="3"/>
  <c r="AA592" i="3"/>
  <c r="AB592" i="3"/>
  <c r="Z600" i="3"/>
  <c r="AA600" i="3"/>
  <c r="AB600" i="3"/>
  <c r="Z609" i="3"/>
  <c r="AA609" i="3"/>
  <c r="AB609" i="3"/>
  <c r="Z617" i="3"/>
  <c r="AA617" i="3"/>
  <c r="AB617" i="3"/>
  <c r="X551" i="3"/>
  <c r="Y551" i="3"/>
  <c r="Y572" i="3"/>
  <c r="X572" i="3"/>
  <c r="X583" i="3"/>
  <c r="Y583" i="3"/>
  <c r="X592" i="3"/>
  <c r="Y592" i="3"/>
  <c r="X600" i="3"/>
  <c r="Y600" i="3"/>
  <c r="X609" i="3"/>
  <c r="Y609" i="3"/>
  <c r="X617" i="3"/>
  <c r="Y617" i="3"/>
  <c r="Y556" i="3"/>
  <c r="X556" i="3"/>
  <c r="Y564" i="3"/>
  <c r="X564" i="3"/>
  <c r="X575" i="3"/>
  <c r="Y575" i="3"/>
  <c r="X584" i="3"/>
  <c r="Y584" i="3"/>
  <c r="X593" i="3"/>
  <c r="Y593" i="3"/>
  <c r="X601" i="3"/>
  <c r="Y601" i="3"/>
  <c r="Y610" i="3"/>
  <c r="X610" i="3"/>
  <c r="X558" i="3"/>
  <c r="Y558" i="3"/>
  <c r="X566" i="3"/>
  <c r="Y566" i="3"/>
  <c r="Y577" i="3"/>
  <c r="X577" i="3"/>
  <c r="X587" i="3"/>
  <c r="Y587" i="3"/>
  <c r="X595" i="3"/>
  <c r="Y595" i="3"/>
  <c r="X603" i="3"/>
  <c r="Y603" i="3"/>
  <c r="X612" i="3"/>
  <c r="Y612" i="3"/>
  <c r="X588" i="3"/>
  <c r="Y588" i="3"/>
  <c r="Y613" i="3"/>
  <c r="X613" i="3"/>
  <c r="X560" i="3"/>
  <c r="Y560" i="3"/>
  <c r="X568" i="3"/>
  <c r="Y568" i="3"/>
  <c r="Y589" i="3"/>
  <c r="X589" i="3"/>
  <c r="X614" i="3"/>
  <c r="Y614" i="3"/>
  <c r="Y549" i="3"/>
  <c r="X549" i="3"/>
  <c r="Y561" i="3"/>
  <c r="X561" i="3"/>
  <c r="Y569" i="3"/>
  <c r="X569" i="3"/>
  <c r="X581" i="3"/>
  <c r="Y581" i="3"/>
  <c r="X590" i="3"/>
  <c r="Y590" i="3"/>
  <c r="X598" i="3"/>
  <c r="Y598" i="3"/>
  <c r="X606" i="3"/>
  <c r="Y606" i="3"/>
  <c r="X615" i="3"/>
  <c r="Y615" i="3"/>
  <c r="X563" i="3"/>
  <c r="Y563" i="3"/>
  <c r="X547" i="3"/>
  <c r="Y547" i="3"/>
  <c r="X559" i="3"/>
  <c r="Y559" i="3"/>
  <c r="X567" i="3"/>
  <c r="Y567" i="3"/>
  <c r="X578" i="3"/>
  <c r="Y578" i="3"/>
  <c r="X596" i="3"/>
  <c r="Y596" i="3"/>
  <c r="X604" i="3"/>
  <c r="Y604" i="3"/>
  <c r="X548" i="3"/>
  <c r="Y548" i="3"/>
  <c r="Y580" i="3"/>
  <c r="X580" i="3"/>
  <c r="Y597" i="3"/>
  <c r="X597" i="3"/>
  <c r="Y605" i="3"/>
  <c r="X605" i="3"/>
  <c r="X550" i="3"/>
  <c r="Y550" i="3"/>
  <c r="X562" i="3"/>
  <c r="Y562" i="3"/>
  <c r="X570" i="3"/>
  <c r="Y570" i="3"/>
  <c r="X582" i="3"/>
  <c r="Y582" i="3"/>
  <c r="X591" i="3"/>
  <c r="Y591" i="3"/>
  <c r="X599" i="3"/>
  <c r="Y599" i="3"/>
  <c r="X608" i="3"/>
  <c r="Y608" i="3"/>
  <c r="X616" i="3"/>
  <c r="Y616" i="3"/>
  <c r="X557" i="3"/>
  <c r="Y557" i="3"/>
  <c r="X565" i="3"/>
  <c r="Y565" i="3"/>
  <c r="X576" i="3"/>
  <c r="Y576" i="3"/>
  <c r="Y586" i="3"/>
  <c r="X586" i="3"/>
  <c r="Y594" i="3"/>
  <c r="X594" i="3"/>
  <c r="Y602" i="3"/>
  <c r="X602" i="3"/>
  <c r="X611" i="3"/>
  <c r="Y611" i="3"/>
  <c r="Y464" i="3"/>
  <c r="X464" i="3"/>
  <c r="X473" i="3"/>
  <c r="Y473" i="3"/>
  <c r="X481" i="3"/>
  <c r="Y481" i="3"/>
  <c r="Y497" i="3"/>
  <c r="X497" i="3"/>
  <c r="X523" i="3"/>
  <c r="Y523" i="3"/>
  <c r="Y545" i="3"/>
  <c r="X545" i="3"/>
  <c r="X465" i="3"/>
  <c r="Y465" i="3"/>
  <c r="X474" i="3"/>
  <c r="Y474" i="3"/>
  <c r="X482" i="3"/>
  <c r="Y482" i="3"/>
  <c r="Y505" i="3"/>
  <c r="X505" i="3"/>
  <c r="Y524" i="3"/>
  <c r="X524" i="3"/>
  <c r="X538" i="3"/>
  <c r="Y538" i="3"/>
  <c r="X546" i="3"/>
  <c r="Y546" i="3"/>
  <c r="X470" i="3"/>
  <c r="Y470" i="3"/>
  <c r="X528" i="3"/>
  <c r="Y528" i="3"/>
  <c r="X471" i="3"/>
  <c r="Y471" i="3"/>
  <c r="X492" i="3"/>
  <c r="Y492" i="3"/>
  <c r="X486" i="3"/>
  <c r="Y486" i="3"/>
  <c r="Y542" i="3"/>
  <c r="X542" i="3"/>
  <c r="X458" i="3"/>
  <c r="Y458" i="3"/>
  <c r="X487" i="3"/>
  <c r="Y487" i="3"/>
  <c r="Y521" i="3"/>
  <c r="X521" i="3"/>
  <c r="Y529" i="3"/>
  <c r="X529" i="3"/>
  <c r="X543" i="3"/>
  <c r="Y543" i="3"/>
  <c r="X462" i="3"/>
  <c r="Y462" i="3"/>
  <c r="Y472" i="3"/>
  <c r="X472" i="3"/>
  <c r="Y480" i="3"/>
  <c r="X480" i="3"/>
  <c r="X531" i="3"/>
  <c r="Y531" i="3"/>
  <c r="X544" i="3"/>
  <c r="Y544" i="3"/>
  <c r="X466" i="3"/>
  <c r="Y466" i="3"/>
  <c r="X475" i="3"/>
  <c r="Y475" i="3"/>
  <c r="X483" i="3"/>
  <c r="Y483" i="3"/>
  <c r="X506" i="3"/>
  <c r="Y506" i="3"/>
  <c r="X525" i="3"/>
  <c r="Y525" i="3"/>
  <c r="X539" i="3"/>
  <c r="Y539" i="3"/>
  <c r="X467" i="3"/>
  <c r="Y467" i="3"/>
  <c r="X476" i="3"/>
  <c r="Y476" i="3"/>
  <c r="X484" i="3"/>
  <c r="Y484" i="3"/>
  <c r="X507" i="3"/>
  <c r="Y507" i="3"/>
  <c r="X526" i="3"/>
  <c r="Y526" i="3"/>
  <c r="X540" i="3"/>
  <c r="Y540" i="3"/>
  <c r="X468" i="3"/>
  <c r="Y468" i="3"/>
  <c r="X477" i="3"/>
  <c r="Y477" i="3"/>
  <c r="X485" i="3"/>
  <c r="Y485" i="3"/>
  <c r="Y508" i="3"/>
  <c r="X508" i="3"/>
  <c r="X527" i="3"/>
  <c r="Y527" i="3"/>
  <c r="X541" i="3"/>
  <c r="Y541" i="3"/>
  <c r="X478" i="3"/>
  <c r="Y478" i="3"/>
  <c r="X520" i="3"/>
  <c r="Y520" i="3"/>
  <c r="X479" i="3"/>
  <c r="Y479" i="3"/>
  <c r="X522" i="3"/>
  <c r="Y522" i="3"/>
  <c r="E465" i="3"/>
  <c r="B465" i="3"/>
  <c r="E474" i="3"/>
  <c r="B474" i="3"/>
  <c r="E482" i="3"/>
  <c r="B482" i="3"/>
  <c r="E505" i="3"/>
  <c r="B505" i="3"/>
  <c r="E524" i="3"/>
  <c r="B524" i="3"/>
  <c r="E538" i="3"/>
  <c r="B538" i="3"/>
  <c r="E546" i="3"/>
  <c r="B546" i="3"/>
  <c r="E558" i="3"/>
  <c r="B558" i="3"/>
  <c r="E566" i="3"/>
  <c r="B566" i="3"/>
  <c r="E577" i="3"/>
  <c r="B577" i="3"/>
  <c r="E587" i="3"/>
  <c r="B587" i="3"/>
  <c r="E595" i="3"/>
  <c r="B595" i="3"/>
  <c r="E603" i="3"/>
  <c r="B603" i="3"/>
  <c r="E612" i="3"/>
  <c r="B612" i="3"/>
  <c r="E473" i="3"/>
  <c r="B473" i="3"/>
  <c r="E523" i="3"/>
  <c r="B523" i="3"/>
  <c r="E545" i="3"/>
  <c r="B545" i="3"/>
  <c r="E565" i="3"/>
  <c r="B565" i="3"/>
  <c r="E586" i="3"/>
  <c r="B586" i="3"/>
  <c r="E602" i="3"/>
  <c r="B602" i="3"/>
  <c r="E475" i="3"/>
  <c r="B475" i="3"/>
  <c r="E506" i="3"/>
  <c r="B506" i="3"/>
  <c r="E525" i="3"/>
  <c r="B525" i="3"/>
  <c r="E539" i="3"/>
  <c r="B539" i="3"/>
  <c r="E547" i="3"/>
  <c r="B547" i="3"/>
  <c r="E559" i="3"/>
  <c r="B559" i="3"/>
  <c r="E567" i="3"/>
  <c r="B567" i="3"/>
  <c r="E578" i="3"/>
  <c r="B578" i="3"/>
  <c r="E588" i="3"/>
  <c r="B588" i="3"/>
  <c r="E596" i="3"/>
  <c r="B596" i="3"/>
  <c r="E604" i="3"/>
  <c r="B604" i="3"/>
  <c r="E613" i="3"/>
  <c r="B613" i="3"/>
  <c r="E532" i="3"/>
  <c r="B532" i="3"/>
  <c r="E557" i="3"/>
  <c r="B557" i="3"/>
  <c r="E576" i="3"/>
  <c r="B576" i="3"/>
  <c r="E594" i="3"/>
  <c r="B594" i="3"/>
  <c r="E611" i="3"/>
  <c r="B611" i="3"/>
  <c r="E466" i="3"/>
  <c r="B466" i="3"/>
  <c r="E483" i="3"/>
  <c r="B483" i="3"/>
  <c r="E467" i="3"/>
  <c r="B467" i="3"/>
  <c r="E476" i="3"/>
  <c r="B476" i="3"/>
  <c r="E484" i="3"/>
  <c r="B484" i="3"/>
  <c r="E507" i="3"/>
  <c r="B507" i="3"/>
  <c r="E526" i="3"/>
  <c r="B526" i="3"/>
  <c r="E540" i="3"/>
  <c r="B540" i="3"/>
  <c r="E548" i="3"/>
  <c r="B548" i="3"/>
  <c r="E560" i="3"/>
  <c r="B560" i="3"/>
  <c r="E568" i="3"/>
  <c r="B568" i="3"/>
  <c r="E580" i="3"/>
  <c r="B580" i="3"/>
  <c r="E589" i="3"/>
  <c r="B589" i="3"/>
  <c r="E597" i="3"/>
  <c r="B597" i="3"/>
  <c r="E605" i="3"/>
  <c r="B605" i="3"/>
  <c r="E614" i="3"/>
  <c r="B614" i="3"/>
  <c r="E497" i="3"/>
  <c r="B497" i="3"/>
  <c r="E485" i="3"/>
  <c r="B485" i="3"/>
  <c r="E541" i="3"/>
  <c r="B541" i="3"/>
  <c r="E569" i="3"/>
  <c r="B569" i="3"/>
  <c r="E581" i="3"/>
  <c r="B581" i="3"/>
  <c r="E606" i="3"/>
  <c r="B606" i="3"/>
  <c r="E615" i="3"/>
  <c r="B615" i="3"/>
  <c r="E470" i="3"/>
  <c r="B470" i="3"/>
  <c r="E478" i="3"/>
  <c r="B478" i="3"/>
  <c r="E486" i="3"/>
  <c r="B486" i="3"/>
  <c r="E520" i="3"/>
  <c r="B520" i="3"/>
  <c r="E528" i="3"/>
  <c r="B528" i="3"/>
  <c r="E542" i="3"/>
  <c r="B542" i="3"/>
  <c r="E550" i="3"/>
  <c r="B550" i="3"/>
  <c r="E562" i="3"/>
  <c r="B562" i="3"/>
  <c r="E570" i="3"/>
  <c r="B570" i="3"/>
  <c r="E582" i="3"/>
  <c r="B582" i="3"/>
  <c r="E591" i="3"/>
  <c r="BV591" i="3" s="1"/>
  <c r="B591" i="3"/>
  <c r="E599" i="3"/>
  <c r="B599" i="3"/>
  <c r="E608" i="3"/>
  <c r="B608" i="3"/>
  <c r="E616" i="3"/>
  <c r="B616" i="3"/>
  <c r="E464" i="3"/>
  <c r="B464" i="3"/>
  <c r="E468" i="3"/>
  <c r="B468" i="3"/>
  <c r="E508" i="3"/>
  <c r="B508" i="3"/>
  <c r="E549" i="3"/>
  <c r="B549" i="3"/>
  <c r="E598" i="3"/>
  <c r="B598" i="3"/>
  <c r="E479" i="3"/>
  <c r="B479" i="3"/>
  <c r="E521" i="3"/>
  <c r="B521" i="3"/>
  <c r="E529" i="3"/>
  <c r="B529" i="3"/>
  <c r="E543" i="3"/>
  <c r="B543" i="3"/>
  <c r="E551" i="3"/>
  <c r="B551" i="3"/>
  <c r="E563" i="3"/>
  <c r="B563" i="3"/>
  <c r="E572" i="3"/>
  <c r="B572" i="3"/>
  <c r="E583" i="3"/>
  <c r="B583" i="3"/>
  <c r="E592" i="3"/>
  <c r="B592" i="3"/>
  <c r="E600" i="3"/>
  <c r="B600" i="3"/>
  <c r="E609" i="3"/>
  <c r="B609" i="3"/>
  <c r="E617" i="3"/>
  <c r="B617" i="3"/>
  <c r="E481" i="3"/>
  <c r="B481" i="3"/>
  <c r="E477" i="3"/>
  <c r="B477" i="3"/>
  <c r="E527" i="3"/>
  <c r="B527" i="3"/>
  <c r="E561" i="3"/>
  <c r="B561" i="3"/>
  <c r="E590" i="3"/>
  <c r="B590" i="3"/>
  <c r="E458" i="3"/>
  <c r="B458" i="3"/>
  <c r="E471" i="3"/>
  <c r="B471" i="3"/>
  <c r="E487" i="3"/>
  <c r="B487" i="3"/>
  <c r="E462" i="3"/>
  <c r="B462" i="3"/>
  <c r="E472" i="3"/>
  <c r="B472" i="3"/>
  <c r="E480" i="3"/>
  <c r="B480" i="3"/>
  <c r="E492" i="3"/>
  <c r="B492" i="3"/>
  <c r="E522" i="3"/>
  <c r="B522" i="3"/>
  <c r="E531" i="3"/>
  <c r="B531" i="3"/>
  <c r="E544" i="3"/>
  <c r="B544" i="3"/>
  <c r="E556" i="3"/>
  <c r="B556" i="3"/>
  <c r="E564" i="3"/>
  <c r="B564" i="3"/>
  <c r="E575" i="3"/>
  <c r="B575" i="3"/>
  <c r="E584" i="3"/>
  <c r="B584" i="3"/>
  <c r="E593" i="3"/>
  <c r="B593" i="3"/>
  <c r="E601" i="3"/>
  <c r="B601" i="3"/>
  <c r="E610" i="3"/>
  <c r="B610" i="3"/>
  <c r="CH515" i="3"/>
  <c r="CL515" i="3" s="1"/>
  <c r="CH625" i="3"/>
  <c r="CL625" i="3" s="1"/>
  <c r="CH513" i="3"/>
  <c r="CL513" i="3" s="1"/>
  <c r="CH607" i="3"/>
  <c r="CL607" i="3" s="1"/>
  <c r="CH500" i="3"/>
  <c r="CL500" i="3" s="1"/>
  <c r="CH499" i="3"/>
  <c r="CL499" i="3" s="1"/>
  <c r="W526" i="3"/>
  <c r="V526" i="3"/>
  <c r="U526" i="3"/>
  <c r="U597" i="3"/>
  <c r="W597" i="3"/>
  <c r="V597" i="3"/>
  <c r="V508" i="3"/>
  <c r="U508" i="3"/>
  <c r="W508" i="3"/>
  <c r="V561" i="3"/>
  <c r="U561" i="3"/>
  <c r="W561" i="3"/>
  <c r="V590" i="3"/>
  <c r="U590" i="3"/>
  <c r="W590" i="3"/>
  <c r="V486" i="3"/>
  <c r="W486" i="3"/>
  <c r="U486" i="3"/>
  <c r="V458" i="3"/>
  <c r="U458" i="3"/>
  <c r="W458" i="3"/>
  <c r="V521" i="3"/>
  <c r="U521" i="3"/>
  <c r="W521" i="3"/>
  <c r="V543" i="3"/>
  <c r="U543" i="3"/>
  <c r="W543" i="3"/>
  <c r="V572" i="3"/>
  <c r="U572" i="3"/>
  <c r="W572" i="3"/>
  <c r="W600" i="3"/>
  <c r="U600" i="3"/>
  <c r="V600" i="3"/>
  <c r="V617" i="3"/>
  <c r="W617" i="3"/>
  <c r="U617" i="3"/>
  <c r="U462" i="3"/>
  <c r="W462" i="3"/>
  <c r="V462" i="3"/>
  <c r="U522" i="3"/>
  <c r="W522" i="3"/>
  <c r="V522" i="3"/>
  <c r="W544" i="3"/>
  <c r="U544" i="3"/>
  <c r="V544" i="3"/>
  <c r="U564" i="3"/>
  <c r="W564" i="3"/>
  <c r="V564" i="3"/>
  <c r="W584" i="3"/>
  <c r="U584" i="3"/>
  <c r="V584" i="3"/>
  <c r="V610" i="3"/>
  <c r="U610" i="3"/>
  <c r="W610" i="3"/>
  <c r="V464" i="3"/>
  <c r="U464" i="3"/>
  <c r="W464" i="3"/>
  <c r="U481" i="3"/>
  <c r="W481" i="3"/>
  <c r="V481" i="3"/>
  <c r="V557" i="3"/>
  <c r="U557" i="3"/>
  <c r="W557" i="3"/>
  <c r="V576" i="3"/>
  <c r="W576" i="3"/>
  <c r="U576" i="3"/>
  <c r="V594" i="3"/>
  <c r="U594" i="3"/>
  <c r="W594" i="3"/>
  <c r="U465" i="3"/>
  <c r="W465" i="3"/>
  <c r="V465" i="3"/>
  <c r="U474" i="3"/>
  <c r="W474" i="3"/>
  <c r="V474" i="3"/>
  <c r="V482" i="3"/>
  <c r="U482" i="3"/>
  <c r="W482" i="3"/>
  <c r="U505" i="3"/>
  <c r="W505" i="3"/>
  <c r="V505" i="3"/>
  <c r="U524" i="3"/>
  <c r="W524" i="3"/>
  <c r="V524" i="3"/>
  <c r="U538" i="3"/>
  <c r="W538" i="3"/>
  <c r="V538" i="3"/>
  <c r="U546" i="3"/>
  <c r="W546" i="3"/>
  <c r="V546" i="3"/>
  <c r="U558" i="3"/>
  <c r="W558" i="3"/>
  <c r="V558" i="3"/>
  <c r="U566" i="3"/>
  <c r="W566" i="3"/>
  <c r="V566" i="3"/>
  <c r="U577" i="3"/>
  <c r="W577" i="3"/>
  <c r="V577" i="3"/>
  <c r="V587" i="3"/>
  <c r="W587" i="3"/>
  <c r="U587" i="3"/>
  <c r="W595" i="3"/>
  <c r="U595" i="3"/>
  <c r="V595" i="3"/>
  <c r="V603" i="3"/>
  <c r="W603" i="3"/>
  <c r="U603" i="3"/>
  <c r="W612" i="3"/>
  <c r="V612" i="3"/>
  <c r="U612" i="3"/>
  <c r="V467" i="3"/>
  <c r="W467" i="3"/>
  <c r="U467" i="3"/>
  <c r="W560" i="3"/>
  <c r="U560" i="3"/>
  <c r="V560" i="3"/>
  <c r="V477" i="3"/>
  <c r="U477" i="3"/>
  <c r="W477" i="3"/>
  <c r="W541" i="3"/>
  <c r="V541" i="3"/>
  <c r="U541" i="3"/>
  <c r="V581" i="3"/>
  <c r="U581" i="3"/>
  <c r="W581" i="3"/>
  <c r="U606" i="3"/>
  <c r="W606" i="3"/>
  <c r="V606" i="3"/>
  <c r="W520" i="3"/>
  <c r="V520" i="3"/>
  <c r="U520" i="3"/>
  <c r="V466" i="3"/>
  <c r="U466" i="3"/>
  <c r="W466" i="3"/>
  <c r="V475" i="3"/>
  <c r="W475" i="3"/>
  <c r="U475" i="3"/>
  <c r="W483" i="3"/>
  <c r="U483" i="3"/>
  <c r="V483" i="3"/>
  <c r="V506" i="3"/>
  <c r="U506" i="3"/>
  <c r="W506" i="3"/>
  <c r="V525" i="3"/>
  <c r="U525" i="3"/>
  <c r="W525" i="3"/>
  <c r="V539" i="3"/>
  <c r="U539" i="3"/>
  <c r="W539" i="3"/>
  <c r="W547" i="3"/>
  <c r="U547" i="3"/>
  <c r="V547" i="3"/>
  <c r="V559" i="3"/>
  <c r="U559" i="3"/>
  <c r="W559" i="3"/>
  <c r="V567" i="3"/>
  <c r="U567" i="3"/>
  <c r="W567" i="3"/>
  <c r="W578" i="3"/>
  <c r="V578" i="3"/>
  <c r="U578" i="3"/>
  <c r="U588" i="3"/>
  <c r="W588" i="3"/>
  <c r="V588" i="3"/>
  <c r="V596" i="3"/>
  <c r="U596" i="3"/>
  <c r="W596" i="3"/>
  <c r="U604" i="3"/>
  <c r="W604" i="3"/>
  <c r="V604" i="3"/>
  <c r="V613" i="3"/>
  <c r="U613" i="3"/>
  <c r="W613" i="3"/>
  <c r="W507" i="3"/>
  <c r="U507" i="3"/>
  <c r="V507" i="3"/>
  <c r="V568" i="3"/>
  <c r="W568" i="3"/>
  <c r="U568" i="3"/>
  <c r="U614" i="3"/>
  <c r="W614" i="3"/>
  <c r="V614" i="3"/>
  <c r="V484" i="3"/>
  <c r="U484" i="3"/>
  <c r="W484" i="3"/>
  <c r="V527" i="3"/>
  <c r="U527" i="3"/>
  <c r="W527" i="3"/>
  <c r="U540" i="3"/>
  <c r="W540" i="3"/>
  <c r="V540" i="3"/>
  <c r="V589" i="3"/>
  <c r="W589" i="3"/>
  <c r="U589" i="3"/>
  <c r="V468" i="3"/>
  <c r="U468" i="3"/>
  <c r="W468" i="3"/>
  <c r="U549" i="3"/>
  <c r="V549" i="3"/>
  <c r="W549" i="3"/>
  <c r="V598" i="3"/>
  <c r="U598" i="3"/>
  <c r="W598" i="3"/>
  <c r="U528" i="3"/>
  <c r="W528" i="3"/>
  <c r="V528" i="3"/>
  <c r="U478" i="3"/>
  <c r="W478" i="3"/>
  <c r="V478" i="3"/>
  <c r="U542" i="3"/>
  <c r="W542" i="3"/>
  <c r="V542" i="3"/>
  <c r="V570" i="3"/>
  <c r="U570" i="3"/>
  <c r="W570" i="3"/>
  <c r="U591" i="3"/>
  <c r="W591" i="3"/>
  <c r="V591" i="3"/>
  <c r="V608" i="3"/>
  <c r="U608" i="3"/>
  <c r="W608" i="3"/>
  <c r="U487" i="3"/>
  <c r="W487" i="3"/>
  <c r="V487" i="3"/>
  <c r="V592" i="3"/>
  <c r="W592" i="3"/>
  <c r="U592" i="3"/>
  <c r="U476" i="3"/>
  <c r="W476" i="3"/>
  <c r="V476" i="3"/>
  <c r="V548" i="3"/>
  <c r="U548" i="3"/>
  <c r="W548" i="3"/>
  <c r="U580" i="3"/>
  <c r="W580" i="3"/>
  <c r="V580" i="3"/>
  <c r="U485" i="3"/>
  <c r="W485" i="3"/>
  <c r="V485" i="3"/>
  <c r="U569" i="3"/>
  <c r="W569" i="3"/>
  <c r="V569" i="3"/>
  <c r="V615" i="3"/>
  <c r="U615" i="3"/>
  <c r="W615" i="3"/>
  <c r="W470" i="3"/>
  <c r="V470" i="3"/>
  <c r="U470" i="3"/>
  <c r="V550" i="3"/>
  <c r="U550" i="3"/>
  <c r="W550" i="3"/>
  <c r="U562" i="3"/>
  <c r="W562" i="3"/>
  <c r="V562" i="3"/>
  <c r="U582" i="3"/>
  <c r="W582" i="3"/>
  <c r="V582" i="3"/>
  <c r="U599" i="3"/>
  <c r="W599" i="3"/>
  <c r="V599" i="3"/>
  <c r="U616" i="3"/>
  <c r="W616" i="3"/>
  <c r="V616" i="3"/>
  <c r="V479" i="3"/>
  <c r="U479" i="3"/>
  <c r="W479" i="3"/>
  <c r="U563" i="3"/>
  <c r="V563" i="3"/>
  <c r="W563" i="3"/>
  <c r="V609" i="3"/>
  <c r="W609" i="3"/>
  <c r="U609" i="3"/>
  <c r="V480" i="3"/>
  <c r="U480" i="3"/>
  <c r="W480" i="3"/>
  <c r="V605" i="3"/>
  <c r="W605" i="3"/>
  <c r="U605" i="3"/>
  <c r="V471" i="3"/>
  <c r="U471" i="3"/>
  <c r="W471" i="3"/>
  <c r="V529" i="3"/>
  <c r="U529" i="3"/>
  <c r="W529" i="3"/>
  <c r="U551" i="3"/>
  <c r="W551" i="3"/>
  <c r="V551" i="3"/>
  <c r="V583" i="3"/>
  <c r="U583" i="3"/>
  <c r="W583" i="3"/>
  <c r="U472" i="3"/>
  <c r="W472" i="3"/>
  <c r="V472" i="3"/>
  <c r="U492" i="3"/>
  <c r="W492" i="3"/>
  <c r="V492" i="3"/>
  <c r="W531" i="3"/>
  <c r="U531" i="3"/>
  <c r="V531" i="3"/>
  <c r="V556" i="3"/>
  <c r="U556" i="3"/>
  <c r="W556" i="3"/>
  <c r="U575" i="3"/>
  <c r="W575" i="3"/>
  <c r="V575" i="3"/>
  <c r="U593" i="3"/>
  <c r="W593" i="3"/>
  <c r="V593" i="3"/>
  <c r="V601" i="3"/>
  <c r="U601" i="3"/>
  <c r="W601" i="3"/>
  <c r="V473" i="3"/>
  <c r="U473" i="3"/>
  <c r="W473" i="3"/>
  <c r="V497" i="3"/>
  <c r="U497" i="3"/>
  <c r="W497" i="3"/>
  <c r="V523" i="3"/>
  <c r="W523" i="3"/>
  <c r="U523" i="3"/>
  <c r="V545" i="3"/>
  <c r="U545" i="3"/>
  <c r="W545" i="3"/>
  <c r="V565" i="3"/>
  <c r="U565" i="3"/>
  <c r="W565" i="3"/>
  <c r="U586" i="3"/>
  <c r="W586" i="3"/>
  <c r="V586" i="3"/>
  <c r="U602" i="3"/>
  <c r="W602" i="3"/>
  <c r="V602" i="3"/>
  <c r="U611" i="3"/>
  <c r="W611" i="3"/>
  <c r="V611" i="3"/>
  <c r="T527" i="3"/>
  <c r="P527" i="3"/>
  <c r="R527" i="3"/>
  <c r="S527" i="3"/>
  <c r="N527" i="3"/>
  <c r="O527" i="3"/>
  <c r="Q527" i="3"/>
  <c r="L527" i="3"/>
  <c r="M527" i="3"/>
  <c r="J527" i="3"/>
  <c r="G527" i="3"/>
  <c r="H527" i="3"/>
  <c r="I527" i="3"/>
  <c r="K527" i="3"/>
  <c r="F527" i="3"/>
  <c r="O522" i="3"/>
  <c r="P522" i="3"/>
  <c r="S522" i="3"/>
  <c r="N522" i="3"/>
  <c r="Q522" i="3"/>
  <c r="R522" i="3"/>
  <c r="T522" i="3"/>
  <c r="K522" i="3"/>
  <c r="L522" i="3"/>
  <c r="I522" i="3"/>
  <c r="G522" i="3"/>
  <c r="M522" i="3"/>
  <c r="H522" i="3"/>
  <c r="F522" i="3"/>
  <c r="J522" i="3"/>
  <c r="N473" i="3"/>
  <c r="O473" i="3"/>
  <c r="P473" i="3"/>
  <c r="Q473" i="3"/>
  <c r="R473" i="3"/>
  <c r="S473" i="3"/>
  <c r="T473" i="3"/>
  <c r="M473" i="3"/>
  <c r="K473" i="3"/>
  <c r="J473" i="3"/>
  <c r="F473" i="3"/>
  <c r="H473" i="3"/>
  <c r="L473" i="3"/>
  <c r="G473" i="3"/>
  <c r="I473" i="3"/>
  <c r="P497" i="3"/>
  <c r="Q497" i="3"/>
  <c r="R497" i="3"/>
  <c r="S497" i="3"/>
  <c r="T497" i="3"/>
  <c r="N497" i="3"/>
  <c r="O497" i="3"/>
  <c r="M497" i="3"/>
  <c r="I497" i="3"/>
  <c r="J497" i="3"/>
  <c r="K497" i="3"/>
  <c r="H497" i="3"/>
  <c r="G497" i="3"/>
  <c r="F497" i="3"/>
  <c r="L497" i="3"/>
  <c r="P523" i="3"/>
  <c r="Q523" i="3"/>
  <c r="N523" i="3"/>
  <c r="O523" i="3"/>
  <c r="T523" i="3"/>
  <c r="R523" i="3"/>
  <c r="S523" i="3"/>
  <c r="I523" i="3"/>
  <c r="J523" i="3"/>
  <c r="M523" i="3"/>
  <c r="H523" i="3"/>
  <c r="K523" i="3"/>
  <c r="G523" i="3"/>
  <c r="F523" i="3"/>
  <c r="L523" i="3"/>
  <c r="Q545" i="3"/>
  <c r="R545" i="3"/>
  <c r="N545" i="3"/>
  <c r="T545" i="3"/>
  <c r="O545" i="3"/>
  <c r="P545" i="3"/>
  <c r="S545" i="3"/>
  <c r="L545" i="3"/>
  <c r="K545" i="3"/>
  <c r="J545" i="3"/>
  <c r="H545" i="3"/>
  <c r="I545" i="3"/>
  <c r="M545" i="3"/>
  <c r="F545" i="3"/>
  <c r="G545" i="3"/>
  <c r="Q557" i="3"/>
  <c r="R557" i="3"/>
  <c r="S557" i="3"/>
  <c r="O557" i="3"/>
  <c r="P557" i="3"/>
  <c r="T557" i="3"/>
  <c r="N557" i="3"/>
  <c r="L557" i="3"/>
  <c r="K557" i="3"/>
  <c r="J557" i="3"/>
  <c r="H557" i="3"/>
  <c r="G557" i="3"/>
  <c r="F557" i="3"/>
  <c r="I557" i="3"/>
  <c r="M557" i="3"/>
  <c r="R565" i="3"/>
  <c r="O565" i="3"/>
  <c r="P565" i="3"/>
  <c r="N565" i="3"/>
  <c r="Q565" i="3"/>
  <c r="S565" i="3"/>
  <c r="T565" i="3"/>
  <c r="J565" i="3"/>
  <c r="L565" i="3"/>
  <c r="K565" i="3"/>
  <c r="I565" i="3"/>
  <c r="H565" i="3"/>
  <c r="F565" i="3"/>
  <c r="M565" i="3"/>
  <c r="G565" i="3"/>
  <c r="T576" i="3"/>
  <c r="N576" i="3"/>
  <c r="O576" i="3"/>
  <c r="P576" i="3"/>
  <c r="Q576" i="3"/>
  <c r="R576" i="3"/>
  <c r="S576" i="3"/>
  <c r="L576" i="3"/>
  <c r="I576" i="3"/>
  <c r="G576" i="3"/>
  <c r="M576" i="3"/>
  <c r="K576" i="3"/>
  <c r="J576" i="3"/>
  <c r="F576" i="3"/>
  <c r="H576" i="3"/>
  <c r="O586" i="3"/>
  <c r="P586" i="3"/>
  <c r="N586" i="3"/>
  <c r="Q586" i="3"/>
  <c r="R586" i="3"/>
  <c r="S586" i="3"/>
  <c r="T586" i="3"/>
  <c r="K586" i="3"/>
  <c r="M586" i="3"/>
  <c r="I586" i="3"/>
  <c r="H586" i="3"/>
  <c r="F586" i="3"/>
  <c r="G586" i="3"/>
  <c r="J586" i="3"/>
  <c r="L586" i="3"/>
  <c r="O594" i="3"/>
  <c r="P594" i="3"/>
  <c r="N594" i="3"/>
  <c r="Q594" i="3"/>
  <c r="R594" i="3"/>
  <c r="S594" i="3"/>
  <c r="T594" i="3"/>
  <c r="K594" i="3"/>
  <c r="M594" i="3"/>
  <c r="I594" i="3"/>
  <c r="J594" i="3"/>
  <c r="H594" i="3"/>
  <c r="F594" i="3"/>
  <c r="L594" i="3"/>
  <c r="G594" i="3"/>
  <c r="O602" i="3"/>
  <c r="N602" i="3"/>
  <c r="P602" i="3"/>
  <c r="Q602" i="3"/>
  <c r="R602" i="3"/>
  <c r="S602" i="3"/>
  <c r="T602" i="3"/>
  <c r="K602" i="3"/>
  <c r="M602" i="3"/>
  <c r="I602" i="3"/>
  <c r="J602" i="3"/>
  <c r="L602" i="3"/>
  <c r="H602" i="3"/>
  <c r="F602" i="3"/>
  <c r="G602" i="3"/>
  <c r="O611" i="3"/>
  <c r="N611" i="3"/>
  <c r="P611" i="3"/>
  <c r="Q611" i="3"/>
  <c r="R611" i="3"/>
  <c r="S611" i="3"/>
  <c r="T611" i="3"/>
  <c r="K611" i="3"/>
  <c r="M611" i="3"/>
  <c r="J611" i="3"/>
  <c r="I611" i="3"/>
  <c r="H611" i="3"/>
  <c r="F611" i="3"/>
  <c r="G611" i="3"/>
  <c r="L611" i="3"/>
  <c r="N465" i="3"/>
  <c r="O465" i="3"/>
  <c r="P465" i="3"/>
  <c r="Q465" i="3"/>
  <c r="R465" i="3"/>
  <c r="S465" i="3"/>
  <c r="T465" i="3"/>
  <c r="M465" i="3"/>
  <c r="K465" i="3"/>
  <c r="F465" i="3"/>
  <c r="J465" i="3"/>
  <c r="H465" i="3"/>
  <c r="I465" i="3"/>
  <c r="G465" i="3"/>
  <c r="L465" i="3"/>
  <c r="N474" i="3"/>
  <c r="O474" i="3"/>
  <c r="P474" i="3"/>
  <c r="Q474" i="3"/>
  <c r="R474" i="3"/>
  <c r="S474" i="3"/>
  <c r="T474" i="3"/>
  <c r="J474" i="3"/>
  <c r="L474" i="3"/>
  <c r="I474" i="3"/>
  <c r="M474" i="3"/>
  <c r="G474" i="3"/>
  <c r="H474" i="3"/>
  <c r="F474" i="3"/>
  <c r="K474" i="3"/>
  <c r="N482" i="3"/>
  <c r="O482" i="3"/>
  <c r="P482" i="3"/>
  <c r="Q482" i="3"/>
  <c r="R482" i="3"/>
  <c r="S482" i="3"/>
  <c r="T482" i="3"/>
  <c r="J482" i="3"/>
  <c r="L482" i="3"/>
  <c r="I482" i="3"/>
  <c r="M482" i="3"/>
  <c r="K482" i="3"/>
  <c r="G482" i="3"/>
  <c r="H482" i="3"/>
  <c r="F482" i="3"/>
  <c r="P505" i="3"/>
  <c r="Q505" i="3"/>
  <c r="N505" i="3"/>
  <c r="R505" i="3"/>
  <c r="S505" i="3"/>
  <c r="O505" i="3"/>
  <c r="T505" i="3"/>
  <c r="M505" i="3"/>
  <c r="I505" i="3"/>
  <c r="J505" i="3"/>
  <c r="K505" i="3"/>
  <c r="H505" i="3"/>
  <c r="G505" i="3"/>
  <c r="L505" i="3"/>
  <c r="F505" i="3"/>
  <c r="Q524" i="3"/>
  <c r="R524" i="3"/>
  <c r="O524" i="3"/>
  <c r="S524" i="3"/>
  <c r="T524" i="3"/>
  <c r="N524" i="3"/>
  <c r="P524" i="3"/>
  <c r="M524" i="3"/>
  <c r="H524" i="3"/>
  <c r="L524" i="3"/>
  <c r="J524" i="3"/>
  <c r="I524" i="3"/>
  <c r="K524" i="3"/>
  <c r="G524" i="3"/>
  <c r="F524" i="3"/>
  <c r="R538" i="3"/>
  <c r="S538" i="3"/>
  <c r="P538" i="3"/>
  <c r="T538" i="3"/>
  <c r="Q538" i="3"/>
  <c r="N538" i="3"/>
  <c r="O538" i="3"/>
  <c r="M538" i="3"/>
  <c r="K538" i="3"/>
  <c r="J538" i="3"/>
  <c r="G538" i="3"/>
  <c r="I538" i="3"/>
  <c r="L538" i="3"/>
  <c r="H538" i="3"/>
  <c r="F538" i="3"/>
  <c r="R546" i="3"/>
  <c r="S546" i="3"/>
  <c r="N546" i="3"/>
  <c r="P546" i="3"/>
  <c r="Q546" i="3"/>
  <c r="O546" i="3"/>
  <c r="T546" i="3"/>
  <c r="M546" i="3"/>
  <c r="L546" i="3"/>
  <c r="K546" i="3"/>
  <c r="H546" i="3"/>
  <c r="G546" i="3"/>
  <c r="J546" i="3"/>
  <c r="I546" i="3"/>
  <c r="F546" i="3"/>
  <c r="R558" i="3"/>
  <c r="S558" i="3"/>
  <c r="N558" i="3"/>
  <c r="O558" i="3"/>
  <c r="P558" i="3"/>
  <c r="Q558" i="3"/>
  <c r="T558" i="3"/>
  <c r="M558" i="3"/>
  <c r="L558" i="3"/>
  <c r="I558" i="3"/>
  <c r="K558" i="3"/>
  <c r="G558" i="3"/>
  <c r="F558" i="3"/>
  <c r="H558" i="3"/>
  <c r="J558" i="3"/>
  <c r="S566" i="3"/>
  <c r="O566" i="3"/>
  <c r="Q566" i="3"/>
  <c r="R566" i="3"/>
  <c r="P566" i="3"/>
  <c r="T566" i="3"/>
  <c r="N566" i="3"/>
  <c r="M566" i="3"/>
  <c r="K566" i="3"/>
  <c r="I566" i="3"/>
  <c r="G566" i="3"/>
  <c r="L566" i="3"/>
  <c r="H566" i="3"/>
  <c r="F566" i="3"/>
  <c r="J566" i="3"/>
  <c r="O577" i="3"/>
  <c r="P577" i="3"/>
  <c r="S577" i="3"/>
  <c r="T577" i="3"/>
  <c r="N577" i="3"/>
  <c r="Q577" i="3"/>
  <c r="R577" i="3"/>
  <c r="K577" i="3"/>
  <c r="M577" i="3"/>
  <c r="J577" i="3"/>
  <c r="I577" i="3"/>
  <c r="H577" i="3"/>
  <c r="F577" i="3"/>
  <c r="L577" i="3"/>
  <c r="G577" i="3"/>
  <c r="N587" i="3"/>
  <c r="P587" i="3"/>
  <c r="Q587" i="3"/>
  <c r="T587" i="3"/>
  <c r="O587" i="3"/>
  <c r="R587" i="3"/>
  <c r="S587" i="3"/>
  <c r="J587" i="3"/>
  <c r="L587" i="3"/>
  <c r="G587" i="3"/>
  <c r="K587" i="3"/>
  <c r="M587" i="3"/>
  <c r="I587" i="3"/>
  <c r="F587" i="3"/>
  <c r="H587" i="3"/>
  <c r="N595" i="3"/>
  <c r="P595" i="3"/>
  <c r="Q595" i="3"/>
  <c r="O595" i="3"/>
  <c r="R595" i="3"/>
  <c r="S595" i="3"/>
  <c r="T595" i="3"/>
  <c r="J595" i="3"/>
  <c r="L595" i="3"/>
  <c r="M595" i="3"/>
  <c r="G595" i="3"/>
  <c r="K595" i="3"/>
  <c r="H595" i="3"/>
  <c r="I595" i="3"/>
  <c r="F595" i="3"/>
  <c r="P603" i="3"/>
  <c r="O603" i="3"/>
  <c r="Q603" i="3"/>
  <c r="R603" i="3"/>
  <c r="S603" i="3"/>
  <c r="T603" i="3"/>
  <c r="N603" i="3"/>
  <c r="J603" i="3"/>
  <c r="L603" i="3"/>
  <c r="M603" i="3"/>
  <c r="K603" i="3"/>
  <c r="G603" i="3"/>
  <c r="I603" i="3"/>
  <c r="F603" i="3"/>
  <c r="H603" i="3"/>
  <c r="P612" i="3"/>
  <c r="N612" i="3"/>
  <c r="O612" i="3"/>
  <c r="Q612" i="3"/>
  <c r="R612" i="3"/>
  <c r="S612" i="3"/>
  <c r="T612" i="3"/>
  <c r="J612" i="3"/>
  <c r="L612" i="3"/>
  <c r="K612" i="3"/>
  <c r="M612" i="3"/>
  <c r="G612" i="3"/>
  <c r="H612" i="3"/>
  <c r="I612" i="3"/>
  <c r="F612" i="3"/>
  <c r="N466" i="3"/>
  <c r="O466" i="3"/>
  <c r="P466" i="3"/>
  <c r="Q466" i="3"/>
  <c r="R466" i="3"/>
  <c r="S466" i="3"/>
  <c r="T466" i="3"/>
  <c r="M466" i="3"/>
  <c r="J466" i="3"/>
  <c r="L466" i="3"/>
  <c r="K466" i="3"/>
  <c r="G466" i="3"/>
  <c r="I466" i="3"/>
  <c r="F466" i="3"/>
  <c r="H466" i="3"/>
  <c r="O475" i="3"/>
  <c r="P475" i="3"/>
  <c r="Q475" i="3"/>
  <c r="R475" i="3"/>
  <c r="S475" i="3"/>
  <c r="T475" i="3"/>
  <c r="N475" i="3"/>
  <c r="M475" i="3"/>
  <c r="K475" i="3"/>
  <c r="L475" i="3"/>
  <c r="H475" i="3"/>
  <c r="J475" i="3"/>
  <c r="I475" i="3"/>
  <c r="F475" i="3"/>
  <c r="G475" i="3"/>
  <c r="O483" i="3"/>
  <c r="P483" i="3"/>
  <c r="Q483" i="3"/>
  <c r="R483" i="3"/>
  <c r="S483" i="3"/>
  <c r="T483" i="3"/>
  <c r="N483" i="3"/>
  <c r="K483" i="3"/>
  <c r="H483" i="3"/>
  <c r="L483" i="3"/>
  <c r="F483" i="3"/>
  <c r="G483" i="3"/>
  <c r="J483" i="3"/>
  <c r="M483" i="3"/>
  <c r="I483" i="3"/>
  <c r="Q506" i="3"/>
  <c r="R506" i="3"/>
  <c r="S506" i="3"/>
  <c r="P506" i="3"/>
  <c r="T506" i="3"/>
  <c r="N506" i="3"/>
  <c r="O506" i="3"/>
  <c r="L506" i="3"/>
  <c r="K506" i="3"/>
  <c r="J506" i="3"/>
  <c r="H506" i="3"/>
  <c r="M506" i="3"/>
  <c r="G506" i="3"/>
  <c r="I506" i="3"/>
  <c r="F506" i="3"/>
  <c r="R525" i="3"/>
  <c r="S525" i="3"/>
  <c r="T525" i="3"/>
  <c r="N525" i="3"/>
  <c r="O525" i="3"/>
  <c r="P525" i="3"/>
  <c r="Q525" i="3"/>
  <c r="H525" i="3"/>
  <c r="I525" i="3"/>
  <c r="L525" i="3"/>
  <c r="K525" i="3"/>
  <c r="G525" i="3"/>
  <c r="J525" i="3"/>
  <c r="M525" i="3"/>
  <c r="F525" i="3"/>
  <c r="S539" i="3"/>
  <c r="T539" i="3"/>
  <c r="N539" i="3"/>
  <c r="O539" i="3"/>
  <c r="P539" i="3"/>
  <c r="Q539" i="3"/>
  <c r="R539" i="3"/>
  <c r="L539" i="3"/>
  <c r="I539" i="3"/>
  <c r="H539" i="3"/>
  <c r="M539" i="3"/>
  <c r="K539" i="3"/>
  <c r="J539" i="3"/>
  <c r="G539" i="3"/>
  <c r="F539" i="3"/>
  <c r="S547" i="3"/>
  <c r="T547" i="3"/>
  <c r="Q547" i="3"/>
  <c r="N547" i="3"/>
  <c r="O547" i="3"/>
  <c r="P547" i="3"/>
  <c r="R547" i="3"/>
  <c r="M547" i="3"/>
  <c r="J547" i="3"/>
  <c r="G547" i="3"/>
  <c r="H547" i="3"/>
  <c r="L547" i="3"/>
  <c r="K547" i="3"/>
  <c r="I547" i="3"/>
  <c r="F547" i="3"/>
  <c r="S559" i="3"/>
  <c r="T559" i="3"/>
  <c r="O559" i="3"/>
  <c r="Q559" i="3"/>
  <c r="R559" i="3"/>
  <c r="N559" i="3"/>
  <c r="P559" i="3"/>
  <c r="M559" i="3"/>
  <c r="L559" i="3"/>
  <c r="K559" i="3"/>
  <c r="J559" i="3"/>
  <c r="I559" i="3"/>
  <c r="H559" i="3"/>
  <c r="F559" i="3"/>
  <c r="G559" i="3"/>
  <c r="T567" i="3"/>
  <c r="Q567" i="3"/>
  <c r="S567" i="3"/>
  <c r="N567" i="3"/>
  <c r="O567" i="3"/>
  <c r="P567" i="3"/>
  <c r="R567" i="3"/>
  <c r="M567" i="3"/>
  <c r="L567" i="3"/>
  <c r="K567" i="3"/>
  <c r="J567" i="3"/>
  <c r="H567" i="3"/>
  <c r="G567" i="3"/>
  <c r="I567" i="3"/>
  <c r="F567" i="3"/>
  <c r="N578" i="3"/>
  <c r="P578" i="3"/>
  <c r="Q578" i="3"/>
  <c r="O578" i="3"/>
  <c r="R578" i="3"/>
  <c r="S578" i="3"/>
  <c r="T578" i="3"/>
  <c r="J578" i="3"/>
  <c r="L578" i="3"/>
  <c r="K578" i="3"/>
  <c r="M578" i="3"/>
  <c r="G578" i="3"/>
  <c r="H578" i="3"/>
  <c r="I578" i="3"/>
  <c r="F578" i="3"/>
  <c r="O588" i="3"/>
  <c r="Q588" i="3"/>
  <c r="R588" i="3"/>
  <c r="N588" i="3"/>
  <c r="P588" i="3"/>
  <c r="S588" i="3"/>
  <c r="T588" i="3"/>
  <c r="K588" i="3"/>
  <c r="I588" i="3"/>
  <c r="L588" i="3"/>
  <c r="H588" i="3"/>
  <c r="G588" i="3"/>
  <c r="M588" i="3"/>
  <c r="F588" i="3"/>
  <c r="J588" i="3"/>
  <c r="Q596" i="3"/>
  <c r="S596" i="3"/>
  <c r="T596" i="3"/>
  <c r="N596" i="3"/>
  <c r="O596" i="3"/>
  <c r="P596" i="3"/>
  <c r="R596" i="3"/>
  <c r="K596" i="3"/>
  <c r="I596" i="3"/>
  <c r="M596" i="3"/>
  <c r="H596" i="3"/>
  <c r="G596" i="3"/>
  <c r="L596" i="3"/>
  <c r="F596" i="3"/>
  <c r="J596" i="3"/>
  <c r="Q604" i="3"/>
  <c r="R604" i="3"/>
  <c r="S604" i="3"/>
  <c r="T604" i="3"/>
  <c r="N604" i="3"/>
  <c r="O604" i="3"/>
  <c r="P604" i="3"/>
  <c r="K604" i="3"/>
  <c r="L604" i="3"/>
  <c r="I604" i="3"/>
  <c r="H604" i="3"/>
  <c r="G604" i="3"/>
  <c r="M604" i="3"/>
  <c r="J604" i="3"/>
  <c r="F604" i="3"/>
  <c r="Q613" i="3"/>
  <c r="P613" i="3"/>
  <c r="R613" i="3"/>
  <c r="S613" i="3"/>
  <c r="T613" i="3"/>
  <c r="N613" i="3"/>
  <c r="O613" i="3"/>
  <c r="K613" i="3"/>
  <c r="L613" i="3"/>
  <c r="I613" i="3"/>
  <c r="M613" i="3"/>
  <c r="J613" i="3"/>
  <c r="H613" i="3"/>
  <c r="G613" i="3"/>
  <c r="F613" i="3"/>
  <c r="Q485" i="3"/>
  <c r="R485" i="3"/>
  <c r="S485" i="3"/>
  <c r="T485" i="3"/>
  <c r="N485" i="3"/>
  <c r="O485" i="3"/>
  <c r="P485" i="3"/>
  <c r="L485" i="3"/>
  <c r="J485" i="3"/>
  <c r="I485" i="3"/>
  <c r="H485" i="3"/>
  <c r="K485" i="3"/>
  <c r="M485" i="3"/>
  <c r="G485" i="3"/>
  <c r="F485" i="3"/>
  <c r="N549" i="3"/>
  <c r="O549" i="3"/>
  <c r="Q549" i="3"/>
  <c r="R549" i="3"/>
  <c r="P549" i="3"/>
  <c r="S549" i="3"/>
  <c r="T549" i="3"/>
  <c r="K549" i="3"/>
  <c r="M549" i="3"/>
  <c r="I549" i="3"/>
  <c r="F549" i="3"/>
  <c r="J549" i="3"/>
  <c r="G549" i="3"/>
  <c r="L549" i="3"/>
  <c r="H549" i="3"/>
  <c r="Q581" i="3"/>
  <c r="S581" i="3"/>
  <c r="T581" i="3"/>
  <c r="P581" i="3"/>
  <c r="R581" i="3"/>
  <c r="N581" i="3"/>
  <c r="O581" i="3"/>
  <c r="L581" i="3"/>
  <c r="K581" i="3"/>
  <c r="J581" i="3"/>
  <c r="I581" i="3"/>
  <c r="M581" i="3"/>
  <c r="H581" i="3"/>
  <c r="F581" i="3"/>
  <c r="G581" i="3"/>
  <c r="S606" i="3"/>
  <c r="N606" i="3"/>
  <c r="O606" i="3"/>
  <c r="P606" i="3"/>
  <c r="Q606" i="3"/>
  <c r="R606" i="3"/>
  <c r="T606" i="3"/>
  <c r="L606" i="3"/>
  <c r="J606" i="3"/>
  <c r="I606" i="3"/>
  <c r="G606" i="3"/>
  <c r="K606" i="3"/>
  <c r="F606" i="3"/>
  <c r="M606" i="3"/>
  <c r="H606" i="3"/>
  <c r="R486" i="3"/>
  <c r="S486" i="3"/>
  <c r="T486" i="3"/>
  <c r="N486" i="3"/>
  <c r="O486" i="3"/>
  <c r="P486" i="3"/>
  <c r="Q486" i="3"/>
  <c r="M486" i="3"/>
  <c r="I486" i="3"/>
  <c r="K486" i="3"/>
  <c r="H486" i="3"/>
  <c r="J486" i="3"/>
  <c r="G486" i="3"/>
  <c r="L486" i="3"/>
  <c r="F486" i="3"/>
  <c r="N542" i="3"/>
  <c r="O542" i="3"/>
  <c r="T542" i="3"/>
  <c r="P542" i="3"/>
  <c r="Q542" i="3"/>
  <c r="R542" i="3"/>
  <c r="S542" i="3"/>
  <c r="J542" i="3"/>
  <c r="L542" i="3"/>
  <c r="K542" i="3"/>
  <c r="I542" i="3"/>
  <c r="M542" i="3"/>
  <c r="G542" i="3"/>
  <c r="H542" i="3"/>
  <c r="F542" i="3"/>
  <c r="N562" i="3"/>
  <c r="O562" i="3"/>
  <c r="P562" i="3"/>
  <c r="R562" i="3"/>
  <c r="S562" i="3"/>
  <c r="Q562" i="3"/>
  <c r="T562" i="3"/>
  <c r="J562" i="3"/>
  <c r="L562" i="3"/>
  <c r="M562" i="3"/>
  <c r="G562" i="3"/>
  <c r="I562" i="3"/>
  <c r="H562" i="3"/>
  <c r="K562" i="3"/>
  <c r="F562" i="3"/>
  <c r="R591" i="3"/>
  <c r="T591" i="3"/>
  <c r="Q591" i="3"/>
  <c r="S591" i="3"/>
  <c r="N591" i="3"/>
  <c r="O591" i="3"/>
  <c r="P591" i="3"/>
  <c r="M591" i="3"/>
  <c r="L591" i="3"/>
  <c r="I591" i="3"/>
  <c r="J591" i="3"/>
  <c r="G591" i="3"/>
  <c r="F591" i="3"/>
  <c r="H591" i="3"/>
  <c r="K591" i="3"/>
  <c r="T599" i="3"/>
  <c r="P599" i="3"/>
  <c r="Q599" i="3"/>
  <c r="R599" i="3"/>
  <c r="S599" i="3"/>
  <c r="N599" i="3"/>
  <c r="O599" i="3"/>
  <c r="M599" i="3"/>
  <c r="I599" i="3"/>
  <c r="K599" i="3"/>
  <c r="J599" i="3"/>
  <c r="G599" i="3"/>
  <c r="L599" i="3"/>
  <c r="H599" i="3"/>
  <c r="F599" i="3"/>
  <c r="T616" i="3"/>
  <c r="N616" i="3"/>
  <c r="O616" i="3"/>
  <c r="P616" i="3"/>
  <c r="Q616" i="3"/>
  <c r="R616" i="3"/>
  <c r="S616" i="3"/>
  <c r="M616" i="3"/>
  <c r="K616" i="3"/>
  <c r="J616" i="3"/>
  <c r="G616" i="3"/>
  <c r="H616" i="3"/>
  <c r="I616" i="3"/>
  <c r="L616" i="3"/>
  <c r="F616" i="3"/>
  <c r="S471" i="3"/>
  <c r="T471" i="3"/>
  <c r="N471" i="3"/>
  <c r="O471" i="3"/>
  <c r="P471" i="3"/>
  <c r="Q471" i="3"/>
  <c r="R471" i="3"/>
  <c r="J471" i="3"/>
  <c r="L471" i="3"/>
  <c r="M471" i="3"/>
  <c r="I471" i="3"/>
  <c r="H471" i="3"/>
  <c r="K471" i="3"/>
  <c r="G471" i="3"/>
  <c r="F471" i="3"/>
  <c r="N521" i="3"/>
  <c r="O521" i="3"/>
  <c r="P521" i="3"/>
  <c r="R521" i="3"/>
  <c r="S521" i="3"/>
  <c r="Q521" i="3"/>
  <c r="T521" i="3"/>
  <c r="J521" i="3"/>
  <c r="L521" i="3"/>
  <c r="G521" i="3"/>
  <c r="K521" i="3"/>
  <c r="H521" i="3"/>
  <c r="F521" i="3"/>
  <c r="M521" i="3"/>
  <c r="I521" i="3"/>
  <c r="P563" i="3"/>
  <c r="R563" i="3"/>
  <c r="T563" i="3"/>
  <c r="N563" i="3"/>
  <c r="O563" i="3"/>
  <c r="Q563" i="3"/>
  <c r="S563" i="3"/>
  <c r="K563" i="3"/>
  <c r="I563" i="3"/>
  <c r="L563" i="3"/>
  <c r="H563" i="3"/>
  <c r="M563" i="3"/>
  <c r="G563" i="3"/>
  <c r="F563" i="3"/>
  <c r="J563" i="3"/>
  <c r="S592" i="3"/>
  <c r="N592" i="3"/>
  <c r="O592" i="3"/>
  <c r="P592" i="3"/>
  <c r="Q592" i="3"/>
  <c r="R592" i="3"/>
  <c r="T592" i="3"/>
  <c r="M592" i="3"/>
  <c r="L592" i="3"/>
  <c r="K592" i="3"/>
  <c r="J592" i="3"/>
  <c r="I592" i="3"/>
  <c r="H592" i="3"/>
  <c r="F592" i="3"/>
  <c r="G592" i="3"/>
  <c r="Q609" i="3"/>
  <c r="R609" i="3"/>
  <c r="S609" i="3"/>
  <c r="T609" i="3"/>
  <c r="N609" i="3"/>
  <c r="O609" i="3"/>
  <c r="P609" i="3"/>
  <c r="M609" i="3"/>
  <c r="J609" i="3"/>
  <c r="H609" i="3"/>
  <c r="I609" i="3"/>
  <c r="G609" i="3"/>
  <c r="K609" i="3"/>
  <c r="F609" i="3"/>
  <c r="L609" i="3"/>
  <c r="S462" i="3"/>
  <c r="T462" i="3"/>
  <c r="N462" i="3"/>
  <c r="O462" i="3"/>
  <c r="P462" i="3"/>
  <c r="Q462" i="3"/>
  <c r="R462" i="3"/>
  <c r="L462" i="3"/>
  <c r="J462" i="3"/>
  <c r="M462" i="3"/>
  <c r="I462" i="3"/>
  <c r="F462" i="3"/>
  <c r="G462" i="3"/>
  <c r="K462" i="3"/>
  <c r="H462" i="3"/>
  <c r="T480" i="3"/>
  <c r="N480" i="3"/>
  <c r="O480" i="3"/>
  <c r="P480" i="3"/>
  <c r="Q480" i="3"/>
  <c r="R480" i="3"/>
  <c r="S480" i="3"/>
  <c r="L480" i="3"/>
  <c r="G480" i="3"/>
  <c r="M480" i="3"/>
  <c r="K480" i="3"/>
  <c r="H480" i="3"/>
  <c r="I480" i="3"/>
  <c r="F480" i="3"/>
  <c r="J480" i="3"/>
  <c r="P544" i="3"/>
  <c r="Q544" i="3"/>
  <c r="R544" i="3"/>
  <c r="T544" i="3"/>
  <c r="N544" i="3"/>
  <c r="O544" i="3"/>
  <c r="S544" i="3"/>
  <c r="I544" i="3"/>
  <c r="J544" i="3"/>
  <c r="M544" i="3"/>
  <c r="L544" i="3"/>
  <c r="H544" i="3"/>
  <c r="K544" i="3"/>
  <c r="F544" i="3"/>
  <c r="G544" i="3"/>
  <c r="Q564" i="3"/>
  <c r="T564" i="3"/>
  <c r="N564" i="3"/>
  <c r="P564" i="3"/>
  <c r="R564" i="3"/>
  <c r="S564" i="3"/>
  <c r="O564" i="3"/>
  <c r="J564" i="3"/>
  <c r="L564" i="3"/>
  <c r="H564" i="3"/>
  <c r="K564" i="3"/>
  <c r="I564" i="3"/>
  <c r="F564" i="3"/>
  <c r="M564" i="3"/>
  <c r="G564" i="3"/>
  <c r="T584" i="3"/>
  <c r="N584" i="3"/>
  <c r="O584" i="3"/>
  <c r="P584" i="3"/>
  <c r="Q584" i="3"/>
  <c r="R584" i="3"/>
  <c r="S584" i="3"/>
  <c r="L584" i="3"/>
  <c r="G584" i="3"/>
  <c r="K584" i="3"/>
  <c r="J584" i="3"/>
  <c r="I584" i="3"/>
  <c r="M584" i="3"/>
  <c r="H584" i="3"/>
  <c r="F584" i="3"/>
  <c r="N601" i="3"/>
  <c r="T601" i="3"/>
  <c r="O601" i="3"/>
  <c r="P601" i="3"/>
  <c r="Q601" i="3"/>
  <c r="R601" i="3"/>
  <c r="S601" i="3"/>
  <c r="L601" i="3"/>
  <c r="G601" i="3"/>
  <c r="I601" i="3"/>
  <c r="K601" i="3"/>
  <c r="J601" i="3"/>
  <c r="F601" i="3"/>
  <c r="H601" i="3"/>
  <c r="M601" i="3"/>
  <c r="N610" i="3"/>
  <c r="S610" i="3"/>
  <c r="T610" i="3"/>
  <c r="O610" i="3"/>
  <c r="P610" i="3"/>
  <c r="Q610" i="3"/>
  <c r="R610" i="3"/>
  <c r="L610" i="3"/>
  <c r="K610" i="3"/>
  <c r="I610" i="3"/>
  <c r="G610" i="3"/>
  <c r="M610" i="3"/>
  <c r="F610" i="3"/>
  <c r="J610" i="3"/>
  <c r="H610" i="3"/>
  <c r="T464" i="3"/>
  <c r="N464" i="3"/>
  <c r="O464" i="3"/>
  <c r="P464" i="3"/>
  <c r="Q464" i="3"/>
  <c r="R464" i="3"/>
  <c r="S464" i="3"/>
  <c r="L464" i="3"/>
  <c r="K464" i="3"/>
  <c r="I464" i="3"/>
  <c r="G464" i="3"/>
  <c r="J464" i="3"/>
  <c r="H464" i="3"/>
  <c r="M464" i="3"/>
  <c r="F464" i="3"/>
  <c r="N481" i="3"/>
  <c r="O481" i="3"/>
  <c r="P481" i="3"/>
  <c r="Q481" i="3"/>
  <c r="R481" i="3"/>
  <c r="S481" i="3"/>
  <c r="T481" i="3"/>
  <c r="M481" i="3"/>
  <c r="K481" i="3"/>
  <c r="J481" i="3"/>
  <c r="H481" i="3"/>
  <c r="F481" i="3"/>
  <c r="I481" i="3"/>
  <c r="L481" i="3"/>
  <c r="G481" i="3"/>
  <c r="O467" i="3"/>
  <c r="P467" i="3"/>
  <c r="Q467" i="3"/>
  <c r="R467" i="3"/>
  <c r="S467" i="3"/>
  <c r="T467" i="3"/>
  <c r="N467" i="3"/>
  <c r="K467" i="3"/>
  <c r="M467" i="3"/>
  <c r="H467" i="3"/>
  <c r="L467" i="3"/>
  <c r="F467" i="3"/>
  <c r="G467" i="3"/>
  <c r="I467" i="3"/>
  <c r="J467" i="3"/>
  <c r="P476" i="3"/>
  <c r="Q476" i="3"/>
  <c r="R476" i="3"/>
  <c r="S476" i="3"/>
  <c r="T476" i="3"/>
  <c r="N476" i="3"/>
  <c r="O476" i="3"/>
  <c r="I476" i="3"/>
  <c r="J476" i="3"/>
  <c r="K476" i="3"/>
  <c r="M476" i="3"/>
  <c r="G476" i="3"/>
  <c r="H476" i="3"/>
  <c r="F476" i="3"/>
  <c r="L476" i="3"/>
  <c r="P484" i="3"/>
  <c r="Q484" i="3"/>
  <c r="R484" i="3"/>
  <c r="S484" i="3"/>
  <c r="T484" i="3"/>
  <c r="N484" i="3"/>
  <c r="O484" i="3"/>
  <c r="M484" i="3"/>
  <c r="I484" i="3"/>
  <c r="J484" i="3"/>
  <c r="K484" i="3"/>
  <c r="L484" i="3"/>
  <c r="H484" i="3"/>
  <c r="F484" i="3"/>
  <c r="G484" i="3"/>
  <c r="R507" i="3"/>
  <c r="S507" i="3"/>
  <c r="N507" i="3"/>
  <c r="O507" i="3"/>
  <c r="P507" i="3"/>
  <c r="Q507" i="3"/>
  <c r="T507" i="3"/>
  <c r="M507" i="3"/>
  <c r="I507" i="3"/>
  <c r="J507" i="3"/>
  <c r="L507" i="3"/>
  <c r="G507" i="3"/>
  <c r="H507" i="3"/>
  <c r="F507" i="3"/>
  <c r="K507" i="3"/>
  <c r="S526" i="3"/>
  <c r="T526" i="3"/>
  <c r="O526" i="3"/>
  <c r="P526" i="3"/>
  <c r="Q526" i="3"/>
  <c r="R526" i="3"/>
  <c r="N526" i="3"/>
  <c r="M526" i="3"/>
  <c r="L526" i="3"/>
  <c r="K526" i="3"/>
  <c r="J526" i="3"/>
  <c r="I526" i="3"/>
  <c r="G526" i="3"/>
  <c r="F526" i="3"/>
  <c r="H526" i="3"/>
  <c r="T540" i="3"/>
  <c r="N540" i="3"/>
  <c r="P540" i="3"/>
  <c r="Q540" i="3"/>
  <c r="O540" i="3"/>
  <c r="R540" i="3"/>
  <c r="S540" i="3"/>
  <c r="L540" i="3"/>
  <c r="M540" i="3"/>
  <c r="I540" i="3"/>
  <c r="G540" i="3"/>
  <c r="H540" i="3"/>
  <c r="J540" i="3"/>
  <c r="F540" i="3"/>
  <c r="K540" i="3"/>
  <c r="T548" i="3"/>
  <c r="N548" i="3"/>
  <c r="O548" i="3"/>
  <c r="Q548" i="3"/>
  <c r="R548" i="3"/>
  <c r="S548" i="3"/>
  <c r="P548" i="3"/>
  <c r="L548" i="3"/>
  <c r="K548" i="3"/>
  <c r="H548" i="3"/>
  <c r="G548" i="3"/>
  <c r="M548" i="3"/>
  <c r="I548" i="3"/>
  <c r="J548" i="3"/>
  <c r="F548" i="3"/>
  <c r="T560" i="3"/>
  <c r="R560" i="3"/>
  <c r="N560" i="3"/>
  <c r="O560" i="3"/>
  <c r="P560" i="3"/>
  <c r="Q560" i="3"/>
  <c r="S560" i="3"/>
  <c r="L560" i="3"/>
  <c r="G560" i="3"/>
  <c r="M560" i="3"/>
  <c r="K560" i="3"/>
  <c r="I560" i="3"/>
  <c r="H560" i="3"/>
  <c r="J560" i="3"/>
  <c r="F560" i="3"/>
  <c r="S568" i="3"/>
  <c r="N568" i="3"/>
  <c r="Q568" i="3"/>
  <c r="R568" i="3"/>
  <c r="T568" i="3"/>
  <c r="O568" i="3"/>
  <c r="P568" i="3"/>
  <c r="L568" i="3"/>
  <c r="G568" i="3"/>
  <c r="J568" i="3"/>
  <c r="I568" i="3"/>
  <c r="M568" i="3"/>
  <c r="K568" i="3"/>
  <c r="H568" i="3"/>
  <c r="F568" i="3"/>
  <c r="P580" i="3"/>
  <c r="R580" i="3"/>
  <c r="S580" i="3"/>
  <c r="N580" i="3"/>
  <c r="O580" i="3"/>
  <c r="Q580" i="3"/>
  <c r="T580" i="3"/>
  <c r="J580" i="3"/>
  <c r="M580" i="3"/>
  <c r="I580" i="3"/>
  <c r="H580" i="3"/>
  <c r="G580" i="3"/>
  <c r="L580" i="3"/>
  <c r="F580" i="3"/>
  <c r="K580" i="3"/>
  <c r="P589" i="3"/>
  <c r="R589" i="3"/>
  <c r="S589" i="3"/>
  <c r="T589" i="3"/>
  <c r="N589" i="3"/>
  <c r="O589" i="3"/>
  <c r="Q589" i="3"/>
  <c r="J589" i="3"/>
  <c r="M589" i="3"/>
  <c r="I589" i="3"/>
  <c r="H589" i="3"/>
  <c r="G589" i="3"/>
  <c r="K589" i="3"/>
  <c r="L589" i="3"/>
  <c r="F589" i="3"/>
  <c r="R597" i="3"/>
  <c r="N597" i="3"/>
  <c r="O597" i="3"/>
  <c r="P597" i="3"/>
  <c r="Q597" i="3"/>
  <c r="S597" i="3"/>
  <c r="T597" i="3"/>
  <c r="J597" i="3"/>
  <c r="K597" i="3"/>
  <c r="M597" i="3"/>
  <c r="H597" i="3"/>
  <c r="I597" i="3"/>
  <c r="L597" i="3"/>
  <c r="G597" i="3"/>
  <c r="F597" i="3"/>
  <c r="R605" i="3"/>
  <c r="T605" i="3"/>
  <c r="N605" i="3"/>
  <c r="O605" i="3"/>
  <c r="P605" i="3"/>
  <c r="Q605" i="3"/>
  <c r="S605" i="3"/>
  <c r="J605" i="3"/>
  <c r="M605" i="3"/>
  <c r="H605" i="3"/>
  <c r="K605" i="3"/>
  <c r="G605" i="3"/>
  <c r="L605" i="3"/>
  <c r="F605" i="3"/>
  <c r="I605" i="3"/>
  <c r="R614" i="3"/>
  <c r="S614" i="3"/>
  <c r="T614" i="3"/>
  <c r="N614" i="3"/>
  <c r="O614" i="3"/>
  <c r="P614" i="3"/>
  <c r="Q614" i="3"/>
  <c r="J614" i="3"/>
  <c r="M614" i="3"/>
  <c r="I614" i="3"/>
  <c r="H614" i="3"/>
  <c r="L614" i="3"/>
  <c r="F614" i="3"/>
  <c r="G614" i="3"/>
  <c r="K614" i="3"/>
  <c r="Q477" i="3"/>
  <c r="R477" i="3"/>
  <c r="S477" i="3"/>
  <c r="T477" i="3"/>
  <c r="N477" i="3"/>
  <c r="O477" i="3"/>
  <c r="P477" i="3"/>
  <c r="M477" i="3"/>
  <c r="L477" i="3"/>
  <c r="H477" i="3"/>
  <c r="I477" i="3"/>
  <c r="K477" i="3"/>
  <c r="G477" i="3"/>
  <c r="F477" i="3"/>
  <c r="J477" i="3"/>
  <c r="N541" i="3"/>
  <c r="Q541" i="3"/>
  <c r="S541" i="3"/>
  <c r="T541" i="3"/>
  <c r="O541" i="3"/>
  <c r="P541" i="3"/>
  <c r="R541" i="3"/>
  <c r="M541" i="3"/>
  <c r="K541" i="3"/>
  <c r="J541" i="3"/>
  <c r="F541" i="3"/>
  <c r="H541" i="3"/>
  <c r="G541" i="3"/>
  <c r="I541" i="3"/>
  <c r="L541" i="3"/>
  <c r="N569" i="3"/>
  <c r="O569" i="3"/>
  <c r="P569" i="3"/>
  <c r="Q569" i="3"/>
  <c r="R569" i="3"/>
  <c r="S569" i="3"/>
  <c r="T569" i="3"/>
  <c r="K569" i="3"/>
  <c r="M569" i="3"/>
  <c r="I569" i="3"/>
  <c r="J569" i="3"/>
  <c r="H569" i="3"/>
  <c r="F569" i="3"/>
  <c r="L569" i="3"/>
  <c r="G569" i="3"/>
  <c r="S598" i="3"/>
  <c r="N598" i="3"/>
  <c r="O598" i="3"/>
  <c r="P598" i="3"/>
  <c r="Q598" i="3"/>
  <c r="R598" i="3"/>
  <c r="T598" i="3"/>
  <c r="J598" i="3"/>
  <c r="L598" i="3"/>
  <c r="K598" i="3"/>
  <c r="H598" i="3"/>
  <c r="M598" i="3"/>
  <c r="G598" i="3"/>
  <c r="F598" i="3"/>
  <c r="I598" i="3"/>
  <c r="R478" i="3"/>
  <c r="S478" i="3"/>
  <c r="T478" i="3"/>
  <c r="N478" i="3"/>
  <c r="O478" i="3"/>
  <c r="P478" i="3"/>
  <c r="Q478" i="3"/>
  <c r="I478" i="3"/>
  <c r="J478" i="3"/>
  <c r="M478" i="3"/>
  <c r="G478" i="3"/>
  <c r="K478" i="3"/>
  <c r="H478" i="3"/>
  <c r="F478" i="3"/>
  <c r="L478" i="3"/>
  <c r="N528" i="3"/>
  <c r="S528" i="3"/>
  <c r="R528" i="3"/>
  <c r="T528" i="3"/>
  <c r="M528" i="3"/>
  <c r="O528" i="3"/>
  <c r="P528" i="3"/>
  <c r="Q528" i="3"/>
  <c r="K528" i="3"/>
  <c r="J528" i="3"/>
  <c r="I528" i="3"/>
  <c r="F528" i="3"/>
  <c r="H528" i="3"/>
  <c r="L528" i="3"/>
  <c r="G528" i="3"/>
  <c r="N570" i="3"/>
  <c r="P570" i="3"/>
  <c r="Q570" i="3"/>
  <c r="R570" i="3"/>
  <c r="S570" i="3"/>
  <c r="T570" i="3"/>
  <c r="O570" i="3"/>
  <c r="J570" i="3"/>
  <c r="L570" i="3"/>
  <c r="M570" i="3"/>
  <c r="K570" i="3"/>
  <c r="G570" i="3"/>
  <c r="I570" i="3"/>
  <c r="H570" i="3"/>
  <c r="F570" i="3"/>
  <c r="Q458" i="3"/>
  <c r="R458" i="3"/>
  <c r="S458" i="3"/>
  <c r="T458" i="3"/>
  <c r="N458" i="3"/>
  <c r="O458" i="3"/>
  <c r="P458" i="3"/>
  <c r="J458" i="3"/>
  <c r="H458" i="3"/>
  <c r="L458" i="3"/>
  <c r="G458" i="3"/>
  <c r="K458" i="3"/>
  <c r="I458" i="3"/>
  <c r="M458" i="3"/>
  <c r="F458" i="3"/>
  <c r="S487" i="3"/>
  <c r="T487" i="3"/>
  <c r="N487" i="3"/>
  <c r="O487" i="3"/>
  <c r="P487" i="3"/>
  <c r="Q487" i="3"/>
  <c r="R487" i="3"/>
  <c r="L487" i="3"/>
  <c r="I487" i="3"/>
  <c r="J487" i="3"/>
  <c r="M487" i="3"/>
  <c r="K487" i="3"/>
  <c r="F487" i="3"/>
  <c r="G487" i="3"/>
  <c r="H487" i="3"/>
  <c r="O543" i="3"/>
  <c r="P543" i="3"/>
  <c r="Q543" i="3"/>
  <c r="R543" i="3"/>
  <c r="S543" i="3"/>
  <c r="T543" i="3"/>
  <c r="N543" i="3"/>
  <c r="K543" i="3"/>
  <c r="L543" i="3"/>
  <c r="I543" i="3"/>
  <c r="G543" i="3"/>
  <c r="J543" i="3"/>
  <c r="M543" i="3"/>
  <c r="H543" i="3"/>
  <c r="F543" i="3"/>
  <c r="S583" i="3"/>
  <c r="N583" i="3"/>
  <c r="P583" i="3"/>
  <c r="Q583" i="3"/>
  <c r="R583" i="3"/>
  <c r="T583" i="3"/>
  <c r="O583" i="3"/>
  <c r="M583" i="3"/>
  <c r="J583" i="3"/>
  <c r="L583" i="3"/>
  <c r="H583" i="3"/>
  <c r="I583" i="3"/>
  <c r="G583" i="3"/>
  <c r="F583" i="3"/>
  <c r="K583" i="3"/>
  <c r="R600" i="3"/>
  <c r="S600" i="3"/>
  <c r="T600" i="3"/>
  <c r="N600" i="3"/>
  <c r="O600" i="3"/>
  <c r="P600" i="3"/>
  <c r="Q600" i="3"/>
  <c r="M600" i="3"/>
  <c r="L600" i="3"/>
  <c r="K600" i="3"/>
  <c r="J600" i="3"/>
  <c r="H600" i="3"/>
  <c r="G600" i="3"/>
  <c r="F600" i="3"/>
  <c r="I600" i="3"/>
  <c r="P556" i="3"/>
  <c r="Q556" i="3"/>
  <c r="N556" i="3"/>
  <c r="R556" i="3"/>
  <c r="S556" i="3"/>
  <c r="O556" i="3"/>
  <c r="T556" i="3"/>
  <c r="J556" i="3"/>
  <c r="M556" i="3"/>
  <c r="I556" i="3"/>
  <c r="K556" i="3"/>
  <c r="G556" i="3"/>
  <c r="F556" i="3"/>
  <c r="L556" i="3"/>
  <c r="H556" i="3"/>
  <c r="S479" i="3"/>
  <c r="T479" i="3"/>
  <c r="N479" i="3"/>
  <c r="O479" i="3"/>
  <c r="P479" i="3"/>
  <c r="Q479" i="3"/>
  <c r="R479" i="3"/>
  <c r="M479" i="3"/>
  <c r="K479" i="3"/>
  <c r="J479" i="3"/>
  <c r="L479" i="3"/>
  <c r="H479" i="3"/>
  <c r="G479" i="3"/>
  <c r="F479" i="3"/>
  <c r="I479" i="3"/>
  <c r="N529" i="3"/>
  <c r="O529" i="3"/>
  <c r="P529" i="3"/>
  <c r="Q529" i="3"/>
  <c r="R529" i="3"/>
  <c r="S529" i="3"/>
  <c r="T529" i="3"/>
  <c r="J529" i="3"/>
  <c r="L529" i="3"/>
  <c r="K529" i="3"/>
  <c r="M529" i="3"/>
  <c r="G529" i="3"/>
  <c r="F529" i="3"/>
  <c r="I529" i="3"/>
  <c r="H529" i="3"/>
  <c r="P572" i="3"/>
  <c r="R572" i="3"/>
  <c r="S572" i="3"/>
  <c r="O572" i="3"/>
  <c r="Q572" i="3"/>
  <c r="T572" i="3"/>
  <c r="N572" i="3"/>
  <c r="J572" i="3"/>
  <c r="M572" i="3"/>
  <c r="K572" i="3"/>
  <c r="H572" i="3"/>
  <c r="F572" i="3"/>
  <c r="L572" i="3"/>
  <c r="G572" i="3"/>
  <c r="I572" i="3"/>
  <c r="P617" i="3"/>
  <c r="Q617" i="3"/>
  <c r="R617" i="3"/>
  <c r="S617" i="3"/>
  <c r="T617" i="3"/>
  <c r="N617" i="3"/>
  <c r="O617" i="3"/>
  <c r="M617" i="3"/>
  <c r="L617" i="3"/>
  <c r="K617" i="3"/>
  <c r="H617" i="3"/>
  <c r="G617" i="3"/>
  <c r="J617" i="3"/>
  <c r="I617" i="3"/>
  <c r="F617" i="3"/>
  <c r="T472" i="3"/>
  <c r="N472" i="3"/>
  <c r="O472" i="3"/>
  <c r="P472" i="3"/>
  <c r="Q472" i="3"/>
  <c r="R472" i="3"/>
  <c r="S472" i="3"/>
  <c r="L472" i="3"/>
  <c r="K472" i="3"/>
  <c r="I472" i="3"/>
  <c r="G472" i="3"/>
  <c r="H472" i="3"/>
  <c r="F472" i="3"/>
  <c r="M472" i="3"/>
  <c r="J472" i="3"/>
  <c r="O492" i="3"/>
  <c r="P492" i="3"/>
  <c r="Q492" i="3"/>
  <c r="R492" i="3"/>
  <c r="S492" i="3"/>
  <c r="T492" i="3"/>
  <c r="N492" i="3"/>
  <c r="K492" i="3"/>
  <c r="J492" i="3"/>
  <c r="H492" i="3"/>
  <c r="L492" i="3"/>
  <c r="F492" i="3"/>
  <c r="M492" i="3"/>
  <c r="G492" i="3"/>
  <c r="I492" i="3"/>
  <c r="P531" i="3"/>
  <c r="Q531" i="3"/>
  <c r="T531" i="3"/>
  <c r="O531" i="3"/>
  <c r="R531" i="3"/>
  <c r="S531" i="3"/>
  <c r="N531" i="3"/>
  <c r="I531" i="3"/>
  <c r="J531" i="3"/>
  <c r="K531" i="3"/>
  <c r="H531" i="3"/>
  <c r="M531" i="3"/>
  <c r="L531" i="3"/>
  <c r="G531" i="3"/>
  <c r="F531" i="3"/>
  <c r="S575" i="3"/>
  <c r="N575" i="3"/>
  <c r="T575" i="3"/>
  <c r="O575" i="3"/>
  <c r="P575" i="3"/>
  <c r="Q575" i="3"/>
  <c r="R575" i="3"/>
  <c r="M575" i="3"/>
  <c r="L575" i="3"/>
  <c r="J575" i="3"/>
  <c r="H575" i="3"/>
  <c r="K575" i="3"/>
  <c r="G575" i="3"/>
  <c r="F575" i="3"/>
  <c r="I575" i="3"/>
  <c r="T593" i="3"/>
  <c r="N593" i="3"/>
  <c r="O593" i="3"/>
  <c r="Q593" i="3"/>
  <c r="R593" i="3"/>
  <c r="S593" i="3"/>
  <c r="P593" i="3"/>
  <c r="L593" i="3"/>
  <c r="G593" i="3"/>
  <c r="K593" i="3"/>
  <c r="I593" i="3"/>
  <c r="F593" i="3"/>
  <c r="M593" i="3"/>
  <c r="J593" i="3"/>
  <c r="H593" i="3"/>
  <c r="P468" i="3"/>
  <c r="Q468" i="3"/>
  <c r="R468" i="3"/>
  <c r="S468" i="3"/>
  <c r="T468" i="3"/>
  <c r="N468" i="3"/>
  <c r="O468" i="3"/>
  <c r="I468" i="3"/>
  <c r="M468" i="3"/>
  <c r="J468" i="3"/>
  <c r="L468" i="3"/>
  <c r="K468" i="3"/>
  <c r="G468" i="3"/>
  <c r="F468" i="3"/>
  <c r="H468" i="3"/>
  <c r="S508" i="3"/>
  <c r="T508" i="3"/>
  <c r="O508" i="3"/>
  <c r="Q508" i="3"/>
  <c r="R508" i="3"/>
  <c r="N508" i="3"/>
  <c r="P508" i="3"/>
  <c r="M508" i="3"/>
  <c r="L508" i="3"/>
  <c r="K508" i="3"/>
  <c r="J508" i="3"/>
  <c r="H508" i="3"/>
  <c r="F508" i="3"/>
  <c r="I508" i="3"/>
  <c r="G508" i="3"/>
  <c r="N561" i="3"/>
  <c r="O561" i="3"/>
  <c r="P561" i="3"/>
  <c r="T561" i="3"/>
  <c r="Q561" i="3"/>
  <c r="R561" i="3"/>
  <c r="S561" i="3"/>
  <c r="K561" i="3"/>
  <c r="M561" i="3"/>
  <c r="I561" i="3"/>
  <c r="H561" i="3"/>
  <c r="F561" i="3"/>
  <c r="J561" i="3"/>
  <c r="G561" i="3"/>
  <c r="L561" i="3"/>
  <c r="Q590" i="3"/>
  <c r="S590" i="3"/>
  <c r="T590" i="3"/>
  <c r="N590" i="3"/>
  <c r="O590" i="3"/>
  <c r="P590" i="3"/>
  <c r="R590" i="3"/>
  <c r="L590" i="3"/>
  <c r="K590" i="3"/>
  <c r="J590" i="3"/>
  <c r="M590" i="3"/>
  <c r="I590" i="3"/>
  <c r="G590" i="3"/>
  <c r="H590" i="3"/>
  <c r="F590" i="3"/>
  <c r="S615" i="3"/>
  <c r="N615" i="3"/>
  <c r="O615" i="3"/>
  <c r="P615" i="3"/>
  <c r="Q615" i="3"/>
  <c r="R615" i="3"/>
  <c r="T615" i="3"/>
  <c r="L615" i="3"/>
  <c r="K615" i="3"/>
  <c r="J615" i="3"/>
  <c r="M615" i="3"/>
  <c r="I615" i="3"/>
  <c r="H615" i="3"/>
  <c r="F615" i="3"/>
  <c r="G615" i="3"/>
  <c r="R470" i="3"/>
  <c r="S470" i="3"/>
  <c r="T470" i="3"/>
  <c r="N470" i="3"/>
  <c r="O470" i="3"/>
  <c r="P470" i="3"/>
  <c r="Q470" i="3"/>
  <c r="I470" i="3"/>
  <c r="M470" i="3"/>
  <c r="L470" i="3"/>
  <c r="K470" i="3"/>
  <c r="J470" i="3"/>
  <c r="G470" i="3"/>
  <c r="F470" i="3"/>
  <c r="H470" i="3"/>
  <c r="N520" i="3"/>
  <c r="O520" i="3"/>
  <c r="P520" i="3"/>
  <c r="M520" i="3"/>
  <c r="Q520" i="3"/>
  <c r="R520" i="3"/>
  <c r="S520" i="3"/>
  <c r="T520" i="3"/>
  <c r="K520" i="3"/>
  <c r="F520" i="3"/>
  <c r="I520" i="3"/>
  <c r="G520" i="3"/>
  <c r="H520" i="3"/>
  <c r="J520" i="3"/>
  <c r="L520" i="3"/>
  <c r="N550" i="3"/>
  <c r="O550" i="3"/>
  <c r="R550" i="3"/>
  <c r="T550" i="3"/>
  <c r="S550" i="3"/>
  <c r="P550" i="3"/>
  <c r="Q550" i="3"/>
  <c r="J550" i="3"/>
  <c r="L550" i="3"/>
  <c r="H550" i="3"/>
  <c r="G550" i="3"/>
  <c r="F550" i="3"/>
  <c r="M550" i="3"/>
  <c r="K550" i="3"/>
  <c r="I550" i="3"/>
  <c r="R582" i="3"/>
  <c r="T582" i="3"/>
  <c r="N582" i="3"/>
  <c r="O582" i="3"/>
  <c r="P582" i="3"/>
  <c r="Q582" i="3"/>
  <c r="S582" i="3"/>
  <c r="M582" i="3"/>
  <c r="K582" i="3"/>
  <c r="G582" i="3"/>
  <c r="L582" i="3"/>
  <c r="H582" i="3"/>
  <c r="F582" i="3"/>
  <c r="J582" i="3"/>
  <c r="I582" i="3"/>
  <c r="T608" i="3"/>
  <c r="O608" i="3"/>
  <c r="P608" i="3"/>
  <c r="Q608" i="3"/>
  <c r="R608" i="3"/>
  <c r="S608" i="3"/>
  <c r="N608" i="3"/>
  <c r="M608" i="3"/>
  <c r="L608" i="3"/>
  <c r="K608" i="3"/>
  <c r="I608" i="3"/>
  <c r="G608" i="3"/>
  <c r="J608" i="3"/>
  <c r="H608" i="3"/>
  <c r="F608" i="3"/>
  <c r="O551" i="3"/>
  <c r="P551" i="3"/>
  <c r="N551" i="3"/>
  <c r="Q551" i="3"/>
  <c r="R551" i="3"/>
  <c r="S551" i="3"/>
  <c r="T551" i="3"/>
  <c r="K551" i="3"/>
  <c r="I551" i="3"/>
  <c r="M551" i="3"/>
  <c r="J551" i="3"/>
  <c r="H551" i="3"/>
  <c r="G551" i="3"/>
  <c r="L551" i="3"/>
  <c r="F551" i="3"/>
  <c r="E681" i="3"/>
  <c r="BA681" i="3" s="1"/>
  <c r="AN655" i="3" l="1"/>
  <c r="AM697" i="3"/>
  <c r="AN697" i="3"/>
  <c r="AO697" i="3"/>
  <c r="CB584" i="3"/>
  <c r="CJ584" i="3"/>
  <c r="CB544" i="3"/>
  <c r="CO544" i="3"/>
  <c r="CF544" i="3" s="1"/>
  <c r="CJ480" i="3"/>
  <c r="CO480" i="3"/>
  <c r="CF480" i="3" s="1"/>
  <c r="CJ471" i="3"/>
  <c r="CO471" i="3"/>
  <c r="CF471" i="3" s="1"/>
  <c r="CB527" i="3"/>
  <c r="CO527" i="3"/>
  <c r="CF527" i="3" s="1"/>
  <c r="CB609" i="3"/>
  <c r="CO609" i="3"/>
  <c r="CF609" i="3" s="1"/>
  <c r="CJ572" i="3"/>
  <c r="CB572" i="3"/>
  <c r="CB529" i="3"/>
  <c r="CO529" i="3"/>
  <c r="CF529" i="3" s="1"/>
  <c r="CB549" i="3"/>
  <c r="CO549" i="3"/>
  <c r="CF549" i="3" s="1"/>
  <c r="CB616" i="3"/>
  <c r="CO616" i="3"/>
  <c r="CF616" i="3" s="1"/>
  <c r="CB582" i="3"/>
  <c r="CO582" i="3"/>
  <c r="CF582" i="3" s="1"/>
  <c r="CB542" i="3"/>
  <c r="CO542" i="3"/>
  <c r="CF542" i="3" s="1"/>
  <c r="CJ478" i="3"/>
  <c r="CO478" i="3"/>
  <c r="CF478" i="3" s="1"/>
  <c r="CB581" i="3"/>
  <c r="CO581" i="3"/>
  <c r="CF581" i="3" s="1"/>
  <c r="CB497" i="3"/>
  <c r="CJ497" i="3"/>
  <c r="CO497" i="3"/>
  <c r="CF497" i="3" s="1"/>
  <c r="CB589" i="3"/>
  <c r="CO589" i="3"/>
  <c r="CF589" i="3" s="1"/>
  <c r="CB548" i="3"/>
  <c r="CO548" i="3"/>
  <c r="CF548" i="3" s="1"/>
  <c r="CO484" i="3"/>
  <c r="CF484" i="3" s="1"/>
  <c r="CJ484" i="3"/>
  <c r="CB466" i="3"/>
  <c r="CO466" i="3"/>
  <c r="CF466" i="3" s="1"/>
  <c r="CB557" i="3"/>
  <c r="CJ557" i="3"/>
  <c r="CB596" i="3"/>
  <c r="CJ596" i="3"/>
  <c r="CB559" i="3"/>
  <c r="CJ559" i="3"/>
  <c r="CB506" i="3"/>
  <c r="CO506" i="3"/>
  <c r="CF506" i="3" s="1"/>
  <c r="CB565" i="3"/>
  <c r="CO565" i="3"/>
  <c r="CF565" i="3" s="1"/>
  <c r="CB612" i="3"/>
  <c r="CO612" i="3"/>
  <c r="CF612" i="3" s="1"/>
  <c r="CB577" i="3"/>
  <c r="CO577" i="3"/>
  <c r="CF577" i="3" s="1"/>
  <c r="CJ538" i="3"/>
  <c r="CO538" i="3"/>
  <c r="CF538" i="3" s="1"/>
  <c r="CJ474" i="3"/>
  <c r="CO474" i="3"/>
  <c r="CF474" i="3" s="1"/>
  <c r="CB610" i="3"/>
  <c r="CO610" i="3"/>
  <c r="CF610" i="3" s="1"/>
  <c r="CB575" i="3"/>
  <c r="CO575" i="3"/>
  <c r="CF575" i="3" s="1"/>
  <c r="CJ531" i="3"/>
  <c r="CO531" i="3"/>
  <c r="CJ472" i="3"/>
  <c r="CO472" i="3"/>
  <c r="CF472" i="3" s="1"/>
  <c r="CB458" i="3"/>
  <c r="CO458" i="3"/>
  <c r="CJ477" i="3"/>
  <c r="CO477" i="3"/>
  <c r="CF477" i="3" s="1"/>
  <c r="CB600" i="3"/>
  <c r="CJ600" i="3"/>
  <c r="CB563" i="3"/>
  <c r="CO563" i="3"/>
  <c r="CF563" i="3" s="1"/>
  <c r="CB521" i="3"/>
  <c r="CO521" i="3"/>
  <c r="CF521" i="3" s="1"/>
  <c r="CB508" i="3"/>
  <c r="CO508" i="3"/>
  <c r="CF508" i="3" s="1"/>
  <c r="CB608" i="3"/>
  <c r="CO608" i="3"/>
  <c r="CJ570" i="3"/>
  <c r="CB570" i="3"/>
  <c r="CB528" i="3"/>
  <c r="CO528" i="3"/>
  <c r="CF528" i="3" s="1"/>
  <c r="CJ470" i="3"/>
  <c r="CO470" i="3"/>
  <c r="CF470" i="3" s="1"/>
  <c r="CB569" i="3"/>
  <c r="CJ569" i="3"/>
  <c r="CO569" i="3"/>
  <c r="CF569" i="3" s="1"/>
  <c r="CB614" i="3"/>
  <c r="CO614" i="3"/>
  <c r="CF614" i="3" s="1"/>
  <c r="CB580" i="3"/>
  <c r="CO580" i="3"/>
  <c r="CF580" i="3" s="1"/>
  <c r="CJ540" i="3"/>
  <c r="CB540" i="3"/>
  <c r="CJ476" i="3"/>
  <c r="CO476" i="3"/>
  <c r="CF476" i="3" s="1"/>
  <c r="CB611" i="3"/>
  <c r="CO611" i="3"/>
  <c r="CF611" i="3" s="1"/>
  <c r="CB532" i="3"/>
  <c r="CJ532" i="3"/>
  <c r="CO532" i="3"/>
  <c r="CF532" i="3" s="1"/>
  <c r="CB588" i="3"/>
  <c r="CO588" i="3"/>
  <c r="CB547" i="3"/>
  <c r="CO547" i="3"/>
  <c r="CF547" i="3" s="1"/>
  <c r="CJ475" i="3"/>
  <c r="CO475" i="3"/>
  <c r="CF475" i="3" s="1"/>
  <c r="CB545" i="3"/>
  <c r="CO545" i="3"/>
  <c r="CF545" i="3" s="1"/>
  <c r="CB603" i="3"/>
  <c r="CJ603" i="3"/>
  <c r="CB566" i="3"/>
  <c r="CO566" i="3"/>
  <c r="CF566" i="3" s="1"/>
  <c r="CB524" i="3"/>
  <c r="CO524" i="3"/>
  <c r="CF524" i="3" s="1"/>
  <c r="CB465" i="3"/>
  <c r="CO465" i="3"/>
  <c r="CF465" i="3" s="1"/>
  <c r="CB601" i="3"/>
  <c r="CJ601" i="3"/>
  <c r="CB564" i="3"/>
  <c r="CO564" i="3"/>
  <c r="CB522" i="3"/>
  <c r="CO522" i="3"/>
  <c r="CF522" i="3" s="1"/>
  <c r="CB462" i="3"/>
  <c r="CO462" i="3"/>
  <c r="CF462" i="3" s="1"/>
  <c r="CB590" i="3"/>
  <c r="CO590" i="3"/>
  <c r="CF590" i="3" s="1"/>
  <c r="CJ481" i="3"/>
  <c r="CO481" i="3"/>
  <c r="CF481" i="3" s="1"/>
  <c r="CB592" i="3"/>
  <c r="CJ592" i="3"/>
  <c r="CB551" i="3"/>
  <c r="CO551" i="3"/>
  <c r="CF551" i="3" s="1"/>
  <c r="CJ479" i="3"/>
  <c r="CO479" i="3"/>
  <c r="CF479" i="3" s="1"/>
  <c r="CJ468" i="3"/>
  <c r="CO468" i="3"/>
  <c r="CF468" i="3" s="1"/>
  <c r="CB599" i="3"/>
  <c r="CJ599" i="3"/>
  <c r="CB562" i="3"/>
  <c r="CO562" i="3"/>
  <c r="CF562" i="3" s="1"/>
  <c r="CB520" i="3"/>
  <c r="CO520" i="3"/>
  <c r="CF520" i="3" s="1"/>
  <c r="CB615" i="3"/>
  <c r="CO615" i="3"/>
  <c r="CF615" i="3" s="1"/>
  <c r="CB541" i="3"/>
  <c r="CO541" i="3"/>
  <c r="CF541" i="3" s="1"/>
  <c r="CB605" i="3"/>
  <c r="CO605" i="3"/>
  <c r="CF605" i="3" s="1"/>
  <c r="CB568" i="3"/>
  <c r="CO568" i="3"/>
  <c r="CF568" i="3" s="1"/>
  <c r="CJ526" i="3"/>
  <c r="CO526" i="3"/>
  <c r="CF526" i="3" s="1"/>
  <c r="CJ467" i="3"/>
  <c r="CO467" i="3"/>
  <c r="CF467" i="3" s="1"/>
  <c r="CB594" i="3"/>
  <c r="CJ594" i="3"/>
  <c r="CB613" i="3"/>
  <c r="CO613" i="3"/>
  <c r="CF613" i="3" s="1"/>
  <c r="CB578" i="3"/>
  <c r="CO578" i="3"/>
  <c r="CF578" i="3" s="1"/>
  <c r="CB539" i="3"/>
  <c r="CJ539" i="3"/>
  <c r="CO539" i="3"/>
  <c r="CF539" i="3" s="1"/>
  <c r="CB602" i="3"/>
  <c r="CJ602" i="3"/>
  <c r="CB523" i="3"/>
  <c r="CO523" i="3"/>
  <c r="CF523" i="3" s="1"/>
  <c r="CB595" i="3"/>
  <c r="CJ595" i="3"/>
  <c r="CB558" i="3"/>
  <c r="CJ558" i="3"/>
  <c r="CB505" i="3"/>
  <c r="CO505" i="3"/>
  <c r="CF505" i="3" s="1"/>
  <c r="CB593" i="3"/>
  <c r="CJ593" i="3"/>
  <c r="CB556" i="3"/>
  <c r="CJ556" i="3"/>
  <c r="CJ492" i="3"/>
  <c r="CO492" i="3"/>
  <c r="CJ487" i="3"/>
  <c r="CO487" i="3"/>
  <c r="CF487" i="3" s="1"/>
  <c r="CB561" i="3"/>
  <c r="CO561" i="3"/>
  <c r="CF561" i="3" s="1"/>
  <c r="CB617" i="3"/>
  <c r="CO617" i="3"/>
  <c r="CF617" i="3" s="1"/>
  <c r="CB583" i="3"/>
  <c r="CJ583" i="3"/>
  <c r="CB543" i="3"/>
  <c r="CO543" i="3"/>
  <c r="CF543" i="3" s="1"/>
  <c r="CB598" i="3"/>
  <c r="CJ598" i="3"/>
  <c r="CB464" i="3"/>
  <c r="CO464" i="3"/>
  <c r="CF464" i="3" s="1"/>
  <c r="CB591" i="3"/>
  <c r="CJ591" i="3"/>
  <c r="CB550" i="3"/>
  <c r="CO550" i="3"/>
  <c r="CF550" i="3" s="1"/>
  <c r="CJ486" i="3"/>
  <c r="CO486" i="3"/>
  <c r="CF486" i="3" s="1"/>
  <c r="CB606" i="3"/>
  <c r="CO606" i="3"/>
  <c r="CF606" i="3" s="1"/>
  <c r="CJ485" i="3"/>
  <c r="CO485" i="3"/>
  <c r="CF485" i="3" s="1"/>
  <c r="CB597" i="3"/>
  <c r="CJ597" i="3"/>
  <c r="CB560" i="3"/>
  <c r="CO560" i="3"/>
  <c r="CF560" i="3" s="1"/>
  <c r="CB507" i="3"/>
  <c r="CO507" i="3"/>
  <c r="CF507" i="3" s="1"/>
  <c r="CJ483" i="3"/>
  <c r="CO483" i="3"/>
  <c r="CF483" i="3" s="1"/>
  <c r="CB576" i="3"/>
  <c r="CJ576" i="3"/>
  <c r="CB604" i="3"/>
  <c r="CJ604" i="3"/>
  <c r="CB567" i="3"/>
  <c r="CO567" i="3"/>
  <c r="CF567" i="3" s="1"/>
  <c r="CB525" i="3"/>
  <c r="CO525" i="3"/>
  <c r="CF525" i="3" s="1"/>
  <c r="CB586" i="3"/>
  <c r="CO586" i="3"/>
  <c r="CF586" i="3" s="1"/>
  <c r="CJ473" i="3"/>
  <c r="CO473" i="3"/>
  <c r="CF473" i="3" s="1"/>
  <c r="CB587" i="3"/>
  <c r="CO587" i="3"/>
  <c r="CF587" i="3" s="1"/>
  <c r="CB546" i="3"/>
  <c r="CO546" i="3"/>
  <c r="CF546" i="3" s="1"/>
  <c r="CJ482" i="3"/>
  <c r="CO482" i="3"/>
  <c r="CF482" i="3" s="1"/>
  <c r="AK655" i="3"/>
  <c r="AK681" i="3"/>
  <c r="AL681" i="3"/>
  <c r="AJ681" i="3"/>
  <c r="AJ696" i="3"/>
  <c r="CF492" i="3"/>
  <c r="CF531" i="3"/>
  <c r="AI691" i="3"/>
  <c r="AL695" i="3"/>
  <c r="AK696" i="3"/>
  <c r="AL691" i="3"/>
  <c r="AK692" i="3"/>
  <c r="AK698" i="3"/>
  <c r="AJ699" i="3"/>
  <c r="AJ698" i="3"/>
  <c r="AL697" i="3"/>
  <c r="AJ697" i="3"/>
  <c r="AL699" i="3"/>
  <c r="AK695" i="3"/>
  <c r="AK693" i="3"/>
  <c r="AK691" i="3"/>
  <c r="AJ695" i="3"/>
  <c r="AJ694" i="3"/>
  <c r="AJ692" i="3"/>
  <c r="AL698" i="3"/>
  <c r="AL696" i="3"/>
  <c r="AL694" i="3"/>
  <c r="AL692" i="3"/>
  <c r="AJ691" i="3"/>
  <c r="AK699" i="3"/>
  <c r="AK697" i="3"/>
  <c r="AJ693" i="3"/>
  <c r="AL693" i="3"/>
  <c r="AK694" i="3"/>
  <c r="CF608" i="3"/>
  <c r="CF588" i="3"/>
  <c r="CF564" i="3"/>
  <c r="AU569" i="3"/>
  <c r="BN569" i="3" s="1"/>
  <c r="AW538" i="3"/>
  <c r="AR616" i="3"/>
  <c r="AR531" i="3"/>
  <c r="AR589" i="3"/>
  <c r="AU575" i="3"/>
  <c r="AW526" i="3"/>
  <c r="AW547" i="3"/>
  <c r="AZ508" i="3"/>
  <c r="AZ577" i="3"/>
  <c r="AU523" i="3"/>
  <c r="AZ568" i="3"/>
  <c r="AW610" i="3"/>
  <c r="AR470" i="3"/>
  <c r="AR472" i="3"/>
  <c r="AR600" i="3"/>
  <c r="AR570" i="3"/>
  <c r="AR560" i="3"/>
  <c r="AR592" i="3"/>
  <c r="AU586" i="3"/>
  <c r="AU582" i="3"/>
  <c r="AU549" i="3"/>
  <c r="AU475" i="3"/>
  <c r="AU541" i="3"/>
  <c r="AU584" i="3"/>
  <c r="AW478" i="3"/>
  <c r="AW485" i="3"/>
  <c r="AW467" i="3"/>
  <c r="AW483" i="3"/>
  <c r="AW531" i="3"/>
  <c r="AW543" i="3"/>
  <c r="AW471" i="3"/>
  <c r="AW474" i="3"/>
  <c r="AW611" i="3"/>
  <c r="AW576" i="3"/>
  <c r="AW608" i="3"/>
  <c r="AW570" i="3"/>
  <c r="AW596" i="3"/>
  <c r="AW598" i="3"/>
  <c r="AW612" i="3"/>
  <c r="AW601" i="3"/>
  <c r="AZ551" i="3"/>
  <c r="AZ606" i="3"/>
  <c r="AZ605" i="3"/>
  <c r="AZ484" i="3"/>
  <c r="AZ608" i="3"/>
  <c r="AZ528" i="3"/>
  <c r="AZ549" i="3"/>
  <c r="AZ507" i="3"/>
  <c r="AZ567" i="3"/>
  <c r="AZ506" i="3"/>
  <c r="AZ556" i="3"/>
  <c r="AZ602" i="3"/>
  <c r="AW602" i="3"/>
  <c r="AR520" i="3"/>
  <c r="AR593" i="3"/>
  <c r="AR477" i="3"/>
  <c r="AR614" i="3"/>
  <c r="AR610" i="3"/>
  <c r="AU587" i="3"/>
  <c r="AW550" i="3"/>
  <c r="AZ570" i="3"/>
  <c r="AZ593" i="3"/>
  <c r="AR602" i="3"/>
  <c r="AU602" i="3"/>
  <c r="AU545" i="3"/>
  <c r="AU593" i="3"/>
  <c r="AU550" i="3"/>
  <c r="AU588" i="3"/>
  <c r="AW545" i="3"/>
  <c r="AR590" i="3"/>
  <c r="AR540" i="3"/>
  <c r="AR476" i="3"/>
  <c r="AW546" i="3"/>
  <c r="AW482" i="3"/>
  <c r="AW523" i="3"/>
  <c r="AW587" i="3"/>
  <c r="AW548" i="3"/>
  <c r="AR465" i="3"/>
  <c r="AR547" i="3"/>
  <c r="AR474" i="3"/>
  <c r="AR576" i="3"/>
  <c r="AU478" i="3"/>
  <c r="AU467" i="3"/>
  <c r="AU576" i="3"/>
  <c r="AU526" i="3"/>
  <c r="AR566" i="3"/>
  <c r="AZ492" i="3"/>
  <c r="AU546" i="3"/>
  <c r="AU464" i="3"/>
  <c r="AW568" i="3"/>
  <c r="AZ482" i="3"/>
  <c r="AR487" i="3"/>
  <c r="AR464" i="3"/>
  <c r="AR462" i="3"/>
  <c r="AZ583" i="3"/>
  <c r="AR551" i="3"/>
  <c r="AR575" i="3"/>
  <c r="AR528" i="3"/>
  <c r="AR478" i="3"/>
  <c r="AR562" i="3"/>
  <c r="AU492" i="3"/>
  <c r="AU578" i="3"/>
  <c r="AZ600" i="3"/>
  <c r="AZ548" i="3"/>
  <c r="AZ614" i="3"/>
  <c r="AZ613" i="3"/>
  <c r="AZ557" i="3"/>
  <c r="AZ610" i="3"/>
  <c r="AR564" i="3"/>
  <c r="AR471" i="3"/>
  <c r="AR506" i="3"/>
  <c r="AU565" i="3"/>
  <c r="AU556" i="3"/>
  <c r="AU616" i="3"/>
  <c r="AW522" i="3"/>
  <c r="AZ572" i="3"/>
  <c r="AZ584" i="3"/>
  <c r="AR543" i="3"/>
  <c r="AR569" i="3"/>
  <c r="BH569" i="3" s="1"/>
  <c r="AU563" i="3"/>
  <c r="AU539" i="3"/>
  <c r="BN539" i="3" s="1"/>
  <c r="AZ617" i="3"/>
  <c r="AR561" i="3"/>
  <c r="AR492" i="3"/>
  <c r="AR583" i="3"/>
  <c r="AR598" i="3"/>
  <c r="AR605" i="3"/>
  <c r="AR580" i="3"/>
  <c r="AR526" i="3"/>
  <c r="AR467" i="3"/>
  <c r="AR601" i="3"/>
  <c r="AR584" i="3"/>
  <c r="AR609" i="3"/>
  <c r="AR549" i="3"/>
  <c r="AR604" i="3"/>
  <c r="AR596" i="3"/>
  <c r="AR612" i="3"/>
  <c r="AU529" i="3"/>
  <c r="AU612" i="3"/>
  <c r="AU597" i="3"/>
  <c r="AW479" i="3"/>
  <c r="AW527" i="3"/>
  <c r="AW468" i="3"/>
  <c r="AW484" i="3"/>
  <c r="AW525" i="3"/>
  <c r="AW466" i="3"/>
  <c r="AW486" i="3"/>
  <c r="AW470" i="3"/>
  <c r="AW473" i="3"/>
  <c r="AW557" i="3"/>
  <c r="AW591" i="3"/>
  <c r="AW567" i="3"/>
  <c r="AW615" i="3"/>
  <c r="AW614" i="3"/>
  <c r="AW595" i="3"/>
  <c r="AW558" i="3"/>
  <c r="AW584" i="3"/>
  <c r="AZ592" i="3"/>
  <c r="AZ487" i="3"/>
  <c r="AZ541" i="3"/>
  <c r="AZ526" i="3"/>
  <c r="AZ527" i="3"/>
  <c r="AZ597" i="3"/>
  <c r="AZ476" i="3"/>
  <c r="AZ604" i="3"/>
  <c r="AZ612" i="3"/>
  <c r="AZ538" i="3"/>
  <c r="AZ586" i="3"/>
  <c r="AR582" i="3"/>
  <c r="AR508" i="3"/>
  <c r="AR556" i="3"/>
  <c r="AR541" i="3"/>
  <c r="AR568" i="3"/>
  <c r="AR525" i="3"/>
  <c r="AR466" i="3"/>
  <c r="AR546" i="3"/>
  <c r="AR524" i="3"/>
  <c r="AU480" i="3"/>
  <c r="AU599" i="3"/>
  <c r="AU580" i="3"/>
  <c r="AU542" i="3"/>
  <c r="AU598" i="3"/>
  <c r="AU559" i="3"/>
  <c r="AU558" i="3"/>
  <c r="AU561" i="3"/>
  <c r="AW472" i="3"/>
  <c r="AW521" i="3"/>
  <c r="AW505" i="3"/>
  <c r="AW594" i="3"/>
  <c r="AW613" i="3"/>
  <c r="AZ563" i="3"/>
  <c r="AZ575" i="3"/>
  <c r="AR608" i="3"/>
  <c r="AR597" i="3"/>
  <c r="AR507" i="3"/>
  <c r="AR606" i="3"/>
  <c r="AR485" i="3"/>
  <c r="AR578" i="3"/>
  <c r="AR611" i="3"/>
  <c r="AU583" i="3"/>
  <c r="AU695" i="3" s="1"/>
  <c r="AU592" i="3"/>
  <c r="AU560" i="3"/>
  <c r="AU603" i="3"/>
  <c r="AU524" i="3"/>
  <c r="AU481" i="3"/>
  <c r="AU544" i="3"/>
  <c r="AW540" i="3"/>
  <c r="AW476" i="3"/>
  <c r="AW544" i="3"/>
  <c r="AW462" i="3"/>
  <c r="AW616" i="3"/>
  <c r="AW582" i="3"/>
  <c r="AW575" i="3"/>
  <c r="AZ609" i="3"/>
  <c r="AZ581" i="3"/>
  <c r="AZ591" i="3"/>
  <c r="AZ547" i="3"/>
  <c r="AZ576" i="3"/>
  <c r="AW581" i="3"/>
  <c r="AZ473" i="3"/>
  <c r="AZ531" i="3"/>
  <c r="AR529" i="3"/>
  <c r="AR548" i="3"/>
  <c r="AR484" i="3"/>
  <c r="AR544" i="3"/>
  <c r="AR591" i="3"/>
  <c r="AR588" i="3"/>
  <c r="AR539" i="3"/>
  <c r="BH539" i="3" s="1"/>
  <c r="AR475" i="3"/>
  <c r="AR538" i="3"/>
  <c r="AU531" i="3"/>
  <c r="AU471" i="3"/>
  <c r="AU548" i="3"/>
  <c r="AU591" i="3"/>
  <c r="AU589" i="3"/>
  <c r="AU484" i="3"/>
  <c r="AU604" i="3"/>
  <c r="AU520" i="3"/>
  <c r="AU577" i="3"/>
  <c r="AU474" i="3"/>
  <c r="AW508" i="3"/>
  <c r="AW464" i="3"/>
  <c r="AW586" i="3"/>
  <c r="AW605" i="3"/>
  <c r="AW569" i="3"/>
  <c r="BR569" i="3" s="1"/>
  <c r="AW589" i="3"/>
  <c r="AV588" i="3"/>
  <c r="AV587" i="3"/>
  <c r="AV575" i="3"/>
  <c r="AY609" i="3"/>
  <c r="AZ529" i="3"/>
  <c r="AZ479" i="3"/>
  <c r="AY581" i="3"/>
  <c r="AY468" i="3"/>
  <c r="AY568" i="3"/>
  <c r="AY591" i="3"/>
  <c r="AZ562" i="3"/>
  <c r="AZ486" i="3"/>
  <c r="AZ615" i="3"/>
  <c r="AZ580" i="3"/>
  <c r="AZ472" i="3"/>
  <c r="AZ596" i="3"/>
  <c r="AZ601" i="3"/>
  <c r="AZ603" i="3"/>
  <c r="AZ524" i="3"/>
  <c r="AZ565" i="3"/>
  <c r="AZ464" i="3"/>
  <c r="AZ564" i="3"/>
  <c r="AR483" i="3"/>
  <c r="AR527" i="3"/>
  <c r="AU486" i="3"/>
  <c r="AR550" i="3"/>
  <c r="AR468" i="3"/>
  <c r="AR572" i="3"/>
  <c r="AR480" i="3"/>
  <c r="AR599" i="3"/>
  <c r="AR581" i="3"/>
  <c r="AR559" i="3"/>
  <c r="AR482" i="3"/>
  <c r="AR557" i="3"/>
  <c r="AU601" i="3"/>
  <c r="AU609" i="3"/>
  <c r="AU487" i="3"/>
  <c r="AU570" i="3"/>
  <c r="AU596" i="3"/>
  <c r="AU506" i="3"/>
  <c r="AU606" i="3"/>
  <c r="AU477" i="3"/>
  <c r="AU505" i="3"/>
  <c r="AU521" i="3"/>
  <c r="AW497" i="3"/>
  <c r="BR497" i="3" s="1"/>
  <c r="AW597" i="3"/>
  <c r="AW577" i="3"/>
  <c r="AW564" i="3"/>
  <c r="AZ561" i="3"/>
  <c r="AZ582" i="3"/>
  <c r="AZ539" i="3"/>
  <c r="BX539" i="3" s="1"/>
  <c r="AZ466" i="3"/>
  <c r="AZ462" i="3"/>
  <c r="AZ546" i="3"/>
  <c r="AZ474" i="3"/>
  <c r="AP561" i="3"/>
  <c r="AQ468" i="3"/>
  <c r="AP528" i="3"/>
  <c r="AQ478" i="3"/>
  <c r="AQ598" i="3"/>
  <c r="AQ548" i="3"/>
  <c r="AR481" i="3"/>
  <c r="AP464" i="3"/>
  <c r="AQ581" i="3"/>
  <c r="AQ559" i="3"/>
  <c r="AR595" i="3"/>
  <c r="AP587" i="3"/>
  <c r="AR505" i="3"/>
  <c r="AQ482" i="3"/>
  <c r="AQ565" i="3"/>
  <c r="AR545" i="3"/>
  <c r="AU611" i="3"/>
  <c r="AT523" i="3"/>
  <c r="AU551" i="3"/>
  <c r="AT609" i="3"/>
  <c r="AU470" i="3"/>
  <c r="AU485" i="3"/>
  <c r="AU540" i="3"/>
  <c r="AU507" i="3"/>
  <c r="AU567" i="3"/>
  <c r="AU547" i="3"/>
  <c r="AU466" i="3"/>
  <c r="AU595" i="3"/>
  <c r="AU566" i="3"/>
  <c r="AU465" i="3"/>
  <c r="AU557" i="3"/>
  <c r="AU564" i="3"/>
  <c r="AU600" i="3"/>
  <c r="AU590" i="3"/>
  <c r="AW541" i="3"/>
  <c r="AW477" i="3"/>
  <c r="AW507" i="3"/>
  <c r="AW539" i="3"/>
  <c r="BR539" i="3" s="1"/>
  <c r="AW475" i="3"/>
  <c r="AW528" i="3"/>
  <c r="AW465" i="3"/>
  <c r="AW481" i="3"/>
  <c r="AW565" i="3"/>
  <c r="AW599" i="3"/>
  <c r="AW562" i="3"/>
  <c r="AW578" i="3"/>
  <c r="AW563" i="3"/>
  <c r="AW590" i="3"/>
  <c r="AW560" i="3"/>
  <c r="AW603" i="3"/>
  <c r="AW566" i="3"/>
  <c r="AW593" i="3"/>
  <c r="AZ521" i="3"/>
  <c r="AZ471" i="3"/>
  <c r="AZ477" i="3"/>
  <c r="AY548" i="3"/>
  <c r="AZ467" i="3"/>
  <c r="AY582" i="3"/>
  <c r="AZ550" i="3"/>
  <c r="AZ478" i="3"/>
  <c r="AZ590" i="3"/>
  <c r="AY614" i="3"/>
  <c r="AZ560" i="3"/>
  <c r="AY613" i="3"/>
  <c r="AZ588" i="3"/>
  <c r="AY539" i="3"/>
  <c r="BV539" i="3" s="1"/>
  <c r="AZ483" i="3"/>
  <c r="AY466" i="3"/>
  <c r="AY557" i="3"/>
  <c r="AY462" i="3"/>
  <c r="AZ595" i="3"/>
  <c r="AY546" i="3"/>
  <c r="AZ505" i="3"/>
  <c r="AY474" i="3"/>
  <c r="AY602" i="3"/>
  <c r="AY610" i="3"/>
  <c r="AY480" i="3"/>
  <c r="AQ551" i="3"/>
  <c r="AR615" i="3"/>
  <c r="AR617" i="3"/>
  <c r="AR479" i="3"/>
  <c r="AR563" i="3"/>
  <c r="AR486" i="3"/>
  <c r="AR567" i="3"/>
  <c r="AR577" i="3"/>
  <c r="AR586" i="3"/>
  <c r="AR522" i="3"/>
  <c r="AU497" i="3"/>
  <c r="AT472" i="3"/>
  <c r="AU605" i="3"/>
  <c r="AU562" i="3"/>
  <c r="AU615" i="3"/>
  <c r="AU476" i="3"/>
  <c r="AU608" i="3"/>
  <c r="AT570" i="3"/>
  <c r="AU528" i="3"/>
  <c r="AU468" i="3"/>
  <c r="AU614" i="3"/>
  <c r="AU613" i="3"/>
  <c r="AT596" i="3"/>
  <c r="AT506" i="3"/>
  <c r="AU581" i="3"/>
  <c r="AT477" i="3"/>
  <c r="AT612" i="3"/>
  <c r="AU538" i="3"/>
  <c r="AU482" i="3"/>
  <c r="AU610" i="3"/>
  <c r="AU462" i="3"/>
  <c r="AU572" i="3"/>
  <c r="AT597" i="3"/>
  <c r="AW480" i="3"/>
  <c r="AW529" i="3"/>
  <c r="AW542" i="3"/>
  <c r="AW524" i="3"/>
  <c r="AW580" i="3"/>
  <c r="AW549" i="3"/>
  <c r="AW556" i="3"/>
  <c r="AZ543" i="3"/>
  <c r="AZ598" i="3"/>
  <c r="AZ589" i="3"/>
  <c r="AZ599" i="3"/>
  <c r="AZ520" i="3"/>
  <c r="AZ559" i="3"/>
  <c r="AZ594" i="3"/>
  <c r="AZ566" i="3"/>
  <c r="AZ465" i="3"/>
  <c r="AZ481" i="3"/>
  <c r="AR542" i="3"/>
  <c r="AR613" i="3"/>
  <c r="AR603" i="3"/>
  <c r="AR587" i="3"/>
  <c r="AR594" i="3"/>
  <c r="AU472" i="3"/>
  <c r="AU527" i="3"/>
  <c r="AU594" i="3"/>
  <c r="AX468" i="3"/>
  <c r="AZ616" i="3"/>
  <c r="AZ542" i="3"/>
  <c r="AZ470" i="3"/>
  <c r="AZ569" i="3"/>
  <c r="BX569" i="3" s="1"/>
  <c r="AZ540" i="3"/>
  <c r="AZ578" i="3"/>
  <c r="AZ525" i="3"/>
  <c r="AZ475" i="3"/>
  <c r="AZ587" i="3"/>
  <c r="AZ522" i="3"/>
  <c r="AQ592" i="3"/>
  <c r="AR521" i="3"/>
  <c r="AR558" i="3"/>
  <c r="AU473" i="3"/>
  <c r="AT529" i="3"/>
  <c r="AU479" i="3"/>
  <c r="AU568" i="3"/>
  <c r="AU525" i="3"/>
  <c r="AU483" i="3"/>
  <c r="AU617" i="3"/>
  <c r="AU543" i="3"/>
  <c r="AW520" i="3"/>
  <c r="AW506" i="3"/>
  <c r="AW487" i="3"/>
  <c r="AW492" i="3"/>
  <c r="AW604" i="3"/>
  <c r="AW559" i="3"/>
  <c r="AW588" i="3"/>
  <c r="AZ468" i="3"/>
  <c r="AZ485" i="3"/>
  <c r="AZ558" i="3"/>
  <c r="AZ611" i="3"/>
  <c r="AZ523" i="3"/>
  <c r="AR497" i="3"/>
  <c r="BH497" i="3" s="1"/>
  <c r="AT578" i="3"/>
  <c r="AT606" i="3"/>
  <c r="AU508" i="3"/>
  <c r="AT521" i="3"/>
  <c r="AQ599" i="3"/>
  <c r="AQ596" i="3"/>
  <c r="AP567" i="3"/>
  <c r="AQ594" i="3"/>
  <c r="AP557" i="3"/>
  <c r="AS472" i="3"/>
  <c r="AS563" i="3"/>
  <c r="AT615" i="3"/>
  <c r="AT608" i="3"/>
  <c r="AT468" i="3"/>
  <c r="AT613" i="3"/>
  <c r="AT539" i="3"/>
  <c r="BL539" i="3" s="1"/>
  <c r="AT581" i="3"/>
  <c r="AT587" i="3"/>
  <c r="AT482" i="3"/>
  <c r="AT610" i="3"/>
  <c r="AV479" i="3"/>
  <c r="AV527" i="3"/>
  <c r="AV468" i="3"/>
  <c r="AV484" i="3"/>
  <c r="AV525" i="3"/>
  <c r="AV466" i="3"/>
  <c r="AV486" i="3"/>
  <c r="AV470" i="3"/>
  <c r="AV473" i="3"/>
  <c r="AV557" i="3"/>
  <c r="AV591" i="3"/>
  <c r="AV550" i="3"/>
  <c r="AV548" i="3"/>
  <c r="AV567" i="3"/>
  <c r="AV615" i="3"/>
  <c r="AV581" i="3"/>
  <c r="AV614" i="3"/>
  <c r="AV595" i="3"/>
  <c r="AV558" i="3"/>
  <c r="AV584" i="3"/>
  <c r="AV617" i="3"/>
  <c r="AV583" i="3"/>
  <c r="AX617" i="3"/>
  <c r="AY592" i="3"/>
  <c r="AX543" i="3"/>
  <c r="AY487" i="3"/>
  <c r="AX598" i="3"/>
  <c r="AY541" i="3"/>
  <c r="AX589" i="3"/>
  <c r="AY526" i="3"/>
  <c r="AW572" i="3"/>
  <c r="AY458" i="3"/>
  <c r="AQ550" i="3"/>
  <c r="AR523" i="3"/>
  <c r="AT505" i="3"/>
  <c r="AU522" i="3"/>
  <c r="AT543" i="3"/>
  <c r="AW458" i="3"/>
  <c r="AW551" i="3"/>
  <c r="AR565" i="3"/>
  <c r="AW561" i="3"/>
  <c r="AQ575" i="3"/>
  <c r="AR458" i="3"/>
  <c r="AQ528" i="3"/>
  <c r="AQ480" i="3"/>
  <c r="AQ562" i="3"/>
  <c r="AT601" i="3"/>
  <c r="AQ572" i="3"/>
  <c r="AU458" i="3"/>
  <c r="AX458" i="3"/>
  <c r="AQ523" i="3"/>
  <c r="AW606" i="3"/>
  <c r="AZ458" i="3"/>
  <c r="AQ582" i="3"/>
  <c r="AQ593" i="3"/>
  <c r="AT492" i="3"/>
  <c r="AT487" i="3"/>
  <c r="AW600" i="3"/>
  <c r="AZ497" i="3"/>
  <c r="BX497" i="3" s="1"/>
  <c r="AZ480" i="3"/>
  <c r="AZ545" i="3"/>
  <c r="AZ544" i="3"/>
  <c r="AQ557" i="3"/>
  <c r="AY589" i="3"/>
  <c r="AY599" i="3"/>
  <c r="AY520" i="3"/>
  <c r="AY559" i="3"/>
  <c r="AY594" i="3"/>
  <c r="AY566" i="3"/>
  <c r="AY465" i="3"/>
  <c r="AY481" i="3"/>
  <c r="AQ520" i="3"/>
  <c r="AQ492" i="3"/>
  <c r="AP572" i="3"/>
  <c r="AQ477" i="3"/>
  <c r="AQ614" i="3"/>
  <c r="AP605" i="3"/>
  <c r="AQ467" i="3"/>
  <c r="AQ610" i="3"/>
  <c r="AQ609" i="3"/>
  <c r="AQ591" i="3"/>
  <c r="AP486" i="3"/>
  <c r="AQ549" i="3"/>
  <c r="AQ613" i="3"/>
  <c r="AQ604" i="3"/>
  <c r="AQ612" i="3"/>
  <c r="AQ603" i="3"/>
  <c r="AT497" i="3"/>
  <c r="BL497" i="3" s="1"/>
  <c r="AT531" i="3"/>
  <c r="AP520" i="3"/>
  <c r="AQ508" i="3"/>
  <c r="AP492" i="3"/>
  <c r="AP479" i="3"/>
  <c r="AQ584" i="3"/>
  <c r="AQ564" i="3"/>
  <c r="AP559" i="3"/>
  <c r="AT598" i="3"/>
  <c r="AT561" i="3"/>
  <c r="AP593" i="3"/>
  <c r="AQ529" i="3"/>
  <c r="AP556" i="3"/>
  <c r="AQ580" i="3"/>
  <c r="AP526" i="3"/>
  <c r="AQ484" i="3"/>
  <c r="AP610" i="3"/>
  <c r="AP601" i="3"/>
  <c r="AP544" i="3"/>
  <c r="AQ462" i="3"/>
  <c r="AP591" i="3"/>
  <c r="AQ542" i="3"/>
  <c r="AP596" i="3"/>
  <c r="AQ588" i="3"/>
  <c r="AQ539" i="3"/>
  <c r="BF539" i="3" s="1"/>
  <c r="AQ475" i="3"/>
  <c r="AP577" i="3"/>
  <c r="AQ465" i="3"/>
  <c r="AQ497" i="3"/>
  <c r="BF497" i="3" s="1"/>
  <c r="AS523" i="3"/>
  <c r="AS471" i="3"/>
  <c r="AS609" i="3"/>
  <c r="AS470" i="3"/>
  <c r="AS548" i="3"/>
  <c r="AT589" i="3"/>
  <c r="AS484" i="3"/>
  <c r="AT507" i="3"/>
  <c r="AS604" i="3"/>
  <c r="AT547" i="3"/>
  <c r="AT525" i="3"/>
  <c r="AT595" i="3"/>
  <c r="AS577" i="3"/>
  <c r="AS474" i="3"/>
  <c r="AT600" i="3"/>
  <c r="AV497" i="3"/>
  <c r="BP497" i="3" s="1"/>
  <c r="AV597" i="3"/>
  <c r="AV561" i="3"/>
  <c r="AV577" i="3"/>
  <c r="AV564" i="3"/>
  <c r="AX609" i="3"/>
  <c r="AY583" i="3"/>
  <c r="AY529" i="3"/>
  <c r="AY479" i="3"/>
  <c r="AX581" i="3"/>
  <c r="AX568" i="3"/>
  <c r="AX591" i="3"/>
  <c r="AY562" i="3"/>
  <c r="AY486" i="3"/>
  <c r="AY615" i="3"/>
  <c r="AX485" i="3"/>
  <c r="AY580" i="3"/>
  <c r="AY472" i="3"/>
  <c r="AY596" i="3"/>
  <c r="AX547" i="3"/>
  <c r="AX466" i="3"/>
  <c r="AX576" i="3"/>
  <c r="AY601" i="3"/>
  <c r="AY603" i="3"/>
  <c r="AX558" i="3"/>
  <c r="AY524" i="3"/>
  <c r="AX474" i="3"/>
  <c r="AX611" i="3"/>
  <c r="AY565" i="3"/>
  <c r="AY464" i="3"/>
  <c r="AY564" i="3"/>
  <c r="AX480" i="3"/>
  <c r="BA531" i="3"/>
  <c r="CB531" i="3" s="1"/>
  <c r="BA521" i="3"/>
  <c r="CJ521" i="3" s="1"/>
  <c r="BA470" i="3"/>
  <c r="CB470" i="3" s="1"/>
  <c r="BA475" i="3"/>
  <c r="CB475" i="3" s="1"/>
  <c r="BA528" i="3"/>
  <c r="CJ528" i="3" s="1"/>
  <c r="BA539" i="3"/>
  <c r="BZ539" i="3" s="1"/>
  <c r="BA582" i="3"/>
  <c r="CJ582" i="3" s="1"/>
  <c r="BA581" i="3"/>
  <c r="CJ581" i="3" s="1"/>
  <c r="BA580" i="3"/>
  <c r="CJ580" i="3" s="1"/>
  <c r="BA578" i="3"/>
  <c r="CJ578" i="3" s="1"/>
  <c r="BA577" i="3"/>
  <c r="CJ577" i="3" s="1"/>
  <c r="BA565" i="3"/>
  <c r="CJ565" i="3" s="1"/>
  <c r="BA601" i="3"/>
  <c r="CO601" i="3" s="1"/>
  <c r="BA600" i="3"/>
  <c r="CO600" i="3" s="1"/>
  <c r="AQ464" i="3"/>
  <c r="AX521" i="3"/>
  <c r="AQ546" i="3"/>
  <c r="AP538" i="3"/>
  <c r="AS601" i="3"/>
  <c r="AS605" i="3"/>
  <c r="AT562" i="3"/>
  <c r="AT476" i="3"/>
  <c r="AS570" i="3"/>
  <c r="AT528" i="3"/>
  <c r="AT614" i="3"/>
  <c r="AS596" i="3"/>
  <c r="AS506" i="3"/>
  <c r="AS477" i="3"/>
  <c r="AS612" i="3"/>
  <c r="AT538" i="3"/>
  <c r="AT462" i="3"/>
  <c r="AS521" i="3"/>
  <c r="AV480" i="3"/>
  <c r="AV529" i="3"/>
  <c r="AV542" i="3"/>
  <c r="AV524" i="3"/>
  <c r="AV602" i="3"/>
  <c r="AV580" i="3"/>
  <c r="AV549" i="3"/>
  <c r="AV556" i="3"/>
  <c r="AW592" i="3"/>
  <c r="AP468" i="3"/>
  <c r="AQ544" i="3"/>
  <c r="AW617" i="3"/>
  <c r="AY617" i="3"/>
  <c r="AY543" i="3"/>
  <c r="AY598" i="3"/>
  <c r="AX599" i="3"/>
  <c r="AY570" i="3"/>
  <c r="AX520" i="3"/>
  <c r="AY527" i="3"/>
  <c r="AY597" i="3"/>
  <c r="AY476" i="3"/>
  <c r="AY604" i="3"/>
  <c r="AX559" i="3"/>
  <c r="AX594" i="3"/>
  <c r="AY473" i="3"/>
  <c r="AY531" i="3"/>
  <c r="AY612" i="3"/>
  <c r="AX566" i="3"/>
  <c r="AY538" i="3"/>
  <c r="AX482" i="3"/>
  <c r="AX465" i="3"/>
  <c r="AY586" i="3"/>
  <c r="AX523" i="3"/>
  <c r="AX481" i="3"/>
  <c r="AY593" i="3"/>
  <c r="AQ541" i="3"/>
  <c r="AP477" i="3"/>
  <c r="AP614" i="3"/>
  <c r="AP568" i="3"/>
  <c r="AP467" i="3"/>
  <c r="AP609" i="3"/>
  <c r="AP599" i="3"/>
  <c r="AP613" i="3"/>
  <c r="AP604" i="3"/>
  <c r="AQ525" i="3"/>
  <c r="AQ466" i="3"/>
  <c r="AP612" i="3"/>
  <c r="AP603" i="3"/>
  <c r="AQ524" i="3"/>
  <c r="AQ602" i="3"/>
  <c r="AP594" i="3"/>
  <c r="AP473" i="3"/>
  <c r="AP527" i="3"/>
  <c r="AS602" i="3"/>
  <c r="AS545" i="3"/>
  <c r="AS593" i="3"/>
  <c r="AS531" i="3"/>
  <c r="AS480" i="3"/>
  <c r="AS599" i="3"/>
  <c r="AS550" i="3"/>
  <c r="AT569" i="3"/>
  <c r="BL569" i="3" s="1"/>
  <c r="AS580" i="3"/>
  <c r="AT591" i="3"/>
  <c r="AS542" i="3"/>
  <c r="AS598" i="3"/>
  <c r="AT527" i="3"/>
  <c r="AT604" i="3"/>
  <c r="AS588" i="3"/>
  <c r="AS559" i="3"/>
  <c r="AT520" i="3"/>
  <c r="AT577" i="3"/>
  <c r="AS558" i="3"/>
  <c r="AT474" i="3"/>
  <c r="AT594" i="3"/>
  <c r="AT458" i="3"/>
  <c r="AS561" i="3"/>
  <c r="AV508" i="3"/>
  <c r="AV464" i="3"/>
  <c r="AV586" i="3"/>
  <c r="AV605" i="3"/>
  <c r="AV569" i="3"/>
  <c r="BP569" i="3" s="1"/>
  <c r="AQ590" i="3"/>
  <c r="AQ556" i="3"/>
  <c r="AQ487" i="3"/>
  <c r="AQ605" i="3"/>
  <c r="AQ597" i="3"/>
  <c r="AP560" i="3"/>
  <c r="AQ476" i="3"/>
  <c r="AQ601" i="3"/>
  <c r="AP584" i="3"/>
  <c r="AP564" i="3"/>
  <c r="AQ563" i="3"/>
  <c r="AP606" i="3"/>
  <c r="AP581" i="3"/>
  <c r="AP549" i="3"/>
  <c r="AQ485" i="3"/>
  <c r="AQ578" i="3"/>
  <c r="AP525" i="3"/>
  <c r="AP466" i="3"/>
  <c r="AQ611" i="3"/>
  <c r="AP602" i="3"/>
  <c r="AP565" i="3"/>
  <c r="AQ545" i="3"/>
  <c r="AP523" i="3"/>
  <c r="AQ522" i="3"/>
  <c r="AT586" i="3"/>
  <c r="AT545" i="3"/>
  <c r="AS473" i="3"/>
  <c r="AT575" i="3"/>
  <c r="AS583" i="3"/>
  <c r="AT480" i="3"/>
  <c r="AS479" i="3"/>
  <c r="AT582" i="3"/>
  <c r="AT550" i="3"/>
  <c r="AT592" i="3"/>
  <c r="AT478" i="3"/>
  <c r="AT568" i="3"/>
  <c r="AS578" i="3"/>
  <c r="AT559" i="3"/>
  <c r="AS525" i="3"/>
  <c r="AS475" i="3"/>
  <c r="AT541" i="3"/>
  <c r="AS467" i="3"/>
  <c r="AT603" i="3"/>
  <c r="AT546" i="3"/>
  <c r="AS524" i="3"/>
  <c r="AS576" i="3"/>
  <c r="AS481" i="3"/>
  <c r="AS584" i="3"/>
  <c r="AT522" i="3"/>
  <c r="AT617" i="3"/>
  <c r="AS543" i="3"/>
  <c r="AS486" i="3"/>
  <c r="AT526" i="3"/>
  <c r="AV520" i="3"/>
  <c r="AV540" i="3"/>
  <c r="AV476" i="3"/>
  <c r="AV506" i="3"/>
  <c r="AV544" i="3"/>
  <c r="AV462" i="3"/>
  <c r="AV487" i="3"/>
  <c r="AV492" i="3"/>
  <c r="AV546" i="3"/>
  <c r="AV482" i="3"/>
  <c r="AV523" i="3"/>
  <c r="AV616" i="3"/>
  <c r="AV582" i="3"/>
  <c r="AV604" i="3"/>
  <c r="AV559" i="3"/>
  <c r="AV606" i="3"/>
  <c r="AV609" i="3"/>
  <c r="AX563" i="3"/>
  <c r="AX508" i="3"/>
  <c r="AX484" i="3"/>
  <c r="AX616" i="3"/>
  <c r="AX542" i="3"/>
  <c r="AX569" i="3"/>
  <c r="BT569" i="3" s="1"/>
  <c r="AY485" i="3"/>
  <c r="AX540" i="3"/>
  <c r="AX578" i="3"/>
  <c r="AY547" i="3"/>
  <c r="AX506" i="3"/>
  <c r="AX475" i="3"/>
  <c r="AY576" i="3"/>
  <c r="AX575" i="3"/>
  <c r="AX492" i="3"/>
  <c r="AX587" i="3"/>
  <c r="AY558" i="3"/>
  <c r="AY482" i="3"/>
  <c r="AY611" i="3"/>
  <c r="AY523" i="3"/>
  <c r="AX522" i="3"/>
  <c r="BA522" i="3"/>
  <c r="CJ522" i="3" s="1"/>
  <c r="BA487" i="3"/>
  <c r="CB487" i="3" s="1"/>
  <c r="BA527" i="3"/>
  <c r="CJ527" i="3" s="1"/>
  <c r="BA546" i="3"/>
  <c r="CJ546" i="3" s="1"/>
  <c r="BA486" i="3"/>
  <c r="CB486" i="3" s="1"/>
  <c r="BA506" i="3"/>
  <c r="CJ506" i="3" s="1"/>
  <c r="BA570" i="3"/>
  <c r="CO570" i="3" s="1"/>
  <c r="BA569" i="3"/>
  <c r="BZ569" i="3" s="1"/>
  <c r="BA568" i="3"/>
  <c r="CJ568" i="3" s="1"/>
  <c r="BA567" i="3"/>
  <c r="CJ567" i="3" s="1"/>
  <c r="BA566" i="3"/>
  <c r="CJ566" i="3" s="1"/>
  <c r="BA557" i="3"/>
  <c r="CO557" i="3" s="1"/>
  <c r="BA593" i="3"/>
  <c r="CO593" i="3" s="1"/>
  <c r="BA592" i="3"/>
  <c r="CO592" i="3" s="1"/>
  <c r="AQ532" i="3"/>
  <c r="BF532" i="3" s="1"/>
  <c r="AR532" i="3"/>
  <c r="BH532" i="3" s="1"/>
  <c r="AQ540" i="3"/>
  <c r="AP476" i="3"/>
  <c r="AQ521" i="3"/>
  <c r="AP485" i="3"/>
  <c r="AP578" i="3"/>
  <c r="AP524" i="3"/>
  <c r="AP611" i="3"/>
  <c r="AT473" i="3"/>
  <c r="AT583" i="3"/>
  <c r="AT479" i="3"/>
  <c r="AS569" i="3"/>
  <c r="BJ569" i="3" s="1"/>
  <c r="AS591" i="3"/>
  <c r="AQ608" i="3"/>
  <c r="AQ470" i="3"/>
  <c r="AQ615" i="3"/>
  <c r="AQ561" i="3"/>
  <c r="AP529" i="3"/>
  <c r="AQ600" i="3"/>
  <c r="AQ583" i="3"/>
  <c r="AP487" i="3"/>
  <c r="AQ570" i="3"/>
  <c r="AQ589" i="3"/>
  <c r="AP580" i="3"/>
  <c r="AQ568" i="3"/>
  <c r="AP540" i="3"/>
  <c r="AP484" i="3"/>
  <c r="AP592" i="3"/>
  <c r="AP521" i="3"/>
  <c r="AP542" i="3"/>
  <c r="AQ567" i="3"/>
  <c r="AQ547" i="3"/>
  <c r="AQ483" i="3"/>
  <c r="AP475" i="3"/>
  <c r="AQ587" i="3"/>
  <c r="AQ538" i="3"/>
  <c r="AQ474" i="3"/>
  <c r="AP465" i="3"/>
  <c r="AP497" i="3"/>
  <c r="BD497" i="3" s="1"/>
  <c r="AT611" i="3"/>
  <c r="AS586" i="3"/>
  <c r="AS575" i="3"/>
  <c r="AT551" i="3"/>
  <c r="AT471" i="3"/>
  <c r="AT616" i="3"/>
  <c r="AS582" i="3"/>
  <c r="AT470" i="3"/>
  <c r="AT485" i="3"/>
  <c r="AT548" i="3"/>
  <c r="AS478" i="3"/>
  <c r="AT549" i="3"/>
  <c r="AT540" i="3"/>
  <c r="AT484" i="3"/>
  <c r="AS507" i="3"/>
  <c r="AS547" i="3"/>
  <c r="AT475" i="3"/>
  <c r="AT467" i="3"/>
  <c r="AS595" i="3"/>
  <c r="AT566" i="3"/>
  <c r="AS546" i="3"/>
  <c r="AT465" i="3"/>
  <c r="AT576" i="3"/>
  <c r="AS464" i="3"/>
  <c r="AT564" i="3"/>
  <c r="AS522" i="3"/>
  <c r="AS600" i="3"/>
  <c r="AT486" i="3"/>
  <c r="AS508" i="3"/>
  <c r="AV478" i="3"/>
  <c r="AV485" i="3"/>
  <c r="AV526" i="3"/>
  <c r="AV467" i="3"/>
  <c r="AV483" i="3"/>
  <c r="AV531" i="3"/>
  <c r="AV543" i="3"/>
  <c r="AV458" i="3"/>
  <c r="AV471" i="3"/>
  <c r="AV538" i="3"/>
  <c r="AV474" i="3"/>
  <c r="AV611" i="3"/>
  <c r="AV576" i="3"/>
  <c r="AV608" i="3"/>
  <c r="AV570" i="3"/>
  <c r="AV596" i="3"/>
  <c r="AV547" i="3"/>
  <c r="AV598" i="3"/>
  <c r="AV568" i="3"/>
  <c r="AV612" i="3"/>
  <c r="AV601" i="3"/>
  <c r="AV600" i="3"/>
  <c r="AV551" i="3"/>
  <c r="AX583" i="3"/>
  <c r="AY551" i="3"/>
  <c r="AX479" i="3"/>
  <c r="AY606" i="3"/>
  <c r="AY508" i="3"/>
  <c r="AY605" i="3"/>
  <c r="AY484" i="3"/>
  <c r="AY608" i="3"/>
  <c r="AX562" i="3"/>
  <c r="AY528" i="3"/>
  <c r="AX478" i="3"/>
  <c r="AX615" i="3"/>
  <c r="AY549" i="3"/>
  <c r="AX580" i="3"/>
  <c r="AY507" i="3"/>
  <c r="AX596" i="3"/>
  <c r="AY567" i="3"/>
  <c r="AY506" i="3"/>
  <c r="AX601" i="3"/>
  <c r="AY556" i="3"/>
  <c r="AX603" i="3"/>
  <c r="AY577" i="3"/>
  <c r="AX524" i="3"/>
  <c r="AX565" i="3"/>
  <c r="AY497" i="3"/>
  <c r="BV497" i="3" s="1"/>
  <c r="AX564" i="3"/>
  <c r="BA545" i="3"/>
  <c r="CJ545" i="3" s="1"/>
  <c r="BA544" i="3"/>
  <c r="CJ544" i="3" s="1"/>
  <c r="BA529" i="3"/>
  <c r="CJ529" i="3" s="1"/>
  <c r="BA478" i="3"/>
  <c r="CB478" i="3" s="1"/>
  <c r="BA525" i="3"/>
  <c r="CJ525" i="3" s="1"/>
  <c r="BA465" i="3"/>
  <c r="CJ465" i="3" s="1"/>
  <c r="BA476" i="3"/>
  <c r="CB476" i="3" s="1"/>
  <c r="BA591" i="3"/>
  <c r="CO591" i="3" s="1"/>
  <c r="BA590" i="3"/>
  <c r="CJ590" i="3" s="1"/>
  <c r="BA589" i="3"/>
  <c r="CJ589" i="3" s="1"/>
  <c r="BA588" i="3"/>
  <c r="CJ588" i="3" s="1"/>
  <c r="BA587" i="3"/>
  <c r="CJ587" i="3" s="1"/>
  <c r="BA576" i="3"/>
  <c r="CO576" i="3" s="1"/>
  <c r="BA610" i="3"/>
  <c r="CJ610" i="3" s="1"/>
  <c r="BA609" i="3"/>
  <c r="CJ609" i="3" s="1"/>
  <c r="BA532" i="3"/>
  <c r="BZ532" i="3" s="1"/>
  <c r="AX532" i="3"/>
  <c r="BT532" i="3" s="1"/>
  <c r="AP550" i="3"/>
  <c r="AP470" i="3"/>
  <c r="AP590" i="3"/>
  <c r="AP508" i="3"/>
  <c r="AQ472" i="3"/>
  <c r="AP600" i="3"/>
  <c r="AP570" i="3"/>
  <c r="AP541" i="3"/>
  <c r="AP589" i="3"/>
  <c r="AQ560" i="3"/>
  <c r="AP462" i="3"/>
  <c r="AP539" i="3"/>
  <c r="BD539" i="3" s="1"/>
  <c r="AP483" i="3"/>
  <c r="AP566" i="3"/>
  <c r="AP474" i="3"/>
  <c r="AQ576" i="3"/>
  <c r="AS492" i="3"/>
  <c r="AS487" i="3"/>
  <c r="AS549" i="3"/>
  <c r="AS606" i="3"/>
  <c r="AS505" i="3"/>
  <c r="AT464" i="3"/>
  <c r="AT508" i="3"/>
  <c r="AY600" i="3"/>
  <c r="AX551" i="3"/>
  <c r="AX606" i="3"/>
  <c r="AY561" i="3"/>
  <c r="AX605" i="3"/>
  <c r="AX608" i="3"/>
  <c r="AX528" i="3"/>
  <c r="AX549" i="3"/>
  <c r="AX507" i="3"/>
  <c r="AX567" i="3"/>
  <c r="AX556" i="3"/>
  <c r="AX577" i="3"/>
  <c r="AX497" i="3"/>
  <c r="BT497" i="3" s="1"/>
  <c r="BA464" i="3"/>
  <c r="CJ464" i="3" s="1"/>
  <c r="BA543" i="3"/>
  <c r="CJ543" i="3" s="1"/>
  <c r="BA520" i="3"/>
  <c r="CJ520" i="3" s="1"/>
  <c r="BA467" i="3"/>
  <c r="CB467" i="3" s="1"/>
  <c r="BA474" i="3"/>
  <c r="CB474" i="3" s="1"/>
  <c r="BA507" i="3"/>
  <c r="CJ507" i="3" s="1"/>
  <c r="BA599" i="3"/>
  <c r="CO599" i="3" s="1"/>
  <c r="BA598" i="3"/>
  <c r="CO598" i="3" s="1"/>
  <c r="BA597" i="3"/>
  <c r="CO597" i="3" s="1"/>
  <c r="BA596" i="3"/>
  <c r="CO596" i="3" s="1"/>
  <c r="BA595" i="3"/>
  <c r="CO595" i="3" s="1"/>
  <c r="BA586" i="3"/>
  <c r="CJ586" i="3" s="1"/>
  <c r="BA617" i="3"/>
  <c r="CJ617" i="3" s="1"/>
  <c r="AZ532" i="3"/>
  <c r="BX532" i="3" s="1"/>
  <c r="AP472" i="3"/>
  <c r="AP478" i="3"/>
  <c r="AP548" i="3"/>
  <c r="AQ507" i="3"/>
  <c r="AQ481" i="3"/>
  <c r="AQ471" i="3"/>
  <c r="AP588" i="3"/>
  <c r="AP547" i="3"/>
  <c r="AQ595" i="3"/>
  <c r="AQ558" i="3"/>
  <c r="AP546" i="3"/>
  <c r="AP482" i="3"/>
  <c r="AP576" i="3"/>
  <c r="AS611" i="3"/>
  <c r="AS565" i="3"/>
  <c r="AS556" i="3"/>
  <c r="AS551" i="3"/>
  <c r="AS616" i="3"/>
  <c r="AS485" i="3"/>
  <c r="AS540" i="3"/>
  <c r="AS567" i="3"/>
  <c r="AS466" i="3"/>
  <c r="AS587" i="3"/>
  <c r="AS566" i="3"/>
  <c r="AS465" i="3"/>
  <c r="AS557" i="3"/>
  <c r="AS564" i="3"/>
  <c r="AS590" i="3"/>
  <c r="AV522" i="3"/>
  <c r="AV541" i="3"/>
  <c r="AV477" i="3"/>
  <c r="AV507" i="3"/>
  <c r="AV539" i="3"/>
  <c r="BP539" i="3" s="1"/>
  <c r="AV475" i="3"/>
  <c r="AV528" i="3"/>
  <c r="AV465" i="3"/>
  <c r="AV481" i="3"/>
  <c r="AV565" i="3"/>
  <c r="AV599" i="3"/>
  <c r="AV562" i="3"/>
  <c r="AV578" i="3"/>
  <c r="AV563" i="3"/>
  <c r="AV590" i="3"/>
  <c r="AV560" i="3"/>
  <c r="AV603" i="3"/>
  <c r="AV566" i="3"/>
  <c r="AV593" i="3"/>
  <c r="AV592" i="3"/>
  <c r="AX600" i="3"/>
  <c r="AY572" i="3"/>
  <c r="AY521" i="3"/>
  <c r="AY471" i="3"/>
  <c r="AX561" i="3"/>
  <c r="AY477" i="3"/>
  <c r="AX548" i="3"/>
  <c r="AY467" i="3"/>
  <c r="AX582" i="3"/>
  <c r="AY550" i="3"/>
  <c r="AY478" i="3"/>
  <c r="AY590" i="3"/>
  <c r="AX527" i="3"/>
  <c r="AX614" i="3"/>
  <c r="AY560" i="3"/>
  <c r="AX476" i="3"/>
  <c r="AX613" i="3"/>
  <c r="AY588" i="3"/>
  <c r="AX539" i="3"/>
  <c r="BT539" i="3" s="1"/>
  <c r="AY483" i="3"/>
  <c r="AX557" i="3"/>
  <c r="AY584" i="3"/>
  <c r="AX531" i="3"/>
  <c r="AX462" i="3"/>
  <c r="AY595" i="3"/>
  <c r="AX546" i="3"/>
  <c r="AY505" i="3"/>
  <c r="AX602" i="3"/>
  <c r="AY545" i="3"/>
  <c r="AX610" i="3"/>
  <c r="AY544" i="3"/>
  <c r="BA473" i="3"/>
  <c r="CB473" i="3" s="1"/>
  <c r="BA462" i="3"/>
  <c r="CJ462" i="3" s="1"/>
  <c r="BA542" i="3"/>
  <c r="CJ542" i="3" s="1"/>
  <c r="BA484" i="3"/>
  <c r="CB484" i="3" s="1"/>
  <c r="BA482" i="3"/>
  <c r="CB482" i="3" s="1"/>
  <c r="BA540" i="3"/>
  <c r="CO540" i="3" s="1"/>
  <c r="BA608" i="3"/>
  <c r="CJ608" i="3" s="1"/>
  <c r="BA606" i="3"/>
  <c r="CJ606" i="3" s="1"/>
  <c r="BA605" i="3"/>
  <c r="CJ605" i="3" s="1"/>
  <c r="BA604" i="3"/>
  <c r="CO604" i="3" s="1"/>
  <c r="BA603" i="3"/>
  <c r="CO603" i="3" s="1"/>
  <c r="BA594" i="3"/>
  <c r="CO594" i="3" s="1"/>
  <c r="BA556" i="3"/>
  <c r="CO556" i="3" s="1"/>
  <c r="BA551" i="3"/>
  <c r="CJ551" i="3" s="1"/>
  <c r="AP532" i="3"/>
  <c r="BD532" i="3" s="1"/>
  <c r="AP551" i="3"/>
  <c r="AP615" i="3"/>
  <c r="AQ617" i="3"/>
  <c r="AQ479" i="3"/>
  <c r="AQ543" i="3"/>
  <c r="AQ458" i="3"/>
  <c r="AQ569" i="3"/>
  <c r="BF569" i="3" s="1"/>
  <c r="AP597" i="3"/>
  <c r="AP507" i="3"/>
  <c r="AP481" i="3"/>
  <c r="AP480" i="3"/>
  <c r="AP563" i="3"/>
  <c r="AQ616" i="3"/>
  <c r="AP562" i="3"/>
  <c r="AQ486" i="3"/>
  <c r="AQ606" i="3"/>
  <c r="AQ506" i="3"/>
  <c r="AP595" i="3"/>
  <c r="AQ577" i="3"/>
  <c r="AP558" i="3"/>
  <c r="AQ505" i="3"/>
  <c r="AQ586" i="3"/>
  <c r="AP545" i="3"/>
  <c r="AR473" i="3"/>
  <c r="AP522" i="3"/>
  <c r="AT602" i="3"/>
  <c r="AT565" i="3"/>
  <c r="AS497" i="3"/>
  <c r="BJ497" i="3" s="1"/>
  <c r="AT593" i="3"/>
  <c r="AT556" i="3"/>
  <c r="AT605" i="3"/>
  <c r="AT563" i="3"/>
  <c r="AT599" i="3"/>
  <c r="AS562" i="3"/>
  <c r="AS615" i="3"/>
  <c r="AT580" i="3"/>
  <c r="AS476" i="3"/>
  <c r="AS608" i="3"/>
  <c r="AT542" i="3"/>
  <c r="AS528" i="3"/>
  <c r="AS468" i="3"/>
  <c r="AS614" i="3"/>
  <c r="AS613" i="3"/>
  <c r="AT588" i="3"/>
  <c r="AT567" i="3"/>
  <c r="AS539" i="3"/>
  <c r="BJ539" i="3" s="1"/>
  <c r="AT483" i="3"/>
  <c r="AT466" i="3"/>
  <c r="AS581" i="3"/>
  <c r="AT560" i="3"/>
  <c r="AT558" i="3"/>
  <c r="AS538" i="3"/>
  <c r="AS482" i="3"/>
  <c r="AT557" i="3"/>
  <c r="AS610" i="3"/>
  <c r="AT544" i="3"/>
  <c r="AS462" i="3"/>
  <c r="AS572" i="3"/>
  <c r="AT590" i="3"/>
  <c r="AV472" i="3"/>
  <c r="AV521" i="3"/>
  <c r="AV505" i="3"/>
  <c r="AV545" i="3"/>
  <c r="AV594" i="3"/>
  <c r="AV613" i="3"/>
  <c r="AW583" i="3"/>
  <c r="AX572" i="3"/>
  <c r="AX471" i="3"/>
  <c r="AX477" i="3"/>
  <c r="AX467" i="3"/>
  <c r="AX550" i="3"/>
  <c r="AX470" i="3"/>
  <c r="AX590" i="3"/>
  <c r="AX560" i="3"/>
  <c r="AX588" i="3"/>
  <c r="AX525" i="3"/>
  <c r="AX483" i="3"/>
  <c r="AX584" i="3"/>
  <c r="AX595" i="3"/>
  <c r="AX505" i="3"/>
  <c r="AX545" i="3"/>
  <c r="AX544" i="3"/>
  <c r="BA481" i="3"/>
  <c r="CB481" i="3" s="1"/>
  <c r="BA472" i="3"/>
  <c r="CB472" i="3" s="1"/>
  <c r="BA458" i="3"/>
  <c r="CJ458" i="3" s="1"/>
  <c r="BA526" i="3"/>
  <c r="CB526" i="3" s="1"/>
  <c r="BA505" i="3"/>
  <c r="CJ505" i="3" s="1"/>
  <c r="BA477" i="3"/>
  <c r="CB477" i="3" s="1"/>
  <c r="BA616" i="3"/>
  <c r="CJ616" i="3" s="1"/>
  <c r="BA615" i="3"/>
  <c r="CJ615" i="3" s="1"/>
  <c r="BA614" i="3"/>
  <c r="CJ614" i="3" s="1"/>
  <c r="BA613" i="3"/>
  <c r="CJ613" i="3" s="1"/>
  <c r="BA612" i="3"/>
  <c r="CJ612" i="3" s="1"/>
  <c r="BA602" i="3"/>
  <c r="CO602" i="3" s="1"/>
  <c r="BA564" i="3"/>
  <c r="CJ564" i="3" s="1"/>
  <c r="BA563" i="3"/>
  <c r="CJ563" i="3" s="1"/>
  <c r="AT532" i="3"/>
  <c r="BL532" i="3" s="1"/>
  <c r="AU532" i="3"/>
  <c r="BN532" i="3" s="1"/>
  <c r="AV532" i="3"/>
  <c r="BP532" i="3" s="1"/>
  <c r="AP608" i="3"/>
  <c r="AP582" i="3"/>
  <c r="AP575" i="3"/>
  <c r="AQ531" i="3"/>
  <c r="AP617" i="3"/>
  <c r="AP583" i="3"/>
  <c r="AP543" i="3"/>
  <c r="AP458" i="3"/>
  <c r="AP598" i="3"/>
  <c r="AP569" i="3"/>
  <c r="BD569" i="3" s="1"/>
  <c r="AQ526" i="3"/>
  <c r="AP471" i="3"/>
  <c r="AP616" i="3"/>
  <c r="AP506" i="3"/>
  <c r="AQ566" i="3"/>
  <c r="AP505" i="3"/>
  <c r="AP586" i="3"/>
  <c r="AQ473" i="3"/>
  <c r="AQ527" i="3"/>
  <c r="AS529" i="3"/>
  <c r="AS592" i="3"/>
  <c r="AS527" i="3"/>
  <c r="AS568" i="3"/>
  <c r="AS483" i="3"/>
  <c r="AS520" i="3"/>
  <c r="AS560" i="3"/>
  <c r="AS603" i="3"/>
  <c r="AT524" i="3"/>
  <c r="AS594" i="3"/>
  <c r="AT481" i="3"/>
  <c r="AS544" i="3"/>
  <c r="AS617" i="3"/>
  <c r="AT572" i="3"/>
  <c r="AS458" i="3"/>
  <c r="AS597" i="3"/>
  <c r="BA497" i="3"/>
  <c r="BZ497" i="3" s="1"/>
  <c r="BA480" i="3"/>
  <c r="CB480" i="3" s="1"/>
  <c r="BA471" i="3"/>
  <c r="CB471" i="3" s="1"/>
  <c r="BA468" i="3"/>
  <c r="CB468" i="3" s="1"/>
  <c r="BA524" i="3"/>
  <c r="CJ524" i="3" s="1"/>
  <c r="BA508" i="3"/>
  <c r="CJ508" i="3" s="1"/>
  <c r="BA466" i="3"/>
  <c r="CJ466" i="3" s="1"/>
  <c r="BA550" i="3"/>
  <c r="CJ550" i="3" s="1"/>
  <c r="BA549" i="3"/>
  <c r="CJ549" i="3" s="1"/>
  <c r="BA548" i="3"/>
  <c r="CJ548" i="3" s="1"/>
  <c r="BA547" i="3"/>
  <c r="CJ547" i="3" s="1"/>
  <c r="BA611" i="3"/>
  <c r="CJ611" i="3" s="1"/>
  <c r="BA575" i="3"/>
  <c r="CJ575" i="3" s="1"/>
  <c r="BA572" i="3"/>
  <c r="CO572" i="3" s="1"/>
  <c r="AY532" i="3"/>
  <c r="BV532" i="3" s="1"/>
  <c r="AS532" i="3"/>
  <c r="BJ532" i="3" s="1"/>
  <c r="AW532" i="3"/>
  <c r="BR532" i="3" s="1"/>
  <c r="AP531" i="3"/>
  <c r="AS589" i="3"/>
  <c r="AS541" i="3"/>
  <c r="AT584" i="3"/>
  <c r="AS526" i="3"/>
  <c r="AV589" i="3"/>
  <c r="AV610" i="3"/>
  <c r="AW609" i="3"/>
  <c r="AV572" i="3"/>
  <c r="AX592" i="3"/>
  <c r="AY563" i="3"/>
  <c r="AX529" i="3"/>
  <c r="AX487" i="3"/>
  <c r="AX541" i="3"/>
  <c r="AX526" i="3"/>
  <c r="AY616" i="3"/>
  <c r="AX570" i="3"/>
  <c r="AY542" i="3"/>
  <c r="AX486" i="3"/>
  <c r="AY470" i="3"/>
  <c r="AY569" i="3"/>
  <c r="BV569" i="3" s="1"/>
  <c r="AX597" i="3"/>
  <c r="AY540" i="3"/>
  <c r="AX472" i="3"/>
  <c r="AX604" i="3"/>
  <c r="AY578" i="3"/>
  <c r="AY525" i="3"/>
  <c r="AY475" i="3"/>
  <c r="AX473" i="3"/>
  <c r="AY575" i="3"/>
  <c r="AY492" i="3"/>
  <c r="AX612" i="3"/>
  <c r="AY587" i="3"/>
  <c r="AX538" i="3"/>
  <c r="AX586" i="3"/>
  <c r="AX464" i="3"/>
  <c r="AX593" i="3"/>
  <c r="AY522" i="3"/>
  <c r="BA523" i="3"/>
  <c r="CJ523" i="3" s="1"/>
  <c r="BA492" i="3"/>
  <c r="CB492" i="3" s="1"/>
  <c r="BA479" i="3"/>
  <c r="CB479" i="3" s="1"/>
  <c r="BA485" i="3"/>
  <c r="CB485" i="3" s="1"/>
  <c r="BA538" i="3"/>
  <c r="CB538" i="3" s="1"/>
  <c r="BA541" i="3"/>
  <c r="CJ541" i="3" s="1"/>
  <c r="BA483" i="3"/>
  <c r="CB483" i="3" s="1"/>
  <c r="BA562" i="3"/>
  <c r="CJ562" i="3" s="1"/>
  <c r="BA561" i="3"/>
  <c r="CJ561" i="3" s="1"/>
  <c r="BA560" i="3"/>
  <c r="CJ560" i="3" s="1"/>
  <c r="BA559" i="3"/>
  <c r="CO559" i="3" s="1"/>
  <c r="BA558" i="3"/>
  <c r="CO558" i="3" s="1"/>
  <c r="BA584" i="3"/>
  <c r="CO584" i="3" s="1"/>
  <c r="BA583" i="3"/>
  <c r="CO583" i="3" s="1"/>
  <c r="AG697" i="3"/>
  <c r="AI697" i="3"/>
  <c r="AH697" i="3"/>
  <c r="AX681" i="3"/>
  <c r="AU681" i="3"/>
  <c r="BA696" i="3"/>
  <c r="BY685" i="3" s="1"/>
  <c r="AX698" i="3"/>
  <c r="AU697" i="3"/>
  <c r="AU698" i="3"/>
  <c r="AX694" i="3"/>
  <c r="BA698" i="3"/>
  <c r="AX697" i="3"/>
  <c r="AU696" i="3"/>
  <c r="AU694" i="3"/>
  <c r="BA697" i="3"/>
  <c r="BA694" i="3"/>
  <c r="AX696" i="3"/>
  <c r="F697" i="3"/>
  <c r="L697" i="3"/>
  <c r="V697" i="3"/>
  <c r="Q697" i="3"/>
  <c r="T697" i="3"/>
  <c r="G697" i="3"/>
  <c r="Y697" i="3"/>
  <c r="AB697" i="3"/>
  <c r="O697" i="3"/>
  <c r="J697" i="3"/>
  <c r="M697" i="3"/>
  <c r="W697" i="3"/>
  <c r="R697" i="3"/>
  <c r="U697" i="3"/>
  <c r="H697" i="3"/>
  <c r="Z697" i="3"/>
  <c r="AC697" i="3"/>
  <c r="P697" i="3"/>
  <c r="K697" i="3"/>
  <c r="X697" i="3"/>
  <c r="S697" i="3"/>
  <c r="N697" i="3"/>
  <c r="I697" i="3"/>
  <c r="AA697" i="3"/>
  <c r="AF655" i="3"/>
  <c r="AE697" i="3"/>
  <c r="AR696" i="3"/>
  <c r="AR697" i="3"/>
  <c r="BG685" i="3" s="1"/>
  <c r="AF697" i="3"/>
  <c r="AR698" i="3"/>
  <c r="AR694" i="3"/>
  <c r="AD697" i="3"/>
  <c r="AD691" i="3"/>
  <c r="AM681" i="3"/>
  <c r="AF681" i="3"/>
  <c r="AN681" i="3"/>
  <c r="AD681" i="3"/>
  <c r="AH681" i="3"/>
  <c r="AO681" i="3"/>
  <c r="AG681" i="3"/>
  <c r="AI681" i="3"/>
  <c r="AE681" i="3"/>
  <c r="AJ655" i="3"/>
  <c r="AM655" i="3"/>
  <c r="AE655" i="3"/>
  <c r="AH655" i="3"/>
  <c r="AO655" i="3"/>
  <c r="AG655" i="3"/>
  <c r="AL655" i="3"/>
  <c r="AI655" i="3"/>
  <c r="AD655" i="3"/>
  <c r="AM695" i="3"/>
  <c r="AF693" i="3"/>
  <c r="AO695" i="3"/>
  <c r="AH693" i="3"/>
  <c r="AE696" i="3"/>
  <c r="AN699" i="3"/>
  <c r="AG696" i="3"/>
  <c r="AD693" i="3"/>
  <c r="AH699" i="3"/>
  <c r="AE691" i="3"/>
  <c r="AI696" i="3"/>
  <c r="AN693" i="3"/>
  <c r="AG691" i="3"/>
  <c r="AD694" i="3"/>
  <c r="AM696" i="3"/>
  <c r="AF694" i="3"/>
  <c r="AO696" i="3"/>
  <c r="AM691" i="3"/>
  <c r="AE698" i="3"/>
  <c r="AO691" i="3"/>
  <c r="AG698" i="3"/>
  <c r="AE692" i="3"/>
  <c r="AI698" i="3"/>
  <c r="AN694" i="3"/>
  <c r="AG692" i="3"/>
  <c r="AH694" i="3"/>
  <c r="AI692" i="3"/>
  <c r="AM698" i="3"/>
  <c r="AF695" i="3"/>
  <c r="AO698" i="3"/>
  <c r="AH695" i="3"/>
  <c r="AM692" i="3"/>
  <c r="AE699" i="3"/>
  <c r="AO692" i="3"/>
  <c r="AG699" i="3"/>
  <c r="AD695" i="3"/>
  <c r="AE693" i="3"/>
  <c r="AI699" i="3"/>
  <c r="AN695" i="3"/>
  <c r="AG693" i="3"/>
  <c r="AD696" i="3"/>
  <c r="AI693" i="3"/>
  <c r="AM699" i="3"/>
  <c r="AF696" i="3"/>
  <c r="AO699" i="3"/>
  <c r="AM693" i="3"/>
  <c r="AF691" i="3"/>
  <c r="AO693" i="3"/>
  <c r="AH691" i="3"/>
  <c r="AE694" i="3"/>
  <c r="AN696" i="3"/>
  <c r="AG694" i="3"/>
  <c r="AH696" i="3"/>
  <c r="AI694" i="3"/>
  <c r="AN691" i="3"/>
  <c r="AF698" i="3"/>
  <c r="AD692" i="3"/>
  <c r="AH698" i="3"/>
  <c r="AM694" i="3"/>
  <c r="AF692" i="3"/>
  <c r="AO694" i="3"/>
  <c r="AD698" i="3"/>
  <c r="AE695" i="3"/>
  <c r="AN698" i="3"/>
  <c r="AG695" i="3"/>
  <c r="AD699" i="3"/>
  <c r="AI695" i="3"/>
  <c r="AN692" i="3"/>
  <c r="AF699" i="3"/>
  <c r="AH692" i="3"/>
  <c r="BX601" i="3"/>
  <c r="BZ601" i="3"/>
  <c r="BV601" i="3"/>
  <c r="BZ564" i="3"/>
  <c r="BV564" i="3"/>
  <c r="BX564" i="3"/>
  <c r="BZ522" i="3"/>
  <c r="BV522" i="3"/>
  <c r="BX522" i="3"/>
  <c r="BX462" i="3"/>
  <c r="BV462" i="3"/>
  <c r="BZ462" i="3"/>
  <c r="BZ590" i="3"/>
  <c r="BX590" i="3"/>
  <c r="BV590" i="3"/>
  <c r="BX481" i="3"/>
  <c r="BZ481" i="3"/>
  <c r="BV481" i="3"/>
  <c r="BX592" i="3"/>
  <c r="BZ592" i="3"/>
  <c r="BV592" i="3"/>
  <c r="BZ551" i="3"/>
  <c r="BX551" i="3"/>
  <c r="BV551" i="3"/>
  <c r="BX479" i="3"/>
  <c r="BZ479" i="3"/>
  <c r="BV479" i="3"/>
  <c r="BZ468" i="3"/>
  <c r="BX468" i="3"/>
  <c r="BV468" i="3"/>
  <c r="BZ599" i="3"/>
  <c r="BX599" i="3"/>
  <c r="BV599" i="3"/>
  <c r="BZ562" i="3"/>
  <c r="BX562" i="3"/>
  <c r="BV562" i="3"/>
  <c r="BZ520" i="3"/>
  <c r="BV520" i="3"/>
  <c r="BX520" i="3"/>
  <c r="BZ615" i="3"/>
  <c r="BX615" i="3"/>
  <c r="BV615" i="3"/>
  <c r="BZ541" i="3"/>
  <c r="BV541" i="3"/>
  <c r="BX541" i="3"/>
  <c r="BZ605" i="3"/>
  <c r="BX605" i="3"/>
  <c r="BV605" i="3"/>
  <c r="BX568" i="3"/>
  <c r="BZ568" i="3"/>
  <c r="BV568" i="3"/>
  <c r="BZ526" i="3"/>
  <c r="BV526" i="3"/>
  <c r="BX526" i="3"/>
  <c r="BZ467" i="3"/>
  <c r="BX467" i="3"/>
  <c r="BV467" i="3"/>
  <c r="BZ594" i="3"/>
  <c r="BV594" i="3"/>
  <c r="BX594" i="3"/>
  <c r="BZ613" i="3"/>
  <c r="BX613" i="3"/>
  <c r="BV613" i="3"/>
  <c r="BZ578" i="3"/>
  <c r="BV578" i="3"/>
  <c r="BX578" i="3"/>
  <c r="BZ602" i="3"/>
  <c r="BX602" i="3"/>
  <c r="BV602" i="3"/>
  <c r="BZ523" i="3"/>
  <c r="BV523" i="3"/>
  <c r="BX523" i="3"/>
  <c r="BZ595" i="3"/>
  <c r="BX595" i="3"/>
  <c r="BV595" i="3"/>
  <c r="BV558" i="3"/>
  <c r="BZ558" i="3"/>
  <c r="BX558" i="3"/>
  <c r="BX505" i="3"/>
  <c r="BV505" i="3"/>
  <c r="BZ505" i="3"/>
  <c r="BX593" i="3"/>
  <c r="BV593" i="3"/>
  <c r="BZ593" i="3"/>
  <c r="BZ556" i="3"/>
  <c r="BV556" i="3"/>
  <c r="BX556" i="3"/>
  <c r="BZ492" i="3"/>
  <c r="BX492" i="3"/>
  <c r="BV492" i="3"/>
  <c r="BV487" i="3"/>
  <c r="BZ487" i="3"/>
  <c r="BX487" i="3"/>
  <c r="BX561" i="3"/>
  <c r="BZ561" i="3"/>
  <c r="BV561" i="3"/>
  <c r="BX617" i="3"/>
  <c r="BV617" i="3"/>
  <c r="BZ617" i="3"/>
  <c r="BZ583" i="3"/>
  <c r="BV583" i="3"/>
  <c r="BX583" i="3"/>
  <c r="BZ543" i="3"/>
  <c r="BX543" i="3"/>
  <c r="BV543" i="3"/>
  <c r="BX598" i="3"/>
  <c r="BZ598" i="3"/>
  <c r="BV598" i="3"/>
  <c r="BZ464" i="3"/>
  <c r="BX464" i="3"/>
  <c r="BV464" i="3"/>
  <c r="BZ591" i="3"/>
  <c r="BX591" i="3"/>
  <c r="BX550" i="3"/>
  <c r="BZ550" i="3"/>
  <c r="BV550" i="3"/>
  <c r="BZ486" i="3"/>
  <c r="BV486" i="3"/>
  <c r="BX486" i="3"/>
  <c r="BZ606" i="3"/>
  <c r="BX606" i="3"/>
  <c r="BV606" i="3"/>
  <c r="BZ485" i="3"/>
  <c r="BV485" i="3"/>
  <c r="BX485" i="3"/>
  <c r="BZ597" i="3"/>
  <c r="BV597" i="3"/>
  <c r="BX597" i="3"/>
  <c r="BX560" i="3"/>
  <c r="BZ560" i="3"/>
  <c r="BV560" i="3"/>
  <c r="BZ507" i="3"/>
  <c r="BV507" i="3"/>
  <c r="BX507" i="3"/>
  <c r="BZ483" i="3"/>
  <c r="BV483" i="3"/>
  <c r="BX483" i="3"/>
  <c r="BX576" i="3"/>
  <c r="BV576" i="3"/>
  <c r="BZ576" i="3"/>
  <c r="BZ604" i="3"/>
  <c r="BX604" i="3"/>
  <c r="BV604" i="3"/>
  <c r="BZ567" i="3"/>
  <c r="BV567" i="3"/>
  <c r="BX567" i="3"/>
  <c r="BX525" i="3"/>
  <c r="BZ525" i="3"/>
  <c r="BV525" i="3"/>
  <c r="BZ586" i="3"/>
  <c r="BX586" i="3"/>
  <c r="BV586" i="3"/>
  <c r="BX473" i="3"/>
  <c r="BV473" i="3"/>
  <c r="BZ473" i="3"/>
  <c r="BZ587" i="3"/>
  <c r="BX587" i="3"/>
  <c r="BV587" i="3"/>
  <c r="BZ546" i="3"/>
  <c r="BV546" i="3"/>
  <c r="BX546" i="3"/>
  <c r="BX482" i="3"/>
  <c r="BV482" i="3"/>
  <c r="BZ482" i="3"/>
  <c r="BX584" i="3"/>
  <c r="BZ584" i="3"/>
  <c r="BV584" i="3"/>
  <c r="BX544" i="3"/>
  <c r="BV544" i="3"/>
  <c r="BZ544" i="3"/>
  <c r="BZ480" i="3"/>
  <c r="BX480" i="3"/>
  <c r="BV480" i="3"/>
  <c r="BZ471" i="3"/>
  <c r="BV471" i="3"/>
  <c r="BX471" i="3"/>
  <c r="BZ527" i="3"/>
  <c r="BX527" i="3"/>
  <c r="BV527" i="3"/>
  <c r="BX609" i="3"/>
  <c r="BZ609" i="3"/>
  <c r="BV609" i="3"/>
  <c r="BZ572" i="3"/>
  <c r="BV572" i="3"/>
  <c r="BX572" i="3"/>
  <c r="BZ529" i="3"/>
  <c r="BV529" i="3"/>
  <c r="BX529" i="3"/>
  <c r="BZ549" i="3"/>
  <c r="BV549" i="3"/>
  <c r="BX549" i="3"/>
  <c r="BX616" i="3"/>
  <c r="BZ616" i="3"/>
  <c r="BV616" i="3"/>
  <c r="BX582" i="3"/>
  <c r="BZ582" i="3"/>
  <c r="BV582" i="3"/>
  <c r="BZ542" i="3"/>
  <c r="BV542" i="3"/>
  <c r="BX542" i="3"/>
  <c r="BZ478" i="3"/>
  <c r="BV478" i="3"/>
  <c r="BX478" i="3"/>
  <c r="BZ581" i="3"/>
  <c r="BX581" i="3"/>
  <c r="BV581" i="3"/>
  <c r="BZ589" i="3"/>
  <c r="BX589" i="3"/>
  <c r="BV589" i="3"/>
  <c r="BZ548" i="3"/>
  <c r="BV548" i="3"/>
  <c r="BX548" i="3"/>
  <c r="BZ484" i="3"/>
  <c r="BX484" i="3"/>
  <c r="BV484" i="3"/>
  <c r="BX466" i="3"/>
  <c r="BV466" i="3"/>
  <c r="BZ466" i="3"/>
  <c r="BZ557" i="3"/>
  <c r="BV557" i="3"/>
  <c r="BX557" i="3"/>
  <c r="BZ596" i="3"/>
  <c r="BV596" i="3"/>
  <c r="BX596" i="3"/>
  <c r="BZ559" i="3"/>
  <c r="BX559" i="3"/>
  <c r="BV559" i="3"/>
  <c r="BX506" i="3"/>
  <c r="BV506" i="3"/>
  <c r="BZ506" i="3"/>
  <c r="BZ565" i="3"/>
  <c r="BV565" i="3"/>
  <c r="BX565" i="3"/>
  <c r="BZ612" i="3"/>
  <c r="BX612" i="3"/>
  <c r="BV612" i="3"/>
  <c r="BX577" i="3"/>
  <c r="BV577" i="3"/>
  <c r="BZ577" i="3"/>
  <c r="BZ538" i="3"/>
  <c r="BX538" i="3"/>
  <c r="BV538" i="3"/>
  <c r="BX474" i="3"/>
  <c r="BV474" i="3"/>
  <c r="BZ474" i="3"/>
  <c r="BZ610" i="3"/>
  <c r="BX610" i="3"/>
  <c r="BV610" i="3"/>
  <c r="BZ575" i="3"/>
  <c r="BX575" i="3"/>
  <c r="BV575" i="3"/>
  <c r="BZ531" i="3"/>
  <c r="BX531" i="3"/>
  <c r="BV531" i="3"/>
  <c r="BZ472" i="3"/>
  <c r="BX472" i="3"/>
  <c r="BV472" i="3"/>
  <c r="BZ458" i="3"/>
  <c r="BV458" i="3"/>
  <c r="BX458" i="3"/>
  <c r="BZ477" i="3"/>
  <c r="BV477" i="3"/>
  <c r="BX477" i="3"/>
  <c r="BX600" i="3"/>
  <c r="BZ600" i="3"/>
  <c r="BV600" i="3"/>
  <c r="BZ563" i="3"/>
  <c r="BX563" i="3"/>
  <c r="BV563" i="3"/>
  <c r="BZ521" i="3"/>
  <c r="BV521" i="3"/>
  <c r="BX521" i="3"/>
  <c r="BZ508" i="3"/>
  <c r="BX508" i="3"/>
  <c r="BV508" i="3"/>
  <c r="BX608" i="3"/>
  <c r="BZ608" i="3"/>
  <c r="BV608" i="3"/>
  <c r="BZ570" i="3"/>
  <c r="BX570" i="3"/>
  <c r="BV570" i="3"/>
  <c r="BZ528" i="3"/>
  <c r="BV528" i="3"/>
  <c r="BX528" i="3"/>
  <c r="BZ470" i="3"/>
  <c r="BV470" i="3"/>
  <c r="BX470" i="3"/>
  <c r="BX614" i="3"/>
  <c r="BZ614" i="3"/>
  <c r="BV614" i="3"/>
  <c r="BZ580" i="3"/>
  <c r="BV580" i="3"/>
  <c r="BX580" i="3"/>
  <c r="BZ540" i="3"/>
  <c r="BV540" i="3"/>
  <c r="BX540" i="3"/>
  <c r="BZ476" i="3"/>
  <c r="BX476" i="3"/>
  <c r="BV476" i="3"/>
  <c r="BZ611" i="3"/>
  <c r="BX611" i="3"/>
  <c r="BV611" i="3"/>
  <c r="BZ588" i="3"/>
  <c r="BX588" i="3"/>
  <c r="BV588" i="3"/>
  <c r="BZ547" i="3"/>
  <c r="BX547" i="3"/>
  <c r="BV547" i="3"/>
  <c r="BZ475" i="3"/>
  <c r="BV475" i="3"/>
  <c r="BX475" i="3"/>
  <c r="BX545" i="3"/>
  <c r="BV545" i="3"/>
  <c r="BZ545" i="3"/>
  <c r="BZ603" i="3"/>
  <c r="BX603" i="3"/>
  <c r="BV603" i="3"/>
  <c r="BV566" i="3"/>
  <c r="BZ566" i="3"/>
  <c r="BX566" i="3"/>
  <c r="BX524" i="3"/>
  <c r="BZ524" i="3"/>
  <c r="BV524" i="3"/>
  <c r="BX465" i="3"/>
  <c r="BV465" i="3"/>
  <c r="BZ465" i="3"/>
  <c r="BJ589" i="3"/>
  <c r="BL548" i="3"/>
  <c r="BN484" i="3"/>
  <c r="BL466" i="3"/>
  <c r="BD557" i="3"/>
  <c r="BF596" i="3"/>
  <c r="BN559" i="3"/>
  <c r="BL506" i="3"/>
  <c r="BL565" i="3"/>
  <c r="BL612" i="3"/>
  <c r="BD577" i="3"/>
  <c r="BL538" i="3"/>
  <c r="BF474" i="3"/>
  <c r="BF528" i="3"/>
  <c r="BL470" i="3"/>
  <c r="BH614" i="3"/>
  <c r="BL580" i="3"/>
  <c r="BH540" i="3"/>
  <c r="BJ476" i="3"/>
  <c r="BJ611" i="3"/>
  <c r="BN588" i="3"/>
  <c r="BN547" i="3"/>
  <c r="BD475" i="3"/>
  <c r="BL545" i="3"/>
  <c r="BH603" i="3"/>
  <c r="BL566" i="3"/>
  <c r="BN524" i="3"/>
  <c r="BL465" i="3"/>
  <c r="BJ540" i="3"/>
  <c r="BL475" i="3"/>
  <c r="BD566" i="3"/>
  <c r="BH524" i="3"/>
  <c r="BH465" i="3"/>
  <c r="BN465" i="3"/>
  <c r="BL603" i="3"/>
  <c r="BJ524" i="3"/>
  <c r="BN545" i="3"/>
  <c r="BN470" i="3"/>
  <c r="BD580" i="3"/>
  <c r="BN603" i="3"/>
  <c r="BD465" i="3"/>
  <c r="BH547" i="3"/>
  <c r="BH566" i="3"/>
  <c r="BF465" i="3"/>
  <c r="BH475" i="3"/>
  <c r="BN566" i="3"/>
  <c r="BJ465" i="3"/>
  <c r="BJ475" i="3"/>
  <c r="BD524" i="3"/>
  <c r="BJ603" i="3"/>
  <c r="BF524" i="3"/>
  <c r="BF545" i="3"/>
  <c r="BD540" i="3"/>
  <c r="BF475" i="3"/>
  <c r="BL476" i="3"/>
  <c r="BD588" i="3"/>
  <c r="BN475" i="3"/>
  <c r="BD547" i="3"/>
  <c r="BL611" i="3"/>
  <c r="BF614" i="3"/>
  <c r="BF547" i="3"/>
  <c r="BD545" i="3"/>
  <c r="BL614" i="3"/>
  <c r="BF540" i="3"/>
  <c r="BN476" i="3"/>
  <c r="BN611" i="3"/>
  <c r="BH580" i="3"/>
  <c r="BN540" i="3"/>
  <c r="BH588" i="3"/>
  <c r="BJ547" i="3"/>
  <c r="BF580" i="3"/>
  <c r="BD476" i="3"/>
  <c r="BF588" i="3"/>
  <c r="BL547" i="3"/>
  <c r="BF603" i="3"/>
  <c r="BF566" i="3"/>
  <c r="BL524" i="3"/>
  <c r="BD611" i="3"/>
  <c r="BH545" i="3"/>
  <c r="BJ580" i="3"/>
  <c r="BH476" i="3"/>
  <c r="BJ588" i="3"/>
  <c r="BD603" i="3"/>
  <c r="BJ566" i="3"/>
  <c r="BF611" i="3"/>
  <c r="BJ545" i="3"/>
  <c r="BF476" i="3"/>
  <c r="BL588" i="3"/>
  <c r="BH611" i="3"/>
  <c r="BD614" i="3"/>
  <c r="BH470" i="3"/>
  <c r="BN474" i="3"/>
  <c r="BJ614" i="3"/>
  <c r="BH528" i="3"/>
  <c r="BD528" i="3"/>
  <c r="BN528" i="3"/>
  <c r="BN538" i="3"/>
  <c r="BF577" i="3"/>
  <c r="BN612" i="3"/>
  <c r="BL557" i="3"/>
  <c r="BN506" i="3"/>
  <c r="BJ596" i="3"/>
  <c r="BD548" i="3"/>
  <c r="BH506" i="3"/>
  <c r="BL596" i="3"/>
  <c r="BD559" i="3"/>
  <c r="BH577" i="3"/>
  <c r="BD474" i="3"/>
  <c r="BH565" i="3"/>
  <c r="BH557" i="3"/>
  <c r="BF589" i="3"/>
  <c r="BH548" i="3"/>
  <c r="BD484" i="3"/>
  <c r="BH466" i="3"/>
  <c r="BN596" i="3"/>
  <c r="BH559" i="3"/>
  <c r="BJ577" i="3"/>
  <c r="BH474" i="3"/>
  <c r="BD565" i="3"/>
  <c r="BF557" i="3"/>
  <c r="BF548" i="3"/>
  <c r="BH484" i="3"/>
  <c r="BD466" i="3"/>
  <c r="BF559" i="3"/>
  <c r="BD612" i="3"/>
  <c r="BL577" i="3"/>
  <c r="BD538" i="3"/>
  <c r="BL474" i="3"/>
  <c r="BJ565" i="3"/>
  <c r="BJ557" i="3"/>
  <c r="BF484" i="3"/>
  <c r="BD506" i="3"/>
  <c r="BN466" i="3"/>
  <c r="BJ559" i="3"/>
  <c r="BH612" i="3"/>
  <c r="BN577" i="3"/>
  <c r="BH538" i="3"/>
  <c r="BJ474" i="3"/>
  <c r="BN565" i="3"/>
  <c r="BN557" i="3"/>
  <c r="BJ506" i="3"/>
  <c r="BL559" i="3"/>
  <c r="BF612" i="3"/>
  <c r="BF538" i="3"/>
  <c r="BF565" i="3"/>
  <c r="BF506" i="3"/>
  <c r="BH596" i="3"/>
  <c r="BJ612" i="3"/>
  <c r="BJ538" i="3"/>
  <c r="BJ542" i="3"/>
  <c r="BF598" i="3"/>
  <c r="BJ464" i="3"/>
  <c r="BH591" i="3"/>
  <c r="BN550" i="3"/>
  <c r="BF486" i="3"/>
  <c r="BF606" i="3"/>
  <c r="BF560" i="3"/>
  <c r="BJ507" i="3"/>
  <c r="BN576" i="3"/>
  <c r="BJ604" i="3"/>
  <c r="BJ525" i="3"/>
  <c r="BF473" i="3"/>
  <c r="BN546" i="3"/>
  <c r="BJ482" i="3"/>
  <c r="BL507" i="3"/>
  <c r="BJ485" i="3"/>
  <c r="BJ473" i="3"/>
  <c r="BJ591" i="3"/>
  <c r="BJ567" i="3"/>
  <c r="BH587" i="3"/>
  <c r="BL525" i="3"/>
  <c r="BN482" i="3"/>
  <c r="BJ597" i="3"/>
  <c r="BJ560" i="3"/>
  <c r="BL604" i="3"/>
  <c r="BH606" i="3"/>
  <c r="BH483" i="3"/>
  <c r="BD576" i="3"/>
  <c r="BJ486" i="3"/>
  <c r="BJ606" i="3"/>
  <c r="BL485" i="3"/>
  <c r="BD597" i="3"/>
  <c r="BL560" i="3"/>
  <c r="BN507" i="3"/>
  <c r="BN525" i="3"/>
  <c r="BN604" i="3"/>
  <c r="BL567" i="3"/>
  <c r="BF483" i="3"/>
  <c r="BF587" i="3"/>
  <c r="BD546" i="3"/>
  <c r="BL473" i="3"/>
  <c r="BH576" i="3"/>
  <c r="BL591" i="3"/>
  <c r="BL486" i="3"/>
  <c r="BL606" i="3"/>
  <c r="BN485" i="3"/>
  <c r="BL597" i="3"/>
  <c r="BN560" i="3"/>
  <c r="BN567" i="3"/>
  <c r="BJ483" i="3"/>
  <c r="BJ587" i="3"/>
  <c r="BH546" i="3"/>
  <c r="BN473" i="3"/>
  <c r="BD586" i="3"/>
  <c r="BF576" i="3"/>
  <c r="BN591" i="3"/>
  <c r="BN486" i="3"/>
  <c r="BN606" i="3"/>
  <c r="BH597" i="3"/>
  <c r="BL483" i="3"/>
  <c r="BL587" i="3"/>
  <c r="BF546" i="3"/>
  <c r="BD482" i="3"/>
  <c r="BH586" i="3"/>
  <c r="BJ576" i="3"/>
  <c r="BD550" i="3"/>
  <c r="BN597" i="3"/>
  <c r="BD507" i="3"/>
  <c r="BD525" i="3"/>
  <c r="BH604" i="3"/>
  <c r="BN483" i="3"/>
  <c r="BN587" i="3"/>
  <c r="BJ546" i="3"/>
  <c r="BF482" i="3"/>
  <c r="BF586" i="3"/>
  <c r="BL576" i="3"/>
  <c r="BF550" i="3"/>
  <c r="BD485" i="3"/>
  <c r="BF597" i="3"/>
  <c r="BD560" i="3"/>
  <c r="BH507" i="3"/>
  <c r="BH525" i="3"/>
  <c r="BD604" i="3"/>
  <c r="BD567" i="3"/>
  <c r="BL546" i="3"/>
  <c r="BL482" i="3"/>
  <c r="BH473" i="3"/>
  <c r="BJ586" i="3"/>
  <c r="BJ550" i="3"/>
  <c r="BD486" i="3"/>
  <c r="BD606" i="3"/>
  <c r="BH485" i="3"/>
  <c r="BH560" i="3"/>
  <c r="BF507" i="3"/>
  <c r="BF525" i="3"/>
  <c r="BF604" i="3"/>
  <c r="BH567" i="3"/>
  <c r="BH482" i="3"/>
  <c r="BD473" i="3"/>
  <c r="BL586" i="3"/>
  <c r="BL550" i="3"/>
  <c r="BH486" i="3"/>
  <c r="BF485" i="3"/>
  <c r="BF567" i="3"/>
  <c r="BD483" i="3"/>
  <c r="BD587" i="3"/>
  <c r="BN586" i="3"/>
  <c r="BN593" i="3"/>
  <c r="BT593" i="3"/>
  <c r="BR593" i="3"/>
  <c r="BP593" i="3"/>
  <c r="BL556" i="3"/>
  <c r="BT556" i="3"/>
  <c r="BR556" i="3"/>
  <c r="BP556" i="3"/>
  <c r="BN492" i="3"/>
  <c r="BP492" i="3"/>
  <c r="BR492" i="3"/>
  <c r="BT492" i="3"/>
  <c r="BT487" i="3"/>
  <c r="BR487" i="3"/>
  <c r="BP487" i="3"/>
  <c r="BT561" i="3"/>
  <c r="BR561" i="3"/>
  <c r="BP561" i="3"/>
  <c r="BF617" i="3"/>
  <c r="BT617" i="3"/>
  <c r="BR617" i="3"/>
  <c r="BP617" i="3"/>
  <c r="BT583" i="3"/>
  <c r="BP583" i="3"/>
  <c r="BR583" i="3"/>
  <c r="BD543" i="3"/>
  <c r="BT543" i="3"/>
  <c r="BP543" i="3"/>
  <c r="BR543" i="3"/>
  <c r="BR598" i="3"/>
  <c r="BP598" i="3"/>
  <c r="BT598" i="3"/>
  <c r="BF464" i="3"/>
  <c r="BT464" i="3"/>
  <c r="BR464" i="3"/>
  <c r="BP464" i="3"/>
  <c r="BF591" i="3"/>
  <c r="BT591" i="3"/>
  <c r="BR591" i="3"/>
  <c r="BP591" i="3"/>
  <c r="BR550" i="3"/>
  <c r="BT550" i="3"/>
  <c r="BP550" i="3"/>
  <c r="BR486" i="3"/>
  <c r="BP486" i="3"/>
  <c r="BT486" i="3"/>
  <c r="BR606" i="3"/>
  <c r="BP606" i="3"/>
  <c r="BT606" i="3"/>
  <c r="BP485" i="3"/>
  <c r="BT485" i="3"/>
  <c r="BR485" i="3"/>
  <c r="BT597" i="3"/>
  <c r="BR597" i="3"/>
  <c r="BP597" i="3"/>
  <c r="BR560" i="3"/>
  <c r="BP560" i="3"/>
  <c r="BT560" i="3"/>
  <c r="BT507" i="3"/>
  <c r="BP507" i="3"/>
  <c r="BR507" i="3"/>
  <c r="BT483" i="3"/>
  <c r="BR483" i="3"/>
  <c r="BP483" i="3"/>
  <c r="BR576" i="3"/>
  <c r="BP576" i="3"/>
  <c r="BT576" i="3"/>
  <c r="BT604" i="3"/>
  <c r="BR604" i="3"/>
  <c r="BP604" i="3"/>
  <c r="BT567" i="3"/>
  <c r="BP567" i="3"/>
  <c r="BR567" i="3"/>
  <c r="BT525" i="3"/>
  <c r="BR525" i="3"/>
  <c r="BP525" i="3"/>
  <c r="BT586" i="3"/>
  <c r="BR586" i="3"/>
  <c r="BP586" i="3"/>
  <c r="BT473" i="3"/>
  <c r="BR473" i="3"/>
  <c r="BP473" i="3"/>
  <c r="BT587" i="3"/>
  <c r="BR587" i="3"/>
  <c r="BP587" i="3"/>
  <c r="BT546" i="3"/>
  <c r="BR546" i="3"/>
  <c r="BP546" i="3"/>
  <c r="BT482" i="3"/>
  <c r="BR482" i="3"/>
  <c r="BP482" i="3"/>
  <c r="BL584" i="3"/>
  <c r="BR584" i="3"/>
  <c r="BT584" i="3"/>
  <c r="BP584" i="3"/>
  <c r="BL544" i="3"/>
  <c r="BR544" i="3"/>
  <c r="BP544" i="3"/>
  <c r="BT544" i="3"/>
  <c r="BT480" i="3"/>
  <c r="BR480" i="3"/>
  <c r="BP480" i="3"/>
  <c r="BT471" i="3"/>
  <c r="BR471" i="3"/>
  <c r="BP471" i="3"/>
  <c r="BT527" i="3"/>
  <c r="BR527" i="3"/>
  <c r="BP527" i="3"/>
  <c r="BH609" i="3"/>
  <c r="BT609" i="3"/>
  <c r="BR609" i="3"/>
  <c r="BP609" i="3"/>
  <c r="BJ572" i="3"/>
  <c r="BT572" i="3"/>
  <c r="BR572" i="3"/>
  <c r="BP572" i="3"/>
  <c r="BN529" i="3"/>
  <c r="BR529" i="3"/>
  <c r="BP529" i="3"/>
  <c r="BT529" i="3"/>
  <c r="BF549" i="3"/>
  <c r="BT549" i="3"/>
  <c r="BP549" i="3"/>
  <c r="BR549" i="3"/>
  <c r="BR616" i="3"/>
  <c r="BT616" i="3"/>
  <c r="BP616" i="3"/>
  <c r="BN582" i="3"/>
  <c r="BR582" i="3"/>
  <c r="BT582" i="3"/>
  <c r="BP582" i="3"/>
  <c r="BR542" i="3"/>
  <c r="BP542" i="3"/>
  <c r="BT542" i="3"/>
  <c r="BH478" i="3"/>
  <c r="BR478" i="3"/>
  <c r="BP478" i="3"/>
  <c r="BT478" i="3"/>
  <c r="BF581" i="3"/>
  <c r="BT581" i="3"/>
  <c r="BP581" i="3"/>
  <c r="BR581" i="3"/>
  <c r="BH589" i="3"/>
  <c r="BT589" i="3"/>
  <c r="BR589" i="3"/>
  <c r="BP589" i="3"/>
  <c r="BT548" i="3"/>
  <c r="BR548" i="3"/>
  <c r="BP548" i="3"/>
  <c r="BL484" i="3"/>
  <c r="BP484" i="3"/>
  <c r="BR484" i="3"/>
  <c r="BT484" i="3"/>
  <c r="BJ466" i="3"/>
  <c r="BT466" i="3"/>
  <c r="BR466" i="3"/>
  <c r="BP466" i="3"/>
  <c r="BT557" i="3"/>
  <c r="BR557" i="3"/>
  <c r="BP557" i="3"/>
  <c r="BD596" i="3"/>
  <c r="BT596" i="3"/>
  <c r="BR596" i="3"/>
  <c r="BP596" i="3"/>
  <c r="BT559" i="3"/>
  <c r="BR559" i="3"/>
  <c r="BP559" i="3"/>
  <c r="BT506" i="3"/>
  <c r="BR506" i="3"/>
  <c r="BP506" i="3"/>
  <c r="BT565" i="3"/>
  <c r="BP565" i="3"/>
  <c r="BR565" i="3"/>
  <c r="BT612" i="3"/>
  <c r="BR612" i="3"/>
  <c r="BP612" i="3"/>
  <c r="BT577" i="3"/>
  <c r="BR577" i="3"/>
  <c r="BP577" i="3"/>
  <c r="BT538" i="3"/>
  <c r="BR538" i="3"/>
  <c r="BP538" i="3"/>
  <c r="BT474" i="3"/>
  <c r="BR474" i="3"/>
  <c r="BP474" i="3"/>
  <c r="BT610" i="3"/>
  <c r="BR610" i="3"/>
  <c r="BP610" i="3"/>
  <c r="BN575" i="3"/>
  <c r="BT575" i="3"/>
  <c r="BP575" i="3"/>
  <c r="BR575" i="3"/>
  <c r="BH531" i="3"/>
  <c r="BR531" i="3"/>
  <c r="BP531" i="3"/>
  <c r="BT531" i="3"/>
  <c r="BT472" i="3"/>
  <c r="BR472" i="3"/>
  <c r="BP472" i="3"/>
  <c r="BP458" i="3"/>
  <c r="BR458" i="3"/>
  <c r="BT458" i="3"/>
  <c r="BN477" i="3"/>
  <c r="BP477" i="3"/>
  <c r="BT477" i="3"/>
  <c r="BR477" i="3"/>
  <c r="BR600" i="3"/>
  <c r="BP600" i="3"/>
  <c r="BT600" i="3"/>
  <c r="BJ563" i="3"/>
  <c r="BT563" i="3"/>
  <c r="BR563" i="3"/>
  <c r="BP563" i="3"/>
  <c r="BJ521" i="3"/>
  <c r="BP521" i="3"/>
  <c r="BR521" i="3"/>
  <c r="BT521" i="3"/>
  <c r="BP508" i="3"/>
  <c r="BR508" i="3"/>
  <c r="BT508" i="3"/>
  <c r="BH608" i="3"/>
  <c r="BR608" i="3"/>
  <c r="BP608" i="3"/>
  <c r="BT608" i="3"/>
  <c r="BT570" i="3"/>
  <c r="BR570" i="3"/>
  <c r="BP570" i="3"/>
  <c r="BT528" i="3"/>
  <c r="BP528" i="3"/>
  <c r="BR528" i="3"/>
  <c r="BR470" i="3"/>
  <c r="BP470" i="3"/>
  <c r="BT470" i="3"/>
  <c r="BR614" i="3"/>
  <c r="BT614" i="3"/>
  <c r="BP614" i="3"/>
  <c r="BT580" i="3"/>
  <c r="BR580" i="3"/>
  <c r="BP580" i="3"/>
  <c r="BL540" i="3"/>
  <c r="BT540" i="3"/>
  <c r="BR540" i="3"/>
  <c r="BP540" i="3"/>
  <c r="BP476" i="3"/>
  <c r="BR476" i="3"/>
  <c r="BT476" i="3"/>
  <c r="BT611" i="3"/>
  <c r="BR611" i="3"/>
  <c r="BP611" i="3"/>
  <c r="BT588" i="3"/>
  <c r="BR588" i="3"/>
  <c r="BP588" i="3"/>
  <c r="BT547" i="3"/>
  <c r="BR547" i="3"/>
  <c r="BP547" i="3"/>
  <c r="BT475" i="3"/>
  <c r="BR475" i="3"/>
  <c r="BP475" i="3"/>
  <c r="BT545" i="3"/>
  <c r="BR545" i="3"/>
  <c r="BP545" i="3"/>
  <c r="BT603" i="3"/>
  <c r="BR603" i="3"/>
  <c r="BP603" i="3"/>
  <c r="BR566" i="3"/>
  <c r="BP566" i="3"/>
  <c r="BT566" i="3"/>
  <c r="BT524" i="3"/>
  <c r="BR524" i="3"/>
  <c r="BP524" i="3"/>
  <c r="BT465" i="3"/>
  <c r="BR465" i="3"/>
  <c r="BP465" i="3"/>
  <c r="BD601" i="3"/>
  <c r="BT601" i="3"/>
  <c r="BR601" i="3"/>
  <c r="BP601" i="3"/>
  <c r="BD564" i="3"/>
  <c r="BT564" i="3"/>
  <c r="BR564" i="3"/>
  <c r="BP564" i="3"/>
  <c r="BJ522" i="3"/>
  <c r="BP522" i="3"/>
  <c r="BT522" i="3"/>
  <c r="BR522" i="3"/>
  <c r="BT462" i="3"/>
  <c r="BR462" i="3"/>
  <c r="BP462" i="3"/>
  <c r="BR590" i="3"/>
  <c r="BP590" i="3"/>
  <c r="BT590" i="3"/>
  <c r="BT481" i="3"/>
  <c r="BR481" i="3"/>
  <c r="BP481" i="3"/>
  <c r="BR592" i="3"/>
  <c r="BP592" i="3"/>
  <c r="BT592" i="3"/>
  <c r="BT551" i="3"/>
  <c r="BP551" i="3"/>
  <c r="BR551" i="3"/>
  <c r="BL479" i="3"/>
  <c r="BT479" i="3"/>
  <c r="BR479" i="3"/>
  <c r="BP479" i="3"/>
  <c r="BP468" i="3"/>
  <c r="BR468" i="3"/>
  <c r="BT468" i="3"/>
  <c r="BD599" i="3"/>
  <c r="BT599" i="3"/>
  <c r="BP599" i="3"/>
  <c r="BR599" i="3"/>
  <c r="BT562" i="3"/>
  <c r="BR562" i="3"/>
  <c r="BP562" i="3"/>
  <c r="BD520" i="3"/>
  <c r="BT520" i="3"/>
  <c r="BR520" i="3"/>
  <c r="BP520" i="3"/>
  <c r="BN615" i="3"/>
  <c r="BT615" i="3"/>
  <c r="BP615" i="3"/>
  <c r="BR615" i="3"/>
  <c r="BT541" i="3"/>
  <c r="BP541" i="3"/>
  <c r="BR541" i="3"/>
  <c r="BD605" i="3"/>
  <c r="BT605" i="3"/>
  <c r="BP605" i="3"/>
  <c r="BR605" i="3"/>
  <c r="BR568" i="3"/>
  <c r="BP568" i="3"/>
  <c r="BT568" i="3"/>
  <c r="BD526" i="3"/>
  <c r="BT526" i="3"/>
  <c r="BR526" i="3"/>
  <c r="BP526" i="3"/>
  <c r="BT467" i="3"/>
  <c r="BP467" i="3"/>
  <c r="BR467" i="3"/>
  <c r="BF594" i="3"/>
  <c r="BT594" i="3"/>
  <c r="BR594" i="3"/>
  <c r="BP594" i="3"/>
  <c r="BT613" i="3"/>
  <c r="BP613" i="3"/>
  <c r="BR613" i="3"/>
  <c r="BT578" i="3"/>
  <c r="BR578" i="3"/>
  <c r="BP578" i="3"/>
  <c r="BT602" i="3"/>
  <c r="BR602" i="3"/>
  <c r="BP602" i="3"/>
  <c r="BD523" i="3"/>
  <c r="BR523" i="3"/>
  <c r="BT523" i="3"/>
  <c r="BP523" i="3"/>
  <c r="BT595" i="3"/>
  <c r="BR595" i="3"/>
  <c r="BP595" i="3"/>
  <c r="BF558" i="3"/>
  <c r="BR558" i="3"/>
  <c r="BP558" i="3"/>
  <c r="BT558" i="3"/>
  <c r="BF505" i="3"/>
  <c r="BT505" i="3"/>
  <c r="BR505" i="3"/>
  <c r="BP505" i="3"/>
  <c r="BN508" i="3"/>
  <c r="BL581" i="3"/>
  <c r="BJ478" i="3"/>
  <c r="BL478" i="3"/>
  <c r="BN616" i="3"/>
  <c r="K695" i="3"/>
  <c r="S695" i="3"/>
  <c r="T695" i="3"/>
  <c r="H695" i="3"/>
  <c r="BH617" i="3"/>
  <c r="BN464" i="3"/>
  <c r="BN549" i="3"/>
  <c r="BD589" i="3"/>
  <c r="BH464" i="3"/>
  <c r="BJ583" i="3"/>
  <c r="BJ582" i="3"/>
  <c r="BN542" i="3"/>
  <c r="BN572" i="3"/>
  <c r="BL598" i="3"/>
  <c r="BL589" i="3"/>
  <c r="BJ548" i="3"/>
  <c r="BL464" i="3"/>
  <c r="BF616" i="3"/>
  <c r="BH550" i="3"/>
  <c r="BH581" i="3"/>
  <c r="BD478" i="3"/>
  <c r="BJ581" i="3"/>
  <c r="BF478" i="3"/>
  <c r="BF570" i="3"/>
  <c r="BJ598" i="3"/>
  <c r="BD464" i="3"/>
  <c r="BD591" i="3"/>
  <c r="BN598" i="3"/>
  <c r="BH583" i="3"/>
  <c r="BF583" i="3"/>
  <c r="BN614" i="3"/>
  <c r="BN580" i="3"/>
  <c r="BD570" i="3"/>
  <c r="BH570" i="3"/>
  <c r="BJ570" i="3"/>
  <c r="BJ470" i="3"/>
  <c r="BN471" i="3"/>
  <c r="BD608" i="3"/>
  <c r="BJ608" i="3"/>
  <c r="BD508" i="3"/>
  <c r="BL608" i="3"/>
  <c r="BH508" i="3"/>
  <c r="BN608" i="3"/>
  <c r="BL508" i="3"/>
  <c r="BL583" i="3"/>
  <c r="BD598" i="3"/>
  <c r="BF492" i="3"/>
  <c r="BJ543" i="3"/>
  <c r="BH598" i="3"/>
  <c r="BJ617" i="3"/>
  <c r="BL543" i="3"/>
  <c r="BD556" i="3"/>
  <c r="BL617" i="3"/>
  <c r="BF487" i="3"/>
  <c r="BL563" i="3"/>
  <c r="BN458" i="3"/>
  <c r="V695" i="3"/>
  <c r="BL527" i="3"/>
  <c r="BJ609" i="3"/>
  <c r="BD581" i="3"/>
  <c r="BF480" i="3"/>
  <c r="BF600" i="3"/>
  <c r="BN478" i="3"/>
  <c r="BN581" i="3"/>
  <c r="BN548" i="3"/>
  <c r="BJ484" i="3"/>
  <c r="BF466" i="3"/>
  <c r="BJ472" i="3"/>
  <c r="BF608" i="3"/>
  <c r="BL570" i="3"/>
  <c r="BD542" i="3"/>
  <c r="BL528" i="3"/>
  <c r="BD470" i="3"/>
  <c r="BF508" i="3"/>
  <c r="BN589" i="3"/>
  <c r="BD529" i="3"/>
  <c r="BL521" i="3"/>
  <c r="BN570" i="3"/>
  <c r="BH542" i="3"/>
  <c r="BJ528" i="3"/>
  <c r="BF470" i="3"/>
  <c r="BJ508" i="3"/>
  <c r="BL529" i="3"/>
  <c r="BF542" i="3"/>
  <c r="BH549" i="3"/>
  <c r="BD572" i="3"/>
  <c r="BD616" i="3"/>
  <c r="BL542" i="3"/>
  <c r="BH527" i="3"/>
  <c r="BF471" i="3"/>
  <c r="BL572" i="3"/>
  <c r="BJ549" i="3"/>
  <c r="BN527" i="3"/>
  <c r="BH529" i="3"/>
  <c r="BD609" i="3"/>
  <c r="BH616" i="3"/>
  <c r="BD582" i="3"/>
  <c r="BL549" i="3"/>
  <c r="BF529" i="3"/>
  <c r="BF609" i="3"/>
  <c r="BJ616" i="3"/>
  <c r="BH582" i="3"/>
  <c r="BD549" i="3"/>
  <c r="BJ529" i="3"/>
  <c r="BL609" i="3"/>
  <c r="BH572" i="3"/>
  <c r="BL616" i="3"/>
  <c r="BF582" i="3"/>
  <c r="BJ480" i="3"/>
  <c r="BN609" i="3"/>
  <c r="BF572" i="3"/>
  <c r="BL582" i="3"/>
  <c r="BD527" i="3"/>
  <c r="BD471" i="3"/>
  <c r="BL480" i="3"/>
  <c r="BL505" i="3"/>
  <c r="BL595" i="3"/>
  <c r="M695" i="3"/>
  <c r="Q695" i="3"/>
  <c r="BL558" i="3"/>
  <c r="BJ595" i="3"/>
  <c r="BJ558" i="3"/>
  <c r="BJ505" i="3"/>
  <c r="BL523" i="3"/>
  <c r="W695" i="3"/>
  <c r="BH568" i="3"/>
  <c r="BH613" i="3"/>
  <c r="BN595" i="3"/>
  <c r="BN558" i="3"/>
  <c r="BN505" i="3"/>
  <c r="BJ613" i="3"/>
  <c r="BD602" i="3"/>
  <c r="BF602" i="3"/>
  <c r="BD595" i="3"/>
  <c r="BD558" i="3"/>
  <c r="BD505" i="3"/>
  <c r="BH523" i="3"/>
  <c r="BL594" i="3"/>
  <c r="BD578" i="3"/>
  <c r="BH595" i="3"/>
  <c r="BH558" i="3"/>
  <c r="BH505" i="3"/>
  <c r="BF523" i="3"/>
  <c r="BF467" i="3"/>
  <c r="BF578" i="3"/>
  <c r="BF595" i="3"/>
  <c r="BJ523" i="3"/>
  <c r="F695" i="3"/>
  <c r="P695" i="3"/>
  <c r="BF527" i="3"/>
  <c r="BJ471" i="3"/>
  <c r="BD480" i="3"/>
  <c r="BJ527" i="3"/>
  <c r="BL471" i="3"/>
  <c r="BH480" i="3"/>
  <c r="BJ584" i="3"/>
  <c r="R695" i="3"/>
  <c r="J695" i="3"/>
  <c r="O695" i="3"/>
  <c r="L695" i="3"/>
  <c r="BH471" i="3"/>
  <c r="BN584" i="3"/>
  <c r="BN480" i="3"/>
  <c r="BL520" i="3"/>
  <c r="BF541" i="3"/>
  <c r="BF526" i="3"/>
  <c r="N695" i="3"/>
  <c r="I695" i="3"/>
  <c r="BH526" i="3"/>
  <c r="BH467" i="3"/>
  <c r="BD613" i="3"/>
  <c r="BH578" i="3"/>
  <c r="BH602" i="3"/>
  <c r="BJ594" i="3"/>
  <c r="BN520" i="3"/>
  <c r="BD541" i="3"/>
  <c r="BD468" i="3"/>
  <c r="BF568" i="3"/>
  <c r="BJ526" i="3"/>
  <c r="BJ467" i="3"/>
  <c r="BN613" i="3"/>
  <c r="BJ578" i="3"/>
  <c r="BN523" i="3"/>
  <c r="BJ602" i="3"/>
  <c r="BN594" i="3"/>
  <c r="BD479" i="3"/>
  <c r="BF551" i="3"/>
  <c r="BH562" i="3"/>
  <c r="BJ541" i="3"/>
  <c r="BH468" i="3"/>
  <c r="BL605" i="3"/>
  <c r="BJ568" i="3"/>
  <c r="BL526" i="3"/>
  <c r="BL467" i="3"/>
  <c r="BF613" i="3"/>
  <c r="BL578" i="3"/>
  <c r="BD481" i="3"/>
  <c r="BL602" i="3"/>
  <c r="BH462" i="3"/>
  <c r="BN479" i="3"/>
  <c r="BN551" i="3"/>
  <c r="BF562" i="3"/>
  <c r="BN590" i="3"/>
  <c r="BN541" i="3"/>
  <c r="BJ468" i="3"/>
  <c r="BJ605" i="3"/>
  <c r="BL568" i="3"/>
  <c r="BN526" i="3"/>
  <c r="BN467" i="3"/>
  <c r="BL613" i="3"/>
  <c r="BN578" i="3"/>
  <c r="BJ481" i="3"/>
  <c r="BN602" i="3"/>
  <c r="BL562" i="3"/>
  <c r="BL541" i="3"/>
  <c r="BN605" i="3"/>
  <c r="BN568" i="3"/>
  <c r="BD594" i="3"/>
  <c r="BF599" i="3"/>
  <c r="BF605" i="3"/>
  <c r="BH594" i="3"/>
  <c r="BD592" i="3"/>
  <c r="BH599" i="3"/>
  <c r="BF615" i="3"/>
  <c r="BD467" i="3"/>
  <c r="BL599" i="3"/>
  <c r="BF520" i="3"/>
  <c r="BD615" i="3"/>
  <c r="BF468" i="3"/>
  <c r="BN481" i="3"/>
  <c r="BN556" i="3"/>
  <c r="BL551" i="3"/>
  <c r="BJ599" i="3"/>
  <c r="BJ562" i="3"/>
  <c r="BH520" i="3"/>
  <c r="BH615" i="3"/>
  <c r="BD590" i="3"/>
  <c r="BL468" i="3"/>
  <c r="BH605" i="3"/>
  <c r="BD568" i="3"/>
  <c r="BF462" i="3"/>
  <c r="BH479" i="3"/>
  <c r="BJ592" i="3"/>
  <c r="BH543" i="3"/>
  <c r="BN599" i="3"/>
  <c r="BN562" i="3"/>
  <c r="BJ520" i="3"/>
  <c r="BJ615" i="3"/>
  <c r="BF590" i="3"/>
  <c r="BN468" i="3"/>
  <c r="BF479" i="3"/>
  <c r="BN592" i="3"/>
  <c r="BF543" i="3"/>
  <c r="BL615" i="3"/>
  <c r="BJ590" i="3"/>
  <c r="BH541" i="3"/>
  <c r="BF593" i="3"/>
  <c r="BJ479" i="3"/>
  <c r="BL590" i="3"/>
  <c r="BF561" i="3"/>
  <c r="BD562" i="3"/>
  <c r="BH481" i="3"/>
  <c r="BL462" i="3"/>
  <c r="BH592" i="3"/>
  <c r="BD551" i="3"/>
  <c r="BF481" i="3"/>
  <c r="BF592" i="3"/>
  <c r="BH551" i="3"/>
  <c r="BH590" i="3"/>
  <c r="BL481" i="3"/>
  <c r="BL592" i="3"/>
  <c r="BJ551" i="3"/>
  <c r="BD462" i="3"/>
  <c r="BJ462" i="3"/>
  <c r="BD522" i="3"/>
  <c r="BN462" i="3"/>
  <c r="BH522" i="3"/>
  <c r="BN522" i="3"/>
  <c r="BN531" i="3"/>
  <c r="BD544" i="3"/>
  <c r="BH544" i="3"/>
  <c r="V699" i="3"/>
  <c r="BD584" i="3"/>
  <c r="BL472" i="3"/>
  <c r="BJ600" i="3"/>
  <c r="BN563" i="3"/>
  <c r="BN521" i="3"/>
  <c r="BD477" i="3"/>
  <c r="BN472" i="3"/>
  <c r="BL600" i="3"/>
  <c r="BH477" i="3"/>
  <c r="BH584" i="3"/>
  <c r="BF544" i="3"/>
  <c r="BF522" i="3"/>
  <c r="BN600" i="3"/>
  <c r="BD458" i="3"/>
  <c r="BF477" i="3"/>
  <c r="BF584" i="3"/>
  <c r="BN544" i="3"/>
  <c r="BL522" i="3"/>
  <c r="BD563" i="3"/>
  <c r="BD521" i="3"/>
  <c r="BH458" i="3"/>
  <c r="BJ477" i="3"/>
  <c r="BD531" i="3"/>
  <c r="BD472" i="3"/>
  <c r="BH563" i="3"/>
  <c r="BH521" i="3"/>
  <c r="BF458" i="3"/>
  <c r="BL477" i="3"/>
  <c r="BF531" i="3"/>
  <c r="BH472" i="3"/>
  <c r="BD600" i="3"/>
  <c r="BF563" i="3"/>
  <c r="BF521" i="3"/>
  <c r="BJ458" i="3"/>
  <c r="BL531" i="3"/>
  <c r="BF472" i="3"/>
  <c r="BH600" i="3"/>
  <c r="BL458" i="3"/>
  <c r="W699" i="3"/>
  <c r="U699" i="3"/>
  <c r="U695" i="3"/>
  <c r="BL564" i="3"/>
  <c r="G695" i="3"/>
  <c r="BJ531" i="3"/>
  <c r="AB695" i="3"/>
  <c r="K694" i="3"/>
  <c r="S694" i="3"/>
  <c r="L694" i="3"/>
  <c r="X698" i="3"/>
  <c r="X691" i="3"/>
  <c r="X696" i="3"/>
  <c r="AA691" i="3"/>
  <c r="V694" i="3"/>
  <c r="AB699" i="3"/>
  <c r="Z691" i="3"/>
  <c r="T696" i="3"/>
  <c r="V696" i="3"/>
  <c r="M696" i="3"/>
  <c r="N696" i="3"/>
  <c r="AC695" i="3"/>
  <c r="T694" i="3"/>
  <c r="Z699" i="3"/>
  <c r="Z692" i="3"/>
  <c r="I698" i="3"/>
  <c r="P694" i="3"/>
  <c r="X695" i="3"/>
  <c r="Y695" i="3"/>
  <c r="AB692" i="3"/>
  <c r="AB691" i="3"/>
  <c r="AB696" i="3"/>
  <c r="Y699" i="3"/>
  <c r="U696" i="3"/>
  <c r="G698" i="3"/>
  <c r="O698" i="3"/>
  <c r="AB694" i="3"/>
  <c r="J696" i="3"/>
  <c r="AB693" i="3"/>
  <c r="Q698" i="3"/>
  <c r="T698" i="3"/>
  <c r="I696" i="3"/>
  <c r="K698" i="3"/>
  <c r="G694" i="3"/>
  <c r="X693" i="3"/>
  <c r="M698" i="3"/>
  <c r="AA696" i="3"/>
  <c r="AC691" i="3"/>
  <c r="AC696" i="3"/>
  <c r="W698" i="3"/>
  <c r="Z695" i="3"/>
  <c r="G696" i="3"/>
  <c r="S698" i="3"/>
  <c r="M694" i="3"/>
  <c r="Y698" i="3"/>
  <c r="Q696" i="3"/>
  <c r="AA698" i="3"/>
  <c r="W694" i="3"/>
  <c r="I694" i="3"/>
  <c r="U698" i="3"/>
  <c r="Y693" i="3"/>
  <c r="N698" i="3"/>
  <c r="K696" i="3"/>
  <c r="O696" i="3"/>
  <c r="U694" i="3"/>
  <c r="AA699" i="3"/>
  <c r="Y691" i="3"/>
  <c r="Y696" i="3"/>
  <c r="H694" i="3"/>
  <c r="Z696" i="3"/>
  <c r="Q694" i="3"/>
  <c r="AC698" i="3"/>
  <c r="J694" i="3"/>
  <c r="V698" i="3"/>
  <c r="W696" i="3"/>
  <c r="S696" i="3"/>
  <c r="AC694" i="3"/>
  <c r="O694" i="3"/>
  <c r="AA692" i="3"/>
  <c r="J698" i="3"/>
  <c r="L698" i="3"/>
  <c r="AC692" i="3"/>
  <c r="Y694" i="3"/>
  <c r="F696" i="3"/>
  <c r="R694" i="3"/>
  <c r="X699" i="3"/>
  <c r="Y692" i="3"/>
  <c r="H698" i="3"/>
  <c r="H696" i="3"/>
  <c r="R696" i="3"/>
  <c r="AC693" i="3"/>
  <c r="R698" i="3"/>
  <c r="F694" i="3"/>
  <c r="X694" i="3"/>
  <c r="AA695" i="3"/>
  <c r="Z693" i="3"/>
  <c r="Z694" i="3"/>
  <c r="F698" i="3"/>
  <c r="X692" i="3"/>
  <c r="AA693" i="3"/>
  <c r="P698" i="3"/>
  <c r="P696" i="3"/>
  <c r="AC699" i="3"/>
  <c r="N694" i="3"/>
  <c r="Z698" i="3"/>
  <c r="AB698" i="3"/>
  <c r="L696" i="3"/>
  <c r="AA694" i="3"/>
  <c r="F692" i="3"/>
  <c r="P692" i="3"/>
  <c r="H691" i="3"/>
  <c r="P691" i="3"/>
  <c r="H699" i="3"/>
  <c r="S699" i="3"/>
  <c r="M693" i="3"/>
  <c r="T693" i="3"/>
  <c r="W691" i="3"/>
  <c r="U692" i="3"/>
  <c r="M692" i="3"/>
  <c r="O692" i="3"/>
  <c r="M691" i="3"/>
  <c r="O691" i="3"/>
  <c r="K699" i="3"/>
  <c r="R699" i="3"/>
  <c r="L693" i="3"/>
  <c r="V691" i="3"/>
  <c r="V692" i="3"/>
  <c r="I692" i="3"/>
  <c r="N692" i="3"/>
  <c r="K691" i="3"/>
  <c r="J699" i="3"/>
  <c r="Q699" i="3"/>
  <c r="F693" i="3"/>
  <c r="Q693" i="3"/>
  <c r="K692" i="3"/>
  <c r="T692" i="3"/>
  <c r="J691" i="3"/>
  <c r="N691" i="3"/>
  <c r="I699" i="3"/>
  <c r="P699" i="3"/>
  <c r="K693" i="3"/>
  <c r="O693" i="3"/>
  <c r="G692" i="3"/>
  <c r="S692" i="3"/>
  <c r="I691" i="3"/>
  <c r="T691" i="3"/>
  <c r="M699" i="3"/>
  <c r="I693" i="3"/>
  <c r="N693" i="3"/>
  <c r="W693" i="3"/>
  <c r="L692" i="3"/>
  <c r="R692" i="3"/>
  <c r="G691" i="3"/>
  <c r="S691" i="3"/>
  <c r="L699" i="3"/>
  <c r="O699" i="3"/>
  <c r="H693" i="3"/>
  <c r="S693" i="3"/>
  <c r="U693" i="3"/>
  <c r="H692" i="3"/>
  <c r="Q692" i="3"/>
  <c r="F691" i="3"/>
  <c r="R691" i="3"/>
  <c r="F699" i="3"/>
  <c r="N699" i="3"/>
  <c r="G693" i="3"/>
  <c r="R693" i="3"/>
  <c r="V693" i="3"/>
  <c r="J692" i="3"/>
  <c r="L691" i="3"/>
  <c r="Q691" i="3"/>
  <c r="G699" i="3"/>
  <c r="T699" i="3"/>
  <c r="J693" i="3"/>
  <c r="P693" i="3"/>
  <c r="U691" i="3"/>
  <c r="W692" i="3"/>
  <c r="F655" i="3"/>
  <c r="BF601" i="3"/>
  <c r="BJ575" i="3"/>
  <c r="BJ544" i="3"/>
  <c r="BL601" i="3"/>
  <c r="BH564" i="3"/>
  <c r="BD561" i="3"/>
  <c r="BD593" i="3"/>
  <c r="BD492" i="3"/>
  <c r="BD487" i="3"/>
  <c r="BH561" i="3"/>
  <c r="BH593" i="3"/>
  <c r="BN564" i="3"/>
  <c r="BH492" i="3"/>
  <c r="BN617" i="3"/>
  <c r="BN583" i="3"/>
  <c r="BN543" i="3"/>
  <c r="BH487" i="3"/>
  <c r="BJ561" i="3"/>
  <c r="BJ593" i="3"/>
  <c r="BD575" i="3"/>
  <c r="BH556" i="3"/>
  <c r="BJ492" i="3"/>
  <c r="BJ487" i="3"/>
  <c r="BL561" i="3"/>
  <c r="BL593" i="3"/>
  <c r="BH575" i="3"/>
  <c r="BF556" i="3"/>
  <c r="BL492" i="3"/>
  <c r="BD617" i="3"/>
  <c r="BD583" i="3"/>
  <c r="BL487" i="3"/>
  <c r="BN561" i="3"/>
  <c r="BD610" i="3"/>
  <c r="BF575" i="3"/>
  <c r="BJ556" i="3"/>
  <c r="BN487" i="3"/>
  <c r="BN601" i="3"/>
  <c r="BH610" i="3"/>
  <c r="BF564" i="3"/>
  <c r="BF610" i="3"/>
  <c r="BJ564" i="3"/>
  <c r="BJ610" i="3"/>
  <c r="BL610" i="3"/>
  <c r="BL575" i="3"/>
  <c r="BN610" i="3"/>
  <c r="BH601" i="3"/>
  <c r="BJ601" i="3"/>
  <c r="CH552" i="3"/>
  <c r="CL552" i="3" s="1"/>
  <c r="CH555" i="3"/>
  <c r="CL555" i="3" s="1"/>
  <c r="CH491" i="3"/>
  <c r="CL491" i="3" s="1"/>
  <c r="CH579" i="3"/>
  <c r="CL579" i="3" s="1"/>
  <c r="CH574" i="3"/>
  <c r="CL574" i="3" s="1"/>
  <c r="CH571" i="3"/>
  <c r="CL571" i="3" s="1"/>
  <c r="CH553" i="3"/>
  <c r="CL553" i="3" s="1"/>
  <c r="CH585" i="3"/>
  <c r="CL585" i="3" s="1"/>
  <c r="CH573" i="3"/>
  <c r="CL573" i="3" s="1"/>
  <c r="CH490" i="3"/>
  <c r="CL490" i="3" s="1"/>
  <c r="CH510" i="3"/>
  <c r="CL510" i="3" s="1"/>
  <c r="CH554" i="3"/>
  <c r="CL554" i="3" s="1"/>
  <c r="CH647" i="3"/>
  <c r="CL647" i="3" s="1"/>
  <c r="CH469" i="3"/>
  <c r="CL469" i="3" s="1"/>
  <c r="T655" i="3"/>
  <c r="G655" i="3"/>
  <c r="H655" i="3"/>
  <c r="AC655" i="3"/>
  <c r="AA655" i="3"/>
  <c r="AB655" i="3"/>
  <c r="BX624" i="3"/>
  <c r="BZ633" i="3"/>
  <c r="BX629" i="3"/>
  <c r="BX652" i="3"/>
  <c r="BV624" i="3"/>
  <c r="BZ631" i="3"/>
  <c r="BV621" i="3"/>
  <c r="BX633" i="3"/>
  <c r="BZ632" i="3"/>
  <c r="BX631" i="3"/>
  <c r="BV630" i="3"/>
  <c r="BV629" i="3"/>
  <c r="BV633" i="3"/>
  <c r="BX632" i="3"/>
  <c r="BV631" i="3"/>
  <c r="BZ629" i="3"/>
  <c r="BZ630" i="3"/>
  <c r="BZ621" i="3"/>
  <c r="BV632" i="3"/>
  <c r="BX630" i="3"/>
  <c r="BX621" i="3"/>
  <c r="BP631" i="3"/>
  <c r="BT621" i="3"/>
  <c r="BR633" i="3"/>
  <c r="BP624" i="3"/>
  <c r="BT624" i="3"/>
  <c r="Z655" i="3"/>
  <c r="BR629" i="3"/>
  <c r="BT632" i="3"/>
  <c r="BR621" i="3"/>
  <c r="BR624" i="3"/>
  <c r="BR631" i="3"/>
  <c r="BT629" i="3"/>
  <c r="BT652" i="3"/>
  <c r="BP632" i="3"/>
  <c r="BP629" i="3"/>
  <c r="BP630" i="3"/>
  <c r="BR652" i="3"/>
  <c r="Y655" i="3"/>
  <c r="BT630" i="3"/>
  <c r="BP621" i="3"/>
  <c r="BP633" i="3"/>
  <c r="BT633" i="3"/>
  <c r="BR632" i="3"/>
  <c r="BR630" i="3"/>
  <c r="X655" i="3"/>
  <c r="BT631" i="3"/>
  <c r="BP652" i="3"/>
  <c r="BN652" i="3"/>
  <c r="W655" i="3"/>
  <c r="R655" i="3"/>
  <c r="U655" i="3"/>
  <c r="V655" i="3"/>
  <c r="BL652" i="3"/>
  <c r="BL631" i="3"/>
  <c r="BJ633" i="3"/>
  <c r="BN632" i="3"/>
  <c r="BJ630" i="3"/>
  <c r="BJ652" i="3"/>
  <c r="BJ632" i="3"/>
  <c r="BL630" i="3"/>
  <c r="BN631" i="3"/>
  <c r="BL621" i="3"/>
  <c r="BJ621" i="3"/>
  <c r="BN633" i="3"/>
  <c r="BJ624" i="3"/>
  <c r="BL632" i="3"/>
  <c r="BL633" i="3"/>
  <c r="BL624" i="3"/>
  <c r="BN630" i="3"/>
  <c r="BJ629" i="3"/>
  <c r="BN624" i="3"/>
  <c r="BJ631" i="3"/>
  <c r="BN621" i="3"/>
  <c r="BL629" i="3"/>
  <c r="BN629" i="3"/>
  <c r="BD624" i="3"/>
  <c r="BD632" i="3"/>
  <c r="BD633" i="3"/>
  <c r="BD629" i="3"/>
  <c r="BD630" i="3"/>
  <c r="BF633" i="3"/>
  <c r="BF630" i="3"/>
  <c r="BF652" i="3"/>
  <c r="BD621" i="3"/>
  <c r="BF624" i="3"/>
  <c r="BF631" i="3"/>
  <c r="BF621" i="3"/>
  <c r="BF632" i="3"/>
  <c r="BD631" i="3"/>
  <c r="BF629" i="3"/>
  <c r="BD652" i="3"/>
  <c r="BH631" i="3"/>
  <c r="BH629" i="3"/>
  <c r="BH652" i="3"/>
  <c r="BH632" i="3"/>
  <c r="BH630" i="3"/>
  <c r="BH621" i="3"/>
  <c r="BH633" i="3"/>
  <c r="BH624" i="3"/>
  <c r="BH496" i="3"/>
  <c r="BH495" i="3"/>
  <c r="BH530" i="3"/>
  <c r="N655" i="3"/>
  <c r="O655" i="3"/>
  <c r="S655" i="3"/>
  <c r="Q655" i="3"/>
  <c r="M655" i="3"/>
  <c r="L655" i="3"/>
  <c r="I655" i="3"/>
  <c r="J655" i="3"/>
  <c r="P655" i="3"/>
  <c r="K655" i="3"/>
  <c r="CF458" i="3" l="1"/>
  <c r="CO655" i="3"/>
  <c r="BA699" i="3"/>
  <c r="BY687" i="3" s="1"/>
  <c r="CF593" i="3"/>
  <c r="CF572" i="3"/>
  <c r="CH572" i="3" s="1"/>
  <c r="CF600" i="3"/>
  <c r="CH600" i="3" s="1"/>
  <c r="CF584" i="3"/>
  <c r="CF596" i="3"/>
  <c r="CF604" i="3"/>
  <c r="CF559" i="3"/>
  <c r="CF594" i="3"/>
  <c r="CF557" i="3"/>
  <c r="CF540" i="3"/>
  <c r="CF570" i="3"/>
  <c r="CF598" i="3"/>
  <c r="CF591" i="3"/>
  <c r="CH591" i="3" s="1"/>
  <c r="CF597" i="3"/>
  <c r="CF576" i="3"/>
  <c r="CF595" i="3"/>
  <c r="CF601" i="3"/>
  <c r="CF603" i="3"/>
  <c r="CF599" i="3"/>
  <c r="CH599" i="3" s="1"/>
  <c r="CF558" i="3"/>
  <c r="CF602" i="3"/>
  <c r="CF592" i="3"/>
  <c r="CF583" i="3"/>
  <c r="CB655" i="3"/>
  <c r="Z702" i="3"/>
  <c r="Z703" i="3" s="1"/>
  <c r="AH702" i="3"/>
  <c r="BA695" i="3"/>
  <c r="AU691" i="3"/>
  <c r="AU693" i="3"/>
  <c r="AX693" i="3"/>
  <c r="AX695" i="3"/>
  <c r="AX691" i="3"/>
  <c r="BA691" i="3"/>
  <c r="AU699" i="3"/>
  <c r="BM687" i="3" s="1"/>
  <c r="AR699" i="3"/>
  <c r="AU692" i="3"/>
  <c r="AR695" i="3"/>
  <c r="BA692" i="3"/>
  <c r="AX692" i="3"/>
  <c r="BA693" i="3"/>
  <c r="AX699" i="3"/>
  <c r="BS687" i="3" s="1"/>
  <c r="AR693" i="3"/>
  <c r="AR691" i="3"/>
  <c r="BG679" i="3" s="1"/>
  <c r="AR692" i="3"/>
  <c r="AR655" i="3"/>
  <c r="AL702" i="3"/>
  <c r="AL703" i="3" s="1"/>
  <c r="AE702" i="3"/>
  <c r="AJ702" i="3"/>
  <c r="AJ703" i="3" s="1"/>
  <c r="AO702" i="3"/>
  <c r="AI702" i="3"/>
  <c r="AN702" i="3"/>
  <c r="AM702" i="3"/>
  <c r="AG702" i="3"/>
  <c r="AD702" i="3"/>
  <c r="AF702" i="3"/>
  <c r="AK702" i="3"/>
  <c r="AP655" i="3"/>
  <c r="AQ655" i="3"/>
  <c r="BZ624" i="3"/>
  <c r="Y702" i="3"/>
  <c r="Y703" i="3" s="1"/>
  <c r="BX655" i="3"/>
  <c r="BX665" i="3" s="1"/>
  <c r="O10" i="8" s="1"/>
  <c r="O11" i="8" s="1"/>
  <c r="BV655" i="3"/>
  <c r="BW665" i="3" s="1"/>
  <c r="N10" i="8" s="1"/>
  <c r="N11" i="8" s="1"/>
  <c r="BP655" i="3"/>
  <c r="BQ665" i="3" s="1"/>
  <c r="K10" i="8" s="1"/>
  <c r="K11" i="8" s="1"/>
  <c r="AC702" i="3"/>
  <c r="AB702" i="3"/>
  <c r="AB703" i="3" s="1"/>
  <c r="AA702" i="3"/>
  <c r="AA703" i="3" s="1"/>
  <c r="X702" i="3"/>
  <c r="X703" i="3" s="1"/>
  <c r="BY683" i="3"/>
  <c r="BH494" i="3"/>
  <c r="BH655" i="3" s="1"/>
  <c r="BN497" i="3"/>
  <c r="BN655" i="3" s="1"/>
  <c r="BM665" i="3" s="1"/>
  <c r="J10" i="8" s="1"/>
  <c r="V702" i="3"/>
  <c r="V703" i="3" s="1"/>
  <c r="G702" i="3"/>
  <c r="G703" i="3" s="1"/>
  <c r="L702" i="3"/>
  <c r="L703" i="3" s="1"/>
  <c r="S702" i="3"/>
  <c r="S703" i="3" s="1"/>
  <c r="U702" i="3"/>
  <c r="U703" i="3" s="1"/>
  <c r="W702" i="3"/>
  <c r="W703" i="3" s="1"/>
  <c r="M702" i="3"/>
  <c r="M703" i="3" s="1"/>
  <c r="T702" i="3"/>
  <c r="T703" i="3" s="1"/>
  <c r="H702" i="3"/>
  <c r="H703" i="3" s="1"/>
  <c r="I702" i="3"/>
  <c r="I703" i="3" s="1"/>
  <c r="N702" i="3"/>
  <c r="N703" i="3" s="1"/>
  <c r="J702" i="3"/>
  <c r="J703" i="3" s="1"/>
  <c r="Q702" i="3"/>
  <c r="Q703" i="3" s="1"/>
  <c r="R702" i="3"/>
  <c r="R703" i="3" s="1"/>
  <c r="K702" i="3"/>
  <c r="K703" i="3" s="1"/>
  <c r="P702" i="3"/>
  <c r="P703" i="3" s="1"/>
  <c r="O702" i="3"/>
  <c r="O703" i="3" s="1"/>
  <c r="F702" i="3"/>
  <c r="CH498" i="3"/>
  <c r="CL498" i="3" s="1"/>
  <c r="CH478" i="3"/>
  <c r="CL478" i="3" s="1"/>
  <c r="CH628" i="3"/>
  <c r="CL628" i="3" s="1"/>
  <c r="CH581" i="3"/>
  <c r="CL581" i="3" s="1"/>
  <c r="CH458" i="3"/>
  <c r="CL458" i="3" s="1"/>
  <c r="CH610" i="3"/>
  <c r="CL610" i="3" s="1"/>
  <c r="CH564" i="3"/>
  <c r="CL564" i="3" s="1"/>
  <c r="CH582" i="3"/>
  <c r="CL582" i="3" s="1"/>
  <c r="CH614" i="3"/>
  <c r="CL614" i="3" s="1"/>
  <c r="CH611" i="3"/>
  <c r="CL611" i="3" s="1"/>
  <c r="CH543" i="3"/>
  <c r="CL543" i="3" s="1"/>
  <c r="CH462" i="3"/>
  <c r="CL462" i="3" s="1"/>
  <c r="CH525" i="3"/>
  <c r="CL525" i="3" s="1"/>
  <c r="CH649" i="3"/>
  <c r="CL649" i="3" s="1"/>
  <c r="CH634" i="3"/>
  <c r="CL634" i="3" s="1"/>
  <c r="CH505" i="3"/>
  <c r="CL505" i="3" s="1"/>
  <c r="CH504" i="3"/>
  <c r="CL504" i="3" s="1"/>
  <c r="CH619" i="3"/>
  <c r="CL619" i="3" s="1"/>
  <c r="CH578" i="3"/>
  <c r="CL578" i="3" s="1"/>
  <c r="CH464" i="3"/>
  <c r="CL464" i="3" s="1"/>
  <c r="CH549" i="3"/>
  <c r="CL549" i="3" s="1"/>
  <c r="CH563" i="3"/>
  <c r="CL563" i="3" s="1"/>
  <c r="CH589" i="3"/>
  <c r="CL589" i="3" s="1"/>
  <c r="CH495" i="3"/>
  <c r="CL495" i="3" s="1"/>
  <c r="CH479" i="3"/>
  <c r="CL479" i="3" s="1"/>
  <c r="CH484" i="3"/>
  <c r="CL484" i="3" s="1"/>
  <c r="CH629" i="3"/>
  <c r="CL629" i="3" s="1"/>
  <c r="CH586" i="3"/>
  <c r="CL586" i="3" s="1"/>
  <c r="CH580" i="3"/>
  <c r="CL580" i="3" s="1"/>
  <c r="CH520" i="3"/>
  <c r="CL520" i="3" s="1"/>
  <c r="CH645" i="3"/>
  <c r="CL645" i="3" s="1"/>
  <c r="CH616" i="3"/>
  <c r="CL616" i="3" s="1"/>
  <c r="CH588" i="3"/>
  <c r="CL588" i="3" s="1"/>
  <c r="CH483" i="3"/>
  <c r="CL483" i="3" s="1"/>
  <c r="CH473" i="3"/>
  <c r="CL473" i="3" s="1"/>
  <c r="CH633" i="3"/>
  <c r="CL633" i="3" s="1"/>
  <c r="CH482" i="3"/>
  <c r="CL482" i="3" s="1"/>
  <c r="CH503" i="3"/>
  <c r="CL503" i="3" s="1"/>
  <c r="CH567" i="3"/>
  <c r="CL567" i="3" s="1"/>
  <c r="CH617" i="3"/>
  <c r="CL617" i="3" s="1"/>
  <c r="CH637" i="3"/>
  <c r="CL637" i="3" s="1"/>
  <c r="CH618" i="3"/>
  <c r="CL618" i="3" s="1"/>
  <c r="CH544" i="3"/>
  <c r="CL544" i="3" s="1"/>
  <c r="CH612" i="3"/>
  <c r="CL612" i="3" s="1"/>
  <c r="CH569" i="3"/>
  <c r="CL569" i="3" s="1"/>
  <c r="CH568" i="3"/>
  <c r="CL568" i="3" s="1"/>
  <c r="CH646" i="3"/>
  <c r="CL646" i="3" s="1"/>
  <c r="CH627" i="3"/>
  <c r="CL627" i="3" s="1"/>
  <c r="CH631" i="3"/>
  <c r="CL631" i="3" s="1"/>
  <c r="CH642" i="3"/>
  <c r="CL642" i="3" s="1"/>
  <c r="CH550" i="3"/>
  <c r="CL550" i="3" s="1"/>
  <c r="CH541" i="3"/>
  <c r="CL541" i="3" s="1"/>
  <c r="CH638" i="3"/>
  <c r="CL638" i="3" s="1"/>
  <c r="CH466" i="3"/>
  <c r="CL466" i="3" s="1"/>
  <c r="CH620" i="3"/>
  <c r="CL620" i="3" s="1"/>
  <c r="CH624" i="3"/>
  <c r="CH621" i="3"/>
  <c r="CL621" i="3" s="1"/>
  <c r="CH465" i="3"/>
  <c r="CL465" i="3" s="1"/>
  <c r="CH522" i="3"/>
  <c r="CL522" i="3" s="1"/>
  <c r="CH590" i="3"/>
  <c r="CL590" i="3" s="1"/>
  <c r="CH562" i="3"/>
  <c r="CL562" i="3" s="1"/>
  <c r="CH542" i="3"/>
  <c r="CL542" i="3" s="1"/>
  <c r="CH565" i="3"/>
  <c r="CL565" i="3" s="1"/>
  <c r="CH488" i="3"/>
  <c r="CL488" i="3" s="1"/>
  <c r="CH496" i="3"/>
  <c r="CL496" i="3" s="1"/>
  <c r="CH524" i="3"/>
  <c r="CL524" i="3" s="1"/>
  <c r="CH530" i="3"/>
  <c r="CL530" i="3" s="1"/>
  <c r="CH608" i="3"/>
  <c r="CL608" i="3" s="1"/>
  <c r="CH476" i="3"/>
  <c r="CL476" i="3" s="1"/>
  <c r="CH546" i="3"/>
  <c r="CL546" i="3" s="1"/>
  <c r="CH626" i="3"/>
  <c r="CL626" i="3" s="1"/>
  <c r="CH650" i="3"/>
  <c r="CL650" i="3" s="1"/>
  <c r="CH461" i="3"/>
  <c r="CL461" i="3" s="1"/>
  <c r="CH472" i="3"/>
  <c r="CL472" i="3" s="1"/>
  <c r="CH538" i="3"/>
  <c r="CL538" i="3" s="1"/>
  <c r="CH547" i="3"/>
  <c r="CL547" i="3" s="1"/>
  <c r="CH577" i="3"/>
  <c r="CL577" i="3" s="1"/>
  <c r="CH587" i="3"/>
  <c r="CL587" i="3" s="1"/>
  <c r="CH521" i="3"/>
  <c r="CL521" i="3" s="1"/>
  <c r="CH545" i="3"/>
  <c r="CL545" i="3" s="1"/>
  <c r="CH635" i="3"/>
  <c r="CL635" i="3" s="1"/>
  <c r="CH560" i="3"/>
  <c r="CL560" i="3" s="1"/>
  <c r="CH643" i="3"/>
  <c r="CL643" i="3" s="1"/>
  <c r="CH477" i="3"/>
  <c r="CL477" i="3" s="1"/>
  <c r="CH480" i="3"/>
  <c r="CL480" i="3" s="1"/>
  <c r="CH623" i="3"/>
  <c r="CL623" i="3" s="1"/>
  <c r="CH494" i="3"/>
  <c r="CL494" i="3" s="1"/>
  <c r="CH475" i="3"/>
  <c r="CL475" i="3" s="1"/>
  <c r="CH493" i="3"/>
  <c r="CL493" i="3" s="1"/>
  <c r="CH497" i="3"/>
  <c r="CL497" i="3" s="1"/>
  <c r="CH531" i="3"/>
  <c r="CL531" i="3" s="1"/>
  <c r="CH556" i="3"/>
  <c r="CL556" i="3" s="1"/>
  <c r="CH639" i="3"/>
  <c r="CL639" i="3" s="1"/>
  <c r="CH644" i="3"/>
  <c r="CL644" i="3" s="1"/>
  <c r="CH622" i="3"/>
  <c r="CL622" i="3" s="1"/>
  <c r="CH523" i="3"/>
  <c r="CL523" i="3" s="1"/>
  <c r="CH648" i="3"/>
  <c r="CL648" i="3" s="1"/>
  <c r="CH507" i="3"/>
  <c r="CL507" i="3" s="1"/>
  <c r="CH636" i="3"/>
  <c r="CL636" i="3" s="1"/>
  <c r="CH502" i="3"/>
  <c r="CL502" i="3" s="1"/>
  <c r="CH532" i="3"/>
  <c r="CL532" i="3" s="1"/>
  <c r="CH501" i="3"/>
  <c r="CL501" i="3" s="1"/>
  <c r="CH606" i="3"/>
  <c r="CL606" i="3" s="1"/>
  <c r="CH630" i="3"/>
  <c r="CL630" i="3" s="1"/>
  <c r="CH467" i="3"/>
  <c r="CL467" i="3" s="1"/>
  <c r="CH486" i="3"/>
  <c r="CL486" i="3" s="1"/>
  <c r="CH485" i="3"/>
  <c r="CL485" i="3" s="1"/>
  <c r="CH471" i="3"/>
  <c r="CL471" i="3" s="1"/>
  <c r="CH652" i="3"/>
  <c r="CL652" i="3" s="1"/>
  <c r="CH468" i="3"/>
  <c r="CL468" i="3" s="1"/>
  <c r="CH548" i="3"/>
  <c r="CL548" i="3" s="1"/>
  <c r="CH632" i="3"/>
  <c r="CL632" i="3" s="1"/>
  <c r="CH492" i="3"/>
  <c r="CL492" i="3" s="1"/>
  <c r="CH551" i="3"/>
  <c r="CL551" i="3" s="1"/>
  <c r="CH641" i="3"/>
  <c r="CL641" i="3" s="1"/>
  <c r="CH613" i="3"/>
  <c r="CL613" i="3" s="1"/>
  <c r="CH526" i="3"/>
  <c r="CL526" i="3" s="1"/>
  <c r="CH481" i="3"/>
  <c r="CL481" i="3" s="1"/>
  <c r="CH575" i="3"/>
  <c r="CL575" i="3" s="1"/>
  <c r="CH474" i="3"/>
  <c r="CL474" i="3" s="1"/>
  <c r="CH561" i="3"/>
  <c r="CL561" i="3" s="1"/>
  <c r="CH487" i="3"/>
  <c r="CL487" i="3" s="1"/>
  <c r="CH651" i="3"/>
  <c r="CL651" i="3" s="1"/>
  <c r="CH506" i="3"/>
  <c r="CL506" i="3" s="1"/>
  <c r="CH508" i="3"/>
  <c r="CL508" i="3" s="1"/>
  <c r="CH605" i="3"/>
  <c r="CL605" i="3" s="1"/>
  <c r="CH470" i="3"/>
  <c r="CL470" i="3" s="1"/>
  <c r="CH640" i="3"/>
  <c r="CL640" i="3" s="1"/>
  <c r="CH566" i="3"/>
  <c r="CL566" i="3" s="1"/>
  <c r="CH519" i="3"/>
  <c r="CL519" i="3" s="1"/>
  <c r="CH609" i="3"/>
  <c r="CL609" i="3" s="1"/>
  <c r="CH615" i="3"/>
  <c r="CL615" i="3" s="1"/>
  <c r="CH539" i="3"/>
  <c r="CL539" i="3" s="1"/>
  <c r="CH459" i="3"/>
  <c r="CL459" i="3" s="1"/>
  <c r="CH518" i="3"/>
  <c r="CL518" i="3" s="1"/>
  <c r="BL655" i="3"/>
  <c r="BL665" i="3" s="1"/>
  <c r="I10" i="8" s="1"/>
  <c r="BJ655" i="3"/>
  <c r="BK665" i="3" s="1"/>
  <c r="H10" i="8" s="1"/>
  <c r="AZ655" i="3"/>
  <c r="AY655" i="3"/>
  <c r="BA655" i="3"/>
  <c r="AX655" i="3"/>
  <c r="AV655" i="3"/>
  <c r="AW655" i="3"/>
  <c r="BR655" i="3"/>
  <c r="BR665" i="3" s="1"/>
  <c r="L10" i="8" s="1"/>
  <c r="BT655" i="3"/>
  <c r="BS665" i="3" s="1"/>
  <c r="M10" i="8" s="1"/>
  <c r="AS655" i="3"/>
  <c r="AT655" i="3"/>
  <c r="AU655" i="3"/>
  <c r="BF655" i="3"/>
  <c r="BF665" i="3" s="1"/>
  <c r="F10" i="8" s="1"/>
  <c r="BD655" i="3"/>
  <c r="AN703" i="3" l="1"/>
  <c r="CL572" i="3"/>
  <c r="CL600" i="3"/>
  <c r="BZ655" i="3"/>
  <c r="BY665" i="3" s="1"/>
  <c r="P10" i="8" s="1"/>
  <c r="P11" i="8" s="1"/>
  <c r="CL624" i="3"/>
  <c r="BA702" i="3"/>
  <c r="AX702" i="3"/>
  <c r="CH602" i="3"/>
  <c r="CL602" i="3" s="1"/>
  <c r="AU702" i="3"/>
  <c r="AR702" i="3"/>
  <c r="AH703" i="3"/>
  <c r="AI703" i="3"/>
  <c r="AK703" i="3"/>
  <c r="AF703" i="3"/>
  <c r="AD703" i="3"/>
  <c r="AO703" i="3"/>
  <c r="AG703" i="3"/>
  <c r="AM703" i="3"/>
  <c r="AE703" i="3"/>
  <c r="CH559" i="3"/>
  <c r="CL559" i="3" s="1"/>
  <c r="BX666" i="3"/>
  <c r="CH528" i="3"/>
  <c r="CL528" i="3" s="1"/>
  <c r="CH584" i="3"/>
  <c r="CL584" i="3" s="1"/>
  <c r="CL591" i="3"/>
  <c r="CH576" i="3"/>
  <c r="CL576" i="3" s="1"/>
  <c r="CH595" i="3"/>
  <c r="CL595" i="3" s="1"/>
  <c r="CH604" i="3"/>
  <c r="CL604" i="3" s="1"/>
  <c r="CH540" i="3"/>
  <c r="CL540" i="3" s="1"/>
  <c r="CH597" i="3"/>
  <c r="CL597" i="3" s="1"/>
  <c r="CH558" i="3"/>
  <c r="CL558" i="3" s="1"/>
  <c r="CH529" i="3"/>
  <c r="CL529" i="3" s="1"/>
  <c r="CH557" i="3"/>
  <c r="CL557" i="3" s="1"/>
  <c r="CH603" i="3"/>
  <c r="CL603" i="3" s="1"/>
  <c r="CH593" i="3"/>
  <c r="CL593" i="3" s="1"/>
  <c r="CL599" i="3"/>
  <c r="CH601" i="3"/>
  <c r="CL601" i="3" s="1"/>
  <c r="BW666" i="3"/>
  <c r="AC703" i="3"/>
  <c r="BQ666" i="3"/>
  <c r="CH583" i="3"/>
  <c r="CL583" i="3" s="1"/>
  <c r="CH527" i="3"/>
  <c r="CL527" i="3" s="1"/>
  <c r="F703" i="3"/>
  <c r="BY686" i="3"/>
  <c r="BM682" i="3"/>
  <c r="AR684" i="3"/>
  <c r="BG684" i="3" s="1"/>
  <c r="BS681" i="3"/>
  <c r="BM683" i="3"/>
  <c r="AR686" i="3"/>
  <c r="BG686" i="3" s="1"/>
  <c r="BS682" i="3"/>
  <c r="BM684" i="3"/>
  <c r="BS683" i="3"/>
  <c r="BM685" i="3"/>
  <c r="BS684" i="3"/>
  <c r="BM686" i="3"/>
  <c r="AR683" i="3"/>
  <c r="BG683" i="3" s="1"/>
  <c r="BS685" i="3"/>
  <c r="BS679" i="3"/>
  <c r="AR681" i="3"/>
  <c r="BM681" i="3"/>
  <c r="BY684" i="3"/>
  <c r="BS686" i="3"/>
  <c r="AR682" i="3"/>
  <c r="BG682" i="3" s="1"/>
  <c r="BY681" i="3"/>
  <c r="BG687" i="3"/>
  <c r="CH570" i="3"/>
  <c r="CL570" i="3" s="1"/>
  <c r="G681" i="3"/>
  <c r="O681" i="3"/>
  <c r="W681" i="3"/>
  <c r="G682" i="3"/>
  <c r="O682" i="3"/>
  <c r="W682" i="3"/>
  <c r="G683" i="3"/>
  <c r="O683" i="3"/>
  <c r="W683" i="3"/>
  <c r="G684" i="3"/>
  <c r="O684" i="3"/>
  <c r="W684" i="3"/>
  <c r="G686" i="3"/>
  <c r="O686" i="3"/>
  <c r="W686" i="3"/>
  <c r="H681" i="3"/>
  <c r="P681" i="3"/>
  <c r="X681" i="3"/>
  <c r="H682" i="3"/>
  <c r="P682" i="3"/>
  <c r="X682" i="3"/>
  <c r="H683" i="3"/>
  <c r="P683" i="3"/>
  <c r="X683" i="3"/>
  <c r="H684" i="3"/>
  <c r="P684" i="3"/>
  <c r="X684" i="3"/>
  <c r="H686" i="3"/>
  <c r="P686" i="3"/>
  <c r="X686" i="3"/>
  <c r="I681" i="3"/>
  <c r="Q681" i="3"/>
  <c r="Y681" i="3"/>
  <c r="I682" i="3"/>
  <c r="Q682" i="3"/>
  <c r="Y682" i="3"/>
  <c r="I683" i="3"/>
  <c r="Q683" i="3"/>
  <c r="Y683" i="3"/>
  <c r="I684" i="3"/>
  <c r="Q684" i="3"/>
  <c r="Y684" i="3"/>
  <c r="I686" i="3"/>
  <c r="Q686" i="3"/>
  <c r="Y686" i="3"/>
  <c r="J681" i="3"/>
  <c r="R681" i="3"/>
  <c r="Z681" i="3"/>
  <c r="J682" i="3"/>
  <c r="R682" i="3"/>
  <c r="Z682" i="3"/>
  <c r="J683" i="3"/>
  <c r="R683" i="3"/>
  <c r="Z683" i="3"/>
  <c r="J684" i="3"/>
  <c r="R684" i="3"/>
  <c r="Z684" i="3"/>
  <c r="J686" i="3"/>
  <c r="R686" i="3"/>
  <c r="Z686" i="3"/>
  <c r="K681" i="3"/>
  <c r="S681" i="3"/>
  <c r="AA681" i="3"/>
  <c r="K682" i="3"/>
  <c r="S682" i="3"/>
  <c r="AA682" i="3"/>
  <c r="K683" i="3"/>
  <c r="S683" i="3"/>
  <c r="AA683" i="3"/>
  <c r="K684" i="3"/>
  <c r="S684" i="3"/>
  <c r="AA684" i="3"/>
  <c r="K686" i="3"/>
  <c r="S686" i="3"/>
  <c r="AA686" i="3"/>
  <c r="L681" i="3"/>
  <c r="T681" i="3"/>
  <c r="AB681" i="3"/>
  <c r="L682" i="3"/>
  <c r="T682" i="3"/>
  <c r="AB682" i="3"/>
  <c r="L683" i="3"/>
  <c r="T683" i="3"/>
  <c r="AB683" i="3"/>
  <c r="L684" i="3"/>
  <c r="T684" i="3"/>
  <c r="AB684" i="3"/>
  <c r="L686" i="3"/>
  <c r="T686" i="3"/>
  <c r="AB686" i="3"/>
  <c r="M681" i="3"/>
  <c r="U681" i="3"/>
  <c r="AC681" i="3"/>
  <c r="M682" i="3"/>
  <c r="U682" i="3"/>
  <c r="AC682" i="3"/>
  <c r="M683" i="3"/>
  <c r="U683" i="3"/>
  <c r="AC683" i="3"/>
  <c r="M684" i="3"/>
  <c r="U684" i="3"/>
  <c r="AC684" i="3"/>
  <c r="M686" i="3"/>
  <c r="U686" i="3"/>
  <c r="AC686" i="3"/>
  <c r="V682" i="3"/>
  <c r="N686" i="3"/>
  <c r="K679" i="3"/>
  <c r="S679" i="3"/>
  <c r="AA679" i="3"/>
  <c r="X679" i="3"/>
  <c r="F683" i="3"/>
  <c r="V686" i="3"/>
  <c r="L679" i="3"/>
  <c r="T679" i="3"/>
  <c r="AB679" i="3"/>
  <c r="O679" i="3"/>
  <c r="V681" i="3"/>
  <c r="N683" i="3"/>
  <c r="M679" i="3"/>
  <c r="U679" i="3"/>
  <c r="W679" i="3"/>
  <c r="N684" i="3"/>
  <c r="H679" i="3"/>
  <c r="F681" i="3"/>
  <c r="V683" i="3"/>
  <c r="N679" i="3"/>
  <c r="V679" i="3"/>
  <c r="N681" i="3"/>
  <c r="F684" i="3"/>
  <c r="G679" i="3"/>
  <c r="P679" i="3"/>
  <c r="F682" i="3"/>
  <c r="V684" i="3"/>
  <c r="I679" i="3"/>
  <c r="Q679" i="3"/>
  <c r="Y679" i="3"/>
  <c r="N682" i="3"/>
  <c r="F686" i="3"/>
  <c r="J679" i="3"/>
  <c r="R679" i="3"/>
  <c r="Z679" i="3"/>
  <c r="BM655" i="3"/>
  <c r="BK655" i="3"/>
  <c r="BL664" i="3" s="1"/>
  <c r="I9" i="8" s="1"/>
  <c r="I11" i="8" s="1"/>
  <c r="BI655" i="3"/>
  <c r="BE665" i="3"/>
  <c r="E10" i="8" s="1"/>
  <c r="BE664" i="3"/>
  <c r="E9" i="8" s="1"/>
  <c r="BE655" i="3"/>
  <c r="BF664" i="3" s="1"/>
  <c r="BS655" i="3"/>
  <c r="BS664" i="3" s="1"/>
  <c r="M9" i="8" s="1"/>
  <c r="M11" i="8" s="1"/>
  <c r="BQ655" i="3"/>
  <c r="BR664" i="3" s="1"/>
  <c r="L9" i="8" s="1"/>
  <c r="L11" i="8" s="1"/>
  <c r="BY682" i="3"/>
  <c r="BG665" i="3"/>
  <c r="G10" i="8" s="1"/>
  <c r="BY666" i="3" l="1"/>
  <c r="CH598" i="3"/>
  <c r="CL598" i="3" s="1"/>
  <c r="CH592" i="3"/>
  <c r="CL592" i="3" s="1"/>
  <c r="CH596" i="3"/>
  <c r="CL596" i="3" s="1"/>
  <c r="CH594" i="3"/>
  <c r="CL594" i="3" s="1"/>
  <c r="BG681" i="3"/>
  <c r="BK664" i="3"/>
  <c r="H9" i="8" s="1"/>
  <c r="H11" i="8" s="1"/>
  <c r="BR666" i="3"/>
  <c r="BS666" i="3"/>
  <c r="BL666" i="3"/>
  <c r="BM664" i="3"/>
  <c r="J9" i="8" s="1"/>
  <c r="J11" i="8" s="1"/>
  <c r="BF666" i="3"/>
  <c r="F9" i="8"/>
  <c r="BE666" i="3"/>
  <c r="BG655" i="3"/>
  <c r="BG664" i="3" s="1"/>
  <c r="G9" i="8" s="1"/>
  <c r="F11" i="8" l="1"/>
  <c r="BK666" i="3"/>
  <c r="BM666" i="3"/>
  <c r="E11" i="8"/>
  <c r="BG666" i="3"/>
  <c r="BH666" i="3" s="1"/>
  <c r="BN666" i="3" l="1"/>
  <c r="G11" i="8"/>
  <c r="BK670" i="3" l="1"/>
  <c r="E13" i="8" l="1"/>
  <c r="BE670" i="3"/>
  <c r="BM668" i="3"/>
  <c r="J13" i="8" s="1"/>
  <c r="J15" i="8" s="1"/>
  <c r="J16" i="8" s="1"/>
  <c r="BL668" i="3"/>
  <c r="I13" i="8" s="1"/>
  <c r="I15" i="8" s="1"/>
  <c r="I16" i="8" s="1"/>
  <c r="H13" i="8"/>
  <c r="H15" i="8" s="1"/>
  <c r="H16" i="8" s="1"/>
  <c r="BG670" i="3"/>
  <c r="BF670" i="3"/>
  <c r="F13" i="8"/>
  <c r="E15" i="8" l="1"/>
  <c r="E16" i="8" s="1"/>
  <c r="BM670" i="3"/>
  <c r="BL670" i="3"/>
  <c r="BH670" i="3"/>
  <c r="F15" i="8"/>
  <c r="G13" i="8"/>
  <c r="BN670" i="3" l="1"/>
  <c r="F16" i="8"/>
  <c r="G15" i="8"/>
  <c r="G16" i="8" l="1"/>
  <c r="F373" i="3" l="1"/>
  <c r="G373" i="3"/>
  <c r="G453" i="3" s="1"/>
  <c r="G657" i="3" s="1"/>
  <c r="H373" i="3"/>
  <c r="H453" i="3" s="1"/>
  <c r="H3" i="3" s="1"/>
  <c r="I373" i="3"/>
  <c r="J373" i="3"/>
  <c r="J680" i="3" s="1"/>
  <c r="J689" i="3" s="1"/>
  <c r="J704" i="3" s="1"/>
  <c r="K373" i="3"/>
  <c r="L373" i="3"/>
  <c r="L680" i="3" s="1"/>
  <c r="L689" i="3" s="1"/>
  <c r="L704" i="3" s="1"/>
  <c r="M373" i="3"/>
  <c r="M453" i="3" s="1"/>
  <c r="M657" i="3" s="1"/>
  <c r="N373" i="3"/>
  <c r="O373" i="3"/>
  <c r="O453" i="3" s="1"/>
  <c r="O657" i="3" s="1"/>
  <c r="P373" i="3"/>
  <c r="P680" i="3" s="1"/>
  <c r="P689" i="3" s="1"/>
  <c r="P704" i="3" s="1"/>
  <c r="Q373" i="3"/>
  <c r="R373" i="3"/>
  <c r="R453" i="3" s="1"/>
  <c r="R657" i="3" s="1"/>
  <c r="S373" i="3"/>
  <c r="S680" i="3" s="1"/>
  <c r="S689" i="3" s="1"/>
  <c r="S704" i="3" s="1"/>
  <c r="T373" i="3"/>
  <c r="T680" i="3" s="1"/>
  <c r="T689" i="3" s="1"/>
  <c r="T704" i="3" s="1"/>
  <c r="U373" i="3"/>
  <c r="U453" i="3" s="1"/>
  <c r="U657" i="3" s="1"/>
  <c r="V373" i="3"/>
  <c r="W373" i="3"/>
  <c r="W453" i="3" s="1"/>
  <c r="W657" i="3" s="1"/>
  <c r="X373" i="3"/>
  <c r="X453" i="3" s="1"/>
  <c r="X657" i="3" s="1"/>
  <c r="Y373" i="3"/>
  <c r="Z373" i="3"/>
  <c r="Z453" i="3" s="1"/>
  <c r="Z657" i="3" s="1"/>
  <c r="AA373" i="3"/>
  <c r="AB373" i="3"/>
  <c r="AC373" i="3"/>
  <c r="AC453" i="3" s="1"/>
  <c r="AC657" i="3" s="1"/>
  <c r="AD373" i="3"/>
  <c r="AE373" i="3"/>
  <c r="AF373" i="3"/>
  <c r="AF453" i="3" s="1"/>
  <c r="AF3" i="3" s="1"/>
  <c r="AG373" i="3"/>
  <c r="AH373" i="3"/>
  <c r="AH453" i="3" s="1"/>
  <c r="AH657" i="3" s="1"/>
  <c r="AI373" i="3"/>
  <c r="AJ373" i="3"/>
  <c r="AJ680" i="3" s="1"/>
  <c r="AJ689" i="3" s="1"/>
  <c r="AJ704" i="3" s="1"/>
  <c r="AK373" i="3"/>
  <c r="AK680" i="3" s="1"/>
  <c r="AK689" i="3" s="1"/>
  <c r="AK704" i="3" s="1"/>
  <c r="AL373" i="3"/>
  <c r="CF373" i="3"/>
  <c r="CH373" i="3" s="1"/>
  <c r="CH655" i="3" s="1"/>
  <c r="F453" i="3"/>
  <c r="F657" i="3" s="1"/>
  <c r="I453" i="3"/>
  <c r="I657" i="3" s="1"/>
  <c r="N453" i="3"/>
  <c r="N657" i="3" s="1"/>
  <c r="Q453" i="3"/>
  <c r="Q657" i="3" s="1"/>
  <c r="V453" i="3"/>
  <c r="V657" i="3" s="1"/>
  <c r="Y453" i="3"/>
  <c r="Y657" i="3" s="1"/>
  <c r="AD453" i="3"/>
  <c r="AD657" i="3" s="1"/>
  <c r="AE453" i="3"/>
  <c r="AE657" i="3" s="1"/>
  <c r="AG453" i="3"/>
  <c r="AG657" i="3" s="1"/>
  <c r="AL453" i="3"/>
  <c r="AL657" i="3" s="1"/>
  <c r="AM453" i="3"/>
  <c r="AM657" i="3" s="1"/>
  <c r="AN453" i="3"/>
  <c r="AN3" i="3" s="1"/>
  <c r="AO453" i="3"/>
  <c r="AO657" i="3" s="1"/>
  <c r="F680" i="3"/>
  <c r="F689" i="3" s="1"/>
  <c r="F704" i="3" s="1"/>
  <c r="G680" i="3"/>
  <c r="G689" i="3" s="1"/>
  <c r="G704" i="3" s="1"/>
  <c r="H680" i="3"/>
  <c r="H689" i="3" s="1"/>
  <c r="H704" i="3" s="1"/>
  <c r="I680" i="3"/>
  <c r="I689" i="3" s="1"/>
  <c r="I704" i="3" s="1"/>
  <c r="N680" i="3"/>
  <c r="N689" i="3" s="1"/>
  <c r="N704" i="3" s="1"/>
  <c r="O680" i="3"/>
  <c r="O689" i="3" s="1"/>
  <c r="O704" i="3" s="1"/>
  <c r="Q680" i="3"/>
  <c r="Q689" i="3" s="1"/>
  <c r="Q704" i="3" s="1"/>
  <c r="V680" i="3"/>
  <c r="V689" i="3" s="1"/>
  <c r="V704" i="3" s="1"/>
  <c r="W680" i="3"/>
  <c r="W689" i="3" s="1"/>
  <c r="W704" i="3" s="1"/>
  <c r="Y680" i="3"/>
  <c r="Y689" i="3" s="1"/>
  <c r="Y704" i="3" s="1"/>
  <c r="Z680" i="3"/>
  <c r="Z689" i="3" s="1"/>
  <c r="Z704" i="3" s="1"/>
  <c r="AA680" i="3"/>
  <c r="AA689" i="3" s="1"/>
  <c r="AA704" i="3" s="1"/>
  <c r="AD680" i="3"/>
  <c r="AD689" i="3" s="1"/>
  <c r="AD704" i="3" s="1"/>
  <c r="AE680" i="3"/>
  <c r="AE689" i="3" s="1"/>
  <c r="AE704" i="3" s="1"/>
  <c r="AF680" i="3"/>
  <c r="AF689" i="3" s="1"/>
  <c r="AF704" i="3" s="1"/>
  <c r="AG680" i="3"/>
  <c r="AG689" i="3" s="1"/>
  <c r="AG704" i="3" s="1"/>
  <c r="AH680" i="3"/>
  <c r="AH689" i="3" s="1"/>
  <c r="AH704" i="3" s="1"/>
  <c r="AL680" i="3"/>
  <c r="AL689" i="3" s="1"/>
  <c r="AL704" i="3" s="1"/>
  <c r="AM680" i="3"/>
  <c r="AM689" i="3" s="1"/>
  <c r="AM704" i="3" s="1"/>
  <c r="AN680" i="3"/>
  <c r="AN689" i="3" s="1"/>
  <c r="AN704" i="3" s="1"/>
  <c r="AO680" i="3"/>
  <c r="AO689" i="3" s="1"/>
  <c r="AO704" i="3" s="1"/>
  <c r="X680" i="3" l="1"/>
  <c r="X689" i="3" s="1"/>
  <c r="X704" i="3" s="1"/>
  <c r="R680" i="3"/>
  <c r="R689" i="3" s="1"/>
  <c r="R704" i="3" s="1"/>
  <c r="P453" i="3"/>
  <c r="P657" i="3" s="1"/>
  <c r="M680" i="3"/>
  <c r="M689" i="3" s="1"/>
  <c r="M704" i="3" s="1"/>
  <c r="BA373" i="3"/>
  <c r="AT373" i="3"/>
  <c r="U680" i="3"/>
  <c r="U689" i="3" s="1"/>
  <c r="U704" i="3" s="1"/>
  <c r="AH3" i="3"/>
  <c r="AC680" i="3"/>
  <c r="AC689" i="3" s="1"/>
  <c r="AC704" i="3" s="1"/>
  <c r="K680" i="3"/>
  <c r="K689" i="3" s="1"/>
  <c r="K704" i="3" s="1"/>
  <c r="S453" i="3"/>
  <c r="S657" i="3" s="1"/>
  <c r="J453" i="3"/>
  <c r="J657" i="3" s="1"/>
  <c r="U3" i="3"/>
  <c r="AA453" i="3"/>
  <c r="AA657" i="3" s="1"/>
  <c r="AS373" i="3"/>
  <c r="AG3" i="3"/>
  <c r="Y3" i="3"/>
  <c r="AO3" i="3"/>
  <c r="AI680" i="3"/>
  <c r="AI689" i="3" s="1"/>
  <c r="AI704" i="3" s="1"/>
  <c r="K453" i="3"/>
  <c r="K657" i="3" s="1"/>
  <c r="AL3" i="3"/>
  <c r="AD3" i="3"/>
  <c r="Q3" i="3"/>
  <c r="I3" i="3"/>
  <c r="AM3" i="3"/>
  <c r="AE3" i="3"/>
  <c r="W3" i="3"/>
  <c r="O3" i="3"/>
  <c r="G3" i="3"/>
  <c r="V3" i="3"/>
  <c r="N3" i="3"/>
  <c r="F3" i="3"/>
  <c r="AC3" i="3"/>
  <c r="M3" i="3"/>
  <c r="H657" i="3"/>
  <c r="S3" i="3"/>
  <c r="Z3" i="3"/>
  <c r="R3" i="3"/>
  <c r="J3" i="3"/>
  <c r="CJ373" i="3"/>
  <c r="CJ655" i="3" s="1"/>
  <c r="BA680" i="3"/>
  <c r="AY373" i="3"/>
  <c r="AQ373" i="3"/>
  <c r="X3" i="3"/>
  <c r="AX373" i="3"/>
  <c r="AX680" i="3" s="1"/>
  <c r="AP373" i="3"/>
  <c r="AR373" i="3"/>
  <c r="AR680" i="3" s="1"/>
  <c r="AK453" i="3"/>
  <c r="AK657" i="3" s="1"/>
  <c r="AW373" i="3"/>
  <c r="AN657" i="3"/>
  <c r="AF657" i="3"/>
  <c r="AZ373" i="3"/>
  <c r="P3" i="3"/>
  <c r="AJ453" i="3"/>
  <c r="AJ657" i="3" s="1"/>
  <c r="AB453" i="3"/>
  <c r="AB657" i="3" s="1"/>
  <c r="T453" i="3"/>
  <c r="L453" i="3"/>
  <c r="L3" i="3" s="1"/>
  <c r="AV373" i="3"/>
  <c r="AB680" i="3"/>
  <c r="AB689" i="3" s="1"/>
  <c r="AB704" i="3" s="1"/>
  <c r="AI453" i="3"/>
  <c r="AI657" i="3" s="1"/>
  <c r="AU373" i="3"/>
  <c r="AU680" i="3" s="1"/>
  <c r="BA453" i="3" l="1"/>
  <c r="BA657" i="3" s="1"/>
  <c r="K3" i="3"/>
  <c r="T3" i="3"/>
  <c r="AY453" i="3"/>
  <c r="AY657" i="3" s="1"/>
  <c r="AX453" i="3"/>
  <c r="AX657" i="3" s="1"/>
  <c r="AA3" i="3"/>
  <c r="AB3" i="3"/>
  <c r="AI3" i="3"/>
  <c r="AJ3" i="3"/>
  <c r="AS453" i="3"/>
  <c r="AS657" i="3" s="1"/>
  <c r="BG680" i="3"/>
  <c r="BG689" i="3" s="1"/>
  <c r="AR689" i="3"/>
  <c r="AR704" i="3" s="1"/>
  <c r="AW453" i="3"/>
  <c r="AW657" i="3" s="1"/>
  <c r="AX689" i="3"/>
  <c r="AX704" i="3" s="1"/>
  <c r="BS680" i="3"/>
  <c r="BS688" i="3" s="1"/>
  <c r="AZ453" i="3"/>
  <c r="AZ657" i="3" s="1"/>
  <c r="AK3" i="3"/>
  <c r="AU689" i="3"/>
  <c r="AU704" i="3" s="1"/>
  <c r="BM680" i="3"/>
  <c r="BM688" i="3" s="1"/>
  <c r="L657" i="3"/>
  <c r="AV453" i="3"/>
  <c r="AV657" i="3" s="1"/>
  <c r="AT453" i="3"/>
  <c r="AT657" i="3" s="1"/>
  <c r="AU453" i="3"/>
  <c r="AU657" i="3" s="1"/>
  <c r="AP453" i="3"/>
  <c r="AP657" i="3" s="1"/>
  <c r="AQ453" i="3"/>
  <c r="AQ657" i="3" s="1"/>
  <c r="AR453" i="3"/>
  <c r="AR657" i="3" s="1"/>
  <c r="T657" i="3"/>
  <c r="CL373" i="3"/>
  <c r="BY680" i="3"/>
  <c r="BY688" i="3" s="1"/>
  <c r="BA689" i="3"/>
  <c r="BA704" i="3" s="1"/>
  <c r="BG690" i="3" l="1"/>
  <c r="BM689" i="3"/>
  <c r="BS689" i="3"/>
  <c r="BY689" i="3"/>
  <c r="BQ670" i="3" l="1"/>
  <c r="BR668" i="3"/>
  <c r="K13" i="8"/>
  <c r="K15" i="8" s="1"/>
  <c r="K16" i="8" s="1"/>
  <c r="BS668" i="3" l="1"/>
  <c r="BR670" i="3"/>
  <c r="L13" i="8"/>
  <c r="L15" i="8" s="1"/>
  <c r="L16" i="8" s="1"/>
  <c r="BS670" i="3" l="1"/>
  <c r="M13" i="8"/>
  <c r="M15" i="8" s="1"/>
  <c r="M16" i="8" s="1"/>
  <c r="CL36" i="3"/>
  <c r="CL655" i="3" s="1"/>
  <c r="CF655" i="3"/>
  <c r="CO656" i="3" l="1"/>
  <c r="CJ657" i="3"/>
  <c r="CH656" i="3" l="1"/>
  <c r="CJ656" i="3"/>
  <c r="CF656" i="3"/>
  <c r="BW668" i="3" s="1"/>
  <c r="BX668" i="3" l="1"/>
  <c r="BW670" i="3"/>
  <c r="N13" i="8"/>
  <c r="N15" i="8" s="1"/>
  <c r="N16" i="8" s="1"/>
  <c r="O13" i="8" l="1"/>
  <c r="O15" i="8" s="1"/>
  <c r="O16" i="8" s="1"/>
  <c r="BY668" i="3"/>
  <c r="BX670" i="3"/>
  <c r="P13" i="8" l="1"/>
  <c r="P15" i="8" s="1"/>
  <c r="P16" i="8" s="1"/>
  <c r="BY670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Chao, Susan</author>
  </authors>
  <commentList>
    <comment ref="A146" authorId="0" shapeId="0" xr:uid="{0A9B80B5-60F6-4DEF-89A0-915513481704}">
      <text>
        <r>
          <rPr>
            <b/>
            <sz val="9"/>
            <color indexed="81"/>
            <rFont val="Tahoma"/>
            <family val="2"/>
          </rPr>
          <t>Chao, Susan:</t>
        </r>
        <r>
          <rPr>
            <sz val="9"/>
            <color indexed="81"/>
            <rFont val="Tahoma"/>
            <family val="2"/>
          </rPr>
          <t xml:space="preserve">
RCL - All recalss BS accounts should net to zero otherwise it needs to be reconcile.</t>
        </r>
      </text>
    </comment>
    <comment ref="A149" authorId="0" shapeId="0" xr:uid="{CF80B296-E24F-4F74-A8B7-E3C8149414F3}">
      <text>
        <r>
          <rPr>
            <b/>
            <sz val="9"/>
            <color indexed="81"/>
            <rFont val="Tahoma"/>
            <family val="2"/>
          </rPr>
          <t>Chao, Susan:</t>
        </r>
        <r>
          <rPr>
            <sz val="9"/>
            <color indexed="81"/>
            <rFont val="Tahoma"/>
            <family val="2"/>
          </rPr>
          <t xml:space="preserve">
FAS - All the FAS GL accounts should net to zero</t>
        </r>
      </text>
    </comment>
    <comment ref="A151" authorId="0" shapeId="0" xr:uid="{F0ED1E0E-B0FF-4C48-B7C0-3F8DF1A4DE52}">
      <text>
        <r>
          <rPr>
            <b/>
            <sz val="9"/>
            <color indexed="81"/>
            <rFont val="Tahoma"/>
            <family val="2"/>
          </rPr>
          <t>Chao, Susan: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OPT -</t>
        </r>
        <r>
          <rPr>
            <sz val="9"/>
            <color indexed="81"/>
            <rFont val="Tahoma"/>
            <family val="2"/>
          </rPr>
          <t xml:space="preserve"> There will be net difference that gets recorded to Storage Income (GL 415000) and the offsetting is to Retained Earnings (GL 216000)</t>
        </r>
      </text>
    </comment>
    <comment ref="B370" authorId="0" shapeId="0" xr:uid="{82C53913-8A78-4ED8-AC23-CE7AF0E9D032}">
      <text>
        <r>
          <rPr>
            <b/>
            <sz val="9"/>
            <color indexed="81"/>
            <rFont val="Tahoma"/>
            <family val="2"/>
          </rPr>
          <t>Chao, Susan:</t>
        </r>
        <r>
          <rPr>
            <sz val="9"/>
            <color indexed="81"/>
            <rFont val="Tahoma"/>
            <family val="2"/>
          </rPr>
          <t xml:space="preserve">
Manually input and adjusted from GL 186375 Line Item</t>
        </r>
      </text>
    </comment>
    <comment ref="D456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Chao, Susan:</t>
        </r>
        <r>
          <rPr>
            <sz val="9"/>
            <color indexed="81"/>
            <rFont val="Tahoma"/>
            <family val="2"/>
          </rPr>
          <t xml:space="preserve">
Excluded from allocation below Working Capital section</t>
        </r>
      </text>
    </comment>
    <comment ref="B533" authorId="0" shapeId="0" xr:uid="{7DB74F9F-406F-47D2-AB2C-753CC6F161E8}">
      <text>
        <r>
          <rPr>
            <b/>
            <sz val="9"/>
            <color indexed="81"/>
            <rFont val="Tahoma"/>
            <family val="2"/>
          </rPr>
          <t>Chao, Susan:</t>
        </r>
        <r>
          <rPr>
            <sz val="9"/>
            <color indexed="81"/>
            <rFont val="Tahoma"/>
            <family val="2"/>
          </rPr>
          <t xml:space="preserve">
Manually input and adjusted from GL 500181</t>
        </r>
      </text>
    </comment>
    <comment ref="CF556" authorId="0" shapeId="0" xr:uid="{98CD476C-9361-4DF0-8F01-9EF55684E9ED}">
      <text>
        <r>
          <rPr>
            <b/>
            <sz val="9"/>
            <color indexed="81"/>
            <rFont val="Tahoma"/>
            <family val="2"/>
          </rPr>
          <t>Chao, Susan:</t>
        </r>
        <r>
          <rPr>
            <sz val="9"/>
            <color indexed="81"/>
            <rFont val="Tahoma"/>
            <family val="2"/>
          </rPr>
          <t xml:space="preserve">
Manually adjust to WA</t>
        </r>
      </text>
    </comment>
  </commentList>
</comments>
</file>

<file path=xl/sharedStrings.xml><?xml version="1.0" encoding="utf-8"?>
<sst xmlns="http://schemas.openxmlformats.org/spreadsheetml/2006/main" count="13193" uniqueCount="4276">
  <si>
    <t xml:space="preserve">GL </t>
  </si>
  <si>
    <t>101000</t>
  </si>
  <si>
    <t>UTIL PLANT IN SVCE</t>
  </si>
  <si>
    <t>NWN/101000</t>
  </si>
  <si>
    <t>X</t>
  </si>
  <si>
    <t>105000</t>
  </si>
  <si>
    <t>PROP HELD/FUT USE</t>
  </si>
  <si>
    <t>NWN/105000</t>
  </si>
  <si>
    <t>106000</t>
  </si>
  <si>
    <t>COMPL CONST NOT CLAS</t>
  </si>
  <si>
    <t>NWN/106000</t>
  </si>
  <si>
    <t>107000</t>
  </si>
  <si>
    <t>CONST WORK IN PROGR</t>
  </si>
  <si>
    <t>NWN/107000</t>
  </si>
  <si>
    <t>107666</t>
  </si>
  <si>
    <t>NWN/107666</t>
  </si>
  <si>
    <t>107700</t>
  </si>
  <si>
    <t>CWIP - 250 Taylor HQ</t>
  </si>
  <si>
    <t>NWN/107700</t>
  </si>
  <si>
    <t>107707</t>
  </si>
  <si>
    <t>CWIP UTILITY</t>
  </si>
  <si>
    <t>NWN/107707</t>
  </si>
  <si>
    <t>117001</t>
  </si>
  <si>
    <t>GAS STORED UNDRGRD-B</t>
  </si>
  <si>
    <t>NWN/117001</t>
  </si>
  <si>
    <t>117002</t>
  </si>
  <si>
    <t>GAS STORED UNDRGRD-A</t>
  </si>
  <si>
    <t>NWN/117002</t>
  </si>
  <si>
    <t>117003</t>
  </si>
  <si>
    <t>NWN/117003</t>
  </si>
  <si>
    <t>117004</t>
  </si>
  <si>
    <t>NWN/117004</t>
  </si>
  <si>
    <t>117005</t>
  </si>
  <si>
    <t>GAS STORED UNDRGRD-R</t>
  </si>
  <si>
    <t>NWN/117005</t>
  </si>
  <si>
    <t>117006</t>
  </si>
  <si>
    <t>GAS STORED UNDRGRD-S</t>
  </si>
  <si>
    <t>NWN/117006</t>
  </si>
  <si>
    <t>117007</t>
  </si>
  <si>
    <t>GAS STORED UNDGRRD-S</t>
  </si>
  <si>
    <t>NWN/117007</t>
  </si>
  <si>
    <t>117008</t>
  </si>
  <si>
    <t>GAS STORED UNDRGRD-N</t>
  </si>
  <si>
    <t>NWN/117008</t>
  </si>
  <si>
    <t>108001</t>
  </si>
  <si>
    <t>RWIP-REMOVAL-B CHARG</t>
  </si>
  <si>
    <t>NWN/108001</t>
  </si>
  <si>
    <t>108002</t>
  </si>
  <si>
    <t>SWIP-SALV UTILITY PL</t>
  </si>
  <si>
    <t>NWN/108002</t>
  </si>
  <si>
    <t>108003</t>
  </si>
  <si>
    <t>SWIP-SALV TRANSP C C</t>
  </si>
  <si>
    <t>NWN/108003</t>
  </si>
  <si>
    <t>108004</t>
  </si>
  <si>
    <t>SWIP-SALV POWER EQUI</t>
  </si>
  <si>
    <t>NWN/108004</t>
  </si>
  <si>
    <t>108010</t>
  </si>
  <si>
    <t>NWN/108010</t>
  </si>
  <si>
    <t>108011</t>
  </si>
  <si>
    <t>DEP PROV-UTIL PLANT</t>
  </si>
  <si>
    <t>NWN/108011</t>
  </si>
  <si>
    <t>108012</t>
  </si>
  <si>
    <t>DEP PROV-TRANS EQUIP</t>
  </si>
  <si>
    <t>NWN/108012</t>
  </si>
  <si>
    <t>108013</t>
  </si>
  <si>
    <t>A/D-TRANS EQUIP PROV</t>
  </si>
  <si>
    <t>NWN/108013</t>
  </si>
  <si>
    <t>108014</t>
  </si>
  <si>
    <t>A/D-POWER EQUIP PROV</t>
  </si>
  <si>
    <t>NWN/108014</t>
  </si>
  <si>
    <t>108015</t>
  </si>
  <si>
    <t>DEP PROV-POWER EQUIP</t>
  </si>
  <si>
    <t>NWN/108015</t>
  </si>
  <si>
    <t>121001</t>
  </si>
  <si>
    <t>NON-UTIL PROP-DOCK</t>
  </si>
  <si>
    <t>NWN/121001</t>
  </si>
  <si>
    <t>121002</t>
  </si>
  <si>
    <t>NON-UTIL PROP-LAND</t>
  </si>
  <si>
    <t>NWN/121002</t>
  </si>
  <si>
    <t>121003</t>
  </si>
  <si>
    <t>NON-UTIL PROP-OIL ST</t>
  </si>
  <si>
    <t>NWN/121003</t>
  </si>
  <si>
    <t>121007</t>
  </si>
  <si>
    <t>NON-UTIL PROP-APPL C</t>
  </si>
  <si>
    <t>NWN/121007</t>
  </si>
  <si>
    <t>121008</t>
  </si>
  <si>
    <t>NON-UTIL PROP-STORAG</t>
  </si>
  <si>
    <t>NWN/121008</t>
  </si>
  <si>
    <t>121044</t>
  </si>
  <si>
    <t>NON-UTIL PROP-GARDEN</t>
  </si>
  <si>
    <t>NWN/121044</t>
  </si>
  <si>
    <t>121045</t>
  </si>
  <si>
    <t>NON-UTIL PROP-MISC</t>
  </si>
  <si>
    <t>NWN/121045</t>
  </si>
  <si>
    <t>121107</t>
  </si>
  <si>
    <t>CONST WORK IN PROGRE</t>
  </si>
  <si>
    <t>NWN/121107</t>
  </si>
  <si>
    <t>121117</t>
  </si>
  <si>
    <t>GAS STD UNGRD-ST HEL</t>
  </si>
  <si>
    <t>NWN/121117</t>
  </si>
  <si>
    <t>121200</t>
  </si>
  <si>
    <t>600 COMP OVRHL-COST</t>
  </si>
  <si>
    <t>NWN/121200</t>
  </si>
  <si>
    <t>121201</t>
  </si>
  <si>
    <t>600 Comp Maint-Costs</t>
  </si>
  <si>
    <t>NWN/121201</t>
  </si>
  <si>
    <t>121707</t>
  </si>
  <si>
    <t>CWIP NON UTILITY</t>
  </si>
  <si>
    <t>NWN/121707</t>
  </si>
  <si>
    <t>122002</t>
  </si>
  <si>
    <t>SWIP-SALV NON UTILIT</t>
  </si>
  <si>
    <t>NWN/122002</t>
  </si>
  <si>
    <t>122026</t>
  </si>
  <si>
    <t>ACCUM DEP NONUTILITY</t>
  </si>
  <si>
    <t>NWN/122026</t>
  </si>
  <si>
    <t>122027</t>
  </si>
  <si>
    <t>DEP PROV-DOCK/OIL TK</t>
  </si>
  <si>
    <t>NWN/122027</t>
  </si>
  <si>
    <t>122028</t>
  </si>
  <si>
    <t>DEP PROV-INT STOR</t>
  </si>
  <si>
    <t>NWN/122028</t>
  </si>
  <si>
    <t>122029</t>
  </si>
  <si>
    <t>NWN/122029</t>
  </si>
  <si>
    <t>131001</t>
  </si>
  <si>
    <t>CASH - WELLS FARGO G</t>
  </si>
  <si>
    <t>NWN/131001</t>
  </si>
  <si>
    <t>131006</t>
  </si>
  <si>
    <t>CASH - BANK OF AMERI</t>
  </si>
  <si>
    <t>NWN/131006</t>
  </si>
  <si>
    <t>131025</t>
  </si>
  <si>
    <t>NWN Health Reimburse</t>
  </si>
  <si>
    <t>NWN/131025</t>
  </si>
  <si>
    <t>131040</t>
  </si>
  <si>
    <t>US BANK 2901 - REMIT</t>
  </si>
  <si>
    <t>NWN/131040</t>
  </si>
  <si>
    <t>131041</t>
  </si>
  <si>
    <t>US BANK 2919 - ELECT</t>
  </si>
  <si>
    <t>NWN/131041</t>
  </si>
  <si>
    <t>131042</t>
  </si>
  <si>
    <t>US BANK 2927 - SECUR</t>
  </si>
  <si>
    <t>NWN/131042</t>
  </si>
  <si>
    <t>131044</t>
  </si>
  <si>
    <t>US BANK 9971 - ONLIN</t>
  </si>
  <si>
    <t>NWN/131044</t>
  </si>
  <si>
    <t>131045</t>
  </si>
  <si>
    <t>US BANK 2950 - CONCE</t>
  </si>
  <si>
    <t>NWN/131045</t>
  </si>
  <si>
    <t>131051</t>
  </si>
  <si>
    <t>CASH - WELLS - PAYRO</t>
  </si>
  <si>
    <t>NWN/131051</t>
  </si>
  <si>
    <t>131052</t>
  </si>
  <si>
    <t>CASH - WELLS - AP</t>
  </si>
  <si>
    <t>NWN/131052</t>
  </si>
  <si>
    <t>131060</t>
  </si>
  <si>
    <t>CASH - WF GAS STORAG</t>
  </si>
  <si>
    <t>NWN/131060</t>
  </si>
  <si>
    <t>131530</t>
  </si>
  <si>
    <t>Treasury WF Clearing</t>
  </si>
  <si>
    <t>NWN/131530</t>
  </si>
  <si>
    <t>131540</t>
  </si>
  <si>
    <t>Accts Pay WF Clearin</t>
  </si>
  <si>
    <t>NWN/131540</t>
  </si>
  <si>
    <t>131541</t>
  </si>
  <si>
    <t>Accts Pay WF-AP Clea</t>
  </si>
  <si>
    <t>NWN/131541</t>
  </si>
  <si>
    <t>131550</t>
  </si>
  <si>
    <t>Payroll WF Clearing</t>
  </si>
  <si>
    <t>NWN/131550</t>
  </si>
  <si>
    <t>131555</t>
  </si>
  <si>
    <t>Towers Watson Clring</t>
  </si>
  <si>
    <t>NWN/131555</t>
  </si>
  <si>
    <t>131600</t>
  </si>
  <si>
    <t>NWN/131600</t>
  </si>
  <si>
    <t>131621</t>
  </si>
  <si>
    <t>Gen Actg USB Clearin</t>
  </si>
  <si>
    <t>NWN/131621</t>
  </si>
  <si>
    <t>131710</t>
  </si>
  <si>
    <t>Appl Ctr BofA Cleari</t>
  </si>
  <si>
    <t>NWN/131710</t>
  </si>
  <si>
    <t>131999</t>
  </si>
  <si>
    <t>RECLASS - O/S CHECKS</t>
  </si>
  <si>
    <t>NWN/131999</t>
  </si>
  <si>
    <t>134036</t>
  </si>
  <si>
    <t>EDC &amp; ESRIP CASH</t>
  </si>
  <si>
    <t>NWN/134036</t>
  </si>
  <si>
    <t>134037</t>
  </si>
  <si>
    <t>DDC CASH</t>
  </si>
  <si>
    <t>NWN/134037</t>
  </si>
  <si>
    <t>134038</t>
  </si>
  <si>
    <t>SUPP TRUST CASH</t>
  </si>
  <si>
    <t>NWN/134038</t>
  </si>
  <si>
    <t>135002</t>
  </si>
  <si>
    <t>EMPLOYEE EXP ADV</t>
  </si>
  <si>
    <t>NWN/135002</t>
  </si>
  <si>
    <t>135009</t>
  </si>
  <si>
    <t>PAYROLL ADVANCES 09</t>
  </si>
  <si>
    <t>NWN/135009</t>
  </si>
  <si>
    <t>135110</t>
  </si>
  <si>
    <t>WORKING FUNDS - SHWD</t>
  </si>
  <si>
    <t>NWN/135110</t>
  </si>
  <si>
    <t>135112</t>
  </si>
  <si>
    <t>WORKING FUNDS - LAND</t>
  </si>
  <si>
    <t>NWN/135112</t>
  </si>
  <si>
    <t>135121</t>
  </si>
  <si>
    <t>WORKING FUNDS - APPL</t>
  </si>
  <si>
    <t>NWN/135121</t>
  </si>
  <si>
    <t>135122</t>
  </si>
  <si>
    <t>NWN/135122</t>
  </si>
  <si>
    <t>135135</t>
  </si>
  <si>
    <t>WKING FUNDS - ENG -</t>
  </si>
  <si>
    <t>NWN/135135</t>
  </si>
  <si>
    <t>135137</t>
  </si>
  <si>
    <t>WKING FUNDS-VEHICLE</t>
  </si>
  <si>
    <t>NWN/135137</t>
  </si>
  <si>
    <t>135140</t>
  </si>
  <si>
    <t>WORKING FUNDS - WC</t>
  </si>
  <si>
    <t>NWN/135140</t>
  </si>
  <si>
    <t>136002</t>
  </si>
  <si>
    <t>TEMP CASH INVEST</t>
  </si>
  <si>
    <t>NWN/136002</t>
  </si>
  <si>
    <t>136032</t>
  </si>
  <si>
    <t>TEMP CASH INVEST MAR</t>
  </si>
  <si>
    <t>NWN/136032</t>
  </si>
  <si>
    <t>142001</t>
  </si>
  <si>
    <t>A/R-SERVICE</t>
  </si>
  <si>
    <t>NWN/142001</t>
  </si>
  <si>
    <t>142005</t>
  </si>
  <si>
    <t>A/R Vehicle Parts Re</t>
  </si>
  <si>
    <t>NWN/142005</t>
  </si>
  <si>
    <t>142010</t>
  </si>
  <si>
    <t>A/R - CONTRA-CLN ENE</t>
  </si>
  <si>
    <t>NWN/142010</t>
  </si>
  <si>
    <t>142032</t>
  </si>
  <si>
    <t>A/R-OPTIMIZATION REC</t>
  </si>
  <si>
    <t>NWN/142032</t>
  </si>
  <si>
    <t>142101</t>
  </si>
  <si>
    <t>A/R-COMMERCIAL</t>
  </si>
  <si>
    <t>NWN/142101</t>
  </si>
  <si>
    <t>142102</t>
  </si>
  <si>
    <t>A/R-INDUSTRIAL FIRM</t>
  </si>
  <si>
    <t>NWN/142102</t>
  </si>
  <si>
    <t>142103</t>
  </si>
  <si>
    <t>A/R-INDUSTRIAL INT</t>
  </si>
  <si>
    <t>NWN/142103</t>
  </si>
  <si>
    <t>142107</t>
  </si>
  <si>
    <t>A/R GST TAX PAID</t>
  </si>
  <si>
    <t>NWN/142107</t>
  </si>
  <si>
    <t>143001</t>
  </si>
  <si>
    <t>A/R-GENERAL</t>
  </si>
  <si>
    <t>NWN/143001</t>
  </si>
  <si>
    <t>143006</t>
  </si>
  <si>
    <t>A/R-GAP</t>
  </si>
  <si>
    <t>NWN/143006</t>
  </si>
  <si>
    <t>143009</t>
  </si>
  <si>
    <t>A/R OTHER</t>
  </si>
  <si>
    <t>NWN/143009</t>
  </si>
  <si>
    <t>143011</t>
  </si>
  <si>
    <t>A/R - INTERSTATE STO</t>
  </si>
  <si>
    <t>NWN/143011</t>
  </si>
  <si>
    <t>143016</t>
  </si>
  <si>
    <t>A/R Palomar</t>
  </si>
  <si>
    <t>NWN/143016</t>
  </si>
  <si>
    <t>143019</t>
  </si>
  <si>
    <t>A/R-CITY OF INDEPEND</t>
  </si>
  <si>
    <t>NWN/143019</t>
  </si>
  <si>
    <t>143020</t>
  </si>
  <si>
    <t>A/R-CITY OF VANCOUVE</t>
  </si>
  <si>
    <t>NWN/143020</t>
  </si>
  <si>
    <t>143022</t>
  </si>
  <si>
    <t>A/R - P CARDS</t>
  </si>
  <si>
    <t>NWN/143022</t>
  </si>
  <si>
    <t>143025</t>
  </si>
  <si>
    <t>A/R LIFE INSURANCE</t>
  </si>
  <si>
    <t>NWN/143025</t>
  </si>
  <si>
    <t>143026</t>
  </si>
  <si>
    <t>A/R - EMPLOYEE POSTA</t>
  </si>
  <si>
    <t>NWN/143026</t>
  </si>
  <si>
    <t>143028</t>
  </si>
  <si>
    <t>A/R - WC MCRAE</t>
  </si>
  <si>
    <t>NWN/143028</t>
  </si>
  <si>
    <t>143029</t>
  </si>
  <si>
    <t>A/R - WC POWELL</t>
  </si>
  <si>
    <t>NWN/143029</t>
  </si>
  <si>
    <t>143053</t>
  </si>
  <si>
    <t>A/R-CITY OF COTTAGE</t>
  </si>
  <si>
    <t>NWN/143053</t>
  </si>
  <si>
    <t>173001</t>
  </si>
  <si>
    <t>ACCRUED REVENUES</t>
  </si>
  <si>
    <t>NWN/173001</t>
  </si>
  <si>
    <t>173003</t>
  </si>
  <si>
    <t>ACCRUED REV UNBILLED</t>
  </si>
  <si>
    <t>NWN/173003</t>
  </si>
  <si>
    <t>144011</t>
  </si>
  <si>
    <t>PROV-UNCOLL RESIDEN</t>
  </si>
  <si>
    <t>NWN/144011</t>
  </si>
  <si>
    <t>144012</t>
  </si>
  <si>
    <t>PROV-UNCOLL COMMER</t>
  </si>
  <si>
    <t>NWN/144012</t>
  </si>
  <si>
    <t>144013</t>
  </si>
  <si>
    <t>PROV-UNCOLL IND FIRM</t>
  </si>
  <si>
    <t>NWN/144013</t>
  </si>
  <si>
    <t>144014</t>
  </si>
  <si>
    <t>PROV-UNCOLL IND INT</t>
  </si>
  <si>
    <t>NWN/144014</t>
  </si>
  <si>
    <t>144020</t>
  </si>
  <si>
    <t>PROV-UNCOLL UNBILLED</t>
  </si>
  <si>
    <t>NWN/144020</t>
  </si>
  <si>
    <t>144021</t>
  </si>
  <si>
    <t>NWN/144021</t>
  </si>
  <si>
    <t>144025</t>
  </si>
  <si>
    <t>PROV-UNCOLL MISC</t>
  </si>
  <si>
    <t>NWN/144025</t>
  </si>
  <si>
    <t>182301</t>
  </si>
  <si>
    <t>ASSET CONS. RECLASS</t>
  </si>
  <si>
    <t>NWN/182301</t>
  </si>
  <si>
    <t>182302</t>
  </si>
  <si>
    <t>CUR REG ASSETS - TAX</t>
  </si>
  <si>
    <t>NWN/182302</t>
  </si>
  <si>
    <t>182303</t>
  </si>
  <si>
    <t>ENV ASSET ST RECLASS</t>
  </si>
  <si>
    <t>NWN/182303</t>
  </si>
  <si>
    <t>192640</t>
  </si>
  <si>
    <t>FAS133 S.T. REG LOSS</t>
  </si>
  <si>
    <t>NWN/192640</t>
  </si>
  <si>
    <t>192645</t>
  </si>
  <si>
    <t>NWN/192645</t>
  </si>
  <si>
    <t>192647</t>
  </si>
  <si>
    <t>PHY OPT-ST LOSS REG</t>
  </si>
  <si>
    <t>NWN/192647</t>
  </si>
  <si>
    <t>186640</t>
  </si>
  <si>
    <t>FAS 133 S.T. GAIN SW</t>
  </si>
  <si>
    <t>NWN/186640</t>
  </si>
  <si>
    <t>186645</t>
  </si>
  <si>
    <t>FASFAS 133 S.T. GAIN</t>
  </si>
  <si>
    <t>NWN/186645</t>
  </si>
  <si>
    <t>186647</t>
  </si>
  <si>
    <t>PHYSICAL OPT-ST GAIN</t>
  </si>
  <si>
    <t>NWN/186647</t>
  </si>
  <si>
    <t>164012</t>
  </si>
  <si>
    <t>UNDRGRD STG MIST BRU</t>
  </si>
  <si>
    <t>NWN/164012</t>
  </si>
  <si>
    <t>164016</t>
  </si>
  <si>
    <t>UNDRGRD STG-J P. 2F</t>
  </si>
  <si>
    <t>NWN/164016</t>
  </si>
  <si>
    <t>164017</t>
  </si>
  <si>
    <t>STORAGE-TRANS CAN</t>
  </si>
  <si>
    <t>NWN/164017</t>
  </si>
  <si>
    <t>164021</t>
  </si>
  <si>
    <t>LNG STORAGE-GASCO</t>
  </si>
  <si>
    <t>NWN/164021</t>
  </si>
  <si>
    <t>164022</t>
  </si>
  <si>
    <t>LNG STORAGE-PLYMOUTH</t>
  </si>
  <si>
    <t>NWN/164022</t>
  </si>
  <si>
    <t>164023</t>
  </si>
  <si>
    <t>LNG STORAGE-NEWPORT</t>
  </si>
  <si>
    <t>NWN/164023</t>
  </si>
  <si>
    <t>164032</t>
  </si>
  <si>
    <t>UNDRGRD STG - OPTN</t>
  </si>
  <si>
    <t>NWN/164032</t>
  </si>
  <si>
    <t>154001</t>
  </si>
  <si>
    <t>MAT &amp; SUPPLIES-GEN</t>
  </si>
  <si>
    <t>NWN/154001</t>
  </si>
  <si>
    <t>154003</t>
  </si>
  <si>
    <t>PURCHASED APPL-PTLD-</t>
  </si>
  <si>
    <t>NWN/154003</t>
  </si>
  <si>
    <t>154005</t>
  </si>
  <si>
    <t>MAT &amp; SUPP-GAR TOOLS</t>
  </si>
  <si>
    <t>NWN/154005</t>
  </si>
  <si>
    <t>154007</t>
  </si>
  <si>
    <t>MAT &amp; SUPPLIES-GARAG</t>
  </si>
  <si>
    <t>NWN/154007</t>
  </si>
  <si>
    <t>154010</t>
  </si>
  <si>
    <t>MAT &amp; SUPPLIES-POSTA</t>
  </si>
  <si>
    <t>NWN/154010</t>
  </si>
  <si>
    <t>154039</t>
  </si>
  <si>
    <t>NWN/154039</t>
  </si>
  <si>
    <t>154040</t>
  </si>
  <si>
    <t>MAT &amp; SUPPLIES-ODORA</t>
  </si>
  <si>
    <t>NWN/154040</t>
  </si>
  <si>
    <t>154050</t>
  </si>
  <si>
    <t>INVENTORY-OFFICE SUP</t>
  </si>
  <si>
    <t>NWN/154050</t>
  </si>
  <si>
    <t>154071</t>
  </si>
  <si>
    <t>MAT &amp; SUPP-DIESEL AU</t>
  </si>
  <si>
    <t>NWN/154071</t>
  </si>
  <si>
    <t>154073</t>
  </si>
  <si>
    <t>MAT &amp; SUPP-UNLEADED</t>
  </si>
  <si>
    <t>NWN/154073</t>
  </si>
  <si>
    <t>154085</t>
  </si>
  <si>
    <t>MAT &amp; SUPP-SMPE</t>
  </si>
  <si>
    <t>NWN/154085</t>
  </si>
  <si>
    <t>154666</t>
  </si>
  <si>
    <t>CONVERSION INV BALAN</t>
  </si>
  <si>
    <t>NWN/154666</t>
  </si>
  <si>
    <t>163002</t>
  </si>
  <si>
    <t>STORES EXP-INV ADJ</t>
  </si>
  <si>
    <t>NWN/163002</t>
  </si>
  <si>
    <t>163003</t>
  </si>
  <si>
    <t>STORES EXP-FREIGHT</t>
  </si>
  <si>
    <t>NWN/163003</t>
  </si>
  <si>
    <t>165008</t>
  </si>
  <si>
    <t>PREPMTS-NOTE DISC</t>
  </si>
  <si>
    <t>NWN/165008</t>
  </si>
  <si>
    <t>165009</t>
  </si>
  <si>
    <t>PREPMTS-NETWORK HARD</t>
  </si>
  <si>
    <t>NWN/165009</t>
  </si>
  <si>
    <t>165010</t>
  </si>
  <si>
    <t>VIRTUAL STORAGE</t>
  </si>
  <si>
    <t>NWN/165010</t>
  </si>
  <si>
    <t>165011</t>
  </si>
  <si>
    <t>PREPMTS-PROP TAXES</t>
  </si>
  <si>
    <t>NWN/165011</t>
  </si>
  <si>
    <t>165012</t>
  </si>
  <si>
    <t>PREPMTS-OTHER TAXES</t>
  </si>
  <si>
    <t>NWN/165012</t>
  </si>
  <si>
    <t>165013</t>
  </si>
  <si>
    <t>Prepaid Income Tax</t>
  </si>
  <si>
    <t>NWN/165013</t>
  </si>
  <si>
    <t>165014</t>
  </si>
  <si>
    <t>VIRTUAL STORAGE-TMC</t>
  </si>
  <si>
    <t>NWN/165014</t>
  </si>
  <si>
    <t>165015</t>
  </si>
  <si>
    <t>PREPD LEASES &amp; MAINT</t>
  </si>
  <si>
    <t>NWN/165015</t>
  </si>
  <si>
    <t>165018</t>
  </si>
  <si>
    <t>PREPAID NT SYSTEM EX</t>
  </si>
  <si>
    <t>NWN/165018</t>
  </si>
  <si>
    <t>165019</t>
  </si>
  <si>
    <t>PREPMTS-BONUS</t>
  </si>
  <si>
    <t>NWN/165019</t>
  </si>
  <si>
    <t>165020</t>
  </si>
  <si>
    <t>PREPMTS-NETWORK OPER</t>
  </si>
  <si>
    <t>NWN/165020</t>
  </si>
  <si>
    <t>165021</t>
  </si>
  <si>
    <t>PRE-PD ANNUAL TRIMET</t>
  </si>
  <si>
    <t>NWN/165021</t>
  </si>
  <si>
    <t>165031</t>
  </si>
  <si>
    <t>PREPMTS-INSURANCE</t>
  </si>
  <si>
    <t>NWN/165031</t>
  </si>
  <si>
    <t>165070</t>
  </si>
  <si>
    <t>PREPMTS-MISC</t>
  </si>
  <si>
    <t>NWN/165070</t>
  </si>
  <si>
    <t>165071</t>
  </si>
  <si>
    <t>PPD STORAGE RENT</t>
  </si>
  <si>
    <t>NWN/165071</t>
  </si>
  <si>
    <t>165130</t>
  </si>
  <si>
    <t>PREPMTS-NPC DEM CHGE</t>
  </si>
  <si>
    <t>NWN/165130</t>
  </si>
  <si>
    <t>165131</t>
  </si>
  <si>
    <t>PREPMTS-DEC-NOV DEM</t>
  </si>
  <si>
    <t>NWN/165131</t>
  </si>
  <si>
    <t>174100</t>
  </si>
  <si>
    <t>WC INS Recover - ST</t>
  </si>
  <si>
    <t>NWN/174100</t>
  </si>
  <si>
    <t>134200</t>
  </si>
  <si>
    <t>Cash in Escrow</t>
  </si>
  <si>
    <t>NWN/134200</t>
  </si>
  <si>
    <t>136100</t>
  </si>
  <si>
    <t>US BANK-OLGA INVEST</t>
  </si>
  <si>
    <t>NWN/136100</t>
  </si>
  <si>
    <t>136104</t>
  </si>
  <si>
    <t>US BANK-OLIEE INVEST</t>
  </si>
  <si>
    <t>NWN/136104</t>
  </si>
  <si>
    <t>136105</t>
  </si>
  <si>
    <t>SMART ENERGY INVEST</t>
  </si>
  <si>
    <t>NWN/136105</t>
  </si>
  <si>
    <t>146031</t>
  </si>
  <si>
    <t>NWN/146031</t>
  </si>
  <si>
    <t>146040</t>
  </si>
  <si>
    <t>NWN/146040</t>
  </si>
  <si>
    <t>146042</t>
  </si>
  <si>
    <t>NWN/146042</t>
  </si>
  <si>
    <t>146050</t>
  </si>
  <si>
    <t>A/R INTER NNG FIN</t>
  </si>
  <si>
    <t>NWN/146050</t>
  </si>
  <si>
    <t>146060</t>
  </si>
  <si>
    <t>A/R INTER NW BIOGAS</t>
  </si>
  <si>
    <t>NWN/146060</t>
  </si>
  <si>
    <t>146905</t>
  </si>
  <si>
    <t>A/R TAX SHARE-NW ENE</t>
  </si>
  <si>
    <t>NWN/146905</t>
  </si>
  <si>
    <t>146920</t>
  </si>
  <si>
    <t>NWN/146920</t>
  </si>
  <si>
    <t>146016</t>
  </si>
  <si>
    <t>NWN/146016</t>
  </si>
  <si>
    <t>146096</t>
  </si>
  <si>
    <t>NWN/146096</t>
  </si>
  <si>
    <t>123016</t>
  </si>
  <si>
    <t>NWN/123016</t>
  </si>
  <si>
    <t>123030</t>
  </si>
  <si>
    <t>NORTHWEST ENERGY COR</t>
  </si>
  <si>
    <t>NWN/123030</t>
  </si>
  <si>
    <t>123410</t>
  </si>
  <si>
    <t>INVEST - NWN ENERGY</t>
  </si>
  <si>
    <t>NWN/123410</t>
  </si>
  <si>
    <t>124062</t>
  </si>
  <si>
    <t>INVEST - GILL RANCH</t>
  </si>
  <si>
    <t>NWN/124062</t>
  </si>
  <si>
    <t>189006</t>
  </si>
  <si>
    <t>UNAMTZD LOSS 9.80%</t>
  </si>
  <si>
    <t>NWN/189006</t>
  </si>
  <si>
    <t>189007</t>
  </si>
  <si>
    <t>UNAMTZD LOSS 9.125%</t>
  </si>
  <si>
    <t>NWN/189007</t>
  </si>
  <si>
    <t>189008</t>
  </si>
  <si>
    <t>UNAMTZD LOSS 9.75%</t>
  </si>
  <si>
    <t>NWN/189008</t>
  </si>
  <si>
    <t>189013</t>
  </si>
  <si>
    <t>UNAMTZD EXPENSE 5.62</t>
  </si>
  <si>
    <t>NWN/189013</t>
  </si>
  <si>
    <t>192630</t>
  </si>
  <si>
    <t>FAS133 L.T. REG LOSS</t>
  </si>
  <si>
    <t>NWN/192630</t>
  </si>
  <si>
    <t>192635</t>
  </si>
  <si>
    <t>NWN/192635</t>
  </si>
  <si>
    <t>192637</t>
  </si>
  <si>
    <t>PHY OPT-LT LOSS REG</t>
  </si>
  <si>
    <t>NWN/192637</t>
  </si>
  <si>
    <t>186016</t>
  </si>
  <si>
    <t>FAS 109 DFED ASSET</t>
  </si>
  <si>
    <t>NWN/186016</t>
  </si>
  <si>
    <t>186020</t>
  </si>
  <si>
    <t>Tax - AFUDC Eq Rec</t>
  </si>
  <si>
    <t>NWN/186020</t>
  </si>
  <si>
    <t>186145</t>
  </si>
  <si>
    <t>2003 ENVIR INV-GASCO</t>
  </si>
  <si>
    <t>NWN/186145</t>
  </si>
  <si>
    <t>186146</t>
  </si>
  <si>
    <t>2003 ENVIR INV-EUGEN</t>
  </si>
  <si>
    <t>NWN/186146</t>
  </si>
  <si>
    <t>186147</t>
  </si>
  <si>
    <t>2003 ENVIR INV-WACKE</t>
  </si>
  <si>
    <t>NWN/186147</t>
  </si>
  <si>
    <t>186148</t>
  </si>
  <si>
    <t>2003 ENVIR INV-PORTL</t>
  </si>
  <si>
    <t>NWN/186148</t>
  </si>
  <si>
    <t>186149</t>
  </si>
  <si>
    <t>2003 ENVIR INV-FRONT</t>
  </si>
  <si>
    <t>NWN/186149</t>
  </si>
  <si>
    <t>186151</t>
  </si>
  <si>
    <t>TAR DEPOSIT EARLY AC</t>
  </si>
  <si>
    <t>NWN/186151</t>
  </si>
  <si>
    <t>186152</t>
  </si>
  <si>
    <t>OREGON STEEL MILLS</t>
  </si>
  <si>
    <t>NWN/186152</t>
  </si>
  <si>
    <t>186153</t>
  </si>
  <si>
    <t>CENTRAL SERVICE CENT</t>
  </si>
  <si>
    <t>NWN/186153</t>
  </si>
  <si>
    <t>186154</t>
  </si>
  <si>
    <t>FR AMERICAN SCHOOL</t>
  </si>
  <si>
    <t>NWN/186154</t>
  </si>
  <si>
    <t>186155</t>
  </si>
  <si>
    <t>TUALATIN UNDERGROUND</t>
  </si>
  <si>
    <t>NWN/186155</t>
  </si>
  <si>
    <t>186158</t>
  </si>
  <si>
    <t>GASCO INTEREST RESER</t>
  </si>
  <si>
    <t>NWN/186158</t>
  </si>
  <si>
    <t>186159</t>
  </si>
  <si>
    <t>ENV SEC DEF REG INT</t>
  </si>
  <si>
    <t>NWN/186159</t>
  </si>
  <si>
    <t>186160</t>
  </si>
  <si>
    <t>OR-ENVIRON RECOVERY</t>
  </si>
  <si>
    <t>NWN/186160</t>
  </si>
  <si>
    <t>186161</t>
  </si>
  <si>
    <t>ENV BASE RATE DEFERR</t>
  </si>
  <si>
    <t>NWN/186161</t>
  </si>
  <si>
    <t>186175</t>
  </si>
  <si>
    <t>GASCO - WASH</t>
  </si>
  <si>
    <t>NWN/186175</t>
  </si>
  <si>
    <t>186176</t>
  </si>
  <si>
    <t>CENT SERV CENT-WASH</t>
  </si>
  <si>
    <t>NWN/186176</t>
  </si>
  <si>
    <t>186177</t>
  </si>
  <si>
    <t>TARBODY - WASH</t>
  </si>
  <si>
    <t>NWN/186177</t>
  </si>
  <si>
    <t>186178</t>
  </si>
  <si>
    <t>PDX HARBOR - WASH</t>
  </si>
  <si>
    <t>NWN/186178</t>
  </si>
  <si>
    <t>186179</t>
  </si>
  <si>
    <t>SILTRONIC - WASH</t>
  </si>
  <si>
    <t>NWN/186179</t>
  </si>
  <si>
    <t>186180</t>
  </si>
  <si>
    <t>WA-ENVIRON RECOVERY</t>
  </si>
  <si>
    <t>NWN/186180</t>
  </si>
  <si>
    <t>186181</t>
  </si>
  <si>
    <t>ENVIR WA Int &amp; Spend</t>
  </si>
  <si>
    <t>NWN/186181</t>
  </si>
  <si>
    <t>186182</t>
  </si>
  <si>
    <t>ENVIRO POST PRUDENCE</t>
  </si>
  <si>
    <t>NWN/186182</t>
  </si>
  <si>
    <t>186183</t>
  </si>
  <si>
    <t>ENVIRON. SRRM AMORT.</t>
  </si>
  <si>
    <t>NWN/186183</t>
  </si>
  <si>
    <t>186404</t>
  </si>
  <si>
    <t>DBP PENSION COSTS</t>
  </si>
  <si>
    <t>NWN/186404</t>
  </si>
  <si>
    <t>186406</t>
  </si>
  <si>
    <t>FAS 106 COSTS</t>
  </si>
  <si>
    <t>NWN/186406</t>
  </si>
  <si>
    <t>191400</t>
  </si>
  <si>
    <t>WACOG - ACCR. OR</t>
  </si>
  <si>
    <t>NWN/191400</t>
  </si>
  <si>
    <t>191401</t>
  </si>
  <si>
    <t>AMORT OR WACOG</t>
  </si>
  <si>
    <t>NWN/191401</t>
  </si>
  <si>
    <t>191410</t>
  </si>
  <si>
    <t>DEMAND - ACCR OR</t>
  </si>
  <si>
    <t>NWN/191410</t>
  </si>
  <si>
    <t>191411</t>
  </si>
  <si>
    <t>AMORT OR DEMAND</t>
  </si>
  <si>
    <t>NWN/191411</t>
  </si>
  <si>
    <t>191412</t>
  </si>
  <si>
    <t>SEC DEF INT RV DEMND</t>
  </si>
  <si>
    <t>NWN/191412</t>
  </si>
  <si>
    <t>191417</t>
  </si>
  <si>
    <t>DEMAND - ACCR COOS B</t>
  </si>
  <si>
    <t>NWN/191417</t>
  </si>
  <si>
    <t>191420</t>
  </si>
  <si>
    <t>WACOG - ACCR. WA</t>
  </si>
  <si>
    <t>NWN/191420</t>
  </si>
  <si>
    <t>191421</t>
  </si>
  <si>
    <t>AMORT WA  WACOG</t>
  </si>
  <si>
    <t>NWN/191421</t>
  </si>
  <si>
    <t>191430</t>
  </si>
  <si>
    <t>DEMAND - ACCR WA</t>
  </si>
  <si>
    <t>NWN/191430</t>
  </si>
  <si>
    <t>191431</t>
  </si>
  <si>
    <t>AMORT WA DEMAND</t>
  </si>
  <si>
    <t>NWN/191431</t>
  </si>
  <si>
    <t>191450</t>
  </si>
  <si>
    <t>OR DEMAND ACCR VOLU</t>
  </si>
  <si>
    <t>NWN/191450</t>
  </si>
  <si>
    <t>191451</t>
  </si>
  <si>
    <t>OR WAGOC EQUAL 00-0</t>
  </si>
  <si>
    <t>NWN/191451</t>
  </si>
  <si>
    <t>186203</t>
  </si>
  <si>
    <t>UNBILLED REVENUE INC</t>
  </si>
  <si>
    <t>NWN/186203</t>
  </si>
  <si>
    <t>186221</t>
  </si>
  <si>
    <t>TEMP HOLDING-RATES</t>
  </si>
  <si>
    <t>NWN/186221</t>
  </si>
  <si>
    <t>186231</t>
  </si>
  <si>
    <t>SEC DEF INT REV IND</t>
  </si>
  <si>
    <t>NWN/186231</t>
  </si>
  <si>
    <t>186232</t>
  </si>
  <si>
    <t>DEF OR INDSTRIAL DSM</t>
  </si>
  <si>
    <t>NWN/186232</t>
  </si>
  <si>
    <t>186233</t>
  </si>
  <si>
    <t>AMORT OR DSM-INDUSTR</t>
  </si>
  <si>
    <t>NWN/186233</t>
  </si>
  <si>
    <t>186234</t>
  </si>
  <si>
    <t>DEF WA GREAT PROGRAM</t>
  </si>
  <si>
    <t>NWN/186234</t>
  </si>
  <si>
    <t>186235</t>
  </si>
  <si>
    <t>AMORT WA GREAT PRGM</t>
  </si>
  <si>
    <t>NWN/186235</t>
  </si>
  <si>
    <t>186236</t>
  </si>
  <si>
    <t>DEFER OR PUC FEE</t>
  </si>
  <si>
    <t>NWN/186236</t>
  </si>
  <si>
    <t>186237</t>
  </si>
  <si>
    <t>AMORT OR PUC FEE</t>
  </si>
  <si>
    <t>NWN/186237</t>
  </si>
  <si>
    <t>186238</t>
  </si>
  <si>
    <t>OR DEF WARM - Res</t>
  </si>
  <si>
    <t>NWN/186238</t>
  </si>
  <si>
    <t>186239</t>
  </si>
  <si>
    <t>Amort OR DEF WARM R</t>
  </si>
  <si>
    <t>NWN/186239</t>
  </si>
  <si>
    <t>186244</t>
  </si>
  <si>
    <t>OR DEF WARM - Com</t>
  </si>
  <si>
    <t>NWN/186244</t>
  </si>
  <si>
    <t>186245</t>
  </si>
  <si>
    <t>Amort OR DEF WARM C</t>
  </si>
  <si>
    <t>NWN/186245</t>
  </si>
  <si>
    <t>186248</t>
  </si>
  <si>
    <t>OR DEFERRED WARM</t>
  </si>
  <si>
    <t>NWN/186248</t>
  </si>
  <si>
    <t>186250</t>
  </si>
  <si>
    <t>WS Pen Reg Asset-OR</t>
  </si>
  <si>
    <t>NWN/186250</t>
  </si>
  <si>
    <t>186251</t>
  </si>
  <si>
    <t>West States CP - OR</t>
  </si>
  <si>
    <t>NWN/186251</t>
  </si>
  <si>
    <t>186254</t>
  </si>
  <si>
    <t>WS Pen Reg Asset-WA</t>
  </si>
  <si>
    <t>NWN/186254</t>
  </si>
  <si>
    <t>186257</t>
  </si>
  <si>
    <t>West States CP - WA</t>
  </si>
  <si>
    <t>NWN/186257</t>
  </si>
  <si>
    <t>186270</t>
  </si>
  <si>
    <t>NWN/186270</t>
  </si>
  <si>
    <t>186271</t>
  </si>
  <si>
    <t>NWN/186271</t>
  </si>
  <si>
    <t>186272</t>
  </si>
  <si>
    <t>SEC INT ADJ COM DECG</t>
  </si>
  <si>
    <t>NWN/186272</t>
  </si>
  <si>
    <t>186274</t>
  </si>
  <si>
    <t>Amort-SEC Def. Int</t>
  </si>
  <si>
    <t>NWN/186274</t>
  </si>
  <si>
    <t>186275</t>
  </si>
  <si>
    <t>DECOUP DEF OR - RES</t>
  </si>
  <si>
    <t>NWN/186275</t>
  </si>
  <si>
    <t>186276</t>
  </si>
  <si>
    <t>INTERVENER FUNDING</t>
  </si>
  <si>
    <t>NWN/186276</t>
  </si>
  <si>
    <t>186277</t>
  </si>
  <si>
    <t>AMORT OR DECOUP-RES</t>
  </si>
  <si>
    <t>NWN/186277</t>
  </si>
  <si>
    <t>186278</t>
  </si>
  <si>
    <t>NWIGU INTERVENOR MAT</t>
  </si>
  <si>
    <t>NWN/186278</t>
  </si>
  <si>
    <t>186280</t>
  </si>
  <si>
    <t>WA-OR SITES RESERVE</t>
  </si>
  <si>
    <t>NWN/186280</t>
  </si>
  <si>
    <t>186281</t>
  </si>
  <si>
    <t>WA-OR SITES DEFERRAL</t>
  </si>
  <si>
    <t>NWN/186281</t>
  </si>
  <si>
    <t>186282</t>
  </si>
  <si>
    <t>OR INSUR CARRYFWD</t>
  </si>
  <si>
    <t>NWN/186282</t>
  </si>
  <si>
    <t>186284</t>
  </si>
  <si>
    <t>DEFER- INTERV ISSUE</t>
  </si>
  <si>
    <t>NWN/186284</t>
  </si>
  <si>
    <t>186285</t>
  </si>
  <si>
    <t>SB 844 Deferral</t>
  </si>
  <si>
    <t>NWN/186285</t>
  </si>
  <si>
    <t>186286</t>
  </si>
  <si>
    <t>AMORT - CUB INTERVEN</t>
  </si>
  <si>
    <t>NWN/186286</t>
  </si>
  <si>
    <t>186287</t>
  </si>
  <si>
    <t>SB 844 Reserve</t>
  </si>
  <si>
    <t>NWN/186287</t>
  </si>
  <si>
    <t>186288</t>
  </si>
  <si>
    <t>AMORT - NWIGU INTERV</t>
  </si>
  <si>
    <t>NWN/186288</t>
  </si>
  <si>
    <t>186304</t>
  </si>
  <si>
    <t>SMART ENERGY DEFEF</t>
  </si>
  <si>
    <t>NWN/186304</t>
  </si>
  <si>
    <t>186310</t>
  </si>
  <si>
    <t>WA ENERGY EFFICIENCY</t>
  </si>
  <si>
    <t>NWN/186310</t>
  </si>
  <si>
    <t>186311</t>
  </si>
  <si>
    <t>AMORT SCH 178 RESID.</t>
  </si>
  <si>
    <t>NWN/186311</t>
  </si>
  <si>
    <t>186312</t>
  </si>
  <si>
    <t>WA - AUDIT RESIDENTI</t>
  </si>
  <si>
    <t>NWN/186312</t>
  </si>
  <si>
    <t>186314</t>
  </si>
  <si>
    <t>WA - LOW INCOME WEAT</t>
  </si>
  <si>
    <t>NWN/186314</t>
  </si>
  <si>
    <t>186315</t>
  </si>
  <si>
    <t>WA - WA - LIEE AMORT</t>
  </si>
  <si>
    <t>NWN/186315</t>
  </si>
  <si>
    <t>186316</t>
  </si>
  <si>
    <t>AMORT WA DSM</t>
  </si>
  <si>
    <t>NWN/186316</t>
  </si>
  <si>
    <t>186370</t>
  </si>
  <si>
    <t>PENSION BALANCING-OR</t>
  </si>
  <si>
    <t>NWN/186370</t>
  </si>
  <si>
    <t>186375</t>
  </si>
  <si>
    <t>SEC DEFD REG PEN INT</t>
  </si>
  <si>
    <t>NWN/186375</t>
  </si>
  <si>
    <t>186420</t>
  </si>
  <si>
    <t>ISS STUDY DEFERRAL</t>
  </si>
  <si>
    <t>NWN/186420</t>
  </si>
  <si>
    <t>186500</t>
  </si>
  <si>
    <t>NWN/186500</t>
  </si>
  <si>
    <t>186630</t>
  </si>
  <si>
    <t>FAS133 L.T. GAIN SW&amp;</t>
  </si>
  <si>
    <t>NWN/186630</t>
  </si>
  <si>
    <t>186635</t>
  </si>
  <si>
    <t>FAS 133 L.T. GAIN PH</t>
  </si>
  <si>
    <t>NWN/186635</t>
  </si>
  <si>
    <t>186637</t>
  </si>
  <si>
    <t>PHYSICAL OPT-LT GAIN</t>
  </si>
  <si>
    <t>NWN/186637</t>
  </si>
  <si>
    <t>123020</t>
  </si>
  <si>
    <t>INVEST IN NW BIOGAS</t>
  </si>
  <si>
    <t>NWN/123020</t>
  </si>
  <si>
    <t>124040</t>
  </si>
  <si>
    <t>INVEST - NW BIOGAS</t>
  </si>
  <si>
    <t>NWN/124040</t>
  </si>
  <si>
    <t>124059</t>
  </si>
  <si>
    <t>INVEST - PALOMAR PIP</t>
  </si>
  <si>
    <t>NWN/124059</t>
  </si>
  <si>
    <t>124301</t>
  </si>
  <si>
    <t>INVEST - VANCOUVER</t>
  </si>
  <si>
    <t>NWN/124301</t>
  </si>
  <si>
    <t>124100</t>
  </si>
  <si>
    <t>CSV EDC LIFE INSUR</t>
  </si>
  <si>
    <t>NWN/124100</t>
  </si>
  <si>
    <t>124101</t>
  </si>
  <si>
    <t>CSV DDC W/ TOLI</t>
  </si>
  <si>
    <t>NWN/124101</t>
  </si>
  <si>
    <t>124102</t>
  </si>
  <si>
    <t>CSV COLI 6/19 YE</t>
  </si>
  <si>
    <t>NWN/124102</t>
  </si>
  <si>
    <t>124103</t>
  </si>
  <si>
    <t>CSV COLI 12/31 YE</t>
  </si>
  <si>
    <t>NWN/124103</t>
  </si>
  <si>
    <t>124104</t>
  </si>
  <si>
    <t>CSV ESRIP W/ TOLI</t>
  </si>
  <si>
    <t>NWN/124104</t>
  </si>
  <si>
    <t>124107</t>
  </si>
  <si>
    <t>NWN/124107</t>
  </si>
  <si>
    <t>124108</t>
  </si>
  <si>
    <t>NWN/124108</t>
  </si>
  <si>
    <t>124109</t>
  </si>
  <si>
    <t>CSV TODD LIFE INSUR</t>
  </si>
  <si>
    <t>NWN/124109</t>
  </si>
  <si>
    <t>124110</t>
  </si>
  <si>
    <t>SUP TRUST DC PLAN</t>
  </si>
  <si>
    <t>NWN/124110</t>
  </si>
  <si>
    <t>124111</t>
  </si>
  <si>
    <t>NWN/124111</t>
  </si>
  <si>
    <t>124112</t>
  </si>
  <si>
    <t>SUP TRUST SERP PLAN</t>
  </si>
  <si>
    <t>NWN/124112</t>
  </si>
  <si>
    <t>124113</t>
  </si>
  <si>
    <t>NWN/124113</t>
  </si>
  <si>
    <t>165900</t>
  </si>
  <si>
    <t>Long Term Prepaids</t>
  </si>
  <si>
    <t>NWN/165900</t>
  </si>
  <si>
    <t>174101</t>
  </si>
  <si>
    <t>WC INS Recover - LT</t>
  </si>
  <si>
    <t>NWN/174101</t>
  </si>
  <si>
    <t>181500</t>
  </si>
  <si>
    <t>UNAMT DEBT EXP LOC</t>
  </si>
  <si>
    <t>NWN/181500</t>
  </si>
  <si>
    <t>186700</t>
  </si>
  <si>
    <t>Def Ince-Sng Fam Con</t>
  </si>
  <si>
    <t>NWN/186700</t>
  </si>
  <si>
    <t>186701</t>
  </si>
  <si>
    <t>Acc Amort - DI - SFC</t>
  </si>
  <si>
    <t>NWN/186701</t>
  </si>
  <si>
    <t>186710</t>
  </si>
  <si>
    <t>Def Ince-Mltf Mult M</t>
  </si>
  <si>
    <t>NWN/186710</t>
  </si>
  <si>
    <t>186711</t>
  </si>
  <si>
    <t>Acc Amort - DI - MMM</t>
  </si>
  <si>
    <t>NWN/186711</t>
  </si>
  <si>
    <t>186800</t>
  </si>
  <si>
    <t>COMP MAINT 2009 Cost</t>
  </si>
  <si>
    <t>NWN/186800</t>
  </si>
  <si>
    <t>186801</t>
  </si>
  <si>
    <t>COMP MAINT AMORT2013</t>
  </si>
  <si>
    <t>NWN/186801</t>
  </si>
  <si>
    <t>186802</t>
  </si>
  <si>
    <t>LG COMP MAINT 17 Cst</t>
  </si>
  <si>
    <t>NWN/186802</t>
  </si>
  <si>
    <t>186803</t>
  </si>
  <si>
    <t>LRG COMP MAINT AMORT</t>
  </si>
  <si>
    <t>NWN/186803</t>
  </si>
  <si>
    <t>186804</t>
  </si>
  <si>
    <t>N LNG COMP MAINT Exp</t>
  </si>
  <si>
    <t>NWN/186804</t>
  </si>
  <si>
    <t>186808</t>
  </si>
  <si>
    <t>Mist600Comp Maint-18</t>
  </si>
  <si>
    <t>NWN/186808</t>
  </si>
  <si>
    <t>186900</t>
  </si>
  <si>
    <t>DELL LEASE DEFERRED</t>
  </si>
  <si>
    <t>NWN/186900</t>
  </si>
  <si>
    <t>199998</t>
  </si>
  <si>
    <t>CIS SUSPENSE</t>
  </si>
  <si>
    <t>NWN/199998</t>
  </si>
  <si>
    <t>199999</t>
  </si>
  <si>
    <t>SUSPENSE</t>
  </si>
  <si>
    <t>NWN/199999</t>
  </si>
  <si>
    <t>183002</t>
  </si>
  <si>
    <t>PRELIMINARY SURVEYS</t>
  </si>
  <si>
    <t>NWN/183002</t>
  </si>
  <si>
    <t>184000</t>
  </si>
  <si>
    <t>CLEARING</t>
  </si>
  <si>
    <t>NWN/184000</t>
  </si>
  <si>
    <t>184100</t>
  </si>
  <si>
    <t>CLEARING - MULT CNTY</t>
  </si>
  <si>
    <t>NWN/184100</t>
  </si>
  <si>
    <t>184900</t>
  </si>
  <si>
    <t>ACCOUNT ADJUSTMENTS</t>
  </si>
  <si>
    <t>NWN/184900</t>
  </si>
  <si>
    <t>184999</t>
  </si>
  <si>
    <t>CAPITAL IO SETTLE</t>
  </si>
  <si>
    <t>NWN/184999</t>
  </si>
  <si>
    <t>186005</t>
  </si>
  <si>
    <t>NON-UTILITY LEASEHOL</t>
  </si>
  <si>
    <t>NWN/186005</t>
  </si>
  <si>
    <t>186006</t>
  </si>
  <si>
    <t>AMT OF NON-UTILITY L</t>
  </si>
  <si>
    <t>NWN/186006</t>
  </si>
  <si>
    <t>186008</t>
  </si>
  <si>
    <t>VANCOUVER LEASEHOLD</t>
  </si>
  <si>
    <t>NWN/186008</t>
  </si>
  <si>
    <t>186021</t>
  </si>
  <si>
    <t>LH Imp-250 Taylor HQ</t>
  </si>
  <si>
    <t>NWN/186021</t>
  </si>
  <si>
    <t>186026</t>
  </si>
  <si>
    <t>OPS LEASEHOLD IMPROV</t>
  </si>
  <si>
    <t>NWN/186026</t>
  </si>
  <si>
    <t>186028</t>
  </si>
  <si>
    <t>AMORT - OPS LEASEHOL</t>
  </si>
  <si>
    <t>NWN/186028</t>
  </si>
  <si>
    <t>186042</t>
  </si>
  <si>
    <t>ALBANY LEASEHOLD IMP</t>
  </si>
  <si>
    <t>NWN/186042</t>
  </si>
  <si>
    <t>186043</t>
  </si>
  <si>
    <t>AMORT - ALB LEASEHOL</t>
  </si>
  <si>
    <t>NWN/186043</t>
  </si>
  <si>
    <t>234042</t>
  </si>
  <si>
    <t>NWN/234042</t>
  </si>
  <si>
    <t>234905</t>
  </si>
  <si>
    <t>A/P TAX SHARE-NW ENE</t>
  </si>
  <si>
    <t>NWN/234905</t>
  </si>
  <si>
    <t>234915</t>
  </si>
  <si>
    <t>NWN/234915</t>
  </si>
  <si>
    <t>234920</t>
  </si>
  <si>
    <t>NWN/234920</t>
  </si>
  <si>
    <t>234925</t>
  </si>
  <si>
    <t>NWN/234925</t>
  </si>
  <si>
    <t>COMMON STOCK</t>
  </si>
  <si>
    <t>201000</t>
  </si>
  <si>
    <t>NWN/201000</t>
  </si>
  <si>
    <t>201100</t>
  </si>
  <si>
    <t>COMMON STOCK - NO PA</t>
  </si>
  <si>
    <t>NWN/201100</t>
  </si>
  <si>
    <t>214001</t>
  </si>
  <si>
    <t>CS EXP - DRIP &amp; ESPP</t>
  </si>
  <si>
    <t>NWN/214001</t>
  </si>
  <si>
    <t>214002</t>
  </si>
  <si>
    <t>CS EXP - Issuance</t>
  </si>
  <si>
    <t>NWN/214002</t>
  </si>
  <si>
    <t>207001</t>
  </si>
  <si>
    <t>PREM-CAP STOCK-OTHER</t>
  </si>
  <si>
    <t>NWN/207001</t>
  </si>
  <si>
    <t>207003</t>
  </si>
  <si>
    <t>APIC - STOCK BASED C</t>
  </si>
  <si>
    <t>NWN/207003</t>
  </si>
  <si>
    <t>207004</t>
  </si>
  <si>
    <t>APIC - LTIP</t>
  </si>
  <si>
    <t>NWN/207004</t>
  </si>
  <si>
    <t>209000</t>
  </si>
  <si>
    <t>REDUCTION IN PAR - C</t>
  </si>
  <si>
    <t>NWN/209000</t>
  </si>
  <si>
    <t>210000</t>
  </si>
  <si>
    <t>APIC - REAQRD PRFD S</t>
  </si>
  <si>
    <t>NWN/210000</t>
  </si>
  <si>
    <t>212001</t>
  </si>
  <si>
    <t>INST RECD-STOCK-EMP</t>
  </si>
  <si>
    <t>NWN/212001</t>
  </si>
  <si>
    <t>218000</t>
  </si>
  <si>
    <t>OTHER COMP INCOME</t>
  </si>
  <si>
    <t>NWN/218000</t>
  </si>
  <si>
    <t>RETAINED EARNINGS</t>
  </si>
  <si>
    <t>216000</t>
  </si>
  <si>
    <t>NWN/216000</t>
  </si>
  <si>
    <t>216016</t>
  </si>
  <si>
    <t>UNDIST EARN-NNG FINA</t>
  </si>
  <si>
    <t>NWN/216016</t>
  </si>
  <si>
    <t>216018</t>
  </si>
  <si>
    <t>UNDIST EARN - NW ENE</t>
  </si>
  <si>
    <t>NWN/216018</t>
  </si>
  <si>
    <t>216100</t>
  </si>
  <si>
    <t>R/E - KB PIPELINE</t>
  </si>
  <si>
    <t>NWN/216100</t>
  </si>
  <si>
    <t>216999</t>
  </si>
  <si>
    <t>R/E-EARNINGS-FIN</t>
  </si>
  <si>
    <t>NWN/216999</t>
  </si>
  <si>
    <t>500164</t>
  </si>
  <si>
    <t>UNDISTRIBUTED RETAIN</t>
  </si>
  <si>
    <t>500159</t>
  </si>
  <si>
    <t>LONG TERM DEBT</t>
  </si>
  <si>
    <t>DEBT ISSUANCE COST</t>
  </si>
  <si>
    <t>UNAMT DEBT DIS 9.05%</t>
  </si>
  <si>
    <t>UNAMT DEBT DIS 8.31%</t>
  </si>
  <si>
    <t>UNAMT DEBT DIS 6.52%</t>
  </si>
  <si>
    <t>UNAMT DEBT DIS 7.05%</t>
  </si>
  <si>
    <t>UNAMT DEBT DIS 7.00%</t>
  </si>
  <si>
    <t>UNAMT DEBT DIS 6.65%</t>
  </si>
  <si>
    <t>UNAMT DEBT DIS 6.60%</t>
  </si>
  <si>
    <t>UNAMT DEBT DIS 7.63%</t>
  </si>
  <si>
    <t>UNAMT DEBT DIS 7.74%</t>
  </si>
  <si>
    <t>UNAMT DEBT DIS 7.85%</t>
  </si>
  <si>
    <t>UNAMT DEBT DIS 7.72%</t>
  </si>
  <si>
    <t>UNAMT DEBT DIS 5.82%</t>
  </si>
  <si>
    <t>UNAMT DEBT DISC 5.66</t>
  </si>
  <si>
    <t>UNAMT DEBT DISC 5.62</t>
  </si>
  <si>
    <t>UNAMT DEBT DISC 5.25</t>
  </si>
  <si>
    <t>UNAMT DEBT DISC 5.37</t>
  </si>
  <si>
    <t>UNAMT DEBT DISC3.176</t>
  </si>
  <si>
    <t>UNAMT DEBT DISC4.000</t>
  </si>
  <si>
    <t>UNAMT DEBT DISC3.542</t>
  </si>
  <si>
    <t>UNAMT DEBT DISC 1.54</t>
  </si>
  <si>
    <t>UNAMT DEBT DISC 4.13</t>
  </si>
  <si>
    <t>UNAMT DEBT DISC 2.82</t>
  </si>
  <si>
    <t>UNAMT DEBT DISC 3.21</t>
  </si>
  <si>
    <t>UNAMT DEBT DISC 3.68</t>
  </si>
  <si>
    <t>MRTG 22 SUPP INDENTU</t>
  </si>
  <si>
    <t>2016 SHELF REGISTRAT</t>
  </si>
  <si>
    <t>2007 SHELF REGISTRAT</t>
  </si>
  <si>
    <t>SHELF REGISTRATION</t>
  </si>
  <si>
    <t>CURR PORTION LT DEBT</t>
  </si>
  <si>
    <t>BONDS 9.05% - 2021</t>
  </si>
  <si>
    <t>SEC MTN'S 8.26%-2014</t>
  </si>
  <si>
    <t>SEC MTN'S 8.31%-2019</t>
  </si>
  <si>
    <t>SEC MTN'S 6.52%-2025</t>
  </si>
  <si>
    <t>SEC MTN'S 7.05%-2026</t>
  </si>
  <si>
    <t>SEC MTN'S 7.00%-2027</t>
  </si>
  <si>
    <t>SEC MTN'S 6.65%-2027</t>
  </si>
  <si>
    <t>SEC MTN'S 6.60%-2018</t>
  </si>
  <si>
    <t>SEC MTN'S 6.65%-2028</t>
  </si>
  <si>
    <t>SEC MTN'S 7.63%-2019</t>
  </si>
  <si>
    <t>SEC MTN'S 7.74%-2030</t>
  </si>
  <si>
    <t>SEC MTN'S 7.85%-2030</t>
  </si>
  <si>
    <t>SEC MTN'S 7.72%-2025</t>
  </si>
  <si>
    <t>SEC MTN'S 5.82%-2032</t>
  </si>
  <si>
    <t>SEC MTN'S 5.66%-2033</t>
  </si>
  <si>
    <t>SEC MTN'S 5.62%-2023</t>
  </si>
  <si>
    <t>SEC MTN'S 4.70%-2015</t>
  </si>
  <si>
    <t>SEC MTN'S 5.25%-2035</t>
  </si>
  <si>
    <t>SEC MTN'S 5.37%-2020</t>
  </si>
  <si>
    <t>SEC MTN'S3.176%-2021</t>
  </si>
  <si>
    <t>PRVT BOND 4.00%-2042</t>
  </si>
  <si>
    <t>SEC MTN'S3.542%-2023</t>
  </si>
  <si>
    <t>SEC MTN'S1.54%-2018</t>
  </si>
  <si>
    <t>SEC MTN'S3.21%-2026</t>
  </si>
  <si>
    <t>SEC MTN'S4.13%-2046</t>
  </si>
  <si>
    <t>SEC MTN'S2.822%-2027</t>
  </si>
  <si>
    <t>SEC MTN'S3.68%-2047</t>
  </si>
  <si>
    <t>231002</t>
  </si>
  <si>
    <t>N/P COM PAPER</t>
  </si>
  <si>
    <t>NWN/231002</t>
  </si>
  <si>
    <t>174000</t>
  </si>
  <si>
    <t>NWN/174000</t>
  </si>
  <si>
    <t>239001</t>
  </si>
  <si>
    <t>NWN/239001</t>
  </si>
  <si>
    <t>500170</t>
  </si>
  <si>
    <t>ACCOUNTS PAYABLE</t>
  </si>
  <si>
    <t>GR/IR</t>
  </si>
  <si>
    <t>A/P VOUCHERS</t>
  </si>
  <si>
    <t>CLN ENERGY WORKS PDX</t>
  </si>
  <si>
    <t>A/P ACCRUED INV</t>
  </si>
  <si>
    <t>A/P OFFICE PAYROLL</t>
  </si>
  <si>
    <t>A/P HOURLY PAYROLL</t>
  </si>
  <si>
    <t>A/P PENSION</t>
  </si>
  <si>
    <t>FLEX SPENDING ACCT</t>
  </si>
  <si>
    <t>ACCRUED SEVERANCE</t>
  </si>
  <si>
    <t>KEY GOAL BONUS ACCRU</t>
  </si>
  <si>
    <t>PERFORMANCE BONUS AC</t>
  </si>
  <si>
    <t>HEALTH SAVINGS ACCT</t>
  </si>
  <si>
    <t>A/P HOURLY PTO-BARGA</t>
  </si>
  <si>
    <t>DEMAND CHARGE EQUALI</t>
  </si>
  <si>
    <t>OTHER OVERHEAD EXEC</t>
  </si>
  <si>
    <t>OTHER OVERHEAD ALLOC</t>
  </si>
  <si>
    <t>OT/DB OVERHEAD ALLOC</t>
  </si>
  <si>
    <t>232202</t>
  </si>
  <si>
    <t>A/P TAX LEVY/GARNISH</t>
  </si>
  <si>
    <t>A/P UNION DUES-GAS W</t>
  </si>
  <si>
    <t>A/P UNION DUES-OFFIC</t>
  </si>
  <si>
    <t>A/P NW RESOURCE CR U</t>
  </si>
  <si>
    <t>A/P EMP SAVING BOND</t>
  </si>
  <si>
    <t>A/P NGPAC</t>
  </si>
  <si>
    <t>A/P EMP SAVINGS PLAN</t>
  </si>
  <si>
    <t>A/P UN WAY-GENERAL</t>
  </si>
  <si>
    <t>A/P BLACK UNITED FUN</t>
  </si>
  <si>
    <t>A/P ENVIRON FUND</t>
  </si>
  <si>
    <t>A/P PARKING</t>
  </si>
  <si>
    <t>A/P EQUAL PAY BAL</t>
  </si>
  <si>
    <t>COG LIABILITY</t>
  </si>
  <si>
    <t>A/P GAS TRANSP IMBAL</t>
  </si>
  <si>
    <t>A/P MELODY TEPPOLA</t>
  </si>
  <si>
    <t>A/P WORK FOR ART</t>
  </si>
  <si>
    <t>OTHER BONUS LIAB</t>
  </si>
  <si>
    <t>A/P LTIP &amp; PERF AWAR</t>
  </si>
  <si>
    <t>Safety Gear Enhanc F</t>
  </si>
  <si>
    <t>RECLASS - CHECK O/D</t>
  </si>
  <si>
    <t>241001</t>
  </si>
  <si>
    <t>TX COL PAY-FED W/H</t>
  </si>
  <si>
    <t>241002</t>
  </si>
  <si>
    <t>TX COL PAY-SOC SEC W</t>
  </si>
  <si>
    <t>241003</t>
  </si>
  <si>
    <t>TX COL PAY-ST W/H</t>
  </si>
  <si>
    <t>241006</t>
  </si>
  <si>
    <t>TX COL PAY-FED W/H P</t>
  </si>
  <si>
    <t>241007</t>
  </si>
  <si>
    <t>TX COL PAY-ST W/H PE</t>
  </si>
  <si>
    <t>241011</t>
  </si>
  <si>
    <t>241012</t>
  </si>
  <si>
    <t>241013</t>
  </si>
  <si>
    <t>241023</t>
  </si>
  <si>
    <t>TX COL PAY-CALIF W/H</t>
  </si>
  <si>
    <t>241031</t>
  </si>
  <si>
    <t>TX COL PAY-MEDICARE</t>
  </si>
  <si>
    <t>241041</t>
  </si>
  <si>
    <t>500171</t>
  </si>
  <si>
    <t>TAXES ACCRUED</t>
  </si>
  <si>
    <t>500172</t>
  </si>
  <si>
    <t>INTEREST ACCRUED</t>
  </si>
  <si>
    <t>INT ACC-9.05% BND-20</t>
  </si>
  <si>
    <t>INT ACC-COMMIT COMMI</t>
  </si>
  <si>
    <t>INT ACC-8.26% NOTES</t>
  </si>
  <si>
    <t>INT ACC-8.31% NOTES</t>
  </si>
  <si>
    <t>INT ACC-6.52% NOTES</t>
  </si>
  <si>
    <t>INT ACC-7.05% NOTE</t>
  </si>
  <si>
    <t>INT ACC-7.00% NOTE</t>
  </si>
  <si>
    <t>INT ACC-6.65% NOTE</t>
  </si>
  <si>
    <t>INT ACC-6.60% NOTE</t>
  </si>
  <si>
    <t>INT ACC-7.63% NOTE</t>
  </si>
  <si>
    <t>INT ACC-7.74% NOTE</t>
  </si>
  <si>
    <t>INT ACC-7.85% NOTE</t>
  </si>
  <si>
    <t>INT ACC-7.72% NOTE</t>
  </si>
  <si>
    <t>INT ACC-5.82% NOTE</t>
  </si>
  <si>
    <t xml:space="preserve"> INT ACC-5.66% NOTE</t>
  </si>
  <si>
    <t>INT ACC-5.62% NOTE</t>
  </si>
  <si>
    <t>INT ACC-4.7% NOTE</t>
  </si>
  <si>
    <t>INT ACC-5.25% NOTE</t>
  </si>
  <si>
    <t>INT ACC-5.15% NOTE</t>
  </si>
  <si>
    <t>INT ACC-5.37%, 2020</t>
  </si>
  <si>
    <t>INT ACC-3.95%, 2014</t>
  </si>
  <si>
    <t>INT ACC-3.176%, 2021</t>
  </si>
  <si>
    <t>INT ACC-4.00%, 2042</t>
  </si>
  <si>
    <t>INT ACC-3.542%, 2023</t>
  </si>
  <si>
    <t>INT ACC-1.545%, 2018</t>
  </si>
  <si>
    <t>INT ACC-3.211%, 2026</t>
  </si>
  <si>
    <t>INT ACC-4.136%, 2046</t>
  </si>
  <si>
    <t>INT ACC-2.822%, 2027</t>
  </si>
  <si>
    <t>INT ACC-3.685%, 2047</t>
  </si>
  <si>
    <t>254000</t>
  </si>
  <si>
    <t>LIABILITY CONS RECL</t>
  </si>
  <si>
    <t>NWN/254000</t>
  </si>
  <si>
    <t>254301</t>
  </si>
  <si>
    <t>STOR MARGIN SHARE-OR</t>
  </si>
  <si>
    <t>NWN/254301</t>
  </si>
  <si>
    <t>254302</t>
  </si>
  <si>
    <t>STOR MARGIN SHARE-WA</t>
  </si>
  <si>
    <t>NWN/254302</t>
  </si>
  <si>
    <t>254304</t>
  </si>
  <si>
    <t>UNREALIZED OPTIMIZAT</t>
  </si>
  <si>
    <t>NWN/254304</t>
  </si>
  <si>
    <t>254640</t>
  </si>
  <si>
    <t>FAS 133 ST REG GNS</t>
  </si>
  <si>
    <t>NWN/254640</t>
  </si>
  <si>
    <t>254645</t>
  </si>
  <si>
    <t>NWN/254645</t>
  </si>
  <si>
    <t>254647</t>
  </si>
  <si>
    <t>PHY OPT ST GAINS REG</t>
  </si>
  <si>
    <t>NWN/254647</t>
  </si>
  <si>
    <t>262640</t>
  </si>
  <si>
    <t>FAS133 S.T.  LOSS SW</t>
  </si>
  <si>
    <t>NWN/262640</t>
  </si>
  <si>
    <t>262645</t>
  </si>
  <si>
    <t>FAS133 S.T. LOSS PHY</t>
  </si>
  <si>
    <t>NWN/262645</t>
  </si>
  <si>
    <t>262648</t>
  </si>
  <si>
    <t>PHY OPT ST LOSSES</t>
  </si>
  <si>
    <t>NWN/262648</t>
  </si>
  <si>
    <t>DIVIDENDS DECLARED</t>
  </si>
  <si>
    <t>238000</t>
  </si>
  <si>
    <t>NWN/238000</t>
  </si>
  <si>
    <t>235000</t>
  </si>
  <si>
    <t>CUSTOMER DEPOSITS</t>
  </si>
  <si>
    <t>NWN/235000</t>
  </si>
  <si>
    <t>235001</t>
  </si>
  <si>
    <t>UNPAID DEPOSIT INT</t>
  </si>
  <si>
    <t>NWN/235001</t>
  </si>
  <si>
    <t>235005</t>
  </si>
  <si>
    <t>APPLIED INITIAL DEPO</t>
  </si>
  <si>
    <t>NWN/235005</t>
  </si>
  <si>
    <t>500179</t>
  </si>
  <si>
    <t>FRANCHISE TAXES - CU</t>
  </si>
  <si>
    <t>243048</t>
  </si>
  <si>
    <t>CAP LEASE CUR DELL</t>
  </si>
  <si>
    <t>NWN/243048</t>
  </si>
  <si>
    <t>500181</t>
  </si>
  <si>
    <t>OTHER CURRENT LIABIL</t>
  </si>
  <si>
    <t>255084</t>
  </si>
  <si>
    <t>DEFD INV TAX CREDIT</t>
  </si>
  <si>
    <t>NWN/255084</t>
  </si>
  <si>
    <t>283012</t>
  </si>
  <si>
    <t>DefIncTax-EDIT Remea</t>
  </si>
  <si>
    <t>NWN/283012</t>
  </si>
  <si>
    <t>283013</t>
  </si>
  <si>
    <t>DEF INC TAX-PROP 109</t>
  </si>
  <si>
    <t>NWN/283013</t>
  </si>
  <si>
    <t>283014</t>
  </si>
  <si>
    <t>DEF INC TAX-OR RATE</t>
  </si>
  <si>
    <t>NWN/283014</t>
  </si>
  <si>
    <t>283015</t>
  </si>
  <si>
    <t>DEF INC TAX-PRE 1981</t>
  </si>
  <si>
    <t>NWN/283015</t>
  </si>
  <si>
    <t>283016</t>
  </si>
  <si>
    <t>NWN/283016</t>
  </si>
  <si>
    <t>283018</t>
  </si>
  <si>
    <t>DEFINCTAX-AFUDC-FED</t>
  </si>
  <si>
    <t>NWN/283018</t>
  </si>
  <si>
    <t>283019</t>
  </si>
  <si>
    <t>DEFINCTAX-AFUDC - ST</t>
  </si>
  <si>
    <t>NWN/283019</t>
  </si>
  <si>
    <t>283021</t>
  </si>
  <si>
    <t>DEF INC TAX-UTIL-REV</t>
  </si>
  <si>
    <t>NWN/283021</t>
  </si>
  <si>
    <t>283022</t>
  </si>
  <si>
    <t>NWN/283022</t>
  </si>
  <si>
    <t>283031</t>
  </si>
  <si>
    <t>DEF INC TAX-NON UTIL</t>
  </si>
  <si>
    <t>NWN/283031</t>
  </si>
  <si>
    <t>283032</t>
  </si>
  <si>
    <t>NWN/283032</t>
  </si>
  <si>
    <t>283061</t>
  </si>
  <si>
    <t>DEF INC TAX-UTIL-DEP</t>
  </si>
  <si>
    <t>NWN/283061</t>
  </si>
  <si>
    <t>283062</t>
  </si>
  <si>
    <t>NWN/283062</t>
  </si>
  <si>
    <t>283071</t>
  </si>
  <si>
    <t>DEF INC TAX-UTIL-OTH</t>
  </si>
  <si>
    <t>NWN/283071</t>
  </si>
  <si>
    <t>283072</t>
  </si>
  <si>
    <t>NWN/283072</t>
  </si>
  <si>
    <t>283081</t>
  </si>
  <si>
    <t>DEF INC TAX-STOR DEP</t>
  </si>
  <si>
    <t>NWN/283081</t>
  </si>
  <si>
    <t>283082</t>
  </si>
  <si>
    <t>NWN/283082</t>
  </si>
  <si>
    <t>283096</t>
  </si>
  <si>
    <t>DEF INC TAX- OCI FED</t>
  </si>
  <si>
    <t>NWN/283096</t>
  </si>
  <si>
    <t>283097</t>
  </si>
  <si>
    <t>NWN/283097</t>
  </si>
  <si>
    <t>283300</t>
  </si>
  <si>
    <t>DEF ORE TAX-KB</t>
  </si>
  <si>
    <t>NWN/283300</t>
  </si>
  <si>
    <t>283304</t>
  </si>
  <si>
    <t>DEF INC TAX FED - DB</t>
  </si>
  <si>
    <t>NWN/283304</t>
  </si>
  <si>
    <t>283305</t>
  </si>
  <si>
    <t>DEF ORE TAX-INV GEN</t>
  </si>
  <si>
    <t>NWN/283305</t>
  </si>
  <si>
    <t>283306</t>
  </si>
  <si>
    <t>DEF INC TAX FED - FA</t>
  </si>
  <si>
    <t>NWN/283306</t>
  </si>
  <si>
    <t>283307</t>
  </si>
  <si>
    <t>DEF INC TAX STATE -</t>
  </si>
  <si>
    <t>NWN/283307</t>
  </si>
  <si>
    <t>254001</t>
  </si>
  <si>
    <t>NWN/254001</t>
  </si>
  <si>
    <t>254002</t>
  </si>
  <si>
    <t>N.Mist COH Reg. Liab</t>
  </si>
  <si>
    <t>NWN/254002</t>
  </si>
  <si>
    <t>254100</t>
  </si>
  <si>
    <t>Tax - EDIT -Plant LT</t>
  </si>
  <si>
    <t>NWN/254100</t>
  </si>
  <si>
    <t>254105</t>
  </si>
  <si>
    <t>Tax - EDIT -Other LT</t>
  </si>
  <si>
    <t>NWN/254105</t>
  </si>
  <si>
    <t>254110</t>
  </si>
  <si>
    <t>Tax -EDIT-Gas Res LT</t>
  </si>
  <si>
    <t>NWN/254110</t>
  </si>
  <si>
    <t>254115</t>
  </si>
  <si>
    <t>Tx Rfrm Df-OR ROO-LT</t>
  </si>
  <si>
    <t>NWN/254115</t>
  </si>
  <si>
    <t>254120</t>
  </si>
  <si>
    <t>Tx Rfrm Df-WA ROO-LT</t>
  </si>
  <si>
    <t>NWN/254120</t>
  </si>
  <si>
    <t>254125</t>
  </si>
  <si>
    <t>Tx Rfrm Df-OR Rsv-LT</t>
  </si>
  <si>
    <t>NWN/254125</t>
  </si>
  <si>
    <t>254130</t>
  </si>
  <si>
    <t>Tx Rfrm Df-WA Rsv-LT</t>
  </si>
  <si>
    <t>NWN/254130</t>
  </si>
  <si>
    <t>254311</t>
  </si>
  <si>
    <t>LT STOR MRGN SH - OR</t>
  </si>
  <si>
    <t>NWN/254311</t>
  </si>
  <si>
    <t>ASSET RETIREMENT OBL</t>
  </si>
  <si>
    <t>108100</t>
  </si>
  <si>
    <t>ASSET RETIRE OBLIGTN</t>
  </si>
  <si>
    <t>NWN/108100</t>
  </si>
  <si>
    <t>108102</t>
  </si>
  <si>
    <t>NWN/108102</t>
  </si>
  <si>
    <t>122100</t>
  </si>
  <si>
    <t>ACCUM COR NONUTILITY</t>
  </si>
  <si>
    <t>NWN/122100</t>
  </si>
  <si>
    <t>122102</t>
  </si>
  <si>
    <t>NWN/122102</t>
  </si>
  <si>
    <t>254630</t>
  </si>
  <si>
    <t>FAS 133 LT REG GNS</t>
  </si>
  <si>
    <t>NWN/254630</t>
  </si>
  <si>
    <t>254635</t>
  </si>
  <si>
    <t>NWN/254635</t>
  </si>
  <si>
    <t>254637</t>
  </si>
  <si>
    <t>PHY OPT LT GAINS REG</t>
  </si>
  <si>
    <t>NWN/254637</t>
  </si>
  <si>
    <t>252011</t>
  </si>
  <si>
    <t>CUST CONTR - RES NEW</t>
  </si>
  <si>
    <t>NWN/252011</t>
  </si>
  <si>
    <t>252012</t>
  </si>
  <si>
    <t>NWN/252012</t>
  </si>
  <si>
    <t>252013</t>
  </si>
  <si>
    <t>CUST CONTR - RES CON</t>
  </si>
  <si>
    <t>NWN/252013</t>
  </si>
  <si>
    <t>252014</t>
  </si>
  <si>
    <t>NWN/252014</t>
  </si>
  <si>
    <t>252021</t>
  </si>
  <si>
    <t>CUST CONTR - M/F NEW</t>
  </si>
  <si>
    <t>NWN/252021</t>
  </si>
  <si>
    <t>252022</t>
  </si>
  <si>
    <t>NWN/252022</t>
  </si>
  <si>
    <t>252023</t>
  </si>
  <si>
    <t>CUST CONTR - M/F CO</t>
  </si>
  <si>
    <t>NWN/252023</t>
  </si>
  <si>
    <t>252024</t>
  </si>
  <si>
    <t>CUST CONTR - M/F CON</t>
  </si>
  <si>
    <t>NWN/252024</t>
  </si>
  <si>
    <t>252031</t>
  </si>
  <si>
    <t>CUST CONTR - COMM NE</t>
  </si>
  <si>
    <t>NWN/252031</t>
  </si>
  <si>
    <t>252032</t>
  </si>
  <si>
    <t>NWN/252032</t>
  </si>
  <si>
    <t>252033</t>
  </si>
  <si>
    <t>CUST CONTR - COMM CO</t>
  </si>
  <si>
    <t>NWN/252033</t>
  </si>
  <si>
    <t>252034</t>
  </si>
  <si>
    <t>NWN/252034</t>
  </si>
  <si>
    <t>252041</t>
  </si>
  <si>
    <t>CUST CONTR - OR IND</t>
  </si>
  <si>
    <t>NWN/252041</t>
  </si>
  <si>
    <t>252043</t>
  </si>
  <si>
    <t>NWN/252043</t>
  </si>
  <si>
    <t>262630</t>
  </si>
  <si>
    <t>FAS133 L.T. LOSS SW&amp;</t>
  </si>
  <si>
    <t>NWN/262630</t>
  </si>
  <si>
    <t>262635</t>
  </si>
  <si>
    <t>FAS133 L.T. LOSS PHY</t>
  </si>
  <si>
    <t>NWN/262635</t>
  </si>
  <si>
    <t>262638</t>
  </si>
  <si>
    <t>PHY OPTIONS LT LOSS</t>
  </si>
  <si>
    <t>NWN/262638</t>
  </si>
  <si>
    <t>228300</t>
  </si>
  <si>
    <t>ESRIP LIABILITY LONG</t>
  </si>
  <si>
    <t>NWN/228300</t>
  </si>
  <si>
    <t>228302</t>
  </si>
  <si>
    <t>SERP LIABILITY LONG</t>
  </si>
  <si>
    <t>NWN/228302</t>
  </si>
  <si>
    <t>228304</t>
  </si>
  <si>
    <t>DBP PENSION LIABILIT</t>
  </si>
  <si>
    <t>NWN/228304</t>
  </si>
  <si>
    <t>228306</t>
  </si>
  <si>
    <t>FAS 106 LIABILITY LO</t>
  </si>
  <si>
    <t>NWN/228306</t>
  </si>
  <si>
    <t>186130</t>
  </si>
  <si>
    <t>GASCO PRE 2003</t>
  </si>
  <si>
    <t>NWN/186130</t>
  </si>
  <si>
    <t>186133</t>
  </si>
  <si>
    <t>SILTRONIC PRE 2003</t>
  </si>
  <si>
    <t>NWN/186133</t>
  </si>
  <si>
    <t>186134</t>
  </si>
  <si>
    <t>HARBOR PRE 2003</t>
  </si>
  <si>
    <t>NWN/186134</t>
  </si>
  <si>
    <t>186140</t>
  </si>
  <si>
    <t>ENVIR INV-GASCO</t>
  </si>
  <si>
    <t>NWN/186140</t>
  </si>
  <si>
    <t>186143</t>
  </si>
  <si>
    <t>ENVIR INV-WACKER</t>
  </si>
  <si>
    <t>NWN/186143</t>
  </si>
  <si>
    <t>186144</t>
  </si>
  <si>
    <t>ENVIR INV - PORTLAND</t>
  </si>
  <si>
    <t>NWN/186144</t>
  </si>
  <si>
    <t>227586</t>
  </si>
  <si>
    <t>CAP LS NON-CUR Meter</t>
  </si>
  <si>
    <t>NWN/227586</t>
  </si>
  <si>
    <t>228200</t>
  </si>
  <si>
    <t>O/L - WC Reclass- LT</t>
  </si>
  <si>
    <t>NWN/228200</t>
  </si>
  <si>
    <t>228400</t>
  </si>
  <si>
    <t>DCP - EXEC AND DIR</t>
  </si>
  <si>
    <t>NWN/228400</t>
  </si>
  <si>
    <t>228402</t>
  </si>
  <si>
    <t>DDCP</t>
  </si>
  <si>
    <t>NWN/228402</t>
  </si>
  <si>
    <t>253000</t>
  </si>
  <si>
    <t>ENVIRON. LIABILITIES</t>
  </si>
  <si>
    <t>NWN/253000</t>
  </si>
  <si>
    <t>253201</t>
  </si>
  <si>
    <t>Western States Liab</t>
  </si>
  <si>
    <t>NWN/253201</t>
  </si>
  <si>
    <t>253205</t>
  </si>
  <si>
    <t>West States LT-contr</t>
  </si>
  <si>
    <t>NWN/253205</t>
  </si>
  <si>
    <t>253700</t>
  </si>
  <si>
    <t>CWIPLiab-250TaylorHQ</t>
  </si>
  <si>
    <t>NWN/253700</t>
  </si>
  <si>
    <t>261001</t>
  </si>
  <si>
    <t>AUTO SELF-INSURANCE</t>
  </si>
  <si>
    <t>NWN/261001</t>
  </si>
  <si>
    <t>262001</t>
  </si>
  <si>
    <t>INJ &amp; DAMAGE RES-OPE</t>
  </si>
  <si>
    <t>NWN/262001</t>
  </si>
  <si>
    <t>262002</t>
  </si>
  <si>
    <t>INJ &amp; DAMAGE RES-CON</t>
  </si>
  <si>
    <t>NWN/262002</t>
  </si>
  <si>
    <t>262003</t>
  </si>
  <si>
    <t>INJ &amp; DAMAGE RES-HR</t>
  </si>
  <si>
    <t>NWN/262003</t>
  </si>
  <si>
    <t>262004</t>
  </si>
  <si>
    <t>INJ &amp; DAM RES-EXTRAO</t>
  </si>
  <si>
    <t>NWN/262004</t>
  </si>
  <si>
    <t>262140</t>
  </si>
  <si>
    <t>INJ &amp; DAM RES-EXT-GA</t>
  </si>
  <si>
    <t>NWN/262140</t>
  </si>
  <si>
    <t>262142</t>
  </si>
  <si>
    <t>INJ &amp; DAM RES-EUG</t>
  </si>
  <si>
    <t>NWN/262142</t>
  </si>
  <si>
    <t>262143</t>
  </si>
  <si>
    <t>INJ &amp; DAM RES-EXT-WA</t>
  </si>
  <si>
    <t>NWN/262143</t>
  </si>
  <si>
    <t>262144</t>
  </si>
  <si>
    <t>INJ &amp; DAM INS-EXT HA</t>
  </si>
  <si>
    <t>NWN/262144</t>
  </si>
  <si>
    <t>262145</t>
  </si>
  <si>
    <t>INJ &amp; DAM RES-EXT OR</t>
  </si>
  <si>
    <t>NWN/262145</t>
  </si>
  <si>
    <t>262146</t>
  </si>
  <si>
    <t>INJ &amp; DAM RES-EXT TA</t>
  </si>
  <si>
    <t>NWN/262146</t>
  </si>
  <si>
    <t>262147</t>
  </si>
  <si>
    <t>INJ &amp; DAM RES-ENV CE</t>
  </si>
  <si>
    <t>NWN/262147</t>
  </si>
  <si>
    <t>262148</t>
  </si>
  <si>
    <t>INJ &amp; DAM RES-FRONT</t>
  </si>
  <si>
    <t>NWN/262148</t>
  </si>
  <si>
    <t>262149</t>
  </si>
  <si>
    <t>INJ &amp; DAM RES-FR AM</t>
  </si>
  <si>
    <t>NWN/262149</t>
  </si>
  <si>
    <t>262150</t>
  </si>
  <si>
    <t>RES OFFSET - ENV GAS</t>
  </si>
  <si>
    <t>NWN/262150</t>
  </si>
  <si>
    <t>262151</t>
  </si>
  <si>
    <t>RES OFFSET - ENV SIL</t>
  </si>
  <si>
    <t>NWN/262151</t>
  </si>
  <si>
    <t>262152</t>
  </si>
  <si>
    <t>RES OFFSET - ENV HAR</t>
  </si>
  <si>
    <t>NWN/262152</t>
  </si>
  <si>
    <t>262153</t>
  </si>
  <si>
    <t>RES OFFSET - ENV TAR</t>
  </si>
  <si>
    <t>NWN/262153</t>
  </si>
  <si>
    <t>262154</t>
  </si>
  <si>
    <t>RES OFFSET - ENV EUG</t>
  </si>
  <si>
    <t>NWN/262154</t>
  </si>
  <si>
    <t>262155</t>
  </si>
  <si>
    <t>RES OFFSET - ENV FRO</t>
  </si>
  <si>
    <t>NWN/262155</t>
  </si>
  <si>
    <t>262156</t>
  </si>
  <si>
    <t>RES OFFSET - ENV STE</t>
  </si>
  <si>
    <t>NWN/262156</t>
  </si>
  <si>
    <t>262157</t>
  </si>
  <si>
    <t>RES OFFSET - ENV CRT</t>
  </si>
  <si>
    <t>NWN/262157</t>
  </si>
  <si>
    <t>262159</t>
  </si>
  <si>
    <t>RES OFFSET - FR AMER</t>
  </si>
  <si>
    <t>NWN/262159</t>
  </si>
  <si>
    <t>263002</t>
  </si>
  <si>
    <t>ACC LIAB-EXEMPT VACA</t>
  </si>
  <si>
    <t>NWN/263002</t>
  </si>
  <si>
    <t>NWN/263012</t>
  </si>
  <si>
    <t>Average Invested Capital</t>
  </si>
  <si>
    <t>Balance Test</t>
  </si>
  <si>
    <t>Asset</t>
  </si>
  <si>
    <t>Liab</t>
  </si>
  <si>
    <t>check</t>
  </si>
  <si>
    <t>600 Comp Maint-Amort</t>
  </si>
  <si>
    <t>NWN/121202</t>
  </si>
  <si>
    <t>NWN/143014</t>
  </si>
  <si>
    <t>NWN/143027</t>
  </si>
  <si>
    <t>GAS STRD-WRK GAS-NMI</t>
  </si>
  <si>
    <t>NWN/164013</t>
  </si>
  <si>
    <t>NWN/164031</t>
  </si>
  <si>
    <t>INVEN RESERVE - UTIL</t>
  </si>
  <si>
    <t>NWN/154038</t>
  </si>
  <si>
    <t>INVEN RESERVE - APP</t>
  </si>
  <si>
    <t>A/R INTERCO-NWNEN</t>
  </si>
  <si>
    <t>A/R INTERCO-NWNWTR</t>
  </si>
  <si>
    <t>NWN/146035</t>
  </si>
  <si>
    <t>A/R INTERCO - GRS</t>
  </si>
  <si>
    <t>A/R INTERCO-NWNGS</t>
  </si>
  <si>
    <t>A/R TAX SHARE-NWNGS</t>
  </si>
  <si>
    <t>A/R INTERCO - NNGFC</t>
  </si>
  <si>
    <t>A/R TAX SHARE-NNGFC</t>
  </si>
  <si>
    <t>INVEST IN SUB-HLD</t>
  </si>
  <si>
    <t>NWN/123017</t>
  </si>
  <si>
    <t>INVEST IN NWN WATER</t>
  </si>
  <si>
    <t>NWN/123060</t>
  </si>
  <si>
    <t>SEC DEF INT RV WACOG</t>
  </si>
  <si>
    <t>NWN/191402</t>
  </si>
  <si>
    <t>SEC DEF INT REV DMND</t>
  </si>
  <si>
    <t>NWN/191452</t>
  </si>
  <si>
    <t>SEC INT ADJ RES DECG</t>
  </si>
  <si>
    <t>NWN/186273</t>
  </si>
  <si>
    <t>N LNG COMP MAINT Amo</t>
  </si>
  <si>
    <t>NWN/186805</t>
  </si>
  <si>
    <t>Mist 500 Compr Main</t>
  </si>
  <si>
    <t>NWN/186806</t>
  </si>
  <si>
    <t>Mist 600 Comp Amort</t>
  </si>
  <si>
    <t>NWN/186809</t>
  </si>
  <si>
    <t>A/P INTERCO-NWNGS</t>
  </si>
  <si>
    <t>NWN/234401</t>
  </si>
  <si>
    <t>A/P TAX SHARE-GRS</t>
  </si>
  <si>
    <t>A/P TAX SHARE-NWNGS</t>
  </si>
  <si>
    <t>A/P TAX SHARE-NWNEN</t>
  </si>
  <si>
    <t>APIC - OTHER</t>
  </si>
  <si>
    <t>NWN/207010</t>
  </si>
  <si>
    <t>NWN/254305</t>
  </si>
  <si>
    <t>O/L - WC Reclass- ST</t>
  </si>
  <si>
    <t>NWN/242019</t>
  </si>
  <si>
    <t>NWN/283011</t>
  </si>
  <si>
    <t>R&amp;E TAX CREDIT</t>
  </si>
  <si>
    <t>NWN/283017</t>
  </si>
  <si>
    <t>DEF INC TAX- OCI ST</t>
  </si>
  <si>
    <t>NWN/227065</t>
  </si>
  <si>
    <t>AMA</t>
  </si>
  <si>
    <t>Oregon</t>
  </si>
  <si>
    <t>Washington</t>
  </si>
  <si>
    <t>Customers-all</t>
  </si>
  <si>
    <t>Customers-Residential</t>
  </si>
  <si>
    <t>Customers-Commercial</t>
  </si>
  <si>
    <t>Customers-Industrial</t>
  </si>
  <si>
    <t>Customers-The Dalles</t>
  </si>
  <si>
    <t>3-factor</t>
  </si>
  <si>
    <t>firm volumes</t>
  </si>
  <si>
    <t>sales volumes</t>
  </si>
  <si>
    <t>sendout volumes</t>
  </si>
  <si>
    <t>sales/sendout volumes</t>
  </si>
  <si>
    <t>Customers Portland/Vancouver</t>
  </si>
  <si>
    <t>Customers Portland/Vancouver 80%</t>
  </si>
  <si>
    <t>Customers Portland/Vancouver Commercial</t>
  </si>
  <si>
    <t>Payroll</t>
  </si>
  <si>
    <t>Admin Transfer</t>
  </si>
  <si>
    <t>Employee Cost</t>
  </si>
  <si>
    <t>Regulatory</t>
  </si>
  <si>
    <t>Telemetering</t>
  </si>
  <si>
    <t>Direct-Wa</t>
  </si>
  <si>
    <t>Direct-Or</t>
  </si>
  <si>
    <t>Gross plant direct assign</t>
  </si>
  <si>
    <t>Transmission</t>
  </si>
  <si>
    <t>Depreciation</t>
  </si>
  <si>
    <t>Rate Base</t>
  </si>
  <si>
    <t>Distribution</t>
  </si>
  <si>
    <t>Perimeter</t>
  </si>
  <si>
    <t>Non-Operating Investments</t>
  </si>
  <si>
    <t>Investments</t>
  </si>
  <si>
    <t>CWC Current Assets</t>
  </si>
  <si>
    <t>CWC Current Liabilities</t>
  </si>
  <si>
    <t>Gross</t>
  </si>
  <si>
    <t>LH</t>
  </si>
  <si>
    <t>Washington alloc %</t>
  </si>
  <si>
    <t>DIT in Rate Base</t>
  </si>
  <si>
    <t>Remeasured</t>
  </si>
  <si>
    <t>EDIT</t>
  </si>
  <si>
    <t>Net per line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</si>
  <si>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</si>
  <si>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</si>
  <si>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</si>
  <si>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</si>
  <si>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</si>
  <si>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</si>
  <si>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</si>
  <si>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</si>
  <si>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</si>
  <si>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</si>
  <si>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</si>
  <si>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</si>
  <si>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Working Capital Line Assignments</t>
  </si>
  <si>
    <t>Balance Check</t>
  </si>
  <si>
    <t>Total Rate Base</t>
  </si>
  <si>
    <t>NCS BEX Standard BS3 Query</t>
  </si>
  <si>
    <t>Cumulative Balance</t>
  </si>
  <si>
    <t>Fiscal year/period</t>
  </si>
  <si>
    <t>Overall Result</t>
  </si>
  <si>
    <t>G/L Account</t>
  </si>
  <si>
    <t>Balance Sheet Acct</t>
  </si>
  <si>
    <t>$</t>
  </si>
  <si>
    <t>ASSETS</t>
  </si>
  <si>
    <t>PLANT</t>
  </si>
  <si>
    <t>UTILITY PLANT - NET</t>
  </si>
  <si>
    <t>UTILITY PLANT &amp; GAS</t>
  </si>
  <si>
    <t>UTILITY PLANT</t>
  </si>
  <si>
    <t>PLANT RECLASS-LEASE</t>
  </si>
  <si>
    <t>NWN/101500</t>
  </si>
  <si>
    <t>UTIL PL IN SVCE CNVS</t>
  </si>
  <si>
    <t>NWN/101666</t>
  </si>
  <si>
    <t>GAS STORED UNDERGROU</t>
  </si>
  <si>
    <t>LESS:ACCUMULATED DEP</t>
  </si>
  <si>
    <t>RESERVE ADJ FOR AMOR</t>
  </si>
  <si>
    <t>NWN/108009</t>
  </si>
  <si>
    <t>PLANT RECLASS-DEPR</t>
  </si>
  <si>
    <t>NWN/108500</t>
  </si>
  <si>
    <t>OTHER PROPERTY</t>
  </si>
  <si>
    <t>NON-UTILITY PROPERTY</t>
  </si>
  <si>
    <t>LESS: ACCUM DEP - NO</t>
  </si>
  <si>
    <t>CURRENT ASSETS</t>
  </si>
  <si>
    <t>CASH &amp; TEMPORARY INV</t>
  </si>
  <si>
    <t>ACCOUNTS RECEIVABLE</t>
  </si>
  <si>
    <t>ACCRUED REVENUE</t>
  </si>
  <si>
    <t>ALLOWANCE FOR UNCOLL</t>
  </si>
  <si>
    <t>REGULATORY ASSETS -</t>
  </si>
  <si>
    <t>REG ASSETS - OTHER</t>
  </si>
  <si>
    <t>REG ASSET - FV OF DE</t>
  </si>
  <si>
    <t>FV OF DERIVATIVES -</t>
  </si>
  <si>
    <t>INVENTORIES OF GAS &amp;</t>
  </si>
  <si>
    <t>INVENTORY - GAS</t>
  </si>
  <si>
    <t>INVENTORY - MATERIAL</t>
  </si>
  <si>
    <t>PREPAIDS &amp; OTHER</t>
  </si>
  <si>
    <t>PREPAIDS</t>
  </si>
  <si>
    <t>OTHER CURRENT - CASH</t>
  </si>
  <si>
    <t>PROP HELD FOR SALE</t>
  </si>
  <si>
    <t>NWN/174008</t>
  </si>
  <si>
    <t>INVESTMENT IN SUBSID</t>
  </si>
  <si>
    <t>INTERCOMPANY RECEIVA</t>
  </si>
  <si>
    <t>A/R INTERCO. NNGFC</t>
  </si>
  <si>
    <t>A/R INTERCO-HLD</t>
  </si>
  <si>
    <t>NWN/146010</t>
  </si>
  <si>
    <t>A/R TAX SHARE-HLD</t>
  </si>
  <si>
    <t>NWN/146800</t>
  </si>
  <si>
    <t>INVEST IN NNGFC</t>
  </si>
  <si>
    <t>INVESTMENTS, DEFERRE</t>
  </si>
  <si>
    <t>REG ASSET - LONG TER</t>
  </si>
  <si>
    <t>UNAMORTIZED LOSS ON</t>
  </si>
  <si>
    <t>INCOME TAX ASSET</t>
  </si>
  <si>
    <t>REG REC. - ENVIRONME</t>
  </si>
  <si>
    <t>PENSIONS - LONG TERM</t>
  </si>
  <si>
    <t>DEFERRED GAS COST RE</t>
  </si>
  <si>
    <t>REG ASSETS - LT - OT</t>
  </si>
  <si>
    <t>OR COM 31 DECOUP DEF</t>
  </si>
  <si>
    <t>NWN/186265</t>
  </si>
  <si>
    <t>SEC ADJ COM 31 D DEF</t>
  </si>
  <si>
    <t>NWN/186268</t>
  </si>
  <si>
    <t>OR COMM 3 DECOUP DEF</t>
  </si>
  <si>
    <t>OTHER INVESTMENTS</t>
  </si>
  <si>
    <t>INVESTMENT IN LIFE I</t>
  </si>
  <si>
    <t>OTHER ASSETS</t>
  </si>
  <si>
    <t>OTHER ASSETS - MISC.</t>
  </si>
  <si>
    <t>LEASE RECEIVABLE- LT</t>
  </si>
  <si>
    <t>NWN/172500</t>
  </si>
  <si>
    <t>PDX CNG PRJ - TAX CR</t>
  </si>
  <si>
    <t>NWN/186031</t>
  </si>
  <si>
    <t>NWN/186810</t>
  </si>
  <si>
    <t>NWN/186811</t>
  </si>
  <si>
    <t>CLEARING ACCOUNTS</t>
  </si>
  <si>
    <t>CAPITALIZATION AND L</t>
  </si>
  <si>
    <t>INTERCOMPANY LIABILI</t>
  </si>
  <si>
    <t>A/P INTERCO-HLD</t>
  </si>
  <si>
    <t>NWN/234010</t>
  </si>
  <si>
    <t>A/P TAX SHARE-HLD</t>
  </si>
  <si>
    <t>NWN/234800</t>
  </si>
  <si>
    <t>CAPITALIZATION</t>
  </si>
  <si>
    <t>TOTAL STOCK AND RETA</t>
  </si>
  <si>
    <t>TOTAL COMMON STOCK</t>
  </si>
  <si>
    <t>PREMIUM AND INSTALL</t>
  </si>
  <si>
    <t>ACCUM. OTHER COMP. I</t>
  </si>
  <si>
    <t>RESIDENTIAL</t>
  </si>
  <si>
    <t>NWN/400100</t>
  </si>
  <si>
    <t>#</t>
  </si>
  <si>
    <t>COMMERCIAL</t>
  </si>
  <si>
    <t>NWN/400200</t>
  </si>
  <si>
    <t>FIRM</t>
  </si>
  <si>
    <t>NWN/400300</t>
  </si>
  <si>
    <t>INDUSTRIAL</t>
  </si>
  <si>
    <t>NWN/400400</t>
  </si>
  <si>
    <t>UNBILLED</t>
  </si>
  <si>
    <t>NWN/400600</t>
  </si>
  <si>
    <t>NWN/401200</t>
  </si>
  <si>
    <t>NWN/401300</t>
  </si>
  <si>
    <t>INTERRUPTIBLE</t>
  </si>
  <si>
    <t>NWN/401400</t>
  </si>
  <si>
    <t>BALANCING CHR</t>
  </si>
  <si>
    <t>NWN/401800</t>
  </si>
  <si>
    <t>OVERRUN</t>
  </si>
  <si>
    <t>NWN/401900</t>
  </si>
  <si>
    <t>RATE ADJUSTMENT</t>
  </si>
  <si>
    <t>NWN/402000</t>
  </si>
  <si>
    <t>MISC GAS REVENUE</t>
  </si>
  <si>
    <t>NWN/403000</t>
  </si>
  <si>
    <t>INTEREST INCOME</t>
  </si>
  <si>
    <t>NWN/411000</t>
  </si>
  <si>
    <t>AFUDC - DEBT</t>
  </si>
  <si>
    <t>NWN/411200</t>
  </si>
  <si>
    <t>AFUDC - EQUITY</t>
  </si>
  <si>
    <t>NWN/411201</t>
  </si>
  <si>
    <t>MERCHANDISE SALES</t>
  </si>
  <si>
    <t>NWN/413000</t>
  </si>
  <si>
    <t>RENT INCOME</t>
  </si>
  <si>
    <t>NWN/414000</t>
  </si>
  <si>
    <t>STORAGE INCOME</t>
  </si>
  <si>
    <t>NWN/415000</t>
  </si>
  <si>
    <t>MISC NON OP</t>
  </si>
  <si>
    <t>NWN/416000</t>
  </si>
  <si>
    <t>INCOME FROM SUB</t>
  </si>
  <si>
    <t>NWN/421000</t>
  </si>
  <si>
    <t>NWN/450100</t>
  </si>
  <si>
    <t>NWN/450200</t>
  </si>
  <si>
    <t>INDUSTRIAL - FIRM</t>
  </si>
  <si>
    <t>NWN/450300</t>
  </si>
  <si>
    <t>INDUSTRIAL - INTERRU</t>
  </si>
  <si>
    <t>NWN/450400</t>
  </si>
  <si>
    <t>NWN/460100</t>
  </si>
  <si>
    <t>NWN/460200</t>
  </si>
  <si>
    <t>NWN/460300</t>
  </si>
  <si>
    <t>NWN/460400</t>
  </si>
  <si>
    <t>NWN/461200</t>
  </si>
  <si>
    <t>NWN/461300</t>
  </si>
  <si>
    <t>NWN/461400</t>
  </si>
  <si>
    <t>SALARY PAYROLL</t>
  </si>
  <si>
    <t>NWN/500100</t>
  </si>
  <si>
    <t>SALARY  OVERTIME</t>
  </si>
  <si>
    <t>NWN/500106</t>
  </si>
  <si>
    <t>HOURLY PAYROLL</t>
  </si>
  <si>
    <t>NWN/500300</t>
  </si>
  <si>
    <t>HOURLY DOUBLE PAY</t>
  </si>
  <si>
    <t>NWN/500301</t>
  </si>
  <si>
    <t>HOURLY REGULAR  PAY</t>
  </si>
  <si>
    <t>NWN/500305</t>
  </si>
  <si>
    <t>HOURLY OVERTIME PAY</t>
  </si>
  <si>
    <t>NWN/500306</t>
  </si>
  <si>
    <t>P/T HOURLY PAYROLL</t>
  </si>
  <si>
    <t>NWN/500400</t>
  </si>
  <si>
    <t>SALARY BONUS PAYROLL</t>
  </si>
  <si>
    <t>NWN/500500</t>
  </si>
  <si>
    <t>HOURLY BONUS PAYROLL</t>
  </si>
  <si>
    <t>NWN/500700</t>
  </si>
  <si>
    <t>SALARY P/T PAYROLL</t>
  </si>
  <si>
    <t>NWN/500800</t>
  </si>
  <si>
    <t>VACATION, SICK &amp; HOL</t>
  </si>
  <si>
    <t>NWN/500900</t>
  </si>
  <si>
    <t>PAYROLL OVERHEAD</t>
  </si>
  <si>
    <t>NWN/501000</t>
  </si>
  <si>
    <t>CONSTRUCTION OH</t>
  </si>
  <si>
    <t>NWN/501001</t>
  </si>
  <si>
    <t>CONSTRUCTION OH - CI</t>
  </si>
  <si>
    <t>NWN/501002</t>
  </si>
  <si>
    <t>CONS OH - OVER (UNDE</t>
  </si>
  <si>
    <t>NWN/501003</t>
  </si>
  <si>
    <t>PAYROLL OH - OFFICER</t>
  </si>
  <si>
    <t>NWN/501005</t>
  </si>
  <si>
    <t>EDUCATION</t>
  </si>
  <si>
    <t>NWN/501100</t>
  </si>
  <si>
    <t>AUTO ALLOWANCE</t>
  </si>
  <si>
    <t>NWN/501200</t>
  </si>
  <si>
    <t>COMMISSIONS</t>
  </si>
  <si>
    <t>NWN/501300</t>
  </si>
  <si>
    <t>MATERIALS</t>
  </si>
  <si>
    <t>NWN/501400</t>
  </si>
  <si>
    <t>MATERIALS - CONS INV</t>
  </si>
  <si>
    <t>NWN/501401</t>
  </si>
  <si>
    <t>MATERIALS -CONS PIPE</t>
  </si>
  <si>
    <t>NWN/501402</t>
  </si>
  <si>
    <t>MAT CONS -PIPE SCRAP</t>
  </si>
  <si>
    <t>NWN/501403</t>
  </si>
  <si>
    <t>MATERIALS - PIPE</t>
  </si>
  <si>
    <t>NWN/501404</t>
  </si>
  <si>
    <t>MATERIALS - PRODUCTI</t>
  </si>
  <si>
    <t>NWN/501411</t>
  </si>
  <si>
    <t>MATERIALS - TUBING</t>
  </si>
  <si>
    <t>NWN/501412</t>
  </si>
  <si>
    <t>MATERIALS - GRAVEL</t>
  </si>
  <si>
    <t>NWN/501414</t>
  </si>
  <si>
    <t>MATERIALS - OTHER</t>
  </si>
  <si>
    <t>NWN/501415</t>
  </si>
  <si>
    <t>MATERIALS - FTGS &amp; V</t>
  </si>
  <si>
    <t>NWN/501416</t>
  </si>
  <si>
    <t>GAUGES AND INSTRMNTS</t>
  </si>
  <si>
    <t>NWN/501450</t>
  </si>
  <si>
    <t>MATERIALS - AGGREG</t>
  </si>
  <si>
    <t>NWN/501459</t>
  </si>
  <si>
    <t>MATERIALS - SAND</t>
  </si>
  <si>
    <t>NWN/501470</t>
  </si>
  <si>
    <t>MILEAGE REIMBURSE</t>
  </si>
  <si>
    <t>NWN/501500</t>
  </si>
  <si>
    <t>TRANSPORTATION</t>
  </si>
  <si>
    <t>NWN/501600</t>
  </si>
  <si>
    <t>EQUIPMENT</t>
  </si>
  <si>
    <t>NWN/501700</t>
  </si>
  <si>
    <t>FURNITURE</t>
  </si>
  <si>
    <t>NWN/501800</t>
  </si>
  <si>
    <t>DUES/MEMBERSHIP</t>
  </si>
  <si>
    <t>NWN/501900</t>
  </si>
  <si>
    <t>OFFICE CONTRACT WORK</t>
  </si>
  <si>
    <t>NWN/502000</t>
  </si>
  <si>
    <t>OTHER CONTRACT WORK</t>
  </si>
  <si>
    <t>NWN/502100</t>
  </si>
  <si>
    <t>DRILLING</t>
  </si>
  <si>
    <t>NWN/502104</t>
  </si>
  <si>
    <t>ENGINEERING</t>
  </si>
  <si>
    <t>NWN/502105</t>
  </si>
  <si>
    <t>ENVIRONMENTAL</t>
  </si>
  <si>
    <t>NWN/502106</t>
  </si>
  <si>
    <t>WATER SUPPLY</t>
  </si>
  <si>
    <t>NWN/502107</t>
  </si>
  <si>
    <t>DIRECTIONAL DRILLING</t>
  </si>
  <si>
    <t>NWN/502111</t>
  </si>
  <si>
    <t>OPEN HOLE LOGGING</t>
  </si>
  <si>
    <t>NWN/502112</t>
  </si>
  <si>
    <t>SURVEYS</t>
  </si>
  <si>
    <t>NWN/502113</t>
  </si>
  <si>
    <t>TRUCKING AND HAULING</t>
  </si>
  <si>
    <t>NWN/502114</t>
  </si>
  <si>
    <t>SIDEBOOM</t>
  </si>
  <si>
    <t>NWN/502115</t>
  </si>
  <si>
    <t>TRACKHOE</t>
  </si>
  <si>
    <t>NWN/502116</t>
  </si>
  <si>
    <t>INSPECTION</t>
  </si>
  <si>
    <t>NWN/502118</t>
  </si>
  <si>
    <t>CONTROLS INSTALLATIO</t>
  </si>
  <si>
    <t>NWN/502121</t>
  </si>
  <si>
    <t>BID MAIN WORK</t>
  </si>
  <si>
    <t>NWN/502125</t>
  </si>
  <si>
    <t>DIRECTIONAL BORE</t>
  </si>
  <si>
    <t>NWN/502126</t>
  </si>
  <si>
    <t>FENCING</t>
  </si>
  <si>
    <t>NWN/502127</t>
  </si>
  <si>
    <t>WELDING</t>
  </si>
  <si>
    <t>NWN/502129</t>
  </si>
  <si>
    <t>CONCRETE PAVING</t>
  </si>
  <si>
    <t>NWN/502134</t>
  </si>
  <si>
    <t>OTHER CONTRACTING</t>
  </si>
  <si>
    <t>NWN/502140</t>
  </si>
  <si>
    <t>CONTRACT CONS LABOR</t>
  </si>
  <si>
    <t>NWN/502150</t>
  </si>
  <si>
    <t>VACUUM TRUCK</t>
  </si>
  <si>
    <t>NWN/502160</t>
  </si>
  <si>
    <t>DUMP TRUCK</t>
  </si>
  <si>
    <t>NWN/502165</t>
  </si>
  <si>
    <t>FLAGGING</t>
  </si>
  <si>
    <t>NWN/502170</t>
  </si>
  <si>
    <t>GEO LOGICAL  SVC</t>
  </si>
  <si>
    <t>NWN/502171</t>
  </si>
  <si>
    <t>ASPHALT PAVING</t>
  </si>
  <si>
    <t>NWN/502180</t>
  </si>
  <si>
    <t>PIPELINE CONSTRCTION</t>
  </si>
  <si>
    <t>NWN/502185</t>
  </si>
  <si>
    <t>SAW CUTS</t>
  </si>
  <si>
    <t>NWN/502195</t>
  </si>
  <si>
    <t>TRANSPORTATION SERVI</t>
  </si>
  <si>
    <t>NWN/502199</t>
  </si>
  <si>
    <t>BENEFITS</t>
  </si>
  <si>
    <t>NWN/502200</t>
  </si>
  <si>
    <t>BENEFIT-ENHANCED401K</t>
  </si>
  <si>
    <t>NWN/502220</t>
  </si>
  <si>
    <t>RENTS AND LEASES</t>
  </si>
  <si>
    <t>NWN/502300</t>
  </si>
  <si>
    <t>TOOLS AND EQUIP RENT</t>
  </si>
  <si>
    <t>NWN/502302</t>
  </si>
  <si>
    <t>EASEMENTS</t>
  </si>
  <si>
    <t>NWN/502330</t>
  </si>
  <si>
    <t>LARGE EQUIPMENT RENT</t>
  </si>
  <si>
    <t>NWN/502357</t>
  </si>
  <si>
    <t>STORAGE LEASES</t>
  </si>
  <si>
    <t>NWN/502390</t>
  </si>
  <si>
    <t>MISCELLANEOUS</t>
  </si>
  <si>
    <t>NWN/502400</t>
  </si>
  <si>
    <t>CIAC RECEIPTS</t>
  </si>
  <si>
    <t>NWN/502401</t>
  </si>
  <si>
    <t>P CARD UNCODED CHARG</t>
  </si>
  <si>
    <t>NWN/502466</t>
  </si>
  <si>
    <t>BANK CHARGES</t>
  </si>
  <si>
    <t>NWN/502500</t>
  </si>
  <si>
    <t>UTILITIES</t>
  </si>
  <si>
    <t>NWN/502600</t>
  </si>
  <si>
    <t>TELEPHONE</t>
  </si>
  <si>
    <t>NWN/502700</t>
  </si>
  <si>
    <t>POSTAGE</t>
  </si>
  <si>
    <t>NWN/502800</t>
  </si>
  <si>
    <t>COMPANY GAS USE</t>
  </si>
  <si>
    <t>NWN/502900</t>
  </si>
  <si>
    <t>OFFICE SUPPLIES</t>
  </si>
  <si>
    <t>NWN/503000</t>
  </si>
  <si>
    <t>PRINTING</t>
  </si>
  <si>
    <t>NWN/503100</t>
  </si>
  <si>
    <t>BOOKS AND MAGAZINES</t>
  </si>
  <si>
    <t>NWN/503200</t>
  </si>
  <si>
    <t>REFRESHMENTS</t>
  </si>
  <si>
    <t>NWN/503300</t>
  </si>
  <si>
    <t>TOOL EXPENSE</t>
  </si>
  <si>
    <t>NWN/503400</t>
  </si>
  <si>
    <t>MOTOR OIL</t>
  </si>
  <si>
    <t>NWN/503500</t>
  </si>
  <si>
    <t>COPIER LEASE/MAINT</t>
  </si>
  <si>
    <t>NWN/503600</t>
  </si>
  <si>
    <t>DEPRECIATION</t>
  </si>
  <si>
    <t>NWN/503700</t>
  </si>
  <si>
    <t>TAXES</t>
  </si>
  <si>
    <t>NWN/503800</t>
  </si>
  <si>
    <t>TAXES-OTHER</t>
  </si>
  <si>
    <t>NWN/503806</t>
  </si>
  <si>
    <t>TAXES-PROPERTY</t>
  </si>
  <si>
    <t>NWN/503808</t>
  </si>
  <si>
    <t>INC TAX-FED STORAGE</t>
  </si>
  <si>
    <t>NWN/503811</t>
  </si>
  <si>
    <t>INC TAX-FEDL NONOP</t>
  </si>
  <si>
    <t>NWN/503812</t>
  </si>
  <si>
    <t>INC TAX - FED OPER</t>
  </si>
  <si>
    <t>NWN/503813</t>
  </si>
  <si>
    <t>NONOP OR EXC TAX</t>
  </si>
  <si>
    <t>NWN/503816</t>
  </si>
  <si>
    <t>OR EXCISE TAX-NONOP</t>
  </si>
  <si>
    <t>NWN/503817</t>
  </si>
  <si>
    <t>STAT EXCISE TAX-OPER</t>
  </si>
  <si>
    <t>NWN/503818</t>
  </si>
  <si>
    <t>DEFD EXCISE TAX-OR</t>
  </si>
  <si>
    <t>NWN/503819</t>
  </si>
  <si>
    <t>DEFD FED STORAGE TAX</t>
  </si>
  <si>
    <t>NWN/503820</t>
  </si>
  <si>
    <t>DEFD FEDL INC TAX</t>
  </si>
  <si>
    <t>NWN/503821</t>
  </si>
  <si>
    <t>DEFD NONOP TAX-FED</t>
  </si>
  <si>
    <t>NWN/503822</t>
  </si>
  <si>
    <t>DEFD STATE TAX</t>
  </si>
  <si>
    <t>NWN/503824</t>
  </si>
  <si>
    <t>OR DEFD EX TAX-NONOP</t>
  </si>
  <si>
    <t>NWN/503825</t>
  </si>
  <si>
    <t>DEFD EX TAX CR-OR</t>
  </si>
  <si>
    <t>NWN/503826</t>
  </si>
  <si>
    <t>DEFD EXCISE TAX-OR-C</t>
  </si>
  <si>
    <t>NWN/503827</t>
  </si>
  <si>
    <t>DEFD FEDL INC TAX-CR</t>
  </si>
  <si>
    <t>NWN/503828</t>
  </si>
  <si>
    <t>DEFD INC TAX CR-FEDL</t>
  </si>
  <si>
    <t>NWN/503829</t>
  </si>
  <si>
    <t>TAXES -WA CAPITAL CO</t>
  </si>
  <si>
    <t>NWN/503840</t>
  </si>
  <si>
    <t>INSURANCE</t>
  </si>
  <si>
    <t>NWN/503900</t>
  </si>
  <si>
    <t>CASH DISCOUNT</t>
  </si>
  <si>
    <t>NWN/504000</t>
  </si>
  <si>
    <t>PAYSTATION COMMISSIO</t>
  </si>
  <si>
    <t>NWN/504100</t>
  </si>
  <si>
    <t xml:space="preserve"> REGULATORY DEFEERAL</t>
  </si>
  <si>
    <t>NWN/504200</t>
  </si>
  <si>
    <t>CASH RECEIPTS</t>
  </si>
  <si>
    <t>NWN/504300</t>
  </si>
  <si>
    <t>BENEFITS - BU HEALTH</t>
  </si>
  <si>
    <t>NWN/504305</t>
  </si>
  <si>
    <t>AMORTIZATION</t>
  </si>
  <si>
    <t>NWN/504400</t>
  </si>
  <si>
    <t>BAD DEBT EXPENSE</t>
  </si>
  <si>
    <t>NWN/504500</t>
  </si>
  <si>
    <t>DEALER RELATIONS</t>
  </si>
  <si>
    <t>NWN/504600</t>
  </si>
  <si>
    <t>PARKING</t>
  </si>
  <si>
    <t>NWN/504700</t>
  </si>
  <si>
    <t>LAUNDRY</t>
  </si>
  <si>
    <t>NWN/504800</t>
  </si>
  <si>
    <t>UNIFORMS</t>
  </si>
  <si>
    <t>NWN/504900</t>
  </si>
  <si>
    <t>CLOTHING</t>
  </si>
  <si>
    <t>NWN/504950</t>
  </si>
  <si>
    <t>LEGAL FEES</t>
  </si>
  <si>
    <t>NWN/505000</t>
  </si>
  <si>
    <t>PROFESSIONAL SERVICE</t>
  </si>
  <si>
    <t>NWN/505100</t>
  </si>
  <si>
    <t>ADVERTISING</t>
  </si>
  <si>
    <t>NWN/505200</t>
  </si>
  <si>
    <t>CUSTOMER RECOVERY</t>
  </si>
  <si>
    <t>NWN/505300</t>
  </si>
  <si>
    <t>NWN/505400</t>
  </si>
  <si>
    <t>REPAIRS AND MAINT</t>
  </si>
  <si>
    <t>NWN/505500</t>
  </si>
  <si>
    <t>SOFTWARE MAINT</t>
  </si>
  <si>
    <t>NWN/505600</t>
  </si>
  <si>
    <t>COLLECTION FEES</t>
  </si>
  <si>
    <t>NWN/505700</t>
  </si>
  <si>
    <t>MEAL TICKETS</t>
  </si>
  <si>
    <t>NWN/505800</t>
  </si>
  <si>
    <t>HARDWARE MAINT</t>
  </si>
  <si>
    <t>NWN/505900</t>
  </si>
  <si>
    <t>PENSION CONTRIBUTION</t>
  </si>
  <si>
    <t>NWN/506000</t>
  </si>
  <si>
    <t>SECURITY</t>
  </si>
  <si>
    <t>NWN/506100</t>
  </si>
  <si>
    <t>PERMITS AND FEES</t>
  </si>
  <si>
    <t>NWN/506200</t>
  </si>
  <si>
    <t>CONS PERMITS - REG</t>
  </si>
  <si>
    <t>NWN/506245</t>
  </si>
  <si>
    <t>CELLULAR PHONES</t>
  </si>
  <si>
    <t>NWN/506300</t>
  </si>
  <si>
    <t>DONATIONS</t>
  </si>
  <si>
    <t>NWN/506400</t>
  </si>
  <si>
    <t>UNLEADED FUEL</t>
  </si>
  <si>
    <t>NWN/506500</t>
  </si>
  <si>
    <t>DIESEL FUEL</t>
  </si>
  <si>
    <t>NWN/506600</t>
  </si>
  <si>
    <t>CNG FUEL</t>
  </si>
  <si>
    <t>NWN/506700</t>
  </si>
  <si>
    <t>INVENTORY ADJUSTMENT</t>
  </si>
  <si>
    <t>NWN/506800</t>
  </si>
  <si>
    <t>PLANT TRANSFERS</t>
  </si>
  <si>
    <t>NWN/506801</t>
  </si>
  <si>
    <t>DAMAGES</t>
  </si>
  <si>
    <t>NWN/506810</t>
  </si>
  <si>
    <t>REBATES</t>
  </si>
  <si>
    <t>NWN/507000</t>
  </si>
  <si>
    <t xml:space="preserve"> RESEARCH AND DEV</t>
  </si>
  <si>
    <t>NWN/507100</t>
  </si>
  <si>
    <t>DIRECTOR FEES</t>
  </si>
  <si>
    <t>NWN/507400</t>
  </si>
  <si>
    <t>CORPORATE IDENTITY</t>
  </si>
  <si>
    <t>NWN/507500</t>
  </si>
  <si>
    <t>SMALL TOOLS</t>
  </si>
  <si>
    <t>NWN/507700</t>
  </si>
  <si>
    <t>5-ORDER DISTRIBUTION</t>
  </si>
  <si>
    <t>NWN/508000</t>
  </si>
  <si>
    <t>ADMINISTRATIVE EXPEN</t>
  </si>
  <si>
    <t>NWN/508400</t>
  </si>
  <si>
    <t>SHARED SERVICES COST</t>
  </si>
  <si>
    <t>NWN/508410</t>
  </si>
  <si>
    <t xml:space="preserve"> INVENTORY DIFF</t>
  </si>
  <si>
    <t>NWN/509100</t>
  </si>
  <si>
    <t>MEALS AND ENTERTAIN</t>
  </si>
  <si>
    <t>NWN/512100</t>
  </si>
  <si>
    <t>TRAVEL IN TERRITORY</t>
  </si>
  <si>
    <t>NWN/512200</t>
  </si>
  <si>
    <t>CONFERENCE TRAVEL</t>
  </si>
  <si>
    <t>NWN/513100</t>
  </si>
  <si>
    <t>BUSINESS TRAVEL</t>
  </si>
  <si>
    <t>NWN/513200</t>
  </si>
  <si>
    <t>EMPLOYEE AWARDS</t>
  </si>
  <si>
    <t>NWN/522000</t>
  </si>
  <si>
    <t>EMPLOYEE AWRDS MLS &amp;</t>
  </si>
  <si>
    <t>NWN/522100</t>
  </si>
  <si>
    <t>NON EMPLOYEE GIFTS</t>
  </si>
  <si>
    <t>NWN/522200</t>
  </si>
  <si>
    <t>BUILDER SIGNS</t>
  </si>
  <si>
    <t>NWN/524100</t>
  </si>
  <si>
    <t>CLAIMS &amp; ACCRUALS</t>
  </si>
  <si>
    <t>NWN/524200</t>
  </si>
  <si>
    <t>INTEREST EXPENSE</t>
  </si>
  <si>
    <t>NWN/530100</t>
  </si>
  <si>
    <t>DIVIDEND EXPENSE</t>
  </si>
  <si>
    <t>NWN/530200</t>
  </si>
  <si>
    <t>AFUDC DEBT</t>
  </si>
  <si>
    <t>NWN/531200</t>
  </si>
  <si>
    <t>AFUDC EQUITY</t>
  </si>
  <si>
    <t>NWN/531201</t>
  </si>
  <si>
    <t>DEMAND CHARGES</t>
  </si>
  <si>
    <t>NWN/540100</t>
  </si>
  <si>
    <t>COMMODITY CHARGES</t>
  </si>
  <si>
    <t>NWN/540200</t>
  </si>
  <si>
    <t>EQUALIZATION</t>
  </si>
  <si>
    <t>NWN/540300</t>
  </si>
  <si>
    <t>LNG</t>
  </si>
  <si>
    <t>NWN/540600</t>
  </si>
  <si>
    <t>NWN/540700</t>
  </si>
  <si>
    <t>DEFERRAL</t>
  </si>
  <si>
    <t>NWN/540800</t>
  </si>
  <si>
    <t>UNDERGROUND STORAGE</t>
  </si>
  <si>
    <t>NWN/540900</t>
  </si>
  <si>
    <t>COMMODITY AMORT</t>
  </si>
  <si>
    <t>NWN/541000</t>
  </si>
  <si>
    <t>DMG Write-Offs</t>
  </si>
  <si>
    <t>NWN/561000</t>
  </si>
  <si>
    <t>ORDERS NOT SOLD W/O</t>
  </si>
  <si>
    <t>NWN/562000</t>
  </si>
  <si>
    <t>P CARD SUSPENSE</t>
  </si>
  <si>
    <t>NWN/566666</t>
  </si>
  <si>
    <t>INTERCO PAYROLL</t>
  </si>
  <si>
    <t>NWN/589999</t>
  </si>
  <si>
    <t>MISC. EXPENSE BUDGET</t>
  </si>
  <si>
    <t>NWN/599900</t>
  </si>
  <si>
    <t>CAPITAL ORD SETTLE</t>
  </si>
  <si>
    <t>NWN/599999</t>
  </si>
  <si>
    <t>NWN/181000</t>
  </si>
  <si>
    <t>NWN/181026</t>
  </si>
  <si>
    <t>NWN/181073</t>
  </si>
  <si>
    <t>NWN/181074</t>
  </si>
  <si>
    <t>NWN/181075</t>
  </si>
  <si>
    <t>NWN/181076</t>
  </si>
  <si>
    <t>NWN/181079</t>
  </si>
  <si>
    <t>NWN/181080</t>
  </si>
  <si>
    <t>NWN/181081</t>
  </si>
  <si>
    <t>NWN/181085</t>
  </si>
  <si>
    <t>NWN/181086</t>
  </si>
  <si>
    <t>NWN/181087</t>
  </si>
  <si>
    <t>NWN/181088</t>
  </si>
  <si>
    <t>NWN/181094</t>
  </si>
  <si>
    <t>NWN/181095</t>
  </si>
  <si>
    <t>NWN/181097</t>
  </si>
  <si>
    <t>NWN/181100</t>
  </si>
  <si>
    <t>NWN/181102</t>
  </si>
  <si>
    <t>NWN/181104</t>
  </si>
  <si>
    <t>NWN/181105</t>
  </si>
  <si>
    <t>NWN/181106</t>
  </si>
  <si>
    <t>NWN/181107</t>
  </si>
  <si>
    <t>NWN/181109</t>
  </si>
  <si>
    <t>NWN/181110</t>
  </si>
  <si>
    <t>NWN/181111</t>
  </si>
  <si>
    <t>NWN/181112</t>
  </si>
  <si>
    <t>UNAMT DEBT DISC 4.11</t>
  </si>
  <si>
    <t>NWN/181113</t>
  </si>
  <si>
    <t>NWN/181996</t>
  </si>
  <si>
    <t>NWN/181997</t>
  </si>
  <si>
    <t>NWN/181998</t>
  </si>
  <si>
    <t>NWN/181999</t>
  </si>
  <si>
    <t>NWN/221001</t>
  </si>
  <si>
    <t>NWN/221026</t>
  </si>
  <si>
    <t>NWN/221072</t>
  </si>
  <si>
    <t>NWN/221073</t>
  </si>
  <si>
    <t>NWN/221074</t>
  </si>
  <si>
    <t>NWN/221075</t>
  </si>
  <si>
    <t>NWN/221076</t>
  </si>
  <si>
    <t>NWN/221079</t>
  </si>
  <si>
    <t>NWN/221080</t>
  </si>
  <si>
    <t>NWN/221081</t>
  </si>
  <si>
    <t>NWN/221085</t>
  </si>
  <si>
    <t>NWN/221086</t>
  </si>
  <si>
    <t>NWN/221087</t>
  </si>
  <si>
    <t>NWN/221088</t>
  </si>
  <si>
    <t>NWN/221094</t>
  </si>
  <si>
    <t>NWN/221095</t>
  </si>
  <si>
    <t>NWN/221097</t>
  </si>
  <si>
    <t>NWN/221099</t>
  </si>
  <si>
    <t>NWN/221100</t>
  </si>
  <si>
    <t>NWN/221102</t>
  </si>
  <si>
    <t>NWN/221104</t>
  </si>
  <si>
    <t>NWN/221105</t>
  </si>
  <si>
    <t>NWN/221106</t>
  </si>
  <si>
    <t>NWN/221107</t>
  </si>
  <si>
    <t>NWN/221108</t>
  </si>
  <si>
    <t>NWN/221109</t>
  </si>
  <si>
    <t>NWN/221110</t>
  </si>
  <si>
    <t>NWN/221112</t>
  </si>
  <si>
    <t>SEC MTN'S4.11%-2048</t>
  </si>
  <si>
    <t>NWN/221113</t>
  </si>
  <si>
    <t>CURRENT LIABILITIES</t>
  </si>
  <si>
    <t>NOTES PAYABLE</t>
  </si>
  <si>
    <t>N/P BANK LOAN</t>
  </si>
  <si>
    <t>NWN/231003</t>
  </si>
  <si>
    <t>CURRENT PORTION OF L</t>
  </si>
  <si>
    <t>NWN/232000</t>
  </si>
  <si>
    <t>NWN/232001</t>
  </si>
  <si>
    <t>NWN/232010</t>
  </si>
  <si>
    <t>NWN/232014</t>
  </si>
  <si>
    <t>A/P-TRADE-INV GEN</t>
  </si>
  <si>
    <t>NWN/232017</t>
  </si>
  <si>
    <t>NWN/232021</t>
  </si>
  <si>
    <t>NWN/232022</t>
  </si>
  <si>
    <t>NWN/232024</t>
  </si>
  <si>
    <t>NWN/232025</t>
  </si>
  <si>
    <t>NWN/232026</t>
  </si>
  <si>
    <t>NWN/232027</t>
  </si>
  <si>
    <t>NWN/232028</t>
  </si>
  <si>
    <t>NWN/232031</t>
  </si>
  <si>
    <t>NWN/232032</t>
  </si>
  <si>
    <t>NWN/232040</t>
  </si>
  <si>
    <t>NWN/232098</t>
  </si>
  <si>
    <t>NWN/232099</t>
  </si>
  <si>
    <t>NWN/232100</t>
  </si>
  <si>
    <t>NWN/232109</t>
  </si>
  <si>
    <t>NWN/232202</t>
  </si>
  <si>
    <t>NWN/232211</t>
  </si>
  <si>
    <t>NWN/232212</t>
  </si>
  <si>
    <t>NWN/232213</t>
  </si>
  <si>
    <t>NWN/232217</t>
  </si>
  <si>
    <t>NWN/232218</t>
  </si>
  <si>
    <t>NWN/232219</t>
  </si>
  <si>
    <t>A/P OREGON FOOD BANK</t>
  </si>
  <si>
    <t>NWN/232220</t>
  </si>
  <si>
    <t>NWN/232221</t>
  </si>
  <si>
    <t>NWN/232222</t>
  </si>
  <si>
    <t>NWN/232223</t>
  </si>
  <si>
    <t>NWN/232230</t>
  </si>
  <si>
    <t>NWN/232232</t>
  </si>
  <si>
    <t>NWN/232233</t>
  </si>
  <si>
    <t>NWN/232235</t>
  </si>
  <si>
    <t>NWN/232239</t>
  </si>
  <si>
    <t>NWN/232242</t>
  </si>
  <si>
    <t>NWN/232249</t>
  </si>
  <si>
    <t>NWN/232400</t>
  </si>
  <si>
    <t>NWN/232450</t>
  </si>
  <si>
    <t>NWN/232500</t>
  </si>
  <si>
    <t>NWN/232999</t>
  </si>
  <si>
    <t>NWN/241001</t>
  </si>
  <si>
    <t>NWN/241002</t>
  </si>
  <si>
    <t>NWN/241003</t>
  </si>
  <si>
    <t>NWN/241006</t>
  </si>
  <si>
    <t>NWN/241007</t>
  </si>
  <si>
    <t>NWN/241011</t>
  </si>
  <si>
    <t>NWN/241012</t>
  </si>
  <si>
    <t>NWN/241013</t>
  </si>
  <si>
    <t>NWN/241023</t>
  </si>
  <si>
    <t>NWN/241031</t>
  </si>
  <si>
    <t>NWN/241041</t>
  </si>
  <si>
    <t>TAX ACC-OPER PROP-OR</t>
  </si>
  <si>
    <t>NWN/236011</t>
  </si>
  <si>
    <t>TAX ACC-OPER PROP-WA</t>
  </si>
  <si>
    <t>NWN/236012</t>
  </si>
  <si>
    <t>TAX ACC-BUSINESS-WA</t>
  </si>
  <si>
    <t>NWN/236015</t>
  </si>
  <si>
    <t>TAX ACC-COMPENSATING</t>
  </si>
  <si>
    <t>NWN/236016</t>
  </si>
  <si>
    <t>TAX ACC-FED-2017</t>
  </si>
  <si>
    <t>NWN/236027</t>
  </si>
  <si>
    <t>TAX ACC-FED-2018</t>
  </si>
  <si>
    <t>NWN/236028</t>
  </si>
  <si>
    <t>TAX ACC-ST-2017</t>
  </si>
  <si>
    <t>NWN/236037</t>
  </si>
  <si>
    <t>TAX ACC-ST-2018</t>
  </si>
  <si>
    <t>NWN/236038</t>
  </si>
  <si>
    <t>TAX ACC-FRAN-WA</t>
  </si>
  <si>
    <t>NWN/236045</t>
  </si>
  <si>
    <t>TAX ACC-FRAN-UNBLD</t>
  </si>
  <si>
    <t>NWN/236046</t>
  </si>
  <si>
    <t>TAX ACC-FRAN-UNB WAR</t>
  </si>
  <si>
    <t>NWN/236047</t>
  </si>
  <si>
    <t>TAX ACC-SO CLAC 98</t>
  </si>
  <si>
    <t>NWN/236050</t>
  </si>
  <si>
    <t>TAX ACC-PAYROLL</t>
  </si>
  <si>
    <t>NWN/236051</t>
  </si>
  <si>
    <t>TAX ACC-UNEMP-OR</t>
  </si>
  <si>
    <t>NWN/236052</t>
  </si>
  <si>
    <t>TAX ACC-UNEMP-WA</t>
  </si>
  <si>
    <t>NWN/236053</t>
  </si>
  <si>
    <t>TAX ACC-FED UNEMP</t>
  </si>
  <si>
    <t>NWN/236054</t>
  </si>
  <si>
    <t>TAX ACC-FED UNEMP-WA</t>
  </si>
  <si>
    <t>NWN/236055</t>
  </si>
  <si>
    <t>TAX ACC-PAYROLL-SOC</t>
  </si>
  <si>
    <t>NWN/236056</t>
  </si>
  <si>
    <t>TAX ACC-PAYROLL-TRI-</t>
  </si>
  <si>
    <t>NWN/236057</t>
  </si>
  <si>
    <t>TAX ACC-LANE CO TRAN</t>
  </si>
  <si>
    <t>NWN/236058</t>
  </si>
  <si>
    <t>TAX ACC-PAYROLL-MEDI</t>
  </si>
  <si>
    <t>NWN/236059</t>
  </si>
  <si>
    <t>TAX ACC-CALIF. SUI</t>
  </si>
  <si>
    <t>NWN/236061</t>
  </si>
  <si>
    <t>TAX ACC-UNEMP-OR GS</t>
  </si>
  <si>
    <t>NWN/236062</t>
  </si>
  <si>
    <t>TAX ACC-FED UNEMP-OR</t>
  </si>
  <si>
    <t>NWN/236064</t>
  </si>
  <si>
    <t>NWN/236066</t>
  </si>
  <si>
    <t>NWN/236067</t>
  </si>
  <si>
    <t>NWN/236069</t>
  </si>
  <si>
    <t>TAX ACC-PAYROLL SEVE</t>
  </si>
  <si>
    <t>NWN/236076</t>
  </si>
  <si>
    <t>TAX ACC BONUS</t>
  </si>
  <si>
    <t>NWN/236078</t>
  </si>
  <si>
    <t>TAX ACC-CA-2017</t>
  </si>
  <si>
    <t>NWN/236087</t>
  </si>
  <si>
    <t>TAX ACC-CA-2018</t>
  </si>
  <si>
    <t>NWN/236088</t>
  </si>
  <si>
    <t>TAX ACC-MULT CO</t>
  </si>
  <si>
    <t>NWN/236100</t>
  </si>
  <si>
    <t>FRAN TAX - PORTLAND</t>
  </si>
  <si>
    <t>NWN/236101</t>
  </si>
  <si>
    <t>FRAN TAX - ALBANY</t>
  </si>
  <si>
    <t>NWN/236102</t>
  </si>
  <si>
    <t>FRAN TAX - AURORA</t>
  </si>
  <si>
    <t>NWN/236103</t>
  </si>
  <si>
    <t>FRAN TAX - CORVALLIS</t>
  </si>
  <si>
    <t>NWN/236104</t>
  </si>
  <si>
    <t>FRAN TAX - FAIRVIEW</t>
  </si>
  <si>
    <t>NWN/236105</t>
  </si>
  <si>
    <t>FRAN TAX - GERVAIS</t>
  </si>
  <si>
    <t>NWN/236106</t>
  </si>
  <si>
    <t>FRAN TAX - HUBBARD</t>
  </si>
  <si>
    <t>NWN/236107</t>
  </si>
  <si>
    <t>FRAN TAX - LEBANON</t>
  </si>
  <si>
    <t>NWN/236108</t>
  </si>
  <si>
    <t>FRAN TAX - MILWAUKIE</t>
  </si>
  <si>
    <t>NWN/236109</t>
  </si>
  <si>
    <t>FRANTAX - MT ANGEL</t>
  </si>
  <si>
    <t>NWN/236110</t>
  </si>
  <si>
    <t>FRAN TAX - SALEM</t>
  </si>
  <si>
    <t>NWN/236111</t>
  </si>
  <si>
    <t>FRANTAX - SILVERTON</t>
  </si>
  <si>
    <t>NWN/236112</t>
  </si>
  <si>
    <t>FRAN TAX - TROUTDALE</t>
  </si>
  <si>
    <t>NWN/236113</t>
  </si>
  <si>
    <t>FRAN TAX - WEST LINN</t>
  </si>
  <si>
    <t>NWN/236114</t>
  </si>
  <si>
    <t>FRAN TAX - WOODBURN</t>
  </si>
  <si>
    <t>NWN/236115</t>
  </si>
  <si>
    <t>FRAN TAX - BEAVERTON</t>
  </si>
  <si>
    <t>NWN/236117</t>
  </si>
  <si>
    <t>FRAN TAX - DALLAS</t>
  </si>
  <si>
    <t>NWN/236118</t>
  </si>
  <si>
    <t>FRAN TAX - MONMOUTH</t>
  </si>
  <si>
    <t>NWN/236119</t>
  </si>
  <si>
    <t>FRAN TAX - INDEPENDE</t>
  </si>
  <si>
    <t>NWN/236120</t>
  </si>
  <si>
    <t>FRANTAX - TUALATIN</t>
  </si>
  <si>
    <t>NWN/236121</t>
  </si>
  <si>
    <t>FRAN TAX - LAKE OSWE</t>
  </si>
  <si>
    <t>NWN/236122</t>
  </si>
  <si>
    <t>FRAN TAX - NEWBERG</t>
  </si>
  <si>
    <t>NWN/236123</t>
  </si>
  <si>
    <t>FRAN TAX - SHERWOOD</t>
  </si>
  <si>
    <t>NWN/236124</t>
  </si>
  <si>
    <t>FRAN TAX - HILLSBORO</t>
  </si>
  <si>
    <t>NWN/236125</t>
  </si>
  <si>
    <t>FRAN TAX - FOREST GR</t>
  </si>
  <si>
    <t>NWN/236128</t>
  </si>
  <si>
    <t>FRAN TAX - CORNELIUS</t>
  </si>
  <si>
    <t>NWN/236129</t>
  </si>
  <si>
    <t>FRAN TAX - GRESHAM</t>
  </si>
  <si>
    <t>NWN/236130</t>
  </si>
  <si>
    <t>FRAN TAX - GLADSTONE</t>
  </si>
  <si>
    <t>NWN/236131</t>
  </si>
  <si>
    <t>FRAN TAX - OREGON CI</t>
  </si>
  <si>
    <t>NWN/236132</t>
  </si>
  <si>
    <t>FRAN TAX - WOOD VILL</t>
  </si>
  <si>
    <t>NWN/236133</t>
  </si>
  <si>
    <t>FRAN TAX - EUGENE</t>
  </si>
  <si>
    <t>NWN/236134</t>
  </si>
  <si>
    <t>FRAN TAX - SPRINGFIE</t>
  </si>
  <si>
    <t>NWN/236135</t>
  </si>
  <si>
    <t>FRAN TAX - THE DALLE</t>
  </si>
  <si>
    <t>NWN/236136</t>
  </si>
  <si>
    <t>FRAN TAX - TURNER</t>
  </si>
  <si>
    <t>NWN/236137</t>
  </si>
  <si>
    <t>FRAN TAX - COBURG</t>
  </si>
  <si>
    <t>NWN/236138</t>
  </si>
  <si>
    <t>FRAN TAX - ST HELENS</t>
  </si>
  <si>
    <t>NWN/236139</t>
  </si>
  <si>
    <t>FRANTAX - SCAPPOOSE</t>
  </si>
  <si>
    <t>NWN/236140</t>
  </si>
  <si>
    <t>FRAN TAX - TIGARD</t>
  </si>
  <si>
    <t>NWN/236141</t>
  </si>
  <si>
    <t>FRAN TAX - SWEET HOM</t>
  </si>
  <si>
    <t>NWN/236142</t>
  </si>
  <si>
    <t>FRAN TAX - HOOD RIVE</t>
  </si>
  <si>
    <t>NWN/236145</t>
  </si>
  <si>
    <t>FRANTAX - STAYTON</t>
  </si>
  <si>
    <t>NWN/236146</t>
  </si>
  <si>
    <t>FRANTAX - AUMSVILLE</t>
  </si>
  <si>
    <t>NWN/236147</t>
  </si>
  <si>
    <t>FRANTAX - LYONS</t>
  </si>
  <si>
    <t>NWN/236148</t>
  </si>
  <si>
    <t>FRANTAX - MILL CITY</t>
  </si>
  <si>
    <t>NWN/236149</t>
  </si>
  <si>
    <t>FRAN TAX - JUNCTION</t>
  </si>
  <si>
    <t>NWN/236152</t>
  </si>
  <si>
    <t>FRAN TAX - COTTAGE G</t>
  </si>
  <si>
    <t>NWN/236153</t>
  </si>
  <si>
    <t>FRAN TAX - CRESWELL</t>
  </si>
  <si>
    <t>NWN/236154</t>
  </si>
  <si>
    <t>FRAN TAX - COLUMBIA</t>
  </si>
  <si>
    <t>NWN/236155</t>
  </si>
  <si>
    <t>FRANTAX - PHILOMATH</t>
  </si>
  <si>
    <t>NWN/236156</t>
  </si>
  <si>
    <t>FRAN TAX - DONALD</t>
  </si>
  <si>
    <t>NWN/236158</t>
  </si>
  <si>
    <t>FRAN TAX - MCMINNVIL</t>
  </si>
  <si>
    <t>NWN/236159</t>
  </si>
  <si>
    <t>FRAN TAX - AMITY</t>
  </si>
  <si>
    <t>NWN/236160</t>
  </si>
  <si>
    <t>FRAN TAX - HALSEY</t>
  </si>
  <si>
    <t>NWN/236161</t>
  </si>
  <si>
    <t>FRAN TAX - HARRISBUR</t>
  </si>
  <si>
    <t>NWN/236162</t>
  </si>
  <si>
    <t>FRAN TAX - BROWNSVIL</t>
  </si>
  <si>
    <t>NWN/236163</t>
  </si>
  <si>
    <t>FRAN TAX - NORTH PLA</t>
  </si>
  <si>
    <t>NWN/236165</t>
  </si>
  <si>
    <t>FRAN TAX - ASTORIA</t>
  </si>
  <si>
    <t>NWN/236166</t>
  </si>
  <si>
    <t>FRAN TAX - CLATSKANI</t>
  </si>
  <si>
    <t>NWN/236167</t>
  </si>
  <si>
    <t>FRAN TAX - JEFFERSON</t>
  </si>
  <si>
    <t>NWN/236168</t>
  </si>
  <si>
    <t>FRAN TAX - SCIO</t>
  </si>
  <si>
    <t>NWN/236169</t>
  </si>
  <si>
    <t>FRAN TAX - SUBLIMITY</t>
  </si>
  <si>
    <t>NWN/236170</t>
  </si>
  <si>
    <t>FRAN TAX - MOLALLA</t>
  </si>
  <si>
    <t>NWN/236171</t>
  </si>
  <si>
    <t>FRAN TAX - BARLOW</t>
  </si>
  <si>
    <t>NWN/236172</t>
  </si>
  <si>
    <t>FRAN TAX - WILLAMINA</t>
  </si>
  <si>
    <t>NWN/236173</t>
  </si>
  <si>
    <t>FRAN TAX - WATERLOO</t>
  </si>
  <si>
    <t>NWN/236174</t>
  </si>
  <si>
    <t>FRAN TAX - SODAVILLE</t>
  </si>
  <si>
    <t>NWN/236175</t>
  </si>
  <si>
    <t>FRAN TAX - RAINIER</t>
  </si>
  <si>
    <t>NWN/236176</t>
  </si>
  <si>
    <t>FRAN TAX - GEARHART</t>
  </si>
  <si>
    <t>NWN/236177</t>
  </si>
  <si>
    <t>FRAN TAX - WARRENTON</t>
  </si>
  <si>
    <t>NWN/236179</t>
  </si>
  <si>
    <t>FRAN TAX - SEASIDE</t>
  </si>
  <si>
    <t>NWN/236180</t>
  </si>
  <si>
    <t>FRAN TAX - SHERIDAN</t>
  </si>
  <si>
    <t>NWN/236181</t>
  </si>
  <si>
    <t>FRAN TAX - TOLEDO</t>
  </si>
  <si>
    <t>NWN/236182</t>
  </si>
  <si>
    <t>FRAN TAX - NEWPORT</t>
  </si>
  <si>
    <t>NWN/236183</t>
  </si>
  <si>
    <t>FRAN TAX - BANKS</t>
  </si>
  <si>
    <t>NWN/236184</t>
  </si>
  <si>
    <t>FRAN TAX - LINCOLN C</t>
  </si>
  <si>
    <t>NWN/236185</t>
  </si>
  <si>
    <t>FRAN TAX - SILETZ</t>
  </si>
  <si>
    <t>NWN/236186</t>
  </si>
  <si>
    <t>FRAN TAX - SANDY</t>
  </si>
  <si>
    <t>NWN/236187</t>
  </si>
  <si>
    <t>FRAN TAX - CANBY</t>
  </si>
  <si>
    <t>NWN/236189</t>
  </si>
  <si>
    <t>FRAN TAX - KING CITY</t>
  </si>
  <si>
    <t>NWN/236190</t>
  </si>
  <si>
    <t>FRAN TAX - HAPPY VAL</t>
  </si>
  <si>
    <t>NWN/236191</t>
  </si>
  <si>
    <t>FRAN TAX - DURHAM</t>
  </si>
  <si>
    <t>NWN/236192</t>
  </si>
  <si>
    <t>FRAN TAX - DUNDEE</t>
  </si>
  <si>
    <t>NWN/236193</t>
  </si>
  <si>
    <t>FRAN TAX - MAYWOOD P</t>
  </si>
  <si>
    <t>NWN/236194</t>
  </si>
  <si>
    <t>FRAN TAX - WILSONVIL</t>
  </si>
  <si>
    <t>NWN/236195</t>
  </si>
  <si>
    <t>FRAN TAX - JOHNSON C</t>
  </si>
  <si>
    <t>NWN/236196</t>
  </si>
  <si>
    <t>FRAN TAX - RIVERGROV</t>
  </si>
  <si>
    <t>NWN/236197</t>
  </si>
  <si>
    <t>FRAN TAX - TANGENT</t>
  </si>
  <si>
    <t>NWN/236198</t>
  </si>
  <si>
    <t>FRAN TAX - DEPOE BAY</t>
  </si>
  <si>
    <t>NWN/236199</t>
  </si>
  <si>
    <t>FRAN TAX - MILLERSBU</t>
  </si>
  <si>
    <t>NWN/236200</t>
  </si>
  <si>
    <t>FRAN TAX - ADAIR VIL</t>
  </si>
  <si>
    <t>NWN/236213</t>
  </si>
  <si>
    <t>FRAN TAX - KEIZER</t>
  </si>
  <si>
    <t>NWN/236214</t>
  </si>
  <si>
    <t>FRAN TAX - LAFAYETTE</t>
  </si>
  <si>
    <t>NWN/236215</t>
  </si>
  <si>
    <t>FRAN TAX - CANNON BE</t>
  </si>
  <si>
    <t>NWN/236217</t>
  </si>
  <si>
    <t>FRAN TAX - VERNONIA</t>
  </si>
  <si>
    <t>NWN/236218</t>
  </si>
  <si>
    <t>FRAN TAX - COOS BAY</t>
  </si>
  <si>
    <t>NWN/236225</t>
  </si>
  <si>
    <t>FRAN TAX - NORTH BEN</t>
  </si>
  <si>
    <t>NWN/236226</t>
  </si>
  <si>
    <t>FRAN TAX - MYRTLE PO</t>
  </si>
  <si>
    <t>NWN/236229</t>
  </si>
  <si>
    <t>FRAN TAX - COQUILLE</t>
  </si>
  <si>
    <t>NWN/236230</t>
  </si>
  <si>
    <t>FRAN TAX - DAMASCUS</t>
  </si>
  <si>
    <t>NWN/236232</t>
  </si>
  <si>
    <t>WASH EXCISE TAX PYMN</t>
  </si>
  <si>
    <t>NWN/236995</t>
  </si>
  <si>
    <t>INCOME TAX RECLASS</t>
  </si>
  <si>
    <t>NWN/236998</t>
  </si>
  <si>
    <t>FRANCHISE TAX - WA</t>
  </si>
  <si>
    <t>NWN/236999</t>
  </si>
  <si>
    <t>NWN/237026</t>
  </si>
  <si>
    <t>NWN/237032</t>
  </si>
  <si>
    <t>NWN/237072</t>
  </si>
  <si>
    <t>NWN/237073</t>
  </si>
  <si>
    <t>NWN/237074</t>
  </si>
  <si>
    <t>NWN/237075</t>
  </si>
  <si>
    <t>NWN/237076</t>
  </si>
  <si>
    <t>NWN/237078</t>
  </si>
  <si>
    <t>NWN/237079</t>
  </si>
  <si>
    <t>NWN/237080</t>
  </si>
  <si>
    <t>NWN/237081</t>
  </si>
  <si>
    <t>NWN/237085</t>
  </si>
  <si>
    <t>NWN/237086</t>
  </si>
  <si>
    <t>NWN/237087</t>
  </si>
  <si>
    <t>NWN/237088</t>
  </si>
  <si>
    <t>NWN/237094</t>
  </si>
  <si>
    <t>NWN/237095</t>
  </si>
  <si>
    <t>NWN/237097</t>
  </si>
  <si>
    <t>NWN/237099</t>
  </si>
  <si>
    <t>NWN/237100</t>
  </si>
  <si>
    <t>NWN/237101</t>
  </si>
  <si>
    <t>NWN/237102</t>
  </si>
  <si>
    <t>NWN/237103</t>
  </si>
  <si>
    <t>NWN/237104</t>
  </si>
  <si>
    <t>NWN/237105</t>
  </si>
  <si>
    <t>NWN/237106</t>
  </si>
  <si>
    <t>NWN/237107</t>
  </si>
  <si>
    <t>NWN/237108</t>
  </si>
  <si>
    <t>NWN/237109</t>
  </si>
  <si>
    <t>NWN/237110</t>
  </si>
  <si>
    <t>NWN/237112</t>
  </si>
  <si>
    <t>INT ACC-4.11%, 2048</t>
  </si>
  <si>
    <t>NWN/237113</t>
  </si>
  <si>
    <t>REG LIABILITIES - CU</t>
  </si>
  <si>
    <t>REG LIAB - ST - OTHE</t>
  </si>
  <si>
    <t>REG LIAB. - FV OF DE</t>
  </si>
  <si>
    <t>OTHER CURRENT &amp; ACCR</t>
  </si>
  <si>
    <t>CUSTOMERS' DEPOSITS</t>
  </si>
  <si>
    <t>NWN/241101</t>
  </si>
  <si>
    <t>NWN/241102</t>
  </si>
  <si>
    <t>NWN/241103</t>
  </si>
  <si>
    <t>NWN/241104</t>
  </si>
  <si>
    <t>NWN/241105</t>
  </si>
  <si>
    <t>NWN/241107</t>
  </si>
  <si>
    <t>NWN/241108</t>
  </si>
  <si>
    <t>NWN/241109</t>
  </si>
  <si>
    <t>FRAN TAX - MT ANGEL</t>
  </si>
  <si>
    <t>NWN/241110</t>
  </si>
  <si>
    <t>NWN/241111</t>
  </si>
  <si>
    <t>FRAN TAX - SILVERTON</t>
  </si>
  <si>
    <t>NWN/241112</t>
  </si>
  <si>
    <t>NWN/241113</t>
  </si>
  <si>
    <t>NWN/241114</t>
  </si>
  <si>
    <t>NWN/241115</t>
  </si>
  <si>
    <t>NWN/241117</t>
  </si>
  <si>
    <t>NWN/241118</t>
  </si>
  <si>
    <t>NWN/241119</t>
  </si>
  <si>
    <t>NWN/241120</t>
  </si>
  <si>
    <t>FRAN TAX - TUALATIN</t>
  </si>
  <si>
    <t>NWN/241121</t>
  </si>
  <si>
    <t>NWN/241122</t>
  </si>
  <si>
    <t>NWN/241123</t>
  </si>
  <si>
    <t>NWN/241124</t>
  </si>
  <si>
    <t>NWN/241128</t>
  </si>
  <si>
    <t>NWN/241129</t>
  </si>
  <si>
    <t>NWN/241130</t>
  </si>
  <si>
    <t>FRAN TAX - Gladstone</t>
  </si>
  <si>
    <t>NWN/241131</t>
  </si>
  <si>
    <t>NWN/241132</t>
  </si>
  <si>
    <t>NWN/241133</t>
  </si>
  <si>
    <t>NWN/241134</t>
  </si>
  <si>
    <t>NWN/241135</t>
  </si>
  <si>
    <t>NWN/241136</t>
  </si>
  <si>
    <t>NWN/241137</t>
  </si>
  <si>
    <t>NWN/241139</t>
  </si>
  <si>
    <t>FRAN TAX - SCAPPOOSE</t>
  </si>
  <si>
    <t>NWN/241140</t>
  </si>
  <si>
    <t>NWN/241141</t>
  </si>
  <si>
    <t>NWN/241142</t>
  </si>
  <si>
    <t>NWN/241145</t>
  </si>
  <si>
    <t>FRAN TAX - STAYTON</t>
  </si>
  <si>
    <t>NWN/241146</t>
  </si>
  <si>
    <t>FRAN TAX - AUMSVILLE</t>
  </si>
  <si>
    <t>NWN/241147</t>
  </si>
  <si>
    <t>NWN/241152</t>
  </si>
  <si>
    <t>NWN/241153</t>
  </si>
  <si>
    <t>NWN/241154</t>
  </si>
  <si>
    <t>NWN/241155</t>
  </si>
  <si>
    <t>FRAN TAX - PHILOMATH</t>
  </si>
  <si>
    <t>NWN/241156</t>
  </si>
  <si>
    <t>NWN/241158</t>
  </si>
  <si>
    <t>NWN/241159</t>
  </si>
  <si>
    <t>NWN/241160</t>
  </si>
  <si>
    <t>NWN/241161</t>
  </si>
  <si>
    <t>NWN/241162</t>
  </si>
  <si>
    <t>NWN/241165</t>
  </si>
  <si>
    <t>NWN/241166</t>
  </si>
  <si>
    <t>NWN/241167</t>
  </si>
  <si>
    <t>NWN/241168</t>
  </si>
  <si>
    <t>NWN/241172</t>
  </si>
  <si>
    <t>NWN/241173</t>
  </si>
  <si>
    <t>NWN/241174</t>
  </si>
  <si>
    <t>NWN/241175</t>
  </si>
  <si>
    <t>NWN/241179</t>
  </si>
  <si>
    <t>NWN/241180</t>
  </si>
  <si>
    <t>NWN/241181</t>
  </si>
  <si>
    <t>NWN/241182</t>
  </si>
  <si>
    <t>NWN/241183</t>
  </si>
  <si>
    <t>NWN/241184</t>
  </si>
  <si>
    <t>NWN/241185</t>
  </si>
  <si>
    <t>NWN/241186</t>
  </si>
  <si>
    <t>NWN/241187</t>
  </si>
  <si>
    <t>NWN/241189</t>
  </si>
  <si>
    <t>NWN/241190</t>
  </si>
  <si>
    <t>NWN/241191</t>
  </si>
  <si>
    <t>NWN/241192</t>
  </si>
  <si>
    <t>NWN/241193</t>
  </si>
  <si>
    <t>NWN/241194</t>
  </si>
  <si>
    <t>NWN/241195</t>
  </si>
  <si>
    <t>NWN/241196</t>
  </si>
  <si>
    <t>NWN/241197</t>
  </si>
  <si>
    <t>NWN/241198</t>
  </si>
  <si>
    <t>NWN/241199</t>
  </si>
  <si>
    <t>NWN/241200</t>
  </si>
  <si>
    <t>NWN/241213</t>
  </si>
  <si>
    <t>NWN/241214</t>
  </si>
  <si>
    <t>NWN/241218</t>
  </si>
  <si>
    <t>NWN/241225</t>
  </si>
  <si>
    <t>NWN/241226</t>
  </si>
  <si>
    <t>NWN/241229</t>
  </si>
  <si>
    <t>NWN/241230</t>
  </si>
  <si>
    <t>NWN/241232</t>
  </si>
  <si>
    <t>FRAN TAX - VANCOUVER</t>
  </si>
  <si>
    <t>NWN/241316</t>
  </si>
  <si>
    <t>FRAN TAX - WASHOUGAL</t>
  </si>
  <si>
    <t>NWN/241326</t>
  </si>
  <si>
    <t>FRAN TAX - CAMAS</t>
  </si>
  <si>
    <t>NWN/241327</t>
  </si>
  <si>
    <t>FRAN TAX - BINGEN</t>
  </si>
  <si>
    <t>NWN/241343</t>
  </si>
  <si>
    <t>FRAN TAX - WHITE SAL</t>
  </si>
  <si>
    <t>NWN/241344</t>
  </si>
  <si>
    <t>FRAN TAX - BATTLEGRO</t>
  </si>
  <si>
    <t>NWN/241350</t>
  </si>
  <si>
    <t>FRAN TAX - RIDGEFIEL</t>
  </si>
  <si>
    <t>NWN/241351</t>
  </si>
  <si>
    <t>FRAN TAX - NORTH BON</t>
  </si>
  <si>
    <t>NWN/241364</t>
  </si>
  <si>
    <t>FRAN TAX - LA CENTER</t>
  </si>
  <si>
    <t>NWN/241419</t>
  </si>
  <si>
    <t>CAPITAL LEASES - CUR</t>
  </si>
  <si>
    <t>ESRIP LIABILITY CURR</t>
  </si>
  <si>
    <t>NWN/228100</t>
  </si>
  <si>
    <t>SERP LIABILITY CP</t>
  </si>
  <si>
    <t>NWN/228102</t>
  </si>
  <si>
    <t>FAS 106 LIABILITY CU</t>
  </si>
  <si>
    <t>NWN/228106</t>
  </si>
  <si>
    <t>OPTIMIZATION LIAB</t>
  </si>
  <si>
    <t>NWN/232132</t>
  </si>
  <si>
    <t>VS&amp;H O/H ALLOCATION</t>
  </si>
  <si>
    <t>NWN/232199</t>
  </si>
  <si>
    <t>NWN/232209</t>
  </si>
  <si>
    <t>ENVIRON. LIAB. RECLA</t>
  </si>
  <si>
    <t>NWN/242000</t>
  </si>
  <si>
    <t>OTHER LIAB-UNCL OTHE</t>
  </si>
  <si>
    <t>NWN/242003</t>
  </si>
  <si>
    <t>OTHER LIAB-W/C SHIRR</t>
  </si>
  <si>
    <t>NWN/242008</t>
  </si>
  <si>
    <t>OTHER LIAB-EST W/C C</t>
  </si>
  <si>
    <t>NWN/242010</t>
  </si>
  <si>
    <t>OTHER LIAB-W/C GAUTH</t>
  </si>
  <si>
    <t>NWN/242011</t>
  </si>
  <si>
    <t>OTHER LIAB-W/C Powel</t>
  </si>
  <si>
    <t>NWN/242016</t>
  </si>
  <si>
    <t>OTHER LIAB-UNCL CUST</t>
  </si>
  <si>
    <t>NWN/242017</t>
  </si>
  <si>
    <t>OTHER LIA-WC MCRAE</t>
  </si>
  <si>
    <t>NWN/242018</t>
  </si>
  <si>
    <t>OTHER LIAB-WK COMP</t>
  </si>
  <si>
    <t>NWN/242057</t>
  </si>
  <si>
    <t>ACCRUED DOE FEE</t>
  </si>
  <si>
    <t>NWN/242059</t>
  </si>
  <si>
    <t>West States C.P.</t>
  </si>
  <si>
    <t>NWN/242063</t>
  </si>
  <si>
    <t>DEALER DEPOSITS - FI</t>
  </si>
  <si>
    <t>NWN/242064</t>
  </si>
  <si>
    <t>DEPOSITS-DISTRIBUTOR</t>
  </si>
  <si>
    <t>NWN/242066</t>
  </si>
  <si>
    <t>DEALER DEPOSITS HVAC</t>
  </si>
  <si>
    <t>NWN/242072</t>
  </si>
  <si>
    <t>NEW CONSTRUCTION</t>
  </si>
  <si>
    <t>NWN/242073</t>
  </si>
  <si>
    <t>OSU / U OF O SPONSOR</t>
  </si>
  <si>
    <t>NWN/242074</t>
  </si>
  <si>
    <t>NATE TRAINING &amp; TEST</t>
  </si>
  <si>
    <t>NWN/242075</t>
  </si>
  <si>
    <t>PUBLIC PURPOSE-OLGA</t>
  </si>
  <si>
    <t>NWN/242100</t>
  </si>
  <si>
    <t>ENERGY ASSIST - DUKE</t>
  </si>
  <si>
    <t>NWN/242101</t>
  </si>
  <si>
    <t>PUBLIC PURPOSE-OGEE</t>
  </si>
  <si>
    <t>NWN/242102</t>
  </si>
  <si>
    <t>PUBLIC PURPOSE-OLIEE</t>
  </si>
  <si>
    <t>NWN/242104</t>
  </si>
  <si>
    <t>SMART ENERGY LIABILI</t>
  </si>
  <si>
    <t>NWN/242105</t>
  </si>
  <si>
    <t>ENERGY ASSISTANCE LI</t>
  </si>
  <si>
    <t>NWN/242107</t>
  </si>
  <si>
    <t>OR HEAT/WILLIAM</t>
  </si>
  <si>
    <t>NWN/242108</t>
  </si>
  <si>
    <t>DEFD REVENUE</t>
  </si>
  <si>
    <t>NWN/242140</t>
  </si>
  <si>
    <t>APP CTR FIN DEP WFB</t>
  </si>
  <si>
    <t>NWN/242145</t>
  </si>
  <si>
    <t>PR CLR TO 602-04580</t>
  </si>
  <si>
    <t>NWN/242910</t>
  </si>
  <si>
    <t>PR CLR TO 602-64580</t>
  </si>
  <si>
    <t>NWN/242916</t>
  </si>
  <si>
    <t>PR CLR TO 602-02005</t>
  </si>
  <si>
    <t>NWN/242920</t>
  </si>
  <si>
    <t>PR CLR TO 602-62005</t>
  </si>
  <si>
    <t>NWN/242926</t>
  </si>
  <si>
    <t>PR CLR TO 603-04610</t>
  </si>
  <si>
    <t>NWN/242980</t>
  </si>
  <si>
    <t>NBU $100 CREDIT PLAN</t>
  </si>
  <si>
    <t>NWN/242990</t>
  </si>
  <si>
    <t>PAYROLL MISC</t>
  </si>
  <si>
    <t>NWN/242999</t>
  </si>
  <si>
    <t>PR CLR TO 603-64610</t>
  </si>
  <si>
    <t>NWN/243000</t>
  </si>
  <si>
    <t>LONG TERM LIABILITIE</t>
  </si>
  <si>
    <t>DEF INCOME TAX LIAB</t>
  </si>
  <si>
    <t>DEFERRED INVESTMENT</t>
  </si>
  <si>
    <t>DEFERRED TAXES &amp; INV</t>
  </si>
  <si>
    <t>REGULATORY LIABILITY</t>
  </si>
  <si>
    <t>REG LIAB - LT - OTHE</t>
  </si>
  <si>
    <t>REG LIABILITY - FV O</t>
  </si>
  <si>
    <t>CUSTOMER ADVANCES</t>
  </si>
  <si>
    <t>PENSION LIABILITY</t>
  </si>
  <si>
    <t>OTHER LIABILITES</t>
  </si>
  <si>
    <t>ENVIRONMENTAL LIABIL</t>
  </si>
  <si>
    <t>CAPITAL LEASE - LT</t>
  </si>
  <si>
    <t>OTHER LIABILITIES -</t>
  </si>
  <si>
    <t>101500</t>
  </si>
  <si>
    <t>101666</t>
  </si>
  <si>
    <t>108009</t>
  </si>
  <si>
    <t>108500</t>
  </si>
  <si>
    <t>121202</t>
  </si>
  <si>
    <t>164013</t>
  </si>
  <si>
    <t>154038</t>
  </si>
  <si>
    <t>174008</t>
  </si>
  <si>
    <t>146035</t>
  </si>
  <si>
    <t>146010</t>
  </si>
  <si>
    <t>146800</t>
  </si>
  <si>
    <t>123017</t>
  </si>
  <si>
    <t>123060</t>
  </si>
  <si>
    <t>191402</t>
  </si>
  <si>
    <t>191452</t>
  </si>
  <si>
    <t>186265</t>
  </si>
  <si>
    <t>186268</t>
  </si>
  <si>
    <t>186273</t>
  </si>
  <si>
    <t>172500</t>
  </si>
  <si>
    <t>186031</t>
  </si>
  <si>
    <t>186805</t>
  </si>
  <si>
    <t>186806</t>
  </si>
  <si>
    <t>186809</t>
  </si>
  <si>
    <t>186810</t>
  </si>
  <si>
    <t>186811</t>
  </si>
  <si>
    <t>234010</t>
  </si>
  <si>
    <t>234800</t>
  </si>
  <si>
    <t>207010</t>
  </si>
  <si>
    <t>231003</t>
  </si>
  <si>
    <t>228100</t>
  </si>
  <si>
    <t>228102</t>
  </si>
  <si>
    <t>228106</t>
  </si>
  <si>
    <t>232132</t>
  </si>
  <si>
    <t>232199</t>
  </si>
  <si>
    <t>232209</t>
  </si>
  <si>
    <t>242000</t>
  </si>
  <si>
    <t>242019</t>
  </si>
  <si>
    <t>143014</t>
  </si>
  <si>
    <t>143027</t>
  </si>
  <si>
    <t>164031</t>
  </si>
  <si>
    <t>Firm Sales Delivered</t>
  </si>
  <si>
    <t>Per WA CBR</t>
  </si>
  <si>
    <t>3-Factor</t>
  </si>
  <si>
    <t>TOTAL ASSETS</t>
  </si>
  <si>
    <t>TOTAL LIABILITIES</t>
  </si>
  <si>
    <t>Current Working Capital Assets</t>
  </si>
  <si>
    <t>Current Working Capital Liabilities</t>
  </si>
  <si>
    <t xml:space="preserve">   Net Working Capital</t>
  </si>
  <si>
    <t>Total WA Working Capital</t>
  </si>
  <si>
    <t>JAN 2019</t>
  </si>
  <si>
    <t>FEB 2019</t>
  </si>
  <si>
    <t>MAR 2019</t>
  </si>
  <si>
    <t>LEASED ASSETS - FINA</t>
  </si>
  <si>
    <t>FINANCE LEASED ASSET</t>
  </si>
  <si>
    <t>FIN UTIL LEAS ASSET</t>
  </si>
  <si>
    <t>NWN/101601</t>
  </si>
  <si>
    <t>FIN UTIL LEA ACC DEP</t>
  </si>
  <si>
    <t>NWN/108601</t>
  </si>
  <si>
    <t>PENSION - CURRENT</t>
  </si>
  <si>
    <t>PENSION CUR REG ASST</t>
  </si>
  <si>
    <t>NWN/182300</t>
  </si>
  <si>
    <t>OTHER AS - LEASE IND</t>
  </si>
  <si>
    <t>NWN/165800</t>
  </si>
  <si>
    <t>OPERATING LEASED ASS</t>
  </si>
  <si>
    <t>ROU UTIL LEASE ASSET</t>
  </si>
  <si>
    <t>NWN/101600</t>
  </si>
  <si>
    <t>ROU UTIL LEAS ACC DE</t>
  </si>
  <si>
    <t>NWN/108600</t>
  </si>
  <si>
    <t>ENVIRONMENTAL RESERV</t>
  </si>
  <si>
    <t>NWN/186011</t>
  </si>
  <si>
    <t>MLT FAM SCHD405 PMTS</t>
  </si>
  <si>
    <t>NWN/186380</t>
  </si>
  <si>
    <t>LEASE CLEARING</t>
  </si>
  <si>
    <t>NWN/199991</t>
  </si>
  <si>
    <t>LEASE ASSET CLEARING</t>
  </si>
  <si>
    <t>NWN/199992</t>
  </si>
  <si>
    <t>SAP to BI DIFF FIX</t>
  </si>
  <si>
    <t>NWN/499999</t>
  </si>
  <si>
    <t>ON CALL ASSIGN. PAY</t>
  </si>
  <si>
    <t>NWN/500307</t>
  </si>
  <si>
    <t>RESIDENTIAL METERS</t>
  </si>
  <si>
    <t>NWN/501440</t>
  </si>
  <si>
    <t>LOCATION RESTORATION</t>
  </si>
  <si>
    <t>NWN/502108</t>
  </si>
  <si>
    <t>ROU UTIL LEA RENT EX</t>
  </si>
  <si>
    <t>NWN/502360</t>
  </si>
  <si>
    <t>NON-LEASE COMP EXP</t>
  </si>
  <si>
    <t>NWN/502362</t>
  </si>
  <si>
    <t>FIN LEAS DEPR</t>
  </si>
  <si>
    <t>NWN/503760</t>
  </si>
  <si>
    <t>ITC-DEFERRED</t>
  </si>
  <si>
    <t>NWN/503831</t>
  </si>
  <si>
    <t>ITC-RESTORED</t>
  </si>
  <si>
    <t>NWN/503832</t>
  </si>
  <si>
    <t>RETIREMENTS</t>
  </si>
  <si>
    <t>NWN/506804</t>
  </si>
  <si>
    <t>NWN/511111</t>
  </si>
  <si>
    <t>SALARY PAYROLL ZTFSO</t>
  </si>
  <si>
    <t>NWN/588105</t>
  </si>
  <si>
    <t>TAX ACC-FED-2019</t>
  </si>
  <si>
    <t>NWN/236029</t>
  </si>
  <si>
    <t>TAX ACC-ST-2019</t>
  </si>
  <si>
    <t>NWN/236039</t>
  </si>
  <si>
    <t>Tax - EDIT -Plant ST</t>
  </si>
  <si>
    <t>NWN/254200</t>
  </si>
  <si>
    <t>Tax - EDIT -Other ST</t>
  </si>
  <si>
    <t>NWN/254205</t>
  </si>
  <si>
    <t>Tax -EDIT-Gas Res ST</t>
  </si>
  <si>
    <t>NWN/254210</t>
  </si>
  <si>
    <t>FIN LEASE LIABILITIE</t>
  </si>
  <si>
    <t>FIN UTIL LEASE LIA</t>
  </si>
  <si>
    <t>NWN/227602</t>
  </si>
  <si>
    <t>OPERATING LEASE LIAB</t>
  </si>
  <si>
    <t>ROU UTILIT LEASE LIA</t>
  </si>
  <si>
    <t>NWN/227600</t>
  </si>
  <si>
    <t>WA ROO</t>
  </si>
  <si>
    <t>101601</t>
  </si>
  <si>
    <t>108601</t>
  </si>
  <si>
    <t>182300</t>
  </si>
  <si>
    <t>165800</t>
  </si>
  <si>
    <t>101600</t>
  </si>
  <si>
    <t>108600</t>
  </si>
  <si>
    <t>186011</t>
  </si>
  <si>
    <t>186380</t>
  </si>
  <si>
    <t>199991</t>
  </si>
  <si>
    <t>199992</t>
  </si>
  <si>
    <t>254200</t>
  </si>
  <si>
    <t>254205</t>
  </si>
  <si>
    <t>254210</t>
  </si>
  <si>
    <t>227602</t>
  </si>
  <si>
    <t>227600</t>
  </si>
  <si>
    <t>283017</t>
  </si>
  <si>
    <t>254305</t>
  </si>
  <si>
    <t>NW Natural Gas Company</t>
  </si>
  <si>
    <t>Working Capital Calculation</t>
  </si>
  <si>
    <t>WA Allocation of Working Capital</t>
  </si>
  <si>
    <t>Total OR Working Capital</t>
  </si>
  <si>
    <t>APR 2019</t>
  </si>
  <si>
    <t>MAY 2019</t>
  </si>
  <si>
    <t>JUN 2019</t>
  </si>
  <si>
    <t>N. MIST GROSS PT OFF</t>
  </si>
  <si>
    <t>NWN/101501</t>
  </si>
  <si>
    <t>N. MIST CON COMP NYC</t>
  </si>
  <si>
    <t>NWN/106001</t>
  </si>
  <si>
    <t>N. MIST SWIP</t>
  </si>
  <si>
    <t>NWN/108005</t>
  </si>
  <si>
    <t>N. MIST UTL PL DEPR</t>
  </si>
  <si>
    <t>NWN/108016</t>
  </si>
  <si>
    <t>N. MIST ACC DEPR OFF</t>
  </si>
  <si>
    <t>NWN/108501</t>
  </si>
  <si>
    <t>ST SEC DEF REG PEN I</t>
  </si>
  <si>
    <t>NWN/182305</t>
  </si>
  <si>
    <t>N. MIST ST LEASE REC</t>
  </si>
  <si>
    <t>NWN/172502</t>
  </si>
  <si>
    <t>TAX NMEP AFDUCT EQ R</t>
  </si>
  <si>
    <t>NWN/186033</t>
  </si>
  <si>
    <t>MLT FAM SCHD4 AMORT</t>
  </si>
  <si>
    <t>NWN/186381</t>
  </si>
  <si>
    <t>LEASE RECEIVABLE - L</t>
  </si>
  <si>
    <t>N. MIST LT LEASE REC</t>
  </si>
  <si>
    <t>NWN/172501</t>
  </si>
  <si>
    <t>2019 GC300 COMP COST</t>
  </si>
  <si>
    <t>NWN/186812</t>
  </si>
  <si>
    <t>2019 GC400 COMP COST</t>
  </si>
  <si>
    <t>NWN/186814</t>
  </si>
  <si>
    <t>2019 GC500 COMP COST</t>
  </si>
  <si>
    <t>NWN/186816</t>
  </si>
  <si>
    <t>2019 GC600 COMP COST</t>
  </si>
  <si>
    <t>NWN/186818</t>
  </si>
  <si>
    <t>UNAMT DEBT DISC 3.86</t>
  </si>
  <si>
    <t>NWN/181114</t>
  </si>
  <si>
    <t>UNAMT DEBT DISC 3.14</t>
  </si>
  <si>
    <t>NWN/181115</t>
  </si>
  <si>
    <t>SEC MTN'S3.869%-2049</t>
  </si>
  <si>
    <t>NWN/221114</t>
  </si>
  <si>
    <t>SEC MTN'S3.141%-2029</t>
  </si>
  <si>
    <t>NWN/221115</t>
  </si>
  <si>
    <t>ROU UTIL LEAS ST LIA</t>
  </si>
  <si>
    <t>NWN/243600</t>
  </si>
  <si>
    <t>DEF INC TAX-NMIS FED</t>
  </si>
  <si>
    <t>NWN/283041</t>
  </si>
  <si>
    <t>DEF INC TAX-NMIS STA</t>
  </si>
  <si>
    <t>NWN/283042</t>
  </si>
  <si>
    <t>DEF INC TAX-NM A FED</t>
  </si>
  <si>
    <t>NWN/283043</t>
  </si>
  <si>
    <t>NWN/283044</t>
  </si>
  <si>
    <t>N. MIST ARO</t>
  </si>
  <si>
    <t>NWN/108103</t>
  </si>
  <si>
    <t>NWN/254400</t>
  </si>
  <si>
    <t>NWN/254401</t>
  </si>
  <si>
    <t>101501</t>
  </si>
  <si>
    <t>182305</t>
  </si>
  <si>
    <t>186381</t>
  </si>
  <si>
    <t>CAPITAL</t>
  </si>
  <si>
    <t>NWN/211400</t>
  </si>
  <si>
    <t>106001</t>
  </si>
  <si>
    <t>108501</t>
  </si>
  <si>
    <t>108005</t>
  </si>
  <si>
    <t>108016</t>
  </si>
  <si>
    <t>172501</t>
  </si>
  <si>
    <t>172502</t>
  </si>
  <si>
    <t>186033</t>
  </si>
  <si>
    <t>186812</t>
  </si>
  <si>
    <t>186814</t>
  </si>
  <si>
    <t>186816</t>
  </si>
  <si>
    <t>186818</t>
  </si>
  <si>
    <t>NWN/214000</t>
  </si>
  <si>
    <t>211400</t>
  </si>
  <si>
    <t>283041</t>
  </si>
  <si>
    <t>283042</t>
  </si>
  <si>
    <t>283043</t>
  </si>
  <si>
    <t>283044</t>
  </si>
  <si>
    <t>108103</t>
  </si>
  <si>
    <t>243600</t>
  </si>
  <si>
    <t>MATERIALS - INTERMED</t>
  </si>
  <si>
    <t>NWN/501407</t>
  </si>
  <si>
    <t>TANGIBLE EXPENSE</t>
  </si>
  <si>
    <t>NWN/501435</t>
  </si>
  <si>
    <t>INTANGIBLE EXPENSE</t>
  </si>
  <si>
    <t>NWN/502130</t>
  </si>
  <si>
    <t>INT ACC- 3.86%, 2049</t>
  </si>
  <si>
    <t>NWN/237114</t>
  </si>
  <si>
    <t>INT ACC- 3.14%, 2029</t>
  </si>
  <si>
    <t>NWN/237115</t>
  </si>
  <si>
    <t>N. MIST ST DEF GAIN</t>
  </si>
  <si>
    <t>N. MIST LT DEF GAIN</t>
  </si>
  <si>
    <t>254400</t>
  </si>
  <si>
    <t>254401</t>
  </si>
  <si>
    <t>GL Account</t>
  </si>
  <si>
    <t>A/R INTERCO-WTR SR</t>
  </si>
  <si>
    <t>NWN/146012</t>
  </si>
  <si>
    <t>A/R INTERCO-WTR SRE</t>
  </si>
  <si>
    <t>NWN/146013</t>
  </si>
  <si>
    <t>2019 GC600 COMP UT C</t>
  </si>
  <si>
    <t>NWN/186820</t>
  </si>
  <si>
    <t>Livingston Tower LHI</t>
  </si>
  <si>
    <t>NWN/186044</t>
  </si>
  <si>
    <t>JUL 2019</t>
  </si>
  <si>
    <t>AUG 2019</t>
  </si>
  <si>
    <t>SEP 2019</t>
  </si>
  <si>
    <t>146012</t>
  </si>
  <si>
    <t>146013</t>
  </si>
  <si>
    <t>186820</t>
  </si>
  <si>
    <t>186044</t>
  </si>
  <si>
    <t>OCT 2019</t>
  </si>
  <si>
    <t>NOV 2019</t>
  </si>
  <si>
    <t>DEC 2019</t>
  </si>
  <si>
    <t>ACCUM DEPR UT-GAINLO</t>
  </si>
  <si>
    <t>COST OF REMOVAL</t>
  </si>
  <si>
    <t>NWN/108666</t>
  </si>
  <si>
    <t>PMT PROC CASH CLEAR</t>
  </si>
  <si>
    <t>C&amp;CE-RESTRICTED CASH</t>
  </si>
  <si>
    <t>NWN/134300</t>
  </si>
  <si>
    <t>OR COM 31 DECOUP AMR</t>
  </si>
  <si>
    <t>NWN/186266</t>
  </si>
  <si>
    <t>OR COM 3 DECOUP AMRT</t>
  </si>
  <si>
    <t>NWN/186269</t>
  </si>
  <si>
    <t>OR COM COMB AMORT</t>
  </si>
  <si>
    <t>ENG EFF DEF - HISTOR</t>
  </si>
  <si>
    <t>NWN/186317</t>
  </si>
  <si>
    <t>ENG EFF DEF - TRUEUP</t>
  </si>
  <si>
    <t>NWN/186318</t>
  </si>
  <si>
    <t>DEF ISS OPTM STU AMR</t>
  </si>
  <si>
    <t>NWN/186421</t>
  </si>
  <si>
    <t>A/R-INSURANCE RECOV</t>
  </si>
  <si>
    <t>NWN/143008</t>
  </si>
  <si>
    <t>2019 GC300 COMP AMOR</t>
  </si>
  <si>
    <t>NWN/186813</t>
  </si>
  <si>
    <t>2019 GC400 COMP AMOR</t>
  </si>
  <si>
    <t>NWN/186815</t>
  </si>
  <si>
    <t>LIVING TOWNE LHI AMO</t>
  </si>
  <si>
    <t>NWN/186045</t>
  </si>
  <si>
    <t>OFFICE PAYROLL</t>
  </si>
  <si>
    <t>NWN/500200</t>
  </si>
  <si>
    <t>MATERIALS - PACKERS</t>
  </si>
  <si>
    <t>NWN/501409</t>
  </si>
  <si>
    <t>CASING AND OTHER CRE</t>
  </si>
  <si>
    <t>NWN/502102</t>
  </si>
  <si>
    <t>MULT CO BUS TAX</t>
  </si>
  <si>
    <t>NWN/503803</t>
  </si>
  <si>
    <t>GARAGE OVERHEAD</t>
  </si>
  <si>
    <t>NWN/508200</t>
  </si>
  <si>
    <t>FIN UTIL LEAS ST LIA</t>
  </si>
  <si>
    <t>NWN/243602</t>
  </si>
  <si>
    <t>A/P YOURCAUSE</t>
  </si>
  <si>
    <t>NWN/232250</t>
  </si>
  <si>
    <t>REG LIAB-TAX-EDIT-PL</t>
  </si>
  <si>
    <t>NWN/254201</t>
  </si>
  <si>
    <t>REG LIAB-TAX-EDIT-GR</t>
  </si>
  <si>
    <t>NWN/254202</t>
  </si>
  <si>
    <t>OR REV REQ TRUE-UP</t>
  </si>
  <si>
    <t>NWN/254310</t>
  </si>
  <si>
    <t>OTHER LIAB-UNCL CAL</t>
  </si>
  <si>
    <t>NWN/242021</t>
  </si>
  <si>
    <t>DEFER NMIST EXPA CR</t>
  </si>
  <si>
    <t>NWN/254003</t>
  </si>
  <si>
    <t>NWN/254101</t>
  </si>
  <si>
    <t>NWN/254102</t>
  </si>
  <si>
    <t>WA INTERIM PER TAX A</t>
  </si>
  <si>
    <t>NWN/254121</t>
  </si>
  <si>
    <t>108666</t>
  </si>
  <si>
    <t>134300</t>
  </si>
  <si>
    <t>186266</t>
  </si>
  <si>
    <t>186269</t>
  </si>
  <si>
    <t>186317</t>
  </si>
  <si>
    <t>186318</t>
  </si>
  <si>
    <t>186421</t>
  </si>
  <si>
    <t>143008</t>
  </si>
  <si>
    <t>186813</t>
  </si>
  <si>
    <t>186815</t>
  </si>
  <si>
    <t>186045</t>
  </si>
  <si>
    <t>243602</t>
  </si>
  <si>
    <t>254201</t>
  </si>
  <si>
    <t>254202</t>
  </si>
  <si>
    <t>254310</t>
  </si>
  <si>
    <t>254003</t>
  </si>
  <si>
    <t>254101</t>
  </si>
  <si>
    <t>254102</t>
  </si>
  <si>
    <t>254121</t>
  </si>
  <si>
    <t>NWN</t>
  </si>
  <si>
    <t>DEF INC TAX - N. MIST - FED</t>
  </si>
  <si>
    <t>DEF INC TAX - N. MIST - STATE</t>
  </si>
  <si>
    <t>DEF INC TAX - N. MIST AFUDC EQUITY - FED</t>
  </si>
  <si>
    <t>DEF INC TAX - N. MIST AFUDC EQUITY - STATE</t>
  </si>
  <si>
    <t>DEFER N. MIST EXPAN CREDIT AMORT</t>
  </si>
  <si>
    <t>N. MIST ACCUM DEPR OFFSET</t>
  </si>
  <si>
    <t>N. MIST AR TEMP ACCOUNT</t>
  </si>
  <si>
    <t>N. MIST GAIN/LOSS</t>
  </si>
  <si>
    <t>N. MIST GROSS PLANT OFFSET</t>
  </si>
  <si>
    <t>N. MIST LONG TERM LEASE RECEIVABLE</t>
  </si>
  <si>
    <t>N. MIST LT DEFERRED GAIN ON SALES TYPE LEASE</t>
  </si>
  <si>
    <t>N. MIST O&amp;M DEFERRAL</t>
  </si>
  <si>
    <t>N. MIST SHORT TERM LEASE RECEIVABLE</t>
  </si>
  <si>
    <t>N. MIST ST DEFERRED GAIN ON SALES TYPE LEASE</t>
  </si>
  <si>
    <t>NORTH MIST ASSET RETIREMENT OBLIGATION (COR DEPR)</t>
  </si>
  <si>
    <t>North Mist COH Regulatory liability</t>
  </si>
  <si>
    <t>NORTH MIST CONSTRUCTN COMPLETED NOT YET CLASSIFIED</t>
  </si>
  <si>
    <t>NORTH MIST SWIP (SALVAGE VALUE)</t>
  </si>
  <si>
    <t>NORTH MIST UTILITY PLANT DEPR PROVISION</t>
  </si>
  <si>
    <t>NORTH MIST UTILITY PLANT IN SERVICE</t>
  </si>
  <si>
    <t>TAX - N. MIST AFUDC EQUITY RECOVERY</t>
  </si>
  <si>
    <t>Y</t>
  </si>
  <si>
    <t>GAS STORED - WORKING GAS FOR N. MIST</t>
  </si>
  <si>
    <t>NM</t>
  </si>
  <si>
    <t>PROP HLD/FUT USE-TRF</t>
  </si>
  <si>
    <t>NWN/105666</t>
  </si>
  <si>
    <t>NWN/121666</t>
  </si>
  <si>
    <t>CASH - FIRST INDEPEN</t>
  </si>
  <si>
    <t>NWN/131012</t>
  </si>
  <si>
    <t>CASH - AMERITRADE</t>
  </si>
  <si>
    <t>NWN/131032</t>
  </si>
  <si>
    <t>CASH - WELLS - WORKE</t>
  </si>
  <si>
    <t>NWN/131053</t>
  </si>
  <si>
    <t>NWN/131061</t>
  </si>
  <si>
    <t>NWN/131070</t>
  </si>
  <si>
    <t>CASH - MANUAL CHECKS</t>
  </si>
  <si>
    <t>NWN/131099</t>
  </si>
  <si>
    <t>CASH-WFB GILL CONCEN</t>
  </si>
  <si>
    <t>NWN/131401</t>
  </si>
  <si>
    <t>COLLATERAL CALLS</t>
  </si>
  <si>
    <t>NWN/134100</t>
  </si>
  <si>
    <t>WORKING FUNDS - ALBA</t>
  </si>
  <si>
    <t>NWN/135101</t>
  </si>
  <si>
    <t>WKING FUNDS - ASTORI</t>
  </si>
  <si>
    <t>NWN/135102</t>
  </si>
  <si>
    <t>WORKING FUNDS - CES</t>
  </si>
  <si>
    <t>NWN/135104</t>
  </si>
  <si>
    <t>WORKING FUNDS - THE</t>
  </si>
  <si>
    <t>NWN/135106</t>
  </si>
  <si>
    <t>WORKING FUNDS - EUGE</t>
  </si>
  <si>
    <t>NWN/135108</t>
  </si>
  <si>
    <t>WORKING FUNDS - GAS</t>
  </si>
  <si>
    <t>NWN/135109</t>
  </si>
  <si>
    <t>WORKING FUNDS - GEN</t>
  </si>
  <si>
    <t>NWN/135111</t>
  </si>
  <si>
    <t>WORKING FUNDS - LINC</t>
  </si>
  <si>
    <t>NWN/135113</t>
  </si>
  <si>
    <t>WORKING FUNDS - MARK</t>
  </si>
  <si>
    <t>NWN/135114</t>
  </si>
  <si>
    <t>WORKING FUNDS - SALE</t>
  </si>
  <si>
    <t>NWN/135117</t>
  </si>
  <si>
    <t>WORKING FUNDS - TUAL</t>
  </si>
  <si>
    <t>NWN/135118</t>
  </si>
  <si>
    <t>WORKING FUNDS - SAFE</t>
  </si>
  <si>
    <t>NWN/135125</t>
  </si>
  <si>
    <t>WORKING FUNDS - S. C</t>
  </si>
  <si>
    <t>NWN/135131</t>
  </si>
  <si>
    <t>WORKING FUNDS COOS B</t>
  </si>
  <si>
    <t>NWN/135136</t>
  </si>
  <si>
    <t>OTHER A/R-ORDER 636</t>
  </si>
  <si>
    <t>NWN/142106</t>
  </si>
  <si>
    <t>ACCOUNTS REC-DAMAGES</t>
  </si>
  <si>
    <t>NWN/143003</t>
  </si>
  <si>
    <t>A/R-401K OVERFUNDIN</t>
  </si>
  <si>
    <t>NWN/143007</t>
  </si>
  <si>
    <t>A/R TRI-MET REIMBURS</t>
  </si>
  <si>
    <t>NWN/143010</t>
  </si>
  <si>
    <t>AR CASH RECEIVED NOT</t>
  </si>
  <si>
    <t>A/R-PYMT PROCESSING</t>
  </si>
  <si>
    <t>NWN/143018</t>
  </si>
  <si>
    <t>A/R - MISC RECEIVAB</t>
  </si>
  <si>
    <t>CONVERSION A/R BALAN</t>
  </si>
  <si>
    <t>NWN/143666</t>
  </si>
  <si>
    <t>INT &amp; DIV REC-COM PA</t>
  </si>
  <si>
    <t>NWN/171002</t>
  </si>
  <si>
    <t>RENT REC-UTIL PROP</t>
  </si>
  <si>
    <t>NWN/172001</t>
  </si>
  <si>
    <t>RENT REC-NON-UTIL PR</t>
  </si>
  <si>
    <t>NWN/172002</t>
  </si>
  <si>
    <t>INT RATE LOSS ST REG</t>
  </si>
  <si>
    <t>NWN/192643</t>
  </si>
  <si>
    <t>UNDRGRD STG - INTRST</t>
  </si>
  <si>
    <t>Virtual Strg-J.Aron</t>
  </si>
  <si>
    <t>NWN/164038</t>
  </si>
  <si>
    <t>AECO GAS STORAGE (NI</t>
  </si>
  <si>
    <t>NWN/164040</t>
  </si>
  <si>
    <t>CNG COMPRESSORS</t>
  </si>
  <si>
    <t>NWN/154002</t>
  </si>
  <si>
    <t>INVENTORY DEFAULT OF</t>
  </si>
  <si>
    <t>NWN/154009</t>
  </si>
  <si>
    <t>MAT &amp; SUP - EXEC POS</t>
  </si>
  <si>
    <t>NWN/154013</t>
  </si>
  <si>
    <t>MAT &amp; SUPPLIES-FUEL</t>
  </si>
  <si>
    <t>NWN/154015</t>
  </si>
  <si>
    <t>INVENTORY-PRE TEST P</t>
  </si>
  <si>
    <t>NWN/154025</t>
  </si>
  <si>
    <t>DEMO APPL-LINC CITY</t>
  </si>
  <si>
    <t>NWN/154042</t>
  </si>
  <si>
    <t>DEMO APPL-ASTORIA</t>
  </si>
  <si>
    <t>NWN/154048</t>
  </si>
  <si>
    <t>STORES EXP-UNDIST</t>
  </si>
  <si>
    <t>NWN/163001</t>
  </si>
  <si>
    <t>GAS RESERVES</t>
  </si>
  <si>
    <t>CUR POR-INV GAS RES</t>
  </si>
  <si>
    <t>NWN/166001</t>
  </si>
  <si>
    <t>INCOME TAXES RECEIVA</t>
  </si>
  <si>
    <t>NWN/143999</t>
  </si>
  <si>
    <t>DEFERRED INCOME TAXE</t>
  </si>
  <si>
    <t>CURR DEF TAX - FEDER</t>
  </si>
  <si>
    <t>NWN/190100</t>
  </si>
  <si>
    <t>CURR DEF TAX - STATE</t>
  </si>
  <si>
    <t>NWN/190102</t>
  </si>
  <si>
    <t>PREPMTS-A/P INVOICES</t>
  </si>
  <si>
    <t>NWN/165001</t>
  </si>
  <si>
    <t>PREPMTS-PENSION CONT</t>
  </si>
  <si>
    <t>NWN/165075</t>
  </si>
  <si>
    <t>PREPMTS-DIR RTMT BEN</t>
  </si>
  <si>
    <t>NWN/165101</t>
  </si>
  <si>
    <t>PREPAID CONSV CREDIT</t>
  </si>
  <si>
    <t>NWN/165404</t>
  </si>
  <si>
    <t>INVESTMENT IN VANC L</t>
  </si>
  <si>
    <t>NWN/174002</t>
  </si>
  <si>
    <t>NON-REG AIRCRAFT-LSE</t>
  </si>
  <si>
    <t>NWN/174004</t>
  </si>
  <si>
    <t>DEF INC TAX-N UTIL-A</t>
  </si>
  <si>
    <t>NWN/174006</t>
  </si>
  <si>
    <t>BANK OF THE WEST ADA</t>
  </si>
  <si>
    <t>NWN/136201</t>
  </si>
  <si>
    <t>BANK OF THE WEST - M</t>
  </si>
  <si>
    <t>NWN/136205</t>
  </si>
  <si>
    <t>A/R INTERCO - NWNGR</t>
  </si>
  <si>
    <t>NWN/146017</t>
  </si>
  <si>
    <t>A/R INTERCO - NWEC</t>
  </si>
  <si>
    <t>NWN/146030</t>
  </si>
  <si>
    <t>INVEST IN GRS</t>
  </si>
  <si>
    <t>NWN/123401</t>
  </si>
  <si>
    <t>INVEST - NWN GAS STO</t>
  </si>
  <si>
    <t>NWN/123420</t>
  </si>
  <si>
    <t>ROU UTIL LS ASS-250</t>
  </si>
  <si>
    <t>NWN/101602</t>
  </si>
  <si>
    <t>ROU UTIL LEASA/D-250</t>
  </si>
  <si>
    <t>NWN/108602</t>
  </si>
  <si>
    <t>INVEST - GAS RESERVE</t>
  </si>
  <si>
    <t>NWN/124045</t>
  </si>
  <si>
    <t>AMORT OF GAS RESERVE</t>
  </si>
  <si>
    <t>NWN/124046</t>
  </si>
  <si>
    <t>UNAMTZD PFD PRM 4.11</t>
  </si>
  <si>
    <t>NWN/189014</t>
  </si>
  <si>
    <t>FAS133 LT RG LS INT</t>
  </si>
  <si>
    <t>NWN/192633</t>
  </si>
  <si>
    <t>ENVIR INV-EAST PGM</t>
  </si>
  <si>
    <t>NWN/186156</t>
  </si>
  <si>
    <t>OTHER DEF-ACCRUALS</t>
  </si>
  <si>
    <t>NWN/186260</t>
  </si>
  <si>
    <t>PENSION CURRENT PORT</t>
  </si>
  <si>
    <t>NWN/186410</t>
  </si>
  <si>
    <t>OR-Carry Cst Gas Inv</t>
  </si>
  <si>
    <t>NWN/191030</t>
  </si>
  <si>
    <t>AMORT-Work Gas Inv O</t>
  </si>
  <si>
    <t>NWN/191031</t>
  </si>
  <si>
    <t>POST CARRY WELLS-ACC</t>
  </si>
  <si>
    <t>NWN/191405</t>
  </si>
  <si>
    <t>WA DEMAND COLL</t>
  </si>
  <si>
    <t>NWN/191432</t>
  </si>
  <si>
    <t>ENC COST OF CAP ALLO</t>
  </si>
  <si>
    <t>NWN/191440</t>
  </si>
  <si>
    <t>Amort-Encana Cost of</t>
  </si>
  <si>
    <t>NWN/191441</t>
  </si>
  <si>
    <t>NWN/191442</t>
  </si>
  <si>
    <t>RSV - PGA DEFERRALS</t>
  </si>
  <si>
    <t>NWN/191445</t>
  </si>
  <si>
    <t>RSV - POST CARRY WEL</t>
  </si>
  <si>
    <t>NWN/191446</t>
  </si>
  <si>
    <t>250 TAYLOR LEASE DEF</t>
  </si>
  <si>
    <t>NWN/186225</t>
  </si>
  <si>
    <t>OR CAT DEFERRAL</t>
  </si>
  <si>
    <t>NWN/186227</t>
  </si>
  <si>
    <t>AMORT ORE TAX KICKER</t>
  </si>
  <si>
    <t>NWN/186259</t>
  </si>
  <si>
    <t>AMORT COOS BAY DEFER</t>
  </si>
  <si>
    <t>NWN/186267</t>
  </si>
  <si>
    <t>AMORT EARN TEST ADJ</t>
  </si>
  <si>
    <t>NWN/186279</t>
  </si>
  <si>
    <t>INS AND DAMAGE RES</t>
  </si>
  <si>
    <t>NWN/186290</t>
  </si>
  <si>
    <t>IMP REFUND AMORT</t>
  </si>
  <si>
    <t>NWN/186292</t>
  </si>
  <si>
    <t>MARGIN SHARING</t>
  </si>
  <si>
    <t>NWN/186301</t>
  </si>
  <si>
    <t>MARGIN SHARING - WA</t>
  </si>
  <si>
    <t>NWN/186302</t>
  </si>
  <si>
    <t>SMART ENERGY AMORT</t>
  </si>
  <si>
    <t>NWN/186306</t>
  </si>
  <si>
    <t>AMORT OR AMR</t>
  </si>
  <si>
    <t>NWN/186307</t>
  </si>
  <si>
    <t>DEFER OR AMR</t>
  </si>
  <si>
    <t>NWN/186308</t>
  </si>
  <si>
    <t>RESERVE AMR DEFER</t>
  </si>
  <si>
    <t>NWN/186309</t>
  </si>
  <si>
    <t>Y2K WASH SHARE DIREC</t>
  </si>
  <si>
    <t>NWN/186350</t>
  </si>
  <si>
    <t>Y2K - WASH SHARE CON</t>
  </si>
  <si>
    <t>NWN/186351</t>
  </si>
  <si>
    <t>ALBANY DFD GAIN - OR</t>
  </si>
  <si>
    <t>NWN/186360</t>
  </si>
  <si>
    <t>DEFER LOSS - SO CNTR</t>
  </si>
  <si>
    <t>NWN/186361</t>
  </si>
  <si>
    <t>ALBANY DFD GAIN - WA</t>
  </si>
  <si>
    <t>NWN/186365</t>
  </si>
  <si>
    <t>SURCHARGE SEN BILL 4</t>
  </si>
  <si>
    <t>NWN/186400</t>
  </si>
  <si>
    <t>NWN/186401</t>
  </si>
  <si>
    <t>OR COVID19 UNCOL DEF</t>
  </si>
  <si>
    <t>NWN/186430</t>
  </si>
  <si>
    <t>OR COVID19 OTHER DEF</t>
  </si>
  <si>
    <t>NWN/186432</t>
  </si>
  <si>
    <t>WA COVID19 UNCOL DEF</t>
  </si>
  <si>
    <t>NWN/186434</t>
  </si>
  <si>
    <t>WA COVID19 OTHER DEF</t>
  </si>
  <si>
    <t>NWN/186436</t>
  </si>
  <si>
    <t>OR COVID UNCOL DEF R</t>
  </si>
  <si>
    <t>NWN/186438</t>
  </si>
  <si>
    <t>OR COVID OTHER DEF R</t>
  </si>
  <si>
    <t>NWN/186439</t>
  </si>
  <si>
    <t>WA COVID UNCOL DEF R</t>
  </si>
  <si>
    <t>NWN/186440</t>
  </si>
  <si>
    <t>WA COVID OTHER DEF R</t>
  </si>
  <si>
    <t>NWN/186441</t>
  </si>
  <si>
    <t>STOCK INV-CECC MEMB</t>
  </si>
  <si>
    <t>NWN/124005</t>
  </si>
  <si>
    <t>INITIAL INVESTMENT</t>
  </si>
  <si>
    <t>NWN/124050</t>
  </si>
  <si>
    <t>N/R - LONG TERM</t>
  </si>
  <si>
    <t>NWN/124099</t>
  </si>
  <si>
    <t>CSV DIR BP LIFE INS</t>
  </si>
  <si>
    <t>NWN/124105</t>
  </si>
  <si>
    <t>CLOUD UTIL PLANT INS</t>
  </si>
  <si>
    <t>NWN/101003</t>
  </si>
  <si>
    <t>CLOUD UTL PL DEPR</t>
  </si>
  <si>
    <t>NWN/108018</t>
  </si>
  <si>
    <t>PREPMTS-PENSION EXPE</t>
  </si>
  <si>
    <t>NWN/165076</t>
  </si>
  <si>
    <t>SUSPENSE-BLANKET PO</t>
  </si>
  <si>
    <t>NWN/199990</t>
  </si>
  <si>
    <t>5-ORDERS</t>
  </si>
  <si>
    <t>NWN/199996</t>
  </si>
  <si>
    <t>PURCHASING VARIANCE</t>
  </si>
  <si>
    <t>NWN/163005</t>
  </si>
  <si>
    <t>PRELIM SURV-GILL RAN</t>
  </si>
  <si>
    <t>NWN/183003</t>
  </si>
  <si>
    <t>PRELIM SURVEY BANDON</t>
  </si>
  <si>
    <t>NWN/183005</t>
  </si>
  <si>
    <t>PRELIM SURVEY ENCANA</t>
  </si>
  <si>
    <t>NWN/183006</t>
  </si>
  <si>
    <t>CLEARING - MC TAX RE</t>
  </si>
  <si>
    <t>NWN/184200</t>
  </si>
  <si>
    <t>MCBIT SB408</t>
  </si>
  <si>
    <t>NWN/184300</t>
  </si>
  <si>
    <t>MCBIT SB408 RESERVE</t>
  </si>
  <si>
    <t>NWN/184301</t>
  </si>
  <si>
    <t>AR CASH CLEARING</t>
  </si>
  <si>
    <t>NWN/184400</t>
  </si>
  <si>
    <t>THE DALLES LEASEHOLD</t>
  </si>
  <si>
    <t>NWN/186001</t>
  </si>
  <si>
    <t>OPS LEASEHOLD IMPR</t>
  </si>
  <si>
    <t>NWN/186002</t>
  </si>
  <si>
    <t>AMT - THE DALLES LSE</t>
  </si>
  <si>
    <t>NWN/186003</t>
  </si>
  <si>
    <t>AMORT-OPS-LEASEHOLD</t>
  </si>
  <si>
    <t>NWN/186004</t>
  </si>
  <si>
    <t>AMORT - VANCOUVER LE</t>
  </si>
  <si>
    <t>NWN/186009</t>
  </si>
  <si>
    <t>NWN/186012</t>
  </si>
  <si>
    <t>AMORT - ALBANY LEASE</t>
  </si>
  <si>
    <t>NWN/186013</t>
  </si>
  <si>
    <t>COOS BAY LEASEHOLD I</t>
  </si>
  <si>
    <t>NWN/186017</t>
  </si>
  <si>
    <t>AMORT - COOS BAY LEA</t>
  </si>
  <si>
    <t>NWN/186018</t>
  </si>
  <si>
    <t>AMT-LH 250 Taylor HQ</t>
  </si>
  <si>
    <t>NWN/186022</t>
  </si>
  <si>
    <t>VANC LEASE NE 112TH</t>
  </si>
  <si>
    <t>NWN/186024</t>
  </si>
  <si>
    <t>AMORT - VANC LEASE N</t>
  </si>
  <si>
    <t>NWN/186025</t>
  </si>
  <si>
    <t>ONE NECK BEND LHI</t>
  </si>
  <si>
    <t>NWN/186046</t>
  </si>
  <si>
    <t>A/P INTERCO-NWN</t>
  </si>
  <si>
    <t>NWN/234400</t>
  </si>
  <si>
    <t>A/P INTERCO-GRS</t>
  </si>
  <si>
    <t>A/P INTERCO-NWNEN</t>
  </si>
  <si>
    <t>NWN/234405</t>
  </si>
  <si>
    <t>APIC - UNEARNED COMP</t>
  </si>
  <si>
    <t>NWN/207011</t>
  </si>
  <si>
    <t>OCI-CASH FLOW HEDGES</t>
  </si>
  <si>
    <t>NWN/218004</t>
  </si>
  <si>
    <t>INCENTIVE</t>
  </si>
  <si>
    <t>NWN/401500</t>
  </si>
  <si>
    <t>AGENCY FEES</t>
  </si>
  <si>
    <t>NWN/401700</t>
  </si>
  <si>
    <t>GAIN ON SALE OF PROP</t>
  </si>
  <si>
    <t>NWN/417000</t>
  </si>
  <si>
    <t>UNREALIZED GAIN/LOSS</t>
  </si>
  <si>
    <t>NWN/422000</t>
  </si>
  <si>
    <t>BU - OFC DBL TIME</t>
  </si>
  <si>
    <t>NWN/500201</t>
  </si>
  <si>
    <t>BU - OFC REGULAR</t>
  </si>
  <si>
    <t>NWN/500205</t>
  </si>
  <si>
    <t>BU - OFC OT</t>
  </si>
  <si>
    <t>NWN/500206</t>
  </si>
  <si>
    <t>LEAD PAY</t>
  </si>
  <si>
    <t>NWN/500302</t>
  </si>
  <si>
    <t>SWING/GRAVE</t>
  </si>
  <si>
    <t>NWN/500303</t>
  </si>
  <si>
    <t>HIGH PAY</t>
  </si>
  <si>
    <t>NWN/500304</t>
  </si>
  <si>
    <t>HAZARD PAY</t>
  </si>
  <si>
    <t>NWN/500308</t>
  </si>
  <si>
    <t>CONS - COMPANY LABOR</t>
  </si>
  <si>
    <t>NWN/500380</t>
  </si>
  <si>
    <t>OFFICE BONUS PAYROLL</t>
  </si>
  <si>
    <t>NWN/500600</t>
  </si>
  <si>
    <t>VS&amp;H - NBU/ BU OFFC</t>
  </si>
  <si>
    <t>NWN/500905</t>
  </si>
  <si>
    <t>COH RATE 1</t>
  </si>
  <si>
    <t>NWN/501004</t>
  </si>
  <si>
    <t>COH RATE 3</t>
  </si>
  <si>
    <t>NWN/501006</t>
  </si>
  <si>
    <t>COH RATE 4</t>
  </si>
  <si>
    <t>NWN/501007</t>
  </si>
  <si>
    <t>COH RATE 5</t>
  </si>
  <si>
    <t>NWN/501008</t>
  </si>
  <si>
    <t>COH RATE 6</t>
  </si>
  <si>
    <t>NWN/501009</t>
  </si>
  <si>
    <t>MATERIALS - CEMENT</t>
  </si>
  <si>
    <t>NWN/501405</t>
  </si>
  <si>
    <t>MATERIALS - CONDUCTO</t>
  </si>
  <si>
    <t>NWN/501406</t>
  </si>
  <si>
    <t>NWN/501410</t>
  </si>
  <si>
    <t>MATERIALS - WELL HEA</t>
  </si>
  <si>
    <t>NWN/501413</t>
  </si>
  <si>
    <t>CALORIMETER</t>
  </si>
  <si>
    <t>NWN/501417</t>
  </si>
  <si>
    <t>FIRST AID EQUIPMENT</t>
  </si>
  <si>
    <t>NWN/501423</t>
  </si>
  <si>
    <t>BITS</t>
  </si>
  <si>
    <t>NWN/501471</t>
  </si>
  <si>
    <t>TRANS - CARGO EQ TRL</t>
  </si>
  <si>
    <t>NWN/501602</t>
  </si>
  <si>
    <t>TRANS - H D TRUCKS</t>
  </si>
  <si>
    <t>NWN/501603</t>
  </si>
  <si>
    <t>TRANS - LT D VEHICLE</t>
  </si>
  <si>
    <t>NWN/501604</t>
  </si>
  <si>
    <t>TRANS - M D TRUCKS</t>
  </si>
  <si>
    <t>NWN/501605</t>
  </si>
  <si>
    <t>TRANS -POLY TRLRS</t>
  </si>
  <si>
    <t>NWN/501606</t>
  </si>
  <si>
    <t>TRANS -OTHER TRLRS</t>
  </si>
  <si>
    <t>NWN/501607</t>
  </si>
  <si>
    <t>EQ - COMP/GEN/WELDER</t>
  </si>
  <si>
    <t>NWN/501701</t>
  </si>
  <si>
    <t>EQ - MATL HAND FORKL</t>
  </si>
  <si>
    <t>NWN/501702</t>
  </si>
  <si>
    <t>EQ - EXCAV LDR/BACK</t>
  </si>
  <si>
    <t>NWN/501703</t>
  </si>
  <si>
    <t>EQ - EXCAV, H D</t>
  </si>
  <si>
    <t>NWN/501704</t>
  </si>
  <si>
    <t>EQ - MINE AND TUNNEL</t>
  </si>
  <si>
    <t>NWN/501705</t>
  </si>
  <si>
    <t>EQ - NAT GAS COMPRES</t>
  </si>
  <si>
    <t>NWN/501720</t>
  </si>
  <si>
    <t>EQUIP - ELECTRICAL S</t>
  </si>
  <si>
    <t>NWN/501740</t>
  </si>
  <si>
    <t>CASED HOLE LOGGING</t>
  </si>
  <si>
    <t>NWN/502101</t>
  </si>
  <si>
    <t>CEMENTING SERVICES</t>
  </si>
  <si>
    <t>NWN/502103</t>
  </si>
  <si>
    <t>MUD &amp; CHEMICALS</t>
  </si>
  <si>
    <t>NWN/502109</t>
  </si>
  <si>
    <t>MUD LOGGING</t>
  </si>
  <si>
    <t>NWN/502110</t>
  </si>
  <si>
    <t>BID SERVICE WORK</t>
  </si>
  <si>
    <t>NWN/502120</t>
  </si>
  <si>
    <t>CATHODIC PROTECTION</t>
  </si>
  <si>
    <t>NWN/502123</t>
  </si>
  <si>
    <t>SECURITY SERVICES</t>
  </si>
  <si>
    <t>NWN/502124</t>
  </si>
  <si>
    <t>T&amp;M MAIN WORK</t>
  </si>
  <si>
    <t>NWN/502128</t>
  </si>
  <si>
    <t>RADIO REPAIRS</t>
  </si>
  <si>
    <t>NWN/502131</t>
  </si>
  <si>
    <t>COMPRESSOR BLDG</t>
  </si>
  <si>
    <t>NWN/502166</t>
  </si>
  <si>
    <t>BLDG REMODELING</t>
  </si>
  <si>
    <t>NWN/502167</t>
  </si>
  <si>
    <t>METERING EQUIP INSTA</t>
  </si>
  <si>
    <t>NWN/502181</t>
  </si>
  <si>
    <t>FUEL WATER &amp; POWER</t>
  </si>
  <si>
    <t>NWN/502182</t>
  </si>
  <si>
    <t>CONSULTING</t>
  </si>
  <si>
    <t>NWN/502190</t>
  </si>
  <si>
    <t>IS DEPT SPEC PROJECT</t>
  </si>
  <si>
    <t>NWN/502192</t>
  </si>
  <si>
    <t>BENEFITS - STORAGE</t>
  </si>
  <si>
    <t>NWN/502206</t>
  </si>
  <si>
    <t>ROYALTIES</t>
  </si>
  <si>
    <t>NWN/502301</t>
  </si>
  <si>
    <t>LEASE BONUS</t>
  </si>
  <si>
    <t>NWN/502350</t>
  </si>
  <si>
    <t>INC TAX-FED NONOP-AI</t>
  </si>
  <si>
    <t>NWN/503810</t>
  </si>
  <si>
    <t>DEFD NONOP TAX-FED-A</t>
  </si>
  <si>
    <t>NWN/503823</t>
  </si>
  <si>
    <t>DEFD FED SB 408</t>
  </si>
  <si>
    <t>NWN/503833</t>
  </si>
  <si>
    <t>DEFD OR SB 408</t>
  </si>
  <si>
    <t>NWN/503834</t>
  </si>
  <si>
    <t>DEFD CALIFORNIA TAX</t>
  </si>
  <si>
    <t>NWN/503835</t>
  </si>
  <si>
    <t>CONS PERMITS - SPCL</t>
  </si>
  <si>
    <t>NWN/506250</t>
  </si>
  <si>
    <t>PLANT W/O'S - RES OR</t>
  </si>
  <si>
    <t>NWN/506803</t>
  </si>
  <si>
    <t>PLANT W/O'S - COM OR</t>
  </si>
  <si>
    <t>NWN/506806</t>
  </si>
  <si>
    <t>ETHANOL FUEL</t>
  </si>
  <si>
    <t>NWN/506900</t>
  </si>
  <si>
    <t>CAPITAL CONTRIBUTION</t>
  </si>
  <si>
    <t>NWN/507600</t>
  </si>
  <si>
    <t xml:space="preserve"> LOSS ON DISP OF PRO</t>
  </si>
  <si>
    <t>NWN/508500</t>
  </si>
  <si>
    <t>COST OF GAS CONS</t>
  </si>
  <si>
    <t>NWN/540250</t>
  </si>
  <si>
    <t>IMBALANCE</t>
  </si>
  <si>
    <t>NWN/540500</t>
  </si>
  <si>
    <t>HRLY - REGULAR ZTFSO</t>
  </si>
  <si>
    <t>NWN/588305</t>
  </si>
  <si>
    <t>PLANT CONVERSION</t>
  </si>
  <si>
    <t>NWN/599666</t>
  </si>
  <si>
    <t>UNAMT DEBT DIS 6.50%</t>
  </si>
  <si>
    <t>NWN/181067</t>
  </si>
  <si>
    <t>UNAMT DEBT DIS 8.26%</t>
  </si>
  <si>
    <t>NWN/181072</t>
  </si>
  <si>
    <t>NWN/181078</t>
  </si>
  <si>
    <t>UNAMT DEBT DIS 7.45%</t>
  </si>
  <si>
    <t>NWN/181089</t>
  </si>
  <si>
    <t>UNAMT DEBT DISC 6.05</t>
  </si>
  <si>
    <t>NWN/181091</t>
  </si>
  <si>
    <t>UNAMT DEBT DIS 7.13%</t>
  </si>
  <si>
    <t>NWN/181093</t>
  </si>
  <si>
    <t>UNAMT DEBT DIS 4.11%</t>
  </si>
  <si>
    <t>NWN/181098</t>
  </si>
  <si>
    <t>UNAMT DEBT DISC 4.70</t>
  </si>
  <si>
    <t>NWN/181099</t>
  </si>
  <si>
    <t>UNAMT DEBT DISC 5.15</t>
  </si>
  <si>
    <t>NWN/181101</t>
  </si>
  <si>
    <t>UNAMT DEBT DISC 3.95</t>
  </si>
  <si>
    <t>NWN/181103</t>
  </si>
  <si>
    <t>NWN/181108</t>
  </si>
  <si>
    <t>UNAMT DEBT DISC X.XX</t>
  </si>
  <si>
    <t>NWN/181116</t>
  </si>
  <si>
    <t>SEC MTN'S 6.5%-2008,</t>
  </si>
  <si>
    <t>NWN/221067</t>
  </si>
  <si>
    <t>SEC MTN'S 6.80%-2007</t>
  </si>
  <si>
    <t>NWN/221077</t>
  </si>
  <si>
    <t>SEC MTN'S 7.00%-2017</t>
  </si>
  <si>
    <t>NWN/221078</t>
  </si>
  <si>
    <t>SEC MTN'S 7.45%-2010</t>
  </si>
  <si>
    <t>NWN/221089</t>
  </si>
  <si>
    <t>SEC MTN'S 6.665% -20</t>
  </si>
  <si>
    <t>NWN/221091</t>
  </si>
  <si>
    <t>SEC MTN'S 7.13% - 20</t>
  </si>
  <si>
    <t>NWN/221093</t>
  </si>
  <si>
    <t>SEC MTN'S 4.11%-2010</t>
  </si>
  <si>
    <t>NWN/221098</t>
  </si>
  <si>
    <t>SEC MTN'S 5.15%-2016</t>
  </si>
  <si>
    <t>NWN/221101</t>
  </si>
  <si>
    <t>SEC MTN'S 3.95%-2014</t>
  </si>
  <si>
    <t>NWN/221103</t>
  </si>
  <si>
    <t>SEC MTN'SX.XXX%-20XX</t>
  </si>
  <si>
    <t>NWN/221116</t>
  </si>
  <si>
    <t>N/P BANK LOAN-BI LAT</t>
  </si>
  <si>
    <t>NWN/231004</t>
  </si>
  <si>
    <t>A/P JV INVOICES 2007</t>
  </si>
  <si>
    <t>NWN/232011</t>
  </si>
  <si>
    <t>ITEMS INVOICED - NOT</t>
  </si>
  <si>
    <t>NWN/232013</t>
  </si>
  <si>
    <t>A/P KNIGHT CANCER</t>
  </si>
  <si>
    <t>NWN/232224</t>
  </si>
  <si>
    <t>A/P GAS PAC</t>
  </si>
  <si>
    <t>NWN/232229</t>
  </si>
  <si>
    <t>A/P GAS TRANS PURCHA</t>
  </si>
  <si>
    <t>NWN/232234</t>
  </si>
  <si>
    <t>GAS PAYABLE - TEN</t>
  </si>
  <si>
    <t>NWN/232240</t>
  </si>
  <si>
    <t>CONVERSION A/P BAL</t>
  </si>
  <si>
    <t>NWN/232666</t>
  </si>
  <si>
    <t>TX COL PAY-OR CNG TA</t>
  </si>
  <si>
    <t>NWN/241030</t>
  </si>
  <si>
    <t>OR CAT</t>
  </si>
  <si>
    <t>NWN/236017</t>
  </si>
  <si>
    <t>TAX ACC-FED-INTEREST</t>
  </si>
  <si>
    <t>NWN/236018</t>
  </si>
  <si>
    <t>TAX ACC-ST-INTEREST</t>
  </si>
  <si>
    <t>NWN/236019</t>
  </si>
  <si>
    <t>TAX ACC-FED-2010</t>
  </si>
  <si>
    <t>NWN/236020</t>
  </si>
  <si>
    <t>TAX ACC-FED-2011</t>
  </si>
  <si>
    <t>NWN/236021</t>
  </si>
  <si>
    <t>TAX ACC-FED-2012</t>
  </si>
  <si>
    <t>NWN/236022</t>
  </si>
  <si>
    <t>TAX ACC-FED-2013</t>
  </si>
  <si>
    <t>NWN/236023</t>
  </si>
  <si>
    <t>TAX ACC-FED-2014</t>
  </si>
  <si>
    <t>NWN/236024</t>
  </si>
  <si>
    <t>TAX ACC-FED-2015</t>
  </si>
  <si>
    <t>NWN/236025</t>
  </si>
  <si>
    <t>TAX ACC-FED-2016</t>
  </si>
  <si>
    <t>NWN/236026</t>
  </si>
  <si>
    <t>TAX ACC-ST-2010</t>
  </si>
  <si>
    <t>NWN/236030</t>
  </si>
  <si>
    <t>TAX ACC-ST-2011</t>
  </si>
  <si>
    <t>NWN/236031</t>
  </si>
  <si>
    <t>TAX ACC-ST-2012</t>
  </si>
  <si>
    <t>NWN/236032</t>
  </si>
  <si>
    <t>TAX ACC-ST-2013</t>
  </si>
  <si>
    <t>NWN/236033</t>
  </si>
  <si>
    <t>TAX ACC-ST-2014</t>
  </si>
  <si>
    <t>NWN/236034</t>
  </si>
  <si>
    <t>TAX ACC-ST-2015</t>
  </si>
  <si>
    <t>NWN/236035</t>
  </si>
  <si>
    <t>TAX ACC-ST-2016</t>
  </si>
  <si>
    <t>NWN/236036</t>
  </si>
  <si>
    <t>TAX ACC-CA-2012</t>
  </si>
  <si>
    <t>NWN/236082</t>
  </si>
  <si>
    <t>TAX ACC-CA-2013</t>
  </si>
  <si>
    <t>NWN/236083</t>
  </si>
  <si>
    <t>TAX ACC-CA-2014</t>
  </si>
  <si>
    <t>NWN/236084</t>
  </si>
  <si>
    <t>TAX ACC-CA-2015</t>
  </si>
  <si>
    <t>NWN/236085</t>
  </si>
  <si>
    <t>TAX ACC-CA-2016</t>
  </si>
  <si>
    <t>NWN/236086</t>
  </si>
  <si>
    <t>INT ACC-6.5% NOTES-2</t>
  </si>
  <si>
    <t>NWN/237067</t>
  </si>
  <si>
    <t>INT ACC-7.45% NOTE</t>
  </si>
  <si>
    <t>NWN/237089</t>
  </si>
  <si>
    <t>INT ACC-6.665% NOTE</t>
  </si>
  <si>
    <t>NWN/237091</t>
  </si>
  <si>
    <t>INT ACC-7.13% NOTE</t>
  </si>
  <si>
    <t>NWN/237093</t>
  </si>
  <si>
    <t>INT ACC-4.1% NOTE</t>
  </si>
  <si>
    <t>NWN/237098</t>
  </si>
  <si>
    <t>ACCRUED INT PAY</t>
  </si>
  <si>
    <t>NWN/237401</t>
  </si>
  <si>
    <t>ACCRUED INT PAY BI L</t>
  </si>
  <si>
    <t>NWN/237402</t>
  </si>
  <si>
    <t>EARNINGS TEST ADJUST</t>
  </si>
  <si>
    <t>NWN/254303</t>
  </si>
  <si>
    <t>PROP GAIN REFUND-OR</t>
  </si>
  <si>
    <t>PROP GAIN REFUND-WA</t>
  </si>
  <si>
    <t>NWN/254307</t>
  </si>
  <si>
    <t>Reg. Liab - SIP COS</t>
  </si>
  <si>
    <t>NWN/254308</t>
  </si>
  <si>
    <t>SIP Cost Amort</t>
  </si>
  <si>
    <t>NWN/254309</t>
  </si>
  <si>
    <t>PROP SALE REFUNDS-OR</t>
  </si>
  <si>
    <t>NWN/254315</t>
  </si>
  <si>
    <t>PROP SALE REFUNDS-WA</t>
  </si>
  <si>
    <t>NWN/254317</t>
  </si>
  <si>
    <t>ST REG INT RATE LOSS</t>
  </si>
  <si>
    <t>NWN/254643</t>
  </si>
  <si>
    <t>FAS133 S.T. REG GNS</t>
  </si>
  <si>
    <t>NWN/196640</t>
  </si>
  <si>
    <t>NWN/196645</t>
  </si>
  <si>
    <t>NWN/196647</t>
  </si>
  <si>
    <t>PHY OPTIONS ST LOSS</t>
  </si>
  <si>
    <t>NWN/262647</t>
  </si>
  <si>
    <t>RETENTION - GENERAL</t>
  </si>
  <si>
    <t>NWN/235013</t>
  </si>
  <si>
    <t>CUST PREPAY-EDF TRAD</t>
  </si>
  <si>
    <t>NWN/252040</t>
  </si>
  <si>
    <t>FRAN TAX - VANC PEND</t>
  </si>
  <si>
    <t>NWN/241317</t>
  </si>
  <si>
    <t>GRESHAM HELD FEE</t>
  </si>
  <si>
    <t>NWN/241370</t>
  </si>
  <si>
    <t>CAP LEASE  CUR DELL</t>
  </si>
  <si>
    <t>NWN/243024</t>
  </si>
  <si>
    <t>NWN/243025</t>
  </si>
  <si>
    <t>NWN/243026</t>
  </si>
  <si>
    <t>NWN/243027</t>
  </si>
  <si>
    <t>NWN/243028</t>
  </si>
  <si>
    <t>NWN/243029</t>
  </si>
  <si>
    <t>NWN/243032</t>
  </si>
  <si>
    <t>NWN/243033</t>
  </si>
  <si>
    <t>NWN/243034</t>
  </si>
  <si>
    <t>NWN/243035</t>
  </si>
  <si>
    <t>NWN/243036</t>
  </si>
  <si>
    <t>NWN/243037</t>
  </si>
  <si>
    <t>NWN/243038</t>
  </si>
  <si>
    <t>NWN/243039</t>
  </si>
  <si>
    <t>NWN/243040</t>
  </si>
  <si>
    <t>NWN/243041</t>
  </si>
  <si>
    <t>NWN/243042</t>
  </si>
  <si>
    <t>NWN/243043</t>
  </si>
  <si>
    <t>NWN/243044</t>
  </si>
  <si>
    <t>CAP LEASE-CUR DELL</t>
  </si>
  <si>
    <t>NWN/243045</t>
  </si>
  <si>
    <t>NWN/243046</t>
  </si>
  <si>
    <t>NWN/243047</t>
  </si>
  <si>
    <t>CAP LS CUR DELL 547</t>
  </si>
  <si>
    <t>NWN/243049</t>
  </si>
  <si>
    <t>NWN/243050</t>
  </si>
  <si>
    <t>NWN/243051</t>
  </si>
  <si>
    <t>CAP LS CUR DELL 550</t>
  </si>
  <si>
    <t>NWN/243052</t>
  </si>
  <si>
    <t>CAP LS CUR DELL 551</t>
  </si>
  <si>
    <t>NWN/243053</t>
  </si>
  <si>
    <t>CAP LS CUR DELL 552</t>
  </si>
  <si>
    <t>NWN/243054</t>
  </si>
  <si>
    <t>CAP LS CUR DELL 553</t>
  </si>
  <si>
    <t>NWN/243055</t>
  </si>
  <si>
    <t>CAP LS CUR DELL 554</t>
  </si>
  <si>
    <t>NWN/243056</t>
  </si>
  <si>
    <t>CAP LS CUR DELL 555</t>
  </si>
  <si>
    <t>NWN/243057</t>
  </si>
  <si>
    <t>CAP LS CUR DELL 556</t>
  </si>
  <si>
    <t>NWN/243058</t>
  </si>
  <si>
    <t>CAP LS CUR DELL 557</t>
  </si>
  <si>
    <t>NWN/243059</t>
  </si>
  <si>
    <t>CAP LS CUR DELL 558</t>
  </si>
  <si>
    <t>NWN/243060</t>
  </si>
  <si>
    <t>CAP LS CUR DELL 559</t>
  </si>
  <si>
    <t>NWN/243061</t>
  </si>
  <si>
    <t>CAP LS CUR DELL 560</t>
  </si>
  <si>
    <t>NWN/243062</t>
  </si>
  <si>
    <t>CAP LS CUR DELL 561</t>
  </si>
  <si>
    <t>NWN/243063</t>
  </si>
  <si>
    <t>CAP LS CUR DELL 562</t>
  </si>
  <si>
    <t>NWN/243064</t>
  </si>
  <si>
    <t>CAP LS CUR DELL</t>
  </si>
  <si>
    <t>NWN/243065</t>
  </si>
  <si>
    <t>CAP LS CUR DELL 564</t>
  </si>
  <si>
    <t>NWN/243066</t>
  </si>
  <si>
    <t>CAP LS CUR DELL 565</t>
  </si>
  <si>
    <t>NWN/243067</t>
  </si>
  <si>
    <t>CAP LS CUR DELL 566</t>
  </si>
  <si>
    <t>NWN/243068</t>
  </si>
  <si>
    <t>CAP LS CUR DELL 567</t>
  </si>
  <si>
    <t>NWN/243069</t>
  </si>
  <si>
    <t>CAP LS CUR DELL 568</t>
  </si>
  <si>
    <t>NWN/243070</t>
  </si>
  <si>
    <t>CAP LS CUR DELL 569</t>
  </si>
  <si>
    <t>NWN/243071</t>
  </si>
  <si>
    <t>CAP LS CUR DELL 570</t>
  </si>
  <si>
    <t>NWN/243072</t>
  </si>
  <si>
    <t>CAP LS CUR DELL 573</t>
  </si>
  <si>
    <t>NWN/243073</t>
  </si>
  <si>
    <t>CAP LS CUR DELL 575</t>
  </si>
  <si>
    <t>NWN/243075</t>
  </si>
  <si>
    <t>CAP LS CUR DELL 577</t>
  </si>
  <si>
    <t>NWN/243077</t>
  </si>
  <si>
    <t>CAP LS CUR DELL 578</t>
  </si>
  <si>
    <t>NWN/243078</t>
  </si>
  <si>
    <t>CAP LS CUR DELL 579</t>
  </si>
  <si>
    <t>NWN/243079</t>
  </si>
  <si>
    <t>CAP LS CUR DELL 580</t>
  </si>
  <si>
    <t>NWN/243080</t>
  </si>
  <si>
    <t>CAP LS CUR DELL 581</t>
  </si>
  <si>
    <t>NWN/243081</t>
  </si>
  <si>
    <t>CAP LS CUR DELL 582</t>
  </si>
  <si>
    <t>NWN/243082</t>
  </si>
  <si>
    <t>CAP LS CUR DELL 583</t>
  </si>
  <si>
    <t>NWN/243083</t>
  </si>
  <si>
    <t>CAP LS CUR DELL 584</t>
  </si>
  <si>
    <t>NWN/243084</t>
  </si>
  <si>
    <t>CAP LS CUR DELL 585</t>
  </si>
  <si>
    <t>NWN/243085</t>
  </si>
  <si>
    <t>CAP LS CUR DELL 586</t>
  </si>
  <si>
    <t>NWN/243086</t>
  </si>
  <si>
    <t>CAP LS CUR DELL 587</t>
  </si>
  <si>
    <t>NWN/243087</t>
  </si>
  <si>
    <t>CAP LS CUR DELL 588</t>
  </si>
  <si>
    <t>NWN/243088</t>
  </si>
  <si>
    <t>CAP LS CUR DELL 589</t>
  </si>
  <si>
    <t>NWN/243089</t>
  </si>
  <si>
    <t>CAP LS CUR DELL 590</t>
  </si>
  <si>
    <t>NWN/243090</t>
  </si>
  <si>
    <t>CAP LS CUR DELL 591</t>
  </si>
  <si>
    <t>NWN/243091</t>
  </si>
  <si>
    <t>CAP LS CUR DELL 592</t>
  </si>
  <si>
    <t>NWN/243092</t>
  </si>
  <si>
    <t>CAP LS CUR DELL 594</t>
  </si>
  <si>
    <t>NWN/243094</t>
  </si>
  <si>
    <t>PROV FOR RATE REFUND</t>
  </si>
  <si>
    <t>NWN/229100</t>
  </si>
  <si>
    <t>PAYMENT OF DEBT INT</t>
  </si>
  <si>
    <t>NWN/237999</t>
  </si>
  <si>
    <t>OTHER LIAB-EARN TEST</t>
  </si>
  <si>
    <t>NWN/242006</t>
  </si>
  <si>
    <t>OTHER LIAB-EXEC SUPP</t>
  </si>
  <si>
    <t>NWN/242012</t>
  </si>
  <si>
    <t>UNEARNED INTEREST IN</t>
  </si>
  <si>
    <t>NWN/242020</t>
  </si>
  <si>
    <t>Gasco COS Allowance</t>
  </si>
  <si>
    <t>NWN/242022</t>
  </si>
  <si>
    <t>Res. Jonah Energy</t>
  </si>
  <si>
    <t>NWN/242030</t>
  </si>
  <si>
    <t>PGA Deferral Reserve</t>
  </si>
  <si>
    <t>NWN/242035</t>
  </si>
  <si>
    <t>DEFD RENTAL INCOME</t>
  </si>
  <si>
    <t>NWN/242058</t>
  </si>
  <si>
    <t>CONTRIBUTION-CHP CON</t>
  </si>
  <si>
    <t>NWN/242065</t>
  </si>
  <si>
    <t>DEPOSIT - ENERGY TRU</t>
  </si>
  <si>
    <t>NWN/242067</t>
  </si>
  <si>
    <t>OTHER LIAB-GAS CLEAN</t>
  </si>
  <si>
    <t>NWN/242071</t>
  </si>
  <si>
    <t>OTHER LIAB-SMPE 2004</t>
  </si>
  <si>
    <t>NWN/242091</t>
  </si>
  <si>
    <t>MATERIALS PRE-TEST</t>
  </si>
  <si>
    <t>NWN/242109</t>
  </si>
  <si>
    <t>ACCRUED SALES ORDERS</t>
  </si>
  <si>
    <t>NWN/242135</t>
  </si>
  <si>
    <t>DUE TO ENERFIN</t>
  </si>
  <si>
    <t>NWN/242150</t>
  </si>
  <si>
    <t>PR CLR TO 602-02250</t>
  </si>
  <si>
    <t>NWN/242930</t>
  </si>
  <si>
    <t>AMT CREDITS</t>
  </si>
  <si>
    <t>DEF INC TAX-STOR REV</t>
  </si>
  <si>
    <t>NWN/283091</t>
  </si>
  <si>
    <t>NWN/283092</t>
  </si>
  <si>
    <t>DEF INC TAX FED-CURR</t>
  </si>
  <si>
    <t>NWN/283093</t>
  </si>
  <si>
    <t>DEF INC TAX ST-CURRE</t>
  </si>
  <si>
    <t>NWN/283094</t>
  </si>
  <si>
    <t>DEF FED TAXES</t>
  </si>
  <si>
    <t>NWN/283400</t>
  </si>
  <si>
    <t>DEFERRED STATE TAXES</t>
  </si>
  <si>
    <t>NWN/283402</t>
  </si>
  <si>
    <t>DEF INC TAX PLMR FED</t>
  </si>
  <si>
    <t>NWN/283500</t>
  </si>
  <si>
    <t>DEF INC TAX PALMR OR</t>
  </si>
  <si>
    <t>NWN/283502</t>
  </si>
  <si>
    <t>FED DEFD TAX</t>
  </si>
  <si>
    <t>NWN/283601</t>
  </si>
  <si>
    <t>STATE DEFD TAX</t>
  </si>
  <si>
    <t>NWN/283602</t>
  </si>
  <si>
    <t>NWN/108101</t>
  </si>
  <si>
    <t>NON UTILITY ARO</t>
  </si>
  <si>
    <t>NWN/122101</t>
  </si>
  <si>
    <t>LT LIAB ASSET RET</t>
  </si>
  <si>
    <t>NWN/196999</t>
  </si>
  <si>
    <t>LT LIAB ASSET RET OB</t>
  </si>
  <si>
    <t>NWN/230001</t>
  </si>
  <si>
    <t>FAS133 L.T. REG GNS</t>
  </si>
  <si>
    <t>NWN/196630</t>
  </si>
  <si>
    <t>NWN/196635</t>
  </si>
  <si>
    <t>INT RATE GAIN LT REG</t>
  </si>
  <si>
    <t>NWN/254633</t>
  </si>
  <si>
    <t>CUST ADV-CONST</t>
  </si>
  <si>
    <t>NWN/252001</t>
  </si>
  <si>
    <t>CUST CONTRIBUTION</t>
  </si>
  <si>
    <t>NWN/252004</t>
  </si>
  <si>
    <t>CUST CONTRIBUTION RS</t>
  </si>
  <si>
    <t>NWN/252005</t>
  </si>
  <si>
    <t>FAS133 LT LS INT RS</t>
  </si>
  <si>
    <t>NWN/262633</t>
  </si>
  <si>
    <t>NWN/262637</t>
  </si>
  <si>
    <t>CAP LEASE-NONCUR DEL</t>
  </si>
  <si>
    <t>NWN/227037</t>
  </si>
  <si>
    <t>NWN/227040</t>
  </si>
  <si>
    <t>NWN/227041</t>
  </si>
  <si>
    <t>NWN/227042</t>
  </si>
  <si>
    <t>NWN/227043</t>
  </si>
  <si>
    <t>NWN/227044</t>
  </si>
  <si>
    <t>NWN/227045</t>
  </si>
  <si>
    <t>NWN/227046</t>
  </si>
  <si>
    <t>NWN/227047</t>
  </si>
  <si>
    <t>NWN/227048</t>
  </si>
  <si>
    <t>CAP LS-NC DELL 547</t>
  </si>
  <si>
    <t>NWN/227049</t>
  </si>
  <si>
    <t>NWN/227050</t>
  </si>
  <si>
    <t>NWN/227051</t>
  </si>
  <si>
    <t>CAP LS-NC DELL 550</t>
  </si>
  <si>
    <t>NWN/227052</t>
  </si>
  <si>
    <t>CAP LS-NC DELL 551</t>
  </si>
  <si>
    <t>NWN/227053</t>
  </si>
  <si>
    <t>CAP LS-NC DELL 552</t>
  </si>
  <si>
    <t>NWN/227054</t>
  </si>
  <si>
    <t>CAP LS-NC DELL 553</t>
  </si>
  <si>
    <t>NWN/227055</t>
  </si>
  <si>
    <t>CAP LS-NC DELL 554</t>
  </si>
  <si>
    <t>NWN/227056</t>
  </si>
  <si>
    <t>CAP LS-NC DELL 555</t>
  </si>
  <si>
    <t>NWN/227057</t>
  </si>
  <si>
    <t>CAP LS-NC DELL 556</t>
  </si>
  <si>
    <t>NWN/227058</t>
  </si>
  <si>
    <t>CAP LS-NC DELL 557</t>
  </si>
  <si>
    <t>NWN/227059</t>
  </si>
  <si>
    <t>CAP LS-NC DELL 558</t>
  </si>
  <si>
    <t>NWN/227060</t>
  </si>
  <si>
    <t>CAP LS-NC DELL 559</t>
  </si>
  <si>
    <t>NWN/227061</t>
  </si>
  <si>
    <t>CAP LS-NC DELL 560</t>
  </si>
  <si>
    <t>NWN/227062</t>
  </si>
  <si>
    <t>CAP LS-NC DELL 561</t>
  </si>
  <si>
    <t>NWN/227063</t>
  </si>
  <si>
    <t>CAP LS-NC DELL 562</t>
  </si>
  <si>
    <t>NWN/227064</t>
  </si>
  <si>
    <t>CAP LS-NC DELL</t>
  </si>
  <si>
    <t>CAP LS-NC DELL 564</t>
  </si>
  <si>
    <t>NWN/227066</t>
  </si>
  <si>
    <t>CAP LS-NC DELL 565</t>
  </si>
  <si>
    <t>NWN/227067</t>
  </si>
  <si>
    <t>CAP LS-NC DELL 566</t>
  </si>
  <si>
    <t>NWN/227068</t>
  </si>
  <si>
    <t>CAP LS NON-CUR 567</t>
  </si>
  <si>
    <t>NWN/227069</t>
  </si>
  <si>
    <t>CAP LS-NC DELL 568</t>
  </si>
  <si>
    <t>NWN/227070</t>
  </si>
  <si>
    <t>CAP LS-NC DELL 569</t>
  </si>
  <si>
    <t>NWN/227071</t>
  </si>
  <si>
    <t>CAP LS-NC DELL 570</t>
  </si>
  <si>
    <t>NWN/227072</t>
  </si>
  <si>
    <t>CAP LS-NC DELL 573</t>
  </si>
  <si>
    <t>NWN/227073</t>
  </si>
  <si>
    <t>CAP LS-NC DELL 575</t>
  </si>
  <si>
    <t>NWN/227075</t>
  </si>
  <si>
    <t>CAP LS-NC DELL 577</t>
  </si>
  <si>
    <t>NWN/227077</t>
  </si>
  <si>
    <t>CAP LS-NC DELL 578</t>
  </si>
  <si>
    <t>NWN/227078</t>
  </si>
  <si>
    <t>CAP LS-NC DELL 579</t>
  </si>
  <si>
    <t>NWN/227079</t>
  </si>
  <si>
    <t>CAP LS-NC DELL 580</t>
  </si>
  <si>
    <t>NWN/227080</t>
  </si>
  <si>
    <t>CAP LS-NC DELL 581</t>
  </si>
  <si>
    <t>NWN/227081</t>
  </si>
  <si>
    <t>CAP LS-NC DELL 582</t>
  </si>
  <si>
    <t>NWN/227082</t>
  </si>
  <si>
    <t>CAP LS-NC DELL 583</t>
  </si>
  <si>
    <t>NWN/227083</t>
  </si>
  <si>
    <t>CAP LS-NC DELL 584</t>
  </si>
  <si>
    <t>NWN/227084</t>
  </si>
  <si>
    <t>CAP LS-NC DELL 585</t>
  </si>
  <si>
    <t>NWN/227085</t>
  </si>
  <si>
    <t>CAP LS-NC DELL 586</t>
  </si>
  <si>
    <t>NWN/227086</t>
  </si>
  <si>
    <t>CAP LS-NC DELL 587</t>
  </si>
  <si>
    <t>NWN/227087</t>
  </si>
  <si>
    <t>CAP LS-NC DELL 588</t>
  </si>
  <si>
    <t>NWN/227088</t>
  </si>
  <si>
    <t>CAP LS-NC DELL 589</t>
  </si>
  <si>
    <t>NWN/227089</t>
  </si>
  <si>
    <t>CAP LS-NC DELL 590</t>
  </si>
  <si>
    <t>NWN/227090</t>
  </si>
  <si>
    <t>CAP LS-NC DELL 591</t>
  </si>
  <si>
    <t>NWN/227091</t>
  </si>
  <si>
    <t>CAP LS-NC DELL 592</t>
  </si>
  <si>
    <t>NWN/227092</t>
  </si>
  <si>
    <t>CAP LS-NC DELL 594</t>
  </si>
  <si>
    <t>NWN/227094</t>
  </si>
  <si>
    <t>EDCP</t>
  </si>
  <si>
    <t>NWN/228401</t>
  </si>
  <si>
    <t>DFED INC - POSTRTMNT</t>
  </si>
  <si>
    <t>NWN/253039</t>
  </si>
  <si>
    <t>DFED GAINS - SALES O</t>
  </si>
  <si>
    <t>NWN/256016</t>
  </si>
  <si>
    <t>DEFD GAIN - 2004 VAN</t>
  </si>
  <si>
    <t>NWN/256017</t>
  </si>
  <si>
    <t>INJ &amp; DAM RES-TUALAT</t>
  </si>
  <si>
    <t>NWN/262141</t>
  </si>
  <si>
    <t>RES OFFSET -ENV EPGM</t>
  </si>
  <si>
    <t>NWN/262158</t>
  </si>
  <si>
    <t>ENV. BASE RATE DEFL.</t>
  </si>
  <si>
    <t>NWN/262160</t>
  </si>
  <si>
    <t>RES OFF- TUALATIN</t>
  </si>
  <si>
    <t>NWN/262161</t>
  </si>
  <si>
    <t>DUE ENERFIN - ST HEL</t>
  </si>
  <si>
    <t>NWN/263017</t>
  </si>
  <si>
    <t>JAN 2020</t>
  </si>
  <si>
    <t>FEB 2020</t>
  </si>
  <si>
    <t>MAR 2020</t>
  </si>
  <si>
    <t>GL Account Name</t>
  </si>
  <si>
    <t>101602</t>
  </si>
  <si>
    <t>108602</t>
  </si>
  <si>
    <t>186225</t>
  </si>
  <si>
    <t>186227</t>
  </si>
  <si>
    <t>101003</t>
  </si>
  <si>
    <t>108018</t>
  </si>
  <si>
    <t>186022</t>
  </si>
  <si>
    <t>186046</t>
  </si>
  <si>
    <t>234401</t>
  </si>
  <si>
    <t>231004</t>
  </si>
  <si>
    <t>283011</t>
  </si>
  <si>
    <t>227065</t>
  </si>
  <si>
    <t>Environmental Admin Costs</t>
  </si>
  <si>
    <t>Category Assignment</t>
  </si>
  <si>
    <t>OR CAT ASC 740 ADJ</t>
  </si>
  <si>
    <t>NWN/186229</t>
  </si>
  <si>
    <t>SALEM COMP REBUI COS</t>
  </si>
  <si>
    <t>NWN/186822</t>
  </si>
  <si>
    <t>ONENECK BEND LHI AMR</t>
  </si>
  <si>
    <t>NWN/186047</t>
  </si>
  <si>
    <t>ST. HONORE LHI COSTS</t>
  </si>
  <si>
    <t>NWN/186048</t>
  </si>
  <si>
    <t>DAIRY BUIL LHI COSTS</t>
  </si>
  <si>
    <t>NWN/186050</t>
  </si>
  <si>
    <t>TAX ACC-PR DFD 6.2%</t>
  </si>
  <si>
    <t>NWN/236049</t>
  </si>
  <si>
    <t>INT ACC- X.XX%, 20XX</t>
  </si>
  <si>
    <t>NWN/237116</t>
  </si>
  <si>
    <t>SALE OF OPS LHI-DEFE</t>
  </si>
  <si>
    <t>NWN/254318</t>
  </si>
  <si>
    <t>APR 2020</t>
  </si>
  <si>
    <t>MAY 2020</t>
  </si>
  <si>
    <t>JUN 2020</t>
  </si>
  <si>
    <t>186229</t>
  </si>
  <si>
    <t>186430</t>
  </si>
  <si>
    <t>186432</t>
  </si>
  <si>
    <t>186434</t>
  </si>
  <si>
    <t>186436</t>
  </si>
  <si>
    <t>186438</t>
  </si>
  <si>
    <t>186439</t>
  </si>
  <si>
    <t>186440</t>
  </si>
  <si>
    <t>186441</t>
  </si>
  <si>
    <t>186822</t>
  </si>
  <si>
    <t>186047</t>
  </si>
  <si>
    <t>186048</t>
  </si>
  <si>
    <t>186050</t>
  </si>
  <si>
    <t>254315</t>
  </si>
  <si>
    <t>254318</t>
  </si>
  <si>
    <t>262637</t>
  </si>
  <si>
    <t>253039</t>
  </si>
  <si>
    <t>No Balance</t>
  </si>
  <si>
    <t>Under 500159</t>
  </si>
  <si>
    <t>COVID-19</t>
  </si>
  <si>
    <t>Under 500170</t>
  </si>
  <si>
    <t>Under 500171</t>
  </si>
  <si>
    <t>Under 500172</t>
  </si>
  <si>
    <t>Under 500179</t>
  </si>
  <si>
    <t>Under 500181</t>
  </si>
  <si>
    <t>SAP BS</t>
  </si>
  <si>
    <t>WC File</t>
  </si>
  <si>
    <t>Diff</t>
  </si>
  <si>
    <t>Is in the WC File</t>
  </si>
  <si>
    <t>Added</t>
  </si>
  <si>
    <t>Average Invested Capital (AIC)</t>
  </si>
  <si>
    <t>Non-Operating Investments (NOI)</t>
  </si>
  <si>
    <t>Rate Base (RB) or Total Investments</t>
  </si>
  <si>
    <t>CATEGORY</t>
  </si>
  <si>
    <t>3P</t>
  </si>
  <si>
    <t>3D</t>
  </si>
  <si>
    <t>3G</t>
  </si>
  <si>
    <t>Gas Storage</t>
  </si>
  <si>
    <t>Reserve (Deprec)</t>
  </si>
  <si>
    <t>Ensure is inputted to GL Acct 283061 for WA</t>
  </si>
  <si>
    <t>101001</t>
  </si>
  <si>
    <t>108017</t>
  </si>
  <si>
    <t>172503</t>
  </si>
  <si>
    <t>186293</t>
  </si>
  <si>
    <t>&lt; Use for RB Plant Allocation</t>
  </si>
  <si>
    <t>&lt; Use for RB Depreciation Allocation</t>
  </si>
  <si>
    <t>&lt; Use for RB Gas Storage Allocation</t>
  </si>
  <si>
    <t>Current Assets</t>
  </si>
  <si>
    <t>Current Liabilities</t>
  </si>
  <si>
    <t>JUL 2020</t>
  </si>
  <si>
    <t>AUG 2020</t>
  </si>
  <si>
    <t>SEP 2020</t>
  </si>
  <si>
    <t>TREASURY WF WIRE CLE</t>
  </si>
  <si>
    <t>NWN/131535</t>
  </si>
  <si>
    <t>A/R - WC GAUTHIER</t>
  </si>
  <si>
    <t>NWN/143030</t>
  </si>
  <si>
    <t>OR COVID COST SAV DE</t>
  </si>
  <si>
    <t>NWN/186442</t>
  </si>
  <si>
    <t>WA COVID COST SAV DE</t>
  </si>
  <si>
    <t>NWN/186443</t>
  </si>
  <si>
    <t>2019 GC600 COMP AMOR</t>
  </si>
  <si>
    <t>NWN/186819</t>
  </si>
  <si>
    <t>2019 GC600 COMP UT A</t>
  </si>
  <si>
    <t>NWN/186821</t>
  </si>
  <si>
    <t>A/P - CONCUR</t>
  </si>
  <si>
    <t>NWN/232210</t>
  </si>
  <si>
    <t>EASCR</t>
  </si>
  <si>
    <t>NWN/242110</t>
  </si>
  <si>
    <t>OR CARES</t>
  </si>
  <si>
    <t>NWN/242111</t>
  </si>
  <si>
    <t>186821</t>
  </si>
  <si>
    <t>186819</t>
  </si>
  <si>
    <t>143030</t>
  </si>
  <si>
    <t>186442</t>
  </si>
  <si>
    <t>186443</t>
  </si>
  <si>
    <t>254317</t>
  </si>
  <si>
    <t>Total Detail</t>
  </si>
  <si>
    <t>VAR</t>
  </si>
  <si>
    <t>RCL</t>
  </si>
  <si>
    <t>OPT</t>
  </si>
  <si>
    <t>FAS</t>
  </si>
  <si>
    <t>NET VAR</t>
  </si>
  <si>
    <t>2019/03</t>
  </si>
  <si>
    <t>3</t>
  </si>
  <si>
    <t>2019</t>
  </si>
  <si>
    <t>USD</t>
  </si>
  <si>
    <t>40</t>
  </si>
  <si>
    <t>SA</t>
  </si>
  <si>
    <t/>
  </si>
  <si>
    <t>5000</t>
  </si>
  <si>
    <t>Reclass Current Portion PBA SEC Def Equity Interes</t>
  </si>
  <si>
    <t>101967374</t>
  </si>
  <si>
    <t>Year/month</t>
  </si>
  <si>
    <t>Posting period</t>
  </si>
  <si>
    <t>Fiscal Year</t>
  </si>
  <si>
    <t>Text</t>
  </si>
  <si>
    <t>Local Currency</t>
  </si>
  <si>
    <t>Amount</t>
  </si>
  <si>
    <t>Posting Key</t>
  </si>
  <si>
    <t>Document Date</t>
  </si>
  <si>
    <t>Document Type</t>
  </si>
  <si>
    <t>Document Number</t>
  </si>
  <si>
    <t>Cost Center</t>
  </si>
  <si>
    <t>Cost Element</t>
  </si>
  <si>
    <t>Company Code</t>
  </si>
  <si>
    <t>Account</t>
  </si>
  <si>
    <t>OCT 2020</t>
  </si>
  <si>
    <t>NOV 2020</t>
  </si>
  <si>
    <t>DEC 2020</t>
  </si>
  <si>
    <t>MANUAL LEASE ASSET</t>
  </si>
  <si>
    <t>NWN/101603</t>
  </si>
  <si>
    <t>TREASURY WF CLEARING</t>
  </si>
  <si>
    <t>PAYROLL WF CLEARING</t>
  </si>
  <si>
    <t>A/R INTERCO-RNG HLD</t>
  </si>
  <si>
    <t>NWN/146021</t>
  </si>
  <si>
    <t>INVEST IN RNG HOLDCO</t>
  </si>
  <si>
    <t>NWN/123700</t>
  </si>
  <si>
    <t>AMORT-ECRM ENV COST</t>
  </si>
  <si>
    <t>NWN/186184</t>
  </si>
  <si>
    <t>OR CAT AMORTIZATION</t>
  </si>
  <si>
    <t>NWN/186228</t>
  </si>
  <si>
    <t>OR COVID LAT FEE &amp; O</t>
  </si>
  <si>
    <t>NWN/186431</t>
  </si>
  <si>
    <t>WA COVID LAT FEE DEF</t>
  </si>
  <si>
    <t>NWN/186435</t>
  </si>
  <si>
    <t>OR COVID LATE FEE RS</t>
  </si>
  <si>
    <t>NWN/186444</t>
  </si>
  <si>
    <t>WA COVID LATE FEE RS</t>
  </si>
  <si>
    <t>NWN/186445</t>
  </si>
  <si>
    <t>OR DEF-HOOD RIV SVC</t>
  </si>
  <si>
    <t>NWN/186446</t>
  </si>
  <si>
    <t>WA DEF-WHITE S SVC R</t>
  </si>
  <si>
    <t>NWN/186447</t>
  </si>
  <si>
    <t>Mist500COMP MAIN Amo</t>
  </si>
  <si>
    <t>NWN/186807</t>
  </si>
  <si>
    <t>2019 GC500 COMP AMOR</t>
  </si>
  <si>
    <t>NWN/186817</t>
  </si>
  <si>
    <t>GAIN TRUCK LOT LHI</t>
  </si>
  <si>
    <t>NWN/186019</t>
  </si>
  <si>
    <t>AMORT GAIN ON TRUCK</t>
  </si>
  <si>
    <t>NWN/186027</t>
  </si>
  <si>
    <t>CS EXP - ISSUANCE</t>
  </si>
  <si>
    <t>UNAMT DEBT DISC 3.60</t>
  </si>
  <si>
    <t>SEC MTN'S3.60%-2050</t>
  </si>
  <si>
    <t>INT ACC- 3.60%, 2050</t>
  </si>
  <si>
    <t>AMT-PROP SALE REF-OR</t>
  </si>
  <si>
    <t>AMORT GAS RS EDIT RE</t>
  </si>
  <si>
    <t>NWN/254320</t>
  </si>
  <si>
    <t>AMORT PLANT EDIT TRU</t>
  </si>
  <si>
    <t>NWN/254321</t>
  </si>
  <si>
    <t>MISC NONCUR LIA-RECL</t>
  </si>
  <si>
    <t>Column #</t>
  </si>
  <si>
    <t>Match</t>
  </si>
  <si>
    <t>Errors:</t>
  </si>
  <si>
    <t>101603</t>
  </si>
  <si>
    <t>146021</t>
  </si>
  <si>
    <t>123700</t>
  </si>
  <si>
    <t>186184</t>
  </si>
  <si>
    <t>186228</t>
  </si>
  <si>
    <t>186431</t>
  </si>
  <si>
    <t>186435</t>
  </si>
  <si>
    <t>186444</t>
  </si>
  <si>
    <t>186445</t>
  </si>
  <si>
    <t>186446</t>
  </si>
  <si>
    <t>186447</t>
  </si>
  <si>
    <t>186807</t>
  </si>
  <si>
    <t>186817</t>
  </si>
  <si>
    <t>186019</t>
  </si>
  <si>
    <t>186027</t>
  </si>
  <si>
    <t>254320</t>
  </si>
  <si>
    <t>254321</t>
  </si>
  <si>
    <t>234405</t>
  </si>
  <si>
    <t>3L</t>
  </si>
  <si>
    <t>500193</t>
  </si>
  <si>
    <t>JAN 2021</t>
  </si>
  <si>
    <t>FEB 2021</t>
  </si>
  <si>
    <t>MAR 2021</t>
  </si>
  <si>
    <t>2021 Balance Sheet</t>
  </si>
  <si>
    <t>APR 2021</t>
  </si>
  <si>
    <t>MAY 2021</t>
  </si>
  <si>
    <t>JUN 2021</t>
  </si>
  <si>
    <t>JUL 2021</t>
  </si>
  <si>
    <t>AUG 2021</t>
  </si>
  <si>
    <t>SEP 2021</t>
  </si>
  <si>
    <t>OCT 2021</t>
  </si>
  <si>
    <t>NOV 2021</t>
  </si>
  <si>
    <t>DEC 2021</t>
  </si>
  <si>
    <t>NWN ONLY N. MIST UTI</t>
  </si>
  <si>
    <t>NWN/101201</t>
  </si>
  <si>
    <t>NWN ONLY N. MIST DEP</t>
  </si>
  <si>
    <t>NWN/108216</t>
  </si>
  <si>
    <t>NWN ONLY N. MIST GAI</t>
  </si>
  <si>
    <t>NWN/108217</t>
  </si>
  <si>
    <t>DEP PROV-UTIL OR MET</t>
  </si>
  <si>
    <t>NWN/108701</t>
  </si>
  <si>
    <t>DEP PROV-UTIL WA MET</t>
  </si>
  <si>
    <t>NWN/108702</t>
  </si>
  <si>
    <t>OR HORIZON O&amp;M DEFER</t>
  </si>
  <si>
    <t>NWN/186294</t>
  </si>
  <si>
    <t>OR HORIZON O&amp;M RESER</t>
  </si>
  <si>
    <t>NWN/186295</t>
  </si>
  <si>
    <t>WA HORIZON O&amp;M DEFER</t>
  </si>
  <si>
    <t>NWN/186296</t>
  </si>
  <si>
    <t>WA HORIZON O&amp;M RESER</t>
  </si>
  <si>
    <t>NWN/186297</t>
  </si>
  <si>
    <t>AMORT ISS OPTM STUDY</t>
  </si>
  <si>
    <t>SALEM COMP REBUI AMO</t>
  </si>
  <si>
    <t>NWN/186823</t>
  </si>
  <si>
    <t>MULT CNTY TAX</t>
  </si>
  <si>
    <t>METRO SHS TAX</t>
  </si>
  <si>
    <t>NWN/184105</t>
  </si>
  <si>
    <t>A/P INTERCO-NWNWTR</t>
  </si>
  <si>
    <t>NWN/234035</t>
  </si>
  <si>
    <t>TAX ACC-METRO SHS TA</t>
  </si>
  <si>
    <t>NWN/236040</t>
  </si>
  <si>
    <t>DEF-CURTAIL/ENTI REV</t>
  </si>
  <si>
    <t>NWN/254312</t>
  </si>
  <si>
    <t>OR WA COUNTY CARES –</t>
  </si>
  <si>
    <t>NWN/242113</t>
  </si>
  <si>
    <t>Q1-2021</t>
  </si>
  <si>
    <t>Jan20-Jan21</t>
  </si>
  <si>
    <t>Feb20-Feb21</t>
  </si>
  <si>
    <t>Mar20-Mar21</t>
  </si>
  <si>
    <t>101201</t>
  </si>
  <si>
    <t>108701</t>
  </si>
  <si>
    <t>108702</t>
  </si>
  <si>
    <t>108216</t>
  </si>
  <si>
    <t>108217</t>
  </si>
  <si>
    <t>186294</t>
  </si>
  <si>
    <t>186296</t>
  </si>
  <si>
    <t>186297</t>
  </si>
  <si>
    <t>186295</t>
  </si>
  <si>
    <t>186823</t>
  </si>
  <si>
    <t>184105</t>
  </si>
  <si>
    <t>234035</t>
  </si>
  <si>
    <t>254312</t>
  </si>
  <si>
    <t>Ensure is inputted to GL Acct 254101 for WA</t>
  </si>
  <si>
    <t>Ensure is inputted to GL Acct 254201 for WA</t>
  </si>
  <si>
    <t>Customer Contrib</t>
  </si>
  <si>
    <t>3C</t>
  </si>
  <si>
    <t>Customer Contribution 100% to WA</t>
  </si>
  <si>
    <t>Gross Plant Average Factor (2020 CBR)</t>
  </si>
  <si>
    <t>Accumulated Depreciation Average Factor (2020 CBR)</t>
  </si>
  <si>
    <t>2020 Washington Commission Basis Report model - FINAL.xlsx</t>
  </si>
  <si>
    <t>ENV</t>
  </si>
  <si>
    <t>DIT</t>
  </si>
  <si>
    <t>TAX</t>
  </si>
  <si>
    <t>&lt; Use for RB Leasehold Imp Allocation</t>
  </si>
  <si>
    <t>263012</t>
  </si>
  <si>
    <t>Q2-2021</t>
  </si>
  <si>
    <t>DEF GEOTEE - COM</t>
  </si>
  <si>
    <t>NWN/186320</t>
  </si>
  <si>
    <t>DEF GEOTEE - RES</t>
  </si>
  <si>
    <t>NWN/186321</t>
  </si>
  <si>
    <t>OR COVID AMP</t>
  </si>
  <si>
    <t>NWN/186448</t>
  </si>
  <si>
    <t>WA COVID AMP</t>
  </si>
  <si>
    <t>NWN/186449</t>
  </si>
  <si>
    <t>A/P TAX SHARE-RNG</t>
  </si>
  <si>
    <t>NWN/234906</t>
  </si>
  <si>
    <t>MATERIALS - MONITORI</t>
  </si>
  <si>
    <t>NWN/501408</t>
  </si>
  <si>
    <t>OR ARPA</t>
  </si>
  <si>
    <t>NWN/242114</t>
  </si>
  <si>
    <t>186320</t>
  </si>
  <si>
    <t>186321</t>
  </si>
  <si>
    <t>NWN/186319</t>
  </si>
  <si>
    <t>186448</t>
  </si>
  <si>
    <t>186449</t>
  </si>
  <si>
    <t>234906</t>
  </si>
  <si>
    <t>Apr20-Apr21</t>
  </si>
  <si>
    <t>May20-May21</t>
  </si>
  <si>
    <t>Jun20-June21</t>
  </si>
  <si>
    <t>Jul20-July21</t>
  </si>
  <si>
    <t>Aug20-Aug21</t>
  </si>
  <si>
    <t>Sept20-Sept21</t>
  </si>
  <si>
    <t>Oct20-Oct21</t>
  </si>
  <si>
    <t>Nov20-Nov21</t>
  </si>
  <si>
    <t>Dec20-Dec21</t>
  </si>
  <si>
    <t>OR</t>
  </si>
  <si>
    <t>WA</t>
  </si>
  <si>
    <t>RTC INVENTORY</t>
  </si>
  <si>
    <t>PREP SHELF REG EXP</t>
  </si>
  <si>
    <t>TSA SEC DIR2 OM OR</t>
  </si>
  <si>
    <t>DEFER WA CONSERV ASS</t>
  </si>
  <si>
    <t>ST. HONORE LHI AMORT</t>
  </si>
  <si>
    <t>OR OERA</t>
  </si>
  <si>
    <t>NWN/158100</t>
  </si>
  <si>
    <t>NWN/165065</t>
  </si>
  <si>
    <t>NWN/186061</t>
  </si>
  <si>
    <t>NWN/186422</t>
  </si>
  <si>
    <t>NWN/186049</t>
  </si>
  <si>
    <t>NWN/242116</t>
  </si>
  <si>
    <t>158100</t>
  </si>
  <si>
    <t>165065</t>
  </si>
  <si>
    <t>186061</t>
  </si>
  <si>
    <t>186422</t>
  </si>
  <si>
    <t>186049</t>
  </si>
  <si>
    <t>Q3-2021</t>
  </si>
  <si>
    <t>Q4-2021</t>
  </si>
  <si>
    <t>Updated:2/2/2022</t>
  </si>
  <si>
    <t>NWN/101001</t>
  </si>
  <si>
    <t>NWN/143031</t>
  </si>
  <si>
    <t>NWN/165073</t>
  </si>
  <si>
    <t>NWN/165074</t>
  </si>
  <si>
    <t>NWN/186063</t>
  </si>
  <si>
    <t>NWN/186423</t>
  </si>
  <si>
    <t>NWN/501601</t>
  </si>
  <si>
    <t>NWN/181117</t>
  </si>
  <si>
    <t>NWN/221117</t>
  </si>
  <si>
    <t>NWN/237117</t>
  </si>
  <si>
    <t>NWN/254313</t>
  </si>
  <si>
    <t>NWN/242115</t>
  </si>
  <si>
    <t>N. MIST UTL PL IN SR</t>
  </si>
  <si>
    <t>A/R - WC SHIRRELL</t>
  </si>
  <si>
    <t>PREPAID POSTAGE - AC</t>
  </si>
  <si>
    <t>PREPAID POSTAGE - OT</t>
  </si>
  <si>
    <t>TSA SEC DIR2 OM WA</t>
  </si>
  <si>
    <t>AMORT WA CONSERV ASS</t>
  </si>
  <si>
    <t>TRANS- ATV</t>
  </si>
  <si>
    <t>UNAMT DEBT DISC 3.07</t>
  </si>
  <si>
    <t>SEC MTN'S 3.07% 2051</t>
  </si>
  <si>
    <t>INT ACC - 3.07% NOTE</t>
  </si>
  <si>
    <t>AMT-CURTAIL/ENTI REV</t>
  </si>
  <si>
    <t>WA ARPA</t>
  </si>
  <si>
    <t>186063</t>
  </si>
  <si>
    <t>186423</t>
  </si>
  <si>
    <t>143031</t>
  </si>
  <si>
    <t>165073</t>
  </si>
  <si>
    <t>165074</t>
  </si>
  <si>
    <t>254313</t>
  </si>
  <si>
    <t>254307</t>
  </si>
  <si>
    <t>Q4 2021 WA Results of Operations</t>
  </si>
  <si>
    <t xml:space="preserve">2021 CBR/ET Allocation Factors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</si>
</sst>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0.000%"/>
    <numFmt numFmtId="167" formatCode="0_);\(0\)"/>
    <numFmt numFmtId="168" formatCode="#,##0.00;\-#,##0.00;#,##0.00;@"/>
    <numFmt numFmtId="169" formatCode="_(* #,##0.000_);_(* \(#,##0.000\);_(* &quot;-&quot;??_);_(@_)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rgb="FF000000"/>
      <name val="Arial"/>
      <family val="2"/>
    </font>
    <font>
      <sz val="10"/>
      <color rgb="FF0000FF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8"/>
      <name val="Arial"/>
      <family val="2"/>
    </font>
    <font>
      <u/>
      <sz val="11"/>
      <color theme="1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Arial"/>
      <family val="2"/>
    </font>
    <font>
      <b/>
      <sz val="11"/>
      <color rgb="FFC00000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theme="3"/>
      <name val="Calibri"/>
      <family val="2"/>
      <scheme val="minor"/>
    </font>
    <font>
      <sz val="8"/>
      <color rgb="FFFF0000"/>
      <name val="Arial"/>
      <family val="2"/>
    </font>
    <font>
      <sz val="10"/>
      <color rgb="FF000099"/>
      <name val="Calibri"/>
      <family val="2"/>
      <scheme val="minor"/>
    </font>
    <font>
      <b/>
      <sz val="10"/>
      <color rgb="FF000099"/>
      <name val="Calibri"/>
      <family val="2"/>
      <scheme val="minor"/>
    </font>
    <font>
      <b/>
      <sz val="8"/>
      <color rgb="FF000000"/>
      <name val="Arial"/>
      <family val="2"/>
    </font>
    <font>
      <sz val="11"/>
      <color rgb="FF0000FF"/>
      <name val="Calibri"/>
      <family val="2"/>
      <scheme val="minor"/>
    </font>
    <font>
      <sz val="11"/>
      <color rgb="FF000099"/>
      <name val="Calibri"/>
      <family val="2"/>
      <scheme val="minor"/>
    </font>
    <font>
      <sz val="8"/>
      <name val="Calibri"/>
      <family val="2"/>
      <scheme val="minor"/>
    </font>
  </fonts>
  <fills count="6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6C4C4"/>
        <bgColor indexed="64"/>
      </patternFill>
    </fill>
    <fill>
      <patternFill patternType="solid">
        <fgColor rgb="FFFFF843"/>
        <bgColor indexed="64"/>
      </patternFill>
    </fill>
    <fill>
      <patternFill patternType="solid">
        <fgColor rgb="FFB7CFE8"/>
        <bgColor indexed="64"/>
      </patternFill>
    </fill>
    <fill>
      <patternFill patternType="solid">
        <fgColor rgb="FFE9EEF4"/>
        <bgColor indexed="64"/>
      </patternFill>
    </fill>
    <fill>
      <patternFill patternType="solid">
        <fgColor rgb="FFC3D6EB"/>
        <bgColor indexed="64"/>
      </patternFill>
    </fill>
    <fill>
      <patternFill patternType="solid">
        <fgColor rgb="FFD5E3F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A162D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CCFF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AEAEAE"/>
      </left>
      <right/>
      <top style="medium">
        <color rgb="FFAEAEAE"/>
      </top>
      <bottom/>
      <diagonal/>
    </border>
    <border>
      <left/>
      <right style="medium">
        <color rgb="FFAEAEAE"/>
      </right>
      <top style="medium">
        <color rgb="FFAEAEAE"/>
      </top>
      <bottom/>
      <diagonal/>
    </border>
    <border>
      <left style="medium">
        <color rgb="FFAEAEAE"/>
      </left>
      <right style="medium">
        <color rgb="FFAEAEAE"/>
      </right>
      <top style="medium">
        <color rgb="FFAEAEAE"/>
      </top>
      <bottom style="medium">
        <color rgb="FFAEAEAE"/>
      </bottom>
      <diagonal/>
    </border>
    <border>
      <left style="medium">
        <color rgb="FFAEAEAE"/>
      </left>
      <right/>
      <top/>
      <bottom style="medium">
        <color rgb="FFAEAEAE"/>
      </bottom>
      <diagonal/>
    </border>
    <border>
      <left/>
      <right style="medium">
        <color rgb="FFAEAEAE"/>
      </right>
      <top/>
      <bottom style="medium">
        <color rgb="FFAEAEAE"/>
      </bottom>
      <diagonal/>
    </border>
    <border>
      <left style="medium">
        <color rgb="FFAEAEAE"/>
      </left>
      <right/>
      <top style="medium">
        <color rgb="FFAEAEAE"/>
      </top>
      <bottom style="medium">
        <color rgb="FFAEAEAE"/>
      </bottom>
      <diagonal/>
    </border>
    <border>
      <left/>
      <right style="medium">
        <color rgb="FFAEAEAE"/>
      </right>
      <top style="medium">
        <color rgb="FFAEAEAE"/>
      </top>
      <bottom style="medium">
        <color rgb="FFAEAEAE"/>
      </bottom>
      <diagonal/>
    </border>
    <border>
      <left/>
      <right/>
      <top style="medium">
        <color rgb="FFAEAEAE"/>
      </top>
      <bottom style="medium">
        <color rgb="FFAEAEAE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8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34" applyNumberFormat="0" applyFill="0" applyAlignment="0" applyProtection="0"/>
    <xf numFmtId="0" fontId="22" fillId="0" borderId="35" applyNumberFormat="0" applyFill="0" applyAlignment="0" applyProtection="0"/>
    <xf numFmtId="0" fontId="23" fillId="0" borderId="36" applyNumberFormat="0" applyFill="0" applyAlignment="0" applyProtection="0"/>
    <xf numFmtId="0" fontId="23" fillId="0" borderId="0" applyNumberFormat="0" applyFill="0" applyBorder="0" applyAlignment="0" applyProtection="0"/>
    <xf numFmtId="0" fontId="24" fillId="13" borderId="0" applyNumberFormat="0" applyBorder="0" applyAlignment="0" applyProtection="0"/>
    <xf numFmtId="0" fontId="25" fillId="14" borderId="0" applyNumberFormat="0" applyBorder="0" applyAlignment="0" applyProtection="0"/>
    <xf numFmtId="0" fontId="26" fillId="15" borderId="0" applyNumberFormat="0" applyBorder="0" applyAlignment="0" applyProtection="0"/>
    <xf numFmtId="0" fontId="27" fillId="16" borderId="37" applyNumberFormat="0" applyAlignment="0" applyProtection="0"/>
    <xf numFmtId="0" fontId="28" fillId="17" borderId="38" applyNumberFormat="0" applyAlignment="0" applyProtection="0"/>
    <xf numFmtId="0" fontId="29" fillId="17" borderId="37" applyNumberFormat="0" applyAlignment="0" applyProtection="0"/>
    <xf numFmtId="0" fontId="30" fillId="0" borderId="39" applyNumberFormat="0" applyFill="0" applyAlignment="0" applyProtection="0"/>
    <xf numFmtId="0" fontId="31" fillId="18" borderId="40" applyNumberFormat="0" applyAlignment="0" applyProtection="0"/>
    <xf numFmtId="0" fontId="14" fillId="0" borderId="0" applyNumberFormat="0" applyFill="0" applyBorder="0" applyAlignment="0" applyProtection="0"/>
    <xf numFmtId="0" fontId="1" fillId="19" borderId="41" applyNumberFormat="0" applyFont="0" applyAlignment="0" applyProtection="0"/>
    <xf numFmtId="0" fontId="32" fillId="0" borderId="0" applyNumberFormat="0" applyFill="0" applyBorder="0" applyAlignment="0" applyProtection="0"/>
    <xf numFmtId="0" fontId="3" fillId="0" borderId="42" applyNumberFormat="0" applyFill="0" applyAlignment="0" applyProtection="0"/>
    <xf numFmtId="0" fontId="3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33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</cellStyleXfs>
  <cellXfs count="481">
    <xf numFmtId="0" fontId="0" fillId="0" borderId="0" xfId="0"/>
    <xf numFmtId="0" fontId="0" fillId="0" borderId="0" xfId="0" applyFont="1"/>
    <xf numFmtId="0" fontId="4" fillId="0" borderId="1" xfId="0" applyFont="1" applyBorder="1" applyAlignment="1">
      <alignment vertical="top"/>
    </xf>
    <xf numFmtId="0" fontId="2" fillId="0" borderId="1" xfId="0" applyNumberFormat="1" applyFont="1" applyFill="1" applyBorder="1" applyAlignment="1" applyProtection="1">
      <alignment horizontal="center" vertical="top"/>
    </xf>
    <xf numFmtId="0" fontId="4" fillId="0" borderId="0" xfId="0" applyFont="1" applyAlignment="1">
      <alignment horizontal="center" vertical="top"/>
    </xf>
    <xf numFmtId="0" fontId="4" fillId="0" borderId="0" xfId="0" applyNumberFormat="1" applyFont="1" applyFill="1" applyBorder="1" applyAlignment="1" applyProtection="1">
      <alignment vertical="top"/>
    </xf>
    <xf numFmtId="0" fontId="2" fillId="0" borderId="0" xfId="0" applyFont="1" applyFill="1" applyAlignment="1">
      <alignment horizontal="center" vertical="top"/>
    </xf>
    <xf numFmtId="0" fontId="2" fillId="0" borderId="0" xfId="0" applyNumberFormat="1" applyFont="1" applyFill="1" applyBorder="1" applyAlignment="1" applyProtection="1">
      <alignment vertical="top"/>
    </xf>
    <xf numFmtId="0" fontId="4" fillId="0" borderId="0" xfId="0" applyFont="1" applyAlignment="1">
      <alignment horizontal="left" vertical="top"/>
    </xf>
    <xf numFmtId="166" fontId="2" fillId="0" borderId="0" xfId="3" applyNumberFormat="1" applyFont="1" applyFill="1" applyAlignment="1">
      <alignment horizontal="right" vertical="center"/>
    </xf>
    <xf numFmtId="0" fontId="4" fillId="0" borderId="0" xfId="0" applyFont="1" applyAlignment="1">
      <alignment vertical="top"/>
    </xf>
    <xf numFmtId="0" fontId="4" fillId="0" borderId="0" xfId="0" applyNumberFormat="1" applyFont="1" applyAlignment="1">
      <alignment vertical="top"/>
    </xf>
    <xf numFmtId="0" fontId="2" fillId="0" borderId="0" xfId="0" applyFont="1"/>
    <xf numFmtId="0" fontId="2" fillId="0" borderId="0" xfId="0" applyFont="1" applyFill="1" applyAlignment="1">
      <alignment horizontal="center"/>
    </xf>
    <xf numFmtId="0" fontId="6" fillId="0" borderId="0" xfId="0" applyFont="1" applyFill="1"/>
    <xf numFmtId="0" fontId="8" fillId="0" borderId="1" xfId="0" applyFont="1" applyFill="1" applyBorder="1" applyAlignment="1">
      <alignment horizontal="center"/>
    </xf>
    <xf numFmtId="164" fontId="6" fillId="0" borderId="0" xfId="1" applyNumberFormat="1" applyFont="1" applyFill="1"/>
    <xf numFmtId="0" fontId="6" fillId="0" borderId="0" xfId="0" applyFont="1" applyFill="1" applyAlignment="1">
      <alignment horizontal="center"/>
    </xf>
    <xf numFmtId="164" fontId="6" fillId="0" borderId="0" xfId="0" applyNumberFormat="1" applyFont="1" applyFill="1"/>
    <xf numFmtId="0" fontId="8" fillId="0" borderId="0" xfId="0" applyFont="1" applyFill="1"/>
    <xf numFmtId="164" fontId="6" fillId="0" borderId="1" xfId="1" applyNumberFormat="1" applyFont="1" applyFill="1" applyBorder="1"/>
    <xf numFmtId="10" fontId="6" fillId="0" borderId="0" xfId="3" applyNumberFormat="1" applyFont="1" applyFill="1"/>
    <xf numFmtId="0" fontId="8" fillId="0" borderId="0" xfId="0" applyFont="1" applyFill="1" applyBorder="1" applyAlignment="1">
      <alignment horizontal="center"/>
    </xf>
    <xf numFmtId="49" fontId="10" fillId="5" borderId="6" xfId="0" applyNumberFormat="1" applyFont="1" applyFill="1" applyBorder="1" applyAlignment="1">
      <alignment horizontal="left" vertical="center" wrapText="1"/>
    </xf>
    <xf numFmtId="49" fontId="10" fillId="5" borderId="6" xfId="0" applyNumberFormat="1" applyFont="1" applyFill="1" applyBorder="1" applyAlignment="1">
      <alignment horizontal="right" vertical="center" wrapText="1"/>
    </xf>
    <xf numFmtId="0" fontId="0" fillId="10" borderId="0" xfId="0" applyFill="1"/>
    <xf numFmtId="49" fontId="0" fillId="0" borderId="0" xfId="0" applyNumberFormat="1"/>
    <xf numFmtId="164" fontId="11" fillId="0" borderId="0" xfId="1" applyNumberFormat="1" applyFont="1" applyFill="1"/>
    <xf numFmtId="164" fontId="7" fillId="0" borderId="0" xfId="1" applyNumberFormat="1" applyFont="1" applyFill="1"/>
    <xf numFmtId="164" fontId="8" fillId="0" borderId="1" xfId="1" applyNumberFormat="1" applyFont="1" applyFill="1" applyBorder="1" applyAlignment="1">
      <alignment horizontal="center" wrapText="1"/>
    </xf>
    <xf numFmtId="167" fontId="9" fillId="0" borderId="0" xfId="1" applyNumberFormat="1" applyFont="1" applyFill="1" applyBorder="1" applyAlignment="1">
      <alignment horizontal="center"/>
    </xf>
    <xf numFmtId="167" fontId="8" fillId="0" borderId="0" xfId="1" applyNumberFormat="1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164" fontId="6" fillId="0" borderId="0" xfId="1" applyNumberFormat="1" applyFont="1" applyFill="1" applyAlignment="1">
      <alignment horizontal="center"/>
    </xf>
    <xf numFmtId="164" fontId="7" fillId="0" borderId="1" xfId="1" applyNumberFormat="1" applyFont="1" applyFill="1" applyBorder="1"/>
    <xf numFmtId="10" fontId="11" fillId="0" borderId="0" xfId="3" applyNumberFormat="1" applyFont="1" applyFill="1"/>
    <xf numFmtId="164" fontId="7" fillId="0" borderId="0" xfId="1" applyNumberFormat="1" applyFont="1" applyFill="1" applyAlignment="1"/>
    <xf numFmtId="164" fontId="7" fillId="0" borderId="0" xfId="1" applyNumberFormat="1" applyFont="1" applyFill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6" fillId="0" borderId="0" xfId="0" applyNumberFormat="1" applyFont="1" applyFill="1" applyAlignment="1">
      <alignment horizontal="center"/>
    </xf>
    <xf numFmtId="49" fontId="6" fillId="0" borderId="0" xfId="0" applyNumberFormat="1" applyFont="1" applyFill="1" applyAlignment="1">
      <alignment horizontal="center"/>
    </xf>
    <xf numFmtId="0" fontId="8" fillId="0" borderId="0" xfId="0" applyFont="1" applyFill="1" applyBorder="1"/>
    <xf numFmtId="164" fontId="6" fillId="0" borderId="0" xfId="1" applyNumberFormat="1" applyFont="1" applyFill="1" applyBorder="1"/>
    <xf numFmtId="0" fontId="6" fillId="0" borderId="0" xfId="0" applyFont="1" applyFill="1" applyBorder="1"/>
    <xf numFmtId="164" fontId="6" fillId="0" borderId="0" xfId="0" applyNumberFormat="1" applyFont="1" applyFill="1" applyBorder="1"/>
    <xf numFmtId="165" fontId="6" fillId="0" borderId="0" xfId="2" applyNumberFormat="1" applyFont="1" applyFill="1" applyBorder="1"/>
    <xf numFmtId="164" fontId="6" fillId="0" borderId="13" xfId="1" applyNumberFormat="1" applyFont="1" applyFill="1" applyBorder="1"/>
    <xf numFmtId="0" fontId="6" fillId="0" borderId="15" xfId="0" applyFont="1" applyFill="1" applyBorder="1"/>
    <xf numFmtId="0" fontId="6" fillId="0" borderId="17" xfId="0" applyFont="1" applyFill="1" applyBorder="1"/>
    <xf numFmtId="0" fontId="0" fillId="0" borderId="0" xfId="0" applyFill="1"/>
    <xf numFmtId="10" fontId="6" fillId="0" borderId="0" xfId="0" applyNumberFormat="1" applyFont="1" applyFill="1"/>
    <xf numFmtId="0" fontId="14" fillId="0" borderId="0" xfId="0" applyFont="1"/>
    <xf numFmtId="166" fontId="0" fillId="0" borderId="0" xfId="0" applyNumberFormat="1" applyFont="1"/>
    <xf numFmtId="164" fontId="16" fillId="0" borderId="0" xfId="1" applyNumberFormat="1" applyFont="1" applyFill="1"/>
    <xf numFmtId="0" fontId="16" fillId="0" borderId="0" xfId="0" applyFont="1" applyFill="1"/>
    <xf numFmtId="164" fontId="16" fillId="0" borderId="0" xfId="0" applyNumberFormat="1" applyFont="1" applyFill="1"/>
    <xf numFmtId="0" fontId="17" fillId="0" borderId="0" xfId="0" applyFont="1" applyFill="1" applyBorder="1"/>
    <xf numFmtId="0" fontId="16" fillId="0" borderId="0" xfId="0" applyFont="1" applyFill="1" applyBorder="1"/>
    <xf numFmtId="164" fontId="16" fillId="0" borderId="0" xfId="0" applyNumberFormat="1" applyFont="1" applyFill="1" applyBorder="1" applyAlignment="1">
      <alignment horizontal="center"/>
    </xf>
    <xf numFmtId="164" fontId="16" fillId="0" borderId="0" xfId="1" applyNumberFormat="1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10" fontId="16" fillId="0" borderId="0" xfId="3" applyNumberFormat="1" applyFont="1" applyFill="1" applyBorder="1" applyAlignment="1">
      <alignment horizontal="center"/>
    </xf>
    <xf numFmtId="164" fontId="16" fillId="0" borderId="0" xfId="1" applyNumberFormat="1" applyFont="1" applyFill="1" applyBorder="1"/>
    <xf numFmtId="164" fontId="16" fillId="0" borderId="0" xfId="0" applyNumberFormat="1" applyFont="1" applyFill="1" applyBorder="1"/>
    <xf numFmtId="165" fontId="16" fillId="0" borderId="0" xfId="2" applyNumberFormat="1" applyFont="1" applyFill="1" applyBorder="1"/>
    <xf numFmtId="0" fontId="8" fillId="0" borderId="0" xfId="0" applyFont="1" applyFill="1" applyAlignment="1">
      <alignment horizontal="center"/>
    </xf>
    <xf numFmtId="164" fontId="8" fillId="0" borderId="0" xfId="0" applyNumberFormat="1" applyFont="1" applyFill="1"/>
    <xf numFmtId="164" fontId="8" fillId="0" borderId="0" xfId="1" applyNumberFormat="1" applyFont="1" applyFill="1"/>
    <xf numFmtId="165" fontId="6" fillId="0" borderId="1" xfId="2" applyNumberFormat="1" applyFont="1" applyFill="1" applyBorder="1"/>
    <xf numFmtId="0" fontId="6" fillId="0" borderId="1" xfId="0" applyFont="1" applyFill="1" applyBorder="1"/>
    <xf numFmtId="164" fontId="6" fillId="0" borderId="1" xfId="0" applyNumberFormat="1" applyFont="1" applyFill="1" applyBorder="1"/>
    <xf numFmtId="0" fontId="6" fillId="0" borderId="27" xfId="0" applyFont="1" applyFill="1" applyBorder="1"/>
    <xf numFmtId="164" fontId="17" fillId="0" borderId="0" xfId="0" applyNumberFormat="1" applyFont="1" applyFill="1" applyBorder="1" applyAlignment="1">
      <alignment horizontal="center"/>
    </xf>
    <xf numFmtId="165" fontId="16" fillId="0" borderId="0" xfId="2" applyNumberFormat="1" applyFont="1" applyFill="1" applyBorder="1" applyAlignment="1">
      <alignment horizontal="center"/>
    </xf>
    <xf numFmtId="165" fontId="17" fillId="0" borderId="0" xfId="2" applyNumberFormat="1" applyFont="1" applyFill="1" applyBorder="1" applyAlignment="1">
      <alignment horizontal="center"/>
    </xf>
    <xf numFmtId="164" fontId="7" fillId="0" borderId="0" xfId="1" applyNumberFormat="1" applyFont="1" applyFill="1" applyBorder="1"/>
    <xf numFmtId="10" fontId="6" fillId="0" borderId="0" xfId="0" applyNumberFormat="1" applyFont="1" applyFill="1" applyBorder="1"/>
    <xf numFmtId="164" fontId="6" fillId="0" borderId="16" xfId="0" applyNumberFormat="1" applyFont="1" applyFill="1" applyBorder="1"/>
    <xf numFmtId="164" fontId="6" fillId="0" borderId="27" xfId="0" applyNumberFormat="1" applyFont="1" applyFill="1" applyBorder="1"/>
    <xf numFmtId="165" fontId="6" fillId="0" borderId="16" xfId="2" applyNumberFormat="1" applyFont="1" applyFill="1" applyBorder="1"/>
    <xf numFmtId="0" fontId="6" fillId="0" borderId="16" xfId="0" applyFont="1" applyFill="1" applyBorder="1"/>
    <xf numFmtId="0" fontId="6" fillId="0" borderId="18" xfId="0" applyFont="1" applyFill="1" applyBorder="1"/>
    <xf numFmtId="0" fontId="6" fillId="0" borderId="19" xfId="0" applyFont="1" applyFill="1" applyBorder="1"/>
    <xf numFmtId="164" fontId="6" fillId="0" borderId="12" xfId="1" applyNumberFormat="1" applyFont="1" applyFill="1" applyBorder="1"/>
    <xf numFmtId="164" fontId="6" fillId="0" borderId="14" xfId="1" applyNumberFormat="1" applyFont="1" applyFill="1" applyBorder="1"/>
    <xf numFmtId="164" fontId="6" fillId="0" borderId="15" xfId="1" applyNumberFormat="1" applyFont="1" applyFill="1" applyBorder="1"/>
    <xf numFmtId="164" fontId="8" fillId="0" borderId="0" xfId="1" applyNumberFormat="1" applyFont="1" applyFill="1" applyBorder="1" applyAlignment="1">
      <alignment horizontal="center"/>
    </xf>
    <xf numFmtId="164" fontId="8" fillId="0" borderId="16" xfId="1" applyNumberFormat="1" applyFont="1" applyFill="1" applyBorder="1" applyAlignment="1">
      <alignment horizontal="center"/>
    </xf>
    <xf numFmtId="164" fontId="6" fillId="0" borderId="16" xfId="1" applyNumberFormat="1" applyFont="1" applyFill="1" applyBorder="1"/>
    <xf numFmtId="0" fontId="8" fillId="0" borderId="15" xfId="0" applyFont="1" applyFill="1" applyBorder="1"/>
    <xf numFmtId="165" fontId="8" fillId="0" borderId="0" xfId="0" applyNumberFormat="1" applyFont="1" applyFill="1" applyBorder="1"/>
    <xf numFmtId="165" fontId="8" fillId="0" borderId="16" xfId="0" applyNumberFormat="1" applyFont="1" applyFill="1" applyBorder="1"/>
    <xf numFmtId="167" fontId="8" fillId="0" borderId="28" xfId="1" applyNumberFormat="1" applyFont="1" applyFill="1" applyBorder="1" applyAlignment="1">
      <alignment horizontal="center"/>
    </xf>
    <xf numFmtId="167" fontId="8" fillId="0" borderId="2" xfId="1" applyNumberFormat="1" applyFont="1" applyFill="1" applyBorder="1" applyAlignment="1">
      <alignment horizontal="center"/>
    </xf>
    <xf numFmtId="0" fontId="8" fillId="0" borderId="29" xfId="0" applyFont="1" applyFill="1" applyBorder="1" applyAlignment="1">
      <alignment horizontal="center"/>
    </xf>
    <xf numFmtId="0" fontId="8" fillId="0" borderId="30" xfId="0" applyFont="1" applyFill="1" applyBorder="1" applyAlignment="1">
      <alignment horizontal="center"/>
    </xf>
    <xf numFmtId="164" fontId="7" fillId="0" borderId="31" xfId="1" applyNumberFormat="1" applyFont="1" applyFill="1" applyBorder="1"/>
    <xf numFmtId="164" fontId="6" fillId="0" borderId="32" xfId="1" applyNumberFormat="1" applyFont="1" applyFill="1" applyBorder="1"/>
    <xf numFmtId="164" fontId="6" fillId="0" borderId="31" xfId="1" applyNumberFormat="1" applyFont="1" applyFill="1" applyBorder="1"/>
    <xf numFmtId="0" fontId="6" fillId="0" borderId="32" xfId="0" applyFont="1" applyFill="1" applyBorder="1"/>
    <xf numFmtId="167" fontId="8" fillId="0" borderId="32" xfId="1" applyNumberFormat="1" applyFont="1" applyFill="1" applyBorder="1" applyAlignment="1">
      <alignment horizontal="center"/>
    </xf>
    <xf numFmtId="164" fontId="7" fillId="0" borderId="29" xfId="1" applyNumberFormat="1" applyFont="1" applyFill="1" applyBorder="1"/>
    <xf numFmtId="164" fontId="6" fillId="0" borderId="30" xfId="1" applyNumberFormat="1" applyFont="1" applyFill="1" applyBorder="1"/>
    <xf numFmtId="43" fontId="16" fillId="0" borderId="1" xfId="1" applyFont="1" applyFill="1" applyBorder="1"/>
    <xf numFmtId="43" fontId="7" fillId="0" borderId="0" xfId="1" applyNumberFormat="1" applyFont="1" applyFill="1"/>
    <xf numFmtId="10" fontId="11" fillId="0" borderId="0" xfId="0" applyNumberFormat="1" applyFont="1" applyFill="1" applyBorder="1"/>
    <xf numFmtId="10" fontId="11" fillId="0" borderId="16" xfId="0" applyNumberFormat="1" applyFont="1" applyFill="1" applyBorder="1"/>
    <xf numFmtId="0" fontId="15" fillId="0" borderId="0" xfId="0" applyFont="1"/>
    <xf numFmtId="164" fontId="9" fillId="0" borderId="0" xfId="1" applyNumberFormat="1" applyFont="1" applyFill="1" applyBorder="1"/>
    <xf numFmtId="164" fontId="9" fillId="0" borderId="31" xfId="1" applyNumberFormat="1" applyFont="1" applyFill="1" applyBorder="1"/>
    <xf numFmtId="164" fontId="8" fillId="0" borderId="0" xfId="1" applyNumberFormat="1" applyFont="1" applyFill="1" applyBorder="1"/>
    <xf numFmtId="164" fontId="8" fillId="0" borderId="32" xfId="1" applyNumberFormat="1" applyFont="1" applyFill="1" applyBorder="1"/>
    <xf numFmtId="0" fontId="16" fillId="0" borderId="0" xfId="0" applyFont="1" applyFill="1" applyAlignment="1">
      <alignment horizontal="center"/>
    </xf>
    <xf numFmtId="164" fontId="16" fillId="0" borderId="31" xfId="1" applyNumberFormat="1" applyFont="1" applyFill="1" applyBorder="1"/>
    <xf numFmtId="164" fontId="16" fillId="0" borderId="32" xfId="1" applyNumberFormat="1" applyFont="1" applyFill="1" applyBorder="1"/>
    <xf numFmtId="164" fontId="17" fillId="0" borderId="0" xfId="1" applyNumberFormat="1" applyFont="1" applyFill="1" applyBorder="1"/>
    <xf numFmtId="49" fontId="18" fillId="4" borderId="6" xfId="0" applyNumberFormat="1" applyFont="1" applyFill="1" applyBorder="1" applyAlignment="1">
      <alignment horizontal="left" vertical="center" wrapText="1"/>
    </xf>
    <xf numFmtId="0" fontId="2" fillId="0" borderId="0" xfId="0" applyFont="1" applyFill="1"/>
    <xf numFmtId="0" fontId="4" fillId="0" borderId="0" xfId="0" applyNumberFormat="1" applyFont="1" applyFill="1" applyAlignment="1">
      <alignment vertical="top"/>
    </xf>
    <xf numFmtId="0" fontId="3" fillId="0" borderId="0" xfId="0" applyFont="1" applyFill="1"/>
    <xf numFmtId="0" fontId="19" fillId="0" borderId="0" xfId="6"/>
    <xf numFmtId="0" fontId="8" fillId="0" borderId="31" xfId="0" applyFont="1" applyFill="1" applyBorder="1" applyAlignment="1">
      <alignment horizontal="center"/>
    </xf>
    <xf numFmtId="0" fontId="6" fillId="0" borderId="0" xfId="0" quotePrefix="1" applyFont="1" applyFill="1" applyAlignment="1">
      <alignment horizontal="center"/>
    </xf>
    <xf numFmtId="0" fontId="3" fillId="2" borderId="0" xfId="0" applyFont="1" applyFill="1"/>
    <xf numFmtId="49" fontId="18" fillId="9" borderId="6" xfId="0" applyNumberFormat="1" applyFont="1" applyFill="1" applyBorder="1" applyAlignment="1">
      <alignment horizontal="left" vertical="center" wrapText="1"/>
    </xf>
    <xf numFmtId="49" fontId="18" fillId="9" borderId="6" xfId="0" applyNumberFormat="1" applyFont="1" applyFill="1" applyBorder="1" applyAlignment="1">
      <alignment horizontal="left" vertical="center" wrapText="1" indent="4"/>
    </xf>
    <xf numFmtId="164" fontId="6" fillId="0" borderId="0" xfId="1" applyNumberFormat="1" applyFont="1" applyFill="1" applyAlignment="1"/>
    <xf numFmtId="43" fontId="6" fillId="0" borderId="0" xfId="1" applyNumberFormat="1" applyFont="1" applyFill="1"/>
    <xf numFmtId="164" fontId="6" fillId="0" borderId="18" xfId="1" applyNumberFormat="1" applyFont="1" applyFill="1" applyBorder="1"/>
    <xf numFmtId="164" fontId="7" fillId="0" borderId="18" xfId="1" applyNumberFormat="1" applyFont="1" applyFill="1" applyBorder="1"/>
    <xf numFmtId="164" fontId="6" fillId="0" borderId="43" xfId="1" applyNumberFormat="1" applyFont="1" applyFill="1" applyBorder="1"/>
    <xf numFmtId="0" fontId="6" fillId="0" borderId="18" xfId="0" applyFont="1" applyFill="1" applyBorder="1" applyAlignment="1">
      <alignment horizontal="center"/>
    </xf>
    <xf numFmtId="164" fontId="16" fillId="0" borderId="18" xfId="1" applyNumberFormat="1" applyFont="1" applyFill="1" applyBorder="1"/>
    <xf numFmtId="0" fontId="6" fillId="0" borderId="0" xfId="0" applyFont="1" applyFill="1" applyBorder="1" applyAlignment="1">
      <alignment horizontal="center"/>
    </xf>
    <xf numFmtId="0" fontId="0" fillId="0" borderId="0" xfId="0"/>
    <xf numFmtId="49" fontId="10" fillId="4" borderId="6" xfId="0" applyNumberFormat="1" applyFont="1" applyFill="1" applyBorder="1" applyAlignment="1">
      <alignment horizontal="right" vertical="center" wrapText="1"/>
    </xf>
    <xf numFmtId="49" fontId="10" fillId="4" borderId="6" xfId="0" applyNumberFormat="1" applyFont="1" applyFill="1" applyBorder="1" applyAlignment="1">
      <alignment horizontal="left" vertical="center" wrapText="1"/>
    </xf>
    <xf numFmtId="168" fontId="10" fillId="5" borderId="6" xfId="0" applyNumberFormat="1" applyFont="1" applyFill="1" applyBorder="1" applyAlignment="1">
      <alignment horizontal="right" vertical="center" wrapText="1"/>
    </xf>
    <xf numFmtId="168" fontId="10" fillId="7" borderId="6" xfId="0" applyNumberFormat="1" applyFont="1" applyFill="1" applyBorder="1" applyAlignment="1">
      <alignment horizontal="right" vertical="center" wrapText="1"/>
    </xf>
    <xf numFmtId="168" fontId="10" fillId="3" borderId="6" xfId="0" applyNumberFormat="1" applyFont="1" applyFill="1" applyBorder="1" applyAlignment="1">
      <alignment horizontal="right" vertical="center" wrapText="1"/>
    </xf>
    <xf numFmtId="164" fontId="7" fillId="0" borderId="32" xfId="1" applyNumberFormat="1" applyFont="1" applyFill="1" applyBorder="1"/>
    <xf numFmtId="165" fontId="17" fillId="0" borderId="0" xfId="0" applyNumberFormat="1" applyFont="1" applyFill="1" applyBorder="1" applyAlignment="1">
      <alignment horizontal="center"/>
    </xf>
    <xf numFmtId="164" fontId="6" fillId="0" borderId="32" xfId="1" applyNumberFormat="1" applyFont="1" applyFill="1" applyBorder="1" applyAlignment="1">
      <alignment horizontal="center"/>
    </xf>
    <xf numFmtId="44" fontId="0" fillId="0" borderId="0" xfId="2" applyFont="1"/>
    <xf numFmtId="0" fontId="6" fillId="0" borderId="0" xfId="0" applyFont="1" applyFill="1" applyAlignment="1">
      <alignment wrapText="1"/>
    </xf>
    <xf numFmtId="49" fontId="34" fillId="6" borderId="6" xfId="0" applyNumberFormat="1" applyFont="1" applyFill="1" applyBorder="1" applyAlignment="1">
      <alignment horizontal="left" vertical="center" wrapText="1"/>
    </xf>
    <xf numFmtId="49" fontId="18" fillId="8" borderId="6" xfId="0" applyNumberFormat="1" applyFont="1" applyFill="1" applyBorder="1" applyAlignment="1">
      <alignment horizontal="left" vertical="center" wrapText="1" indent="1"/>
    </xf>
    <xf numFmtId="49" fontId="18" fillId="9" borderId="6" xfId="0" applyNumberFormat="1" applyFont="1" applyFill="1" applyBorder="1" applyAlignment="1">
      <alignment horizontal="left" vertical="center" wrapText="1" indent="2"/>
    </xf>
    <xf numFmtId="49" fontId="18" fillId="9" borderId="6" xfId="0" applyNumberFormat="1" applyFont="1" applyFill="1" applyBorder="1" applyAlignment="1">
      <alignment horizontal="left" vertical="center" wrapText="1" indent="3"/>
    </xf>
    <xf numFmtId="49" fontId="18" fillId="9" borderId="6" xfId="0" applyNumberFormat="1" applyFont="1" applyFill="1" applyBorder="1" applyAlignment="1">
      <alignment horizontal="left" vertical="center" wrapText="1" indent="5"/>
    </xf>
    <xf numFmtId="0" fontId="34" fillId="6" borderId="6" xfId="0" applyNumberFormat="1" applyFont="1" applyFill="1" applyBorder="1" applyAlignment="1">
      <alignment horizontal="left" vertical="center" wrapText="1"/>
    </xf>
    <xf numFmtId="0" fontId="18" fillId="8" borderId="6" xfId="0" applyNumberFormat="1" applyFont="1" applyFill="1" applyBorder="1" applyAlignment="1">
      <alignment horizontal="left" vertical="center" wrapText="1"/>
    </xf>
    <xf numFmtId="0" fontId="18" fillId="9" borderId="6" xfId="0" applyNumberFormat="1" applyFont="1" applyFill="1" applyBorder="1" applyAlignment="1">
      <alignment horizontal="left" vertical="center" wrapText="1"/>
    </xf>
    <xf numFmtId="0" fontId="0" fillId="46" borderId="0" xfId="0" applyFill="1"/>
    <xf numFmtId="0" fontId="0" fillId="47" borderId="0" xfId="0" applyFill="1"/>
    <xf numFmtId="39" fontId="0" fillId="0" borderId="0" xfId="0" applyNumberFormat="1"/>
    <xf numFmtId="0" fontId="17" fillId="0" borderId="0" xfId="0" applyFont="1" applyFill="1" applyAlignment="1">
      <alignment horizontal="right"/>
    </xf>
    <xf numFmtId="1" fontId="0" fillId="0" borderId="0" xfId="0" applyNumberFormat="1" applyFill="1"/>
    <xf numFmtId="164" fontId="8" fillId="0" borderId="0" xfId="1" applyNumberFormat="1" applyFont="1" applyFill="1" applyAlignment="1">
      <alignment horizontal="center"/>
    </xf>
    <xf numFmtId="164" fontId="16" fillId="0" borderId="0" xfId="1" applyNumberFormat="1" applyFont="1" applyFill="1" applyAlignment="1">
      <alignment horizontal="center"/>
    </xf>
    <xf numFmtId="164" fontId="6" fillId="0" borderId="1" xfId="1" applyNumberFormat="1" applyFont="1" applyFill="1" applyBorder="1" applyAlignment="1">
      <alignment horizontal="center"/>
    </xf>
    <xf numFmtId="49" fontId="34" fillId="0" borderId="0" xfId="0" applyNumberFormat="1" applyFont="1" applyFill="1" applyAlignment="1">
      <alignment wrapText="1"/>
    </xf>
    <xf numFmtId="49" fontId="18" fillId="4" borderId="6" xfId="0" applyNumberFormat="1" applyFont="1" applyFill="1" applyBorder="1" applyAlignment="1">
      <alignment horizontal="right" vertical="center" wrapText="1"/>
    </xf>
    <xf numFmtId="49" fontId="4" fillId="6" borderId="6" xfId="0" applyNumberFormat="1" applyFont="1" applyFill="1" applyBorder="1" applyAlignment="1">
      <alignment horizontal="left" vertical="center" wrapText="1"/>
    </xf>
    <xf numFmtId="49" fontId="2" fillId="8" borderId="6" xfId="0" applyNumberFormat="1" applyFont="1" applyFill="1" applyBorder="1" applyAlignment="1">
      <alignment horizontal="left" vertical="center" wrapText="1"/>
    </xf>
    <xf numFmtId="49" fontId="2" fillId="9" borderId="6" xfId="0" applyNumberFormat="1" applyFont="1" applyFill="1" applyBorder="1" applyAlignment="1">
      <alignment horizontal="left" vertical="center" wrapText="1"/>
    </xf>
    <xf numFmtId="0" fontId="4" fillId="0" borderId="0" xfId="0" applyFont="1" applyFill="1" applyBorder="1" applyAlignment="1"/>
    <xf numFmtId="0" fontId="2" fillId="0" borderId="0" xfId="0" applyNumberFormat="1" applyFont="1" applyFill="1" applyBorder="1"/>
    <xf numFmtId="0" fontId="2" fillId="0" borderId="0" xfId="0" applyNumberFormat="1" applyFont="1" applyFill="1" applyBorder="1" applyAlignment="1">
      <alignment horizontal="left"/>
    </xf>
    <xf numFmtId="0" fontId="2" fillId="0" borderId="0" xfId="0" quotePrefix="1" applyNumberFormat="1" applyFont="1" applyFill="1" applyBorder="1"/>
    <xf numFmtId="0" fontId="2" fillId="0" borderId="0" xfId="0" quotePrefix="1" applyNumberFormat="1" applyFont="1" applyFill="1" applyBorder="1" applyAlignment="1">
      <alignment horizontal="left"/>
    </xf>
    <xf numFmtId="0" fontId="18" fillId="0" borderId="0" xfId="0" applyNumberFormat="1" applyFont="1" applyFill="1" applyBorder="1" applyAlignment="1">
      <alignment horizontal="left" vertical="center" wrapText="1"/>
    </xf>
    <xf numFmtId="0" fontId="35" fillId="0" borderId="0" xfId="0" applyFont="1" applyBorder="1" applyAlignment="1"/>
    <xf numFmtId="0" fontId="35" fillId="0" borderId="0" xfId="0" applyFont="1" applyFill="1" applyBorder="1" applyAlignment="1"/>
    <xf numFmtId="0" fontId="15" fillId="0" borderId="0" xfId="0" applyFont="1" applyFill="1" applyBorder="1"/>
    <xf numFmtId="164" fontId="16" fillId="0" borderId="0" xfId="0" applyNumberFormat="1" applyFont="1" applyFill="1" applyAlignment="1">
      <alignment horizontal="center"/>
    </xf>
    <xf numFmtId="165" fontId="6" fillId="0" borderId="0" xfId="2" applyNumberFormat="1" applyFont="1" applyFill="1"/>
    <xf numFmtId="0" fontId="0" fillId="0" borderId="0" xfId="0" applyFill="1" applyBorder="1"/>
    <xf numFmtId="49" fontId="0" fillId="0" borderId="0" xfId="0" applyNumberFormat="1" applyFill="1" applyBorder="1"/>
    <xf numFmtId="49" fontId="18" fillId="0" borderId="0" xfId="0" applyNumberFormat="1" applyFont="1" applyFill="1" applyBorder="1" applyAlignment="1">
      <alignment horizontal="left" vertical="center" wrapText="1" indent="4"/>
    </xf>
    <xf numFmtId="43" fontId="16" fillId="0" borderId="0" xfId="1" applyNumberFormat="1" applyFont="1" applyFill="1"/>
    <xf numFmtId="9" fontId="6" fillId="0" borderId="0" xfId="3" applyFont="1" applyFill="1"/>
    <xf numFmtId="164" fontId="16" fillId="0" borderId="45" xfId="0" applyNumberFormat="1" applyFont="1" applyFill="1" applyBorder="1"/>
    <xf numFmtId="0" fontId="36" fillId="0" borderId="0" xfId="0" applyFont="1" applyBorder="1" applyAlignment="1"/>
    <xf numFmtId="49" fontId="10" fillId="9" borderId="6" xfId="0" applyNumberFormat="1" applyFont="1" applyFill="1" applyBorder="1" applyAlignment="1">
      <alignment horizontal="left" vertical="center" wrapText="1"/>
    </xf>
    <xf numFmtId="49" fontId="10" fillId="9" borderId="6" xfId="0" applyNumberFormat="1" applyFont="1" applyFill="1" applyBorder="1" applyAlignment="1">
      <alignment horizontal="left" vertical="center" wrapText="1" indent="3"/>
    </xf>
    <xf numFmtId="49" fontId="10" fillId="9" borderId="6" xfId="0" applyNumberFormat="1" applyFont="1" applyFill="1" applyBorder="1" applyAlignment="1">
      <alignment horizontal="left" vertical="center" wrapText="1" indent="4"/>
    </xf>
    <xf numFmtId="0" fontId="0" fillId="2" borderId="0" xfId="0" applyFill="1"/>
    <xf numFmtId="0" fontId="14" fillId="2" borderId="0" xfId="0" applyFont="1" applyFill="1"/>
    <xf numFmtId="0" fontId="3" fillId="12" borderId="0" xfId="0" applyFont="1" applyFill="1" applyAlignment="1">
      <alignment horizontal="center"/>
    </xf>
    <xf numFmtId="0" fontId="37" fillId="12" borderId="0" xfId="0" applyFont="1" applyFill="1" applyAlignment="1">
      <alignment horizontal="center"/>
    </xf>
    <xf numFmtId="0" fontId="14" fillId="0" borderId="0" xfId="0" applyFont="1" applyFill="1"/>
    <xf numFmtId="14" fontId="3" fillId="0" borderId="0" xfId="0" applyNumberFormat="1" applyFont="1"/>
    <xf numFmtId="43" fontId="6" fillId="0" borderId="0" xfId="1" applyNumberFormat="1" applyFont="1" applyFill="1" applyBorder="1"/>
    <xf numFmtId="39" fontId="2" fillId="0" borderId="0" xfId="0" applyNumberFormat="1" applyFont="1"/>
    <xf numFmtId="49" fontId="18" fillId="5" borderId="6" xfId="0" applyNumberFormat="1" applyFont="1" applyFill="1" applyBorder="1" applyAlignment="1">
      <alignment horizontal="left" vertical="center" wrapText="1"/>
    </xf>
    <xf numFmtId="49" fontId="18" fillId="5" borderId="6" xfId="0" applyNumberFormat="1" applyFont="1" applyFill="1" applyBorder="1" applyAlignment="1">
      <alignment horizontal="right" vertical="center" wrapText="1"/>
    </xf>
    <xf numFmtId="168" fontId="18" fillId="5" borderId="6" xfId="0" applyNumberFormat="1" applyFont="1" applyFill="1" applyBorder="1" applyAlignment="1">
      <alignment horizontal="right" vertical="center" wrapText="1"/>
    </xf>
    <xf numFmtId="168" fontId="18" fillId="7" borderId="6" xfId="0" applyNumberFormat="1" applyFont="1" applyFill="1" applyBorder="1" applyAlignment="1">
      <alignment horizontal="right" vertical="center" wrapText="1"/>
    </xf>
    <xf numFmtId="168" fontId="18" fillId="3" borderId="6" xfId="0" applyNumberFormat="1" applyFont="1" applyFill="1" applyBorder="1" applyAlignment="1">
      <alignment horizontal="right" vertical="center" wrapText="1"/>
    </xf>
    <xf numFmtId="0" fontId="18" fillId="7" borderId="6" xfId="0" applyFont="1" applyFill="1" applyBorder="1" applyAlignment="1">
      <alignment horizontal="right" vertical="center" wrapText="1"/>
    </xf>
    <xf numFmtId="0" fontId="18" fillId="3" borderId="6" xfId="0" applyFont="1" applyFill="1" applyBorder="1" applyAlignment="1">
      <alignment horizontal="right" vertical="center" wrapText="1"/>
    </xf>
    <xf numFmtId="168" fontId="18" fillId="0" borderId="6" xfId="0" applyNumberFormat="1" applyFont="1" applyFill="1" applyBorder="1" applyAlignment="1">
      <alignment horizontal="right" vertical="center" wrapText="1"/>
    </xf>
    <xf numFmtId="164" fontId="16" fillId="0" borderId="32" xfId="1" applyNumberFormat="1" applyFont="1" applyFill="1" applyBorder="1" applyAlignment="1">
      <alignment horizontal="right"/>
    </xf>
    <xf numFmtId="164" fontId="6" fillId="0" borderId="0" xfId="1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17" fillId="0" borderId="0" xfId="0" applyFont="1" applyFill="1" applyAlignment="1">
      <alignment horizontal="left"/>
    </xf>
    <xf numFmtId="0" fontId="15" fillId="0" borderId="0" xfId="0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49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left" vertical="center" wrapText="1"/>
    </xf>
    <xf numFmtId="49" fontId="15" fillId="0" borderId="0" xfId="0" applyNumberFormat="1" applyFont="1" applyFill="1" applyBorder="1" applyAlignment="1">
      <alignment horizontal="left" vertical="center" wrapText="1"/>
    </xf>
    <xf numFmtId="0" fontId="6" fillId="0" borderId="0" xfId="0" quotePrefix="1" applyNumberFormat="1" applyFont="1" applyFill="1" applyAlignment="1">
      <alignment horizontal="center"/>
    </xf>
    <xf numFmtId="49" fontId="6" fillId="0" borderId="0" xfId="0" quotePrefix="1" applyNumberFormat="1" applyFont="1" applyFill="1" applyAlignment="1">
      <alignment horizontal="center"/>
    </xf>
    <xf numFmtId="164" fontId="38" fillId="0" borderId="0" xfId="1" applyNumberFormat="1" applyFont="1" applyFill="1" applyBorder="1"/>
    <xf numFmtId="0" fontId="35" fillId="0" borderId="0" xfId="0" applyFont="1" applyBorder="1" applyAlignment="1">
      <alignment horizontal="center"/>
    </xf>
    <xf numFmtId="0" fontId="35" fillId="0" borderId="0" xfId="0" applyFont="1" applyFill="1" applyBorder="1" applyAlignment="1">
      <alignment horizontal="center"/>
    </xf>
    <xf numFmtId="164" fontId="16" fillId="0" borderId="12" xfId="1" applyNumberFormat="1" applyFont="1" applyFill="1" applyBorder="1"/>
    <xf numFmtId="164" fontId="9" fillId="0" borderId="15" xfId="1" applyNumberFormat="1" applyFont="1" applyFill="1" applyBorder="1" applyAlignment="1">
      <alignment horizontal="center"/>
    </xf>
    <xf numFmtId="164" fontId="7" fillId="0" borderId="15" xfId="1" applyNumberFormat="1" applyFont="1" applyFill="1" applyBorder="1"/>
    <xf numFmtId="164" fontId="6" fillId="0" borderId="15" xfId="0" applyNumberFormat="1" applyFont="1" applyFill="1" applyBorder="1"/>
    <xf numFmtId="165" fontId="6" fillId="0" borderId="15" xfId="2" applyNumberFormat="1" applyFont="1" applyFill="1" applyBorder="1"/>
    <xf numFmtId="10" fontId="6" fillId="0" borderId="15" xfId="0" applyNumberFormat="1" applyFont="1" applyFill="1" applyBorder="1"/>
    <xf numFmtId="44" fontId="6" fillId="0" borderId="15" xfId="0" applyNumberFormat="1" applyFont="1" applyFill="1" applyBorder="1"/>
    <xf numFmtId="0" fontId="17" fillId="0" borderId="17" xfId="0" applyFont="1" applyFill="1" applyBorder="1"/>
    <xf numFmtId="0" fontId="8" fillId="0" borderId="0" xfId="0" applyFont="1" applyFill="1" applyBorder="1" applyAlignment="1">
      <alignment horizontal="right"/>
    </xf>
    <xf numFmtId="0" fontId="8" fillId="0" borderId="15" xfId="0" applyFont="1" applyFill="1" applyBorder="1" applyAlignment="1">
      <alignment horizontal="right"/>
    </xf>
    <xf numFmtId="0" fontId="14" fillId="46" borderId="0" xfId="0" applyFont="1" applyFill="1"/>
    <xf numFmtId="49" fontId="2" fillId="0" borderId="0" xfId="0" applyNumberFormat="1" applyFont="1" applyFill="1" applyBorder="1" applyAlignment="1">
      <alignment horizontal="left" vertical="center" wrapText="1"/>
    </xf>
    <xf numFmtId="165" fontId="6" fillId="0" borderId="0" xfId="2" applyNumberFormat="1" applyFont="1" applyFill="1" applyBorder="1" applyAlignment="1">
      <alignment horizontal="center"/>
    </xf>
    <xf numFmtId="0" fontId="36" fillId="0" borderId="0" xfId="0" applyFont="1" applyFill="1" applyBorder="1" applyAlignment="1"/>
    <xf numFmtId="0" fontId="4" fillId="48" borderId="33" xfId="0" applyFont="1" applyFill="1" applyBorder="1" applyAlignment="1"/>
    <xf numFmtId="0" fontId="4" fillId="48" borderId="33" xfId="0" applyFont="1" applyFill="1" applyBorder="1" applyAlignment="1">
      <alignment horizontal="center"/>
    </xf>
    <xf numFmtId="168" fontId="39" fillId="3" borderId="6" xfId="0" applyNumberFormat="1" applyFont="1" applyFill="1" applyBorder="1" applyAlignment="1">
      <alignment horizontal="right" vertical="center" wrapText="1"/>
    </xf>
    <xf numFmtId="43" fontId="0" fillId="0" borderId="0" xfId="1" applyFont="1" applyFill="1"/>
    <xf numFmtId="49" fontId="10" fillId="2" borderId="6" xfId="0" applyNumberFormat="1" applyFont="1" applyFill="1" applyBorder="1" applyAlignment="1">
      <alignment horizontal="left" vertical="center" wrapText="1" indent="4"/>
    </xf>
    <xf numFmtId="49" fontId="10" fillId="2" borderId="6" xfId="0" applyNumberFormat="1" applyFont="1" applyFill="1" applyBorder="1" applyAlignment="1">
      <alignment horizontal="left" vertical="center" wrapText="1"/>
    </xf>
    <xf numFmtId="49" fontId="10" fillId="2" borderId="6" xfId="0" applyNumberFormat="1" applyFont="1" applyFill="1" applyBorder="1" applyAlignment="1">
      <alignment horizontal="left" vertical="center" wrapText="1" indent="3"/>
    </xf>
    <xf numFmtId="49" fontId="18" fillId="2" borderId="6" xfId="0" applyNumberFormat="1" applyFont="1" applyFill="1" applyBorder="1" applyAlignment="1">
      <alignment horizontal="left" vertical="center" wrapText="1" indent="4"/>
    </xf>
    <xf numFmtId="0" fontId="18" fillId="2" borderId="6" xfId="0" applyNumberFormat="1" applyFont="1" applyFill="1" applyBorder="1" applyAlignment="1">
      <alignment horizontal="left" vertical="center" wrapText="1"/>
    </xf>
    <xf numFmtId="164" fontId="8" fillId="0" borderId="0" xfId="1" applyNumberFormat="1" applyFont="1" applyFill="1" applyBorder="1" applyAlignment="1"/>
    <xf numFmtId="164" fontId="40" fillId="0" borderId="0" xfId="1" applyNumberFormat="1" applyFont="1" applyFill="1"/>
    <xf numFmtId="164" fontId="41" fillId="0" borderId="1" xfId="1" applyNumberFormat="1" applyFont="1" applyFill="1" applyBorder="1" applyAlignment="1">
      <alignment horizontal="center"/>
    </xf>
    <xf numFmtId="164" fontId="40" fillId="0" borderId="0" xfId="1" applyNumberFormat="1" applyFont="1" applyFill="1" applyAlignment="1">
      <alignment horizontal="center"/>
    </xf>
    <xf numFmtId="166" fontId="40" fillId="0" borderId="0" xfId="3" applyNumberFormat="1" applyFont="1" applyFill="1" applyAlignment="1">
      <alignment horizontal="center"/>
    </xf>
    <xf numFmtId="169" fontId="40" fillId="0" borderId="18" xfId="1" applyNumberFormat="1" applyFont="1" applyFill="1" applyBorder="1"/>
    <xf numFmtId="164" fontId="40" fillId="0" borderId="18" xfId="1" applyNumberFormat="1" applyFont="1" applyFill="1" applyBorder="1"/>
    <xf numFmtId="164" fontId="41" fillId="0" borderId="0" xfId="1" applyNumberFormat="1" applyFont="1" applyFill="1" applyBorder="1"/>
    <xf numFmtId="164" fontId="40" fillId="49" borderId="0" xfId="1" applyNumberFormat="1" applyFont="1" applyFill="1"/>
    <xf numFmtId="10" fontId="40" fillId="0" borderId="0" xfId="3" applyNumberFormat="1" applyFont="1" applyFill="1"/>
    <xf numFmtId="0" fontId="40" fillId="0" borderId="0" xfId="0" applyFont="1" applyFill="1"/>
    <xf numFmtId="0" fontId="40" fillId="0" borderId="0" xfId="0" applyFont="1" applyFill="1" applyBorder="1"/>
    <xf numFmtId="164" fontId="40" fillId="0" borderId="0" xfId="1" applyNumberFormat="1" applyFont="1" applyFill="1" applyBorder="1"/>
    <xf numFmtId="164" fontId="41" fillId="0" borderId="0" xfId="1" applyNumberFormat="1" applyFont="1" applyFill="1"/>
    <xf numFmtId="10" fontId="41" fillId="0" borderId="0" xfId="3" applyNumberFormat="1" applyFont="1" applyFill="1"/>
    <xf numFmtId="0" fontId="3" fillId="50" borderId="0" xfId="0" applyFont="1" applyFill="1"/>
    <xf numFmtId="0" fontId="0" fillId="50" borderId="0" xfId="0" applyFill="1"/>
    <xf numFmtId="0" fontId="6" fillId="50" borderId="12" xfId="0" applyFont="1" applyFill="1" applyBorder="1"/>
    <xf numFmtId="164" fontId="6" fillId="50" borderId="13" xfId="1" applyNumberFormat="1" applyFont="1" applyFill="1" applyBorder="1"/>
    <xf numFmtId="0" fontId="6" fillId="50" borderId="13" xfId="0" applyFont="1" applyFill="1" applyBorder="1"/>
    <xf numFmtId="17" fontId="8" fillId="50" borderId="46" xfId="0" applyNumberFormat="1" applyFont="1" applyFill="1" applyBorder="1" applyAlignment="1">
      <alignment horizontal="center"/>
    </xf>
    <xf numFmtId="17" fontId="8" fillId="50" borderId="21" xfId="0" applyNumberFormat="1" applyFont="1" applyFill="1" applyBorder="1" applyAlignment="1">
      <alignment horizontal="center"/>
    </xf>
    <xf numFmtId="17" fontId="8" fillId="50" borderId="20" xfId="0" applyNumberFormat="1" applyFont="1" applyFill="1" applyBorder="1" applyAlignment="1">
      <alignment horizontal="center"/>
    </xf>
    <xf numFmtId="0" fontId="6" fillId="50" borderId="15" xfId="0" applyFont="1" applyFill="1" applyBorder="1"/>
    <xf numFmtId="0" fontId="8" fillId="50" borderId="0" xfId="0" applyFont="1" applyFill="1" applyBorder="1"/>
    <xf numFmtId="0" fontId="6" fillId="50" borderId="0" xfId="0" applyFont="1" applyFill="1" applyBorder="1"/>
    <xf numFmtId="164" fontId="2" fillId="50" borderId="15" xfId="0" applyNumberFormat="1" applyFont="1" applyFill="1" applyBorder="1" applyAlignment="1">
      <alignment horizontal="center"/>
    </xf>
    <xf numFmtId="164" fontId="2" fillId="50" borderId="0" xfId="0" applyNumberFormat="1" applyFont="1" applyFill="1" applyBorder="1" applyAlignment="1">
      <alignment horizontal="center"/>
    </xf>
    <xf numFmtId="164" fontId="2" fillId="50" borderId="16" xfId="0" applyNumberFormat="1" applyFont="1" applyFill="1" applyBorder="1" applyAlignment="1">
      <alignment horizontal="center"/>
    </xf>
    <xf numFmtId="165" fontId="2" fillId="50" borderId="47" xfId="2" applyNumberFormat="1" applyFont="1" applyFill="1" applyBorder="1" applyAlignment="1">
      <alignment horizontal="center"/>
    </xf>
    <xf numFmtId="165" fontId="2" fillId="50" borderId="2" xfId="2" applyNumberFormat="1" applyFont="1" applyFill="1" applyBorder="1" applyAlignment="1">
      <alignment horizontal="center"/>
    </xf>
    <xf numFmtId="165" fontId="2" fillId="50" borderId="24" xfId="2" applyNumberFormat="1" applyFont="1" applyFill="1" applyBorder="1" applyAlignment="1">
      <alignment horizontal="center"/>
    </xf>
    <xf numFmtId="0" fontId="4" fillId="50" borderId="15" xfId="0" applyFont="1" applyFill="1" applyBorder="1" applyAlignment="1">
      <alignment horizontal="center"/>
    </xf>
    <xf numFmtId="0" fontId="4" fillId="50" borderId="0" xfId="0" applyFont="1" applyFill="1" applyBorder="1" applyAlignment="1">
      <alignment horizontal="center"/>
    </xf>
    <xf numFmtId="164" fontId="2" fillId="50" borderId="16" xfId="1" applyNumberFormat="1" applyFont="1" applyFill="1" applyBorder="1" applyAlignment="1">
      <alignment horizontal="center"/>
    </xf>
    <xf numFmtId="10" fontId="2" fillId="50" borderId="15" xfId="3" applyNumberFormat="1" applyFont="1" applyFill="1" applyBorder="1" applyAlignment="1">
      <alignment horizontal="center"/>
    </xf>
    <xf numFmtId="10" fontId="2" fillId="50" borderId="0" xfId="3" applyNumberFormat="1" applyFont="1" applyFill="1" applyBorder="1" applyAlignment="1">
      <alignment horizontal="center"/>
    </xf>
    <xf numFmtId="10" fontId="2" fillId="50" borderId="16" xfId="3" applyNumberFormat="1" applyFont="1" applyFill="1" applyBorder="1" applyAlignment="1">
      <alignment horizontal="center"/>
    </xf>
    <xf numFmtId="44" fontId="4" fillId="50" borderId="15" xfId="2" applyFont="1" applyFill="1" applyBorder="1" applyAlignment="1">
      <alignment horizontal="center"/>
    </xf>
    <xf numFmtId="165" fontId="4" fillId="50" borderId="47" xfId="2" applyNumberFormat="1" applyFont="1" applyFill="1" applyBorder="1" applyAlignment="1">
      <alignment horizontal="center"/>
    </xf>
    <xf numFmtId="165" fontId="4" fillId="50" borderId="2" xfId="2" applyNumberFormat="1" applyFont="1" applyFill="1" applyBorder="1" applyAlignment="1">
      <alignment horizontal="center"/>
    </xf>
    <xf numFmtId="165" fontId="4" fillId="50" borderId="24" xfId="2" applyNumberFormat="1" applyFont="1" applyFill="1" applyBorder="1" applyAlignment="1">
      <alignment horizontal="center"/>
    </xf>
    <xf numFmtId="0" fontId="6" fillId="50" borderId="17" xfId="0" applyFont="1" applyFill="1" applyBorder="1"/>
    <xf numFmtId="0" fontId="8" fillId="50" borderId="18" xfId="0" applyFont="1" applyFill="1" applyBorder="1"/>
    <xf numFmtId="165" fontId="4" fillId="50" borderId="48" xfId="2" applyNumberFormat="1" applyFont="1" applyFill="1" applyBorder="1" applyAlignment="1">
      <alignment horizontal="center"/>
    </xf>
    <xf numFmtId="165" fontId="4" fillId="50" borderId="25" xfId="2" applyNumberFormat="1" applyFont="1" applyFill="1" applyBorder="1" applyAlignment="1">
      <alignment horizontal="center"/>
    </xf>
    <xf numFmtId="165" fontId="4" fillId="50" borderId="26" xfId="2" applyNumberFormat="1" applyFont="1" applyFill="1" applyBorder="1" applyAlignment="1">
      <alignment horizontal="center"/>
    </xf>
    <xf numFmtId="164" fontId="8" fillId="0" borderId="0" xfId="1" applyNumberFormat="1" applyFont="1" applyFill="1" applyBorder="1" applyAlignment="1">
      <alignment horizontal="center" wrapText="1"/>
    </xf>
    <xf numFmtId="43" fontId="6" fillId="0" borderId="0" xfId="1" applyFont="1" applyFill="1" applyBorder="1" applyAlignment="1">
      <alignment horizontal="center"/>
    </xf>
    <xf numFmtId="49" fontId="34" fillId="9" borderId="6" xfId="0" applyNumberFormat="1" applyFont="1" applyFill="1" applyBorder="1" applyAlignment="1">
      <alignment horizontal="left" vertical="center" wrapText="1" indent="2"/>
    </xf>
    <xf numFmtId="0" fontId="34" fillId="9" borderId="6" xfId="0" applyNumberFormat="1" applyFont="1" applyFill="1" applyBorder="1" applyAlignment="1">
      <alignment horizontal="left" vertical="center" wrapText="1"/>
    </xf>
    <xf numFmtId="49" fontId="4" fillId="9" borderId="6" xfId="0" applyNumberFormat="1" applyFont="1" applyFill="1" applyBorder="1" applyAlignment="1">
      <alignment horizontal="left" vertical="center" wrapText="1"/>
    </xf>
    <xf numFmtId="168" fontId="42" fillId="3" borderId="6" xfId="0" applyNumberFormat="1" applyFont="1" applyFill="1" applyBorder="1" applyAlignment="1">
      <alignment horizontal="right" vertical="center" wrapText="1"/>
    </xf>
    <xf numFmtId="168" fontId="34" fillId="5" borderId="6" xfId="0" applyNumberFormat="1" applyFont="1" applyFill="1" applyBorder="1" applyAlignment="1">
      <alignment horizontal="right" vertical="center" wrapText="1"/>
    </xf>
    <xf numFmtId="0" fontId="3" fillId="0" borderId="0" xfId="0" applyFont="1"/>
    <xf numFmtId="164" fontId="0" fillId="0" borderId="0" xfId="1" applyNumberFormat="1" applyFont="1"/>
    <xf numFmtId="17" fontId="0" fillId="11" borderId="0" xfId="0" applyNumberFormat="1" applyFill="1" applyAlignment="1">
      <alignment horizontal="center"/>
    </xf>
    <xf numFmtId="49" fontId="8" fillId="0" borderId="0" xfId="0" applyNumberFormat="1" applyFont="1" applyFill="1" applyAlignment="1">
      <alignment horizontal="center"/>
    </xf>
    <xf numFmtId="0" fontId="14" fillId="0" borderId="0" xfId="0" applyFont="1" applyAlignment="1">
      <alignment horizontal="right"/>
    </xf>
    <xf numFmtId="0" fontId="43" fillId="0" borderId="0" xfId="0" applyFont="1" applyAlignment="1">
      <alignment horizontal="right"/>
    </xf>
    <xf numFmtId="164" fontId="14" fillId="0" borderId="0" xfId="1" applyNumberFormat="1" applyFont="1"/>
    <xf numFmtId="0" fontId="3" fillId="11" borderId="0" xfId="0" applyFont="1" applyFill="1" applyAlignment="1">
      <alignment horizontal="center"/>
    </xf>
    <xf numFmtId="0" fontId="8" fillId="0" borderId="0" xfId="0" applyNumberFormat="1" applyFont="1" applyFill="1" applyAlignment="1">
      <alignment horizontal="center"/>
    </xf>
    <xf numFmtId="168" fontId="10" fillId="11" borderId="6" xfId="0" applyNumberFormat="1" applyFont="1" applyFill="1" applyBorder="1" applyAlignment="1">
      <alignment horizontal="right" vertical="center" wrapText="1"/>
    </xf>
    <xf numFmtId="49" fontId="18" fillId="11" borderId="6" xfId="0" applyNumberFormat="1" applyFont="1" applyFill="1" applyBorder="1" applyAlignment="1">
      <alignment horizontal="left" vertical="center" wrapText="1" indent="4"/>
    </xf>
    <xf numFmtId="0" fontId="18" fillId="11" borderId="6" xfId="0" applyNumberFormat="1" applyFont="1" applyFill="1" applyBorder="1" applyAlignment="1">
      <alignment horizontal="left" vertical="center" wrapText="1"/>
    </xf>
    <xf numFmtId="49" fontId="18" fillId="11" borderId="6" xfId="0" applyNumberFormat="1" applyFont="1" applyFill="1" applyBorder="1" applyAlignment="1">
      <alignment horizontal="left" vertical="center" wrapText="1" indent="3"/>
    </xf>
    <xf numFmtId="168" fontId="10" fillId="2" borderId="6" xfId="0" applyNumberFormat="1" applyFont="1" applyFill="1" applyBorder="1" applyAlignment="1">
      <alignment horizontal="right" vertical="center" wrapText="1"/>
    </xf>
    <xf numFmtId="0" fontId="6" fillId="0" borderId="0" xfId="0" applyFont="1" applyFill="1" applyAlignment="1">
      <alignment horizontal="right"/>
    </xf>
    <xf numFmtId="49" fontId="39" fillId="9" borderId="6" xfId="0" applyNumberFormat="1" applyFont="1" applyFill="1" applyBorder="1" applyAlignment="1">
      <alignment horizontal="left" vertical="center" wrapText="1" indent="4"/>
    </xf>
    <xf numFmtId="0" fontId="39" fillId="9" borderId="6" xfId="0" applyNumberFormat="1" applyFont="1" applyFill="1" applyBorder="1" applyAlignment="1">
      <alignment horizontal="left" vertical="center" wrapText="1"/>
    </xf>
    <xf numFmtId="49" fontId="39" fillId="9" borderId="6" xfId="0" applyNumberFormat="1" applyFont="1" applyFill="1" applyBorder="1" applyAlignment="1">
      <alignment horizontal="left" vertical="center" wrapText="1"/>
    </xf>
    <xf numFmtId="0" fontId="8" fillId="0" borderId="0" xfId="0" applyFont="1" applyFill="1" applyAlignment="1">
      <alignment horizontal="right"/>
    </xf>
    <xf numFmtId="0" fontId="5" fillId="0" borderId="0" xfId="4" applyAlignment="1">
      <alignment vertical="top"/>
    </xf>
    <xf numFmtId="0" fontId="5" fillId="51" borderId="33" xfId="4" applyFill="1" applyBorder="1" applyAlignment="1">
      <alignment vertical="top"/>
    </xf>
    <xf numFmtId="0" fontId="5" fillId="51" borderId="33" xfId="4" applyFill="1" applyBorder="1" applyAlignment="1">
      <alignment vertical="top" wrapText="1"/>
    </xf>
    <xf numFmtId="0" fontId="5" fillId="2" borderId="0" xfId="4" applyFill="1" applyAlignment="1">
      <alignment vertical="top"/>
    </xf>
    <xf numFmtId="14" fontId="5" fillId="2" borderId="0" xfId="4" applyNumberFormat="1" applyFill="1" applyAlignment="1">
      <alignment horizontal="right" vertical="top"/>
    </xf>
    <xf numFmtId="4" fontId="5" fillId="2" borderId="0" xfId="4" applyNumberFormat="1" applyFill="1" applyAlignment="1">
      <alignment horizontal="right" vertical="top"/>
    </xf>
    <xf numFmtId="164" fontId="11" fillId="0" borderId="0" xfId="1" applyNumberFormat="1" applyFont="1" applyFill="1" applyAlignment="1">
      <alignment horizontal="center"/>
    </xf>
    <xf numFmtId="0" fontId="4" fillId="52" borderId="0" xfId="0" applyFont="1" applyFill="1" applyBorder="1" applyAlignment="1">
      <alignment horizontal="center"/>
    </xf>
    <xf numFmtId="0" fontId="4" fillId="52" borderId="0" xfId="0" applyFont="1" applyFill="1" applyBorder="1"/>
    <xf numFmtId="0" fontId="2" fillId="52" borderId="0" xfId="0" applyFont="1" applyFill="1" applyBorder="1"/>
    <xf numFmtId="0" fontId="2" fillId="52" borderId="0" xfId="0" applyFont="1" applyFill="1"/>
    <xf numFmtId="49" fontId="42" fillId="3" borderId="0" xfId="0" applyNumberFormat="1" applyFont="1" applyFill="1" applyAlignment="1">
      <alignment wrapText="1"/>
    </xf>
    <xf numFmtId="49" fontId="10" fillId="6" borderId="6" xfId="0" applyNumberFormat="1" applyFont="1" applyFill="1" applyBorder="1" applyAlignment="1">
      <alignment horizontal="left" vertical="center" wrapText="1"/>
    </xf>
    <xf numFmtId="49" fontId="0" fillId="6" borderId="6" xfId="0" applyNumberFormat="1" applyFill="1" applyBorder="1" applyAlignment="1">
      <alignment horizontal="left" vertical="center" wrapText="1"/>
    </xf>
    <xf numFmtId="49" fontId="10" fillId="8" borderId="6" xfId="0" applyNumberFormat="1" applyFont="1" applyFill="1" applyBorder="1" applyAlignment="1">
      <alignment horizontal="left" vertical="center" wrapText="1" indent="1"/>
    </xf>
    <xf numFmtId="49" fontId="0" fillId="8" borderId="6" xfId="0" applyNumberFormat="1" applyFill="1" applyBorder="1" applyAlignment="1">
      <alignment horizontal="left" vertical="center" wrapText="1"/>
    </xf>
    <xf numFmtId="49" fontId="10" fillId="9" borderId="6" xfId="0" applyNumberFormat="1" applyFont="1" applyFill="1" applyBorder="1" applyAlignment="1">
      <alignment horizontal="left" vertical="center" wrapText="1" indent="2"/>
    </xf>
    <xf numFmtId="49" fontId="0" fillId="9" borderId="6" xfId="0" applyNumberFormat="1" applyFill="1" applyBorder="1" applyAlignment="1">
      <alignment horizontal="left" vertical="center" wrapText="1"/>
    </xf>
    <xf numFmtId="49" fontId="10" fillId="9" borderId="6" xfId="0" applyNumberFormat="1" applyFont="1" applyFill="1" applyBorder="1" applyAlignment="1">
      <alignment horizontal="left" vertical="center" wrapText="1" indent="5"/>
    </xf>
    <xf numFmtId="168" fontId="0" fillId="0" borderId="0" xfId="0" applyNumberFormat="1"/>
    <xf numFmtId="164" fontId="3" fillId="0" borderId="0" xfId="1" applyNumberFormat="1" applyFont="1"/>
    <xf numFmtId="0" fontId="4" fillId="6" borderId="6" xfId="0" applyNumberFormat="1" applyFont="1" applyFill="1" applyBorder="1" applyAlignment="1">
      <alignment horizontal="left" vertical="center" wrapText="1"/>
    </xf>
    <xf numFmtId="0" fontId="10" fillId="6" borderId="6" xfId="0" applyNumberFormat="1" applyFont="1" applyFill="1" applyBorder="1" applyAlignment="1">
      <alignment horizontal="left" vertical="center" wrapText="1"/>
    </xf>
    <xf numFmtId="0" fontId="10" fillId="8" borderId="6" xfId="0" applyNumberFormat="1" applyFont="1" applyFill="1" applyBorder="1" applyAlignment="1">
      <alignment horizontal="left" vertical="center" wrapText="1"/>
    </xf>
    <xf numFmtId="0" fontId="10" fillId="9" borderId="6" xfId="0" applyNumberFormat="1" applyFont="1" applyFill="1" applyBorder="1" applyAlignment="1">
      <alignment horizontal="left" vertical="center" wrapText="1"/>
    </xf>
    <xf numFmtId="49" fontId="10" fillId="0" borderId="6" xfId="0" applyNumberFormat="1" applyFont="1" applyFill="1" applyBorder="1" applyAlignment="1">
      <alignment horizontal="left" vertical="center" wrapText="1" indent="4"/>
    </xf>
    <xf numFmtId="49" fontId="10" fillId="0" borderId="6" xfId="0" applyNumberFormat="1" applyFont="1" applyFill="1" applyBorder="1" applyAlignment="1">
      <alignment horizontal="left" vertical="center" wrapText="1"/>
    </xf>
    <xf numFmtId="49" fontId="18" fillId="0" borderId="6" xfId="0" applyNumberFormat="1" applyFont="1" applyFill="1" applyBorder="1" applyAlignment="1">
      <alignment horizontal="left" vertical="center" wrapText="1"/>
    </xf>
    <xf numFmtId="168" fontId="10" fillId="0" borderId="6" xfId="0" applyNumberFormat="1" applyFont="1" applyFill="1" applyBorder="1" applyAlignment="1">
      <alignment horizontal="right" vertical="center" wrapText="1"/>
    </xf>
    <xf numFmtId="168" fontId="18" fillId="0" borderId="0" xfId="0" applyNumberFormat="1" applyFont="1" applyFill="1" applyBorder="1" applyAlignment="1">
      <alignment horizontal="right" vertical="center" wrapText="1"/>
    </xf>
    <xf numFmtId="0" fontId="2" fillId="0" borderId="0" xfId="0" applyFont="1" applyFill="1" applyBorder="1"/>
    <xf numFmtId="0" fontId="10" fillId="54" borderId="6" xfId="0" applyNumberFormat="1" applyFont="1" applyFill="1" applyBorder="1" applyAlignment="1">
      <alignment horizontal="left" vertical="center" wrapText="1"/>
    </xf>
    <xf numFmtId="167" fontId="9" fillId="0" borderId="31" xfId="1" applyNumberFormat="1" applyFont="1" applyFill="1" applyBorder="1" applyAlignment="1">
      <alignment horizontal="center"/>
    </xf>
    <xf numFmtId="0" fontId="9" fillId="0" borderId="29" xfId="0" applyFont="1" applyFill="1" applyBorder="1" applyAlignment="1">
      <alignment horizontal="center"/>
    </xf>
    <xf numFmtId="0" fontId="6" fillId="0" borderId="31" xfId="0" applyFont="1" applyFill="1" applyBorder="1" applyAlignment="1">
      <alignment horizontal="center"/>
    </xf>
    <xf numFmtId="164" fontId="6" fillId="0" borderId="31" xfId="1" applyNumberFormat="1" applyFont="1" applyFill="1" applyBorder="1" applyAlignment="1">
      <alignment horizontal="center"/>
    </xf>
    <xf numFmtId="164" fontId="8" fillId="0" borderId="31" xfId="1" applyNumberFormat="1" applyFont="1" applyFill="1" applyBorder="1" applyAlignment="1">
      <alignment horizontal="center"/>
    </xf>
    <xf numFmtId="164" fontId="6" fillId="0" borderId="29" xfId="1" applyNumberFormat="1" applyFont="1" applyFill="1" applyBorder="1" applyAlignment="1">
      <alignment horizontal="center"/>
    </xf>
    <xf numFmtId="164" fontId="3" fillId="11" borderId="0" xfId="1" applyNumberFormat="1" applyFont="1" applyFill="1" applyAlignment="1">
      <alignment horizontal="center"/>
    </xf>
    <xf numFmtId="0" fontId="15" fillId="0" borderId="0" xfId="0" applyFont="1" applyFill="1" applyBorder="1" applyAlignment="1">
      <alignment horizontal="left"/>
    </xf>
    <xf numFmtId="49" fontId="10" fillId="47" borderId="6" xfId="0" applyNumberFormat="1" applyFont="1" applyFill="1" applyBorder="1" applyAlignment="1">
      <alignment horizontal="left" vertical="center" wrapText="1" indent="5"/>
    </xf>
    <xf numFmtId="49" fontId="10" fillId="47" borderId="6" xfId="0" applyNumberFormat="1" applyFont="1" applyFill="1" applyBorder="1" applyAlignment="1">
      <alignment horizontal="left" vertical="center" wrapText="1"/>
    </xf>
    <xf numFmtId="49" fontId="10" fillId="47" borderId="6" xfId="0" applyNumberFormat="1" applyFont="1" applyFill="1" applyBorder="1" applyAlignment="1">
      <alignment horizontal="left" vertical="center" wrapText="1" indent="4"/>
    </xf>
    <xf numFmtId="49" fontId="10" fillId="47" borderId="6" xfId="0" applyNumberFormat="1" applyFont="1" applyFill="1" applyBorder="1" applyAlignment="1">
      <alignment horizontal="left" vertical="center" wrapText="1" indent="3"/>
    </xf>
    <xf numFmtId="49" fontId="18" fillId="47" borderId="6" xfId="0" applyNumberFormat="1" applyFont="1" applyFill="1" applyBorder="1" applyAlignment="1">
      <alignment horizontal="left" vertical="center" wrapText="1" indent="3"/>
    </xf>
    <xf numFmtId="0" fontId="18" fillId="47" borderId="6" xfId="0" applyNumberFormat="1" applyFont="1" applyFill="1" applyBorder="1" applyAlignment="1">
      <alignment horizontal="left" vertical="center" wrapText="1"/>
    </xf>
    <xf numFmtId="0" fontId="10" fillId="47" borderId="6" xfId="0" applyNumberFormat="1" applyFont="1" applyFill="1" applyBorder="1" applyAlignment="1">
      <alignment horizontal="left" vertical="center" wrapText="1"/>
    </xf>
    <xf numFmtId="164" fontId="8" fillId="0" borderId="31" xfId="1" applyNumberFormat="1" applyFont="1" applyFill="1" applyBorder="1"/>
    <xf numFmtId="43" fontId="9" fillId="0" borderId="0" xfId="1" applyNumberFormat="1" applyFont="1" applyFill="1" applyBorder="1"/>
    <xf numFmtId="166" fontId="0" fillId="0" borderId="0" xfId="3" applyNumberFormat="1" applyFont="1"/>
    <xf numFmtId="0" fontId="14" fillId="0" borderId="0" xfId="0" quotePrefix="1" applyNumberFormat="1" applyFont="1" applyFill="1" applyBorder="1"/>
    <xf numFmtId="0" fontId="14" fillId="0" borderId="0" xfId="0" quotePrefix="1" applyNumberFormat="1" applyFont="1" applyFill="1" applyBorder="1" applyAlignment="1">
      <alignment horizontal="left"/>
    </xf>
    <xf numFmtId="0" fontId="15" fillId="0" borderId="0" xfId="0" quotePrefix="1" applyFont="1" applyFill="1" applyBorder="1" applyAlignment="1">
      <alignment horizontal="left"/>
    </xf>
    <xf numFmtId="0" fontId="6" fillId="47" borderId="0" xfId="0" applyFont="1" applyFill="1"/>
    <xf numFmtId="0" fontId="6" fillId="47" borderId="0" xfId="0" applyFont="1" applyFill="1" applyAlignment="1">
      <alignment horizontal="center"/>
    </xf>
    <xf numFmtId="49" fontId="6" fillId="0" borderId="0" xfId="0" applyNumberFormat="1" applyFont="1" applyFill="1"/>
    <xf numFmtId="0" fontId="2" fillId="52" borderId="0" xfId="0" applyFont="1" applyFill="1" applyAlignment="1">
      <alignment horizontal="left"/>
    </xf>
    <xf numFmtId="0" fontId="3" fillId="0" borderId="1" xfId="0" quotePrefix="1" applyFont="1" applyFill="1" applyBorder="1"/>
    <xf numFmtId="0" fontId="2" fillId="0" borderId="0" xfId="0" applyFont="1" applyBorder="1"/>
    <xf numFmtId="0" fontId="4" fillId="0" borderId="0" xfId="0" applyFont="1" applyBorder="1"/>
    <xf numFmtId="0" fontId="2" fillId="0" borderId="0" xfId="0" applyFont="1" applyBorder="1" applyAlignment="1">
      <alignment horizontal="left"/>
    </xf>
    <xf numFmtId="0" fontId="15" fillId="0" borderId="0" xfId="0" applyFont="1" applyBorder="1"/>
    <xf numFmtId="0" fontId="14" fillId="0" borderId="0" xfId="0" applyNumberFormat="1" applyFont="1" applyFill="1" applyBorder="1"/>
    <xf numFmtId="0" fontId="44" fillId="0" borderId="0" xfId="0" applyFont="1" applyFill="1" applyAlignment="1">
      <alignment horizontal="center"/>
    </xf>
    <xf numFmtId="0" fontId="40" fillId="0" borderId="0" xfId="0" applyFont="1" applyFill="1" applyAlignment="1">
      <alignment horizontal="center" wrapText="1"/>
    </xf>
    <xf numFmtId="1" fontId="44" fillId="0" borderId="0" xfId="0" applyNumberFormat="1" applyFont="1" applyFill="1" applyAlignment="1">
      <alignment horizontal="center"/>
    </xf>
    <xf numFmtId="164" fontId="8" fillId="0" borderId="32" xfId="1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164" fontId="16" fillId="0" borderId="1" xfId="1" applyNumberFormat="1" applyFont="1" applyFill="1" applyBorder="1"/>
    <xf numFmtId="164" fontId="40" fillId="0" borderId="1" xfId="1" applyNumberFormat="1" applyFont="1" applyFill="1" applyBorder="1"/>
    <xf numFmtId="0" fontId="16" fillId="0" borderId="1" xfId="0" applyFont="1" applyFill="1" applyBorder="1"/>
    <xf numFmtId="43" fontId="16" fillId="0" borderId="30" xfId="1" applyFont="1" applyFill="1" applyBorder="1"/>
    <xf numFmtId="0" fontId="40" fillId="0" borderId="0" xfId="0" applyFont="1" applyFill="1" applyAlignment="1">
      <alignment horizontal="center"/>
    </xf>
    <xf numFmtId="0" fontId="40" fillId="0" borderId="0" xfId="0" applyFont="1" applyFill="1" applyBorder="1" applyAlignment="1">
      <alignment horizontal="center"/>
    </xf>
    <xf numFmtId="0" fontId="41" fillId="0" borderId="0" xfId="0" applyFont="1" applyFill="1" applyAlignment="1">
      <alignment horizontal="center"/>
    </xf>
    <xf numFmtId="0" fontId="6" fillId="55" borderId="0" xfId="0" applyFont="1" applyFill="1" applyAlignment="1">
      <alignment horizontal="center"/>
    </xf>
    <xf numFmtId="0" fontId="10" fillId="3" borderId="6" xfId="0" applyFont="1" applyFill="1" applyBorder="1" applyAlignment="1">
      <alignment horizontal="right" vertical="center" wrapText="1"/>
    </xf>
    <xf numFmtId="0" fontId="10" fillId="7" borderId="6" xfId="0" applyFont="1" applyFill="1" applyBorder="1" applyAlignment="1">
      <alignment horizontal="right" vertical="center" wrapText="1"/>
    </xf>
    <xf numFmtId="49" fontId="10" fillId="56" borderId="6" xfId="0" applyNumberFormat="1" applyFont="1" applyFill="1" applyBorder="1" applyAlignment="1">
      <alignment horizontal="left" vertical="center" wrapText="1" indent="4"/>
    </xf>
    <xf numFmtId="49" fontId="10" fillId="56" borderId="6" xfId="0" applyNumberFormat="1" applyFont="1" applyFill="1" applyBorder="1" applyAlignment="1">
      <alignment horizontal="left" vertical="center" wrapText="1"/>
    </xf>
    <xf numFmtId="49" fontId="10" fillId="56" borderId="6" xfId="0" applyNumberFormat="1" applyFont="1" applyFill="1" applyBorder="1" applyAlignment="1">
      <alignment horizontal="left" vertical="center" wrapText="1" indent="2"/>
    </xf>
    <xf numFmtId="49" fontId="10" fillId="56" borderId="6" xfId="0" applyNumberFormat="1" applyFont="1" applyFill="1" applyBorder="1" applyAlignment="1">
      <alignment horizontal="left" vertical="center" wrapText="1" indent="5"/>
    </xf>
    <xf numFmtId="49" fontId="18" fillId="56" borderId="6" xfId="0" applyNumberFormat="1" applyFont="1" applyFill="1" applyBorder="1" applyAlignment="1">
      <alignment horizontal="left" vertical="center" wrapText="1" indent="5"/>
    </xf>
    <xf numFmtId="0" fontId="18" fillId="56" borderId="6" xfId="0" applyNumberFormat="1" applyFont="1" applyFill="1" applyBorder="1" applyAlignment="1">
      <alignment horizontal="left" vertical="center" wrapText="1"/>
    </xf>
    <xf numFmtId="0" fontId="6" fillId="56" borderId="0" xfId="0" applyFont="1" applyFill="1"/>
    <xf numFmtId="167" fontId="8" fillId="0" borderId="44" xfId="1" applyNumberFormat="1" applyFont="1" applyFill="1" applyBorder="1" applyAlignment="1">
      <alignment horizontal="center"/>
    </xf>
    <xf numFmtId="0" fontId="8" fillId="0" borderId="32" xfId="0" applyFont="1" applyFill="1" applyBorder="1" applyAlignment="1">
      <alignment horizontal="center"/>
    </xf>
    <xf numFmtId="49" fontId="6" fillId="47" borderId="0" xfId="0" applyNumberFormat="1" applyFont="1" applyFill="1" applyAlignment="1">
      <alignment horizontal="center"/>
    </xf>
    <xf numFmtId="43" fontId="40" fillId="0" borderId="0" xfId="1" applyNumberFormat="1" applyFont="1" applyFill="1"/>
    <xf numFmtId="0" fontId="15" fillId="0" borderId="2" xfId="0" applyFont="1" applyFill="1" applyBorder="1" applyAlignment="1">
      <alignment horizontal="center"/>
    </xf>
    <xf numFmtId="0" fontId="2" fillId="0" borderId="44" xfId="0" applyFont="1" applyFill="1" applyBorder="1" applyAlignment="1">
      <alignment horizontal="center"/>
    </xf>
    <xf numFmtId="0" fontId="2" fillId="0" borderId="32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0" fontId="2" fillId="0" borderId="30" xfId="0" applyFont="1" applyFill="1" applyBorder="1" applyAlignment="1">
      <alignment horizontal="center"/>
    </xf>
    <xf numFmtId="49" fontId="0" fillId="47" borderId="28" xfId="0" applyNumberFormat="1" applyFont="1" applyFill="1" applyBorder="1"/>
    <xf numFmtId="0" fontId="2" fillId="47" borderId="2" xfId="0" applyNumberFormat="1" applyFont="1" applyFill="1" applyBorder="1" applyAlignment="1">
      <alignment horizontal="left" vertical="center" wrapText="1"/>
    </xf>
    <xf numFmtId="49" fontId="0" fillId="47" borderId="31" xfId="0" quotePrefix="1" applyNumberFormat="1" applyFont="1" applyFill="1" applyBorder="1"/>
    <xf numFmtId="0" fontId="2" fillId="47" borderId="0" xfId="0" applyNumberFormat="1" applyFont="1" applyFill="1" applyBorder="1" applyAlignment="1">
      <alignment horizontal="left" vertical="center" wrapText="1"/>
    </xf>
    <xf numFmtId="49" fontId="0" fillId="47" borderId="31" xfId="0" applyNumberFormat="1" applyFont="1" applyFill="1" applyBorder="1"/>
    <xf numFmtId="49" fontId="0" fillId="47" borderId="29" xfId="0" quotePrefix="1" applyNumberFormat="1" applyFont="1" applyFill="1" applyBorder="1"/>
    <xf numFmtId="0" fontId="2" fillId="47" borderId="1" xfId="0" applyNumberFormat="1" applyFont="1" applyFill="1" applyBorder="1" applyAlignment="1">
      <alignment horizontal="left" vertical="center" wrapText="1"/>
    </xf>
    <xf numFmtId="49" fontId="10" fillId="53" borderId="6" xfId="0" applyNumberFormat="1" applyFont="1" applyFill="1" applyBorder="1" applyAlignment="1">
      <alignment horizontal="left" vertical="center" wrapText="1" indent="4"/>
    </xf>
    <xf numFmtId="49" fontId="10" fillId="53" borderId="6" xfId="0" applyNumberFormat="1" applyFont="1" applyFill="1" applyBorder="1" applyAlignment="1">
      <alignment horizontal="left" vertical="center" wrapText="1"/>
    </xf>
    <xf numFmtId="49" fontId="10" fillId="54" borderId="6" xfId="0" applyNumberFormat="1" applyFont="1" applyFill="1" applyBorder="1" applyAlignment="1">
      <alignment horizontal="left" vertical="center" wrapText="1" indent="4"/>
    </xf>
    <xf numFmtId="49" fontId="10" fillId="54" borderId="6" xfId="0" applyNumberFormat="1" applyFont="1" applyFill="1" applyBorder="1" applyAlignment="1">
      <alignment horizontal="left" vertical="center" wrapText="1"/>
    </xf>
    <xf numFmtId="49" fontId="10" fillId="54" borderId="6" xfId="0" applyNumberFormat="1" applyFont="1" applyFill="1" applyBorder="1" applyAlignment="1">
      <alignment horizontal="left" vertical="center" wrapText="1" indent="5"/>
    </xf>
    <xf numFmtId="49" fontId="0" fillId="53" borderId="0" xfId="0" applyNumberFormat="1" applyFill="1"/>
    <xf numFmtId="0" fontId="2" fillId="53" borderId="0" xfId="0" applyNumberFormat="1" applyFont="1" applyFill="1" applyBorder="1" applyAlignment="1">
      <alignment horizontal="left" vertical="center" wrapText="1"/>
    </xf>
    <xf numFmtId="0" fontId="2" fillId="53" borderId="0" xfId="0" applyNumberFormat="1" applyFont="1" applyFill="1" applyBorder="1"/>
    <xf numFmtId="0" fontId="2" fillId="53" borderId="0" xfId="0" quotePrefix="1" applyNumberFormat="1" applyFont="1" applyFill="1" applyBorder="1"/>
    <xf numFmtId="0" fontId="2" fillId="53" borderId="0" xfId="0" applyNumberFormat="1" applyFont="1" applyFill="1" applyBorder="1" applyAlignment="1">
      <alignment horizontal="left"/>
    </xf>
    <xf numFmtId="0" fontId="6" fillId="53" borderId="0" xfId="0" applyFont="1" applyFill="1"/>
    <xf numFmtId="0" fontId="6" fillId="53" borderId="0" xfId="0" applyFont="1" applyFill="1" applyAlignment="1">
      <alignment horizontal="center"/>
    </xf>
    <xf numFmtId="0" fontId="6" fillId="2" borderId="0" xfId="0" applyFont="1" applyFill="1"/>
    <xf numFmtId="0" fontId="6" fillId="2" borderId="0" xfId="0" applyFont="1" applyFill="1" applyAlignment="1">
      <alignment horizontal="center"/>
    </xf>
    <xf numFmtId="164" fontId="6" fillId="57" borderId="0" xfId="1" applyNumberFormat="1" applyFont="1" applyFill="1" applyAlignment="1">
      <alignment horizontal="center"/>
    </xf>
    <xf numFmtId="49" fontId="10" fillId="58" borderId="6" xfId="0" applyNumberFormat="1" applyFont="1" applyFill="1" applyBorder="1" applyAlignment="1">
      <alignment horizontal="left" vertical="center" wrapText="1" indent="3"/>
    </xf>
    <xf numFmtId="49" fontId="10" fillId="58" borderId="6" xfId="0" applyNumberFormat="1" applyFont="1" applyFill="1" applyBorder="1" applyAlignment="1">
      <alignment horizontal="left" vertical="center" wrapText="1" indent="5"/>
    </xf>
    <xf numFmtId="49" fontId="10" fillId="58" borderId="6" xfId="0" applyNumberFormat="1" applyFont="1" applyFill="1" applyBorder="1" applyAlignment="1">
      <alignment horizontal="left" vertical="center" wrapText="1" indent="4"/>
    </xf>
    <xf numFmtId="49" fontId="10" fillId="58" borderId="6" xfId="0" applyNumberFormat="1" applyFont="1" applyFill="1" applyBorder="1" applyAlignment="1">
      <alignment horizontal="left" vertical="center" wrapText="1"/>
    </xf>
    <xf numFmtId="0" fontId="6" fillId="58" borderId="0" xfId="0" applyFont="1" applyFill="1"/>
    <xf numFmtId="0" fontId="2" fillId="58" borderId="0" xfId="0" quotePrefix="1" applyNumberFormat="1" applyFont="1" applyFill="1" applyBorder="1"/>
    <xf numFmtId="0" fontId="2" fillId="0" borderId="0" xfId="0" applyFont="1" applyFill="1" applyBorder="1" applyAlignment="1">
      <alignment horizontal="left"/>
    </xf>
    <xf numFmtId="0" fontId="2" fillId="58" borderId="0" xfId="0" applyNumberFormat="1" applyFont="1" applyFill="1" applyBorder="1" applyAlignment="1">
      <alignment horizontal="left" vertical="center" wrapText="1"/>
    </xf>
    <xf numFmtId="49" fontId="10" fillId="59" borderId="6" xfId="0" applyNumberFormat="1" applyFont="1" applyFill="1" applyBorder="1" applyAlignment="1">
      <alignment horizontal="left" vertical="center" wrapText="1" indent="4"/>
    </xf>
    <xf numFmtId="49" fontId="18" fillId="59" borderId="6" xfId="0" applyNumberFormat="1" applyFont="1" applyFill="1" applyBorder="1" applyAlignment="1">
      <alignment horizontal="left" vertical="center" wrapText="1" indent="4"/>
    </xf>
    <xf numFmtId="0" fontId="6" fillId="59" borderId="0" xfId="0" applyFont="1" applyFill="1"/>
    <xf numFmtId="0" fontId="2" fillId="59" borderId="0" xfId="0" applyNumberFormat="1" applyFont="1" applyFill="1" applyBorder="1"/>
    <xf numFmtId="164" fontId="40" fillId="60" borderId="0" xfId="1" applyNumberFormat="1" applyFont="1" applyFill="1"/>
    <xf numFmtId="164" fontId="6" fillId="49" borderId="0" xfId="0" applyNumberFormat="1" applyFont="1" applyFill="1"/>
    <xf numFmtId="0" fontId="4" fillId="50" borderId="0" xfId="0" applyFont="1" applyFill="1"/>
    <xf numFmtId="0" fontId="3" fillId="50" borderId="50" xfId="0" applyFont="1" applyFill="1" applyBorder="1" applyAlignment="1">
      <alignment horizontal="center"/>
    </xf>
    <xf numFmtId="0" fontId="3" fillId="50" borderId="25" xfId="0" applyFont="1" applyFill="1" applyBorder="1" applyAlignment="1">
      <alignment horizontal="center"/>
    </xf>
    <xf numFmtId="0" fontId="3" fillId="50" borderId="51" xfId="0" applyFont="1" applyFill="1" applyBorder="1" applyAlignment="1">
      <alignment horizontal="center"/>
    </xf>
    <xf numFmtId="0" fontId="3" fillId="50" borderId="49" xfId="0" applyFont="1" applyFill="1" applyBorder="1" applyAlignment="1">
      <alignment horizontal="center"/>
    </xf>
    <xf numFmtId="0" fontId="8" fillId="11" borderId="22" xfId="0" applyFont="1" applyFill="1" applyBorder="1" applyAlignment="1">
      <alignment horizontal="center"/>
    </xf>
    <xf numFmtId="0" fontId="8" fillId="11" borderId="23" xfId="0" applyFont="1" applyFill="1" applyBorder="1" applyAlignment="1">
      <alignment horizontal="center"/>
    </xf>
    <xf numFmtId="164" fontId="8" fillId="44" borderId="22" xfId="1" applyNumberFormat="1" applyFont="1" applyFill="1" applyBorder="1" applyAlignment="1">
      <alignment horizontal="center"/>
    </xf>
    <xf numFmtId="164" fontId="8" fillId="44" borderId="23" xfId="1" applyNumberFormat="1" applyFont="1" applyFill="1" applyBorder="1" applyAlignment="1">
      <alignment horizontal="center"/>
    </xf>
    <xf numFmtId="164" fontId="8" fillId="2" borderId="22" xfId="1" applyNumberFormat="1" applyFont="1" applyFill="1" applyBorder="1" applyAlignment="1">
      <alignment horizontal="center"/>
    </xf>
    <xf numFmtId="164" fontId="8" fillId="2" borderId="23" xfId="1" applyNumberFormat="1" applyFont="1" applyFill="1" applyBorder="1" applyAlignment="1">
      <alignment horizontal="center"/>
    </xf>
    <xf numFmtId="164" fontId="8" fillId="45" borderId="22" xfId="1" applyNumberFormat="1" applyFont="1" applyFill="1" applyBorder="1" applyAlignment="1">
      <alignment horizontal="center"/>
    </xf>
    <xf numFmtId="164" fontId="8" fillId="45" borderId="23" xfId="1" applyNumberFormat="1" applyFont="1" applyFill="1" applyBorder="1" applyAlignment="1">
      <alignment horizontal="center"/>
    </xf>
    <xf numFmtId="164" fontId="41" fillId="0" borderId="1" xfId="1" applyNumberFormat="1" applyFont="1" applyFill="1" applyBorder="1" applyAlignment="1">
      <alignment horizontal="center"/>
    </xf>
    <xf numFmtId="43" fontId="17" fillId="0" borderId="0" xfId="1" applyNumberFormat="1" applyFont="1" applyFill="1" applyBorder="1" applyAlignment="1">
      <alignment horizontal="center" wrapText="1"/>
    </xf>
    <xf numFmtId="164" fontId="41" fillId="0" borderId="3" xfId="1" applyNumberFormat="1" applyFont="1" applyFill="1" applyBorder="1" applyAlignment="1">
      <alignment horizontal="center" wrapText="1"/>
    </xf>
    <xf numFmtId="164" fontId="8" fillId="11" borderId="22" xfId="1" applyNumberFormat="1" applyFont="1" applyFill="1" applyBorder="1" applyAlignment="1">
      <alignment horizontal="center"/>
    </xf>
    <xf numFmtId="164" fontId="8" fillId="11" borderId="23" xfId="1" applyNumberFormat="1" applyFont="1" applyFill="1" applyBorder="1" applyAlignment="1">
      <alignment horizontal="center"/>
    </xf>
    <xf numFmtId="49" fontId="2" fillId="4" borderId="4" xfId="0" applyNumberFormat="1" applyFont="1" applyFill="1" applyBorder="1" applyAlignment="1">
      <alignment horizontal="left" vertical="center" wrapText="1"/>
    </xf>
    <xf numFmtId="49" fontId="2" fillId="4" borderId="5" xfId="0" applyNumberFormat="1" applyFont="1" applyFill="1" applyBorder="1" applyAlignment="1">
      <alignment horizontal="left" vertical="center" wrapText="1"/>
    </xf>
    <xf numFmtId="49" fontId="2" fillId="4" borderId="7" xfId="0" applyNumberFormat="1" applyFont="1" applyFill="1" applyBorder="1" applyAlignment="1">
      <alignment horizontal="left" vertical="center" wrapText="1"/>
    </xf>
    <xf numFmtId="49" fontId="2" fillId="4" borderId="8" xfId="0" applyNumberFormat="1" applyFont="1" applyFill="1" applyBorder="1" applyAlignment="1">
      <alignment horizontal="left" vertical="center" wrapText="1"/>
    </xf>
    <xf numFmtId="49" fontId="18" fillId="4" borderId="9" xfId="0" applyNumberFormat="1" applyFont="1" applyFill="1" applyBorder="1" applyAlignment="1">
      <alignment horizontal="left" vertical="center" wrapText="1"/>
    </xf>
    <xf numFmtId="49" fontId="18" fillId="4" borderId="10" xfId="0" applyNumberFormat="1" applyFont="1" applyFill="1" applyBorder="1" applyAlignment="1">
      <alignment horizontal="left" vertical="center" wrapText="1"/>
    </xf>
    <xf numFmtId="49" fontId="18" fillId="5" borderId="9" xfId="0" applyNumberFormat="1" applyFont="1" applyFill="1" applyBorder="1" applyAlignment="1">
      <alignment horizontal="left" vertical="center" wrapText="1"/>
    </xf>
    <xf numFmtId="49" fontId="18" fillId="5" borderId="11" xfId="0" applyNumberFormat="1" applyFont="1" applyFill="1" applyBorder="1" applyAlignment="1">
      <alignment horizontal="left" vertical="center" wrapText="1"/>
    </xf>
    <xf numFmtId="49" fontId="18" fillId="5" borderId="10" xfId="0" applyNumberFormat="1" applyFont="1" applyFill="1" applyBorder="1" applyAlignment="1">
      <alignment horizontal="left" vertical="center" wrapText="1"/>
    </xf>
    <xf numFmtId="49" fontId="0" fillId="4" borderId="4" xfId="0" applyNumberFormat="1" applyFill="1" applyBorder="1" applyAlignment="1">
      <alignment horizontal="left" vertical="center" wrapText="1"/>
    </xf>
    <xf numFmtId="49" fontId="0" fillId="4" borderId="5" xfId="0" applyNumberFormat="1" applyFill="1" applyBorder="1" applyAlignment="1">
      <alignment horizontal="left" vertical="center" wrapText="1"/>
    </xf>
    <xf numFmtId="49" fontId="0" fillId="4" borderId="7" xfId="0" applyNumberFormat="1" applyFill="1" applyBorder="1" applyAlignment="1">
      <alignment horizontal="left" vertical="center" wrapText="1"/>
    </xf>
    <xf numFmtId="49" fontId="0" fillId="4" borderId="8" xfId="0" applyNumberFormat="1" applyFill="1" applyBorder="1" applyAlignment="1">
      <alignment horizontal="left" vertical="center" wrapText="1"/>
    </xf>
    <xf numFmtId="49" fontId="10" fillId="4" borderId="9" xfId="0" applyNumberFormat="1" applyFont="1" applyFill="1" applyBorder="1" applyAlignment="1">
      <alignment horizontal="left" vertical="center" wrapText="1"/>
    </xf>
    <xf numFmtId="49" fontId="10" fillId="4" borderId="10" xfId="0" applyNumberFormat="1" applyFont="1" applyFill="1" applyBorder="1" applyAlignment="1">
      <alignment horizontal="left" vertical="center" wrapText="1"/>
    </xf>
    <xf numFmtId="49" fontId="10" fillId="5" borderId="9" xfId="0" applyNumberFormat="1" applyFont="1" applyFill="1" applyBorder="1" applyAlignment="1">
      <alignment horizontal="left" vertical="center" wrapText="1"/>
    </xf>
    <xf numFmtId="49" fontId="10" fillId="5" borderId="11" xfId="0" applyNumberFormat="1" applyFont="1" applyFill="1" applyBorder="1" applyAlignment="1">
      <alignment horizontal="left" vertical="center" wrapText="1"/>
    </xf>
    <xf numFmtId="49" fontId="10" fillId="5" borderId="10" xfId="0" applyNumberFormat="1" applyFont="1" applyFill="1" applyBorder="1" applyAlignment="1">
      <alignment horizontal="left" vertical="center" wrapText="1"/>
    </xf>
  </cellXfs>
  <cellStyles count="48">
    <cellStyle name="20% - Accent1" xfId="25" builtinId="30" customBuiltin="1"/>
    <cellStyle name="20% - Accent2" xfId="29" builtinId="34" customBuiltin="1"/>
    <cellStyle name="20% - Accent3" xfId="33" builtinId="38" customBuiltin="1"/>
    <cellStyle name="20% - Accent4" xfId="37" builtinId="42" customBuiltin="1"/>
    <cellStyle name="20% - Accent5" xfId="41" builtinId="46" customBuiltin="1"/>
    <cellStyle name="20% - Accent6" xfId="45" builtinId="50" customBuiltin="1"/>
    <cellStyle name="40% - Accent1" xfId="26" builtinId="31" customBuiltin="1"/>
    <cellStyle name="40% - Accent2" xfId="30" builtinId="35" customBuiltin="1"/>
    <cellStyle name="40% - Accent3" xfId="34" builtinId="39" customBuiltin="1"/>
    <cellStyle name="40% - Accent4" xfId="38" builtinId="43" customBuiltin="1"/>
    <cellStyle name="40% - Accent5" xfId="42" builtinId="47" customBuiltin="1"/>
    <cellStyle name="40% - Accent6" xfId="46" builtinId="51" customBuiltin="1"/>
    <cellStyle name="60% - Accent1" xfId="27" builtinId="32" customBuiltin="1"/>
    <cellStyle name="60% - Accent2" xfId="31" builtinId="36" customBuiltin="1"/>
    <cellStyle name="60% - Accent3" xfId="35" builtinId="40" customBuiltin="1"/>
    <cellStyle name="60% - Accent4" xfId="39" builtinId="44" customBuiltin="1"/>
    <cellStyle name="60% - Accent5" xfId="43" builtinId="48" customBuiltin="1"/>
    <cellStyle name="60% - Accent6" xfId="47" builtinId="52" customBuiltin="1"/>
    <cellStyle name="Accent1" xfId="24" builtinId="29" customBuiltin="1"/>
    <cellStyle name="Accent2" xfId="28" builtinId="33" customBuiltin="1"/>
    <cellStyle name="Accent3" xfId="32" builtinId="37" customBuiltin="1"/>
    <cellStyle name="Accent4" xfId="36" builtinId="41" customBuiltin="1"/>
    <cellStyle name="Accent5" xfId="40" builtinId="45" customBuiltin="1"/>
    <cellStyle name="Accent6" xfId="44" builtinId="49" customBuiltin="1"/>
    <cellStyle name="Bad" xfId="13" builtinId="27" customBuiltin="1"/>
    <cellStyle name="Calculation" xfId="17" builtinId="22" customBuiltin="1"/>
    <cellStyle name="Check Cell" xfId="19" builtinId="23" customBuiltin="1"/>
    <cellStyle name="Comma" xfId="1" builtinId="3"/>
    <cellStyle name="Currency" xfId="2" builtinId="4"/>
    <cellStyle name="Currency 10" xfId="5" xr:uid="{00000000-0005-0000-0000-000002000000}"/>
    <cellStyle name="Explanatory Text" xfId="22" builtinId="53" customBuiltin="1"/>
    <cellStyle name="Good" xfId="12" builtinId="26" customBuiltin="1"/>
    <cellStyle name="Heading 1" xfId="8" builtinId="16" customBuiltin="1"/>
    <cellStyle name="Heading 2" xfId="9" builtinId="17" customBuiltin="1"/>
    <cellStyle name="Heading 3" xfId="10" builtinId="18" customBuiltin="1"/>
    <cellStyle name="Heading 4" xfId="11" builtinId="19" customBuiltin="1"/>
    <cellStyle name="Hyperlink" xfId="6" builtinId="8"/>
    <cellStyle name="Input" xfId="15" builtinId="20" customBuiltin="1"/>
    <cellStyle name="Linked Cell" xfId="18" builtinId="24" customBuiltin="1"/>
    <cellStyle name="Neutral" xfId="14" builtinId="28" customBuiltin="1"/>
    <cellStyle name="Normal" xfId="0" builtinId="0"/>
    <cellStyle name="Normal 10 2" xfId="4" xr:uid="{00000000-0005-0000-0000-000005000000}"/>
    <cellStyle name="Note" xfId="21" builtinId="10" customBuiltin="1"/>
    <cellStyle name="Output" xfId="16" builtinId="21" customBuiltin="1"/>
    <cellStyle name="Percent" xfId="3" builtinId="5"/>
    <cellStyle name="Title" xfId="7" builtinId="15" customBuiltin="1"/>
    <cellStyle name="Total" xfId="23" builtinId="25" customBuiltin="1"/>
    <cellStyle name="Warning Text" xfId="20" builtinId="11" customBuiltin="1"/>
  </cellStyles>
  <dxfs count="5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66FFCC"/>
      <color rgb="FFFFCCFF"/>
      <color rgb="FFA162D0"/>
      <color rgb="FFFFCCCC"/>
      <color rgb="FF0000FF"/>
      <color rgb="FF000099"/>
      <color rgb="FF99FF9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26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customXml" Target="../customXml/item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0</xdr:row>
      <xdr:rowOff>24232</xdr:rowOff>
    </xdr:from>
    <xdr:to>
      <xdr:col>41</xdr:col>
      <xdr:colOff>237437</xdr:colOff>
      <xdr:row>3</xdr:row>
      <xdr:rowOff>287231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74622F-AA55-4719-B017-E073D683E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4" y="24232"/>
          <a:ext cx="4609413" cy="9106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4</xdr:row>
      <xdr:rowOff>95250</xdr:rowOff>
    </xdr:from>
    <xdr:to>
      <xdr:col>11</xdr:col>
      <xdr:colOff>2818068</xdr:colOff>
      <xdr:row>22</xdr:row>
      <xdr:rowOff>56790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875B8C-D5DE-4965-8D1D-37DFB43F1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675" y="2686050"/>
          <a:ext cx="10657143" cy="28761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68792</xdr:colOff>
      <xdr:row>1</xdr:row>
      <xdr:rowOff>95250</xdr:rowOff>
    </xdr:from>
    <xdr:to>
      <xdr:col>6</xdr:col>
      <xdr:colOff>423333</xdr:colOff>
      <xdr:row>4</xdr:row>
      <xdr:rowOff>105833</xdr:rowOff>
    </xdr:to>
    <xdr:sp macro="" textlink="">
      <xdr:nvSpPr>
        <xdr:cNvPr id="2" name="Left Brace 1">
          <a:extLst>
            <a:ext uri="{FF2B5EF4-FFF2-40B4-BE49-F238E27FC236}">
              <a16:creationId xmlns:a16="http://schemas.microsoft.com/office/drawing/2014/main" id="{EE4CDB76-26AB-4651-9FF9-0D1DA24D2128}"/>
            </a:ext>
          </a:extLst>
        </xdr:cNvPr>
        <xdr:cNvSpPr/>
      </xdr:nvSpPr>
      <xdr:spPr>
        <a:xfrm>
          <a:off x="7582959" y="338667"/>
          <a:ext cx="354541" cy="634999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ory_Affairs/Accounting%20-%20Regulatory/Earnings%20Test%20&amp;%20CBR%20Models/2020/FINAL/FILING/Washington/2020%20Washington%20Commission%20Basis%20Report%20model%20-%20Filin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ory_Affairs/2020%20Washington%20General%20Rate%20Case/DRAT/STAFF/Working%20Capital%20-%20Betty/20XXXX-NWN-Exh-KTW-4-Walker-WP12-12-18-2020_WC%20w-Correct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 filed"/>
      <sheetName val="Executive Summary"/>
      <sheetName val="Adj Narrative"/>
      <sheetName val="Sheet1"/>
      <sheetName val="Page 1"/>
      <sheetName val="Taxes"/>
      <sheetName val="DIT Rate Base"/>
      <sheetName val="Rate Base"/>
      <sheetName val="Cost of Cap"/>
      <sheetName val="Adjustments"/>
      <sheetName val="a Rev &amp; Cost"/>
      <sheetName val="b Misc Revenues"/>
      <sheetName val="c Bonuses"/>
      <sheetName val="d Uncollectibles"/>
      <sheetName val="e Working Cap"/>
      <sheetName val=" f Sales &amp; Mktg"/>
      <sheetName val="g Claims"/>
      <sheetName val="h Clearing"/>
      <sheetName val="Factors"/>
      <sheetName val="Other Rev, Dep &amp; Other Tax"/>
    </sheetNames>
    <sheetDataSet>
      <sheetData sheetId="0"/>
      <sheetData sheetId="1"/>
      <sheetData sheetId="2"/>
      <sheetData sheetId="3"/>
      <sheetData sheetId="4"/>
      <sheetData sheetId="5"/>
      <sheetData sheetId="6">
        <row r="39">
          <cell r="I39">
            <v>-41291938.075284988</v>
          </cell>
        </row>
      </sheetData>
      <sheetData sheetId="7">
        <row r="130">
          <cell r="E130">
            <v>0.1152</v>
          </cell>
        </row>
        <row r="133">
          <cell r="E133">
            <v>0.1072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C Model"/>
      <sheetName val="SAP Data"/>
      <sheetName val="RCL ADJ"/>
      <sheetName val="500159"/>
      <sheetName val="500164"/>
      <sheetName val="500170"/>
      <sheetName val="500171"/>
      <sheetName val="500172"/>
      <sheetName val="500179"/>
      <sheetName val="500181"/>
      <sheetName val="500193"/>
      <sheetName val="line assign basis"/>
      <sheetName val="Factors"/>
      <sheetName val="2018 GRC WC"/>
      <sheetName val="N.Mist"/>
      <sheetName val="N Mist Accts"/>
      <sheetName val="Acct Comp"/>
    </sheetNames>
    <sheetDataSet>
      <sheetData sheetId="0"/>
      <sheetData sheetId="1">
        <row r="7">
          <cell r="A7" t="str">
            <v>50018</v>
          </cell>
          <cell r="B7" t="str">
            <v>ASSETS</v>
          </cell>
        </row>
        <row r="8">
          <cell r="A8" t="str">
            <v>50019</v>
          </cell>
          <cell r="B8" t="str">
            <v>PLANT</v>
          </cell>
        </row>
        <row r="9">
          <cell r="A9" t="str">
            <v>001111</v>
          </cell>
          <cell r="B9" t="str">
            <v>LEASED ASSETS - FINA</v>
          </cell>
        </row>
        <row r="10">
          <cell r="A10" t="str">
            <v>001112</v>
          </cell>
          <cell r="B10" t="str">
            <v>FINANCE LEASED ASSET</v>
          </cell>
        </row>
        <row r="11">
          <cell r="A11" t="str">
            <v>101601</v>
          </cell>
          <cell r="B11" t="str">
            <v>FIN UTIL LEAS ASSET</v>
          </cell>
        </row>
        <row r="12">
          <cell r="A12" t="str">
            <v>108601</v>
          </cell>
          <cell r="B12" t="str">
            <v>FIN UTIL LEA ACC DEP</v>
          </cell>
        </row>
        <row r="13">
          <cell r="A13" t="str">
            <v>500114</v>
          </cell>
          <cell r="B13" t="str">
            <v>UTILITY PLANT - NET</v>
          </cell>
        </row>
        <row r="14">
          <cell r="A14" t="str">
            <v>500118</v>
          </cell>
          <cell r="B14" t="str">
            <v>UTILITY PLANT &amp; GAS</v>
          </cell>
        </row>
        <row r="15">
          <cell r="A15" t="str">
            <v>500115</v>
          </cell>
          <cell r="B15" t="str">
            <v>UTILITY PLANT</v>
          </cell>
        </row>
        <row r="16">
          <cell r="A16" t="str">
            <v>101000</v>
          </cell>
          <cell r="B16" t="str">
            <v>UTIL PLANT IN SVCE</v>
          </cell>
        </row>
        <row r="17">
          <cell r="A17" t="str">
            <v>101500</v>
          </cell>
          <cell r="B17" t="str">
            <v>PLANT RECLASS-LEASE</v>
          </cell>
        </row>
        <row r="18">
          <cell r="A18" t="str">
            <v>101501</v>
          </cell>
          <cell r="B18" t="str">
            <v>N. MIST GROSS PT OFF</v>
          </cell>
        </row>
        <row r="19">
          <cell r="A19" t="str">
            <v>101666</v>
          </cell>
          <cell r="B19" t="str">
            <v>UTIL PL IN SVCE CNVS</v>
          </cell>
        </row>
        <row r="20">
          <cell r="A20" t="str">
            <v>105000</v>
          </cell>
          <cell r="B20" t="str">
            <v>PROP HELD/FUT USE</v>
          </cell>
        </row>
        <row r="21">
          <cell r="A21" t="str">
            <v>105666</v>
          </cell>
          <cell r="B21" t="str">
            <v>PROP HLD/FUT USE-TRF</v>
          </cell>
        </row>
        <row r="22">
          <cell r="A22" t="str">
            <v>106000</v>
          </cell>
          <cell r="B22" t="str">
            <v>COMPL CONST NOT CLAS</v>
          </cell>
        </row>
        <row r="23">
          <cell r="A23" t="str">
            <v>106001</v>
          </cell>
          <cell r="B23" t="str">
            <v>N. MIST CON COMP NYC</v>
          </cell>
        </row>
        <row r="24">
          <cell r="A24" t="str">
            <v>107000</v>
          </cell>
          <cell r="B24" t="str">
            <v>CONST WORK IN PROGR</v>
          </cell>
        </row>
        <row r="25">
          <cell r="A25" t="str">
            <v>107666</v>
          </cell>
          <cell r="B25" t="str">
            <v>CONST WORK IN PROGR</v>
          </cell>
        </row>
        <row r="26">
          <cell r="A26" t="str">
            <v>107700</v>
          </cell>
          <cell r="B26" t="str">
            <v>CWIP - 250 Taylor HQ</v>
          </cell>
        </row>
        <row r="27">
          <cell r="A27" t="str">
            <v>107707</v>
          </cell>
          <cell r="B27" t="str">
            <v>CWIP UTILITY</v>
          </cell>
        </row>
        <row r="28">
          <cell r="A28" t="str">
            <v>500116</v>
          </cell>
          <cell r="B28" t="str">
            <v>GAS STORED UNDERGROU</v>
          </cell>
        </row>
        <row r="29">
          <cell r="A29" t="str">
            <v>117001</v>
          </cell>
          <cell r="B29" t="str">
            <v>GAS STORED UNDRGRD-B</v>
          </cell>
        </row>
        <row r="30">
          <cell r="A30" t="str">
            <v>117002</v>
          </cell>
          <cell r="B30" t="str">
            <v>GAS STORED UNDRGRD-A</v>
          </cell>
        </row>
        <row r="31">
          <cell r="A31" t="str">
            <v>117003</v>
          </cell>
          <cell r="B31" t="str">
            <v>GAS STORED UNDRGRD-B</v>
          </cell>
        </row>
        <row r="32">
          <cell r="A32" t="str">
            <v>117004</v>
          </cell>
          <cell r="B32" t="str">
            <v>GAS STORED UNDRGRD-A</v>
          </cell>
        </row>
        <row r="33">
          <cell r="A33" t="str">
            <v>117005</v>
          </cell>
          <cell r="B33" t="str">
            <v>GAS STORED UNDRGRD-R</v>
          </cell>
        </row>
        <row r="34">
          <cell r="A34" t="str">
            <v>117006</v>
          </cell>
          <cell r="B34" t="str">
            <v>GAS STORED UNDRGRD-S</v>
          </cell>
        </row>
        <row r="35">
          <cell r="A35" t="str">
            <v>117007</v>
          </cell>
          <cell r="B35" t="str">
            <v>GAS STORED UNDGRRD-S</v>
          </cell>
        </row>
        <row r="36">
          <cell r="A36" t="str">
            <v>117008</v>
          </cell>
          <cell r="B36" t="str">
            <v>GAS STORED UNDRGRD-N</v>
          </cell>
        </row>
        <row r="37">
          <cell r="A37" t="str">
            <v>500122</v>
          </cell>
          <cell r="B37" t="str">
            <v>LESS:ACCUMULATED DEP</v>
          </cell>
        </row>
        <row r="38">
          <cell r="A38" t="str">
            <v>108001</v>
          </cell>
          <cell r="B38" t="str">
            <v>RWIP-REMOVAL-B CHARG</v>
          </cell>
        </row>
        <row r="39">
          <cell r="A39" t="str">
            <v>108002</v>
          </cell>
          <cell r="B39" t="str">
            <v>SWIP-SALV UTILITY PL</v>
          </cell>
        </row>
        <row r="40">
          <cell r="A40" t="str">
            <v>108003</v>
          </cell>
          <cell r="B40" t="str">
            <v>SWIP-SALV TRANSP C C</v>
          </cell>
        </row>
        <row r="41">
          <cell r="A41" t="str">
            <v>108004</v>
          </cell>
          <cell r="B41" t="str">
            <v>SWIP-SALV POWER EQUI</v>
          </cell>
        </row>
        <row r="42">
          <cell r="A42" t="str">
            <v>108005</v>
          </cell>
          <cell r="B42" t="str">
            <v>N. MIST SWIP</v>
          </cell>
        </row>
        <row r="43">
          <cell r="A43" t="str">
            <v>108009</v>
          </cell>
          <cell r="B43" t="str">
            <v>RESERVE ADJ FOR AMOR</v>
          </cell>
        </row>
        <row r="44">
          <cell r="A44" t="str">
            <v>108010</v>
          </cell>
          <cell r="B44" t="str">
            <v>ACCUM DEPR UT-GAINLO</v>
          </cell>
        </row>
        <row r="45">
          <cell r="A45" t="str">
            <v>108011</v>
          </cell>
          <cell r="B45" t="str">
            <v>DEP PROV-UTIL PLANT</v>
          </cell>
        </row>
        <row r="46">
          <cell r="A46" t="str">
            <v>108012</v>
          </cell>
          <cell r="B46" t="str">
            <v>DEP PROV-TRANS EQUIP</v>
          </cell>
        </row>
        <row r="47">
          <cell r="A47" t="str">
            <v>108013</v>
          </cell>
          <cell r="B47" t="str">
            <v>A/D-TRANS EQUIP PROV</v>
          </cell>
        </row>
        <row r="48">
          <cell r="A48" t="str">
            <v>108014</v>
          </cell>
          <cell r="B48" t="str">
            <v>A/D-POWER EQUIP PROV</v>
          </cell>
        </row>
        <row r="49">
          <cell r="A49" t="str">
            <v>108015</v>
          </cell>
          <cell r="B49" t="str">
            <v>DEP PROV-POWER EQUIP</v>
          </cell>
        </row>
        <row r="50">
          <cell r="A50" t="str">
            <v>108016</v>
          </cell>
          <cell r="B50" t="str">
            <v>N. MIST UTL PL DEPR</v>
          </cell>
        </row>
        <row r="51">
          <cell r="A51" t="str">
            <v>108500</v>
          </cell>
          <cell r="B51" t="str">
            <v>PLANT RECLASS-DEPR</v>
          </cell>
        </row>
        <row r="52">
          <cell r="A52" t="str">
            <v>108501</v>
          </cell>
          <cell r="B52" t="str">
            <v>N. MIST ACC DEPR OFF</v>
          </cell>
        </row>
        <row r="53">
          <cell r="A53" t="str">
            <v>108666</v>
          </cell>
          <cell r="B53" t="str">
            <v>COST OF REMOVAL</v>
          </cell>
        </row>
        <row r="54">
          <cell r="A54" t="str">
            <v>500113</v>
          </cell>
          <cell r="B54" t="str">
            <v>OTHER PROPERTY</v>
          </cell>
        </row>
        <row r="55">
          <cell r="A55" t="str">
            <v>500119</v>
          </cell>
          <cell r="B55" t="str">
            <v>NON-UTILITY PROPERTY</v>
          </cell>
        </row>
        <row r="56">
          <cell r="A56" t="str">
            <v>121001</v>
          </cell>
          <cell r="B56" t="str">
            <v>NON-UTIL PROP-DOCK</v>
          </cell>
        </row>
        <row r="57">
          <cell r="A57" t="str">
            <v>121002</v>
          </cell>
          <cell r="B57" t="str">
            <v>NON-UTIL PROP-LAND</v>
          </cell>
        </row>
        <row r="58">
          <cell r="A58" t="str">
            <v>121003</v>
          </cell>
          <cell r="B58" t="str">
            <v>NON-UTIL PROP-OIL ST</v>
          </cell>
        </row>
        <row r="59">
          <cell r="A59" t="str">
            <v>121007</v>
          </cell>
          <cell r="B59" t="str">
            <v>NON-UTIL PROP-APPL C</v>
          </cell>
        </row>
        <row r="60">
          <cell r="A60" t="str">
            <v>121008</v>
          </cell>
          <cell r="B60" t="str">
            <v>NON-UTIL PROP-STORAG</v>
          </cell>
        </row>
        <row r="61">
          <cell r="A61" t="str">
            <v>121044</v>
          </cell>
          <cell r="B61" t="str">
            <v>NON-UTIL PROP-GARDEN</v>
          </cell>
        </row>
        <row r="62">
          <cell r="A62" t="str">
            <v>121045</v>
          </cell>
          <cell r="B62" t="str">
            <v>NON-UTIL PROP-MISC</v>
          </cell>
        </row>
        <row r="63">
          <cell r="A63" t="str">
            <v>121107</v>
          </cell>
          <cell r="B63" t="str">
            <v>CONST WORK IN PROGRE</v>
          </cell>
        </row>
        <row r="64">
          <cell r="A64" t="str">
            <v>121117</v>
          </cell>
          <cell r="B64" t="str">
            <v>GAS STD UNGRD-ST HEL</v>
          </cell>
        </row>
        <row r="65">
          <cell r="A65" t="str">
            <v>121200</v>
          </cell>
          <cell r="B65" t="str">
            <v>600 COMP OVRHL-COST</v>
          </cell>
        </row>
        <row r="66">
          <cell r="A66" t="str">
            <v>121201</v>
          </cell>
          <cell r="B66" t="str">
            <v>600 Comp Maint-Costs</v>
          </cell>
        </row>
        <row r="67">
          <cell r="A67" t="str">
            <v>121202</v>
          </cell>
          <cell r="B67" t="str">
            <v>600 Comp Maint-Amort</v>
          </cell>
        </row>
        <row r="68">
          <cell r="A68" t="str">
            <v>121666</v>
          </cell>
          <cell r="B68" t="str">
            <v>CONST WORK IN PROGRE</v>
          </cell>
        </row>
        <row r="69">
          <cell r="A69" t="str">
            <v>121707</v>
          </cell>
          <cell r="B69" t="str">
            <v>CWIP NON UTILITY</v>
          </cell>
        </row>
        <row r="70">
          <cell r="A70" t="str">
            <v>500120</v>
          </cell>
          <cell r="B70" t="str">
            <v>LESS: ACCUM DEP - NO</v>
          </cell>
        </row>
        <row r="71">
          <cell r="A71" t="str">
            <v>122002</v>
          </cell>
          <cell r="B71" t="str">
            <v>SWIP-SALV NON UTILIT</v>
          </cell>
        </row>
        <row r="72">
          <cell r="A72" t="str">
            <v>122026</v>
          </cell>
          <cell r="B72" t="str">
            <v>ACCUM DEP NONUTILITY</v>
          </cell>
        </row>
        <row r="73">
          <cell r="A73" t="str">
            <v>122027</v>
          </cell>
          <cell r="B73" t="str">
            <v>DEP PROV-DOCK/OIL TK</v>
          </cell>
        </row>
        <row r="74">
          <cell r="A74" t="str">
            <v>122028</v>
          </cell>
          <cell r="B74" t="str">
            <v>DEP PROV-INT STOR</v>
          </cell>
        </row>
        <row r="75">
          <cell r="A75" t="str">
            <v>122029</v>
          </cell>
          <cell r="B75" t="str">
            <v>ACCUM DEP NONUTILITY</v>
          </cell>
        </row>
        <row r="76">
          <cell r="A76" t="str">
            <v>500110</v>
          </cell>
          <cell r="B76" t="str">
            <v>CURRENT ASSETS</v>
          </cell>
        </row>
        <row r="77">
          <cell r="A77" t="str">
            <v>500117</v>
          </cell>
          <cell r="B77" t="str">
            <v>CASH &amp; TEMPORARY INV</v>
          </cell>
        </row>
        <row r="78">
          <cell r="A78" t="str">
            <v>131001</v>
          </cell>
          <cell r="B78" t="str">
            <v>CASH - WELLS FARGO G</v>
          </cell>
        </row>
        <row r="79">
          <cell r="A79" t="str">
            <v>131006</v>
          </cell>
          <cell r="B79" t="str">
            <v>CASH - BANK OF AMERI</v>
          </cell>
        </row>
        <row r="80">
          <cell r="A80" t="str">
            <v>131012</v>
          </cell>
          <cell r="B80" t="str">
            <v>CASH - FIRST INDEPEN</v>
          </cell>
        </row>
        <row r="81">
          <cell r="A81" t="str">
            <v>131025</v>
          </cell>
          <cell r="B81" t="str">
            <v>NWN Health Reimburse</v>
          </cell>
        </row>
        <row r="82">
          <cell r="A82" t="str">
            <v>131032</v>
          </cell>
          <cell r="B82" t="str">
            <v>CASH - AMERITRADE</v>
          </cell>
        </row>
        <row r="83">
          <cell r="A83" t="str">
            <v>131040</v>
          </cell>
          <cell r="B83" t="str">
            <v>US BANK 2901 - REMIT</v>
          </cell>
        </row>
        <row r="84">
          <cell r="A84" t="str">
            <v>131041</v>
          </cell>
          <cell r="B84" t="str">
            <v>US BANK 2919 - ELECT</v>
          </cell>
        </row>
        <row r="85">
          <cell r="A85" t="str">
            <v>131042</v>
          </cell>
          <cell r="B85" t="str">
            <v>US BANK 2927 - SECUR</v>
          </cell>
        </row>
        <row r="86">
          <cell r="A86" t="str">
            <v>131044</v>
          </cell>
          <cell r="B86" t="str">
            <v>US BANK 9971 - ONLIN</v>
          </cell>
        </row>
        <row r="87">
          <cell r="A87" t="str">
            <v>131045</v>
          </cell>
          <cell r="B87" t="str">
            <v>US BANK 2950 - CONCE</v>
          </cell>
        </row>
        <row r="88">
          <cell r="A88" t="str">
            <v>131051</v>
          </cell>
          <cell r="B88" t="str">
            <v>CASH - WELLS - PAYRO</v>
          </cell>
        </row>
        <row r="89">
          <cell r="A89" t="str">
            <v>131052</v>
          </cell>
          <cell r="B89" t="str">
            <v>CASH - WELLS - AP</v>
          </cell>
        </row>
        <row r="90">
          <cell r="A90" t="str">
            <v>131053</v>
          </cell>
          <cell r="B90" t="str">
            <v>CASH - WELLS - WORKE</v>
          </cell>
        </row>
        <row r="91">
          <cell r="A91" t="str">
            <v>131060</v>
          </cell>
          <cell r="B91" t="str">
            <v>CASH - WF GAS STORAG</v>
          </cell>
        </row>
        <row r="92">
          <cell r="A92" t="str">
            <v>131061</v>
          </cell>
          <cell r="B92" t="str">
            <v>CASH - WF GAS STORAG</v>
          </cell>
        </row>
        <row r="93">
          <cell r="A93" t="str">
            <v>131070</v>
          </cell>
          <cell r="B93" t="str">
            <v>CASH - WF GAS STORAG</v>
          </cell>
        </row>
        <row r="94">
          <cell r="A94" t="str">
            <v>131099</v>
          </cell>
          <cell r="B94" t="str">
            <v>CASH - MANUAL CHECKS</v>
          </cell>
        </row>
        <row r="95">
          <cell r="A95" t="str">
            <v>131401</v>
          </cell>
          <cell r="B95" t="str">
            <v>CASH-WFB GILL CONCEN</v>
          </cell>
        </row>
        <row r="96">
          <cell r="A96" t="str">
            <v>131530</v>
          </cell>
          <cell r="B96" t="str">
            <v>Treasury WF Clearing</v>
          </cell>
        </row>
        <row r="97">
          <cell r="A97" t="str">
            <v>131535</v>
          </cell>
          <cell r="B97" t="str">
            <v>TREASURY WF WIRE CLE</v>
          </cell>
        </row>
        <row r="98">
          <cell r="A98" t="str">
            <v>131540</v>
          </cell>
          <cell r="B98" t="str">
            <v>Accts Pay WF Clearin</v>
          </cell>
        </row>
        <row r="99">
          <cell r="A99" t="str">
            <v>131541</v>
          </cell>
          <cell r="B99" t="str">
            <v>Accts Pay WF-AP Clea</v>
          </cell>
        </row>
        <row r="100">
          <cell r="A100" t="str">
            <v>131550</v>
          </cell>
          <cell r="B100" t="str">
            <v>Payroll WF Clearing</v>
          </cell>
        </row>
        <row r="101">
          <cell r="A101" t="str">
            <v>131555</v>
          </cell>
          <cell r="B101" t="str">
            <v>Towers Watson Clring</v>
          </cell>
        </row>
        <row r="102">
          <cell r="A102" t="str">
            <v>131600</v>
          </cell>
          <cell r="B102" t="str">
            <v>PMT PROC CASH CLEAR</v>
          </cell>
        </row>
        <row r="103">
          <cell r="A103" t="str">
            <v>131621</v>
          </cell>
          <cell r="B103" t="str">
            <v>Gen Actg USB Clearin</v>
          </cell>
        </row>
        <row r="104">
          <cell r="A104" t="str">
            <v>131710</v>
          </cell>
          <cell r="B104" t="str">
            <v>Appl Ctr BofA Cleari</v>
          </cell>
        </row>
        <row r="105">
          <cell r="A105" t="str">
            <v>131999</v>
          </cell>
          <cell r="B105" t="str">
            <v>RECLASS - O/S CHECKS</v>
          </cell>
        </row>
        <row r="106">
          <cell r="A106" t="str">
            <v>134036</v>
          </cell>
          <cell r="B106" t="str">
            <v>EDC &amp; ESRIP CASH</v>
          </cell>
        </row>
        <row r="107">
          <cell r="A107" t="str">
            <v>134037</v>
          </cell>
          <cell r="B107" t="str">
            <v>DDC CASH</v>
          </cell>
        </row>
        <row r="108">
          <cell r="A108" t="str">
            <v>134038</v>
          </cell>
          <cell r="B108" t="str">
            <v>SUPP TRUST CASH</v>
          </cell>
        </row>
        <row r="109">
          <cell r="A109" t="str">
            <v>134100</v>
          </cell>
          <cell r="B109" t="str">
            <v>COLLATERAL CALLS</v>
          </cell>
        </row>
        <row r="110">
          <cell r="A110" t="str">
            <v>134300</v>
          </cell>
          <cell r="B110" t="str">
            <v>C&amp;CE-RESTRICTED CASH</v>
          </cell>
        </row>
        <row r="111">
          <cell r="A111" t="str">
            <v>135002</v>
          </cell>
          <cell r="B111" t="str">
            <v>EMPLOYEE EXP ADV</v>
          </cell>
        </row>
        <row r="112">
          <cell r="A112" t="str">
            <v>135009</v>
          </cell>
          <cell r="B112" t="str">
            <v>PAYROLL ADVANCES 09</v>
          </cell>
        </row>
        <row r="113">
          <cell r="A113" t="str">
            <v>135101</v>
          </cell>
          <cell r="B113" t="str">
            <v>WORKING FUNDS - ALBA</v>
          </cell>
        </row>
        <row r="114">
          <cell r="A114" t="str">
            <v>135102</v>
          </cell>
          <cell r="B114" t="str">
            <v>WKING FUNDS - ASTORI</v>
          </cell>
        </row>
        <row r="115">
          <cell r="A115" t="str">
            <v>135104</v>
          </cell>
          <cell r="B115" t="str">
            <v>WORKING FUNDS - CES</v>
          </cell>
        </row>
        <row r="116">
          <cell r="A116" t="str">
            <v>135106</v>
          </cell>
          <cell r="B116" t="str">
            <v>WORKING FUNDS - THE</v>
          </cell>
        </row>
        <row r="117">
          <cell r="A117" t="str">
            <v>135108</v>
          </cell>
          <cell r="B117" t="str">
            <v>WORKING FUNDS - EUGE</v>
          </cell>
        </row>
        <row r="118">
          <cell r="A118" t="str">
            <v>135109</v>
          </cell>
          <cell r="B118" t="str">
            <v>WORKING FUNDS - GAS</v>
          </cell>
        </row>
        <row r="119">
          <cell r="A119" t="str">
            <v>135110</v>
          </cell>
          <cell r="B119" t="str">
            <v>WORKING FUNDS - SHWD</v>
          </cell>
        </row>
        <row r="120">
          <cell r="A120" t="str">
            <v>135111</v>
          </cell>
          <cell r="B120" t="str">
            <v>WORKING FUNDS - GEN</v>
          </cell>
        </row>
        <row r="121">
          <cell r="A121" t="str">
            <v>135112</v>
          </cell>
          <cell r="B121" t="str">
            <v>WORKING FUNDS - LAND</v>
          </cell>
        </row>
        <row r="122">
          <cell r="A122" t="str">
            <v>135113</v>
          </cell>
          <cell r="B122" t="str">
            <v>WORKING FUNDS - LINC</v>
          </cell>
        </row>
        <row r="123">
          <cell r="A123" t="str">
            <v>135114</v>
          </cell>
          <cell r="B123" t="str">
            <v>WORKING FUNDS - MARK</v>
          </cell>
        </row>
        <row r="124">
          <cell r="A124" t="str">
            <v>135117</v>
          </cell>
          <cell r="B124" t="str">
            <v>WORKING FUNDS - SALE</v>
          </cell>
        </row>
        <row r="125">
          <cell r="A125" t="str">
            <v>135118</v>
          </cell>
          <cell r="B125" t="str">
            <v>WORKING FUNDS - TUAL</v>
          </cell>
        </row>
        <row r="126">
          <cell r="A126" t="str">
            <v>135121</v>
          </cell>
          <cell r="B126" t="str">
            <v>WORKING FUNDS - APPL</v>
          </cell>
        </row>
        <row r="127">
          <cell r="A127" t="str">
            <v>135122</v>
          </cell>
          <cell r="B127" t="str">
            <v>WORKING FUNDS - APPL</v>
          </cell>
        </row>
        <row r="128">
          <cell r="A128" t="str">
            <v>135125</v>
          </cell>
          <cell r="B128" t="str">
            <v>WORKING FUNDS - SAFE</v>
          </cell>
        </row>
        <row r="129">
          <cell r="A129" t="str">
            <v>135131</v>
          </cell>
          <cell r="B129" t="str">
            <v>WORKING FUNDS - S. C</v>
          </cell>
        </row>
        <row r="130">
          <cell r="A130" t="str">
            <v>135135</v>
          </cell>
          <cell r="B130" t="str">
            <v>WKING FUNDS - ENG -</v>
          </cell>
        </row>
        <row r="131">
          <cell r="A131" t="str">
            <v>135136</v>
          </cell>
          <cell r="B131" t="str">
            <v>WORKING FUNDS COOS B</v>
          </cell>
        </row>
        <row r="132">
          <cell r="A132" t="str">
            <v>135137</v>
          </cell>
          <cell r="B132" t="str">
            <v>WKING FUNDS-VEHICLE</v>
          </cell>
        </row>
        <row r="133">
          <cell r="A133" t="str">
            <v>135140</v>
          </cell>
          <cell r="B133" t="str">
            <v>WORKING FUNDS - WC</v>
          </cell>
        </row>
        <row r="134">
          <cell r="A134" t="str">
            <v>136002</v>
          </cell>
          <cell r="B134" t="str">
            <v>TEMP CASH INVEST</v>
          </cell>
        </row>
        <row r="135">
          <cell r="A135" t="str">
            <v>136032</v>
          </cell>
          <cell r="B135" t="str">
            <v>TEMP CASH INVEST MAR</v>
          </cell>
        </row>
        <row r="136">
          <cell r="A136" t="str">
            <v>500121</v>
          </cell>
          <cell r="B136" t="str">
            <v>ACCOUNTS RECEIVABLE</v>
          </cell>
        </row>
        <row r="137">
          <cell r="A137" t="str">
            <v>142001</v>
          </cell>
          <cell r="B137" t="str">
            <v>A/R-SERVICE</v>
          </cell>
        </row>
        <row r="138">
          <cell r="A138" t="str">
            <v>142005</v>
          </cell>
          <cell r="B138" t="str">
            <v>A/R Vehicle Parts Re</v>
          </cell>
        </row>
        <row r="139">
          <cell r="A139" t="str">
            <v>142010</v>
          </cell>
          <cell r="B139" t="str">
            <v>A/R - CONTRA-CLN ENE</v>
          </cell>
        </row>
        <row r="140">
          <cell r="A140" t="str">
            <v>142032</v>
          </cell>
          <cell r="B140" t="str">
            <v>A/R-OPTIMIZATION REC</v>
          </cell>
        </row>
        <row r="141">
          <cell r="A141" t="str">
            <v>142101</v>
          </cell>
          <cell r="B141" t="str">
            <v>A/R-COMMERCIAL</v>
          </cell>
        </row>
        <row r="142">
          <cell r="A142" t="str">
            <v>142102</v>
          </cell>
          <cell r="B142" t="str">
            <v>A/R-INDUSTRIAL FIRM</v>
          </cell>
        </row>
        <row r="143">
          <cell r="A143" t="str">
            <v>142103</v>
          </cell>
          <cell r="B143" t="str">
            <v>A/R-INDUSTRIAL INT</v>
          </cell>
        </row>
        <row r="144">
          <cell r="A144" t="str">
            <v>142106</v>
          </cell>
          <cell r="B144" t="str">
            <v>OTHER A/R-ORDER 636</v>
          </cell>
        </row>
        <row r="145">
          <cell r="A145" t="str">
            <v>142107</v>
          </cell>
          <cell r="B145" t="str">
            <v>A/R GST TAX PAID</v>
          </cell>
        </row>
        <row r="146">
          <cell r="A146" t="str">
            <v>143001</v>
          </cell>
          <cell r="B146" t="str">
            <v>A/R-GENERAL</v>
          </cell>
        </row>
        <row r="147">
          <cell r="A147" t="str">
            <v>143003</v>
          </cell>
          <cell r="B147" t="str">
            <v>ACCOUNTS REC-DAMAGES</v>
          </cell>
        </row>
        <row r="148">
          <cell r="A148" t="str">
            <v>143006</v>
          </cell>
          <cell r="B148" t="str">
            <v>A/R-GAP</v>
          </cell>
        </row>
        <row r="149">
          <cell r="A149" t="str">
            <v>143007</v>
          </cell>
          <cell r="B149" t="str">
            <v>A/R-401K OVERFUNDIN</v>
          </cell>
        </row>
        <row r="150">
          <cell r="A150" t="str">
            <v>143009</v>
          </cell>
          <cell r="B150" t="str">
            <v>A/R OTHER</v>
          </cell>
        </row>
        <row r="151">
          <cell r="A151" t="str">
            <v>143010</v>
          </cell>
          <cell r="B151" t="str">
            <v>A/R TRI-MET REIMBURS</v>
          </cell>
        </row>
        <row r="152">
          <cell r="A152" t="str">
            <v>143011</v>
          </cell>
          <cell r="B152" t="str">
            <v>A/R - INTERSTATE STO</v>
          </cell>
        </row>
        <row r="153">
          <cell r="A153" t="str">
            <v>143014</v>
          </cell>
          <cell r="B153" t="str">
            <v>AR CASH RECEIVED NOT</v>
          </cell>
        </row>
        <row r="154">
          <cell r="A154" t="str">
            <v>143016</v>
          </cell>
          <cell r="B154" t="str">
            <v>A/R Palomar</v>
          </cell>
        </row>
        <row r="155">
          <cell r="A155" t="str">
            <v>143018</v>
          </cell>
          <cell r="B155" t="str">
            <v>A/R-PYMT PROCESSING</v>
          </cell>
        </row>
        <row r="156">
          <cell r="A156" t="str">
            <v>143019</v>
          </cell>
          <cell r="B156" t="str">
            <v>A/R-CITY OF INDEPEND</v>
          </cell>
        </row>
        <row r="157">
          <cell r="A157" t="str">
            <v>143020</v>
          </cell>
          <cell r="B157" t="str">
            <v>A/R-CITY OF VANCOUVE</v>
          </cell>
        </row>
        <row r="158">
          <cell r="A158" t="str">
            <v>143022</v>
          </cell>
          <cell r="B158" t="str">
            <v>A/R - P CARDS</v>
          </cell>
        </row>
        <row r="159">
          <cell r="A159" t="str">
            <v>143025</v>
          </cell>
          <cell r="B159" t="str">
            <v>A/R LIFE INSURANCE</v>
          </cell>
        </row>
        <row r="160">
          <cell r="A160" t="str">
            <v>143026</v>
          </cell>
          <cell r="B160" t="str">
            <v>A/R - EMPLOYEE POSTA</v>
          </cell>
        </row>
        <row r="161">
          <cell r="A161" t="str">
            <v>143027</v>
          </cell>
          <cell r="B161" t="str">
            <v>A/R - MISC RECEIVAB</v>
          </cell>
        </row>
        <row r="162">
          <cell r="A162" t="str">
            <v>143028</v>
          </cell>
          <cell r="B162" t="str">
            <v>A/R - WC MCRAE</v>
          </cell>
        </row>
        <row r="163">
          <cell r="A163" t="str">
            <v>143029</v>
          </cell>
          <cell r="B163" t="str">
            <v>A/R - WC POWELL</v>
          </cell>
        </row>
        <row r="164">
          <cell r="A164" t="str">
            <v>143030</v>
          </cell>
          <cell r="B164" t="str">
            <v>A/R - WC GAUTHIER</v>
          </cell>
        </row>
        <row r="165">
          <cell r="A165" t="str">
            <v>143053</v>
          </cell>
          <cell r="B165" t="str">
            <v>A/R-CITY OF COTTAGE</v>
          </cell>
        </row>
        <row r="166">
          <cell r="A166" t="str">
            <v>143666</v>
          </cell>
          <cell r="B166" t="str">
            <v>CONVERSION A/R BALAN</v>
          </cell>
        </row>
        <row r="167">
          <cell r="A167" t="str">
            <v>171002</v>
          </cell>
          <cell r="B167" t="str">
            <v>INT &amp; DIV REC-COM PA</v>
          </cell>
        </row>
        <row r="168">
          <cell r="A168" t="str">
            <v>172001</v>
          </cell>
          <cell r="B168" t="str">
            <v>RENT REC-UTIL PROP</v>
          </cell>
        </row>
        <row r="169">
          <cell r="A169" t="str">
            <v>172002</v>
          </cell>
          <cell r="B169" t="str">
            <v>RENT REC-NON-UTIL PR</v>
          </cell>
        </row>
        <row r="170">
          <cell r="A170" t="str">
            <v>500123</v>
          </cell>
          <cell r="B170" t="str">
            <v>ACCRUED REVENUE</v>
          </cell>
        </row>
        <row r="171">
          <cell r="A171" t="str">
            <v>173001</v>
          </cell>
          <cell r="B171" t="str">
            <v>ACCRUED REVENUES</v>
          </cell>
        </row>
        <row r="172">
          <cell r="A172" t="str">
            <v>173003</v>
          </cell>
          <cell r="B172" t="str">
            <v>ACCRUED REV UNBILLED</v>
          </cell>
        </row>
        <row r="173">
          <cell r="A173" t="str">
            <v>500124</v>
          </cell>
          <cell r="B173" t="str">
            <v>ALLOWANCE FOR UNCOLL</v>
          </cell>
        </row>
        <row r="174">
          <cell r="A174" t="str">
            <v>144011</v>
          </cell>
          <cell r="B174" t="str">
            <v>PROV-UNCOLL RESIDEN</v>
          </cell>
        </row>
        <row r="175">
          <cell r="A175" t="str">
            <v>144012</v>
          </cell>
          <cell r="B175" t="str">
            <v>PROV-UNCOLL COMMER</v>
          </cell>
        </row>
        <row r="176">
          <cell r="A176" t="str">
            <v>144013</v>
          </cell>
          <cell r="B176" t="str">
            <v>PROV-UNCOLL IND FIRM</v>
          </cell>
        </row>
        <row r="177">
          <cell r="A177" t="str">
            <v>144014</v>
          </cell>
          <cell r="B177" t="str">
            <v>PROV-UNCOLL IND INT</v>
          </cell>
        </row>
        <row r="178">
          <cell r="A178" t="str">
            <v>144020</v>
          </cell>
          <cell r="B178" t="str">
            <v>PROV-UNCOLL UNBILLED</v>
          </cell>
        </row>
        <row r="179">
          <cell r="A179" t="str">
            <v>144021</v>
          </cell>
          <cell r="B179" t="str">
            <v>PROV-UNCOLL UNBILLED</v>
          </cell>
        </row>
        <row r="180">
          <cell r="A180" t="str">
            <v>144025</v>
          </cell>
          <cell r="B180" t="str">
            <v>PROV-UNCOLL MISC</v>
          </cell>
        </row>
        <row r="181">
          <cell r="A181" t="str">
            <v>500125</v>
          </cell>
          <cell r="B181" t="str">
            <v>REGULATORY ASSETS -</v>
          </cell>
        </row>
        <row r="182">
          <cell r="A182" t="str">
            <v>500198</v>
          </cell>
          <cell r="B182" t="str">
            <v>REG ASSETS - OTHER</v>
          </cell>
        </row>
        <row r="183">
          <cell r="A183" t="str">
            <v>182301</v>
          </cell>
          <cell r="B183" t="str">
            <v>ASSET CONS. RECLASS</v>
          </cell>
        </row>
        <row r="184">
          <cell r="A184" t="str">
            <v>182302</v>
          </cell>
          <cell r="B184" t="str">
            <v>CUR REG ASSETS - TAX</v>
          </cell>
        </row>
        <row r="185">
          <cell r="A185" t="str">
            <v>182303</v>
          </cell>
          <cell r="B185" t="str">
            <v>ENV ASSET ST RECLASS</v>
          </cell>
        </row>
        <row r="186">
          <cell r="A186" t="str">
            <v>500129</v>
          </cell>
          <cell r="B186" t="str">
            <v>PENSION - CURRENT</v>
          </cell>
        </row>
        <row r="187">
          <cell r="A187" t="str">
            <v>182300</v>
          </cell>
          <cell r="B187" t="str">
            <v>PENSION CUR REG ASST</v>
          </cell>
        </row>
        <row r="188">
          <cell r="A188" t="str">
            <v>182305</v>
          </cell>
          <cell r="B188" t="str">
            <v>ST SEC DEF REG PEN I</v>
          </cell>
        </row>
        <row r="189">
          <cell r="A189" t="str">
            <v>500130</v>
          </cell>
          <cell r="B189" t="str">
            <v>REG ASSET - FV OF DE</v>
          </cell>
        </row>
        <row r="190">
          <cell r="A190" t="str">
            <v>192640</v>
          </cell>
          <cell r="B190" t="str">
            <v>FAS133 S.T. REG LOSS</v>
          </cell>
        </row>
        <row r="191">
          <cell r="A191" t="str">
            <v>192643</v>
          </cell>
          <cell r="B191" t="str">
            <v>INT RATE LOSS ST REG</v>
          </cell>
        </row>
        <row r="192">
          <cell r="A192" t="str">
            <v>192645</v>
          </cell>
          <cell r="B192" t="str">
            <v>FAS133 S.T. REG LOSS</v>
          </cell>
        </row>
        <row r="193">
          <cell r="A193" t="str">
            <v>192647</v>
          </cell>
          <cell r="B193" t="str">
            <v>PHY OPT-ST LOSS REG</v>
          </cell>
        </row>
        <row r="194">
          <cell r="A194" t="str">
            <v>500126</v>
          </cell>
          <cell r="B194" t="str">
            <v>FV OF DERIVATIVES -</v>
          </cell>
        </row>
        <row r="195">
          <cell r="A195" t="str">
            <v>186640</v>
          </cell>
          <cell r="B195" t="str">
            <v>FAS 133 S.T. GAIN SW</v>
          </cell>
        </row>
        <row r="196">
          <cell r="A196" t="str">
            <v>186645</v>
          </cell>
          <cell r="B196" t="str">
            <v>FASFAS 133 S.T. GAIN</v>
          </cell>
        </row>
        <row r="197">
          <cell r="A197" t="str">
            <v>186647</v>
          </cell>
          <cell r="B197" t="str">
            <v>PHYSICAL OPT-ST GAIN</v>
          </cell>
        </row>
        <row r="198">
          <cell r="A198" t="str">
            <v>500127</v>
          </cell>
          <cell r="B198" t="str">
            <v>INVENTORIES OF GAS &amp;</v>
          </cell>
        </row>
        <row r="199">
          <cell r="A199" t="str">
            <v>500131</v>
          </cell>
          <cell r="B199" t="str">
            <v>INVENTORY - GAS</v>
          </cell>
        </row>
        <row r="200">
          <cell r="A200" t="str">
            <v>164012</v>
          </cell>
          <cell r="B200" t="str">
            <v>UNDRGRD STG MIST BRU</v>
          </cell>
        </row>
        <row r="201">
          <cell r="A201" t="str">
            <v>164013</v>
          </cell>
          <cell r="B201" t="str">
            <v>GAS STRD-WRK GAS-NMI</v>
          </cell>
        </row>
        <row r="202">
          <cell r="A202" t="str">
            <v>164016</v>
          </cell>
          <cell r="B202" t="str">
            <v>UNDRGRD STG-J P. 2F</v>
          </cell>
        </row>
        <row r="203">
          <cell r="A203" t="str">
            <v>164017</v>
          </cell>
          <cell r="B203" t="str">
            <v>STORAGE-TRANS CAN</v>
          </cell>
        </row>
        <row r="204">
          <cell r="A204" t="str">
            <v>164021</v>
          </cell>
          <cell r="B204" t="str">
            <v>LNG STORAGE-GASCO</v>
          </cell>
        </row>
        <row r="205">
          <cell r="A205" t="str">
            <v>164022</v>
          </cell>
          <cell r="B205" t="str">
            <v>LNG STORAGE-PLYMOUTH</v>
          </cell>
        </row>
        <row r="206">
          <cell r="A206" t="str">
            <v>164023</v>
          </cell>
          <cell r="B206" t="str">
            <v>LNG STORAGE-NEWPORT</v>
          </cell>
        </row>
        <row r="207">
          <cell r="A207" t="str">
            <v>164031</v>
          </cell>
          <cell r="B207" t="str">
            <v>UNDRGRD STG - INTRST</v>
          </cell>
        </row>
        <row r="208">
          <cell r="A208" t="str">
            <v>164032</v>
          </cell>
          <cell r="B208" t="str">
            <v>UNDRGRD STG - OPTN</v>
          </cell>
        </row>
        <row r="209">
          <cell r="A209" t="str">
            <v>164038</v>
          </cell>
          <cell r="B209" t="str">
            <v>Virtual Strg-J.Aron</v>
          </cell>
        </row>
        <row r="210">
          <cell r="A210" t="str">
            <v>164040</v>
          </cell>
          <cell r="B210" t="str">
            <v>AECO GAS STORAGE (NI</v>
          </cell>
        </row>
        <row r="211">
          <cell r="A211" t="str">
            <v>500132</v>
          </cell>
          <cell r="B211" t="str">
            <v>INVENTORY - MATERIAL</v>
          </cell>
        </row>
        <row r="212">
          <cell r="A212" t="str">
            <v>154001</v>
          </cell>
          <cell r="B212" t="str">
            <v>MAT &amp; SUPPLIES-GEN</v>
          </cell>
        </row>
        <row r="213">
          <cell r="A213" t="str">
            <v>154002</v>
          </cell>
          <cell r="B213" t="str">
            <v>CNG COMPRESSORS</v>
          </cell>
        </row>
        <row r="214">
          <cell r="A214" t="str">
            <v>154003</v>
          </cell>
          <cell r="B214" t="str">
            <v>PURCHASED APPL-PTLD-</v>
          </cell>
        </row>
        <row r="215">
          <cell r="A215" t="str">
            <v>154005</v>
          </cell>
          <cell r="B215" t="str">
            <v>MAT &amp; SUPP-GAR TOOLS</v>
          </cell>
        </row>
        <row r="216">
          <cell r="A216" t="str">
            <v>154007</v>
          </cell>
          <cell r="B216" t="str">
            <v>MAT &amp; SUPPLIES-GARAG</v>
          </cell>
        </row>
        <row r="217">
          <cell r="A217" t="str">
            <v>154009</v>
          </cell>
          <cell r="B217" t="str">
            <v>INVENTORY DEFAULT OF</v>
          </cell>
        </row>
        <row r="218">
          <cell r="A218" t="str">
            <v>154010</v>
          </cell>
          <cell r="B218" t="str">
            <v>MAT &amp; SUPPLIES-POSTA</v>
          </cell>
        </row>
        <row r="219">
          <cell r="A219" t="str">
            <v>154013</v>
          </cell>
          <cell r="B219" t="str">
            <v>MAT &amp; SUP - EXEC POS</v>
          </cell>
        </row>
        <row r="220">
          <cell r="A220" t="str">
            <v>154015</v>
          </cell>
          <cell r="B220" t="str">
            <v>MAT &amp; SUPPLIES-FUEL</v>
          </cell>
        </row>
        <row r="221">
          <cell r="A221" t="str">
            <v>154025</v>
          </cell>
          <cell r="B221" t="str">
            <v>INVENTORY-PRE TEST P</v>
          </cell>
        </row>
        <row r="222">
          <cell r="A222" t="str">
            <v>154038</v>
          </cell>
          <cell r="B222" t="str">
            <v>INVEN RESERVE - UTIL</v>
          </cell>
        </row>
        <row r="223">
          <cell r="A223" t="str">
            <v>154039</v>
          </cell>
          <cell r="B223" t="str">
            <v>INVEN RESERVE - APP</v>
          </cell>
        </row>
        <row r="224">
          <cell r="A224" t="str">
            <v>154040</v>
          </cell>
          <cell r="B224" t="str">
            <v>MAT &amp; SUPPLIES-ODORA</v>
          </cell>
        </row>
        <row r="225">
          <cell r="A225" t="str">
            <v>154042</v>
          </cell>
          <cell r="B225" t="str">
            <v>DEMO APPL-LINC CITY</v>
          </cell>
        </row>
        <row r="226">
          <cell r="A226" t="str">
            <v>154048</v>
          </cell>
          <cell r="B226" t="str">
            <v>DEMO APPL-ASTORIA</v>
          </cell>
        </row>
        <row r="227">
          <cell r="A227" t="str">
            <v>154050</v>
          </cell>
          <cell r="B227" t="str">
            <v>INVENTORY-OFFICE SUP</v>
          </cell>
        </row>
        <row r="228">
          <cell r="A228" t="str">
            <v>154071</v>
          </cell>
          <cell r="B228" t="str">
            <v>MAT &amp; SUPP-DIESEL AU</v>
          </cell>
        </row>
        <row r="229">
          <cell r="A229" t="str">
            <v>154073</v>
          </cell>
          <cell r="B229" t="str">
            <v>MAT &amp; SUPP-UNLEADED</v>
          </cell>
        </row>
        <row r="230">
          <cell r="A230" t="str">
            <v>154085</v>
          </cell>
          <cell r="B230" t="str">
            <v>MAT &amp; SUPP-SMPE</v>
          </cell>
        </row>
        <row r="231">
          <cell r="A231" t="str">
            <v>154666</v>
          </cell>
          <cell r="B231" t="str">
            <v>CONVERSION INV BALAN</v>
          </cell>
        </row>
        <row r="232">
          <cell r="A232" t="str">
            <v>163001</v>
          </cell>
          <cell r="B232" t="str">
            <v>STORES EXP-UNDIST</v>
          </cell>
        </row>
        <row r="233">
          <cell r="A233" t="str">
            <v>163002</v>
          </cell>
          <cell r="B233" t="str">
            <v>STORES EXP-INV ADJ</v>
          </cell>
        </row>
        <row r="234">
          <cell r="A234" t="str">
            <v>163003</v>
          </cell>
          <cell r="B234" t="str">
            <v>STORES EXP-FREIGHT</v>
          </cell>
        </row>
        <row r="235">
          <cell r="A235" t="str">
            <v>500196</v>
          </cell>
          <cell r="B235" t="str">
            <v>GAS RESERVES</v>
          </cell>
        </row>
        <row r="236">
          <cell r="A236" t="str">
            <v>166001</v>
          </cell>
          <cell r="B236" t="str">
            <v>CUR POR-INV GAS RES</v>
          </cell>
        </row>
        <row r="237">
          <cell r="A237" t="str">
            <v>001104</v>
          </cell>
          <cell r="B237" t="str">
            <v>INCOME TAXES RECEIVA</v>
          </cell>
        </row>
        <row r="238">
          <cell r="A238" t="str">
            <v>143999</v>
          </cell>
          <cell r="B238" t="str">
            <v>INCOME TAX RECLASS</v>
          </cell>
        </row>
        <row r="239">
          <cell r="A239" t="str">
            <v>001103</v>
          </cell>
          <cell r="B239" t="str">
            <v>DEFERRED INCOME TAXE</v>
          </cell>
        </row>
        <row r="240">
          <cell r="A240" t="str">
            <v>190100</v>
          </cell>
          <cell r="B240" t="str">
            <v>CURR DEF TAX - FEDER</v>
          </cell>
        </row>
        <row r="241">
          <cell r="A241" t="str">
            <v>190102</v>
          </cell>
          <cell r="B241" t="str">
            <v>CURR DEF TAX - STATE</v>
          </cell>
        </row>
        <row r="242">
          <cell r="A242" t="str">
            <v>500128</v>
          </cell>
          <cell r="B242" t="str">
            <v>PREPAIDS &amp; OTHER</v>
          </cell>
        </row>
        <row r="243">
          <cell r="A243" t="str">
            <v>500133</v>
          </cell>
          <cell r="B243" t="str">
            <v>PREPAIDS</v>
          </cell>
        </row>
        <row r="244">
          <cell r="A244" t="str">
            <v>165001</v>
          </cell>
          <cell r="B244" t="str">
            <v>PREPMTS-A/P INVOICES</v>
          </cell>
        </row>
        <row r="245">
          <cell r="A245" t="str">
            <v>165008</v>
          </cell>
          <cell r="B245" t="str">
            <v>PREPMTS-NOTE DISC</v>
          </cell>
        </row>
        <row r="246">
          <cell r="A246" t="str">
            <v>165009</v>
          </cell>
          <cell r="B246" t="str">
            <v>PREPMTS-NETWORK HARD</v>
          </cell>
        </row>
        <row r="247">
          <cell r="A247" t="str">
            <v>165010</v>
          </cell>
          <cell r="B247" t="str">
            <v>VIRTUAL STORAGE</v>
          </cell>
        </row>
        <row r="248">
          <cell r="A248" t="str">
            <v>165011</v>
          </cell>
          <cell r="B248" t="str">
            <v>PREPMTS-PROP TAXES</v>
          </cell>
        </row>
        <row r="249">
          <cell r="A249" t="str">
            <v>165012</v>
          </cell>
          <cell r="B249" t="str">
            <v>PREPMTS-OTHER TAXES</v>
          </cell>
        </row>
        <row r="250">
          <cell r="A250" t="str">
            <v>165013</v>
          </cell>
          <cell r="B250" t="str">
            <v>Prepaid Income Tax</v>
          </cell>
        </row>
        <row r="251">
          <cell r="A251" t="str">
            <v>165014</v>
          </cell>
          <cell r="B251" t="str">
            <v>VIRTUAL STORAGE-TMC</v>
          </cell>
        </row>
        <row r="252">
          <cell r="A252" t="str">
            <v>165015</v>
          </cell>
          <cell r="B252" t="str">
            <v>PREPD LEASES &amp; MAINT</v>
          </cell>
        </row>
        <row r="253">
          <cell r="A253" t="str">
            <v>165018</v>
          </cell>
          <cell r="B253" t="str">
            <v>PREPAID NT SYSTEM EX</v>
          </cell>
        </row>
        <row r="254">
          <cell r="A254" t="str">
            <v>165019</v>
          </cell>
          <cell r="B254" t="str">
            <v>PREPMTS-BONUS</v>
          </cell>
        </row>
        <row r="255">
          <cell r="A255" t="str">
            <v>165020</v>
          </cell>
          <cell r="B255" t="str">
            <v>PREPMTS-NETWORK OPER</v>
          </cell>
        </row>
        <row r="256">
          <cell r="A256" t="str">
            <v>165021</v>
          </cell>
          <cell r="B256" t="str">
            <v>PRE-PD ANNUAL TRIMET</v>
          </cell>
        </row>
        <row r="257">
          <cell r="A257" t="str">
            <v>165031</v>
          </cell>
          <cell r="B257" t="str">
            <v>PREPMTS-INSURANCE</v>
          </cell>
        </row>
        <row r="258">
          <cell r="A258" t="str">
            <v>165070</v>
          </cell>
          <cell r="B258" t="str">
            <v>PREPMTS-MISC</v>
          </cell>
        </row>
        <row r="259">
          <cell r="A259" t="str">
            <v>165071</v>
          </cell>
          <cell r="B259" t="str">
            <v>PPD STORAGE RENT</v>
          </cell>
        </row>
        <row r="260">
          <cell r="A260" t="str">
            <v>165075</v>
          </cell>
          <cell r="B260" t="str">
            <v>PREPMTS-PENSION CONT</v>
          </cell>
        </row>
        <row r="261">
          <cell r="A261" t="str">
            <v>165101</v>
          </cell>
          <cell r="B261" t="str">
            <v>PREPMTS-DIR RTMT BEN</v>
          </cell>
        </row>
        <row r="262">
          <cell r="A262" t="str">
            <v>165130</v>
          </cell>
          <cell r="B262" t="str">
            <v>PREPMTS-NPC DEM CHGE</v>
          </cell>
        </row>
        <row r="263">
          <cell r="A263" t="str">
            <v>165131</v>
          </cell>
          <cell r="B263" t="str">
            <v>PREPMTS-DEC-NOV DEM</v>
          </cell>
        </row>
        <row r="264">
          <cell r="A264" t="str">
            <v>165404</v>
          </cell>
          <cell r="B264" t="str">
            <v>PREPAID CONSV CREDIT</v>
          </cell>
        </row>
        <row r="265">
          <cell r="A265" t="str">
            <v>165800</v>
          </cell>
          <cell r="B265" t="str">
            <v>OTHER AS - LEASE IND</v>
          </cell>
        </row>
        <row r="266">
          <cell r="A266" t="str">
            <v>174002</v>
          </cell>
          <cell r="B266" t="str">
            <v>INVESTMENT IN VANC L</v>
          </cell>
        </row>
        <row r="267">
          <cell r="A267" t="str">
            <v>174004</v>
          </cell>
          <cell r="B267" t="str">
            <v>NON-REG AIRCRAFT-LSE</v>
          </cell>
        </row>
        <row r="268">
          <cell r="A268" t="str">
            <v>174006</v>
          </cell>
          <cell r="B268" t="str">
            <v>DEF INC TAX-N UTIL-A</v>
          </cell>
        </row>
        <row r="269">
          <cell r="A269" t="str">
            <v>174100</v>
          </cell>
          <cell r="B269" t="str">
            <v>WC INS Recover - ST</v>
          </cell>
        </row>
        <row r="270">
          <cell r="A270" t="str">
            <v>500134</v>
          </cell>
          <cell r="B270" t="str">
            <v>OTHER CURRENT - CASH</v>
          </cell>
        </row>
        <row r="271">
          <cell r="A271" t="str">
            <v>134200</v>
          </cell>
          <cell r="B271" t="str">
            <v>Cash in Escrow</v>
          </cell>
        </row>
        <row r="272">
          <cell r="A272" t="str">
            <v>136100</v>
          </cell>
          <cell r="B272" t="str">
            <v>US BANK-OLGA INVEST</v>
          </cell>
        </row>
        <row r="273">
          <cell r="A273" t="str">
            <v>136104</v>
          </cell>
          <cell r="B273" t="str">
            <v>US BANK-OLIEE INVEST</v>
          </cell>
        </row>
        <row r="274">
          <cell r="A274" t="str">
            <v>136105</v>
          </cell>
          <cell r="B274" t="str">
            <v>SMART ENERGY INVEST</v>
          </cell>
        </row>
        <row r="275">
          <cell r="A275" t="str">
            <v>136201</v>
          </cell>
          <cell r="B275" t="str">
            <v>BANK OF THE WEST ADA</v>
          </cell>
        </row>
        <row r="276">
          <cell r="A276" t="str">
            <v>136205</v>
          </cell>
          <cell r="B276" t="str">
            <v>BANK OF THE WEST - M</v>
          </cell>
        </row>
        <row r="277">
          <cell r="A277" t="str">
            <v>172502</v>
          </cell>
          <cell r="B277" t="str">
            <v>N. MIST ST LEASE REC</v>
          </cell>
        </row>
        <row r="278">
          <cell r="A278" t="str">
            <v>174008</v>
          </cell>
          <cell r="B278" t="str">
            <v>PROP HELD FOR SALE</v>
          </cell>
        </row>
        <row r="279">
          <cell r="A279" t="str">
            <v>500111</v>
          </cell>
          <cell r="B279" t="str">
            <v>INVESTMENT IN SUBSID</v>
          </cell>
        </row>
        <row r="280">
          <cell r="A280" t="str">
            <v>500135</v>
          </cell>
          <cell r="B280" t="str">
            <v>INTERCOMPANY RECEIVA</v>
          </cell>
        </row>
        <row r="281">
          <cell r="A281" t="str">
            <v>500137</v>
          </cell>
          <cell r="B281" t="str">
            <v>INTERCOMPANY RECEIVA</v>
          </cell>
        </row>
        <row r="282">
          <cell r="A282" t="str">
            <v>146010</v>
          </cell>
          <cell r="B282" t="str">
            <v>A/R INTERCO-HLD</v>
          </cell>
        </row>
        <row r="283">
          <cell r="A283" t="str">
            <v>146012</v>
          </cell>
          <cell r="B283" t="str">
            <v>A/R INTERCO-WTR SR</v>
          </cell>
        </row>
        <row r="284">
          <cell r="A284" t="str">
            <v>146013</v>
          </cell>
          <cell r="B284" t="str">
            <v>A/R INTERCO-WTR SRE</v>
          </cell>
        </row>
        <row r="285">
          <cell r="A285" t="str">
            <v>146016</v>
          </cell>
          <cell r="B285" t="str">
            <v>A/R INTERCO - NNGFC</v>
          </cell>
        </row>
        <row r="286">
          <cell r="A286" t="str">
            <v>146017</v>
          </cell>
          <cell r="B286" t="str">
            <v>A/R INTERCO - NWNGR</v>
          </cell>
        </row>
        <row r="287">
          <cell r="A287" t="str">
            <v>146030</v>
          </cell>
          <cell r="B287" t="str">
            <v>A/R INTERCO - NWEC</v>
          </cell>
        </row>
        <row r="288">
          <cell r="A288" t="str">
            <v>146031</v>
          </cell>
          <cell r="B288" t="str">
            <v>A/R INTERCO-NWNEN</v>
          </cell>
        </row>
        <row r="289">
          <cell r="A289" t="str">
            <v>146035</v>
          </cell>
          <cell r="B289" t="str">
            <v>A/R INTERCO-NWNWTR</v>
          </cell>
        </row>
        <row r="290">
          <cell r="A290" t="str">
            <v>146040</v>
          </cell>
          <cell r="B290" t="str">
            <v>A/R INTERCO - GRS</v>
          </cell>
        </row>
        <row r="291">
          <cell r="A291" t="str">
            <v>146042</v>
          </cell>
          <cell r="B291" t="str">
            <v>A/R INTERCO-NWNGS</v>
          </cell>
        </row>
        <row r="292">
          <cell r="A292" t="str">
            <v>146050</v>
          </cell>
          <cell r="B292" t="str">
            <v>A/R INTER NNG FIN</v>
          </cell>
        </row>
        <row r="293">
          <cell r="A293" t="str">
            <v>146060</v>
          </cell>
          <cell r="B293" t="str">
            <v>A/R INTER NW BIOGAS</v>
          </cell>
        </row>
        <row r="294">
          <cell r="A294" t="str">
            <v>146905</v>
          </cell>
          <cell r="B294" t="str">
            <v>A/R TAX SHARE-NW ENE</v>
          </cell>
        </row>
        <row r="295">
          <cell r="A295" t="str">
            <v>146920</v>
          </cell>
          <cell r="B295" t="str">
            <v>A/R TAX SHARE-NWNGS</v>
          </cell>
        </row>
        <row r="296">
          <cell r="A296" t="str">
            <v>500149</v>
          </cell>
          <cell r="B296" t="str">
            <v>A/R INTERCO. NNGFC</v>
          </cell>
        </row>
        <row r="297">
          <cell r="A297" t="str">
            <v>146010</v>
          </cell>
          <cell r="B297" t="str">
            <v>A/R INTERCO-HLD</v>
          </cell>
        </row>
        <row r="298">
          <cell r="A298" t="str">
            <v>146016</v>
          </cell>
          <cell r="B298" t="str">
            <v>A/R INTERCO - NNGFC</v>
          </cell>
        </row>
        <row r="299">
          <cell r="A299" t="str">
            <v>146096</v>
          </cell>
          <cell r="B299" t="str">
            <v>A/R TAX SHARE-NNGFC</v>
          </cell>
        </row>
        <row r="300">
          <cell r="A300" t="str">
            <v>146800</v>
          </cell>
          <cell r="B300" t="str">
            <v>A/R TAX SHARE-HLD</v>
          </cell>
        </row>
        <row r="301">
          <cell r="A301" t="str">
            <v>146905</v>
          </cell>
          <cell r="B301" t="str">
            <v>A/R TAX SHARE-NW ENE</v>
          </cell>
        </row>
        <row r="302">
          <cell r="A302" t="str">
            <v>146920</v>
          </cell>
          <cell r="B302" t="str">
            <v>A/R TAX SHARE-NWNGS</v>
          </cell>
        </row>
        <row r="303">
          <cell r="A303" t="str">
            <v>500136</v>
          </cell>
          <cell r="B303" t="str">
            <v>INVESTMENT IN SUBSID</v>
          </cell>
        </row>
        <row r="304">
          <cell r="A304" t="str">
            <v>123016</v>
          </cell>
          <cell r="B304" t="str">
            <v>INVEST IN NNGFC</v>
          </cell>
        </row>
        <row r="305">
          <cell r="A305" t="str">
            <v>123017</v>
          </cell>
          <cell r="B305" t="str">
            <v>INVEST IN SUB-HLD</v>
          </cell>
        </row>
        <row r="306">
          <cell r="A306" t="str">
            <v>123030</v>
          </cell>
          <cell r="B306" t="str">
            <v>NORTHWEST ENERGY COR</v>
          </cell>
        </row>
        <row r="307">
          <cell r="A307" t="str">
            <v>123060</v>
          </cell>
          <cell r="B307" t="str">
            <v>INVEST IN NWN WATER</v>
          </cell>
        </row>
        <row r="308">
          <cell r="A308" t="str">
            <v>123401</v>
          </cell>
          <cell r="B308" t="str">
            <v>INVEST IN GRS</v>
          </cell>
        </row>
        <row r="309">
          <cell r="A309" t="str">
            <v>123410</v>
          </cell>
          <cell r="B309" t="str">
            <v>INVEST - NWN ENERGY</v>
          </cell>
        </row>
        <row r="310">
          <cell r="A310" t="str">
            <v>123420</v>
          </cell>
          <cell r="B310" t="str">
            <v>INVEST - NWN GAS STO</v>
          </cell>
        </row>
        <row r="311">
          <cell r="A311" t="str">
            <v>124062</v>
          </cell>
          <cell r="B311" t="str">
            <v>INVEST - GILL RANCH</v>
          </cell>
        </row>
        <row r="312">
          <cell r="A312" t="str">
            <v>500112</v>
          </cell>
          <cell r="B312" t="str">
            <v>INVESTMENTS, DEFERRE</v>
          </cell>
        </row>
        <row r="313">
          <cell r="A313" t="str">
            <v>001109</v>
          </cell>
          <cell r="B313" t="str">
            <v>OPERATING LEASED ASS</v>
          </cell>
        </row>
        <row r="314">
          <cell r="A314" t="str">
            <v>101600</v>
          </cell>
          <cell r="B314" t="str">
            <v>ROU UTIL LEASE ASSET</v>
          </cell>
        </row>
        <row r="315">
          <cell r="A315" t="str">
            <v>101602</v>
          </cell>
          <cell r="B315" t="str">
            <v>ROU UTIL LS ASS-250</v>
          </cell>
        </row>
        <row r="316">
          <cell r="A316" t="str">
            <v>108600</v>
          </cell>
          <cell r="B316" t="str">
            <v>ROU UTIL LEAS ACC DE</v>
          </cell>
        </row>
        <row r="317">
          <cell r="A317" t="str">
            <v>108602</v>
          </cell>
          <cell r="B317" t="str">
            <v>ROU UTIL LEASA/D-250</v>
          </cell>
        </row>
        <row r="318">
          <cell r="A318" t="str">
            <v>500197</v>
          </cell>
          <cell r="B318" t="str">
            <v>GAS RESERVES</v>
          </cell>
        </row>
        <row r="319">
          <cell r="A319" t="str">
            <v>124045</v>
          </cell>
          <cell r="B319" t="str">
            <v>INVEST - GAS RESERVE</v>
          </cell>
        </row>
        <row r="320">
          <cell r="A320" t="str">
            <v>124046</v>
          </cell>
          <cell r="B320" t="str">
            <v>AMORT OF GAS RESERVE</v>
          </cell>
        </row>
        <row r="321">
          <cell r="A321" t="str">
            <v>500138</v>
          </cell>
          <cell r="B321" t="str">
            <v>REG ASSET - LONG TER</v>
          </cell>
        </row>
        <row r="322">
          <cell r="A322" t="str">
            <v>500142</v>
          </cell>
          <cell r="B322" t="str">
            <v>UNAMORTIZED LOSS ON</v>
          </cell>
        </row>
        <row r="323">
          <cell r="A323" t="str">
            <v>189006</v>
          </cell>
          <cell r="B323" t="str">
            <v>UNAMTZD LOSS 9.80%</v>
          </cell>
        </row>
        <row r="324">
          <cell r="A324" t="str">
            <v>189007</v>
          </cell>
          <cell r="B324" t="str">
            <v>UNAMTZD LOSS 9.125%</v>
          </cell>
        </row>
        <row r="325">
          <cell r="A325" t="str">
            <v>189008</v>
          </cell>
          <cell r="B325" t="str">
            <v>UNAMTZD LOSS 9.75%</v>
          </cell>
        </row>
        <row r="326">
          <cell r="A326" t="str">
            <v>189013</v>
          </cell>
          <cell r="B326" t="str">
            <v>UNAMTZD EXPENSE 5.62</v>
          </cell>
        </row>
        <row r="327">
          <cell r="A327" t="str">
            <v>189014</v>
          </cell>
          <cell r="B327" t="str">
            <v>UNAMTZD PFD PRM 4.11</v>
          </cell>
        </row>
        <row r="328">
          <cell r="A328" t="str">
            <v>500143</v>
          </cell>
          <cell r="B328" t="str">
            <v>REG ASSET - FV OF DE</v>
          </cell>
        </row>
        <row r="329">
          <cell r="A329" t="str">
            <v>192630</v>
          </cell>
          <cell r="B329" t="str">
            <v>FAS133 L.T. REG LOSS</v>
          </cell>
        </row>
        <row r="330">
          <cell r="A330" t="str">
            <v>192633</v>
          </cell>
          <cell r="B330" t="str">
            <v>FAS133 LT RG LS INT</v>
          </cell>
        </row>
        <row r="331">
          <cell r="A331" t="str">
            <v>192635</v>
          </cell>
          <cell r="B331" t="str">
            <v>FAS133 L.T. REG LOSS</v>
          </cell>
        </row>
        <row r="332">
          <cell r="A332" t="str">
            <v>192637</v>
          </cell>
          <cell r="B332" t="str">
            <v>PHY OPT-LT LOSS REG</v>
          </cell>
        </row>
        <row r="333">
          <cell r="A333" t="str">
            <v>500144</v>
          </cell>
          <cell r="B333" t="str">
            <v>INCOME TAX ASSET</v>
          </cell>
        </row>
        <row r="334">
          <cell r="A334" t="str">
            <v>186016</v>
          </cell>
          <cell r="B334" t="str">
            <v>FAS 109 DFED ASSET</v>
          </cell>
        </row>
        <row r="335">
          <cell r="A335" t="str">
            <v>186020</v>
          </cell>
          <cell r="B335" t="str">
            <v>Tax - AFUDC Eq Rec</v>
          </cell>
        </row>
        <row r="336">
          <cell r="A336" t="str">
            <v>186033</v>
          </cell>
          <cell r="B336" t="str">
            <v>TAX NMEP AFDUCT EQ R</v>
          </cell>
        </row>
        <row r="337">
          <cell r="A337" t="str">
            <v>500145</v>
          </cell>
          <cell r="B337" t="str">
            <v>REG REC. - ENVIRONME</v>
          </cell>
        </row>
        <row r="338">
          <cell r="A338" t="str">
            <v>186011</v>
          </cell>
          <cell r="B338" t="str">
            <v>ENVIRONMENTAL RESERV</v>
          </cell>
        </row>
        <row r="339">
          <cell r="A339" t="str">
            <v>186145</v>
          </cell>
          <cell r="B339" t="str">
            <v>2003 ENVIR INV-GASCO</v>
          </cell>
        </row>
        <row r="340">
          <cell r="A340" t="str">
            <v>186146</v>
          </cell>
          <cell r="B340" t="str">
            <v>2003 ENVIR INV-EUGEN</v>
          </cell>
        </row>
        <row r="341">
          <cell r="A341" t="str">
            <v>186147</v>
          </cell>
          <cell r="B341" t="str">
            <v>2003 ENVIR INV-WACKE</v>
          </cell>
        </row>
        <row r="342">
          <cell r="A342" t="str">
            <v>186148</v>
          </cell>
          <cell r="B342" t="str">
            <v>2003 ENVIR INV-PORTL</v>
          </cell>
        </row>
        <row r="343">
          <cell r="A343" t="str">
            <v>186149</v>
          </cell>
          <cell r="B343" t="str">
            <v>2003 ENVIR INV-FRONT</v>
          </cell>
        </row>
        <row r="344">
          <cell r="A344" t="str">
            <v>186151</v>
          </cell>
          <cell r="B344" t="str">
            <v>TAR DEPOSIT EARLY AC</v>
          </cell>
        </row>
        <row r="345">
          <cell r="A345" t="str">
            <v>186152</v>
          </cell>
          <cell r="B345" t="str">
            <v>OREGON STEEL MILLS</v>
          </cell>
        </row>
        <row r="346">
          <cell r="A346" t="str">
            <v>186153</v>
          </cell>
          <cell r="B346" t="str">
            <v>CENTRAL SERVICE CENT</v>
          </cell>
        </row>
        <row r="347">
          <cell r="A347" t="str">
            <v>186154</v>
          </cell>
          <cell r="B347" t="str">
            <v>FR AMERICAN SCHOOL</v>
          </cell>
        </row>
        <row r="348">
          <cell r="A348" t="str">
            <v>186155</v>
          </cell>
          <cell r="B348" t="str">
            <v>TUALATIN UNDERGROUND</v>
          </cell>
        </row>
        <row r="349">
          <cell r="A349" t="str">
            <v>186156</v>
          </cell>
          <cell r="B349" t="str">
            <v>ENVIR INV-EAST PGM</v>
          </cell>
        </row>
        <row r="350">
          <cell r="A350" t="str">
            <v>186158</v>
          </cell>
          <cell r="B350" t="str">
            <v>GASCO INTEREST RESER</v>
          </cell>
        </row>
        <row r="351">
          <cell r="A351" t="str">
            <v>186159</v>
          </cell>
          <cell r="B351" t="str">
            <v>ENV SEC DEF REG INT</v>
          </cell>
        </row>
        <row r="352">
          <cell r="A352" t="str">
            <v>186160</v>
          </cell>
          <cell r="B352" t="str">
            <v>OR-ENVIRON RECOVERY</v>
          </cell>
        </row>
        <row r="353">
          <cell r="A353" t="str">
            <v>186161</v>
          </cell>
          <cell r="B353" t="str">
            <v>ENV BASE RATE DEFERR</v>
          </cell>
        </row>
        <row r="354">
          <cell r="A354" t="str">
            <v>186175</v>
          </cell>
          <cell r="B354" t="str">
            <v>GASCO - WASH</v>
          </cell>
        </row>
        <row r="355">
          <cell r="A355" t="str">
            <v>186176</v>
          </cell>
          <cell r="B355" t="str">
            <v>CENT SERV CENT-WASH</v>
          </cell>
        </row>
        <row r="356">
          <cell r="A356" t="str">
            <v>186177</v>
          </cell>
          <cell r="B356" t="str">
            <v>TARBODY - WASH</v>
          </cell>
        </row>
        <row r="357">
          <cell r="A357" t="str">
            <v>186178</v>
          </cell>
          <cell r="B357" t="str">
            <v>PDX HARBOR - WASH</v>
          </cell>
        </row>
        <row r="358">
          <cell r="A358" t="str">
            <v>186179</v>
          </cell>
          <cell r="B358" t="str">
            <v>SILTRONIC - WASH</v>
          </cell>
        </row>
        <row r="359">
          <cell r="A359" t="str">
            <v>186180</v>
          </cell>
          <cell r="B359" t="str">
            <v>WA-ENVIRON RECOVERY</v>
          </cell>
        </row>
        <row r="360">
          <cell r="A360" t="str">
            <v>186181</v>
          </cell>
          <cell r="B360" t="str">
            <v>ENVIR WA Int &amp; Spend</v>
          </cell>
        </row>
        <row r="361">
          <cell r="A361" t="str">
            <v>186182</v>
          </cell>
          <cell r="B361" t="str">
            <v>ENVIRO POST PRUDENCE</v>
          </cell>
        </row>
        <row r="362">
          <cell r="A362" t="str">
            <v>186183</v>
          </cell>
          <cell r="B362" t="str">
            <v>ENVIRON. SRRM AMORT.</v>
          </cell>
        </row>
        <row r="363">
          <cell r="A363" t="str">
            <v>186260</v>
          </cell>
          <cell r="B363" t="str">
            <v>OTHER DEF-ACCRUALS</v>
          </cell>
        </row>
        <row r="364">
          <cell r="A364" t="str">
            <v>500146</v>
          </cell>
          <cell r="B364" t="str">
            <v>PENSIONS - LONG TERM</v>
          </cell>
        </row>
        <row r="365">
          <cell r="A365" t="str">
            <v>186404</v>
          </cell>
          <cell r="B365" t="str">
            <v>DBP PENSION COSTS</v>
          </cell>
        </row>
        <row r="366">
          <cell r="A366" t="str">
            <v>186406</v>
          </cell>
          <cell r="B366" t="str">
            <v>FAS 106 COSTS</v>
          </cell>
        </row>
        <row r="367">
          <cell r="A367" t="str">
            <v>186410</v>
          </cell>
          <cell r="B367" t="str">
            <v>PENSION CURRENT PORT</v>
          </cell>
        </row>
        <row r="368">
          <cell r="A368" t="str">
            <v>500147</v>
          </cell>
          <cell r="B368" t="str">
            <v>DEFERRED GAS COST RE</v>
          </cell>
        </row>
        <row r="369">
          <cell r="A369" t="str">
            <v>191030</v>
          </cell>
          <cell r="B369" t="str">
            <v>OR-Carry Cst Gas Inv</v>
          </cell>
        </row>
        <row r="370">
          <cell r="A370" t="str">
            <v>191031</v>
          </cell>
          <cell r="B370" t="str">
            <v>AMORT-Work Gas Inv O</v>
          </cell>
        </row>
        <row r="371">
          <cell r="A371" t="str">
            <v>191400</v>
          </cell>
          <cell r="B371" t="str">
            <v>WACOG - ACCR. OR</v>
          </cell>
        </row>
        <row r="372">
          <cell r="A372" t="str">
            <v>191401</v>
          </cell>
          <cell r="B372" t="str">
            <v>AMORT OR WACOG</v>
          </cell>
        </row>
        <row r="373">
          <cell r="A373" t="str">
            <v>191402</v>
          </cell>
          <cell r="B373" t="str">
            <v>SEC DEF INT RV WACOG</v>
          </cell>
        </row>
        <row r="374">
          <cell r="A374" t="str">
            <v>191405</v>
          </cell>
          <cell r="B374" t="str">
            <v>POST CARRY WELLS-ACC</v>
          </cell>
        </row>
        <row r="375">
          <cell r="A375" t="str">
            <v>191410</v>
          </cell>
          <cell r="B375" t="str">
            <v>DEMAND - ACCR OR</v>
          </cell>
        </row>
        <row r="376">
          <cell r="A376" t="str">
            <v>191411</v>
          </cell>
          <cell r="B376" t="str">
            <v>AMORT OR DEMAND</v>
          </cell>
        </row>
        <row r="377">
          <cell r="A377" t="str">
            <v>191412</v>
          </cell>
          <cell r="B377" t="str">
            <v>SEC DEF INT RV DEMND</v>
          </cell>
        </row>
        <row r="378">
          <cell r="A378" t="str">
            <v>191417</v>
          </cell>
          <cell r="B378" t="str">
            <v>DEMAND - ACCR COOS B</v>
          </cell>
        </row>
        <row r="379">
          <cell r="A379" t="str">
            <v>191420</v>
          </cell>
          <cell r="B379" t="str">
            <v>WACOG - ACCR. WA</v>
          </cell>
        </row>
        <row r="380">
          <cell r="A380" t="str">
            <v>191421</v>
          </cell>
          <cell r="B380" t="str">
            <v>AMORT WA  WACOG</v>
          </cell>
        </row>
        <row r="381">
          <cell r="A381" t="str">
            <v>191430</v>
          </cell>
          <cell r="B381" t="str">
            <v>DEMAND - ACCR WA</v>
          </cell>
        </row>
        <row r="382">
          <cell r="A382" t="str">
            <v>191431</v>
          </cell>
          <cell r="B382" t="str">
            <v>AMORT WA DEMAND</v>
          </cell>
        </row>
        <row r="383">
          <cell r="A383" t="str">
            <v>191432</v>
          </cell>
          <cell r="B383" t="str">
            <v>WA DEMAND COLL</v>
          </cell>
        </row>
        <row r="384">
          <cell r="A384" t="str">
            <v>191440</v>
          </cell>
          <cell r="B384" t="str">
            <v>ENC COST OF CAP ALLO</v>
          </cell>
        </row>
        <row r="385">
          <cell r="A385" t="str">
            <v>191441</v>
          </cell>
          <cell r="B385" t="str">
            <v>Amort-Encana Cost of</v>
          </cell>
        </row>
        <row r="386">
          <cell r="A386" t="str">
            <v>191442</v>
          </cell>
          <cell r="B386" t="str">
            <v>Amort-Encana Cost of</v>
          </cell>
        </row>
        <row r="387">
          <cell r="A387" t="str">
            <v>191445</v>
          </cell>
          <cell r="B387" t="str">
            <v>RSV - PGA DEFERRALS</v>
          </cell>
        </row>
        <row r="388">
          <cell r="A388" t="str">
            <v>191446</v>
          </cell>
          <cell r="B388" t="str">
            <v>RSV - POST CARRY WEL</v>
          </cell>
        </row>
        <row r="389">
          <cell r="A389" t="str">
            <v>191450</v>
          </cell>
          <cell r="B389" t="str">
            <v>OR DEMAND ACCR VOLU</v>
          </cell>
        </row>
        <row r="390">
          <cell r="A390" t="str">
            <v>191451</v>
          </cell>
          <cell r="B390" t="str">
            <v>OR WAGOC EQUAL 00-0</v>
          </cell>
        </row>
        <row r="391">
          <cell r="A391" t="str">
            <v>191452</v>
          </cell>
          <cell r="B391" t="str">
            <v>SEC DEF INT REV DMND</v>
          </cell>
        </row>
        <row r="392">
          <cell r="A392" t="str">
            <v>500148</v>
          </cell>
          <cell r="B392" t="str">
            <v>REG ASSETS - LT - OT</v>
          </cell>
        </row>
        <row r="393">
          <cell r="A393" t="str">
            <v>186203</v>
          </cell>
          <cell r="B393" t="str">
            <v>UNBILLED REVENUE INC</v>
          </cell>
        </row>
        <row r="394">
          <cell r="A394" t="str">
            <v>186221</v>
          </cell>
          <cell r="B394" t="str">
            <v>TEMP HOLDING-RATES</v>
          </cell>
        </row>
        <row r="395">
          <cell r="A395" t="str">
            <v>186225</v>
          </cell>
          <cell r="B395" t="str">
            <v>250 TAYLOR LEASE DEF</v>
          </cell>
        </row>
        <row r="396">
          <cell r="A396" t="str">
            <v>186227</v>
          </cell>
          <cell r="B396" t="str">
            <v>OR CAT DEFERRAL</v>
          </cell>
        </row>
        <row r="397">
          <cell r="A397" t="str">
            <v>186229</v>
          </cell>
          <cell r="B397" t="str">
            <v>OR CAT ASC 740 ADJ</v>
          </cell>
        </row>
        <row r="398">
          <cell r="A398" t="str">
            <v>186231</v>
          </cell>
          <cell r="B398" t="str">
            <v>SEC DEF INT REV IND</v>
          </cell>
        </row>
        <row r="399">
          <cell r="A399" t="str">
            <v>186232</v>
          </cell>
          <cell r="B399" t="str">
            <v>DEF OR INDSTRIAL DSM</v>
          </cell>
        </row>
        <row r="400">
          <cell r="A400" t="str">
            <v>186233</v>
          </cell>
          <cell r="B400" t="str">
            <v>AMORT OR DSM-INDUSTR</v>
          </cell>
        </row>
        <row r="401">
          <cell r="A401" t="str">
            <v>186234</v>
          </cell>
          <cell r="B401" t="str">
            <v>DEF WA GREAT PROGRAM</v>
          </cell>
        </row>
        <row r="402">
          <cell r="A402" t="str">
            <v>186235</v>
          </cell>
          <cell r="B402" t="str">
            <v>AMORT WA GREAT PRGM</v>
          </cell>
        </row>
        <row r="403">
          <cell r="A403" t="str">
            <v>186236</v>
          </cell>
          <cell r="B403" t="str">
            <v>DEFER OR PUC FEE</v>
          </cell>
        </row>
        <row r="404">
          <cell r="A404" t="str">
            <v>186237</v>
          </cell>
          <cell r="B404" t="str">
            <v>AMORT OR PUC FEE</v>
          </cell>
        </row>
        <row r="405">
          <cell r="A405" t="str">
            <v>186238</v>
          </cell>
          <cell r="B405" t="str">
            <v>OR DEF WARM - Res</v>
          </cell>
        </row>
        <row r="406">
          <cell r="A406" t="str">
            <v>186239</v>
          </cell>
          <cell r="B406" t="str">
            <v>Amort OR DEF WARM R</v>
          </cell>
        </row>
        <row r="407">
          <cell r="A407" t="str">
            <v>186244</v>
          </cell>
          <cell r="B407" t="str">
            <v>OR DEF WARM - Com</v>
          </cell>
        </row>
        <row r="408">
          <cell r="A408" t="str">
            <v>186245</v>
          </cell>
          <cell r="B408" t="str">
            <v>Amort OR DEF WARM C</v>
          </cell>
        </row>
        <row r="409">
          <cell r="A409" t="str">
            <v>186248</v>
          </cell>
          <cell r="B409" t="str">
            <v>OR DEFERRED WARM</v>
          </cell>
        </row>
        <row r="410">
          <cell r="A410" t="str">
            <v>186250</v>
          </cell>
          <cell r="B410" t="str">
            <v>WS Pen Reg Asset-OR</v>
          </cell>
        </row>
        <row r="411">
          <cell r="A411" t="str">
            <v>186251</v>
          </cell>
          <cell r="B411" t="str">
            <v>West States CP - OR</v>
          </cell>
        </row>
        <row r="412">
          <cell r="A412" t="str">
            <v>186254</v>
          </cell>
          <cell r="B412" t="str">
            <v>WS Pen Reg Asset-WA</v>
          </cell>
        </row>
        <row r="413">
          <cell r="A413" t="str">
            <v>186257</v>
          </cell>
          <cell r="B413" t="str">
            <v>West States CP - WA</v>
          </cell>
        </row>
        <row r="414">
          <cell r="A414" t="str">
            <v>186259</v>
          </cell>
          <cell r="B414" t="str">
            <v>AMORT ORE TAX KICKER</v>
          </cell>
        </row>
        <row r="415">
          <cell r="A415" t="str">
            <v>186265</v>
          </cell>
          <cell r="B415" t="str">
            <v>OR COM 31 DECOUP DEF</v>
          </cell>
        </row>
        <row r="416">
          <cell r="A416" t="str">
            <v>186266</v>
          </cell>
          <cell r="B416" t="str">
            <v>OR COM 31 DECOUP AMR</v>
          </cell>
        </row>
        <row r="417">
          <cell r="A417" t="str">
            <v>186267</v>
          </cell>
          <cell r="B417" t="str">
            <v>AMORT COOS BAY DEFER</v>
          </cell>
        </row>
        <row r="418">
          <cell r="A418" t="str">
            <v>186268</v>
          </cell>
          <cell r="B418" t="str">
            <v>SEC ADJ COM 31 D DEF</v>
          </cell>
        </row>
        <row r="419">
          <cell r="A419" t="str">
            <v>186269</v>
          </cell>
          <cell r="B419" t="str">
            <v>OR COM 3 DECOUP AMRT</v>
          </cell>
        </row>
        <row r="420">
          <cell r="A420" t="str">
            <v>186270</v>
          </cell>
          <cell r="B420" t="str">
            <v>OR COMM 3 DECOUP DEF</v>
          </cell>
        </row>
        <row r="421">
          <cell r="A421" t="str">
            <v>186271</v>
          </cell>
          <cell r="B421" t="str">
            <v>OR COM COMB AMORT</v>
          </cell>
        </row>
        <row r="422">
          <cell r="A422" t="str">
            <v>186272</v>
          </cell>
          <cell r="B422" t="str">
            <v>SEC INT ADJ COM DECG</v>
          </cell>
        </row>
        <row r="423">
          <cell r="A423" t="str">
            <v>186273</v>
          </cell>
          <cell r="B423" t="str">
            <v>SEC INT ADJ RES DECG</v>
          </cell>
        </row>
        <row r="424">
          <cell r="A424" t="str">
            <v>186274</v>
          </cell>
          <cell r="B424" t="str">
            <v>Amort-SEC Def. Int</v>
          </cell>
        </row>
        <row r="425">
          <cell r="A425" t="str">
            <v>186275</v>
          </cell>
          <cell r="B425" t="str">
            <v>DECOUP DEF OR - RES</v>
          </cell>
        </row>
        <row r="426">
          <cell r="A426" t="str">
            <v>186276</v>
          </cell>
          <cell r="B426" t="str">
            <v>INTERVENER FUNDING</v>
          </cell>
        </row>
        <row r="427">
          <cell r="A427" t="str">
            <v>186277</v>
          </cell>
          <cell r="B427" t="str">
            <v>AMORT OR DECOUP-RES</v>
          </cell>
        </row>
        <row r="428">
          <cell r="A428" t="str">
            <v>186278</v>
          </cell>
          <cell r="B428" t="str">
            <v>NWIGU INTERVENOR MAT</v>
          </cell>
        </row>
        <row r="429">
          <cell r="A429" t="str">
            <v>186279</v>
          </cell>
          <cell r="B429" t="str">
            <v>AMORT EARN TEST ADJ</v>
          </cell>
        </row>
        <row r="430">
          <cell r="A430" t="str">
            <v>186280</v>
          </cell>
          <cell r="B430" t="str">
            <v>WA-OR SITES RESERVE</v>
          </cell>
        </row>
        <row r="431">
          <cell r="A431" t="str">
            <v>186281</v>
          </cell>
          <cell r="B431" t="str">
            <v>WA-OR SITES DEFERRAL</v>
          </cell>
        </row>
        <row r="432">
          <cell r="A432" t="str">
            <v>186282</v>
          </cell>
          <cell r="B432" t="str">
            <v>OR INSUR CARRYFWD</v>
          </cell>
        </row>
        <row r="433">
          <cell r="A433" t="str">
            <v>186284</v>
          </cell>
          <cell r="B433" t="str">
            <v>DEFER- INTERV ISSUE</v>
          </cell>
        </row>
        <row r="434">
          <cell r="A434" t="str">
            <v>186285</v>
          </cell>
          <cell r="B434" t="str">
            <v>SB 844 Deferral</v>
          </cell>
        </row>
        <row r="435">
          <cell r="A435" t="str">
            <v>186286</v>
          </cell>
          <cell r="B435" t="str">
            <v>AMORT - CUB INTERVEN</v>
          </cell>
        </row>
        <row r="436">
          <cell r="A436" t="str">
            <v>186287</v>
          </cell>
          <cell r="B436" t="str">
            <v>SB 844 Reserve</v>
          </cell>
        </row>
        <row r="437">
          <cell r="A437" t="str">
            <v>186288</v>
          </cell>
          <cell r="B437" t="str">
            <v>AMORT - NWIGU INTERV</v>
          </cell>
        </row>
        <row r="438">
          <cell r="A438" t="str">
            <v>186290</v>
          </cell>
          <cell r="B438" t="str">
            <v>INS AND DAMAGE RES</v>
          </cell>
        </row>
        <row r="439">
          <cell r="A439" t="str">
            <v>186292</v>
          </cell>
          <cell r="B439" t="str">
            <v>IMP REFUND AMORT</v>
          </cell>
        </row>
        <row r="440">
          <cell r="A440" t="str">
            <v>186301</v>
          </cell>
          <cell r="B440" t="str">
            <v>MARGIN SHARING</v>
          </cell>
        </row>
        <row r="441">
          <cell r="A441" t="str">
            <v>186302</v>
          </cell>
          <cell r="B441" t="str">
            <v>MARGIN SHARING - WA</v>
          </cell>
        </row>
        <row r="442">
          <cell r="A442" t="str">
            <v>186304</v>
          </cell>
          <cell r="B442" t="str">
            <v>SMART ENERGY DEFEF</v>
          </cell>
        </row>
        <row r="443">
          <cell r="A443" t="str">
            <v>186306</v>
          </cell>
          <cell r="B443" t="str">
            <v>SMART ENERGY AMORT</v>
          </cell>
        </row>
        <row r="444">
          <cell r="A444" t="str">
            <v>186307</v>
          </cell>
          <cell r="B444" t="str">
            <v>AMORT OR AMR</v>
          </cell>
        </row>
        <row r="445">
          <cell r="A445" t="str">
            <v>186308</v>
          </cell>
          <cell r="B445" t="str">
            <v>DEFER OR AMR</v>
          </cell>
        </row>
        <row r="446">
          <cell r="A446" t="str">
            <v>186309</v>
          </cell>
          <cell r="B446" t="str">
            <v>RESERVE AMR DEFER</v>
          </cell>
        </row>
        <row r="447">
          <cell r="A447" t="str">
            <v>186310</v>
          </cell>
          <cell r="B447" t="str">
            <v>WA ENERGY EFFICIENCY</v>
          </cell>
        </row>
        <row r="448">
          <cell r="A448" t="str">
            <v>186311</v>
          </cell>
          <cell r="B448" t="str">
            <v>AMORT SCH 178 RESID.</v>
          </cell>
        </row>
        <row r="449">
          <cell r="A449" t="str">
            <v>186312</v>
          </cell>
          <cell r="B449" t="str">
            <v>WA - AUDIT RESIDENTI</v>
          </cell>
        </row>
        <row r="450">
          <cell r="A450" t="str">
            <v>186314</v>
          </cell>
          <cell r="B450" t="str">
            <v>WA - LOW INCOME WEAT</v>
          </cell>
        </row>
        <row r="451">
          <cell r="A451" t="str">
            <v>186315</v>
          </cell>
          <cell r="B451" t="str">
            <v>WA - WA - LIEE AMORT</v>
          </cell>
        </row>
        <row r="452">
          <cell r="A452" t="str">
            <v>186316</v>
          </cell>
          <cell r="B452" t="str">
            <v>AMORT WA DSM</v>
          </cell>
        </row>
        <row r="453">
          <cell r="A453" t="str">
            <v>186317</v>
          </cell>
          <cell r="B453" t="str">
            <v>ENG EFF DEF - HISTOR</v>
          </cell>
        </row>
        <row r="454">
          <cell r="A454" t="str">
            <v>186318</v>
          </cell>
          <cell r="B454" t="str">
            <v>ENG EFF DEF - TRUEUP</v>
          </cell>
        </row>
        <row r="455">
          <cell r="A455" t="str">
            <v>186350</v>
          </cell>
          <cell r="B455" t="str">
            <v>Y2K WASH SHARE DIREC</v>
          </cell>
        </row>
        <row r="456">
          <cell r="A456" t="str">
            <v>186351</v>
          </cell>
          <cell r="B456" t="str">
            <v>Y2K - WASH SHARE CON</v>
          </cell>
        </row>
        <row r="457">
          <cell r="A457" t="str">
            <v>186360</v>
          </cell>
          <cell r="B457" t="str">
            <v>ALBANY DFD GAIN - OR</v>
          </cell>
        </row>
        <row r="458">
          <cell r="A458" t="str">
            <v>186361</v>
          </cell>
          <cell r="B458" t="str">
            <v>DEFER LOSS - SO CNTR</v>
          </cell>
        </row>
        <row r="459">
          <cell r="A459" t="str">
            <v>186365</v>
          </cell>
          <cell r="B459" t="str">
            <v>ALBANY DFD GAIN - WA</v>
          </cell>
        </row>
        <row r="460">
          <cell r="A460" t="str">
            <v>186370</v>
          </cell>
          <cell r="B460" t="str">
            <v>PENSION BALANCING-OR</v>
          </cell>
        </row>
        <row r="461">
          <cell r="A461" t="str">
            <v>186375</v>
          </cell>
          <cell r="B461" t="str">
            <v>SEC DEFD REG PEN INT</v>
          </cell>
        </row>
        <row r="462">
          <cell r="A462" t="str">
            <v>186380</v>
          </cell>
          <cell r="B462" t="str">
            <v>MLT FAM SCHD405 PMTS</v>
          </cell>
        </row>
        <row r="463">
          <cell r="A463" t="str">
            <v>186381</v>
          </cell>
          <cell r="B463" t="str">
            <v>MLT FAM SCHD4 AMORT</v>
          </cell>
        </row>
        <row r="464">
          <cell r="A464" t="str">
            <v>186400</v>
          </cell>
          <cell r="B464" t="str">
            <v>SURCHARGE SEN BILL 4</v>
          </cell>
        </row>
        <row r="465">
          <cell r="A465" t="str">
            <v>186401</v>
          </cell>
          <cell r="B465" t="str">
            <v>SURCHARGE SEN BILL 4</v>
          </cell>
        </row>
        <row r="466">
          <cell r="A466" t="str">
            <v>186420</v>
          </cell>
          <cell r="B466" t="str">
            <v>ISS STUDY DEFERRAL</v>
          </cell>
        </row>
        <row r="467">
          <cell r="A467" t="str">
            <v>186421</v>
          </cell>
          <cell r="B467" t="str">
            <v>DEF ISS OPTM STU AMR</v>
          </cell>
        </row>
        <row r="468">
          <cell r="A468" t="str">
            <v>186430</v>
          </cell>
          <cell r="B468" t="str">
            <v>OR COVID19 UNCOL DEF</v>
          </cell>
        </row>
        <row r="469">
          <cell r="A469" t="str">
            <v>186432</v>
          </cell>
          <cell r="B469" t="str">
            <v>OR COVID19 OTHER DEF</v>
          </cell>
        </row>
        <row r="470">
          <cell r="A470" t="str">
            <v>186434</v>
          </cell>
          <cell r="B470" t="str">
            <v>WA COVID19 UNCOL DEF</v>
          </cell>
        </row>
        <row r="471">
          <cell r="A471" t="str">
            <v>186436</v>
          </cell>
          <cell r="B471" t="str">
            <v>WA COVID19 OTHER DEF</v>
          </cell>
        </row>
        <row r="472">
          <cell r="A472" t="str">
            <v>186438</v>
          </cell>
          <cell r="B472" t="str">
            <v>OR COVID UNCOL DEF R</v>
          </cell>
        </row>
        <row r="473">
          <cell r="A473" t="str">
            <v>186439</v>
          </cell>
          <cell r="B473" t="str">
            <v>OR COVID OTHER DEF R</v>
          </cell>
        </row>
        <row r="474">
          <cell r="A474" t="str">
            <v>186440</v>
          </cell>
          <cell r="B474" t="str">
            <v>WA COVID UNCOL DEF R</v>
          </cell>
        </row>
        <row r="475">
          <cell r="A475" t="str">
            <v>186441</v>
          </cell>
          <cell r="B475" t="str">
            <v>WA COVID OTHER DEF R</v>
          </cell>
        </row>
        <row r="476">
          <cell r="A476" t="str">
            <v>186442</v>
          </cell>
          <cell r="B476" t="str">
            <v>OR COVID COST SAV DE</v>
          </cell>
        </row>
        <row r="477">
          <cell r="A477" t="str">
            <v>186443</v>
          </cell>
          <cell r="B477" t="str">
            <v>WA COVID COST SAV DE</v>
          </cell>
        </row>
        <row r="478">
          <cell r="A478" t="str">
            <v>186500</v>
          </cell>
          <cell r="B478" t="str">
            <v>ASSET CONS. RECLASS</v>
          </cell>
        </row>
        <row r="479">
          <cell r="A479" t="str">
            <v>500139</v>
          </cell>
          <cell r="B479" t="str">
            <v>FV OF DERIVATIVES -</v>
          </cell>
        </row>
        <row r="480">
          <cell r="A480" t="str">
            <v>186630</v>
          </cell>
          <cell r="B480" t="str">
            <v>FAS133 L.T. GAIN SW&amp;</v>
          </cell>
        </row>
        <row r="481">
          <cell r="A481" t="str">
            <v>186635</v>
          </cell>
          <cell r="B481" t="str">
            <v>FAS 133 L.T. GAIN PH</v>
          </cell>
        </row>
        <row r="482">
          <cell r="A482" t="str">
            <v>186637</v>
          </cell>
          <cell r="B482" t="str">
            <v>PHYSICAL OPT-LT GAIN</v>
          </cell>
        </row>
        <row r="483">
          <cell r="A483" t="str">
            <v>001114</v>
          </cell>
          <cell r="B483" t="str">
            <v>LEASE RECEIVABLE - L</v>
          </cell>
        </row>
        <row r="484">
          <cell r="A484" t="str">
            <v>172500</v>
          </cell>
          <cell r="B484" t="str">
            <v>LEASE RECEIVABLE- LT</v>
          </cell>
        </row>
        <row r="485">
          <cell r="A485" t="str">
            <v>172501</v>
          </cell>
          <cell r="B485" t="str">
            <v>N. MIST LT LEASE REC</v>
          </cell>
        </row>
        <row r="486">
          <cell r="A486" t="str">
            <v>500140</v>
          </cell>
          <cell r="B486" t="str">
            <v>OTHER INVESTMENTS</v>
          </cell>
        </row>
        <row r="487">
          <cell r="A487" t="str">
            <v>500150</v>
          </cell>
          <cell r="B487" t="str">
            <v>OTHER INVESTMENTS</v>
          </cell>
        </row>
        <row r="488">
          <cell r="A488" t="str">
            <v>123020</v>
          </cell>
          <cell r="B488" t="str">
            <v>INVEST IN NW BIOGAS</v>
          </cell>
        </row>
        <row r="489">
          <cell r="A489" t="str">
            <v>124005</v>
          </cell>
          <cell r="B489" t="str">
            <v>STOCK INV-CECC MEMB</v>
          </cell>
        </row>
        <row r="490">
          <cell r="A490" t="str">
            <v>124040</v>
          </cell>
          <cell r="B490" t="str">
            <v>INVEST - NW BIOGAS</v>
          </cell>
        </row>
        <row r="491">
          <cell r="A491" t="str">
            <v>124050</v>
          </cell>
          <cell r="B491" t="str">
            <v>INITIAL INVESTMENT</v>
          </cell>
        </row>
        <row r="492">
          <cell r="A492" t="str">
            <v>124059</v>
          </cell>
          <cell r="B492" t="str">
            <v>INVEST - PALOMAR PIP</v>
          </cell>
        </row>
        <row r="493">
          <cell r="A493" t="str">
            <v>124099</v>
          </cell>
          <cell r="B493" t="str">
            <v>N/R - LONG TERM</v>
          </cell>
        </row>
        <row r="494">
          <cell r="A494" t="str">
            <v>124301</v>
          </cell>
          <cell r="B494" t="str">
            <v>INVEST - VANCOUVER</v>
          </cell>
        </row>
        <row r="495">
          <cell r="A495" t="str">
            <v>500151</v>
          </cell>
          <cell r="B495" t="str">
            <v>INVESTMENT IN LIFE I</v>
          </cell>
        </row>
        <row r="496">
          <cell r="A496" t="str">
            <v>124100</v>
          </cell>
          <cell r="B496" t="str">
            <v>CSV EDC LIFE INSUR</v>
          </cell>
        </row>
        <row r="497">
          <cell r="A497" t="str">
            <v>124101</v>
          </cell>
          <cell r="B497" t="str">
            <v>CSV DDC W/ TOLI</v>
          </cell>
        </row>
        <row r="498">
          <cell r="A498" t="str">
            <v>124102</v>
          </cell>
          <cell r="B498" t="str">
            <v>CSV COLI 6/19 YE</v>
          </cell>
        </row>
        <row r="499">
          <cell r="A499" t="str">
            <v>124103</v>
          </cell>
          <cell r="B499" t="str">
            <v>CSV COLI 12/31 YE</v>
          </cell>
        </row>
        <row r="500">
          <cell r="A500" t="str">
            <v>124104</v>
          </cell>
          <cell r="B500" t="str">
            <v>CSV ESRIP W/ TOLI</v>
          </cell>
        </row>
        <row r="501">
          <cell r="A501" t="str">
            <v>124105</v>
          </cell>
          <cell r="B501" t="str">
            <v>CSV DIR BP LIFE INS</v>
          </cell>
        </row>
        <row r="502">
          <cell r="A502" t="str">
            <v>124107</v>
          </cell>
          <cell r="B502" t="str">
            <v>CSV EDC LIFE INSUR</v>
          </cell>
        </row>
        <row r="503">
          <cell r="A503" t="str">
            <v>124108</v>
          </cell>
          <cell r="B503" t="str">
            <v>CSV ESRIP W/ TOLI</v>
          </cell>
        </row>
        <row r="504">
          <cell r="A504" t="str">
            <v>124109</v>
          </cell>
          <cell r="B504" t="str">
            <v>CSV TODD LIFE INSUR</v>
          </cell>
        </row>
        <row r="505">
          <cell r="A505" t="str">
            <v>124110</v>
          </cell>
          <cell r="B505" t="str">
            <v>SUP TRUST DC PLAN</v>
          </cell>
        </row>
        <row r="506">
          <cell r="A506" t="str">
            <v>124111</v>
          </cell>
          <cell r="B506" t="str">
            <v>SUP TRUST DC PLAN</v>
          </cell>
        </row>
        <row r="507">
          <cell r="A507" t="str">
            <v>124112</v>
          </cell>
          <cell r="B507" t="str">
            <v>SUP TRUST SERP PLAN</v>
          </cell>
        </row>
        <row r="508">
          <cell r="A508" t="str">
            <v>124113</v>
          </cell>
          <cell r="B508" t="str">
            <v>SUP TRUST SERP PLAN</v>
          </cell>
        </row>
        <row r="509">
          <cell r="A509" t="str">
            <v>500141</v>
          </cell>
          <cell r="B509" t="str">
            <v>OTHER ASSETS</v>
          </cell>
        </row>
        <row r="510">
          <cell r="A510" t="str">
            <v>500153</v>
          </cell>
          <cell r="B510" t="str">
            <v>OTHER ASSETS - MISC.</v>
          </cell>
        </row>
        <row r="511">
          <cell r="A511" t="str">
            <v>101003</v>
          </cell>
          <cell r="B511" t="str">
            <v>CLOUD UTIL PLANT INS</v>
          </cell>
        </row>
        <row r="512">
          <cell r="A512" t="str">
            <v>108018</v>
          </cell>
          <cell r="B512" t="str">
            <v>CLOUD UTL PL DEPR</v>
          </cell>
        </row>
        <row r="513">
          <cell r="A513" t="str">
            <v>143008</v>
          </cell>
          <cell r="B513" t="str">
            <v>A/R-INSURANCE RECOV</v>
          </cell>
        </row>
        <row r="514">
          <cell r="A514" t="str">
            <v>165076</v>
          </cell>
          <cell r="B514" t="str">
            <v>PREPMTS-PENSION EXPE</v>
          </cell>
        </row>
        <row r="515">
          <cell r="A515" t="str">
            <v>165900</v>
          </cell>
          <cell r="B515" t="str">
            <v>Long Term Prepaids</v>
          </cell>
        </row>
        <row r="516">
          <cell r="A516" t="str">
            <v>174101</v>
          </cell>
          <cell r="B516" t="str">
            <v>WC INS Recover - LT</v>
          </cell>
        </row>
        <row r="517">
          <cell r="A517" t="str">
            <v>181500</v>
          </cell>
          <cell r="B517" t="str">
            <v>UNAMT DEBT EXP LOC</v>
          </cell>
        </row>
        <row r="518">
          <cell r="A518" t="str">
            <v>186031</v>
          </cell>
          <cell r="B518" t="str">
            <v>PDX CNG PRJ - TAX CR</v>
          </cell>
        </row>
        <row r="519">
          <cell r="A519" t="str">
            <v>186700</v>
          </cell>
          <cell r="B519" t="str">
            <v>Def Ince-Sng Fam Con</v>
          </cell>
        </row>
        <row r="520">
          <cell r="A520" t="str">
            <v>186701</v>
          </cell>
          <cell r="B520" t="str">
            <v>Acc Amort - DI - SFC</v>
          </cell>
        </row>
        <row r="521">
          <cell r="A521" t="str">
            <v>186710</v>
          </cell>
          <cell r="B521" t="str">
            <v>Def Ince-Mltf Mult M</v>
          </cell>
        </row>
        <row r="522">
          <cell r="A522" t="str">
            <v>186711</v>
          </cell>
          <cell r="B522" t="str">
            <v>Acc Amort - DI - MMM</v>
          </cell>
        </row>
        <row r="523">
          <cell r="A523" t="str">
            <v>186800</v>
          </cell>
          <cell r="B523" t="str">
            <v>COMP MAINT 2009 Cost</v>
          </cell>
        </row>
        <row r="524">
          <cell r="A524" t="str">
            <v>186801</v>
          </cell>
          <cell r="B524" t="str">
            <v>COMP MAINT AMORT2013</v>
          </cell>
        </row>
        <row r="525">
          <cell r="A525" t="str">
            <v>186802</v>
          </cell>
          <cell r="B525" t="str">
            <v>LG COMP MAINT 17 Cst</v>
          </cell>
        </row>
        <row r="526">
          <cell r="A526" t="str">
            <v>186803</v>
          </cell>
          <cell r="B526" t="str">
            <v>LRG COMP MAINT AMORT</v>
          </cell>
        </row>
        <row r="527">
          <cell r="A527" t="str">
            <v>186804</v>
          </cell>
          <cell r="B527" t="str">
            <v>N LNG COMP MAINT Exp</v>
          </cell>
        </row>
        <row r="528">
          <cell r="A528" t="str">
            <v>186805</v>
          </cell>
          <cell r="B528" t="str">
            <v>N LNG COMP MAINT Amo</v>
          </cell>
        </row>
        <row r="529">
          <cell r="A529" t="str">
            <v>186806</v>
          </cell>
          <cell r="B529" t="str">
            <v>Mist 500 Compr Main</v>
          </cell>
        </row>
        <row r="530">
          <cell r="A530" t="str">
            <v>186808</v>
          </cell>
          <cell r="B530" t="str">
            <v>Mist600Comp Maint-18</v>
          </cell>
        </row>
        <row r="531">
          <cell r="A531" t="str">
            <v>186809</v>
          </cell>
          <cell r="B531" t="str">
            <v>Mist 600 Comp Amort</v>
          </cell>
        </row>
        <row r="532">
          <cell r="A532" t="str">
            <v>186810</v>
          </cell>
          <cell r="B532" t="str">
            <v>Mist600Comp Maint-18</v>
          </cell>
        </row>
        <row r="533">
          <cell r="A533" t="str">
            <v>186811</v>
          </cell>
          <cell r="B533" t="str">
            <v>Mist 600 Comp Amort</v>
          </cell>
        </row>
        <row r="534">
          <cell r="A534" t="str">
            <v>186812</v>
          </cell>
          <cell r="B534" t="str">
            <v>2019 GC300 COMP COST</v>
          </cell>
        </row>
        <row r="535">
          <cell r="A535" t="str">
            <v>186813</v>
          </cell>
          <cell r="B535" t="str">
            <v>2019 GC300 COMP AMOR</v>
          </cell>
        </row>
        <row r="536">
          <cell r="A536" t="str">
            <v>186814</v>
          </cell>
          <cell r="B536" t="str">
            <v>2019 GC400 COMP COST</v>
          </cell>
        </row>
        <row r="537">
          <cell r="A537" t="str">
            <v>186815</v>
          </cell>
          <cell r="B537" t="str">
            <v>2019 GC400 COMP AMOR</v>
          </cell>
        </row>
        <row r="538">
          <cell r="A538" t="str">
            <v>186816</v>
          </cell>
          <cell r="B538" t="str">
            <v>2019 GC500 COMP COST</v>
          </cell>
        </row>
        <row r="539">
          <cell r="A539" t="str">
            <v>186818</v>
          </cell>
          <cell r="B539" t="str">
            <v>2019 GC600 COMP COST</v>
          </cell>
        </row>
        <row r="540">
          <cell r="A540" t="str">
            <v>186819</v>
          </cell>
          <cell r="B540" t="str">
            <v>2019 GC600 COMP AMOR</v>
          </cell>
        </row>
        <row r="541">
          <cell r="A541" t="str">
            <v>186820</v>
          </cell>
          <cell r="B541" t="str">
            <v>2019 GC600 COMP UT C</v>
          </cell>
        </row>
        <row r="542">
          <cell r="A542" t="str">
            <v>186821</v>
          </cell>
          <cell r="B542" t="str">
            <v>2019 GC600 COMP UT A</v>
          </cell>
        </row>
        <row r="543">
          <cell r="A543" t="str">
            <v>186822</v>
          </cell>
          <cell r="B543" t="str">
            <v>SALEM COMP REBUI COS</v>
          </cell>
        </row>
        <row r="544">
          <cell r="A544" t="str">
            <v>186900</v>
          </cell>
          <cell r="B544" t="str">
            <v>DELL LEASE DEFERRED</v>
          </cell>
        </row>
        <row r="545">
          <cell r="A545" t="str">
            <v>199990</v>
          </cell>
          <cell r="B545" t="str">
            <v>SUSPENSE-BLANKET PO</v>
          </cell>
        </row>
        <row r="546">
          <cell r="A546" t="str">
            <v>199991</v>
          </cell>
          <cell r="B546" t="str">
            <v>LEASE CLEARING</v>
          </cell>
        </row>
        <row r="547">
          <cell r="A547" t="str">
            <v>199992</v>
          </cell>
          <cell r="B547" t="str">
            <v>LEASE ASSET CLEARING</v>
          </cell>
        </row>
        <row r="548">
          <cell r="A548" t="str">
            <v>199996</v>
          </cell>
          <cell r="B548" t="str">
            <v>5-ORDERS</v>
          </cell>
        </row>
        <row r="549">
          <cell r="A549" t="str">
            <v>199998</v>
          </cell>
          <cell r="B549" t="str">
            <v>CIS SUSPENSE</v>
          </cell>
        </row>
        <row r="550">
          <cell r="A550" t="str">
            <v>199999</v>
          </cell>
          <cell r="B550" t="str">
            <v>SUSPENSE</v>
          </cell>
        </row>
        <row r="551">
          <cell r="A551" t="str">
            <v>500154</v>
          </cell>
          <cell r="B551" t="str">
            <v>CLEARING ACCOUNTS</v>
          </cell>
        </row>
        <row r="552">
          <cell r="A552" t="str">
            <v>163005</v>
          </cell>
          <cell r="B552" t="str">
            <v>PURCHASING VARIANCE</v>
          </cell>
        </row>
        <row r="553">
          <cell r="A553" t="str">
            <v>183002</v>
          </cell>
          <cell r="B553" t="str">
            <v>PRELIMINARY SURVEYS</v>
          </cell>
        </row>
        <row r="554">
          <cell r="A554" t="str">
            <v>183003</v>
          </cell>
          <cell r="B554" t="str">
            <v>PRELIM SURV-GILL RAN</v>
          </cell>
        </row>
        <row r="555">
          <cell r="A555" t="str">
            <v>183005</v>
          </cell>
          <cell r="B555" t="str">
            <v>PRELIM SURVEY BANDON</v>
          </cell>
        </row>
        <row r="556">
          <cell r="A556" t="str">
            <v>183006</v>
          </cell>
          <cell r="B556" t="str">
            <v>PRELIM SURVEY ENCANA</v>
          </cell>
        </row>
        <row r="557">
          <cell r="A557" t="str">
            <v>184000</v>
          </cell>
          <cell r="B557" t="str">
            <v>CLEARING</v>
          </cell>
        </row>
        <row r="558">
          <cell r="A558" t="str">
            <v>184100</v>
          </cell>
          <cell r="B558" t="str">
            <v>CLEARING - MULT CNTY</v>
          </cell>
        </row>
        <row r="559">
          <cell r="A559" t="str">
            <v>184200</v>
          </cell>
          <cell r="B559" t="str">
            <v>CLEARING - MC TAX RE</v>
          </cell>
        </row>
        <row r="560">
          <cell r="A560" t="str">
            <v>184300</v>
          </cell>
          <cell r="B560" t="str">
            <v>MCBIT SB408</v>
          </cell>
        </row>
        <row r="561">
          <cell r="A561" t="str">
            <v>184301</v>
          </cell>
          <cell r="B561" t="str">
            <v>MCBIT SB408 RESERVE</v>
          </cell>
        </row>
        <row r="562">
          <cell r="A562" t="str">
            <v>184400</v>
          </cell>
          <cell r="B562" t="str">
            <v>AR CASH CLEARING</v>
          </cell>
        </row>
        <row r="563">
          <cell r="A563" t="str">
            <v>184900</v>
          </cell>
          <cell r="B563" t="str">
            <v>ACCOUNT ADJUSTMENTS</v>
          </cell>
        </row>
        <row r="564">
          <cell r="A564" t="str">
            <v>184999</v>
          </cell>
          <cell r="B564" t="str">
            <v>CAPITAL IO SETTLE</v>
          </cell>
        </row>
        <row r="565">
          <cell r="A565" t="str">
            <v>186001</v>
          </cell>
          <cell r="B565" t="str">
            <v>THE DALLES LEASEHOLD</v>
          </cell>
        </row>
        <row r="566">
          <cell r="A566" t="str">
            <v>186002</v>
          </cell>
          <cell r="B566" t="str">
            <v>OPS LEASEHOLD IMPR</v>
          </cell>
        </row>
        <row r="567">
          <cell r="A567" t="str">
            <v>186003</v>
          </cell>
          <cell r="B567" t="str">
            <v>AMT - THE DALLES LSE</v>
          </cell>
        </row>
        <row r="568">
          <cell r="A568" t="str">
            <v>186004</v>
          </cell>
          <cell r="B568" t="str">
            <v>AMORT-OPS-LEASEHOLD</v>
          </cell>
        </row>
        <row r="569">
          <cell r="A569" t="str">
            <v>186005</v>
          </cell>
          <cell r="B569" t="str">
            <v>NON-UTILITY LEASEHOL</v>
          </cell>
        </row>
        <row r="570">
          <cell r="A570" t="str">
            <v>186006</v>
          </cell>
          <cell r="B570" t="str">
            <v>AMT OF NON-UTILITY L</v>
          </cell>
        </row>
        <row r="571">
          <cell r="A571" t="str">
            <v>186008</v>
          </cell>
          <cell r="B571" t="str">
            <v>VANCOUVER LEASEHOLD</v>
          </cell>
        </row>
        <row r="572">
          <cell r="A572" t="str">
            <v>186009</v>
          </cell>
          <cell r="B572" t="str">
            <v>AMORT - VANCOUVER LE</v>
          </cell>
        </row>
        <row r="573">
          <cell r="A573" t="str">
            <v>186012</v>
          </cell>
          <cell r="B573" t="str">
            <v>AMORT EARN TEST ADJ</v>
          </cell>
        </row>
        <row r="574">
          <cell r="A574" t="str">
            <v>186013</v>
          </cell>
          <cell r="B574" t="str">
            <v>AMORT - ALBANY LEASE</v>
          </cell>
        </row>
        <row r="575">
          <cell r="A575" t="str">
            <v>186017</v>
          </cell>
          <cell r="B575" t="str">
            <v>COOS BAY LEASEHOLD I</v>
          </cell>
        </row>
        <row r="576">
          <cell r="A576" t="str">
            <v>186018</v>
          </cell>
          <cell r="B576" t="str">
            <v>AMORT - COOS BAY LEA</v>
          </cell>
        </row>
        <row r="577">
          <cell r="A577" t="str">
            <v>186021</v>
          </cell>
          <cell r="B577" t="str">
            <v>LH Imp-250 Taylor HQ</v>
          </cell>
        </row>
        <row r="578">
          <cell r="A578" t="str">
            <v>186022</v>
          </cell>
          <cell r="B578" t="str">
            <v>AMT-LH 250 Taylor HQ</v>
          </cell>
        </row>
        <row r="579">
          <cell r="A579" t="str">
            <v>186024</v>
          </cell>
          <cell r="B579" t="str">
            <v>VANC LEASE NE 112TH</v>
          </cell>
        </row>
        <row r="580">
          <cell r="A580" t="str">
            <v>186025</v>
          </cell>
          <cell r="B580" t="str">
            <v>AMORT - VANC LEASE N</v>
          </cell>
        </row>
        <row r="581">
          <cell r="A581" t="str">
            <v>186026</v>
          </cell>
          <cell r="B581" t="str">
            <v>OPS LEASEHOLD IMPROV</v>
          </cell>
        </row>
        <row r="582">
          <cell r="A582" t="str">
            <v>186028</v>
          </cell>
          <cell r="B582" t="str">
            <v>AMORT - OPS LEASEHOL</v>
          </cell>
        </row>
        <row r="583">
          <cell r="A583" t="str">
            <v>186042</v>
          </cell>
          <cell r="B583" t="str">
            <v>ALBANY LEASEHOLD IMP</v>
          </cell>
        </row>
        <row r="584">
          <cell r="A584" t="str">
            <v>186043</v>
          </cell>
          <cell r="B584" t="str">
            <v>AMORT - ALB LEASEHOL</v>
          </cell>
        </row>
        <row r="585">
          <cell r="A585" t="str">
            <v>186044</v>
          </cell>
          <cell r="B585" t="str">
            <v>Livingston Tower LHI</v>
          </cell>
        </row>
        <row r="586">
          <cell r="A586" t="str">
            <v>186045</v>
          </cell>
          <cell r="B586" t="str">
            <v>LIVING TOWNE LHI AMO</v>
          </cell>
        </row>
        <row r="587">
          <cell r="A587" t="str">
            <v>186046</v>
          </cell>
          <cell r="B587" t="str">
            <v>ONE NECK BEND LHI</v>
          </cell>
        </row>
        <row r="588">
          <cell r="A588" t="str">
            <v>186047</v>
          </cell>
          <cell r="B588" t="str">
            <v>ONENECK BEND LHI AMR</v>
          </cell>
        </row>
        <row r="589">
          <cell r="A589" t="str">
            <v>186048</v>
          </cell>
          <cell r="B589" t="str">
            <v>ST. HONORE LHI COSTS</v>
          </cell>
        </row>
        <row r="590">
          <cell r="A590" t="str">
            <v>186050</v>
          </cell>
          <cell r="B590" t="str">
            <v>DAIRY BUIL LHI COSTS</v>
          </cell>
        </row>
        <row r="591">
          <cell r="A591" t="str">
            <v>500165</v>
          </cell>
          <cell r="B591" t="str">
            <v>CAPITALIZATION AND L</v>
          </cell>
        </row>
        <row r="592">
          <cell r="A592" t="str">
            <v>500195</v>
          </cell>
          <cell r="B592" t="str">
            <v>INTERCOMPANY LIABILI</v>
          </cell>
        </row>
        <row r="593">
          <cell r="A593" t="str">
            <v>234010</v>
          </cell>
          <cell r="B593" t="str">
            <v>A/P INTERCO-HLD</v>
          </cell>
        </row>
        <row r="594">
          <cell r="A594" t="str">
            <v>234042</v>
          </cell>
          <cell r="B594" t="str">
            <v>A/P INTERCO-NWNGS</v>
          </cell>
        </row>
        <row r="595">
          <cell r="A595" t="str">
            <v>234400</v>
          </cell>
          <cell r="B595" t="str">
            <v>A/P INTERCO-NWN</v>
          </cell>
        </row>
        <row r="596">
          <cell r="A596" t="str">
            <v>234401</v>
          </cell>
          <cell r="B596" t="str">
            <v>A/P INTERCO-GRS</v>
          </cell>
        </row>
        <row r="597">
          <cell r="A597" t="str">
            <v>234405</v>
          </cell>
          <cell r="B597" t="str">
            <v>A/P INTERCO-NWNEN</v>
          </cell>
        </row>
        <row r="598">
          <cell r="A598" t="str">
            <v>234800</v>
          </cell>
          <cell r="B598" t="str">
            <v>A/P TAX SHARE-HLD</v>
          </cell>
        </row>
        <row r="599">
          <cell r="A599" t="str">
            <v>234905</v>
          </cell>
          <cell r="B599" t="str">
            <v>A/P TAX SHARE-NW ENE</v>
          </cell>
        </row>
        <row r="600">
          <cell r="A600" t="str">
            <v>234915</v>
          </cell>
          <cell r="B600" t="str">
            <v>A/P TAX SHARE-GRS</v>
          </cell>
        </row>
        <row r="601">
          <cell r="A601" t="str">
            <v>234920</v>
          </cell>
          <cell r="B601" t="str">
            <v>A/P TAX SHARE-NWNGS</v>
          </cell>
        </row>
        <row r="602">
          <cell r="A602" t="str">
            <v>234925</v>
          </cell>
          <cell r="B602" t="str">
            <v>A/P TAX SHARE-NWNEN</v>
          </cell>
        </row>
        <row r="603">
          <cell r="A603" t="str">
            <v>500155</v>
          </cell>
          <cell r="B603" t="str">
            <v>CAPITALIZATION</v>
          </cell>
        </row>
        <row r="604">
          <cell r="A604" t="str">
            <v>500158</v>
          </cell>
          <cell r="B604" t="str">
            <v>TOTAL STOCK AND RETA</v>
          </cell>
        </row>
        <row r="605">
          <cell r="A605" t="str">
            <v>500160</v>
          </cell>
          <cell r="B605" t="str">
            <v>TOTAL COMMON STOCK</v>
          </cell>
        </row>
        <row r="606">
          <cell r="A606" t="str">
            <v>500166</v>
          </cell>
          <cell r="B606" t="str">
            <v>COMMON STOCK</v>
          </cell>
        </row>
        <row r="607">
          <cell r="A607" t="str">
            <v>201000</v>
          </cell>
          <cell r="B607" t="str">
            <v>COMMON STOCK</v>
          </cell>
        </row>
        <row r="608">
          <cell r="A608" t="str">
            <v>201100</v>
          </cell>
          <cell r="B608" t="str">
            <v>COMMON STOCK - NO PA</v>
          </cell>
        </row>
        <row r="609">
          <cell r="A609" t="str">
            <v>211400</v>
          </cell>
          <cell r="B609" t="str">
            <v>CAPITAL</v>
          </cell>
        </row>
        <row r="610">
          <cell r="A610" t="str">
            <v>214001</v>
          </cell>
          <cell r="B610" t="str">
            <v>CS EXP - DRIP &amp; ESPP</v>
          </cell>
        </row>
        <row r="611">
          <cell r="A611" t="str">
            <v>214002</v>
          </cell>
          <cell r="B611" t="str">
            <v>CS EXP - Issuance</v>
          </cell>
        </row>
        <row r="612">
          <cell r="A612" t="str">
            <v>500167</v>
          </cell>
          <cell r="B612" t="str">
            <v>PREMIUM AND INSTALL</v>
          </cell>
        </row>
        <row r="613">
          <cell r="A613" t="str">
            <v>207001</v>
          </cell>
          <cell r="B613" t="str">
            <v>PREM-CAP STOCK-OTHER</v>
          </cell>
        </row>
        <row r="614">
          <cell r="A614" t="str">
            <v>207003</v>
          </cell>
          <cell r="B614" t="str">
            <v>APIC - STOCK BASED C</v>
          </cell>
        </row>
        <row r="615">
          <cell r="A615" t="str">
            <v>207004</v>
          </cell>
          <cell r="B615" t="str">
            <v>APIC - LTIP</v>
          </cell>
        </row>
        <row r="616">
          <cell r="A616" t="str">
            <v>207010</v>
          </cell>
          <cell r="B616" t="str">
            <v>APIC - OTHER</v>
          </cell>
        </row>
        <row r="617">
          <cell r="A617" t="str">
            <v>207011</v>
          </cell>
          <cell r="B617" t="str">
            <v>APIC - UNEARNED COMP</v>
          </cell>
        </row>
        <row r="618">
          <cell r="A618" t="str">
            <v>209000</v>
          </cell>
          <cell r="B618" t="str">
            <v>REDUCTION IN PAR - C</v>
          </cell>
        </row>
        <row r="619">
          <cell r="A619" t="str">
            <v>210000</v>
          </cell>
          <cell r="B619" t="str">
            <v>APIC - REAQRD PRFD S</v>
          </cell>
        </row>
        <row r="620">
          <cell r="A620" t="str">
            <v>212001</v>
          </cell>
          <cell r="B620" t="str">
            <v>INST RECD-STOCK-EMP</v>
          </cell>
        </row>
        <row r="621">
          <cell r="A621" t="str">
            <v>500161</v>
          </cell>
          <cell r="B621" t="str">
            <v>ACCUM. OTHER COMP. I</v>
          </cell>
        </row>
        <row r="622">
          <cell r="A622" t="str">
            <v>218000</v>
          </cell>
          <cell r="B622" t="str">
            <v>OTHER COMP INCOME</v>
          </cell>
        </row>
        <row r="623">
          <cell r="A623" t="str">
            <v>218004</v>
          </cell>
          <cell r="B623" t="str">
            <v>OCI-CASH FLOW HEDGES</v>
          </cell>
        </row>
        <row r="624">
          <cell r="A624" t="str">
            <v>500162</v>
          </cell>
          <cell r="B624" t="str">
            <v>RETAINED EARNINGS</v>
          </cell>
        </row>
        <row r="625">
          <cell r="A625" t="str">
            <v>500163</v>
          </cell>
          <cell r="B625" t="str">
            <v>RETAINED EARNINGS</v>
          </cell>
        </row>
        <row r="626">
          <cell r="A626" t="str">
            <v>216000</v>
          </cell>
          <cell r="B626" t="str">
            <v>RETAINED EARNINGS</v>
          </cell>
        </row>
        <row r="627">
          <cell r="A627" t="str">
            <v>216016</v>
          </cell>
          <cell r="B627" t="str">
            <v>UNDIST EARN-NNG FINA</v>
          </cell>
        </row>
        <row r="628">
          <cell r="A628" t="str">
            <v>216018</v>
          </cell>
          <cell r="B628" t="str">
            <v>UNDIST EARN - NW ENE</v>
          </cell>
        </row>
        <row r="629">
          <cell r="A629" t="str">
            <v>216100</v>
          </cell>
          <cell r="B629" t="str">
            <v>R/E - KB PIPELINE</v>
          </cell>
        </row>
        <row r="630">
          <cell r="A630" t="str">
            <v>216999</v>
          </cell>
          <cell r="B630" t="str">
            <v>R/E-EARNINGS-FIN</v>
          </cell>
        </row>
        <row r="631">
          <cell r="A631" t="str">
            <v>500164</v>
          </cell>
          <cell r="B631" t="str">
            <v>UNDISTRIBUTED RETAIN</v>
          </cell>
        </row>
        <row r="632">
          <cell r="A632" t="str">
            <v>400100</v>
          </cell>
          <cell r="B632" t="str">
            <v>RESIDENTIAL</v>
          </cell>
        </row>
        <row r="633">
          <cell r="A633" t="str">
            <v>400200</v>
          </cell>
          <cell r="B633" t="str">
            <v>COMMERCIAL</v>
          </cell>
        </row>
        <row r="634">
          <cell r="A634" t="str">
            <v>400300</v>
          </cell>
          <cell r="B634" t="str">
            <v>FIRM</v>
          </cell>
        </row>
        <row r="635">
          <cell r="A635" t="str">
            <v>400400</v>
          </cell>
          <cell r="B635" t="str">
            <v>INDUSTRIAL</v>
          </cell>
        </row>
        <row r="636">
          <cell r="A636" t="str">
            <v>400600</v>
          </cell>
          <cell r="B636" t="str">
            <v>UNBILLED</v>
          </cell>
        </row>
        <row r="637">
          <cell r="A637" t="str">
            <v>401200</v>
          </cell>
          <cell r="B637" t="str">
            <v>COMMERCIAL</v>
          </cell>
        </row>
        <row r="638">
          <cell r="A638" t="str">
            <v>401300</v>
          </cell>
          <cell r="B638" t="str">
            <v>FIRM</v>
          </cell>
        </row>
        <row r="639">
          <cell r="A639" t="str">
            <v>401400</v>
          </cell>
          <cell r="B639" t="str">
            <v>INTERRUPTIBLE</v>
          </cell>
        </row>
        <row r="640">
          <cell r="A640" t="str">
            <v>401500</v>
          </cell>
          <cell r="B640" t="str">
            <v>INCENTIVE</v>
          </cell>
        </row>
        <row r="641">
          <cell r="A641" t="str">
            <v>401700</v>
          </cell>
          <cell r="B641" t="str">
            <v>AGENCY FEES</v>
          </cell>
        </row>
        <row r="642">
          <cell r="A642" t="str">
            <v>401800</v>
          </cell>
          <cell r="B642" t="str">
            <v>BALANCING CHR</v>
          </cell>
        </row>
        <row r="643">
          <cell r="A643" t="str">
            <v>401900</v>
          </cell>
          <cell r="B643" t="str">
            <v>OVERRUN</v>
          </cell>
        </row>
        <row r="644">
          <cell r="A644" t="str">
            <v>402000</v>
          </cell>
          <cell r="B644" t="str">
            <v>RATE ADJUSTMENT</v>
          </cell>
        </row>
        <row r="645">
          <cell r="A645" t="str">
            <v>403000</v>
          </cell>
          <cell r="B645" t="str">
            <v>MISC GAS REVENUE</v>
          </cell>
        </row>
        <row r="646">
          <cell r="A646" t="str">
            <v>411000</v>
          </cell>
          <cell r="B646" t="str">
            <v>INTEREST INCOME</v>
          </cell>
        </row>
        <row r="647">
          <cell r="A647" t="str">
            <v>411200</v>
          </cell>
          <cell r="B647" t="str">
            <v>AFUDC - DEBT</v>
          </cell>
        </row>
        <row r="648">
          <cell r="A648" t="str">
            <v>411201</v>
          </cell>
          <cell r="B648" t="str">
            <v>AFUDC - EQUITY</v>
          </cell>
        </row>
        <row r="649">
          <cell r="A649" t="str">
            <v>413000</v>
          </cell>
          <cell r="B649" t="str">
            <v>MERCHANDISE SALES</v>
          </cell>
        </row>
        <row r="650">
          <cell r="A650" t="str">
            <v>414000</v>
          </cell>
          <cell r="B650" t="str">
            <v>RENT INCOME</v>
          </cell>
        </row>
        <row r="651">
          <cell r="A651" t="str">
            <v>415000</v>
          </cell>
          <cell r="B651" t="str">
            <v>STORAGE INCOME</v>
          </cell>
        </row>
        <row r="652">
          <cell r="A652" t="str">
            <v>416000</v>
          </cell>
          <cell r="B652" t="str">
            <v>MISC NON OP</v>
          </cell>
        </row>
        <row r="653">
          <cell r="A653" t="str">
            <v>417000</v>
          </cell>
          <cell r="B653" t="str">
            <v>GAIN ON SALE OF PROP</v>
          </cell>
        </row>
        <row r="654">
          <cell r="A654" t="str">
            <v>421000</v>
          </cell>
          <cell r="B654" t="str">
            <v>INCOME FROM SUB</v>
          </cell>
        </row>
        <row r="655">
          <cell r="A655" t="str">
            <v>422000</v>
          </cell>
          <cell r="B655" t="str">
            <v>UNREALIZED GAIN/LOSS</v>
          </cell>
        </row>
        <row r="656">
          <cell r="A656" t="str">
            <v>450100</v>
          </cell>
          <cell r="B656" t="str">
            <v>RESIDENTIAL</v>
          </cell>
        </row>
        <row r="657">
          <cell r="A657" t="str">
            <v>450200</v>
          </cell>
          <cell r="B657" t="str">
            <v>COMMERCIAL</v>
          </cell>
        </row>
        <row r="658">
          <cell r="A658" t="str">
            <v>450300</v>
          </cell>
          <cell r="B658" t="str">
            <v>INDUSTRIAL - FIRM</v>
          </cell>
        </row>
        <row r="659">
          <cell r="A659" t="str">
            <v>450400</v>
          </cell>
          <cell r="B659" t="str">
            <v>INDUSTRIAL - INTERRU</v>
          </cell>
        </row>
        <row r="660">
          <cell r="A660" t="str">
            <v>460100</v>
          </cell>
          <cell r="B660" t="str">
            <v>RESIDENTIAL</v>
          </cell>
        </row>
        <row r="661">
          <cell r="A661" t="str">
            <v>460200</v>
          </cell>
          <cell r="B661" t="str">
            <v>COMMERCIAL</v>
          </cell>
        </row>
        <row r="662">
          <cell r="A662" t="str">
            <v>460300</v>
          </cell>
          <cell r="B662" t="str">
            <v>INDUSTRIAL - FIRM</v>
          </cell>
        </row>
        <row r="663">
          <cell r="A663" t="str">
            <v>460400</v>
          </cell>
          <cell r="B663" t="str">
            <v>INDUSTRIAL - INTERRU</v>
          </cell>
        </row>
        <row r="664">
          <cell r="A664" t="str">
            <v>461200</v>
          </cell>
          <cell r="B664" t="str">
            <v>COMMERCIAL</v>
          </cell>
        </row>
        <row r="665">
          <cell r="A665" t="str">
            <v>461300</v>
          </cell>
          <cell r="B665" t="str">
            <v>INDUSTRIAL - FIRM</v>
          </cell>
        </row>
        <row r="666">
          <cell r="A666" t="str">
            <v>461400</v>
          </cell>
          <cell r="B666" t="str">
            <v>INDUSTRIAL - INTERRU</v>
          </cell>
        </row>
        <row r="667">
          <cell r="A667" t="str">
            <v>499999</v>
          </cell>
          <cell r="B667" t="str">
            <v>SAP to BI DIFF FIX</v>
          </cell>
        </row>
        <row r="668">
          <cell r="A668" t="str">
            <v>500100</v>
          </cell>
          <cell r="B668" t="str">
            <v>SALARY PAYROLL</v>
          </cell>
        </row>
        <row r="669">
          <cell r="A669" t="str">
            <v>500106</v>
          </cell>
          <cell r="B669" t="str">
            <v>SALARY  OVERTIME</v>
          </cell>
        </row>
        <row r="670">
          <cell r="A670" t="str">
            <v>500200</v>
          </cell>
          <cell r="B670" t="str">
            <v>OFFICE PAYROLL</v>
          </cell>
        </row>
        <row r="671">
          <cell r="A671" t="str">
            <v>500201</v>
          </cell>
          <cell r="B671" t="str">
            <v>BU - OFC DBL TIME</v>
          </cell>
        </row>
        <row r="672">
          <cell r="A672" t="str">
            <v>500205</v>
          </cell>
          <cell r="B672" t="str">
            <v>BU - OFC REGULAR</v>
          </cell>
        </row>
        <row r="673">
          <cell r="A673" t="str">
            <v>500206</v>
          </cell>
          <cell r="B673" t="str">
            <v>BU - OFC OT</v>
          </cell>
        </row>
        <row r="674">
          <cell r="A674" t="str">
            <v>500300</v>
          </cell>
          <cell r="B674" t="str">
            <v>HOURLY PAYROLL</v>
          </cell>
        </row>
        <row r="675">
          <cell r="A675" t="str">
            <v>500301</v>
          </cell>
          <cell r="B675" t="str">
            <v>HOURLY DOUBLE PAY</v>
          </cell>
        </row>
        <row r="676">
          <cell r="A676" t="str">
            <v>500302</v>
          </cell>
          <cell r="B676" t="str">
            <v>LEAD PAY</v>
          </cell>
        </row>
        <row r="677">
          <cell r="A677" t="str">
            <v>500303</v>
          </cell>
          <cell r="B677" t="str">
            <v>SWING/GRAVE</v>
          </cell>
        </row>
        <row r="678">
          <cell r="A678" t="str">
            <v>500304</v>
          </cell>
          <cell r="B678" t="str">
            <v>HIGH PAY</v>
          </cell>
        </row>
        <row r="679">
          <cell r="A679" t="str">
            <v>500305</v>
          </cell>
          <cell r="B679" t="str">
            <v>HOURLY REGULAR  PAY</v>
          </cell>
        </row>
        <row r="680">
          <cell r="A680" t="str">
            <v>500306</v>
          </cell>
          <cell r="B680" t="str">
            <v>HOURLY OVERTIME PAY</v>
          </cell>
        </row>
        <row r="681">
          <cell r="A681" t="str">
            <v>500307</v>
          </cell>
          <cell r="B681" t="str">
            <v>ON CALL ASSIGN. PAY</v>
          </cell>
        </row>
        <row r="682">
          <cell r="A682" t="str">
            <v>500308</v>
          </cell>
          <cell r="B682" t="str">
            <v>HAZARD PAY</v>
          </cell>
        </row>
        <row r="683">
          <cell r="A683" t="str">
            <v>500380</v>
          </cell>
          <cell r="B683" t="str">
            <v>CONS - COMPANY LABOR</v>
          </cell>
        </row>
        <row r="684">
          <cell r="A684" t="str">
            <v>500400</v>
          </cell>
          <cell r="B684" t="str">
            <v>P/T HOURLY PAYROLL</v>
          </cell>
        </row>
        <row r="685">
          <cell r="A685" t="str">
            <v>500500</v>
          </cell>
          <cell r="B685" t="str">
            <v>SALARY BONUS PAYROLL</v>
          </cell>
        </row>
        <row r="686">
          <cell r="A686" t="str">
            <v>500600</v>
          </cell>
          <cell r="B686" t="str">
            <v>OFFICE BONUS PAYROLL</v>
          </cell>
        </row>
        <row r="687">
          <cell r="A687" t="str">
            <v>500700</v>
          </cell>
          <cell r="B687" t="str">
            <v>HOURLY BONUS PAYROLL</v>
          </cell>
        </row>
        <row r="688">
          <cell r="A688" t="str">
            <v>500800</v>
          </cell>
          <cell r="B688" t="str">
            <v>SALARY P/T PAYROLL</v>
          </cell>
        </row>
        <row r="689">
          <cell r="A689" t="str">
            <v>500900</v>
          </cell>
          <cell r="B689" t="str">
            <v>VACATION, SICK &amp; HOL</v>
          </cell>
        </row>
        <row r="690">
          <cell r="A690" t="str">
            <v>500905</v>
          </cell>
          <cell r="B690" t="str">
            <v>VS&amp;H - NBU/ BU OFFC</v>
          </cell>
        </row>
        <row r="691">
          <cell r="A691" t="str">
            <v>501000</v>
          </cell>
          <cell r="B691" t="str">
            <v>PAYROLL OVERHEAD</v>
          </cell>
        </row>
        <row r="692">
          <cell r="A692" t="str">
            <v>501001</v>
          </cell>
          <cell r="B692" t="str">
            <v>CONSTRUCTION OH</v>
          </cell>
        </row>
        <row r="693">
          <cell r="A693" t="str">
            <v>501002</v>
          </cell>
          <cell r="B693" t="str">
            <v>CONSTRUCTION OH - CI</v>
          </cell>
        </row>
        <row r="694">
          <cell r="A694" t="str">
            <v>501003</v>
          </cell>
          <cell r="B694" t="str">
            <v>CONS OH - OVER (UNDE</v>
          </cell>
        </row>
        <row r="695">
          <cell r="A695" t="str">
            <v>501004</v>
          </cell>
          <cell r="B695" t="str">
            <v>COH RATE 1</v>
          </cell>
        </row>
        <row r="696">
          <cell r="A696" t="str">
            <v>501005</v>
          </cell>
          <cell r="B696" t="str">
            <v>PAYROLL OH - OFFICER</v>
          </cell>
        </row>
        <row r="697">
          <cell r="A697" t="str">
            <v>501006</v>
          </cell>
          <cell r="B697" t="str">
            <v>COH RATE 3</v>
          </cell>
        </row>
        <row r="698">
          <cell r="A698" t="str">
            <v>501007</v>
          </cell>
          <cell r="B698" t="str">
            <v>COH RATE 4</v>
          </cell>
        </row>
        <row r="699">
          <cell r="A699" t="str">
            <v>501008</v>
          </cell>
          <cell r="B699" t="str">
            <v>COH RATE 5</v>
          </cell>
        </row>
        <row r="700">
          <cell r="A700" t="str">
            <v>501009</v>
          </cell>
          <cell r="B700" t="str">
            <v>COH RATE 6</v>
          </cell>
        </row>
        <row r="701">
          <cell r="A701" t="str">
            <v>501100</v>
          </cell>
          <cell r="B701" t="str">
            <v>EDUCATION</v>
          </cell>
        </row>
        <row r="702">
          <cell r="A702" t="str">
            <v>501200</v>
          </cell>
          <cell r="B702" t="str">
            <v>AUTO ALLOWANCE</v>
          </cell>
        </row>
        <row r="703">
          <cell r="A703" t="str">
            <v>501300</v>
          </cell>
          <cell r="B703" t="str">
            <v>COMMISSIONS</v>
          </cell>
        </row>
        <row r="704">
          <cell r="A704" t="str">
            <v>501400</v>
          </cell>
          <cell r="B704" t="str">
            <v>MATERIALS</v>
          </cell>
        </row>
        <row r="705">
          <cell r="A705" t="str">
            <v>501401</v>
          </cell>
          <cell r="B705" t="str">
            <v>MATERIALS - CONS INV</v>
          </cell>
        </row>
        <row r="706">
          <cell r="A706" t="str">
            <v>501402</v>
          </cell>
          <cell r="B706" t="str">
            <v>MATERIALS -CONS PIPE</v>
          </cell>
        </row>
        <row r="707">
          <cell r="A707" t="str">
            <v>501403</v>
          </cell>
          <cell r="B707" t="str">
            <v>MAT CONS -PIPE SCRAP</v>
          </cell>
        </row>
        <row r="708">
          <cell r="A708" t="str">
            <v>501404</v>
          </cell>
          <cell r="B708" t="str">
            <v>MATERIALS - PIPE</v>
          </cell>
        </row>
        <row r="709">
          <cell r="A709" t="str">
            <v>501405</v>
          </cell>
          <cell r="B709" t="str">
            <v>MATERIALS - CEMENT</v>
          </cell>
        </row>
        <row r="710">
          <cell r="A710" t="str">
            <v>501406</v>
          </cell>
          <cell r="B710" t="str">
            <v>MATERIALS - CONDUCTO</v>
          </cell>
        </row>
        <row r="711">
          <cell r="A711" t="str">
            <v>501407</v>
          </cell>
          <cell r="B711" t="str">
            <v>MATERIALS - INTERMED</v>
          </cell>
        </row>
        <row r="712">
          <cell r="A712" t="str">
            <v>501409</v>
          </cell>
          <cell r="B712" t="str">
            <v>MATERIALS - PACKERS</v>
          </cell>
        </row>
        <row r="713">
          <cell r="A713" t="str">
            <v>501410</v>
          </cell>
          <cell r="B713" t="str">
            <v>MATERIALS - PRODUCTI</v>
          </cell>
        </row>
        <row r="714">
          <cell r="A714" t="str">
            <v>501411</v>
          </cell>
          <cell r="B714" t="str">
            <v>MATERIALS - PRODUCTI</v>
          </cell>
        </row>
        <row r="715">
          <cell r="A715" t="str">
            <v>501412</v>
          </cell>
          <cell r="B715" t="str">
            <v>MATERIALS - TUBING</v>
          </cell>
        </row>
        <row r="716">
          <cell r="A716" t="str">
            <v>501413</v>
          </cell>
          <cell r="B716" t="str">
            <v>MATERIALS - WELL HEA</v>
          </cell>
        </row>
        <row r="717">
          <cell r="A717" t="str">
            <v>501414</v>
          </cell>
          <cell r="B717" t="str">
            <v>MATERIALS - GRAVEL</v>
          </cell>
        </row>
        <row r="718">
          <cell r="A718" t="str">
            <v>501415</v>
          </cell>
          <cell r="B718" t="str">
            <v>MATERIALS - OTHER</v>
          </cell>
        </row>
        <row r="719">
          <cell r="A719" t="str">
            <v>501416</v>
          </cell>
          <cell r="B719" t="str">
            <v>MATERIALS - FTGS &amp; V</v>
          </cell>
        </row>
        <row r="720">
          <cell r="A720" t="str">
            <v>501417</v>
          </cell>
          <cell r="B720" t="str">
            <v>CALORIMETER</v>
          </cell>
        </row>
        <row r="721">
          <cell r="A721" t="str">
            <v>501423</v>
          </cell>
          <cell r="B721" t="str">
            <v>FIRST AID EQUIPMENT</v>
          </cell>
        </row>
        <row r="722">
          <cell r="A722" t="str">
            <v>501435</v>
          </cell>
          <cell r="B722" t="str">
            <v>TANGIBLE EXPENSE</v>
          </cell>
        </row>
        <row r="723">
          <cell r="A723" t="str">
            <v>501440</v>
          </cell>
          <cell r="B723" t="str">
            <v>RESIDENTIAL METERS</v>
          </cell>
        </row>
        <row r="724">
          <cell r="A724" t="str">
            <v>501450</v>
          </cell>
          <cell r="B724" t="str">
            <v>GAUGES AND INSTRMNTS</v>
          </cell>
        </row>
        <row r="725">
          <cell r="A725" t="str">
            <v>501459</v>
          </cell>
          <cell r="B725" t="str">
            <v>MATERIALS - AGGREG</v>
          </cell>
        </row>
        <row r="726">
          <cell r="A726" t="str">
            <v>501470</v>
          </cell>
          <cell r="B726" t="str">
            <v>MATERIALS - SAND</v>
          </cell>
        </row>
        <row r="727">
          <cell r="A727" t="str">
            <v>501471</v>
          </cell>
          <cell r="B727" t="str">
            <v>BITS</v>
          </cell>
        </row>
        <row r="728">
          <cell r="A728" t="str">
            <v>501500</v>
          </cell>
          <cell r="B728" t="str">
            <v>MILEAGE REIMBURSE</v>
          </cell>
        </row>
        <row r="729">
          <cell r="A729" t="str">
            <v>501600</v>
          </cell>
          <cell r="B729" t="str">
            <v>TRANSPORTATION</v>
          </cell>
        </row>
        <row r="730">
          <cell r="A730" t="str">
            <v>501602</v>
          </cell>
          <cell r="B730" t="str">
            <v>TRANS - CARGO EQ TRL</v>
          </cell>
        </row>
        <row r="731">
          <cell r="A731" t="str">
            <v>501603</v>
          </cell>
          <cell r="B731" t="str">
            <v>TRANS - H D TRUCKS</v>
          </cell>
        </row>
        <row r="732">
          <cell r="A732" t="str">
            <v>501604</v>
          </cell>
          <cell r="B732" t="str">
            <v>TRANS - LT D VEHICLE</v>
          </cell>
        </row>
        <row r="733">
          <cell r="A733" t="str">
            <v>501605</v>
          </cell>
          <cell r="B733" t="str">
            <v>TRANS - M D TRUCKS</v>
          </cell>
        </row>
        <row r="734">
          <cell r="A734" t="str">
            <v>501606</v>
          </cell>
          <cell r="B734" t="str">
            <v>TRANS -POLY TRLRS</v>
          </cell>
        </row>
        <row r="735">
          <cell r="A735" t="str">
            <v>501607</v>
          </cell>
          <cell r="B735" t="str">
            <v>TRANS -OTHER TRLRS</v>
          </cell>
        </row>
        <row r="736">
          <cell r="A736" t="str">
            <v>501700</v>
          </cell>
          <cell r="B736" t="str">
            <v>EQUIPMENT</v>
          </cell>
        </row>
        <row r="737">
          <cell r="A737" t="str">
            <v>501701</v>
          </cell>
          <cell r="B737" t="str">
            <v>EQ - COMP/GEN/WELDER</v>
          </cell>
        </row>
        <row r="738">
          <cell r="A738" t="str">
            <v>501702</v>
          </cell>
          <cell r="B738" t="str">
            <v>EQ - MATL HAND FORKL</v>
          </cell>
        </row>
        <row r="739">
          <cell r="A739" t="str">
            <v>501703</v>
          </cell>
          <cell r="B739" t="str">
            <v>EQ - EXCAV LDR/BACK</v>
          </cell>
        </row>
        <row r="740">
          <cell r="A740" t="str">
            <v>501704</v>
          </cell>
          <cell r="B740" t="str">
            <v>EQ - EXCAV, H D</v>
          </cell>
        </row>
        <row r="741">
          <cell r="A741" t="str">
            <v>501705</v>
          </cell>
          <cell r="B741" t="str">
            <v>EQ - MINE AND TUNNEL</v>
          </cell>
        </row>
        <row r="742">
          <cell r="A742" t="str">
            <v>501720</v>
          </cell>
          <cell r="B742" t="str">
            <v>EQ - NAT GAS COMPRES</v>
          </cell>
        </row>
        <row r="743">
          <cell r="A743" t="str">
            <v>501740</v>
          </cell>
          <cell r="B743" t="str">
            <v>EQUIP - ELECTRICAL S</v>
          </cell>
        </row>
        <row r="744">
          <cell r="A744" t="str">
            <v>501800</v>
          </cell>
          <cell r="B744" t="str">
            <v>FURNITURE</v>
          </cell>
        </row>
        <row r="745">
          <cell r="A745" t="str">
            <v>501900</v>
          </cell>
          <cell r="B745" t="str">
            <v>DUES/MEMBERSHIP</v>
          </cell>
        </row>
        <row r="746">
          <cell r="A746" t="str">
            <v>502000</v>
          </cell>
          <cell r="B746" t="str">
            <v>OFFICE CONTRACT WORK</v>
          </cell>
        </row>
        <row r="747">
          <cell r="A747" t="str">
            <v>502100</v>
          </cell>
          <cell r="B747" t="str">
            <v>OTHER CONTRACT WORK</v>
          </cell>
        </row>
        <row r="748">
          <cell r="A748" t="str">
            <v>502101</v>
          </cell>
          <cell r="B748" t="str">
            <v>CASED HOLE LOGGING</v>
          </cell>
        </row>
        <row r="749">
          <cell r="A749" t="str">
            <v>502102</v>
          </cell>
          <cell r="B749" t="str">
            <v>CASING AND OTHER CRE</v>
          </cell>
        </row>
        <row r="750">
          <cell r="A750" t="str">
            <v>502103</v>
          </cell>
          <cell r="B750" t="str">
            <v>CEMENTING SERVICES</v>
          </cell>
        </row>
        <row r="751">
          <cell r="A751" t="str">
            <v>502104</v>
          </cell>
          <cell r="B751" t="str">
            <v>DRILLING</v>
          </cell>
        </row>
        <row r="752">
          <cell r="A752" t="str">
            <v>502105</v>
          </cell>
          <cell r="B752" t="str">
            <v>ENGINEERING</v>
          </cell>
        </row>
        <row r="753">
          <cell r="A753" t="str">
            <v>502106</v>
          </cell>
          <cell r="B753" t="str">
            <v>ENVIRONMENTAL</v>
          </cell>
        </row>
        <row r="754">
          <cell r="A754" t="str">
            <v>502107</v>
          </cell>
          <cell r="B754" t="str">
            <v>WATER SUPPLY</v>
          </cell>
        </row>
        <row r="755">
          <cell r="A755" t="str">
            <v>502108</v>
          </cell>
          <cell r="B755" t="str">
            <v>LOCATION RESTORATION</v>
          </cell>
        </row>
        <row r="756">
          <cell r="A756" t="str">
            <v>502109</v>
          </cell>
          <cell r="B756" t="str">
            <v>MUD &amp; CHEMICALS</v>
          </cell>
        </row>
        <row r="757">
          <cell r="A757" t="str">
            <v>502110</v>
          </cell>
          <cell r="B757" t="str">
            <v>MUD LOGGING</v>
          </cell>
        </row>
        <row r="758">
          <cell r="A758" t="str">
            <v>502111</v>
          </cell>
          <cell r="B758" t="str">
            <v>DIRECTIONAL DRILLING</v>
          </cell>
        </row>
        <row r="759">
          <cell r="A759" t="str">
            <v>502112</v>
          </cell>
          <cell r="B759" t="str">
            <v>OPEN HOLE LOGGING</v>
          </cell>
        </row>
        <row r="760">
          <cell r="A760" t="str">
            <v>502113</v>
          </cell>
          <cell r="B760" t="str">
            <v>SURVEYS</v>
          </cell>
        </row>
        <row r="761">
          <cell r="A761" t="str">
            <v>502114</v>
          </cell>
          <cell r="B761" t="str">
            <v>TRUCKING AND HAULING</v>
          </cell>
        </row>
        <row r="762">
          <cell r="A762" t="str">
            <v>502115</v>
          </cell>
          <cell r="B762" t="str">
            <v>SIDEBOOM</v>
          </cell>
        </row>
        <row r="763">
          <cell r="A763" t="str">
            <v>502116</v>
          </cell>
          <cell r="B763" t="str">
            <v>TRACKHOE</v>
          </cell>
        </row>
        <row r="764">
          <cell r="A764" t="str">
            <v>502118</v>
          </cell>
          <cell r="B764" t="str">
            <v>INSPECTION</v>
          </cell>
        </row>
        <row r="765">
          <cell r="A765" t="str">
            <v>502120</v>
          </cell>
          <cell r="B765" t="str">
            <v>BID SERVICE WORK</v>
          </cell>
        </row>
        <row r="766">
          <cell r="A766" t="str">
            <v>502121</v>
          </cell>
          <cell r="B766" t="str">
            <v>CONTROLS INSTALLATIO</v>
          </cell>
        </row>
        <row r="767">
          <cell r="A767" t="str">
            <v>502123</v>
          </cell>
          <cell r="B767" t="str">
            <v>CATHODIC PROTECTION</v>
          </cell>
        </row>
        <row r="768">
          <cell r="A768" t="str">
            <v>502124</v>
          </cell>
          <cell r="B768" t="str">
            <v>SECURITY SERVICES</v>
          </cell>
        </row>
        <row r="769">
          <cell r="A769" t="str">
            <v>502125</v>
          </cell>
          <cell r="B769" t="str">
            <v>BID MAIN WORK</v>
          </cell>
        </row>
        <row r="770">
          <cell r="A770" t="str">
            <v>502126</v>
          </cell>
          <cell r="B770" t="str">
            <v>DIRECTIONAL BORE</v>
          </cell>
        </row>
        <row r="771">
          <cell r="A771" t="str">
            <v>502127</v>
          </cell>
          <cell r="B771" t="str">
            <v>FENCING</v>
          </cell>
        </row>
        <row r="772">
          <cell r="A772" t="str">
            <v>502128</v>
          </cell>
          <cell r="B772" t="str">
            <v>T&amp;M MAIN WORK</v>
          </cell>
        </row>
        <row r="773">
          <cell r="A773" t="str">
            <v>502129</v>
          </cell>
          <cell r="B773" t="str">
            <v>WELDING</v>
          </cell>
        </row>
        <row r="774">
          <cell r="A774" t="str">
            <v>502130</v>
          </cell>
          <cell r="B774" t="str">
            <v>INTANGIBLE EXPENSE</v>
          </cell>
        </row>
        <row r="775">
          <cell r="A775" t="str">
            <v>502131</v>
          </cell>
          <cell r="B775" t="str">
            <v>RADIO REPAIRS</v>
          </cell>
        </row>
        <row r="776">
          <cell r="A776" t="str">
            <v>502134</v>
          </cell>
          <cell r="B776" t="str">
            <v>CONCRETE PAVING</v>
          </cell>
        </row>
        <row r="777">
          <cell r="A777" t="str">
            <v>502140</v>
          </cell>
          <cell r="B777" t="str">
            <v>OTHER CONTRACTING</v>
          </cell>
        </row>
        <row r="778">
          <cell r="A778" t="str">
            <v>502150</v>
          </cell>
          <cell r="B778" t="str">
            <v>CONTRACT CONS LABOR</v>
          </cell>
        </row>
        <row r="779">
          <cell r="A779" t="str">
            <v>502160</v>
          </cell>
          <cell r="B779" t="str">
            <v>VACUUM TRUCK</v>
          </cell>
        </row>
        <row r="780">
          <cell r="A780" t="str">
            <v>502165</v>
          </cell>
          <cell r="B780" t="str">
            <v>DUMP TRUCK</v>
          </cell>
        </row>
        <row r="781">
          <cell r="A781" t="str">
            <v>502166</v>
          </cell>
          <cell r="B781" t="str">
            <v>COMPRESSOR BLDG</v>
          </cell>
        </row>
        <row r="782">
          <cell r="A782" t="str">
            <v>502167</v>
          </cell>
          <cell r="B782" t="str">
            <v>BLDG REMODELING</v>
          </cell>
        </row>
        <row r="783">
          <cell r="A783" t="str">
            <v>502170</v>
          </cell>
          <cell r="B783" t="str">
            <v>FLAGGING</v>
          </cell>
        </row>
        <row r="784">
          <cell r="A784" t="str">
            <v>502171</v>
          </cell>
          <cell r="B784" t="str">
            <v>GEO LOGICAL  SVC</v>
          </cell>
        </row>
        <row r="785">
          <cell r="A785" t="str">
            <v>502180</v>
          </cell>
          <cell r="B785" t="str">
            <v>ASPHALT PAVING</v>
          </cell>
        </row>
        <row r="786">
          <cell r="A786" t="str">
            <v>502181</v>
          </cell>
          <cell r="B786" t="str">
            <v>METERING EQUIP INSTA</v>
          </cell>
        </row>
        <row r="787">
          <cell r="A787" t="str">
            <v>502182</v>
          </cell>
          <cell r="B787" t="str">
            <v>FUEL WATER &amp; POWER</v>
          </cell>
        </row>
        <row r="788">
          <cell r="A788" t="str">
            <v>502185</v>
          </cell>
          <cell r="B788" t="str">
            <v>PIPELINE CONSTRCTION</v>
          </cell>
        </row>
        <row r="789">
          <cell r="A789" t="str">
            <v>502190</v>
          </cell>
          <cell r="B789" t="str">
            <v>CONSULTING</v>
          </cell>
        </row>
        <row r="790">
          <cell r="A790" t="str">
            <v>502192</v>
          </cell>
          <cell r="B790" t="str">
            <v>IS DEPT SPEC PROJECT</v>
          </cell>
        </row>
        <row r="791">
          <cell r="A791" t="str">
            <v>502195</v>
          </cell>
          <cell r="B791" t="str">
            <v>SAW CUTS</v>
          </cell>
        </row>
        <row r="792">
          <cell r="A792" t="str">
            <v>502199</v>
          </cell>
          <cell r="B792" t="str">
            <v>TRANSPORTATION SERVI</v>
          </cell>
        </row>
        <row r="793">
          <cell r="A793" t="str">
            <v>502200</v>
          </cell>
          <cell r="B793" t="str">
            <v>BENEFITS</v>
          </cell>
        </row>
        <row r="794">
          <cell r="A794" t="str">
            <v>502206</v>
          </cell>
          <cell r="B794" t="str">
            <v>BENEFITS - STORAGE</v>
          </cell>
        </row>
        <row r="795">
          <cell r="A795" t="str">
            <v>502220</v>
          </cell>
          <cell r="B795" t="str">
            <v>BENEFIT-ENHANCED401K</v>
          </cell>
        </row>
        <row r="796">
          <cell r="A796" t="str">
            <v>502300</v>
          </cell>
          <cell r="B796" t="str">
            <v>RENTS AND LEASES</v>
          </cell>
        </row>
        <row r="797">
          <cell r="A797" t="str">
            <v>502301</v>
          </cell>
          <cell r="B797" t="str">
            <v>ROYALTIES</v>
          </cell>
        </row>
        <row r="798">
          <cell r="A798" t="str">
            <v>502302</v>
          </cell>
          <cell r="B798" t="str">
            <v>TOOLS AND EQUIP RENT</v>
          </cell>
        </row>
        <row r="799">
          <cell r="A799" t="str">
            <v>502330</v>
          </cell>
          <cell r="B799" t="str">
            <v>EASEMENTS</v>
          </cell>
        </row>
        <row r="800">
          <cell r="A800" t="str">
            <v>502350</v>
          </cell>
          <cell r="B800" t="str">
            <v>LEASE BONUS</v>
          </cell>
        </row>
        <row r="801">
          <cell r="A801" t="str">
            <v>502357</v>
          </cell>
          <cell r="B801" t="str">
            <v>LARGE EQUIPMENT RENT</v>
          </cell>
        </row>
        <row r="802">
          <cell r="A802" t="str">
            <v>502360</v>
          </cell>
          <cell r="B802" t="str">
            <v>ROU UTIL LEA RENT EX</v>
          </cell>
        </row>
        <row r="803">
          <cell r="A803" t="str">
            <v>502362</v>
          </cell>
          <cell r="B803" t="str">
            <v>NON-LEASE COMP EXP</v>
          </cell>
        </row>
        <row r="804">
          <cell r="A804" t="str">
            <v>502390</v>
          </cell>
          <cell r="B804" t="str">
            <v>STORAGE LEASES</v>
          </cell>
        </row>
        <row r="805">
          <cell r="A805" t="str">
            <v>502400</v>
          </cell>
          <cell r="B805" t="str">
            <v>MISCELLANEOUS</v>
          </cell>
        </row>
        <row r="806">
          <cell r="A806" t="str">
            <v>502401</v>
          </cell>
          <cell r="B806" t="str">
            <v>CIAC RECEIPTS</v>
          </cell>
        </row>
        <row r="807">
          <cell r="A807" t="str">
            <v>502466</v>
          </cell>
          <cell r="B807" t="str">
            <v>P CARD UNCODED CHARG</v>
          </cell>
        </row>
        <row r="808">
          <cell r="A808" t="str">
            <v>502500</v>
          </cell>
          <cell r="B808" t="str">
            <v>BANK CHARGES</v>
          </cell>
        </row>
        <row r="809">
          <cell r="A809" t="str">
            <v>502600</v>
          </cell>
          <cell r="B809" t="str">
            <v>UTILITIES</v>
          </cell>
        </row>
        <row r="810">
          <cell r="A810" t="str">
            <v>502700</v>
          </cell>
          <cell r="B810" t="str">
            <v>TELEPHONE</v>
          </cell>
        </row>
        <row r="811">
          <cell r="A811" t="str">
            <v>502800</v>
          </cell>
          <cell r="B811" t="str">
            <v>POSTAGE</v>
          </cell>
        </row>
        <row r="812">
          <cell r="A812" t="str">
            <v>502900</v>
          </cell>
          <cell r="B812" t="str">
            <v>COMPANY GAS USE</v>
          </cell>
        </row>
        <row r="813">
          <cell r="A813" t="str">
            <v>503000</v>
          </cell>
          <cell r="B813" t="str">
            <v>OFFICE SUPPLIES</v>
          </cell>
        </row>
        <row r="814">
          <cell r="A814" t="str">
            <v>503100</v>
          </cell>
          <cell r="B814" t="str">
            <v>PRINTING</v>
          </cell>
        </row>
        <row r="815">
          <cell r="A815" t="str">
            <v>503200</v>
          </cell>
          <cell r="B815" t="str">
            <v>BOOKS AND MAGAZINES</v>
          </cell>
        </row>
        <row r="816">
          <cell r="A816" t="str">
            <v>503300</v>
          </cell>
          <cell r="B816" t="str">
            <v>REFRESHMENTS</v>
          </cell>
        </row>
        <row r="817">
          <cell r="A817" t="str">
            <v>503400</v>
          </cell>
          <cell r="B817" t="str">
            <v>TOOL EXPENSE</v>
          </cell>
        </row>
        <row r="818">
          <cell r="A818" t="str">
            <v>503500</v>
          </cell>
          <cell r="B818" t="str">
            <v>MOTOR OIL</v>
          </cell>
        </row>
        <row r="819">
          <cell r="A819" t="str">
            <v>503600</v>
          </cell>
          <cell r="B819" t="str">
            <v>COPIER LEASE/MAINT</v>
          </cell>
        </row>
        <row r="820">
          <cell r="A820" t="str">
            <v>503700</v>
          </cell>
          <cell r="B820" t="str">
            <v>DEPRECIATION</v>
          </cell>
        </row>
        <row r="821">
          <cell r="A821" t="str">
            <v>503760</v>
          </cell>
          <cell r="B821" t="str">
            <v>FIN LEAS DEPR</v>
          </cell>
        </row>
        <row r="822">
          <cell r="A822" t="str">
            <v>503800</v>
          </cell>
          <cell r="B822" t="str">
            <v>TAXES</v>
          </cell>
        </row>
        <row r="823">
          <cell r="A823" t="str">
            <v>503803</v>
          </cell>
          <cell r="B823" t="str">
            <v>MULT CO BUS TAX</v>
          </cell>
        </row>
        <row r="824">
          <cell r="A824" t="str">
            <v>503806</v>
          </cell>
          <cell r="B824" t="str">
            <v>TAXES-OTHER</v>
          </cell>
        </row>
        <row r="825">
          <cell r="A825" t="str">
            <v>503808</v>
          </cell>
          <cell r="B825" t="str">
            <v>TAXES-PROPERTY</v>
          </cell>
        </row>
        <row r="826">
          <cell r="A826" t="str">
            <v>503810</v>
          </cell>
          <cell r="B826" t="str">
            <v>INC TAX-FED NONOP-AI</v>
          </cell>
        </row>
        <row r="827">
          <cell r="A827" t="str">
            <v>503811</v>
          </cell>
          <cell r="B827" t="str">
            <v>INC TAX-FED STORAGE</v>
          </cell>
        </row>
        <row r="828">
          <cell r="A828" t="str">
            <v>503812</v>
          </cell>
          <cell r="B828" t="str">
            <v>INC TAX-FEDL NONOP</v>
          </cell>
        </row>
        <row r="829">
          <cell r="A829" t="str">
            <v>503813</v>
          </cell>
          <cell r="B829" t="str">
            <v>INC TAX - FED OPER</v>
          </cell>
        </row>
        <row r="830">
          <cell r="A830" t="str">
            <v>503816</v>
          </cell>
          <cell r="B830" t="str">
            <v>NONOP OR EXC TAX</v>
          </cell>
        </row>
        <row r="831">
          <cell r="A831" t="str">
            <v>503817</v>
          </cell>
          <cell r="B831" t="str">
            <v>OR EXCISE TAX-NONOP</v>
          </cell>
        </row>
        <row r="832">
          <cell r="A832" t="str">
            <v>503818</v>
          </cell>
          <cell r="B832" t="str">
            <v>STAT EXCISE TAX-OPER</v>
          </cell>
        </row>
        <row r="833">
          <cell r="A833" t="str">
            <v>503819</v>
          </cell>
          <cell r="B833" t="str">
            <v>DEFD EXCISE TAX-OR</v>
          </cell>
        </row>
        <row r="834">
          <cell r="A834" t="str">
            <v>503820</v>
          </cell>
          <cell r="B834" t="str">
            <v>DEFD FED STORAGE TAX</v>
          </cell>
        </row>
        <row r="835">
          <cell r="A835" t="str">
            <v>503821</v>
          </cell>
          <cell r="B835" t="str">
            <v>DEFD FEDL INC TAX</v>
          </cell>
        </row>
        <row r="836">
          <cell r="A836" t="str">
            <v>503822</v>
          </cell>
          <cell r="B836" t="str">
            <v>DEFD NONOP TAX-FED</v>
          </cell>
        </row>
        <row r="837">
          <cell r="A837" t="str">
            <v>503823</v>
          </cell>
          <cell r="B837" t="str">
            <v>DEFD NONOP TAX-FED-A</v>
          </cell>
        </row>
        <row r="838">
          <cell r="A838" t="str">
            <v>503824</v>
          </cell>
          <cell r="B838" t="str">
            <v>DEFD STATE TAX</v>
          </cell>
        </row>
        <row r="839">
          <cell r="A839" t="str">
            <v>503825</v>
          </cell>
          <cell r="B839" t="str">
            <v>OR DEFD EX TAX-NONOP</v>
          </cell>
        </row>
        <row r="840">
          <cell r="A840" t="str">
            <v>503826</v>
          </cell>
          <cell r="B840" t="str">
            <v>DEFD EX TAX CR-OR</v>
          </cell>
        </row>
        <row r="841">
          <cell r="A841" t="str">
            <v>503827</v>
          </cell>
          <cell r="B841" t="str">
            <v>DEFD EXCISE TAX-OR-C</v>
          </cell>
        </row>
        <row r="842">
          <cell r="A842" t="str">
            <v>503828</v>
          </cell>
          <cell r="B842" t="str">
            <v>DEFD FEDL INC TAX-CR</v>
          </cell>
        </row>
        <row r="843">
          <cell r="A843" t="str">
            <v>503829</v>
          </cell>
          <cell r="B843" t="str">
            <v>DEFD INC TAX CR-FEDL</v>
          </cell>
        </row>
        <row r="844">
          <cell r="A844" t="str">
            <v>503831</v>
          </cell>
          <cell r="B844" t="str">
            <v>ITC-DEFERRED</v>
          </cell>
        </row>
        <row r="845">
          <cell r="A845" t="str">
            <v>503832</v>
          </cell>
          <cell r="B845" t="str">
            <v>ITC-RESTORED</v>
          </cell>
        </row>
        <row r="846">
          <cell r="A846" t="str">
            <v>503833</v>
          </cell>
          <cell r="B846" t="str">
            <v>DEFD FED SB 408</v>
          </cell>
        </row>
        <row r="847">
          <cell r="A847" t="str">
            <v>503834</v>
          </cell>
          <cell r="B847" t="str">
            <v>DEFD OR SB 408</v>
          </cell>
        </row>
        <row r="848">
          <cell r="A848" t="str">
            <v>503835</v>
          </cell>
          <cell r="B848" t="str">
            <v>DEFD CALIFORNIA TAX</v>
          </cell>
        </row>
        <row r="849">
          <cell r="A849" t="str">
            <v>503840</v>
          </cell>
          <cell r="B849" t="str">
            <v>TAXES -WA CAPITAL CO</v>
          </cell>
        </row>
        <row r="850">
          <cell r="A850" t="str">
            <v>503900</v>
          </cell>
          <cell r="B850" t="str">
            <v>INSURANCE</v>
          </cell>
        </row>
        <row r="851">
          <cell r="A851" t="str">
            <v>504000</v>
          </cell>
          <cell r="B851" t="str">
            <v>CASH DISCOUNT</v>
          </cell>
        </row>
        <row r="852">
          <cell r="A852" t="str">
            <v>504100</v>
          </cell>
          <cell r="B852" t="str">
            <v>PAYSTATION COMMISSIO</v>
          </cell>
        </row>
        <row r="853">
          <cell r="A853" t="str">
            <v>504200</v>
          </cell>
          <cell r="B853" t="str">
            <v xml:space="preserve"> REGULATORY DEFEERAL</v>
          </cell>
        </row>
        <row r="854">
          <cell r="A854" t="str">
            <v>504300</v>
          </cell>
          <cell r="B854" t="str">
            <v>CASH RECEIPTS</v>
          </cell>
        </row>
        <row r="855">
          <cell r="A855" t="str">
            <v>504305</v>
          </cell>
          <cell r="B855" t="str">
            <v>BENEFITS - BU HEALTH</v>
          </cell>
        </row>
        <row r="856">
          <cell r="A856" t="str">
            <v>504400</v>
          </cell>
          <cell r="B856" t="str">
            <v>AMORTIZATION</v>
          </cell>
        </row>
        <row r="857">
          <cell r="A857" t="str">
            <v>504500</v>
          </cell>
          <cell r="B857" t="str">
            <v>BAD DEBT EXPENSE</v>
          </cell>
        </row>
        <row r="858">
          <cell r="A858" t="str">
            <v>504600</v>
          </cell>
          <cell r="B858" t="str">
            <v>DEALER RELATIONS</v>
          </cell>
        </row>
        <row r="859">
          <cell r="A859" t="str">
            <v>504700</v>
          </cell>
          <cell r="B859" t="str">
            <v>PARKING</v>
          </cell>
        </row>
        <row r="860">
          <cell r="A860" t="str">
            <v>504800</v>
          </cell>
          <cell r="B860" t="str">
            <v>LAUNDRY</v>
          </cell>
        </row>
        <row r="861">
          <cell r="A861" t="str">
            <v>504900</v>
          </cell>
          <cell r="B861" t="str">
            <v>UNIFORMS</v>
          </cell>
        </row>
        <row r="862">
          <cell r="A862" t="str">
            <v>504950</v>
          </cell>
          <cell r="B862" t="str">
            <v>CLOTHING</v>
          </cell>
        </row>
        <row r="863">
          <cell r="A863" t="str">
            <v>505000</v>
          </cell>
          <cell r="B863" t="str">
            <v>LEGAL FEES</v>
          </cell>
        </row>
        <row r="864">
          <cell r="A864" t="str">
            <v>505100</v>
          </cell>
          <cell r="B864" t="str">
            <v>PROFESSIONAL SERVICE</v>
          </cell>
        </row>
        <row r="865">
          <cell r="A865" t="str">
            <v>505200</v>
          </cell>
          <cell r="B865" t="str">
            <v>ADVERTISING</v>
          </cell>
        </row>
        <row r="866">
          <cell r="A866" t="str">
            <v>505300</v>
          </cell>
          <cell r="B866" t="str">
            <v>CUSTOMER RECOVERY</v>
          </cell>
        </row>
        <row r="867">
          <cell r="A867" t="str">
            <v>505400</v>
          </cell>
          <cell r="B867" t="str">
            <v>CLEARING</v>
          </cell>
        </row>
        <row r="868">
          <cell r="A868" t="str">
            <v>505500</v>
          </cell>
          <cell r="B868" t="str">
            <v>REPAIRS AND MAINT</v>
          </cell>
        </row>
        <row r="869">
          <cell r="A869" t="str">
            <v>505600</v>
          </cell>
          <cell r="B869" t="str">
            <v>SOFTWARE MAINT</v>
          </cell>
        </row>
        <row r="870">
          <cell r="A870" t="str">
            <v>505700</v>
          </cell>
          <cell r="B870" t="str">
            <v>COLLECTION FEES</v>
          </cell>
        </row>
        <row r="871">
          <cell r="A871" t="str">
            <v>505800</v>
          </cell>
          <cell r="B871" t="str">
            <v>MEAL TICKETS</v>
          </cell>
        </row>
        <row r="872">
          <cell r="A872" t="str">
            <v>505900</v>
          </cell>
          <cell r="B872" t="str">
            <v>HARDWARE MAINT</v>
          </cell>
        </row>
        <row r="873">
          <cell r="A873" t="str">
            <v>506000</v>
          </cell>
          <cell r="B873" t="str">
            <v>PENSION CONTRIBUTION</v>
          </cell>
        </row>
        <row r="874">
          <cell r="A874" t="str">
            <v>506100</v>
          </cell>
          <cell r="B874" t="str">
            <v>SECURITY</v>
          </cell>
        </row>
        <row r="875">
          <cell r="A875" t="str">
            <v>506200</v>
          </cell>
          <cell r="B875" t="str">
            <v>PERMITS AND FEES</v>
          </cell>
        </row>
        <row r="876">
          <cell r="A876" t="str">
            <v>506245</v>
          </cell>
          <cell r="B876" t="str">
            <v>CONS PERMITS - REG</v>
          </cell>
        </row>
        <row r="877">
          <cell r="A877" t="str">
            <v>506250</v>
          </cell>
          <cell r="B877" t="str">
            <v>CONS PERMITS - SPCL</v>
          </cell>
        </row>
        <row r="878">
          <cell r="A878" t="str">
            <v>506300</v>
          </cell>
          <cell r="B878" t="str">
            <v>CELLULAR PHONES</v>
          </cell>
        </row>
        <row r="879">
          <cell r="A879" t="str">
            <v>506400</v>
          </cell>
          <cell r="B879" t="str">
            <v>DONATIONS</v>
          </cell>
        </row>
        <row r="880">
          <cell r="A880" t="str">
            <v>506500</v>
          </cell>
          <cell r="B880" t="str">
            <v>UNLEADED FUEL</v>
          </cell>
        </row>
        <row r="881">
          <cell r="A881" t="str">
            <v>506600</v>
          </cell>
          <cell r="B881" t="str">
            <v>DIESEL FUEL</v>
          </cell>
        </row>
        <row r="882">
          <cell r="A882" t="str">
            <v>506700</v>
          </cell>
          <cell r="B882" t="str">
            <v>CNG FUEL</v>
          </cell>
        </row>
        <row r="883">
          <cell r="A883" t="str">
            <v>506800</v>
          </cell>
          <cell r="B883" t="str">
            <v>INVENTORY ADJUSTMENT</v>
          </cell>
        </row>
        <row r="884">
          <cell r="A884" t="str">
            <v>506801</v>
          </cell>
          <cell r="B884" t="str">
            <v>PLANT TRANSFERS</v>
          </cell>
        </row>
        <row r="885">
          <cell r="A885" t="str">
            <v>506803</v>
          </cell>
          <cell r="B885" t="str">
            <v>PLANT W/O'S - RES OR</v>
          </cell>
        </row>
        <row r="886">
          <cell r="A886" t="str">
            <v>506804</v>
          </cell>
          <cell r="B886" t="str">
            <v>RETIREMENTS</v>
          </cell>
        </row>
        <row r="887">
          <cell r="A887" t="str">
            <v>506806</v>
          </cell>
          <cell r="B887" t="str">
            <v>PLANT W/O'S - COM OR</v>
          </cell>
        </row>
        <row r="888">
          <cell r="A888" t="str">
            <v>506810</v>
          </cell>
          <cell r="B888" t="str">
            <v>DAMAGES</v>
          </cell>
        </row>
        <row r="889">
          <cell r="A889" t="str">
            <v>506900</v>
          </cell>
          <cell r="B889" t="str">
            <v>ETHANOL FUEL</v>
          </cell>
        </row>
        <row r="890">
          <cell r="A890" t="str">
            <v>507000</v>
          </cell>
          <cell r="B890" t="str">
            <v>REBATES</v>
          </cell>
        </row>
        <row r="891">
          <cell r="A891" t="str">
            <v>507100</v>
          </cell>
          <cell r="B891" t="str">
            <v xml:space="preserve"> RESEARCH AND DEV</v>
          </cell>
        </row>
        <row r="892">
          <cell r="A892" t="str">
            <v>507400</v>
          </cell>
          <cell r="B892" t="str">
            <v>DIRECTOR FEES</v>
          </cell>
        </row>
        <row r="893">
          <cell r="A893" t="str">
            <v>507500</v>
          </cell>
          <cell r="B893" t="str">
            <v>CORPORATE IDENTITY</v>
          </cell>
        </row>
        <row r="894">
          <cell r="A894" t="str">
            <v>507600</v>
          </cell>
          <cell r="B894" t="str">
            <v>CAPITAL CONTRIBUTION</v>
          </cell>
        </row>
        <row r="895">
          <cell r="A895" t="str">
            <v>507700</v>
          </cell>
          <cell r="B895" t="str">
            <v>SMALL TOOLS</v>
          </cell>
        </row>
        <row r="896">
          <cell r="A896" t="str">
            <v>508000</v>
          </cell>
          <cell r="B896" t="str">
            <v>5-ORDER DISTRIBUTION</v>
          </cell>
        </row>
        <row r="897">
          <cell r="A897" t="str">
            <v>508200</v>
          </cell>
          <cell r="B897" t="str">
            <v>GARAGE OVERHEAD</v>
          </cell>
        </row>
        <row r="898">
          <cell r="A898" t="str">
            <v>508400</v>
          </cell>
          <cell r="B898" t="str">
            <v>ADMINISTRATIVE EXPEN</v>
          </cell>
        </row>
        <row r="899">
          <cell r="A899" t="str">
            <v>508410</v>
          </cell>
          <cell r="B899" t="str">
            <v>SHARED SERVICES COST</v>
          </cell>
        </row>
        <row r="900">
          <cell r="A900" t="str">
            <v>508500</v>
          </cell>
          <cell r="B900" t="str">
            <v xml:space="preserve"> LOSS ON DISP OF PRO</v>
          </cell>
        </row>
        <row r="901">
          <cell r="A901" t="str">
            <v>509100</v>
          </cell>
          <cell r="B901" t="str">
            <v xml:space="preserve"> INVENTORY DIFF</v>
          </cell>
        </row>
        <row r="902">
          <cell r="A902" t="str">
            <v>511111</v>
          </cell>
          <cell r="B902" t="str">
            <v>SAP to BI DIFF FIX</v>
          </cell>
        </row>
        <row r="903">
          <cell r="A903" t="str">
            <v>512100</v>
          </cell>
          <cell r="B903" t="str">
            <v>MEALS AND ENTERTAIN</v>
          </cell>
        </row>
        <row r="904">
          <cell r="A904" t="str">
            <v>512200</v>
          </cell>
          <cell r="B904" t="str">
            <v>TRAVEL IN TERRITORY</v>
          </cell>
        </row>
        <row r="905">
          <cell r="A905" t="str">
            <v>513100</v>
          </cell>
          <cell r="B905" t="str">
            <v>CONFERENCE TRAVEL</v>
          </cell>
        </row>
        <row r="906">
          <cell r="A906" t="str">
            <v>513200</v>
          </cell>
          <cell r="B906" t="str">
            <v>BUSINESS TRAVEL</v>
          </cell>
        </row>
        <row r="907">
          <cell r="A907" t="str">
            <v>522000</v>
          </cell>
          <cell r="B907" t="str">
            <v>EMPLOYEE AWARDS</v>
          </cell>
        </row>
        <row r="908">
          <cell r="A908" t="str">
            <v>522100</v>
          </cell>
          <cell r="B908" t="str">
            <v>EMPLOYEE AWRDS MLS &amp;</v>
          </cell>
        </row>
        <row r="909">
          <cell r="A909" t="str">
            <v>522200</v>
          </cell>
          <cell r="B909" t="str">
            <v>NON EMPLOYEE GIFTS</v>
          </cell>
        </row>
        <row r="910">
          <cell r="A910" t="str">
            <v>524100</v>
          </cell>
          <cell r="B910" t="str">
            <v>BUILDER SIGNS</v>
          </cell>
        </row>
        <row r="911">
          <cell r="A911" t="str">
            <v>524200</v>
          </cell>
          <cell r="B911" t="str">
            <v>CLAIMS &amp; ACCRUALS</v>
          </cell>
        </row>
        <row r="912">
          <cell r="A912" t="str">
            <v>530100</v>
          </cell>
          <cell r="B912" t="str">
            <v>INTEREST EXPENSE</v>
          </cell>
        </row>
        <row r="913">
          <cell r="A913" t="str">
            <v>530200</v>
          </cell>
          <cell r="B913" t="str">
            <v>DIVIDEND EXPENSE</v>
          </cell>
        </row>
        <row r="914">
          <cell r="A914" t="str">
            <v>531200</v>
          </cell>
          <cell r="B914" t="str">
            <v>AFUDC DEBT</v>
          </cell>
        </row>
        <row r="915">
          <cell r="A915" t="str">
            <v>531201</v>
          </cell>
          <cell r="B915" t="str">
            <v>AFUDC EQUITY</v>
          </cell>
        </row>
        <row r="916">
          <cell r="A916" t="str">
            <v>540100</v>
          </cell>
          <cell r="B916" t="str">
            <v>DEMAND CHARGES</v>
          </cell>
        </row>
        <row r="917">
          <cell r="A917" t="str">
            <v>540200</v>
          </cell>
          <cell r="B917" t="str">
            <v>COMMODITY CHARGES</v>
          </cell>
        </row>
        <row r="918">
          <cell r="A918" t="str">
            <v>540250</v>
          </cell>
          <cell r="B918" t="str">
            <v>COST OF GAS CONS</v>
          </cell>
        </row>
        <row r="919">
          <cell r="A919" t="str">
            <v>540300</v>
          </cell>
          <cell r="B919" t="str">
            <v>EQUALIZATION</v>
          </cell>
        </row>
        <row r="920">
          <cell r="A920" t="str">
            <v>540500</v>
          </cell>
          <cell r="B920" t="str">
            <v>IMBALANCE</v>
          </cell>
        </row>
        <row r="921">
          <cell r="A921" t="str">
            <v>540600</v>
          </cell>
          <cell r="B921" t="str">
            <v>LNG</v>
          </cell>
        </row>
        <row r="922">
          <cell r="A922" t="str">
            <v>540700</v>
          </cell>
          <cell r="B922" t="str">
            <v>AMORTIZATION</v>
          </cell>
        </row>
        <row r="923">
          <cell r="A923" t="str">
            <v>540800</v>
          </cell>
          <cell r="B923" t="str">
            <v>DEFERRAL</v>
          </cell>
        </row>
        <row r="924">
          <cell r="A924" t="str">
            <v>540900</v>
          </cell>
          <cell r="B924" t="str">
            <v>UNDERGROUND STORAGE</v>
          </cell>
        </row>
        <row r="925">
          <cell r="A925" t="str">
            <v>541000</v>
          </cell>
          <cell r="B925" t="str">
            <v>COMMODITY AMORT</v>
          </cell>
        </row>
        <row r="926">
          <cell r="A926" t="str">
            <v>561000</v>
          </cell>
          <cell r="B926" t="str">
            <v>DMG Write-Offs</v>
          </cell>
        </row>
        <row r="927">
          <cell r="A927" t="str">
            <v>562000</v>
          </cell>
          <cell r="B927" t="str">
            <v>ORDERS NOT SOLD W/O</v>
          </cell>
        </row>
        <row r="928">
          <cell r="A928" t="str">
            <v>566666</v>
          </cell>
          <cell r="B928" t="str">
            <v>P CARD SUSPENSE</v>
          </cell>
        </row>
        <row r="929">
          <cell r="A929" t="str">
            <v>588105</v>
          </cell>
          <cell r="B929" t="str">
            <v>SALARY PAYROLL ZTFSO</v>
          </cell>
        </row>
        <row r="930">
          <cell r="A930" t="str">
            <v>588305</v>
          </cell>
          <cell r="B930" t="str">
            <v>HRLY - REGULAR ZTFSO</v>
          </cell>
        </row>
        <row r="931">
          <cell r="A931" t="str">
            <v>589999</v>
          </cell>
          <cell r="B931" t="str">
            <v>INTERCO PAYROLL</v>
          </cell>
        </row>
        <row r="932">
          <cell r="A932" t="str">
            <v>599666</v>
          </cell>
          <cell r="B932" t="str">
            <v>PLANT CONVERSION</v>
          </cell>
        </row>
        <row r="933">
          <cell r="A933" t="str">
            <v>599900</v>
          </cell>
          <cell r="B933" t="str">
            <v>MISC. EXPENSE BUDGET</v>
          </cell>
        </row>
        <row r="934">
          <cell r="A934" t="str">
            <v>599999</v>
          </cell>
          <cell r="B934" t="str">
            <v>CAPITAL ORD SETTLE</v>
          </cell>
        </row>
        <row r="935">
          <cell r="A935" t="str">
            <v>500159</v>
          </cell>
          <cell r="B935" t="str">
            <v>LONG TERM DEBT</v>
          </cell>
        </row>
        <row r="936">
          <cell r="A936" t="str">
            <v>181000</v>
          </cell>
          <cell r="B936" t="str">
            <v>DEBT ISSUANCE COST</v>
          </cell>
        </row>
        <row r="937">
          <cell r="A937" t="str">
            <v>181026</v>
          </cell>
          <cell r="B937" t="str">
            <v>UNAMT DEBT DIS 9.05%</v>
          </cell>
        </row>
        <row r="938">
          <cell r="A938" t="str">
            <v>181067</v>
          </cell>
          <cell r="B938" t="str">
            <v>UNAMT DEBT DIS 6.50%</v>
          </cell>
        </row>
        <row r="939">
          <cell r="A939" t="str">
            <v>181072</v>
          </cell>
          <cell r="B939" t="str">
            <v>UNAMT DEBT DIS 8.26%</v>
          </cell>
        </row>
        <row r="940">
          <cell r="A940" t="str">
            <v>181073</v>
          </cell>
          <cell r="B940" t="str">
            <v>UNAMT DEBT DIS 8.31%</v>
          </cell>
        </row>
        <row r="941">
          <cell r="A941" t="str">
            <v>181074</v>
          </cell>
          <cell r="B941" t="str">
            <v>UNAMT DEBT DIS 6.52%</v>
          </cell>
        </row>
        <row r="942">
          <cell r="A942" t="str">
            <v>181075</v>
          </cell>
          <cell r="B942" t="str">
            <v>UNAMT DEBT DIS 7.05%</v>
          </cell>
        </row>
        <row r="943">
          <cell r="A943" t="str">
            <v>181076</v>
          </cell>
          <cell r="B943" t="str">
            <v>UNAMT DEBT DIS 7.00%</v>
          </cell>
        </row>
        <row r="944">
          <cell r="A944" t="str">
            <v>181078</v>
          </cell>
          <cell r="B944" t="str">
            <v>UNAMT DEBT DIS 7.00%</v>
          </cell>
        </row>
        <row r="945">
          <cell r="A945" t="str">
            <v>181079</v>
          </cell>
          <cell r="B945" t="str">
            <v>UNAMT DEBT DIS 6.65%</v>
          </cell>
        </row>
        <row r="946">
          <cell r="A946" t="str">
            <v>181080</v>
          </cell>
          <cell r="B946" t="str">
            <v>UNAMT DEBT DIS 6.60%</v>
          </cell>
        </row>
        <row r="947">
          <cell r="A947" t="str">
            <v>181081</v>
          </cell>
          <cell r="B947" t="str">
            <v>UNAMT DEBT DIS 6.65%</v>
          </cell>
        </row>
        <row r="948">
          <cell r="A948" t="str">
            <v>181085</v>
          </cell>
          <cell r="B948" t="str">
            <v>UNAMT DEBT DIS 7.63%</v>
          </cell>
        </row>
        <row r="949">
          <cell r="A949" t="str">
            <v>181086</v>
          </cell>
          <cell r="B949" t="str">
            <v>UNAMT DEBT DIS 7.74%</v>
          </cell>
        </row>
        <row r="950">
          <cell r="A950" t="str">
            <v>181087</v>
          </cell>
          <cell r="B950" t="str">
            <v>UNAMT DEBT DIS 7.85%</v>
          </cell>
        </row>
        <row r="951">
          <cell r="A951" t="str">
            <v>181088</v>
          </cell>
          <cell r="B951" t="str">
            <v>UNAMT DEBT DIS 7.72%</v>
          </cell>
        </row>
        <row r="952">
          <cell r="A952" t="str">
            <v>181089</v>
          </cell>
          <cell r="B952" t="str">
            <v>UNAMT DEBT DIS 7.45%</v>
          </cell>
        </row>
        <row r="953">
          <cell r="A953" t="str">
            <v>181091</v>
          </cell>
          <cell r="B953" t="str">
            <v>UNAMT DEBT DISC 6.05</v>
          </cell>
        </row>
        <row r="954">
          <cell r="A954" t="str">
            <v>181093</v>
          </cell>
          <cell r="B954" t="str">
            <v>UNAMT DEBT DIS 7.13%</v>
          </cell>
        </row>
        <row r="955">
          <cell r="A955" t="str">
            <v>181094</v>
          </cell>
          <cell r="B955" t="str">
            <v>UNAMT DEBT DIS 5.82%</v>
          </cell>
        </row>
        <row r="956">
          <cell r="A956" t="str">
            <v>181095</v>
          </cell>
          <cell r="B956" t="str">
            <v>UNAMT DEBT DISC 5.66</v>
          </cell>
        </row>
        <row r="957">
          <cell r="A957" t="str">
            <v>181097</v>
          </cell>
          <cell r="B957" t="str">
            <v>UNAMT DEBT DISC 5.62</v>
          </cell>
        </row>
        <row r="958">
          <cell r="A958" t="str">
            <v>181098</v>
          </cell>
          <cell r="B958" t="str">
            <v>UNAMT DEBT DIS 4.11%</v>
          </cell>
        </row>
        <row r="959">
          <cell r="A959" t="str">
            <v>181099</v>
          </cell>
          <cell r="B959" t="str">
            <v>UNAMT DEBT DISC 4.70</v>
          </cell>
        </row>
        <row r="960">
          <cell r="A960" t="str">
            <v>181100</v>
          </cell>
          <cell r="B960" t="str">
            <v>UNAMT DEBT DISC 5.25</v>
          </cell>
        </row>
        <row r="961">
          <cell r="A961" t="str">
            <v>181101</v>
          </cell>
          <cell r="B961" t="str">
            <v>UNAMT DEBT DISC 5.15</v>
          </cell>
        </row>
        <row r="962">
          <cell r="A962" t="str">
            <v>181102</v>
          </cell>
          <cell r="B962" t="str">
            <v>UNAMT DEBT DISC 5.37</v>
          </cell>
        </row>
        <row r="963">
          <cell r="A963" t="str">
            <v>181103</v>
          </cell>
          <cell r="B963" t="str">
            <v>UNAMT DEBT DISC 3.95</v>
          </cell>
        </row>
        <row r="964">
          <cell r="A964" t="str">
            <v>181104</v>
          </cell>
          <cell r="B964" t="str">
            <v>UNAMT DEBT DISC3.176</v>
          </cell>
        </row>
        <row r="965">
          <cell r="A965" t="str">
            <v>181105</v>
          </cell>
          <cell r="B965" t="str">
            <v>UNAMT DEBT DISC4.000</v>
          </cell>
        </row>
        <row r="966">
          <cell r="A966" t="str">
            <v>181106</v>
          </cell>
          <cell r="B966" t="str">
            <v>UNAMT DEBT DISC3.542</v>
          </cell>
        </row>
        <row r="967">
          <cell r="A967" t="str">
            <v>181107</v>
          </cell>
          <cell r="B967" t="str">
            <v>UNAMT DEBT DISC 1.54</v>
          </cell>
        </row>
        <row r="968">
          <cell r="A968" t="str">
            <v>181108</v>
          </cell>
          <cell r="B968" t="str">
            <v>UNAMT DEBT DISC 3.21</v>
          </cell>
        </row>
        <row r="969">
          <cell r="A969" t="str">
            <v>181109</v>
          </cell>
          <cell r="B969" t="str">
            <v>UNAMT DEBT DISC 4.13</v>
          </cell>
        </row>
        <row r="970">
          <cell r="A970" t="str">
            <v>181110</v>
          </cell>
          <cell r="B970" t="str">
            <v>UNAMT DEBT DISC 2.82</v>
          </cell>
        </row>
        <row r="971">
          <cell r="A971" t="str">
            <v>181111</v>
          </cell>
          <cell r="B971" t="str">
            <v>UNAMT DEBT DISC 3.21</v>
          </cell>
        </row>
        <row r="972">
          <cell r="A972" t="str">
            <v>181112</v>
          </cell>
          <cell r="B972" t="str">
            <v>UNAMT DEBT DISC 3.68</v>
          </cell>
        </row>
        <row r="973">
          <cell r="A973" t="str">
            <v>181113</v>
          </cell>
          <cell r="B973" t="str">
            <v>UNAMT DEBT DISC 4.11</v>
          </cell>
        </row>
        <row r="974">
          <cell r="A974" t="str">
            <v>181114</v>
          </cell>
          <cell r="B974" t="str">
            <v>UNAMT DEBT DISC 3.86</v>
          </cell>
        </row>
        <row r="975">
          <cell r="A975" t="str">
            <v>181115</v>
          </cell>
          <cell r="B975" t="str">
            <v>UNAMT DEBT DISC 3.14</v>
          </cell>
        </row>
        <row r="976">
          <cell r="A976" t="str">
            <v>181116</v>
          </cell>
          <cell r="B976" t="str">
            <v>UNAMT DEBT DISC X.XX</v>
          </cell>
        </row>
        <row r="977">
          <cell r="A977" t="str">
            <v>181996</v>
          </cell>
          <cell r="B977" t="str">
            <v>MRTG 22 SUPP INDENTU</v>
          </cell>
        </row>
        <row r="978">
          <cell r="A978" t="str">
            <v>181997</v>
          </cell>
          <cell r="B978" t="str">
            <v>2016 SHELF REGISTRAT</v>
          </cell>
        </row>
        <row r="979">
          <cell r="A979" t="str">
            <v>181998</v>
          </cell>
          <cell r="B979" t="str">
            <v>2007 SHELF REGISTRAT</v>
          </cell>
        </row>
        <row r="980">
          <cell r="A980" t="str">
            <v>181999</v>
          </cell>
          <cell r="B980" t="str">
            <v>SHELF REGISTRATION</v>
          </cell>
        </row>
        <row r="981">
          <cell r="A981" t="str">
            <v>221001</v>
          </cell>
          <cell r="B981" t="str">
            <v>CURR PORTION LT DEBT</v>
          </cell>
        </row>
        <row r="982">
          <cell r="A982" t="str">
            <v>221026</v>
          </cell>
          <cell r="B982" t="str">
            <v>BONDS 9.05% - 2021</v>
          </cell>
        </row>
        <row r="983">
          <cell r="A983" t="str">
            <v>221067</v>
          </cell>
          <cell r="B983" t="str">
            <v>SEC MTN'S 6.5%-2008,</v>
          </cell>
        </row>
        <row r="984">
          <cell r="A984" t="str">
            <v>221072</v>
          </cell>
          <cell r="B984" t="str">
            <v>SEC MTN'S 8.26%-2014</v>
          </cell>
        </row>
        <row r="985">
          <cell r="A985" t="str">
            <v>221073</v>
          </cell>
          <cell r="B985" t="str">
            <v>SEC MTN'S 8.31%-2019</v>
          </cell>
        </row>
        <row r="986">
          <cell r="A986" t="str">
            <v>221074</v>
          </cell>
          <cell r="B986" t="str">
            <v>SEC MTN'S 6.52%-2025</v>
          </cell>
        </row>
        <row r="987">
          <cell r="A987" t="str">
            <v>221075</v>
          </cell>
          <cell r="B987" t="str">
            <v>SEC MTN'S 7.05%-2026</v>
          </cell>
        </row>
        <row r="988">
          <cell r="A988" t="str">
            <v>221076</v>
          </cell>
          <cell r="B988" t="str">
            <v>SEC MTN'S 7.00%-2027</v>
          </cell>
        </row>
        <row r="989">
          <cell r="A989" t="str">
            <v>221077</v>
          </cell>
          <cell r="B989" t="str">
            <v>SEC MTN'S 6.80%-2007</v>
          </cell>
        </row>
        <row r="990">
          <cell r="A990" t="str">
            <v>221078</v>
          </cell>
          <cell r="B990" t="str">
            <v>SEC MTN'S 7.00%-2017</v>
          </cell>
        </row>
        <row r="991">
          <cell r="A991" t="str">
            <v>221079</v>
          </cell>
          <cell r="B991" t="str">
            <v>SEC MTN'S 6.65%-2027</v>
          </cell>
        </row>
        <row r="992">
          <cell r="A992" t="str">
            <v>221080</v>
          </cell>
          <cell r="B992" t="str">
            <v>SEC MTN'S 6.60%-2018</v>
          </cell>
        </row>
        <row r="993">
          <cell r="A993" t="str">
            <v>221081</v>
          </cell>
          <cell r="B993" t="str">
            <v>SEC MTN'S 6.65%-2028</v>
          </cell>
        </row>
        <row r="994">
          <cell r="A994" t="str">
            <v>221085</v>
          </cell>
          <cell r="B994" t="str">
            <v>SEC MTN'S 7.63%-2019</v>
          </cell>
        </row>
        <row r="995">
          <cell r="A995" t="str">
            <v>221086</v>
          </cell>
          <cell r="B995" t="str">
            <v>SEC MTN'S 7.74%-2030</v>
          </cell>
        </row>
        <row r="996">
          <cell r="A996" t="str">
            <v>221087</v>
          </cell>
          <cell r="B996" t="str">
            <v>SEC MTN'S 7.85%-2030</v>
          </cell>
        </row>
        <row r="997">
          <cell r="A997" t="str">
            <v>221088</v>
          </cell>
          <cell r="B997" t="str">
            <v>SEC MTN'S 7.72%-2025</v>
          </cell>
        </row>
        <row r="998">
          <cell r="A998" t="str">
            <v>221089</v>
          </cell>
          <cell r="B998" t="str">
            <v>SEC MTN'S 7.45%-2010</v>
          </cell>
        </row>
        <row r="999">
          <cell r="A999" t="str">
            <v>221091</v>
          </cell>
          <cell r="B999" t="str">
            <v>SEC MTN'S 6.665% -20</v>
          </cell>
        </row>
        <row r="1000">
          <cell r="A1000" t="str">
            <v>221093</v>
          </cell>
          <cell r="B1000" t="str">
            <v>SEC MTN'S 7.13% - 20</v>
          </cell>
        </row>
        <row r="1001">
          <cell r="A1001" t="str">
            <v>221094</v>
          </cell>
          <cell r="B1001" t="str">
            <v>SEC MTN'S 5.82%-2032</v>
          </cell>
        </row>
        <row r="1002">
          <cell r="A1002" t="str">
            <v>221095</v>
          </cell>
          <cell r="B1002" t="str">
            <v>SEC MTN'S 5.66%-2033</v>
          </cell>
        </row>
        <row r="1003">
          <cell r="A1003" t="str">
            <v>221097</v>
          </cell>
          <cell r="B1003" t="str">
            <v>SEC MTN'S 5.62%-2023</v>
          </cell>
        </row>
        <row r="1004">
          <cell r="A1004" t="str">
            <v>221098</v>
          </cell>
          <cell r="B1004" t="str">
            <v>SEC MTN'S 4.11%-2010</v>
          </cell>
        </row>
        <row r="1005">
          <cell r="A1005" t="str">
            <v>221099</v>
          </cell>
          <cell r="B1005" t="str">
            <v>SEC MTN'S 4.70%-2015</v>
          </cell>
        </row>
        <row r="1006">
          <cell r="A1006" t="str">
            <v>221100</v>
          </cell>
          <cell r="B1006" t="str">
            <v>SEC MTN'S 5.25%-2035</v>
          </cell>
        </row>
        <row r="1007">
          <cell r="A1007" t="str">
            <v>221101</v>
          </cell>
          <cell r="B1007" t="str">
            <v>SEC MTN'S 5.15%-2016</v>
          </cell>
        </row>
        <row r="1008">
          <cell r="A1008" t="str">
            <v>221102</v>
          </cell>
          <cell r="B1008" t="str">
            <v>SEC MTN'S 5.37%-2020</v>
          </cell>
        </row>
        <row r="1009">
          <cell r="A1009" t="str">
            <v>221103</v>
          </cell>
          <cell r="B1009" t="str">
            <v>SEC MTN'S 3.95%-2014</v>
          </cell>
        </row>
        <row r="1010">
          <cell r="A1010" t="str">
            <v>221104</v>
          </cell>
          <cell r="B1010" t="str">
            <v>SEC MTN'S3.176%-2021</v>
          </cell>
        </row>
        <row r="1011">
          <cell r="A1011" t="str">
            <v>221105</v>
          </cell>
          <cell r="B1011" t="str">
            <v>PRVT BOND 4.00%-2042</v>
          </cell>
        </row>
        <row r="1012">
          <cell r="A1012" t="str">
            <v>221106</v>
          </cell>
          <cell r="B1012" t="str">
            <v>SEC MTN'S3.542%-2023</v>
          </cell>
        </row>
        <row r="1013">
          <cell r="A1013" t="str">
            <v>221107</v>
          </cell>
          <cell r="B1013" t="str">
            <v>SEC MTN'S1.54%-2018</v>
          </cell>
        </row>
        <row r="1014">
          <cell r="A1014" t="str">
            <v>221108</v>
          </cell>
          <cell r="B1014" t="str">
            <v>SEC MTN'S3.21%-2026</v>
          </cell>
        </row>
        <row r="1015">
          <cell r="A1015" t="str">
            <v>221109</v>
          </cell>
          <cell r="B1015" t="str">
            <v>SEC MTN'S4.13%-2046</v>
          </cell>
        </row>
        <row r="1016">
          <cell r="A1016" t="str">
            <v>221110</v>
          </cell>
          <cell r="B1016" t="str">
            <v>SEC MTN'S2.822%-2027</v>
          </cell>
        </row>
        <row r="1017">
          <cell r="A1017" t="str">
            <v>221112</v>
          </cell>
          <cell r="B1017" t="str">
            <v>SEC MTN'S3.68%-2047</v>
          </cell>
        </row>
        <row r="1018">
          <cell r="A1018" t="str">
            <v>221113</v>
          </cell>
          <cell r="B1018" t="str">
            <v>SEC MTN'S4.11%-2048</v>
          </cell>
        </row>
        <row r="1019">
          <cell r="A1019" t="str">
            <v>221114</v>
          </cell>
          <cell r="B1019" t="str">
            <v>SEC MTN'S3.869%-2049</v>
          </cell>
        </row>
        <row r="1020">
          <cell r="A1020" t="str">
            <v>221115</v>
          </cell>
          <cell r="B1020" t="str">
            <v>SEC MTN'S3.141%-2029</v>
          </cell>
        </row>
        <row r="1021">
          <cell r="A1021" t="str">
            <v>221116</v>
          </cell>
          <cell r="B1021" t="str">
            <v>SEC MTN'SX.XXX%-20XX</v>
          </cell>
        </row>
        <row r="1022">
          <cell r="A1022" t="str">
            <v>500156</v>
          </cell>
          <cell r="B1022" t="str">
            <v>CURRENT LIABILITIES</v>
          </cell>
        </row>
        <row r="1023">
          <cell r="A1023" t="str">
            <v>500168</v>
          </cell>
          <cell r="B1023" t="str">
            <v>NOTES PAYABLE</v>
          </cell>
        </row>
        <row r="1024">
          <cell r="A1024" t="str">
            <v>231002</v>
          </cell>
          <cell r="B1024" t="str">
            <v>N/P COM PAPER</v>
          </cell>
        </row>
        <row r="1025">
          <cell r="A1025" t="str">
            <v>231003</v>
          </cell>
          <cell r="B1025" t="str">
            <v>N/P BANK LOAN</v>
          </cell>
        </row>
        <row r="1026">
          <cell r="A1026" t="str">
            <v>231004</v>
          </cell>
          <cell r="B1026" t="str">
            <v>N/P BANK LOAN-BI LAT</v>
          </cell>
        </row>
        <row r="1027">
          <cell r="A1027" t="str">
            <v>001108</v>
          </cell>
          <cell r="B1027" t="str">
            <v>CURRENT PORTION OF L</v>
          </cell>
        </row>
        <row r="1028">
          <cell r="A1028" t="str">
            <v>243602</v>
          </cell>
          <cell r="B1028" t="str">
            <v>FIN UTIL LEAS ST LIA</v>
          </cell>
        </row>
        <row r="1029">
          <cell r="A1029" t="str">
            <v>001107</v>
          </cell>
          <cell r="B1029" t="str">
            <v>CURRENT PORTION OF L</v>
          </cell>
        </row>
        <row r="1030">
          <cell r="A1030" t="str">
            <v>243600</v>
          </cell>
          <cell r="B1030" t="str">
            <v>ROU UTIL LEAS ST LIA</v>
          </cell>
        </row>
        <row r="1031">
          <cell r="A1031" t="str">
            <v>500169</v>
          </cell>
          <cell r="B1031" t="str">
            <v>CURRENT PORTION OF L</v>
          </cell>
        </row>
        <row r="1032">
          <cell r="A1032" t="str">
            <v>174000</v>
          </cell>
          <cell r="B1032" t="str">
            <v>DEBT ISSUANCE COST</v>
          </cell>
        </row>
        <row r="1033">
          <cell r="A1033" t="str">
            <v>239001</v>
          </cell>
          <cell r="B1033" t="str">
            <v>CURR PORTION LT DEBT</v>
          </cell>
        </row>
        <row r="1034">
          <cell r="A1034" t="str">
            <v>500170</v>
          </cell>
          <cell r="B1034" t="str">
            <v>ACCOUNTS PAYABLE</v>
          </cell>
        </row>
        <row r="1035">
          <cell r="A1035" t="str">
            <v>232000</v>
          </cell>
          <cell r="B1035" t="str">
            <v>GR/IR</v>
          </cell>
        </row>
        <row r="1036">
          <cell r="A1036" t="str">
            <v>232001</v>
          </cell>
          <cell r="B1036" t="str">
            <v>A/P VOUCHERS</v>
          </cell>
        </row>
        <row r="1037">
          <cell r="A1037" t="str">
            <v>232010</v>
          </cell>
          <cell r="B1037" t="str">
            <v>CLN ENERGY WORKS PDX</v>
          </cell>
        </row>
        <row r="1038">
          <cell r="A1038" t="str">
            <v>232011</v>
          </cell>
          <cell r="B1038" t="str">
            <v>A/P JV INVOICES 2007</v>
          </cell>
        </row>
        <row r="1039">
          <cell r="A1039" t="str">
            <v>232013</v>
          </cell>
          <cell r="B1039" t="str">
            <v>ITEMS INVOICED - NOT</v>
          </cell>
        </row>
        <row r="1040">
          <cell r="A1040" t="str">
            <v>232014</v>
          </cell>
          <cell r="B1040" t="str">
            <v>A/P ACCRUED INV</v>
          </cell>
        </row>
        <row r="1041">
          <cell r="A1041" t="str">
            <v>232017</v>
          </cell>
          <cell r="B1041" t="str">
            <v>A/P-TRADE-INV GEN</v>
          </cell>
        </row>
        <row r="1042">
          <cell r="A1042" t="str">
            <v>232021</v>
          </cell>
          <cell r="B1042" t="str">
            <v>A/P OFFICE PAYROLL</v>
          </cell>
        </row>
        <row r="1043">
          <cell r="A1043" t="str">
            <v>232022</v>
          </cell>
          <cell r="B1043" t="str">
            <v>A/P HOURLY PAYROLL</v>
          </cell>
        </row>
        <row r="1044">
          <cell r="A1044" t="str">
            <v>232024</v>
          </cell>
          <cell r="B1044" t="str">
            <v>A/P PENSION</v>
          </cell>
        </row>
        <row r="1045">
          <cell r="A1045" t="str">
            <v>232025</v>
          </cell>
          <cell r="B1045" t="str">
            <v>FLEX SPENDING ACCT</v>
          </cell>
        </row>
        <row r="1046">
          <cell r="A1046" t="str">
            <v>232026</v>
          </cell>
          <cell r="B1046" t="str">
            <v>ACCRUED SEVERANCE</v>
          </cell>
        </row>
        <row r="1047">
          <cell r="A1047" t="str">
            <v>232027</v>
          </cell>
          <cell r="B1047" t="str">
            <v>KEY GOAL BONUS ACCRU</v>
          </cell>
        </row>
        <row r="1048">
          <cell r="A1048" t="str">
            <v>232028</v>
          </cell>
          <cell r="B1048" t="str">
            <v>PERFORMANCE BONUS AC</v>
          </cell>
        </row>
        <row r="1049">
          <cell r="A1049" t="str">
            <v>232031</v>
          </cell>
          <cell r="B1049" t="str">
            <v>HEALTH SAVINGS ACCT</v>
          </cell>
        </row>
        <row r="1050">
          <cell r="A1050" t="str">
            <v>232032</v>
          </cell>
          <cell r="B1050" t="str">
            <v>A/P HOURLY PTO-BARGA</v>
          </cell>
        </row>
        <row r="1051">
          <cell r="A1051" t="str">
            <v>232040</v>
          </cell>
          <cell r="B1051" t="str">
            <v>DEMAND CHARGE EQUALI</v>
          </cell>
        </row>
        <row r="1052">
          <cell r="A1052" t="str">
            <v>232098</v>
          </cell>
          <cell r="B1052" t="str">
            <v>OTHER OVERHEAD EXEC</v>
          </cell>
        </row>
        <row r="1053">
          <cell r="A1053" t="str">
            <v>232099</v>
          </cell>
          <cell r="B1053" t="str">
            <v>OTHER OVERHEAD ALLOC</v>
          </cell>
        </row>
        <row r="1054">
          <cell r="A1054" t="str">
            <v>232100</v>
          </cell>
          <cell r="B1054" t="str">
            <v>OT/DB OVERHEAD ALLOC</v>
          </cell>
        </row>
        <row r="1055">
          <cell r="A1055" t="str">
            <v>232109</v>
          </cell>
          <cell r="B1055" t="str">
            <v>OTHER OVERHEAD EXEC</v>
          </cell>
        </row>
        <row r="1056">
          <cell r="A1056" t="str">
            <v>232202</v>
          </cell>
          <cell r="B1056" t="str">
            <v>A/P TAX LEVY/GARNISH</v>
          </cell>
        </row>
        <row r="1057">
          <cell r="A1057" t="str">
            <v>232210</v>
          </cell>
          <cell r="B1057" t="str">
            <v>A/P - CONCUR</v>
          </cell>
        </row>
        <row r="1058">
          <cell r="A1058" t="str">
            <v>232211</v>
          </cell>
          <cell r="B1058" t="str">
            <v>A/P UNION DUES-GAS W</v>
          </cell>
        </row>
        <row r="1059">
          <cell r="A1059" t="str">
            <v>232212</v>
          </cell>
          <cell r="B1059" t="str">
            <v>A/P UNION DUES-OFFIC</v>
          </cell>
        </row>
        <row r="1060">
          <cell r="A1060" t="str">
            <v>232213</v>
          </cell>
          <cell r="B1060" t="str">
            <v>A/P NW RESOURCE CR U</v>
          </cell>
        </row>
        <row r="1061">
          <cell r="A1061" t="str">
            <v>232217</v>
          </cell>
          <cell r="B1061" t="str">
            <v>A/P EMP SAVING BOND</v>
          </cell>
        </row>
        <row r="1062">
          <cell r="A1062" t="str">
            <v>232218</v>
          </cell>
          <cell r="B1062" t="str">
            <v>A/P NGPAC</v>
          </cell>
        </row>
        <row r="1063">
          <cell r="A1063" t="str">
            <v>232219</v>
          </cell>
          <cell r="B1063" t="str">
            <v>A/P EMP SAVINGS PLAN</v>
          </cell>
        </row>
        <row r="1064">
          <cell r="A1064" t="str">
            <v>232220</v>
          </cell>
          <cell r="B1064" t="str">
            <v>A/P OREGON FOOD BANK</v>
          </cell>
        </row>
        <row r="1065">
          <cell r="A1065" t="str">
            <v>232221</v>
          </cell>
          <cell r="B1065" t="str">
            <v>A/P UN WAY-GENERAL</v>
          </cell>
        </row>
        <row r="1066">
          <cell r="A1066" t="str">
            <v>232222</v>
          </cell>
          <cell r="B1066" t="str">
            <v>A/P BLACK UNITED FUN</v>
          </cell>
        </row>
        <row r="1067">
          <cell r="A1067" t="str">
            <v>232223</v>
          </cell>
          <cell r="B1067" t="str">
            <v>A/P ENVIRON FUND</v>
          </cell>
        </row>
        <row r="1068">
          <cell r="A1068" t="str">
            <v>232224</v>
          </cell>
          <cell r="B1068" t="str">
            <v>A/P KNIGHT CANCER</v>
          </cell>
        </row>
        <row r="1069">
          <cell r="A1069" t="str">
            <v>232229</v>
          </cell>
          <cell r="B1069" t="str">
            <v>A/P GAS PAC</v>
          </cell>
        </row>
        <row r="1070">
          <cell r="A1070" t="str">
            <v>232230</v>
          </cell>
          <cell r="B1070" t="str">
            <v>A/P PARKING</v>
          </cell>
        </row>
        <row r="1071">
          <cell r="A1071" t="str">
            <v>232232</v>
          </cell>
          <cell r="B1071" t="str">
            <v>A/P EQUAL PAY BAL</v>
          </cell>
        </row>
        <row r="1072">
          <cell r="A1072" t="str">
            <v>232233</v>
          </cell>
          <cell r="B1072" t="str">
            <v>COG LIABILITY</v>
          </cell>
        </row>
        <row r="1073">
          <cell r="A1073" t="str">
            <v>232234</v>
          </cell>
          <cell r="B1073" t="str">
            <v>A/P GAS TRANS PURCHA</v>
          </cell>
        </row>
        <row r="1074">
          <cell r="A1074" t="str">
            <v>232235</v>
          </cell>
          <cell r="B1074" t="str">
            <v>A/P GAS TRANSP IMBAL</v>
          </cell>
        </row>
        <row r="1075">
          <cell r="A1075" t="str">
            <v>232239</v>
          </cell>
          <cell r="B1075" t="str">
            <v>A/P MELODY TEPPOLA</v>
          </cell>
        </row>
        <row r="1076">
          <cell r="A1076" t="str">
            <v>232240</v>
          </cell>
          <cell r="B1076" t="str">
            <v>GAS PAYABLE - TEN</v>
          </cell>
        </row>
        <row r="1077">
          <cell r="A1077" t="str">
            <v>232242</v>
          </cell>
          <cell r="B1077" t="str">
            <v>A/P WORK FOR ART</v>
          </cell>
        </row>
        <row r="1078">
          <cell r="A1078" t="str">
            <v>232249</v>
          </cell>
          <cell r="B1078" t="str">
            <v>A/P EMP SAVINGS PLAN</v>
          </cell>
        </row>
        <row r="1079">
          <cell r="A1079" t="str">
            <v>232250</v>
          </cell>
          <cell r="B1079" t="str">
            <v>A/P YOURCAUSE</v>
          </cell>
        </row>
        <row r="1080">
          <cell r="A1080" t="str">
            <v>232400</v>
          </cell>
          <cell r="B1080" t="str">
            <v>OTHER BONUS LIAB</v>
          </cell>
        </row>
        <row r="1081">
          <cell r="A1081" t="str">
            <v>232450</v>
          </cell>
          <cell r="B1081" t="str">
            <v>A/P LTIP &amp; PERF AWAR</v>
          </cell>
        </row>
        <row r="1082">
          <cell r="A1082" t="str">
            <v>232500</v>
          </cell>
          <cell r="B1082" t="str">
            <v>Safety Gear Enhanc F</v>
          </cell>
        </row>
        <row r="1083">
          <cell r="A1083" t="str">
            <v>232666</v>
          </cell>
          <cell r="B1083" t="str">
            <v>CONVERSION A/P BAL</v>
          </cell>
        </row>
        <row r="1084">
          <cell r="A1084" t="str">
            <v>232999</v>
          </cell>
          <cell r="B1084" t="str">
            <v>RECLASS - CHECK O/D</v>
          </cell>
        </row>
        <row r="1085">
          <cell r="A1085" t="str">
            <v>241001</v>
          </cell>
          <cell r="B1085" t="str">
            <v>TX COL PAY-FED W/H</v>
          </cell>
        </row>
        <row r="1086">
          <cell r="A1086" t="str">
            <v>241002</v>
          </cell>
          <cell r="B1086" t="str">
            <v>TX COL PAY-SOC SEC W</v>
          </cell>
        </row>
        <row r="1087">
          <cell r="A1087" t="str">
            <v>241003</v>
          </cell>
          <cell r="B1087" t="str">
            <v>TX COL PAY-ST W/H</v>
          </cell>
        </row>
        <row r="1088">
          <cell r="A1088" t="str">
            <v>241006</v>
          </cell>
          <cell r="B1088" t="str">
            <v>TX COL PAY-FED W/H P</v>
          </cell>
        </row>
        <row r="1089">
          <cell r="A1089" t="str">
            <v>241007</v>
          </cell>
          <cell r="B1089" t="str">
            <v>TX COL PAY-ST W/H PE</v>
          </cell>
        </row>
        <row r="1090">
          <cell r="A1090" t="str">
            <v>241011</v>
          </cell>
          <cell r="B1090" t="str">
            <v>TX COL PAY-FED W/H</v>
          </cell>
        </row>
        <row r="1091">
          <cell r="A1091" t="str">
            <v>241012</v>
          </cell>
          <cell r="B1091" t="str">
            <v>TX COL PAY-SOC SEC W</v>
          </cell>
        </row>
        <row r="1092">
          <cell r="A1092" t="str">
            <v>241013</v>
          </cell>
          <cell r="B1092" t="str">
            <v>TX COL PAY-ST W/H</v>
          </cell>
        </row>
        <row r="1093">
          <cell r="A1093" t="str">
            <v>241023</v>
          </cell>
          <cell r="B1093" t="str">
            <v>TX COL PAY-CALIF W/H</v>
          </cell>
        </row>
        <row r="1094">
          <cell r="A1094" t="str">
            <v>241030</v>
          </cell>
          <cell r="B1094" t="str">
            <v>TX COL PAY-OR CNG TA</v>
          </cell>
        </row>
        <row r="1095">
          <cell r="A1095" t="str">
            <v>241031</v>
          </cell>
          <cell r="B1095" t="str">
            <v>TX COL PAY-MEDICARE</v>
          </cell>
        </row>
        <row r="1096">
          <cell r="A1096" t="str">
            <v>241041</v>
          </cell>
          <cell r="B1096" t="str">
            <v>TX COL PAY-MEDICARE</v>
          </cell>
        </row>
        <row r="1097">
          <cell r="A1097" t="str">
            <v>500171</v>
          </cell>
          <cell r="B1097" t="str">
            <v>TAXES ACCRUED</v>
          </cell>
        </row>
        <row r="1098">
          <cell r="A1098" t="str">
            <v>236011</v>
          </cell>
          <cell r="B1098" t="str">
            <v>TAX ACC-OPER PROP-OR</v>
          </cell>
        </row>
        <row r="1099">
          <cell r="A1099" t="str">
            <v>236012</v>
          </cell>
          <cell r="B1099" t="str">
            <v>TAX ACC-OPER PROP-WA</v>
          </cell>
        </row>
        <row r="1100">
          <cell r="A1100" t="str">
            <v>236015</v>
          </cell>
          <cell r="B1100" t="str">
            <v>TAX ACC-BUSINESS-WA</v>
          </cell>
        </row>
        <row r="1101">
          <cell r="A1101" t="str">
            <v>236016</v>
          </cell>
          <cell r="B1101" t="str">
            <v>TAX ACC-COMPENSATING</v>
          </cell>
        </row>
        <row r="1102">
          <cell r="A1102" t="str">
            <v>236017</v>
          </cell>
          <cell r="B1102" t="str">
            <v>OR CAT</v>
          </cell>
        </row>
        <row r="1103">
          <cell r="A1103" t="str">
            <v>236018</v>
          </cell>
          <cell r="B1103" t="str">
            <v>TAX ACC-FED-INTEREST</v>
          </cell>
        </row>
        <row r="1104">
          <cell r="A1104" t="str">
            <v>236019</v>
          </cell>
          <cell r="B1104" t="str">
            <v>TAX ACC-ST-INTEREST</v>
          </cell>
        </row>
        <row r="1105">
          <cell r="A1105" t="str">
            <v>236020</v>
          </cell>
          <cell r="B1105" t="str">
            <v>TAX ACC-FED-2010</v>
          </cell>
        </row>
        <row r="1106">
          <cell r="A1106" t="str">
            <v>236021</v>
          </cell>
          <cell r="B1106" t="str">
            <v>TAX ACC-FED-2011</v>
          </cell>
        </row>
        <row r="1107">
          <cell r="A1107" t="str">
            <v>236022</v>
          </cell>
          <cell r="B1107" t="str">
            <v>TAX ACC-FED-2012</v>
          </cell>
        </row>
        <row r="1108">
          <cell r="A1108" t="str">
            <v>236023</v>
          </cell>
          <cell r="B1108" t="str">
            <v>TAX ACC-FED-2013</v>
          </cell>
        </row>
        <row r="1109">
          <cell r="A1109" t="str">
            <v>236024</v>
          </cell>
          <cell r="B1109" t="str">
            <v>TAX ACC-FED-2014</v>
          </cell>
        </row>
        <row r="1110">
          <cell r="A1110" t="str">
            <v>236025</v>
          </cell>
          <cell r="B1110" t="str">
            <v>TAX ACC-FED-2015</v>
          </cell>
        </row>
        <row r="1111">
          <cell r="A1111" t="str">
            <v>236026</v>
          </cell>
          <cell r="B1111" t="str">
            <v>TAX ACC-FED-2016</v>
          </cell>
        </row>
        <row r="1112">
          <cell r="A1112" t="str">
            <v>236027</v>
          </cell>
          <cell r="B1112" t="str">
            <v>TAX ACC-FED-2017</v>
          </cell>
        </row>
        <row r="1113">
          <cell r="A1113" t="str">
            <v>236028</v>
          </cell>
          <cell r="B1113" t="str">
            <v>TAX ACC-FED-2018</v>
          </cell>
        </row>
        <row r="1114">
          <cell r="A1114" t="str">
            <v>236029</v>
          </cell>
          <cell r="B1114" t="str">
            <v>TAX ACC-FED-2019</v>
          </cell>
        </row>
        <row r="1115">
          <cell r="A1115" t="str">
            <v>236030</v>
          </cell>
          <cell r="B1115" t="str">
            <v>TAX ACC-ST-2010</v>
          </cell>
        </row>
        <row r="1116">
          <cell r="A1116" t="str">
            <v>236031</v>
          </cell>
          <cell r="B1116" t="str">
            <v>TAX ACC-ST-2011</v>
          </cell>
        </row>
        <row r="1117">
          <cell r="A1117" t="str">
            <v>236032</v>
          </cell>
          <cell r="B1117" t="str">
            <v>TAX ACC-ST-2012</v>
          </cell>
        </row>
        <row r="1118">
          <cell r="A1118" t="str">
            <v>236033</v>
          </cell>
          <cell r="B1118" t="str">
            <v>TAX ACC-ST-2013</v>
          </cell>
        </row>
        <row r="1119">
          <cell r="A1119" t="str">
            <v>236034</v>
          </cell>
          <cell r="B1119" t="str">
            <v>TAX ACC-ST-2014</v>
          </cell>
        </row>
        <row r="1120">
          <cell r="A1120" t="str">
            <v>236035</v>
          </cell>
          <cell r="B1120" t="str">
            <v>TAX ACC-ST-2015</v>
          </cell>
        </row>
        <row r="1121">
          <cell r="A1121" t="str">
            <v>236036</v>
          </cell>
          <cell r="B1121" t="str">
            <v>TAX ACC-ST-2016</v>
          </cell>
        </row>
        <row r="1122">
          <cell r="A1122" t="str">
            <v>236037</v>
          </cell>
          <cell r="B1122" t="str">
            <v>TAX ACC-ST-2017</v>
          </cell>
        </row>
        <row r="1123">
          <cell r="A1123" t="str">
            <v>236038</v>
          </cell>
          <cell r="B1123" t="str">
            <v>TAX ACC-ST-2018</v>
          </cell>
        </row>
        <row r="1124">
          <cell r="A1124" t="str">
            <v>236039</v>
          </cell>
          <cell r="B1124" t="str">
            <v>TAX ACC-ST-2019</v>
          </cell>
        </row>
        <row r="1125">
          <cell r="A1125" t="str">
            <v>236045</v>
          </cell>
          <cell r="B1125" t="str">
            <v>TAX ACC-FRAN-WA</v>
          </cell>
        </row>
        <row r="1126">
          <cell r="A1126" t="str">
            <v>236046</v>
          </cell>
          <cell r="B1126" t="str">
            <v>TAX ACC-FRAN-UNBLD</v>
          </cell>
        </row>
        <row r="1127">
          <cell r="A1127" t="str">
            <v>236047</v>
          </cell>
          <cell r="B1127" t="str">
            <v>TAX ACC-FRAN-UNB WAR</v>
          </cell>
        </row>
        <row r="1128">
          <cell r="A1128" t="str">
            <v>236049</v>
          </cell>
          <cell r="B1128" t="str">
            <v>TAX ACC-PR DFD 6.2%</v>
          </cell>
        </row>
        <row r="1129">
          <cell r="A1129" t="str">
            <v>236050</v>
          </cell>
          <cell r="B1129" t="str">
            <v>TAX ACC-SO CLAC 98</v>
          </cell>
        </row>
        <row r="1130">
          <cell r="A1130" t="str">
            <v>236051</v>
          </cell>
          <cell r="B1130" t="str">
            <v>TAX ACC-PAYROLL</v>
          </cell>
        </row>
        <row r="1131">
          <cell r="A1131" t="str">
            <v>236052</v>
          </cell>
          <cell r="B1131" t="str">
            <v>TAX ACC-UNEMP-OR</v>
          </cell>
        </row>
        <row r="1132">
          <cell r="A1132" t="str">
            <v>236053</v>
          </cell>
          <cell r="B1132" t="str">
            <v>TAX ACC-UNEMP-WA</v>
          </cell>
        </row>
        <row r="1133">
          <cell r="A1133" t="str">
            <v>236054</v>
          </cell>
          <cell r="B1133" t="str">
            <v>TAX ACC-FED UNEMP</v>
          </cell>
        </row>
        <row r="1134">
          <cell r="A1134" t="str">
            <v>236055</v>
          </cell>
          <cell r="B1134" t="str">
            <v>TAX ACC-FED UNEMP-WA</v>
          </cell>
        </row>
        <row r="1135">
          <cell r="A1135" t="str">
            <v>236056</v>
          </cell>
          <cell r="B1135" t="str">
            <v>TAX ACC-PAYROLL-SOC</v>
          </cell>
        </row>
        <row r="1136">
          <cell r="A1136" t="str">
            <v>236057</v>
          </cell>
          <cell r="B1136" t="str">
            <v>TAX ACC-PAYROLL-TRI-</v>
          </cell>
        </row>
        <row r="1137">
          <cell r="A1137" t="str">
            <v>236058</v>
          </cell>
          <cell r="B1137" t="str">
            <v>TAX ACC-LANE CO TRAN</v>
          </cell>
        </row>
        <row r="1138">
          <cell r="A1138" t="str">
            <v>236059</v>
          </cell>
          <cell r="B1138" t="str">
            <v>TAX ACC-PAYROLL-MEDI</v>
          </cell>
        </row>
        <row r="1139">
          <cell r="A1139" t="str">
            <v>236061</v>
          </cell>
          <cell r="B1139" t="str">
            <v>TAX ACC-CALIF. SUI</v>
          </cell>
        </row>
        <row r="1140">
          <cell r="A1140" t="str">
            <v>236062</v>
          </cell>
          <cell r="B1140" t="str">
            <v>TAX ACC-UNEMP-OR GS</v>
          </cell>
        </row>
        <row r="1141">
          <cell r="A1141" t="str">
            <v>236064</v>
          </cell>
          <cell r="B1141" t="str">
            <v>TAX ACC-FED UNEMP-OR</v>
          </cell>
        </row>
        <row r="1142">
          <cell r="A1142" t="str">
            <v>236066</v>
          </cell>
          <cell r="B1142" t="str">
            <v>TAX ACC-PAYROLL-SOC</v>
          </cell>
        </row>
        <row r="1143">
          <cell r="A1143" t="str">
            <v>236067</v>
          </cell>
          <cell r="B1143" t="str">
            <v>TAX ACC-PAYROLL-TRI-</v>
          </cell>
        </row>
        <row r="1144">
          <cell r="A1144" t="str">
            <v>236069</v>
          </cell>
          <cell r="B1144" t="str">
            <v>TAX ACC-PAYROLL-MEDI</v>
          </cell>
        </row>
        <row r="1145">
          <cell r="A1145" t="str">
            <v>236076</v>
          </cell>
          <cell r="B1145" t="str">
            <v>TAX ACC-PAYROLL SEVE</v>
          </cell>
        </row>
        <row r="1146">
          <cell r="A1146" t="str">
            <v>236078</v>
          </cell>
          <cell r="B1146" t="str">
            <v>TAX ACC BONUS</v>
          </cell>
        </row>
        <row r="1147">
          <cell r="A1147" t="str">
            <v>236082</v>
          </cell>
          <cell r="B1147" t="str">
            <v>TAX ACC-CA-2012</v>
          </cell>
        </row>
        <row r="1148">
          <cell r="A1148" t="str">
            <v>236083</v>
          </cell>
          <cell r="B1148" t="str">
            <v>TAX ACC-CA-2013</v>
          </cell>
        </row>
        <row r="1149">
          <cell r="A1149" t="str">
            <v>236084</v>
          </cell>
          <cell r="B1149" t="str">
            <v>TAX ACC-CA-2014</v>
          </cell>
        </row>
        <row r="1150">
          <cell r="A1150" t="str">
            <v>236085</v>
          </cell>
          <cell r="B1150" t="str">
            <v>TAX ACC-CA-2015</v>
          </cell>
        </row>
        <row r="1151">
          <cell r="A1151" t="str">
            <v>236086</v>
          </cell>
          <cell r="B1151" t="str">
            <v>TAX ACC-CA-2016</v>
          </cell>
        </row>
        <row r="1152">
          <cell r="A1152" t="str">
            <v>236087</v>
          </cell>
          <cell r="B1152" t="str">
            <v>TAX ACC-CA-2017</v>
          </cell>
        </row>
        <row r="1153">
          <cell r="A1153" t="str">
            <v>236088</v>
          </cell>
          <cell r="B1153" t="str">
            <v>TAX ACC-CA-2018</v>
          </cell>
        </row>
        <row r="1154">
          <cell r="A1154" t="str">
            <v>236100</v>
          </cell>
          <cell r="B1154" t="str">
            <v>TAX ACC-MULT CO</v>
          </cell>
        </row>
        <row r="1155">
          <cell r="A1155" t="str">
            <v>236101</v>
          </cell>
          <cell r="B1155" t="str">
            <v>FRAN TAX - PORTLAND</v>
          </cell>
        </row>
        <row r="1156">
          <cell r="A1156" t="str">
            <v>236102</v>
          </cell>
          <cell r="B1156" t="str">
            <v>FRAN TAX - ALBANY</v>
          </cell>
        </row>
        <row r="1157">
          <cell r="A1157" t="str">
            <v>236103</v>
          </cell>
          <cell r="B1157" t="str">
            <v>FRAN TAX - AURORA</v>
          </cell>
        </row>
        <row r="1158">
          <cell r="A1158" t="str">
            <v>236104</v>
          </cell>
          <cell r="B1158" t="str">
            <v>FRAN TAX - CORVALLIS</v>
          </cell>
        </row>
        <row r="1159">
          <cell r="A1159" t="str">
            <v>236105</v>
          </cell>
          <cell r="B1159" t="str">
            <v>FRAN TAX - FAIRVIEW</v>
          </cell>
        </row>
        <row r="1160">
          <cell r="A1160" t="str">
            <v>236106</v>
          </cell>
          <cell r="B1160" t="str">
            <v>FRAN TAX - GERVAIS</v>
          </cell>
        </row>
        <row r="1161">
          <cell r="A1161" t="str">
            <v>236107</v>
          </cell>
          <cell r="B1161" t="str">
            <v>FRAN TAX - HUBBARD</v>
          </cell>
        </row>
        <row r="1162">
          <cell r="A1162" t="str">
            <v>236108</v>
          </cell>
          <cell r="B1162" t="str">
            <v>FRAN TAX - LEBANON</v>
          </cell>
        </row>
        <row r="1163">
          <cell r="A1163" t="str">
            <v>236109</v>
          </cell>
          <cell r="B1163" t="str">
            <v>FRAN TAX - MILWAUKIE</v>
          </cell>
        </row>
        <row r="1164">
          <cell r="A1164" t="str">
            <v>236110</v>
          </cell>
          <cell r="B1164" t="str">
            <v>FRANTAX - MT ANGEL</v>
          </cell>
        </row>
        <row r="1165">
          <cell r="A1165" t="str">
            <v>236111</v>
          </cell>
          <cell r="B1165" t="str">
            <v>FRAN TAX - SALEM</v>
          </cell>
        </row>
        <row r="1166">
          <cell r="A1166" t="str">
            <v>236112</v>
          </cell>
          <cell r="B1166" t="str">
            <v>FRANTAX - SILVERTON</v>
          </cell>
        </row>
        <row r="1167">
          <cell r="A1167" t="str">
            <v>236113</v>
          </cell>
          <cell r="B1167" t="str">
            <v>FRAN TAX - TROUTDALE</v>
          </cell>
        </row>
        <row r="1168">
          <cell r="A1168" t="str">
            <v>236114</v>
          </cell>
          <cell r="B1168" t="str">
            <v>FRAN TAX - WEST LINN</v>
          </cell>
        </row>
        <row r="1169">
          <cell r="A1169" t="str">
            <v>236115</v>
          </cell>
          <cell r="B1169" t="str">
            <v>FRAN TAX - WOODBURN</v>
          </cell>
        </row>
        <row r="1170">
          <cell r="A1170" t="str">
            <v>236117</v>
          </cell>
          <cell r="B1170" t="str">
            <v>FRAN TAX - BEAVERTON</v>
          </cell>
        </row>
        <row r="1171">
          <cell r="A1171" t="str">
            <v>236118</v>
          </cell>
          <cell r="B1171" t="str">
            <v>FRAN TAX - DALLAS</v>
          </cell>
        </row>
        <row r="1172">
          <cell r="A1172" t="str">
            <v>236119</v>
          </cell>
          <cell r="B1172" t="str">
            <v>FRAN TAX - MONMOUTH</v>
          </cell>
        </row>
        <row r="1173">
          <cell r="A1173" t="str">
            <v>236120</v>
          </cell>
          <cell r="B1173" t="str">
            <v>FRAN TAX - INDEPENDE</v>
          </cell>
        </row>
        <row r="1174">
          <cell r="A1174" t="str">
            <v>236121</v>
          </cell>
          <cell r="B1174" t="str">
            <v>FRANTAX - TUALATIN</v>
          </cell>
        </row>
        <row r="1175">
          <cell r="A1175" t="str">
            <v>236122</v>
          </cell>
          <cell r="B1175" t="str">
            <v>FRAN TAX - LAKE OSWE</v>
          </cell>
        </row>
        <row r="1176">
          <cell r="A1176" t="str">
            <v>236123</v>
          </cell>
          <cell r="B1176" t="str">
            <v>FRAN TAX - NEWBERG</v>
          </cell>
        </row>
        <row r="1177">
          <cell r="A1177" t="str">
            <v>236124</v>
          </cell>
          <cell r="B1177" t="str">
            <v>FRAN TAX - SHERWOOD</v>
          </cell>
        </row>
        <row r="1178">
          <cell r="A1178" t="str">
            <v>236125</v>
          </cell>
          <cell r="B1178" t="str">
            <v>FRAN TAX - HILLSBORO</v>
          </cell>
        </row>
        <row r="1179">
          <cell r="A1179" t="str">
            <v>236128</v>
          </cell>
          <cell r="B1179" t="str">
            <v>FRAN TAX - FOREST GR</v>
          </cell>
        </row>
        <row r="1180">
          <cell r="A1180" t="str">
            <v>236129</v>
          </cell>
          <cell r="B1180" t="str">
            <v>FRAN TAX - CORNELIUS</v>
          </cell>
        </row>
        <row r="1181">
          <cell r="A1181" t="str">
            <v>236130</v>
          </cell>
          <cell r="B1181" t="str">
            <v>FRAN TAX - GRESHAM</v>
          </cell>
        </row>
        <row r="1182">
          <cell r="A1182" t="str">
            <v>236131</v>
          </cell>
          <cell r="B1182" t="str">
            <v>FRAN TAX - GLADSTONE</v>
          </cell>
        </row>
        <row r="1183">
          <cell r="A1183" t="str">
            <v>236132</v>
          </cell>
          <cell r="B1183" t="str">
            <v>FRAN TAX - OREGON CI</v>
          </cell>
        </row>
        <row r="1184">
          <cell r="A1184" t="str">
            <v>236133</v>
          </cell>
          <cell r="B1184" t="str">
            <v>FRAN TAX - WOOD VILL</v>
          </cell>
        </row>
        <row r="1185">
          <cell r="A1185" t="str">
            <v>236134</v>
          </cell>
          <cell r="B1185" t="str">
            <v>FRAN TAX - EUGENE</v>
          </cell>
        </row>
        <row r="1186">
          <cell r="A1186" t="str">
            <v>236135</v>
          </cell>
          <cell r="B1186" t="str">
            <v>FRAN TAX - SPRINGFIE</v>
          </cell>
        </row>
        <row r="1187">
          <cell r="A1187" t="str">
            <v>236136</v>
          </cell>
          <cell r="B1187" t="str">
            <v>FRAN TAX - THE DALLE</v>
          </cell>
        </row>
        <row r="1188">
          <cell r="A1188" t="str">
            <v>236137</v>
          </cell>
          <cell r="B1188" t="str">
            <v>FRAN TAX - TURNER</v>
          </cell>
        </row>
        <row r="1189">
          <cell r="A1189" t="str">
            <v>236138</v>
          </cell>
          <cell r="B1189" t="str">
            <v>FRAN TAX - COBURG</v>
          </cell>
        </row>
        <row r="1190">
          <cell r="A1190" t="str">
            <v>236139</v>
          </cell>
          <cell r="B1190" t="str">
            <v>FRAN TAX - ST HELENS</v>
          </cell>
        </row>
        <row r="1191">
          <cell r="A1191" t="str">
            <v>236140</v>
          </cell>
          <cell r="B1191" t="str">
            <v>FRANTAX - SCAPPOOSE</v>
          </cell>
        </row>
        <row r="1192">
          <cell r="A1192" t="str">
            <v>236141</v>
          </cell>
          <cell r="B1192" t="str">
            <v>FRAN TAX - TIGARD</v>
          </cell>
        </row>
        <row r="1193">
          <cell r="A1193" t="str">
            <v>236142</v>
          </cell>
          <cell r="B1193" t="str">
            <v>FRAN TAX - SWEET HOM</v>
          </cell>
        </row>
        <row r="1194">
          <cell r="A1194" t="str">
            <v>236145</v>
          </cell>
          <cell r="B1194" t="str">
            <v>FRAN TAX - HOOD RIVE</v>
          </cell>
        </row>
        <row r="1195">
          <cell r="A1195" t="str">
            <v>236146</v>
          </cell>
          <cell r="B1195" t="str">
            <v>FRANTAX - STAYTON</v>
          </cell>
        </row>
        <row r="1196">
          <cell r="A1196" t="str">
            <v>236147</v>
          </cell>
          <cell r="B1196" t="str">
            <v>FRANTAX - AUMSVILLE</v>
          </cell>
        </row>
        <row r="1197">
          <cell r="A1197" t="str">
            <v>236148</v>
          </cell>
          <cell r="B1197" t="str">
            <v>FRANTAX - LYONS</v>
          </cell>
        </row>
        <row r="1198">
          <cell r="A1198" t="str">
            <v>236149</v>
          </cell>
          <cell r="B1198" t="str">
            <v>FRANTAX - MILL CITY</v>
          </cell>
        </row>
        <row r="1199">
          <cell r="A1199" t="str">
            <v>236152</v>
          </cell>
          <cell r="B1199" t="str">
            <v>FRAN TAX - JUNCTION</v>
          </cell>
        </row>
        <row r="1200">
          <cell r="A1200" t="str">
            <v>236153</v>
          </cell>
          <cell r="B1200" t="str">
            <v>FRAN TAX - COTTAGE G</v>
          </cell>
        </row>
        <row r="1201">
          <cell r="A1201" t="str">
            <v>236154</v>
          </cell>
          <cell r="B1201" t="str">
            <v>FRAN TAX - CRESWELL</v>
          </cell>
        </row>
        <row r="1202">
          <cell r="A1202" t="str">
            <v>236155</v>
          </cell>
          <cell r="B1202" t="str">
            <v>FRAN TAX - COLUMBIA</v>
          </cell>
        </row>
        <row r="1203">
          <cell r="A1203" t="str">
            <v>236156</v>
          </cell>
          <cell r="B1203" t="str">
            <v>FRANTAX - PHILOMATH</v>
          </cell>
        </row>
        <row r="1204">
          <cell r="A1204" t="str">
            <v>236158</v>
          </cell>
          <cell r="B1204" t="str">
            <v>FRAN TAX - DONALD</v>
          </cell>
        </row>
        <row r="1205">
          <cell r="A1205" t="str">
            <v>236159</v>
          </cell>
          <cell r="B1205" t="str">
            <v>FRAN TAX - MCMINNVIL</v>
          </cell>
        </row>
        <row r="1206">
          <cell r="A1206" t="str">
            <v>236160</v>
          </cell>
          <cell r="B1206" t="str">
            <v>FRAN TAX - AMITY</v>
          </cell>
        </row>
        <row r="1207">
          <cell r="A1207" t="str">
            <v>236161</v>
          </cell>
          <cell r="B1207" t="str">
            <v>FRAN TAX - HALSEY</v>
          </cell>
        </row>
        <row r="1208">
          <cell r="A1208" t="str">
            <v>236162</v>
          </cell>
          <cell r="B1208" t="str">
            <v>FRAN TAX - HARRISBUR</v>
          </cell>
        </row>
        <row r="1209">
          <cell r="A1209" t="str">
            <v>236163</v>
          </cell>
          <cell r="B1209" t="str">
            <v>FRAN TAX - BROWNSVIL</v>
          </cell>
        </row>
        <row r="1210">
          <cell r="A1210" t="str">
            <v>236165</v>
          </cell>
          <cell r="B1210" t="str">
            <v>FRAN TAX - NORTH PLA</v>
          </cell>
        </row>
        <row r="1211">
          <cell r="A1211" t="str">
            <v>236166</v>
          </cell>
          <cell r="B1211" t="str">
            <v>FRAN TAX - ASTORIA</v>
          </cell>
        </row>
        <row r="1212">
          <cell r="A1212" t="str">
            <v>236167</v>
          </cell>
          <cell r="B1212" t="str">
            <v>FRAN TAX - CLATSKANI</v>
          </cell>
        </row>
        <row r="1213">
          <cell r="A1213" t="str">
            <v>236168</v>
          </cell>
          <cell r="B1213" t="str">
            <v>FRAN TAX - JEFFERSON</v>
          </cell>
        </row>
        <row r="1214">
          <cell r="A1214" t="str">
            <v>236169</v>
          </cell>
          <cell r="B1214" t="str">
            <v>FRAN TAX - SCIO</v>
          </cell>
        </row>
        <row r="1215">
          <cell r="A1215" t="str">
            <v>236170</v>
          </cell>
          <cell r="B1215" t="str">
            <v>FRAN TAX - SUBLIMITY</v>
          </cell>
        </row>
        <row r="1216">
          <cell r="A1216" t="str">
            <v>236171</v>
          </cell>
          <cell r="B1216" t="str">
            <v>FRAN TAX - MOLALLA</v>
          </cell>
        </row>
        <row r="1217">
          <cell r="A1217" t="str">
            <v>236172</v>
          </cell>
          <cell r="B1217" t="str">
            <v>FRAN TAX - BARLOW</v>
          </cell>
        </row>
        <row r="1218">
          <cell r="A1218" t="str">
            <v>236173</v>
          </cell>
          <cell r="B1218" t="str">
            <v>FRAN TAX - WILLAMINA</v>
          </cell>
        </row>
        <row r="1219">
          <cell r="A1219" t="str">
            <v>236174</v>
          </cell>
          <cell r="B1219" t="str">
            <v>FRAN TAX - WATERLOO</v>
          </cell>
        </row>
        <row r="1220">
          <cell r="A1220" t="str">
            <v>236175</v>
          </cell>
          <cell r="B1220" t="str">
            <v>FRAN TAX - SODAVILLE</v>
          </cell>
        </row>
        <row r="1221">
          <cell r="A1221" t="str">
            <v>236176</v>
          </cell>
          <cell r="B1221" t="str">
            <v>FRAN TAX - RAINIER</v>
          </cell>
        </row>
        <row r="1222">
          <cell r="A1222" t="str">
            <v>236177</v>
          </cell>
          <cell r="B1222" t="str">
            <v>FRAN TAX - GEARHART</v>
          </cell>
        </row>
        <row r="1223">
          <cell r="A1223" t="str">
            <v>236179</v>
          </cell>
          <cell r="B1223" t="str">
            <v>FRAN TAX - WARRENTON</v>
          </cell>
        </row>
        <row r="1224">
          <cell r="A1224" t="str">
            <v>236180</v>
          </cell>
          <cell r="B1224" t="str">
            <v>FRAN TAX - SEASIDE</v>
          </cell>
        </row>
        <row r="1225">
          <cell r="A1225" t="str">
            <v>236181</v>
          </cell>
          <cell r="B1225" t="str">
            <v>FRAN TAX - SHERIDAN</v>
          </cell>
        </row>
        <row r="1226">
          <cell r="A1226" t="str">
            <v>236182</v>
          </cell>
          <cell r="B1226" t="str">
            <v>FRAN TAX - TOLEDO</v>
          </cell>
        </row>
        <row r="1227">
          <cell r="A1227" t="str">
            <v>236183</v>
          </cell>
          <cell r="B1227" t="str">
            <v>FRAN TAX - NEWPORT</v>
          </cell>
        </row>
        <row r="1228">
          <cell r="A1228" t="str">
            <v>236184</v>
          </cell>
          <cell r="B1228" t="str">
            <v>FRAN TAX - BANKS</v>
          </cell>
        </row>
        <row r="1229">
          <cell r="A1229" t="str">
            <v>236185</v>
          </cell>
          <cell r="B1229" t="str">
            <v>FRAN TAX - LINCOLN C</v>
          </cell>
        </row>
        <row r="1230">
          <cell r="A1230" t="str">
            <v>236186</v>
          </cell>
          <cell r="B1230" t="str">
            <v>FRAN TAX - SILETZ</v>
          </cell>
        </row>
        <row r="1231">
          <cell r="A1231" t="str">
            <v>236187</v>
          </cell>
          <cell r="B1231" t="str">
            <v>FRAN TAX - SANDY</v>
          </cell>
        </row>
        <row r="1232">
          <cell r="A1232" t="str">
            <v>236189</v>
          </cell>
          <cell r="B1232" t="str">
            <v>FRAN TAX - CANBY</v>
          </cell>
        </row>
        <row r="1233">
          <cell r="A1233" t="str">
            <v>236190</v>
          </cell>
          <cell r="B1233" t="str">
            <v>FRAN TAX - KING CITY</v>
          </cell>
        </row>
        <row r="1234">
          <cell r="A1234" t="str">
            <v>236191</v>
          </cell>
          <cell r="B1234" t="str">
            <v>FRAN TAX - HAPPY VAL</v>
          </cell>
        </row>
        <row r="1235">
          <cell r="A1235" t="str">
            <v>236192</v>
          </cell>
          <cell r="B1235" t="str">
            <v>FRAN TAX - DURHAM</v>
          </cell>
        </row>
        <row r="1236">
          <cell r="A1236" t="str">
            <v>236193</v>
          </cell>
          <cell r="B1236" t="str">
            <v>FRAN TAX - DUNDEE</v>
          </cell>
        </row>
        <row r="1237">
          <cell r="A1237" t="str">
            <v>236194</v>
          </cell>
          <cell r="B1237" t="str">
            <v>FRAN TAX - MAYWOOD P</v>
          </cell>
        </row>
        <row r="1238">
          <cell r="A1238" t="str">
            <v>236195</v>
          </cell>
          <cell r="B1238" t="str">
            <v>FRAN TAX - WILSONVIL</v>
          </cell>
        </row>
        <row r="1239">
          <cell r="A1239" t="str">
            <v>236196</v>
          </cell>
          <cell r="B1239" t="str">
            <v>FRAN TAX - JOHNSON C</v>
          </cell>
        </row>
        <row r="1240">
          <cell r="A1240" t="str">
            <v>236197</v>
          </cell>
          <cell r="B1240" t="str">
            <v>FRAN TAX - RIVERGROV</v>
          </cell>
        </row>
        <row r="1241">
          <cell r="A1241" t="str">
            <v>236198</v>
          </cell>
          <cell r="B1241" t="str">
            <v>FRAN TAX - TANGENT</v>
          </cell>
        </row>
        <row r="1242">
          <cell r="A1242" t="str">
            <v>236199</v>
          </cell>
          <cell r="B1242" t="str">
            <v>FRAN TAX - DEPOE BAY</v>
          </cell>
        </row>
        <row r="1243">
          <cell r="A1243" t="str">
            <v>236200</v>
          </cell>
          <cell r="B1243" t="str">
            <v>FRAN TAX - MILLERSBU</v>
          </cell>
        </row>
        <row r="1244">
          <cell r="A1244" t="str">
            <v>236213</v>
          </cell>
          <cell r="B1244" t="str">
            <v>FRAN TAX - ADAIR VIL</v>
          </cell>
        </row>
        <row r="1245">
          <cell r="A1245" t="str">
            <v>236214</v>
          </cell>
          <cell r="B1245" t="str">
            <v>FRAN TAX - KEIZER</v>
          </cell>
        </row>
        <row r="1246">
          <cell r="A1246" t="str">
            <v>236215</v>
          </cell>
          <cell r="B1246" t="str">
            <v>FRAN TAX - LAFAYETTE</v>
          </cell>
        </row>
        <row r="1247">
          <cell r="A1247" t="str">
            <v>236217</v>
          </cell>
          <cell r="B1247" t="str">
            <v>FRAN TAX - CANNON BE</v>
          </cell>
        </row>
        <row r="1248">
          <cell r="A1248" t="str">
            <v>236218</v>
          </cell>
          <cell r="B1248" t="str">
            <v>FRAN TAX - VERNONIA</v>
          </cell>
        </row>
        <row r="1249">
          <cell r="A1249" t="str">
            <v>236225</v>
          </cell>
          <cell r="B1249" t="str">
            <v>FRAN TAX - COOS BAY</v>
          </cell>
        </row>
        <row r="1250">
          <cell r="A1250" t="str">
            <v>236226</v>
          </cell>
          <cell r="B1250" t="str">
            <v>FRAN TAX - NORTH BEN</v>
          </cell>
        </row>
        <row r="1251">
          <cell r="A1251" t="str">
            <v>236229</v>
          </cell>
          <cell r="B1251" t="str">
            <v>FRAN TAX - MYRTLE PO</v>
          </cell>
        </row>
        <row r="1252">
          <cell r="A1252" t="str">
            <v>236230</v>
          </cell>
          <cell r="B1252" t="str">
            <v>FRAN TAX - COQUILLE</v>
          </cell>
        </row>
        <row r="1253">
          <cell r="A1253" t="str">
            <v>236232</v>
          </cell>
          <cell r="B1253" t="str">
            <v>FRAN TAX - DAMASCUS</v>
          </cell>
        </row>
        <row r="1254">
          <cell r="A1254" t="str">
            <v>236995</v>
          </cell>
          <cell r="B1254" t="str">
            <v>WASH EXCISE TAX PYMN</v>
          </cell>
        </row>
        <row r="1255">
          <cell r="A1255" t="str">
            <v>236998</v>
          </cell>
          <cell r="B1255" t="str">
            <v>INCOME TAX RECLASS</v>
          </cell>
        </row>
        <row r="1256">
          <cell r="A1256" t="str">
            <v>236999</v>
          </cell>
          <cell r="B1256" t="str">
            <v>FRANCHISE TAX - WA</v>
          </cell>
        </row>
        <row r="1257">
          <cell r="A1257" t="str">
            <v>500172</v>
          </cell>
          <cell r="B1257" t="str">
            <v>INTEREST ACCRUED</v>
          </cell>
        </row>
        <row r="1258">
          <cell r="A1258" t="str">
            <v>237026</v>
          </cell>
          <cell r="B1258" t="str">
            <v>INT ACC-9.05% BND-20</v>
          </cell>
        </row>
        <row r="1259">
          <cell r="A1259" t="str">
            <v>237032</v>
          </cell>
          <cell r="B1259" t="str">
            <v>INT ACC-COMMIT COMMI</v>
          </cell>
        </row>
        <row r="1260">
          <cell r="A1260" t="str">
            <v>237067</v>
          </cell>
          <cell r="B1260" t="str">
            <v>INT ACC-6.5% NOTES-2</v>
          </cell>
        </row>
        <row r="1261">
          <cell r="A1261" t="str">
            <v>237072</v>
          </cell>
          <cell r="B1261" t="str">
            <v>INT ACC-8.26% NOTES</v>
          </cell>
        </row>
        <row r="1262">
          <cell r="A1262" t="str">
            <v>237073</v>
          </cell>
          <cell r="B1262" t="str">
            <v>INT ACC-8.31% NOTES</v>
          </cell>
        </row>
        <row r="1263">
          <cell r="A1263" t="str">
            <v>237074</v>
          </cell>
          <cell r="B1263" t="str">
            <v>INT ACC-6.52% NOTES</v>
          </cell>
        </row>
        <row r="1264">
          <cell r="A1264" t="str">
            <v>237075</v>
          </cell>
          <cell r="B1264" t="str">
            <v>INT ACC-7.05% NOTE</v>
          </cell>
        </row>
        <row r="1265">
          <cell r="A1265" t="str">
            <v>237076</v>
          </cell>
          <cell r="B1265" t="str">
            <v>INT ACC-7.00% NOTE</v>
          </cell>
        </row>
        <row r="1266">
          <cell r="A1266" t="str">
            <v>237078</v>
          </cell>
          <cell r="B1266" t="str">
            <v>INT ACC-7.00% NOTE</v>
          </cell>
        </row>
        <row r="1267">
          <cell r="A1267" t="str">
            <v>237079</v>
          </cell>
          <cell r="B1267" t="str">
            <v>INT ACC-6.65% NOTE</v>
          </cell>
        </row>
        <row r="1268">
          <cell r="A1268" t="str">
            <v>237080</v>
          </cell>
          <cell r="B1268" t="str">
            <v>INT ACC-6.60% NOTE</v>
          </cell>
        </row>
        <row r="1269">
          <cell r="A1269" t="str">
            <v>237081</v>
          </cell>
          <cell r="B1269" t="str">
            <v>INT ACC-6.65% NOTE</v>
          </cell>
        </row>
        <row r="1270">
          <cell r="A1270" t="str">
            <v>237085</v>
          </cell>
          <cell r="B1270" t="str">
            <v>INT ACC-7.63% NOTE</v>
          </cell>
        </row>
        <row r="1271">
          <cell r="A1271" t="str">
            <v>237086</v>
          </cell>
          <cell r="B1271" t="str">
            <v>INT ACC-7.74% NOTE</v>
          </cell>
        </row>
        <row r="1272">
          <cell r="A1272" t="str">
            <v>237087</v>
          </cell>
          <cell r="B1272" t="str">
            <v>INT ACC-7.85% NOTE</v>
          </cell>
        </row>
        <row r="1273">
          <cell r="A1273" t="str">
            <v>237088</v>
          </cell>
          <cell r="B1273" t="str">
            <v>INT ACC-7.72% NOTE</v>
          </cell>
        </row>
        <row r="1274">
          <cell r="A1274" t="str">
            <v>237089</v>
          </cell>
          <cell r="B1274" t="str">
            <v>INT ACC-7.45% NOTE</v>
          </cell>
        </row>
        <row r="1275">
          <cell r="A1275" t="str">
            <v>237091</v>
          </cell>
          <cell r="B1275" t="str">
            <v>INT ACC-6.665% NOTE</v>
          </cell>
        </row>
        <row r="1276">
          <cell r="A1276" t="str">
            <v>237093</v>
          </cell>
          <cell r="B1276" t="str">
            <v>INT ACC-7.13% NOTE</v>
          </cell>
        </row>
        <row r="1277">
          <cell r="A1277" t="str">
            <v>237094</v>
          </cell>
          <cell r="B1277" t="str">
            <v>INT ACC-5.82% NOTE</v>
          </cell>
        </row>
        <row r="1278">
          <cell r="A1278" t="str">
            <v>237095</v>
          </cell>
          <cell r="B1278" t="str">
            <v xml:space="preserve"> INT ACC-5.66% NOTE</v>
          </cell>
        </row>
        <row r="1279">
          <cell r="A1279" t="str">
            <v>237097</v>
          </cell>
          <cell r="B1279" t="str">
            <v>INT ACC-5.62% NOTE</v>
          </cell>
        </row>
        <row r="1280">
          <cell r="A1280" t="str">
            <v>237098</v>
          </cell>
          <cell r="B1280" t="str">
            <v>INT ACC-4.1% NOTE</v>
          </cell>
        </row>
        <row r="1281">
          <cell r="A1281" t="str">
            <v>237099</v>
          </cell>
          <cell r="B1281" t="str">
            <v>INT ACC-4.7% NOTE</v>
          </cell>
        </row>
        <row r="1282">
          <cell r="A1282" t="str">
            <v>237100</v>
          </cell>
          <cell r="B1282" t="str">
            <v>INT ACC-5.25% NOTE</v>
          </cell>
        </row>
        <row r="1283">
          <cell r="A1283" t="str">
            <v>237101</v>
          </cell>
          <cell r="B1283" t="str">
            <v>INT ACC-5.15% NOTE</v>
          </cell>
        </row>
        <row r="1284">
          <cell r="A1284" t="str">
            <v>237102</v>
          </cell>
          <cell r="B1284" t="str">
            <v>INT ACC-5.37%, 2020</v>
          </cell>
        </row>
        <row r="1285">
          <cell r="A1285" t="str">
            <v>237103</v>
          </cell>
          <cell r="B1285" t="str">
            <v>INT ACC-3.95%, 2014</v>
          </cell>
        </row>
        <row r="1286">
          <cell r="A1286" t="str">
            <v>237104</v>
          </cell>
          <cell r="B1286" t="str">
            <v>INT ACC-3.176%, 2021</v>
          </cell>
        </row>
        <row r="1287">
          <cell r="A1287" t="str">
            <v>237105</v>
          </cell>
          <cell r="B1287" t="str">
            <v>INT ACC-4.00%, 2042</v>
          </cell>
        </row>
        <row r="1288">
          <cell r="A1288" t="str">
            <v>237106</v>
          </cell>
          <cell r="B1288" t="str">
            <v>INT ACC-3.542%, 2023</v>
          </cell>
        </row>
        <row r="1289">
          <cell r="A1289" t="str">
            <v>237107</v>
          </cell>
          <cell r="B1289" t="str">
            <v>INT ACC-1.545%, 2018</v>
          </cell>
        </row>
        <row r="1290">
          <cell r="A1290" t="str">
            <v>237108</v>
          </cell>
          <cell r="B1290" t="str">
            <v>INT ACC-3.211%, 2026</v>
          </cell>
        </row>
        <row r="1291">
          <cell r="A1291" t="str">
            <v>237109</v>
          </cell>
          <cell r="B1291" t="str">
            <v>INT ACC-4.136%, 2046</v>
          </cell>
        </row>
        <row r="1292">
          <cell r="A1292" t="str">
            <v>237110</v>
          </cell>
          <cell r="B1292" t="str">
            <v>INT ACC-2.822%, 2027</v>
          </cell>
        </row>
        <row r="1293">
          <cell r="A1293" t="str">
            <v>237112</v>
          </cell>
          <cell r="B1293" t="str">
            <v>INT ACC-3.685%, 2047</v>
          </cell>
        </row>
        <row r="1294">
          <cell r="A1294" t="str">
            <v>237113</v>
          </cell>
          <cell r="B1294" t="str">
            <v>INT ACC-4.11%, 2048</v>
          </cell>
        </row>
        <row r="1295">
          <cell r="A1295" t="str">
            <v>237114</v>
          </cell>
          <cell r="B1295" t="str">
            <v>INT ACC- 3.86%, 2049</v>
          </cell>
        </row>
        <row r="1296">
          <cell r="A1296" t="str">
            <v>237115</v>
          </cell>
          <cell r="B1296" t="str">
            <v>INT ACC- 3.14%, 2029</v>
          </cell>
        </row>
        <row r="1297">
          <cell r="A1297" t="str">
            <v>237116</v>
          </cell>
          <cell r="B1297" t="str">
            <v>INT ACC- X.XX%, 20XX</v>
          </cell>
        </row>
        <row r="1298">
          <cell r="A1298" t="str">
            <v>237401</v>
          </cell>
          <cell r="B1298" t="str">
            <v>ACCRUED INT PAY</v>
          </cell>
        </row>
        <row r="1299">
          <cell r="A1299" t="str">
            <v>237402</v>
          </cell>
          <cell r="B1299" t="str">
            <v>ACCRUED INT PAY BI L</v>
          </cell>
        </row>
        <row r="1300">
          <cell r="A1300" t="str">
            <v>500173</v>
          </cell>
          <cell r="B1300" t="str">
            <v>REG LIABILITIES - CU</v>
          </cell>
        </row>
        <row r="1301">
          <cell r="A1301" t="str">
            <v>500199</v>
          </cell>
          <cell r="B1301" t="str">
            <v>REG LIAB - ST - OTHE</v>
          </cell>
        </row>
        <row r="1302">
          <cell r="A1302" t="str">
            <v>254000</v>
          </cell>
          <cell r="B1302" t="str">
            <v>LIABILITY CONS RECL</v>
          </cell>
        </row>
        <row r="1303">
          <cell r="A1303" t="str">
            <v>254200</v>
          </cell>
          <cell r="B1303" t="str">
            <v>Tax - EDIT -Plant ST</v>
          </cell>
        </row>
        <row r="1304">
          <cell r="A1304" t="str">
            <v>254201</v>
          </cell>
          <cell r="B1304" t="str">
            <v>REG LIAB-TAX-EDIT-PL</v>
          </cell>
        </row>
        <row r="1305">
          <cell r="A1305" t="str">
            <v>254202</v>
          </cell>
          <cell r="B1305" t="str">
            <v>REG LIAB-TAX-EDIT-GR</v>
          </cell>
        </row>
        <row r="1306">
          <cell r="A1306" t="str">
            <v>254205</v>
          </cell>
          <cell r="B1306" t="str">
            <v>Tax - EDIT -Other ST</v>
          </cell>
        </row>
        <row r="1307">
          <cell r="A1307" t="str">
            <v>254210</v>
          </cell>
          <cell r="B1307" t="str">
            <v>Tax -EDIT-Gas Res ST</v>
          </cell>
        </row>
        <row r="1308">
          <cell r="A1308" t="str">
            <v>254301</v>
          </cell>
          <cell r="B1308" t="str">
            <v>STOR MARGIN SHARE-OR</v>
          </cell>
        </row>
        <row r="1309">
          <cell r="A1309" t="str">
            <v>254302</v>
          </cell>
          <cell r="B1309" t="str">
            <v>STOR MARGIN SHARE-WA</v>
          </cell>
        </row>
        <row r="1310">
          <cell r="A1310" t="str">
            <v>254303</v>
          </cell>
          <cell r="B1310" t="str">
            <v>EARNINGS TEST ADJUST</v>
          </cell>
        </row>
        <row r="1311">
          <cell r="A1311" t="str">
            <v>254304</v>
          </cell>
          <cell r="B1311" t="str">
            <v>UNREALIZED OPTIMIZAT</v>
          </cell>
        </row>
        <row r="1312">
          <cell r="A1312" t="str">
            <v>254305</v>
          </cell>
          <cell r="B1312" t="str">
            <v>PROP GAIN REFUND-OR</v>
          </cell>
        </row>
        <row r="1313">
          <cell r="A1313" t="str">
            <v>254307</v>
          </cell>
          <cell r="B1313" t="str">
            <v>PROP GAIN REFUND-WA</v>
          </cell>
        </row>
        <row r="1314">
          <cell r="A1314" t="str">
            <v>254308</v>
          </cell>
          <cell r="B1314" t="str">
            <v>Reg. Liab - SIP COS</v>
          </cell>
        </row>
        <row r="1315">
          <cell r="A1315" t="str">
            <v>254309</v>
          </cell>
          <cell r="B1315" t="str">
            <v>SIP Cost Amort</v>
          </cell>
        </row>
        <row r="1316">
          <cell r="A1316" t="str">
            <v>254310</v>
          </cell>
          <cell r="B1316" t="str">
            <v>OR REV REQ TRUE-UP</v>
          </cell>
        </row>
        <row r="1317">
          <cell r="A1317" t="str">
            <v>254315</v>
          </cell>
          <cell r="B1317" t="str">
            <v>PROP SALE REFUNDS-OR</v>
          </cell>
        </row>
        <row r="1318">
          <cell r="A1318" t="str">
            <v>254317</v>
          </cell>
          <cell r="B1318" t="str">
            <v>PROP SALE REFUNDS-WA</v>
          </cell>
        </row>
        <row r="1319">
          <cell r="A1319" t="str">
            <v>254318</v>
          </cell>
          <cell r="B1319" t="str">
            <v>SALE OF OPS LHI-DEFE</v>
          </cell>
        </row>
        <row r="1320">
          <cell r="A1320" t="str">
            <v>254400</v>
          </cell>
          <cell r="B1320" t="str">
            <v>N. MIST ST DEF GAIN</v>
          </cell>
        </row>
        <row r="1321">
          <cell r="A1321" t="str">
            <v>500177</v>
          </cell>
          <cell r="B1321" t="str">
            <v>REG LIAB. - FV OF DE</v>
          </cell>
        </row>
        <row r="1322">
          <cell r="A1322" t="str">
            <v>254640</v>
          </cell>
          <cell r="B1322" t="str">
            <v>FAS 133 ST REG GNS</v>
          </cell>
        </row>
        <row r="1323">
          <cell r="A1323" t="str">
            <v>254643</v>
          </cell>
          <cell r="B1323" t="str">
            <v>ST REG INT RATE LOSS</v>
          </cell>
        </row>
        <row r="1324">
          <cell r="A1324" t="str">
            <v>254645</v>
          </cell>
          <cell r="B1324" t="str">
            <v>FAS 133 ST REG GNS</v>
          </cell>
        </row>
        <row r="1325">
          <cell r="A1325" t="str">
            <v>254647</v>
          </cell>
          <cell r="B1325" t="str">
            <v>PHY OPT ST GAINS REG</v>
          </cell>
        </row>
        <row r="1326">
          <cell r="A1326" t="str">
            <v>500174</v>
          </cell>
          <cell r="B1326" t="str">
            <v>FV OF DERIVATIVES -</v>
          </cell>
        </row>
        <row r="1327">
          <cell r="A1327" t="str">
            <v>196640</v>
          </cell>
          <cell r="B1327" t="str">
            <v>FAS133 S.T. REG GNS</v>
          </cell>
        </row>
        <row r="1328">
          <cell r="A1328" t="str">
            <v>196645</v>
          </cell>
          <cell r="B1328" t="str">
            <v>FAS133 S.T. REG GNS</v>
          </cell>
        </row>
        <row r="1329">
          <cell r="A1329" t="str">
            <v>196647</v>
          </cell>
          <cell r="B1329" t="str">
            <v>PHY OPT ST GAINS REG</v>
          </cell>
        </row>
        <row r="1330">
          <cell r="A1330" t="str">
            <v>262640</v>
          </cell>
          <cell r="B1330" t="str">
            <v>FAS133 S.T.  LOSS SW</v>
          </cell>
        </row>
        <row r="1331">
          <cell r="A1331" t="str">
            <v>262645</v>
          </cell>
          <cell r="B1331" t="str">
            <v>FAS133 S.T. LOSS PHY</v>
          </cell>
        </row>
        <row r="1332">
          <cell r="A1332" t="str">
            <v>262647</v>
          </cell>
          <cell r="B1332" t="str">
            <v>PHY OPTIONS ST LOSS</v>
          </cell>
        </row>
        <row r="1333">
          <cell r="A1333" t="str">
            <v>262648</v>
          </cell>
          <cell r="B1333" t="str">
            <v>PHY OPT ST LOSSES</v>
          </cell>
        </row>
        <row r="1334">
          <cell r="A1334" t="str">
            <v>500175</v>
          </cell>
          <cell r="B1334" t="str">
            <v>DIVIDENDS DECLARED</v>
          </cell>
        </row>
        <row r="1335">
          <cell r="A1335" t="str">
            <v>238000</v>
          </cell>
          <cell r="B1335" t="str">
            <v>DIVIDENDS DECLARED</v>
          </cell>
        </row>
        <row r="1336">
          <cell r="A1336" t="str">
            <v>500176</v>
          </cell>
          <cell r="B1336" t="str">
            <v>OTHER CURRENT &amp; ACCR</v>
          </cell>
        </row>
        <row r="1337">
          <cell r="A1337" t="str">
            <v>500178</v>
          </cell>
          <cell r="B1337" t="str">
            <v>CUSTOMERS' DEPOSITS</v>
          </cell>
        </row>
        <row r="1338">
          <cell r="A1338" t="str">
            <v>235000</v>
          </cell>
          <cell r="B1338" t="str">
            <v>CUSTOMER DEPOSITS</v>
          </cell>
        </row>
        <row r="1339">
          <cell r="A1339" t="str">
            <v>235001</v>
          </cell>
          <cell r="B1339" t="str">
            <v>UNPAID DEPOSIT INT</v>
          </cell>
        </row>
        <row r="1340">
          <cell r="A1340" t="str">
            <v>235005</v>
          </cell>
          <cell r="B1340" t="str">
            <v>APPLIED INITIAL DEPO</v>
          </cell>
        </row>
        <row r="1341">
          <cell r="A1341" t="str">
            <v>235013</v>
          </cell>
          <cell r="B1341" t="str">
            <v>RETENTION - GENERAL</v>
          </cell>
        </row>
        <row r="1342">
          <cell r="A1342" t="str">
            <v>252040</v>
          </cell>
          <cell r="B1342" t="str">
            <v>CUST PREPAY-EDF TRAD</v>
          </cell>
        </row>
        <row r="1343">
          <cell r="A1343" t="str">
            <v>500179</v>
          </cell>
          <cell r="B1343" t="str">
            <v>FRANCHISE TAXES - CU</v>
          </cell>
        </row>
        <row r="1344">
          <cell r="A1344" t="str">
            <v>241101</v>
          </cell>
          <cell r="B1344" t="str">
            <v>FRAN TAX - PORTLAND</v>
          </cell>
        </row>
        <row r="1345">
          <cell r="A1345" t="str">
            <v>241102</v>
          </cell>
          <cell r="B1345" t="str">
            <v>FRAN TAX - ALBANY</v>
          </cell>
        </row>
        <row r="1346">
          <cell r="A1346" t="str">
            <v>241103</v>
          </cell>
          <cell r="B1346" t="str">
            <v>FRAN TAX - AURORA</v>
          </cell>
        </row>
        <row r="1347">
          <cell r="A1347" t="str">
            <v>241104</v>
          </cell>
          <cell r="B1347" t="str">
            <v>FRAN TAX - CORVALLIS</v>
          </cell>
        </row>
        <row r="1348">
          <cell r="A1348" t="str">
            <v>241105</v>
          </cell>
          <cell r="B1348" t="str">
            <v>FRAN TAX - FAIRVIEW</v>
          </cell>
        </row>
        <row r="1349">
          <cell r="A1349" t="str">
            <v>241107</v>
          </cell>
          <cell r="B1349" t="str">
            <v>FRAN TAX - HUBBARD</v>
          </cell>
        </row>
        <row r="1350">
          <cell r="A1350" t="str">
            <v>241108</v>
          </cell>
          <cell r="B1350" t="str">
            <v>FRAN TAX - LEBANON</v>
          </cell>
        </row>
        <row r="1351">
          <cell r="A1351" t="str">
            <v>241109</v>
          </cell>
          <cell r="B1351" t="str">
            <v>FRAN TAX - MILWAUKIE</v>
          </cell>
        </row>
        <row r="1352">
          <cell r="A1352" t="str">
            <v>241110</v>
          </cell>
          <cell r="B1352" t="str">
            <v>FRAN TAX - MT ANGEL</v>
          </cell>
        </row>
        <row r="1353">
          <cell r="A1353" t="str">
            <v>241111</v>
          </cell>
          <cell r="B1353" t="str">
            <v>FRAN TAX - SALEM</v>
          </cell>
        </row>
        <row r="1354">
          <cell r="A1354" t="str">
            <v>241112</v>
          </cell>
          <cell r="B1354" t="str">
            <v>FRAN TAX - SILVERTON</v>
          </cell>
        </row>
        <row r="1355">
          <cell r="A1355" t="str">
            <v>241113</v>
          </cell>
          <cell r="B1355" t="str">
            <v>FRAN TAX - TROUTDALE</v>
          </cell>
        </row>
        <row r="1356">
          <cell r="A1356" t="str">
            <v>241114</v>
          </cell>
          <cell r="B1356" t="str">
            <v>FRAN TAX - WEST LINN</v>
          </cell>
        </row>
        <row r="1357">
          <cell r="A1357" t="str">
            <v>241115</v>
          </cell>
          <cell r="B1357" t="str">
            <v>FRAN TAX - WOODBURN</v>
          </cell>
        </row>
        <row r="1358">
          <cell r="A1358" t="str">
            <v>241117</v>
          </cell>
          <cell r="B1358" t="str">
            <v>FRAN TAX - BEAVERTON</v>
          </cell>
        </row>
        <row r="1359">
          <cell r="A1359" t="str">
            <v>241118</v>
          </cell>
          <cell r="B1359" t="str">
            <v>FRAN TAX - DALLAS</v>
          </cell>
        </row>
        <row r="1360">
          <cell r="A1360" t="str">
            <v>241119</v>
          </cell>
          <cell r="B1360" t="str">
            <v>FRAN TAX - MONMOUTH</v>
          </cell>
        </row>
        <row r="1361">
          <cell r="A1361" t="str">
            <v>241120</v>
          </cell>
          <cell r="B1361" t="str">
            <v>FRAN TAX - INDEPENDE</v>
          </cell>
        </row>
        <row r="1362">
          <cell r="A1362" t="str">
            <v>241121</v>
          </cell>
          <cell r="B1362" t="str">
            <v>FRAN TAX - TUALATIN</v>
          </cell>
        </row>
        <row r="1363">
          <cell r="A1363" t="str">
            <v>241122</v>
          </cell>
          <cell r="B1363" t="str">
            <v>FRAN TAX - LAKE OSWE</v>
          </cell>
        </row>
        <row r="1364">
          <cell r="A1364" t="str">
            <v>241123</v>
          </cell>
          <cell r="B1364" t="str">
            <v>FRAN TAX - NEWBERG</v>
          </cell>
        </row>
        <row r="1365">
          <cell r="A1365" t="str">
            <v>241124</v>
          </cell>
          <cell r="B1365" t="str">
            <v>FRAN TAX - SHERWOOD</v>
          </cell>
        </row>
        <row r="1366">
          <cell r="A1366" t="str">
            <v>241128</v>
          </cell>
          <cell r="B1366" t="str">
            <v>FRAN TAX - FOREST GR</v>
          </cell>
        </row>
        <row r="1367">
          <cell r="A1367" t="str">
            <v>241129</v>
          </cell>
          <cell r="B1367" t="str">
            <v>FRAN TAX - CORNELIUS</v>
          </cell>
        </row>
        <row r="1368">
          <cell r="A1368" t="str">
            <v>241130</v>
          </cell>
          <cell r="B1368" t="str">
            <v>FRAN TAX - GRESHAM</v>
          </cell>
        </row>
        <row r="1369">
          <cell r="A1369" t="str">
            <v>241131</v>
          </cell>
          <cell r="B1369" t="str">
            <v>FRAN TAX - Gladstone</v>
          </cell>
        </row>
        <row r="1370">
          <cell r="A1370" t="str">
            <v>241132</v>
          </cell>
          <cell r="B1370" t="str">
            <v>FRAN TAX - OREGON CI</v>
          </cell>
        </row>
        <row r="1371">
          <cell r="A1371" t="str">
            <v>241133</v>
          </cell>
          <cell r="B1371" t="str">
            <v>FRAN TAX - WOOD VILL</v>
          </cell>
        </row>
        <row r="1372">
          <cell r="A1372" t="str">
            <v>241134</v>
          </cell>
          <cell r="B1372" t="str">
            <v>FRAN TAX - EUGENE</v>
          </cell>
        </row>
        <row r="1373">
          <cell r="A1373" t="str">
            <v>241135</v>
          </cell>
          <cell r="B1373" t="str">
            <v>FRAN TAX - SPRINGFIE</v>
          </cell>
        </row>
        <row r="1374">
          <cell r="A1374" t="str">
            <v>241136</v>
          </cell>
          <cell r="B1374" t="str">
            <v>FRAN TAX - THE DALLE</v>
          </cell>
        </row>
        <row r="1375">
          <cell r="A1375" t="str">
            <v>241137</v>
          </cell>
          <cell r="B1375" t="str">
            <v>FRAN TAX - TURNER</v>
          </cell>
        </row>
        <row r="1376">
          <cell r="A1376" t="str">
            <v>241139</v>
          </cell>
          <cell r="B1376" t="str">
            <v>FRAN TAX - ST HELENS</v>
          </cell>
        </row>
        <row r="1377">
          <cell r="A1377" t="str">
            <v>241140</v>
          </cell>
          <cell r="B1377" t="str">
            <v>FRAN TAX - SCAPPOOSE</v>
          </cell>
        </row>
        <row r="1378">
          <cell r="A1378" t="str">
            <v>241141</v>
          </cell>
          <cell r="B1378" t="str">
            <v>FRAN TAX - TIGARD</v>
          </cell>
        </row>
        <row r="1379">
          <cell r="A1379" t="str">
            <v>241142</v>
          </cell>
          <cell r="B1379" t="str">
            <v>FRAN TAX - SWEET HOM</v>
          </cell>
        </row>
        <row r="1380">
          <cell r="A1380" t="str">
            <v>241145</v>
          </cell>
          <cell r="B1380" t="str">
            <v>FRAN TAX - HOOD RIVE</v>
          </cell>
        </row>
        <row r="1381">
          <cell r="A1381" t="str">
            <v>241146</v>
          </cell>
          <cell r="B1381" t="str">
            <v>FRAN TAX - STAYTON</v>
          </cell>
        </row>
        <row r="1382">
          <cell r="A1382" t="str">
            <v>241147</v>
          </cell>
          <cell r="B1382" t="str">
            <v>FRAN TAX - AUMSVILLE</v>
          </cell>
        </row>
        <row r="1383">
          <cell r="A1383" t="str">
            <v>241152</v>
          </cell>
          <cell r="B1383" t="str">
            <v>FRAN TAX - JUNCTION</v>
          </cell>
        </row>
        <row r="1384">
          <cell r="A1384" t="str">
            <v>241153</v>
          </cell>
          <cell r="B1384" t="str">
            <v>FRAN TAX - COTTAGE G</v>
          </cell>
        </row>
        <row r="1385">
          <cell r="A1385" t="str">
            <v>241154</v>
          </cell>
          <cell r="B1385" t="str">
            <v>FRAN TAX - CRESWELL</v>
          </cell>
        </row>
        <row r="1386">
          <cell r="A1386" t="str">
            <v>241155</v>
          </cell>
          <cell r="B1386" t="str">
            <v>FRAN TAX - COLUMBIA</v>
          </cell>
        </row>
        <row r="1387">
          <cell r="A1387" t="str">
            <v>241156</v>
          </cell>
          <cell r="B1387" t="str">
            <v>FRAN TAX - PHILOMATH</v>
          </cell>
        </row>
        <row r="1388">
          <cell r="A1388" t="str">
            <v>241158</v>
          </cell>
          <cell r="B1388" t="str">
            <v>FRAN TAX - DONALD</v>
          </cell>
        </row>
        <row r="1389">
          <cell r="A1389" t="str">
            <v>241159</v>
          </cell>
          <cell r="B1389" t="str">
            <v>FRAN TAX - MCMINNVIL</v>
          </cell>
        </row>
        <row r="1390">
          <cell r="A1390" t="str">
            <v>241160</v>
          </cell>
          <cell r="B1390" t="str">
            <v>FRAN TAX - AMITY</v>
          </cell>
        </row>
        <row r="1391">
          <cell r="A1391" t="str">
            <v>241161</v>
          </cell>
          <cell r="B1391" t="str">
            <v>FRAN TAX - HALSEY</v>
          </cell>
        </row>
        <row r="1392">
          <cell r="A1392" t="str">
            <v>241162</v>
          </cell>
          <cell r="B1392" t="str">
            <v>FRAN TAX - HARRISBUR</v>
          </cell>
        </row>
        <row r="1393">
          <cell r="A1393" t="str">
            <v>241165</v>
          </cell>
          <cell r="B1393" t="str">
            <v>FRAN TAX - NORTH PLA</v>
          </cell>
        </row>
        <row r="1394">
          <cell r="A1394" t="str">
            <v>241166</v>
          </cell>
          <cell r="B1394" t="str">
            <v>FRAN TAX - ASTORIA</v>
          </cell>
        </row>
        <row r="1395">
          <cell r="A1395" t="str">
            <v>241167</v>
          </cell>
          <cell r="B1395" t="str">
            <v>FRAN TAX - CLATSKANI</v>
          </cell>
        </row>
        <row r="1396">
          <cell r="A1396" t="str">
            <v>241168</v>
          </cell>
          <cell r="B1396" t="str">
            <v>FRAN TAX - JEFFERSON</v>
          </cell>
        </row>
        <row r="1397">
          <cell r="A1397" t="str">
            <v>241172</v>
          </cell>
          <cell r="B1397" t="str">
            <v>FRAN TAX - BARLOW</v>
          </cell>
        </row>
        <row r="1398">
          <cell r="A1398" t="str">
            <v>241173</v>
          </cell>
          <cell r="B1398" t="str">
            <v>FRAN TAX - WILLAMINA</v>
          </cell>
        </row>
        <row r="1399">
          <cell r="A1399" t="str">
            <v>241174</v>
          </cell>
          <cell r="B1399" t="str">
            <v>FRAN TAX - WATERLOO</v>
          </cell>
        </row>
        <row r="1400">
          <cell r="A1400" t="str">
            <v>241175</v>
          </cell>
          <cell r="B1400" t="str">
            <v>FRAN TAX - SODAVILLE</v>
          </cell>
        </row>
        <row r="1401">
          <cell r="A1401" t="str">
            <v>241179</v>
          </cell>
          <cell r="B1401" t="str">
            <v>FRAN TAX - WARRENTON</v>
          </cell>
        </row>
        <row r="1402">
          <cell r="A1402" t="str">
            <v>241180</v>
          </cell>
          <cell r="B1402" t="str">
            <v>FRAN TAX - SEASIDE</v>
          </cell>
        </row>
        <row r="1403">
          <cell r="A1403" t="str">
            <v>241181</v>
          </cell>
          <cell r="B1403" t="str">
            <v>FRAN TAX - SHERIDAN</v>
          </cell>
        </row>
        <row r="1404">
          <cell r="A1404" t="str">
            <v>241182</v>
          </cell>
          <cell r="B1404" t="str">
            <v>FRAN TAX - TOLEDO</v>
          </cell>
        </row>
        <row r="1405">
          <cell r="A1405" t="str">
            <v>241183</v>
          </cell>
          <cell r="B1405" t="str">
            <v>FRAN TAX - NEWPORT</v>
          </cell>
        </row>
        <row r="1406">
          <cell r="A1406" t="str">
            <v>241184</v>
          </cell>
          <cell r="B1406" t="str">
            <v>FRAN TAX - BANKS</v>
          </cell>
        </row>
        <row r="1407">
          <cell r="A1407" t="str">
            <v>241185</v>
          </cell>
          <cell r="B1407" t="str">
            <v>FRAN TAX - LINCOLN C</v>
          </cell>
        </row>
        <row r="1408">
          <cell r="A1408" t="str">
            <v>241186</v>
          </cell>
          <cell r="B1408" t="str">
            <v>FRAN TAX - SILETZ</v>
          </cell>
        </row>
        <row r="1409">
          <cell r="A1409" t="str">
            <v>241187</v>
          </cell>
          <cell r="B1409" t="str">
            <v>FRAN TAX - SANDY</v>
          </cell>
        </row>
        <row r="1410">
          <cell r="A1410" t="str">
            <v>241189</v>
          </cell>
          <cell r="B1410" t="str">
            <v>FRAN TAX - CANBY</v>
          </cell>
        </row>
        <row r="1411">
          <cell r="A1411" t="str">
            <v>241190</v>
          </cell>
          <cell r="B1411" t="str">
            <v>FRAN TAX - KING CITY</v>
          </cell>
        </row>
        <row r="1412">
          <cell r="A1412" t="str">
            <v>241191</v>
          </cell>
          <cell r="B1412" t="str">
            <v>FRAN TAX - HAPPY VAL</v>
          </cell>
        </row>
        <row r="1413">
          <cell r="A1413" t="str">
            <v>241192</v>
          </cell>
          <cell r="B1413" t="str">
            <v>FRAN TAX - DURHAM</v>
          </cell>
        </row>
        <row r="1414">
          <cell r="A1414" t="str">
            <v>241193</v>
          </cell>
          <cell r="B1414" t="str">
            <v>FRAN TAX - DUNDEE</v>
          </cell>
        </row>
        <row r="1415">
          <cell r="A1415" t="str">
            <v>241194</v>
          </cell>
          <cell r="B1415" t="str">
            <v>FRAN TAX - MAYWOOD P</v>
          </cell>
        </row>
        <row r="1416">
          <cell r="A1416" t="str">
            <v>241195</v>
          </cell>
          <cell r="B1416" t="str">
            <v>FRAN TAX - WILSONVIL</v>
          </cell>
        </row>
        <row r="1417">
          <cell r="A1417" t="str">
            <v>241196</v>
          </cell>
          <cell r="B1417" t="str">
            <v>FRAN TAX - JOHNSON C</v>
          </cell>
        </row>
        <row r="1418">
          <cell r="A1418" t="str">
            <v>241197</v>
          </cell>
          <cell r="B1418" t="str">
            <v>FRAN TAX - RIVERGROV</v>
          </cell>
        </row>
        <row r="1419">
          <cell r="A1419" t="str">
            <v>241198</v>
          </cell>
          <cell r="B1419" t="str">
            <v>FRAN TAX - TANGENT</v>
          </cell>
        </row>
        <row r="1420">
          <cell r="A1420" t="str">
            <v>241199</v>
          </cell>
          <cell r="B1420" t="str">
            <v>FRAN TAX - DEPOE BAY</v>
          </cell>
        </row>
        <row r="1421">
          <cell r="A1421" t="str">
            <v>241200</v>
          </cell>
          <cell r="B1421" t="str">
            <v>FRAN TAX - MILLERSBU</v>
          </cell>
        </row>
        <row r="1422">
          <cell r="A1422" t="str">
            <v>241213</v>
          </cell>
          <cell r="B1422" t="str">
            <v>FRAN TAX - ADAIR VIL</v>
          </cell>
        </row>
        <row r="1423">
          <cell r="A1423" t="str">
            <v>241214</v>
          </cell>
          <cell r="B1423" t="str">
            <v>FRAN TAX - KEIZER</v>
          </cell>
        </row>
        <row r="1424">
          <cell r="A1424" t="str">
            <v>241218</v>
          </cell>
          <cell r="B1424" t="str">
            <v>FRAN TAX - VERNONIA</v>
          </cell>
        </row>
        <row r="1425">
          <cell r="A1425" t="str">
            <v>241225</v>
          </cell>
          <cell r="B1425" t="str">
            <v>FRAN TAX - COOS BAY</v>
          </cell>
        </row>
        <row r="1426">
          <cell r="A1426" t="str">
            <v>241226</v>
          </cell>
          <cell r="B1426" t="str">
            <v>FRAN TAX - NORTH BEN</v>
          </cell>
        </row>
        <row r="1427">
          <cell r="A1427" t="str">
            <v>241229</v>
          </cell>
          <cell r="B1427" t="str">
            <v>FRAN TAX - MYRTLE PO</v>
          </cell>
        </row>
        <row r="1428">
          <cell r="A1428" t="str">
            <v>241230</v>
          </cell>
          <cell r="B1428" t="str">
            <v>FRAN TAX - COQUILLE</v>
          </cell>
        </row>
        <row r="1429">
          <cell r="A1429" t="str">
            <v>241232</v>
          </cell>
          <cell r="B1429" t="str">
            <v>FRAN TAX - DAMASCUS</v>
          </cell>
        </row>
        <row r="1430">
          <cell r="A1430" t="str">
            <v>241316</v>
          </cell>
          <cell r="B1430" t="str">
            <v>FRAN TAX - VANCOUVER</v>
          </cell>
        </row>
        <row r="1431">
          <cell r="A1431" t="str">
            <v>241317</v>
          </cell>
          <cell r="B1431" t="str">
            <v>FRAN TAX - VANC PEND</v>
          </cell>
        </row>
        <row r="1432">
          <cell r="A1432" t="str">
            <v>241326</v>
          </cell>
          <cell r="B1432" t="str">
            <v>FRAN TAX - WASHOUGAL</v>
          </cell>
        </row>
        <row r="1433">
          <cell r="A1433" t="str">
            <v>241327</v>
          </cell>
          <cell r="B1433" t="str">
            <v>FRAN TAX - CAMAS</v>
          </cell>
        </row>
        <row r="1434">
          <cell r="A1434" t="str">
            <v>241343</v>
          </cell>
          <cell r="B1434" t="str">
            <v>FRAN TAX - BINGEN</v>
          </cell>
        </row>
        <row r="1435">
          <cell r="A1435" t="str">
            <v>241344</v>
          </cell>
          <cell r="B1435" t="str">
            <v>FRAN TAX - WHITE SAL</v>
          </cell>
        </row>
        <row r="1436">
          <cell r="A1436" t="str">
            <v>241350</v>
          </cell>
          <cell r="B1436" t="str">
            <v>FRAN TAX - BATTLEGRO</v>
          </cell>
        </row>
        <row r="1437">
          <cell r="A1437" t="str">
            <v>241351</v>
          </cell>
          <cell r="B1437" t="str">
            <v>FRAN TAX - RIDGEFIEL</v>
          </cell>
        </row>
        <row r="1438">
          <cell r="A1438" t="str">
            <v>241364</v>
          </cell>
          <cell r="B1438" t="str">
            <v>FRAN TAX - NORTH BON</v>
          </cell>
        </row>
        <row r="1439">
          <cell r="A1439" t="str">
            <v>241370</v>
          </cell>
          <cell r="B1439" t="str">
            <v>GRESHAM HELD FEE</v>
          </cell>
        </row>
        <row r="1440">
          <cell r="A1440" t="str">
            <v>241419</v>
          </cell>
          <cell r="B1440" t="str">
            <v>FRAN TAX - LA CENTER</v>
          </cell>
        </row>
        <row r="1441">
          <cell r="A1441" t="str">
            <v>500180</v>
          </cell>
          <cell r="B1441" t="str">
            <v>CAPITAL LEASES - CUR</v>
          </cell>
        </row>
        <row r="1442">
          <cell r="A1442" t="str">
            <v>243024</v>
          </cell>
          <cell r="B1442" t="str">
            <v>CAP LEASE  CUR DELL</v>
          </cell>
        </row>
        <row r="1443">
          <cell r="A1443" t="str">
            <v>243025</v>
          </cell>
          <cell r="B1443" t="str">
            <v>CAP LEASE  CUR DELL</v>
          </cell>
        </row>
        <row r="1444">
          <cell r="A1444" t="str">
            <v>243026</v>
          </cell>
          <cell r="B1444" t="str">
            <v>CAP LEASE  CUR DELL</v>
          </cell>
        </row>
        <row r="1445">
          <cell r="A1445" t="str">
            <v>243027</v>
          </cell>
          <cell r="B1445" t="str">
            <v>CAP LEASE  CUR DELL</v>
          </cell>
        </row>
        <row r="1446">
          <cell r="A1446" t="str">
            <v>243028</v>
          </cell>
          <cell r="B1446" t="str">
            <v>CAP LEASE  CUR DELL</v>
          </cell>
        </row>
        <row r="1447">
          <cell r="A1447" t="str">
            <v>243029</v>
          </cell>
          <cell r="B1447" t="str">
            <v>CAP LEASE  CUR DELL</v>
          </cell>
        </row>
        <row r="1448">
          <cell r="A1448" t="str">
            <v>243032</v>
          </cell>
          <cell r="B1448" t="str">
            <v>CAP LEASE  CUR DELL</v>
          </cell>
        </row>
        <row r="1449">
          <cell r="A1449" t="str">
            <v>243033</v>
          </cell>
          <cell r="B1449" t="str">
            <v>CAP LEASE  CUR DELL</v>
          </cell>
        </row>
        <row r="1450">
          <cell r="A1450" t="str">
            <v>243034</v>
          </cell>
          <cell r="B1450" t="str">
            <v>CAP LEASE  CUR DELL</v>
          </cell>
        </row>
        <row r="1451">
          <cell r="A1451" t="str">
            <v>243035</v>
          </cell>
          <cell r="B1451" t="str">
            <v>CAP LEASE  CUR DELL</v>
          </cell>
        </row>
        <row r="1452">
          <cell r="A1452" t="str">
            <v>243036</v>
          </cell>
          <cell r="B1452" t="str">
            <v>CAP LEASE  CUR DELL</v>
          </cell>
        </row>
        <row r="1453">
          <cell r="A1453" t="str">
            <v>243037</v>
          </cell>
          <cell r="B1453" t="str">
            <v>CAP LEASE  CUR DELL</v>
          </cell>
        </row>
        <row r="1454">
          <cell r="A1454" t="str">
            <v>243038</v>
          </cell>
          <cell r="B1454" t="str">
            <v>CAP LEASE  CUR DELL</v>
          </cell>
        </row>
        <row r="1455">
          <cell r="A1455" t="str">
            <v>243039</v>
          </cell>
          <cell r="B1455" t="str">
            <v>CAP LEASE  CUR DELL</v>
          </cell>
        </row>
        <row r="1456">
          <cell r="A1456" t="str">
            <v>243040</v>
          </cell>
          <cell r="B1456" t="str">
            <v>CAP LEASE  CUR DELL</v>
          </cell>
        </row>
        <row r="1457">
          <cell r="A1457" t="str">
            <v>243041</v>
          </cell>
          <cell r="B1457" t="str">
            <v>CAP LEASE  CUR DELL</v>
          </cell>
        </row>
        <row r="1458">
          <cell r="A1458" t="str">
            <v>243042</v>
          </cell>
          <cell r="B1458" t="str">
            <v>CAP LEASE  CUR DELL</v>
          </cell>
        </row>
        <row r="1459">
          <cell r="A1459" t="str">
            <v>243043</v>
          </cell>
          <cell r="B1459" t="str">
            <v>CAP LEASE  CUR DELL</v>
          </cell>
        </row>
        <row r="1460">
          <cell r="A1460" t="str">
            <v>243044</v>
          </cell>
          <cell r="B1460" t="str">
            <v>CAP LEASE  CUR DELL</v>
          </cell>
        </row>
        <row r="1461">
          <cell r="A1461" t="str">
            <v>243045</v>
          </cell>
          <cell r="B1461" t="str">
            <v>CAP LEASE-CUR DELL</v>
          </cell>
        </row>
        <row r="1462">
          <cell r="A1462" t="str">
            <v>243046</v>
          </cell>
          <cell r="B1462" t="str">
            <v>CAP LEASE  CUR DELL</v>
          </cell>
        </row>
        <row r="1463">
          <cell r="A1463" t="str">
            <v>243047</v>
          </cell>
          <cell r="B1463" t="str">
            <v>CAP LEASE CUR DELL</v>
          </cell>
        </row>
        <row r="1464">
          <cell r="A1464" t="str">
            <v>243048</v>
          </cell>
          <cell r="B1464" t="str">
            <v>CAP LEASE CUR DELL</v>
          </cell>
        </row>
        <row r="1465">
          <cell r="A1465" t="str">
            <v>243049</v>
          </cell>
          <cell r="B1465" t="str">
            <v>CAP LS CUR DELL 547</v>
          </cell>
        </row>
        <row r="1466">
          <cell r="A1466" t="str">
            <v>243050</v>
          </cell>
          <cell r="B1466" t="str">
            <v>CAP LEASE CUR DELL</v>
          </cell>
        </row>
        <row r="1467">
          <cell r="A1467" t="str">
            <v>243051</v>
          </cell>
          <cell r="B1467" t="str">
            <v>CAP LEASE CUR DELL</v>
          </cell>
        </row>
        <row r="1468">
          <cell r="A1468" t="str">
            <v>243052</v>
          </cell>
          <cell r="B1468" t="str">
            <v>CAP LS CUR DELL 550</v>
          </cell>
        </row>
        <row r="1469">
          <cell r="A1469" t="str">
            <v>243053</v>
          </cell>
          <cell r="B1469" t="str">
            <v>CAP LS CUR DELL 551</v>
          </cell>
        </row>
        <row r="1470">
          <cell r="A1470" t="str">
            <v>243054</v>
          </cell>
          <cell r="B1470" t="str">
            <v>CAP LS CUR DELL 552</v>
          </cell>
        </row>
        <row r="1471">
          <cell r="A1471" t="str">
            <v>243055</v>
          </cell>
          <cell r="B1471" t="str">
            <v>CAP LS CUR DELL 553</v>
          </cell>
        </row>
        <row r="1472">
          <cell r="A1472" t="str">
            <v>243056</v>
          </cell>
          <cell r="B1472" t="str">
            <v>CAP LS CUR DELL 554</v>
          </cell>
        </row>
        <row r="1473">
          <cell r="A1473" t="str">
            <v>243057</v>
          </cell>
          <cell r="B1473" t="str">
            <v>CAP LS CUR DELL 555</v>
          </cell>
        </row>
        <row r="1474">
          <cell r="A1474" t="str">
            <v>243058</v>
          </cell>
          <cell r="B1474" t="str">
            <v>CAP LS CUR DELL 556</v>
          </cell>
        </row>
        <row r="1475">
          <cell r="A1475" t="str">
            <v>243059</v>
          </cell>
          <cell r="B1475" t="str">
            <v>CAP LS CUR DELL 557</v>
          </cell>
        </row>
        <row r="1476">
          <cell r="A1476" t="str">
            <v>243060</v>
          </cell>
          <cell r="B1476" t="str">
            <v>CAP LS CUR DELL 558</v>
          </cell>
        </row>
        <row r="1477">
          <cell r="A1477" t="str">
            <v>243061</v>
          </cell>
          <cell r="B1477" t="str">
            <v>CAP LS CUR DELL 559</v>
          </cell>
        </row>
        <row r="1478">
          <cell r="A1478" t="str">
            <v>243062</v>
          </cell>
          <cell r="B1478" t="str">
            <v>CAP LS CUR DELL 560</v>
          </cell>
        </row>
        <row r="1479">
          <cell r="A1479" t="str">
            <v>243063</v>
          </cell>
          <cell r="B1479" t="str">
            <v>CAP LS CUR DELL 561</v>
          </cell>
        </row>
        <row r="1480">
          <cell r="A1480" t="str">
            <v>243064</v>
          </cell>
          <cell r="B1480" t="str">
            <v>CAP LS CUR DELL 562</v>
          </cell>
        </row>
        <row r="1481">
          <cell r="A1481" t="str">
            <v>243065</v>
          </cell>
          <cell r="B1481" t="str">
            <v>CAP LS CUR DELL</v>
          </cell>
        </row>
        <row r="1482">
          <cell r="A1482" t="str">
            <v>243066</v>
          </cell>
          <cell r="B1482" t="str">
            <v>CAP LS CUR DELL 564</v>
          </cell>
        </row>
        <row r="1483">
          <cell r="A1483" t="str">
            <v>243067</v>
          </cell>
          <cell r="B1483" t="str">
            <v>CAP LS CUR DELL 565</v>
          </cell>
        </row>
        <row r="1484">
          <cell r="A1484" t="str">
            <v>243068</v>
          </cell>
          <cell r="B1484" t="str">
            <v>CAP LS CUR DELL 566</v>
          </cell>
        </row>
        <row r="1485">
          <cell r="A1485" t="str">
            <v>243069</v>
          </cell>
          <cell r="B1485" t="str">
            <v>CAP LS CUR DELL 567</v>
          </cell>
        </row>
        <row r="1486">
          <cell r="A1486" t="str">
            <v>243070</v>
          </cell>
          <cell r="B1486" t="str">
            <v>CAP LS CUR DELL 568</v>
          </cell>
        </row>
        <row r="1487">
          <cell r="A1487" t="str">
            <v>243071</v>
          </cell>
          <cell r="B1487" t="str">
            <v>CAP LS CUR DELL 569</v>
          </cell>
        </row>
        <row r="1488">
          <cell r="A1488" t="str">
            <v>243072</v>
          </cell>
          <cell r="B1488" t="str">
            <v>CAP LS CUR DELL 570</v>
          </cell>
        </row>
        <row r="1489">
          <cell r="A1489" t="str">
            <v>243073</v>
          </cell>
          <cell r="B1489" t="str">
            <v>CAP LS CUR DELL 573</v>
          </cell>
        </row>
        <row r="1490">
          <cell r="A1490" t="str">
            <v>243075</v>
          </cell>
          <cell r="B1490" t="str">
            <v>CAP LS CUR DELL 575</v>
          </cell>
        </row>
        <row r="1491">
          <cell r="A1491" t="str">
            <v>243077</v>
          </cell>
          <cell r="B1491" t="str">
            <v>CAP LS CUR DELL 577</v>
          </cell>
        </row>
        <row r="1492">
          <cell r="A1492" t="str">
            <v>243078</v>
          </cell>
          <cell r="B1492" t="str">
            <v>CAP LS CUR DELL 578</v>
          </cell>
        </row>
        <row r="1493">
          <cell r="A1493" t="str">
            <v>243079</v>
          </cell>
          <cell r="B1493" t="str">
            <v>CAP LS CUR DELL 579</v>
          </cell>
        </row>
        <row r="1494">
          <cell r="A1494" t="str">
            <v>243080</v>
          </cell>
          <cell r="B1494" t="str">
            <v>CAP LS CUR DELL 580</v>
          </cell>
        </row>
        <row r="1495">
          <cell r="A1495" t="str">
            <v>243081</v>
          </cell>
          <cell r="B1495" t="str">
            <v>CAP LS CUR DELL 581</v>
          </cell>
        </row>
        <row r="1496">
          <cell r="A1496" t="str">
            <v>243082</v>
          </cell>
          <cell r="B1496" t="str">
            <v>CAP LS CUR DELL 582</v>
          </cell>
        </row>
        <row r="1497">
          <cell r="A1497" t="str">
            <v>243083</v>
          </cell>
          <cell r="B1497" t="str">
            <v>CAP LS CUR DELL 583</v>
          </cell>
        </row>
        <row r="1498">
          <cell r="A1498" t="str">
            <v>243084</v>
          </cell>
          <cell r="B1498" t="str">
            <v>CAP LS CUR DELL 584</v>
          </cell>
        </row>
        <row r="1499">
          <cell r="A1499" t="str">
            <v>243085</v>
          </cell>
          <cell r="B1499" t="str">
            <v>CAP LS CUR DELL 585</v>
          </cell>
        </row>
        <row r="1500">
          <cell r="A1500" t="str">
            <v>243086</v>
          </cell>
          <cell r="B1500" t="str">
            <v>CAP LS CUR DELL 586</v>
          </cell>
        </row>
        <row r="1501">
          <cell r="A1501" t="str">
            <v>243087</v>
          </cell>
          <cell r="B1501" t="str">
            <v>CAP LS CUR DELL 587</v>
          </cell>
        </row>
        <row r="1502">
          <cell r="A1502" t="str">
            <v>243088</v>
          </cell>
          <cell r="B1502" t="str">
            <v>CAP LS CUR DELL 588</v>
          </cell>
        </row>
        <row r="1503">
          <cell r="A1503" t="str">
            <v>243089</v>
          </cell>
          <cell r="B1503" t="str">
            <v>CAP LS CUR DELL 589</v>
          </cell>
        </row>
        <row r="1504">
          <cell r="A1504" t="str">
            <v>243090</v>
          </cell>
          <cell r="B1504" t="str">
            <v>CAP LS CUR DELL 590</v>
          </cell>
        </row>
        <row r="1505">
          <cell r="A1505" t="str">
            <v>243091</v>
          </cell>
          <cell r="B1505" t="str">
            <v>CAP LS CUR DELL 591</v>
          </cell>
        </row>
        <row r="1506">
          <cell r="A1506" t="str">
            <v>243092</v>
          </cell>
          <cell r="B1506" t="str">
            <v>CAP LS CUR DELL 592</v>
          </cell>
        </row>
        <row r="1507">
          <cell r="A1507" t="str">
            <v>243094</v>
          </cell>
          <cell r="B1507" t="str">
            <v>CAP LS CUR DELL 594</v>
          </cell>
        </row>
        <row r="1508">
          <cell r="A1508" t="str">
            <v>500181</v>
          </cell>
          <cell r="B1508" t="str">
            <v>OTHER CURRENT LIABIL</v>
          </cell>
        </row>
        <row r="1509">
          <cell r="A1509" t="str">
            <v>228100</v>
          </cell>
          <cell r="B1509" t="str">
            <v>ESRIP LIABILITY CURR</v>
          </cell>
        </row>
        <row r="1510">
          <cell r="A1510" t="str">
            <v>228102</v>
          </cell>
          <cell r="B1510" t="str">
            <v>SERP LIABILITY CP</v>
          </cell>
        </row>
        <row r="1511">
          <cell r="A1511" t="str">
            <v>228106</v>
          </cell>
          <cell r="B1511" t="str">
            <v>FAS 106 LIABILITY CU</v>
          </cell>
        </row>
        <row r="1512">
          <cell r="A1512" t="str">
            <v>229100</v>
          </cell>
          <cell r="B1512" t="str">
            <v>PROV FOR RATE REFUND</v>
          </cell>
        </row>
        <row r="1513">
          <cell r="A1513" t="str">
            <v>232132</v>
          </cell>
          <cell r="B1513" t="str">
            <v>OPTIMIZATION LIAB</v>
          </cell>
        </row>
        <row r="1514">
          <cell r="A1514" t="str">
            <v>232199</v>
          </cell>
          <cell r="B1514" t="str">
            <v>VS&amp;H O/H ALLOCATION</v>
          </cell>
        </row>
        <row r="1515">
          <cell r="A1515" t="str">
            <v>232209</v>
          </cell>
          <cell r="B1515" t="str">
            <v>VS&amp;H O/H ALLOCATION</v>
          </cell>
        </row>
        <row r="1516">
          <cell r="A1516" t="str">
            <v>237999</v>
          </cell>
          <cell r="B1516" t="str">
            <v>PAYMENT OF DEBT INT</v>
          </cell>
        </row>
        <row r="1517">
          <cell r="A1517" t="str">
            <v>242000</v>
          </cell>
          <cell r="B1517" t="str">
            <v>ENVIRON. LIAB. RECLA</v>
          </cell>
        </row>
        <row r="1518">
          <cell r="A1518" t="str">
            <v>242003</v>
          </cell>
          <cell r="B1518" t="str">
            <v>OTHER LIAB-UNCL OTHE</v>
          </cell>
        </row>
        <row r="1519">
          <cell r="A1519" t="str">
            <v>242006</v>
          </cell>
          <cell r="B1519" t="str">
            <v>OTHER LIAB-EARN TEST</v>
          </cell>
        </row>
        <row r="1520">
          <cell r="A1520" t="str">
            <v>242008</v>
          </cell>
          <cell r="B1520" t="str">
            <v>OTHER LIAB-W/C SHIRR</v>
          </cell>
        </row>
        <row r="1521">
          <cell r="A1521" t="str">
            <v>242010</v>
          </cell>
          <cell r="B1521" t="str">
            <v>OTHER LIAB-EST W/C C</v>
          </cell>
        </row>
        <row r="1522">
          <cell r="A1522" t="str">
            <v>242011</v>
          </cell>
          <cell r="B1522" t="str">
            <v>OTHER LIAB-W/C GAUTH</v>
          </cell>
        </row>
        <row r="1523">
          <cell r="A1523" t="str">
            <v>242012</v>
          </cell>
          <cell r="B1523" t="str">
            <v>OTHER LIAB-EXEC SUPP</v>
          </cell>
        </row>
        <row r="1524">
          <cell r="A1524" t="str">
            <v>242016</v>
          </cell>
          <cell r="B1524" t="str">
            <v>OTHER LIAB-W/C Powel</v>
          </cell>
        </row>
        <row r="1525">
          <cell r="A1525" t="str">
            <v>242017</v>
          </cell>
          <cell r="B1525" t="str">
            <v>OTHER LIAB-UNCL CUST</v>
          </cell>
        </row>
        <row r="1526">
          <cell r="A1526" t="str">
            <v>242018</v>
          </cell>
          <cell r="B1526" t="str">
            <v>OTHER LIA-WC MCRAE</v>
          </cell>
        </row>
        <row r="1527">
          <cell r="A1527" t="str">
            <v>242019</v>
          </cell>
          <cell r="B1527" t="str">
            <v>O/L - WC Reclass- ST</v>
          </cell>
        </row>
        <row r="1528">
          <cell r="A1528" t="str">
            <v>242020</v>
          </cell>
          <cell r="B1528" t="str">
            <v>UNEARNED INTEREST IN</v>
          </cell>
        </row>
        <row r="1529">
          <cell r="A1529" t="str">
            <v>242021</v>
          </cell>
          <cell r="B1529" t="str">
            <v>OTHER LIAB-UNCL CAL</v>
          </cell>
        </row>
        <row r="1530">
          <cell r="A1530" t="str">
            <v>242022</v>
          </cell>
          <cell r="B1530" t="str">
            <v>Gasco COS Allowance</v>
          </cell>
        </row>
        <row r="1531">
          <cell r="A1531" t="str">
            <v>242030</v>
          </cell>
          <cell r="B1531" t="str">
            <v>Res. Jonah Energy</v>
          </cell>
        </row>
        <row r="1532">
          <cell r="A1532" t="str">
            <v>242035</v>
          </cell>
          <cell r="B1532" t="str">
            <v>PGA Deferral Reserve</v>
          </cell>
        </row>
        <row r="1533">
          <cell r="A1533" t="str">
            <v>242057</v>
          </cell>
          <cell r="B1533" t="str">
            <v>OTHER LIAB-WK COMP</v>
          </cell>
        </row>
        <row r="1534">
          <cell r="A1534" t="str">
            <v>242058</v>
          </cell>
          <cell r="B1534" t="str">
            <v>DEFD RENTAL INCOME</v>
          </cell>
        </row>
        <row r="1535">
          <cell r="A1535" t="str">
            <v>242059</v>
          </cell>
          <cell r="B1535" t="str">
            <v>ACCRUED DOE FEE</v>
          </cell>
        </row>
        <row r="1536">
          <cell r="A1536" t="str">
            <v>242063</v>
          </cell>
          <cell r="B1536" t="str">
            <v>West States C.P.</v>
          </cell>
        </row>
        <row r="1537">
          <cell r="A1537" t="str">
            <v>242064</v>
          </cell>
          <cell r="B1537" t="str">
            <v>DEALER DEPOSITS - FI</v>
          </cell>
        </row>
        <row r="1538">
          <cell r="A1538" t="str">
            <v>242065</v>
          </cell>
          <cell r="B1538" t="str">
            <v>CONTRIBUTION-CHP CON</v>
          </cell>
        </row>
        <row r="1539">
          <cell r="A1539" t="str">
            <v>242066</v>
          </cell>
          <cell r="B1539" t="str">
            <v>DEPOSITS-DISTRIBUTOR</v>
          </cell>
        </row>
        <row r="1540">
          <cell r="A1540" t="str">
            <v>242067</v>
          </cell>
          <cell r="B1540" t="str">
            <v>DEPOSIT - ENERGY TRU</v>
          </cell>
        </row>
        <row r="1541">
          <cell r="A1541" t="str">
            <v>242071</v>
          </cell>
          <cell r="B1541" t="str">
            <v>OTHER LIAB-GAS CLEAN</v>
          </cell>
        </row>
        <row r="1542">
          <cell r="A1542" t="str">
            <v>242072</v>
          </cell>
          <cell r="B1542" t="str">
            <v>DEALER DEPOSITS HVAC</v>
          </cell>
        </row>
        <row r="1543">
          <cell r="A1543" t="str">
            <v>242073</v>
          </cell>
          <cell r="B1543" t="str">
            <v>NEW CONSTRUCTION</v>
          </cell>
        </row>
        <row r="1544">
          <cell r="A1544" t="str">
            <v>242074</v>
          </cell>
          <cell r="B1544" t="str">
            <v>OSU / U OF O SPONSOR</v>
          </cell>
        </row>
        <row r="1545">
          <cell r="A1545" t="str">
            <v>242075</v>
          </cell>
          <cell r="B1545" t="str">
            <v>NATE TRAINING &amp; TEST</v>
          </cell>
        </row>
        <row r="1546">
          <cell r="A1546" t="str">
            <v>242091</v>
          </cell>
          <cell r="B1546" t="str">
            <v>OTHER LIAB-SMPE 2004</v>
          </cell>
        </row>
        <row r="1547">
          <cell r="A1547" t="str">
            <v>242100</v>
          </cell>
          <cell r="B1547" t="str">
            <v>PUBLIC PURPOSE-OLGA</v>
          </cell>
        </row>
        <row r="1548">
          <cell r="A1548" t="str">
            <v>242101</v>
          </cell>
          <cell r="B1548" t="str">
            <v>ENERGY ASSIST - DUKE</v>
          </cell>
        </row>
        <row r="1549">
          <cell r="A1549" t="str">
            <v>242102</v>
          </cell>
          <cell r="B1549" t="str">
            <v>PUBLIC PURPOSE-OGEE</v>
          </cell>
        </row>
        <row r="1550">
          <cell r="A1550" t="str">
            <v>242104</v>
          </cell>
          <cell r="B1550" t="str">
            <v>PUBLIC PURPOSE-OLIEE</v>
          </cell>
        </row>
        <row r="1551">
          <cell r="A1551" t="str">
            <v>242105</v>
          </cell>
          <cell r="B1551" t="str">
            <v>SMART ENERGY LIABILI</v>
          </cell>
        </row>
        <row r="1552">
          <cell r="A1552" t="str">
            <v>242107</v>
          </cell>
          <cell r="B1552" t="str">
            <v>ENERGY ASSISTANCE LI</v>
          </cell>
        </row>
        <row r="1553">
          <cell r="A1553" t="str">
            <v>242108</v>
          </cell>
          <cell r="B1553" t="str">
            <v>OR HEAT/WILLIAM</v>
          </cell>
        </row>
        <row r="1554">
          <cell r="A1554" t="str">
            <v>242109</v>
          </cell>
          <cell r="B1554" t="str">
            <v>MATERIALS PRE-TEST</v>
          </cell>
        </row>
        <row r="1555">
          <cell r="A1555" t="str">
            <v>242110</v>
          </cell>
          <cell r="B1555" t="str">
            <v>EASCR</v>
          </cell>
        </row>
        <row r="1556">
          <cell r="A1556" t="str">
            <v>242111</v>
          </cell>
          <cell r="B1556" t="str">
            <v>OR CARES</v>
          </cell>
        </row>
        <row r="1557">
          <cell r="A1557" t="str">
            <v>242135</v>
          </cell>
          <cell r="B1557" t="str">
            <v>ACCRUED SALES ORDERS</v>
          </cell>
        </row>
        <row r="1558">
          <cell r="A1558" t="str">
            <v>242140</v>
          </cell>
          <cell r="B1558" t="str">
            <v>DEFD REVENUE</v>
          </cell>
        </row>
        <row r="1559">
          <cell r="A1559" t="str">
            <v>242145</v>
          </cell>
          <cell r="B1559" t="str">
            <v>APP CTR FIN DEP WFB</v>
          </cell>
        </row>
        <row r="1560">
          <cell r="A1560" t="str">
            <v>242150</v>
          </cell>
          <cell r="B1560" t="str">
            <v>DUE TO ENERFIN</v>
          </cell>
        </row>
        <row r="1561">
          <cell r="A1561" t="str">
            <v>242910</v>
          </cell>
          <cell r="B1561" t="str">
            <v>PR CLR TO 602-04580</v>
          </cell>
        </row>
        <row r="1562">
          <cell r="A1562" t="str">
            <v>242916</v>
          </cell>
          <cell r="B1562" t="str">
            <v>PR CLR TO 602-64580</v>
          </cell>
        </row>
        <row r="1563">
          <cell r="A1563" t="str">
            <v>242920</v>
          </cell>
          <cell r="B1563" t="str">
            <v>PR CLR TO 602-02005</v>
          </cell>
        </row>
        <row r="1564">
          <cell r="A1564" t="str">
            <v>242926</v>
          </cell>
          <cell r="B1564" t="str">
            <v>PR CLR TO 602-62005</v>
          </cell>
        </row>
        <row r="1565">
          <cell r="A1565" t="str">
            <v>242930</v>
          </cell>
          <cell r="B1565" t="str">
            <v>PR CLR TO 602-02250</v>
          </cell>
        </row>
        <row r="1566">
          <cell r="A1566" t="str">
            <v>242980</v>
          </cell>
          <cell r="B1566" t="str">
            <v>PR CLR TO 603-04610</v>
          </cell>
        </row>
        <row r="1567">
          <cell r="A1567" t="str">
            <v>242990</v>
          </cell>
          <cell r="B1567" t="str">
            <v>NBU $100 CREDIT PLAN</v>
          </cell>
        </row>
        <row r="1568">
          <cell r="A1568" t="str">
            <v>242999</v>
          </cell>
          <cell r="B1568" t="str">
            <v>PAYROLL MISC</v>
          </cell>
        </row>
        <row r="1569">
          <cell r="A1569" t="str">
            <v>243000</v>
          </cell>
          <cell r="B1569" t="str">
            <v>PR CLR TO 603-64610</v>
          </cell>
        </row>
        <row r="1570">
          <cell r="A1570" t="str">
            <v>500157</v>
          </cell>
          <cell r="B1570" t="str">
            <v>LONG TERM LIABILITIE</v>
          </cell>
        </row>
        <row r="1571">
          <cell r="A1571" t="str">
            <v>001106</v>
          </cell>
          <cell r="B1571" t="str">
            <v>FIN LEASE LIABILITIE</v>
          </cell>
        </row>
        <row r="1572">
          <cell r="A1572" t="str">
            <v>227602</v>
          </cell>
          <cell r="B1572" t="str">
            <v>FIN UTIL LEASE LIA</v>
          </cell>
        </row>
        <row r="1573">
          <cell r="A1573" t="str">
            <v>001105</v>
          </cell>
          <cell r="B1573" t="str">
            <v>OPERATING LEASE LIAB</v>
          </cell>
        </row>
        <row r="1574">
          <cell r="A1574" t="str">
            <v>227600</v>
          </cell>
          <cell r="B1574" t="str">
            <v>ROU UTILIT LEASE LIA</v>
          </cell>
        </row>
        <row r="1575">
          <cell r="A1575" t="str">
            <v>500182</v>
          </cell>
          <cell r="B1575" t="str">
            <v>DEF INCOME TAX LIAB</v>
          </cell>
        </row>
        <row r="1576">
          <cell r="A1576" t="str">
            <v>500187</v>
          </cell>
          <cell r="B1576" t="str">
            <v>DEFERRED INVESTMENT</v>
          </cell>
        </row>
        <row r="1577">
          <cell r="A1577" t="str">
            <v>255084</v>
          </cell>
          <cell r="B1577" t="str">
            <v>DEFD INV TAX CREDIT</v>
          </cell>
        </row>
        <row r="1578">
          <cell r="A1578" t="str">
            <v>500188</v>
          </cell>
          <cell r="B1578" t="str">
            <v>DEFERRED TAXES &amp; INV</v>
          </cell>
        </row>
        <row r="1579">
          <cell r="A1579" t="str">
            <v>283011</v>
          </cell>
          <cell r="B1579" t="str">
            <v>AMT CREDITS</v>
          </cell>
        </row>
        <row r="1580">
          <cell r="A1580" t="str">
            <v>283012</v>
          </cell>
          <cell r="B1580" t="str">
            <v>DefIncTax-EDIT Remea</v>
          </cell>
        </row>
        <row r="1581">
          <cell r="A1581" t="str">
            <v>283013</v>
          </cell>
          <cell r="B1581" t="str">
            <v>DEF INC TAX-PROP 109</v>
          </cell>
        </row>
        <row r="1582">
          <cell r="A1582" t="str">
            <v>283014</v>
          </cell>
          <cell r="B1582" t="str">
            <v>DEF INC TAX-OR RATE</v>
          </cell>
        </row>
        <row r="1583">
          <cell r="A1583" t="str">
            <v>283015</v>
          </cell>
          <cell r="B1583" t="str">
            <v>DEF INC TAX-PRE 1981</v>
          </cell>
        </row>
        <row r="1584">
          <cell r="A1584" t="str">
            <v>283016</v>
          </cell>
          <cell r="B1584" t="str">
            <v>DEF INC TAX-PRE 1981</v>
          </cell>
        </row>
        <row r="1585">
          <cell r="A1585" t="str">
            <v>283017</v>
          </cell>
          <cell r="B1585" t="str">
            <v>R&amp;E TAX CREDIT</v>
          </cell>
        </row>
        <row r="1586">
          <cell r="A1586" t="str">
            <v>283018</v>
          </cell>
          <cell r="B1586" t="str">
            <v>DEFINCTAX-AFUDC-FED</v>
          </cell>
        </row>
        <row r="1587">
          <cell r="A1587" t="str">
            <v>283019</v>
          </cell>
          <cell r="B1587" t="str">
            <v>DEFINCTAX-AFUDC - ST</v>
          </cell>
        </row>
        <row r="1588">
          <cell r="A1588" t="str">
            <v>283021</v>
          </cell>
          <cell r="B1588" t="str">
            <v>DEF INC TAX-UTIL-REV</v>
          </cell>
        </row>
        <row r="1589">
          <cell r="A1589" t="str">
            <v>283022</v>
          </cell>
          <cell r="B1589" t="str">
            <v>DEF INC TAX-UTIL-REV</v>
          </cell>
        </row>
        <row r="1590">
          <cell r="A1590" t="str">
            <v>283031</v>
          </cell>
          <cell r="B1590" t="str">
            <v>DEF INC TAX-NON UTIL</v>
          </cell>
        </row>
        <row r="1591">
          <cell r="A1591" t="str">
            <v>283032</v>
          </cell>
          <cell r="B1591" t="str">
            <v>DEF INC TAX-NON UTIL</v>
          </cell>
        </row>
        <row r="1592">
          <cell r="A1592" t="str">
            <v>283041</v>
          </cell>
          <cell r="B1592" t="str">
            <v>DEF INC TAX-NMIS FED</v>
          </cell>
        </row>
        <row r="1593">
          <cell r="A1593" t="str">
            <v>283042</v>
          </cell>
          <cell r="B1593" t="str">
            <v>DEF INC TAX-NMIS STA</v>
          </cell>
        </row>
        <row r="1594">
          <cell r="A1594" t="str">
            <v>283043</v>
          </cell>
          <cell r="B1594" t="str">
            <v>DEF INC TAX-NM A FED</v>
          </cell>
        </row>
        <row r="1595">
          <cell r="A1595" t="str">
            <v>283044</v>
          </cell>
          <cell r="B1595" t="str">
            <v>DEF INC TAX-NMIS STA</v>
          </cell>
        </row>
        <row r="1596">
          <cell r="A1596" t="str">
            <v>283061</v>
          </cell>
          <cell r="B1596" t="str">
            <v>DEF INC TAX-UTIL-DEP</v>
          </cell>
        </row>
        <row r="1597">
          <cell r="A1597" t="str">
            <v>283062</v>
          </cell>
          <cell r="B1597" t="str">
            <v>DEF INC TAX-UTIL-DEP</v>
          </cell>
        </row>
        <row r="1598">
          <cell r="A1598" t="str">
            <v>283071</v>
          </cell>
          <cell r="B1598" t="str">
            <v>DEF INC TAX-UTIL-OTH</v>
          </cell>
        </row>
        <row r="1599">
          <cell r="A1599" t="str">
            <v>283072</v>
          </cell>
          <cell r="B1599" t="str">
            <v>DEF INC TAX-UTIL-OTH</v>
          </cell>
        </row>
        <row r="1600">
          <cell r="A1600" t="str">
            <v>283081</v>
          </cell>
          <cell r="B1600" t="str">
            <v>DEF INC TAX-STOR DEP</v>
          </cell>
        </row>
        <row r="1601">
          <cell r="A1601" t="str">
            <v>283082</v>
          </cell>
          <cell r="B1601" t="str">
            <v>DEF INC TAX-STOR DEP</v>
          </cell>
        </row>
        <row r="1602">
          <cell r="A1602" t="str">
            <v>283091</v>
          </cell>
          <cell r="B1602" t="str">
            <v>DEF INC TAX-STOR REV</v>
          </cell>
        </row>
        <row r="1603">
          <cell r="A1603" t="str">
            <v>283092</v>
          </cell>
          <cell r="B1603" t="str">
            <v>DEF INC TAX-STOR REV</v>
          </cell>
        </row>
        <row r="1604">
          <cell r="A1604" t="str">
            <v>283093</v>
          </cell>
          <cell r="B1604" t="str">
            <v>DEF INC TAX FED-CURR</v>
          </cell>
        </row>
        <row r="1605">
          <cell r="A1605" t="str">
            <v>283094</v>
          </cell>
          <cell r="B1605" t="str">
            <v>DEF INC TAX ST-CURRE</v>
          </cell>
        </row>
        <row r="1606">
          <cell r="A1606" t="str">
            <v>283096</v>
          </cell>
          <cell r="B1606" t="str">
            <v>DEF INC TAX- OCI FED</v>
          </cell>
        </row>
        <row r="1607">
          <cell r="A1607" t="str">
            <v>283097</v>
          </cell>
          <cell r="B1607" t="str">
            <v>DEF INC TAX- OCI ST</v>
          </cell>
        </row>
        <row r="1608">
          <cell r="A1608" t="str">
            <v>283300</v>
          </cell>
          <cell r="B1608" t="str">
            <v>DEF ORE TAX-KB</v>
          </cell>
        </row>
        <row r="1609">
          <cell r="A1609" t="str">
            <v>283304</v>
          </cell>
          <cell r="B1609" t="str">
            <v>DEF INC TAX FED - DB</v>
          </cell>
        </row>
        <row r="1610">
          <cell r="A1610" t="str">
            <v>283305</v>
          </cell>
          <cell r="B1610" t="str">
            <v>DEF ORE TAX-INV GEN</v>
          </cell>
        </row>
        <row r="1611">
          <cell r="A1611" t="str">
            <v>283306</v>
          </cell>
          <cell r="B1611" t="str">
            <v>DEF INC TAX FED - FA</v>
          </cell>
        </row>
        <row r="1612">
          <cell r="A1612" t="str">
            <v>283307</v>
          </cell>
          <cell r="B1612" t="str">
            <v>DEF INC TAX STATE -</v>
          </cell>
        </row>
        <row r="1613">
          <cell r="A1613" t="str">
            <v>283400</v>
          </cell>
          <cell r="B1613" t="str">
            <v>DEF FED TAXES</v>
          </cell>
        </row>
        <row r="1614">
          <cell r="A1614" t="str">
            <v>283402</v>
          </cell>
          <cell r="B1614" t="str">
            <v>DEFERRED STATE TAXES</v>
          </cell>
        </row>
        <row r="1615">
          <cell r="A1615" t="str">
            <v>283500</v>
          </cell>
          <cell r="B1615" t="str">
            <v>DEF INC TAX PLMR FED</v>
          </cell>
        </row>
        <row r="1616">
          <cell r="A1616" t="str">
            <v>283502</v>
          </cell>
          <cell r="B1616" t="str">
            <v>DEF INC TAX PALMR OR</v>
          </cell>
        </row>
        <row r="1617">
          <cell r="A1617" t="str">
            <v>283601</v>
          </cell>
          <cell r="B1617" t="str">
            <v>FED DEFD TAX</v>
          </cell>
        </row>
        <row r="1618">
          <cell r="A1618" t="str">
            <v>283602</v>
          </cell>
          <cell r="B1618" t="str">
            <v>STATE DEFD TAX</v>
          </cell>
        </row>
        <row r="1619">
          <cell r="A1619" t="str">
            <v>500183</v>
          </cell>
          <cell r="B1619" t="str">
            <v>REGULATORY LIABILITY</v>
          </cell>
        </row>
        <row r="1620">
          <cell r="A1620" t="str">
            <v>001100</v>
          </cell>
          <cell r="B1620" t="str">
            <v>REG LIAB - LT - OTHE</v>
          </cell>
        </row>
        <row r="1621">
          <cell r="A1621" t="str">
            <v>254001</v>
          </cell>
          <cell r="B1621" t="str">
            <v>LIABILITY CONS RECL</v>
          </cell>
        </row>
        <row r="1622">
          <cell r="A1622" t="str">
            <v>254002</v>
          </cell>
          <cell r="B1622" t="str">
            <v>N.Mist COH Reg. Liab</v>
          </cell>
        </row>
        <row r="1623">
          <cell r="A1623" t="str">
            <v>254003</v>
          </cell>
          <cell r="B1623" t="str">
            <v>DEFER NMIST EXPA CR</v>
          </cell>
        </row>
        <row r="1624">
          <cell r="A1624" t="str">
            <v>254100</v>
          </cell>
          <cell r="B1624" t="str">
            <v>Tax - EDIT -Plant LT</v>
          </cell>
        </row>
        <row r="1625">
          <cell r="A1625" t="str">
            <v>254101</v>
          </cell>
          <cell r="B1625" t="str">
            <v>REG LIAB-TAX-EDIT-PL</v>
          </cell>
        </row>
        <row r="1626">
          <cell r="A1626" t="str">
            <v>254102</v>
          </cell>
          <cell r="B1626" t="str">
            <v>REG LIAB-TAX-EDIT-GR</v>
          </cell>
        </row>
        <row r="1627">
          <cell r="A1627" t="str">
            <v>254105</v>
          </cell>
          <cell r="B1627" t="str">
            <v>Tax - EDIT -Other LT</v>
          </cell>
        </row>
        <row r="1628">
          <cell r="A1628" t="str">
            <v>254110</v>
          </cell>
          <cell r="B1628" t="str">
            <v>Tax -EDIT-Gas Res LT</v>
          </cell>
        </row>
        <row r="1629">
          <cell r="A1629" t="str">
            <v>254115</v>
          </cell>
          <cell r="B1629" t="str">
            <v>Tx Rfrm Df-OR ROO-LT</v>
          </cell>
        </row>
        <row r="1630">
          <cell r="A1630" t="str">
            <v>254120</v>
          </cell>
          <cell r="B1630" t="str">
            <v>Tx Rfrm Df-WA ROO-LT</v>
          </cell>
        </row>
        <row r="1631">
          <cell r="A1631" t="str">
            <v>254121</v>
          </cell>
          <cell r="B1631" t="str">
            <v>WA INTERIM PER TAX A</v>
          </cell>
        </row>
        <row r="1632">
          <cell r="A1632" t="str">
            <v>254125</v>
          </cell>
          <cell r="B1632" t="str">
            <v>Tx Rfrm Df-OR Rsv-LT</v>
          </cell>
        </row>
        <row r="1633">
          <cell r="A1633" t="str">
            <v>254130</v>
          </cell>
          <cell r="B1633" t="str">
            <v>Tx Rfrm Df-WA Rsv-LT</v>
          </cell>
        </row>
        <row r="1634">
          <cell r="A1634" t="str">
            <v>254311</v>
          </cell>
          <cell r="B1634" t="str">
            <v>LT STOR MRGN SH - OR</v>
          </cell>
        </row>
        <row r="1635">
          <cell r="A1635" t="str">
            <v>254401</v>
          </cell>
          <cell r="B1635" t="str">
            <v>N. MIST LT DEF GAIN</v>
          </cell>
        </row>
        <row r="1636">
          <cell r="A1636" t="str">
            <v>500189</v>
          </cell>
          <cell r="B1636" t="str">
            <v>ASSET RETIREMENT OBL</v>
          </cell>
        </row>
        <row r="1637">
          <cell r="A1637" t="str">
            <v>108100</v>
          </cell>
          <cell r="B1637" t="str">
            <v>ASSET RETIRE OBLIGTN</v>
          </cell>
        </row>
        <row r="1638">
          <cell r="A1638" t="str">
            <v>108101</v>
          </cell>
          <cell r="B1638" t="str">
            <v>ASSET RETIRE OBLIGTN</v>
          </cell>
        </row>
        <row r="1639">
          <cell r="A1639" t="str">
            <v>108102</v>
          </cell>
          <cell r="B1639" t="str">
            <v>ASSET RETIREMENT OBL</v>
          </cell>
        </row>
        <row r="1640">
          <cell r="A1640" t="str">
            <v>108103</v>
          </cell>
          <cell r="B1640" t="str">
            <v>N. MIST ARO</v>
          </cell>
        </row>
        <row r="1641">
          <cell r="A1641" t="str">
            <v>122100</v>
          </cell>
          <cell r="B1641" t="str">
            <v>ACCUM COR NONUTILITY</v>
          </cell>
        </row>
        <row r="1642">
          <cell r="A1642" t="str">
            <v>122101</v>
          </cell>
          <cell r="B1642" t="str">
            <v>NON UTILITY ARO</v>
          </cell>
        </row>
        <row r="1643">
          <cell r="A1643" t="str">
            <v>122102</v>
          </cell>
          <cell r="B1643" t="str">
            <v>ACCUM COR NONUTILITY</v>
          </cell>
        </row>
        <row r="1644">
          <cell r="A1644" t="str">
            <v>196999</v>
          </cell>
          <cell r="B1644" t="str">
            <v>LT LIAB ASSET RET</v>
          </cell>
        </row>
        <row r="1645">
          <cell r="A1645" t="str">
            <v>230001</v>
          </cell>
          <cell r="B1645" t="str">
            <v>LT LIAB ASSET RET OB</v>
          </cell>
        </row>
        <row r="1646">
          <cell r="A1646" t="str">
            <v>500190</v>
          </cell>
          <cell r="B1646" t="str">
            <v>REG LIABILITY - FV O</v>
          </cell>
        </row>
        <row r="1647">
          <cell r="A1647" t="str">
            <v>196630</v>
          </cell>
          <cell r="B1647" t="str">
            <v>FAS133 L.T. REG GNS</v>
          </cell>
        </row>
        <row r="1648">
          <cell r="A1648" t="str">
            <v>196635</v>
          </cell>
          <cell r="B1648" t="str">
            <v>FAS133 L.T. REG GNS</v>
          </cell>
        </row>
        <row r="1649">
          <cell r="A1649" t="str">
            <v>254630</v>
          </cell>
          <cell r="B1649" t="str">
            <v>FAS 133 LT REG GNS</v>
          </cell>
        </row>
        <row r="1650">
          <cell r="A1650" t="str">
            <v>254633</v>
          </cell>
          <cell r="B1650" t="str">
            <v>INT RATE GAIN LT REG</v>
          </cell>
        </row>
        <row r="1651">
          <cell r="A1651" t="str">
            <v>254635</v>
          </cell>
          <cell r="B1651" t="str">
            <v>FAS 133 LT REG GNS</v>
          </cell>
        </row>
        <row r="1652">
          <cell r="A1652" t="str">
            <v>254637</v>
          </cell>
          <cell r="B1652" t="str">
            <v>PHY OPT LT GAINS REG</v>
          </cell>
        </row>
        <row r="1653">
          <cell r="A1653" t="str">
            <v>500191</v>
          </cell>
          <cell r="B1653" t="str">
            <v>CUSTOMER ADVANCES</v>
          </cell>
        </row>
        <row r="1654">
          <cell r="A1654" t="str">
            <v>252001</v>
          </cell>
          <cell r="B1654" t="str">
            <v>CUST ADV-CONST</v>
          </cell>
        </row>
        <row r="1655">
          <cell r="A1655" t="str">
            <v>252004</v>
          </cell>
          <cell r="B1655" t="str">
            <v>CUST CONTRIBUTION</v>
          </cell>
        </row>
        <row r="1656">
          <cell r="A1656" t="str">
            <v>252005</v>
          </cell>
          <cell r="B1656" t="str">
            <v>CUST CONTRIBUTION RS</v>
          </cell>
        </row>
        <row r="1657">
          <cell r="A1657" t="str">
            <v>252011</v>
          </cell>
          <cell r="B1657" t="str">
            <v>CUST CONTR - RES NEW</v>
          </cell>
        </row>
        <row r="1658">
          <cell r="A1658" t="str">
            <v>252012</v>
          </cell>
          <cell r="B1658" t="str">
            <v>CUST CONTR - RES NEW</v>
          </cell>
        </row>
        <row r="1659">
          <cell r="A1659" t="str">
            <v>252013</v>
          </cell>
          <cell r="B1659" t="str">
            <v>CUST CONTR - RES CON</v>
          </cell>
        </row>
        <row r="1660">
          <cell r="A1660" t="str">
            <v>252014</v>
          </cell>
          <cell r="B1660" t="str">
            <v>CUST CONTR - RES CON</v>
          </cell>
        </row>
        <row r="1661">
          <cell r="A1661" t="str">
            <v>252021</v>
          </cell>
          <cell r="B1661" t="str">
            <v>CUST CONTR - M/F NEW</v>
          </cell>
        </row>
        <row r="1662">
          <cell r="A1662" t="str">
            <v>252022</v>
          </cell>
          <cell r="B1662" t="str">
            <v>CUST CONTR - M/F NEW</v>
          </cell>
        </row>
        <row r="1663">
          <cell r="A1663" t="str">
            <v>252023</v>
          </cell>
          <cell r="B1663" t="str">
            <v>CUST CONTR - M/F CO</v>
          </cell>
        </row>
        <row r="1664">
          <cell r="A1664" t="str">
            <v>252024</v>
          </cell>
          <cell r="B1664" t="str">
            <v>CUST CONTR - M/F CON</v>
          </cell>
        </row>
        <row r="1665">
          <cell r="A1665" t="str">
            <v>252031</v>
          </cell>
          <cell r="B1665" t="str">
            <v>CUST CONTR - COMM NE</v>
          </cell>
        </row>
        <row r="1666">
          <cell r="A1666" t="str">
            <v>252032</v>
          </cell>
          <cell r="B1666" t="str">
            <v>CUST CONTR - COMM NE</v>
          </cell>
        </row>
        <row r="1667">
          <cell r="A1667" t="str">
            <v>252033</v>
          </cell>
          <cell r="B1667" t="str">
            <v>CUST CONTR - COMM CO</v>
          </cell>
        </row>
        <row r="1668">
          <cell r="A1668" t="str">
            <v>252034</v>
          </cell>
          <cell r="B1668" t="str">
            <v>CUST CONTR - COMM CO</v>
          </cell>
        </row>
        <row r="1669">
          <cell r="A1669" t="str">
            <v>252041</v>
          </cell>
          <cell r="B1669" t="str">
            <v>CUST CONTR - OR IND</v>
          </cell>
        </row>
        <row r="1670">
          <cell r="A1670" t="str">
            <v>252043</v>
          </cell>
          <cell r="B1670" t="str">
            <v>CUST CONTR - OR IND</v>
          </cell>
        </row>
        <row r="1671">
          <cell r="A1671" t="str">
            <v>500184</v>
          </cell>
          <cell r="B1671" t="str">
            <v>FV OF DERIVATIVES -</v>
          </cell>
        </row>
        <row r="1672">
          <cell r="A1672" t="str">
            <v>262630</v>
          </cell>
          <cell r="B1672" t="str">
            <v>FAS133 L.T. LOSS SW&amp;</v>
          </cell>
        </row>
        <row r="1673">
          <cell r="A1673" t="str">
            <v>262633</v>
          </cell>
          <cell r="B1673" t="str">
            <v>FAS133 LT LS INT RS</v>
          </cell>
        </row>
        <row r="1674">
          <cell r="A1674" t="str">
            <v>262635</v>
          </cell>
          <cell r="B1674" t="str">
            <v>FAS133 L.T. LOSS PHY</v>
          </cell>
        </row>
        <row r="1675">
          <cell r="A1675" t="str">
            <v>262637</v>
          </cell>
          <cell r="B1675" t="str">
            <v>PHY OPTIONS LT LOSS</v>
          </cell>
        </row>
        <row r="1676">
          <cell r="A1676" t="str">
            <v>262638</v>
          </cell>
          <cell r="B1676" t="str">
            <v>PHY OPTIONS LT LOSS</v>
          </cell>
        </row>
        <row r="1677">
          <cell r="A1677" t="str">
            <v>500185</v>
          </cell>
          <cell r="B1677" t="str">
            <v>PENSION LIABILITY</v>
          </cell>
        </row>
        <row r="1678">
          <cell r="A1678" t="str">
            <v>228300</v>
          </cell>
          <cell r="B1678" t="str">
            <v>ESRIP LIABILITY LONG</v>
          </cell>
        </row>
        <row r="1679">
          <cell r="A1679" t="str">
            <v>228302</v>
          </cell>
          <cell r="B1679" t="str">
            <v>SERP LIABILITY LONG</v>
          </cell>
        </row>
        <row r="1680">
          <cell r="A1680" t="str">
            <v>228304</v>
          </cell>
          <cell r="B1680" t="str">
            <v>DBP PENSION LIABILIT</v>
          </cell>
        </row>
        <row r="1681">
          <cell r="A1681" t="str">
            <v>228306</v>
          </cell>
          <cell r="B1681" t="str">
            <v>FAS 106 LIABILITY LO</v>
          </cell>
        </row>
        <row r="1682">
          <cell r="A1682" t="str">
            <v>500186</v>
          </cell>
          <cell r="B1682" t="str">
            <v>OTHER LIABILITES</v>
          </cell>
        </row>
        <row r="1683">
          <cell r="A1683" t="str">
            <v>500192</v>
          </cell>
          <cell r="B1683" t="str">
            <v>ENVIRONMENTAL LIABIL</v>
          </cell>
        </row>
        <row r="1684">
          <cell r="A1684" t="str">
            <v>186130</v>
          </cell>
          <cell r="B1684" t="str">
            <v>GASCO PRE 2003</v>
          </cell>
        </row>
        <row r="1685">
          <cell r="A1685" t="str">
            <v>186133</v>
          </cell>
          <cell r="B1685" t="str">
            <v>SILTRONIC PRE 2003</v>
          </cell>
        </row>
        <row r="1686">
          <cell r="A1686" t="str">
            <v>186134</v>
          </cell>
          <cell r="B1686" t="str">
            <v>HARBOR PRE 2003</v>
          </cell>
        </row>
        <row r="1687">
          <cell r="A1687" t="str">
            <v>186140</v>
          </cell>
          <cell r="B1687" t="str">
            <v>ENVIR INV-GASCO</v>
          </cell>
        </row>
        <row r="1688">
          <cell r="A1688" t="str">
            <v>186143</v>
          </cell>
          <cell r="B1688" t="str">
            <v>ENVIR INV-WACKER</v>
          </cell>
        </row>
        <row r="1689">
          <cell r="A1689" t="str">
            <v>186144</v>
          </cell>
          <cell r="B1689" t="str">
            <v>ENVIR INV - PORTLAND</v>
          </cell>
        </row>
        <row r="1690">
          <cell r="A1690" t="str">
            <v>500193</v>
          </cell>
          <cell r="B1690" t="str">
            <v>CAPITAL LEASE - LT</v>
          </cell>
        </row>
        <row r="1691">
          <cell r="A1691" t="str">
            <v>227037</v>
          </cell>
          <cell r="B1691" t="str">
            <v>CAP LEASE-NONCUR DEL</v>
          </cell>
        </row>
        <row r="1692">
          <cell r="A1692" t="str">
            <v>227040</v>
          </cell>
          <cell r="B1692" t="str">
            <v>CAP LEASE-NONCUR DEL</v>
          </cell>
        </row>
        <row r="1693">
          <cell r="A1693" t="str">
            <v>227041</v>
          </cell>
          <cell r="B1693" t="str">
            <v>CAP LEASE-NONCUR DEL</v>
          </cell>
        </row>
        <row r="1694">
          <cell r="A1694" t="str">
            <v>227042</v>
          </cell>
          <cell r="B1694" t="str">
            <v>CAP LEASE-NONCUR DEL</v>
          </cell>
        </row>
        <row r="1695">
          <cell r="A1695" t="str">
            <v>227043</v>
          </cell>
          <cell r="B1695" t="str">
            <v>CAP LEASE-NONCUR DEL</v>
          </cell>
        </row>
        <row r="1696">
          <cell r="A1696" t="str">
            <v>227044</v>
          </cell>
          <cell r="B1696" t="str">
            <v>CAP LEASE-NONCUR DEL</v>
          </cell>
        </row>
        <row r="1697">
          <cell r="A1697" t="str">
            <v>227045</v>
          </cell>
          <cell r="B1697" t="str">
            <v>CAP LEASE-NONCUR DEL</v>
          </cell>
        </row>
        <row r="1698">
          <cell r="A1698" t="str">
            <v>227046</v>
          </cell>
          <cell r="B1698" t="str">
            <v>CAP LEASE-NONCUR DEL</v>
          </cell>
        </row>
        <row r="1699">
          <cell r="A1699" t="str">
            <v>227047</v>
          </cell>
          <cell r="B1699" t="str">
            <v>CAP LEASE-NONCUR DEL</v>
          </cell>
        </row>
        <row r="1700">
          <cell r="A1700" t="str">
            <v>227048</v>
          </cell>
          <cell r="B1700" t="str">
            <v>CAP LEASE-NONCUR DEL</v>
          </cell>
        </row>
        <row r="1701">
          <cell r="A1701" t="str">
            <v>227049</v>
          </cell>
          <cell r="B1701" t="str">
            <v>CAP LS-NC DELL 547</v>
          </cell>
        </row>
        <row r="1702">
          <cell r="A1702" t="str">
            <v>227050</v>
          </cell>
          <cell r="B1702" t="str">
            <v>CAP LEASE-NONCUR DEL</v>
          </cell>
        </row>
        <row r="1703">
          <cell r="A1703" t="str">
            <v>227051</v>
          </cell>
          <cell r="B1703" t="str">
            <v>CAP LEASE-NONCUR DEL</v>
          </cell>
        </row>
        <row r="1704">
          <cell r="A1704" t="str">
            <v>227052</v>
          </cell>
          <cell r="B1704" t="str">
            <v>CAP LS-NC DELL 550</v>
          </cell>
        </row>
        <row r="1705">
          <cell r="A1705" t="str">
            <v>227053</v>
          </cell>
          <cell r="B1705" t="str">
            <v>CAP LS-NC DELL 551</v>
          </cell>
        </row>
        <row r="1706">
          <cell r="A1706" t="str">
            <v>227054</v>
          </cell>
          <cell r="B1706" t="str">
            <v>CAP LS-NC DELL 552</v>
          </cell>
        </row>
        <row r="1707">
          <cell r="A1707" t="str">
            <v>227055</v>
          </cell>
          <cell r="B1707" t="str">
            <v>CAP LS-NC DELL 553</v>
          </cell>
        </row>
        <row r="1708">
          <cell r="A1708" t="str">
            <v>227056</v>
          </cell>
          <cell r="B1708" t="str">
            <v>CAP LS-NC DELL 554</v>
          </cell>
        </row>
        <row r="1709">
          <cell r="A1709" t="str">
            <v>227057</v>
          </cell>
          <cell r="B1709" t="str">
            <v>CAP LS-NC DELL 555</v>
          </cell>
        </row>
        <row r="1710">
          <cell r="A1710" t="str">
            <v>227058</v>
          </cell>
          <cell r="B1710" t="str">
            <v>CAP LS-NC DELL 556</v>
          </cell>
        </row>
        <row r="1711">
          <cell r="A1711" t="str">
            <v>227059</v>
          </cell>
          <cell r="B1711" t="str">
            <v>CAP LS-NC DELL 557</v>
          </cell>
        </row>
        <row r="1712">
          <cell r="A1712" t="str">
            <v>227060</v>
          </cell>
          <cell r="B1712" t="str">
            <v>CAP LS-NC DELL 558</v>
          </cell>
        </row>
        <row r="1713">
          <cell r="A1713" t="str">
            <v>227061</v>
          </cell>
          <cell r="B1713" t="str">
            <v>CAP LS-NC DELL 559</v>
          </cell>
        </row>
        <row r="1714">
          <cell r="A1714" t="str">
            <v>227062</v>
          </cell>
          <cell r="B1714" t="str">
            <v>CAP LS-NC DELL 560</v>
          </cell>
        </row>
        <row r="1715">
          <cell r="A1715" t="str">
            <v>227063</v>
          </cell>
          <cell r="B1715" t="str">
            <v>CAP LS-NC DELL 561</v>
          </cell>
        </row>
        <row r="1716">
          <cell r="A1716" t="str">
            <v>227064</v>
          </cell>
          <cell r="B1716" t="str">
            <v>CAP LS-NC DELL 562</v>
          </cell>
        </row>
        <row r="1717">
          <cell r="A1717" t="str">
            <v>227065</v>
          </cell>
          <cell r="B1717" t="str">
            <v>CAP LS-NC DELL</v>
          </cell>
        </row>
        <row r="1718">
          <cell r="A1718" t="str">
            <v>227066</v>
          </cell>
          <cell r="B1718" t="str">
            <v>CAP LS-NC DELL 564</v>
          </cell>
        </row>
        <row r="1719">
          <cell r="A1719" t="str">
            <v>227067</v>
          </cell>
          <cell r="B1719" t="str">
            <v>CAP LS-NC DELL 565</v>
          </cell>
        </row>
        <row r="1720">
          <cell r="A1720" t="str">
            <v>227068</v>
          </cell>
          <cell r="B1720" t="str">
            <v>CAP LS-NC DELL 566</v>
          </cell>
        </row>
        <row r="1721">
          <cell r="A1721" t="str">
            <v>227069</v>
          </cell>
          <cell r="B1721" t="str">
            <v>CAP LS NON-CUR 567</v>
          </cell>
        </row>
        <row r="1722">
          <cell r="A1722" t="str">
            <v>227070</v>
          </cell>
          <cell r="B1722" t="str">
            <v>CAP LS-NC DELL 568</v>
          </cell>
        </row>
        <row r="1723">
          <cell r="A1723" t="str">
            <v>227071</v>
          </cell>
          <cell r="B1723" t="str">
            <v>CAP LS-NC DELL 569</v>
          </cell>
        </row>
        <row r="1724">
          <cell r="A1724" t="str">
            <v>227072</v>
          </cell>
          <cell r="B1724" t="str">
            <v>CAP LS-NC DELL 570</v>
          </cell>
        </row>
        <row r="1725">
          <cell r="A1725" t="str">
            <v>227073</v>
          </cell>
          <cell r="B1725" t="str">
            <v>CAP LS-NC DELL 573</v>
          </cell>
        </row>
        <row r="1726">
          <cell r="A1726" t="str">
            <v>227075</v>
          </cell>
          <cell r="B1726" t="str">
            <v>CAP LS-NC DELL 575</v>
          </cell>
        </row>
        <row r="1727">
          <cell r="A1727" t="str">
            <v>227077</v>
          </cell>
          <cell r="B1727" t="str">
            <v>CAP LS-NC DELL 577</v>
          </cell>
        </row>
        <row r="1728">
          <cell r="A1728" t="str">
            <v>227078</v>
          </cell>
          <cell r="B1728" t="str">
            <v>CAP LS-NC DELL 578</v>
          </cell>
        </row>
        <row r="1729">
          <cell r="A1729" t="str">
            <v>227079</v>
          </cell>
          <cell r="B1729" t="str">
            <v>CAP LS-NC DELL 579</v>
          </cell>
        </row>
        <row r="1730">
          <cell r="A1730" t="str">
            <v>227080</v>
          </cell>
          <cell r="B1730" t="str">
            <v>CAP LS-NC DELL 580</v>
          </cell>
        </row>
        <row r="1731">
          <cell r="A1731" t="str">
            <v>227081</v>
          </cell>
          <cell r="B1731" t="str">
            <v>CAP LS-NC DELL 581</v>
          </cell>
        </row>
        <row r="1732">
          <cell r="A1732" t="str">
            <v>227082</v>
          </cell>
          <cell r="B1732" t="str">
            <v>CAP LS-NC DELL 582</v>
          </cell>
        </row>
        <row r="1733">
          <cell r="A1733" t="str">
            <v>227083</v>
          </cell>
          <cell r="B1733" t="str">
            <v>CAP LS-NC DELL 583</v>
          </cell>
        </row>
        <row r="1734">
          <cell r="A1734" t="str">
            <v>227084</v>
          </cell>
          <cell r="B1734" t="str">
            <v>CAP LS-NC DELL 584</v>
          </cell>
        </row>
        <row r="1735">
          <cell r="A1735" t="str">
            <v>227085</v>
          </cell>
          <cell r="B1735" t="str">
            <v>CAP LS-NC DELL 585</v>
          </cell>
        </row>
        <row r="1736">
          <cell r="A1736" t="str">
            <v>227086</v>
          </cell>
          <cell r="B1736" t="str">
            <v>CAP LS-NC DELL 586</v>
          </cell>
        </row>
        <row r="1737">
          <cell r="A1737" t="str">
            <v>227087</v>
          </cell>
          <cell r="B1737" t="str">
            <v>CAP LS-NC DELL 587</v>
          </cell>
        </row>
        <row r="1738">
          <cell r="A1738" t="str">
            <v>227088</v>
          </cell>
          <cell r="B1738" t="str">
            <v>CAP LS-NC DELL 588</v>
          </cell>
        </row>
        <row r="1739">
          <cell r="A1739" t="str">
            <v>227089</v>
          </cell>
          <cell r="B1739" t="str">
            <v>CAP LS-NC DELL 589</v>
          </cell>
        </row>
        <row r="1740">
          <cell r="A1740" t="str">
            <v>227090</v>
          </cell>
          <cell r="B1740" t="str">
            <v>CAP LS-NC DELL 590</v>
          </cell>
        </row>
        <row r="1741">
          <cell r="A1741" t="str">
            <v>227091</v>
          </cell>
          <cell r="B1741" t="str">
            <v>CAP LS-NC DELL 591</v>
          </cell>
        </row>
        <row r="1742">
          <cell r="A1742" t="str">
            <v>227092</v>
          </cell>
          <cell r="B1742" t="str">
            <v>CAP LS-NC DELL 592</v>
          </cell>
        </row>
        <row r="1743">
          <cell r="A1743" t="str">
            <v>227094</v>
          </cell>
          <cell r="B1743" t="str">
            <v>CAP LS-NC DELL 594</v>
          </cell>
        </row>
        <row r="1744">
          <cell r="A1744" t="str">
            <v>227586</v>
          </cell>
          <cell r="B1744" t="str">
            <v>CAP LS NON-CUR Meter</v>
          </cell>
        </row>
        <row r="1745">
          <cell r="A1745" t="str">
            <v>500194</v>
          </cell>
          <cell r="B1745" t="str">
            <v>OTHER LIABILITIES -</v>
          </cell>
        </row>
        <row r="1746">
          <cell r="A1746" t="str">
            <v>228200</v>
          </cell>
          <cell r="B1746" t="str">
            <v>O/L - WC Reclass- LT</v>
          </cell>
        </row>
        <row r="1747">
          <cell r="A1747" t="str">
            <v>228400</v>
          </cell>
          <cell r="B1747" t="str">
            <v>DCP - EXEC AND DIR</v>
          </cell>
        </row>
        <row r="1748">
          <cell r="A1748" t="str">
            <v>228401</v>
          </cell>
          <cell r="B1748" t="str">
            <v>EDCP</v>
          </cell>
        </row>
        <row r="1749">
          <cell r="A1749" t="str">
            <v>228402</v>
          </cell>
          <cell r="B1749" t="str">
            <v>DDCP</v>
          </cell>
        </row>
        <row r="1750">
          <cell r="A1750" t="str">
            <v>253000</v>
          </cell>
          <cell r="B1750" t="str">
            <v>ENVIRON. LIABILITIES</v>
          </cell>
        </row>
        <row r="1751">
          <cell r="A1751" t="str">
            <v>253039</v>
          </cell>
          <cell r="B1751" t="str">
            <v>DFED INC - POSTRTMNT</v>
          </cell>
        </row>
        <row r="1752">
          <cell r="A1752" t="str">
            <v>253201</v>
          </cell>
          <cell r="B1752" t="str">
            <v>Western States Liab</v>
          </cell>
        </row>
        <row r="1753">
          <cell r="A1753" t="str">
            <v>253205</v>
          </cell>
          <cell r="B1753" t="str">
            <v>West States LT-contr</v>
          </cell>
        </row>
        <row r="1754">
          <cell r="A1754" t="str">
            <v>253700</v>
          </cell>
          <cell r="B1754" t="str">
            <v>CWIPLiab-250TaylorHQ</v>
          </cell>
        </row>
        <row r="1755">
          <cell r="A1755" t="str">
            <v>256016</v>
          </cell>
          <cell r="B1755" t="str">
            <v>DFED GAINS - SALES O</v>
          </cell>
        </row>
        <row r="1756">
          <cell r="A1756" t="str">
            <v>256017</v>
          </cell>
          <cell r="B1756" t="str">
            <v>DEFD GAIN - 2004 VAN</v>
          </cell>
        </row>
        <row r="1757">
          <cell r="A1757" t="str">
            <v>261001</v>
          </cell>
          <cell r="B1757" t="str">
            <v>AUTO SELF-INSURANCE</v>
          </cell>
        </row>
        <row r="1758">
          <cell r="A1758" t="str">
            <v>262001</v>
          </cell>
          <cell r="B1758" t="str">
            <v>INJ &amp; DAMAGE RES-OPE</v>
          </cell>
        </row>
        <row r="1759">
          <cell r="A1759" t="str">
            <v>262002</v>
          </cell>
          <cell r="B1759" t="str">
            <v>INJ &amp; DAMAGE RES-CON</v>
          </cell>
        </row>
        <row r="1760">
          <cell r="A1760" t="str">
            <v>262003</v>
          </cell>
          <cell r="B1760" t="str">
            <v>INJ &amp; DAMAGE RES-HR</v>
          </cell>
        </row>
        <row r="1761">
          <cell r="A1761" t="str">
            <v>262004</v>
          </cell>
          <cell r="B1761" t="str">
            <v>INJ &amp; DAM RES-EXTRAO</v>
          </cell>
        </row>
        <row r="1762">
          <cell r="A1762" t="str">
            <v>262140</v>
          </cell>
          <cell r="B1762" t="str">
            <v>INJ &amp; DAM RES-EXT-GA</v>
          </cell>
        </row>
        <row r="1763">
          <cell r="A1763" t="str">
            <v>262141</v>
          </cell>
          <cell r="B1763" t="str">
            <v>INJ &amp; DAM RES-TUALAT</v>
          </cell>
        </row>
        <row r="1764">
          <cell r="A1764" t="str">
            <v>262142</v>
          </cell>
          <cell r="B1764" t="str">
            <v>INJ &amp; DAM RES-EUG</v>
          </cell>
        </row>
        <row r="1765">
          <cell r="A1765" t="str">
            <v>262143</v>
          </cell>
          <cell r="B1765" t="str">
            <v>INJ &amp; DAM RES-EXT-WA</v>
          </cell>
        </row>
        <row r="1766">
          <cell r="A1766" t="str">
            <v>262144</v>
          </cell>
          <cell r="B1766" t="str">
            <v>INJ &amp; DAM INS-EXT HA</v>
          </cell>
        </row>
        <row r="1767">
          <cell r="A1767" t="str">
            <v>262145</v>
          </cell>
          <cell r="B1767" t="str">
            <v>INJ &amp; DAM RES-EXT OR</v>
          </cell>
        </row>
        <row r="1768">
          <cell r="A1768" t="str">
            <v>262146</v>
          </cell>
          <cell r="B1768" t="str">
            <v>INJ &amp; DAM RES-EXT TA</v>
          </cell>
        </row>
        <row r="1769">
          <cell r="A1769" t="str">
            <v>262147</v>
          </cell>
          <cell r="B1769" t="str">
            <v>INJ &amp; DAM RES-ENV CE</v>
          </cell>
        </row>
        <row r="1770">
          <cell r="A1770" t="str">
            <v>262148</v>
          </cell>
          <cell r="B1770" t="str">
            <v>INJ &amp; DAM RES-FRONT</v>
          </cell>
        </row>
        <row r="1771">
          <cell r="A1771" t="str">
            <v>262149</v>
          </cell>
          <cell r="B1771" t="str">
            <v>INJ &amp; DAM RES-FR AM</v>
          </cell>
        </row>
        <row r="1772">
          <cell r="A1772" t="str">
            <v>262150</v>
          </cell>
          <cell r="B1772" t="str">
            <v>RES OFFSET - ENV GAS</v>
          </cell>
        </row>
        <row r="1773">
          <cell r="A1773" t="str">
            <v>262151</v>
          </cell>
          <cell r="B1773" t="str">
            <v>RES OFFSET - ENV SIL</v>
          </cell>
        </row>
        <row r="1774">
          <cell r="A1774" t="str">
            <v>262152</v>
          </cell>
          <cell r="B1774" t="str">
            <v>RES OFFSET - ENV HAR</v>
          </cell>
        </row>
        <row r="1775">
          <cell r="A1775" t="str">
            <v>262153</v>
          </cell>
          <cell r="B1775" t="str">
            <v>RES OFFSET - ENV TAR</v>
          </cell>
        </row>
        <row r="1776">
          <cell r="A1776" t="str">
            <v>262154</v>
          </cell>
          <cell r="B1776" t="str">
            <v>RES OFFSET - ENV EUG</v>
          </cell>
        </row>
        <row r="1777">
          <cell r="A1777" t="str">
            <v>262155</v>
          </cell>
          <cell r="B1777" t="str">
            <v>RES OFFSET - ENV FRO</v>
          </cell>
        </row>
        <row r="1778">
          <cell r="A1778" t="str">
            <v>262156</v>
          </cell>
          <cell r="B1778" t="str">
            <v>RES OFFSET - ENV STE</v>
          </cell>
        </row>
        <row r="1779">
          <cell r="A1779" t="str">
            <v>262157</v>
          </cell>
          <cell r="B1779" t="str">
            <v>RES OFFSET - ENV CRT</v>
          </cell>
        </row>
        <row r="1780">
          <cell r="A1780" t="str">
            <v>262158</v>
          </cell>
          <cell r="B1780" t="str">
            <v>RES OFFSET -ENV EPGM</v>
          </cell>
        </row>
        <row r="1781">
          <cell r="A1781" t="str">
            <v>262159</v>
          </cell>
          <cell r="B1781" t="str">
            <v>RES OFFSET - FR AMER</v>
          </cell>
        </row>
        <row r="1782">
          <cell r="A1782" t="str">
            <v>262160</v>
          </cell>
          <cell r="B1782" t="str">
            <v>ENV. BASE RATE DEFL.</v>
          </cell>
        </row>
        <row r="1783">
          <cell r="A1783" t="str">
            <v>262161</v>
          </cell>
          <cell r="B1783" t="str">
            <v>RES OFF- TUALATIN</v>
          </cell>
        </row>
        <row r="1784">
          <cell r="A1784" t="str">
            <v>263002</v>
          </cell>
          <cell r="B1784" t="str">
            <v>ACC LIAB-EXEMPT VACA</v>
          </cell>
        </row>
        <row r="1785">
          <cell r="A1785" t="str">
            <v>263012</v>
          </cell>
          <cell r="B1785" t="str">
            <v>ACC LIAB-EXEMPT VACA</v>
          </cell>
        </row>
        <row r="1786">
          <cell r="A1786" t="str">
            <v>263017</v>
          </cell>
          <cell r="B1786" t="str">
            <v>DUE ENERFIN - ST HEL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16"/>
  <sheetViews>
    <sheetView tabSelected="1" workbookViewId="0">
      <selection activeCell="P15" sqref="P15"/>
    </sheetView>
  </sheetViews>
  <sheetFormatPr defaultColWidth="9.140625" defaultRowHeight="15" x14ac:dyDescent="0.25"/>
  <cols>
    <col min="1" max="1" width="3.140625" style="258" customWidth="1"/>
    <col min="2" max="2" width="2.42578125" style="258" customWidth="1"/>
    <col min="3" max="3" width="29" style="258" bestFit="1" customWidth="1"/>
    <col min="4" max="4" width="2.140625" style="258" customWidth="1"/>
    <col min="5" max="7" width="14.28515625" style="258" customWidth="1"/>
    <col min="8" max="10" width="13.42578125" style="258" bestFit="1" customWidth="1"/>
    <col min="11" max="11" width="13.28515625" style="258" customWidth="1"/>
    <col min="12" max="12" width="13" style="258" customWidth="1"/>
    <col min="13" max="13" width="14.7109375" style="258" customWidth="1"/>
    <col min="14" max="14" width="14.28515625" style="258" customWidth="1"/>
    <col min="15" max="15" width="16.5703125" style="258" customWidth="1"/>
    <col min="16" max="16" width="19.5703125" style="258" customWidth="1"/>
    <col min="17" max="16384" width="9.140625" style="258"/>
  </cols>
  <sheetData>
    <row r="1" spans="1:16" x14ac:dyDescent="0.25">
      <c r="A1" s="257" t="s">
        <v>2827</v>
      </c>
    </row>
    <row r="2" spans="1:16" x14ac:dyDescent="0.25">
      <c r="A2" s="445" t="s">
        <v>4274</v>
      </c>
    </row>
    <row r="3" spans="1:16" x14ac:dyDescent="0.25">
      <c r="A3" s="257" t="s">
        <v>2828</v>
      </c>
    </row>
    <row r="7" spans="1:16" ht="15.75" thickBot="1" x14ac:dyDescent="0.3">
      <c r="E7" s="449" t="s">
        <v>4161</v>
      </c>
      <c r="F7" s="449"/>
      <c r="G7" s="449"/>
      <c r="H7" s="449" t="s">
        <v>4191</v>
      </c>
      <c r="I7" s="449"/>
      <c r="J7" s="449"/>
      <c r="K7" s="446" t="s">
        <v>4240</v>
      </c>
      <c r="L7" s="447"/>
      <c r="M7" s="448"/>
      <c r="N7" s="446" t="s">
        <v>4241</v>
      </c>
      <c r="O7" s="447"/>
      <c r="P7" s="448"/>
    </row>
    <row r="8" spans="1:16" x14ac:dyDescent="0.25">
      <c r="B8" s="259"/>
      <c r="C8" s="260"/>
      <c r="D8" s="261"/>
      <c r="E8" s="262">
        <v>44197</v>
      </c>
      <c r="F8" s="263">
        <v>44228</v>
      </c>
      <c r="G8" s="264">
        <v>44256</v>
      </c>
      <c r="H8" s="262">
        <v>44287</v>
      </c>
      <c r="I8" s="263">
        <v>44317</v>
      </c>
      <c r="J8" s="264">
        <v>44348</v>
      </c>
      <c r="K8" s="262">
        <v>44378</v>
      </c>
      <c r="L8" s="263">
        <v>44409</v>
      </c>
      <c r="M8" s="264">
        <v>44440</v>
      </c>
      <c r="N8" s="262">
        <v>44470</v>
      </c>
      <c r="O8" s="263">
        <v>44501</v>
      </c>
      <c r="P8" s="264">
        <v>44531</v>
      </c>
    </row>
    <row r="9" spans="1:16" x14ac:dyDescent="0.25">
      <c r="B9" s="265"/>
      <c r="C9" s="266" t="s">
        <v>2739</v>
      </c>
      <c r="D9" s="267"/>
      <c r="E9" s="268">
        <f>'WC Model'!BE664</f>
        <v>166955466.00499997</v>
      </c>
      <c r="F9" s="269">
        <f>'WC Model'!BF664</f>
        <v>170246140.52875009</v>
      </c>
      <c r="G9" s="270">
        <f>'WC Model'!BG664</f>
        <v>166880905.55833334</v>
      </c>
      <c r="H9" s="268">
        <f>'WC Model'!BK664</f>
        <v>161367606.24416673</v>
      </c>
      <c r="I9" s="269">
        <f>'WC Model'!BL664</f>
        <v>161873990.27916673</v>
      </c>
      <c r="J9" s="270">
        <f>'WC Model'!BM664</f>
        <v>161924894.6241667</v>
      </c>
      <c r="K9" s="268">
        <f>'WC Model'!BQ664</f>
        <v>162196005.02500001</v>
      </c>
      <c r="L9" s="269">
        <f>'WC Model'!BR664</f>
        <v>163214183.43958339</v>
      </c>
      <c r="M9" s="270">
        <f>'WC Model'!BS664</f>
        <v>164391777.61375001</v>
      </c>
      <c r="N9" s="268">
        <f>'WC Model'!BW664</f>
        <v>166480119.96624997</v>
      </c>
      <c r="O9" s="269">
        <f>'WC Model'!BX664</f>
        <v>169648756.38958332</v>
      </c>
      <c r="P9" s="270">
        <f>'WC Model'!BY664</f>
        <v>173853435.80875003</v>
      </c>
    </row>
    <row r="10" spans="1:16" x14ac:dyDescent="0.25">
      <c r="B10" s="265"/>
      <c r="C10" s="266" t="s">
        <v>2740</v>
      </c>
      <c r="D10" s="267"/>
      <c r="E10" s="268">
        <f>'WC Model'!BE665</f>
        <v>-139141294.54208332</v>
      </c>
      <c r="F10" s="269">
        <f>'WC Model'!BF665</f>
        <v>-140174809.10041663</v>
      </c>
      <c r="G10" s="270">
        <f>'WC Model'!BG665</f>
        <v>-141479938.62458336</v>
      </c>
      <c r="H10" s="268">
        <f>'WC Model'!BK665</f>
        <v>-141434869.93541667</v>
      </c>
      <c r="I10" s="269">
        <f>'WC Model'!BL665</f>
        <v>-141442377.12749997</v>
      </c>
      <c r="J10" s="270">
        <f>'WC Model'!BM665</f>
        <v>-142045019.91291657</v>
      </c>
      <c r="K10" s="268">
        <f>'WC Model'!BQ665</f>
        <v>-143244929.24166664</v>
      </c>
      <c r="L10" s="269">
        <f>'WC Model'!BR665</f>
        <v>-144478433.59625</v>
      </c>
      <c r="M10" s="270">
        <f>'WC Model'!BS665</f>
        <v>-145210900.47124997</v>
      </c>
      <c r="N10" s="268">
        <f>'WC Model'!BW665</f>
        <v>-147472327.12000003</v>
      </c>
      <c r="O10" s="269">
        <f>'WC Model'!BX665</f>
        <v>-150843482.62833336</v>
      </c>
      <c r="P10" s="270">
        <f>'WC Model'!BY665</f>
        <v>-153858181.77166665</v>
      </c>
    </row>
    <row r="11" spans="1:16" x14ac:dyDescent="0.25">
      <c r="B11" s="265"/>
      <c r="C11" s="266" t="s">
        <v>2741</v>
      </c>
      <c r="D11" s="266"/>
      <c r="E11" s="271">
        <f t="shared" ref="E11:G11" si="0">SUM(E9:E10)</f>
        <v>27814171.462916642</v>
      </c>
      <c r="F11" s="272">
        <f t="shared" si="0"/>
        <v>30071331.428333461</v>
      </c>
      <c r="G11" s="273">
        <f t="shared" si="0"/>
        <v>25400966.933749974</v>
      </c>
      <c r="H11" s="271">
        <f>SUM(H9:H10)</f>
        <v>19932736.308750063</v>
      </c>
      <c r="I11" s="272">
        <f t="shared" ref="I11:J11" si="1">SUM(I9:I10)</f>
        <v>20431613.15166676</v>
      </c>
      <c r="J11" s="273">
        <f t="shared" si="1"/>
        <v>19879874.711250126</v>
      </c>
      <c r="K11" s="271">
        <f>SUM(K9:K10)</f>
        <v>18951075.783333361</v>
      </c>
      <c r="L11" s="272">
        <f t="shared" ref="L11:M11" si="2">SUM(L9:L10)</f>
        <v>18735749.843333393</v>
      </c>
      <c r="M11" s="273">
        <f t="shared" si="2"/>
        <v>19180877.142500043</v>
      </c>
      <c r="N11" s="271">
        <f>SUM(N9:N10)</f>
        <v>19007792.846249938</v>
      </c>
      <c r="O11" s="272">
        <f t="shared" ref="O11:P11" si="3">SUM(O9:O10)</f>
        <v>18805273.761249959</v>
      </c>
      <c r="P11" s="273">
        <f t="shared" si="3"/>
        <v>19995254.037083387</v>
      </c>
    </row>
    <row r="12" spans="1:16" x14ac:dyDescent="0.25">
      <c r="B12" s="265"/>
      <c r="C12" s="266"/>
      <c r="D12" s="266"/>
      <c r="E12" s="274"/>
      <c r="F12" s="275"/>
      <c r="G12" s="276"/>
      <c r="H12" s="274"/>
      <c r="I12" s="275"/>
      <c r="J12" s="276"/>
      <c r="K12" s="274"/>
      <c r="L12" s="275"/>
      <c r="M12" s="276"/>
      <c r="N12" s="274"/>
      <c r="O12" s="275"/>
      <c r="P12" s="276"/>
    </row>
    <row r="13" spans="1:16" x14ac:dyDescent="0.25">
      <c r="B13" s="265"/>
      <c r="C13" s="266" t="s">
        <v>2829</v>
      </c>
      <c r="D13" s="266"/>
      <c r="E13" s="277">
        <f>'WC Model'!BE668</f>
        <v>0.10349456895526184</v>
      </c>
      <c r="F13" s="278">
        <f>'WC Model'!BF668</f>
        <v>0.10349456895526184</v>
      </c>
      <c r="G13" s="279">
        <f>'WC Model'!BG668</f>
        <v>0.10349456895526184</v>
      </c>
      <c r="H13" s="277">
        <f>'WC Model'!BK668</f>
        <v>0.10824705096366734</v>
      </c>
      <c r="I13" s="278">
        <f>'WC Model'!BL668</f>
        <v>0.10824705096366734</v>
      </c>
      <c r="J13" s="279">
        <f>'WC Model'!BM668</f>
        <v>0.10824705096366734</v>
      </c>
      <c r="K13" s="277">
        <f>'WC Model'!BQ668</f>
        <v>0.1088598621984159</v>
      </c>
      <c r="L13" s="278">
        <f>'WC Model'!BR668</f>
        <v>0.1088598621984159</v>
      </c>
      <c r="M13" s="279">
        <f>'WC Model'!BS668</f>
        <v>0.1088598621984159</v>
      </c>
      <c r="N13" s="277">
        <f>'WC Model'!BW668</f>
        <v>0.10784385705488828</v>
      </c>
      <c r="O13" s="278">
        <f>'WC Model'!BX668</f>
        <v>0.10784385705488828</v>
      </c>
      <c r="P13" s="279">
        <f>'WC Model'!BY668</f>
        <v>0.10784385705488828</v>
      </c>
    </row>
    <row r="14" spans="1:16" x14ac:dyDescent="0.25">
      <c r="B14" s="265"/>
      <c r="C14" s="266"/>
      <c r="D14" s="266"/>
      <c r="E14" s="280"/>
      <c r="F14" s="275"/>
      <c r="G14" s="270"/>
      <c r="H14" s="280"/>
      <c r="I14" s="275"/>
      <c r="J14" s="270"/>
      <c r="K14" s="280"/>
      <c r="L14" s="275"/>
      <c r="M14" s="270"/>
      <c r="N14" s="280"/>
      <c r="O14" s="275"/>
      <c r="P14" s="270"/>
    </row>
    <row r="15" spans="1:16" x14ac:dyDescent="0.25">
      <c r="B15" s="265"/>
      <c r="C15" s="266" t="s">
        <v>2742</v>
      </c>
      <c r="D15" s="266"/>
      <c r="E15" s="281">
        <f t="shared" ref="E15:J15" si="4">E11*E13</f>
        <v>2878615.6864023022</v>
      </c>
      <c r="F15" s="282">
        <f t="shared" si="4"/>
        <v>3112219.4840861899</v>
      </c>
      <c r="G15" s="283">
        <f t="shared" si="4"/>
        <v>2628862.1238553124</v>
      </c>
      <c r="H15" s="281">
        <f t="shared" si="4"/>
        <v>2157659.9230586104</v>
      </c>
      <c r="I15" s="282">
        <f t="shared" si="4"/>
        <v>2211661.8700984078</v>
      </c>
      <c r="J15" s="283">
        <f t="shared" si="4"/>
        <v>2151937.8110200139</v>
      </c>
      <c r="K15" s="281">
        <f>K11*K13</f>
        <v>2063011.4982854063</v>
      </c>
      <c r="L15" s="282">
        <f t="shared" ref="L15:M15" si="5">L11*L13</f>
        <v>2039571.1461292654</v>
      </c>
      <c r="M15" s="283">
        <f t="shared" si="5"/>
        <v>2088027.6425772998</v>
      </c>
      <c r="N15" s="281">
        <f>N11*N13</f>
        <v>2049873.6946399063</v>
      </c>
      <c r="O15" s="282">
        <f t="shared" ref="O15:P15" si="6">O11*O13</f>
        <v>2028033.2553862818</v>
      </c>
      <c r="P15" s="283">
        <f t="shared" si="6"/>
        <v>2156365.3181513986</v>
      </c>
    </row>
    <row r="16" spans="1:16" ht="15.75" thickBot="1" x14ac:dyDescent="0.3">
      <c r="B16" s="284"/>
      <c r="C16" s="285" t="s">
        <v>2830</v>
      </c>
      <c r="D16" s="285"/>
      <c r="E16" s="286">
        <f t="shared" ref="E16:J16" si="7">E11-E15</f>
        <v>24935555.77651434</v>
      </c>
      <c r="F16" s="287">
        <f t="shared" si="7"/>
        <v>26959111.944247272</v>
      </c>
      <c r="G16" s="288">
        <f t="shared" si="7"/>
        <v>22772104.809894662</v>
      </c>
      <c r="H16" s="286">
        <f t="shared" si="7"/>
        <v>17775076.385691453</v>
      </c>
      <c r="I16" s="287">
        <f t="shared" si="7"/>
        <v>18219951.281568352</v>
      </c>
      <c r="J16" s="288">
        <f t="shared" si="7"/>
        <v>17727936.900230113</v>
      </c>
      <c r="K16" s="286">
        <f>K11-K15</f>
        <v>16888064.285047956</v>
      </c>
      <c r="L16" s="287">
        <f t="shared" ref="L16:M16" si="8">L11-L15</f>
        <v>16696178.697204128</v>
      </c>
      <c r="M16" s="288">
        <f t="shared" si="8"/>
        <v>17092849.499922745</v>
      </c>
      <c r="N16" s="286">
        <f>N11-N15</f>
        <v>16957919.151610032</v>
      </c>
      <c r="O16" s="287">
        <f t="shared" ref="O16:P16" si="9">O11-O15</f>
        <v>16777240.505863678</v>
      </c>
      <c r="P16" s="288">
        <f t="shared" si="9"/>
        <v>17838888.718931988</v>
      </c>
    </row>
  </sheetData>
  <mergeCells count="4">
    <mergeCell ref="N7:P7"/>
    <mergeCell ref="E7:G7"/>
    <mergeCell ref="H7:J7"/>
    <mergeCell ref="K7:M7"/>
  </mergeCells>
  <pageMargins left="0.7" right="0.7" top="0.75" bottom="0.75" header="0.3" footer="0.3"/>
  <pageSetup scale="5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9AB3C-2DFF-447D-BF9C-34DE2C204731}">
  <sheetPr>
    <tabColor theme="5" tint="0.39997558519241921"/>
  </sheetPr>
  <dimension ref="A2:AN70"/>
  <sheetViews>
    <sheetView workbookViewId="0"/>
  </sheetViews>
  <sheetFormatPr defaultColWidth="9.140625" defaultRowHeight="15" outlineLevelCol="1" x14ac:dyDescent="0.25"/>
  <cols>
    <col min="1" max="1" width="25.7109375" style="135" customWidth="1"/>
    <col min="2" max="2" width="10" style="135" bestFit="1" customWidth="1"/>
    <col min="3" max="3" width="9.140625" style="135"/>
    <col min="4" max="15" width="13.28515625" style="135" hidden="1" customWidth="1" outlineLevel="1"/>
    <col min="16" max="16" width="13.28515625" style="135" hidden="1" customWidth="1" collapsed="1"/>
    <col min="17" max="26" width="13.28515625" style="135" hidden="1" customWidth="1"/>
    <col min="27" max="39" width="13.28515625" style="135" customWidth="1"/>
    <col min="40" max="40" width="15.140625" style="335" bestFit="1" customWidth="1"/>
    <col min="41" max="16384" width="9.140625" style="135"/>
  </cols>
  <sheetData>
    <row r="2" spans="1:40" ht="15.75" thickBot="1" x14ac:dyDescent="0.3">
      <c r="D2" s="298">
        <v>43466</v>
      </c>
      <c r="E2" s="298">
        <v>43497</v>
      </c>
      <c r="F2" s="298">
        <v>43525</v>
      </c>
      <c r="G2" s="298">
        <v>43556</v>
      </c>
      <c r="H2" s="298">
        <v>43586</v>
      </c>
      <c r="I2" s="298">
        <v>43617</v>
      </c>
      <c r="J2" s="298">
        <v>43647</v>
      </c>
      <c r="K2" s="298">
        <v>43678</v>
      </c>
      <c r="L2" s="298">
        <v>43709</v>
      </c>
      <c r="M2" s="298">
        <v>43739</v>
      </c>
      <c r="N2" s="298">
        <v>43770</v>
      </c>
      <c r="O2" s="298">
        <v>43800</v>
      </c>
      <c r="P2" s="298">
        <v>43831</v>
      </c>
      <c r="Q2" s="298">
        <v>43862</v>
      </c>
      <c r="R2" s="298">
        <v>43891</v>
      </c>
      <c r="S2" s="298">
        <v>43922</v>
      </c>
      <c r="T2" s="298">
        <v>43952</v>
      </c>
      <c r="U2" s="298">
        <v>43983</v>
      </c>
      <c r="V2" s="298">
        <v>44013</v>
      </c>
      <c r="W2" s="298">
        <v>44044</v>
      </c>
      <c r="X2" s="298">
        <v>44075</v>
      </c>
      <c r="Y2" s="298">
        <v>44105</v>
      </c>
      <c r="Z2" s="298">
        <v>44136</v>
      </c>
      <c r="AA2" s="298">
        <v>44166</v>
      </c>
      <c r="AB2" s="298">
        <v>44197</v>
      </c>
      <c r="AC2" s="298">
        <v>44228</v>
      </c>
      <c r="AD2" s="298">
        <v>44256</v>
      </c>
      <c r="AE2" s="298">
        <v>44287</v>
      </c>
      <c r="AF2" s="298">
        <v>44317</v>
      </c>
      <c r="AG2" s="298">
        <v>44348</v>
      </c>
      <c r="AH2" s="298">
        <v>44378</v>
      </c>
      <c r="AI2" s="298">
        <v>44409</v>
      </c>
      <c r="AJ2" s="298">
        <v>44440</v>
      </c>
      <c r="AK2" s="298">
        <v>44470</v>
      </c>
      <c r="AL2" s="298">
        <v>44501</v>
      </c>
      <c r="AM2" s="298">
        <v>44531</v>
      </c>
      <c r="AN2" s="353" t="s">
        <v>1515</v>
      </c>
    </row>
    <row r="3" spans="1:40" s="14" customFormat="1" ht="13.5" thickBot="1" x14ac:dyDescent="0.25">
      <c r="A3" s="19" t="s">
        <v>1172</v>
      </c>
      <c r="B3" s="304">
        <v>500181</v>
      </c>
      <c r="C3" s="66">
        <v>5</v>
      </c>
      <c r="D3" s="33">
        <v>-47505951.770000003</v>
      </c>
      <c r="E3" s="33">
        <v>-47724041.869999997</v>
      </c>
      <c r="F3" s="16">
        <v>-43100119.859999999</v>
      </c>
      <c r="G3" s="76">
        <v>-44237822.109999999</v>
      </c>
      <c r="H3" s="76">
        <v>-43128270.939999998</v>
      </c>
      <c r="I3" s="76">
        <v>-27310489.449999999</v>
      </c>
      <c r="J3" s="76">
        <v>-29290328.850000001</v>
      </c>
      <c r="K3" s="76">
        <v>-28926177.34</v>
      </c>
      <c r="L3" s="76">
        <v>-31396374.460000001</v>
      </c>
      <c r="M3" s="76">
        <v>-31970252.329999998</v>
      </c>
      <c r="N3" s="76">
        <v>-32883218.690000001</v>
      </c>
      <c r="O3" s="76">
        <v>-47543490.359999999</v>
      </c>
      <c r="P3" s="76">
        <v>-54364442.920000002</v>
      </c>
      <c r="Q3" s="76">
        <v>-54539033.520000003</v>
      </c>
      <c r="R3" s="76">
        <v>-51350586.530000001</v>
      </c>
      <c r="S3" s="76">
        <v>-52638864.829999998</v>
      </c>
      <c r="T3" s="76">
        <v>-51959670.880000003</v>
      </c>
      <c r="U3" s="76">
        <v>-45243751.729999997</v>
      </c>
      <c r="V3" s="76">
        <v>-46972607.600000001</v>
      </c>
      <c r="W3" s="76">
        <v>-46969175.270000003</v>
      </c>
      <c r="X3" s="76">
        <v>-41814328.57</v>
      </c>
      <c r="Y3" s="76">
        <v>-43271779.289999999</v>
      </c>
      <c r="Z3" s="76">
        <v>-44806495.75</v>
      </c>
      <c r="AA3" s="76">
        <v>-43320710.590000004</v>
      </c>
      <c r="AB3" s="76">
        <v>-46161393.560000002</v>
      </c>
      <c r="AC3" s="76">
        <v>-46161116.920000002</v>
      </c>
      <c r="AD3" s="76">
        <v>-40712731.649999999</v>
      </c>
      <c r="AE3" s="140">
        <v>-41693709.740000002</v>
      </c>
      <c r="AF3" s="140">
        <v>-40776382.43</v>
      </c>
      <c r="AG3" s="140">
        <v>-37901865.020000003</v>
      </c>
      <c r="AH3" s="76">
        <v>-38672846.07</v>
      </c>
      <c r="AI3" s="76">
        <v>-38591418.18</v>
      </c>
      <c r="AJ3" s="76">
        <v>-34629360.859999999</v>
      </c>
      <c r="AK3" s="140">
        <v>-36234071.729999997</v>
      </c>
      <c r="AL3" s="140">
        <v>-37505605.649999999</v>
      </c>
      <c r="AM3" s="140">
        <v>-46642202.859999999</v>
      </c>
      <c r="AN3" s="109">
        <f>(AM3/2+AA3/2+SUM(AB3:AL3))/12</f>
        <v>-40335163.211250007</v>
      </c>
    </row>
    <row r="4" spans="1:40" x14ac:dyDescent="0.25">
      <c r="C4" s="301" t="s">
        <v>4018</v>
      </c>
      <c r="D4" s="297">
        <f>SUBTOTAL(9,D6:D74)</f>
        <v>-47505951.769999988</v>
      </c>
      <c r="E4" s="297">
        <f t="shared" ref="E4:X4" si="0">SUBTOTAL(9,E6:E74)</f>
        <v>-47724041.86999999</v>
      </c>
      <c r="F4" s="297">
        <f t="shared" si="0"/>
        <v>-43100119.859999999</v>
      </c>
      <c r="G4" s="297">
        <f t="shared" si="0"/>
        <v>-44237822.109999992</v>
      </c>
      <c r="H4" s="297">
        <f t="shared" si="0"/>
        <v>-43128270.940000005</v>
      </c>
      <c r="I4" s="297">
        <f t="shared" si="0"/>
        <v>-27310489.449999999</v>
      </c>
      <c r="J4" s="297">
        <f t="shared" si="0"/>
        <v>-29290328.850000001</v>
      </c>
      <c r="K4" s="297">
        <f t="shared" si="0"/>
        <v>-28926177.340000004</v>
      </c>
      <c r="L4" s="297">
        <f t="shared" si="0"/>
        <v>-31396374.460000008</v>
      </c>
      <c r="M4" s="297">
        <f t="shared" si="0"/>
        <v>-31970252.329999998</v>
      </c>
      <c r="N4" s="297">
        <f t="shared" si="0"/>
        <v>-32883218.690000001</v>
      </c>
      <c r="O4" s="297">
        <f t="shared" si="0"/>
        <v>-47543490.359999999</v>
      </c>
      <c r="P4" s="297">
        <f t="shared" si="0"/>
        <v>-54364442.920000002</v>
      </c>
      <c r="Q4" s="297">
        <f t="shared" si="0"/>
        <v>-54539033.519999996</v>
      </c>
      <c r="R4" s="297">
        <f t="shared" si="0"/>
        <v>-51350586.529999986</v>
      </c>
      <c r="S4" s="297">
        <f t="shared" si="0"/>
        <v>-52638864.830000006</v>
      </c>
      <c r="T4" s="297">
        <f t="shared" si="0"/>
        <v>-51959670.879999988</v>
      </c>
      <c r="U4" s="297">
        <f t="shared" si="0"/>
        <v>-45243751.730000004</v>
      </c>
      <c r="V4" s="297">
        <f t="shared" si="0"/>
        <v>-46972607.600000016</v>
      </c>
      <c r="W4" s="297">
        <f t="shared" si="0"/>
        <v>-46969175.270000003</v>
      </c>
      <c r="X4" s="297">
        <f t="shared" si="0"/>
        <v>-41814328.57</v>
      </c>
      <c r="Y4" s="297">
        <f t="shared" ref="Y4:AA4" si="1">SUBTOTAL(9,Y6:Y74)</f>
        <v>-43271779.290000007</v>
      </c>
      <c r="Z4" s="297">
        <f t="shared" si="1"/>
        <v>-44806495.749999993</v>
      </c>
      <c r="AA4" s="297">
        <f t="shared" si="1"/>
        <v>-43320710.590000011</v>
      </c>
      <c r="AB4" s="297">
        <f t="shared" ref="AB4:AG4" si="2">SUBTOTAL(9,AB6:AB74)</f>
        <v>-46161393.560000002</v>
      </c>
      <c r="AC4" s="297">
        <f t="shared" si="2"/>
        <v>-46161116.920000009</v>
      </c>
      <c r="AD4" s="297">
        <f t="shared" si="2"/>
        <v>-40712731.649999999</v>
      </c>
      <c r="AE4" s="297">
        <f t="shared" si="2"/>
        <v>-41693709.74000001</v>
      </c>
      <c r="AF4" s="297">
        <f t="shared" si="2"/>
        <v>-40776382.43</v>
      </c>
      <c r="AG4" s="297">
        <f t="shared" si="2"/>
        <v>-37901865.020000003</v>
      </c>
      <c r="AH4" s="297">
        <f t="shared" ref="AH4:AJ4" si="3">SUBTOTAL(9,AH6:AH74)</f>
        <v>-38672846.07</v>
      </c>
      <c r="AI4" s="297">
        <f t="shared" si="3"/>
        <v>-38591418.179999992</v>
      </c>
      <c r="AJ4" s="297">
        <f t="shared" si="3"/>
        <v>-34629360.859999992</v>
      </c>
      <c r="AK4" s="297">
        <f>SUBTOTAL(9,AK6:AK74)</f>
        <v>-36234071.730000004</v>
      </c>
      <c r="AL4" s="297">
        <f>SUBTOTAL(9,AL6:AL74)</f>
        <v>-37505605.649999999</v>
      </c>
      <c r="AM4" s="297">
        <f>SUBTOTAL(9,AM6:AM74)</f>
        <v>-46642202.860000007</v>
      </c>
      <c r="AN4" s="109">
        <f t="shared" ref="AN4:AN68" si="4">(AM4/2+AA4/2+SUM(AB4:AL4))/12</f>
        <v>-40335163.211250007</v>
      </c>
    </row>
    <row r="5" spans="1:40" s="52" customFormat="1" ht="15.75" thickBot="1" x14ac:dyDescent="0.3">
      <c r="C5" s="300" t="s">
        <v>4019</v>
      </c>
      <c r="D5" s="302">
        <f>D3-D4</f>
        <v>0</v>
      </c>
      <c r="E5" s="302">
        <f t="shared" ref="E5:X5" si="5">E3-E4</f>
        <v>0</v>
      </c>
      <c r="F5" s="302">
        <f t="shared" si="5"/>
        <v>0</v>
      </c>
      <c r="G5" s="302">
        <f t="shared" si="5"/>
        <v>0</v>
      </c>
      <c r="H5" s="302">
        <f t="shared" si="5"/>
        <v>0</v>
      </c>
      <c r="I5" s="302">
        <f t="shared" si="5"/>
        <v>0</v>
      </c>
      <c r="J5" s="302">
        <f t="shared" si="5"/>
        <v>0</v>
      </c>
      <c r="K5" s="302">
        <f t="shared" si="5"/>
        <v>0</v>
      </c>
      <c r="L5" s="302">
        <f t="shared" si="5"/>
        <v>0</v>
      </c>
      <c r="M5" s="302">
        <f t="shared" si="5"/>
        <v>0</v>
      </c>
      <c r="N5" s="302">
        <f t="shared" si="5"/>
        <v>0</v>
      </c>
      <c r="O5" s="302">
        <f t="shared" si="5"/>
        <v>0</v>
      </c>
      <c r="P5" s="302">
        <f t="shared" si="5"/>
        <v>0</v>
      </c>
      <c r="Q5" s="302">
        <f t="shared" si="5"/>
        <v>0</v>
      </c>
      <c r="R5" s="302">
        <f t="shared" si="5"/>
        <v>0</v>
      </c>
      <c r="S5" s="302">
        <f t="shared" si="5"/>
        <v>0</v>
      </c>
      <c r="T5" s="302">
        <f t="shared" si="5"/>
        <v>0</v>
      </c>
      <c r="U5" s="302">
        <f t="shared" si="5"/>
        <v>0</v>
      </c>
      <c r="V5" s="302">
        <f t="shared" si="5"/>
        <v>0</v>
      </c>
      <c r="W5" s="302">
        <f t="shared" si="5"/>
        <v>0</v>
      </c>
      <c r="X5" s="302">
        <f t="shared" si="5"/>
        <v>0</v>
      </c>
      <c r="Y5" s="302">
        <f t="shared" ref="Y5:AA5" si="6">Y3-Y4</f>
        <v>0</v>
      </c>
      <c r="Z5" s="302">
        <f t="shared" si="6"/>
        <v>0</v>
      </c>
      <c r="AA5" s="302">
        <f t="shared" si="6"/>
        <v>0</v>
      </c>
      <c r="AB5" s="302">
        <f t="shared" ref="AB5:AM5" si="7">AB3-AB4</f>
        <v>0</v>
      </c>
      <c r="AC5" s="302">
        <f t="shared" si="7"/>
        <v>0</v>
      </c>
      <c r="AD5" s="302">
        <f t="shared" si="7"/>
        <v>0</v>
      </c>
      <c r="AE5" s="302">
        <f t="shared" si="7"/>
        <v>0</v>
      </c>
      <c r="AF5" s="302">
        <f t="shared" si="7"/>
        <v>0</v>
      </c>
      <c r="AG5" s="302">
        <f t="shared" si="7"/>
        <v>0</v>
      </c>
      <c r="AH5" s="302">
        <f t="shared" ref="AH5:AJ5" si="8">AH3-AH4</f>
        <v>0</v>
      </c>
      <c r="AI5" s="302">
        <f t="shared" si="8"/>
        <v>0</v>
      </c>
      <c r="AJ5" s="302">
        <f t="shared" si="8"/>
        <v>0</v>
      </c>
      <c r="AK5" s="302">
        <f t="shared" si="7"/>
        <v>0</v>
      </c>
      <c r="AL5" s="302">
        <f t="shared" si="7"/>
        <v>0</v>
      </c>
      <c r="AM5" s="302">
        <f t="shared" si="7"/>
        <v>0</v>
      </c>
      <c r="AN5" s="109">
        <f t="shared" si="4"/>
        <v>0</v>
      </c>
    </row>
    <row r="6" spans="1:40" ht="15.75" thickBot="1" x14ac:dyDescent="0.3">
      <c r="A6" s="126" t="s">
        <v>2602</v>
      </c>
      <c r="B6" s="153" t="s">
        <v>2603</v>
      </c>
      <c r="C6" s="125" t="s">
        <v>4</v>
      </c>
      <c r="D6" s="140">
        <v>-2208153</v>
      </c>
      <c r="E6" s="140">
        <v>-2208153</v>
      </c>
      <c r="F6" s="140">
        <v>-2208153</v>
      </c>
      <c r="G6" s="140">
        <v>-2208153</v>
      </c>
      <c r="H6" s="140">
        <v>-2208153</v>
      </c>
      <c r="I6" s="140">
        <v>-2208153</v>
      </c>
      <c r="J6" s="140">
        <v>-2208153</v>
      </c>
      <c r="K6" s="140">
        <v>-2208153</v>
      </c>
      <c r="L6" s="140">
        <v>-2208153</v>
      </c>
      <c r="M6" s="140">
        <v>-2208153</v>
      </c>
      <c r="N6" s="140">
        <v>-2208153</v>
      </c>
      <c r="O6" s="140">
        <v>-2222461</v>
      </c>
      <c r="P6" s="200">
        <v>-2222461</v>
      </c>
      <c r="Q6" s="200">
        <v>-2222461</v>
      </c>
      <c r="R6" s="200">
        <v>-2222461</v>
      </c>
      <c r="S6" s="200">
        <v>-2222461</v>
      </c>
      <c r="T6" s="200">
        <v>-2222461</v>
      </c>
      <c r="U6" s="200">
        <v>-2222461</v>
      </c>
      <c r="V6" s="200">
        <v>-2222461</v>
      </c>
      <c r="W6" s="200">
        <v>-2222461</v>
      </c>
      <c r="X6" s="200">
        <v>-2222461</v>
      </c>
      <c r="Y6" s="200">
        <v>-2222461</v>
      </c>
      <c r="Z6" s="200">
        <v>-2222461</v>
      </c>
      <c r="AA6" s="200">
        <v>-2222461</v>
      </c>
      <c r="AB6" s="199">
        <f>IFERROR(VLOOKUP($B6,'2021 Balance Sheet'!$B$7:$O$1311,'2021 Balance Sheet'!D$2,FALSE),0)</f>
        <v>-2229373</v>
      </c>
      <c r="AC6" s="199">
        <f>IFERROR(VLOOKUP($B6,'2021 Balance Sheet'!$B$7:$O$1311,'2021 Balance Sheet'!E$2,FALSE),0)</f>
        <v>-2229373</v>
      </c>
      <c r="AD6" s="199">
        <f>IFERROR(VLOOKUP($B6,'2021 Balance Sheet'!$B$7:$O$1311,'2021 Balance Sheet'!F$2,FALSE),0)</f>
        <v>-2229373</v>
      </c>
      <c r="AE6" s="199">
        <f>IFERROR(VLOOKUP($B6,'2021 Balance Sheet'!$B$7:$O$1311,'2021 Balance Sheet'!G$2,FALSE),0)</f>
        <v>-2229373</v>
      </c>
      <c r="AF6" s="199">
        <f>IFERROR(VLOOKUP($B6,'2021 Balance Sheet'!$B$7:$O$1311,'2021 Balance Sheet'!H$2,FALSE),0)</f>
        <v>-2229373</v>
      </c>
      <c r="AG6" s="199">
        <f>IFERROR(VLOOKUP($B6,'2021 Balance Sheet'!$B$7:$O$1311,'2021 Balance Sheet'!I$2,FALSE),0)</f>
        <v>-2229373</v>
      </c>
      <c r="AH6" s="199">
        <f>IFERROR(VLOOKUP($B6,'2021 Balance Sheet'!$B$7:$O$1311,'2021 Balance Sheet'!J$2,FALSE),0)</f>
        <v>-2229373</v>
      </c>
      <c r="AI6" s="199">
        <f>IFERROR(VLOOKUP($B6,'2021 Balance Sheet'!$B$7:$O$1311,'2021 Balance Sheet'!K$2,FALSE),0)</f>
        <v>-2229373</v>
      </c>
      <c r="AJ6" s="199">
        <f>IFERROR(VLOOKUP($B6,'2021 Balance Sheet'!$B$7:$O$1311,'2021 Balance Sheet'!L$2,FALSE),0)</f>
        <v>-2229373</v>
      </c>
      <c r="AK6" s="199">
        <f>IFERROR(VLOOKUP($B6,'2021 Balance Sheet'!$B$7:$O$1311,'2021 Balance Sheet'!M$2,FALSE),0)</f>
        <v>-2229373</v>
      </c>
      <c r="AL6" s="199">
        <f>IFERROR(VLOOKUP($B6,'2021 Balance Sheet'!$B$7:$O$1311,'2021 Balance Sheet'!N$2,FALSE),0)</f>
        <v>-2229373</v>
      </c>
      <c r="AM6" s="199">
        <f>IFERROR(VLOOKUP($B6,'2021 Balance Sheet'!$B$7:$O$1311,'2021 Balance Sheet'!O$2,FALSE),0)</f>
        <v>-2205504</v>
      </c>
      <c r="AN6" s="109">
        <f t="shared" si="4"/>
        <v>-2228090.4583333335</v>
      </c>
    </row>
    <row r="7" spans="1:40" ht="15.75" thickBot="1" x14ac:dyDescent="0.3">
      <c r="A7" s="126" t="s">
        <v>2604</v>
      </c>
      <c r="B7" s="153" t="s">
        <v>2605</v>
      </c>
      <c r="C7" s="125" t="s">
        <v>4</v>
      </c>
      <c r="D7" s="139">
        <v>-88949.95</v>
      </c>
      <c r="E7" s="139">
        <v>-80604.899999999994</v>
      </c>
      <c r="F7" s="139">
        <v>-72259.850000000006</v>
      </c>
      <c r="G7" s="139">
        <v>-63914.8</v>
      </c>
      <c r="H7" s="139">
        <v>-55569.75</v>
      </c>
      <c r="I7" s="139">
        <v>-47224.7</v>
      </c>
      <c r="J7" s="139">
        <v>-38879.65</v>
      </c>
      <c r="K7" s="139">
        <v>-30534.6</v>
      </c>
      <c r="L7" s="139">
        <v>-22189.55</v>
      </c>
      <c r="M7" s="139">
        <v>-13844.5</v>
      </c>
      <c r="N7" s="139">
        <v>-5499.45</v>
      </c>
      <c r="O7" s="139">
        <v>-103017</v>
      </c>
      <c r="P7" s="199">
        <v>-94671.95</v>
      </c>
      <c r="Q7" s="199">
        <v>-78231.72</v>
      </c>
      <c r="R7" s="199">
        <v>-70340.259999999995</v>
      </c>
      <c r="S7" s="199">
        <v>-66449.2</v>
      </c>
      <c r="T7" s="199">
        <v>-57757.69</v>
      </c>
      <c r="U7" s="199">
        <v>-49066.18</v>
      </c>
      <c r="V7" s="199">
        <v>-40374.67</v>
      </c>
      <c r="W7" s="199">
        <v>-31683.16</v>
      </c>
      <c r="X7" s="199">
        <v>-22991.65</v>
      </c>
      <c r="Y7" s="199">
        <v>-14300.14</v>
      </c>
      <c r="Z7" s="199">
        <v>-5608.63</v>
      </c>
      <c r="AA7" s="199">
        <v>3082.88</v>
      </c>
      <c r="AB7" s="199">
        <f>IFERROR(VLOOKUP($B7,'2021 Balance Sheet'!$B$7:$O$1311,'2021 Balance Sheet'!D$2,FALSE),0)</f>
        <v>-94211.49</v>
      </c>
      <c r="AC7" s="199">
        <f>IFERROR(VLOOKUP($B7,'2021 Balance Sheet'!$B$7:$O$1311,'2021 Balance Sheet'!E$2,FALSE),0)</f>
        <v>-85519.98</v>
      </c>
      <c r="AD7" s="199">
        <f>IFERROR(VLOOKUP($B7,'2021 Balance Sheet'!$B$7:$O$1311,'2021 Balance Sheet'!F$2,FALSE),0)</f>
        <v>-76828.47</v>
      </c>
      <c r="AE7" s="199">
        <f>IFERROR(VLOOKUP($B7,'2021 Balance Sheet'!$B$7:$O$1311,'2021 Balance Sheet'!G$2,FALSE),0)</f>
        <v>-68136.960000000006</v>
      </c>
      <c r="AF7" s="199">
        <f>IFERROR(VLOOKUP($B7,'2021 Balance Sheet'!$B$7:$O$1311,'2021 Balance Sheet'!H$2,FALSE),0)</f>
        <v>-59445.45</v>
      </c>
      <c r="AG7" s="199">
        <f>IFERROR(VLOOKUP($B7,'2021 Balance Sheet'!$B$7:$O$1311,'2021 Balance Sheet'!I$2,FALSE),0)</f>
        <v>-50753.94</v>
      </c>
      <c r="AH7" s="199">
        <f>IFERROR(VLOOKUP($B7,'2021 Balance Sheet'!$B$7:$O$1311,'2021 Balance Sheet'!J$2,FALSE),0)</f>
        <v>-42062.43</v>
      </c>
      <c r="AI7" s="199">
        <f>IFERROR(VLOOKUP($B7,'2021 Balance Sheet'!$B$7:$O$1311,'2021 Balance Sheet'!K$2,FALSE),0)</f>
        <v>-33370.92</v>
      </c>
      <c r="AJ7" s="199">
        <f>IFERROR(VLOOKUP($B7,'2021 Balance Sheet'!$B$7:$O$1311,'2021 Balance Sheet'!L$2,FALSE),0)</f>
        <v>-24679.41</v>
      </c>
      <c r="AK7" s="199">
        <f>IFERROR(VLOOKUP($B7,'2021 Balance Sheet'!$B$7:$O$1311,'2021 Balance Sheet'!M$2,FALSE),0)</f>
        <v>-15987.9</v>
      </c>
      <c r="AL7" s="199">
        <f>IFERROR(VLOOKUP($B7,'2021 Balance Sheet'!$B$7:$O$1311,'2021 Balance Sheet'!N$2,FALSE),0)</f>
        <v>-7296.39</v>
      </c>
      <c r="AM7" s="199">
        <f>IFERROR(VLOOKUP($B7,'2021 Balance Sheet'!$B$7:$O$1311,'2021 Balance Sheet'!O$2,FALSE),0)</f>
        <v>-102652</v>
      </c>
      <c r="AN7" s="109">
        <f t="shared" si="4"/>
        <v>-50673.158333333347</v>
      </c>
    </row>
    <row r="8" spans="1:40" ht="15.75" thickBot="1" x14ac:dyDescent="0.3">
      <c r="A8" s="126" t="s">
        <v>2606</v>
      </c>
      <c r="B8" s="153" t="s">
        <v>2607</v>
      </c>
      <c r="C8" s="125" t="s">
        <v>4</v>
      </c>
      <c r="D8" s="140">
        <v>-1751506</v>
      </c>
      <c r="E8" s="140">
        <v>-1751506</v>
      </c>
      <c r="F8" s="140">
        <v>-1751506</v>
      </c>
      <c r="G8" s="140">
        <v>-1751506</v>
      </c>
      <c r="H8" s="140">
        <v>-1751506</v>
      </c>
      <c r="I8" s="140">
        <v>-1751506</v>
      </c>
      <c r="J8" s="140">
        <v>-1751506</v>
      </c>
      <c r="K8" s="140">
        <v>-1751506</v>
      </c>
      <c r="L8" s="140">
        <v>-1751506</v>
      </c>
      <c r="M8" s="140">
        <v>-1751506</v>
      </c>
      <c r="N8" s="140">
        <v>-1751506</v>
      </c>
      <c r="O8" s="140">
        <v>-1729348</v>
      </c>
      <c r="P8" s="200">
        <v>-1729348</v>
      </c>
      <c r="Q8" s="200">
        <v>-1729348</v>
      </c>
      <c r="R8" s="200">
        <v>-1729348</v>
      </c>
      <c r="S8" s="200">
        <v>-1729348</v>
      </c>
      <c r="T8" s="200">
        <v>-1729348</v>
      </c>
      <c r="U8" s="200">
        <v>-1729348</v>
      </c>
      <c r="V8" s="200">
        <v>-1729348</v>
      </c>
      <c r="W8" s="200">
        <v>-1729348</v>
      </c>
      <c r="X8" s="200">
        <v>-1729348</v>
      </c>
      <c r="Y8" s="200">
        <v>-1729348</v>
      </c>
      <c r="Z8" s="200">
        <v>-1729348</v>
      </c>
      <c r="AA8" s="200">
        <v>-1729348</v>
      </c>
      <c r="AB8" s="199">
        <f>IFERROR(VLOOKUP($B8,'2021 Balance Sheet'!$B$7:$O$1311,'2021 Balance Sheet'!D$2,FALSE),0)</f>
        <v>-1635358</v>
      </c>
      <c r="AC8" s="199">
        <f>IFERROR(VLOOKUP($B8,'2021 Balance Sheet'!$B$7:$O$1311,'2021 Balance Sheet'!E$2,FALSE),0)</f>
        <v>-1635358</v>
      </c>
      <c r="AD8" s="199">
        <f>IFERROR(VLOOKUP($B8,'2021 Balance Sheet'!$B$7:$O$1311,'2021 Balance Sheet'!F$2,FALSE),0)</f>
        <v>-1635358</v>
      </c>
      <c r="AE8" s="199">
        <f>IFERROR(VLOOKUP($B8,'2021 Balance Sheet'!$B$7:$O$1311,'2021 Balance Sheet'!G$2,FALSE),0)</f>
        <v>-1635358</v>
      </c>
      <c r="AF8" s="199">
        <f>IFERROR(VLOOKUP($B8,'2021 Balance Sheet'!$B$7:$O$1311,'2021 Balance Sheet'!H$2,FALSE),0)</f>
        <v>-1635358</v>
      </c>
      <c r="AG8" s="199">
        <f>IFERROR(VLOOKUP($B8,'2021 Balance Sheet'!$B$7:$O$1311,'2021 Balance Sheet'!I$2,FALSE),0)</f>
        <v>-1635358</v>
      </c>
      <c r="AH8" s="199">
        <f>IFERROR(VLOOKUP($B8,'2021 Balance Sheet'!$B$7:$O$1311,'2021 Balance Sheet'!J$2,FALSE),0)</f>
        <v>-1635358</v>
      </c>
      <c r="AI8" s="199">
        <f>IFERROR(VLOOKUP($B8,'2021 Balance Sheet'!$B$7:$O$1311,'2021 Balance Sheet'!K$2,FALSE),0)</f>
        <v>-1635358</v>
      </c>
      <c r="AJ8" s="199">
        <f>IFERROR(VLOOKUP($B8,'2021 Balance Sheet'!$B$7:$O$1311,'2021 Balance Sheet'!L$2,FALSE),0)</f>
        <v>-1635358</v>
      </c>
      <c r="AK8" s="199">
        <f>IFERROR(VLOOKUP($B8,'2021 Balance Sheet'!$B$7:$O$1311,'2021 Balance Sheet'!M$2,FALSE),0)</f>
        <v>-1635358</v>
      </c>
      <c r="AL8" s="199">
        <f>IFERROR(VLOOKUP($B8,'2021 Balance Sheet'!$B$7:$O$1311,'2021 Balance Sheet'!N$2,FALSE),0)</f>
        <v>-1635358</v>
      </c>
      <c r="AM8" s="199">
        <f>IFERROR(VLOOKUP($B8,'2021 Balance Sheet'!$B$7:$O$1311,'2021 Balance Sheet'!O$2,FALSE),0)</f>
        <v>-1631528</v>
      </c>
      <c r="AN8" s="109">
        <f t="shared" si="4"/>
        <v>-1639114.6666666667</v>
      </c>
    </row>
    <row r="9" spans="1:40" ht="15.75" thickBot="1" x14ac:dyDescent="0.3">
      <c r="A9" s="126" t="s">
        <v>3718</v>
      </c>
      <c r="B9" s="153" t="s">
        <v>3719</v>
      </c>
      <c r="C9" s="125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200"/>
      <c r="Q9" s="200"/>
      <c r="R9" s="200"/>
      <c r="S9" s="200"/>
      <c r="T9" s="200"/>
      <c r="U9" s="200"/>
      <c r="V9" s="200"/>
      <c r="W9" s="200"/>
      <c r="X9" s="200"/>
      <c r="Y9" s="200">
        <v>0</v>
      </c>
      <c r="Z9" s="200">
        <v>0</v>
      </c>
      <c r="AA9" s="200">
        <v>0</v>
      </c>
      <c r="AB9" s="199">
        <f>IFERROR(VLOOKUP($B9,'2021 Balance Sheet'!$B$7:$O$1311,'2021 Balance Sheet'!D$2,FALSE),0)</f>
        <v>0</v>
      </c>
      <c r="AC9" s="199">
        <f>IFERROR(VLOOKUP($B9,'2021 Balance Sheet'!$B$7:$O$1311,'2021 Balance Sheet'!E$2,FALSE),0)</f>
        <v>0</v>
      </c>
      <c r="AD9" s="199">
        <f>IFERROR(VLOOKUP($B9,'2021 Balance Sheet'!$B$7:$O$1311,'2021 Balance Sheet'!F$2,FALSE),0)</f>
        <v>0</v>
      </c>
      <c r="AE9" s="199">
        <f>IFERROR(VLOOKUP($B9,'2021 Balance Sheet'!$B$7:$O$1311,'2021 Balance Sheet'!G$2,FALSE),0)</f>
        <v>0</v>
      </c>
      <c r="AF9" s="199">
        <f>IFERROR(VLOOKUP($B9,'2021 Balance Sheet'!$B$7:$O$1311,'2021 Balance Sheet'!H$2,FALSE),0)</f>
        <v>0</v>
      </c>
      <c r="AG9" s="199">
        <f>IFERROR(VLOOKUP($B9,'2021 Balance Sheet'!$B$7:$O$1311,'2021 Balance Sheet'!I$2,FALSE),0)</f>
        <v>0</v>
      </c>
      <c r="AH9" s="199">
        <f>IFERROR(VLOOKUP($B9,'2021 Balance Sheet'!$B$7:$O$1311,'2021 Balance Sheet'!J$2,FALSE),0)</f>
        <v>0</v>
      </c>
      <c r="AI9" s="199">
        <f>IFERROR(VLOOKUP($B9,'2021 Balance Sheet'!$B$7:$O$1311,'2021 Balance Sheet'!K$2,FALSE),0)</f>
        <v>0</v>
      </c>
      <c r="AJ9" s="199">
        <f>IFERROR(VLOOKUP($B9,'2021 Balance Sheet'!$B$7:$O$1311,'2021 Balance Sheet'!L$2,FALSE),0)</f>
        <v>0</v>
      </c>
      <c r="AK9" s="199">
        <f>IFERROR(VLOOKUP($B9,'2021 Balance Sheet'!$B$7:$O$1311,'2021 Balance Sheet'!M$2,FALSE),0)</f>
        <v>0</v>
      </c>
      <c r="AL9" s="199">
        <f>IFERROR(VLOOKUP($B9,'2021 Balance Sheet'!$B$7:$O$1311,'2021 Balance Sheet'!N$2,FALSE),0)</f>
        <v>0</v>
      </c>
      <c r="AM9" s="199">
        <f>IFERROR(VLOOKUP($B9,'2021 Balance Sheet'!$B$7:$O$1311,'2021 Balance Sheet'!O$2,FALSE),0)</f>
        <v>0</v>
      </c>
      <c r="AN9" s="109">
        <f t="shared" si="4"/>
        <v>0</v>
      </c>
    </row>
    <row r="10" spans="1:40" ht="15.75" thickBot="1" x14ac:dyDescent="0.3">
      <c r="A10" s="126" t="s">
        <v>2608</v>
      </c>
      <c r="B10" s="153" t="s">
        <v>2609</v>
      </c>
      <c r="C10" s="125" t="s">
        <v>4</v>
      </c>
      <c r="D10" s="139">
        <v>0</v>
      </c>
      <c r="E10" s="139">
        <v>0</v>
      </c>
      <c r="F10" s="139">
        <v>0</v>
      </c>
      <c r="G10" s="139">
        <v>0</v>
      </c>
      <c r="H10" s="139">
        <v>0</v>
      </c>
      <c r="I10" s="139">
        <v>0</v>
      </c>
      <c r="J10" s="139">
        <v>0</v>
      </c>
      <c r="K10" s="139">
        <v>0</v>
      </c>
      <c r="L10" s="139">
        <v>0</v>
      </c>
      <c r="M10" s="139">
        <v>0</v>
      </c>
      <c r="N10" s="139">
        <v>0</v>
      </c>
      <c r="O10" s="139">
        <v>0</v>
      </c>
      <c r="P10" s="199">
        <v>0</v>
      </c>
      <c r="Q10" s="199">
        <v>0</v>
      </c>
      <c r="R10" s="199">
        <v>0</v>
      </c>
      <c r="S10" s="199">
        <v>0</v>
      </c>
      <c r="T10" s="199">
        <v>0</v>
      </c>
      <c r="U10" s="199">
        <v>0</v>
      </c>
      <c r="V10" s="199">
        <v>0</v>
      </c>
      <c r="W10" s="199">
        <v>0</v>
      </c>
      <c r="X10" s="199">
        <v>0</v>
      </c>
      <c r="Y10" s="199">
        <v>0</v>
      </c>
      <c r="Z10" s="199">
        <v>0</v>
      </c>
      <c r="AA10" s="199">
        <v>0</v>
      </c>
      <c r="AB10" s="199">
        <f>IFERROR(VLOOKUP($B10,'2021 Balance Sheet'!$B$7:$O$1311,'2021 Balance Sheet'!D$2,FALSE),0)</f>
        <v>0</v>
      </c>
      <c r="AC10" s="199">
        <f>IFERROR(VLOOKUP($B10,'2021 Balance Sheet'!$B$7:$O$1311,'2021 Balance Sheet'!E$2,FALSE),0)</f>
        <v>0</v>
      </c>
      <c r="AD10" s="199">
        <f>IFERROR(VLOOKUP($B10,'2021 Balance Sheet'!$B$7:$O$1311,'2021 Balance Sheet'!F$2,FALSE),0)</f>
        <v>0</v>
      </c>
      <c r="AE10" s="199">
        <f>IFERROR(VLOOKUP($B10,'2021 Balance Sheet'!$B$7:$O$1311,'2021 Balance Sheet'!G$2,FALSE),0)</f>
        <v>0</v>
      </c>
      <c r="AF10" s="199">
        <f>IFERROR(VLOOKUP($B10,'2021 Balance Sheet'!$B$7:$O$1311,'2021 Balance Sheet'!H$2,FALSE),0)</f>
        <v>0</v>
      </c>
      <c r="AG10" s="199">
        <f>IFERROR(VLOOKUP($B10,'2021 Balance Sheet'!$B$7:$O$1311,'2021 Balance Sheet'!I$2,FALSE),0)</f>
        <v>0</v>
      </c>
      <c r="AH10" s="199">
        <f>IFERROR(VLOOKUP($B10,'2021 Balance Sheet'!$B$7:$O$1311,'2021 Balance Sheet'!J$2,FALSE),0)</f>
        <v>0</v>
      </c>
      <c r="AI10" s="199">
        <f>IFERROR(VLOOKUP($B10,'2021 Balance Sheet'!$B$7:$O$1311,'2021 Balance Sheet'!K$2,FALSE),0)</f>
        <v>0</v>
      </c>
      <c r="AJ10" s="199">
        <f>IFERROR(VLOOKUP($B10,'2021 Balance Sheet'!$B$7:$O$1311,'2021 Balance Sheet'!L$2,FALSE),0)</f>
        <v>0</v>
      </c>
      <c r="AK10" s="199">
        <f>IFERROR(VLOOKUP($B10,'2021 Balance Sheet'!$B$7:$O$1311,'2021 Balance Sheet'!M$2,FALSE),0)</f>
        <v>0</v>
      </c>
      <c r="AL10" s="199">
        <f>IFERROR(VLOOKUP($B10,'2021 Balance Sheet'!$B$7:$O$1311,'2021 Balance Sheet'!N$2,FALSE),0)</f>
        <v>0</v>
      </c>
      <c r="AM10" s="199">
        <f>IFERROR(VLOOKUP($B10,'2021 Balance Sheet'!$B$7:$O$1311,'2021 Balance Sheet'!O$2,FALSE),0)</f>
        <v>0</v>
      </c>
      <c r="AN10" s="109">
        <f t="shared" si="4"/>
        <v>0</v>
      </c>
    </row>
    <row r="11" spans="1:40" ht="15.75" thickBot="1" x14ac:dyDescent="0.3">
      <c r="A11" s="126" t="s">
        <v>2610</v>
      </c>
      <c r="B11" s="153" t="s">
        <v>2611</v>
      </c>
      <c r="C11" s="125" t="s">
        <v>4</v>
      </c>
      <c r="D11" s="140">
        <v>0</v>
      </c>
      <c r="E11" s="140">
        <v>0</v>
      </c>
      <c r="F11" s="140">
        <v>0</v>
      </c>
      <c r="G11" s="140">
        <v>0</v>
      </c>
      <c r="H11" s="140">
        <v>0</v>
      </c>
      <c r="I11" s="140">
        <v>0</v>
      </c>
      <c r="J11" s="140">
        <v>0</v>
      </c>
      <c r="K11" s="140">
        <v>0</v>
      </c>
      <c r="L11" s="140">
        <v>0</v>
      </c>
      <c r="M11" s="140">
        <v>0</v>
      </c>
      <c r="N11" s="140">
        <v>0</v>
      </c>
      <c r="O11" s="14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199">
        <f>IFERROR(VLOOKUP($B11,'2021 Balance Sheet'!$B$7:$O$1311,'2021 Balance Sheet'!D$2,FALSE),0)</f>
        <v>0</v>
      </c>
      <c r="AC11" s="199">
        <f>IFERROR(VLOOKUP($B11,'2021 Balance Sheet'!$B$7:$O$1311,'2021 Balance Sheet'!E$2,FALSE),0)</f>
        <v>0</v>
      </c>
      <c r="AD11" s="199">
        <f>IFERROR(VLOOKUP($B11,'2021 Balance Sheet'!$B$7:$O$1311,'2021 Balance Sheet'!F$2,FALSE),0)</f>
        <v>0</v>
      </c>
      <c r="AE11" s="199">
        <f>IFERROR(VLOOKUP($B11,'2021 Balance Sheet'!$B$7:$O$1311,'2021 Balance Sheet'!G$2,FALSE),0)</f>
        <v>0</v>
      </c>
      <c r="AF11" s="199">
        <f>IFERROR(VLOOKUP($B11,'2021 Balance Sheet'!$B$7:$O$1311,'2021 Balance Sheet'!H$2,FALSE),0)</f>
        <v>0</v>
      </c>
      <c r="AG11" s="199">
        <f>IFERROR(VLOOKUP($B11,'2021 Balance Sheet'!$B$7:$O$1311,'2021 Balance Sheet'!I$2,FALSE),0)</f>
        <v>0</v>
      </c>
      <c r="AH11" s="199">
        <f>IFERROR(VLOOKUP($B11,'2021 Balance Sheet'!$B$7:$O$1311,'2021 Balance Sheet'!J$2,FALSE),0)</f>
        <v>0</v>
      </c>
      <c r="AI11" s="199">
        <f>IFERROR(VLOOKUP($B11,'2021 Balance Sheet'!$B$7:$O$1311,'2021 Balance Sheet'!K$2,FALSE),0)</f>
        <v>0</v>
      </c>
      <c r="AJ11" s="199">
        <f>IFERROR(VLOOKUP($B11,'2021 Balance Sheet'!$B$7:$O$1311,'2021 Balance Sheet'!L$2,FALSE),0)</f>
        <v>0</v>
      </c>
      <c r="AK11" s="199">
        <f>IFERROR(VLOOKUP($B11,'2021 Balance Sheet'!$B$7:$O$1311,'2021 Balance Sheet'!M$2,FALSE),0)</f>
        <v>0</v>
      </c>
      <c r="AL11" s="199">
        <f>IFERROR(VLOOKUP($B11,'2021 Balance Sheet'!$B$7:$O$1311,'2021 Balance Sheet'!N$2,FALSE),0)</f>
        <v>0</v>
      </c>
      <c r="AM11" s="199">
        <f>IFERROR(VLOOKUP($B11,'2021 Balance Sheet'!$B$7:$O$1311,'2021 Balance Sheet'!O$2,FALSE),0)</f>
        <v>0</v>
      </c>
      <c r="AN11" s="109">
        <f t="shared" si="4"/>
        <v>0</v>
      </c>
    </row>
    <row r="12" spans="1:40" ht="15.75" thickBot="1" x14ac:dyDescent="0.3">
      <c r="A12" s="126" t="s">
        <v>2610</v>
      </c>
      <c r="B12" s="153" t="s">
        <v>2612</v>
      </c>
      <c r="C12" s="125" t="s">
        <v>4</v>
      </c>
      <c r="D12" s="139">
        <v>0</v>
      </c>
      <c r="E12" s="139">
        <v>0</v>
      </c>
      <c r="F12" s="139">
        <v>0</v>
      </c>
      <c r="G12" s="139">
        <v>0</v>
      </c>
      <c r="H12" s="139">
        <v>0</v>
      </c>
      <c r="I12" s="139">
        <v>0</v>
      </c>
      <c r="J12" s="139">
        <v>0</v>
      </c>
      <c r="K12" s="139">
        <v>0</v>
      </c>
      <c r="L12" s="139">
        <v>0</v>
      </c>
      <c r="M12" s="139">
        <v>0</v>
      </c>
      <c r="N12" s="139">
        <v>0</v>
      </c>
      <c r="O12" s="139">
        <v>0</v>
      </c>
      <c r="P12" s="199">
        <v>0</v>
      </c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0</v>
      </c>
      <c r="Y12" s="199">
        <v>0</v>
      </c>
      <c r="Z12" s="199">
        <v>0</v>
      </c>
      <c r="AA12" s="199">
        <v>0</v>
      </c>
      <c r="AB12" s="199">
        <f>IFERROR(VLOOKUP($B12,'2021 Balance Sheet'!$B$7:$O$1311,'2021 Balance Sheet'!D$2,FALSE),0)</f>
        <v>0</v>
      </c>
      <c r="AC12" s="199">
        <f>IFERROR(VLOOKUP($B12,'2021 Balance Sheet'!$B$7:$O$1311,'2021 Balance Sheet'!E$2,FALSE),0)</f>
        <v>0</v>
      </c>
      <c r="AD12" s="199">
        <f>IFERROR(VLOOKUP($B12,'2021 Balance Sheet'!$B$7:$O$1311,'2021 Balance Sheet'!F$2,FALSE),0)</f>
        <v>0</v>
      </c>
      <c r="AE12" s="199">
        <f>IFERROR(VLOOKUP($B12,'2021 Balance Sheet'!$B$7:$O$1311,'2021 Balance Sheet'!G$2,FALSE),0)</f>
        <v>0</v>
      </c>
      <c r="AF12" s="199">
        <f>IFERROR(VLOOKUP($B12,'2021 Balance Sheet'!$B$7:$O$1311,'2021 Balance Sheet'!H$2,FALSE),0)</f>
        <v>0</v>
      </c>
      <c r="AG12" s="199">
        <f>IFERROR(VLOOKUP($B12,'2021 Balance Sheet'!$B$7:$O$1311,'2021 Balance Sheet'!I$2,FALSE),0)</f>
        <v>0</v>
      </c>
      <c r="AH12" s="199">
        <f>IFERROR(VLOOKUP($B12,'2021 Balance Sheet'!$B$7:$O$1311,'2021 Balance Sheet'!J$2,FALSE),0)</f>
        <v>0</v>
      </c>
      <c r="AI12" s="199">
        <f>IFERROR(VLOOKUP($B12,'2021 Balance Sheet'!$B$7:$O$1311,'2021 Balance Sheet'!K$2,FALSE),0)</f>
        <v>0</v>
      </c>
      <c r="AJ12" s="199">
        <f>IFERROR(VLOOKUP($B12,'2021 Balance Sheet'!$B$7:$O$1311,'2021 Balance Sheet'!L$2,FALSE),0)</f>
        <v>0</v>
      </c>
      <c r="AK12" s="199">
        <f>IFERROR(VLOOKUP($B12,'2021 Balance Sheet'!$B$7:$O$1311,'2021 Balance Sheet'!M$2,FALSE),0)</f>
        <v>0</v>
      </c>
      <c r="AL12" s="199">
        <f>IFERROR(VLOOKUP($B12,'2021 Balance Sheet'!$B$7:$O$1311,'2021 Balance Sheet'!N$2,FALSE),0)</f>
        <v>0</v>
      </c>
      <c r="AM12" s="199">
        <f>IFERROR(VLOOKUP($B12,'2021 Balance Sheet'!$B$7:$O$1311,'2021 Balance Sheet'!O$2,FALSE),0)</f>
        <v>0</v>
      </c>
      <c r="AN12" s="109">
        <f t="shared" si="4"/>
        <v>0</v>
      </c>
    </row>
    <row r="13" spans="1:40" ht="15.75" thickBot="1" x14ac:dyDescent="0.3">
      <c r="A13" s="126" t="s">
        <v>3720</v>
      </c>
      <c r="B13" s="153" t="s">
        <v>3721</v>
      </c>
      <c r="C13" s="125"/>
      <c r="D13" s="139"/>
      <c r="E13" s="139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99"/>
      <c r="Q13" s="199"/>
      <c r="R13" s="199"/>
      <c r="S13" s="199"/>
      <c r="T13" s="199"/>
      <c r="U13" s="199"/>
      <c r="V13" s="199"/>
      <c r="W13" s="199"/>
      <c r="X13" s="199"/>
      <c r="Y13" s="199">
        <v>0</v>
      </c>
      <c r="Z13" s="199">
        <v>0</v>
      </c>
      <c r="AA13" s="199">
        <v>0</v>
      </c>
      <c r="AB13" s="199">
        <f>IFERROR(VLOOKUP($B13,'2021 Balance Sheet'!$B$7:$O$1311,'2021 Balance Sheet'!D$2,FALSE),0)</f>
        <v>0</v>
      </c>
      <c r="AC13" s="199">
        <f>IFERROR(VLOOKUP($B13,'2021 Balance Sheet'!$B$7:$O$1311,'2021 Balance Sheet'!E$2,FALSE),0)</f>
        <v>0</v>
      </c>
      <c r="AD13" s="199">
        <f>IFERROR(VLOOKUP($B13,'2021 Balance Sheet'!$B$7:$O$1311,'2021 Balance Sheet'!F$2,FALSE),0)</f>
        <v>0</v>
      </c>
      <c r="AE13" s="199">
        <f>IFERROR(VLOOKUP($B13,'2021 Balance Sheet'!$B$7:$O$1311,'2021 Balance Sheet'!G$2,FALSE),0)</f>
        <v>0</v>
      </c>
      <c r="AF13" s="199">
        <f>IFERROR(VLOOKUP($B13,'2021 Balance Sheet'!$B$7:$O$1311,'2021 Balance Sheet'!H$2,FALSE),0)</f>
        <v>0</v>
      </c>
      <c r="AG13" s="199">
        <f>IFERROR(VLOOKUP($B13,'2021 Balance Sheet'!$B$7:$O$1311,'2021 Balance Sheet'!I$2,FALSE),0)</f>
        <v>0</v>
      </c>
      <c r="AH13" s="199">
        <f>IFERROR(VLOOKUP($B13,'2021 Balance Sheet'!$B$7:$O$1311,'2021 Balance Sheet'!J$2,FALSE),0)</f>
        <v>0</v>
      </c>
      <c r="AI13" s="199">
        <f>IFERROR(VLOOKUP($B13,'2021 Balance Sheet'!$B$7:$O$1311,'2021 Balance Sheet'!K$2,FALSE),0)</f>
        <v>0</v>
      </c>
      <c r="AJ13" s="199">
        <f>IFERROR(VLOOKUP($B13,'2021 Balance Sheet'!$B$7:$O$1311,'2021 Balance Sheet'!L$2,FALSE),0)</f>
        <v>0</v>
      </c>
      <c r="AK13" s="199">
        <f>IFERROR(VLOOKUP($B13,'2021 Balance Sheet'!$B$7:$O$1311,'2021 Balance Sheet'!M$2,FALSE),0)</f>
        <v>0</v>
      </c>
      <c r="AL13" s="199">
        <f>IFERROR(VLOOKUP($B13,'2021 Balance Sheet'!$B$7:$O$1311,'2021 Balance Sheet'!N$2,FALSE),0)</f>
        <v>0</v>
      </c>
      <c r="AM13" s="199">
        <f>IFERROR(VLOOKUP($B13,'2021 Balance Sheet'!$B$7:$O$1311,'2021 Balance Sheet'!O$2,FALSE),0)</f>
        <v>0</v>
      </c>
      <c r="AN13" s="109">
        <f t="shared" si="4"/>
        <v>0</v>
      </c>
    </row>
    <row r="14" spans="1:40" ht="15.75" thickBot="1" x14ac:dyDescent="0.3">
      <c r="A14" s="126" t="s">
        <v>2613</v>
      </c>
      <c r="B14" s="153" t="s">
        <v>2614</v>
      </c>
      <c r="C14" s="125" t="s">
        <v>4</v>
      </c>
      <c r="D14" s="140">
        <v>-33111094</v>
      </c>
      <c r="E14" s="140">
        <v>-33111094</v>
      </c>
      <c r="F14" s="140">
        <v>-30142840</v>
      </c>
      <c r="G14" s="140">
        <v>-30142840</v>
      </c>
      <c r="H14" s="140">
        <v>-30142840</v>
      </c>
      <c r="I14" s="140">
        <v>-17577362</v>
      </c>
      <c r="J14" s="140">
        <v>-17577362</v>
      </c>
      <c r="K14" s="140">
        <v>-17577362</v>
      </c>
      <c r="L14" s="140">
        <v>-22403178</v>
      </c>
      <c r="M14" s="140">
        <v>-22403178</v>
      </c>
      <c r="N14" s="140">
        <v>-22403178</v>
      </c>
      <c r="O14" s="140">
        <v>-35015064</v>
      </c>
      <c r="P14" s="200">
        <v>-39225064</v>
      </c>
      <c r="Q14" s="200">
        <v>-39225064</v>
      </c>
      <c r="R14" s="200">
        <v>-37909272.909999996</v>
      </c>
      <c r="S14" s="200">
        <v>-37909272.909999996</v>
      </c>
      <c r="T14" s="200">
        <v>-37909272.909999996</v>
      </c>
      <c r="U14" s="200">
        <v>-34066835.460000001</v>
      </c>
      <c r="V14" s="200">
        <v>-34066835.460000001</v>
      </c>
      <c r="W14" s="200">
        <v>-34066835.460000001</v>
      </c>
      <c r="X14" s="200">
        <v>-30483709</v>
      </c>
      <c r="Y14" s="200">
        <v>-30483709</v>
      </c>
      <c r="Z14" s="200">
        <v>-30483709</v>
      </c>
      <c r="AA14" s="200">
        <v>-28241426.449999999</v>
      </c>
      <c r="AB14" s="199">
        <f>IFERROR(VLOOKUP($B14,'2021 Balance Sheet'!$B$7:$O$1311,'2021 Balance Sheet'!D$2,FALSE),0)</f>
        <v>-28241426.449999999</v>
      </c>
      <c r="AC14" s="199">
        <f>IFERROR(VLOOKUP($B14,'2021 Balance Sheet'!$B$7:$O$1311,'2021 Balance Sheet'!E$2,FALSE),0)</f>
        <v>-28241426.449999999</v>
      </c>
      <c r="AD14" s="199">
        <f>IFERROR(VLOOKUP($B14,'2021 Balance Sheet'!$B$7:$O$1311,'2021 Balance Sheet'!F$2,FALSE),0)</f>
        <v>-23593756.43</v>
      </c>
      <c r="AE14" s="199">
        <f>IFERROR(VLOOKUP($B14,'2021 Balance Sheet'!$B$7:$O$1311,'2021 Balance Sheet'!G$2,FALSE),0)</f>
        <v>-23593756.43</v>
      </c>
      <c r="AF14" s="199">
        <f>IFERROR(VLOOKUP($B14,'2021 Balance Sheet'!$B$7:$O$1311,'2021 Balance Sheet'!H$2,FALSE),0)</f>
        <v>-23593756.43</v>
      </c>
      <c r="AG14" s="199">
        <f>IFERROR(VLOOKUP($B14,'2021 Balance Sheet'!$B$7:$O$1311,'2021 Balance Sheet'!I$2,FALSE),0)</f>
        <v>-22514496.699999999</v>
      </c>
      <c r="AH14" s="199">
        <f>IFERROR(VLOOKUP($B14,'2021 Balance Sheet'!$B$7:$O$1311,'2021 Balance Sheet'!J$2,FALSE),0)</f>
        <v>-22514496.699999999</v>
      </c>
      <c r="AI14" s="199">
        <f>IFERROR(VLOOKUP($B14,'2021 Balance Sheet'!$B$7:$O$1311,'2021 Balance Sheet'!K$2,FALSE),0)</f>
        <v>-22514496.699999999</v>
      </c>
      <c r="AJ14" s="199">
        <f>IFERROR(VLOOKUP($B14,'2021 Balance Sheet'!$B$7:$O$1311,'2021 Balance Sheet'!L$2,FALSE),0)</f>
        <v>-20038516.260000002</v>
      </c>
      <c r="AK14" s="199">
        <f>IFERROR(VLOOKUP($B14,'2021 Balance Sheet'!$B$7:$O$1311,'2021 Balance Sheet'!M$2,FALSE),0)</f>
        <v>-20038516.260000002</v>
      </c>
      <c r="AL14" s="199">
        <f>IFERROR(VLOOKUP($B14,'2021 Balance Sheet'!$B$7:$O$1311,'2021 Balance Sheet'!N$2,FALSE),0)</f>
        <v>-20038516.260000002</v>
      </c>
      <c r="AM14" s="199">
        <f>IFERROR(VLOOKUP($B14,'2021 Balance Sheet'!$B$7:$O$1311,'2021 Balance Sheet'!O$2,FALSE),0)</f>
        <v>-26983714.079999998</v>
      </c>
      <c r="AN14" s="109">
        <f t="shared" si="4"/>
        <v>-23544644.277916659</v>
      </c>
    </row>
    <row r="15" spans="1:40" ht="15.75" thickBot="1" x14ac:dyDescent="0.3">
      <c r="A15" s="126" t="s">
        <v>2615</v>
      </c>
      <c r="B15" s="153" t="s">
        <v>2616</v>
      </c>
      <c r="C15" s="125" t="s">
        <v>4</v>
      </c>
      <c r="D15" s="139">
        <v>10803.43</v>
      </c>
      <c r="E15" s="139">
        <v>11081</v>
      </c>
      <c r="F15" s="139">
        <v>10721</v>
      </c>
      <c r="G15" s="139">
        <v>10165.17</v>
      </c>
      <c r="H15" s="139">
        <v>9615</v>
      </c>
      <c r="I15" s="139">
        <v>10721</v>
      </c>
      <c r="J15" s="139">
        <v>10473.43</v>
      </c>
      <c r="K15" s="139">
        <v>10721</v>
      </c>
      <c r="L15" s="139">
        <v>10801</v>
      </c>
      <c r="M15" s="139">
        <v>8878</v>
      </c>
      <c r="N15" s="139">
        <v>8878</v>
      </c>
      <c r="O15" s="139">
        <v>8878</v>
      </c>
      <c r="P15" s="199">
        <v>8538</v>
      </c>
      <c r="Q15" s="199">
        <v>8878</v>
      </c>
      <c r="R15" s="199">
        <v>9658</v>
      </c>
      <c r="S15" s="199">
        <v>8878</v>
      </c>
      <c r="T15" s="199">
        <v>8831.34</v>
      </c>
      <c r="U15" s="199">
        <v>7462.47</v>
      </c>
      <c r="V15" s="199">
        <v>8878</v>
      </c>
      <c r="W15" s="199">
        <v>10293.530000000001</v>
      </c>
      <c r="X15" s="199">
        <v>8878</v>
      </c>
      <c r="Y15" s="199">
        <v>8878</v>
      </c>
      <c r="Z15" s="199">
        <v>8793.17</v>
      </c>
      <c r="AA15" s="199">
        <v>9538</v>
      </c>
      <c r="AB15" s="199">
        <f>IFERROR(VLOOKUP($B15,'2021 Balance Sheet'!$B$7:$O$1311,'2021 Balance Sheet'!D$2,FALSE),0)</f>
        <v>8877.9699999999993</v>
      </c>
      <c r="AC15" s="199">
        <f>IFERROR(VLOOKUP($B15,'2021 Balance Sheet'!$B$7:$O$1311,'2021 Balance Sheet'!E$2,FALSE),0)</f>
        <v>8878</v>
      </c>
      <c r="AD15" s="199">
        <f>IFERROR(VLOOKUP($B15,'2021 Balance Sheet'!$B$7:$O$1311,'2021 Balance Sheet'!F$2,FALSE),0)</f>
        <v>0</v>
      </c>
      <c r="AE15" s="199">
        <f>IFERROR(VLOOKUP($B15,'2021 Balance Sheet'!$B$7:$O$1311,'2021 Balance Sheet'!G$2,FALSE),0)</f>
        <v>0</v>
      </c>
      <c r="AF15" s="199">
        <f>IFERROR(VLOOKUP($B15,'2021 Balance Sheet'!$B$7:$O$1311,'2021 Balance Sheet'!H$2,FALSE),0)</f>
        <v>0</v>
      </c>
      <c r="AG15" s="199">
        <f>IFERROR(VLOOKUP($B15,'2021 Balance Sheet'!$B$7:$O$1311,'2021 Balance Sheet'!I$2,FALSE),0)</f>
        <v>0</v>
      </c>
      <c r="AH15" s="199">
        <f>IFERROR(VLOOKUP($B15,'2021 Balance Sheet'!$B$7:$O$1311,'2021 Balance Sheet'!J$2,FALSE),0)</f>
        <v>0</v>
      </c>
      <c r="AI15" s="199">
        <f>IFERROR(VLOOKUP($B15,'2021 Balance Sheet'!$B$7:$O$1311,'2021 Balance Sheet'!K$2,FALSE),0)</f>
        <v>1125</v>
      </c>
      <c r="AJ15" s="199">
        <f>IFERROR(VLOOKUP($B15,'2021 Balance Sheet'!$B$7:$O$1311,'2021 Balance Sheet'!L$2,FALSE),0)</f>
        <v>-651.79</v>
      </c>
      <c r="AK15" s="199">
        <f>IFERROR(VLOOKUP($B15,'2021 Balance Sheet'!$B$7:$O$1311,'2021 Balance Sheet'!M$2,FALSE),0)</f>
        <v>-3287.81</v>
      </c>
      <c r="AL15" s="199">
        <f>IFERROR(VLOOKUP($B15,'2021 Balance Sheet'!$B$7:$O$1311,'2021 Balance Sheet'!N$2,FALSE),0)</f>
        <v>-675.83</v>
      </c>
      <c r="AM15" s="199">
        <f>IFERROR(VLOOKUP($B15,'2021 Balance Sheet'!$B$7:$O$1311,'2021 Balance Sheet'!O$2,FALSE),0)</f>
        <v>-2855</v>
      </c>
      <c r="AN15" s="109">
        <f t="shared" si="4"/>
        <v>1467.2533333333333</v>
      </c>
    </row>
    <row r="16" spans="1:40" ht="15.75" thickBot="1" x14ac:dyDescent="0.3">
      <c r="A16" s="126" t="s">
        <v>3722</v>
      </c>
      <c r="B16" s="153" t="s">
        <v>3723</v>
      </c>
      <c r="C16" s="125"/>
      <c r="D16" s="139"/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99"/>
      <c r="Q16" s="199"/>
      <c r="R16" s="199"/>
      <c r="S16" s="199"/>
      <c r="T16" s="199"/>
      <c r="U16" s="199"/>
      <c r="V16" s="199"/>
      <c r="W16" s="199"/>
      <c r="X16" s="199"/>
      <c r="Y16" s="199">
        <v>0</v>
      </c>
      <c r="Z16" s="199">
        <v>0</v>
      </c>
      <c r="AA16" s="199">
        <v>0</v>
      </c>
      <c r="AB16" s="199">
        <f>IFERROR(VLOOKUP($B16,'2021 Balance Sheet'!$B$7:$O$1311,'2021 Balance Sheet'!D$2,FALSE),0)</f>
        <v>0</v>
      </c>
      <c r="AC16" s="199">
        <f>IFERROR(VLOOKUP($B16,'2021 Balance Sheet'!$B$7:$O$1311,'2021 Balance Sheet'!E$2,FALSE),0)</f>
        <v>0</v>
      </c>
      <c r="AD16" s="199">
        <f>IFERROR(VLOOKUP($B16,'2021 Balance Sheet'!$B$7:$O$1311,'2021 Balance Sheet'!F$2,FALSE),0)</f>
        <v>0</v>
      </c>
      <c r="AE16" s="199">
        <f>IFERROR(VLOOKUP($B16,'2021 Balance Sheet'!$B$7:$O$1311,'2021 Balance Sheet'!G$2,FALSE),0)</f>
        <v>0</v>
      </c>
      <c r="AF16" s="199">
        <f>IFERROR(VLOOKUP($B16,'2021 Balance Sheet'!$B$7:$O$1311,'2021 Balance Sheet'!H$2,FALSE),0)</f>
        <v>0</v>
      </c>
      <c r="AG16" s="199">
        <f>IFERROR(VLOOKUP($B16,'2021 Balance Sheet'!$B$7:$O$1311,'2021 Balance Sheet'!I$2,FALSE),0)</f>
        <v>0</v>
      </c>
      <c r="AH16" s="199">
        <f>IFERROR(VLOOKUP($B16,'2021 Balance Sheet'!$B$7:$O$1311,'2021 Balance Sheet'!J$2,FALSE),0)</f>
        <v>0</v>
      </c>
      <c r="AI16" s="199">
        <f>IFERROR(VLOOKUP($B16,'2021 Balance Sheet'!$B$7:$O$1311,'2021 Balance Sheet'!K$2,FALSE),0)</f>
        <v>0</v>
      </c>
      <c r="AJ16" s="199">
        <f>IFERROR(VLOOKUP($B16,'2021 Balance Sheet'!$B$7:$O$1311,'2021 Balance Sheet'!L$2,FALSE),0)</f>
        <v>0</v>
      </c>
      <c r="AK16" s="199">
        <f>IFERROR(VLOOKUP($B16,'2021 Balance Sheet'!$B$7:$O$1311,'2021 Balance Sheet'!M$2,FALSE),0)</f>
        <v>0</v>
      </c>
      <c r="AL16" s="199">
        <f>IFERROR(VLOOKUP($B16,'2021 Balance Sheet'!$B$7:$O$1311,'2021 Balance Sheet'!N$2,FALSE),0)</f>
        <v>0</v>
      </c>
      <c r="AM16" s="199">
        <f>IFERROR(VLOOKUP($B16,'2021 Balance Sheet'!$B$7:$O$1311,'2021 Balance Sheet'!O$2,FALSE),0)</f>
        <v>0</v>
      </c>
      <c r="AN16" s="109">
        <f t="shared" si="4"/>
        <v>0</v>
      </c>
    </row>
    <row r="17" spans="1:40" ht="15.75" thickBot="1" x14ac:dyDescent="0.3">
      <c r="A17" s="126" t="s">
        <v>2617</v>
      </c>
      <c r="B17" s="153" t="s">
        <v>2618</v>
      </c>
      <c r="C17" s="125" t="s">
        <v>4</v>
      </c>
      <c r="D17" s="140">
        <v>-842100</v>
      </c>
      <c r="E17" s="140">
        <v>-839307.13</v>
      </c>
      <c r="F17" s="140">
        <v>-836514.26</v>
      </c>
      <c r="G17" s="140">
        <v>-833671.39</v>
      </c>
      <c r="H17" s="140">
        <v>-830878.52</v>
      </c>
      <c r="I17" s="140">
        <v>-828085.65</v>
      </c>
      <c r="J17" s="140">
        <v>-825242.78</v>
      </c>
      <c r="K17" s="140">
        <v>-822032.01</v>
      </c>
      <c r="L17" s="140">
        <v>-819239.14</v>
      </c>
      <c r="M17" s="140">
        <v>-816371.27</v>
      </c>
      <c r="N17" s="140">
        <v>-813322.96</v>
      </c>
      <c r="O17" s="140">
        <v>-810402.37</v>
      </c>
      <c r="P17" s="200">
        <v>-807431.78</v>
      </c>
      <c r="Q17" s="200">
        <v>-804511.19</v>
      </c>
      <c r="R17" s="200">
        <v>-801590.6</v>
      </c>
      <c r="S17" s="200">
        <v>-798620.01</v>
      </c>
      <c r="T17" s="200">
        <v>-795699.42</v>
      </c>
      <c r="U17" s="200">
        <v>-792778.83</v>
      </c>
      <c r="V17" s="200">
        <v>-789828.24</v>
      </c>
      <c r="W17" s="200">
        <v>-786827.65</v>
      </c>
      <c r="X17" s="200">
        <v>-783907.06</v>
      </c>
      <c r="Y17" s="200">
        <v>-780795.65</v>
      </c>
      <c r="Z17" s="200">
        <v>-777766.74</v>
      </c>
      <c r="AA17" s="200">
        <v>-774737.83</v>
      </c>
      <c r="AB17" s="199">
        <f>IFERROR(VLOOKUP($B17,'2021 Balance Sheet'!$B$7:$O$1311,'2021 Balance Sheet'!D$2,FALSE),0)</f>
        <v>-771653.92</v>
      </c>
      <c r="AC17" s="199">
        <f>IFERROR(VLOOKUP($B17,'2021 Balance Sheet'!$B$7:$O$1311,'2021 Balance Sheet'!E$2,FALSE),0)</f>
        <v>-768625.01</v>
      </c>
      <c r="AD17" s="199">
        <f>IFERROR(VLOOKUP($B17,'2021 Balance Sheet'!$B$7:$O$1311,'2021 Balance Sheet'!F$2,FALSE),0)</f>
        <v>-765221.1</v>
      </c>
      <c r="AE17" s="199">
        <f>IFERROR(VLOOKUP($B17,'2021 Balance Sheet'!$B$7:$O$1311,'2021 Balance Sheet'!G$2,FALSE),0)</f>
        <v>-762192.19</v>
      </c>
      <c r="AF17" s="199">
        <f>IFERROR(VLOOKUP($B17,'2021 Balance Sheet'!$B$7:$O$1311,'2021 Balance Sheet'!H$2,FALSE),0)</f>
        <v>-759163.28</v>
      </c>
      <c r="AG17" s="199">
        <f>IFERROR(VLOOKUP($B17,'2021 Balance Sheet'!$B$7:$O$1311,'2021 Balance Sheet'!I$2,FALSE),0)</f>
        <v>-756134.37</v>
      </c>
      <c r="AH17" s="199">
        <f>IFERROR(VLOOKUP($B17,'2021 Balance Sheet'!$B$7:$O$1311,'2021 Balance Sheet'!J$2,FALSE),0)</f>
        <v>-753050.46</v>
      </c>
      <c r="AI17" s="199">
        <f>IFERROR(VLOOKUP($B17,'2021 Balance Sheet'!$B$7:$O$1311,'2021 Balance Sheet'!K$2,FALSE),0)</f>
        <v>-750021.55</v>
      </c>
      <c r="AJ17" s="199">
        <f>IFERROR(VLOOKUP($B17,'2021 Balance Sheet'!$B$7:$O$1311,'2021 Balance Sheet'!L$2,FALSE),0)</f>
        <v>-746938.36</v>
      </c>
      <c r="AK17" s="199">
        <f>IFERROR(VLOOKUP($B17,'2021 Balance Sheet'!$B$7:$O$1311,'2021 Balance Sheet'!M$2,FALSE),0)</f>
        <v>-743826.23</v>
      </c>
      <c r="AL17" s="199">
        <f>IFERROR(VLOOKUP($B17,'2021 Balance Sheet'!$B$7:$O$1311,'2021 Balance Sheet'!N$2,FALSE),0)</f>
        <v>-743826.23</v>
      </c>
      <c r="AM17" s="199">
        <f>IFERROR(VLOOKUP($B17,'2021 Balance Sheet'!$B$7:$O$1311,'2021 Balance Sheet'!O$2,FALSE),0)</f>
        <v>-737766.97</v>
      </c>
      <c r="AN17" s="109">
        <f t="shared" si="4"/>
        <v>-756408.75833333342</v>
      </c>
    </row>
    <row r="18" spans="1:40" ht="15.75" thickBot="1" x14ac:dyDescent="0.3">
      <c r="A18" s="126" t="s">
        <v>2619</v>
      </c>
      <c r="B18" s="153" t="s">
        <v>2620</v>
      </c>
      <c r="C18" s="125" t="s">
        <v>4</v>
      </c>
      <c r="D18" s="139">
        <v>-286438.57</v>
      </c>
      <c r="E18" s="139">
        <v>-333544.40999999997</v>
      </c>
      <c r="F18" s="139">
        <v>-395929.3</v>
      </c>
      <c r="G18" s="139">
        <v>-471576.77</v>
      </c>
      <c r="H18" s="139">
        <v>-444680.47</v>
      </c>
      <c r="I18" s="139">
        <v>-412980.66</v>
      </c>
      <c r="J18" s="139">
        <v>-364643.06</v>
      </c>
      <c r="K18" s="139">
        <v>-345770.61</v>
      </c>
      <c r="L18" s="139">
        <v>-371392.44</v>
      </c>
      <c r="M18" s="139">
        <v>-342029.03</v>
      </c>
      <c r="N18" s="139">
        <v>-523271.48</v>
      </c>
      <c r="O18" s="139">
        <v>-468730.17</v>
      </c>
      <c r="P18" s="199">
        <v>-444083.59</v>
      </c>
      <c r="Q18" s="199">
        <v>-402875.95</v>
      </c>
      <c r="R18" s="199">
        <v>-458919.65</v>
      </c>
      <c r="S18" s="199">
        <v>-364305.56</v>
      </c>
      <c r="T18" s="199">
        <v>-378128.1</v>
      </c>
      <c r="U18" s="199">
        <v>-386329.97</v>
      </c>
      <c r="V18" s="199">
        <v>-297436.33</v>
      </c>
      <c r="W18" s="199">
        <v>-276691.14</v>
      </c>
      <c r="X18" s="199">
        <v>-335662.67</v>
      </c>
      <c r="Y18" s="199">
        <v>-309360.59999999998</v>
      </c>
      <c r="Z18" s="199">
        <v>-288373.58</v>
      </c>
      <c r="AA18" s="199">
        <v>-307618.21999999997</v>
      </c>
      <c r="AB18" s="199">
        <f>IFERROR(VLOOKUP($B18,'2021 Balance Sheet'!$B$7:$O$1311,'2021 Balance Sheet'!D$2,FALSE),0)</f>
        <v>-278777.49</v>
      </c>
      <c r="AC18" s="199">
        <f>IFERROR(VLOOKUP($B18,'2021 Balance Sheet'!$B$7:$O$1311,'2021 Balance Sheet'!E$2,FALSE),0)</f>
        <v>-419599</v>
      </c>
      <c r="AD18" s="199">
        <f>IFERROR(VLOOKUP($B18,'2021 Balance Sheet'!$B$7:$O$1311,'2021 Balance Sheet'!F$2,FALSE),0)</f>
        <v>-442347.32</v>
      </c>
      <c r="AE18" s="199">
        <f>IFERROR(VLOOKUP($B18,'2021 Balance Sheet'!$B$7:$O$1311,'2021 Balance Sheet'!G$2,FALSE),0)</f>
        <v>-344310.27</v>
      </c>
      <c r="AF18" s="199">
        <f>IFERROR(VLOOKUP($B18,'2021 Balance Sheet'!$B$7:$O$1311,'2021 Balance Sheet'!H$2,FALSE),0)</f>
        <v>-318970.81</v>
      </c>
      <c r="AG18" s="199">
        <f>IFERROR(VLOOKUP($B18,'2021 Balance Sheet'!$B$7:$O$1311,'2021 Balance Sheet'!I$2,FALSE),0)</f>
        <v>-359752.68</v>
      </c>
      <c r="AH18" s="199">
        <f>IFERROR(VLOOKUP($B18,'2021 Balance Sheet'!$B$7:$O$1311,'2021 Balance Sheet'!J$2,FALSE),0)</f>
        <v>-397843.65</v>
      </c>
      <c r="AI18" s="199">
        <f>IFERROR(VLOOKUP($B18,'2021 Balance Sheet'!$B$7:$O$1311,'2021 Balance Sheet'!K$2,FALSE),0)</f>
        <v>-379461.58</v>
      </c>
      <c r="AJ18" s="199">
        <f>IFERROR(VLOOKUP($B18,'2021 Balance Sheet'!$B$7:$O$1311,'2021 Balance Sheet'!L$2,FALSE),0)</f>
        <v>-378449.14</v>
      </c>
      <c r="AK18" s="199">
        <f>IFERROR(VLOOKUP($B18,'2021 Balance Sheet'!$B$7:$O$1311,'2021 Balance Sheet'!M$2,FALSE),0)</f>
        <v>-399122.12</v>
      </c>
      <c r="AL18" s="199">
        <f>IFERROR(VLOOKUP($B18,'2021 Balance Sheet'!$B$7:$O$1311,'2021 Balance Sheet'!N$2,FALSE),0)</f>
        <v>-381515.61</v>
      </c>
      <c r="AM18" s="199">
        <f>IFERROR(VLOOKUP($B18,'2021 Balance Sheet'!$B$7:$O$1311,'2021 Balance Sheet'!O$2,FALSE),0)</f>
        <v>-397054.61</v>
      </c>
      <c r="AN18" s="109">
        <f t="shared" si="4"/>
        <v>-371040.50708333333</v>
      </c>
    </row>
    <row r="19" spans="1:40" ht="15.75" thickBot="1" x14ac:dyDescent="0.3">
      <c r="A19" s="126" t="s">
        <v>2621</v>
      </c>
      <c r="B19" s="153" t="s">
        <v>2622</v>
      </c>
      <c r="C19" s="125" t="s">
        <v>4</v>
      </c>
      <c r="D19" s="140">
        <v>-162363.23000000001</v>
      </c>
      <c r="E19" s="140">
        <v>-156570.35999999999</v>
      </c>
      <c r="F19" s="140">
        <v>-156777.49</v>
      </c>
      <c r="G19" s="140">
        <v>-153934.62</v>
      </c>
      <c r="H19" s="140">
        <v>-151141.75</v>
      </c>
      <c r="I19" s="140">
        <v>-147973.88</v>
      </c>
      <c r="J19" s="140">
        <v>-145131.01</v>
      </c>
      <c r="K19" s="140">
        <v>-142338.14000000001</v>
      </c>
      <c r="L19" s="140">
        <v>-139545.26999999999</v>
      </c>
      <c r="M19" s="140">
        <v>-136677.4</v>
      </c>
      <c r="N19" s="140">
        <v>-133629.09</v>
      </c>
      <c r="O19" s="140">
        <v>-130708.8</v>
      </c>
      <c r="P19" s="200">
        <v>-127737.91</v>
      </c>
      <c r="Q19" s="200">
        <v>-124442.32</v>
      </c>
      <c r="R19" s="200">
        <v>-121521.73</v>
      </c>
      <c r="S19" s="200">
        <v>-118551.14</v>
      </c>
      <c r="T19" s="200">
        <v>-115630.55</v>
      </c>
      <c r="U19" s="200">
        <v>-112709.96</v>
      </c>
      <c r="V19" s="200">
        <v>-109759.37</v>
      </c>
      <c r="W19" s="200">
        <v>-106758.78</v>
      </c>
      <c r="X19" s="200">
        <v>-103838.19</v>
      </c>
      <c r="Y19" s="200">
        <v>-100726.78</v>
      </c>
      <c r="Z19" s="200">
        <v>-97697.87</v>
      </c>
      <c r="AA19" s="200">
        <v>-94668.96</v>
      </c>
      <c r="AB19" s="199">
        <f>IFERROR(VLOOKUP($B19,'2021 Balance Sheet'!$B$7:$O$1311,'2021 Balance Sheet'!D$2,FALSE),0)</f>
        <v>-91585.05</v>
      </c>
      <c r="AC19" s="199">
        <f>IFERROR(VLOOKUP($B19,'2021 Balance Sheet'!$B$7:$O$1311,'2021 Balance Sheet'!E$2,FALSE),0)</f>
        <v>-88556.14</v>
      </c>
      <c r="AD19" s="199">
        <f>IFERROR(VLOOKUP($B19,'2021 Balance Sheet'!$B$7:$O$1311,'2021 Balance Sheet'!F$2,FALSE),0)</f>
        <v>-85152.23</v>
      </c>
      <c r="AE19" s="199">
        <f>IFERROR(VLOOKUP($B19,'2021 Balance Sheet'!$B$7:$O$1311,'2021 Balance Sheet'!G$2,FALSE),0)</f>
        <v>-82123.320000000007</v>
      </c>
      <c r="AF19" s="199">
        <f>IFERROR(VLOOKUP($B19,'2021 Balance Sheet'!$B$7:$O$1311,'2021 Balance Sheet'!H$2,FALSE),0)</f>
        <v>-79094.41</v>
      </c>
      <c r="AG19" s="199">
        <f>IFERROR(VLOOKUP($B19,'2021 Balance Sheet'!$B$7:$O$1311,'2021 Balance Sheet'!I$2,FALSE),0)</f>
        <v>-76065.5</v>
      </c>
      <c r="AH19" s="199">
        <f>IFERROR(VLOOKUP($B19,'2021 Balance Sheet'!$B$7:$O$1311,'2021 Balance Sheet'!J$2,FALSE),0)</f>
        <v>-72981.59</v>
      </c>
      <c r="AI19" s="199">
        <f>IFERROR(VLOOKUP($B19,'2021 Balance Sheet'!$B$7:$O$1311,'2021 Balance Sheet'!K$2,FALSE),0)</f>
        <v>-69952.679999999993</v>
      </c>
      <c r="AJ19" s="199">
        <f>IFERROR(VLOOKUP($B19,'2021 Balance Sheet'!$B$7:$O$1311,'2021 Balance Sheet'!L$2,FALSE),0)</f>
        <v>-66869.490000000005</v>
      </c>
      <c r="AK19" s="199">
        <f>IFERROR(VLOOKUP($B19,'2021 Balance Sheet'!$B$7:$O$1311,'2021 Balance Sheet'!M$2,FALSE),0)</f>
        <v>-63839.86</v>
      </c>
      <c r="AL19" s="199">
        <f>IFERROR(VLOOKUP($B19,'2021 Balance Sheet'!$B$7:$O$1311,'2021 Balance Sheet'!N$2,FALSE),0)</f>
        <v>-63839.86</v>
      </c>
      <c r="AM19" s="199">
        <f>IFERROR(VLOOKUP($B19,'2021 Balance Sheet'!$B$7:$O$1311,'2021 Balance Sheet'!O$2,FALSE),0)</f>
        <v>-57698.1</v>
      </c>
      <c r="AN19" s="109">
        <f t="shared" si="4"/>
        <v>-76353.638333333321</v>
      </c>
    </row>
    <row r="20" spans="1:40" ht="15.75" thickBot="1" x14ac:dyDescent="0.3">
      <c r="A20" s="126" t="s">
        <v>3724</v>
      </c>
      <c r="B20" s="153" t="s">
        <v>3725</v>
      </c>
      <c r="C20" s="125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200"/>
      <c r="Q20" s="200"/>
      <c r="R20" s="200"/>
      <c r="S20" s="200"/>
      <c r="T20" s="200"/>
      <c r="U20" s="200"/>
      <c r="V20" s="200"/>
      <c r="W20" s="200"/>
      <c r="X20" s="200"/>
      <c r="Y20" s="200">
        <v>0</v>
      </c>
      <c r="Z20" s="200">
        <v>0</v>
      </c>
      <c r="AA20" s="200">
        <v>0</v>
      </c>
      <c r="AB20" s="199">
        <f>IFERROR(VLOOKUP($B20,'2021 Balance Sheet'!$B$7:$O$1311,'2021 Balance Sheet'!D$2,FALSE),0)</f>
        <v>0</v>
      </c>
      <c r="AC20" s="199">
        <f>IFERROR(VLOOKUP($B20,'2021 Balance Sheet'!$B$7:$O$1311,'2021 Balance Sheet'!E$2,FALSE),0)</f>
        <v>0</v>
      </c>
      <c r="AD20" s="199">
        <f>IFERROR(VLOOKUP($B20,'2021 Balance Sheet'!$B$7:$O$1311,'2021 Balance Sheet'!F$2,FALSE),0)</f>
        <v>0</v>
      </c>
      <c r="AE20" s="199">
        <f>IFERROR(VLOOKUP($B20,'2021 Balance Sheet'!$B$7:$O$1311,'2021 Balance Sheet'!G$2,FALSE),0)</f>
        <v>0</v>
      </c>
      <c r="AF20" s="199">
        <f>IFERROR(VLOOKUP($B20,'2021 Balance Sheet'!$B$7:$O$1311,'2021 Balance Sheet'!H$2,FALSE),0)</f>
        <v>0</v>
      </c>
      <c r="AG20" s="199">
        <f>IFERROR(VLOOKUP($B20,'2021 Balance Sheet'!$B$7:$O$1311,'2021 Balance Sheet'!I$2,FALSE),0)</f>
        <v>0</v>
      </c>
      <c r="AH20" s="199">
        <f>IFERROR(VLOOKUP($B20,'2021 Balance Sheet'!$B$7:$O$1311,'2021 Balance Sheet'!J$2,FALSE),0)</f>
        <v>0</v>
      </c>
      <c r="AI20" s="199">
        <f>IFERROR(VLOOKUP($B20,'2021 Balance Sheet'!$B$7:$O$1311,'2021 Balance Sheet'!K$2,FALSE),0)</f>
        <v>0</v>
      </c>
      <c r="AJ20" s="199">
        <f>IFERROR(VLOOKUP($B20,'2021 Balance Sheet'!$B$7:$O$1311,'2021 Balance Sheet'!L$2,FALSE),0)</f>
        <v>0</v>
      </c>
      <c r="AK20" s="199">
        <f>IFERROR(VLOOKUP($B20,'2021 Balance Sheet'!$B$7:$O$1311,'2021 Balance Sheet'!M$2,FALSE),0)</f>
        <v>0</v>
      </c>
      <c r="AL20" s="199">
        <f>IFERROR(VLOOKUP($B20,'2021 Balance Sheet'!$B$7:$O$1311,'2021 Balance Sheet'!N$2,FALSE),0)</f>
        <v>0</v>
      </c>
      <c r="AM20" s="199">
        <f>IFERROR(VLOOKUP($B20,'2021 Balance Sheet'!$B$7:$O$1311,'2021 Balance Sheet'!O$2,FALSE),0)</f>
        <v>0</v>
      </c>
      <c r="AN20" s="109">
        <f t="shared" si="4"/>
        <v>0</v>
      </c>
    </row>
    <row r="21" spans="1:40" ht="15.75" thickBot="1" x14ac:dyDescent="0.3">
      <c r="A21" s="126" t="s">
        <v>2623</v>
      </c>
      <c r="B21" s="153" t="s">
        <v>2624</v>
      </c>
      <c r="C21" s="125" t="s">
        <v>4</v>
      </c>
      <c r="D21" s="139">
        <v>-210589.89</v>
      </c>
      <c r="E21" s="139">
        <v>-206688.33</v>
      </c>
      <c r="F21" s="139">
        <v>-202636.77</v>
      </c>
      <c r="G21" s="139">
        <v>-194663.96</v>
      </c>
      <c r="H21" s="139">
        <v>-190762.4</v>
      </c>
      <c r="I21" s="139">
        <v>-186748.34</v>
      </c>
      <c r="J21" s="139">
        <v>-181854.57</v>
      </c>
      <c r="K21" s="139">
        <v>-175365.29</v>
      </c>
      <c r="L21" s="139">
        <v>-170508.96</v>
      </c>
      <c r="M21" s="139">
        <v>-162885.18</v>
      </c>
      <c r="N21" s="139">
        <v>-147048.15</v>
      </c>
      <c r="O21" s="139">
        <v>-139603.51</v>
      </c>
      <c r="P21" s="199">
        <v>-135066.81</v>
      </c>
      <c r="Q21" s="199">
        <v>-131020.53</v>
      </c>
      <c r="R21" s="199">
        <v>-126724.25</v>
      </c>
      <c r="S21" s="199">
        <v>-121629.56</v>
      </c>
      <c r="T21" s="199">
        <v>-117583.28</v>
      </c>
      <c r="U21" s="199">
        <v>-116159.92</v>
      </c>
      <c r="V21" s="199">
        <v>-114491.53</v>
      </c>
      <c r="W21" s="199">
        <v>-114060.85</v>
      </c>
      <c r="X21" s="199">
        <v>-110925.98</v>
      </c>
      <c r="Y21" s="199">
        <v>-109408.08</v>
      </c>
      <c r="Z21" s="199">
        <v>-101520.91</v>
      </c>
      <c r="AA21" s="199">
        <v>-96600.3</v>
      </c>
      <c r="AB21" s="199">
        <f>IFERROR(VLOOKUP($B21,'2021 Balance Sheet'!$B$7:$O$1311,'2021 Balance Sheet'!D$2,FALSE),0)</f>
        <v>-91993.48</v>
      </c>
      <c r="AC21" s="199">
        <f>IFERROR(VLOOKUP($B21,'2021 Balance Sheet'!$B$7:$O$1311,'2021 Balance Sheet'!E$2,FALSE),0)</f>
        <v>-87159.39</v>
      </c>
      <c r="AD21" s="199">
        <f>IFERROR(VLOOKUP($B21,'2021 Balance Sheet'!$B$7:$O$1311,'2021 Balance Sheet'!F$2,FALSE),0)</f>
        <v>-82552.570000000007</v>
      </c>
      <c r="AE21" s="199">
        <f>IFERROR(VLOOKUP($B21,'2021 Balance Sheet'!$B$7:$O$1311,'2021 Balance Sheet'!G$2,FALSE),0)</f>
        <v>-301073.7</v>
      </c>
      <c r="AF21" s="199">
        <f>IFERROR(VLOOKUP($B21,'2021 Balance Sheet'!$B$7:$O$1311,'2021 Balance Sheet'!H$2,FALSE),0)</f>
        <v>-298948.24</v>
      </c>
      <c r="AG21" s="199">
        <f>IFERROR(VLOOKUP($B21,'2021 Balance Sheet'!$B$7:$O$1311,'2021 Balance Sheet'!I$2,FALSE),0)</f>
        <v>-58935.74</v>
      </c>
      <c r="AH21" s="199">
        <f>IFERROR(VLOOKUP($B21,'2021 Balance Sheet'!$B$7:$O$1311,'2021 Balance Sheet'!J$2,FALSE),0)</f>
        <v>-58935.74</v>
      </c>
      <c r="AI21" s="199">
        <f>IFERROR(VLOOKUP($B21,'2021 Balance Sheet'!$B$7:$O$1311,'2021 Balance Sheet'!K$2,FALSE),0)</f>
        <v>-58935.74</v>
      </c>
      <c r="AJ21" s="199">
        <f>IFERROR(VLOOKUP($B21,'2021 Balance Sheet'!$B$7:$O$1311,'2021 Balance Sheet'!L$2,FALSE),0)</f>
        <v>-58935.74</v>
      </c>
      <c r="AK21" s="199">
        <f>IFERROR(VLOOKUP($B21,'2021 Balance Sheet'!$B$7:$O$1311,'2021 Balance Sheet'!M$2,FALSE),0)</f>
        <v>-57822.38</v>
      </c>
      <c r="AL21" s="199">
        <f>IFERROR(VLOOKUP($B21,'2021 Balance Sheet'!$B$7:$O$1311,'2021 Balance Sheet'!N$2,FALSE),0)</f>
        <v>-57822.38</v>
      </c>
      <c r="AM21" s="199">
        <f>IFERROR(VLOOKUP($B21,'2021 Balance Sheet'!$B$7:$O$1311,'2021 Balance Sheet'!O$2,FALSE),0)</f>
        <v>-57822.38</v>
      </c>
      <c r="AN21" s="109">
        <f t="shared" si="4"/>
        <v>-107527.20333333332</v>
      </c>
    </row>
    <row r="22" spans="1:40" ht="15.75" thickBot="1" x14ac:dyDescent="0.3">
      <c r="A22" s="126" t="s">
        <v>2625</v>
      </c>
      <c r="B22" s="153" t="s">
        <v>2626</v>
      </c>
      <c r="C22" s="125" t="s">
        <v>4</v>
      </c>
      <c r="D22" s="140">
        <v>0</v>
      </c>
      <c r="E22" s="140">
        <v>0</v>
      </c>
      <c r="F22" s="140">
        <v>0</v>
      </c>
      <c r="G22" s="140">
        <v>0</v>
      </c>
      <c r="H22" s="140">
        <v>0</v>
      </c>
      <c r="I22" s="140">
        <v>0</v>
      </c>
      <c r="J22" s="140">
        <v>0</v>
      </c>
      <c r="K22" s="140">
        <v>0</v>
      </c>
      <c r="L22" s="140">
        <v>-2233.77</v>
      </c>
      <c r="M22" s="140">
        <v>0</v>
      </c>
      <c r="N22" s="140">
        <v>0</v>
      </c>
      <c r="O22" s="14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199">
        <f>IFERROR(VLOOKUP($B22,'2021 Balance Sheet'!$B$7:$O$1311,'2021 Balance Sheet'!D$2,FALSE),0)</f>
        <v>0</v>
      </c>
      <c r="AC22" s="199">
        <f>IFERROR(VLOOKUP($B22,'2021 Balance Sheet'!$B$7:$O$1311,'2021 Balance Sheet'!E$2,FALSE),0)</f>
        <v>0</v>
      </c>
      <c r="AD22" s="199">
        <f>IFERROR(VLOOKUP($B22,'2021 Balance Sheet'!$B$7:$O$1311,'2021 Balance Sheet'!F$2,FALSE),0)</f>
        <v>0</v>
      </c>
      <c r="AE22" s="199">
        <f>IFERROR(VLOOKUP($B22,'2021 Balance Sheet'!$B$7:$O$1311,'2021 Balance Sheet'!G$2,FALSE),0)</f>
        <v>0</v>
      </c>
      <c r="AF22" s="199">
        <f>IFERROR(VLOOKUP($B22,'2021 Balance Sheet'!$B$7:$O$1311,'2021 Balance Sheet'!H$2,FALSE),0)</f>
        <v>0</v>
      </c>
      <c r="AG22" s="199">
        <f>IFERROR(VLOOKUP($B22,'2021 Balance Sheet'!$B$7:$O$1311,'2021 Balance Sheet'!I$2,FALSE),0)</f>
        <v>0</v>
      </c>
      <c r="AH22" s="199">
        <f>IFERROR(VLOOKUP($B22,'2021 Balance Sheet'!$B$7:$O$1311,'2021 Balance Sheet'!J$2,FALSE),0)</f>
        <v>0</v>
      </c>
      <c r="AI22" s="199">
        <f>IFERROR(VLOOKUP($B22,'2021 Balance Sheet'!$B$7:$O$1311,'2021 Balance Sheet'!K$2,FALSE),0)</f>
        <v>0</v>
      </c>
      <c r="AJ22" s="199">
        <f>IFERROR(VLOOKUP($B22,'2021 Balance Sheet'!$B$7:$O$1311,'2021 Balance Sheet'!L$2,FALSE),0)</f>
        <v>-8</v>
      </c>
      <c r="AK22" s="199">
        <f>IFERROR(VLOOKUP($B22,'2021 Balance Sheet'!$B$7:$O$1311,'2021 Balance Sheet'!M$2,FALSE),0)</f>
        <v>0</v>
      </c>
      <c r="AL22" s="199">
        <f>IFERROR(VLOOKUP($B22,'2021 Balance Sheet'!$B$7:$O$1311,'2021 Balance Sheet'!N$2,FALSE),0)</f>
        <v>0</v>
      </c>
      <c r="AM22" s="199">
        <f>IFERROR(VLOOKUP($B22,'2021 Balance Sheet'!$B$7:$O$1311,'2021 Balance Sheet'!O$2,FALSE),0)</f>
        <v>-162500</v>
      </c>
      <c r="AN22" s="109">
        <f t="shared" si="4"/>
        <v>-6771.5</v>
      </c>
    </row>
    <row r="23" spans="1:40" ht="15.75" thickBot="1" x14ac:dyDescent="0.3">
      <c r="A23" s="126" t="s">
        <v>2627</v>
      </c>
      <c r="B23" s="153" t="s">
        <v>2628</v>
      </c>
      <c r="C23" s="125" t="s">
        <v>4</v>
      </c>
      <c r="D23" s="139">
        <v>-1088158.9099999999</v>
      </c>
      <c r="E23" s="139">
        <v>-1085144.1599999999</v>
      </c>
      <c r="F23" s="139">
        <v>-1074955.58</v>
      </c>
      <c r="G23" s="139">
        <v>-1074762.58</v>
      </c>
      <c r="H23" s="139">
        <v>-1073262.1000000001</v>
      </c>
      <c r="I23" s="139">
        <v>-1064303.29</v>
      </c>
      <c r="J23" s="139">
        <v>-1046304.98</v>
      </c>
      <c r="K23" s="139">
        <v>-1030436.91</v>
      </c>
      <c r="L23" s="139">
        <v>-1015177.38</v>
      </c>
      <c r="M23" s="139">
        <v>-1007741.23</v>
      </c>
      <c r="N23" s="139">
        <v>-990458.81</v>
      </c>
      <c r="O23" s="139">
        <v>-978853.57</v>
      </c>
      <c r="P23" s="199">
        <v>-963734.21</v>
      </c>
      <c r="Q23" s="199">
        <v>-955134.49</v>
      </c>
      <c r="R23" s="199">
        <v>-930930.07</v>
      </c>
      <c r="S23" s="199">
        <v>-925554.47</v>
      </c>
      <c r="T23" s="199">
        <v>-918791.07</v>
      </c>
      <c r="U23" s="199">
        <v>-889376.68</v>
      </c>
      <c r="V23" s="199">
        <v>-847342.43</v>
      </c>
      <c r="W23" s="199">
        <v>-841473.19</v>
      </c>
      <c r="X23" s="199">
        <v>-822581.87</v>
      </c>
      <c r="Y23" s="199">
        <v>-785409.56</v>
      </c>
      <c r="Z23" s="199">
        <v>-779432.68</v>
      </c>
      <c r="AA23" s="199">
        <v>-771166.47</v>
      </c>
      <c r="AB23" s="199">
        <f>IFERROR(VLOOKUP($B23,'2021 Balance Sheet'!$B$7:$O$1311,'2021 Balance Sheet'!D$2,FALSE),0)</f>
        <v>-764031.51</v>
      </c>
      <c r="AC23" s="199">
        <f>IFERROR(VLOOKUP($B23,'2021 Balance Sheet'!$B$7:$O$1311,'2021 Balance Sheet'!E$2,FALSE),0)</f>
        <v>-740971.83</v>
      </c>
      <c r="AD23" s="199">
        <f>IFERROR(VLOOKUP($B23,'2021 Balance Sheet'!$B$7:$O$1311,'2021 Balance Sheet'!F$2,FALSE),0)</f>
        <v>-726275.05</v>
      </c>
      <c r="AE23" s="199">
        <f>IFERROR(VLOOKUP($B23,'2021 Balance Sheet'!$B$7:$O$1311,'2021 Balance Sheet'!G$2,FALSE),0)</f>
        <v>-719171.92</v>
      </c>
      <c r="AF23" s="199">
        <f>IFERROR(VLOOKUP($B23,'2021 Balance Sheet'!$B$7:$O$1311,'2021 Balance Sheet'!H$2,FALSE),0)</f>
        <v>-696673.01</v>
      </c>
      <c r="AG23" s="199">
        <f>IFERROR(VLOOKUP($B23,'2021 Balance Sheet'!$B$7:$O$1311,'2021 Balance Sheet'!I$2,FALSE),0)</f>
        <v>-687748.12</v>
      </c>
      <c r="AH23" s="199">
        <f>IFERROR(VLOOKUP($B23,'2021 Balance Sheet'!$B$7:$O$1311,'2021 Balance Sheet'!J$2,FALSE),0)</f>
        <v>-691029.63</v>
      </c>
      <c r="AI23" s="199">
        <f>IFERROR(VLOOKUP($B23,'2021 Balance Sheet'!$B$7:$O$1311,'2021 Balance Sheet'!K$2,FALSE),0)</f>
        <v>-674123.54</v>
      </c>
      <c r="AJ23" s="199">
        <f>IFERROR(VLOOKUP($B23,'2021 Balance Sheet'!$B$7:$O$1311,'2021 Balance Sheet'!L$2,FALSE),0)</f>
        <v>-681191.71</v>
      </c>
      <c r="AK23" s="199">
        <f>IFERROR(VLOOKUP($B23,'2021 Balance Sheet'!$B$7:$O$1311,'2021 Balance Sheet'!M$2,FALSE),0)</f>
        <v>-664600.11</v>
      </c>
      <c r="AL23" s="199">
        <f>IFERROR(VLOOKUP($B23,'2021 Balance Sheet'!$B$7:$O$1311,'2021 Balance Sheet'!N$2,FALSE),0)</f>
        <v>-664403.02</v>
      </c>
      <c r="AM23" s="199">
        <f>IFERROR(VLOOKUP($B23,'2021 Balance Sheet'!$B$7:$O$1311,'2021 Balance Sheet'!O$2,FALSE),0)</f>
        <v>-664403.02</v>
      </c>
      <c r="AN23" s="109">
        <f t="shared" si="4"/>
        <v>-702333.6829166665</v>
      </c>
    </row>
    <row r="24" spans="1:40" ht="15.75" thickBot="1" x14ac:dyDescent="0.3">
      <c r="A24" s="311" t="s">
        <v>1508</v>
      </c>
      <c r="B24" s="312" t="s">
        <v>1509</v>
      </c>
      <c r="C24" s="313" t="s">
        <v>4</v>
      </c>
      <c r="D24" s="235">
        <v>0</v>
      </c>
      <c r="E24" s="235">
        <v>0</v>
      </c>
      <c r="F24" s="235">
        <v>2028755</v>
      </c>
      <c r="G24" s="235">
        <v>0</v>
      </c>
      <c r="H24" s="235">
        <v>0</v>
      </c>
      <c r="I24" s="235">
        <v>1989248</v>
      </c>
      <c r="J24" s="235">
        <v>0</v>
      </c>
      <c r="K24" s="235">
        <v>0</v>
      </c>
      <c r="L24" s="235">
        <v>1882618</v>
      </c>
      <c r="M24" s="235">
        <v>1882618</v>
      </c>
      <c r="N24" s="235">
        <v>1882618</v>
      </c>
      <c r="O24" s="235">
        <v>1785442</v>
      </c>
      <c r="P24" s="235">
        <v>0</v>
      </c>
      <c r="Q24" s="235">
        <v>0</v>
      </c>
      <c r="R24" s="235">
        <v>1717580</v>
      </c>
      <c r="S24" s="235">
        <v>0</v>
      </c>
      <c r="T24" s="235">
        <v>0</v>
      </c>
      <c r="U24" s="235">
        <v>1658270</v>
      </c>
      <c r="V24" s="235">
        <v>0</v>
      </c>
      <c r="W24" s="235">
        <v>0</v>
      </c>
      <c r="X24" s="235">
        <v>1551145</v>
      </c>
      <c r="Y24" s="235">
        <v>0</v>
      </c>
      <c r="Z24" s="235">
        <v>0</v>
      </c>
      <c r="AA24" s="235">
        <v>1445760</v>
      </c>
      <c r="AB24" s="199">
        <f>IFERROR(VLOOKUP($B24,'2021 Balance Sheet'!$B$7:$O$1311,'2021 Balance Sheet'!D$2,FALSE),0)</f>
        <v>0</v>
      </c>
      <c r="AC24" s="199">
        <f>IFERROR(VLOOKUP($B24,'2021 Balance Sheet'!$B$7:$O$1311,'2021 Balance Sheet'!E$2,FALSE),0)</f>
        <v>0</v>
      </c>
      <c r="AD24" s="199">
        <f>IFERROR(VLOOKUP($B24,'2021 Balance Sheet'!$B$7:$O$1311,'2021 Balance Sheet'!F$2,FALSE),0)</f>
        <v>1352664</v>
      </c>
      <c r="AE24" s="199">
        <f>IFERROR(VLOOKUP($B24,'2021 Balance Sheet'!$B$7:$O$1311,'2021 Balance Sheet'!G$2,FALSE),0)</f>
        <v>0</v>
      </c>
      <c r="AF24" s="199">
        <f>IFERROR(VLOOKUP($B24,'2021 Balance Sheet'!$B$7:$O$1311,'2021 Balance Sheet'!H$2,FALSE),0)</f>
        <v>0</v>
      </c>
      <c r="AG24" s="199">
        <f>IFERROR(VLOOKUP($B24,'2021 Balance Sheet'!$B$7:$O$1311,'2021 Balance Sheet'!I$2,FALSE),0)</f>
        <v>1140596</v>
      </c>
      <c r="AH24" s="199">
        <f>IFERROR(VLOOKUP($B24,'2021 Balance Sheet'!$B$7:$O$1311,'2021 Balance Sheet'!J$2,FALSE),0)</f>
        <v>0</v>
      </c>
      <c r="AI24" s="199">
        <f>IFERROR(VLOOKUP($B24,'2021 Balance Sheet'!$B$7:$O$1311,'2021 Balance Sheet'!K$2,FALSE),0)</f>
        <v>0</v>
      </c>
      <c r="AJ24" s="199">
        <f>IFERROR(VLOOKUP($B24,'2021 Balance Sheet'!$B$7:$O$1311,'2021 Balance Sheet'!L$2,FALSE),0)</f>
        <v>1144609</v>
      </c>
      <c r="AK24" s="199">
        <f>IFERROR(VLOOKUP($B24,'2021 Balance Sheet'!$B$7:$O$1311,'2021 Balance Sheet'!M$2,FALSE),0)</f>
        <v>0</v>
      </c>
      <c r="AL24" s="199">
        <f>IFERROR(VLOOKUP($B24,'2021 Balance Sheet'!$B$7:$O$1311,'2021 Balance Sheet'!N$2,FALSE),0)</f>
        <v>0</v>
      </c>
      <c r="AM24" s="199">
        <f>IFERROR(VLOOKUP($B24,'2021 Balance Sheet'!$B$7:$O$1311,'2021 Balance Sheet'!O$2,FALSE),0)</f>
        <v>1141071</v>
      </c>
      <c r="AN24" s="109">
        <f t="shared" si="4"/>
        <v>410940.375</v>
      </c>
    </row>
    <row r="25" spans="1:40" ht="15.75" thickBot="1" x14ac:dyDescent="0.3">
      <c r="A25" s="126" t="s">
        <v>3726</v>
      </c>
      <c r="B25" s="153" t="s">
        <v>3727</v>
      </c>
      <c r="C25" s="125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200"/>
      <c r="Q25" s="200"/>
      <c r="R25" s="200"/>
      <c r="S25" s="200"/>
      <c r="T25" s="200"/>
      <c r="U25" s="200"/>
      <c r="V25" s="200"/>
      <c r="W25" s="200"/>
      <c r="X25" s="200"/>
      <c r="Y25" s="200">
        <v>0</v>
      </c>
      <c r="Z25" s="200">
        <v>0</v>
      </c>
      <c r="AA25" s="200">
        <v>0</v>
      </c>
      <c r="AB25" s="199">
        <f>IFERROR(VLOOKUP($B25,'2021 Balance Sheet'!$B$7:$O$1311,'2021 Balance Sheet'!D$2,FALSE),0)</f>
        <v>0</v>
      </c>
      <c r="AC25" s="199">
        <f>IFERROR(VLOOKUP($B25,'2021 Balance Sheet'!$B$7:$O$1311,'2021 Balance Sheet'!E$2,FALSE),0)</f>
        <v>0</v>
      </c>
      <c r="AD25" s="199">
        <f>IFERROR(VLOOKUP($B25,'2021 Balance Sheet'!$B$7:$O$1311,'2021 Balance Sheet'!F$2,FALSE),0)</f>
        <v>0</v>
      </c>
      <c r="AE25" s="199">
        <f>IFERROR(VLOOKUP($B25,'2021 Balance Sheet'!$B$7:$O$1311,'2021 Balance Sheet'!G$2,FALSE),0)</f>
        <v>0</v>
      </c>
      <c r="AF25" s="199">
        <f>IFERROR(VLOOKUP($B25,'2021 Balance Sheet'!$B$7:$O$1311,'2021 Balance Sheet'!H$2,FALSE),0)</f>
        <v>0</v>
      </c>
      <c r="AG25" s="199">
        <f>IFERROR(VLOOKUP($B25,'2021 Balance Sheet'!$B$7:$O$1311,'2021 Balance Sheet'!I$2,FALSE),0)</f>
        <v>0</v>
      </c>
      <c r="AH25" s="199">
        <f>IFERROR(VLOOKUP($B25,'2021 Balance Sheet'!$B$7:$O$1311,'2021 Balance Sheet'!J$2,FALSE),0)</f>
        <v>0</v>
      </c>
      <c r="AI25" s="199">
        <f>IFERROR(VLOOKUP($B25,'2021 Balance Sheet'!$B$7:$O$1311,'2021 Balance Sheet'!K$2,FALSE),0)</f>
        <v>0</v>
      </c>
      <c r="AJ25" s="199">
        <f>IFERROR(VLOOKUP($B25,'2021 Balance Sheet'!$B$7:$O$1311,'2021 Balance Sheet'!L$2,FALSE),0)</f>
        <v>0</v>
      </c>
      <c r="AK25" s="199">
        <f>IFERROR(VLOOKUP($B25,'2021 Balance Sheet'!$B$7:$O$1311,'2021 Balance Sheet'!M$2,FALSE),0)</f>
        <v>0</v>
      </c>
      <c r="AL25" s="199">
        <f>IFERROR(VLOOKUP($B25,'2021 Balance Sheet'!$B$7:$O$1311,'2021 Balance Sheet'!N$2,FALSE),0)</f>
        <v>0</v>
      </c>
      <c r="AM25" s="199">
        <f>IFERROR(VLOOKUP($B25,'2021 Balance Sheet'!$B$7:$O$1311,'2021 Balance Sheet'!O$2,FALSE),0)</f>
        <v>0</v>
      </c>
      <c r="AN25" s="109">
        <f t="shared" si="4"/>
        <v>0</v>
      </c>
    </row>
    <row r="26" spans="1:40" ht="15.75" thickBot="1" x14ac:dyDescent="0.3">
      <c r="A26" s="126" t="s">
        <v>2986</v>
      </c>
      <c r="B26" s="153" t="s">
        <v>2987</v>
      </c>
      <c r="C26" s="125" t="s">
        <v>4</v>
      </c>
      <c r="D26" s="139"/>
      <c r="E26" s="139"/>
      <c r="F26" s="139"/>
      <c r="G26" s="139"/>
      <c r="H26" s="139"/>
      <c r="I26" s="139"/>
      <c r="J26" s="139"/>
      <c r="K26" s="139"/>
      <c r="L26" s="139"/>
      <c r="M26" s="139">
        <v>-1601.34</v>
      </c>
      <c r="N26" s="139">
        <v>-1601.34</v>
      </c>
      <c r="O26" s="139">
        <v>-1601.34</v>
      </c>
      <c r="P26" s="199">
        <v>-1601.34</v>
      </c>
      <c r="Q26" s="199">
        <v>-1601.34</v>
      </c>
      <c r="R26" s="199">
        <v>-1601.34</v>
      </c>
      <c r="S26" s="199">
        <v>-1601.34</v>
      </c>
      <c r="T26" s="199">
        <v>-1601.34</v>
      </c>
      <c r="U26" s="199">
        <v>-1601.34</v>
      </c>
      <c r="V26" s="199">
        <v>-1601.34</v>
      </c>
      <c r="W26" s="199">
        <v>-1601.34</v>
      </c>
      <c r="X26" s="199">
        <v>-1601.34</v>
      </c>
      <c r="Y26" s="199">
        <v>-1602.41</v>
      </c>
      <c r="Z26" s="199">
        <v>-1602.41</v>
      </c>
      <c r="AA26" s="199">
        <v>-1602.41</v>
      </c>
      <c r="AB26" s="199">
        <f>IFERROR(VLOOKUP($B26,'2021 Balance Sheet'!$B$7:$O$1311,'2021 Balance Sheet'!D$2,FALSE),0)</f>
        <v>-1602.41</v>
      </c>
      <c r="AC26" s="199">
        <f>IFERROR(VLOOKUP($B26,'2021 Balance Sheet'!$B$7:$O$1311,'2021 Balance Sheet'!E$2,FALSE),0)</f>
        <v>-1602.41</v>
      </c>
      <c r="AD26" s="199">
        <f>IFERROR(VLOOKUP($B26,'2021 Balance Sheet'!$B$7:$O$1311,'2021 Balance Sheet'!F$2,FALSE),0)</f>
        <v>-1602.41</v>
      </c>
      <c r="AE26" s="199">
        <f>IFERROR(VLOOKUP($B26,'2021 Balance Sheet'!$B$7:$O$1311,'2021 Balance Sheet'!G$2,FALSE),0)</f>
        <v>-1602.41</v>
      </c>
      <c r="AF26" s="199">
        <f>IFERROR(VLOOKUP($B26,'2021 Balance Sheet'!$B$7:$O$1311,'2021 Balance Sheet'!H$2,FALSE),0)</f>
        <v>-1602.41</v>
      </c>
      <c r="AG26" s="199">
        <f>IFERROR(VLOOKUP($B26,'2021 Balance Sheet'!$B$7:$O$1311,'2021 Balance Sheet'!I$2,FALSE),0)</f>
        <v>-1602.41</v>
      </c>
      <c r="AH26" s="199">
        <f>IFERROR(VLOOKUP($B26,'2021 Balance Sheet'!$B$7:$O$1311,'2021 Balance Sheet'!J$2,FALSE),0)</f>
        <v>-1602.41</v>
      </c>
      <c r="AI26" s="199">
        <f>IFERROR(VLOOKUP($B26,'2021 Balance Sheet'!$B$7:$O$1311,'2021 Balance Sheet'!K$2,FALSE),0)</f>
        <v>-1602.41</v>
      </c>
      <c r="AJ26" s="199">
        <f>IFERROR(VLOOKUP($B26,'2021 Balance Sheet'!$B$7:$O$1311,'2021 Balance Sheet'!L$2,FALSE),0)</f>
        <v>-1529.4</v>
      </c>
      <c r="AK26" s="199">
        <f>IFERROR(VLOOKUP($B26,'2021 Balance Sheet'!$B$7:$O$1311,'2021 Balance Sheet'!M$2,FALSE),0)</f>
        <v>-14920.17</v>
      </c>
      <c r="AL26" s="199">
        <f>IFERROR(VLOOKUP($B26,'2021 Balance Sheet'!$B$7:$O$1311,'2021 Balance Sheet'!N$2,FALSE),0)</f>
        <v>-14920.17</v>
      </c>
      <c r="AM26" s="199">
        <f>IFERROR(VLOOKUP($B26,'2021 Balance Sheet'!$B$7:$O$1311,'2021 Balance Sheet'!O$2,FALSE),0)</f>
        <v>-14920.17</v>
      </c>
      <c r="AN26" s="109">
        <f t="shared" si="4"/>
        <v>-4370.8591666666662</v>
      </c>
    </row>
    <row r="27" spans="1:40" ht="15.75" thickBot="1" x14ac:dyDescent="0.3">
      <c r="A27" s="126" t="s">
        <v>3728</v>
      </c>
      <c r="B27" s="153" t="s">
        <v>3729</v>
      </c>
      <c r="C27" s="125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99"/>
      <c r="Q27" s="199"/>
      <c r="R27" s="199"/>
      <c r="S27" s="202"/>
      <c r="T27" s="202"/>
      <c r="U27" s="202"/>
      <c r="V27" s="199"/>
      <c r="W27" s="199"/>
      <c r="X27" s="199"/>
      <c r="Y27" s="199">
        <v>0</v>
      </c>
      <c r="Z27" s="199">
        <v>0</v>
      </c>
      <c r="AA27" s="199">
        <v>0</v>
      </c>
      <c r="AB27" s="199">
        <f>IFERROR(VLOOKUP($B27,'2021 Balance Sheet'!$B$7:$O$1311,'2021 Balance Sheet'!D$2,FALSE),0)</f>
        <v>0</v>
      </c>
      <c r="AC27" s="199">
        <f>IFERROR(VLOOKUP($B27,'2021 Balance Sheet'!$B$7:$O$1311,'2021 Balance Sheet'!E$2,FALSE),0)</f>
        <v>0</v>
      </c>
      <c r="AD27" s="199">
        <f>IFERROR(VLOOKUP($B27,'2021 Balance Sheet'!$B$7:$O$1311,'2021 Balance Sheet'!F$2,FALSE),0)</f>
        <v>0</v>
      </c>
      <c r="AE27" s="199">
        <f>IFERROR(VLOOKUP($B27,'2021 Balance Sheet'!$B$7:$O$1311,'2021 Balance Sheet'!G$2,FALSE),0)</f>
        <v>0</v>
      </c>
      <c r="AF27" s="199">
        <f>IFERROR(VLOOKUP($B27,'2021 Balance Sheet'!$B$7:$O$1311,'2021 Balance Sheet'!H$2,FALSE),0)</f>
        <v>0</v>
      </c>
      <c r="AG27" s="199">
        <f>IFERROR(VLOOKUP($B27,'2021 Balance Sheet'!$B$7:$O$1311,'2021 Balance Sheet'!I$2,FALSE),0)</f>
        <v>0</v>
      </c>
      <c r="AH27" s="199">
        <f>IFERROR(VLOOKUP($B27,'2021 Balance Sheet'!$B$7:$O$1311,'2021 Balance Sheet'!J$2,FALSE),0)</f>
        <v>0</v>
      </c>
      <c r="AI27" s="199">
        <f>IFERROR(VLOOKUP($B27,'2021 Balance Sheet'!$B$7:$O$1311,'2021 Balance Sheet'!K$2,FALSE),0)</f>
        <v>0</v>
      </c>
      <c r="AJ27" s="199">
        <f>IFERROR(VLOOKUP($B27,'2021 Balance Sheet'!$B$7:$O$1311,'2021 Balance Sheet'!L$2,FALSE),0)</f>
        <v>0</v>
      </c>
      <c r="AK27" s="199">
        <f>IFERROR(VLOOKUP($B27,'2021 Balance Sheet'!$B$7:$O$1311,'2021 Balance Sheet'!M$2,FALSE),0)</f>
        <v>0</v>
      </c>
      <c r="AL27" s="199">
        <f>IFERROR(VLOOKUP($B27,'2021 Balance Sheet'!$B$7:$O$1311,'2021 Balance Sheet'!N$2,FALSE),0)</f>
        <v>0</v>
      </c>
      <c r="AM27" s="199">
        <f>IFERROR(VLOOKUP($B27,'2021 Balance Sheet'!$B$7:$O$1311,'2021 Balance Sheet'!O$2,FALSE),0)</f>
        <v>0</v>
      </c>
      <c r="AN27" s="109">
        <f t="shared" si="4"/>
        <v>0</v>
      </c>
    </row>
    <row r="28" spans="1:40" ht="15.75" thickBot="1" x14ac:dyDescent="0.3">
      <c r="A28" s="126" t="s">
        <v>3730</v>
      </c>
      <c r="B28" s="153" t="s">
        <v>3731</v>
      </c>
      <c r="C28" s="125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99"/>
      <c r="Q28" s="199"/>
      <c r="R28" s="199"/>
      <c r="S28" s="201"/>
      <c r="T28" s="201"/>
      <c r="U28" s="201"/>
      <c r="V28" s="199"/>
      <c r="W28" s="199"/>
      <c r="X28" s="199"/>
      <c r="Y28" s="199">
        <v>0</v>
      </c>
      <c r="Z28" s="199">
        <v>0</v>
      </c>
      <c r="AA28" s="199">
        <v>0</v>
      </c>
      <c r="AB28" s="199">
        <f>IFERROR(VLOOKUP($B28,'2021 Balance Sheet'!$B$7:$O$1311,'2021 Balance Sheet'!D$2,FALSE),0)</f>
        <v>0</v>
      </c>
      <c r="AC28" s="199">
        <f>IFERROR(VLOOKUP($B28,'2021 Balance Sheet'!$B$7:$O$1311,'2021 Balance Sheet'!E$2,FALSE),0)</f>
        <v>0</v>
      </c>
      <c r="AD28" s="199">
        <f>IFERROR(VLOOKUP($B28,'2021 Balance Sheet'!$B$7:$O$1311,'2021 Balance Sheet'!F$2,FALSE),0)</f>
        <v>0</v>
      </c>
      <c r="AE28" s="199">
        <f>IFERROR(VLOOKUP($B28,'2021 Balance Sheet'!$B$7:$O$1311,'2021 Balance Sheet'!G$2,FALSE),0)</f>
        <v>0</v>
      </c>
      <c r="AF28" s="199">
        <f>IFERROR(VLOOKUP($B28,'2021 Balance Sheet'!$B$7:$O$1311,'2021 Balance Sheet'!H$2,FALSE),0)</f>
        <v>0</v>
      </c>
      <c r="AG28" s="199">
        <f>IFERROR(VLOOKUP($B28,'2021 Balance Sheet'!$B$7:$O$1311,'2021 Balance Sheet'!I$2,FALSE),0)</f>
        <v>0</v>
      </c>
      <c r="AH28" s="199">
        <f>IFERROR(VLOOKUP($B28,'2021 Balance Sheet'!$B$7:$O$1311,'2021 Balance Sheet'!J$2,FALSE),0)</f>
        <v>0</v>
      </c>
      <c r="AI28" s="199">
        <f>IFERROR(VLOOKUP($B28,'2021 Balance Sheet'!$B$7:$O$1311,'2021 Balance Sheet'!K$2,FALSE),0)</f>
        <v>0</v>
      </c>
      <c r="AJ28" s="199">
        <f>IFERROR(VLOOKUP($B28,'2021 Balance Sheet'!$B$7:$O$1311,'2021 Balance Sheet'!L$2,FALSE),0)</f>
        <v>0</v>
      </c>
      <c r="AK28" s="199">
        <f>IFERROR(VLOOKUP($B28,'2021 Balance Sheet'!$B$7:$O$1311,'2021 Balance Sheet'!M$2,FALSE),0)</f>
        <v>0</v>
      </c>
      <c r="AL28" s="199">
        <f>IFERROR(VLOOKUP($B28,'2021 Balance Sheet'!$B$7:$O$1311,'2021 Balance Sheet'!N$2,FALSE),0)</f>
        <v>0</v>
      </c>
      <c r="AM28" s="199">
        <f>IFERROR(VLOOKUP($B28,'2021 Balance Sheet'!$B$7:$O$1311,'2021 Balance Sheet'!O$2,FALSE),0)</f>
        <v>0</v>
      </c>
      <c r="AN28" s="109">
        <f t="shared" si="4"/>
        <v>0</v>
      </c>
    </row>
    <row r="29" spans="1:40" ht="15.75" thickBot="1" x14ac:dyDescent="0.3">
      <c r="A29" s="126" t="s">
        <v>3732</v>
      </c>
      <c r="B29" s="153" t="s">
        <v>3733</v>
      </c>
      <c r="C29" s="125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99"/>
      <c r="Q29" s="199"/>
      <c r="R29" s="199"/>
      <c r="S29" s="201"/>
      <c r="T29" s="201"/>
      <c r="U29" s="201"/>
      <c r="V29" s="199"/>
      <c r="W29" s="199"/>
      <c r="X29" s="199"/>
      <c r="Y29" s="199">
        <v>0</v>
      </c>
      <c r="Z29" s="199">
        <v>0</v>
      </c>
      <c r="AA29" s="199">
        <v>0</v>
      </c>
      <c r="AB29" s="199">
        <f>IFERROR(VLOOKUP($B29,'2021 Balance Sheet'!$B$7:$O$1311,'2021 Balance Sheet'!D$2,FALSE),0)</f>
        <v>0</v>
      </c>
      <c r="AC29" s="199">
        <f>IFERROR(VLOOKUP($B29,'2021 Balance Sheet'!$B$7:$O$1311,'2021 Balance Sheet'!E$2,FALSE),0)</f>
        <v>0</v>
      </c>
      <c r="AD29" s="199">
        <f>IFERROR(VLOOKUP($B29,'2021 Balance Sheet'!$B$7:$O$1311,'2021 Balance Sheet'!F$2,FALSE),0)</f>
        <v>0</v>
      </c>
      <c r="AE29" s="199">
        <f>IFERROR(VLOOKUP($B29,'2021 Balance Sheet'!$B$7:$O$1311,'2021 Balance Sheet'!G$2,FALSE),0)</f>
        <v>0</v>
      </c>
      <c r="AF29" s="199">
        <f>IFERROR(VLOOKUP($B29,'2021 Balance Sheet'!$B$7:$O$1311,'2021 Balance Sheet'!H$2,FALSE),0)</f>
        <v>0</v>
      </c>
      <c r="AG29" s="199">
        <f>IFERROR(VLOOKUP($B29,'2021 Balance Sheet'!$B$7:$O$1311,'2021 Balance Sheet'!I$2,FALSE),0)</f>
        <v>0</v>
      </c>
      <c r="AH29" s="199">
        <f>IFERROR(VLOOKUP($B29,'2021 Balance Sheet'!$B$7:$O$1311,'2021 Balance Sheet'!J$2,FALSE),0)</f>
        <v>0</v>
      </c>
      <c r="AI29" s="199">
        <f>IFERROR(VLOOKUP($B29,'2021 Balance Sheet'!$B$7:$O$1311,'2021 Balance Sheet'!K$2,FALSE),0)</f>
        <v>0</v>
      </c>
      <c r="AJ29" s="199">
        <f>IFERROR(VLOOKUP($B29,'2021 Balance Sheet'!$B$7:$O$1311,'2021 Balance Sheet'!L$2,FALSE),0)</f>
        <v>0</v>
      </c>
      <c r="AK29" s="199">
        <f>IFERROR(VLOOKUP($B29,'2021 Balance Sheet'!$B$7:$O$1311,'2021 Balance Sheet'!M$2,FALSE),0)</f>
        <v>0</v>
      </c>
      <c r="AL29" s="199">
        <f>IFERROR(VLOOKUP($B29,'2021 Balance Sheet'!$B$7:$O$1311,'2021 Balance Sheet'!N$2,FALSE),0)</f>
        <v>0</v>
      </c>
      <c r="AM29" s="199">
        <f>IFERROR(VLOOKUP($B29,'2021 Balance Sheet'!$B$7:$O$1311,'2021 Balance Sheet'!O$2,FALSE),0)</f>
        <v>0</v>
      </c>
      <c r="AN29" s="109">
        <f t="shared" si="4"/>
        <v>0</v>
      </c>
    </row>
    <row r="30" spans="1:40" ht="15.75" thickBot="1" x14ac:dyDescent="0.3">
      <c r="A30" s="126" t="s">
        <v>2629</v>
      </c>
      <c r="B30" s="153" t="s">
        <v>2630</v>
      </c>
      <c r="C30" s="125" t="s">
        <v>4</v>
      </c>
      <c r="D30" s="140">
        <v>-13000</v>
      </c>
      <c r="E30" s="140">
        <v>-26000</v>
      </c>
      <c r="F30" s="140">
        <v>-39000</v>
      </c>
      <c r="G30" s="140">
        <v>-13000</v>
      </c>
      <c r="H30" s="140">
        <v>-26000</v>
      </c>
      <c r="I30" s="140">
        <v>-39000</v>
      </c>
      <c r="J30" s="140">
        <v>-13000</v>
      </c>
      <c r="K30" s="140">
        <v>-26000</v>
      </c>
      <c r="L30" s="140">
        <v>-39000</v>
      </c>
      <c r="M30" s="140">
        <v>-13000</v>
      </c>
      <c r="N30" s="140">
        <v>-26000</v>
      </c>
      <c r="O30" s="140">
        <v>-39000</v>
      </c>
      <c r="P30" s="200">
        <v>-13300</v>
      </c>
      <c r="Q30" s="200">
        <v>-26600</v>
      </c>
      <c r="R30" s="200">
        <v>-39900</v>
      </c>
      <c r="S30" s="200">
        <v>-13300</v>
      </c>
      <c r="T30" s="200">
        <v>-26600</v>
      </c>
      <c r="U30" s="200">
        <v>-39900</v>
      </c>
      <c r="V30" s="200">
        <v>-13300</v>
      </c>
      <c r="W30" s="200">
        <v>-26600</v>
      </c>
      <c r="X30" s="200">
        <v>-39900</v>
      </c>
      <c r="Y30" s="200">
        <v>-13300</v>
      </c>
      <c r="Z30" s="200">
        <v>-26600</v>
      </c>
      <c r="AA30" s="200">
        <v>-39900</v>
      </c>
      <c r="AB30" s="199">
        <f>IFERROR(VLOOKUP($B30,'2021 Balance Sheet'!$B$7:$O$1311,'2021 Balance Sheet'!D$2,FALSE),0)</f>
        <v>-13299.1</v>
      </c>
      <c r="AC30" s="199">
        <f>IFERROR(VLOOKUP($B30,'2021 Balance Sheet'!$B$7:$O$1311,'2021 Balance Sheet'!E$2,FALSE),0)</f>
        <v>-26599.1</v>
      </c>
      <c r="AD30" s="199">
        <f>IFERROR(VLOOKUP($B30,'2021 Balance Sheet'!$B$7:$O$1311,'2021 Balance Sheet'!F$2,FALSE),0)</f>
        <v>-39899.1</v>
      </c>
      <c r="AE30" s="199">
        <f>IFERROR(VLOOKUP($B30,'2021 Balance Sheet'!$B$7:$O$1311,'2021 Balance Sheet'!G$2,FALSE),0)</f>
        <v>-13300</v>
      </c>
      <c r="AF30" s="199">
        <f>IFERROR(VLOOKUP($B30,'2021 Balance Sheet'!$B$7:$O$1311,'2021 Balance Sheet'!H$2,FALSE),0)</f>
        <v>-26600</v>
      </c>
      <c r="AG30" s="199">
        <f>IFERROR(VLOOKUP($B30,'2021 Balance Sheet'!$B$7:$O$1311,'2021 Balance Sheet'!I$2,FALSE),0)</f>
        <v>-39900</v>
      </c>
      <c r="AH30" s="199">
        <f>IFERROR(VLOOKUP($B30,'2021 Balance Sheet'!$B$7:$O$1311,'2021 Balance Sheet'!J$2,FALSE),0)</f>
        <v>-13300</v>
      </c>
      <c r="AI30" s="199">
        <f>IFERROR(VLOOKUP($B30,'2021 Balance Sheet'!$B$7:$O$1311,'2021 Balance Sheet'!K$2,FALSE),0)</f>
        <v>-26600</v>
      </c>
      <c r="AJ30" s="199">
        <f>IFERROR(VLOOKUP($B30,'2021 Balance Sheet'!$B$7:$O$1311,'2021 Balance Sheet'!L$2,FALSE),0)</f>
        <v>-39900</v>
      </c>
      <c r="AK30" s="199">
        <f>IFERROR(VLOOKUP($B30,'2021 Balance Sheet'!$B$7:$O$1311,'2021 Balance Sheet'!M$2,FALSE),0)</f>
        <v>-13300</v>
      </c>
      <c r="AL30" s="199">
        <f>IFERROR(VLOOKUP($B30,'2021 Balance Sheet'!$B$7:$O$1311,'2021 Balance Sheet'!N$2,FALSE),0)</f>
        <v>-26600</v>
      </c>
      <c r="AM30" s="199">
        <f>IFERROR(VLOOKUP($B30,'2021 Balance Sheet'!$B$7:$O$1311,'2021 Balance Sheet'!O$2,FALSE),0)</f>
        <v>-39900</v>
      </c>
      <c r="AN30" s="109">
        <f t="shared" si="4"/>
        <v>-26599.774999999998</v>
      </c>
    </row>
    <row r="31" spans="1:40" ht="15.75" thickBot="1" x14ac:dyDescent="0.3">
      <c r="A31" s="126" t="s">
        <v>3734</v>
      </c>
      <c r="B31" s="153" t="s">
        <v>3735</v>
      </c>
      <c r="C31" s="125"/>
      <c r="D31" s="140"/>
      <c r="E31" s="140"/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200"/>
      <c r="Q31" s="200"/>
      <c r="R31" s="200"/>
      <c r="S31" s="200"/>
      <c r="T31" s="200"/>
      <c r="U31" s="200"/>
      <c r="V31" s="200"/>
      <c r="W31" s="200"/>
      <c r="X31" s="200"/>
      <c r="Y31" s="200">
        <v>0</v>
      </c>
      <c r="Z31" s="200">
        <v>0</v>
      </c>
      <c r="AA31" s="200">
        <v>0</v>
      </c>
      <c r="AB31" s="199">
        <f>IFERROR(VLOOKUP($B31,'2021 Balance Sheet'!$B$7:$O$1311,'2021 Balance Sheet'!D$2,FALSE),0)</f>
        <v>0</v>
      </c>
      <c r="AC31" s="199">
        <f>IFERROR(VLOOKUP($B31,'2021 Balance Sheet'!$B$7:$O$1311,'2021 Balance Sheet'!E$2,FALSE),0)</f>
        <v>0</v>
      </c>
      <c r="AD31" s="199">
        <f>IFERROR(VLOOKUP($B31,'2021 Balance Sheet'!$B$7:$O$1311,'2021 Balance Sheet'!F$2,FALSE),0)</f>
        <v>0</v>
      </c>
      <c r="AE31" s="199">
        <f>IFERROR(VLOOKUP($B31,'2021 Balance Sheet'!$B$7:$O$1311,'2021 Balance Sheet'!G$2,FALSE),0)</f>
        <v>0</v>
      </c>
      <c r="AF31" s="199">
        <f>IFERROR(VLOOKUP($B31,'2021 Balance Sheet'!$B$7:$O$1311,'2021 Balance Sheet'!H$2,FALSE),0)</f>
        <v>0</v>
      </c>
      <c r="AG31" s="199">
        <f>IFERROR(VLOOKUP($B31,'2021 Balance Sheet'!$B$7:$O$1311,'2021 Balance Sheet'!I$2,FALSE),0)</f>
        <v>0</v>
      </c>
      <c r="AH31" s="199">
        <f>IFERROR(VLOOKUP($B31,'2021 Balance Sheet'!$B$7:$O$1311,'2021 Balance Sheet'!J$2,FALSE),0)</f>
        <v>0</v>
      </c>
      <c r="AI31" s="199">
        <f>IFERROR(VLOOKUP($B31,'2021 Balance Sheet'!$B$7:$O$1311,'2021 Balance Sheet'!K$2,FALSE),0)</f>
        <v>0</v>
      </c>
      <c r="AJ31" s="199">
        <f>IFERROR(VLOOKUP($B31,'2021 Balance Sheet'!$B$7:$O$1311,'2021 Balance Sheet'!L$2,FALSE),0)</f>
        <v>0</v>
      </c>
      <c r="AK31" s="199">
        <f>IFERROR(VLOOKUP($B31,'2021 Balance Sheet'!$B$7:$O$1311,'2021 Balance Sheet'!M$2,FALSE),0)</f>
        <v>0</v>
      </c>
      <c r="AL31" s="199">
        <f>IFERROR(VLOOKUP($B31,'2021 Balance Sheet'!$B$7:$O$1311,'2021 Balance Sheet'!N$2,FALSE),0)</f>
        <v>0</v>
      </c>
      <c r="AM31" s="199">
        <f>IFERROR(VLOOKUP($B31,'2021 Balance Sheet'!$B$7:$O$1311,'2021 Balance Sheet'!O$2,FALSE),0)</f>
        <v>0</v>
      </c>
      <c r="AN31" s="109">
        <f t="shared" si="4"/>
        <v>0</v>
      </c>
    </row>
    <row r="32" spans="1:40" ht="15.75" thickBot="1" x14ac:dyDescent="0.3">
      <c r="A32" s="126" t="s">
        <v>2631</v>
      </c>
      <c r="B32" s="153" t="s">
        <v>2632</v>
      </c>
      <c r="C32" s="125" t="s">
        <v>4</v>
      </c>
      <c r="D32" s="139">
        <v>-75375</v>
      </c>
      <c r="E32" s="139">
        <v>-150750</v>
      </c>
      <c r="F32" s="139">
        <v>-226125</v>
      </c>
      <c r="G32" s="139">
        <v>-301500</v>
      </c>
      <c r="H32" s="139">
        <v>-376875</v>
      </c>
      <c r="I32" s="139">
        <v>-452250</v>
      </c>
      <c r="J32" s="139">
        <v>-527625</v>
      </c>
      <c r="K32" s="139">
        <v>-479239.33</v>
      </c>
      <c r="L32" s="139">
        <v>0</v>
      </c>
      <c r="M32" s="139">
        <v>0</v>
      </c>
      <c r="N32" s="139">
        <v>0</v>
      </c>
      <c r="O32" s="139">
        <v>0</v>
      </c>
      <c r="P32" s="199">
        <v>-62100</v>
      </c>
      <c r="Q32" s="199">
        <v>-124200</v>
      </c>
      <c r="R32" s="199">
        <v>-186300</v>
      </c>
      <c r="S32" s="199">
        <v>-248400</v>
      </c>
      <c r="T32" s="199">
        <v>-304151.67</v>
      </c>
      <c r="U32" s="199">
        <v>0</v>
      </c>
      <c r="V32" s="199">
        <v>0</v>
      </c>
      <c r="W32" s="199">
        <v>0</v>
      </c>
      <c r="X32" s="199">
        <v>0</v>
      </c>
      <c r="Y32" s="199">
        <v>0</v>
      </c>
      <c r="Z32" s="199">
        <v>0</v>
      </c>
      <c r="AA32" s="199">
        <v>0</v>
      </c>
      <c r="AB32" s="199">
        <f>IFERROR(VLOOKUP($B32,'2021 Balance Sheet'!$B$7:$O$1311,'2021 Balance Sheet'!D$2,FALSE),0)</f>
        <v>-64890</v>
      </c>
      <c r="AC32" s="199">
        <f>IFERROR(VLOOKUP($B32,'2021 Balance Sheet'!$B$7:$O$1311,'2021 Balance Sheet'!E$2,FALSE),0)</f>
        <v>-129780</v>
      </c>
      <c r="AD32" s="199">
        <f>IFERROR(VLOOKUP($B32,'2021 Balance Sheet'!$B$7:$O$1311,'2021 Balance Sheet'!F$2,FALSE),0)</f>
        <v>-194670</v>
      </c>
      <c r="AE32" s="199">
        <f>IFERROR(VLOOKUP($B32,'2021 Balance Sheet'!$B$7:$O$1311,'2021 Balance Sheet'!G$2,FALSE),0)</f>
        <v>-259560</v>
      </c>
      <c r="AF32" s="199">
        <f>IFERROR(VLOOKUP($B32,'2021 Balance Sheet'!$B$7:$O$1311,'2021 Balance Sheet'!H$2,FALSE),0)</f>
        <v>-324450</v>
      </c>
      <c r="AG32" s="199">
        <f>IFERROR(VLOOKUP($B32,'2021 Balance Sheet'!$B$7:$O$1311,'2021 Balance Sheet'!I$2,FALSE),0)</f>
        <v>-389340</v>
      </c>
      <c r="AH32" s="199">
        <f>IFERROR(VLOOKUP($B32,'2021 Balance Sheet'!$B$7:$O$1311,'2021 Balance Sheet'!J$2,FALSE),0)</f>
        <v>-454230</v>
      </c>
      <c r="AI32" s="199">
        <f>IFERROR(VLOOKUP($B32,'2021 Balance Sheet'!$B$7:$O$1311,'2021 Balance Sheet'!K$2,FALSE),0)</f>
        <v>-519120</v>
      </c>
      <c r="AJ32" s="199">
        <f>IFERROR(VLOOKUP($B32,'2021 Balance Sheet'!$B$7:$O$1311,'2021 Balance Sheet'!L$2,FALSE),0)</f>
        <v>0</v>
      </c>
      <c r="AK32" s="199">
        <f>IFERROR(VLOOKUP($B32,'2021 Balance Sheet'!$B$7:$O$1311,'2021 Balance Sheet'!M$2,FALSE),0)</f>
        <v>0</v>
      </c>
      <c r="AL32" s="199">
        <f>IFERROR(VLOOKUP($B32,'2021 Balance Sheet'!$B$7:$O$1311,'2021 Balance Sheet'!N$2,FALSE),0)</f>
        <v>0</v>
      </c>
      <c r="AM32" s="199">
        <f>IFERROR(VLOOKUP($B32,'2021 Balance Sheet'!$B$7:$O$1311,'2021 Balance Sheet'!O$2,FALSE),0)</f>
        <v>0</v>
      </c>
      <c r="AN32" s="109">
        <f t="shared" si="4"/>
        <v>-194670</v>
      </c>
    </row>
    <row r="33" spans="1:40" ht="15.75" thickBot="1" x14ac:dyDescent="0.3">
      <c r="A33" s="126" t="s">
        <v>2633</v>
      </c>
      <c r="B33" s="153" t="s">
        <v>2634</v>
      </c>
      <c r="C33" s="125" t="s">
        <v>4</v>
      </c>
      <c r="D33" s="140">
        <v>-341827</v>
      </c>
      <c r="E33" s="140">
        <v>-341827</v>
      </c>
      <c r="F33" s="140">
        <v>-344903</v>
      </c>
      <c r="G33" s="140">
        <v>-344903</v>
      </c>
      <c r="H33" s="140">
        <v>-344903</v>
      </c>
      <c r="I33" s="140">
        <v>-348007</v>
      </c>
      <c r="J33" s="140">
        <v>-348007</v>
      </c>
      <c r="K33" s="140">
        <v>-348007</v>
      </c>
      <c r="L33" s="140">
        <v>-351139</v>
      </c>
      <c r="M33" s="140">
        <v>-351139</v>
      </c>
      <c r="N33" s="140">
        <v>-351139</v>
      </c>
      <c r="O33" s="140">
        <v>-354299</v>
      </c>
      <c r="P33" s="200">
        <v>-354299</v>
      </c>
      <c r="Q33" s="200">
        <v>-354299</v>
      </c>
      <c r="R33" s="200">
        <v>-357488</v>
      </c>
      <c r="S33" s="200">
        <v>-357488</v>
      </c>
      <c r="T33" s="200">
        <v>-357488</v>
      </c>
      <c r="U33" s="200">
        <v>-360705</v>
      </c>
      <c r="V33" s="200">
        <v>-360705</v>
      </c>
      <c r="W33" s="200">
        <v>-360705</v>
      </c>
      <c r="X33" s="200">
        <v>-363951.35</v>
      </c>
      <c r="Y33" s="200">
        <v>-363951.35</v>
      </c>
      <c r="Z33" s="200">
        <v>-363951.35</v>
      </c>
      <c r="AA33" s="200">
        <v>-367227.35</v>
      </c>
      <c r="AB33" s="199">
        <f>IFERROR(VLOOKUP($B33,'2021 Balance Sheet'!$B$7:$O$1311,'2021 Balance Sheet'!D$2,FALSE),0)</f>
        <v>-367227.35</v>
      </c>
      <c r="AC33" s="199">
        <f>IFERROR(VLOOKUP($B33,'2021 Balance Sheet'!$B$7:$O$1311,'2021 Balance Sheet'!E$2,FALSE),0)</f>
        <v>-367227.35</v>
      </c>
      <c r="AD33" s="199">
        <f>IFERROR(VLOOKUP($B33,'2021 Balance Sheet'!$B$7:$O$1311,'2021 Balance Sheet'!F$2,FALSE),0)</f>
        <v>-370532.35</v>
      </c>
      <c r="AE33" s="199">
        <f>IFERROR(VLOOKUP($B33,'2021 Balance Sheet'!$B$7:$O$1311,'2021 Balance Sheet'!G$2,FALSE),0)</f>
        <v>-370532.35</v>
      </c>
      <c r="AF33" s="199">
        <f>IFERROR(VLOOKUP($B33,'2021 Balance Sheet'!$B$7:$O$1311,'2021 Balance Sheet'!H$2,FALSE),0)</f>
        <v>-370532.35</v>
      </c>
      <c r="AG33" s="199">
        <f>IFERROR(VLOOKUP($B33,'2021 Balance Sheet'!$B$7:$O$1311,'2021 Balance Sheet'!I$2,FALSE),0)</f>
        <v>-373867.35</v>
      </c>
      <c r="AH33" s="199">
        <f>IFERROR(VLOOKUP($B33,'2021 Balance Sheet'!$B$7:$O$1311,'2021 Balance Sheet'!J$2,FALSE),0)</f>
        <v>-373867.35</v>
      </c>
      <c r="AI33" s="199">
        <f>IFERROR(VLOOKUP($B33,'2021 Balance Sheet'!$B$7:$O$1311,'2021 Balance Sheet'!K$2,FALSE),0)</f>
        <v>-373867.35</v>
      </c>
      <c r="AJ33" s="199">
        <f>IFERROR(VLOOKUP($B33,'2021 Balance Sheet'!$B$7:$O$1311,'2021 Balance Sheet'!L$2,FALSE),0)</f>
        <v>-377232.35</v>
      </c>
      <c r="AK33" s="199">
        <f>IFERROR(VLOOKUP($B33,'2021 Balance Sheet'!$B$7:$O$1311,'2021 Balance Sheet'!M$2,FALSE),0)</f>
        <v>-377232.35</v>
      </c>
      <c r="AL33" s="199">
        <f>IFERROR(VLOOKUP($B33,'2021 Balance Sheet'!$B$7:$O$1311,'2021 Balance Sheet'!N$2,FALSE),0)</f>
        <v>-377232.35</v>
      </c>
      <c r="AM33" s="199">
        <f>IFERROR(VLOOKUP($B33,'2021 Balance Sheet'!$B$7:$O$1311,'2021 Balance Sheet'!O$2,FALSE),0)</f>
        <v>-380627.35</v>
      </c>
      <c r="AN33" s="109">
        <f t="shared" si="4"/>
        <v>-372773.18333333335</v>
      </c>
    </row>
    <row r="34" spans="1:40" ht="15.75" thickBot="1" x14ac:dyDescent="0.3">
      <c r="A34" s="126" t="s">
        <v>2635</v>
      </c>
      <c r="B34" s="153" t="s">
        <v>2636</v>
      </c>
      <c r="C34" s="125" t="s">
        <v>4</v>
      </c>
      <c r="D34" s="139">
        <v>0</v>
      </c>
      <c r="E34" s="139">
        <v>0</v>
      </c>
      <c r="F34" s="139">
        <v>0</v>
      </c>
      <c r="G34" s="139">
        <v>0</v>
      </c>
      <c r="H34" s="139">
        <v>0</v>
      </c>
      <c r="I34" s="139">
        <v>0</v>
      </c>
      <c r="J34" s="139">
        <v>0</v>
      </c>
      <c r="K34" s="139">
        <v>0</v>
      </c>
      <c r="L34" s="139">
        <v>0</v>
      </c>
      <c r="M34" s="139">
        <v>0</v>
      </c>
      <c r="N34" s="139">
        <v>0</v>
      </c>
      <c r="O34" s="139">
        <v>0</v>
      </c>
      <c r="P34" s="199">
        <v>0</v>
      </c>
      <c r="Q34" s="199">
        <v>0</v>
      </c>
      <c r="R34" s="199">
        <v>0</v>
      </c>
      <c r="S34" s="199">
        <v>0</v>
      </c>
      <c r="T34" s="199">
        <v>0</v>
      </c>
      <c r="U34" s="199">
        <v>0</v>
      </c>
      <c r="V34" s="199">
        <v>0</v>
      </c>
      <c r="W34" s="199">
        <v>0</v>
      </c>
      <c r="X34" s="199">
        <v>0</v>
      </c>
      <c r="Y34" s="199">
        <v>0</v>
      </c>
      <c r="Z34" s="199">
        <v>0</v>
      </c>
      <c r="AA34" s="199">
        <v>0</v>
      </c>
      <c r="AB34" s="199">
        <f>IFERROR(VLOOKUP($B34,'2021 Balance Sheet'!$B$7:$O$1311,'2021 Balance Sheet'!D$2,FALSE),0)</f>
        <v>0</v>
      </c>
      <c r="AC34" s="199">
        <f>IFERROR(VLOOKUP($B34,'2021 Balance Sheet'!$B$7:$O$1311,'2021 Balance Sheet'!E$2,FALSE),0)</f>
        <v>0</v>
      </c>
      <c r="AD34" s="199">
        <f>IFERROR(VLOOKUP($B34,'2021 Balance Sheet'!$B$7:$O$1311,'2021 Balance Sheet'!F$2,FALSE),0)</f>
        <v>0</v>
      </c>
      <c r="AE34" s="199">
        <f>IFERROR(VLOOKUP($B34,'2021 Balance Sheet'!$B$7:$O$1311,'2021 Balance Sheet'!G$2,FALSE),0)</f>
        <v>0</v>
      </c>
      <c r="AF34" s="199">
        <f>IFERROR(VLOOKUP($B34,'2021 Balance Sheet'!$B$7:$O$1311,'2021 Balance Sheet'!H$2,FALSE),0)</f>
        <v>0</v>
      </c>
      <c r="AG34" s="199">
        <f>IFERROR(VLOOKUP($B34,'2021 Balance Sheet'!$B$7:$O$1311,'2021 Balance Sheet'!I$2,FALSE),0)</f>
        <v>0</v>
      </c>
      <c r="AH34" s="199">
        <f>IFERROR(VLOOKUP($B34,'2021 Balance Sheet'!$B$7:$O$1311,'2021 Balance Sheet'!J$2,FALSE),0)</f>
        <v>0</v>
      </c>
      <c r="AI34" s="199">
        <f>IFERROR(VLOOKUP($B34,'2021 Balance Sheet'!$B$7:$O$1311,'2021 Balance Sheet'!K$2,FALSE),0)</f>
        <v>0</v>
      </c>
      <c r="AJ34" s="199">
        <f>IFERROR(VLOOKUP($B34,'2021 Balance Sheet'!$B$7:$O$1311,'2021 Balance Sheet'!L$2,FALSE),0)</f>
        <v>0</v>
      </c>
      <c r="AK34" s="199">
        <f>IFERROR(VLOOKUP($B34,'2021 Balance Sheet'!$B$7:$O$1311,'2021 Balance Sheet'!M$2,FALSE),0)</f>
        <v>0</v>
      </c>
      <c r="AL34" s="199">
        <f>IFERROR(VLOOKUP($B34,'2021 Balance Sheet'!$B$7:$O$1311,'2021 Balance Sheet'!N$2,FALSE),0)</f>
        <v>0</v>
      </c>
      <c r="AM34" s="199">
        <f>IFERROR(VLOOKUP($B34,'2021 Balance Sheet'!$B$7:$O$1311,'2021 Balance Sheet'!O$2,FALSE),0)</f>
        <v>0</v>
      </c>
      <c r="AN34" s="109">
        <f t="shared" si="4"/>
        <v>0</v>
      </c>
    </row>
    <row r="35" spans="1:40" ht="15.75" thickBot="1" x14ac:dyDescent="0.3">
      <c r="A35" s="126" t="s">
        <v>3736</v>
      </c>
      <c r="B35" s="153" t="s">
        <v>3737</v>
      </c>
      <c r="C35" s="125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99"/>
      <c r="Q35" s="199"/>
      <c r="R35" s="199"/>
      <c r="S35" s="199"/>
      <c r="T35" s="199"/>
      <c r="U35" s="199"/>
      <c r="V35" s="199"/>
      <c r="W35" s="199"/>
      <c r="X35" s="199"/>
      <c r="Y35" s="199">
        <v>0</v>
      </c>
      <c r="Z35" s="199">
        <v>0</v>
      </c>
      <c r="AA35" s="199">
        <v>0</v>
      </c>
      <c r="AB35" s="199">
        <f>IFERROR(VLOOKUP($B35,'2021 Balance Sheet'!$B$7:$O$1311,'2021 Balance Sheet'!D$2,FALSE),0)</f>
        <v>0</v>
      </c>
      <c r="AC35" s="199">
        <f>IFERROR(VLOOKUP($B35,'2021 Balance Sheet'!$B$7:$O$1311,'2021 Balance Sheet'!E$2,FALSE),0)</f>
        <v>0</v>
      </c>
      <c r="AD35" s="199">
        <f>IFERROR(VLOOKUP($B35,'2021 Balance Sheet'!$B$7:$O$1311,'2021 Balance Sheet'!F$2,FALSE),0)</f>
        <v>0</v>
      </c>
      <c r="AE35" s="199">
        <f>IFERROR(VLOOKUP($B35,'2021 Balance Sheet'!$B$7:$O$1311,'2021 Balance Sheet'!G$2,FALSE),0)</f>
        <v>0</v>
      </c>
      <c r="AF35" s="199">
        <f>IFERROR(VLOOKUP($B35,'2021 Balance Sheet'!$B$7:$O$1311,'2021 Balance Sheet'!H$2,FALSE),0)</f>
        <v>0</v>
      </c>
      <c r="AG35" s="199">
        <f>IFERROR(VLOOKUP($B35,'2021 Balance Sheet'!$B$7:$O$1311,'2021 Balance Sheet'!I$2,FALSE),0)</f>
        <v>0</v>
      </c>
      <c r="AH35" s="199">
        <f>IFERROR(VLOOKUP($B35,'2021 Balance Sheet'!$B$7:$O$1311,'2021 Balance Sheet'!J$2,FALSE),0)</f>
        <v>0</v>
      </c>
      <c r="AI35" s="199">
        <f>IFERROR(VLOOKUP($B35,'2021 Balance Sheet'!$B$7:$O$1311,'2021 Balance Sheet'!K$2,FALSE),0)</f>
        <v>0</v>
      </c>
      <c r="AJ35" s="199">
        <f>IFERROR(VLOOKUP($B35,'2021 Balance Sheet'!$B$7:$O$1311,'2021 Balance Sheet'!L$2,FALSE),0)</f>
        <v>0</v>
      </c>
      <c r="AK35" s="199">
        <f>IFERROR(VLOOKUP($B35,'2021 Balance Sheet'!$B$7:$O$1311,'2021 Balance Sheet'!M$2,FALSE),0)</f>
        <v>0</v>
      </c>
      <c r="AL35" s="199">
        <f>IFERROR(VLOOKUP($B35,'2021 Balance Sheet'!$B$7:$O$1311,'2021 Balance Sheet'!N$2,FALSE),0)</f>
        <v>0</v>
      </c>
      <c r="AM35" s="199">
        <f>IFERROR(VLOOKUP($B35,'2021 Balance Sheet'!$B$7:$O$1311,'2021 Balance Sheet'!O$2,FALSE),0)</f>
        <v>0</v>
      </c>
      <c r="AN35" s="109">
        <f t="shared" si="4"/>
        <v>0</v>
      </c>
    </row>
    <row r="36" spans="1:40" ht="15.75" thickBot="1" x14ac:dyDescent="0.3">
      <c r="A36" s="126" t="s">
        <v>2637</v>
      </c>
      <c r="B36" s="153" t="s">
        <v>2638</v>
      </c>
      <c r="C36" s="125" t="s">
        <v>4</v>
      </c>
      <c r="D36" s="140">
        <v>0</v>
      </c>
      <c r="E36" s="140">
        <v>0</v>
      </c>
      <c r="F36" s="140">
        <v>0</v>
      </c>
      <c r="G36" s="140">
        <v>0</v>
      </c>
      <c r="H36" s="140">
        <v>0</v>
      </c>
      <c r="I36" s="140">
        <v>0</v>
      </c>
      <c r="J36" s="140">
        <v>0</v>
      </c>
      <c r="K36" s="140">
        <v>0</v>
      </c>
      <c r="L36" s="140">
        <v>0</v>
      </c>
      <c r="M36" s="140">
        <v>0</v>
      </c>
      <c r="N36" s="140">
        <v>0</v>
      </c>
      <c r="O36" s="14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199">
        <f>IFERROR(VLOOKUP($B36,'2021 Balance Sheet'!$B$7:$O$1311,'2021 Balance Sheet'!D$2,FALSE),0)</f>
        <v>0</v>
      </c>
      <c r="AC36" s="199">
        <f>IFERROR(VLOOKUP($B36,'2021 Balance Sheet'!$B$7:$O$1311,'2021 Balance Sheet'!E$2,FALSE),0)</f>
        <v>0</v>
      </c>
      <c r="AD36" s="199">
        <f>IFERROR(VLOOKUP($B36,'2021 Balance Sheet'!$B$7:$O$1311,'2021 Balance Sheet'!F$2,FALSE),0)</f>
        <v>0</v>
      </c>
      <c r="AE36" s="199">
        <f>IFERROR(VLOOKUP($B36,'2021 Balance Sheet'!$B$7:$O$1311,'2021 Balance Sheet'!G$2,FALSE),0)</f>
        <v>0</v>
      </c>
      <c r="AF36" s="199">
        <f>IFERROR(VLOOKUP($B36,'2021 Balance Sheet'!$B$7:$O$1311,'2021 Balance Sheet'!H$2,FALSE),0)</f>
        <v>0</v>
      </c>
      <c r="AG36" s="199">
        <f>IFERROR(VLOOKUP($B36,'2021 Balance Sheet'!$B$7:$O$1311,'2021 Balance Sheet'!I$2,FALSE),0)</f>
        <v>0</v>
      </c>
      <c r="AH36" s="199">
        <f>IFERROR(VLOOKUP($B36,'2021 Balance Sheet'!$B$7:$O$1311,'2021 Balance Sheet'!J$2,FALSE),0)</f>
        <v>0</v>
      </c>
      <c r="AI36" s="199">
        <f>IFERROR(VLOOKUP($B36,'2021 Balance Sheet'!$B$7:$O$1311,'2021 Balance Sheet'!K$2,FALSE),0)</f>
        <v>0</v>
      </c>
      <c r="AJ36" s="199">
        <f>IFERROR(VLOOKUP($B36,'2021 Balance Sheet'!$B$7:$O$1311,'2021 Balance Sheet'!L$2,FALSE),0)</f>
        <v>0</v>
      </c>
      <c r="AK36" s="199">
        <f>IFERROR(VLOOKUP($B36,'2021 Balance Sheet'!$B$7:$O$1311,'2021 Balance Sheet'!M$2,FALSE),0)</f>
        <v>0</v>
      </c>
      <c r="AL36" s="199">
        <f>IFERROR(VLOOKUP($B36,'2021 Balance Sheet'!$B$7:$O$1311,'2021 Balance Sheet'!N$2,FALSE),0)</f>
        <v>0</v>
      </c>
      <c r="AM36" s="199">
        <f>IFERROR(VLOOKUP($B36,'2021 Balance Sheet'!$B$7:$O$1311,'2021 Balance Sheet'!O$2,FALSE),0)</f>
        <v>0</v>
      </c>
      <c r="AN36" s="109">
        <f t="shared" si="4"/>
        <v>0</v>
      </c>
    </row>
    <row r="37" spans="1:40" ht="15.75" thickBot="1" x14ac:dyDescent="0.3">
      <c r="A37" s="126" t="s">
        <v>3738</v>
      </c>
      <c r="B37" s="153" t="s">
        <v>3739</v>
      </c>
      <c r="C37" s="125"/>
      <c r="D37" s="140"/>
      <c r="E37" s="140"/>
      <c r="F37" s="140"/>
      <c r="G37" s="140"/>
      <c r="H37" s="140"/>
      <c r="I37" s="140"/>
      <c r="J37" s="140"/>
      <c r="K37" s="140"/>
      <c r="L37" s="140"/>
      <c r="M37" s="140"/>
      <c r="N37" s="140"/>
      <c r="O37" s="140"/>
      <c r="P37" s="200"/>
      <c r="Q37" s="200"/>
      <c r="R37" s="200"/>
      <c r="S37" s="200"/>
      <c r="T37" s="200"/>
      <c r="U37" s="200"/>
      <c r="V37" s="200"/>
      <c r="W37" s="200"/>
      <c r="X37" s="200"/>
      <c r="Y37" s="200">
        <v>0</v>
      </c>
      <c r="Z37" s="200">
        <v>0</v>
      </c>
      <c r="AA37" s="200">
        <v>0</v>
      </c>
      <c r="AB37" s="199">
        <f>IFERROR(VLOOKUP($B37,'2021 Balance Sheet'!$B$7:$O$1311,'2021 Balance Sheet'!D$2,FALSE),0)</f>
        <v>0</v>
      </c>
      <c r="AC37" s="199">
        <f>IFERROR(VLOOKUP($B37,'2021 Balance Sheet'!$B$7:$O$1311,'2021 Balance Sheet'!E$2,FALSE),0)</f>
        <v>0</v>
      </c>
      <c r="AD37" s="199">
        <f>IFERROR(VLOOKUP($B37,'2021 Balance Sheet'!$B$7:$O$1311,'2021 Balance Sheet'!F$2,FALSE),0)</f>
        <v>0</v>
      </c>
      <c r="AE37" s="199">
        <f>IFERROR(VLOOKUP($B37,'2021 Balance Sheet'!$B$7:$O$1311,'2021 Balance Sheet'!G$2,FALSE),0)</f>
        <v>0</v>
      </c>
      <c r="AF37" s="199">
        <f>IFERROR(VLOOKUP($B37,'2021 Balance Sheet'!$B$7:$O$1311,'2021 Balance Sheet'!H$2,FALSE),0)</f>
        <v>0</v>
      </c>
      <c r="AG37" s="199">
        <f>IFERROR(VLOOKUP($B37,'2021 Balance Sheet'!$B$7:$O$1311,'2021 Balance Sheet'!I$2,FALSE),0)</f>
        <v>0</v>
      </c>
      <c r="AH37" s="199">
        <f>IFERROR(VLOOKUP($B37,'2021 Balance Sheet'!$B$7:$O$1311,'2021 Balance Sheet'!J$2,FALSE),0)</f>
        <v>0</v>
      </c>
      <c r="AI37" s="199">
        <f>IFERROR(VLOOKUP($B37,'2021 Balance Sheet'!$B$7:$O$1311,'2021 Balance Sheet'!K$2,FALSE),0)</f>
        <v>0</v>
      </c>
      <c r="AJ37" s="199">
        <f>IFERROR(VLOOKUP($B37,'2021 Balance Sheet'!$B$7:$O$1311,'2021 Balance Sheet'!L$2,FALSE),0)</f>
        <v>0</v>
      </c>
      <c r="AK37" s="199">
        <f>IFERROR(VLOOKUP($B37,'2021 Balance Sheet'!$B$7:$O$1311,'2021 Balance Sheet'!M$2,FALSE),0)</f>
        <v>0</v>
      </c>
      <c r="AL37" s="199">
        <f>IFERROR(VLOOKUP($B37,'2021 Balance Sheet'!$B$7:$O$1311,'2021 Balance Sheet'!N$2,FALSE),0)</f>
        <v>0</v>
      </c>
      <c r="AM37" s="199">
        <f>IFERROR(VLOOKUP($B37,'2021 Balance Sheet'!$B$7:$O$1311,'2021 Balance Sheet'!O$2,FALSE),0)</f>
        <v>0</v>
      </c>
      <c r="AN37" s="109">
        <f t="shared" si="4"/>
        <v>0</v>
      </c>
    </row>
    <row r="38" spans="1:40" ht="15.75" thickBot="1" x14ac:dyDescent="0.3">
      <c r="A38" s="126" t="s">
        <v>3740</v>
      </c>
      <c r="B38" s="153" t="s">
        <v>3741</v>
      </c>
      <c r="C38" s="125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200"/>
      <c r="Q38" s="200"/>
      <c r="R38" s="200"/>
      <c r="S38" s="200"/>
      <c r="T38" s="200"/>
      <c r="U38" s="200"/>
      <c r="V38" s="200"/>
      <c r="W38" s="200"/>
      <c r="X38" s="200"/>
      <c r="Y38" s="200">
        <v>0</v>
      </c>
      <c r="Z38" s="200">
        <v>0</v>
      </c>
      <c r="AA38" s="200">
        <v>0</v>
      </c>
      <c r="AB38" s="199">
        <f>IFERROR(VLOOKUP($B38,'2021 Balance Sheet'!$B$7:$O$1311,'2021 Balance Sheet'!D$2,FALSE),0)</f>
        <v>0</v>
      </c>
      <c r="AC38" s="199">
        <f>IFERROR(VLOOKUP($B38,'2021 Balance Sheet'!$B$7:$O$1311,'2021 Balance Sheet'!E$2,FALSE),0)</f>
        <v>0</v>
      </c>
      <c r="AD38" s="199">
        <f>IFERROR(VLOOKUP($B38,'2021 Balance Sheet'!$B$7:$O$1311,'2021 Balance Sheet'!F$2,FALSE),0)</f>
        <v>0</v>
      </c>
      <c r="AE38" s="199">
        <f>IFERROR(VLOOKUP($B38,'2021 Balance Sheet'!$B$7:$O$1311,'2021 Balance Sheet'!G$2,FALSE),0)</f>
        <v>0</v>
      </c>
      <c r="AF38" s="199">
        <f>IFERROR(VLOOKUP($B38,'2021 Balance Sheet'!$B$7:$O$1311,'2021 Balance Sheet'!H$2,FALSE),0)</f>
        <v>0</v>
      </c>
      <c r="AG38" s="199">
        <f>IFERROR(VLOOKUP($B38,'2021 Balance Sheet'!$B$7:$O$1311,'2021 Balance Sheet'!I$2,FALSE),0)</f>
        <v>0</v>
      </c>
      <c r="AH38" s="199">
        <f>IFERROR(VLOOKUP($B38,'2021 Balance Sheet'!$B$7:$O$1311,'2021 Balance Sheet'!J$2,FALSE),0)</f>
        <v>0</v>
      </c>
      <c r="AI38" s="199">
        <f>IFERROR(VLOOKUP($B38,'2021 Balance Sheet'!$B$7:$O$1311,'2021 Balance Sheet'!K$2,FALSE),0)</f>
        <v>0</v>
      </c>
      <c r="AJ38" s="199">
        <f>IFERROR(VLOOKUP($B38,'2021 Balance Sheet'!$B$7:$O$1311,'2021 Balance Sheet'!L$2,FALSE),0)</f>
        <v>0</v>
      </c>
      <c r="AK38" s="199">
        <f>IFERROR(VLOOKUP($B38,'2021 Balance Sheet'!$B$7:$O$1311,'2021 Balance Sheet'!M$2,FALSE),0)</f>
        <v>0</v>
      </c>
      <c r="AL38" s="199">
        <f>IFERROR(VLOOKUP($B38,'2021 Balance Sheet'!$B$7:$O$1311,'2021 Balance Sheet'!N$2,FALSE),0)</f>
        <v>0</v>
      </c>
      <c r="AM38" s="199">
        <f>IFERROR(VLOOKUP($B38,'2021 Balance Sheet'!$B$7:$O$1311,'2021 Balance Sheet'!O$2,FALSE),0)</f>
        <v>0</v>
      </c>
      <c r="AN38" s="109">
        <f t="shared" si="4"/>
        <v>0</v>
      </c>
    </row>
    <row r="39" spans="1:40" ht="15.75" thickBot="1" x14ac:dyDescent="0.3">
      <c r="A39" s="126" t="s">
        <v>2639</v>
      </c>
      <c r="B39" s="153" t="s">
        <v>2640</v>
      </c>
      <c r="C39" s="125" t="s">
        <v>4</v>
      </c>
      <c r="D39" s="139">
        <v>1200</v>
      </c>
      <c r="E39" s="139">
        <v>1800</v>
      </c>
      <c r="F39" s="139">
        <v>2600</v>
      </c>
      <c r="G39" s="139">
        <v>600</v>
      </c>
      <c r="H39" s="139">
        <v>800</v>
      </c>
      <c r="I39" s="139">
        <v>900</v>
      </c>
      <c r="J39" s="139">
        <v>1500</v>
      </c>
      <c r="K39" s="139">
        <v>1500</v>
      </c>
      <c r="L39" s="139">
        <v>1700</v>
      </c>
      <c r="M39" s="139">
        <v>1900</v>
      </c>
      <c r="N39" s="139">
        <v>2200</v>
      </c>
      <c r="O39" s="139">
        <v>2700</v>
      </c>
      <c r="P39" s="199">
        <v>3500</v>
      </c>
      <c r="Q39" s="199">
        <v>1000</v>
      </c>
      <c r="R39" s="199">
        <v>1400</v>
      </c>
      <c r="S39" s="199">
        <v>1400</v>
      </c>
      <c r="T39" s="199">
        <v>1700</v>
      </c>
      <c r="U39" s="199">
        <v>2200</v>
      </c>
      <c r="V39" s="199">
        <v>2500</v>
      </c>
      <c r="W39" s="199">
        <v>3000</v>
      </c>
      <c r="X39" s="199">
        <v>4000</v>
      </c>
      <c r="Y39" s="199">
        <v>4600</v>
      </c>
      <c r="Z39" s="199">
        <v>4900</v>
      </c>
      <c r="AA39" s="199">
        <v>6000</v>
      </c>
      <c r="AB39" s="199">
        <f>IFERROR(VLOOKUP($B39,'2021 Balance Sheet'!$B$7:$O$1311,'2021 Balance Sheet'!D$2,FALSE),0)</f>
        <v>9800</v>
      </c>
      <c r="AC39" s="199">
        <f>IFERROR(VLOOKUP($B39,'2021 Balance Sheet'!$B$7:$O$1311,'2021 Balance Sheet'!E$2,FALSE),0)</f>
        <v>10500</v>
      </c>
      <c r="AD39" s="199">
        <f>IFERROR(VLOOKUP($B39,'2021 Balance Sheet'!$B$7:$O$1311,'2021 Balance Sheet'!F$2,FALSE),0)</f>
        <v>700</v>
      </c>
      <c r="AE39" s="199">
        <f>IFERROR(VLOOKUP($B39,'2021 Balance Sheet'!$B$7:$O$1311,'2021 Balance Sheet'!G$2,FALSE),0)</f>
        <v>900</v>
      </c>
      <c r="AF39" s="199">
        <f>IFERROR(VLOOKUP($B39,'2021 Balance Sheet'!$B$7:$O$1311,'2021 Balance Sheet'!H$2,FALSE),0)</f>
        <v>1200</v>
      </c>
      <c r="AG39" s="199">
        <f>IFERROR(VLOOKUP($B39,'2021 Balance Sheet'!$B$7:$O$1311,'2021 Balance Sheet'!I$2,FALSE),0)</f>
        <v>2500</v>
      </c>
      <c r="AH39" s="199">
        <f>IFERROR(VLOOKUP($B39,'2021 Balance Sheet'!$B$7:$O$1311,'2021 Balance Sheet'!J$2,FALSE),0)</f>
        <v>2600</v>
      </c>
      <c r="AI39" s="199">
        <f>IFERROR(VLOOKUP($B39,'2021 Balance Sheet'!$B$7:$O$1311,'2021 Balance Sheet'!K$2,FALSE),0)</f>
        <v>3100</v>
      </c>
      <c r="AJ39" s="199">
        <f>IFERROR(VLOOKUP($B39,'2021 Balance Sheet'!$B$7:$O$1311,'2021 Balance Sheet'!L$2,FALSE),0)</f>
        <v>3200</v>
      </c>
      <c r="AK39" s="199">
        <f>IFERROR(VLOOKUP($B39,'2021 Balance Sheet'!$B$7:$O$1311,'2021 Balance Sheet'!M$2,FALSE),0)</f>
        <v>3200</v>
      </c>
      <c r="AL39" s="199">
        <f>IFERROR(VLOOKUP($B39,'2021 Balance Sheet'!$B$7:$O$1311,'2021 Balance Sheet'!N$2,FALSE),0)</f>
        <v>3300</v>
      </c>
      <c r="AM39" s="199">
        <f>IFERROR(VLOOKUP($B39,'2021 Balance Sheet'!$B$7:$O$1311,'2021 Balance Sheet'!O$2,FALSE),0)</f>
        <v>3700</v>
      </c>
      <c r="AN39" s="109">
        <f t="shared" si="4"/>
        <v>3820.8333333333335</v>
      </c>
    </row>
    <row r="40" spans="1:40" ht="15.75" thickBot="1" x14ac:dyDescent="0.3">
      <c r="A40" s="126" t="s">
        <v>2641</v>
      </c>
      <c r="B40" s="153" t="s">
        <v>2642</v>
      </c>
      <c r="C40" s="125" t="s">
        <v>4</v>
      </c>
      <c r="D40" s="140">
        <v>0</v>
      </c>
      <c r="E40" s="140">
        <v>0</v>
      </c>
      <c r="F40" s="140">
        <v>0</v>
      </c>
      <c r="G40" s="140">
        <v>0</v>
      </c>
      <c r="H40" s="140">
        <v>0</v>
      </c>
      <c r="I40" s="140">
        <v>0</v>
      </c>
      <c r="J40" s="140">
        <v>0</v>
      </c>
      <c r="K40" s="140">
        <v>0</v>
      </c>
      <c r="L40" s="140">
        <v>0</v>
      </c>
      <c r="M40" s="140">
        <v>0</v>
      </c>
      <c r="N40" s="140">
        <v>0</v>
      </c>
      <c r="O40" s="14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199">
        <f>IFERROR(VLOOKUP($B40,'2021 Balance Sheet'!$B$7:$O$1311,'2021 Balance Sheet'!D$2,FALSE),0)</f>
        <v>0</v>
      </c>
      <c r="AC40" s="199">
        <f>IFERROR(VLOOKUP($B40,'2021 Balance Sheet'!$B$7:$O$1311,'2021 Balance Sheet'!E$2,FALSE),0)</f>
        <v>0</v>
      </c>
      <c r="AD40" s="199">
        <f>IFERROR(VLOOKUP($B40,'2021 Balance Sheet'!$B$7:$O$1311,'2021 Balance Sheet'!F$2,FALSE),0)</f>
        <v>0</v>
      </c>
      <c r="AE40" s="199">
        <f>IFERROR(VLOOKUP($B40,'2021 Balance Sheet'!$B$7:$O$1311,'2021 Balance Sheet'!G$2,FALSE),0)</f>
        <v>0</v>
      </c>
      <c r="AF40" s="199">
        <f>IFERROR(VLOOKUP($B40,'2021 Balance Sheet'!$B$7:$O$1311,'2021 Balance Sheet'!H$2,FALSE),0)</f>
        <v>0</v>
      </c>
      <c r="AG40" s="199">
        <f>IFERROR(VLOOKUP($B40,'2021 Balance Sheet'!$B$7:$O$1311,'2021 Balance Sheet'!I$2,FALSE),0)</f>
        <v>0</v>
      </c>
      <c r="AH40" s="199">
        <f>IFERROR(VLOOKUP($B40,'2021 Balance Sheet'!$B$7:$O$1311,'2021 Balance Sheet'!J$2,FALSE),0)</f>
        <v>0</v>
      </c>
      <c r="AI40" s="199">
        <f>IFERROR(VLOOKUP($B40,'2021 Balance Sheet'!$B$7:$O$1311,'2021 Balance Sheet'!K$2,FALSE),0)</f>
        <v>0</v>
      </c>
      <c r="AJ40" s="199">
        <f>IFERROR(VLOOKUP($B40,'2021 Balance Sheet'!$B$7:$O$1311,'2021 Balance Sheet'!L$2,FALSE),0)</f>
        <v>0</v>
      </c>
      <c r="AK40" s="199">
        <f>IFERROR(VLOOKUP($B40,'2021 Balance Sheet'!$B$7:$O$1311,'2021 Balance Sheet'!M$2,FALSE),0)</f>
        <v>0</v>
      </c>
      <c r="AL40" s="199">
        <f>IFERROR(VLOOKUP($B40,'2021 Balance Sheet'!$B$7:$O$1311,'2021 Balance Sheet'!N$2,FALSE),0)</f>
        <v>0</v>
      </c>
      <c r="AM40" s="199">
        <f>IFERROR(VLOOKUP($B40,'2021 Balance Sheet'!$B$7:$O$1311,'2021 Balance Sheet'!O$2,FALSE),0)</f>
        <v>0</v>
      </c>
      <c r="AN40" s="109">
        <f t="shared" si="4"/>
        <v>0</v>
      </c>
    </row>
    <row r="41" spans="1:40" ht="15.75" thickBot="1" x14ac:dyDescent="0.3">
      <c r="A41" s="126" t="s">
        <v>2643</v>
      </c>
      <c r="B41" s="153" t="s">
        <v>2644</v>
      </c>
      <c r="C41" s="125" t="s">
        <v>4</v>
      </c>
      <c r="D41" s="139">
        <v>0</v>
      </c>
      <c r="E41" s="139">
        <v>0</v>
      </c>
      <c r="F41" s="139">
        <v>0</v>
      </c>
      <c r="G41" s="139">
        <v>0</v>
      </c>
      <c r="H41" s="139">
        <v>0</v>
      </c>
      <c r="I41" s="139">
        <v>0</v>
      </c>
      <c r="J41" s="139">
        <v>0</v>
      </c>
      <c r="K41" s="139">
        <v>0</v>
      </c>
      <c r="L41" s="139">
        <v>0</v>
      </c>
      <c r="M41" s="139">
        <v>0</v>
      </c>
      <c r="N41" s="139">
        <v>0</v>
      </c>
      <c r="O41" s="139">
        <v>0</v>
      </c>
      <c r="P41" s="199">
        <v>0</v>
      </c>
      <c r="Q41" s="199">
        <v>0</v>
      </c>
      <c r="R41" s="199">
        <v>0</v>
      </c>
      <c r="S41" s="199">
        <v>0</v>
      </c>
      <c r="T41" s="199">
        <v>0</v>
      </c>
      <c r="U41" s="199">
        <v>0</v>
      </c>
      <c r="V41" s="199">
        <v>0</v>
      </c>
      <c r="W41" s="199">
        <v>0</v>
      </c>
      <c r="X41" s="199">
        <v>0</v>
      </c>
      <c r="Y41" s="199">
        <v>0</v>
      </c>
      <c r="Z41" s="199">
        <v>0</v>
      </c>
      <c r="AA41" s="199">
        <v>0</v>
      </c>
      <c r="AB41" s="199">
        <f>IFERROR(VLOOKUP($B41,'2021 Balance Sheet'!$B$7:$O$1311,'2021 Balance Sheet'!D$2,FALSE),0)</f>
        <v>0</v>
      </c>
      <c r="AC41" s="199">
        <f>IFERROR(VLOOKUP($B41,'2021 Balance Sheet'!$B$7:$O$1311,'2021 Balance Sheet'!E$2,FALSE),0)</f>
        <v>0</v>
      </c>
      <c r="AD41" s="199">
        <f>IFERROR(VLOOKUP($B41,'2021 Balance Sheet'!$B$7:$O$1311,'2021 Balance Sheet'!F$2,FALSE),0)</f>
        <v>0</v>
      </c>
      <c r="AE41" s="199">
        <f>IFERROR(VLOOKUP($B41,'2021 Balance Sheet'!$B$7:$O$1311,'2021 Balance Sheet'!G$2,FALSE),0)</f>
        <v>0</v>
      </c>
      <c r="AF41" s="199">
        <f>IFERROR(VLOOKUP($B41,'2021 Balance Sheet'!$B$7:$O$1311,'2021 Balance Sheet'!H$2,FALSE),0)</f>
        <v>0</v>
      </c>
      <c r="AG41" s="199">
        <f>IFERROR(VLOOKUP($B41,'2021 Balance Sheet'!$B$7:$O$1311,'2021 Balance Sheet'!I$2,FALSE),0)</f>
        <v>0</v>
      </c>
      <c r="AH41" s="199">
        <f>IFERROR(VLOOKUP($B41,'2021 Balance Sheet'!$B$7:$O$1311,'2021 Balance Sheet'!J$2,FALSE),0)</f>
        <v>0</v>
      </c>
      <c r="AI41" s="199">
        <f>IFERROR(VLOOKUP($B41,'2021 Balance Sheet'!$B$7:$O$1311,'2021 Balance Sheet'!K$2,FALSE),0)</f>
        <v>0</v>
      </c>
      <c r="AJ41" s="199">
        <f>IFERROR(VLOOKUP($B41,'2021 Balance Sheet'!$B$7:$O$1311,'2021 Balance Sheet'!L$2,FALSE),0)</f>
        <v>0</v>
      </c>
      <c r="AK41" s="199">
        <f>IFERROR(VLOOKUP($B41,'2021 Balance Sheet'!$B$7:$O$1311,'2021 Balance Sheet'!M$2,FALSE),0)</f>
        <v>0</v>
      </c>
      <c r="AL41" s="199">
        <f>IFERROR(VLOOKUP($B41,'2021 Balance Sheet'!$B$7:$O$1311,'2021 Balance Sheet'!N$2,FALSE),0)</f>
        <v>0</v>
      </c>
      <c r="AM41" s="199">
        <f>IFERROR(VLOOKUP($B41,'2021 Balance Sheet'!$B$7:$O$1311,'2021 Balance Sheet'!O$2,FALSE),0)</f>
        <v>0</v>
      </c>
      <c r="AN41" s="109">
        <f t="shared" si="4"/>
        <v>0</v>
      </c>
    </row>
    <row r="42" spans="1:40" ht="15.75" thickBot="1" x14ac:dyDescent="0.3">
      <c r="A42" s="126" t="s">
        <v>2645</v>
      </c>
      <c r="B42" s="153" t="s">
        <v>2646</v>
      </c>
      <c r="C42" s="125" t="s">
        <v>4</v>
      </c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99"/>
      <c r="Q42" s="199"/>
      <c r="R42" s="199"/>
      <c r="S42" s="202"/>
      <c r="T42" s="202"/>
      <c r="U42" s="202"/>
      <c r="V42" s="199"/>
      <c r="W42" s="199"/>
      <c r="X42" s="199"/>
      <c r="Y42" s="199">
        <v>0</v>
      </c>
      <c r="Z42" s="199">
        <v>0</v>
      </c>
      <c r="AA42" s="199">
        <v>0</v>
      </c>
      <c r="AB42" s="199">
        <f>IFERROR(VLOOKUP($B42,'2021 Balance Sheet'!$B$7:$O$1311,'2021 Balance Sheet'!D$2,FALSE),0)</f>
        <v>0</v>
      </c>
      <c r="AC42" s="199">
        <f>IFERROR(VLOOKUP($B42,'2021 Balance Sheet'!$B$7:$O$1311,'2021 Balance Sheet'!E$2,FALSE),0)</f>
        <v>0</v>
      </c>
      <c r="AD42" s="199">
        <f>IFERROR(VLOOKUP($B42,'2021 Balance Sheet'!$B$7:$O$1311,'2021 Balance Sheet'!F$2,FALSE),0)</f>
        <v>0</v>
      </c>
      <c r="AE42" s="199">
        <f>IFERROR(VLOOKUP($B42,'2021 Balance Sheet'!$B$7:$O$1311,'2021 Balance Sheet'!G$2,FALSE),0)</f>
        <v>0</v>
      </c>
      <c r="AF42" s="199">
        <f>IFERROR(VLOOKUP($B42,'2021 Balance Sheet'!$B$7:$O$1311,'2021 Balance Sheet'!H$2,FALSE),0)</f>
        <v>0</v>
      </c>
      <c r="AG42" s="199">
        <f>IFERROR(VLOOKUP($B42,'2021 Balance Sheet'!$B$7:$O$1311,'2021 Balance Sheet'!I$2,FALSE),0)</f>
        <v>0</v>
      </c>
      <c r="AH42" s="199">
        <f>IFERROR(VLOOKUP($B42,'2021 Balance Sheet'!$B$7:$O$1311,'2021 Balance Sheet'!J$2,FALSE),0)</f>
        <v>0</v>
      </c>
      <c r="AI42" s="199">
        <f>IFERROR(VLOOKUP($B42,'2021 Balance Sheet'!$B$7:$O$1311,'2021 Balance Sheet'!K$2,FALSE),0)</f>
        <v>0</v>
      </c>
      <c r="AJ42" s="199">
        <f>IFERROR(VLOOKUP($B42,'2021 Balance Sheet'!$B$7:$O$1311,'2021 Balance Sheet'!L$2,FALSE),0)</f>
        <v>0</v>
      </c>
      <c r="AK42" s="199">
        <f>IFERROR(VLOOKUP($B42,'2021 Balance Sheet'!$B$7:$O$1311,'2021 Balance Sheet'!M$2,FALSE),0)</f>
        <v>0</v>
      </c>
      <c r="AL42" s="199">
        <f>IFERROR(VLOOKUP($B42,'2021 Balance Sheet'!$B$7:$O$1311,'2021 Balance Sheet'!N$2,FALSE),0)</f>
        <v>0</v>
      </c>
      <c r="AM42" s="199">
        <f>IFERROR(VLOOKUP($B42,'2021 Balance Sheet'!$B$7:$O$1311,'2021 Balance Sheet'!O$2,FALSE),0)</f>
        <v>0</v>
      </c>
      <c r="AN42" s="109">
        <f t="shared" si="4"/>
        <v>0</v>
      </c>
    </row>
    <row r="43" spans="1:40" ht="15.75" thickBot="1" x14ac:dyDescent="0.3">
      <c r="A43" s="126" t="s">
        <v>3742</v>
      </c>
      <c r="B43" s="153" t="s">
        <v>3743</v>
      </c>
      <c r="C43" s="125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99"/>
      <c r="Q43" s="199"/>
      <c r="R43" s="199"/>
      <c r="S43" s="202"/>
      <c r="T43" s="202"/>
      <c r="U43" s="202"/>
      <c r="V43" s="199"/>
      <c r="W43" s="199"/>
      <c r="X43" s="199"/>
      <c r="Y43" s="199">
        <v>0</v>
      </c>
      <c r="Z43" s="199">
        <v>0</v>
      </c>
      <c r="AA43" s="199">
        <v>0</v>
      </c>
      <c r="AB43" s="199">
        <f>IFERROR(VLOOKUP($B43,'2021 Balance Sheet'!$B$7:$O$1311,'2021 Balance Sheet'!D$2,FALSE),0)</f>
        <v>0</v>
      </c>
      <c r="AC43" s="199">
        <f>IFERROR(VLOOKUP($B43,'2021 Balance Sheet'!$B$7:$O$1311,'2021 Balance Sheet'!E$2,FALSE),0)</f>
        <v>0</v>
      </c>
      <c r="AD43" s="199">
        <f>IFERROR(VLOOKUP($B43,'2021 Balance Sheet'!$B$7:$O$1311,'2021 Balance Sheet'!F$2,FALSE),0)</f>
        <v>0</v>
      </c>
      <c r="AE43" s="199">
        <f>IFERROR(VLOOKUP($B43,'2021 Balance Sheet'!$B$7:$O$1311,'2021 Balance Sheet'!G$2,FALSE),0)</f>
        <v>0</v>
      </c>
      <c r="AF43" s="199">
        <f>IFERROR(VLOOKUP($B43,'2021 Balance Sheet'!$B$7:$O$1311,'2021 Balance Sheet'!H$2,FALSE),0)</f>
        <v>0</v>
      </c>
      <c r="AG43" s="199">
        <f>IFERROR(VLOOKUP($B43,'2021 Balance Sheet'!$B$7:$O$1311,'2021 Balance Sheet'!I$2,FALSE),0)</f>
        <v>0</v>
      </c>
      <c r="AH43" s="199">
        <f>IFERROR(VLOOKUP($B43,'2021 Balance Sheet'!$B$7:$O$1311,'2021 Balance Sheet'!J$2,FALSE),0)</f>
        <v>0</v>
      </c>
      <c r="AI43" s="199">
        <f>IFERROR(VLOOKUP($B43,'2021 Balance Sheet'!$B$7:$O$1311,'2021 Balance Sheet'!K$2,FALSE),0)</f>
        <v>0</v>
      </c>
      <c r="AJ43" s="199">
        <f>IFERROR(VLOOKUP($B43,'2021 Balance Sheet'!$B$7:$O$1311,'2021 Balance Sheet'!L$2,FALSE),0)</f>
        <v>0</v>
      </c>
      <c r="AK43" s="199">
        <f>IFERROR(VLOOKUP($B43,'2021 Balance Sheet'!$B$7:$O$1311,'2021 Balance Sheet'!M$2,FALSE),0)</f>
        <v>0</v>
      </c>
      <c r="AL43" s="199">
        <f>IFERROR(VLOOKUP($B43,'2021 Balance Sheet'!$B$7:$O$1311,'2021 Balance Sheet'!N$2,FALSE),0)</f>
        <v>0</v>
      </c>
      <c r="AM43" s="199">
        <f>IFERROR(VLOOKUP($B43,'2021 Balance Sheet'!$B$7:$O$1311,'2021 Balance Sheet'!O$2,FALSE),0)</f>
        <v>0</v>
      </c>
      <c r="AN43" s="109">
        <f t="shared" si="4"/>
        <v>0</v>
      </c>
    </row>
    <row r="44" spans="1:40" ht="15.75" thickBot="1" x14ac:dyDescent="0.3">
      <c r="A44" s="126" t="s">
        <v>2647</v>
      </c>
      <c r="B44" s="153" t="s">
        <v>2648</v>
      </c>
      <c r="C44" s="125" t="s">
        <v>4</v>
      </c>
      <c r="D44" s="140">
        <v>-1394694.2</v>
      </c>
      <c r="E44" s="140">
        <v>-1465141.28</v>
      </c>
      <c r="F44" s="140">
        <v>-1552954.23</v>
      </c>
      <c r="G44" s="140">
        <v>-1543113.75</v>
      </c>
      <c r="H44" s="140">
        <v>-1452228.72</v>
      </c>
      <c r="I44" s="140">
        <v>-1344684.84</v>
      </c>
      <c r="J44" s="140">
        <v>-1269106.18</v>
      </c>
      <c r="K44" s="140">
        <v>-1277793.93</v>
      </c>
      <c r="L44" s="140">
        <v>-1259282.33</v>
      </c>
      <c r="M44" s="140">
        <v>-1391308.9</v>
      </c>
      <c r="N44" s="140">
        <v>-1167449.69</v>
      </c>
      <c r="O44" s="140">
        <v>-1289146.79</v>
      </c>
      <c r="P44" s="200">
        <v>-1325627.44</v>
      </c>
      <c r="Q44" s="200">
        <v>-1456062.07</v>
      </c>
      <c r="R44" s="200">
        <v>-1454683.91</v>
      </c>
      <c r="S44" s="199">
        <v>-1633730.93</v>
      </c>
      <c r="T44" s="199">
        <v>-1580585.54</v>
      </c>
      <c r="U44" s="199">
        <v>-1469313.29</v>
      </c>
      <c r="V44" s="200">
        <v>-1443224.93</v>
      </c>
      <c r="W44" s="200">
        <v>-1444276.96</v>
      </c>
      <c r="X44" s="200">
        <v>-1401079.18</v>
      </c>
      <c r="Y44" s="200">
        <v>-1402725.79</v>
      </c>
      <c r="Z44" s="200">
        <v>-1426898.11</v>
      </c>
      <c r="AA44" s="200">
        <v>-1628841.22</v>
      </c>
      <c r="AB44" s="199">
        <f>IFERROR(VLOOKUP($B44,'2021 Balance Sheet'!$B$7:$O$1311,'2021 Balance Sheet'!D$2,FALSE),0)</f>
        <v>-1872032.11</v>
      </c>
      <c r="AC44" s="199">
        <f>IFERROR(VLOOKUP($B44,'2021 Balance Sheet'!$B$7:$O$1311,'2021 Balance Sheet'!E$2,FALSE),0)</f>
        <v>-2035268.07</v>
      </c>
      <c r="AD44" s="199">
        <f>IFERROR(VLOOKUP($B44,'2021 Balance Sheet'!$B$7:$O$1311,'2021 Balance Sheet'!F$2,FALSE),0)</f>
        <v>-2048433.63</v>
      </c>
      <c r="AE44" s="199">
        <f>IFERROR(VLOOKUP($B44,'2021 Balance Sheet'!$B$7:$O$1311,'2021 Balance Sheet'!G$2,FALSE),0)</f>
        <v>-2092076.97</v>
      </c>
      <c r="AF44" s="199">
        <f>IFERROR(VLOOKUP($B44,'2021 Balance Sheet'!$B$7:$O$1311,'2021 Balance Sheet'!H$2,FALSE),0)</f>
        <v>-2083662.76</v>
      </c>
      <c r="AG44" s="199">
        <f>IFERROR(VLOOKUP($B44,'2021 Balance Sheet'!$B$7:$O$1311,'2021 Balance Sheet'!I$2,FALSE),0)</f>
        <v>-1998256.03</v>
      </c>
      <c r="AH44" s="199">
        <f>IFERROR(VLOOKUP($B44,'2021 Balance Sheet'!$B$7:$O$1311,'2021 Balance Sheet'!J$2,FALSE),0)</f>
        <v>-1881581.27</v>
      </c>
      <c r="AI44" s="199">
        <f>IFERROR(VLOOKUP($B44,'2021 Balance Sheet'!$B$7:$O$1311,'2021 Balance Sheet'!K$2,FALSE),0)</f>
        <v>-1826923.27</v>
      </c>
      <c r="AJ44" s="199">
        <f>IFERROR(VLOOKUP($B44,'2021 Balance Sheet'!$B$7:$O$1311,'2021 Balance Sheet'!L$2,FALSE),0)</f>
        <v>-1754300.99</v>
      </c>
      <c r="AK44" s="199">
        <f>IFERROR(VLOOKUP($B44,'2021 Balance Sheet'!$B$7:$O$1311,'2021 Balance Sheet'!M$2,FALSE),0)</f>
        <v>-1875517.28</v>
      </c>
      <c r="AL44" s="199">
        <f>IFERROR(VLOOKUP($B44,'2021 Balance Sheet'!$B$7:$O$1311,'2021 Balance Sheet'!N$2,FALSE),0)</f>
        <v>-1870181.18</v>
      </c>
      <c r="AM44" s="199">
        <f>IFERROR(VLOOKUP($B44,'2021 Balance Sheet'!$B$7:$O$1311,'2021 Balance Sheet'!O$2,FALSE),0)</f>
        <v>-2132227.85</v>
      </c>
      <c r="AN44" s="109">
        <f t="shared" si="4"/>
        <v>-1934897.3412499998</v>
      </c>
    </row>
    <row r="45" spans="1:40" ht="15.75" thickBot="1" x14ac:dyDescent="0.3">
      <c r="A45" s="126" t="s">
        <v>2649</v>
      </c>
      <c r="B45" s="153" t="s">
        <v>2650</v>
      </c>
      <c r="C45" s="125" t="s">
        <v>4</v>
      </c>
      <c r="D45" s="139">
        <v>0</v>
      </c>
      <c r="E45" s="139">
        <v>0</v>
      </c>
      <c r="F45" s="139">
        <v>0</v>
      </c>
      <c r="G45" s="139">
        <v>0</v>
      </c>
      <c r="H45" s="139">
        <v>0</v>
      </c>
      <c r="I45" s="139">
        <v>0</v>
      </c>
      <c r="J45" s="139">
        <v>0</v>
      </c>
      <c r="K45" s="139">
        <v>0</v>
      </c>
      <c r="L45" s="139">
        <v>0</v>
      </c>
      <c r="M45" s="139">
        <v>0</v>
      </c>
      <c r="N45" s="139">
        <v>0</v>
      </c>
      <c r="O45" s="139">
        <v>0</v>
      </c>
      <c r="P45" s="199">
        <v>0</v>
      </c>
      <c r="Q45" s="199">
        <v>0</v>
      </c>
      <c r="R45" s="199">
        <v>0</v>
      </c>
      <c r="S45" s="200">
        <v>0</v>
      </c>
      <c r="T45" s="200">
        <v>0</v>
      </c>
      <c r="U45" s="200">
        <v>0</v>
      </c>
      <c r="V45" s="199">
        <v>0</v>
      </c>
      <c r="W45" s="199">
        <v>0</v>
      </c>
      <c r="X45" s="199">
        <v>0</v>
      </c>
      <c r="Y45" s="199">
        <v>0</v>
      </c>
      <c r="Z45" s="199">
        <v>0</v>
      </c>
      <c r="AA45" s="199">
        <v>0</v>
      </c>
      <c r="AB45" s="199">
        <f>IFERROR(VLOOKUP($B45,'2021 Balance Sheet'!$B$7:$O$1311,'2021 Balance Sheet'!D$2,FALSE),0)</f>
        <v>0</v>
      </c>
      <c r="AC45" s="199">
        <f>IFERROR(VLOOKUP($B45,'2021 Balance Sheet'!$B$7:$O$1311,'2021 Balance Sheet'!E$2,FALSE),0)</f>
        <v>0</v>
      </c>
      <c r="AD45" s="199">
        <f>IFERROR(VLOOKUP($B45,'2021 Balance Sheet'!$B$7:$O$1311,'2021 Balance Sheet'!F$2,FALSE),0)</f>
        <v>0</v>
      </c>
      <c r="AE45" s="199">
        <f>IFERROR(VLOOKUP($B45,'2021 Balance Sheet'!$B$7:$O$1311,'2021 Balance Sheet'!G$2,FALSE),0)</f>
        <v>0</v>
      </c>
      <c r="AF45" s="199">
        <f>IFERROR(VLOOKUP($B45,'2021 Balance Sheet'!$B$7:$O$1311,'2021 Balance Sheet'!H$2,FALSE),0)</f>
        <v>0</v>
      </c>
      <c r="AG45" s="199">
        <f>IFERROR(VLOOKUP($B45,'2021 Balance Sheet'!$B$7:$O$1311,'2021 Balance Sheet'!I$2,FALSE),0)</f>
        <v>0</v>
      </c>
      <c r="AH45" s="199">
        <f>IFERROR(VLOOKUP($B45,'2021 Balance Sheet'!$B$7:$O$1311,'2021 Balance Sheet'!J$2,FALSE),0)</f>
        <v>0</v>
      </c>
      <c r="AI45" s="199">
        <f>IFERROR(VLOOKUP($B45,'2021 Balance Sheet'!$B$7:$O$1311,'2021 Balance Sheet'!K$2,FALSE),0)</f>
        <v>0</v>
      </c>
      <c r="AJ45" s="199">
        <f>IFERROR(VLOOKUP($B45,'2021 Balance Sheet'!$B$7:$O$1311,'2021 Balance Sheet'!L$2,FALSE),0)</f>
        <v>0</v>
      </c>
      <c r="AK45" s="199">
        <f>IFERROR(VLOOKUP($B45,'2021 Balance Sheet'!$B$7:$O$1311,'2021 Balance Sheet'!M$2,FALSE),0)</f>
        <v>0</v>
      </c>
      <c r="AL45" s="199">
        <f>IFERROR(VLOOKUP($B45,'2021 Balance Sheet'!$B$7:$O$1311,'2021 Balance Sheet'!N$2,FALSE),0)</f>
        <v>0</v>
      </c>
      <c r="AM45" s="199">
        <f>IFERROR(VLOOKUP($B45,'2021 Balance Sheet'!$B$7:$O$1311,'2021 Balance Sheet'!O$2,FALSE),0)</f>
        <v>0</v>
      </c>
      <c r="AN45" s="109">
        <f t="shared" si="4"/>
        <v>0</v>
      </c>
    </row>
    <row r="46" spans="1:40" ht="15.75" thickBot="1" x14ac:dyDescent="0.3">
      <c r="A46" s="126" t="s">
        <v>2651</v>
      </c>
      <c r="B46" s="153" t="s">
        <v>2652</v>
      </c>
      <c r="C46" s="125" t="s">
        <v>4</v>
      </c>
      <c r="D46" s="140">
        <v>-3356709.01</v>
      </c>
      <c r="E46" s="140">
        <v>-3039095.88</v>
      </c>
      <c r="F46" s="140">
        <v>-2985274.16</v>
      </c>
      <c r="G46" s="140">
        <v>-1953123.09</v>
      </c>
      <c r="H46" s="140">
        <v>-1284358.97</v>
      </c>
      <c r="I46" s="140">
        <v>-424526.8</v>
      </c>
      <c r="J46" s="140">
        <v>-675949.86</v>
      </c>
      <c r="K46" s="140">
        <v>-661785.29</v>
      </c>
      <c r="L46" s="140">
        <v>-688721.85</v>
      </c>
      <c r="M46" s="140">
        <v>-1196876.6499999999</v>
      </c>
      <c r="N46" s="140">
        <v>-1989249.8</v>
      </c>
      <c r="O46" s="140">
        <v>-3043023.84</v>
      </c>
      <c r="P46" s="200">
        <v>-3328758.34</v>
      </c>
      <c r="Q46" s="200">
        <v>-2794060.55</v>
      </c>
      <c r="R46" s="200">
        <v>-2475474.2599999998</v>
      </c>
      <c r="S46" s="199">
        <v>-1949641.89</v>
      </c>
      <c r="T46" s="199">
        <v>-1225790.25</v>
      </c>
      <c r="U46" s="199">
        <v>-472449.46</v>
      </c>
      <c r="V46" s="200">
        <v>-668959.94999999995</v>
      </c>
      <c r="W46" s="200">
        <v>-631690.4</v>
      </c>
      <c r="X46" s="200">
        <v>-645871.12</v>
      </c>
      <c r="Y46" s="200">
        <v>-812519.88</v>
      </c>
      <c r="Z46" s="200">
        <v>-1881977.35</v>
      </c>
      <c r="AA46" s="200">
        <v>-3020643.06</v>
      </c>
      <c r="AB46" s="199">
        <f>IFERROR(VLOOKUP($B46,'2021 Balance Sheet'!$B$7:$O$1311,'2021 Balance Sheet'!D$2,FALSE),0)</f>
        <v>-3340475.67</v>
      </c>
      <c r="AC46" s="199">
        <f>IFERROR(VLOOKUP($B46,'2021 Balance Sheet'!$B$7:$O$1311,'2021 Balance Sheet'!E$2,FALSE),0)</f>
        <v>-2802282.39</v>
      </c>
      <c r="AD46" s="199">
        <f>IFERROR(VLOOKUP($B46,'2021 Balance Sheet'!$B$7:$O$1311,'2021 Balance Sheet'!F$2,FALSE),0)</f>
        <v>-2738875.34</v>
      </c>
      <c r="AE46" s="199">
        <f>IFERROR(VLOOKUP($B46,'2021 Balance Sheet'!$B$7:$O$1311,'2021 Balance Sheet'!G$2,FALSE),0)</f>
        <v>-2084913.09</v>
      </c>
      <c r="AF46" s="199">
        <f>IFERROR(VLOOKUP($B46,'2021 Balance Sheet'!$B$7:$O$1311,'2021 Balance Sheet'!H$2,FALSE),0)</f>
        <v>-1280506.9099999999</v>
      </c>
      <c r="AG46" s="199">
        <f>IFERROR(VLOOKUP($B46,'2021 Balance Sheet'!$B$7:$O$1311,'2021 Balance Sheet'!I$2,FALSE),0)</f>
        <v>-959059.94</v>
      </c>
      <c r="AH46" s="199">
        <f>IFERROR(VLOOKUP($B46,'2021 Balance Sheet'!$B$7:$O$1311,'2021 Balance Sheet'!J$2,FALSE),0)</f>
        <v>-680984.84</v>
      </c>
      <c r="AI46" s="199">
        <f>IFERROR(VLOOKUP($B46,'2021 Balance Sheet'!$B$7:$O$1311,'2021 Balance Sheet'!K$2,FALSE),0)</f>
        <v>-635273.79</v>
      </c>
      <c r="AJ46" s="199">
        <f>IFERROR(VLOOKUP($B46,'2021 Balance Sheet'!$B$7:$O$1311,'2021 Balance Sheet'!L$2,FALSE),0)</f>
        <v>-690019.09</v>
      </c>
      <c r="AK46" s="199">
        <f>IFERROR(VLOOKUP($B46,'2021 Balance Sheet'!$B$7:$O$1311,'2021 Balance Sheet'!M$2,FALSE),0)</f>
        <v>-1091954.27</v>
      </c>
      <c r="AL46" s="199">
        <f>IFERROR(VLOOKUP($B46,'2021 Balance Sheet'!$B$7:$O$1311,'2021 Balance Sheet'!N$2,FALSE),0)</f>
        <v>-1855793.07</v>
      </c>
      <c r="AM46" s="199">
        <f>IFERROR(VLOOKUP($B46,'2021 Balance Sheet'!$B$7:$O$1311,'2021 Balance Sheet'!O$2,FALSE),0)</f>
        <v>-3351043.09</v>
      </c>
      <c r="AN46" s="109">
        <f t="shared" si="4"/>
        <v>-1778831.7895833331</v>
      </c>
    </row>
    <row r="47" spans="1:40" ht="15.75" thickBot="1" x14ac:dyDescent="0.3">
      <c r="A47" s="126" t="s">
        <v>2653</v>
      </c>
      <c r="B47" s="153" t="s">
        <v>2654</v>
      </c>
      <c r="C47" s="125" t="s">
        <v>4</v>
      </c>
      <c r="D47" s="139">
        <v>-1702540.55</v>
      </c>
      <c r="E47" s="139">
        <v>-1972433.9</v>
      </c>
      <c r="F47" s="139">
        <v>-2224206.1</v>
      </c>
      <c r="G47" s="139">
        <v>-2401382.5099999998</v>
      </c>
      <c r="H47" s="139">
        <v>-2210286.4500000002</v>
      </c>
      <c r="I47" s="139">
        <v>-2051031.85</v>
      </c>
      <c r="J47" s="139">
        <v>-2003281.49</v>
      </c>
      <c r="K47" s="139">
        <v>-1831455.28</v>
      </c>
      <c r="L47" s="139">
        <v>-1668015.42</v>
      </c>
      <c r="M47" s="139">
        <v>-1633710.3</v>
      </c>
      <c r="N47" s="139">
        <v>-1688212.77</v>
      </c>
      <c r="O47" s="139">
        <v>-1997832.96</v>
      </c>
      <c r="P47" s="199">
        <v>-2511324.88</v>
      </c>
      <c r="Q47" s="199">
        <v>-3057484.62</v>
      </c>
      <c r="R47" s="199">
        <v>-3200077.58</v>
      </c>
      <c r="S47" s="200">
        <v>-3341122.38</v>
      </c>
      <c r="T47" s="200">
        <v>-3480720.8</v>
      </c>
      <c r="U47" s="200">
        <v>-3534396.92</v>
      </c>
      <c r="V47" s="199">
        <v>-3642968.91</v>
      </c>
      <c r="W47" s="199">
        <v>-3745050.76</v>
      </c>
      <c r="X47" s="199">
        <v>-3672484.99</v>
      </c>
      <c r="Y47" s="199">
        <v>-3490174.92</v>
      </c>
      <c r="Z47" s="199">
        <v>-3683491.29</v>
      </c>
      <c r="AA47" s="199">
        <v>-4249388.13</v>
      </c>
      <c r="AB47" s="199">
        <f>IFERROR(VLOOKUP($B47,'2021 Balance Sheet'!$B$7:$O$1311,'2021 Balance Sheet'!D$2,FALSE),0)</f>
        <v>-4980854.79</v>
      </c>
      <c r="AC47" s="199">
        <f>IFERROR(VLOOKUP($B47,'2021 Balance Sheet'!$B$7:$O$1311,'2021 Balance Sheet'!E$2,FALSE),0)</f>
        <v>-5347815.49</v>
      </c>
      <c r="AD47" s="199">
        <f>IFERROR(VLOOKUP($B47,'2021 Balance Sheet'!$B$7:$O$1311,'2021 Balance Sheet'!F$2,FALSE),0)</f>
        <v>-5773853.1399999997</v>
      </c>
      <c r="AE47" s="199">
        <f>IFERROR(VLOOKUP($B47,'2021 Balance Sheet'!$B$7:$O$1311,'2021 Balance Sheet'!G$2,FALSE),0)</f>
        <v>-5939531.3499999996</v>
      </c>
      <c r="AF47" s="199">
        <f>IFERROR(VLOOKUP($B47,'2021 Balance Sheet'!$B$7:$O$1311,'2021 Balance Sheet'!H$2,FALSE),0)</f>
        <v>-6050073.8700000001</v>
      </c>
      <c r="AG47" s="199">
        <f>IFERROR(VLOOKUP($B47,'2021 Balance Sheet'!$B$7:$O$1311,'2021 Balance Sheet'!I$2,FALSE),0)</f>
        <v>-6138353.3899999997</v>
      </c>
      <c r="AH47" s="199">
        <f>IFERROR(VLOOKUP($B47,'2021 Balance Sheet'!$B$7:$O$1311,'2021 Balance Sheet'!J$2,FALSE),0)</f>
        <v>-6213699.7300000004</v>
      </c>
      <c r="AI47" s="199">
        <f>IFERROR(VLOOKUP($B47,'2021 Balance Sheet'!$B$7:$O$1311,'2021 Balance Sheet'!K$2,FALSE),0)</f>
        <v>-6218117.1100000003</v>
      </c>
      <c r="AJ47" s="199">
        <f>IFERROR(VLOOKUP($B47,'2021 Balance Sheet'!$B$7:$O$1311,'2021 Balance Sheet'!L$2,FALSE),0)</f>
        <v>-6296955.7800000003</v>
      </c>
      <c r="AK47" s="199">
        <f>IFERROR(VLOOKUP($B47,'2021 Balance Sheet'!$B$7:$O$1311,'2021 Balance Sheet'!M$2,FALSE),0)</f>
        <v>-6172990.2699999996</v>
      </c>
      <c r="AL47" s="199">
        <f>IFERROR(VLOOKUP($B47,'2021 Balance Sheet'!$B$7:$O$1311,'2021 Balance Sheet'!N$2,FALSE),0)</f>
        <v>-6555989.6900000004</v>
      </c>
      <c r="AM47" s="199">
        <f>IFERROR(VLOOKUP($B47,'2021 Balance Sheet'!$B$7:$O$1311,'2021 Balance Sheet'!O$2,FALSE),0)</f>
        <v>-7104206.0999999996</v>
      </c>
      <c r="AN47" s="109">
        <f t="shared" si="4"/>
        <v>-5947085.9770833328</v>
      </c>
    </row>
    <row r="48" spans="1:40" ht="15.75" thickBot="1" x14ac:dyDescent="0.3">
      <c r="A48" s="126" t="s">
        <v>2655</v>
      </c>
      <c r="B48" s="153" t="s">
        <v>2656</v>
      </c>
      <c r="C48" s="125" t="s">
        <v>4</v>
      </c>
      <c r="D48" s="140">
        <v>-563638.18999999994</v>
      </c>
      <c r="E48" s="140">
        <v>-631948.18999999994</v>
      </c>
      <c r="F48" s="140">
        <v>-672359.33</v>
      </c>
      <c r="G48" s="140">
        <v>-567461.05000000005</v>
      </c>
      <c r="H48" s="140">
        <v>-353397.09</v>
      </c>
      <c r="I48" s="140">
        <v>-238537.57</v>
      </c>
      <c r="J48" s="140">
        <v>-158325.21</v>
      </c>
      <c r="K48" s="140">
        <v>-17857.55</v>
      </c>
      <c r="L48" s="140">
        <v>-38655.42</v>
      </c>
      <c r="M48" s="140">
        <v>-47417.98</v>
      </c>
      <c r="N48" s="140">
        <v>-153783</v>
      </c>
      <c r="O48" s="140">
        <v>-563494.93000000005</v>
      </c>
      <c r="P48" s="200">
        <v>-668156.98</v>
      </c>
      <c r="Q48" s="200">
        <v>-732225.05</v>
      </c>
      <c r="R48" s="200">
        <v>-741283.25</v>
      </c>
      <c r="S48" s="199">
        <v>-663835.21</v>
      </c>
      <c r="T48" s="199">
        <v>-531901.32999999996</v>
      </c>
      <c r="U48" s="199">
        <v>-388073.42</v>
      </c>
      <c r="V48" s="200">
        <v>-290484.46000000002</v>
      </c>
      <c r="W48" s="200">
        <v>-208825.92</v>
      </c>
      <c r="X48" s="200">
        <v>-156492.17000000001</v>
      </c>
      <c r="Y48" s="200">
        <v>-132828.26999999999</v>
      </c>
      <c r="Z48" s="200">
        <v>-253366.41</v>
      </c>
      <c r="AA48" s="200">
        <v>-498179.21</v>
      </c>
      <c r="AB48" s="199">
        <f>IFERROR(VLOOKUP($B48,'2021 Balance Sheet'!$B$7:$O$1311,'2021 Balance Sheet'!D$2,FALSE),0)</f>
        <v>-656855.1</v>
      </c>
      <c r="AC48" s="199">
        <f>IFERROR(VLOOKUP($B48,'2021 Balance Sheet'!$B$7:$O$1311,'2021 Balance Sheet'!E$2,FALSE),0)</f>
        <v>-711564.77</v>
      </c>
      <c r="AD48" s="199">
        <f>IFERROR(VLOOKUP($B48,'2021 Balance Sheet'!$B$7:$O$1311,'2021 Balance Sheet'!F$2,FALSE),0)</f>
        <v>-714760.75</v>
      </c>
      <c r="AE48" s="199">
        <f>IFERROR(VLOOKUP($B48,'2021 Balance Sheet'!$B$7:$O$1311,'2021 Balance Sheet'!G$2,FALSE),0)</f>
        <v>-638081.87</v>
      </c>
      <c r="AF48" s="199">
        <f>IFERROR(VLOOKUP($B48,'2021 Balance Sheet'!$B$7:$O$1311,'2021 Balance Sheet'!H$2,FALSE),0)</f>
        <v>-448157.82</v>
      </c>
      <c r="AG48" s="199">
        <f>IFERROR(VLOOKUP($B48,'2021 Balance Sheet'!$B$7:$O$1311,'2021 Balance Sheet'!I$2,FALSE),0)</f>
        <v>-290230.09999999998</v>
      </c>
      <c r="AH48" s="199">
        <f>IFERROR(VLOOKUP($B48,'2021 Balance Sheet'!$B$7:$O$1311,'2021 Balance Sheet'!J$2,FALSE),0)</f>
        <v>-183439.31</v>
      </c>
      <c r="AI48" s="199">
        <f>IFERROR(VLOOKUP($B48,'2021 Balance Sheet'!$B$7:$O$1311,'2021 Balance Sheet'!K$2,FALSE),0)</f>
        <v>-89335.37</v>
      </c>
      <c r="AJ48" s="199">
        <f>IFERROR(VLOOKUP($B48,'2021 Balance Sheet'!$B$7:$O$1311,'2021 Balance Sheet'!L$2,FALSE),0)</f>
        <v>-27012.23</v>
      </c>
      <c r="AK48" s="199">
        <f>IFERROR(VLOOKUP($B48,'2021 Balance Sheet'!$B$7:$O$1311,'2021 Balance Sheet'!M$2,FALSE),0)</f>
        <v>-5976.75</v>
      </c>
      <c r="AL48" s="199">
        <f>IFERROR(VLOOKUP($B48,'2021 Balance Sheet'!$B$7:$O$1311,'2021 Balance Sheet'!N$2,FALSE),0)</f>
        <v>-127704.9</v>
      </c>
      <c r="AM48" s="199">
        <f>IFERROR(VLOOKUP($B48,'2021 Balance Sheet'!$B$7:$O$1311,'2021 Balance Sheet'!O$2,FALSE),0)</f>
        <v>-845138.67</v>
      </c>
      <c r="AN48" s="109">
        <f t="shared" si="4"/>
        <v>-380398.15916666668</v>
      </c>
    </row>
    <row r="49" spans="1:40" ht="15.75" thickBot="1" x14ac:dyDescent="0.3">
      <c r="A49" s="126" t="s">
        <v>2657</v>
      </c>
      <c r="B49" s="153" t="s">
        <v>2658</v>
      </c>
      <c r="C49" s="125" t="s">
        <v>4</v>
      </c>
      <c r="D49" s="139">
        <v>-16458</v>
      </c>
      <c r="E49" s="139">
        <v>-2215</v>
      </c>
      <c r="F49" s="139">
        <v>6939</v>
      </c>
      <c r="G49" s="139">
        <v>-200</v>
      </c>
      <c r="H49" s="139">
        <v>-42</v>
      </c>
      <c r="I49" s="139">
        <v>-42</v>
      </c>
      <c r="J49" s="139">
        <v>-42</v>
      </c>
      <c r="K49" s="139">
        <v>-867</v>
      </c>
      <c r="L49" s="139">
        <v>-359</v>
      </c>
      <c r="M49" s="139">
        <v>1170</v>
      </c>
      <c r="N49" s="139">
        <v>-1550</v>
      </c>
      <c r="O49" s="139">
        <v>-1724</v>
      </c>
      <c r="P49" s="199">
        <v>1170</v>
      </c>
      <c r="Q49" s="199">
        <v>-4749</v>
      </c>
      <c r="R49" s="199">
        <v>-17490</v>
      </c>
      <c r="S49" s="200">
        <v>1170</v>
      </c>
      <c r="T49" s="200">
        <v>2441.56</v>
      </c>
      <c r="U49" s="200">
        <v>-21773</v>
      </c>
      <c r="V49" s="199">
        <v>-3583</v>
      </c>
      <c r="W49" s="199">
        <v>-20634</v>
      </c>
      <c r="X49" s="199">
        <v>-40153</v>
      </c>
      <c r="Y49" s="199">
        <v>-33543</v>
      </c>
      <c r="Z49" s="199">
        <v>26142.76</v>
      </c>
      <c r="AA49" s="199">
        <v>-11404</v>
      </c>
      <c r="AB49" s="199">
        <f>IFERROR(VLOOKUP($B49,'2021 Balance Sheet'!$B$7:$O$1311,'2021 Balance Sheet'!D$2,FALSE),0)</f>
        <v>-2680</v>
      </c>
      <c r="AC49" s="199">
        <f>IFERROR(VLOOKUP($B49,'2021 Balance Sheet'!$B$7:$O$1311,'2021 Balance Sheet'!E$2,FALSE),0)</f>
        <v>-2680</v>
      </c>
      <c r="AD49" s="199">
        <f>IFERROR(VLOOKUP($B49,'2021 Balance Sheet'!$B$7:$O$1311,'2021 Balance Sheet'!F$2,FALSE),0)</f>
        <v>-160</v>
      </c>
      <c r="AE49" s="199">
        <f>IFERROR(VLOOKUP($B49,'2021 Balance Sheet'!$B$7:$O$1311,'2021 Balance Sheet'!G$2,FALSE),0)</f>
        <v>-160</v>
      </c>
      <c r="AF49" s="199">
        <f>IFERROR(VLOOKUP($B49,'2021 Balance Sheet'!$B$7:$O$1311,'2021 Balance Sheet'!H$2,FALSE),0)</f>
        <v>-160</v>
      </c>
      <c r="AG49" s="199">
        <f>IFERROR(VLOOKUP($B49,'2021 Balance Sheet'!$B$7:$O$1311,'2021 Balance Sheet'!I$2,FALSE),0)</f>
        <v>-160</v>
      </c>
      <c r="AH49" s="199">
        <f>IFERROR(VLOOKUP($B49,'2021 Balance Sheet'!$B$7:$O$1311,'2021 Balance Sheet'!J$2,FALSE),0)</f>
        <v>-160</v>
      </c>
      <c r="AI49" s="199">
        <f>IFERROR(VLOOKUP($B49,'2021 Balance Sheet'!$B$7:$O$1311,'2021 Balance Sheet'!K$2,FALSE),0)</f>
        <v>-400</v>
      </c>
      <c r="AJ49" s="199">
        <f>IFERROR(VLOOKUP($B49,'2021 Balance Sheet'!$B$7:$O$1311,'2021 Balance Sheet'!L$2,FALSE),0)</f>
        <v>-8812.5</v>
      </c>
      <c r="AK49" s="199">
        <f>IFERROR(VLOOKUP($B49,'2021 Balance Sheet'!$B$7:$O$1311,'2021 Balance Sheet'!M$2,FALSE),0)</f>
        <v>-400</v>
      </c>
      <c r="AL49" s="199">
        <f>IFERROR(VLOOKUP($B49,'2021 Balance Sheet'!$B$7:$O$1311,'2021 Balance Sheet'!N$2,FALSE),0)</f>
        <v>-6417</v>
      </c>
      <c r="AM49" s="199">
        <f>IFERROR(VLOOKUP($B49,'2021 Balance Sheet'!$B$7:$O$1311,'2021 Balance Sheet'!O$2,FALSE),0)</f>
        <v>-67551</v>
      </c>
      <c r="AN49" s="109">
        <f t="shared" si="4"/>
        <v>-5138.916666666667</v>
      </c>
    </row>
    <row r="50" spans="1:40" ht="15.75" thickBot="1" x14ac:dyDescent="0.3">
      <c r="A50" s="126" t="s">
        <v>2659</v>
      </c>
      <c r="B50" s="153" t="s">
        <v>2660</v>
      </c>
      <c r="C50" s="125" t="s">
        <v>4</v>
      </c>
      <c r="D50" s="140">
        <v>480</v>
      </c>
      <c r="E50" s="140">
        <v>480</v>
      </c>
      <c r="F50" s="140">
        <v>925</v>
      </c>
      <c r="G50" s="140">
        <v>925</v>
      </c>
      <c r="H50" s="140">
        <v>1212</v>
      </c>
      <c r="I50" s="140">
        <v>1212</v>
      </c>
      <c r="J50" s="140">
        <v>1212</v>
      </c>
      <c r="K50" s="140">
        <v>1212</v>
      </c>
      <c r="L50" s="140">
        <v>1212</v>
      </c>
      <c r="M50" s="140">
        <v>0</v>
      </c>
      <c r="N50" s="140">
        <v>0</v>
      </c>
      <c r="O50" s="140">
        <v>0</v>
      </c>
      <c r="P50" s="200">
        <v>0</v>
      </c>
      <c r="Q50" s="200">
        <v>399</v>
      </c>
      <c r="R50" s="200">
        <v>399</v>
      </c>
      <c r="S50" s="199">
        <v>0</v>
      </c>
      <c r="T50" s="199">
        <v>0</v>
      </c>
      <c r="U50" s="199">
        <v>0</v>
      </c>
      <c r="V50" s="200">
        <v>368</v>
      </c>
      <c r="W50" s="200">
        <v>368</v>
      </c>
      <c r="X50" s="200">
        <v>368</v>
      </c>
      <c r="Y50" s="200">
        <v>368</v>
      </c>
      <c r="Z50" s="200">
        <v>368</v>
      </c>
      <c r="AA50" s="200">
        <v>0</v>
      </c>
      <c r="AB50" s="199">
        <f>IFERROR(VLOOKUP($B50,'2021 Balance Sheet'!$B$7:$O$1311,'2021 Balance Sheet'!D$2,FALSE),0)</f>
        <v>0</v>
      </c>
      <c r="AC50" s="199">
        <f>IFERROR(VLOOKUP($B50,'2021 Balance Sheet'!$B$7:$O$1311,'2021 Balance Sheet'!E$2,FALSE),0)</f>
        <v>0</v>
      </c>
      <c r="AD50" s="199">
        <f>IFERROR(VLOOKUP($B50,'2021 Balance Sheet'!$B$7:$O$1311,'2021 Balance Sheet'!F$2,FALSE),0)</f>
        <v>0</v>
      </c>
      <c r="AE50" s="199">
        <f>IFERROR(VLOOKUP($B50,'2021 Balance Sheet'!$B$7:$O$1311,'2021 Balance Sheet'!G$2,FALSE),0)</f>
        <v>0</v>
      </c>
      <c r="AF50" s="199">
        <f>IFERROR(VLOOKUP($B50,'2021 Balance Sheet'!$B$7:$O$1311,'2021 Balance Sheet'!H$2,FALSE),0)</f>
        <v>0</v>
      </c>
      <c r="AG50" s="199">
        <f>IFERROR(VLOOKUP($B50,'2021 Balance Sheet'!$B$7:$O$1311,'2021 Balance Sheet'!I$2,FALSE),0)</f>
        <v>0</v>
      </c>
      <c r="AH50" s="199">
        <f>IFERROR(VLOOKUP($B50,'2021 Balance Sheet'!$B$7:$O$1311,'2021 Balance Sheet'!J$2,FALSE),0)</f>
        <v>0</v>
      </c>
      <c r="AI50" s="199">
        <f>IFERROR(VLOOKUP($B50,'2021 Balance Sheet'!$B$7:$O$1311,'2021 Balance Sheet'!K$2,FALSE),0)</f>
        <v>0</v>
      </c>
      <c r="AJ50" s="199">
        <f>IFERROR(VLOOKUP($B50,'2021 Balance Sheet'!$B$7:$O$1311,'2021 Balance Sheet'!L$2,FALSE),0)</f>
        <v>0</v>
      </c>
      <c r="AK50" s="199">
        <f>IFERROR(VLOOKUP($B50,'2021 Balance Sheet'!$B$7:$O$1311,'2021 Balance Sheet'!M$2,FALSE),0)</f>
        <v>0</v>
      </c>
      <c r="AL50" s="199">
        <f>IFERROR(VLOOKUP($B50,'2021 Balance Sheet'!$B$7:$O$1311,'2021 Balance Sheet'!N$2,FALSE),0)</f>
        <v>0</v>
      </c>
      <c r="AM50" s="199">
        <f>IFERROR(VLOOKUP($B50,'2021 Balance Sheet'!$B$7:$O$1311,'2021 Balance Sheet'!O$2,FALSE),0)</f>
        <v>0</v>
      </c>
      <c r="AN50" s="109">
        <f t="shared" si="4"/>
        <v>0</v>
      </c>
    </row>
    <row r="51" spans="1:40" ht="15.75" thickBot="1" x14ac:dyDescent="0.3">
      <c r="A51" s="126" t="s">
        <v>3744</v>
      </c>
      <c r="B51" s="153" t="s">
        <v>3745</v>
      </c>
      <c r="C51" s="125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200"/>
      <c r="Q51" s="200"/>
      <c r="R51" s="200"/>
      <c r="S51" s="199"/>
      <c r="T51" s="199"/>
      <c r="U51" s="199"/>
      <c r="V51" s="200"/>
      <c r="W51" s="200"/>
      <c r="X51" s="200"/>
      <c r="Y51" s="200">
        <v>0</v>
      </c>
      <c r="Z51" s="200">
        <v>0</v>
      </c>
      <c r="AA51" s="200">
        <v>0</v>
      </c>
      <c r="AB51" s="199">
        <f>IFERROR(VLOOKUP($B51,'2021 Balance Sheet'!$B$7:$O$1311,'2021 Balance Sheet'!D$2,FALSE),0)</f>
        <v>0</v>
      </c>
      <c r="AC51" s="199">
        <f>IFERROR(VLOOKUP($B51,'2021 Balance Sheet'!$B$7:$O$1311,'2021 Balance Sheet'!E$2,FALSE),0)</f>
        <v>0</v>
      </c>
      <c r="AD51" s="199">
        <f>IFERROR(VLOOKUP($B51,'2021 Balance Sheet'!$B$7:$O$1311,'2021 Balance Sheet'!F$2,FALSE),0)</f>
        <v>0</v>
      </c>
      <c r="AE51" s="199">
        <f>IFERROR(VLOOKUP($B51,'2021 Balance Sheet'!$B$7:$O$1311,'2021 Balance Sheet'!G$2,FALSE),0)</f>
        <v>0</v>
      </c>
      <c r="AF51" s="199">
        <f>IFERROR(VLOOKUP($B51,'2021 Balance Sheet'!$B$7:$O$1311,'2021 Balance Sheet'!H$2,FALSE),0)</f>
        <v>0</v>
      </c>
      <c r="AG51" s="199">
        <f>IFERROR(VLOOKUP($B51,'2021 Balance Sheet'!$B$7:$O$1311,'2021 Balance Sheet'!I$2,FALSE),0)</f>
        <v>0</v>
      </c>
      <c r="AH51" s="199">
        <f>IFERROR(VLOOKUP($B51,'2021 Balance Sheet'!$B$7:$O$1311,'2021 Balance Sheet'!J$2,FALSE),0)</f>
        <v>0</v>
      </c>
      <c r="AI51" s="199">
        <f>IFERROR(VLOOKUP($B51,'2021 Balance Sheet'!$B$7:$O$1311,'2021 Balance Sheet'!K$2,FALSE),0)</f>
        <v>0</v>
      </c>
      <c r="AJ51" s="199">
        <f>IFERROR(VLOOKUP($B51,'2021 Balance Sheet'!$B$7:$O$1311,'2021 Balance Sheet'!L$2,FALSE),0)</f>
        <v>0</v>
      </c>
      <c r="AK51" s="199">
        <f>IFERROR(VLOOKUP($B51,'2021 Balance Sheet'!$B$7:$O$1311,'2021 Balance Sheet'!M$2,FALSE),0)</f>
        <v>0</v>
      </c>
      <c r="AL51" s="199">
        <f>IFERROR(VLOOKUP($B51,'2021 Balance Sheet'!$B$7:$O$1311,'2021 Balance Sheet'!N$2,FALSE),0)</f>
        <v>0</v>
      </c>
      <c r="AM51" s="199">
        <f>IFERROR(VLOOKUP($B51,'2021 Balance Sheet'!$B$7:$O$1311,'2021 Balance Sheet'!O$2,FALSE),0)</f>
        <v>0</v>
      </c>
      <c r="AN51" s="109">
        <f t="shared" si="4"/>
        <v>0</v>
      </c>
    </row>
    <row r="52" spans="1:40" ht="15.75" thickBot="1" x14ac:dyDescent="0.3">
      <c r="A52" s="126" t="s">
        <v>4008</v>
      </c>
      <c r="B52" s="153" t="s">
        <v>4009</v>
      </c>
      <c r="C52" s="125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200"/>
      <c r="Q52" s="200"/>
      <c r="R52" s="200"/>
      <c r="S52" s="199"/>
      <c r="T52" s="199"/>
      <c r="U52" s="199">
        <v>0</v>
      </c>
      <c r="V52" s="200">
        <v>0</v>
      </c>
      <c r="W52" s="200">
        <v>6860</v>
      </c>
      <c r="X52" s="200">
        <v>14710</v>
      </c>
      <c r="Y52" s="200">
        <v>-6767</v>
      </c>
      <c r="Z52" s="200">
        <v>-136696</v>
      </c>
      <c r="AA52" s="200">
        <v>-152573</v>
      </c>
      <c r="AB52" s="199">
        <f>IFERROR(VLOOKUP($B52,'2021 Balance Sheet'!$B$7:$O$1311,'2021 Balance Sheet'!D$2,FALSE),0)</f>
        <v>-148982</v>
      </c>
      <c r="AC52" s="199">
        <f>IFERROR(VLOOKUP($B52,'2021 Balance Sheet'!$B$7:$O$1311,'2021 Balance Sheet'!E$2,FALSE),0)</f>
        <v>0</v>
      </c>
      <c r="AD52" s="199">
        <f>IFERROR(VLOOKUP($B52,'2021 Balance Sheet'!$B$7:$O$1311,'2021 Balance Sheet'!F$2,FALSE),0)</f>
        <v>1000</v>
      </c>
      <c r="AE52" s="199">
        <f>IFERROR(VLOOKUP($B52,'2021 Balance Sheet'!$B$7:$O$1311,'2021 Balance Sheet'!G$2,FALSE),0)</f>
        <v>1000</v>
      </c>
      <c r="AF52" s="199">
        <f>IFERROR(VLOOKUP($B52,'2021 Balance Sheet'!$B$7:$O$1311,'2021 Balance Sheet'!H$2,FALSE),0)</f>
        <v>1000</v>
      </c>
      <c r="AG52" s="199">
        <f>IFERROR(VLOOKUP($B52,'2021 Balance Sheet'!$B$7:$O$1311,'2021 Balance Sheet'!I$2,FALSE),0)</f>
        <v>1000</v>
      </c>
      <c r="AH52" s="199">
        <f>IFERROR(VLOOKUP($B52,'2021 Balance Sheet'!$B$7:$O$1311,'2021 Balance Sheet'!J$2,FALSE),0)</f>
        <v>1000</v>
      </c>
      <c r="AI52" s="199">
        <f>IFERROR(VLOOKUP($B52,'2021 Balance Sheet'!$B$7:$O$1311,'2021 Balance Sheet'!K$2,FALSE),0)</f>
        <v>1240</v>
      </c>
      <c r="AJ52" s="199">
        <f>IFERROR(VLOOKUP($B52,'2021 Balance Sheet'!$B$7:$O$1311,'2021 Balance Sheet'!L$2,FALSE),0)</f>
        <v>1240</v>
      </c>
      <c r="AK52" s="199">
        <f>IFERROR(VLOOKUP($B52,'2021 Balance Sheet'!$B$7:$O$1311,'2021 Balance Sheet'!M$2,FALSE),0)</f>
        <v>1240</v>
      </c>
      <c r="AL52" s="199">
        <f>IFERROR(VLOOKUP($B52,'2021 Balance Sheet'!$B$7:$O$1311,'2021 Balance Sheet'!N$2,FALSE),0)</f>
        <v>1240</v>
      </c>
      <c r="AM52" s="199">
        <f>IFERROR(VLOOKUP($B52,'2021 Balance Sheet'!$B$7:$O$1311,'2021 Balance Sheet'!O$2,FALSE),0)</f>
        <v>-60</v>
      </c>
      <c r="AN52" s="109">
        <f t="shared" si="4"/>
        <v>-17944.875</v>
      </c>
    </row>
    <row r="53" spans="1:40" ht="15.75" thickBot="1" x14ac:dyDescent="0.3">
      <c r="A53" s="126" t="s">
        <v>4010</v>
      </c>
      <c r="B53" s="153" t="s">
        <v>4011</v>
      </c>
      <c r="C53" s="125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200"/>
      <c r="Q53" s="200"/>
      <c r="R53" s="200"/>
      <c r="S53" s="199"/>
      <c r="T53" s="199"/>
      <c r="U53" s="199">
        <v>0</v>
      </c>
      <c r="V53" s="200">
        <v>0</v>
      </c>
      <c r="W53" s="200">
        <v>1237.24</v>
      </c>
      <c r="X53" s="200">
        <v>-5216.5200000000004</v>
      </c>
      <c r="Y53" s="200">
        <v>4095</v>
      </c>
      <c r="Z53" s="200">
        <v>-810.76</v>
      </c>
      <c r="AA53" s="200">
        <v>-13054.9</v>
      </c>
      <c r="AB53" s="199">
        <f>IFERROR(VLOOKUP($B53,'2021 Balance Sheet'!$B$7:$O$1311,'2021 Balance Sheet'!D$2,FALSE),0)</f>
        <v>-1392.62</v>
      </c>
      <c r="AC53" s="199">
        <f>IFERROR(VLOOKUP($B53,'2021 Balance Sheet'!$B$7:$O$1311,'2021 Balance Sheet'!E$2,FALSE),0)</f>
        <v>-667.62</v>
      </c>
      <c r="AD53" s="199">
        <f>IFERROR(VLOOKUP($B53,'2021 Balance Sheet'!$B$7:$O$1311,'2021 Balance Sheet'!F$2,FALSE),0)</f>
        <v>-150.62</v>
      </c>
      <c r="AE53" s="199">
        <f>IFERROR(VLOOKUP($B53,'2021 Balance Sheet'!$B$7:$O$1311,'2021 Balance Sheet'!G$2,FALSE),0)</f>
        <v>0</v>
      </c>
      <c r="AF53" s="199">
        <f>IFERROR(VLOOKUP($B53,'2021 Balance Sheet'!$B$7:$O$1311,'2021 Balance Sheet'!H$2,FALSE),0)</f>
        <v>0</v>
      </c>
      <c r="AG53" s="199">
        <f>IFERROR(VLOOKUP($B53,'2021 Balance Sheet'!$B$7:$O$1311,'2021 Balance Sheet'!I$2,FALSE),0)</f>
        <v>0</v>
      </c>
      <c r="AH53" s="199">
        <f>IFERROR(VLOOKUP($B53,'2021 Balance Sheet'!$B$7:$O$1311,'2021 Balance Sheet'!J$2,FALSE),0)</f>
        <v>0</v>
      </c>
      <c r="AI53" s="199">
        <f>IFERROR(VLOOKUP($B53,'2021 Balance Sheet'!$B$7:$O$1311,'2021 Balance Sheet'!K$2,FALSE),0)</f>
        <v>0</v>
      </c>
      <c r="AJ53" s="199">
        <f>IFERROR(VLOOKUP($B53,'2021 Balance Sheet'!$B$7:$O$1311,'2021 Balance Sheet'!L$2,FALSE),0)</f>
        <v>-15743</v>
      </c>
      <c r="AK53" s="199">
        <f>IFERROR(VLOOKUP($B53,'2021 Balance Sheet'!$B$7:$O$1311,'2021 Balance Sheet'!M$2,FALSE),0)</f>
        <v>0</v>
      </c>
      <c r="AL53" s="199">
        <f>IFERROR(VLOOKUP($B53,'2021 Balance Sheet'!$B$7:$O$1311,'2021 Balance Sheet'!N$2,FALSE),0)</f>
        <v>0</v>
      </c>
      <c r="AM53" s="199">
        <f>IFERROR(VLOOKUP($B53,'2021 Balance Sheet'!$B$7:$O$1311,'2021 Balance Sheet'!O$2,FALSE),0)</f>
        <v>0</v>
      </c>
      <c r="AN53" s="109">
        <f t="shared" si="4"/>
        <v>-2040.1091666666669</v>
      </c>
    </row>
    <row r="54" spans="1:40" ht="15.75" thickBot="1" x14ac:dyDescent="0.3">
      <c r="A54" s="126" t="s">
        <v>4159</v>
      </c>
      <c r="B54" s="153" t="s">
        <v>4160</v>
      </c>
      <c r="C54" s="125"/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200"/>
      <c r="Q54" s="200"/>
      <c r="R54" s="200"/>
      <c r="S54" s="199"/>
      <c r="T54" s="199"/>
      <c r="U54" s="199"/>
      <c r="V54" s="200"/>
      <c r="W54" s="200"/>
      <c r="X54" s="200"/>
      <c r="Y54" s="200"/>
      <c r="Z54" s="200"/>
      <c r="AA54" s="200"/>
      <c r="AB54" s="199">
        <f>IFERROR(VLOOKUP($B54,'2021 Balance Sheet'!$B$7:$O$1311,'2021 Balance Sheet'!D$2,FALSE),0)</f>
        <v>0</v>
      </c>
      <c r="AC54" s="199">
        <f>IFERROR(VLOOKUP($B54,'2021 Balance Sheet'!$B$7:$O$1311,'2021 Balance Sheet'!E$2,FALSE),0)</f>
        <v>0</v>
      </c>
      <c r="AD54" s="199">
        <f>IFERROR(VLOOKUP($B54,'2021 Balance Sheet'!$B$7:$O$1311,'2021 Balance Sheet'!F$2,FALSE),0)</f>
        <v>-73748.289999999994</v>
      </c>
      <c r="AE54" s="199">
        <f>IFERROR(VLOOKUP($B54,'2021 Balance Sheet'!$B$7:$O$1311,'2021 Balance Sheet'!G$2,FALSE),0)</f>
        <v>-34766.129999999997</v>
      </c>
      <c r="AF54" s="199">
        <f>IFERROR(VLOOKUP($B54,'2021 Balance Sheet'!$B$7:$O$1311,'2021 Balance Sheet'!H$2,FALSE),0)</f>
        <v>-34766.129999999997</v>
      </c>
      <c r="AG54" s="199">
        <f>IFERROR(VLOOKUP($B54,'2021 Balance Sheet'!$B$7:$O$1311,'2021 Balance Sheet'!I$2,FALSE),0)</f>
        <v>-29891.71</v>
      </c>
      <c r="AH54" s="199">
        <f>IFERROR(VLOOKUP($B54,'2021 Balance Sheet'!$B$7:$O$1311,'2021 Balance Sheet'!J$2,FALSE),0)</f>
        <v>-17162.02</v>
      </c>
      <c r="AI54" s="199">
        <f>IFERROR(VLOOKUP($B54,'2021 Balance Sheet'!$B$7:$O$1311,'2021 Balance Sheet'!K$2,FALSE),0)</f>
        <v>-17279.810000000001</v>
      </c>
      <c r="AJ54" s="199">
        <f>IFERROR(VLOOKUP($B54,'2021 Balance Sheet'!$B$7:$O$1311,'2021 Balance Sheet'!L$2,FALSE),0)</f>
        <v>-17162.02</v>
      </c>
      <c r="AK54" s="199">
        <f>IFERROR(VLOOKUP($B54,'2021 Balance Sheet'!$B$7:$O$1311,'2021 Balance Sheet'!M$2,FALSE),0)</f>
        <v>0</v>
      </c>
      <c r="AL54" s="199">
        <f>IFERROR(VLOOKUP($B54,'2021 Balance Sheet'!$B$7:$O$1311,'2021 Balance Sheet'!N$2,FALSE),0)</f>
        <v>0</v>
      </c>
      <c r="AM54" s="199">
        <f>IFERROR(VLOOKUP($B54,'2021 Balance Sheet'!$B$7:$O$1311,'2021 Balance Sheet'!O$2,FALSE),0)</f>
        <v>0</v>
      </c>
      <c r="AN54" s="109">
        <f t="shared" si="4"/>
        <v>-18731.342499999995</v>
      </c>
    </row>
    <row r="55" spans="1:40" ht="15.75" thickBot="1" x14ac:dyDescent="0.3">
      <c r="A55" s="187" t="s">
        <v>4204</v>
      </c>
      <c r="B55" s="185" t="s">
        <v>4205</v>
      </c>
      <c r="C55" s="125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200"/>
      <c r="Q55" s="200"/>
      <c r="R55" s="200"/>
      <c r="S55" s="199"/>
      <c r="T55" s="199"/>
      <c r="U55" s="199"/>
      <c r="V55" s="200"/>
      <c r="W55" s="200"/>
      <c r="X55" s="200"/>
      <c r="Y55" s="200"/>
      <c r="Z55" s="200"/>
      <c r="AA55" s="200"/>
      <c r="AB55" s="199"/>
      <c r="AC55" s="199"/>
      <c r="AD55" s="199"/>
      <c r="AE55" s="199"/>
      <c r="AF55" s="199"/>
      <c r="AG55" s="199"/>
      <c r="AH55" s="199"/>
      <c r="AI55" s="199"/>
      <c r="AJ55" s="199">
        <f>IFERROR(VLOOKUP($B55,'2021 Balance Sheet'!$B$7:$O$1311,'2021 Balance Sheet'!L$2,FALSE),0)</f>
        <v>-5122.5</v>
      </c>
      <c r="AK55" s="199">
        <f>IFERROR(VLOOKUP($B55,'2021 Balance Sheet'!$B$7:$O$1311,'2021 Balance Sheet'!M$2,FALSE),0)</f>
        <v>0</v>
      </c>
      <c r="AL55" s="199">
        <f>IFERROR(VLOOKUP($B55,'2021 Balance Sheet'!$B$7:$O$1311,'2021 Balance Sheet'!N$2,FALSE),0)</f>
        <v>-300</v>
      </c>
      <c r="AM55" s="199">
        <f>IFERROR(VLOOKUP($B55,'2021 Balance Sheet'!$B$7:$O$1311,'2021 Balance Sheet'!O$2,FALSE),0)</f>
        <v>-39706</v>
      </c>
      <c r="AN55" s="109">
        <f t="shared" si="4"/>
        <v>-2106.2916666666665</v>
      </c>
    </row>
    <row r="56" spans="1:40" ht="15.75" thickBot="1" x14ac:dyDescent="0.3">
      <c r="A56" s="433" t="s">
        <v>4266</v>
      </c>
      <c r="B56" s="434" t="s">
        <v>4254</v>
      </c>
      <c r="C56" s="125"/>
      <c r="D56" s="140"/>
      <c r="E56" s="140"/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200"/>
      <c r="Q56" s="200"/>
      <c r="R56" s="200"/>
      <c r="S56" s="199"/>
      <c r="T56" s="199"/>
      <c r="U56" s="199"/>
      <c r="V56" s="200"/>
      <c r="W56" s="200"/>
      <c r="X56" s="200"/>
      <c r="Y56" s="200"/>
      <c r="Z56" s="200"/>
      <c r="AA56" s="200"/>
      <c r="AB56" s="199"/>
      <c r="AC56" s="199"/>
      <c r="AD56" s="199"/>
      <c r="AE56" s="199"/>
      <c r="AF56" s="199"/>
      <c r="AG56" s="199"/>
      <c r="AH56" s="199"/>
      <c r="AI56" s="199"/>
      <c r="AJ56" s="199">
        <f>IFERROR(VLOOKUP($B56,'2021 Balance Sheet'!$B$7:$O$1311,'2021 Balance Sheet'!L$2,FALSE),0)</f>
        <v>0</v>
      </c>
      <c r="AK56" s="199">
        <f>IFERROR(VLOOKUP($B56,'2021 Balance Sheet'!$B$7:$O$1311,'2021 Balance Sheet'!M$2,FALSE),0)</f>
        <v>0</v>
      </c>
      <c r="AL56" s="199">
        <f>IFERROR(VLOOKUP($B56,'2021 Balance Sheet'!$B$7:$O$1311,'2021 Balance Sheet'!N$2,FALSE),0)</f>
        <v>0</v>
      </c>
      <c r="AM56" s="199">
        <f>IFERROR(VLOOKUP($B56,'2021 Balance Sheet'!$B$7:$O$1311,'2021 Balance Sheet'!O$2,FALSE),0)</f>
        <v>-1806</v>
      </c>
      <c r="AN56" s="109">
        <f t="shared" si="4"/>
        <v>-75.25</v>
      </c>
    </row>
    <row r="57" spans="1:40" ht="15.75" thickBot="1" x14ac:dyDescent="0.3">
      <c r="A57" s="187" t="s">
        <v>4228</v>
      </c>
      <c r="B57" s="185" t="s">
        <v>4234</v>
      </c>
      <c r="C57" s="125"/>
      <c r="D57" s="140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200"/>
      <c r="Q57" s="200"/>
      <c r="R57" s="200"/>
      <c r="S57" s="199"/>
      <c r="T57" s="199"/>
      <c r="U57" s="199"/>
      <c r="V57" s="200"/>
      <c r="W57" s="200"/>
      <c r="X57" s="200"/>
      <c r="Y57" s="200"/>
      <c r="Z57" s="200"/>
      <c r="AA57" s="200"/>
      <c r="AB57" s="199"/>
      <c r="AC57" s="199"/>
      <c r="AD57" s="199"/>
      <c r="AE57" s="199"/>
      <c r="AF57" s="199"/>
      <c r="AG57" s="199"/>
      <c r="AH57" s="199"/>
      <c r="AI57" s="199"/>
      <c r="AJ57" s="199">
        <f>IFERROR(VLOOKUP($B57,'2021 Balance Sheet'!$B$7:$O$1311,'2021 Balance Sheet'!L$2,FALSE),0)</f>
        <v>-11358.98</v>
      </c>
      <c r="AK57" s="199">
        <f>IFERROR(VLOOKUP($B57,'2021 Balance Sheet'!$B$7:$O$1311,'2021 Balance Sheet'!M$2,FALSE),0)</f>
        <v>-2252.27</v>
      </c>
      <c r="AL57" s="199">
        <f>IFERROR(VLOOKUP($B57,'2021 Balance Sheet'!$B$7:$O$1311,'2021 Balance Sheet'!N$2,FALSE),0)</f>
        <v>-8792.86</v>
      </c>
      <c r="AM57" s="199">
        <f>IFERROR(VLOOKUP($B57,'2021 Balance Sheet'!$B$7:$O$1311,'2021 Balance Sheet'!O$2,FALSE),0)</f>
        <v>-45232.18</v>
      </c>
      <c r="AN57" s="109">
        <f t="shared" si="4"/>
        <v>-3751.6833333333329</v>
      </c>
    </row>
    <row r="58" spans="1:40" ht="15.75" thickBot="1" x14ac:dyDescent="0.3">
      <c r="A58" s="126" t="s">
        <v>3746</v>
      </c>
      <c r="B58" s="153" t="s">
        <v>3747</v>
      </c>
      <c r="C58" s="125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200"/>
      <c r="Q58" s="200"/>
      <c r="R58" s="200"/>
      <c r="S58" s="199"/>
      <c r="T58" s="199"/>
      <c r="U58" s="199"/>
      <c r="V58" s="200"/>
      <c r="W58" s="200"/>
      <c r="X58" s="200"/>
      <c r="Y58" s="200">
        <v>0</v>
      </c>
      <c r="Z58" s="200">
        <v>0</v>
      </c>
      <c r="AA58" s="200">
        <v>0</v>
      </c>
      <c r="AB58" s="199">
        <f>IFERROR(VLOOKUP($B58,'2021 Balance Sheet'!$B$7:$O$1311,'2021 Balance Sheet'!D$2,FALSE),0)</f>
        <v>0</v>
      </c>
      <c r="AC58" s="199">
        <f>IFERROR(VLOOKUP($B58,'2021 Balance Sheet'!$B$7:$O$1311,'2021 Balance Sheet'!E$2,FALSE),0)</f>
        <v>0</v>
      </c>
      <c r="AD58" s="199">
        <f>IFERROR(VLOOKUP($B58,'2021 Balance Sheet'!$B$7:$O$1311,'2021 Balance Sheet'!F$2,FALSE),0)</f>
        <v>0</v>
      </c>
      <c r="AE58" s="199">
        <f>IFERROR(VLOOKUP($B58,'2021 Balance Sheet'!$B$7:$O$1311,'2021 Balance Sheet'!G$2,FALSE),0)</f>
        <v>0</v>
      </c>
      <c r="AF58" s="199">
        <f>IFERROR(VLOOKUP($B58,'2021 Balance Sheet'!$B$7:$O$1311,'2021 Balance Sheet'!H$2,FALSE),0)</f>
        <v>0</v>
      </c>
      <c r="AG58" s="199">
        <f>IFERROR(VLOOKUP($B58,'2021 Balance Sheet'!$B$7:$O$1311,'2021 Balance Sheet'!I$2,FALSE),0)</f>
        <v>0</v>
      </c>
      <c r="AH58" s="199">
        <f>IFERROR(VLOOKUP($B58,'2021 Balance Sheet'!$B$7:$O$1311,'2021 Balance Sheet'!J$2,FALSE),0)</f>
        <v>0</v>
      </c>
      <c r="AI58" s="199">
        <f>IFERROR(VLOOKUP($B58,'2021 Balance Sheet'!$B$7:$O$1311,'2021 Balance Sheet'!K$2,FALSE),0)</f>
        <v>0</v>
      </c>
      <c r="AJ58" s="199">
        <f>IFERROR(VLOOKUP($B58,'2021 Balance Sheet'!$B$7:$O$1311,'2021 Balance Sheet'!L$2,FALSE),0)</f>
        <v>0</v>
      </c>
      <c r="AK58" s="199">
        <f>IFERROR(VLOOKUP($B58,'2021 Balance Sheet'!$B$7:$O$1311,'2021 Balance Sheet'!M$2,FALSE),0)</f>
        <v>0</v>
      </c>
      <c r="AL58" s="199">
        <f>IFERROR(VLOOKUP($B58,'2021 Balance Sheet'!$B$7:$O$1311,'2021 Balance Sheet'!N$2,FALSE),0)</f>
        <v>0</v>
      </c>
      <c r="AM58" s="199">
        <f>IFERROR(VLOOKUP($B58,'2021 Balance Sheet'!$B$7:$O$1311,'2021 Balance Sheet'!O$2,FALSE),0)</f>
        <v>0</v>
      </c>
      <c r="AN58" s="109">
        <f t="shared" si="4"/>
        <v>0</v>
      </c>
    </row>
    <row r="59" spans="1:40" ht="15.75" thickBot="1" x14ac:dyDescent="0.3">
      <c r="A59" s="126" t="s">
        <v>2661</v>
      </c>
      <c r="B59" s="153" t="s">
        <v>2662</v>
      </c>
      <c r="C59" s="125" t="s">
        <v>4</v>
      </c>
      <c r="D59" s="139">
        <v>-305042.69</v>
      </c>
      <c r="E59" s="139">
        <v>-335582.32</v>
      </c>
      <c r="F59" s="139">
        <v>-266377.31</v>
      </c>
      <c r="G59" s="139">
        <v>-230008.75</v>
      </c>
      <c r="H59" s="139">
        <v>-243293.71</v>
      </c>
      <c r="I59" s="139">
        <v>-190352.86</v>
      </c>
      <c r="J59" s="139">
        <v>-169429.48</v>
      </c>
      <c r="K59" s="139">
        <v>-219477.39</v>
      </c>
      <c r="L59" s="139">
        <v>-344231.38</v>
      </c>
      <c r="M59" s="139">
        <v>-381249</v>
      </c>
      <c r="N59" s="139">
        <v>-408269.48</v>
      </c>
      <c r="O59" s="139">
        <v>-452399.07</v>
      </c>
      <c r="P59" s="199">
        <v>-362898.69</v>
      </c>
      <c r="Q59" s="199">
        <v>-324963.68</v>
      </c>
      <c r="R59" s="199">
        <v>-243302.69</v>
      </c>
      <c r="S59" s="200">
        <v>-193713.01</v>
      </c>
      <c r="T59" s="200">
        <v>-227844.61</v>
      </c>
      <c r="U59" s="200">
        <v>-267099.55</v>
      </c>
      <c r="V59" s="199">
        <v>-346025.84</v>
      </c>
      <c r="W59" s="199">
        <v>-375455.36</v>
      </c>
      <c r="X59" s="199">
        <v>-451254.41</v>
      </c>
      <c r="Y59" s="199">
        <v>-496848.79</v>
      </c>
      <c r="Z59" s="199">
        <v>-585510.52</v>
      </c>
      <c r="AA59" s="199">
        <v>-564250.89</v>
      </c>
      <c r="AB59" s="199">
        <f>IFERROR(VLOOKUP($B59,'2021 Balance Sheet'!$B$7:$O$1311,'2021 Balance Sheet'!D$2,FALSE),0)</f>
        <v>-531411.92000000004</v>
      </c>
      <c r="AC59" s="199">
        <f>IFERROR(VLOOKUP($B59,'2021 Balance Sheet'!$B$7:$O$1311,'2021 Balance Sheet'!E$2,FALSE),0)</f>
        <v>-457310.7</v>
      </c>
      <c r="AD59" s="199">
        <f>IFERROR(VLOOKUP($B59,'2021 Balance Sheet'!$B$7:$O$1311,'2021 Balance Sheet'!F$2,FALSE),0)</f>
        <v>-475509.27</v>
      </c>
      <c r="AE59" s="199">
        <f>IFERROR(VLOOKUP($B59,'2021 Balance Sheet'!$B$7:$O$1311,'2021 Balance Sheet'!G$2,FALSE),0)</f>
        <v>-525729.56999999995</v>
      </c>
      <c r="AF59" s="199">
        <f>IFERROR(VLOOKUP($B59,'2021 Balance Sheet'!$B$7:$O$1311,'2021 Balance Sheet'!H$2,FALSE),0)</f>
        <v>-487568.3</v>
      </c>
      <c r="AG59" s="199">
        <f>IFERROR(VLOOKUP($B59,'2021 Balance Sheet'!$B$7:$O$1311,'2021 Balance Sheet'!I$2,FALSE),0)</f>
        <v>-458065.81</v>
      </c>
      <c r="AH59" s="199">
        <f>IFERROR(VLOOKUP($B59,'2021 Balance Sheet'!$B$7:$O$1311,'2021 Balance Sheet'!J$2,FALSE),0)</f>
        <v>-460116.74</v>
      </c>
      <c r="AI59" s="199">
        <f>IFERROR(VLOOKUP($B59,'2021 Balance Sheet'!$B$7:$O$1311,'2021 Balance Sheet'!K$2,FALSE),0)</f>
        <v>-544640.27</v>
      </c>
      <c r="AJ59" s="199">
        <f>IFERROR(VLOOKUP($B59,'2021 Balance Sheet'!$B$7:$O$1311,'2021 Balance Sheet'!L$2,FALSE),0)</f>
        <v>-673534.03</v>
      </c>
      <c r="AK59" s="199">
        <f>IFERROR(VLOOKUP($B59,'2021 Balance Sheet'!$B$7:$O$1311,'2021 Balance Sheet'!M$2,FALSE),0)</f>
        <v>-832264.66</v>
      </c>
      <c r="AL59" s="199">
        <f>IFERROR(VLOOKUP($B59,'2021 Balance Sheet'!$B$7:$O$1311,'2021 Balance Sheet'!N$2,FALSE),0)</f>
        <v>-843617.81</v>
      </c>
      <c r="AM59" s="199">
        <f>IFERROR(VLOOKUP($B59,'2021 Balance Sheet'!$B$7:$O$1311,'2021 Balance Sheet'!O$2,FALSE),0)</f>
        <v>-761057.25</v>
      </c>
      <c r="AN59" s="109">
        <f t="shared" si="4"/>
        <v>-579368.59583333333</v>
      </c>
    </row>
    <row r="60" spans="1:40" ht="15.75" thickBot="1" x14ac:dyDescent="0.3">
      <c r="A60" s="126" t="s">
        <v>2663</v>
      </c>
      <c r="B60" s="153" t="s">
        <v>2664</v>
      </c>
      <c r="C60" s="125" t="s">
        <v>4</v>
      </c>
      <c r="D60" s="140">
        <v>0</v>
      </c>
      <c r="E60" s="140">
        <v>0</v>
      </c>
      <c r="F60" s="140">
        <v>0</v>
      </c>
      <c r="G60" s="140">
        <v>0</v>
      </c>
      <c r="H60" s="140">
        <v>0</v>
      </c>
      <c r="I60" s="140">
        <v>0</v>
      </c>
      <c r="J60" s="140">
        <v>0</v>
      </c>
      <c r="K60" s="140">
        <v>0</v>
      </c>
      <c r="L60" s="140">
        <v>0</v>
      </c>
      <c r="M60" s="140">
        <v>0</v>
      </c>
      <c r="N60" s="140">
        <v>-5929.37</v>
      </c>
      <c r="O60" s="140">
        <v>0</v>
      </c>
      <c r="P60" s="200">
        <v>0</v>
      </c>
      <c r="Q60" s="200">
        <v>0</v>
      </c>
      <c r="R60" s="200">
        <v>0</v>
      </c>
      <c r="S60" s="199">
        <v>0</v>
      </c>
      <c r="T60" s="199">
        <v>0</v>
      </c>
      <c r="U60" s="199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199">
        <f>IFERROR(VLOOKUP($B60,'2021 Balance Sheet'!$B$7:$O$1311,'2021 Balance Sheet'!D$2,FALSE),0)</f>
        <v>0</v>
      </c>
      <c r="AC60" s="199">
        <f>IFERROR(VLOOKUP($B60,'2021 Balance Sheet'!$B$7:$O$1311,'2021 Balance Sheet'!E$2,FALSE),0)</f>
        <v>0</v>
      </c>
      <c r="AD60" s="199">
        <f>IFERROR(VLOOKUP($B60,'2021 Balance Sheet'!$B$7:$O$1311,'2021 Balance Sheet'!F$2,FALSE),0)</f>
        <v>-0.01</v>
      </c>
      <c r="AE60" s="199">
        <f>IFERROR(VLOOKUP($B60,'2021 Balance Sheet'!$B$7:$O$1311,'2021 Balance Sheet'!G$2,FALSE),0)</f>
        <v>0</v>
      </c>
      <c r="AF60" s="199">
        <f>IFERROR(VLOOKUP($B60,'2021 Balance Sheet'!$B$7:$O$1311,'2021 Balance Sheet'!H$2,FALSE),0)</f>
        <v>-0.04</v>
      </c>
      <c r="AG60" s="199">
        <f>IFERROR(VLOOKUP($B60,'2021 Balance Sheet'!$B$7:$O$1311,'2021 Balance Sheet'!I$2,FALSE),0)</f>
        <v>-0.04</v>
      </c>
      <c r="AH60" s="199">
        <f>IFERROR(VLOOKUP($B60,'2021 Balance Sheet'!$B$7:$O$1311,'2021 Balance Sheet'!J$2,FALSE),0)</f>
        <v>-0.04</v>
      </c>
      <c r="AI60" s="199">
        <f>IFERROR(VLOOKUP($B60,'2021 Balance Sheet'!$B$7:$O$1311,'2021 Balance Sheet'!K$2,FALSE),0)</f>
        <v>-0.04</v>
      </c>
      <c r="AJ60" s="199">
        <f>IFERROR(VLOOKUP($B60,'2021 Balance Sheet'!$B$7:$O$1311,'2021 Balance Sheet'!L$2,FALSE),0)</f>
        <v>-0.04</v>
      </c>
      <c r="AK60" s="199">
        <f>IFERROR(VLOOKUP($B60,'2021 Balance Sheet'!$B$7:$O$1311,'2021 Balance Sheet'!M$2,FALSE),0)</f>
        <v>-0.04</v>
      </c>
      <c r="AL60" s="199">
        <f>IFERROR(VLOOKUP($B60,'2021 Balance Sheet'!$B$7:$O$1311,'2021 Balance Sheet'!N$2,FALSE),0)</f>
        <v>-0.04</v>
      </c>
      <c r="AM60" s="199">
        <f>IFERROR(VLOOKUP($B60,'2021 Balance Sheet'!$B$7:$O$1311,'2021 Balance Sheet'!O$2,FALSE),0)</f>
        <v>-0.04</v>
      </c>
      <c r="AN60" s="109">
        <f t="shared" si="4"/>
        <v>-2.5833333333333333E-2</v>
      </c>
    </row>
    <row r="61" spans="1:40" ht="15.75" thickBot="1" x14ac:dyDescent="0.3">
      <c r="A61" s="126" t="s">
        <v>3748</v>
      </c>
      <c r="B61" s="153" t="s">
        <v>3749</v>
      </c>
      <c r="C61" s="125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200"/>
      <c r="Q61" s="200"/>
      <c r="R61" s="200"/>
      <c r="S61" s="199"/>
      <c r="T61" s="199"/>
      <c r="U61" s="199"/>
      <c r="V61" s="200"/>
      <c r="W61" s="200"/>
      <c r="X61" s="200"/>
      <c r="Y61" s="200">
        <v>0</v>
      </c>
      <c r="Z61" s="200">
        <v>0</v>
      </c>
      <c r="AA61" s="200">
        <v>0</v>
      </c>
      <c r="AB61" s="199">
        <f>IFERROR(VLOOKUP($B61,'2021 Balance Sheet'!$B$7:$O$1311,'2021 Balance Sheet'!D$2,FALSE),0)</f>
        <v>0</v>
      </c>
      <c r="AC61" s="199">
        <f>IFERROR(VLOOKUP($B61,'2021 Balance Sheet'!$B$7:$O$1311,'2021 Balance Sheet'!E$2,FALSE),0)</f>
        <v>0</v>
      </c>
      <c r="AD61" s="199">
        <f>IFERROR(VLOOKUP($B61,'2021 Balance Sheet'!$B$7:$O$1311,'2021 Balance Sheet'!F$2,FALSE),0)</f>
        <v>0</v>
      </c>
      <c r="AE61" s="199">
        <f>IFERROR(VLOOKUP($B61,'2021 Balance Sheet'!$B$7:$O$1311,'2021 Balance Sheet'!G$2,FALSE),0)</f>
        <v>0</v>
      </c>
      <c r="AF61" s="199">
        <f>IFERROR(VLOOKUP($B61,'2021 Balance Sheet'!$B$7:$O$1311,'2021 Balance Sheet'!H$2,FALSE),0)</f>
        <v>0</v>
      </c>
      <c r="AG61" s="199">
        <f>IFERROR(VLOOKUP($B61,'2021 Balance Sheet'!$B$7:$O$1311,'2021 Balance Sheet'!I$2,FALSE),0)</f>
        <v>0</v>
      </c>
      <c r="AH61" s="199">
        <f>IFERROR(VLOOKUP($B61,'2021 Balance Sheet'!$B$7:$O$1311,'2021 Balance Sheet'!J$2,FALSE),0)</f>
        <v>0</v>
      </c>
      <c r="AI61" s="199">
        <f>IFERROR(VLOOKUP($B61,'2021 Balance Sheet'!$B$7:$O$1311,'2021 Balance Sheet'!K$2,FALSE),0)</f>
        <v>0</v>
      </c>
      <c r="AJ61" s="199">
        <f>IFERROR(VLOOKUP($B61,'2021 Balance Sheet'!$B$7:$O$1311,'2021 Balance Sheet'!L$2,FALSE),0)</f>
        <v>0</v>
      </c>
      <c r="AK61" s="199">
        <f>IFERROR(VLOOKUP($B61,'2021 Balance Sheet'!$B$7:$O$1311,'2021 Balance Sheet'!M$2,FALSE),0)</f>
        <v>0</v>
      </c>
      <c r="AL61" s="199">
        <f>IFERROR(VLOOKUP($B61,'2021 Balance Sheet'!$B$7:$O$1311,'2021 Balance Sheet'!N$2,FALSE),0)</f>
        <v>0</v>
      </c>
      <c r="AM61" s="199">
        <f>IFERROR(VLOOKUP($B61,'2021 Balance Sheet'!$B$7:$O$1311,'2021 Balance Sheet'!O$2,FALSE),0)</f>
        <v>0</v>
      </c>
      <c r="AN61" s="109">
        <f t="shared" si="4"/>
        <v>0</v>
      </c>
    </row>
    <row r="62" spans="1:40" ht="15.75" thickBot="1" x14ac:dyDescent="0.3">
      <c r="A62" s="126" t="s">
        <v>2665</v>
      </c>
      <c r="B62" s="153" t="s">
        <v>2666</v>
      </c>
      <c r="C62" s="125" t="s">
        <v>4</v>
      </c>
      <c r="D62" s="139">
        <v>0</v>
      </c>
      <c r="E62" s="139">
        <v>0</v>
      </c>
      <c r="F62" s="139">
        <v>0</v>
      </c>
      <c r="G62" s="139">
        <v>0</v>
      </c>
      <c r="H62" s="139">
        <v>0</v>
      </c>
      <c r="I62" s="139">
        <v>0</v>
      </c>
      <c r="J62" s="139">
        <v>0</v>
      </c>
      <c r="K62" s="139">
        <v>0</v>
      </c>
      <c r="L62" s="139">
        <v>0</v>
      </c>
      <c r="M62" s="139">
        <v>0</v>
      </c>
      <c r="N62" s="139">
        <v>0</v>
      </c>
      <c r="O62" s="139">
        <v>0</v>
      </c>
      <c r="P62" s="199">
        <v>0</v>
      </c>
      <c r="Q62" s="199">
        <v>0</v>
      </c>
      <c r="R62" s="199">
        <v>0</v>
      </c>
      <c r="S62" s="200">
        <v>0</v>
      </c>
      <c r="T62" s="200">
        <v>0</v>
      </c>
      <c r="U62" s="200">
        <v>0</v>
      </c>
      <c r="V62" s="199">
        <v>0</v>
      </c>
      <c r="W62" s="199">
        <v>0</v>
      </c>
      <c r="X62" s="199">
        <v>0</v>
      </c>
      <c r="Y62" s="199">
        <v>0</v>
      </c>
      <c r="Z62" s="199">
        <v>0</v>
      </c>
      <c r="AA62" s="199">
        <v>0</v>
      </c>
      <c r="AB62" s="199">
        <f>IFERROR(VLOOKUP($B62,'2021 Balance Sheet'!$B$7:$O$1311,'2021 Balance Sheet'!D$2,FALSE),0)</f>
        <v>0</v>
      </c>
      <c r="AC62" s="199">
        <f>IFERROR(VLOOKUP($B62,'2021 Balance Sheet'!$B$7:$O$1311,'2021 Balance Sheet'!E$2,FALSE),0)</f>
        <v>0</v>
      </c>
      <c r="AD62" s="199">
        <f>IFERROR(VLOOKUP($B62,'2021 Balance Sheet'!$B$7:$O$1311,'2021 Balance Sheet'!F$2,FALSE),0)</f>
        <v>0</v>
      </c>
      <c r="AE62" s="199">
        <f>IFERROR(VLOOKUP($B62,'2021 Balance Sheet'!$B$7:$O$1311,'2021 Balance Sheet'!G$2,FALSE),0)</f>
        <v>0</v>
      </c>
      <c r="AF62" s="199">
        <f>IFERROR(VLOOKUP($B62,'2021 Balance Sheet'!$B$7:$O$1311,'2021 Balance Sheet'!H$2,FALSE),0)</f>
        <v>0</v>
      </c>
      <c r="AG62" s="199">
        <f>IFERROR(VLOOKUP($B62,'2021 Balance Sheet'!$B$7:$O$1311,'2021 Balance Sheet'!I$2,FALSE),0)</f>
        <v>0</v>
      </c>
      <c r="AH62" s="199">
        <f>IFERROR(VLOOKUP($B62,'2021 Balance Sheet'!$B$7:$O$1311,'2021 Balance Sheet'!J$2,FALSE),0)</f>
        <v>0</v>
      </c>
      <c r="AI62" s="199">
        <f>IFERROR(VLOOKUP($B62,'2021 Balance Sheet'!$B$7:$O$1311,'2021 Balance Sheet'!K$2,FALSE),0)</f>
        <v>0</v>
      </c>
      <c r="AJ62" s="199">
        <f>IFERROR(VLOOKUP($B62,'2021 Balance Sheet'!$B$7:$O$1311,'2021 Balance Sheet'!L$2,FALSE),0)</f>
        <v>0</v>
      </c>
      <c r="AK62" s="199">
        <f>IFERROR(VLOOKUP($B62,'2021 Balance Sheet'!$B$7:$O$1311,'2021 Balance Sheet'!M$2,FALSE),0)</f>
        <v>0</v>
      </c>
      <c r="AL62" s="199">
        <f>IFERROR(VLOOKUP($B62,'2021 Balance Sheet'!$B$7:$O$1311,'2021 Balance Sheet'!N$2,FALSE),0)</f>
        <v>0</v>
      </c>
      <c r="AM62" s="199">
        <f>IFERROR(VLOOKUP($B62,'2021 Balance Sheet'!$B$7:$O$1311,'2021 Balance Sheet'!O$2,FALSE),0)</f>
        <v>0</v>
      </c>
      <c r="AN62" s="109">
        <f t="shared" si="4"/>
        <v>0</v>
      </c>
    </row>
    <row r="63" spans="1:40" ht="15.75" thickBot="1" x14ac:dyDescent="0.3">
      <c r="A63" s="126" t="s">
        <v>2667</v>
      </c>
      <c r="B63" s="153" t="s">
        <v>2668</v>
      </c>
      <c r="C63" s="125" t="s">
        <v>4</v>
      </c>
      <c r="D63" s="140">
        <v>0</v>
      </c>
      <c r="E63" s="140">
        <v>0</v>
      </c>
      <c r="F63" s="140">
        <v>0</v>
      </c>
      <c r="G63" s="140">
        <v>0</v>
      </c>
      <c r="H63" s="140">
        <v>0</v>
      </c>
      <c r="I63" s="140">
        <v>0</v>
      </c>
      <c r="J63" s="140">
        <v>0</v>
      </c>
      <c r="K63" s="140">
        <v>0</v>
      </c>
      <c r="L63" s="140">
        <v>0</v>
      </c>
      <c r="M63" s="140">
        <v>0</v>
      </c>
      <c r="N63" s="140">
        <v>0</v>
      </c>
      <c r="O63" s="140">
        <v>0</v>
      </c>
      <c r="P63" s="200">
        <v>0</v>
      </c>
      <c r="Q63" s="200">
        <v>0</v>
      </c>
      <c r="R63" s="200">
        <v>0</v>
      </c>
      <c r="S63" s="199">
        <v>0</v>
      </c>
      <c r="T63" s="199">
        <v>0</v>
      </c>
      <c r="U63" s="199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199">
        <f>IFERROR(VLOOKUP($B63,'2021 Balance Sheet'!$B$7:$O$1311,'2021 Balance Sheet'!D$2,FALSE),0)</f>
        <v>0</v>
      </c>
      <c r="AC63" s="199">
        <f>IFERROR(VLOOKUP($B63,'2021 Balance Sheet'!$B$7:$O$1311,'2021 Balance Sheet'!E$2,FALSE),0)</f>
        <v>0</v>
      </c>
      <c r="AD63" s="199">
        <f>IFERROR(VLOOKUP($B63,'2021 Balance Sheet'!$B$7:$O$1311,'2021 Balance Sheet'!F$2,FALSE),0)</f>
        <v>0</v>
      </c>
      <c r="AE63" s="199">
        <f>IFERROR(VLOOKUP($B63,'2021 Balance Sheet'!$B$7:$O$1311,'2021 Balance Sheet'!G$2,FALSE),0)</f>
        <v>0</v>
      </c>
      <c r="AF63" s="199">
        <f>IFERROR(VLOOKUP($B63,'2021 Balance Sheet'!$B$7:$O$1311,'2021 Balance Sheet'!H$2,FALSE),0)</f>
        <v>0</v>
      </c>
      <c r="AG63" s="199">
        <f>IFERROR(VLOOKUP($B63,'2021 Balance Sheet'!$B$7:$O$1311,'2021 Balance Sheet'!I$2,FALSE),0)</f>
        <v>0</v>
      </c>
      <c r="AH63" s="199">
        <f>IFERROR(VLOOKUP($B63,'2021 Balance Sheet'!$B$7:$O$1311,'2021 Balance Sheet'!J$2,FALSE),0)</f>
        <v>0</v>
      </c>
      <c r="AI63" s="199">
        <f>IFERROR(VLOOKUP($B63,'2021 Balance Sheet'!$B$7:$O$1311,'2021 Balance Sheet'!K$2,FALSE),0)</f>
        <v>0</v>
      </c>
      <c r="AJ63" s="199">
        <f>IFERROR(VLOOKUP($B63,'2021 Balance Sheet'!$B$7:$O$1311,'2021 Balance Sheet'!L$2,FALSE),0)</f>
        <v>0</v>
      </c>
      <c r="AK63" s="199">
        <f>IFERROR(VLOOKUP($B63,'2021 Balance Sheet'!$B$7:$O$1311,'2021 Balance Sheet'!M$2,FALSE),0)</f>
        <v>0</v>
      </c>
      <c r="AL63" s="199">
        <f>IFERROR(VLOOKUP($B63,'2021 Balance Sheet'!$B$7:$O$1311,'2021 Balance Sheet'!N$2,FALSE),0)</f>
        <v>0</v>
      </c>
      <c r="AM63" s="199">
        <f>IFERROR(VLOOKUP($B63,'2021 Balance Sheet'!$B$7:$O$1311,'2021 Balance Sheet'!O$2,FALSE),0)</f>
        <v>0</v>
      </c>
      <c r="AN63" s="109">
        <f t="shared" si="4"/>
        <v>0</v>
      </c>
    </row>
    <row r="64" spans="1:40" ht="15.75" thickBot="1" x14ac:dyDescent="0.3">
      <c r="A64" s="126" t="s">
        <v>2669</v>
      </c>
      <c r="B64" s="153" t="s">
        <v>2670</v>
      </c>
      <c r="C64" s="125" t="s">
        <v>4</v>
      </c>
      <c r="D64" s="139">
        <v>0</v>
      </c>
      <c r="E64" s="139">
        <v>0</v>
      </c>
      <c r="F64" s="139">
        <v>0</v>
      </c>
      <c r="G64" s="139">
        <v>0</v>
      </c>
      <c r="H64" s="139">
        <v>0</v>
      </c>
      <c r="I64" s="139">
        <v>0</v>
      </c>
      <c r="J64" s="139">
        <v>0</v>
      </c>
      <c r="K64" s="139">
        <v>0</v>
      </c>
      <c r="L64" s="139">
        <v>0</v>
      </c>
      <c r="M64" s="139">
        <v>0</v>
      </c>
      <c r="N64" s="139">
        <v>0</v>
      </c>
      <c r="O64" s="139">
        <v>0</v>
      </c>
      <c r="P64" s="199">
        <v>0</v>
      </c>
      <c r="Q64" s="199">
        <v>0</v>
      </c>
      <c r="R64" s="199">
        <v>0</v>
      </c>
      <c r="S64" s="200">
        <v>0</v>
      </c>
      <c r="T64" s="200">
        <v>0</v>
      </c>
      <c r="U64" s="200">
        <v>0</v>
      </c>
      <c r="V64" s="199">
        <v>0</v>
      </c>
      <c r="W64" s="199">
        <v>0</v>
      </c>
      <c r="X64" s="199">
        <v>0</v>
      </c>
      <c r="Y64" s="199">
        <v>0</v>
      </c>
      <c r="Z64" s="199">
        <v>0</v>
      </c>
      <c r="AA64" s="199">
        <v>0</v>
      </c>
      <c r="AB64" s="199">
        <f>IFERROR(VLOOKUP($B64,'2021 Balance Sheet'!$B$7:$O$1311,'2021 Balance Sheet'!D$2,FALSE),0)</f>
        <v>0</v>
      </c>
      <c r="AC64" s="199">
        <f>IFERROR(VLOOKUP($B64,'2021 Balance Sheet'!$B$7:$O$1311,'2021 Balance Sheet'!E$2,FALSE),0)</f>
        <v>0</v>
      </c>
      <c r="AD64" s="199">
        <f>IFERROR(VLOOKUP($B64,'2021 Balance Sheet'!$B$7:$O$1311,'2021 Balance Sheet'!F$2,FALSE),0)</f>
        <v>0</v>
      </c>
      <c r="AE64" s="199">
        <f>IFERROR(VLOOKUP($B64,'2021 Balance Sheet'!$B$7:$O$1311,'2021 Balance Sheet'!G$2,FALSE),0)</f>
        <v>0</v>
      </c>
      <c r="AF64" s="199">
        <f>IFERROR(VLOOKUP($B64,'2021 Balance Sheet'!$B$7:$O$1311,'2021 Balance Sheet'!H$2,FALSE),0)</f>
        <v>0</v>
      </c>
      <c r="AG64" s="199">
        <f>IFERROR(VLOOKUP($B64,'2021 Balance Sheet'!$B$7:$O$1311,'2021 Balance Sheet'!I$2,FALSE),0)</f>
        <v>0</v>
      </c>
      <c r="AH64" s="199">
        <f>IFERROR(VLOOKUP($B64,'2021 Balance Sheet'!$B$7:$O$1311,'2021 Balance Sheet'!J$2,FALSE),0)</f>
        <v>0</v>
      </c>
      <c r="AI64" s="199">
        <f>IFERROR(VLOOKUP($B64,'2021 Balance Sheet'!$B$7:$O$1311,'2021 Balance Sheet'!K$2,FALSE),0)</f>
        <v>0</v>
      </c>
      <c r="AJ64" s="199">
        <f>IFERROR(VLOOKUP($B64,'2021 Balance Sheet'!$B$7:$O$1311,'2021 Balance Sheet'!L$2,FALSE),0)</f>
        <v>0</v>
      </c>
      <c r="AK64" s="199">
        <f>IFERROR(VLOOKUP($B64,'2021 Balance Sheet'!$B$7:$O$1311,'2021 Balance Sheet'!M$2,FALSE),0)</f>
        <v>0</v>
      </c>
      <c r="AL64" s="199">
        <f>IFERROR(VLOOKUP($B64,'2021 Balance Sheet'!$B$7:$O$1311,'2021 Balance Sheet'!N$2,FALSE),0)</f>
        <v>0</v>
      </c>
      <c r="AM64" s="199">
        <f>IFERROR(VLOOKUP($B64,'2021 Balance Sheet'!$B$7:$O$1311,'2021 Balance Sheet'!O$2,FALSE),0)</f>
        <v>0</v>
      </c>
      <c r="AN64" s="109">
        <f t="shared" si="4"/>
        <v>0</v>
      </c>
    </row>
    <row r="65" spans="1:40" ht="15.75" thickBot="1" x14ac:dyDescent="0.3">
      <c r="A65" s="126" t="s">
        <v>2671</v>
      </c>
      <c r="B65" s="153" t="s">
        <v>2672</v>
      </c>
      <c r="C65" s="125" t="s">
        <v>4</v>
      </c>
      <c r="D65" s="140">
        <v>0</v>
      </c>
      <c r="E65" s="140">
        <v>0</v>
      </c>
      <c r="F65" s="140">
        <v>0</v>
      </c>
      <c r="G65" s="140">
        <v>0</v>
      </c>
      <c r="H65" s="140">
        <v>0</v>
      </c>
      <c r="I65" s="140">
        <v>0</v>
      </c>
      <c r="J65" s="140">
        <v>0</v>
      </c>
      <c r="K65" s="140">
        <v>0</v>
      </c>
      <c r="L65" s="140">
        <v>0</v>
      </c>
      <c r="M65" s="140">
        <v>0</v>
      </c>
      <c r="N65" s="140">
        <v>0</v>
      </c>
      <c r="O65" s="140">
        <v>0</v>
      </c>
      <c r="P65" s="200">
        <v>0</v>
      </c>
      <c r="Q65" s="200">
        <v>0</v>
      </c>
      <c r="R65" s="200">
        <v>0</v>
      </c>
      <c r="S65" s="199">
        <v>0</v>
      </c>
      <c r="T65" s="199">
        <v>0</v>
      </c>
      <c r="U65" s="199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199">
        <f>IFERROR(VLOOKUP($B65,'2021 Balance Sheet'!$B$7:$O$1311,'2021 Balance Sheet'!D$2,FALSE),0)</f>
        <v>0</v>
      </c>
      <c r="AC65" s="199">
        <f>IFERROR(VLOOKUP($B65,'2021 Balance Sheet'!$B$7:$O$1311,'2021 Balance Sheet'!E$2,FALSE),0)</f>
        <v>0</v>
      </c>
      <c r="AD65" s="199">
        <f>IFERROR(VLOOKUP($B65,'2021 Balance Sheet'!$B$7:$O$1311,'2021 Balance Sheet'!F$2,FALSE),0)</f>
        <v>0</v>
      </c>
      <c r="AE65" s="199">
        <f>IFERROR(VLOOKUP($B65,'2021 Balance Sheet'!$B$7:$O$1311,'2021 Balance Sheet'!G$2,FALSE),0)</f>
        <v>0</v>
      </c>
      <c r="AF65" s="199">
        <f>IFERROR(VLOOKUP($B65,'2021 Balance Sheet'!$B$7:$O$1311,'2021 Balance Sheet'!H$2,FALSE),0)</f>
        <v>0</v>
      </c>
      <c r="AG65" s="199">
        <f>IFERROR(VLOOKUP($B65,'2021 Balance Sheet'!$B$7:$O$1311,'2021 Balance Sheet'!I$2,FALSE),0)</f>
        <v>0</v>
      </c>
      <c r="AH65" s="199">
        <f>IFERROR(VLOOKUP($B65,'2021 Balance Sheet'!$B$7:$O$1311,'2021 Balance Sheet'!J$2,FALSE),0)</f>
        <v>0</v>
      </c>
      <c r="AI65" s="199">
        <f>IFERROR(VLOOKUP($B65,'2021 Balance Sheet'!$B$7:$O$1311,'2021 Balance Sheet'!K$2,FALSE),0)</f>
        <v>0</v>
      </c>
      <c r="AJ65" s="199">
        <f>IFERROR(VLOOKUP($B65,'2021 Balance Sheet'!$B$7:$O$1311,'2021 Balance Sheet'!L$2,FALSE),0)</f>
        <v>0</v>
      </c>
      <c r="AK65" s="199">
        <f>IFERROR(VLOOKUP($B65,'2021 Balance Sheet'!$B$7:$O$1311,'2021 Balance Sheet'!M$2,FALSE),0)</f>
        <v>0</v>
      </c>
      <c r="AL65" s="199">
        <f>IFERROR(VLOOKUP($B65,'2021 Balance Sheet'!$B$7:$O$1311,'2021 Balance Sheet'!N$2,FALSE),0)</f>
        <v>0</v>
      </c>
      <c r="AM65" s="199">
        <f>IFERROR(VLOOKUP($B65,'2021 Balance Sheet'!$B$7:$O$1311,'2021 Balance Sheet'!O$2,FALSE),0)</f>
        <v>0</v>
      </c>
      <c r="AN65" s="109">
        <f t="shared" si="4"/>
        <v>0</v>
      </c>
    </row>
    <row r="66" spans="1:40" ht="15.75" thickBot="1" x14ac:dyDescent="0.3">
      <c r="A66" s="126" t="s">
        <v>3750</v>
      </c>
      <c r="B66" s="153" t="s">
        <v>3751</v>
      </c>
      <c r="C66" s="125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200"/>
      <c r="Q66" s="200"/>
      <c r="R66" s="200"/>
      <c r="S66" s="199"/>
      <c r="T66" s="199"/>
      <c r="U66" s="199"/>
      <c r="V66" s="200"/>
      <c r="W66" s="200"/>
      <c r="X66" s="200"/>
      <c r="Y66" s="200">
        <v>0</v>
      </c>
      <c r="Z66" s="200">
        <v>0</v>
      </c>
      <c r="AA66" s="200">
        <v>0</v>
      </c>
      <c r="AB66" s="199">
        <f>IFERROR(VLOOKUP($B66,'2021 Balance Sheet'!$B$7:$O$1311,'2021 Balance Sheet'!D$2,FALSE),0)</f>
        <v>0</v>
      </c>
      <c r="AC66" s="199">
        <f>IFERROR(VLOOKUP($B66,'2021 Balance Sheet'!$B$7:$O$1311,'2021 Balance Sheet'!E$2,FALSE),0)</f>
        <v>0</v>
      </c>
      <c r="AD66" s="199">
        <f>IFERROR(VLOOKUP($B66,'2021 Balance Sheet'!$B$7:$O$1311,'2021 Balance Sheet'!F$2,FALSE),0)</f>
        <v>0</v>
      </c>
      <c r="AE66" s="199">
        <f>IFERROR(VLOOKUP($B66,'2021 Balance Sheet'!$B$7:$O$1311,'2021 Balance Sheet'!G$2,FALSE),0)</f>
        <v>0</v>
      </c>
      <c r="AF66" s="199">
        <f>IFERROR(VLOOKUP($B66,'2021 Balance Sheet'!$B$7:$O$1311,'2021 Balance Sheet'!H$2,FALSE),0)</f>
        <v>0</v>
      </c>
      <c r="AG66" s="199">
        <f>IFERROR(VLOOKUP($B66,'2021 Balance Sheet'!$B$7:$O$1311,'2021 Balance Sheet'!I$2,FALSE),0)</f>
        <v>0</v>
      </c>
      <c r="AH66" s="199">
        <f>IFERROR(VLOOKUP($B66,'2021 Balance Sheet'!$B$7:$O$1311,'2021 Balance Sheet'!J$2,FALSE),0)</f>
        <v>0</v>
      </c>
      <c r="AI66" s="199">
        <f>IFERROR(VLOOKUP($B66,'2021 Balance Sheet'!$B$7:$O$1311,'2021 Balance Sheet'!K$2,FALSE),0)</f>
        <v>0</v>
      </c>
      <c r="AJ66" s="199">
        <f>IFERROR(VLOOKUP($B66,'2021 Balance Sheet'!$B$7:$O$1311,'2021 Balance Sheet'!L$2,FALSE),0)</f>
        <v>0</v>
      </c>
      <c r="AK66" s="199">
        <f>IFERROR(VLOOKUP($B66,'2021 Balance Sheet'!$B$7:$O$1311,'2021 Balance Sheet'!M$2,FALSE),0)</f>
        <v>0</v>
      </c>
      <c r="AL66" s="199">
        <f>IFERROR(VLOOKUP($B66,'2021 Balance Sheet'!$B$7:$O$1311,'2021 Balance Sheet'!N$2,FALSE),0)</f>
        <v>0</v>
      </c>
      <c r="AM66" s="199">
        <f>IFERROR(VLOOKUP($B66,'2021 Balance Sheet'!$B$7:$O$1311,'2021 Balance Sheet'!O$2,FALSE),0)</f>
        <v>0</v>
      </c>
      <c r="AN66" s="109">
        <f t="shared" si="4"/>
        <v>0</v>
      </c>
    </row>
    <row r="67" spans="1:40" ht="15.75" thickBot="1" x14ac:dyDescent="0.3">
      <c r="A67" s="126" t="s">
        <v>2673</v>
      </c>
      <c r="B67" s="153" t="s">
        <v>2674</v>
      </c>
      <c r="C67" s="125" t="s">
        <v>4</v>
      </c>
      <c r="D67" s="139">
        <v>0</v>
      </c>
      <c r="E67" s="139">
        <v>0</v>
      </c>
      <c r="F67" s="139">
        <v>0</v>
      </c>
      <c r="G67" s="139">
        <v>0</v>
      </c>
      <c r="H67" s="139">
        <v>0</v>
      </c>
      <c r="I67" s="139">
        <v>0</v>
      </c>
      <c r="J67" s="139">
        <v>0</v>
      </c>
      <c r="K67" s="139">
        <v>0</v>
      </c>
      <c r="L67" s="139">
        <v>0</v>
      </c>
      <c r="M67" s="139">
        <v>0</v>
      </c>
      <c r="N67" s="139">
        <v>0</v>
      </c>
      <c r="O67" s="139">
        <v>0</v>
      </c>
      <c r="P67" s="199">
        <v>0</v>
      </c>
      <c r="Q67" s="199">
        <v>0</v>
      </c>
      <c r="R67" s="199">
        <v>0</v>
      </c>
      <c r="S67" s="200">
        <v>0</v>
      </c>
      <c r="T67" s="200">
        <v>0</v>
      </c>
      <c r="U67" s="200">
        <v>0</v>
      </c>
      <c r="V67" s="199">
        <v>0</v>
      </c>
      <c r="W67" s="199">
        <v>0</v>
      </c>
      <c r="X67" s="199">
        <v>0</v>
      </c>
      <c r="Y67" s="199">
        <v>0</v>
      </c>
      <c r="Z67" s="199">
        <v>0</v>
      </c>
      <c r="AA67" s="199">
        <v>0</v>
      </c>
      <c r="AB67" s="199">
        <f>IFERROR(VLOOKUP($B67,'2021 Balance Sheet'!$B$7:$O$1311,'2021 Balance Sheet'!D$2,FALSE),0)</f>
        <v>0</v>
      </c>
      <c r="AC67" s="199">
        <f>IFERROR(VLOOKUP($B67,'2021 Balance Sheet'!$B$7:$O$1311,'2021 Balance Sheet'!E$2,FALSE),0)</f>
        <v>0</v>
      </c>
      <c r="AD67" s="199">
        <f>IFERROR(VLOOKUP($B67,'2021 Balance Sheet'!$B$7:$O$1311,'2021 Balance Sheet'!F$2,FALSE),0)</f>
        <v>0</v>
      </c>
      <c r="AE67" s="199">
        <f>IFERROR(VLOOKUP($B67,'2021 Balance Sheet'!$B$7:$O$1311,'2021 Balance Sheet'!G$2,FALSE),0)</f>
        <v>0</v>
      </c>
      <c r="AF67" s="199">
        <f>IFERROR(VLOOKUP($B67,'2021 Balance Sheet'!$B$7:$O$1311,'2021 Balance Sheet'!H$2,FALSE),0)</f>
        <v>0</v>
      </c>
      <c r="AG67" s="199">
        <f>IFERROR(VLOOKUP($B67,'2021 Balance Sheet'!$B$7:$O$1311,'2021 Balance Sheet'!I$2,FALSE),0)</f>
        <v>0</v>
      </c>
      <c r="AH67" s="199">
        <f>IFERROR(VLOOKUP($B67,'2021 Balance Sheet'!$B$7:$O$1311,'2021 Balance Sheet'!J$2,FALSE),0)</f>
        <v>0</v>
      </c>
      <c r="AI67" s="199">
        <f>IFERROR(VLOOKUP($B67,'2021 Balance Sheet'!$B$7:$O$1311,'2021 Balance Sheet'!K$2,FALSE),0)</f>
        <v>0</v>
      </c>
      <c r="AJ67" s="199">
        <f>IFERROR(VLOOKUP($B67,'2021 Balance Sheet'!$B$7:$O$1311,'2021 Balance Sheet'!L$2,FALSE),0)</f>
        <v>0</v>
      </c>
      <c r="AK67" s="199">
        <f>IFERROR(VLOOKUP($B67,'2021 Balance Sheet'!$B$7:$O$1311,'2021 Balance Sheet'!M$2,FALSE),0)</f>
        <v>0</v>
      </c>
      <c r="AL67" s="199">
        <f>IFERROR(VLOOKUP($B67,'2021 Balance Sheet'!$B$7:$O$1311,'2021 Balance Sheet'!N$2,FALSE),0)</f>
        <v>0</v>
      </c>
      <c r="AM67" s="199">
        <f>IFERROR(VLOOKUP($B67,'2021 Balance Sheet'!$B$7:$O$1311,'2021 Balance Sheet'!O$2,FALSE),0)</f>
        <v>0</v>
      </c>
      <c r="AN67" s="109">
        <f t="shared" si="4"/>
        <v>0</v>
      </c>
    </row>
    <row r="68" spans="1:40" ht="15.75" thickBot="1" x14ac:dyDescent="0.3">
      <c r="A68" s="126" t="s">
        <v>2675</v>
      </c>
      <c r="B68" s="153" t="s">
        <v>2676</v>
      </c>
      <c r="C68" s="125" t="s">
        <v>4</v>
      </c>
      <c r="D68" s="140">
        <v>0</v>
      </c>
      <c r="E68" s="140">
        <v>0</v>
      </c>
      <c r="F68" s="140">
        <v>0</v>
      </c>
      <c r="G68" s="140">
        <v>0</v>
      </c>
      <c r="H68" s="140">
        <v>0</v>
      </c>
      <c r="I68" s="140">
        <v>0</v>
      </c>
      <c r="J68" s="140">
        <v>0</v>
      </c>
      <c r="K68" s="140">
        <v>0</v>
      </c>
      <c r="L68" s="140">
        <v>0</v>
      </c>
      <c r="M68" s="140">
        <v>0</v>
      </c>
      <c r="N68" s="140">
        <v>0</v>
      </c>
      <c r="O68" s="140">
        <v>0</v>
      </c>
      <c r="P68" s="200">
        <v>0</v>
      </c>
      <c r="Q68" s="200">
        <v>0</v>
      </c>
      <c r="R68" s="200">
        <v>0</v>
      </c>
      <c r="S68" s="199">
        <v>0</v>
      </c>
      <c r="T68" s="199">
        <v>0</v>
      </c>
      <c r="U68" s="199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199">
        <f>IFERROR(VLOOKUP($B68,'2021 Balance Sheet'!$B$7:$O$1311,'2021 Balance Sheet'!D$2,FALSE),0)</f>
        <v>0</v>
      </c>
      <c r="AC68" s="199">
        <f>IFERROR(VLOOKUP($B68,'2021 Balance Sheet'!$B$7:$O$1311,'2021 Balance Sheet'!E$2,FALSE),0)</f>
        <v>0</v>
      </c>
      <c r="AD68" s="199">
        <f>IFERROR(VLOOKUP($B68,'2021 Balance Sheet'!$B$7:$O$1311,'2021 Balance Sheet'!F$2,FALSE),0)</f>
        <v>0</v>
      </c>
      <c r="AE68" s="199">
        <f>IFERROR(VLOOKUP($B68,'2021 Balance Sheet'!$B$7:$O$1311,'2021 Balance Sheet'!G$2,FALSE),0)</f>
        <v>0</v>
      </c>
      <c r="AF68" s="199">
        <f>IFERROR(VLOOKUP($B68,'2021 Balance Sheet'!$B$7:$O$1311,'2021 Balance Sheet'!H$2,FALSE),0)</f>
        <v>0</v>
      </c>
      <c r="AG68" s="199">
        <f>IFERROR(VLOOKUP($B68,'2021 Balance Sheet'!$B$7:$O$1311,'2021 Balance Sheet'!I$2,FALSE),0)</f>
        <v>0</v>
      </c>
      <c r="AH68" s="199">
        <f>IFERROR(VLOOKUP($B68,'2021 Balance Sheet'!$B$7:$O$1311,'2021 Balance Sheet'!J$2,FALSE),0)</f>
        <v>0</v>
      </c>
      <c r="AI68" s="199">
        <f>IFERROR(VLOOKUP($B68,'2021 Balance Sheet'!$B$7:$O$1311,'2021 Balance Sheet'!K$2,FALSE),0)</f>
        <v>0</v>
      </c>
      <c r="AJ68" s="199">
        <f>IFERROR(VLOOKUP($B68,'2021 Balance Sheet'!$B$7:$O$1311,'2021 Balance Sheet'!L$2,FALSE),0)</f>
        <v>0</v>
      </c>
      <c r="AK68" s="199">
        <f>IFERROR(VLOOKUP($B68,'2021 Balance Sheet'!$B$7:$O$1311,'2021 Balance Sheet'!M$2,FALSE),0)</f>
        <v>0</v>
      </c>
      <c r="AL68" s="199">
        <f>IFERROR(VLOOKUP($B68,'2021 Balance Sheet'!$B$7:$O$1311,'2021 Balance Sheet'!N$2,FALSE),0)</f>
        <v>0</v>
      </c>
      <c r="AM68" s="199">
        <f>IFERROR(VLOOKUP($B68,'2021 Balance Sheet'!$B$7:$O$1311,'2021 Balance Sheet'!O$2,FALSE),0)</f>
        <v>0</v>
      </c>
      <c r="AN68" s="109">
        <f t="shared" si="4"/>
        <v>0</v>
      </c>
    </row>
    <row r="69" spans="1:40" ht="15.75" thickBot="1" x14ac:dyDescent="0.3">
      <c r="A69" s="126" t="s">
        <v>2677</v>
      </c>
      <c r="B69" s="153" t="s">
        <v>2678</v>
      </c>
      <c r="C69" s="125" t="s">
        <v>4</v>
      </c>
      <c r="D69" s="139">
        <v>202.99</v>
      </c>
      <c r="E69" s="139">
        <v>202.99</v>
      </c>
      <c r="F69" s="139">
        <v>2711.52</v>
      </c>
      <c r="G69" s="139">
        <v>202.99</v>
      </c>
      <c r="H69" s="139">
        <v>280.99</v>
      </c>
      <c r="I69" s="139">
        <v>199.99</v>
      </c>
      <c r="J69" s="139">
        <v>328.99</v>
      </c>
      <c r="K69" s="139">
        <v>6370.99</v>
      </c>
      <c r="L69" s="139">
        <v>-177.55</v>
      </c>
      <c r="M69" s="139">
        <v>-6129.55</v>
      </c>
      <c r="N69" s="139">
        <v>-7663.3</v>
      </c>
      <c r="O69" s="139">
        <v>199.99</v>
      </c>
      <c r="P69" s="199">
        <v>15</v>
      </c>
      <c r="Q69" s="199">
        <v>23.99</v>
      </c>
      <c r="R69" s="199">
        <v>9085.9699999999993</v>
      </c>
      <c r="S69" s="200">
        <v>8711.7800000000007</v>
      </c>
      <c r="T69" s="200">
        <v>8711.7800000000007</v>
      </c>
      <c r="U69" s="200">
        <v>8693.7800000000007</v>
      </c>
      <c r="V69" s="199">
        <v>4376.8599999999997</v>
      </c>
      <c r="W69" s="199">
        <v>44.93</v>
      </c>
      <c r="X69" s="199">
        <v>-7.0000000000000007E-2</v>
      </c>
      <c r="Y69" s="199">
        <v>59.93</v>
      </c>
      <c r="Z69" s="199">
        <v>122.93</v>
      </c>
      <c r="AA69" s="199">
        <v>-7.0000000000000007E-2</v>
      </c>
      <c r="AB69" s="199">
        <f>IFERROR(VLOOKUP($B69,'2021 Balance Sheet'!$B$7:$O$1311,'2021 Balance Sheet'!D$2,FALSE),0)</f>
        <v>41.93</v>
      </c>
      <c r="AC69" s="199">
        <f>IFERROR(VLOOKUP($B69,'2021 Balance Sheet'!$B$7:$O$1311,'2021 Balance Sheet'!E$2,FALSE),0)</f>
        <v>-1108.22</v>
      </c>
      <c r="AD69" s="199">
        <f>IFERROR(VLOOKUP($B69,'2021 Balance Sheet'!$B$7:$O$1311,'2021 Balance Sheet'!F$2,FALSE),0)</f>
        <v>1963.43</v>
      </c>
      <c r="AE69" s="199">
        <f>IFERROR(VLOOKUP($B69,'2021 Balance Sheet'!$B$7:$O$1311,'2021 Balance Sheet'!G$2,FALSE),0)</f>
        <v>139.79</v>
      </c>
      <c r="AF69" s="199">
        <f>IFERROR(VLOOKUP($B69,'2021 Balance Sheet'!$B$7:$O$1311,'2021 Balance Sheet'!H$2,FALSE),0)</f>
        <v>280.79000000000002</v>
      </c>
      <c r="AG69" s="199">
        <f>IFERROR(VLOOKUP($B69,'2021 Balance Sheet'!$B$7:$O$1311,'2021 Balance Sheet'!I$2,FALSE),0)</f>
        <v>1383.81</v>
      </c>
      <c r="AH69" s="199">
        <f>IFERROR(VLOOKUP($B69,'2021 Balance Sheet'!$B$7:$O$1311,'2021 Balance Sheet'!J$2,FALSE),0)</f>
        <v>-1171.1600000000001</v>
      </c>
      <c r="AI69" s="199">
        <f>IFERROR(VLOOKUP($B69,'2021 Balance Sheet'!$B$7:$O$1311,'2021 Balance Sheet'!K$2,FALSE),0)</f>
        <v>1369.95</v>
      </c>
      <c r="AJ69" s="199">
        <f>IFERROR(VLOOKUP($B69,'2021 Balance Sheet'!$B$7:$O$1311,'2021 Balance Sheet'!L$2,FALSE),0)</f>
        <v>1243.95</v>
      </c>
      <c r="AK69" s="199">
        <f>IFERROR(VLOOKUP($B69,'2021 Balance Sheet'!$B$7:$O$1311,'2021 Balance Sheet'!M$2,FALSE),0)</f>
        <v>30</v>
      </c>
      <c r="AL69" s="199">
        <f>IFERROR(VLOOKUP($B69,'2021 Balance Sheet'!$B$7:$O$1311,'2021 Balance Sheet'!N$2,FALSE),0)</f>
        <v>30</v>
      </c>
      <c r="AM69" s="199">
        <f>IFERROR(VLOOKUP($B69,'2021 Balance Sheet'!$B$7:$O$1311,'2021 Balance Sheet'!O$2,FALSE),0)</f>
        <v>0</v>
      </c>
      <c r="AN69" s="109">
        <f t="shared" ref="AN69:AN70" si="9">(AM69/2+AA69/2+SUM(AB69:AL69))/12</f>
        <v>350.35291666666666</v>
      </c>
    </row>
    <row r="70" spans="1:40" ht="15.75" thickBot="1" x14ac:dyDescent="0.3">
      <c r="A70" s="126" t="s">
        <v>2679</v>
      </c>
      <c r="B70" s="153" t="s">
        <v>2680</v>
      </c>
      <c r="C70" s="125" t="s">
        <v>4</v>
      </c>
      <c r="D70" s="140">
        <v>0</v>
      </c>
      <c r="E70" s="140">
        <v>0</v>
      </c>
      <c r="F70" s="140">
        <v>0</v>
      </c>
      <c r="G70" s="140">
        <v>0</v>
      </c>
      <c r="H70" s="140">
        <v>0</v>
      </c>
      <c r="I70" s="140">
        <v>0</v>
      </c>
      <c r="J70" s="140">
        <v>0</v>
      </c>
      <c r="K70" s="140">
        <v>0</v>
      </c>
      <c r="L70" s="140">
        <v>0</v>
      </c>
      <c r="M70" s="140">
        <v>0</v>
      </c>
      <c r="N70" s="140">
        <v>0</v>
      </c>
      <c r="O70" s="140">
        <v>0</v>
      </c>
      <c r="P70" s="200">
        <v>0</v>
      </c>
      <c r="Q70" s="200">
        <v>0</v>
      </c>
      <c r="R70" s="200">
        <v>0</v>
      </c>
      <c r="S70" s="199">
        <v>0</v>
      </c>
      <c r="T70" s="199">
        <v>0</v>
      </c>
      <c r="U70" s="199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199">
        <f>IFERROR(VLOOKUP($B70,'2021 Balance Sheet'!$B$7:$O$1311,'2021 Balance Sheet'!D$2,FALSE),0)</f>
        <v>0</v>
      </c>
      <c r="AC70" s="199">
        <f>IFERROR(VLOOKUP($B70,'2021 Balance Sheet'!$B$7:$O$1311,'2021 Balance Sheet'!E$2,FALSE),0)</f>
        <v>0</v>
      </c>
      <c r="AD70" s="199">
        <f>IFERROR(VLOOKUP($B70,'2021 Balance Sheet'!$B$7:$O$1311,'2021 Balance Sheet'!F$2,FALSE),0)</f>
        <v>0</v>
      </c>
      <c r="AE70" s="199">
        <f>IFERROR(VLOOKUP($B70,'2021 Balance Sheet'!$B$7:$O$1311,'2021 Balance Sheet'!G$2,FALSE),0)</f>
        <v>0</v>
      </c>
      <c r="AF70" s="199">
        <f>IFERROR(VLOOKUP($B70,'2021 Balance Sheet'!$B$7:$O$1311,'2021 Balance Sheet'!H$2,FALSE),0)</f>
        <v>0</v>
      </c>
      <c r="AG70" s="199">
        <f>IFERROR(VLOOKUP($B70,'2021 Balance Sheet'!$B$7:$O$1311,'2021 Balance Sheet'!I$2,FALSE),0)</f>
        <v>0</v>
      </c>
      <c r="AH70" s="199">
        <f>IFERROR(VLOOKUP($B70,'2021 Balance Sheet'!$B$7:$O$1311,'2021 Balance Sheet'!J$2,FALSE),0)</f>
        <v>0</v>
      </c>
      <c r="AI70" s="199">
        <f>IFERROR(VLOOKUP($B70,'2021 Balance Sheet'!$B$7:$O$1311,'2021 Balance Sheet'!K$2,FALSE),0)</f>
        <v>0</v>
      </c>
      <c r="AJ70" s="199">
        <f>IFERROR(VLOOKUP($B70,'2021 Balance Sheet'!$B$7:$O$1311,'2021 Balance Sheet'!L$2,FALSE),0)</f>
        <v>0</v>
      </c>
      <c r="AK70" s="199">
        <f>IFERROR(VLOOKUP($B70,'2021 Balance Sheet'!$B$7:$O$1311,'2021 Balance Sheet'!M$2,FALSE),0)</f>
        <v>0</v>
      </c>
      <c r="AL70" s="199">
        <f>IFERROR(VLOOKUP($B70,'2021 Balance Sheet'!$B$7:$O$1311,'2021 Balance Sheet'!N$2,FALSE),0)</f>
        <v>0</v>
      </c>
      <c r="AM70" s="199">
        <f>IFERROR(VLOOKUP($B70,'2021 Balance Sheet'!$B$7:$O$1311,'2021 Balance Sheet'!O$2,FALSE),0)</f>
        <v>0</v>
      </c>
      <c r="AN70" s="109">
        <f t="shared" si="9"/>
        <v>0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676"/>
  <sheetViews>
    <sheetView topLeftCell="A257" workbookViewId="0">
      <selection activeCell="B285" sqref="B285"/>
    </sheetView>
  </sheetViews>
  <sheetFormatPr defaultColWidth="9.140625" defaultRowHeight="15" x14ac:dyDescent="0.25"/>
  <cols>
    <col min="1" max="1" width="13.7109375" style="12" bestFit="1" customWidth="1"/>
    <col min="2" max="2" width="38.140625" style="108" customWidth="1"/>
    <col min="3" max="3" width="9.42578125" style="209" customWidth="1"/>
    <col min="4" max="4" width="13.5703125" style="209" customWidth="1"/>
    <col min="5" max="5" width="4.85546875" style="39" customWidth="1"/>
    <col min="6" max="6" width="33" style="12" bestFit="1" customWidth="1"/>
    <col min="7" max="7" width="6.7109375" style="12" customWidth="1"/>
    <col min="8" max="8" width="4.140625" style="12" customWidth="1"/>
    <col min="9" max="9" width="33.42578125" style="12" bestFit="1" customWidth="1"/>
    <col min="10" max="16384" width="9.140625" style="12"/>
  </cols>
  <sheetData>
    <row r="1" spans="1:11" ht="18.75" x14ac:dyDescent="0.3">
      <c r="A1" s="184" t="s">
        <v>2809</v>
      </c>
      <c r="B1" s="173"/>
      <c r="C1" s="217"/>
      <c r="D1" s="38"/>
      <c r="E1" s="322">
        <v>1</v>
      </c>
      <c r="F1" s="323" t="s">
        <v>3972</v>
      </c>
      <c r="G1" s="324"/>
      <c r="H1" s="325"/>
      <c r="I1" s="325"/>
    </row>
    <row r="2" spans="1:11" ht="18.75" x14ac:dyDescent="0.3">
      <c r="A2" s="232" t="s">
        <v>3922</v>
      </c>
      <c r="B2" s="174"/>
      <c r="C2" s="218"/>
      <c r="D2" s="38"/>
      <c r="E2" s="322">
        <v>2</v>
      </c>
      <c r="F2" s="323" t="s">
        <v>3973</v>
      </c>
      <c r="G2" s="324"/>
      <c r="H2" s="325" t="s">
        <v>3976</v>
      </c>
      <c r="I2" s="325" t="s">
        <v>3986</v>
      </c>
    </row>
    <row r="3" spans="1:11" x14ac:dyDescent="0.25">
      <c r="A3" s="167"/>
      <c r="B3" s="174"/>
      <c r="C3" s="218"/>
      <c r="D3" s="38"/>
      <c r="E3" s="322">
        <v>3</v>
      </c>
      <c r="F3" s="323" t="s">
        <v>3974</v>
      </c>
      <c r="G3" s="324"/>
      <c r="H3" s="325" t="s">
        <v>3977</v>
      </c>
      <c r="I3" s="325" t="s">
        <v>3987</v>
      </c>
    </row>
    <row r="4" spans="1:11" x14ac:dyDescent="0.25">
      <c r="A4" s="167"/>
      <c r="B4" s="174"/>
      <c r="C4" s="218"/>
      <c r="D4" s="38"/>
      <c r="E4" s="322">
        <v>4</v>
      </c>
      <c r="F4" s="323" t="s">
        <v>3989</v>
      </c>
      <c r="G4" s="324"/>
      <c r="H4" s="325" t="s">
        <v>3978</v>
      </c>
      <c r="I4" s="325" t="s">
        <v>3988</v>
      </c>
    </row>
    <row r="5" spans="1:11" x14ac:dyDescent="0.25">
      <c r="A5" s="167"/>
      <c r="B5" s="174"/>
      <c r="C5" s="218"/>
      <c r="D5" s="38"/>
      <c r="E5" s="322">
        <v>5</v>
      </c>
      <c r="F5" s="323" t="s">
        <v>3990</v>
      </c>
      <c r="G5" s="324"/>
      <c r="H5" s="371" t="s">
        <v>4114</v>
      </c>
      <c r="I5" s="325" t="s">
        <v>4189</v>
      </c>
    </row>
    <row r="6" spans="1:11" x14ac:dyDescent="0.25">
      <c r="A6" s="38">
        <v>1</v>
      </c>
      <c r="B6" s="38">
        <v>2</v>
      </c>
      <c r="C6" s="38">
        <v>3</v>
      </c>
      <c r="D6" s="38">
        <v>4</v>
      </c>
      <c r="E6" s="38"/>
      <c r="F6" s="38"/>
      <c r="G6" s="38"/>
    </row>
    <row r="7" spans="1:11" x14ac:dyDescent="0.25">
      <c r="A7" s="233" t="s">
        <v>2922</v>
      </c>
      <c r="B7" s="233" t="s">
        <v>3908</v>
      </c>
      <c r="C7" s="234" t="s">
        <v>3037</v>
      </c>
      <c r="D7" s="234" t="s">
        <v>3975</v>
      </c>
      <c r="E7" s="206"/>
      <c r="F7" s="167"/>
      <c r="G7" s="167"/>
      <c r="H7" s="373"/>
      <c r="I7" s="374"/>
      <c r="J7" s="374"/>
    </row>
    <row r="8" spans="1:11" x14ac:dyDescent="0.25">
      <c r="A8" s="168" t="s">
        <v>1</v>
      </c>
      <c r="B8" s="212" t="str">
        <f>VLOOKUP(A8,'SAP Data'!$A$7:$B$2062,2,FALSE)</f>
        <v>UTIL PLANT IN SVCE</v>
      </c>
      <c r="C8" s="208"/>
      <c r="D8" s="13" t="s">
        <v>3976</v>
      </c>
      <c r="E8" s="210"/>
      <c r="F8" s="354"/>
      <c r="G8" s="354"/>
      <c r="H8" s="373"/>
      <c r="I8" s="375"/>
      <c r="J8" s="345"/>
    </row>
    <row r="9" spans="1:11" x14ac:dyDescent="0.25">
      <c r="A9" s="436" t="s">
        <v>3982</v>
      </c>
      <c r="B9" s="230" t="s">
        <v>3033</v>
      </c>
      <c r="C9" s="208" t="s">
        <v>3037</v>
      </c>
      <c r="D9" s="13">
        <v>3</v>
      </c>
      <c r="E9" s="210"/>
      <c r="F9" s="354"/>
      <c r="G9" s="354"/>
      <c r="H9" s="373"/>
      <c r="I9" s="375"/>
      <c r="J9" s="345"/>
    </row>
    <row r="10" spans="1:11" x14ac:dyDescent="0.25">
      <c r="A10" s="170" t="s">
        <v>3913</v>
      </c>
      <c r="B10" s="212" t="str">
        <f>VLOOKUP(A10,'SAP Data'!$A$7:$B$2062,2,FALSE)</f>
        <v>CLOUD UTIL PLANT INS</v>
      </c>
      <c r="C10" s="208"/>
      <c r="D10" s="13" t="s">
        <v>3976</v>
      </c>
      <c r="E10" s="210"/>
      <c r="F10" s="367"/>
      <c r="G10" s="354"/>
      <c r="H10" s="373"/>
      <c r="I10" s="375"/>
      <c r="J10" s="345"/>
    </row>
    <row r="11" spans="1:11" s="108" customFormat="1" x14ac:dyDescent="0.25">
      <c r="A11" s="170" t="s">
        <v>4165</v>
      </c>
      <c r="B11" s="212" t="str">
        <f>VLOOKUP(A11,'SAP Data'!$A$7:$B$2062,2,FALSE)</f>
        <v>NWN ONLY N. MIST UTI</v>
      </c>
      <c r="C11" s="208" t="s">
        <v>3037</v>
      </c>
      <c r="D11" s="13">
        <v>3</v>
      </c>
      <c r="E11" s="210"/>
      <c r="F11" s="354"/>
      <c r="G11" s="354"/>
      <c r="H11" s="376"/>
      <c r="I11" s="375"/>
      <c r="J11" s="345"/>
      <c r="K11" s="12"/>
    </row>
    <row r="12" spans="1:11" x14ac:dyDescent="0.25">
      <c r="A12" s="168" t="s">
        <v>2694</v>
      </c>
      <c r="B12" s="212" t="str">
        <f>VLOOKUP(A12,'SAP Data'!$A$7:$B$2062,2,FALSE)</f>
        <v>PLANT RECLASS-LEASE</v>
      </c>
      <c r="C12" s="208"/>
      <c r="D12" s="13">
        <v>4</v>
      </c>
      <c r="E12" s="210"/>
      <c r="F12" s="354"/>
      <c r="G12" s="354"/>
      <c r="H12" s="373"/>
      <c r="I12" s="375"/>
      <c r="J12" s="345"/>
    </row>
    <row r="13" spans="1:11" s="108" customFormat="1" x14ac:dyDescent="0.25">
      <c r="A13" s="168" t="s">
        <v>2884</v>
      </c>
      <c r="B13" s="212" t="str">
        <f>VLOOKUP(A13,'SAP Data'!$A$7:$B$2062,2,FALSE)</f>
        <v>N. MIST GROSS PT OFF</v>
      </c>
      <c r="C13" s="208" t="s">
        <v>3037</v>
      </c>
      <c r="D13" s="13">
        <v>3</v>
      </c>
      <c r="E13" s="210"/>
      <c r="F13" s="354"/>
      <c r="G13" s="354"/>
      <c r="H13" s="376"/>
      <c r="I13" s="375"/>
      <c r="J13" s="345"/>
      <c r="K13" s="12"/>
    </row>
    <row r="14" spans="1:11" x14ac:dyDescent="0.25">
      <c r="A14" s="168" t="s">
        <v>2814</v>
      </c>
      <c r="B14" s="212" t="str">
        <f>VLOOKUP(A14,'SAP Data'!$A$7:$B$2062,2,FALSE)</f>
        <v>ROU UTIL LEASE ASSET</v>
      </c>
      <c r="C14" s="208"/>
      <c r="D14" s="13">
        <v>2</v>
      </c>
      <c r="E14" s="210"/>
      <c r="F14" s="354"/>
      <c r="G14" s="354"/>
      <c r="H14" s="373"/>
      <c r="I14" s="375"/>
      <c r="J14" s="345"/>
    </row>
    <row r="15" spans="1:11" x14ac:dyDescent="0.25">
      <c r="A15" s="170" t="s">
        <v>2810</v>
      </c>
      <c r="B15" s="212" t="str">
        <f>VLOOKUP(A15,'SAP Data'!$A$7:$B$2062,2,FALSE)</f>
        <v>FIN UTIL LEAS ASSET</v>
      </c>
      <c r="C15" s="208"/>
      <c r="D15" s="13">
        <v>2</v>
      </c>
      <c r="E15" s="210"/>
      <c r="F15" s="354"/>
      <c r="G15" s="354"/>
      <c r="H15" s="373"/>
      <c r="I15" s="375"/>
      <c r="J15" s="345"/>
    </row>
    <row r="16" spans="1:11" x14ac:dyDescent="0.25">
      <c r="A16" s="170" t="s">
        <v>3909</v>
      </c>
      <c r="B16" s="212" t="str">
        <f>VLOOKUP(A16,'SAP Data'!$A$7:$B$2062,2,FALSE)</f>
        <v>ROU UTIL LS ASS-250</v>
      </c>
      <c r="C16" s="208"/>
      <c r="D16" s="13">
        <v>2</v>
      </c>
      <c r="E16" s="210"/>
      <c r="F16" s="354"/>
      <c r="G16" s="354"/>
      <c r="H16" s="373"/>
      <c r="I16" s="375"/>
      <c r="J16" s="345"/>
    </row>
    <row r="17" spans="1:11" x14ac:dyDescent="0.25">
      <c r="A17" s="170" t="s">
        <v>4096</v>
      </c>
      <c r="B17" s="212" t="str">
        <f>VLOOKUP(A17,'SAP Data'!$A$7:$B$2062,2,FALSE)</f>
        <v>MANUAL LEASE ASSET</v>
      </c>
      <c r="C17" s="208"/>
      <c r="D17" s="13" t="s">
        <v>3976</v>
      </c>
      <c r="E17" s="210"/>
      <c r="F17" s="354"/>
      <c r="G17" s="354"/>
      <c r="H17" s="373"/>
      <c r="I17" s="375"/>
      <c r="J17" s="345"/>
    </row>
    <row r="18" spans="1:11" x14ac:dyDescent="0.25">
      <c r="A18" s="168" t="s">
        <v>2695</v>
      </c>
      <c r="B18" s="212" t="str">
        <f>VLOOKUP(A18,'SAP Data'!$A$7:$B$2062,2,FALSE)</f>
        <v>UTIL PL IN SVCE CNVS</v>
      </c>
      <c r="C18" s="208"/>
      <c r="D18" s="13" t="s">
        <v>3976</v>
      </c>
      <c r="E18" s="210"/>
      <c r="F18" s="354"/>
      <c r="G18" s="354"/>
      <c r="H18" s="373"/>
      <c r="I18" s="375"/>
      <c r="J18" s="345"/>
    </row>
    <row r="19" spans="1:11" x14ac:dyDescent="0.25">
      <c r="A19" s="168" t="s">
        <v>5</v>
      </c>
      <c r="B19" s="212" t="str">
        <f>VLOOKUP(A19,'SAP Data'!$A$7:$B$2062,2,FALSE)</f>
        <v>PROP HELD/FUT USE</v>
      </c>
      <c r="C19" s="208"/>
      <c r="D19" s="13">
        <v>2</v>
      </c>
      <c r="E19" s="210"/>
      <c r="F19" s="354"/>
      <c r="G19" s="354"/>
      <c r="H19" s="373"/>
      <c r="I19" s="375"/>
      <c r="J19" s="345"/>
    </row>
    <row r="20" spans="1:11" x14ac:dyDescent="0.25">
      <c r="A20" s="168" t="s">
        <v>8</v>
      </c>
      <c r="B20" s="212" t="str">
        <f>VLOOKUP(A20,'SAP Data'!$A$7:$B$2062,2,FALSE)</f>
        <v>COMPL CONST NOT CLAS</v>
      </c>
      <c r="C20" s="208"/>
      <c r="D20" s="13" t="s">
        <v>3976</v>
      </c>
      <c r="E20" s="210"/>
      <c r="F20" s="354"/>
      <c r="G20" s="354"/>
      <c r="H20" s="373"/>
      <c r="I20" s="375"/>
      <c r="J20" s="345"/>
      <c r="K20" s="118"/>
    </row>
    <row r="21" spans="1:11" x14ac:dyDescent="0.25">
      <c r="A21" s="168" t="s">
        <v>2889</v>
      </c>
      <c r="B21" s="212" t="str">
        <f>VLOOKUP(A21,'SAP Data'!$A$7:$B$2062,2,FALSE)</f>
        <v>N. MIST CON COMP NYC</v>
      </c>
      <c r="C21" s="208" t="s">
        <v>3037</v>
      </c>
      <c r="D21" s="13">
        <v>3</v>
      </c>
      <c r="E21" s="210"/>
      <c r="F21" s="354"/>
      <c r="G21" s="354"/>
      <c r="H21" s="373"/>
      <c r="I21" s="375"/>
      <c r="J21" s="345"/>
      <c r="K21" s="118"/>
    </row>
    <row r="22" spans="1:11" x14ac:dyDescent="0.25">
      <c r="A22" s="168" t="s">
        <v>11</v>
      </c>
      <c r="B22" s="212" t="str">
        <f>VLOOKUP(A22,'SAP Data'!$A$7:$B$2062,2,FALSE)</f>
        <v>CONST WORK IN PROGR</v>
      </c>
      <c r="C22" s="208"/>
      <c r="D22" s="13">
        <v>2</v>
      </c>
      <c r="E22" s="210"/>
      <c r="F22" s="354"/>
      <c r="G22" s="354"/>
      <c r="H22" s="373"/>
      <c r="I22" s="375"/>
      <c r="J22" s="345"/>
      <c r="K22" s="118"/>
    </row>
    <row r="23" spans="1:11" x14ac:dyDescent="0.25">
      <c r="A23" s="168" t="s">
        <v>14</v>
      </c>
      <c r="B23" s="212" t="str">
        <f>VLOOKUP(A23,'SAP Data'!$A$7:$B$2062,2,FALSE)</f>
        <v>CONST WORK IN PROGR</v>
      </c>
      <c r="C23" s="208"/>
      <c r="D23" s="13">
        <v>2</v>
      </c>
      <c r="E23" s="210"/>
      <c r="F23" s="354"/>
      <c r="G23" s="354"/>
      <c r="H23" s="373"/>
      <c r="I23" s="375"/>
      <c r="J23" s="345"/>
      <c r="K23" s="118"/>
    </row>
    <row r="24" spans="1:11" x14ac:dyDescent="0.25">
      <c r="A24" s="168" t="s">
        <v>16</v>
      </c>
      <c r="B24" s="212" t="str">
        <f>VLOOKUP(A24,'SAP Data'!$A$7:$B$2062,2,FALSE)</f>
        <v>CWIP - 250 Taylor HQ</v>
      </c>
      <c r="C24" s="208"/>
      <c r="D24" s="13">
        <v>2</v>
      </c>
      <c r="E24" s="210"/>
      <c r="F24" s="354"/>
      <c r="G24" s="354"/>
      <c r="H24" s="373"/>
      <c r="I24" s="375"/>
      <c r="J24" s="345"/>
      <c r="K24" s="118"/>
    </row>
    <row r="25" spans="1:11" x14ac:dyDescent="0.25">
      <c r="A25" s="168" t="s">
        <v>19</v>
      </c>
      <c r="B25" s="212" t="str">
        <f>VLOOKUP(A25,'SAP Data'!$A$7:$B$2062,2,FALSE)</f>
        <v>CWIP UTILITY</v>
      </c>
      <c r="C25" s="208"/>
      <c r="D25" s="13">
        <v>2</v>
      </c>
      <c r="E25" s="210"/>
      <c r="F25" s="354"/>
      <c r="G25" s="354"/>
      <c r="H25" s="373"/>
      <c r="I25" s="375"/>
      <c r="J25" s="345"/>
      <c r="K25" s="118"/>
    </row>
    <row r="26" spans="1:11" x14ac:dyDescent="0.25">
      <c r="A26" s="168" t="s">
        <v>44</v>
      </c>
      <c r="B26" s="212" t="str">
        <f>VLOOKUP(A26,'SAP Data'!$A$7:$B$2062,2,FALSE)</f>
        <v>RWIP-REMOVAL-B CHARG</v>
      </c>
      <c r="C26" s="208"/>
      <c r="D26" s="13" t="s">
        <v>3977</v>
      </c>
      <c r="E26" s="210"/>
      <c r="F26" s="354"/>
      <c r="G26" s="354"/>
      <c r="H26" s="373"/>
      <c r="I26" s="375"/>
      <c r="J26" s="345"/>
      <c r="K26" s="118"/>
    </row>
    <row r="27" spans="1:11" x14ac:dyDescent="0.25">
      <c r="A27" s="168" t="s">
        <v>47</v>
      </c>
      <c r="B27" s="212" t="str">
        <f>VLOOKUP(A27,'SAP Data'!$A$7:$B$2062,2,FALSE)</f>
        <v>SWIP-SALV UTILITY PL</v>
      </c>
      <c r="C27" s="208"/>
      <c r="D27" s="13" t="s">
        <v>3977</v>
      </c>
      <c r="E27" s="210"/>
      <c r="F27" s="354"/>
      <c r="G27" s="354"/>
      <c r="H27" s="373"/>
      <c r="I27" s="375"/>
      <c r="J27" s="345"/>
      <c r="K27" s="118"/>
    </row>
    <row r="28" spans="1:11" x14ac:dyDescent="0.25">
      <c r="A28" s="168" t="s">
        <v>50</v>
      </c>
      <c r="B28" s="212" t="str">
        <f>VLOOKUP(A28,'SAP Data'!$A$7:$B$2062,2,FALSE)</f>
        <v>SWIP-SALV TRANSP C C</v>
      </c>
      <c r="C28" s="208"/>
      <c r="D28" s="13" t="s">
        <v>3977</v>
      </c>
      <c r="E28" s="210"/>
      <c r="F28" s="354"/>
      <c r="G28" s="354"/>
      <c r="H28" s="373"/>
      <c r="I28" s="375"/>
      <c r="J28" s="345"/>
    </row>
    <row r="29" spans="1:11" x14ac:dyDescent="0.25">
      <c r="A29" s="168" t="s">
        <v>53</v>
      </c>
      <c r="B29" s="212" t="str">
        <f>VLOOKUP(A29,'SAP Data'!$A$7:$B$2062,2,FALSE)</f>
        <v>SWIP-SALV POWER EQUI</v>
      </c>
      <c r="C29" s="208"/>
      <c r="D29" s="13" t="s">
        <v>3977</v>
      </c>
      <c r="E29" s="210"/>
      <c r="F29" s="354"/>
      <c r="G29" s="354"/>
      <c r="H29" s="373"/>
      <c r="I29" s="375"/>
      <c r="J29" s="345"/>
    </row>
    <row r="30" spans="1:11" x14ac:dyDescent="0.25">
      <c r="A30" s="168" t="s">
        <v>2891</v>
      </c>
      <c r="B30" s="212" t="str">
        <f>VLOOKUP(A30,'SAP Data'!$A$7:$B$2062,2,FALSE)</f>
        <v>N. MIST SWIP</v>
      </c>
      <c r="C30" s="208" t="s">
        <v>3037</v>
      </c>
      <c r="D30" s="13">
        <v>3</v>
      </c>
      <c r="E30" s="210"/>
      <c r="F30" s="354"/>
      <c r="G30" s="354"/>
      <c r="H30" s="373"/>
      <c r="I30" s="375"/>
      <c r="J30" s="345"/>
    </row>
    <row r="31" spans="1:11" x14ac:dyDescent="0.25">
      <c r="A31" s="168" t="s">
        <v>2696</v>
      </c>
      <c r="B31" s="212" t="str">
        <f>VLOOKUP(A31,'SAP Data'!$A$7:$B$2062,2,FALSE)</f>
        <v>RESERVE ADJ FOR AMOR</v>
      </c>
      <c r="C31" s="208"/>
      <c r="D31" s="13" t="s">
        <v>3977</v>
      </c>
      <c r="E31" s="210"/>
      <c r="F31" s="354"/>
      <c r="G31" s="354"/>
      <c r="H31" s="373"/>
      <c r="I31" s="375"/>
      <c r="J31" s="345"/>
    </row>
    <row r="32" spans="1:11" x14ac:dyDescent="0.25">
      <c r="A32" s="168" t="s">
        <v>56</v>
      </c>
      <c r="B32" s="212" t="str">
        <f>VLOOKUP(A32,'SAP Data'!$A$7:$B$2062,2,FALSE)</f>
        <v>ACCUM DEPR UT-GAINLO</v>
      </c>
      <c r="C32" s="208"/>
      <c r="D32" s="13" t="s">
        <v>3977</v>
      </c>
      <c r="E32" s="210"/>
      <c r="F32" s="354"/>
      <c r="G32" s="354"/>
      <c r="H32" s="373"/>
      <c r="I32" s="375"/>
      <c r="J32" s="345"/>
    </row>
    <row r="33" spans="1:10" x14ac:dyDescent="0.25">
      <c r="A33" s="168" t="s">
        <v>58</v>
      </c>
      <c r="B33" s="212" t="str">
        <f>VLOOKUP(A33,'SAP Data'!$A$7:$B$2062,2,FALSE)</f>
        <v>DEP PROV-UTIL PLANT</v>
      </c>
      <c r="C33" s="208"/>
      <c r="D33" s="13" t="s">
        <v>3977</v>
      </c>
      <c r="E33" s="210"/>
      <c r="F33" s="354"/>
      <c r="G33" s="354"/>
      <c r="H33" s="373"/>
      <c r="I33" s="375"/>
      <c r="J33" s="345"/>
    </row>
    <row r="34" spans="1:10" x14ac:dyDescent="0.25">
      <c r="A34" s="168" t="s">
        <v>61</v>
      </c>
      <c r="B34" s="212" t="str">
        <f>VLOOKUP(A34,'SAP Data'!$A$7:$B$2062,2,FALSE)</f>
        <v>DEP PROV-TRANS EQUIP</v>
      </c>
      <c r="C34" s="208"/>
      <c r="D34" s="13" t="s">
        <v>3977</v>
      </c>
      <c r="E34" s="210"/>
      <c r="F34" s="354"/>
      <c r="G34" s="354"/>
      <c r="H34" s="373"/>
      <c r="I34" s="375"/>
      <c r="J34" s="345"/>
    </row>
    <row r="35" spans="1:10" x14ac:dyDescent="0.25">
      <c r="A35" s="168" t="s">
        <v>64</v>
      </c>
      <c r="B35" s="212" t="str">
        <f>VLOOKUP(A35,'SAP Data'!$A$7:$B$2062,2,FALSE)</f>
        <v>A/D-TRANS EQUIP PROV</v>
      </c>
      <c r="C35" s="208"/>
      <c r="D35" s="13" t="s">
        <v>3977</v>
      </c>
      <c r="E35" s="210"/>
      <c r="F35" s="354"/>
      <c r="G35" s="354"/>
      <c r="H35" s="373"/>
      <c r="I35" s="375"/>
      <c r="J35" s="345"/>
    </row>
    <row r="36" spans="1:10" x14ac:dyDescent="0.25">
      <c r="A36" s="168" t="s">
        <v>67</v>
      </c>
      <c r="B36" s="212" t="str">
        <f>VLOOKUP(A36,'SAP Data'!$A$7:$B$2062,2,FALSE)</f>
        <v>A/D-POWER EQUIP PROV</v>
      </c>
      <c r="C36" s="208"/>
      <c r="D36" s="13" t="s">
        <v>3977</v>
      </c>
      <c r="E36" s="210"/>
      <c r="F36" s="354"/>
      <c r="G36" s="354"/>
      <c r="H36" s="373"/>
      <c r="I36" s="375"/>
      <c r="J36" s="345"/>
    </row>
    <row r="37" spans="1:10" x14ac:dyDescent="0.25">
      <c r="A37" s="168" t="s">
        <v>70</v>
      </c>
      <c r="B37" s="212" t="str">
        <f>VLOOKUP(A37,'SAP Data'!$A$7:$B$2062,2,FALSE)</f>
        <v>DEP PROV-POWER EQUIP</v>
      </c>
      <c r="C37" s="208"/>
      <c r="D37" s="13" t="s">
        <v>3977</v>
      </c>
      <c r="E37" s="210"/>
      <c r="F37" s="354"/>
      <c r="G37" s="354"/>
      <c r="H37" s="373"/>
      <c r="I37" s="375"/>
      <c r="J37" s="345"/>
    </row>
    <row r="38" spans="1:10" x14ac:dyDescent="0.25">
      <c r="A38" s="168" t="s">
        <v>2892</v>
      </c>
      <c r="B38" s="212" t="str">
        <f>VLOOKUP(A38,'SAP Data'!$A$7:$B$2062,2,FALSE)</f>
        <v>N. MIST UTL PL DEPR</v>
      </c>
      <c r="C38" s="208" t="s">
        <v>3037</v>
      </c>
      <c r="D38" s="13">
        <v>3</v>
      </c>
      <c r="E38" s="210"/>
      <c r="F38" s="354"/>
      <c r="G38" s="354"/>
      <c r="H38" s="373"/>
      <c r="I38" s="375"/>
      <c r="J38" s="345"/>
    </row>
    <row r="39" spans="1:10" x14ac:dyDescent="0.25">
      <c r="A39" s="170" t="s">
        <v>3983</v>
      </c>
      <c r="B39" s="230" t="s">
        <v>3021</v>
      </c>
      <c r="C39" s="208" t="s">
        <v>3037</v>
      </c>
      <c r="D39" s="13">
        <v>3</v>
      </c>
      <c r="E39" s="210"/>
      <c r="F39" s="354"/>
      <c r="G39" s="354"/>
      <c r="H39" s="373"/>
      <c r="I39" s="375"/>
      <c r="J39" s="345"/>
    </row>
    <row r="40" spans="1:10" x14ac:dyDescent="0.25">
      <c r="A40" s="170" t="s">
        <v>3914</v>
      </c>
      <c r="B40" s="212" t="str">
        <f>VLOOKUP(A40,'SAP Data'!$A$7:$B$2062,2,FALSE)</f>
        <v>CLOUD UTL PL DEPR</v>
      </c>
      <c r="C40" s="208"/>
      <c r="D40" s="13" t="s">
        <v>3977</v>
      </c>
      <c r="E40" s="210"/>
      <c r="F40" s="354"/>
      <c r="G40" s="354"/>
      <c r="H40" s="373"/>
      <c r="I40" s="375"/>
      <c r="J40" s="345"/>
    </row>
    <row r="41" spans="1:10" x14ac:dyDescent="0.25">
      <c r="A41" s="168" t="s">
        <v>1271</v>
      </c>
      <c r="B41" s="212" t="str">
        <f>VLOOKUP(A41,'SAP Data'!$A$7:$B$2062,2,FALSE)</f>
        <v>ASSET RETIRE OBLIGTN</v>
      </c>
      <c r="C41" s="208"/>
      <c r="D41" s="13" t="s">
        <v>3977</v>
      </c>
      <c r="E41" s="210"/>
      <c r="F41" s="354"/>
      <c r="G41" s="354"/>
      <c r="H41" s="373"/>
      <c r="I41" s="375"/>
      <c r="J41" s="345"/>
    </row>
    <row r="42" spans="1:10" x14ac:dyDescent="0.25">
      <c r="A42" s="168" t="s">
        <v>1274</v>
      </c>
      <c r="B42" s="212" t="str">
        <f>VLOOKUP(A42,'SAP Data'!$A$7:$B$2062,2,FALSE)</f>
        <v>ASSET RETIREMENT OBL</v>
      </c>
      <c r="C42" s="208"/>
      <c r="D42" s="13" t="s">
        <v>3977</v>
      </c>
      <c r="E42" s="210"/>
      <c r="F42" s="365"/>
      <c r="G42" s="354"/>
      <c r="H42" s="373"/>
      <c r="I42" s="375"/>
      <c r="J42" s="345"/>
    </row>
    <row r="43" spans="1:10" x14ac:dyDescent="0.25">
      <c r="A43" s="168" t="s">
        <v>2906</v>
      </c>
      <c r="B43" s="212" t="str">
        <f>VLOOKUP(A43,'SAP Data'!$A$7:$B$2062,2,FALSE)</f>
        <v>N. MIST ARO</v>
      </c>
      <c r="C43" s="208" t="s">
        <v>3037</v>
      </c>
      <c r="D43" s="13">
        <v>3</v>
      </c>
      <c r="E43" s="210"/>
      <c r="F43" s="365"/>
      <c r="G43" s="354"/>
      <c r="H43" s="373"/>
      <c r="I43" s="375"/>
      <c r="J43" s="345"/>
    </row>
    <row r="44" spans="1:10" x14ac:dyDescent="0.25">
      <c r="A44" s="170" t="s">
        <v>4168</v>
      </c>
      <c r="B44" s="212" t="str">
        <f>VLOOKUP(A44,'SAP Data'!$A$7:$B$2062,2,FALSE)</f>
        <v>NWN ONLY N. MIST DEP</v>
      </c>
      <c r="C44" s="208" t="s">
        <v>3037</v>
      </c>
      <c r="D44" s="13">
        <v>3</v>
      </c>
      <c r="E44" s="210"/>
      <c r="F44" s="354"/>
      <c r="G44" s="354"/>
      <c r="H44" s="373"/>
      <c r="I44" s="375"/>
      <c r="J44" s="345"/>
    </row>
    <row r="45" spans="1:10" x14ac:dyDescent="0.25">
      <c r="A45" s="170" t="s">
        <v>4169</v>
      </c>
      <c r="B45" s="212" t="str">
        <f>VLOOKUP(A45,'SAP Data'!$A$7:$B$2062,2,FALSE)</f>
        <v>NWN ONLY N. MIST GAI</v>
      </c>
      <c r="C45" s="208" t="s">
        <v>3037</v>
      </c>
      <c r="D45" s="13">
        <v>3</v>
      </c>
      <c r="E45" s="210"/>
      <c r="F45" s="354"/>
      <c r="G45" s="354"/>
      <c r="H45" s="373"/>
      <c r="I45" s="375"/>
      <c r="J45" s="345"/>
    </row>
    <row r="46" spans="1:10" x14ac:dyDescent="0.25">
      <c r="A46" s="168" t="s">
        <v>2697</v>
      </c>
      <c r="B46" s="212" t="str">
        <f>VLOOKUP(A46,'SAP Data'!$A$7:$B$2062,2,FALSE)</f>
        <v>PLANT RECLASS-DEPR</v>
      </c>
      <c r="C46" s="208"/>
      <c r="D46" s="13">
        <v>4</v>
      </c>
      <c r="E46" s="210"/>
      <c r="F46" s="354"/>
      <c r="G46" s="354"/>
      <c r="H46" s="373"/>
      <c r="I46" s="375"/>
      <c r="J46" s="345"/>
    </row>
    <row r="47" spans="1:10" x14ac:dyDescent="0.25">
      <c r="A47" s="168" t="s">
        <v>2890</v>
      </c>
      <c r="B47" s="212" t="str">
        <f>VLOOKUP(A47,'SAP Data'!$A$7:$B$2062,2,FALSE)</f>
        <v>N. MIST ACC DEPR OFF</v>
      </c>
      <c r="C47" s="208" t="s">
        <v>3037</v>
      </c>
      <c r="D47" s="13">
        <v>3</v>
      </c>
      <c r="E47" s="210"/>
      <c r="F47" s="354"/>
      <c r="G47" s="354"/>
      <c r="H47" s="373"/>
      <c r="I47" s="375"/>
      <c r="J47" s="345"/>
    </row>
    <row r="48" spans="1:10" x14ac:dyDescent="0.25">
      <c r="A48" s="168" t="s">
        <v>2815</v>
      </c>
      <c r="B48" s="212" t="str">
        <f>VLOOKUP(A48,'SAP Data'!$A$7:$B$2062,2,FALSE)</f>
        <v>ROU UTIL LEAS ACC DE</v>
      </c>
      <c r="C48" s="208"/>
      <c r="D48" s="13">
        <v>2</v>
      </c>
      <c r="E48" s="210"/>
      <c r="F48" s="354"/>
      <c r="G48" s="354"/>
      <c r="H48" s="373"/>
      <c r="I48" s="375"/>
      <c r="J48" s="345"/>
    </row>
    <row r="49" spans="1:10" x14ac:dyDescent="0.25">
      <c r="A49" s="170" t="s">
        <v>2811</v>
      </c>
      <c r="B49" s="212" t="str">
        <f>VLOOKUP(A49,'SAP Data'!$A$7:$B$2062,2,FALSE)</f>
        <v>FIN UTIL LEA ACC DEP</v>
      </c>
      <c r="C49" s="208"/>
      <c r="D49" s="13">
        <v>2</v>
      </c>
      <c r="E49" s="210"/>
      <c r="F49" s="354"/>
      <c r="G49" s="354"/>
      <c r="H49" s="373"/>
      <c r="I49" s="375"/>
      <c r="J49" s="345"/>
    </row>
    <row r="50" spans="1:10" x14ac:dyDescent="0.25">
      <c r="A50" s="170" t="s">
        <v>3910</v>
      </c>
      <c r="B50" s="212" t="str">
        <f>VLOOKUP(A50,'SAP Data'!$A$7:$B$2062,2,FALSE)</f>
        <v>ROU UTIL LEASA/D-250</v>
      </c>
      <c r="C50" s="208"/>
      <c r="D50" s="13">
        <v>2</v>
      </c>
      <c r="E50" s="210"/>
      <c r="F50" s="366"/>
      <c r="G50" s="354"/>
      <c r="H50" s="373"/>
      <c r="I50" s="375"/>
      <c r="J50" s="345"/>
    </row>
    <row r="51" spans="1:10" x14ac:dyDescent="0.25">
      <c r="A51" s="171" t="s">
        <v>2994</v>
      </c>
      <c r="B51" s="212" t="str">
        <f>VLOOKUP(A51,'SAP Data'!$A$7:$B$2062,2,FALSE)</f>
        <v>COST OF REMOVAL</v>
      </c>
      <c r="C51" s="208"/>
      <c r="D51" s="13">
        <v>2</v>
      </c>
      <c r="E51" s="210"/>
      <c r="F51" s="366"/>
      <c r="G51" s="354"/>
      <c r="H51" s="373"/>
      <c r="I51" s="375"/>
      <c r="J51" s="345"/>
    </row>
    <row r="52" spans="1:10" x14ac:dyDescent="0.25">
      <c r="A52" s="171" t="s">
        <v>4166</v>
      </c>
      <c r="B52" s="212" t="str">
        <f>VLOOKUP(A52,'SAP Data'!$A$7:$B$2062,2,FALSE)</f>
        <v>DEP PROV-UTIL OR MET</v>
      </c>
      <c r="C52" s="208" t="s">
        <v>4221</v>
      </c>
      <c r="D52" s="13" t="s">
        <v>3977</v>
      </c>
      <c r="E52" s="210"/>
      <c r="F52" s="354"/>
      <c r="G52" s="354"/>
      <c r="H52" s="373"/>
      <c r="I52" s="375"/>
      <c r="J52" s="345"/>
    </row>
    <row r="53" spans="1:10" x14ac:dyDescent="0.25">
      <c r="A53" s="171" t="s">
        <v>4167</v>
      </c>
      <c r="B53" s="212" t="str">
        <f>VLOOKUP(A53,'SAP Data'!$A$7:$B$2062,2,FALSE)</f>
        <v>DEP PROV-UTIL WA MET</v>
      </c>
      <c r="C53" s="208" t="s">
        <v>4222</v>
      </c>
      <c r="D53" s="13" t="s">
        <v>3977</v>
      </c>
      <c r="E53" s="210"/>
      <c r="F53" s="354"/>
      <c r="G53" s="354"/>
      <c r="H53" s="373"/>
      <c r="I53" s="375"/>
      <c r="J53" s="345"/>
    </row>
    <row r="54" spans="1:10" x14ac:dyDescent="0.25">
      <c r="A54" s="168" t="s">
        <v>22</v>
      </c>
      <c r="B54" s="212" t="str">
        <f>VLOOKUP(A54,'SAP Data'!$A$7:$B$2062,2,FALSE)</f>
        <v>GAS STORED UNDRGRD-B</v>
      </c>
      <c r="C54" s="208"/>
      <c r="D54" s="13" t="s">
        <v>3978</v>
      </c>
      <c r="E54" s="210"/>
      <c r="F54" s="354"/>
      <c r="G54" s="354"/>
      <c r="H54" s="373"/>
      <c r="I54" s="375"/>
      <c r="J54" s="345"/>
    </row>
    <row r="55" spans="1:10" x14ac:dyDescent="0.25">
      <c r="A55" s="168" t="s">
        <v>25</v>
      </c>
      <c r="B55" s="212" t="str">
        <f>VLOOKUP(A55,'SAP Data'!$A$7:$B$2062,2,FALSE)</f>
        <v>GAS STORED UNDRGRD-A</v>
      </c>
      <c r="C55" s="208"/>
      <c r="D55" s="13" t="s">
        <v>3978</v>
      </c>
      <c r="E55" s="210"/>
      <c r="F55" s="354"/>
      <c r="G55" s="354"/>
      <c r="H55" s="373"/>
      <c r="I55" s="375"/>
      <c r="J55" s="345"/>
    </row>
    <row r="56" spans="1:10" x14ac:dyDescent="0.25">
      <c r="A56" s="168" t="s">
        <v>28</v>
      </c>
      <c r="B56" s="212" t="str">
        <f>VLOOKUP(A56,'SAP Data'!$A$7:$B$2062,2,FALSE)</f>
        <v>GAS STORED UNDRGRD-B</v>
      </c>
      <c r="C56" s="208"/>
      <c r="D56" s="13" t="s">
        <v>3978</v>
      </c>
      <c r="E56" s="210"/>
      <c r="F56" s="354"/>
      <c r="G56" s="354"/>
      <c r="H56" s="373"/>
      <c r="I56" s="375"/>
      <c r="J56" s="345"/>
    </row>
    <row r="57" spans="1:10" x14ac:dyDescent="0.25">
      <c r="A57" s="168" t="s">
        <v>30</v>
      </c>
      <c r="B57" s="212" t="str">
        <f>VLOOKUP(A57,'SAP Data'!$A$7:$B$2062,2,FALSE)</f>
        <v>GAS STORED UNDRGRD-A</v>
      </c>
      <c r="C57" s="208"/>
      <c r="D57" s="13">
        <v>3</v>
      </c>
      <c r="E57" s="210"/>
      <c r="F57" s="354"/>
      <c r="G57" s="354"/>
      <c r="H57" s="373"/>
      <c r="I57" s="375"/>
      <c r="J57" s="345"/>
    </row>
    <row r="58" spans="1:10" x14ac:dyDescent="0.25">
      <c r="A58" s="168" t="s">
        <v>32</v>
      </c>
      <c r="B58" s="212" t="str">
        <f>VLOOKUP(A58,'SAP Data'!$A$7:$B$2062,2,FALSE)</f>
        <v>GAS STORED UNDRGRD-R</v>
      </c>
      <c r="C58" s="208"/>
      <c r="D58" s="13" t="s">
        <v>3978</v>
      </c>
      <c r="E58" s="210"/>
      <c r="F58" s="354"/>
      <c r="G58" s="354"/>
      <c r="H58" s="373"/>
      <c r="I58" s="375"/>
      <c r="J58" s="345"/>
    </row>
    <row r="59" spans="1:10" x14ac:dyDescent="0.25">
      <c r="A59" s="168" t="s">
        <v>35</v>
      </c>
      <c r="B59" s="212" t="str">
        <f>VLOOKUP(A59,'SAP Data'!$A$7:$B$2062,2,FALSE)</f>
        <v>GAS STORED UNDRGRD-S</v>
      </c>
      <c r="C59" s="208"/>
      <c r="D59" s="13" t="s">
        <v>3978</v>
      </c>
      <c r="E59" s="210"/>
      <c r="F59" s="354"/>
      <c r="G59" s="354"/>
      <c r="H59" s="373"/>
      <c r="I59" s="375"/>
      <c r="J59" s="345"/>
    </row>
    <row r="60" spans="1:10" x14ac:dyDescent="0.25">
      <c r="A60" s="168" t="s">
        <v>38</v>
      </c>
      <c r="B60" s="212" t="str">
        <f>VLOOKUP(A60,'SAP Data'!$A$7:$B$2062,2,FALSE)</f>
        <v>GAS STORED UNDGRRD-S</v>
      </c>
      <c r="C60" s="208"/>
      <c r="D60" s="13" t="s">
        <v>3978</v>
      </c>
      <c r="E60" s="210"/>
      <c r="F60" s="354"/>
      <c r="G60" s="354"/>
      <c r="H60" s="373"/>
      <c r="I60" s="375"/>
      <c r="J60" s="345"/>
    </row>
    <row r="61" spans="1:10" x14ac:dyDescent="0.25">
      <c r="A61" s="168" t="s">
        <v>41</v>
      </c>
      <c r="B61" s="212" t="str">
        <f>VLOOKUP(A61,'SAP Data'!$A$7:$B$2062,2,FALSE)</f>
        <v>GAS STORED UNDRGRD-N</v>
      </c>
      <c r="C61" s="208"/>
      <c r="D61" s="13" t="s">
        <v>3978</v>
      </c>
      <c r="E61" s="210"/>
      <c r="F61" s="354"/>
      <c r="G61" s="354"/>
      <c r="H61" s="373"/>
      <c r="I61" s="375"/>
      <c r="J61" s="345"/>
    </row>
    <row r="62" spans="1:10" x14ac:dyDescent="0.25">
      <c r="A62" s="168" t="s">
        <v>73</v>
      </c>
      <c r="B62" s="212" t="str">
        <f>VLOOKUP(A62,'SAP Data'!$A$7:$B$2062,2,FALSE)</f>
        <v>NON-UTIL PROP-DOCK</v>
      </c>
      <c r="C62" s="208"/>
      <c r="D62" s="13">
        <v>2</v>
      </c>
      <c r="E62" s="210"/>
      <c r="F62" s="354"/>
      <c r="G62" s="354"/>
      <c r="H62" s="373"/>
      <c r="I62" s="375"/>
      <c r="J62" s="345"/>
    </row>
    <row r="63" spans="1:10" x14ac:dyDescent="0.25">
      <c r="A63" s="168" t="s">
        <v>76</v>
      </c>
      <c r="B63" s="212" t="str">
        <f>VLOOKUP(A63,'SAP Data'!$A$7:$B$2062,2,FALSE)</f>
        <v>NON-UTIL PROP-LAND</v>
      </c>
      <c r="C63" s="208"/>
      <c r="D63" s="13">
        <v>2</v>
      </c>
      <c r="E63" s="210"/>
      <c r="F63" s="354"/>
      <c r="G63" s="354"/>
      <c r="H63" s="373"/>
      <c r="I63" s="375"/>
      <c r="J63" s="345"/>
    </row>
    <row r="64" spans="1:10" x14ac:dyDescent="0.25">
      <c r="A64" s="168" t="s">
        <v>79</v>
      </c>
      <c r="B64" s="212" t="str">
        <f>VLOOKUP(A64,'SAP Data'!$A$7:$B$2062,2,FALSE)</f>
        <v>NON-UTIL PROP-OIL ST</v>
      </c>
      <c r="C64" s="208"/>
      <c r="D64" s="13">
        <v>2</v>
      </c>
      <c r="E64" s="210"/>
      <c r="F64" s="354"/>
      <c r="G64" s="354"/>
      <c r="H64" s="373"/>
      <c r="I64" s="375"/>
      <c r="J64" s="345"/>
    </row>
    <row r="65" spans="1:10" x14ac:dyDescent="0.25">
      <c r="A65" s="168" t="s">
        <v>82</v>
      </c>
      <c r="B65" s="212" t="str">
        <f>VLOOKUP(A65,'SAP Data'!$A$7:$B$2062,2,FALSE)</f>
        <v>NON-UTIL PROP-APPL C</v>
      </c>
      <c r="C65" s="208"/>
      <c r="D65" s="13">
        <v>2</v>
      </c>
      <c r="E65" s="210"/>
      <c r="F65" s="354"/>
      <c r="G65" s="354"/>
      <c r="H65" s="373"/>
      <c r="I65" s="375"/>
      <c r="J65" s="345"/>
    </row>
    <row r="66" spans="1:10" x14ac:dyDescent="0.25">
      <c r="A66" s="168" t="s">
        <v>85</v>
      </c>
      <c r="B66" s="212" t="str">
        <f>VLOOKUP(A66,'SAP Data'!$A$7:$B$2062,2,FALSE)</f>
        <v>NON-UTIL PROP-STORAG</v>
      </c>
      <c r="C66" s="208"/>
      <c r="D66" s="13">
        <v>2</v>
      </c>
      <c r="E66" s="210"/>
      <c r="F66" s="354"/>
      <c r="G66" s="354"/>
      <c r="H66" s="373"/>
      <c r="I66" s="375"/>
      <c r="J66" s="345"/>
    </row>
    <row r="67" spans="1:10" x14ac:dyDescent="0.25">
      <c r="A67" s="168" t="s">
        <v>88</v>
      </c>
      <c r="B67" s="212" t="str">
        <f>VLOOKUP(A67,'SAP Data'!$A$7:$B$2062,2,FALSE)</f>
        <v>NON-UTIL PROP-GARDEN</v>
      </c>
      <c r="C67" s="208"/>
      <c r="D67" s="13">
        <v>2</v>
      </c>
      <c r="E67" s="210"/>
      <c r="F67" s="354"/>
      <c r="G67" s="354"/>
      <c r="H67" s="373"/>
      <c r="I67" s="375"/>
      <c r="J67" s="345"/>
    </row>
    <row r="68" spans="1:10" x14ac:dyDescent="0.25">
      <c r="A68" s="168" t="s">
        <v>91</v>
      </c>
      <c r="B68" s="212" t="str">
        <f>VLOOKUP(A68,'SAP Data'!$A$7:$B$2062,2,FALSE)</f>
        <v>NON-UTIL PROP-MISC</v>
      </c>
      <c r="C68" s="208"/>
      <c r="D68" s="13">
        <v>2</v>
      </c>
      <c r="E68" s="210"/>
      <c r="F68" s="354"/>
      <c r="G68" s="354"/>
      <c r="H68" s="373"/>
      <c r="I68" s="375"/>
      <c r="J68" s="345"/>
    </row>
    <row r="69" spans="1:10" x14ac:dyDescent="0.25">
      <c r="A69" s="168" t="s">
        <v>94</v>
      </c>
      <c r="B69" s="212" t="str">
        <f>VLOOKUP(A69,'SAP Data'!$A$7:$B$2062,2,FALSE)</f>
        <v>CONST WORK IN PROGRE</v>
      </c>
      <c r="C69" s="208"/>
      <c r="D69" s="13">
        <v>2</v>
      </c>
      <c r="E69" s="210"/>
      <c r="F69" s="354"/>
      <c r="G69" s="354"/>
      <c r="H69" s="373"/>
      <c r="I69" s="375"/>
      <c r="J69" s="345"/>
    </row>
    <row r="70" spans="1:10" x14ac:dyDescent="0.25">
      <c r="A70" s="168" t="s">
        <v>97</v>
      </c>
      <c r="B70" s="212" t="str">
        <f>VLOOKUP(A70,'SAP Data'!$A$7:$B$2062,2,FALSE)</f>
        <v>GAS STD UNGRD-ST HEL</v>
      </c>
      <c r="C70" s="208"/>
      <c r="D70" s="13">
        <v>2</v>
      </c>
      <c r="E70" s="210"/>
      <c r="F70" s="354"/>
      <c r="G70" s="354"/>
      <c r="H70" s="373"/>
      <c r="I70" s="375"/>
      <c r="J70" s="345"/>
    </row>
    <row r="71" spans="1:10" x14ac:dyDescent="0.25">
      <c r="A71" s="168" t="s">
        <v>100</v>
      </c>
      <c r="B71" s="212" t="str">
        <f>VLOOKUP(A71,'SAP Data'!$A$7:$B$2062,2,FALSE)</f>
        <v>600 COMP OVRHL-COST</v>
      </c>
      <c r="C71" s="208"/>
      <c r="D71" s="13">
        <v>2</v>
      </c>
      <c r="E71" s="210"/>
      <c r="F71" s="354"/>
      <c r="G71" s="354"/>
      <c r="H71" s="373"/>
      <c r="I71" s="375"/>
      <c r="J71" s="345"/>
    </row>
    <row r="72" spans="1:10" x14ac:dyDescent="0.25">
      <c r="A72" s="168" t="s">
        <v>103</v>
      </c>
      <c r="B72" s="212" t="str">
        <f>VLOOKUP(A72,'SAP Data'!$A$7:$B$2062,2,FALSE)</f>
        <v>600 Comp Maint-Costs</v>
      </c>
      <c r="C72" s="208"/>
      <c r="D72" s="13">
        <v>2</v>
      </c>
      <c r="E72" s="210"/>
      <c r="F72" s="354"/>
      <c r="G72" s="354"/>
      <c r="H72" s="373"/>
      <c r="I72" s="375"/>
      <c r="J72" s="345"/>
    </row>
    <row r="73" spans="1:10" x14ac:dyDescent="0.25">
      <c r="A73" s="168" t="s">
        <v>2698</v>
      </c>
      <c r="B73" s="212" t="str">
        <f>VLOOKUP(A73,'SAP Data'!$A$7:$B$2062,2,FALSE)</f>
        <v>600 Comp Maint-Amort</v>
      </c>
      <c r="C73" s="208"/>
      <c r="D73" s="13">
        <v>2</v>
      </c>
      <c r="E73" s="210"/>
      <c r="F73" s="354"/>
      <c r="G73" s="354"/>
      <c r="H73" s="373"/>
      <c r="I73" s="375"/>
      <c r="J73" s="345"/>
    </row>
    <row r="74" spans="1:10" x14ac:dyDescent="0.25">
      <c r="A74" s="168" t="s">
        <v>106</v>
      </c>
      <c r="B74" s="212" t="str">
        <f>VLOOKUP(A74,'SAP Data'!$A$7:$B$2062,2,FALSE)</f>
        <v>CWIP NON UTILITY</v>
      </c>
      <c r="C74" s="208"/>
      <c r="D74" s="13">
        <v>2</v>
      </c>
      <c r="E74" s="210"/>
      <c r="F74" s="354"/>
      <c r="G74" s="354"/>
      <c r="H74" s="373"/>
      <c r="I74" s="375"/>
      <c r="J74" s="345"/>
    </row>
    <row r="75" spans="1:10" x14ac:dyDescent="0.25">
      <c r="A75" s="168" t="s">
        <v>109</v>
      </c>
      <c r="B75" s="212" t="str">
        <f>VLOOKUP(A75,'SAP Data'!$A$7:$B$2062,2,FALSE)</f>
        <v>SWIP-SALV NON UTILIT</v>
      </c>
      <c r="C75" s="208"/>
      <c r="D75" s="13">
        <v>2</v>
      </c>
      <c r="E75" s="210"/>
      <c r="F75" s="354"/>
      <c r="G75" s="354"/>
      <c r="H75" s="373"/>
      <c r="I75" s="375"/>
      <c r="J75" s="345"/>
    </row>
    <row r="76" spans="1:10" x14ac:dyDescent="0.25">
      <c r="A76" s="168" t="s">
        <v>112</v>
      </c>
      <c r="B76" s="212" t="str">
        <f>VLOOKUP(A76,'SAP Data'!$A$7:$B$2062,2,FALSE)</f>
        <v>ACCUM DEP NONUTILITY</v>
      </c>
      <c r="C76" s="208"/>
      <c r="D76" s="13">
        <v>2</v>
      </c>
      <c r="E76" s="210"/>
      <c r="F76" s="354"/>
      <c r="G76" s="354"/>
      <c r="H76" s="373"/>
      <c r="I76" s="375"/>
      <c r="J76" s="345"/>
    </row>
    <row r="77" spans="1:10" x14ac:dyDescent="0.25">
      <c r="A77" s="168" t="s">
        <v>115</v>
      </c>
      <c r="B77" s="212" t="str">
        <f>VLOOKUP(A77,'SAP Data'!$A$7:$B$2062,2,FALSE)</f>
        <v>DEP PROV-DOCK/OIL TK</v>
      </c>
      <c r="C77" s="208"/>
      <c r="D77" s="13">
        <v>2</v>
      </c>
      <c r="E77" s="210"/>
      <c r="F77" s="354"/>
      <c r="G77" s="354"/>
      <c r="H77" s="373"/>
      <c r="I77" s="375"/>
      <c r="J77" s="345"/>
    </row>
    <row r="78" spans="1:10" x14ac:dyDescent="0.25">
      <c r="A78" s="168" t="s">
        <v>118</v>
      </c>
      <c r="B78" s="212" t="str">
        <f>VLOOKUP(A78,'SAP Data'!$A$7:$B$2062,2,FALSE)</f>
        <v>DEP PROV-INT STOR</v>
      </c>
      <c r="C78" s="208"/>
      <c r="D78" s="13">
        <v>2</v>
      </c>
      <c r="E78" s="210"/>
      <c r="F78" s="354"/>
      <c r="G78" s="354"/>
      <c r="H78" s="373"/>
      <c r="I78" s="375"/>
      <c r="J78" s="345"/>
    </row>
    <row r="79" spans="1:10" x14ac:dyDescent="0.25">
      <c r="A79" s="168" t="s">
        <v>121</v>
      </c>
      <c r="B79" s="212" t="str">
        <f>VLOOKUP(A79,'SAP Data'!$A$7:$B$2062,2,FALSE)</f>
        <v>ACCUM DEP NONUTILITY</v>
      </c>
      <c r="C79" s="208"/>
      <c r="D79" s="13">
        <v>2</v>
      </c>
      <c r="E79" s="210"/>
      <c r="F79" s="354"/>
      <c r="G79" s="354"/>
      <c r="H79" s="373"/>
      <c r="I79" s="375"/>
      <c r="J79" s="345"/>
    </row>
    <row r="80" spans="1:10" x14ac:dyDescent="0.25">
      <c r="A80" s="168" t="s">
        <v>1276</v>
      </c>
      <c r="B80" s="212" t="str">
        <f>VLOOKUP(A80,'SAP Data'!$A$7:$B$2062,2,FALSE)</f>
        <v>ACCUM COR NONUTILITY</v>
      </c>
      <c r="C80" s="208"/>
      <c r="D80" s="13">
        <v>2</v>
      </c>
      <c r="E80" s="210"/>
      <c r="F80" s="354"/>
      <c r="G80" s="354"/>
      <c r="H80" s="373"/>
      <c r="I80" s="375"/>
      <c r="J80" s="345"/>
    </row>
    <row r="81" spans="1:10" x14ac:dyDescent="0.25">
      <c r="A81" s="168" t="s">
        <v>1279</v>
      </c>
      <c r="B81" s="212" t="str">
        <f>VLOOKUP(A81,'SAP Data'!$A$7:$B$2062,2,FALSE)</f>
        <v>ACCUM COR NONUTILITY</v>
      </c>
      <c r="C81" s="208"/>
      <c r="D81" s="13">
        <v>2</v>
      </c>
      <c r="E81" s="210"/>
      <c r="F81" s="354"/>
      <c r="G81" s="354"/>
      <c r="H81" s="373"/>
      <c r="I81" s="375"/>
      <c r="J81" s="345"/>
    </row>
    <row r="82" spans="1:10" x14ac:dyDescent="0.25">
      <c r="A82" s="168" t="s">
        <v>487</v>
      </c>
      <c r="B82" s="212" t="str">
        <f>VLOOKUP(A82,'SAP Data'!$A$7:$B$2062,2,FALSE)</f>
        <v>INVEST IN NNGFC</v>
      </c>
      <c r="C82" s="208"/>
      <c r="D82" s="13">
        <v>2</v>
      </c>
      <c r="E82" s="210"/>
      <c r="F82" s="354"/>
      <c r="G82" s="354"/>
      <c r="H82" s="373"/>
      <c r="I82" s="375"/>
      <c r="J82" s="345"/>
    </row>
    <row r="83" spans="1:10" x14ac:dyDescent="0.25">
      <c r="A83" s="168" t="s">
        <v>2705</v>
      </c>
      <c r="B83" s="212" t="str">
        <f>VLOOKUP(A83,'SAP Data'!$A$7:$B$2062,2,FALSE)</f>
        <v>INVEST IN SUB-HLD</v>
      </c>
      <c r="C83" s="208"/>
      <c r="D83" s="13">
        <v>2</v>
      </c>
      <c r="E83" s="210"/>
      <c r="F83" s="354"/>
      <c r="G83" s="354"/>
      <c r="H83" s="373"/>
      <c r="I83" s="375"/>
      <c r="J83" s="345"/>
    </row>
    <row r="84" spans="1:10" x14ac:dyDescent="0.25">
      <c r="A84" s="168" t="s">
        <v>776</v>
      </c>
      <c r="B84" s="212" t="str">
        <f>VLOOKUP(A84,'SAP Data'!$A$7:$B$2062,2,FALSE)</f>
        <v>INVEST IN NW BIOGAS</v>
      </c>
      <c r="C84" s="208"/>
      <c r="D84" s="13">
        <v>2</v>
      </c>
      <c r="E84" s="210"/>
      <c r="F84" s="354"/>
      <c r="G84" s="354"/>
      <c r="H84" s="373"/>
      <c r="I84" s="375"/>
      <c r="J84" s="345"/>
    </row>
    <row r="85" spans="1:10" x14ac:dyDescent="0.25">
      <c r="A85" s="168" t="s">
        <v>489</v>
      </c>
      <c r="B85" s="212" t="str">
        <f>VLOOKUP(A85,'SAP Data'!$A$7:$B$2062,2,FALSE)</f>
        <v>NORTHWEST ENERGY COR</v>
      </c>
      <c r="C85" s="208"/>
      <c r="D85" s="13">
        <v>3</v>
      </c>
      <c r="E85" s="210"/>
      <c r="F85" s="354"/>
      <c r="G85" s="354"/>
      <c r="H85" s="373"/>
      <c r="I85" s="375"/>
      <c r="J85" s="345"/>
    </row>
    <row r="86" spans="1:10" x14ac:dyDescent="0.25">
      <c r="A86" s="168" t="s">
        <v>2706</v>
      </c>
      <c r="B86" s="212" t="str">
        <f>VLOOKUP(A86,'SAP Data'!$A$7:$B$2062,2,FALSE)</f>
        <v>INVEST IN NWN WATER</v>
      </c>
      <c r="C86" s="208"/>
      <c r="D86" s="13">
        <v>2</v>
      </c>
      <c r="E86" s="210"/>
      <c r="F86" s="354"/>
      <c r="G86" s="354"/>
      <c r="H86" s="373"/>
      <c r="I86" s="375"/>
      <c r="J86" s="345"/>
    </row>
    <row r="87" spans="1:10" x14ac:dyDescent="0.25">
      <c r="A87" s="168" t="s">
        <v>492</v>
      </c>
      <c r="B87" s="212" t="str">
        <f>VLOOKUP(A87,'SAP Data'!$A$7:$B$2062,2,FALSE)</f>
        <v>INVEST - NWN ENERGY</v>
      </c>
      <c r="C87" s="208"/>
      <c r="D87" s="13">
        <v>2</v>
      </c>
      <c r="E87" s="210"/>
      <c r="F87" s="354"/>
      <c r="G87" s="354"/>
      <c r="H87" s="373"/>
      <c r="I87" s="375"/>
      <c r="J87" s="345"/>
    </row>
    <row r="88" spans="1:10" x14ac:dyDescent="0.25">
      <c r="A88" s="170" t="s">
        <v>4098</v>
      </c>
      <c r="B88" s="212" t="str">
        <f>VLOOKUP(A88,'SAP Data'!$A$7:$B$2062,2,FALSE)</f>
        <v>INVEST IN RNG HOLDCO</v>
      </c>
      <c r="C88" s="208"/>
      <c r="D88" s="13">
        <v>2</v>
      </c>
      <c r="E88" s="210"/>
      <c r="F88" s="354"/>
      <c r="G88" s="354"/>
      <c r="H88" s="373"/>
      <c r="I88" s="375"/>
      <c r="J88" s="345"/>
    </row>
    <row r="89" spans="1:10" x14ac:dyDescent="0.25">
      <c r="A89" s="168" t="s">
        <v>779</v>
      </c>
      <c r="B89" s="212" t="str">
        <f>VLOOKUP(A89,'SAP Data'!$A$7:$B$2062,2,FALSE)</f>
        <v>INVEST - NW BIOGAS</v>
      </c>
      <c r="C89" s="208"/>
      <c r="D89" s="13">
        <v>2</v>
      </c>
      <c r="E89" s="210"/>
      <c r="F89" s="354"/>
      <c r="G89" s="354"/>
      <c r="H89" s="373"/>
      <c r="I89" s="375"/>
      <c r="J89" s="345"/>
    </row>
    <row r="90" spans="1:10" x14ac:dyDescent="0.25">
      <c r="A90" s="168" t="s">
        <v>782</v>
      </c>
      <c r="B90" s="212" t="str">
        <f>VLOOKUP(A90,'SAP Data'!$A$7:$B$2062,2,FALSE)</f>
        <v>INVEST - PALOMAR PIP</v>
      </c>
      <c r="C90" s="208"/>
      <c r="D90" s="13">
        <v>2</v>
      </c>
      <c r="E90" s="210"/>
      <c r="F90" s="354"/>
      <c r="G90" s="354"/>
      <c r="H90" s="373"/>
      <c r="I90" s="375"/>
      <c r="J90" s="345"/>
    </row>
    <row r="91" spans="1:10" x14ac:dyDescent="0.25">
      <c r="A91" s="168" t="s">
        <v>495</v>
      </c>
      <c r="B91" s="212" t="str">
        <f>VLOOKUP(A91,'SAP Data'!$A$7:$B$2062,2,FALSE)</f>
        <v>INVEST - GILL RANCH</v>
      </c>
      <c r="C91" s="208"/>
      <c r="D91" s="13">
        <v>2</v>
      </c>
      <c r="E91" s="210"/>
      <c r="F91" s="354"/>
      <c r="G91" s="354"/>
      <c r="H91" s="373"/>
      <c r="I91" s="375"/>
      <c r="J91" s="345"/>
    </row>
    <row r="92" spans="1:10" x14ac:dyDescent="0.25">
      <c r="A92" s="168" t="s">
        <v>788</v>
      </c>
      <c r="B92" s="212" t="str">
        <f>VLOOKUP(A92,'SAP Data'!$A$7:$B$2062,2,FALSE)</f>
        <v>CSV EDC LIFE INSUR</v>
      </c>
      <c r="C92" s="208"/>
      <c r="D92" s="13">
        <v>2</v>
      </c>
      <c r="E92" s="210"/>
      <c r="F92" s="354"/>
      <c r="G92" s="354"/>
      <c r="H92" s="373"/>
      <c r="I92" s="375"/>
      <c r="J92" s="345"/>
    </row>
    <row r="93" spans="1:10" x14ac:dyDescent="0.25">
      <c r="A93" s="168" t="s">
        <v>791</v>
      </c>
      <c r="B93" s="212" t="str">
        <f>VLOOKUP(A93,'SAP Data'!$A$7:$B$2062,2,FALSE)</f>
        <v>CSV DDC W/ TOLI</v>
      </c>
      <c r="C93" s="208"/>
      <c r="D93" s="13">
        <v>2</v>
      </c>
      <c r="E93" s="210"/>
      <c r="F93" s="354"/>
      <c r="G93" s="354"/>
      <c r="H93" s="373"/>
      <c r="I93" s="375"/>
      <c r="J93" s="345"/>
    </row>
    <row r="94" spans="1:10" x14ac:dyDescent="0.25">
      <c r="A94" s="168" t="s">
        <v>794</v>
      </c>
      <c r="B94" s="212" t="str">
        <f>VLOOKUP(A94,'SAP Data'!$A$7:$B$2062,2,FALSE)</f>
        <v>CSV COLI 6/19 YE</v>
      </c>
      <c r="C94" s="208"/>
      <c r="D94" s="13">
        <v>2</v>
      </c>
      <c r="E94" s="210"/>
      <c r="F94" s="354"/>
      <c r="G94" s="354"/>
      <c r="H94" s="373"/>
      <c r="I94" s="375"/>
      <c r="J94" s="345"/>
    </row>
    <row r="95" spans="1:10" x14ac:dyDescent="0.25">
      <c r="A95" s="168" t="s">
        <v>797</v>
      </c>
      <c r="B95" s="212" t="str">
        <f>VLOOKUP(A95,'SAP Data'!$A$7:$B$2062,2,FALSE)</f>
        <v>CSV COLI 12/31 YE</v>
      </c>
      <c r="C95" s="208"/>
      <c r="D95" s="13">
        <v>2</v>
      </c>
      <c r="E95" s="210"/>
      <c r="F95" s="354"/>
      <c r="G95" s="354"/>
      <c r="H95" s="373"/>
      <c r="I95" s="375"/>
      <c r="J95" s="345"/>
    </row>
    <row r="96" spans="1:10" x14ac:dyDescent="0.25">
      <c r="A96" s="168" t="s">
        <v>800</v>
      </c>
      <c r="B96" s="212" t="str">
        <f>VLOOKUP(A96,'SAP Data'!$A$7:$B$2062,2,FALSE)</f>
        <v>CSV ESRIP W/ TOLI</v>
      </c>
      <c r="C96" s="208"/>
      <c r="D96" s="13">
        <v>2</v>
      </c>
      <c r="E96" s="210"/>
      <c r="F96" s="354"/>
      <c r="G96" s="354"/>
      <c r="H96" s="373"/>
      <c r="I96" s="375"/>
      <c r="J96" s="345"/>
    </row>
    <row r="97" spans="1:10" x14ac:dyDescent="0.25">
      <c r="A97" s="168" t="s">
        <v>803</v>
      </c>
      <c r="B97" s="212" t="str">
        <f>VLOOKUP(A97,'SAP Data'!$A$7:$B$2062,2,FALSE)</f>
        <v>CSV EDC LIFE INSUR</v>
      </c>
      <c r="C97" s="208"/>
      <c r="D97" s="13">
        <v>2</v>
      </c>
      <c r="E97" s="210"/>
      <c r="F97" s="354"/>
      <c r="G97" s="354"/>
      <c r="H97" s="373"/>
      <c r="I97" s="375"/>
      <c r="J97" s="345"/>
    </row>
    <row r="98" spans="1:10" x14ac:dyDescent="0.25">
      <c r="A98" s="168" t="s">
        <v>805</v>
      </c>
      <c r="B98" s="212" t="str">
        <f>VLOOKUP(A98,'SAP Data'!$A$7:$B$2062,2,FALSE)</f>
        <v>CSV ESRIP W/ TOLI</v>
      </c>
      <c r="C98" s="208"/>
      <c r="D98" s="13">
        <v>2</v>
      </c>
      <c r="E98" s="210"/>
      <c r="F98" s="354"/>
      <c r="G98" s="354"/>
      <c r="H98" s="373"/>
      <c r="I98" s="375"/>
      <c r="J98" s="345"/>
    </row>
    <row r="99" spans="1:10" x14ac:dyDescent="0.25">
      <c r="A99" s="168" t="s">
        <v>807</v>
      </c>
      <c r="B99" s="212" t="str">
        <f>VLOOKUP(A99,'SAP Data'!$A$7:$B$2062,2,FALSE)</f>
        <v>CSV TODD LIFE INSUR</v>
      </c>
      <c r="C99" s="208"/>
      <c r="D99" s="13">
        <v>2</v>
      </c>
      <c r="E99" s="210"/>
      <c r="F99" s="354"/>
      <c r="G99" s="354"/>
      <c r="H99" s="373"/>
      <c r="I99" s="375"/>
      <c r="J99" s="345"/>
    </row>
    <row r="100" spans="1:10" x14ac:dyDescent="0.25">
      <c r="A100" s="168" t="s">
        <v>810</v>
      </c>
      <c r="B100" s="212" t="str">
        <f>VLOOKUP(A100,'SAP Data'!$A$7:$B$2062,2,FALSE)</f>
        <v>SUP TRUST DC PLAN</v>
      </c>
      <c r="C100" s="208"/>
      <c r="D100" s="13">
        <v>2</v>
      </c>
      <c r="E100" s="210"/>
      <c r="F100" s="354"/>
      <c r="G100" s="354"/>
      <c r="H100" s="373"/>
      <c r="I100" s="375"/>
      <c r="J100" s="345"/>
    </row>
    <row r="101" spans="1:10" x14ac:dyDescent="0.25">
      <c r="A101" s="168" t="s">
        <v>813</v>
      </c>
      <c r="B101" s="212" t="str">
        <f>VLOOKUP(A101,'SAP Data'!$A$7:$B$2062,2,FALSE)</f>
        <v>SUP TRUST DC PLAN</v>
      </c>
      <c r="C101" s="208"/>
      <c r="D101" s="13">
        <v>2</v>
      </c>
      <c r="E101" s="210"/>
      <c r="F101" s="354"/>
      <c r="G101" s="354"/>
      <c r="H101" s="373"/>
      <c r="I101" s="375"/>
      <c r="J101" s="345"/>
    </row>
    <row r="102" spans="1:10" x14ac:dyDescent="0.25">
      <c r="A102" s="168" t="s">
        <v>815</v>
      </c>
      <c r="B102" s="212" t="str">
        <f>VLOOKUP(A102,'SAP Data'!$A$7:$B$2062,2,FALSE)</f>
        <v>SUP TRUST SERP PLAN</v>
      </c>
      <c r="C102" s="208"/>
      <c r="D102" s="13">
        <v>2</v>
      </c>
      <c r="E102" s="210"/>
      <c r="F102" s="354"/>
      <c r="G102" s="354"/>
      <c r="H102" s="373"/>
      <c r="I102" s="375"/>
      <c r="J102" s="345"/>
    </row>
    <row r="103" spans="1:10" x14ac:dyDescent="0.25">
      <c r="A103" s="168" t="s">
        <v>818</v>
      </c>
      <c r="B103" s="212" t="str">
        <f>VLOOKUP(A103,'SAP Data'!$A$7:$B$2062,2,FALSE)</f>
        <v>SUP TRUST SERP PLAN</v>
      </c>
      <c r="C103" s="208"/>
      <c r="D103" s="13">
        <v>2</v>
      </c>
      <c r="E103" s="210"/>
      <c r="F103" s="354"/>
      <c r="G103" s="354"/>
      <c r="H103" s="373"/>
      <c r="I103" s="375"/>
      <c r="J103" s="345"/>
    </row>
    <row r="104" spans="1:10" x14ac:dyDescent="0.25">
      <c r="A104" s="168" t="s">
        <v>785</v>
      </c>
      <c r="B104" s="212" t="str">
        <f>VLOOKUP(A104,'SAP Data'!$A$7:$B$2062,2,FALSE)</f>
        <v>INVEST - VANCOUVER</v>
      </c>
      <c r="C104" s="208"/>
      <c r="D104" s="13">
        <v>2</v>
      </c>
      <c r="E104" s="210"/>
      <c r="F104" s="354"/>
      <c r="G104" s="354"/>
      <c r="H104" s="373"/>
      <c r="I104" s="375"/>
      <c r="J104" s="345"/>
    </row>
    <row r="105" spans="1:10" x14ac:dyDescent="0.25">
      <c r="A105" s="168" t="s">
        <v>123</v>
      </c>
      <c r="B105" s="212" t="str">
        <f>VLOOKUP(A105,'SAP Data'!$A$7:$B$2062,2,FALSE)</f>
        <v>CASH - WELLS FARGO G</v>
      </c>
      <c r="C105" s="208"/>
      <c r="D105" s="13">
        <v>4</v>
      </c>
      <c r="E105" s="210"/>
      <c r="F105" s="354"/>
      <c r="G105" s="354"/>
      <c r="H105" s="373"/>
      <c r="I105" s="375"/>
      <c r="J105" s="345"/>
    </row>
    <row r="106" spans="1:10" x14ac:dyDescent="0.25">
      <c r="A106" s="168" t="s">
        <v>126</v>
      </c>
      <c r="B106" s="212" t="str">
        <f>VLOOKUP(A106,'SAP Data'!$A$7:$B$2062,2,FALSE)</f>
        <v>CASH - BANK OF AMERI</v>
      </c>
      <c r="C106" s="208"/>
      <c r="D106" s="13">
        <v>4</v>
      </c>
      <c r="E106" s="210"/>
      <c r="F106" s="354"/>
      <c r="G106" s="354"/>
      <c r="H106" s="373"/>
      <c r="I106" s="375"/>
      <c r="J106" s="345"/>
    </row>
    <row r="107" spans="1:10" x14ac:dyDescent="0.25">
      <c r="A107" s="168" t="s">
        <v>129</v>
      </c>
      <c r="B107" s="212" t="str">
        <f>VLOOKUP(A107,'SAP Data'!$A$7:$B$2062,2,FALSE)</f>
        <v>NWN Health Reimburse</v>
      </c>
      <c r="C107" s="208"/>
      <c r="D107" s="13">
        <v>4</v>
      </c>
      <c r="E107" s="210"/>
      <c r="F107" s="354"/>
      <c r="G107" s="354"/>
      <c r="H107" s="373"/>
      <c r="I107" s="375"/>
      <c r="J107" s="345"/>
    </row>
    <row r="108" spans="1:10" x14ac:dyDescent="0.25">
      <c r="A108" s="168" t="s">
        <v>132</v>
      </c>
      <c r="B108" s="212" t="str">
        <f>VLOOKUP(A108,'SAP Data'!$A$7:$B$2062,2,FALSE)</f>
        <v>US BANK 2901 - REMIT</v>
      </c>
      <c r="C108" s="208"/>
      <c r="D108" s="13">
        <v>4</v>
      </c>
      <c r="E108" s="210"/>
      <c r="F108" s="354"/>
      <c r="G108" s="354"/>
      <c r="H108" s="373"/>
      <c r="I108" s="375"/>
      <c r="J108" s="345"/>
    </row>
    <row r="109" spans="1:10" x14ac:dyDescent="0.25">
      <c r="A109" s="168" t="s">
        <v>135</v>
      </c>
      <c r="B109" s="212" t="str">
        <f>VLOOKUP(A109,'SAP Data'!$A$7:$B$2062,2,FALSE)</f>
        <v>US BANK 2919 - ELECT</v>
      </c>
      <c r="C109" s="208"/>
      <c r="D109" s="13">
        <v>4</v>
      </c>
      <c r="E109" s="210"/>
      <c r="F109" s="354"/>
      <c r="G109" s="354"/>
      <c r="H109" s="373"/>
      <c r="I109" s="375"/>
      <c r="J109" s="345"/>
    </row>
    <row r="110" spans="1:10" x14ac:dyDescent="0.25">
      <c r="A110" s="168" t="s">
        <v>138</v>
      </c>
      <c r="B110" s="212" t="str">
        <f>VLOOKUP(A110,'SAP Data'!$A$7:$B$2062,2,FALSE)</f>
        <v>US BANK 2927 - SECUR</v>
      </c>
      <c r="C110" s="208"/>
      <c r="D110" s="13">
        <v>4</v>
      </c>
      <c r="E110" s="210"/>
      <c r="F110" s="354"/>
      <c r="G110" s="354"/>
      <c r="H110" s="373"/>
      <c r="I110" s="375"/>
      <c r="J110" s="345"/>
    </row>
    <row r="111" spans="1:10" x14ac:dyDescent="0.25">
      <c r="A111" s="168" t="s">
        <v>141</v>
      </c>
      <c r="B111" s="212" t="str">
        <f>VLOOKUP(A111,'SAP Data'!$A$7:$B$2062,2,FALSE)</f>
        <v>US BANK 9971 - ONLIN</v>
      </c>
      <c r="C111" s="208"/>
      <c r="D111" s="13">
        <v>4</v>
      </c>
      <c r="E111" s="210"/>
      <c r="F111" s="354"/>
      <c r="G111" s="354"/>
      <c r="H111" s="373"/>
      <c r="I111" s="375"/>
      <c r="J111" s="345"/>
    </row>
    <row r="112" spans="1:10" x14ac:dyDescent="0.25">
      <c r="A112" s="168" t="s">
        <v>144</v>
      </c>
      <c r="B112" s="212" t="str">
        <f>VLOOKUP(A112,'SAP Data'!$A$7:$B$2062,2,FALSE)</f>
        <v>US BANK 2950 - CONCE</v>
      </c>
      <c r="C112" s="208"/>
      <c r="D112" s="13">
        <v>4</v>
      </c>
      <c r="E112" s="210"/>
      <c r="F112" s="354"/>
      <c r="G112" s="354"/>
      <c r="H112" s="373"/>
      <c r="I112" s="375"/>
      <c r="J112" s="345"/>
    </row>
    <row r="113" spans="1:10" x14ac:dyDescent="0.25">
      <c r="A113" s="168" t="s">
        <v>147</v>
      </c>
      <c r="B113" s="212" t="str">
        <f>VLOOKUP(A113,'SAP Data'!$A$7:$B$2062,2,FALSE)</f>
        <v>CASH - WELLS - PAYRO</v>
      </c>
      <c r="C113" s="208"/>
      <c r="D113" s="13">
        <v>4</v>
      </c>
      <c r="E113" s="210"/>
      <c r="F113" s="354"/>
      <c r="G113" s="354"/>
      <c r="H113" s="373"/>
      <c r="I113" s="375"/>
      <c r="J113" s="345"/>
    </row>
    <row r="114" spans="1:10" x14ac:dyDescent="0.25">
      <c r="A114" s="168" t="s">
        <v>150</v>
      </c>
      <c r="B114" s="212" t="str">
        <f>VLOOKUP(A114,'SAP Data'!$A$7:$B$2062,2,FALSE)</f>
        <v>CASH - WELLS - AP</v>
      </c>
      <c r="C114" s="208"/>
      <c r="D114" s="13">
        <v>4</v>
      </c>
      <c r="E114" s="210"/>
      <c r="F114" s="354"/>
      <c r="G114" s="354"/>
      <c r="H114" s="373"/>
      <c r="I114" s="375"/>
      <c r="J114" s="345"/>
    </row>
    <row r="115" spans="1:10" x14ac:dyDescent="0.25">
      <c r="A115" s="168" t="s">
        <v>153</v>
      </c>
      <c r="B115" s="212" t="str">
        <f>VLOOKUP(A115,'SAP Data'!$A$7:$B$2062,2,FALSE)</f>
        <v>CASH - WF GAS STORAG</v>
      </c>
      <c r="C115" s="208"/>
      <c r="D115" s="13">
        <v>4</v>
      </c>
      <c r="E115" s="210"/>
      <c r="F115" s="354"/>
      <c r="G115" s="354"/>
      <c r="H115" s="373"/>
      <c r="I115" s="375"/>
      <c r="J115" s="345"/>
    </row>
    <row r="116" spans="1:10" x14ac:dyDescent="0.25">
      <c r="A116" s="168" t="s">
        <v>156</v>
      </c>
      <c r="B116" s="212" t="str">
        <f>VLOOKUP(A116,'SAP Data'!$A$7:$B$2062,2,FALSE)</f>
        <v>Treasury WF Clearing</v>
      </c>
      <c r="C116" s="208"/>
      <c r="D116" s="13">
        <v>4</v>
      </c>
      <c r="E116" s="210"/>
      <c r="F116" s="354"/>
      <c r="G116" s="354"/>
      <c r="H116" s="373"/>
      <c r="I116" s="375"/>
      <c r="J116" s="345"/>
    </row>
    <row r="117" spans="1:10" x14ac:dyDescent="0.25">
      <c r="A117" s="168" t="s">
        <v>159</v>
      </c>
      <c r="B117" s="212" t="str">
        <f>VLOOKUP(A117,'SAP Data'!$A$7:$B$2062,2,FALSE)</f>
        <v>Accts Pay WF Clearin</v>
      </c>
      <c r="C117" s="208"/>
      <c r="D117" s="13">
        <v>4</v>
      </c>
      <c r="E117" s="210"/>
      <c r="F117" s="354"/>
      <c r="G117" s="354"/>
      <c r="H117" s="373"/>
      <c r="I117" s="375"/>
      <c r="J117" s="345"/>
    </row>
    <row r="118" spans="1:10" x14ac:dyDescent="0.25">
      <c r="A118" s="168" t="s">
        <v>162</v>
      </c>
      <c r="B118" s="212" t="str">
        <f>VLOOKUP(A118,'SAP Data'!$A$7:$B$2062,2,FALSE)</f>
        <v>Accts Pay WF-AP Clea</v>
      </c>
      <c r="C118" s="208"/>
      <c r="D118" s="13">
        <v>4</v>
      </c>
      <c r="E118" s="210"/>
      <c r="F118" s="354"/>
      <c r="G118" s="354"/>
      <c r="H118" s="373"/>
      <c r="I118" s="375"/>
      <c r="J118" s="345"/>
    </row>
    <row r="119" spans="1:10" x14ac:dyDescent="0.25">
      <c r="A119" s="168" t="s">
        <v>165</v>
      </c>
      <c r="B119" s="212" t="str">
        <f>VLOOKUP(A119,'SAP Data'!$A$7:$B$2062,2,FALSE)</f>
        <v>Payroll WF Clearing</v>
      </c>
      <c r="C119" s="208"/>
      <c r="D119" s="13">
        <v>4</v>
      </c>
      <c r="E119" s="210"/>
      <c r="F119" s="354"/>
      <c r="G119" s="354"/>
      <c r="H119" s="373"/>
      <c r="I119" s="375"/>
      <c r="J119" s="345"/>
    </row>
    <row r="120" spans="1:10" x14ac:dyDescent="0.25">
      <c r="A120" s="168" t="s">
        <v>168</v>
      </c>
      <c r="B120" s="212" t="str">
        <f>VLOOKUP(A120,'SAP Data'!$A$7:$B$2062,2,FALSE)</f>
        <v>Towers Watson Clring</v>
      </c>
      <c r="C120" s="208"/>
      <c r="D120" s="13">
        <v>4</v>
      </c>
      <c r="E120" s="210"/>
      <c r="F120" s="354"/>
      <c r="G120" s="354"/>
      <c r="H120" s="373"/>
      <c r="I120" s="375"/>
      <c r="J120" s="345"/>
    </row>
    <row r="121" spans="1:10" x14ac:dyDescent="0.25">
      <c r="A121" s="168" t="s">
        <v>171</v>
      </c>
      <c r="B121" s="212" t="str">
        <f>VLOOKUP(A121,'SAP Data'!$A$7:$B$2062,2,FALSE)</f>
        <v>PMT PROC CASH CLEAR</v>
      </c>
      <c r="C121" s="208"/>
      <c r="D121" s="13">
        <v>4</v>
      </c>
      <c r="E121" s="210"/>
      <c r="F121" s="354"/>
      <c r="G121" s="354"/>
      <c r="H121" s="373"/>
      <c r="I121" s="375"/>
      <c r="J121" s="345"/>
    </row>
    <row r="122" spans="1:10" x14ac:dyDescent="0.25">
      <c r="A122" s="168" t="s">
        <v>173</v>
      </c>
      <c r="B122" s="212" t="str">
        <f>VLOOKUP(A122,'SAP Data'!$A$7:$B$2062,2,FALSE)</f>
        <v>Gen Actg USB Clearin</v>
      </c>
      <c r="C122" s="208"/>
      <c r="D122" s="13">
        <v>4</v>
      </c>
      <c r="E122" s="210"/>
      <c r="F122" s="354"/>
      <c r="G122" s="354"/>
      <c r="H122" s="373"/>
      <c r="I122" s="375"/>
      <c r="J122" s="345"/>
    </row>
    <row r="123" spans="1:10" x14ac:dyDescent="0.25">
      <c r="A123" s="168" t="s">
        <v>176</v>
      </c>
      <c r="B123" s="212" t="str">
        <f>VLOOKUP(A123,'SAP Data'!$A$7:$B$2062,2,FALSE)</f>
        <v>Appl Ctr BofA Cleari</v>
      </c>
      <c r="C123" s="208"/>
      <c r="D123" s="13">
        <v>4</v>
      </c>
      <c r="E123" s="210"/>
      <c r="F123" s="354"/>
      <c r="G123" s="354"/>
      <c r="H123" s="373"/>
      <c r="I123" s="375"/>
      <c r="J123" s="345"/>
    </row>
    <row r="124" spans="1:10" x14ac:dyDescent="0.25">
      <c r="A124" s="168" t="s">
        <v>179</v>
      </c>
      <c r="B124" s="212" t="str">
        <f>VLOOKUP(A124,'SAP Data'!$A$7:$B$2062,2,FALSE)</f>
        <v>RECLASS - O/S CHECKS</v>
      </c>
      <c r="C124" s="208"/>
      <c r="D124" s="13">
        <v>4</v>
      </c>
      <c r="E124" s="210"/>
      <c r="F124" s="354"/>
      <c r="G124" s="354"/>
      <c r="H124" s="373"/>
      <c r="I124" s="375"/>
      <c r="J124" s="345"/>
    </row>
    <row r="125" spans="1:10" x14ac:dyDescent="0.25">
      <c r="A125" s="168" t="s">
        <v>182</v>
      </c>
      <c r="B125" s="212" t="str">
        <f>VLOOKUP(A125,'SAP Data'!$A$7:$B$2062,2,FALSE)</f>
        <v>EDC &amp; ESRIP CASH</v>
      </c>
      <c r="C125" s="208"/>
      <c r="D125" s="13">
        <v>2</v>
      </c>
      <c r="E125" s="210"/>
      <c r="F125" s="354"/>
      <c r="G125" s="354"/>
      <c r="H125" s="373"/>
      <c r="I125" s="375"/>
      <c r="J125" s="345"/>
    </row>
    <row r="126" spans="1:10" x14ac:dyDescent="0.25">
      <c r="A126" s="168" t="s">
        <v>185</v>
      </c>
      <c r="B126" s="212" t="str">
        <f>VLOOKUP(A126,'SAP Data'!$A$7:$B$2062,2,FALSE)</f>
        <v>DDC CASH</v>
      </c>
      <c r="C126" s="208"/>
      <c r="D126" s="13">
        <v>2</v>
      </c>
      <c r="E126" s="210"/>
      <c r="F126" s="354"/>
      <c r="G126" s="354"/>
      <c r="H126" s="373"/>
      <c r="I126" s="375"/>
      <c r="J126" s="345"/>
    </row>
    <row r="127" spans="1:10" x14ac:dyDescent="0.25">
      <c r="A127" s="168" t="s">
        <v>188</v>
      </c>
      <c r="B127" s="212" t="str">
        <f>VLOOKUP(A127,'SAP Data'!$A$7:$B$2062,2,FALSE)</f>
        <v>SUPP TRUST CASH</v>
      </c>
      <c r="C127" s="208"/>
      <c r="D127" s="13">
        <v>2</v>
      </c>
      <c r="E127" s="210"/>
      <c r="F127" s="354"/>
      <c r="G127" s="354"/>
      <c r="H127" s="373"/>
      <c r="I127" s="375"/>
      <c r="J127" s="345"/>
    </row>
    <row r="128" spans="1:10" x14ac:dyDescent="0.25">
      <c r="A128" s="168" t="s">
        <v>454</v>
      </c>
      <c r="B128" s="212" t="str">
        <f>VLOOKUP(A128,'SAP Data'!$A$7:$B$2062,2,FALSE)</f>
        <v>Cash in Escrow</v>
      </c>
      <c r="C128" s="208"/>
      <c r="D128" s="13">
        <v>2</v>
      </c>
      <c r="E128" s="210"/>
      <c r="F128" s="354"/>
      <c r="G128" s="354"/>
      <c r="H128" s="373"/>
      <c r="I128" s="375"/>
      <c r="J128" s="345"/>
    </row>
    <row r="129" spans="1:10" x14ac:dyDescent="0.25">
      <c r="A129" s="170" t="s">
        <v>2995</v>
      </c>
      <c r="B129" s="212" t="str">
        <f>VLOOKUP(A129,'SAP Data'!$A$7:$B$2062,2,FALSE)</f>
        <v>C&amp;CE-RESTRICTED CASH</v>
      </c>
      <c r="C129" s="208"/>
      <c r="D129" s="13">
        <v>4</v>
      </c>
      <c r="E129" s="210"/>
      <c r="F129" s="354"/>
      <c r="G129" s="354"/>
      <c r="H129" s="373"/>
      <c r="I129" s="375"/>
      <c r="J129" s="345"/>
    </row>
    <row r="130" spans="1:10" x14ac:dyDescent="0.25">
      <c r="A130" s="168" t="s">
        <v>191</v>
      </c>
      <c r="B130" s="212" t="str">
        <f>VLOOKUP(A130,'SAP Data'!$A$7:$B$2062,2,FALSE)</f>
        <v>EMPLOYEE EXP ADV</v>
      </c>
      <c r="C130" s="208"/>
      <c r="D130" s="13">
        <v>4</v>
      </c>
      <c r="E130" s="210"/>
      <c r="F130" s="354"/>
      <c r="G130" s="354"/>
      <c r="H130" s="373"/>
      <c r="I130" s="375"/>
      <c r="J130" s="345"/>
    </row>
    <row r="131" spans="1:10" x14ac:dyDescent="0.25">
      <c r="A131" s="168" t="s">
        <v>194</v>
      </c>
      <c r="B131" s="212" t="str">
        <f>VLOOKUP(A131,'SAP Data'!$A$7:$B$2062,2,FALSE)</f>
        <v>PAYROLL ADVANCES 09</v>
      </c>
      <c r="C131" s="208"/>
      <c r="D131" s="13">
        <v>4</v>
      </c>
      <c r="E131" s="210"/>
      <c r="F131" s="354"/>
      <c r="G131" s="354"/>
      <c r="H131" s="373"/>
      <c r="I131" s="375"/>
      <c r="J131" s="345"/>
    </row>
    <row r="132" spans="1:10" x14ac:dyDescent="0.25">
      <c r="A132" s="168" t="s">
        <v>197</v>
      </c>
      <c r="B132" s="212" t="str">
        <f>VLOOKUP(A132,'SAP Data'!$A$7:$B$2062,2,FALSE)</f>
        <v>WORKING FUNDS - SHWD</v>
      </c>
      <c r="C132" s="208"/>
      <c r="D132" s="13">
        <v>4</v>
      </c>
      <c r="E132" s="210"/>
      <c r="F132" s="354"/>
      <c r="G132" s="354"/>
      <c r="H132" s="373"/>
      <c r="I132" s="375"/>
      <c r="J132" s="345"/>
    </row>
    <row r="133" spans="1:10" x14ac:dyDescent="0.25">
      <c r="A133" s="168" t="s">
        <v>200</v>
      </c>
      <c r="B133" s="212" t="str">
        <f>VLOOKUP(A133,'SAP Data'!$A$7:$B$2062,2,FALSE)</f>
        <v>WORKING FUNDS - LAND</v>
      </c>
      <c r="C133" s="208"/>
      <c r="D133" s="13">
        <v>4</v>
      </c>
      <c r="E133" s="210"/>
      <c r="F133" s="354"/>
      <c r="G133" s="354"/>
      <c r="H133" s="373"/>
      <c r="I133" s="375"/>
      <c r="J133" s="345"/>
    </row>
    <row r="134" spans="1:10" x14ac:dyDescent="0.25">
      <c r="A134" s="168" t="s">
        <v>203</v>
      </c>
      <c r="B134" s="212" t="str">
        <f>VLOOKUP(A134,'SAP Data'!$A$7:$B$2062,2,FALSE)</f>
        <v>WORKING FUNDS - APPL</v>
      </c>
      <c r="C134" s="208"/>
      <c r="D134" s="13">
        <v>4</v>
      </c>
      <c r="E134" s="210"/>
      <c r="F134" s="354"/>
      <c r="G134" s="354"/>
      <c r="H134" s="373"/>
      <c r="I134" s="375"/>
      <c r="J134" s="345"/>
    </row>
    <row r="135" spans="1:10" x14ac:dyDescent="0.25">
      <c r="A135" s="168" t="s">
        <v>206</v>
      </c>
      <c r="B135" s="212" t="str">
        <f>VLOOKUP(A135,'SAP Data'!$A$7:$B$2062,2,FALSE)</f>
        <v>WORKING FUNDS - APPL</v>
      </c>
      <c r="C135" s="208"/>
      <c r="D135" s="13">
        <v>4</v>
      </c>
      <c r="E135" s="210"/>
      <c r="F135" s="354"/>
      <c r="G135" s="354"/>
      <c r="H135" s="373"/>
      <c r="I135" s="375"/>
      <c r="J135" s="345"/>
    </row>
    <row r="136" spans="1:10" x14ac:dyDescent="0.25">
      <c r="A136" s="168" t="s">
        <v>208</v>
      </c>
      <c r="B136" s="212" t="str">
        <f>VLOOKUP(A136,'SAP Data'!$A$7:$B$2062,2,FALSE)</f>
        <v>WKING FUNDS - ENG -</v>
      </c>
      <c r="C136" s="208"/>
      <c r="D136" s="13">
        <v>4</v>
      </c>
      <c r="E136" s="210"/>
      <c r="F136" s="354"/>
      <c r="G136" s="354"/>
      <c r="H136" s="373"/>
      <c r="I136" s="375"/>
      <c r="J136" s="345"/>
    </row>
    <row r="137" spans="1:10" x14ac:dyDescent="0.25">
      <c r="A137" s="168" t="s">
        <v>211</v>
      </c>
      <c r="B137" s="212" t="str">
        <f>VLOOKUP(A137,'SAP Data'!$A$7:$B$2062,2,FALSE)</f>
        <v>WKING FUNDS-VEHICLE</v>
      </c>
      <c r="C137" s="208"/>
      <c r="D137" s="13">
        <v>4</v>
      </c>
      <c r="E137" s="210"/>
      <c r="F137" s="354"/>
      <c r="G137" s="354"/>
      <c r="H137" s="373"/>
      <c r="I137" s="375"/>
      <c r="J137" s="345"/>
    </row>
    <row r="138" spans="1:10" x14ac:dyDescent="0.25">
      <c r="A138" s="168" t="s">
        <v>214</v>
      </c>
      <c r="B138" s="212" t="str">
        <f>VLOOKUP(A138,'SAP Data'!$A$7:$B$2062,2,FALSE)</f>
        <v>WORKING FUNDS - WC</v>
      </c>
      <c r="C138" s="208"/>
      <c r="D138" s="13">
        <v>4</v>
      </c>
      <c r="E138" s="210"/>
      <c r="F138" s="354"/>
      <c r="G138" s="354"/>
      <c r="H138" s="373"/>
      <c r="I138" s="375"/>
      <c r="J138" s="345"/>
    </row>
    <row r="139" spans="1:10" x14ac:dyDescent="0.25">
      <c r="A139" s="168" t="s">
        <v>217</v>
      </c>
      <c r="B139" s="212" t="str">
        <f>VLOOKUP(A139,'SAP Data'!$A$7:$B$2062,2,FALSE)</f>
        <v>TEMP CASH INVEST</v>
      </c>
      <c r="C139" s="208"/>
      <c r="D139" s="13">
        <v>2</v>
      </c>
      <c r="E139" s="210"/>
      <c r="F139" s="354"/>
      <c r="G139" s="354"/>
      <c r="H139" s="373"/>
      <c r="I139" s="375"/>
      <c r="J139" s="345"/>
    </row>
    <row r="140" spans="1:10" x14ac:dyDescent="0.25">
      <c r="A140" s="168" t="s">
        <v>220</v>
      </c>
      <c r="B140" s="212" t="str">
        <f>VLOOKUP(A140,'SAP Data'!$A$7:$B$2062,2,FALSE)</f>
        <v>TEMP CASH INVEST MAR</v>
      </c>
      <c r="C140" s="208"/>
      <c r="D140" s="13">
        <v>2</v>
      </c>
      <c r="E140" s="210"/>
      <c r="F140" s="354"/>
      <c r="G140" s="354"/>
      <c r="H140" s="373"/>
      <c r="I140" s="375"/>
      <c r="J140" s="345"/>
    </row>
    <row r="141" spans="1:10" x14ac:dyDescent="0.25">
      <c r="A141" s="168" t="s">
        <v>457</v>
      </c>
      <c r="B141" s="212" t="str">
        <f>VLOOKUP(A141,'SAP Data'!$A$7:$B$2062,2,FALSE)</f>
        <v>US BANK-OLGA INVEST</v>
      </c>
      <c r="C141" s="208"/>
      <c r="D141" s="13">
        <v>4</v>
      </c>
      <c r="E141" s="210"/>
      <c r="F141" s="354"/>
      <c r="G141" s="354"/>
      <c r="H141" s="373"/>
      <c r="I141" s="375"/>
      <c r="J141" s="345"/>
    </row>
    <row r="142" spans="1:10" x14ac:dyDescent="0.25">
      <c r="A142" s="168" t="s">
        <v>460</v>
      </c>
      <c r="B142" s="212" t="str">
        <f>VLOOKUP(A142,'SAP Data'!$A$7:$B$2062,2,FALSE)</f>
        <v>US BANK-OLIEE INVEST</v>
      </c>
      <c r="C142" s="208"/>
      <c r="D142" s="13">
        <v>4</v>
      </c>
      <c r="E142" s="210"/>
      <c r="F142" s="354"/>
      <c r="G142" s="354"/>
      <c r="H142" s="373"/>
      <c r="I142" s="375"/>
      <c r="J142" s="345"/>
    </row>
    <row r="143" spans="1:10" x14ac:dyDescent="0.25">
      <c r="A143" s="168" t="s">
        <v>463</v>
      </c>
      <c r="B143" s="212" t="str">
        <f>VLOOKUP(A143,'SAP Data'!$A$7:$B$2062,2,FALSE)</f>
        <v>SMART ENERGY INVEST</v>
      </c>
      <c r="C143" s="208"/>
      <c r="D143" s="13">
        <v>4</v>
      </c>
      <c r="E143" s="210"/>
      <c r="F143" s="354"/>
      <c r="G143" s="354"/>
      <c r="H143" s="373"/>
      <c r="I143" s="375"/>
      <c r="J143" s="345"/>
    </row>
    <row r="144" spans="1:10" x14ac:dyDescent="0.25">
      <c r="A144" s="168" t="s">
        <v>223</v>
      </c>
      <c r="B144" s="212" t="str">
        <f>VLOOKUP(A144,'SAP Data'!$A$7:$B$2062,2,FALSE)</f>
        <v>A/R-SERVICE</v>
      </c>
      <c r="C144" s="208"/>
      <c r="D144" s="13">
        <v>4</v>
      </c>
      <c r="E144" s="210"/>
      <c r="F144" s="354"/>
      <c r="G144" s="354"/>
      <c r="H144" s="373"/>
      <c r="I144" s="375"/>
      <c r="J144" s="345"/>
    </row>
    <row r="145" spans="1:10" x14ac:dyDescent="0.25">
      <c r="A145" s="168" t="s">
        <v>226</v>
      </c>
      <c r="B145" s="212" t="str">
        <f>VLOOKUP(A145,'SAP Data'!$A$7:$B$2062,2,FALSE)</f>
        <v>A/R Vehicle Parts Re</v>
      </c>
      <c r="C145" s="208"/>
      <c r="D145" s="13">
        <v>4</v>
      </c>
      <c r="E145" s="210"/>
      <c r="F145" s="354"/>
      <c r="G145" s="354"/>
      <c r="H145" s="373"/>
      <c r="I145" s="375"/>
      <c r="J145" s="345"/>
    </row>
    <row r="146" spans="1:10" x14ac:dyDescent="0.25">
      <c r="A146" s="168" t="s">
        <v>229</v>
      </c>
      <c r="B146" s="212" t="str">
        <f>VLOOKUP(A146,'SAP Data'!$A$7:$B$2062,2,FALSE)</f>
        <v>A/R - CONTRA-CLN ENE</v>
      </c>
      <c r="C146" s="208"/>
      <c r="D146" s="13">
        <v>4</v>
      </c>
      <c r="E146" s="210"/>
      <c r="F146" s="354"/>
      <c r="G146" s="354"/>
      <c r="H146" s="373"/>
      <c r="I146" s="375"/>
      <c r="J146" s="345"/>
    </row>
    <row r="147" spans="1:10" x14ac:dyDescent="0.25">
      <c r="A147" s="168" t="s">
        <v>232</v>
      </c>
      <c r="B147" s="212" t="str">
        <f>VLOOKUP(A147,'SAP Data'!$A$7:$B$2062,2,FALSE)</f>
        <v>A/R-OPTIMIZATION REC</v>
      </c>
      <c r="C147" s="208"/>
      <c r="D147" s="13">
        <v>4</v>
      </c>
      <c r="E147" s="210"/>
      <c r="F147" s="354"/>
      <c r="G147" s="354"/>
      <c r="H147" s="373"/>
      <c r="I147" s="375"/>
      <c r="J147" s="345"/>
    </row>
    <row r="148" spans="1:10" x14ac:dyDescent="0.25">
      <c r="A148" s="168" t="s">
        <v>235</v>
      </c>
      <c r="B148" s="212" t="str">
        <f>VLOOKUP(A148,'SAP Data'!$A$7:$B$2062,2,FALSE)</f>
        <v>A/R-COMMERCIAL</v>
      </c>
      <c r="C148" s="208"/>
      <c r="D148" s="13">
        <v>4</v>
      </c>
      <c r="E148" s="210"/>
      <c r="F148" s="354"/>
      <c r="G148" s="354"/>
      <c r="H148" s="373"/>
      <c r="I148" s="375"/>
      <c r="J148" s="345"/>
    </row>
    <row r="149" spans="1:10" x14ac:dyDescent="0.25">
      <c r="A149" s="168" t="s">
        <v>238</v>
      </c>
      <c r="B149" s="212" t="str">
        <f>VLOOKUP(A149,'SAP Data'!$A$7:$B$2062,2,FALSE)</f>
        <v>A/R-INDUSTRIAL FIRM</v>
      </c>
      <c r="C149" s="208"/>
      <c r="D149" s="13">
        <v>4</v>
      </c>
      <c r="E149" s="210"/>
      <c r="F149" s="354"/>
      <c r="G149" s="354"/>
      <c r="H149" s="373"/>
      <c r="I149" s="375"/>
      <c r="J149" s="345"/>
    </row>
    <row r="150" spans="1:10" x14ac:dyDescent="0.25">
      <c r="A150" s="168" t="s">
        <v>241</v>
      </c>
      <c r="B150" s="212" t="str">
        <f>VLOOKUP(A150,'SAP Data'!$A$7:$B$2062,2,FALSE)</f>
        <v>A/R-INDUSTRIAL INT</v>
      </c>
      <c r="C150" s="208"/>
      <c r="D150" s="13">
        <v>4</v>
      </c>
      <c r="E150" s="210"/>
      <c r="F150" s="354"/>
      <c r="G150" s="354"/>
      <c r="H150" s="373"/>
      <c r="I150" s="375"/>
      <c r="J150" s="345"/>
    </row>
    <row r="151" spans="1:10" x14ac:dyDescent="0.25">
      <c r="A151" s="168" t="s">
        <v>244</v>
      </c>
      <c r="B151" s="212" t="str">
        <f>VLOOKUP(A151,'SAP Data'!$A$7:$B$2062,2,FALSE)</f>
        <v>A/R GST TAX PAID</v>
      </c>
      <c r="C151" s="208"/>
      <c r="D151" s="13">
        <v>4</v>
      </c>
      <c r="E151" s="210"/>
      <c r="F151" s="354"/>
      <c r="G151" s="354"/>
      <c r="H151" s="373"/>
      <c r="I151" s="375"/>
      <c r="J151" s="345"/>
    </row>
    <row r="152" spans="1:10" x14ac:dyDescent="0.25">
      <c r="A152" s="168" t="s">
        <v>247</v>
      </c>
      <c r="B152" s="212" t="str">
        <f>VLOOKUP(A152,'SAP Data'!$A$7:$B$2062,2,FALSE)</f>
        <v>A/R-GENERAL</v>
      </c>
      <c r="C152" s="208"/>
      <c r="D152" s="13">
        <v>4</v>
      </c>
      <c r="E152" s="210"/>
      <c r="F152" s="354"/>
      <c r="G152" s="354"/>
      <c r="H152" s="373"/>
      <c r="I152" s="375"/>
      <c r="J152" s="345"/>
    </row>
    <row r="153" spans="1:10" x14ac:dyDescent="0.25">
      <c r="A153" s="168" t="s">
        <v>250</v>
      </c>
      <c r="B153" s="212" t="str">
        <f>VLOOKUP(A153,'SAP Data'!$A$7:$B$2062,2,FALSE)</f>
        <v>A/R-GAP</v>
      </c>
      <c r="C153" s="208"/>
      <c r="D153" s="13">
        <v>4</v>
      </c>
      <c r="E153" s="210"/>
      <c r="F153" s="354"/>
      <c r="G153" s="354"/>
      <c r="H153" s="373"/>
      <c r="I153" s="375"/>
      <c r="J153" s="345"/>
    </row>
    <row r="154" spans="1:10" x14ac:dyDescent="0.25">
      <c r="A154" s="170" t="s">
        <v>3001</v>
      </c>
      <c r="B154" s="212" t="str">
        <f>VLOOKUP(A154,'SAP Data'!$A$7:$B$2062,2,FALSE)</f>
        <v>A/R-INSURANCE RECOV</v>
      </c>
      <c r="C154" s="208"/>
      <c r="D154" s="13">
        <v>4</v>
      </c>
      <c r="E154" s="210"/>
      <c r="F154" s="354"/>
      <c r="G154" s="354"/>
      <c r="H154" s="373"/>
      <c r="I154" s="375"/>
      <c r="J154" s="345"/>
    </row>
    <row r="155" spans="1:10" x14ac:dyDescent="0.25">
      <c r="A155" s="168" t="s">
        <v>253</v>
      </c>
      <c r="B155" s="212" t="str">
        <f>VLOOKUP(A155,'SAP Data'!$A$7:$B$2062,2,FALSE)</f>
        <v>A/R OTHER</v>
      </c>
      <c r="C155" s="208"/>
      <c r="D155" s="13">
        <v>4</v>
      </c>
      <c r="E155" s="210"/>
      <c r="F155" s="354"/>
      <c r="G155" s="354"/>
      <c r="H155" s="373"/>
      <c r="I155" s="375"/>
      <c r="J155" s="345"/>
    </row>
    <row r="156" spans="1:10" x14ac:dyDescent="0.25">
      <c r="A156" s="168" t="s">
        <v>256</v>
      </c>
      <c r="B156" s="212" t="str">
        <f>VLOOKUP(A156,'SAP Data'!$A$7:$B$2062,2,FALSE)</f>
        <v>A/R - INTERSTATE STO</v>
      </c>
      <c r="C156" s="208"/>
      <c r="D156" s="13">
        <v>4</v>
      </c>
      <c r="E156" s="210"/>
      <c r="F156" s="354"/>
      <c r="G156" s="354"/>
      <c r="H156" s="373"/>
      <c r="I156" s="375"/>
      <c r="J156" s="345"/>
    </row>
    <row r="157" spans="1:10" x14ac:dyDescent="0.25">
      <c r="A157" s="168" t="s">
        <v>2731</v>
      </c>
      <c r="B157" s="212" t="str">
        <f>VLOOKUP(A157,'SAP Data'!$A$7:$B$2062,2,FALSE)</f>
        <v>AR CASH RECEIVED NOT</v>
      </c>
      <c r="C157" s="208"/>
      <c r="D157" s="13">
        <v>4</v>
      </c>
      <c r="E157" s="210"/>
      <c r="F157" s="354"/>
      <c r="G157" s="354"/>
      <c r="H157" s="373"/>
      <c r="I157" s="375"/>
      <c r="J157" s="345"/>
    </row>
    <row r="158" spans="1:10" x14ac:dyDescent="0.25">
      <c r="A158" s="168" t="s">
        <v>259</v>
      </c>
      <c r="B158" s="212" t="str">
        <f>VLOOKUP(A158,'SAP Data'!$A$7:$B$2062,2,FALSE)</f>
        <v>A/R Palomar</v>
      </c>
      <c r="C158" s="208"/>
      <c r="D158" s="13">
        <v>4</v>
      </c>
      <c r="E158" s="210"/>
      <c r="F158" s="354"/>
      <c r="G158" s="354"/>
      <c r="H158" s="373"/>
      <c r="I158" s="375"/>
      <c r="J158" s="345"/>
    </row>
    <row r="159" spans="1:10" x14ac:dyDescent="0.25">
      <c r="A159" s="168" t="s">
        <v>262</v>
      </c>
      <c r="B159" s="212" t="str">
        <f>VLOOKUP(A159,'SAP Data'!$A$7:$B$2062,2,FALSE)</f>
        <v>A/R-CITY OF INDEPEND</v>
      </c>
      <c r="C159" s="208"/>
      <c r="D159" s="13">
        <v>4</v>
      </c>
      <c r="E159" s="210"/>
      <c r="F159" s="354"/>
      <c r="G159" s="354"/>
      <c r="H159" s="373"/>
      <c r="I159" s="375"/>
      <c r="J159" s="345"/>
    </row>
    <row r="160" spans="1:10" x14ac:dyDescent="0.25">
      <c r="A160" s="168" t="s">
        <v>265</v>
      </c>
      <c r="B160" s="212" t="str">
        <f>VLOOKUP(A160,'SAP Data'!$A$7:$B$2062,2,FALSE)</f>
        <v>A/R-CITY OF VANCOUVE</v>
      </c>
      <c r="C160" s="208"/>
      <c r="D160" s="13">
        <v>4</v>
      </c>
      <c r="E160" s="210"/>
      <c r="F160" s="354"/>
      <c r="G160" s="354"/>
      <c r="H160" s="373"/>
      <c r="I160" s="375"/>
      <c r="J160" s="345"/>
    </row>
    <row r="161" spans="1:10" x14ac:dyDescent="0.25">
      <c r="A161" s="168" t="s">
        <v>268</v>
      </c>
      <c r="B161" s="212" t="str">
        <f>VLOOKUP(A161,'SAP Data'!$A$7:$B$2062,2,FALSE)</f>
        <v>A/R - P CARDS</v>
      </c>
      <c r="C161" s="208"/>
      <c r="D161" s="13">
        <v>4</v>
      </c>
      <c r="E161" s="210"/>
      <c r="F161" s="354"/>
      <c r="G161" s="354"/>
      <c r="H161" s="373"/>
      <c r="I161" s="375"/>
      <c r="J161" s="345"/>
    </row>
    <row r="162" spans="1:10" x14ac:dyDescent="0.25">
      <c r="A162" s="168" t="s">
        <v>271</v>
      </c>
      <c r="B162" s="212" t="str">
        <f>VLOOKUP(A162,'SAP Data'!$A$7:$B$2062,2,FALSE)</f>
        <v>A/R LIFE INSURANCE</v>
      </c>
      <c r="C162" s="208"/>
      <c r="D162" s="13">
        <v>4</v>
      </c>
      <c r="E162" s="210"/>
      <c r="F162" s="354"/>
      <c r="G162" s="354"/>
      <c r="H162" s="373"/>
      <c r="I162" s="375"/>
      <c r="J162" s="345"/>
    </row>
    <row r="163" spans="1:10" x14ac:dyDescent="0.25">
      <c r="A163" s="168" t="s">
        <v>274</v>
      </c>
      <c r="B163" s="212" t="str">
        <f>VLOOKUP(A163,'SAP Data'!$A$7:$B$2062,2,FALSE)</f>
        <v>A/R - EMPLOYEE POSTA</v>
      </c>
      <c r="C163" s="208"/>
      <c r="D163" s="13">
        <v>4</v>
      </c>
      <c r="E163" s="210"/>
      <c r="F163" s="354"/>
      <c r="G163" s="354"/>
      <c r="H163" s="373"/>
      <c r="I163" s="375"/>
      <c r="J163" s="345"/>
    </row>
    <row r="164" spans="1:10" x14ac:dyDescent="0.25">
      <c r="A164" s="168" t="s">
        <v>2732</v>
      </c>
      <c r="B164" s="212" t="str">
        <f>VLOOKUP(A164,'SAP Data'!$A$7:$B$2062,2,FALSE)</f>
        <v>A/R - MISC RECEIVAB</v>
      </c>
      <c r="C164" s="208"/>
      <c r="D164" s="13">
        <v>4</v>
      </c>
      <c r="E164" s="210"/>
      <c r="F164" s="354"/>
      <c r="G164" s="354"/>
      <c r="H164" s="373"/>
      <c r="I164" s="375"/>
      <c r="J164" s="345"/>
    </row>
    <row r="165" spans="1:10" x14ac:dyDescent="0.25">
      <c r="A165" s="168" t="s">
        <v>277</v>
      </c>
      <c r="B165" s="212" t="str">
        <f>VLOOKUP(A165,'SAP Data'!$A$7:$B$2062,2,FALSE)</f>
        <v>A/R - WC MCRAE</v>
      </c>
      <c r="C165" s="208"/>
      <c r="D165" s="13">
        <v>4</v>
      </c>
      <c r="E165" s="210"/>
      <c r="F165" s="354"/>
      <c r="G165" s="354"/>
      <c r="H165" s="373"/>
      <c r="I165" s="375"/>
      <c r="J165" s="345"/>
    </row>
    <row r="166" spans="1:10" x14ac:dyDescent="0.25">
      <c r="A166" s="168" t="s">
        <v>280</v>
      </c>
      <c r="B166" s="212" t="str">
        <f>VLOOKUP(A166,'SAP Data'!$A$7:$B$2062,2,FALSE)</f>
        <v>A/R - WC POWELL</v>
      </c>
      <c r="C166" s="208"/>
      <c r="D166" s="13">
        <v>4</v>
      </c>
      <c r="E166" s="210"/>
      <c r="F166" s="354"/>
      <c r="G166" s="354"/>
      <c r="H166" s="373"/>
      <c r="I166" s="375"/>
      <c r="J166" s="345"/>
    </row>
    <row r="167" spans="1:10" x14ac:dyDescent="0.25">
      <c r="A167" s="168" t="s">
        <v>4014</v>
      </c>
      <c r="B167" s="212" t="s">
        <v>3996</v>
      </c>
      <c r="C167" s="208"/>
      <c r="D167" s="13">
        <v>4</v>
      </c>
      <c r="E167" s="210"/>
      <c r="F167" s="354"/>
      <c r="G167" s="354"/>
      <c r="H167" s="373"/>
      <c r="I167" s="375"/>
      <c r="J167" s="345"/>
    </row>
    <row r="168" spans="1:10" x14ac:dyDescent="0.25">
      <c r="A168" s="168">
        <v>143031</v>
      </c>
      <c r="B168" s="212" t="s">
        <v>4256</v>
      </c>
      <c r="C168" s="208"/>
      <c r="D168" s="13">
        <v>4</v>
      </c>
      <c r="E168" s="210"/>
      <c r="F168" s="354"/>
      <c r="G168" s="354"/>
      <c r="H168" s="373"/>
      <c r="I168" s="375"/>
      <c r="J168" s="345"/>
    </row>
    <row r="169" spans="1:10" x14ac:dyDescent="0.25">
      <c r="A169" s="168" t="s">
        <v>283</v>
      </c>
      <c r="B169" s="212" t="str">
        <f>VLOOKUP(A169,'SAP Data'!$A$7:$B$2062,2,FALSE)</f>
        <v>A/R-CITY OF COTTAGE</v>
      </c>
      <c r="C169" s="208"/>
      <c r="D169" s="13">
        <v>4</v>
      </c>
      <c r="E169" s="210"/>
      <c r="F169" s="354"/>
      <c r="G169" s="354"/>
      <c r="H169" s="373"/>
      <c r="I169" s="375"/>
      <c r="J169" s="345"/>
    </row>
    <row r="170" spans="1:10" x14ac:dyDescent="0.25">
      <c r="A170" s="168" t="s">
        <v>292</v>
      </c>
      <c r="B170" s="212" t="str">
        <f>VLOOKUP(A170,'SAP Data'!$A$7:$B$2062,2,FALSE)</f>
        <v>PROV-UNCOLL RESIDEN</v>
      </c>
      <c r="C170" s="208"/>
      <c r="D170" s="13">
        <v>4</v>
      </c>
      <c r="E170" s="210"/>
      <c r="F170" s="354"/>
      <c r="G170" s="354"/>
      <c r="H170" s="373"/>
      <c r="I170" s="375"/>
      <c r="J170" s="345"/>
    </row>
    <row r="171" spans="1:10" x14ac:dyDescent="0.25">
      <c r="A171" s="168" t="s">
        <v>295</v>
      </c>
      <c r="B171" s="212" t="str">
        <f>VLOOKUP(A171,'SAP Data'!$A$7:$B$2062,2,FALSE)</f>
        <v>PROV-UNCOLL COMMER</v>
      </c>
      <c r="C171" s="208"/>
      <c r="D171" s="13">
        <v>4</v>
      </c>
      <c r="E171" s="210"/>
      <c r="F171" s="354"/>
      <c r="G171" s="354"/>
      <c r="H171" s="373"/>
      <c r="I171" s="375"/>
      <c r="J171" s="345"/>
    </row>
    <row r="172" spans="1:10" x14ac:dyDescent="0.25">
      <c r="A172" s="168" t="s">
        <v>298</v>
      </c>
      <c r="B172" s="212" t="str">
        <f>VLOOKUP(A172,'SAP Data'!$A$7:$B$2062,2,FALSE)</f>
        <v>PROV-UNCOLL IND FIRM</v>
      </c>
      <c r="C172" s="208"/>
      <c r="D172" s="13">
        <v>4</v>
      </c>
      <c r="E172" s="210"/>
      <c r="F172" s="354"/>
      <c r="G172" s="354"/>
      <c r="H172" s="373"/>
      <c r="I172" s="375"/>
      <c r="J172" s="345"/>
    </row>
    <row r="173" spans="1:10" x14ac:dyDescent="0.25">
      <c r="A173" s="168" t="s">
        <v>301</v>
      </c>
      <c r="B173" s="212" t="str">
        <f>VLOOKUP(A173,'SAP Data'!$A$7:$B$2062,2,FALSE)</f>
        <v>PROV-UNCOLL IND INT</v>
      </c>
      <c r="C173" s="208"/>
      <c r="D173" s="13">
        <v>4</v>
      </c>
      <c r="E173" s="210"/>
      <c r="F173" s="354"/>
      <c r="G173" s="354"/>
      <c r="H173" s="373"/>
      <c r="I173" s="375"/>
      <c r="J173" s="345"/>
    </row>
    <row r="174" spans="1:10" x14ac:dyDescent="0.25">
      <c r="A174" s="168" t="s">
        <v>304</v>
      </c>
      <c r="B174" s="212" t="str">
        <f>VLOOKUP(A174,'SAP Data'!$A$7:$B$2062,2,FALSE)</f>
        <v>PROV-UNCOLL UNBILLED</v>
      </c>
      <c r="C174" s="208"/>
      <c r="D174" s="13">
        <v>4</v>
      </c>
      <c r="E174" s="210"/>
      <c r="F174" s="354"/>
      <c r="G174" s="354"/>
      <c r="H174" s="373"/>
      <c r="I174" s="375"/>
      <c r="J174" s="345"/>
    </row>
    <row r="175" spans="1:10" x14ac:dyDescent="0.25">
      <c r="A175" s="168" t="s">
        <v>307</v>
      </c>
      <c r="B175" s="212" t="str">
        <f>VLOOKUP(A175,'SAP Data'!$A$7:$B$2062,2,FALSE)</f>
        <v>PROV-UNCOLL UNBILLED</v>
      </c>
      <c r="C175" s="208"/>
      <c r="D175" s="13">
        <v>4</v>
      </c>
      <c r="E175" s="210"/>
      <c r="F175" s="354"/>
      <c r="G175" s="354"/>
      <c r="H175" s="373"/>
      <c r="I175" s="375"/>
      <c r="J175" s="345"/>
    </row>
    <row r="176" spans="1:10" x14ac:dyDescent="0.25">
      <c r="A176" s="168" t="s">
        <v>309</v>
      </c>
      <c r="B176" s="212" t="str">
        <f>VLOOKUP(A176,'SAP Data'!$A$7:$B$2062,2,FALSE)</f>
        <v>PROV-UNCOLL MISC</v>
      </c>
      <c r="C176" s="208"/>
      <c r="D176" s="13">
        <v>4</v>
      </c>
      <c r="E176" s="210"/>
      <c r="F176" s="354"/>
      <c r="G176" s="354"/>
      <c r="H176" s="373"/>
      <c r="I176" s="375"/>
      <c r="J176" s="345"/>
    </row>
    <row r="177" spans="1:10" x14ac:dyDescent="0.25">
      <c r="A177" s="168" t="s">
        <v>2703</v>
      </c>
      <c r="B177" s="212" t="str">
        <f>VLOOKUP(A177,'SAP Data'!$A$7:$B$2062,2,FALSE)</f>
        <v>A/R INTERCO-HLD</v>
      </c>
      <c r="C177" s="208"/>
      <c r="D177" s="13">
        <v>2</v>
      </c>
      <c r="E177" s="210"/>
      <c r="F177" s="354"/>
      <c r="G177" s="354"/>
      <c r="H177" s="373"/>
      <c r="I177" s="375"/>
      <c r="J177" s="345"/>
    </row>
    <row r="178" spans="1:10" x14ac:dyDescent="0.25">
      <c r="A178" s="170" t="s">
        <v>2934</v>
      </c>
      <c r="B178" s="212" t="str">
        <f>VLOOKUP(A178,'SAP Data'!$A$7:$B$2062,2,FALSE)</f>
        <v>A/R INTERCO-WTR SR</v>
      </c>
      <c r="C178" s="208"/>
      <c r="D178" s="13">
        <v>2</v>
      </c>
      <c r="E178" s="210"/>
      <c r="F178" s="354"/>
      <c r="G178" s="354"/>
      <c r="H178" s="373"/>
      <c r="I178" s="375"/>
      <c r="J178" s="345"/>
    </row>
    <row r="179" spans="1:10" x14ac:dyDescent="0.25">
      <c r="A179" s="170" t="s">
        <v>2935</v>
      </c>
      <c r="B179" s="212" t="str">
        <f>VLOOKUP(A179,'SAP Data'!$A$7:$B$2062,2,FALSE)</f>
        <v>A/R INTERCO-WTR SRE</v>
      </c>
      <c r="C179" s="208"/>
      <c r="D179" s="13">
        <v>2</v>
      </c>
      <c r="E179" s="210"/>
      <c r="F179" s="354"/>
      <c r="G179" s="354"/>
      <c r="H179" s="373"/>
      <c r="I179" s="375"/>
      <c r="J179" s="345"/>
    </row>
    <row r="180" spans="1:10" x14ac:dyDescent="0.25">
      <c r="A180" s="168" t="s">
        <v>483</v>
      </c>
      <c r="B180" s="212" t="str">
        <f>VLOOKUP(A180,'SAP Data'!$A$7:$B$2062,2,FALSE)</f>
        <v>A/R INTERCO - NNGFC</v>
      </c>
      <c r="C180" s="208"/>
      <c r="D180" s="13">
        <v>2</v>
      </c>
      <c r="E180" s="210"/>
      <c r="F180" s="354"/>
      <c r="G180" s="354"/>
      <c r="H180" s="373"/>
      <c r="I180" s="375"/>
      <c r="J180" s="345"/>
    </row>
    <row r="181" spans="1:10" x14ac:dyDescent="0.25">
      <c r="A181" s="170" t="s">
        <v>4097</v>
      </c>
      <c r="B181" s="212" t="str">
        <f>VLOOKUP(A181,'SAP Data'!$A$7:$B$2062,2,FALSE)</f>
        <v>A/R INTERCO-RNG HLD</v>
      </c>
      <c r="C181" s="208"/>
      <c r="D181" s="13">
        <v>2</v>
      </c>
      <c r="E181" s="210"/>
      <c r="F181" s="354"/>
      <c r="G181" s="354"/>
      <c r="H181" s="373"/>
      <c r="I181" s="375"/>
      <c r="J181" s="345"/>
    </row>
    <row r="182" spans="1:10" x14ac:dyDescent="0.25">
      <c r="A182" s="168" t="s">
        <v>466</v>
      </c>
      <c r="B182" s="212" t="str">
        <f>VLOOKUP(A182,'SAP Data'!$A$7:$B$2062,2,FALSE)</f>
        <v>A/R INTERCO-NWNEN</v>
      </c>
      <c r="C182" s="208"/>
      <c r="D182" s="13">
        <v>2</v>
      </c>
      <c r="E182" s="210"/>
      <c r="F182" s="354"/>
      <c r="G182" s="354"/>
      <c r="H182" s="373"/>
      <c r="I182" s="375"/>
      <c r="J182" s="345"/>
    </row>
    <row r="183" spans="1:10" x14ac:dyDescent="0.25">
      <c r="A183" s="168" t="s">
        <v>2702</v>
      </c>
      <c r="B183" s="212" t="str">
        <f>VLOOKUP(A183,'SAP Data'!$A$7:$B$2062,2,FALSE)</f>
        <v>A/R INTERCO-NWNWTR</v>
      </c>
      <c r="C183" s="208"/>
      <c r="D183" s="13">
        <v>2</v>
      </c>
      <c r="E183" s="210"/>
      <c r="F183" s="354"/>
      <c r="G183" s="354"/>
      <c r="H183" s="373"/>
      <c r="I183" s="375"/>
      <c r="J183" s="345"/>
    </row>
    <row r="184" spans="1:10" x14ac:dyDescent="0.25">
      <c r="A184" s="168" t="s">
        <v>468</v>
      </c>
      <c r="B184" s="212" t="str">
        <f>VLOOKUP(A184,'SAP Data'!$A$7:$B$2062,2,FALSE)</f>
        <v>A/R INTERCO - GRS</v>
      </c>
      <c r="C184" s="208"/>
      <c r="D184" s="13">
        <v>2</v>
      </c>
      <c r="E184" s="210"/>
      <c r="F184" s="354"/>
      <c r="G184" s="354"/>
      <c r="H184" s="373"/>
      <c r="I184" s="375"/>
      <c r="J184" s="345"/>
    </row>
    <row r="185" spans="1:10" x14ac:dyDescent="0.25">
      <c r="A185" s="168" t="s">
        <v>470</v>
      </c>
      <c r="B185" s="212" t="str">
        <f>VLOOKUP(A185,'SAP Data'!$A$7:$B$2062,2,FALSE)</f>
        <v>A/R INTERCO-NWNGS</v>
      </c>
      <c r="C185" s="208"/>
      <c r="D185" s="13">
        <v>2</v>
      </c>
      <c r="E185" s="210"/>
      <c r="F185" s="354"/>
      <c r="G185" s="354"/>
      <c r="H185" s="373"/>
      <c r="I185" s="375"/>
      <c r="J185" s="345"/>
    </row>
    <row r="186" spans="1:10" x14ac:dyDescent="0.25">
      <c r="A186" s="168" t="s">
        <v>472</v>
      </c>
      <c r="B186" s="212" t="str">
        <f>VLOOKUP(A186,'SAP Data'!$A$7:$B$2062,2,FALSE)</f>
        <v>A/R INTER NNG FIN</v>
      </c>
      <c r="C186" s="208"/>
      <c r="D186" s="13">
        <v>2</v>
      </c>
      <c r="E186" s="210"/>
      <c r="F186" s="354"/>
      <c r="G186" s="354"/>
      <c r="H186" s="373"/>
      <c r="I186" s="375"/>
      <c r="J186" s="345"/>
    </row>
    <row r="187" spans="1:10" x14ac:dyDescent="0.25">
      <c r="A187" s="168" t="s">
        <v>475</v>
      </c>
      <c r="B187" s="212" t="str">
        <f>VLOOKUP(A187,'SAP Data'!$A$7:$B$2062,2,FALSE)</f>
        <v>A/R INTER NW BIOGAS</v>
      </c>
      <c r="C187" s="208"/>
      <c r="D187" s="13">
        <v>2</v>
      </c>
      <c r="E187" s="210"/>
      <c r="F187" s="354"/>
      <c r="G187" s="354"/>
      <c r="H187" s="373"/>
      <c r="I187" s="375"/>
      <c r="J187" s="345"/>
    </row>
    <row r="188" spans="1:10" x14ac:dyDescent="0.25">
      <c r="A188" s="168" t="s">
        <v>485</v>
      </c>
      <c r="B188" s="212" t="str">
        <f>VLOOKUP(A188,'SAP Data'!$A$7:$B$2062,2,FALSE)</f>
        <v>A/R TAX SHARE-NNGFC</v>
      </c>
      <c r="C188" s="208"/>
      <c r="D188" s="13">
        <v>2</v>
      </c>
      <c r="E188" s="210"/>
      <c r="F188" s="354"/>
      <c r="G188" s="354"/>
      <c r="H188" s="373"/>
      <c r="I188" s="375"/>
      <c r="J188" s="345"/>
    </row>
    <row r="189" spans="1:10" x14ac:dyDescent="0.25">
      <c r="A189" s="168" t="s">
        <v>2704</v>
      </c>
      <c r="B189" s="212" t="str">
        <f>VLOOKUP(A189,'SAP Data'!$A$7:$B$2062,2,FALSE)</f>
        <v>A/R TAX SHARE-HLD</v>
      </c>
      <c r="C189" s="208"/>
      <c r="D189" s="13">
        <v>2</v>
      </c>
      <c r="E189" s="210"/>
      <c r="F189" s="354"/>
      <c r="G189" s="354"/>
      <c r="H189" s="373"/>
      <c r="I189" s="375"/>
      <c r="J189" s="345"/>
    </row>
    <row r="190" spans="1:10" x14ac:dyDescent="0.25">
      <c r="A190" s="168" t="s">
        <v>478</v>
      </c>
      <c r="B190" s="212" t="str">
        <f>VLOOKUP(A190,'SAP Data'!$A$7:$B$2062,2,FALSE)</f>
        <v>A/R TAX SHARE-NW ENE</v>
      </c>
      <c r="C190" s="208"/>
      <c r="D190" s="13">
        <v>2</v>
      </c>
      <c r="E190" s="210"/>
      <c r="F190" s="354"/>
      <c r="G190" s="354"/>
      <c r="H190" s="373"/>
      <c r="I190" s="375"/>
      <c r="J190" s="345"/>
    </row>
    <row r="191" spans="1:10" x14ac:dyDescent="0.25">
      <c r="A191" s="168" t="s">
        <v>481</v>
      </c>
      <c r="B191" s="212" t="str">
        <f>VLOOKUP(A191,'SAP Data'!$A$7:$B$2062,2,FALSE)</f>
        <v>A/R TAX SHARE-NWNGS</v>
      </c>
      <c r="C191" s="208"/>
      <c r="D191" s="13">
        <v>2</v>
      </c>
      <c r="E191" s="210"/>
      <c r="F191" s="354"/>
      <c r="G191" s="354"/>
      <c r="H191" s="373"/>
      <c r="I191" s="375"/>
      <c r="J191" s="345"/>
    </row>
    <row r="192" spans="1:10" x14ac:dyDescent="0.25">
      <c r="A192" s="168" t="s">
        <v>359</v>
      </c>
      <c r="B192" s="212" t="str">
        <f>VLOOKUP(A192,'SAP Data'!$A$7:$B$2062,2,FALSE)</f>
        <v>MAT &amp; SUPPLIES-GEN</v>
      </c>
      <c r="C192" s="208"/>
      <c r="D192" s="13">
        <v>4</v>
      </c>
      <c r="E192" s="210"/>
      <c r="F192" s="354"/>
      <c r="G192" s="354"/>
      <c r="H192" s="373"/>
      <c r="I192" s="375"/>
      <c r="J192" s="345"/>
    </row>
    <row r="193" spans="1:10" x14ac:dyDescent="0.25">
      <c r="A193" s="168" t="s">
        <v>362</v>
      </c>
      <c r="B193" s="212" t="str">
        <f>VLOOKUP(A193,'SAP Data'!$A$7:$B$2062,2,FALSE)</f>
        <v>PURCHASED APPL-PTLD-</v>
      </c>
      <c r="C193" s="208"/>
      <c r="D193" s="13">
        <v>2</v>
      </c>
      <c r="E193" s="210"/>
      <c r="F193" s="354"/>
      <c r="G193" s="354"/>
      <c r="H193" s="373"/>
      <c r="I193" s="375"/>
      <c r="J193" s="345"/>
    </row>
    <row r="194" spans="1:10" x14ac:dyDescent="0.25">
      <c r="A194" s="168" t="s">
        <v>365</v>
      </c>
      <c r="B194" s="212" t="str">
        <f>VLOOKUP(A194,'SAP Data'!$A$7:$B$2062,2,FALSE)</f>
        <v>MAT &amp; SUPP-GAR TOOLS</v>
      </c>
      <c r="C194" s="208"/>
      <c r="D194" s="13">
        <v>4</v>
      </c>
      <c r="E194" s="210"/>
      <c r="F194" s="354"/>
      <c r="G194" s="354"/>
      <c r="H194" s="373"/>
      <c r="I194" s="375"/>
      <c r="J194" s="345"/>
    </row>
    <row r="195" spans="1:10" x14ac:dyDescent="0.25">
      <c r="A195" s="168" t="s">
        <v>368</v>
      </c>
      <c r="B195" s="212" t="str">
        <f>VLOOKUP(A195,'SAP Data'!$A$7:$B$2062,2,FALSE)</f>
        <v>MAT &amp; SUPPLIES-GARAG</v>
      </c>
      <c r="C195" s="208"/>
      <c r="D195" s="13">
        <v>4</v>
      </c>
      <c r="E195" s="210"/>
      <c r="F195" s="354"/>
      <c r="G195" s="354"/>
      <c r="H195" s="373"/>
      <c r="I195" s="375"/>
      <c r="J195" s="345"/>
    </row>
    <row r="196" spans="1:10" x14ac:dyDescent="0.25">
      <c r="A196" s="168" t="s">
        <v>371</v>
      </c>
      <c r="B196" s="212" t="str">
        <f>VLOOKUP(A196,'SAP Data'!$A$7:$B$2062,2,FALSE)</f>
        <v>MAT &amp; SUPPLIES-POSTA</v>
      </c>
      <c r="C196" s="208"/>
      <c r="D196" s="13">
        <v>4</v>
      </c>
      <c r="E196" s="210"/>
      <c r="F196" s="354"/>
      <c r="G196" s="354"/>
      <c r="H196" s="373"/>
      <c r="I196" s="375"/>
      <c r="J196" s="345"/>
    </row>
    <row r="197" spans="1:10" x14ac:dyDescent="0.25">
      <c r="A197" s="168" t="s">
        <v>2700</v>
      </c>
      <c r="B197" s="212" t="str">
        <f>VLOOKUP(A197,'SAP Data'!$A$7:$B$2062,2,FALSE)</f>
        <v>INVEN RESERVE - UTIL</v>
      </c>
      <c r="C197" s="208"/>
      <c r="D197" s="13">
        <v>4</v>
      </c>
      <c r="E197" s="210"/>
      <c r="F197" s="354"/>
      <c r="G197" s="354"/>
      <c r="H197" s="373"/>
      <c r="I197" s="375"/>
      <c r="J197" s="345"/>
    </row>
    <row r="198" spans="1:10" x14ac:dyDescent="0.25">
      <c r="A198" s="168" t="s">
        <v>374</v>
      </c>
      <c r="B198" s="212" t="str">
        <f>VLOOKUP(A198,'SAP Data'!$A$7:$B$2062,2,FALSE)</f>
        <v>INVEN RESERVE - APP</v>
      </c>
      <c r="C198" s="208"/>
      <c r="D198" s="13">
        <v>4</v>
      </c>
      <c r="E198" s="210"/>
      <c r="F198" s="354"/>
      <c r="G198" s="354"/>
      <c r="H198" s="373"/>
      <c r="I198" s="375"/>
      <c r="J198" s="345"/>
    </row>
    <row r="199" spans="1:10" x14ac:dyDescent="0.25">
      <c r="A199" s="168" t="s">
        <v>376</v>
      </c>
      <c r="B199" s="212" t="str">
        <f>VLOOKUP(A199,'SAP Data'!$A$7:$B$2062,2,FALSE)</f>
        <v>MAT &amp; SUPPLIES-ODORA</v>
      </c>
      <c r="C199" s="208"/>
      <c r="D199" s="13">
        <v>4</v>
      </c>
      <c r="E199" s="210"/>
      <c r="F199" s="354"/>
      <c r="G199" s="354"/>
      <c r="H199" s="373"/>
      <c r="I199" s="375"/>
      <c r="J199" s="345"/>
    </row>
    <row r="200" spans="1:10" x14ac:dyDescent="0.25">
      <c r="A200" s="168" t="s">
        <v>379</v>
      </c>
      <c r="B200" s="212" t="str">
        <f>VLOOKUP(A200,'SAP Data'!$A$7:$B$2062,2,FALSE)</f>
        <v>INVENTORY-OFFICE SUP</v>
      </c>
      <c r="C200" s="208"/>
      <c r="D200" s="13">
        <v>4</v>
      </c>
      <c r="E200" s="210"/>
      <c r="F200" s="354"/>
      <c r="G200" s="354"/>
      <c r="H200" s="373"/>
      <c r="I200" s="375"/>
      <c r="J200" s="345"/>
    </row>
    <row r="201" spans="1:10" x14ac:dyDescent="0.25">
      <c r="A201" s="168" t="s">
        <v>382</v>
      </c>
      <c r="B201" s="212" t="str">
        <f>VLOOKUP(A201,'SAP Data'!$A$7:$B$2062,2,FALSE)</f>
        <v>MAT &amp; SUPP-DIESEL AU</v>
      </c>
      <c r="C201" s="208"/>
      <c r="D201" s="13">
        <v>4</v>
      </c>
      <c r="E201" s="210"/>
      <c r="F201" s="354"/>
      <c r="G201" s="354"/>
      <c r="H201" s="373"/>
      <c r="I201" s="375"/>
      <c r="J201" s="345"/>
    </row>
    <row r="202" spans="1:10" x14ac:dyDescent="0.25">
      <c r="A202" s="168" t="s">
        <v>385</v>
      </c>
      <c r="B202" s="212" t="str">
        <f>VLOOKUP(A202,'SAP Data'!$A$7:$B$2062,2,FALSE)</f>
        <v>MAT &amp; SUPP-UNLEADED</v>
      </c>
      <c r="C202" s="208"/>
      <c r="D202" s="13">
        <v>4</v>
      </c>
      <c r="E202" s="210"/>
      <c r="F202" s="354"/>
      <c r="G202" s="354"/>
      <c r="H202" s="373"/>
      <c r="I202" s="375"/>
      <c r="J202" s="345"/>
    </row>
    <row r="203" spans="1:10" x14ac:dyDescent="0.25">
      <c r="A203" s="168" t="s">
        <v>388</v>
      </c>
      <c r="B203" s="212" t="str">
        <f>VLOOKUP(A203,'SAP Data'!$A$7:$B$2062,2,FALSE)</f>
        <v>MAT &amp; SUPP-SMPE</v>
      </c>
      <c r="C203" s="208"/>
      <c r="D203" s="13">
        <v>4</v>
      </c>
      <c r="E203" s="210"/>
      <c r="F203" s="354"/>
      <c r="G203" s="354"/>
      <c r="H203" s="373"/>
      <c r="I203" s="375"/>
      <c r="J203" s="345"/>
    </row>
    <row r="204" spans="1:10" x14ac:dyDescent="0.25">
      <c r="A204" s="168" t="s">
        <v>391</v>
      </c>
      <c r="B204" s="212" t="str">
        <f>VLOOKUP(A204,'SAP Data'!$A$7:$B$2062,2,FALSE)</f>
        <v>CONVERSION INV BALAN</v>
      </c>
      <c r="C204" s="208"/>
      <c r="D204" s="13">
        <v>4</v>
      </c>
      <c r="E204" s="210"/>
      <c r="F204" s="354"/>
      <c r="G204" s="354"/>
      <c r="H204" s="373"/>
      <c r="I204" s="375"/>
      <c r="J204" s="345"/>
    </row>
    <row r="205" spans="1:10" x14ac:dyDescent="0.25">
      <c r="A205" s="421" t="s">
        <v>4235</v>
      </c>
      <c r="B205" s="422" t="str">
        <f>VLOOKUP(A205,'SAP Data'!$A$7:$B$2062,2,FALSE)</f>
        <v>RTC INVENTORY</v>
      </c>
      <c r="C205" s="208"/>
      <c r="D205" s="13">
        <v>4</v>
      </c>
      <c r="E205" s="210"/>
      <c r="F205" s="354"/>
      <c r="G205" s="354"/>
      <c r="H205" s="373"/>
      <c r="I205" s="375"/>
      <c r="J205" s="345"/>
    </row>
    <row r="206" spans="1:10" x14ac:dyDescent="0.25">
      <c r="A206" s="168" t="s">
        <v>394</v>
      </c>
      <c r="B206" s="212" t="str">
        <f>VLOOKUP(A206,'SAP Data'!$A$7:$B$2062,2,FALSE)</f>
        <v>STORES EXP-INV ADJ</v>
      </c>
      <c r="C206" s="208"/>
      <c r="D206" s="13">
        <v>4</v>
      </c>
      <c r="E206" s="210"/>
      <c r="F206" s="354"/>
      <c r="G206" s="354"/>
      <c r="H206" s="373"/>
      <c r="I206" s="375"/>
      <c r="J206" s="345"/>
    </row>
    <row r="207" spans="1:10" x14ac:dyDescent="0.25">
      <c r="A207" s="168" t="s">
        <v>397</v>
      </c>
      <c r="B207" s="212" t="str">
        <f>VLOOKUP(A207,'SAP Data'!$A$7:$B$2062,2,FALSE)</f>
        <v>STORES EXP-FREIGHT</v>
      </c>
      <c r="C207" s="208"/>
      <c r="D207" s="13">
        <v>4</v>
      </c>
      <c r="E207" s="210"/>
      <c r="F207" s="354"/>
      <c r="G207" s="354"/>
      <c r="H207" s="373"/>
      <c r="I207" s="375"/>
      <c r="J207" s="345"/>
    </row>
    <row r="208" spans="1:10" x14ac:dyDescent="0.25">
      <c r="A208" s="168" t="s">
        <v>338</v>
      </c>
      <c r="B208" s="212" t="str">
        <f>VLOOKUP(A208,'SAP Data'!$A$7:$B$2062,2,FALSE)</f>
        <v>UNDRGRD STG MIST BRU</v>
      </c>
      <c r="C208" s="208"/>
      <c r="D208" s="13">
        <v>4</v>
      </c>
      <c r="E208" s="210"/>
      <c r="F208" s="354"/>
      <c r="G208" s="354"/>
      <c r="H208" s="373"/>
      <c r="I208" s="375"/>
      <c r="J208" s="345"/>
    </row>
    <row r="209" spans="1:10" x14ac:dyDescent="0.25">
      <c r="A209" s="168" t="s">
        <v>2699</v>
      </c>
      <c r="B209" s="212" t="str">
        <f>VLOOKUP(A209,'SAP Data'!$A$7:$B$2062,2,FALSE)</f>
        <v>GAS STRD-WRK GAS-NMI</v>
      </c>
      <c r="C209" s="208" t="s">
        <v>3037</v>
      </c>
      <c r="D209" s="13">
        <v>3</v>
      </c>
      <c r="E209" s="210"/>
      <c r="F209" s="354"/>
      <c r="G209" s="354"/>
      <c r="H209" s="373"/>
      <c r="I209" s="375"/>
      <c r="J209" s="345"/>
    </row>
    <row r="210" spans="1:10" x14ac:dyDescent="0.25">
      <c r="A210" s="168" t="s">
        <v>341</v>
      </c>
      <c r="B210" s="212" t="str">
        <f>VLOOKUP(A210,'SAP Data'!$A$7:$B$2062,2,FALSE)</f>
        <v>UNDRGRD STG-J P. 2F</v>
      </c>
      <c r="C210" s="208"/>
      <c r="D210" s="13">
        <v>4</v>
      </c>
      <c r="E210" s="210"/>
      <c r="F210" s="354"/>
      <c r="G210" s="354"/>
      <c r="H210" s="373"/>
      <c r="I210" s="375"/>
      <c r="J210" s="345"/>
    </row>
    <row r="211" spans="1:10" x14ac:dyDescent="0.25">
      <c r="A211" s="168" t="s">
        <v>344</v>
      </c>
      <c r="B211" s="212" t="str">
        <f>VLOOKUP(A211,'SAP Data'!$A$7:$B$2062,2,FALSE)</f>
        <v>STORAGE-TRANS CAN</v>
      </c>
      <c r="C211" s="208"/>
      <c r="D211" s="13">
        <v>4</v>
      </c>
      <c r="E211" s="210"/>
      <c r="F211" s="354"/>
      <c r="G211" s="354"/>
      <c r="H211" s="373"/>
      <c r="I211" s="375"/>
      <c r="J211" s="345"/>
    </row>
    <row r="212" spans="1:10" x14ac:dyDescent="0.25">
      <c r="A212" s="168" t="s">
        <v>347</v>
      </c>
      <c r="B212" s="212" t="str">
        <f>VLOOKUP(A212,'SAP Data'!$A$7:$B$2062,2,FALSE)</f>
        <v>LNG STORAGE-GASCO</v>
      </c>
      <c r="C212" s="208"/>
      <c r="D212" s="13">
        <v>4</v>
      </c>
      <c r="E212" s="210"/>
      <c r="F212" s="354"/>
      <c r="G212" s="354"/>
      <c r="H212" s="373"/>
      <c r="I212" s="375"/>
      <c r="J212" s="345"/>
    </row>
    <row r="213" spans="1:10" x14ac:dyDescent="0.25">
      <c r="A213" s="168" t="s">
        <v>350</v>
      </c>
      <c r="B213" s="212" t="str">
        <f>VLOOKUP(A213,'SAP Data'!$A$7:$B$2062,2,FALSE)</f>
        <v>LNG STORAGE-PLYMOUTH</v>
      </c>
      <c r="C213" s="208"/>
      <c r="D213" s="13">
        <v>4</v>
      </c>
      <c r="E213" s="210"/>
      <c r="F213" s="354"/>
      <c r="G213" s="354"/>
      <c r="H213" s="373"/>
      <c r="I213" s="375"/>
      <c r="J213" s="345"/>
    </row>
    <row r="214" spans="1:10" x14ac:dyDescent="0.25">
      <c r="A214" s="168" t="s">
        <v>353</v>
      </c>
      <c r="B214" s="212" t="str">
        <f>VLOOKUP(A214,'SAP Data'!$A$7:$B$2062,2,FALSE)</f>
        <v>LNG STORAGE-NEWPORT</v>
      </c>
      <c r="C214" s="208"/>
      <c r="D214" s="13">
        <v>4</v>
      </c>
      <c r="E214" s="210"/>
      <c r="F214" s="354"/>
      <c r="G214" s="354"/>
      <c r="H214" s="373"/>
      <c r="I214" s="375"/>
      <c r="J214" s="345"/>
    </row>
    <row r="215" spans="1:10" x14ac:dyDescent="0.25">
      <c r="A215" s="169" t="s">
        <v>2733</v>
      </c>
      <c r="B215" s="212" t="str">
        <f>VLOOKUP(A215,'SAP Data'!$A$7:$B$2062,2,FALSE)</f>
        <v>UNDRGRD STG - INTRST</v>
      </c>
      <c r="C215" s="208"/>
      <c r="D215" s="13">
        <v>4</v>
      </c>
      <c r="E215" s="210"/>
      <c r="F215" s="354"/>
      <c r="G215" s="354"/>
      <c r="H215" s="373"/>
      <c r="I215" s="375"/>
      <c r="J215" s="345"/>
    </row>
    <row r="216" spans="1:10" x14ac:dyDescent="0.25">
      <c r="A216" s="168" t="s">
        <v>356</v>
      </c>
      <c r="B216" s="212" t="str">
        <f>VLOOKUP(A216,'SAP Data'!$A$7:$B$2062,2,FALSE)</f>
        <v>UNDRGRD STG - OPTN</v>
      </c>
      <c r="C216" s="208"/>
      <c r="D216" s="13">
        <v>4</v>
      </c>
      <c r="E216" s="210"/>
      <c r="F216" s="354"/>
      <c r="G216" s="354"/>
      <c r="H216" s="373"/>
      <c r="I216" s="375"/>
      <c r="J216" s="345"/>
    </row>
    <row r="217" spans="1:10" x14ac:dyDescent="0.25">
      <c r="A217" s="168" t="s">
        <v>400</v>
      </c>
      <c r="B217" s="212" t="str">
        <f>VLOOKUP(A217,'SAP Data'!$A$7:$B$2062,2,FALSE)</f>
        <v>PREPMTS-NOTE DISC</v>
      </c>
      <c r="C217" s="208"/>
      <c r="D217" s="13">
        <v>4</v>
      </c>
      <c r="E217" s="210"/>
      <c r="F217" s="354"/>
      <c r="G217" s="354"/>
      <c r="H217" s="373"/>
      <c r="I217" s="375"/>
      <c r="J217" s="345"/>
    </row>
    <row r="218" spans="1:10" x14ac:dyDescent="0.25">
      <c r="A218" s="168" t="s">
        <v>403</v>
      </c>
      <c r="B218" s="212" t="str">
        <f>VLOOKUP(A218,'SAP Data'!$A$7:$B$2062,2,FALSE)</f>
        <v>PREPMTS-NETWORK HARD</v>
      </c>
      <c r="C218" s="208"/>
      <c r="D218" s="13">
        <v>4</v>
      </c>
      <c r="E218" s="210"/>
      <c r="F218" s="354"/>
      <c r="G218" s="354"/>
      <c r="H218" s="373"/>
      <c r="I218" s="375"/>
      <c r="J218" s="345"/>
    </row>
    <row r="219" spans="1:10" x14ac:dyDescent="0.25">
      <c r="A219" s="168" t="s">
        <v>406</v>
      </c>
      <c r="B219" s="212" t="str">
        <f>VLOOKUP(A219,'SAP Data'!$A$7:$B$2062,2,FALSE)</f>
        <v>VIRTUAL STORAGE</v>
      </c>
      <c r="C219" s="208"/>
      <c r="D219" s="13">
        <v>4</v>
      </c>
      <c r="E219" s="210"/>
      <c r="F219" s="354"/>
      <c r="G219" s="354"/>
      <c r="H219" s="373"/>
      <c r="I219" s="375"/>
      <c r="J219" s="345"/>
    </row>
    <row r="220" spans="1:10" x14ac:dyDescent="0.25">
      <c r="A220" s="168" t="s">
        <v>409</v>
      </c>
      <c r="B220" s="212" t="str">
        <f>VLOOKUP(A220,'SAP Data'!$A$7:$B$2062,2,FALSE)</f>
        <v>PREPMTS-PROP TAXES</v>
      </c>
      <c r="C220" s="208"/>
      <c r="D220" s="13">
        <v>4</v>
      </c>
      <c r="E220" s="210"/>
      <c r="F220" s="354"/>
      <c r="G220" s="354"/>
      <c r="H220" s="373"/>
      <c r="I220" s="375"/>
      <c r="J220" s="345"/>
    </row>
    <row r="221" spans="1:10" x14ac:dyDescent="0.25">
      <c r="A221" s="168" t="s">
        <v>412</v>
      </c>
      <c r="B221" s="212" t="str">
        <f>VLOOKUP(A221,'SAP Data'!$A$7:$B$2062,2,FALSE)</f>
        <v>PREPMTS-OTHER TAXES</v>
      </c>
      <c r="C221" s="208"/>
      <c r="D221" s="13">
        <v>4</v>
      </c>
      <c r="E221" s="210"/>
      <c r="F221" s="354"/>
      <c r="G221" s="354"/>
      <c r="H221" s="373"/>
      <c r="I221" s="375"/>
      <c r="J221" s="345"/>
    </row>
    <row r="222" spans="1:10" x14ac:dyDescent="0.25">
      <c r="A222" s="168" t="s">
        <v>415</v>
      </c>
      <c r="B222" s="212" t="str">
        <f>VLOOKUP(A222,'SAP Data'!$A$7:$B$2062,2,FALSE)</f>
        <v>Prepaid Income Tax</v>
      </c>
      <c r="C222" s="208"/>
      <c r="D222" s="13">
        <v>4</v>
      </c>
      <c r="E222" s="210"/>
      <c r="F222" s="354"/>
      <c r="G222" s="354"/>
      <c r="H222" s="373"/>
      <c r="I222" s="375"/>
      <c r="J222" s="345"/>
    </row>
    <row r="223" spans="1:10" x14ac:dyDescent="0.25">
      <c r="A223" s="168" t="s">
        <v>418</v>
      </c>
      <c r="B223" s="212" t="str">
        <f>VLOOKUP(A223,'SAP Data'!$A$7:$B$2062,2,FALSE)</f>
        <v>VIRTUAL STORAGE-TMC</v>
      </c>
      <c r="C223" s="208"/>
      <c r="D223" s="13">
        <v>4</v>
      </c>
      <c r="E223" s="210"/>
      <c r="F223" s="354"/>
      <c r="G223" s="354"/>
      <c r="H223" s="373"/>
      <c r="I223" s="375"/>
      <c r="J223" s="345"/>
    </row>
    <row r="224" spans="1:10" x14ac:dyDescent="0.25">
      <c r="A224" s="168" t="s">
        <v>421</v>
      </c>
      <c r="B224" s="212" t="str">
        <f>VLOOKUP(A224,'SAP Data'!$A$7:$B$2062,2,FALSE)</f>
        <v>PREPD LEASES &amp; MAINT</v>
      </c>
      <c r="C224" s="208"/>
      <c r="D224" s="13">
        <v>4</v>
      </c>
      <c r="E224" s="210"/>
      <c r="F224" s="354"/>
      <c r="G224" s="354"/>
      <c r="H224" s="373"/>
      <c r="I224" s="375"/>
      <c r="J224" s="345"/>
    </row>
    <row r="225" spans="1:10" x14ac:dyDescent="0.25">
      <c r="A225" s="168" t="s">
        <v>424</v>
      </c>
      <c r="B225" s="212" t="str">
        <f>VLOOKUP(A225,'SAP Data'!$A$7:$B$2062,2,FALSE)</f>
        <v>PREPAID NT SYSTEM EX</v>
      </c>
      <c r="C225" s="208"/>
      <c r="D225" s="13">
        <v>4</v>
      </c>
      <c r="E225" s="210"/>
      <c r="F225" s="354"/>
      <c r="G225" s="354"/>
      <c r="H225" s="373"/>
      <c r="I225" s="375"/>
      <c r="J225" s="345"/>
    </row>
    <row r="226" spans="1:10" x14ac:dyDescent="0.25">
      <c r="A226" s="168" t="s">
        <v>427</v>
      </c>
      <c r="B226" s="212" t="str">
        <f>VLOOKUP(A226,'SAP Data'!$A$7:$B$2062,2,FALSE)</f>
        <v>PREPMTS-BONUS</v>
      </c>
      <c r="C226" s="208"/>
      <c r="D226" s="13">
        <v>4</v>
      </c>
      <c r="E226" s="210"/>
      <c r="F226" s="354"/>
      <c r="G226" s="354"/>
      <c r="H226" s="373"/>
      <c r="I226" s="375"/>
      <c r="J226" s="345"/>
    </row>
    <row r="227" spans="1:10" x14ac:dyDescent="0.25">
      <c r="A227" s="168" t="s">
        <v>430</v>
      </c>
      <c r="B227" s="212" t="str">
        <f>VLOOKUP(A227,'SAP Data'!$A$7:$B$2062,2,FALSE)</f>
        <v>PREPMTS-NETWORK OPER</v>
      </c>
      <c r="C227" s="208"/>
      <c r="D227" s="13">
        <v>4</v>
      </c>
      <c r="E227" s="210"/>
      <c r="F227" s="354"/>
      <c r="G227" s="354"/>
      <c r="H227" s="373"/>
      <c r="I227" s="375"/>
      <c r="J227" s="345"/>
    </row>
    <row r="228" spans="1:10" x14ac:dyDescent="0.25">
      <c r="A228" s="168" t="s">
        <v>433</v>
      </c>
      <c r="B228" s="212" t="str">
        <f>VLOOKUP(A228,'SAP Data'!$A$7:$B$2062,2,FALSE)</f>
        <v>PRE-PD ANNUAL TRIMET</v>
      </c>
      <c r="C228" s="208"/>
      <c r="D228" s="13">
        <v>4</v>
      </c>
      <c r="E228" s="210"/>
      <c r="F228" s="354"/>
      <c r="G228" s="354"/>
      <c r="H228" s="373"/>
      <c r="I228" s="375"/>
      <c r="J228" s="345"/>
    </row>
    <row r="229" spans="1:10" x14ac:dyDescent="0.25">
      <c r="A229" s="168" t="s">
        <v>436</v>
      </c>
      <c r="B229" s="212" t="str">
        <f>VLOOKUP(A229,'SAP Data'!$A$7:$B$2062,2,FALSE)</f>
        <v>PREPMTS-INSURANCE</v>
      </c>
      <c r="C229" s="208"/>
      <c r="D229" s="13">
        <v>4</v>
      </c>
      <c r="E229" s="210"/>
      <c r="F229" s="354"/>
      <c r="G229" s="354"/>
      <c r="H229" s="373"/>
      <c r="I229" s="375"/>
      <c r="J229" s="345"/>
    </row>
    <row r="230" spans="1:10" x14ac:dyDescent="0.25">
      <c r="A230" s="423" t="s">
        <v>4236</v>
      </c>
      <c r="B230" s="422" t="str">
        <f>VLOOKUP(A230,'SAP Data'!$A$7:$B$2062,2,FALSE)</f>
        <v>PREP SHELF REG EXP</v>
      </c>
      <c r="C230" s="208"/>
      <c r="D230" s="13">
        <v>4</v>
      </c>
      <c r="E230" s="210"/>
      <c r="F230" s="354"/>
      <c r="G230" s="354"/>
      <c r="H230" s="373"/>
      <c r="I230" s="375"/>
      <c r="J230" s="345"/>
    </row>
    <row r="231" spans="1:10" x14ac:dyDescent="0.25">
      <c r="A231" s="168" t="s">
        <v>439</v>
      </c>
      <c r="B231" s="212" t="str">
        <f>VLOOKUP(A231,'SAP Data'!$A$7:$B$2062,2,FALSE)</f>
        <v>PREPMTS-MISC</v>
      </c>
      <c r="C231" s="208"/>
      <c r="D231" s="13">
        <v>4</v>
      </c>
      <c r="E231" s="210"/>
      <c r="F231" s="354"/>
      <c r="G231" s="354"/>
      <c r="H231" s="373"/>
      <c r="I231" s="375"/>
      <c r="J231" s="345"/>
    </row>
    <row r="232" spans="1:10" x14ac:dyDescent="0.25">
      <c r="A232" s="168" t="s">
        <v>442</v>
      </c>
      <c r="B232" s="212" t="str">
        <f>VLOOKUP(A232,'SAP Data'!$A$7:$B$2062,2,FALSE)</f>
        <v>PPD STORAGE RENT</v>
      </c>
      <c r="C232" s="208"/>
      <c r="D232" s="13">
        <v>4</v>
      </c>
      <c r="E232" s="210"/>
      <c r="F232" s="354"/>
      <c r="G232" s="354"/>
      <c r="H232" s="373"/>
      <c r="I232" s="375"/>
      <c r="J232" s="345"/>
    </row>
    <row r="233" spans="1:10" x14ac:dyDescent="0.25">
      <c r="A233" s="168">
        <v>165073</v>
      </c>
      <c r="B233" s="212" t="s">
        <v>4257</v>
      </c>
      <c r="C233" s="208"/>
      <c r="D233" s="13">
        <v>4</v>
      </c>
      <c r="E233" s="210"/>
      <c r="F233" s="354"/>
      <c r="G233" s="354"/>
      <c r="H233" s="373"/>
      <c r="I233" s="375"/>
      <c r="J233" s="345"/>
    </row>
    <row r="234" spans="1:10" x14ac:dyDescent="0.25">
      <c r="A234" s="168">
        <v>165074</v>
      </c>
      <c r="B234" s="212" t="s">
        <v>4258</v>
      </c>
      <c r="C234" s="208"/>
      <c r="D234" s="13">
        <v>4</v>
      </c>
      <c r="E234" s="210"/>
      <c r="F234" s="354"/>
      <c r="G234" s="354"/>
      <c r="H234" s="373"/>
      <c r="I234" s="375"/>
      <c r="J234" s="345"/>
    </row>
    <row r="235" spans="1:10" x14ac:dyDescent="0.25">
      <c r="A235" s="168" t="s">
        <v>445</v>
      </c>
      <c r="B235" s="212" t="str">
        <f>VLOOKUP(A235,'SAP Data'!$A$7:$B$2062,2,FALSE)</f>
        <v>PREPMTS-NPC DEM CHGE</v>
      </c>
      <c r="C235" s="208"/>
      <c r="D235" s="13">
        <v>4</v>
      </c>
      <c r="E235" s="210"/>
      <c r="F235" s="354"/>
      <c r="G235" s="354"/>
      <c r="H235" s="373"/>
      <c r="I235" s="375"/>
      <c r="J235" s="345"/>
    </row>
    <row r="236" spans="1:10" x14ac:dyDescent="0.25">
      <c r="A236" s="168" t="s">
        <v>448</v>
      </c>
      <c r="B236" s="212" t="str">
        <f>VLOOKUP(A236,'SAP Data'!$A$7:$B$2062,2,FALSE)</f>
        <v>PREPMTS-DEC-NOV DEM</v>
      </c>
      <c r="C236" s="208"/>
      <c r="D236" s="13">
        <v>4</v>
      </c>
      <c r="E236" s="210"/>
      <c r="F236" s="354"/>
      <c r="G236" s="354"/>
      <c r="H236" s="373"/>
      <c r="I236" s="375"/>
      <c r="J236" s="345"/>
    </row>
    <row r="237" spans="1:10" x14ac:dyDescent="0.25">
      <c r="A237" s="168" t="s">
        <v>2813</v>
      </c>
      <c r="B237" s="212" t="str">
        <f>VLOOKUP(A237,'SAP Data'!$A$7:$B$2062,2,FALSE)</f>
        <v>OTHER AS - LEASE IND</v>
      </c>
      <c r="C237" s="208"/>
      <c r="D237" s="13">
        <v>4</v>
      </c>
      <c r="E237" s="210"/>
      <c r="F237" s="354"/>
      <c r="G237" s="354"/>
      <c r="H237" s="373"/>
      <c r="I237" s="375"/>
      <c r="J237" s="345"/>
    </row>
    <row r="238" spans="1:10" x14ac:dyDescent="0.25">
      <c r="A238" s="168" t="s">
        <v>820</v>
      </c>
      <c r="B238" s="212" t="str">
        <f>VLOOKUP(A238,'SAP Data'!$A$7:$B$2062,2,FALSE)</f>
        <v>Long Term Prepaids</v>
      </c>
      <c r="C238" s="208"/>
      <c r="D238" s="13">
        <v>4</v>
      </c>
      <c r="E238" s="210"/>
      <c r="F238" s="354"/>
      <c r="G238" s="354"/>
      <c r="H238" s="373"/>
      <c r="I238" s="375"/>
      <c r="J238" s="345"/>
    </row>
    <row r="239" spans="1:10" x14ac:dyDescent="0.25">
      <c r="A239" s="168" t="s">
        <v>2712</v>
      </c>
      <c r="B239" s="212" t="str">
        <f>VLOOKUP(A239,'SAP Data'!$A$7:$B$2062,2,FALSE)</f>
        <v>LEASE RECEIVABLE- LT</v>
      </c>
      <c r="C239" s="208"/>
      <c r="D239" s="13">
        <v>4</v>
      </c>
      <c r="E239" s="210"/>
      <c r="F239" s="354"/>
      <c r="G239" s="354"/>
      <c r="H239" s="373"/>
      <c r="I239" s="375"/>
      <c r="J239" s="345"/>
    </row>
    <row r="240" spans="1:10" x14ac:dyDescent="0.25">
      <c r="A240" s="168" t="s">
        <v>2893</v>
      </c>
      <c r="B240" s="212" t="str">
        <f>VLOOKUP(A240,'SAP Data'!$A$7:$B$2062,2,FALSE)</f>
        <v>N. MIST LT LEASE REC</v>
      </c>
      <c r="C240" s="208" t="s">
        <v>3037</v>
      </c>
      <c r="D240" s="13">
        <v>3</v>
      </c>
      <c r="E240" s="210"/>
      <c r="F240" s="354"/>
      <c r="G240" s="354"/>
      <c r="H240" s="373"/>
      <c r="I240" s="375"/>
      <c r="J240" s="345"/>
    </row>
    <row r="241" spans="1:10" x14ac:dyDescent="0.25">
      <c r="A241" s="168" t="s">
        <v>2894</v>
      </c>
      <c r="B241" s="212" t="str">
        <f>VLOOKUP(A241,'SAP Data'!$A$7:$B$2062,2,FALSE)</f>
        <v>N. MIST ST LEASE REC</v>
      </c>
      <c r="C241" s="208" t="s">
        <v>3037</v>
      </c>
      <c r="D241" s="13">
        <v>3</v>
      </c>
      <c r="E241" s="210"/>
      <c r="F241" s="354"/>
      <c r="G241" s="354"/>
      <c r="H241" s="373"/>
      <c r="I241" s="375"/>
      <c r="J241" s="345"/>
    </row>
    <row r="242" spans="1:10" x14ac:dyDescent="0.25">
      <c r="A242" s="170" t="s">
        <v>3984</v>
      </c>
      <c r="B242" s="230" t="s">
        <v>3020</v>
      </c>
      <c r="C242" s="208" t="s">
        <v>3037</v>
      </c>
      <c r="D242" s="13">
        <v>3</v>
      </c>
      <c r="E242" s="210"/>
      <c r="F242" s="354"/>
      <c r="G242" s="354"/>
      <c r="H242" s="373"/>
      <c r="I242" s="375"/>
      <c r="J242" s="345"/>
    </row>
    <row r="243" spans="1:10" x14ac:dyDescent="0.25">
      <c r="A243" s="168" t="s">
        <v>286</v>
      </c>
      <c r="B243" s="212" t="str">
        <f>VLOOKUP(A243,'SAP Data'!$A$7:$B$2062,2,FALSE)</f>
        <v>ACCRUED REVENUES</v>
      </c>
      <c r="C243" s="208"/>
      <c r="D243" s="13">
        <v>4</v>
      </c>
      <c r="E243" s="210"/>
      <c r="F243" s="354"/>
      <c r="G243" s="354"/>
      <c r="H243" s="373"/>
      <c r="I243" s="375"/>
      <c r="J243" s="345"/>
    </row>
    <row r="244" spans="1:10" x14ac:dyDescent="0.25">
      <c r="A244" s="168" t="s">
        <v>289</v>
      </c>
      <c r="B244" s="212" t="str">
        <f>VLOOKUP(A244,'SAP Data'!$A$7:$B$2062,2,FALSE)</f>
        <v>ACCRUED REV UNBILLED</v>
      </c>
      <c r="C244" s="208"/>
      <c r="D244" s="13">
        <v>4</v>
      </c>
      <c r="E244" s="210"/>
      <c r="F244" s="354"/>
      <c r="G244" s="354"/>
      <c r="H244" s="373"/>
      <c r="I244" s="375"/>
      <c r="J244" s="345"/>
    </row>
    <row r="245" spans="1:10" x14ac:dyDescent="0.25">
      <c r="A245" s="168" t="s">
        <v>1030</v>
      </c>
      <c r="B245" s="212" t="str">
        <f>VLOOKUP(A245,'SAP Data'!$A$7:$B$2062,2,FALSE)</f>
        <v>DEBT ISSUANCE COST</v>
      </c>
      <c r="C245" s="208"/>
      <c r="D245" s="13">
        <v>1</v>
      </c>
      <c r="E245" s="210"/>
      <c r="F245" s="354"/>
      <c r="G245" s="354"/>
      <c r="H245" s="373"/>
      <c r="I245" s="375"/>
      <c r="J245" s="345"/>
    </row>
    <row r="246" spans="1:10" x14ac:dyDescent="0.25">
      <c r="A246" s="168" t="s">
        <v>2701</v>
      </c>
      <c r="B246" s="212" t="str">
        <f>VLOOKUP(A246,'SAP Data'!$A$7:$B$2062,2,FALSE)</f>
        <v>PROP HELD FOR SALE</v>
      </c>
      <c r="C246" s="208"/>
      <c r="D246" s="13">
        <v>2</v>
      </c>
      <c r="E246" s="210"/>
      <c r="F246" s="354"/>
      <c r="G246" s="354"/>
      <c r="H246" s="373"/>
      <c r="I246" s="375"/>
      <c r="J246" s="345"/>
    </row>
    <row r="247" spans="1:10" x14ac:dyDescent="0.25">
      <c r="A247" s="168" t="s">
        <v>451</v>
      </c>
      <c r="B247" s="212" t="str">
        <f>VLOOKUP(A247,'SAP Data'!$A$7:$B$2062,2,FALSE)</f>
        <v>WC INS Recover - ST</v>
      </c>
      <c r="C247" s="208"/>
      <c r="D247" s="13">
        <v>4</v>
      </c>
      <c r="E247" s="210"/>
      <c r="F247" s="354"/>
      <c r="G247" s="354"/>
      <c r="H247" s="373"/>
      <c r="I247" s="375"/>
      <c r="J247" s="345"/>
    </row>
    <row r="248" spans="1:10" x14ac:dyDescent="0.25">
      <c r="A248" s="168" t="s">
        <v>823</v>
      </c>
      <c r="B248" s="212" t="str">
        <f>VLOOKUP(A248,'SAP Data'!$A$7:$B$2062,2,FALSE)</f>
        <v>WC INS Recover - LT</v>
      </c>
      <c r="C248" s="208"/>
      <c r="D248" s="13">
        <v>2</v>
      </c>
      <c r="E248" s="210"/>
      <c r="F248" s="354"/>
      <c r="G248" s="354"/>
      <c r="H248" s="373"/>
      <c r="I248" s="375"/>
      <c r="J248" s="345"/>
    </row>
    <row r="249" spans="1:10" x14ac:dyDescent="0.25">
      <c r="A249" s="168" t="s">
        <v>826</v>
      </c>
      <c r="B249" s="212" t="str">
        <f>VLOOKUP(A249,'SAP Data'!$A$7:$B$2062,2,FALSE)</f>
        <v>UNAMT DEBT EXP LOC</v>
      </c>
      <c r="C249" s="208"/>
      <c r="D249" s="13">
        <v>2</v>
      </c>
      <c r="E249" s="210"/>
      <c r="F249" s="354"/>
      <c r="G249" s="354"/>
      <c r="H249" s="373"/>
      <c r="I249" s="375"/>
      <c r="J249" s="345"/>
    </row>
    <row r="250" spans="1:10" x14ac:dyDescent="0.25">
      <c r="A250" s="168" t="s">
        <v>2812</v>
      </c>
      <c r="B250" s="212" t="str">
        <f>VLOOKUP(A250,'SAP Data'!$A$7:$B$2062,2,FALSE)</f>
        <v>PENSION CUR REG ASST</v>
      </c>
      <c r="C250" s="208"/>
      <c r="D250" s="13">
        <v>2</v>
      </c>
      <c r="E250" s="210"/>
      <c r="F250" s="354"/>
      <c r="G250" s="354"/>
      <c r="H250" s="373"/>
      <c r="I250" s="375"/>
      <c r="J250" s="345"/>
    </row>
    <row r="251" spans="1:10" x14ac:dyDescent="0.25">
      <c r="A251" s="168" t="s">
        <v>312</v>
      </c>
      <c r="B251" s="212" t="str">
        <f>VLOOKUP(A251,'SAP Data'!$A$7:$B$2062,2,FALSE)</f>
        <v>ASSET CONS. RECLASS</v>
      </c>
      <c r="C251" s="208"/>
      <c r="D251" s="13">
        <v>4</v>
      </c>
      <c r="E251" s="210"/>
      <c r="F251" s="354"/>
      <c r="G251" s="354"/>
      <c r="H251" s="373"/>
      <c r="I251" s="375"/>
      <c r="J251" s="345"/>
    </row>
    <row r="252" spans="1:10" x14ac:dyDescent="0.25">
      <c r="A252" s="168" t="s">
        <v>315</v>
      </c>
      <c r="B252" s="212" t="str">
        <f>VLOOKUP(A252,'SAP Data'!$A$7:$B$2062,2,FALSE)</f>
        <v>CUR REG ASSETS - TAX</v>
      </c>
      <c r="C252" s="208"/>
      <c r="D252" s="13">
        <v>2</v>
      </c>
      <c r="E252" s="210"/>
      <c r="F252" s="354"/>
      <c r="G252" s="354"/>
      <c r="H252" s="373"/>
      <c r="I252" s="375"/>
      <c r="J252" s="345"/>
    </row>
    <row r="253" spans="1:10" x14ac:dyDescent="0.25">
      <c r="A253" s="168" t="s">
        <v>318</v>
      </c>
      <c r="B253" s="212" t="str">
        <f>VLOOKUP(A253,'SAP Data'!$A$7:$B$2062,2,FALSE)</f>
        <v>ENV ASSET ST RECLASS</v>
      </c>
      <c r="C253" s="208"/>
      <c r="D253" s="13">
        <v>4</v>
      </c>
      <c r="E253" s="210"/>
      <c r="F253" s="354"/>
      <c r="G253" s="354"/>
      <c r="H253" s="373"/>
      <c r="I253" s="375"/>
      <c r="J253" s="345"/>
    </row>
    <row r="254" spans="1:10" x14ac:dyDescent="0.25">
      <c r="A254" s="168" t="s">
        <v>2885</v>
      </c>
      <c r="B254" s="212" t="str">
        <f>VLOOKUP(A254,'SAP Data'!$A$7:$B$2062,2,FALSE)</f>
        <v>ST SEC DEF REG PEN I</v>
      </c>
      <c r="C254" s="208"/>
      <c r="D254" s="13">
        <v>2</v>
      </c>
      <c r="E254" s="210"/>
      <c r="F254" s="354"/>
      <c r="G254" s="354"/>
      <c r="H254" s="373"/>
      <c r="I254" s="375"/>
      <c r="J254" s="345"/>
    </row>
    <row r="255" spans="1:10" x14ac:dyDescent="0.25">
      <c r="A255" s="168" t="s">
        <v>868</v>
      </c>
      <c r="B255" s="212" t="str">
        <f>VLOOKUP(A255,'SAP Data'!$A$7:$B$2062,2,FALSE)</f>
        <v>PRELIMINARY SURVEYS</v>
      </c>
      <c r="C255" s="208"/>
      <c r="D255" s="13">
        <v>2</v>
      </c>
      <c r="E255" s="210"/>
      <c r="F255" s="354"/>
      <c r="G255" s="354"/>
      <c r="H255" s="373"/>
      <c r="I255" s="375"/>
      <c r="J255" s="345"/>
    </row>
    <row r="256" spans="1:10" x14ac:dyDescent="0.25">
      <c r="A256" s="168" t="s">
        <v>871</v>
      </c>
      <c r="B256" s="212" t="str">
        <f>VLOOKUP(A256,'SAP Data'!$A$7:$B$2062,2,FALSE)</f>
        <v>CLEARING</v>
      </c>
      <c r="C256" s="208"/>
      <c r="D256" s="13">
        <v>4</v>
      </c>
      <c r="E256" s="210"/>
      <c r="F256" s="354"/>
      <c r="G256" s="354"/>
      <c r="H256" s="373"/>
      <c r="I256" s="375"/>
      <c r="J256" s="345"/>
    </row>
    <row r="257" spans="1:10" x14ac:dyDescent="0.25">
      <c r="A257" s="168" t="s">
        <v>874</v>
      </c>
      <c r="B257" s="212" t="str">
        <f>VLOOKUP(A257,'SAP Data'!$A$7:$B$2062,2,FALSE)</f>
        <v>CLEARING - MULT CNTY</v>
      </c>
      <c r="C257" s="208"/>
      <c r="D257" s="13">
        <v>4</v>
      </c>
      <c r="E257" s="210"/>
      <c r="F257" s="354"/>
      <c r="G257" s="354"/>
      <c r="H257" s="373"/>
      <c r="I257" s="375"/>
      <c r="J257" s="345"/>
    </row>
    <row r="258" spans="1:10" x14ac:dyDescent="0.25">
      <c r="A258" s="170" t="s">
        <v>4175</v>
      </c>
      <c r="B258" s="212" t="str">
        <f>VLOOKUP(A258,'SAP Data'!$A$7:$B$2062,2,FALSE)</f>
        <v>METRO SHS TAX</v>
      </c>
      <c r="C258" s="208"/>
      <c r="D258" s="13">
        <v>4</v>
      </c>
      <c r="E258" s="210"/>
      <c r="F258" s="354"/>
      <c r="G258" s="354"/>
      <c r="H258" s="373"/>
      <c r="I258" s="375"/>
      <c r="J258" s="345"/>
    </row>
    <row r="259" spans="1:10" x14ac:dyDescent="0.25">
      <c r="A259" s="168" t="s">
        <v>877</v>
      </c>
      <c r="B259" s="212" t="str">
        <f>VLOOKUP(A259,'SAP Data'!$A$7:$B$2062,2,FALSE)</f>
        <v>ACCOUNT ADJUSTMENTS</v>
      </c>
      <c r="C259" s="208"/>
      <c r="D259" s="13">
        <v>4</v>
      </c>
      <c r="E259" s="210"/>
      <c r="F259" s="354"/>
      <c r="G259" s="354"/>
      <c r="H259" s="373"/>
      <c r="I259" s="375"/>
      <c r="J259" s="345"/>
    </row>
    <row r="260" spans="1:10" x14ac:dyDescent="0.25">
      <c r="A260" s="168" t="s">
        <v>880</v>
      </c>
      <c r="B260" s="212" t="str">
        <f>VLOOKUP(A260,'SAP Data'!$A$7:$B$2062,2,FALSE)</f>
        <v>CAPITAL IO SETTLE</v>
      </c>
      <c r="C260" s="208"/>
      <c r="D260" s="13">
        <v>4</v>
      </c>
      <c r="E260" s="210"/>
      <c r="F260" s="354"/>
      <c r="G260" s="354"/>
      <c r="H260" s="373"/>
      <c r="I260" s="375"/>
      <c r="J260" s="345"/>
    </row>
    <row r="261" spans="1:10" x14ac:dyDescent="0.25">
      <c r="A261" s="168" t="s">
        <v>883</v>
      </c>
      <c r="B261" s="212" t="str">
        <f>VLOOKUP(A261,'SAP Data'!$A$7:$B$2062,2,FALSE)</f>
        <v>NON-UTILITY LEASEHOL</v>
      </c>
      <c r="C261" s="208"/>
      <c r="D261" s="13">
        <v>2</v>
      </c>
      <c r="E261" s="210"/>
      <c r="F261" s="354"/>
      <c r="G261" s="354"/>
      <c r="H261" s="373"/>
      <c r="I261" s="375"/>
      <c r="J261" s="345"/>
    </row>
    <row r="262" spans="1:10" x14ac:dyDescent="0.25">
      <c r="A262" s="168" t="s">
        <v>886</v>
      </c>
      <c r="B262" s="212" t="str">
        <f>VLOOKUP(A262,'SAP Data'!$A$7:$B$2062,2,FALSE)</f>
        <v>AMT OF NON-UTILITY L</v>
      </c>
      <c r="C262" s="208"/>
      <c r="D262" s="13">
        <v>2</v>
      </c>
      <c r="E262" s="210"/>
      <c r="F262" s="354"/>
      <c r="G262" s="354"/>
      <c r="H262" s="373"/>
      <c r="I262" s="375"/>
      <c r="J262" s="345"/>
    </row>
    <row r="263" spans="1:10" x14ac:dyDescent="0.25">
      <c r="A263" s="168" t="s">
        <v>889</v>
      </c>
      <c r="B263" s="212" t="str">
        <f>VLOOKUP(A263,'SAP Data'!$A$7:$B$2062,2,FALSE)</f>
        <v>VANCOUVER LEASEHOLD</v>
      </c>
      <c r="C263" s="208"/>
      <c r="D263" s="13">
        <v>2</v>
      </c>
      <c r="E263" s="210"/>
      <c r="F263" s="354"/>
      <c r="G263" s="354"/>
      <c r="H263" s="373"/>
      <c r="I263" s="375"/>
      <c r="J263" s="345"/>
    </row>
    <row r="264" spans="1:10" x14ac:dyDescent="0.25">
      <c r="A264" s="168" t="s">
        <v>2816</v>
      </c>
      <c r="B264" s="212" t="str">
        <f>VLOOKUP(A264,'SAP Data'!$A$7:$B$2062,2,FALSE)</f>
        <v>ENVIRONMENTAL RESERV</v>
      </c>
      <c r="C264" s="208"/>
      <c r="D264" s="13">
        <v>2</v>
      </c>
      <c r="E264" s="210"/>
      <c r="F264" s="354"/>
      <c r="G264" s="354"/>
      <c r="H264" s="373"/>
      <c r="I264" s="375"/>
      <c r="J264" s="345"/>
    </row>
    <row r="265" spans="1:10" x14ac:dyDescent="0.25">
      <c r="A265" s="168" t="s">
        <v>518</v>
      </c>
      <c r="B265" s="212" t="str">
        <f>VLOOKUP(A265,'SAP Data'!$A$7:$B$2062,2,FALSE)</f>
        <v>FAS 109 DFED ASSET</v>
      </c>
      <c r="C265" s="208"/>
      <c r="D265" s="13">
        <v>2</v>
      </c>
      <c r="E265" s="210"/>
      <c r="F265" s="354"/>
      <c r="G265" s="354"/>
      <c r="H265" s="373"/>
      <c r="I265" s="375"/>
      <c r="J265" s="345"/>
    </row>
    <row r="266" spans="1:10" x14ac:dyDescent="0.25">
      <c r="A266" s="170" t="s">
        <v>4109</v>
      </c>
      <c r="B266" s="212" t="str">
        <f>VLOOKUP(A266,'SAP Data'!$A$7:$B$2062,2,FALSE)</f>
        <v>GAIN TRUCK LOT LHI</v>
      </c>
      <c r="C266" s="208"/>
      <c r="D266" s="13">
        <v>2</v>
      </c>
      <c r="E266" s="210"/>
      <c r="F266" s="354"/>
      <c r="G266" s="354"/>
      <c r="H266" s="373"/>
      <c r="I266" s="375"/>
      <c r="J266" s="345"/>
    </row>
    <row r="267" spans="1:10" x14ac:dyDescent="0.25">
      <c r="A267" s="168" t="s">
        <v>521</v>
      </c>
      <c r="B267" s="212" t="str">
        <f>VLOOKUP(A267,'SAP Data'!$A$7:$B$2062,2,FALSE)</f>
        <v>Tax - AFUDC Eq Rec</v>
      </c>
      <c r="C267" s="208"/>
      <c r="D267" s="13">
        <v>2</v>
      </c>
      <c r="E267" s="210"/>
      <c r="F267" s="354"/>
      <c r="G267" s="354"/>
      <c r="H267" s="373"/>
      <c r="I267" s="375"/>
      <c r="J267" s="345"/>
    </row>
    <row r="268" spans="1:10" x14ac:dyDescent="0.25">
      <c r="A268" s="168" t="s">
        <v>892</v>
      </c>
      <c r="B268" s="212" t="str">
        <f>VLOOKUP(A268,'SAP Data'!$A$7:$B$2062,2,FALSE)</f>
        <v>LH Imp-250 Taylor HQ</v>
      </c>
      <c r="C268" s="208"/>
      <c r="D268" s="13" t="s">
        <v>4114</v>
      </c>
      <c r="E268" s="210"/>
      <c r="F268" s="354"/>
      <c r="G268" s="354"/>
      <c r="H268" s="373"/>
      <c r="I268" s="375"/>
      <c r="J268" s="345"/>
    </row>
    <row r="269" spans="1:10" x14ac:dyDescent="0.25">
      <c r="A269" s="170" t="s">
        <v>3915</v>
      </c>
      <c r="B269" s="212" t="str">
        <f>VLOOKUP(A269,'SAP Data'!$A$7:$B$2062,2,FALSE)</f>
        <v>AMT-LH 250 Taylor HQ</v>
      </c>
      <c r="C269" s="208"/>
      <c r="D269" s="13" t="s">
        <v>4114</v>
      </c>
      <c r="E269" s="210"/>
      <c r="F269" s="354"/>
      <c r="G269" s="354"/>
      <c r="H269" s="373"/>
      <c r="I269" s="375"/>
      <c r="J269" s="345"/>
    </row>
    <row r="270" spans="1:10" x14ac:dyDescent="0.25">
      <c r="A270" s="168" t="s">
        <v>895</v>
      </c>
      <c r="B270" s="212" t="str">
        <f>VLOOKUP(A270,'SAP Data'!$A$7:$B$2062,2,FALSE)</f>
        <v>OPS LEASEHOLD IMPROV</v>
      </c>
      <c r="C270" s="208"/>
      <c r="D270" s="13" t="s">
        <v>4114</v>
      </c>
      <c r="E270" s="210"/>
      <c r="F270" s="354"/>
      <c r="G270" s="354"/>
      <c r="H270" s="373"/>
      <c r="I270" s="375"/>
      <c r="J270" s="345"/>
    </row>
    <row r="271" spans="1:10" x14ac:dyDescent="0.25">
      <c r="A271" s="170" t="s">
        <v>4110</v>
      </c>
      <c r="B271" s="212" t="str">
        <f>VLOOKUP(A271,'SAP Data'!$A$7:$B$2062,2,FALSE)</f>
        <v>AMORT GAIN ON TRUCK</v>
      </c>
      <c r="C271" s="208"/>
      <c r="D271" s="13">
        <v>2</v>
      </c>
      <c r="E271" s="210"/>
      <c r="F271" s="354"/>
      <c r="G271" s="354"/>
      <c r="H271" s="373"/>
      <c r="I271" s="375"/>
      <c r="J271" s="345"/>
    </row>
    <row r="272" spans="1:10" x14ac:dyDescent="0.25">
      <c r="A272" s="168" t="s">
        <v>898</v>
      </c>
      <c r="B272" s="212" t="str">
        <f>VLOOKUP(A272,'SAP Data'!$A$7:$B$2062,2,FALSE)</f>
        <v>AMORT - OPS LEASEHOL</v>
      </c>
      <c r="C272" s="208"/>
      <c r="D272" s="13" t="s">
        <v>4114</v>
      </c>
      <c r="E272" s="210"/>
      <c r="F272" s="354"/>
      <c r="G272" s="354"/>
      <c r="H272" s="373"/>
      <c r="I272" s="375"/>
      <c r="J272" s="345"/>
    </row>
    <row r="273" spans="1:10" x14ac:dyDescent="0.25">
      <c r="A273" s="168" t="s">
        <v>2713</v>
      </c>
      <c r="B273" s="212" t="str">
        <f>VLOOKUP(A273,'SAP Data'!$A$7:$B$2062,2,FALSE)</f>
        <v>PDX CNG PRJ - TAX CR</v>
      </c>
      <c r="C273" s="208"/>
      <c r="D273" s="13">
        <v>2</v>
      </c>
      <c r="E273" s="210"/>
      <c r="F273" s="354"/>
      <c r="G273" s="354"/>
      <c r="H273" s="373"/>
      <c r="I273" s="375"/>
      <c r="J273" s="345"/>
    </row>
    <row r="274" spans="1:10" x14ac:dyDescent="0.25">
      <c r="A274" s="169" t="s">
        <v>2895</v>
      </c>
      <c r="B274" s="212" t="str">
        <f>VLOOKUP(A274,'SAP Data'!$A$7:$B$2062,2,FALSE)</f>
        <v>TAX NMEP AFDUCT EQ R</v>
      </c>
      <c r="C274" s="208" t="s">
        <v>3037</v>
      </c>
      <c r="D274" s="13">
        <v>3</v>
      </c>
      <c r="E274" s="210"/>
      <c r="F274" s="354"/>
      <c r="G274" s="354"/>
      <c r="H274" s="373"/>
      <c r="I274" s="375"/>
      <c r="J274" s="345"/>
    </row>
    <row r="275" spans="1:10" x14ac:dyDescent="0.25">
      <c r="A275" s="168" t="s">
        <v>901</v>
      </c>
      <c r="B275" s="212" t="str">
        <f>VLOOKUP(A275,'SAP Data'!$A$7:$B$2062,2,FALSE)</f>
        <v>ALBANY LEASEHOLD IMP</v>
      </c>
      <c r="C275" s="208"/>
      <c r="D275" s="13" t="s">
        <v>4114</v>
      </c>
      <c r="E275" s="210"/>
      <c r="F275" s="354"/>
      <c r="G275" s="354"/>
      <c r="H275" s="373"/>
      <c r="I275" s="375"/>
      <c r="J275" s="345"/>
    </row>
    <row r="276" spans="1:10" x14ac:dyDescent="0.25">
      <c r="A276" s="168" t="s">
        <v>904</v>
      </c>
      <c r="B276" s="212" t="str">
        <f>VLOOKUP(A276,'SAP Data'!$A$7:$B$2062,2,FALSE)</f>
        <v>AMORT - ALB LEASEHOL</v>
      </c>
      <c r="C276" s="208"/>
      <c r="D276" s="13" t="s">
        <v>4114</v>
      </c>
      <c r="E276" s="210"/>
      <c r="F276" s="354"/>
      <c r="G276" s="354"/>
      <c r="H276" s="373"/>
      <c r="I276" s="375"/>
      <c r="J276" s="345"/>
    </row>
    <row r="277" spans="1:10" x14ac:dyDescent="0.25">
      <c r="A277" s="170" t="s">
        <v>2937</v>
      </c>
      <c r="B277" s="212" t="str">
        <f>VLOOKUP(A277,'SAP Data'!$A$7:$B$2062,2,FALSE)</f>
        <v>Livingston Tower LHI</v>
      </c>
      <c r="C277" s="208"/>
      <c r="D277" s="13" t="s">
        <v>4114</v>
      </c>
      <c r="E277" s="210"/>
      <c r="F277" s="354"/>
      <c r="G277" s="354"/>
      <c r="H277" s="373"/>
      <c r="I277" s="375"/>
      <c r="J277" s="345"/>
    </row>
    <row r="278" spans="1:10" x14ac:dyDescent="0.25">
      <c r="A278" s="170" t="s">
        <v>3004</v>
      </c>
      <c r="B278" s="212" t="str">
        <f>VLOOKUP(A278,'SAP Data'!$A$7:$B$2062,2,FALSE)</f>
        <v>LIVING TOWNE LHI AMO</v>
      </c>
      <c r="C278" s="208"/>
      <c r="D278" s="13" t="s">
        <v>4114</v>
      </c>
      <c r="E278" s="210"/>
      <c r="F278" s="354"/>
      <c r="G278" s="354"/>
      <c r="H278" s="373"/>
      <c r="I278" s="375"/>
      <c r="J278" s="345"/>
    </row>
    <row r="279" spans="1:10" x14ac:dyDescent="0.25">
      <c r="A279" s="170" t="s">
        <v>3916</v>
      </c>
      <c r="B279" s="212" t="str">
        <f>VLOOKUP(A279,'SAP Data'!$A$7:$B$2062,2,FALSE)</f>
        <v>ONE NECK BEND LHI</v>
      </c>
      <c r="C279" s="208"/>
      <c r="D279" s="13" t="s">
        <v>4114</v>
      </c>
      <c r="E279" s="210"/>
      <c r="F279" s="354"/>
      <c r="G279" s="354"/>
      <c r="H279" s="373"/>
      <c r="I279" s="375"/>
      <c r="J279" s="345"/>
    </row>
    <row r="280" spans="1:10" x14ac:dyDescent="0.25">
      <c r="A280" s="170" t="s">
        <v>3952</v>
      </c>
      <c r="B280" s="212" t="str">
        <f>VLOOKUP(A280,'SAP Data'!$A$7:$B$2062,2,FALSE)</f>
        <v>ONENECK BEND LHI AMR</v>
      </c>
      <c r="C280" s="208"/>
      <c r="D280" s="13" t="s">
        <v>4114</v>
      </c>
      <c r="E280" s="210"/>
      <c r="F280" s="354"/>
      <c r="G280" s="354"/>
      <c r="H280" s="373"/>
      <c r="I280" s="375"/>
      <c r="J280" s="345"/>
    </row>
    <row r="281" spans="1:10" x14ac:dyDescent="0.25">
      <c r="A281" s="170" t="s">
        <v>3953</v>
      </c>
      <c r="B281" s="212" t="str">
        <f>VLOOKUP(A281,'SAP Data'!$A$7:$B$2062,2,FALSE)</f>
        <v>ST. HONORE LHI COSTS</v>
      </c>
      <c r="C281" s="208"/>
      <c r="D281" s="13">
        <v>2</v>
      </c>
      <c r="E281" s="210"/>
      <c r="F281" s="354"/>
      <c r="G281" s="354"/>
      <c r="H281" s="373"/>
      <c r="I281" s="375"/>
      <c r="J281" s="345"/>
    </row>
    <row r="282" spans="1:10" x14ac:dyDescent="0.25">
      <c r="A282" s="424" t="s">
        <v>4239</v>
      </c>
      <c r="B282" s="422" t="str">
        <f>VLOOKUP(A282,'SAP Data'!$A$7:$B$2062,2,FALSE)</f>
        <v>ST. HONORE LHI AMORT</v>
      </c>
      <c r="C282" s="208"/>
      <c r="D282" s="13">
        <v>2</v>
      </c>
      <c r="E282" s="210"/>
      <c r="F282" s="354"/>
      <c r="G282" s="354"/>
      <c r="H282" s="373"/>
      <c r="I282" s="375"/>
      <c r="J282" s="345"/>
    </row>
    <row r="283" spans="1:10" x14ac:dyDescent="0.25">
      <c r="A283" s="170" t="s">
        <v>3954</v>
      </c>
      <c r="B283" s="212" t="str">
        <f>VLOOKUP(A283,'SAP Data'!$A$7:$B$2062,2,FALSE)</f>
        <v>DAIRY BUIL LHI COSTS</v>
      </c>
      <c r="C283" s="208"/>
      <c r="D283" s="13" t="s">
        <v>4114</v>
      </c>
      <c r="E283" s="210"/>
      <c r="F283" s="354"/>
      <c r="G283" s="354"/>
      <c r="H283" s="373"/>
      <c r="I283" s="375"/>
      <c r="J283" s="345"/>
    </row>
    <row r="284" spans="1:10" x14ac:dyDescent="0.25">
      <c r="A284" s="168" t="s">
        <v>1346</v>
      </c>
      <c r="B284" s="212" t="str">
        <f>VLOOKUP(A284,'SAP Data'!$A$7:$B$2062,2,FALSE)</f>
        <v>GASCO PRE 2003</v>
      </c>
      <c r="C284" s="208"/>
      <c r="D284" s="13">
        <v>2</v>
      </c>
      <c r="E284" s="210"/>
      <c r="F284" s="354"/>
      <c r="G284" s="354"/>
      <c r="H284" s="373"/>
      <c r="I284" s="375"/>
      <c r="J284" s="345"/>
    </row>
    <row r="285" spans="1:10" x14ac:dyDescent="0.25">
      <c r="A285" s="168" t="s">
        <v>1349</v>
      </c>
      <c r="B285" s="212" t="str">
        <f>VLOOKUP(A285,'SAP Data'!$A$7:$B$2062,2,FALSE)</f>
        <v>SILTRONIC PRE 2003</v>
      </c>
      <c r="C285" s="208"/>
      <c r="D285" s="13">
        <v>2</v>
      </c>
      <c r="E285" s="210"/>
      <c r="F285" s="354"/>
      <c r="G285" s="354"/>
      <c r="H285" s="373"/>
      <c r="I285" s="375"/>
      <c r="J285" s="345"/>
    </row>
    <row r="286" spans="1:10" x14ac:dyDescent="0.25">
      <c r="A286" s="168" t="s">
        <v>1352</v>
      </c>
      <c r="B286" s="212" t="str">
        <f>VLOOKUP(A286,'SAP Data'!$A$7:$B$2062,2,FALSE)</f>
        <v>HARBOR PRE 2003</v>
      </c>
      <c r="C286" s="208"/>
      <c r="D286" s="13">
        <v>2</v>
      </c>
      <c r="E286" s="210"/>
      <c r="F286" s="354"/>
      <c r="G286" s="354"/>
      <c r="H286" s="373"/>
      <c r="I286" s="375"/>
      <c r="J286" s="345"/>
    </row>
    <row r="287" spans="1:10" x14ac:dyDescent="0.25">
      <c r="A287" s="168" t="s">
        <v>1355</v>
      </c>
      <c r="B287" s="212" t="str">
        <f>VLOOKUP(A287,'SAP Data'!$A$7:$B$2062,2,FALSE)</f>
        <v>ENVIR INV-GASCO</v>
      </c>
      <c r="C287" s="208"/>
      <c r="D287" s="13">
        <v>2</v>
      </c>
      <c r="E287" s="210"/>
      <c r="F287" s="367"/>
      <c r="G287" s="354"/>
      <c r="H287" s="373"/>
      <c r="I287" s="375"/>
      <c r="J287" s="345"/>
    </row>
    <row r="288" spans="1:10" x14ac:dyDescent="0.25">
      <c r="A288" s="168" t="s">
        <v>1358</v>
      </c>
      <c r="B288" s="212" t="str">
        <f>VLOOKUP(A288,'SAP Data'!$A$7:$B$2062,2,FALSE)</f>
        <v>ENVIR INV-WACKER</v>
      </c>
      <c r="C288" s="208"/>
      <c r="D288" s="13">
        <v>2</v>
      </c>
      <c r="E288" s="210"/>
      <c r="F288" s="354"/>
      <c r="G288" s="354"/>
      <c r="H288" s="373"/>
      <c r="I288" s="375"/>
      <c r="J288" s="345"/>
    </row>
    <row r="289" spans="1:10" x14ac:dyDescent="0.25">
      <c r="A289" s="168" t="s">
        <v>1361</v>
      </c>
      <c r="B289" s="212" t="str">
        <f>VLOOKUP(A289,'SAP Data'!$A$7:$B$2062,2,FALSE)</f>
        <v>ENVIR INV - PORTLAND</v>
      </c>
      <c r="C289" s="208"/>
      <c r="D289" s="13">
        <v>2</v>
      </c>
      <c r="E289" s="210"/>
      <c r="F289" s="354"/>
      <c r="G289" s="354"/>
      <c r="H289" s="373"/>
      <c r="I289" s="375"/>
      <c r="J289" s="345"/>
    </row>
    <row r="290" spans="1:10" x14ac:dyDescent="0.25">
      <c r="A290" s="168" t="s">
        <v>524</v>
      </c>
      <c r="B290" s="212" t="str">
        <f>VLOOKUP(A290,'SAP Data'!$A$7:$B$2062,2,FALSE)</f>
        <v>2003 ENVIR INV-GASCO</v>
      </c>
      <c r="C290" s="208"/>
      <c r="D290" s="13">
        <v>2</v>
      </c>
      <c r="E290" s="210"/>
      <c r="F290" s="354"/>
      <c r="G290" s="354"/>
      <c r="H290" s="373"/>
      <c r="I290" s="375"/>
      <c r="J290" s="345"/>
    </row>
    <row r="291" spans="1:10" x14ac:dyDescent="0.25">
      <c r="A291" s="168" t="s">
        <v>527</v>
      </c>
      <c r="B291" s="212" t="str">
        <f>VLOOKUP(A291,'SAP Data'!$A$7:$B$2062,2,FALSE)</f>
        <v>2003 ENVIR INV-EUGEN</v>
      </c>
      <c r="C291" s="208"/>
      <c r="D291" s="13">
        <v>2</v>
      </c>
      <c r="E291" s="210"/>
      <c r="F291" s="354"/>
      <c r="G291" s="354"/>
      <c r="H291" s="373"/>
      <c r="I291" s="375"/>
      <c r="J291" s="345"/>
    </row>
    <row r="292" spans="1:10" x14ac:dyDescent="0.25">
      <c r="A292" s="168" t="s">
        <v>530</v>
      </c>
      <c r="B292" s="212" t="str">
        <f>VLOOKUP(A292,'SAP Data'!$A$7:$B$2062,2,FALSE)</f>
        <v>2003 ENVIR INV-WACKE</v>
      </c>
      <c r="C292" s="208"/>
      <c r="D292" s="13">
        <v>2</v>
      </c>
      <c r="E292" s="210"/>
      <c r="F292" s="354"/>
      <c r="G292" s="354"/>
      <c r="H292" s="373"/>
      <c r="I292" s="375"/>
      <c r="J292" s="345"/>
    </row>
    <row r="293" spans="1:10" x14ac:dyDescent="0.25">
      <c r="A293" s="168" t="s">
        <v>533</v>
      </c>
      <c r="B293" s="212" t="str">
        <f>VLOOKUP(A293,'SAP Data'!$A$7:$B$2062,2,FALSE)</f>
        <v>2003 ENVIR INV-PORTL</v>
      </c>
      <c r="C293" s="208"/>
      <c r="D293" s="13">
        <v>2</v>
      </c>
      <c r="E293" s="210"/>
      <c r="F293" s="354"/>
      <c r="G293" s="354"/>
      <c r="H293" s="373"/>
      <c r="I293" s="375"/>
      <c r="J293" s="345"/>
    </row>
    <row r="294" spans="1:10" x14ac:dyDescent="0.25">
      <c r="A294" s="168" t="s">
        <v>536</v>
      </c>
      <c r="B294" s="212" t="str">
        <f>VLOOKUP(A294,'SAP Data'!$A$7:$B$2062,2,FALSE)</f>
        <v>2003 ENVIR INV-FRONT</v>
      </c>
      <c r="C294" s="208"/>
      <c r="D294" s="13">
        <v>2</v>
      </c>
      <c r="E294" s="210"/>
      <c r="F294" s="354"/>
      <c r="G294" s="354"/>
      <c r="H294" s="373"/>
      <c r="I294" s="375"/>
      <c r="J294" s="345"/>
    </row>
    <row r="295" spans="1:10" x14ac:dyDescent="0.25">
      <c r="A295" s="168" t="s">
        <v>539</v>
      </c>
      <c r="B295" s="212" t="str">
        <f>VLOOKUP(A295,'SAP Data'!$A$7:$B$2062,2,FALSE)</f>
        <v>TAR DEPOSIT EARLY AC</v>
      </c>
      <c r="C295" s="208"/>
      <c r="D295" s="13">
        <v>2</v>
      </c>
      <c r="E295" s="210"/>
      <c r="F295" s="354"/>
      <c r="G295" s="354"/>
      <c r="H295" s="373"/>
      <c r="I295" s="375"/>
      <c r="J295" s="345"/>
    </row>
    <row r="296" spans="1:10" x14ac:dyDescent="0.25">
      <c r="A296" s="168" t="s">
        <v>542</v>
      </c>
      <c r="B296" s="212" t="str">
        <f>VLOOKUP(A296,'SAP Data'!$A$7:$B$2062,2,FALSE)</f>
        <v>OREGON STEEL MILLS</v>
      </c>
      <c r="C296" s="208"/>
      <c r="D296" s="13">
        <v>2</v>
      </c>
      <c r="E296" s="210"/>
      <c r="F296" s="354"/>
      <c r="G296" s="354"/>
      <c r="H296" s="373"/>
      <c r="I296" s="375"/>
      <c r="J296" s="345"/>
    </row>
    <row r="297" spans="1:10" x14ac:dyDescent="0.25">
      <c r="A297" s="168" t="s">
        <v>545</v>
      </c>
      <c r="B297" s="212" t="str">
        <f>VLOOKUP(A297,'SAP Data'!$A$7:$B$2062,2,FALSE)</f>
        <v>CENTRAL SERVICE CENT</v>
      </c>
      <c r="C297" s="208"/>
      <c r="D297" s="13">
        <v>2</v>
      </c>
      <c r="E297" s="210"/>
      <c r="F297" s="354"/>
      <c r="G297" s="354"/>
      <c r="H297" s="373"/>
      <c r="I297" s="375"/>
      <c r="J297" s="345"/>
    </row>
    <row r="298" spans="1:10" x14ac:dyDescent="0.25">
      <c r="A298" s="168" t="s">
        <v>548</v>
      </c>
      <c r="B298" s="212" t="str">
        <f>VLOOKUP(A298,'SAP Data'!$A$7:$B$2062,2,FALSE)</f>
        <v>FR AMERICAN SCHOOL</v>
      </c>
      <c r="C298" s="208"/>
      <c r="D298" s="13">
        <v>2</v>
      </c>
      <c r="E298" s="210"/>
      <c r="F298" s="354"/>
      <c r="G298" s="354"/>
      <c r="H298" s="373"/>
      <c r="I298" s="375"/>
      <c r="J298" s="345"/>
    </row>
    <row r="299" spans="1:10" x14ac:dyDescent="0.25">
      <c r="A299" s="168" t="s">
        <v>551</v>
      </c>
      <c r="B299" s="212" t="str">
        <f>VLOOKUP(A299,'SAP Data'!$A$7:$B$2062,2,FALSE)</f>
        <v>TUALATIN UNDERGROUND</v>
      </c>
      <c r="C299" s="208"/>
      <c r="D299" s="13">
        <v>2</v>
      </c>
      <c r="E299" s="210"/>
      <c r="F299" s="354"/>
      <c r="G299" s="354"/>
      <c r="H299" s="373"/>
      <c r="I299" s="375"/>
      <c r="J299" s="345"/>
    </row>
    <row r="300" spans="1:10" x14ac:dyDescent="0.25">
      <c r="A300" s="168" t="s">
        <v>554</v>
      </c>
      <c r="B300" s="212" t="str">
        <f>VLOOKUP(A300,'SAP Data'!$A$7:$B$2062,2,FALSE)</f>
        <v>GASCO INTEREST RESER</v>
      </c>
      <c r="C300" s="208"/>
      <c r="D300" s="13">
        <v>2</v>
      </c>
      <c r="E300" s="210"/>
      <c r="F300" s="354"/>
      <c r="G300" s="354"/>
      <c r="H300" s="373"/>
      <c r="I300" s="375"/>
      <c r="J300" s="345"/>
    </row>
    <row r="301" spans="1:10" x14ac:dyDescent="0.25">
      <c r="A301" s="168" t="s">
        <v>557</v>
      </c>
      <c r="B301" s="212" t="str">
        <f>VLOOKUP(A301,'SAP Data'!$A$7:$B$2062,2,FALSE)</f>
        <v>ENV SEC DEF REG INT</v>
      </c>
      <c r="C301" s="208"/>
      <c r="D301" s="13">
        <v>2</v>
      </c>
      <c r="E301" s="210"/>
      <c r="F301" s="354"/>
      <c r="G301" s="354"/>
      <c r="H301" s="373"/>
      <c r="I301" s="375"/>
      <c r="J301" s="345"/>
    </row>
    <row r="302" spans="1:10" x14ac:dyDescent="0.25">
      <c r="A302" s="168" t="s">
        <v>560</v>
      </c>
      <c r="B302" s="212" t="str">
        <f>VLOOKUP(A302,'SAP Data'!$A$7:$B$2062,2,FALSE)</f>
        <v>OR-ENVIRON RECOVERY</v>
      </c>
      <c r="C302" s="208"/>
      <c r="D302" s="13">
        <v>2</v>
      </c>
      <c r="E302" s="210"/>
      <c r="F302" s="354"/>
      <c r="G302" s="354"/>
      <c r="H302" s="373"/>
      <c r="I302" s="375"/>
      <c r="J302" s="345"/>
    </row>
    <row r="303" spans="1:10" x14ac:dyDescent="0.25">
      <c r="A303" s="168" t="s">
        <v>563</v>
      </c>
      <c r="B303" s="212" t="str">
        <f>VLOOKUP(A303,'SAP Data'!$A$7:$B$2062,2,FALSE)</f>
        <v>ENV BASE RATE DEFERR</v>
      </c>
      <c r="C303" s="208"/>
      <c r="D303" s="13">
        <v>2</v>
      </c>
      <c r="E303" s="210"/>
      <c r="F303" s="354"/>
      <c r="G303" s="354"/>
      <c r="H303" s="373"/>
      <c r="I303" s="375"/>
      <c r="J303" s="345"/>
    </row>
    <row r="304" spans="1:10" x14ac:dyDescent="0.25">
      <c r="A304" s="168" t="s">
        <v>566</v>
      </c>
      <c r="B304" s="212" t="str">
        <f>VLOOKUP(A304,'SAP Data'!$A$7:$B$2062,2,FALSE)</f>
        <v>GASCO - WASH</v>
      </c>
      <c r="C304" s="208"/>
      <c r="D304" s="13">
        <v>2</v>
      </c>
      <c r="E304" s="210"/>
      <c r="F304" s="354"/>
      <c r="G304" s="354"/>
      <c r="H304" s="373"/>
      <c r="I304" s="375"/>
      <c r="J304" s="345"/>
    </row>
    <row r="305" spans="1:10" x14ac:dyDescent="0.25">
      <c r="A305" s="168" t="s">
        <v>569</v>
      </c>
      <c r="B305" s="212" t="str">
        <f>VLOOKUP(A305,'SAP Data'!$A$7:$B$2062,2,FALSE)</f>
        <v>CENT SERV CENT-WASH</v>
      </c>
      <c r="C305" s="208"/>
      <c r="D305" s="13">
        <v>2</v>
      </c>
      <c r="E305" s="210"/>
      <c r="F305" s="354"/>
      <c r="G305" s="354"/>
      <c r="H305" s="373"/>
      <c r="I305" s="375"/>
      <c r="J305" s="345"/>
    </row>
    <row r="306" spans="1:10" x14ac:dyDescent="0.25">
      <c r="A306" s="168" t="s">
        <v>572</v>
      </c>
      <c r="B306" s="212" t="str">
        <f>VLOOKUP(A306,'SAP Data'!$A$7:$B$2062,2,FALSE)</f>
        <v>TARBODY - WASH</v>
      </c>
      <c r="C306" s="208"/>
      <c r="D306" s="13">
        <v>2</v>
      </c>
      <c r="E306" s="210"/>
      <c r="F306" s="354"/>
      <c r="G306" s="354"/>
      <c r="H306" s="373"/>
      <c r="I306" s="375"/>
      <c r="J306" s="345"/>
    </row>
    <row r="307" spans="1:10" x14ac:dyDescent="0.25">
      <c r="A307" s="168" t="s">
        <v>575</v>
      </c>
      <c r="B307" s="212" t="str">
        <f>VLOOKUP(A307,'SAP Data'!$A$7:$B$2062,2,FALSE)</f>
        <v>PDX HARBOR - WASH</v>
      </c>
      <c r="C307" s="208"/>
      <c r="D307" s="13">
        <v>2</v>
      </c>
      <c r="E307" s="210"/>
      <c r="F307" s="354"/>
      <c r="G307" s="354"/>
      <c r="H307" s="373"/>
      <c r="I307" s="375"/>
      <c r="J307" s="345"/>
    </row>
    <row r="308" spans="1:10" x14ac:dyDescent="0.25">
      <c r="A308" s="168" t="s">
        <v>578</v>
      </c>
      <c r="B308" s="212" t="str">
        <f>VLOOKUP(A308,'SAP Data'!$A$7:$B$2062,2,FALSE)</f>
        <v>SILTRONIC - WASH</v>
      </c>
      <c r="C308" s="208"/>
      <c r="D308" s="13">
        <v>2</v>
      </c>
      <c r="E308" s="210"/>
      <c r="F308" s="354"/>
      <c r="G308" s="354"/>
      <c r="H308" s="373"/>
      <c r="I308" s="375"/>
      <c r="J308" s="345"/>
    </row>
    <row r="309" spans="1:10" x14ac:dyDescent="0.25">
      <c r="A309" s="168" t="s">
        <v>581</v>
      </c>
      <c r="B309" s="212" t="str">
        <f>VLOOKUP(A309,'SAP Data'!$A$7:$B$2062,2,FALSE)</f>
        <v>WA-ENVIRON RECOVERY</v>
      </c>
      <c r="C309" s="208"/>
      <c r="D309" s="13">
        <v>2</v>
      </c>
      <c r="E309" s="210"/>
      <c r="F309" s="354"/>
      <c r="G309" s="354"/>
      <c r="H309" s="373"/>
      <c r="I309" s="375"/>
      <c r="J309" s="345"/>
    </row>
    <row r="310" spans="1:10" x14ac:dyDescent="0.25">
      <c r="A310" s="168" t="s">
        <v>584</v>
      </c>
      <c r="B310" s="212" t="str">
        <f>VLOOKUP(A310,'SAP Data'!$A$7:$B$2062,2,FALSE)</f>
        <v>ENVIR WA Int &amp; Spend</v>
      </c>
      <c r="C310" s="208"/>
      <c r="D310" s="13">
        <v>2</v>
      </c>
      <c r="E310" s="210"/>
      <c r="F310" s="354"/>
      <c r="G310" s="354"/>
      <c r="H310" s="373"/>
      <c r="I310" s="375"/>
      <c r="J310" s="345"/>
    </row>
    <row r="311" spans="1:10" x14ac:dyDescent="0.25">
      <c r="A311" s="168" t="s">
        <v>587</v>
      </c>
      <c r="B311" s="212" t="str">
        <f>VLOOKUP(A311,'SAP Data'!$A$7:$B$2062,2,FALSE)</f>
        <v>ENVIRO POST PRUDENCE</v>
      </c>
      <c r="C311" s="208"/>
      <c r="D311" s="13">
        <v>2</v>
      </c>
      <c r="E311" s="210"/>
      <c r="F311" s="354"/>
      <c r="G311" s="354"/>
      <c r="H311" s="373"/>
      <c r="I311" s="375"/>
      <c r="J311" s="345"/>
    </row>
    <row r="312" spans="1:10" x14ac:dyDescent="0.25">
      <c r="A312" s="168" t="s">
        <v>590</v>
      </c>
      <c r="B312" s="212" t="str">
        <f>VLOOKUP(A312,'SAP Data'!$A$7:$B$2062,2,FALSE)</f>
        <v>ENVIRON. SRRM AMORT.</v>
      </c>
      <c r="C312" s="208"/>
      <c r="D312" s="13">
        <v>2</v>
      </c>
      <c r="E312" s="210"/>
      <c r="F312" s="354"/>
      <c r="G312" s="354"/>
      <c r="H312" s="373"/>
      <c r="I312" s="375"/>
      <c r="J312" s="345"/>
    </row>
    <row r="313" spans="1:10" x14ac:dyDescent="0.25">
      <c r="A313" s="170" t="s">
        <v>4099</v>
      </c>
      <c r="B313" s="212" t="str">
        <f>VLOOKUP(A313,'SAP Data'!$A$7:$B$2062,2,FALSE)</f>
        <v>AMORT-ECRM ENV COST</v>
      </c>
      <c r="C313" s="208"/>
      <c r="D313" s="13">
        <v>2</v>
      </c>
      <c r="E313" s="210"/>
      <c r="F313" s="354"/>
      <c r="G313" s="354"/>
      <c r="H313" s="373"/>
      <c r="I313" s="375"/>
      <c r="J313" s="345"/>
    </row>
    <row r="314" spans="1:10" x14ac:dyDescent="0.25">
      <c r="A314" s="424" t="s">
        <v>4237</v>
      </c>
      <c r="B314" s="422" t="str">
        <f>VLOOKUP(A314,'SAP Data'!$A$7:$B$2062,2,FALSE)</f>
        <v>TSA SEC DIR2 OM OR</v>
      </c>
      <c r="C314" s="208"/>
      <c r="D314" s="13">
        <v>2</v>
      </c>
      <c r="E314" s="210"/>
      <c r="F314" s="354"/>
      <c r="G314" s="354"/>
      <c r="H314" s="373"/>
      <c r="I314" s="375"/>
      <c r="J314" s="345"/>
    </row>
    <row r="315" spans="1:10" s="118" customFormat="1" x14ac:dyDescent="0.25">
      <c r="A315" s="436">
        <v>186063</v>
      </c>
      <c r="B315" s="438" t="s">
        <v>4259</v>
      </c>
      <c r="C315" s="208"/>
      <c r="D315" s="13">
        <v>2</v>
      </c>
      <c r="E315" s="210"/>
      <c r="F315" s="354"/>
      <c r="G315" s="354"/>
      <c r="H315" s="345"/>
      <c r="I315" s="437"/>
      <c r="J315" s="345"/>
    </row>
    <row r="316" spans="1:10" x14ac:dyDescent="0.25">
      <c r="A316" s="168" t="s">
        <v>635</v>
      </c>
      <c r="B316" s="212" t="str">
        <f>VLOOKUP(A316,'SAP Data'!$A$7:$B$2062,2,FALSE)</f>
        <v>UNBILLED REVENUE INC</v>
      </c>
      <c r="C316" s="208"/>
      <c r="D316" s="13">
        <v>2</v>
      </c>
      <c r="E316" s="210"/>
      <c r="F316" s="354"/>
      <c r="G316" s="354"/>
      <c r="H316" s="373"/>
      <c r="I316" s="375"/>
      <c r="J316" s="345"/>
    </row>
    <row r="317" spans="1:10" x14ac:dyDescent="0.25">
      <c r="A317" s="168" t="s">
        <v>638</v>
      </c>
      <c r="B317" s="212" t="str">
        <f>VLOOKUP(A317,'SAP Data'!$A$7:$B$2062,2,FALSE)</f>
        <v>TEMP HOLDING-RATES</v>
      </c>
      <c r="C317" s="208"/>
      <c r="D317" s="13">
        <v>2</v>
      </c>
      <c r="E317" s="210"/>
      <c r="F317" s="354"/>
      <c r="G317" s="354"/>
      <c r="H317" s="373"/>
      <c r="I317" s="375"/>
      <c r="J317" s="345"/>
    </row>
    <row r="318" spans="1:10" x14ac:dyDescent="0.25">
      <c r="A318" s="170" t="s">
        <v>3911</v>
      </c>
      <c r="B318" s="212" t="str">
        <f>VLOOKUP(A318,'SAP Data'!$A$7:$B$2062,2,FALSE)</f>
        <v>250 TAYLOR LEASE DEF</v>
      </c>
      <c r="C318" s="208"/>
      <c r="D318" s="13">
        <v>2</v>
      </c>
      <c r="E318" s="210"/>
      <c r="F318" s="354"/>
      <c r="G318" s="354"/>
      <c r="H318" s="373"/>
      <c r="I318" s="375"/>
      <c r="J318" s="345"/>
    </row>
    <row r="319" spans="1:10" x14ac:dyDescent="0.25">
      <c r="A319" s="170" t="s">
        <v>3912</v>
      </c>
      <c r="B319" s="212" t="str">
        <f>VLOOKUP(A319,'SAP Data'!$A$7:$B$2062,2,FALSE)</f>
        <v>OR CAT DEFERRAL</v>
      </c>
      <c r="C319" s="208"/>
      <c r="D319" s="13">
        <v>2</v>
      </c>
      <c r="E319" s="210"/>
      <c r="F319" s="354"/>
      <c r="G319" s="354"/>
      <c r="H319" s="373"/>
      <c r="I319" s="375"/>
      <c r="J319" s="345"/>
    </row>
    <row r="320" spans="1:10" x14ac:dyDescent="0.25">
      <c r="A320" s="170" t="s">
        <v>4100</v>
      </c>
      <c r="B320" s="212" t="str">
        <f>VLOOKUP(A320,'SAP Data'!$A$7:$B$2062,2,FALSE)</f>
        <v>OR CAT AMORTIZATION</v>
      </c>
      <c r="C320" s="208"/>
      <c r="D320" s="13">
        <v>2</v>
      </c>
      <c r="E320" s="210"/>
      <c r="F320" s="354"/>
      <c r="G320" s="354"/>
      <c r="H320" s="373"/>
      <c r="I320" s="375"/>
      <c r="J320" s="345"/>
    </row>
    <row r="321" spans="1:10" x14ac:dyDescent="0.25">
      <c r="A321" s="170" t="s">
        <v>3942</v>
      </c>
      <c r="B321" s="212" t="str">
        <f>VLOOKUP(A321,'SAP Data'!$A$7:$B$2062,2,FALSE)</f>
        <v>OR CAT ASC 740 ADJ</v>
      </c>
      <c r="C321" s="208"/>
      <c r="D321" s="13">
        <v>2</v>
      </c>
      <c r="E321" s="210"/>
      <c r="F321" s="354"/>
      <c r="G321" s="354"/>
      <c r="H321" s="373"/>
      <c r="I321" s="375"/>
      <c r="J321" s="345"/>
    </row>
    <row r="322" spans="1:10" x14ac:dyDescent="0.25">
      <c r="A322" s="168" t="s">
        <v>641</v>
      </c>
      <c r="B322" s="212" t="str">
        <f>VLOOKUP(A322,'SAP Data'!$A$7:$B$2062,2,FALSE)</f>
        <v>SEC DEF INT REV IND</v>
      </c>
      <c r="C322" s="208"/>
      <c r="D322" s="13">
        <v>2</v>
      </c>
      <c r="E322" s="210"/>
      <c r="F322" s="354"/>
      <c r="G322" s="354"/>
      <c r="H322" s="373"/>
      <c r="I322" s="375"/>
      <c r="J322" s="345"/>
    </row>
    <row r="323" spans="1:10" x14ac:dyDescent="0.25">
      <c r="A323" s="168" t="s">
        <v>644</v>
      </c>
      <c r="B323" s="212" t="str">
        <f>VLOOKUP(A323,'SAP Data'!$A$7:$B$2062,2,FALSE)</f>
        <v>DEF OR INDSTRIAL DSM</v>
      </c>
      <c r="C323" s="208"/>
      <c r="D323" s="13">
        <v>2</v>
      </c>
      <c r="E323" s="210"/>
      <c r="F323" s="354"/>
      <c r="G323" s="354"/>
      <c r="H323" s="373"/>
      <c r="I323" s="375"/>
      <c r="J323" s="345"/>
    </row>
    <row r="324" spans="1:10" x14ac:dyDescent="0.25">
      <c r="A324" s="168" t="s">
        <v>647</v>
      </c>
      <c r="B324" s="212" t="str">
        <f>VLOOKUP(A324,'SAP Data'!$A$7:$B$2062,2,FALSE)</f>
        <v>AMORT OR DSM-INDUSTR</v>
      </c>
      <c r="C324" s="208"/>
      <c r="D324" s="13">
        <v>2</v>
      </c>
      <c r="E324" s="210"/>
      <c r="F324" s="354"/>
      <c r="G324" s="354"/>
      <c r="H324" s="373"/>
      <c r="I324" s="375"/>
      <c r="J324" s="345"/>
    </row>
    <row r="325" spans="1:10" x14ac:dyDescent="0.25">
      <c r="A325" s="168" t="s">
        <v>650</v>
      </c>
      <c r="B325" s="212" t="str">
        <f>VLOOKUP(A325,'SAP Data'!$A$7:$B$2062,2,FALSE)</f>
        <v>DEF WA GREAT PROGRAM</v>
      </c>
      <c r="C325" s="208"/>
      <c r="D325" s="13">
        <v>2</v>
      </c>
      <c r="E325" s="210"/>
      <c r="F325" s="354"/>
      <c r="G325" s="354"/>
      <c r="H325" s="373"/>
      <c r="I325" s="375"/>
      <c r="J325" s="345"/>
    </row>
    <row r="326" spans="1:10" x14ac:dyDescent="0.25">
      <c r="A326" s="168" t="s">
        <v>653</v>
      </c>
      <c r="B326" s="212" t="str">
        <f>VLOOKUP(A326,'SAP Data'!$A$7:$B$2062,2,FALSE)</f>
        <v>AMORT WA GREAT PRGM</v>
      </c>
      <c r="C326" s="208"/>
      <c r="D326" s="13">
        <v>2</v>
      </c>
      <c r="E326" s="210"/>
      <c r="F326" s="354"/>
      <c r="G326" s="354"/>
      <c r="H326" s="373"/>
      <c r="I326" s="375"/>
      <c r="J326" s="345"/>
    </row>
    <row r="327" spans="1:10" x14ac:dyDescent="0.25">
      <c r="A327" s="168" t="s">
        <v>656</v>
      </c>
      <c r="B327" s="212" t="str">
        <f>VLOOKUP(A327,'SAP Data'!$A$7:$B$2062,2,FALSE)</f>
        <v>DEFER OR PUC FEE</v>
      </c>
      <c r="C327" s="208"/>
      <c r="D327" s="13">
        <v>2</v>
      </c>
      <c r="E327" s="210"/>
      <c r="F327" s="354"/>
      <c r="G327" s="354"/>
      <c r="H327" s="373"/>
      <c r="I327" s="375"/>
      <c r="J327" s="345"/>
    </row>
    <row r="328" spans="1:10" x14ac:dyDescent="0.25">
      <c r="A328" s="168" t="s">
        <v>659</v>
      </c>
      <c r="B328" s="212" t="str">
        <f>VLOOKUP(A328,'SAP Data'!$A$7:$B$2062,2,FALSE)</f>
        <v>AMORT OR PUC FEE</v>
      </c>
      <c r="C328" s="208"/>
      <c r="D328" s="13">
        <v>2</v>
      </c>
      <c r="E328" s="210"/>
      <c r="F328" s="354"/>
      <c r="G328" s="354"/>
      <c r="H328" s="373"/>
      <c r="I328" s="375"/>
      <c r="J328" s="345"/>
    </row>
    <row r="329" spans="1:10" x14ac:dyDescent="0.25">
      <c r="A329" s="168" t="s">
        <v>662</v>
      </c>
      <c r="B329" s="212" t="str">
        <f>VLOOKUP(A329,'SAP Data'!$A$7:$B$2062,2,FALSE)</f>
        <v>OR DEF WARM - Res</v>
      </c>
      <c r="C329" s="208"/>
      <c r="D329" s="13">
        <v>2</v>
      </c>
      <c r="E329" s="210"/>
      <c r="F329" s="354"/>
      <c r="G329" s="354"/>
      <c r="H329" s="373"/>
      <c r="I329" s="375"/>
      <c r="J329" s="345"/>
    </row>
    <row r="330" spans="1:10" x14ac:dyDescent="0.25">
      <c r="A330" s="168" t="s">
        <v>665</v>
      </c>
      <c r="B330" s="212" t="str">
        <f>VLOOKUP(A330,'SAP Data'!$A$7:$B$2062,2,FALSE)</f>
        <v>Amort OR DEF WARM R</v>
      </c>
      <c r="C330" s="208"/>
      <c r="D330" s="13">
        <v>2</v>
      </c>
      <c r="E330" s="210"/>
      <c r="F330" s="354"/>
      <c r="G330" s="354"/>
      <c r="H330" s="373"/>
      <c r="I330" s="375"/>
      <c r="J330" s="345"/>
    </row>
    <row r="331" spans="1:10" x14ac:dyDescent="0.25">
      <c r="A331" s="168" t="s">
        <v>668</v>
      </c>
      <c r="B331" s="212" t="str">
        <f>VLOOKUP(A331,'SAP Data'!$A$7:$B$2062,2,FALSE)</f>
        <v>OR DEF WARM - Com</v>
      </c>
      <c r="C331" s="208"/>
      <c r="D331" s="13">
        <v>2</v>
      </c>
      <c r="E331" s="210"/>
      <c r="F331" s="354"/>
      <c r="G331" s="354"/>
      <c r="H331" s="373"/>
      <c r="I331" s="375"/>
      <c r="J331" s="345"/>
    </row>
    <row r="332" spans="1:10" x14ac:dyDescent="0.25">
      <c r="A332" s="168" t="s">
        <v>671</v>
      </c>
      <c r="B332" s="212" t="str">
        <f>VLOOKUP(A332,'SAP Data'!$A$7:$B$2062,2,FALSE)</f>
        <v>Amort OR DEF WARM C</v>
      </c>
      <c r="C332" s="208"/>
      <c r="D332" s="13">
        <v>2</v>
      </c>
      <c r="E332" s="210"/>
      <c r="F332" s="354"/>
      <c r="G332" s="354"/>
      <c r="H332" s="373"/>
      <c r="I332" s="375"/>
      <c r="J332" s="345"/>
    </row>
    <row r="333" spans="1:10" x14ac:dyDescent="0.25">
      <c r="A333" s="168" t="s">
        <v>674</v>
      </c>
      <c r="B333" s="212" t="str">
        <f>VLOOKUP(A333,'SAP Data'!$A$7:$B$2062,2,FALSE)</f>
        <v>OR DEFERRED WARM</v>
      </c>
      <c r="C333" s="208"/>
      <c r="D333" s="13">
        <v>2</v>
      </c>
      <c r="E333" s="210"/>
      <c r="F333" s="354"/>
      <c r="G333" s="354"/>
      <c r="H333" s="373"/>
      <c r="I333" s="375"/>
      <c r="J333" s="345"/>
    </row>
    <row r="334" spans="1:10" x14ac:dyDescent="0.25">
      <c r="A334" s="168" t="s">
        <v>677</v>
      </c>
      <c r="B334" s="212" t="str">
        <f>VLOOKUP(A334,'SAP Data'!$A$7:$B$2062,2,FALSE)</f>
        <v>WS Pen Reg Asset-OR</v>
      </c>
      <c r="C334" s="208"/>
      <c r="D334" s="13">
        <v>2</v>
      </c>
      <c r="E334" s="210"/>
      <c r="F334" s="354"/>
      <c r="G334" s="354"/>
      <c r="H334" s="373"/>
      <c r="I334" s="375"/>
      <c r="J334" s="345"/>
    </row>
    <row r="335" spans="1:10" x14ac:dyDescent="0.25">
      <c r="A335" s="168" t="s">
        <v>680</v>
      </c>
      <c r="B335" s="212" t="str">
        <f>VLOOKUP(A335,'SAP Data'!$A$7:$B$2062,2,FALSE)</f>
        <v>West States CP - OR</v>
      </c>
      <c r="C335" s="208"/>
      <c r="D335" s="13">
        <v>2</v>
      </c>
      <c r="E335" s="210"/>
      <c r="F335" s="354"/>
      <c r="G335" s="354"/>
      <c r="H335" s="373"/>
      <c r="I335" s="375"/>
      <c r="J335" s="345"/>
    </row>
    <row r="336" spans="1:10" x14ac:dyDescent="0.25">
      <c r="A336" s="168" t="s">
        <v>683</v>
      </c>
      <c r="B336" s="212" t="str">
        <f>VLOOKUP(A336,'SAP Data'!$A$7:$B$2062,2,FALSE)</f>
        <v>WS Pen Reg Asset-WA</v>
      </c>
      <c r="C336" s="208"/>
      <c r="D336" s="13">
        <v>2</v>
      </c>
      <c r="E336" s="210"/>
      <c r="F336" s="354"/>
      <c r="G336" s="354"/>
      <c r="H336" s="373"/>
      <c r="I336" s="375"/>
      <c r="J336" s="345"/>
    </row>
    <row r="337" spans="1:10" x14ac:dyDescent="0.25">
      <c r="A337" s="168" t="s">
        <v>686</v>
      </c>
      <c r="B337" s="212" t="str">
        <f>VLOOKUP(A337,'SAP Data'!$A$7:$B$2062,2,FALSE)</f>
        <v>West States CP - WA</v>
      </c>
      <c r="C337" s="208"/>
      <c r="D337" s="13">
        <v>2</v>
      </c>
      <c r="E337" s="210"/>
      <c r="F337" s="354"/>
      <c r="G337" s="354"/>
      <c r="H337" s="373"/>
      <c r="I337" s="375"/>
      <c r="J337" s="345"/>
    </row>
    <row r="338" spans="1:10" x14ac:dyDescent="0.25">
      <c r="A338" s="168" t="s">
        <v>2709</v>
      </c>
      <c r="B338" s="212" t="str">
        <f>VLOOKUP(A338,'SAP Data'!$A$7:$B$2062,2,FALSE)</f>
        <v>OR COM 31 DECOUP DEF</v>
      </c>
      <c r="C338" s="208"/>
      <c r="D338" s="13">
        <v>2</v>
      </c>
      <c r="E338" s="210"/>
      <c r="F338" s="354"/>
      <c r="G338" s="354"/>
      <c r="H338" s="373"/>
      <c r="I338" s="375"/>
      <c r="J338" s="345"/>
    </row>
    <row r="339" spans="1:10" x14ac:dyDescent="0.25">
      <c r="A339" s="168" t="s">
        <v>2996</v>
      </c>
      <c r="B339" s="212" t="str">
        <f>VLOOKUP(A339,'SAP Data'!$A$7:$B$2062,2,FALSE)</f>
        <v>OR COM 31 DECOUP AMR</v>
      </c>
      <c r="C339" s="208"/>
      <c r="D339" s="13">
        <v>2</v>
      </c>
      <c r="E339" s="210"/>
      <c r="F339" s="354"/>
      <c r="G339" s="354"/>
      <c r="H339" s="373"/>
      <c r="I339" s="375"/>
      <c r="J339" s="345"/>
    </row>
    <row r="340" spans="1:10" x14ac:dyDescent="0.25">
      <c r="A340" s="168" t="s">
        <v>2710</v>
      </c>
      <c r="B340" s="212" t="str">
        <f>VLOOKUP(A340,'SAP Data'!$A$7:$B$2062,2,FALSE)</f>
        <v>SEC ADJ COM 31 D DEF</v>
      </c>
      <c r="C340" s="208"/>
      <c r="D340" s="13">
        <v>2</v>
      </c>
      <c r="E340" s="210"/>
      <c r="F340" s="354"/>
      <c r="G340" s="354"/>
      <c r="H340" s="373"/>
      <c r="I340" s="375"/>
      <c r="J340" s="345"/>
    </row>
    <row r="341" spans="1:10" x14ac:dyDescent="0.25">
      <c r="A341" s="168" t="s">
        <v>2997</v>
      </c>
      <c r="B341" s="212" t="str">
        <f>VLOOKUP(A341,'SAP Data'!$A$7:$B$2062,2,FALSE)</f>
        <v>OR COM 3 DECOUP AMRT</v>
      </c>
      <c r="C341" s="208"/>
      <c r="D341" s="13">
        <v>2</v>
      </c>
      <c r="E341" s="210"/>
      <c r="F341" s="354"/>
      <c r="G341" s="354"/>
      <c r="H341" s="373"/>
      <c r="I341" s="375"/>
      <c r="J341" s="345"/>
    </row>
    <row r="342" spans="1:10" x14ac:dyDescent="0.25">
      <c r="A342" s="168" t="s">
        <v>689</v>
      </c>
      <c r="B342" s="212" t="str">
        <f>VLOOKUP(A342,'SAP Data'!$A$7:$B$2062,2,FALSE)</f>
        <v>OR COMM 3 DECOUP DEF</v>
      </c>
      <c r="C342" s="208"/>
      <c r="D342" s="13">
        <v>2</v>
      </c>
      <c r="E342" s="210"/>
      <c r="F342" s="354"/>
      <c r="G342" s="354"/>
      <c r="H342" s="373"/>
      <c r="I342" s="375"/>
      <c r="J342" s="345"/>
    </row>
    <row r="343" spans="1:10" x14ac:dyDescent="0.25">
      <c r="A343" s="168" t="s">
        <v>691</v>
      </c>
      <c r="B343" s="212" t="str">
        <f>VLOOKUP(A343,'SAP Data'!$A$7:$B$2062,2,FALSE)</f>
        <v>OR COM COMB AMORT</v>
      </c>
      <c r="C343" s="208"/>
      <c r="D343" s="13">
        <v>2</v>
      </c>
      <c r="E343" s="210"/>
      <c r="F343" s="354"/>
      <c r="G343" s="354"/>
      <c r="H343" s="373"/>
      <c r="I343" s="375"/>
      <c r="J343" s="345"/>
    </row>
    <row r="344" spans="1:10" x14ac:dyDescent="0.25">
      <c r="A344" s="168" t="s">
        <v>693</v>
      </c>
      <c r="B344" s="212" t="str">
        <f>VLOOKUP(A344,'SAP Data'!$A$7:$B$2062,2,FALSE)</f>
        <v>SEC INT ADJ COM DECG</v>
      </c>
      <c r="C344" s="208"/>
      <c r="D344" s="13">
        <v>2</v>
      </c>
      <c r="E344" s="210"/>
      <c r="F344" s="354"/>
      <c r="G344" s="354"/>
      <c r="H344" s="373"/>
      <c r="I344" s="375"/>
      <c r="J344" s="345"/>
    </row>
    <row r="345" spans="1:10" x14ac:dyDescent="0.25">
      <c r="A345" s="168" t="s">
        <v>2711</v>
      </c>
      <c r="B345" s="212" t="str">
        <f>VLOOKUP(A345,'SAP Data'!$A$7:$B$2062,2,FALSE)</f>
        <v>SEC INT ADJ RES DECG</v>
      </c>
      <c r="C345" s="208"/>
      <c r="D345" s="13">
        <v>2</v>
      </c>
      <c r="E345" s="210"/>
      <c r="F345" s="354"/>
      <c r="G345" s="354"/>
      <c r="H345" s="373"/>
      <c r="I345" s="375"/>
      <c r="J345" s="345"/>
    </row>
    <row r="346" spans="1:10" x14ac:dyDescent="0.25">
      <c r="A346" s="168" t="s">
        <v>696</v>
      </c>
      <c r="B346" s="212" t="str">
        <f>VLOOKUP(A346,'SAP Data'!$A$7:$B$2062,2,FALSE)</f>
        <v>Amort-SEC Def. Int</v>
      </c>
      <c r="C346" s="208"/>
      <c r="D346" s="13">
        <v>2</v>
      </c>
      <c r="E346" s="210"/>
      <c r="F346" s="354"/>
      <c r="G346" s="354"/>
      <c r="H346" s="373"/>
      <c r="I346" s="375"/>
      <c r="J346" s="345"/>
    </row>
    <row r="347" spans="1:10" x14ac:dyDescent="0.25">
      <c r="A347" s="168" t="s">
        <v>699</v>
      </c>
      <c r="B347" s="212" t="str">
        <f>VLOOKUP(A347,'SAP Data'!$A$7:$B$2062,2,FALSE)</f>
        <v>DECOUP DEF OR - RES</v>
      </c>
      <c r="C347" s="208"/>
      <c r="D347" s="13">
        <v>2</v>
      </c>
      <c r="E347" s="210"/>
      <c r="F347" s="354"/>
      <c r="G347" s="354"/>
      <c r="H347" s="373"/>
      <c r="I347" s="375"/>
      <c r="J347" s="345"/>
    </row>
    <row r="348" spans="1:10" x14ac:dyDescent="0.25">
      <c r="A348" s="168" t="s">
        <v>702</v>
      </c>
      <c r="B348" s="212" t="str">
        <f>VLOOKUP(A348,'SAP Data'!$A$7:$B$2062,2,FALSE)</f>
        <v>INTERVENER FUNDING</v>
      </c>
      <c r="C348" s="208"/>
      <c r="D348" s="13">
        <v>2</v>
      </c>
      <c r="E348" s="210"/>
      <c r="F348" s="354"/>
      <c r="G348" s="354"/>
      <c r="H348" s="373"/>
      <c r="I348" s="375"/>
      <c r="J348" s="345"/>
    </row>
    <row r="349" spans="1:10" x14ac:dyDescent="0.25">
      <c r="A349" s="168" t="s">
        <v>705</v>
      </c>
      <c r="B349" s="212" t="str">
        <f>VLOOKUP(A349,'SAP Data'!$A$7:$B$2062,2,FALSE)</f>
        <v>AMORT OR DECOUP-RES</v>
      </c>
      <c r="C349" s="208"/>
      <c r="D349" s="13">
        <v>2</v>
      </c>
      <c r="E349" s="210"/>
      <c r="F349" s="354"/>
      <c r="G349" s="354"/>
      <c r="H349" s="373"/>
      <c r="I349" s="375"/>
      <c r="J349" s="345"/>
    </row>
    <row r="350" spans="1:10" x14ac:dyDescent="0.25">
      <c r="A350" s="168" t="s">
        <v>708</v>
      </c>
      <c r="B350" s="212" t="str">
        <f>VLOOKUP(A350,'SAP Data'!$A$7:$B$2062,2,FALSE)</f>
        <v>NWIGU INTERVENOR MAT</v>
      </c>
      <c r="C350" s="208"/>
      <c r="D350" s="13">
        <v>2</v>
      </c>
      <c r="E350" s="210"/>
      <c r="F350" s="354"/>
      <c r="G350" s="354"/>
      <c r="H350" s="373"/>
      <c r="I350" s="375"/>
      <c r="J350" s="345"/>
    </row>
    <row r="351" spans="1:10" x14ac:dyDescent="0.25">
      <c r="A351" s="168" t="s">
        <v>711</v>
      </c>
      <c r="B351" s="212" t="str">
        <f>VLOOKUP(A351,'SAP Data'!$A$7:$B$2062,2,FALSE)</f>
        <v>WA-OR SITES RESERVE</v>
      </c>
      <c r="C351" s="208"/>
      <c r="D351" s="13">
        <v>2</v>
      </c>
      <c r="E351" s="210"/>
      <c r="F351" s="354"/>
      <c r="G351" s="354"/>
      <c r="H351" s="373"/>
      <c r="I351" s="375"/>
      <c r="J351" s="345"/>
    </row>
    <row r="352" spans="1:10" x14ac:dyDescent="0.25">
      <c r="A352" s="168" t="s">
        <v>714</v>
      </c>
      <c r="B352" s="212" t="str">
        <f>VLOOKUP(A352,'SAP Data'!$A$7:$B$2062,2,FALSE)</f>
        <v>WA-OR SITES DEFERRAL</v>
      </c>
      <c r="C352" s="208"/>
      <c r="D352" s="13">
        <v>2</v>
      </c>
      <c r="E352" s="210"/>
      <c r="F352" s="354"/>
      <c r="G352" s="354"/>
      <c r="H352" s="373"/>
      <c r="I352" s="375"/>
      <c r="J352" s="345"/>
    </row>
    <row r="353" spans="1:10" x14ac:dyDescent="0.25">
      <c r="A353" s="168" t="s">
        <v>717</v>
      </c>
      <c r="B353" s="212" t="str">
        <f>VLOOKUP(A353,'SAP Data'!$A$7:$B$2062,2,FALSE)</f>
        <v>OR INSUR CARRYFWD</v>
      </c>
      <c r="C353" s="208"/>
      <c r="D353" s="13">
        <v>2</v>
      </c>
      <c r="E353" s="210"/>
      <c r="F353" s="354"/>
      <c r="G353" s="354"/>
      <c r="H353" s="373"/>
      <c r="I353" s="375"/>
      <c r="J353" s="345"/>
    </row>
    <row r="354" spans="1:10" x14ac:dyDescent="0.25">
      <c r="A354" s="168" t="s">
        <v>720</v>
      </c>
      <c r="B354" s="212" t="str">
        <f>VLOOKUP(A354,'SAP Data'!$A$7:$B$2062,2,FALSE)</f>
        <v>DEFER- INTERV ISSUE</v>
      </c>
      <c r="C354" s="208"/>
      <c r="D354" s="13">
        <v>2</v>
      </c>
      <c r="E354" s="210"/>
      <c r="F354" s="354"/>
      <c r="G354" s="354"/>
      <c r="H354" s="373"/>
      <c r="I354" s="375"/>
      <c r="J354" s="345"/>
    </row>
    <row r="355" spans="1:10" x14ac:dyDescent="0.25">
      <c r="A355" s="168" t="s">
        <v>723</v>
      </c>
      <c r="B355" s="212" t="str">
        <f>VLOOKUP(A355,'SAP Data'!$A$7:$B$2062,2,FALSE)</f>
        <v>SB 844 Deferral</v>
      </c>
      <c r="C355" s="208"/>
      <c r="D355" s="13">
        <v>2</v>
      </c>
      <c r="E355" s="210"/>
      <c r="F355" s="354"/>
      <c r="G355" s="354"/>
      <c r="H355" s="373"/>
      <c r="I355" s="375"/>
      <c r="J355" s="345"/>
    </row>
    <row r="356" spans="1:10" x14ac:dyDescent="0.25">
      <c r="A356" s="168" t="s">
        <v>726</v>
      </c>
      <c r="B356" s="212" t="str">
        <f>VLOOKUP(A356,'SAP Data'!$A$7:$B$2062,2,FALSE)</f>
        <v>AMORT - CUB INTERVEN</v>
      </c>
      <c r="C356" s="208"/>
      <c r="D356" s="13">
        <v>2</v>
      </c>
      <c r="E356" s="210"/>
      <c r="F356" s="354"/>
      <c r="G356" s="354"/>
      <c r="H356" s="373"/>
      <c r="I356" s="375"/>
      <c r="J356" s="345"/>
    </row>
    <row r="357" spans="1:10" x14ac:dyDescent="0.25">
      <c r="A357" s="168" t="s">
        <v>729</v>
      </c>
      <c r="B357" s="212" t="str">
        <f>VLOOKUP(A357,'SAP Data'!$A$7:$B$2062,2,FALSE)</f>
        <v>SB 844 Reserve</v>
      </c>
      <c r="C357" s="208"/>
      <c r="D357" s="13">
        <v>2</v>
      </c>
      <c r="E357" s="210"/>
      <c r="F357" s="354"/>
      <c r="G357" s="354"/>
      <c r="H357" s="373"/>
      <c r="I357" s="375"/>
      <c r="J357" s="345"/>
    </row>
    <row r="358" spans="1:10" x14ac:dyDescent="0.25">
      <c r="A358" s="168" t="s">
        <v>732</v>
      </c>
      <c r="B358" s="212" t="str">
        <f>VLOOKUP(A358,'SAP Data'!$A$7:$B$2062,2,FALSE)</f>
        <v>AMORT - NWIGU INTERV</v>
      </c>
      <c r="C358" s="208"/>
      <c r="D358" s="13">
        <v>2</v>
      </c>
      <c r="E358" s="210"/>
      <c r="F358" s="354"/>
      <c r="G358" s="354"/>
      <c r="H358" s="373"/>
      <c r="I358" s="375"/>
      <c r="J358" s="345"/>
    </row>
    <row r="359" spans="1:10" x14ac:dyDescent="0.25">
      <c r="A359" s="170" t="s">
        <v>3985</v>
      </c>
      <c r="B359" s="230" t="s">
        <v>3025</v>
      </c>
      <c r="C359" s="208" t="s">
        <v>3037</v>
      </c>
      <c r="D359" s="13">
        <v>3</v>
      </c>
      <c r="E359" s="210"/>
      <c r="F359" s="354"/>
      <c r="G359" s="354"/>
      <c r="H359" s="373"/>
      <c r="I359" s="375"/>
      <c r="J359" s="345"/>
    </row>
    <row r="360" spans="1:10" x14ac:dyDescent="0.25">
      <c r="A360" s="168" t="s">
        <v>4170</v>
      </c>
      <c r="B360" s="212" t="str">
        <f>VLOOKUP(A360,'SAP Data'!$A$7:$B$2062,2,FALSE)</f>
        <v>OR HORIZON O&amp;M DEFER</v>
      </c>
      <c r="C360" s="208"/>
      <c r="D360" s="13">
        <v>2</v>
      </c>
      <c r="E360" s="210"/>
      <c r="F360" s="354"/>
      <c r="G360" s="354"/>
      <c r="H360" s="373"/>
      <c r="I360" s="375"/>
      <c r="J360" s="345"/>
    </row>
    <row r="361" spans="1:10" x14ac:dyDescent="0.25">
      <c r="A361" s="168" t="s">
        <v>4173</v>
      </c>
      <c r="B361" s="212" t="str">
        <f>VLOOKUP(A361,'SAP Data'!$A$7:$B$2062,2,FALSE)</f>
        <v>OR HORIZON O&amp;M RESER</v>
      </c>
      <c r="C361" s="208"/>
      <c r="D361" s="13">
        <v>2</v>
      </c>
      <c r="E361" s="210"/>
      <c r="F361" s="354"/>
      <c r="G361" s="354"/>
      <c r="H361" s="373"/>
      <c r="I361" s="375"/>
      <c r="J361" s="345"/>
    </row>
    <row r="362" spans="1:10" x14ac:dyDescent="0.25">
      <c r="A362" s="168" t="s">
        <v>4171</v>
      </c>
      <c r="B362" s="212" t="str">
        <f>VLOOKUP(A362,'SAP Data'!$A$7:$B$2062,2,FALSE)</f>
        <v>WA HORIZON O&amp;M DEFER</v>
      </c>
      <c r="C362" s="208"/>
      <c r="D362" s="13">
        <v>2</v>
      </c>
      <c r="E362" s="210"/>
      <c r="F362" s="354"/>
      <c r="G362" s="354"/>
      <c r="H362" s="373"/>
      <c r="I362" s="375"/>
      <c r="J362" s="345"/>
    </row>
    <row r="363" spans="1:10" x14ac:dyDescent="0.25">
      <c r="A363" s="168" t="s">
        <v>4172</v>
      </c>
      <c r="B363" s="212" t="str">
        <f>VLOOKUP(A363,'SAP Data'!$A$7:$B$2062,2,FALSE)</f>
        <v>WA HORIZON O&amp;M RESER</v>
      </c>
      <c r="C363" s="208"/>
      <c r="D363" s="13">
        <v>2</v>
      </c>
      <c r="E363" s="210"/>
      <c r="F363" s="354"/>
      <c r="G363" s="354"/>
      <c r="H363" s="373"/>
      <c r="I363" s="375"/>
      <c r="J363" s="345"/>
    </row>
    <row r="364" spans="1:10" x14ac:dyDescent="0.25">
      <c r="A364" s="168" t="s">
        <v>735</v>
      </c>
      <c r="B364" s="212" t="str">
        <f>VLOOKUP(A364,'SAP Data'!$A$7:$B$2062,2,FALSE)</f>
        <v>SMART ENERGY DEFEF</v>
      </c>
      <c r="C364" s="208"/>
      <c r="D364" s="13">
        <v>2</v>
      </c>
      <c r="E364" s="210"/>
      <c r="F364" s="354"/>
      <c r="G364" s="354"/>
      <c r="H364" s="373"/>
      <c r="I364" s="375"/>
      <c r="J364" s="345"/>
    </row>
    <row r="365" spans="1:10" x14ac:dyDescent="0.25">
      <c r="A365" s="168" t="s">
        <v>738</v>
      </c>
      <c r="B365" s="212" t="str">
        <f>VLOOKUP(A365,'SAP Data'!$A$7:$B$2062,2,FALSE)</f>
        <v>WA ENERGY EFFICIENCY</v>
      </c>
      <c r="C365" s="208"/>
      <c r="D365" s="13">
        <v>2</v>
      </c>
      <c r="E365" s="210"/>
      <c r="F365" s="354"/>
      <c r="G365" s="354"/>
      <c r="H365" s="373"/>
      <c r="I365" s="375"/>
      <c r="J365" s="345"/>
    </row>
    <row r="366" spans="1:10" x14ac:dyDescent="0.25">
      <c r="A366" s="168" t="s">
        <v>741</v>
      </c>
      <c r="B366" s="212" t="str">
        <f>VLOOKUP(A366,'SAP Data'!$A$7:$B$2062,2,FALSE)</f>
        <v>AMORT SCH 178 RESID.</v>
      </c>
      <c r="C366" s="208"/>
      <c r="D366" s="13">
        <v>2</v>
      </c>
      <c r="E366" s="210"/>
      <c r="F366" s="354"/>
      <c r="G366" s="354"/>
      <c r="H366" s="373"/>
      <c r="I366" s="375"/>
      <c r="J366" s="345"/>
    </row>
    <row r="367" spans="1:10" x14ac:dyDescent="0.25">
      <c r="A367" s="168" t="s">
        <v>744</v>
      </c>
      <c r="B367" s="212" t="str">
        <f>VLOOKUP(A367,'SAP Data'!$A$7:$B$2062,2,FALSE)</f>
        <v>WA - AUDIT RESIDENTI</v>
      </c>
      <c r="C367" s="208"/>
      <c r="D367" s="13">
        <v>2</v>
      </c>
      <c r="E367" s="210"/>
      <c r="F367" s="354"/>
      <c r="G367" s="354"/>
      <c r="H367" s="373"/>
      <c r="I367" s="375"/>
      <c r="J367" s="345"/>
    </row>
    <row r="368" spans="1:10" x14ac:dyDescent="0.25">
      <c r="A368" s="168" t="s">
        <v>747</v>
      </c>
      <c r="B368" s="212" t="str">
        <f>VLOOKUP(A368,'SAP Data'!$A$7:$B$2062,2,FALSE)</f>
        <v>WA - LOW INCOME WEAT</v>
      </c>
      <c r="C368" s="208"/>
      <c r="D368" s="13">
        <v>2</v>
      </c>
      <c r="E368" s="210"/>
      <c r="F368" s="354"/>
      <c r="G368" s="354"/>
      <c r="H368" s="373"/>
      <c r="I368" s="375"/>
      <c r="J368" s="345"/>
    </row>
    <row r="369" spans="1:10" x14ac:dyDescent="0.25">
      <c r="A369" s="168" t="s">
        <v>750</v>
      </c>
      <c r="B369" s="212" t="str">
        <f>VLOOKUP(A369,'SAP Data'!$A$7:$B$2062,2,FALSE)</f>
        <v>WA - WA - LIEE AMORT</v>
      </c>
      <c r="C369" s="208"/>
      <c r="D369" s="13">
        <v>2</v>
      </c>
      <c r="E369" s="210"/>
      <c r="F369" s="354"/>
      <c r="G369" s="354"/>
      <c r="H369" s="373"/>
      <c r="I369" s="375"/>
      <c r="J369" s="345"/>
    </row>
    <row r="370" spans="1:10" x14ac:dyDescent="0.25">
      <c r="A370" s="168" t="s">
        <v>753</v>
      </c>
      <c r="B370" s="212" t="str">
        <f>VLOOKUP(A370,'SAP Data'!$A$7:$B$2062,2,FALSE)</f>
        <v>AMORT WA DSM</v>
      </c>
      <c r="C370" s="208"/>
      <c r="D370" s="13">
        <v>2</v>
      </c>
      <c r="E370" s="210"/>
      <c r="F370" s="354"/>
      <c r="G370" s="354"/>
      <c r="H370" s="373"/>
      <c r="I370" s="375"/>
      <c r="J370" s="345"/>
    </row>
    <row r="371" spans="1:10" x14ac:dyDescent="0.25">
      <c r="A371" s="170" t="s">
        <v>2998</v>
      </c>
      <c r="B371" s="212" t="str">
        <f>VLOOKUP(A371,'SAP Data'!$A$7:$B$2062,2,FALSE)</f>
        <v>ENG EFF DEF - HISTOR</v>
      </c>
      <c r="C371" s="208"/>
      <c r="D371" s="13">
        <v>2</v>
      </c>
      <c r="E371" s="210"/>
      <c r="F371" s="354"/>
      <c r="G371" s="354"/>
      <c r="H371" s="373"/>
      <c r="I371" s="375"/>
      <c r="J371" s="345"/>
    </row>
    <row r="372" spans="1:10" x14ac:dyDescent="0.25">
      <c r="A372" s="170" t="s">
        <v>2999</v>
      </c>
      <c r="B372" s="212" t="str">
        <f>VLOOKUP(A372,'SAP Data'!$A$7:$B$2062,2,FALSE)</f>
        <v>ENG EFF DEF - TRUEUP</v>
      </c>
      <c r="C372" s="208"/>
      <c r="D372" s="13">
        <v>2</v>
      </c>
      <c r="E372" s="210"/>
      <c r="F372" s="354"/>
      <c r="G372" s="354"/>
      <c r="H372" s="373"/>
      <c r="I372" s="375"/>
      <c r="J372" s="345"/>
    </row>
    <row r="373" spans="1:10" x14ac:dyDescent="0.25">
      <c r="A373" s="170" t="s">
        <v>4206</v>
      </c>
      <c r="B373" s="212" t="s">
        <v>4192</v>
      </c>
      <c r="C373" s="208"/>
      <c r="D373" s="13">
        <v>2</v>
      </c>
      <c r="E373" s="210"/>
      <c r="F373" s="354"/>
      <c r="G373" s="354"/>
      <c r="H373" s="373"/>
      <c r="I373" s="375"/>
      <c r="J373" s="345"/>
    </row>
    <row r="374" spans="1:10" x14ac:dyDescent="0.25">
      <c r="A374" s="170" t="s">
        <v>4207</v>
      </c>
      <c r="B374" s="212" t="s">
        <v>4194</v>
      </c>
      <c r="C374" s="208"/>
      <c r="D374" s="13">
        <v>2</v>
      </c>
      <c r="E374" s="210"/>
      <c r="F374" s="354"/>
      <c r="G374" s="354"/>
      <c r="H374" s="373"/>
      <c r="I374" s="375"/>
      <c r="J374" s="345"/>
    </row>
    <row r="375" spans="1:10" x14ac:dyDescent="0.25">
      <c r="A375" s="168" t="s">
        <v>756</v>
      </c>
      <c r="B375" s="212" t="str">
        <f>VLOOKUP(A375,'SAP Data'!$A$7:$B$2062,2,FALSE)</f>
        <v>PENSION BALANCING-OR</v>
      </c>
      <c r="C375" s="208"/>
      <c r="D375" s="13">
        <v>2</v>
      </c>
      <c r="E375" s="210"/>
      <c r="F375" s="354"/>
      <c r="G375" s="354"/>
      <c r="H375" s="373"/>
      <c r="I375" s="375"/>
      <c r="J375" s="345"/>
    </row>
    <row r="376" spans="1:10" x14ac:dyDescent="0.25">
      <c r="A376" s="168" t="s">
        <v>759</v>
      </c>
      <c r="B376" s="212" t="str">
        <f>VLOOKUP(A376,'SAP Data'!$A$7:$B$2062,2,FALSE)</f>
        <v>SEC DEFD REG PEN INT</v>
      </c>
      <c r="C376" s="208"/>
      <c r="D376" s="13">
        <v>2</v>
      </c>
      <c r="E376" s="210"/>
      <c r="F376" s="354"/>
      <c r="G376" s="354"/>
      <c r="H376" s="373"/>
      <c r="I376" s="375"/>
      <c r="J376" s="345"/>
    </row>
    <row r="377" spans="1:10" x14ac:dyDescent="0.25">
      <c r="A377" s="168" t="s">
        <v>2817</v>
      </c>
      <c r="B377" s="212" t="str">
        <f>VLOOKUP(A377,'SAP Data'!$A$7:$B$2062,2,FALSE)</f>
        <v>MLT FAM SCHD405 PMTS</v>
      </c>
      <c r="C377" s="208"/>
      <c r="D377" s="13">
        <v>2</v>
      </c>
      <c r="E377" s="210"/>
      <c r="F377" s="354"/>
      <c r="G377" s="354"/>
      <c r="H377" s="373"/>
      <c r="I377" s="375"/>
      <c r="J377" s="345"/>
    </row>
    <row r="378" spans="1:10" x14ac:dyDescent="0.25">
      <c r="A378" s="169" t="s">
        <v>2886</v>
      </c>
      <c r="B378" s="212" t="str">
        <f>VLOOKUP(A378,'SAP Data'!$A$7:$B$2062,2,FALSE)</f>
        <v>MLT FAM SCHD4 AMORT</v>
      </c>
      <c r="C378" s="208"/>
      <c r="D378" s="13">
        <v>2</v>
      </c>
      <c r="E378" s="210"/>
      <c r="F378" s="354"/>
      <c r="G378" s="354"/>
      <c r="H378" s="373"/>
      <c r="I378" s="375"/>
      <c r="J378" s="345"/>
    </row>
    <row r="379" spans="1:10" x14ac:dyDescent="0.25">
      <c r="A379" s="425" t="s">
        <v>4238</v>
      </c>
      <c r="B379" s="422" t="str">
        <f>VLOOKUP(A379,'SAP Data'!$A$7:$B$2062,2,FALSE)</f>
        <v>DEFER WA CONSERV ASS</v>
      </c>
      <c r="C379" s="208"/>
      <c r="D379" s="13">
        <v>2</v>
      </c>
      <c r="E379" s="210"/>
      <c r="F379" s="354"/>
      <c r="G379" s="354"/>
      <c r="H379" s="373"/>
      <c r="I379" s="375"/>
      <c r="J379" s="345"/>
    </row>
    <row r="380" spans="1:10" x14ac:dyDescent="0.25">
      <c r="A380" s="168" t="s">
        <v>593</v>
      </c>
      <c r="B380" s="212" t="str">
        <f>VLOOKUP(A380,'SAP Data'!$A$7:$B$2062,2,FALSE)</f>
        <v>DBP PENSION COSTS</v>
      </c>
      <c r="C380" s="208"/>
      <c r="D380" s="13">
        <v>2</v>
      </c>
      <c r="E380" s="210"/>
      <c r="F380" s="354"/>
      <c r="G380" s="354"/>
      <c r="H380" s="373"/>
      <c r="I380" s="375"/>
      <c r="J380" s="345"/>
    </row>
    <row r="381" spans="1:10" x14ac:dyDescent="0.25">
      <c r="A381" s="168" t="s">
        <v>596</v>
      </c>
      <c r="B381" s="212" t="str">
        <f>VLOOKUP(A381,'SAP Data'!$A$7:$B$2062,2,FALSE)</f>
        <v>FAS 106 COSTS</v>
      </c>
      <c r="C381" s="208"/>
      <c r="D381" s="13">
        <v>2</v>
      </c>
      <c r="E381" s="210"/>
      <c r="F381" s="354"/>
      <c r="G381" s="354"/>
      <c r="H381" s="373"/>
      <c r="I381" s="375"/>
      <c r="J381" s="345"/>
    </row>
    <row r="382" spans="1:10" x14ac:dyDescent="0.25">
      <c r="A382" s="168" t="s">
        <v>762</v>
      </c>
      <c r="B382" s="212" t="str">
        <f>VLOOKUP(A382,'SAP Data'!$A$7:$B$2062,2,FALSE)</f>
        <v>ISS STUDY DEFERRAL</v>
      </c>
      <c r="C382" s="208"/>
      <c r="D382" s="13">
        <v>2</v>
      </c>
      <c r="E382" s="210"/>
      <c r="F382" s="354"/>
      <c r="G382" s="354"/>
      <c r="H382" s="373"/>
      <c r="I382" s="375"/>
      <c r="J382" s="345"/>
    </row>
    <row r="383" spans="1:10" x14ac:dyDescent="0.25">
      <c r="A383" s="170" t="s">
        <v>3000</v>
      </c>
      <c r="B383" s="212" t="str">
        <f>VLOOKUP(A383,'SAP Data'!$A$7:$B$2062,2,FALSE)</f>
        <v>DEF ISS OPTM STU AMR</v>
      </c>
      <c r="C383" s="208"/>
      <c r="D383" s="13">
        <v>2</v>
      </c>
      <c r="E383" s="210"/>
      <c r="F383" s="354"/>
      <c r="G383" s="354"/>
      <c r="H383" s="373"/>
      <c r="I383" s="375"/>
      <c r="J383" s="345"/>
    </row>
    <row r="384" spans="1:10" x14ac:dyDescent="0.25">
      <c r="A384" s="170">
        <v>186423</v>
      </c>
      <c r="B384" s="212" t="s">
        <v>4260</v>
      </c>
      <c r="C384" s="208"/>
      <c r="D384" s="13">
        <v>2</v>
      </c>
      <c r="E384" s="210"/>
      <c r="F384" s="354"/>
      <c r="G384" s="354"/>
      <c r="H384" s="373"/>
      <c r="I384" s="375"/>
      <c r="J384" s="345"/>
    </row>
    <row r="385" spans="1:10" x14ac:dyDescent="0.25">
      <c r="A385" s="409" t="s">
        <v>3943</v>
      </c>
      <c r="B385" s="410" t="str">
        <f>VLOOKUP(A385,'SAP Data'!$A$7:$B$2062,2,FALSE)</f>
        <v>OR COVID19 UNCOL DEF</v>
      </c>
      <c r="C385" s="404"/>
      <c r="D385" s="405">
        <v>2</v>
      </c>
      <c r="E385" s="210"/>
      <c r="F385" s="354"/>
      <c r="G385" s="354"/>
      <c r="H385" s="373"/>
      <c r="I385" s="375"/>
      <c r="J385" s="345"/>
    </row>
    <row r="386" spans="1:10" x14ac:dyDescent="0.25">
      <c r="A386" s="411" t="s">
        <v>4101</v>
      </c>
      <c r="B386" s="412" t="str">
        <f>VLOOKUP(A386,'SAP Data'!$A$7:$B$2062,2,FALSE)</f>
        <v>OR COVID LAT FEE &amp; O</v>
      </c>
      <c r="C386" s="208"/>
      <c r="D386" s="406">
        <v>2</v>
      </c>
      <c r="E386" s="210"/>
      <c r="F386" s="354"/>
      <c r="G386" s="354"/>
      <c r="H386" s="373"/>
      <c r="I386" s="375"/>
      <c r="J386" s="345"/>
    </row>
    <row r="387" spans="1:10" x14ac:dyDescent="0.25">
      <c r="A387" s="413" t="s">
        <v>3944</v>
      </c>
      <c r="B387" s="412" t="str">
        <f>VLOOKUP(A387,'SAP Data'!$A$7:$B$2062,2,FALSE)</f>
        <v>OR COVID19 OTHER DEF</v>
      </c>
      <c r="C387" s="208"/>
      <c r="D387" s="406">
        <v>2</v>
      </c>
      <c r="E387" s="210"/>
      <c r="F387" s="354"/>
      <c r="G387" s="354"/>
      <c r="H387" s="373"/>
      <c r="I387" s="375"/>
      <c r="J387" s="345"/>
    </row>
    <row r="388" spans="1:10" x14ac:dyDescent="0.25">
      <c r="A388" s="413" t="s">
        <v>3945</v>
      </c>
      <c r="B388" s="412" t="str">
        <f>VLOOKUP(A388,'SAP Data'!$A$7:$B$2062,2,FALSE)</f>
        <v>WA COVID19 UNCOL DEF</v>
      </c>
      <c r="C388" s="208"/>
      <c r="D388" s="406">
        <v>2</v>
      </c>
      <c r="E388" s="210"/>
      <c r="F388" s="354"/>
      <c r="G388" s="354"/>
      <c r="H388" s="373"/>
      <c r="I388" s="375"/>
      <c r="J388" s="345"/>
    </row>
    <row r="389" spans="1:10" x14ac:dyDescent="0.25">
      <c r="A389" s="413" t="s">
        <v>4102</v>
      </c>
      <c r="B389" s="412" t="str">
        <f>VLOOKUP(A389,'SAP Data'!$A$7:$B$2062,2,FALSE)</f>
        <v>WA COVID LAT FEE DEF</v>
      </c>
      <c r="C389" s="208"/>
      <c r="D389" s="406">
        <v>2</v>
      </c>
      <c r="E389" s="210"/>
      <c r="F389" s="354"/>
      <c r="G389" s="354"/>
      <c r="H389" s="373"/>
      <c r="I389" s="375"/>
      <c r="J389" s="345"/>
    </row>
    <row r="390" spans="1:10" x14ac:dyDescent="0.25">
      <c r="A390" s="413" t="s">
        <v>3946</v>
      </c>
      <c r="B390" s="412" t="str">
        <f>VLOOKUP(A390,'SAP Data'!$A$7:$B$2062,2,FALSE)</f>
        <v>WA COVID19 OTHER DEF</v>
      </c>
      <c r="C390" s="208"/>
      <c r="D390" s="406">
        <v>2</v>
      </c>
      <c r="E390" s="210"/>
      <c r="F390" s="354"/>
      <c r="G390" s="354"/>
      <c r="H390" s="373"/>
      <c r="I390" s="375"/>
      <c r="J390" s="345"/>
    </row>
    <row r="391" spans="1:10" x14ac:dyDescent="0.25">
      <c r="A391" s="413" t="s">
        <v>3947</v>
      </c>
      <c r="B391" s="412" t="str">
        <f>VLOOKUP(A391,'SAP Data'!$A$7:$B$2062,2,FALSE)</f>
        <v>OR COVID UNCOL DEF R</v>
      </c>
      <c r="C391" s="208"/>
      <c r="D391" s="406">
        <v>2</v>
      </c>
      <c r="E391" s="210"/>
      <c r="F391" s="377"/>
      <c r="G391" s="354"/>
      <c r="H391" s="373"/>
      <c r="I391" s="375"/>
      <c r="J391" s="345"/>
    </row>
    <row r="392" spans="1:10" x14ac:dyDescent="0.25">
      <c r="A392" s="413" t="s">
        <v>3948</v>
      </c>
      <c r="B392" s="412" t="str">
        <f>VLOOKUP(A392,'SAP Data'!$A$7:$B$2062,2,FALSE)</f>
        <v>OR COVID OTHER DEF R</v>
      </c>
      <c r="C392" s="208"/>
      <c r="D392" s="406">
        <v>2</v>
      </c>
      <c r="E392" s="210"/>
      <c r="F392" s="377"/>
      <c r="G392" s="354"/>
      <c r="H392" s="373"/>
      <c r="I392" s="375"/>
      <c r="J392" s="345"/>
    </row>
    <row r="393" spans="1:10" x14ac:dyDescent="0.25">
      <c r="A393" s="413" t="s">
        <v>3949</v>
      </c>
      <c r="B393" s="412" t="str">
        <f>VLOOKUP(A393,'SAP Data'!$A$7:$B$2062,2,FALSE)</f>
        <v>WA COVID UNCOL DEF R</v>
      </c>
      <c r="C393" s="208"/>
      <c r="D393" s="406">
        <v>2</v>
      </c>
      <c r="E393" s="210"/>
      <c r="F393" s="377"/>
      <c r="G393" s="354"/>
      <c r="H393" s="373"/>
      <c r="I393" s="375"/>
      <c r="J393" s="345"/>
    </row>
    <row r="394" spans="1:10" x14ac:dyDescent="0.25">
      <c r="A394" s="413" t="s">
        <v>3950</v>
      </c>
      <c r="B394" s="412" t="str">
        <f>VLOOKUP(A394,'SAP Data'!$A$7:$B$2062,2,FALSE)</f>
        <v>WA COVID OTHER DEF R</v>
      </c>
      <c r="C394" s="208"/>
      <c r="D394" s="406">
        <v>2</v>
      </c>
      <c r="E394" s="210"/>
      <c r="F394" s="377"/>
      <c r="G394" s="354"/>
      <c r="H394" s="373"/>
      <c r="I394" s="375"/>
      <c r="J394" s="345"/>
    </row>
    <row r="395" spans="1:10" x14ac:dyDescent="0.25">
      <c r="A395" s="413" t="s">
        <v>4015</v>
      </c>
      <c r="B395" s="412" t="s">
        <v>3998</v>
      </c>
      <c r="C395" s="208"/>
      <c r="D395" s="406">
        <v>2</v>
      </c>
      <c r="E395" s="210"/>
      <c r="F395" s="354"/>
      <c r="G395" s="354"/>
      <c r="H395" s="373"/>
      <c r="I395" s="375"/>
      <c r="J395" s="345"/>
    </row>
    <row r="396" spans="1:10" x14ac:dyDescent="0.25">
      <c r="A396" s="413" t="s">
        <v>4016</v>
      </c>
      <c r="B396" s="412" t="s">
        <v>4000</v>
      </c>
      <c r="C396" s="208"/>
      <c r="D396" s="406">
        <v>2</v>
      </c>
      <c r="E396" s="210"/>
      <c r="F396" s="354"/>
      <c r="G396" s="354"/>
      <c r="H396" s="373"/>
      <c r="I396" s="375"/>
      <c r="J396" s="345"/>
    </row>
    <row r="397" spans="1:10" x14ac:dyDescent="0.25">
      <c r="A397" s="413" t="s">
        <v>4103</v>
      </c>
      <c r="B397" s="412" t="s">
        <v>4000</v>
      </c>
      <c r="C397" s="208"/>
      <c r="D397" s="406">
        <v>2</v>
      </c>
      <c r="E397" s="210"/>
      <c r="F397" s="354"/>
      <c r="G397" s="354"/>
      <c r="H397" s="373"/>
      <c r="I397" s="375"/>
      <c r="J397" s="345"/>
    </row>
    <row r="398" spans="1:10" x14ac:dyDescent="0.25">
      <c r="A398" s="413" t="s">
        <v>4104</v>
      </c>
      <c r="B398" s="412" t="s">
        <v>4000</v>
      </c>
      <c r="C398" s="208"/>
      <c r="D398" s="406">
        <v>2</v>
      </c>
      <c r="E398" s="210"/>
      <c r="F398" s="354"/>
      <c r="G398" s="354"/>
      <c r="H398" s="373"/>
      <c r="I398" s="375"/>
      <c r="J398" s="345"/>
    </row>
    <row r="399" spans="1:10" x14ac:dyDescent="0.25">
      <c r="A399" s="413" t="s">
        <v>4105</v>
      </c>
      <c r="B399" s="412" t="s">
        <v>4000</v>
      </c>
      <c r="C399" s="208"/>
      <c r="D399" s="406">
        <v>2</v>
      </c>
      <c r="E399" s="210"/>
      <c r="F399" s="354"/>
      <c r="G399" s="354"/>
      <c r="H399" s="373"/>
      <c r="I399" s="375"/>
      <c r="J399" s="345"/>
    </row>
    <row r="400" spans="1:10" x14ac:dyDescent="0.25">
      <c r="A400" s="413" t="s">
        <v>4106</v>
      </c>
      <c r="B400" s="412" t="s">
        <v>4000</v>
      </c>
      <c r="C400" s="208"/>
      <c r="D400" s="406">
        <v>2</v>
      </c>
      <c r="E400" s="210"/>
      <c r="F400" s="354"/>
      <c r="G400" s="354"/>
      <c r="H400" s="373"/>
      <c r="I400" s="375"/>
      <c r="J400" s="345"/>
    </row>
    <row r="401" spans="1:10" x14ac:dyDescent="0.25">
      <c r="A401" s="411" t="s">
        <v>4209</v>
      </c>
      <c r="B401" s="412" t="s">
        <v>4196</v>
      </c>
      <c r="C401" s="208"/>
      <c r="D401" s="406">
        <v>2</v>
      </c>
      <c r="E401" s="210"/>
      <c r="F401" s="354"/>
      <c r="G401" s="354"/>
      <c r="H401" s="373"/>
      <c r="I401" s="375"/>
      <c r="J401" s="345"/>
    </row>
    <row r="402" spans="1:10" x14ac:dyDescent="0.25">
      <c r="A402" s="414" t="s">
        <v>4210</v>
      </c>
      <c r="B402" s="415" t="s">
        <v>4198</v>
      </c>
      <c r="C402" s="407"/>
      <c r="D402" s="408">
        <v>2</v>
      </c>
      <c r="E402" s="210"/>
      <c r="F402" s="354"/>
      <c r="G402" s="354"/>
      <c r="H402" s="373"/>
      <c r="I402" s="375"/>
      <c r="J402" s="345"/>
    </row>
    <row r="403" spans="1:10" x14ac:dyDescent="0.25">
      <c r="A403" s="168" t="s">
        <v>765</v>
      </c>
      <c r="B403" s="212" t="str">
        <f>VLOOKUP(A403,'SAP Data'!$A$7:$B$2062,2,FALSE)</f>
        <v>ASSET CONS. RECLASS</v>
      </c>
      <c r="C403" s="208"/>
      <c r="D403" s="13">
        <v>4</v>
      </c>
      <c r="E403" s="210"/>
      <c r="F403" s="354"/>
      <c r="G403" s="354"/>
      <c r="H403" s="373"/>
      <c r="I403" s="375"/>
      <c r="J403" s="345"/>
    </row>
    <row r="404" spans="1:10" x14ac:dyDescent="0.25">
      <c r="A404" s="168" t="s">
        <v>767</v>
      </c>
      <c r="B404" s="212" t="str">
        <f>VLOOKUP(A404,'SAP Data'!$A$7:$B$2062,2,FALSE)</f>
        <v>FAS133 L.T. GAIN SW&amp;</v>
      </c>
      <c r="C404" s="208"/>
      <c r="D404" s="13">
        <v>2</v>
      </c>
      <c r="E404" s="210"/>
      <c r="F404" s="354"/>
      <c r="G404" s="354"/>
      <c r="H404" s="373"/>
      <c r="I404" s="375"/>
      <c r="J404" s="345"/>
    </row>
    <row r="405" spans="1:10" x14ac:dyDescent="0.25">
      <c r="A405" s="168" t="s">
        <v>770</v>
      </c>
      <c r="B405" s="212" t="str">
        <f>VLOOKUP(A405,'SAP Data'!$A$7:$B$2062,2,FALSE)</f>
        <v>FAS 133 L.T. GAIN PH</v>
      </c>
      <c r="C405" s="208"/>
      <c r="D405" s="13">
        <v>2</v>
      </c>
      <c r="E405" s="210"/>
      <c r="F405" s="354"/>
      <c r="G405" s="354"/>
      <c r="H405" s="373"/>
      <c r="I405" s="375"/>
      <c r="J405" s="345"/>
    </row>
    <row r="406" spans="1:10" x14ac:dyDescent="0.25">
      <c r="A406" s="168" t="s">
        <v>773</v>
      </c>
      <c r="B406" s="212" t="str">
        <f>VLOOKUP(A406,'SAP Data'!$A$7:$B$2062,2,FALSE)</f>
        <v>PHYSICAL OPT-LT GAIN</v>
      </c>
      <c r="C406" s="208"/>
      <c r="D406" s="13">
        <v>2</v>
      </c>
      <c r="E406" s="210"/>
      <c r="F406" s="354"/>
      <c r="G406" s="354"/>
      <c r="H406" s="373"/>
      <c r="I406" s="375"/>
      <c r="J406" s="345"/>
    </row>
    <row r="407" spans="1:10" x14ac:dyDescent="0.25">
      <c r="A407" s="168" t="s">
        <v>329</v>
      </c>
      <c r="B407" s="212" t="str">
        <f>VLOOKUP(A407,'SAP Data'!$A$7:$B$2062,2,FALSE)</f>
        <v>FAS 133 S.T. GAIN SW</v>
      </c>
      <c r="C407" s="208"/>
      <c r="D407" s="13">
        <v>2</v>
      </c>
      <c r="E407" s="210"/>
      <c r="F407" s="354"/>
      <c r="G407" s="354"/>
      <c r="H407" s="373"/>
      <c r="I407" s="375"/>
      <c r="J407" s="345"/>
    </row>
    <row r="408" spans="1:10" x14ac:dyDescent="0.25">
      <c r="A408" s="168" t="s">
        <v>332</v>
      </c>
      <c r="B408" s="212" t="str">
        <f>VLOOKUP(A408,'SAP Data'!$A$7:$B$2062,2,FALSE)</f>
        <v>FASFAS 133 S.T. GAIN</v>
      </c>
      <c r="C408" s="208"/>
      <c r="D408" s="13">
        <v>2</v>
      </c>
      <c r="E408" s="210"/>
      <c r="F408" s="354"/>
      <c r="G408" s="354"/>
      <c r="H408" s="373"/>
      <c r="I408" s="375"/>
      <c r="J408" s="345"/>
    </row>
    <row r="409" spans="1:10" x14ac:dyDescent="0.25">
      <c r="A409" s="168" t="s">
        <v>335</v>
      </c>
      <c r="B409" s="212" t="str">
        <f>VLOOKUP(A409,'SAP Data'!$A$7:$B$2062,2,FALSE)</f>
        <v>PHYSICAL OPT-ST GAIN</v>
      </c>
      <c r="C409" s="208"/>
      <c r="D409" s="13">
        <v>2</v>
      </c>
      <c r="E409" s="210"/>
      <c r="F409" s="354"/>
      <c r="G409" s="354"/>
      <c r="H409" s="373"/>
      <c r="I409" s="375"/>
      <c r="J409" s="345"/>
    </row>
    <row r="410" spans="1:10" x14ac:dyDescent="0.25">
      <c r="A410" s="168" t="s">
        <v>829</v>
      </c>
      <c r="B410" s="212" t="str">
        <f>VLOOKUP(A410,'SAP Data'!$A$7:$B$2062,2,FALSE)</f>
        <v>Def Ince-Sng Fam Con</v>
      </c>
      <c r="C410" s="208"/>
      <c r="D410" s="13">
        <v>2</v>
      </c>
      <c r="E410" s="210"/>
      <c r="F410" s="354"/>
      <c r="G410" s="354"/>
      <c r="H410" s="373"/>
      <c r="I410" s="375"/>
      <c r="J410" s="345"/>
    </row>
    <row r="411" spans="1:10" x14ac:dyDescent="0.25">
      <c r="A411" s="168" t="s">
        <v>832</v>
      </c>
      <c r="B411" s="212" t="str">
        <f>VLOOKUP(A411,'SAP Data'!$A$7:$B$2062,2,FALSE)</f>
        <v>Acc Amort - DI - SFC</v>
      </c>
      <c r="C411" s="208"/>
      <c r="D411" s="13">
        <v>2</v>
      </c>
      <c r="E411" s="210"/>
      <c r="F411" s="354"/>
      <c r="G411" s="354"/>
      <c r="H411" s="373"/>
      <c r="I411" s="375"/>
      <c r="J411" s="345"/>
    </row>
    <row r="412" spans="1:10" x14ac:dyDescent="0.25">
      <c r="A412" s="168" t="s">
        <v>835</v>
      </c>
      <c r="B412" s="212" t="str">
        <f>VLOOKUP(A412,'SAP Data'!$A$7:$B$2062,2,FALSE)</f>
        <v>Def Ince-Mltf Mult M</v>
      </c>
      <c r="C412" s="208"/>
      <c r="D412" s="13">
        <v>2</v>
      </c>
      <c r="E412" s="210"/>
      <c r="F412" s="354"/>
      <c r="G412" s="354"/>
      <c r="H412" s="373"/>
      <c r="I412" s="375"/>
      <c r="J412" s="345"/>
    </row>
    <row r="413" spans="1:10" x14ac:dyDescent="0.25">
      <c r="A413" s="168" t="s">
        <v>838</v>
      </c>
      <c r="B413" s="212" t="str">
        <f>VLOOKUP(A413,'SAP Data'!$A$7:$B$2062,2,FALSE)</f>
        <v>Acc Amort - DI - MMM</v>
      </c>
      <c r="C413" s="208"/>
      <c r="D413" s="13">
        <v>2</v>
      </c>
      <c r="E413" s="210"/>
      <c r="F413" s="354"/>
      <c r="G413" s="354"/>
      <c r="H413" s="373"/>
      <c r="I413" s="375"/>
      <c r="J413" s="345"/>
    </row>
    <row r="414" spans="1:10" x14ac:dyDescent="0.25">
      <c r="A414" s="168" t="s">
        <v>841</v>
      </c>
      <c r="B414" s="212" t="str">
        <f>VLOOKUP(A414,'SAP Data'!$A$7:$B$2062,2,FALSE)</f>
        <v>COMP MAINT 2009 Cost</v>
      </c>
      <c r="C414" s="208"/>
      <c r="D414" s="13">
        <v>2</v>
      </c>
      <c r="E414" s="210"/>
      <c r="F414" s="354"/>
      <c r="G414" s="354"/>
      <c r="H414" s="373"/>
      <c r="I414" s="375"/>
      <c r="J414" s="345"/>
    </row>
    <row r="415" spans="1:10" x14ac:dyDescent="0.25">
      <c r="A415" s="168" t="s">
        <v>844</v>
      </c>
      <c r="B415" s="212" t="str">
        <f>VLOOKUP(A415,'SAP Data'!$A$7:$B$2062,2,FALSE)</f>
        <v>COMP MAINT AMORT2013</v>
      </c>
      <c r="C415" s="208"/>
      <c r="D415" s="13">
        <v>2</v>
      </c>
      <c r="E415" s="210"/>
      <c r="F415" s="354"/>
      <c r="G415" s="354"/>
      <c r="H415" s="373"/>
      <c r="I415" s="375"/>
      <c r="J415" s="345"/>
    </row>
    <row r="416" spans="1:10" x14ac:dyDescent="0.25">
      <c r="A416" s="168" t="s">
        <v>847</v>
      </c>
      <c r="B416" s="212" t="str">
        <f>VLOOKUP(A416,'SAP Data'!$A$7:$B$2062,2,FALSE)</f>
        <v>LG COMP MAINT 17 Cst</v>
      </c>
      <c r="C416" s="208"/>
      <c r="D416" s="13">
        <v>2</v>
      </c>
      <c r="E416" s="210"/>
      <c r="F416" s="354"/>
      <c r="G416" s="354"/>
      <c r="H416" s="373"/>
      <c r="I416" s="375"/>
      <c r="J416" s="345"/>
    </row>
    <row r="417" spans="1:10" x14ac:dyDescent="0.25">
      <c r="A417" s="168" t="s">
        <v>850</v>
      </c>
      <c r="B417" s="212" t="str">
        <f>VLOOKUP(A417,'SAP Data'!$A$7:$B$2062,2,FALSE)</f>
        <v>LRG COMP MAINT AMORT</v>
      </c>
      <c r="C417" s="208"/>
      <c r="D417" s="13">
        <v>2</v>
      </c>
      <c r="E417" s="210"/>
      <c r="F417" s="354"/>
      <c r="G417" s="354"/>
      <c r="H417" s="373"/>
      <c r="I417" s="375"/>
      <c r="J417" s="345"/>
    </row>
    <row r="418" spans="1:10" x14ac:dyDescent="0.25">
      <c r="A418" s="168" t="s">
        <v>853</v>
      </c>
      <c r="B418" s="212" t="str">
        <f>VLOOKUP(A418,'SAP Data'!$A$7:$B$2062,2,FALSE)</f>
        <v>N LNG COMP MAINT Exp</v>
      </c>
      <c r="C418" s="208"/>
      <c r="D418" s="13">
        <v>2</v>
      </c>
      <c r="E418" s="210"/>
      <c r="F418" s="354"/>
      <c r="G418" s="354"/>
      <c r="H418" s="373"/>
      <c r="I418" s="375"/>
      <c r="J418" s="345"/>
    </row>
    <row r="419" spans="1:10" x14ac:dyDescent="0.25">
      <c r="A419" s="168" t="s">
        <v>2714</v>
      </c>
      <c r="B419" s="212" t="str">
        <f>VLOOKUP(A419,'SAP Data'!$A$7:$B$2062,2,FALSE)</f>
        <v>N LNG COMP MAINT Amo</v>
      </c>
      <c r="C419" s="208"/>
      <c r="D419" s="13">
        <v>2</v>
      </c>
      <c r="E419" s="210"/>
      <c r="F419" s="354"/>
      <c r="G419" s="354"/>
      <c r="H419" s="373"/>
      <c r="I419" s="375"/>
      <c r="J419" s="345"/>
    </row>
    <row r="420" spans="1:10" x14ac:dyDescent="0.25">
      <c r="A420" s="168" t="s">
        <v>2715</v>
      </c>
      <c r="B420" s="212" t="str">
        <f>VLOOKUP(A420,'SAP Data'!$A$7:$B$2062,2,FALSE)</f>
        <v>Mist 500 Compr Main</v>
      </c>
      <c r="C420" s="208"/>
      <c r="D420" s="13">
        <v>2</v>
      </c>
      <c r="E420" s="210"/>
      <c r="F420" s="354"/>
      <c r="G420" s="354"/>
      <c r="H420" s="373"/>
      <c r="I420" s="375"/>
      <c r="J420" s="345"/>
    </row>
    <row r="421" spans="1:10" x14ac:dyDescent="0.25">
      <c r="A421" s="170" t="s">
        <v>4107</v>
      </c>
      <c r="B421" s="212" t="str">
        <f>VLOOKUP(A421,'SAP Data'!$A$7:$B$2062,2,FALSE)</f>
        <v>Mist500COMP MAIN Amo</v>
      </c>
      <c r="C421" s="208"/>
      <c r="D421" s="13">
        <v>2</v>
      </c>
      <c r="E421" s="210"/>
      <c r="F421" s="354"/>
      <c r="G421" s="354"/>
      <c r="H421" s="373"/>
      <c r="I421" s="375"/>
      <c r="J421" s="345"/>
    </row>
    <row r="422" spans="1:10" x14ac:dyDescent="0.25">
      <c r="A422" s="168" t="s">
        <v>856</v>
      </c>
      <c r="B422" s="212" t="str">
        <f>VLOOKUP(A422,'SAP Data'!$A$7:$B$2062,2,FALSE)</f>
        <v>Mist600Comp Maint-18</v>
      </c>
      <c r="C422" s="208"/>
      <c r="D422" s="13">
        <v>2</v>
      </c>
      <c r="E422" s="210"/>
      <c r="F422" s="354"/>
      <c r="G422" s="354"/>
      <c r="H422" s="373"/>
      <c r="I422" s="375"/>
      <c r="J422" s="345"/>
    </row>
    <row r="423" spans="1:10" x14ac:dyDescent="0.25">
      <c r="A423" s="168" t="s">
        <v>2716</v>
      </c>
      <c r="B423" s="212" t="str">
        <f>VLOOKUP(A423,'SAP Data'!$A$7:$B$2062,2,FALSE)</f>
        <v>Mist 600 Comp Amort</v>
      </c>
      <c r="C423" s="208"/>
      <c r="D423" s="13">
        <v>2</v>
      </c>
      <c r="E423" s="210"/>
      <c r="F423" s="354"/>
      <c r="G423" s="354"/>
      <c r="H423" s="373"/>
      <c r="I423" s="375"/>
      <c r="J423" s="345"/>
    </row>
    <row r="424" spans="1:10" x14ac:dyDescent="0.25">
      <c r="A424" s="168" t="s">
        <v>2717</v>
      </c>
      <c r="B424" s="212" t="str">
        <f>VLOOKUP(A424,'SAP Data'!$A$7:$B$2062,2,FALSE)</f>
        <v>Mist600Comp Maint-18</v>
      </c>
      <c r="C424" s="208"/>
      <c r="D424" s="13">
        <v>2</v>
      </c>
      <c r="E424" s="210"/>
      <c r="F424" s="354"/>
      <c r="G424" s="354"/>
      <c r="H424" s="373"/>
      <c r="I424" s="375"/>
      <c r="J424" s="345"/>
    </row>
    <row r="425" spans="1:10" x14ac:dyDescent="0.25">
      <c r="A425" s="168" t="s">
        <v>2718</v>
      </c>
      <c r="B425" s="212" t="str">
        <f>VLOOKUP(A425,'SAP Data'!$A$7:$B$2062,2,FALSE)</f>
        <v>Mist 600 Comp Amort</v>
      </c>
      <c r="C425" s="208"/>
      <c r="D425" s="13">
        <v>2</v>
      </c>
      <c r="E425" s="210"/>
      <c r="F425" s="354"/>
      <c r="G425" s="354"/>
      <c r="H425" s="373"/>
      <c r="I425" s="375"/>
      <c r="J425" s="345"/>
    </row>
    <row r="426" spans="1:10" x14ac:dyDescent="0.25">
      <c r="A426" s="168" t="s">
        <v>2896</v>
      </c>
      <c r="B426" s="212" t="str">
        <f>VLOOKUP(A426,'SAP Data'!$A$7:$B$2062,2,FALSE)</f>
        <v>2019 GC300 COMP COST</v>
      </c>
      <c r="C426" s="208"/>
      <c r="D426" s="13">
        <v>2</v>
      </c>
      <c r="E426" s="210"/>
      <c r="F426" s="354"/>
      <c r="G426" s="354"/>
      <c r="H426" s="373"/>
      <c r="I426" s="375"/>
      <c r="J426" s="345"/>
    </row>
    <row r="427" spans="1:10" x14ac:dyDescent="0.25">
      <c r="A427" s="170" t="s">
        <v>3002</v>
      </c>
      <c r="B427" s="212" t="str">
        <f>VLOOKUP(A427,'SAP Data'!$A$7:$B$2062,2,FALSE)</f>
        <v>2019 GC300 COMP AMOR</v>
      </c>
      <c r="C427" s="208"/>
      <c r="D427" s="13">
        <v>2</v>
      </c>
      <c r="E427" s="210"/>
      <c r="F427" s="354"/>
      <c r="G427" s="354"/>
      <c r="H427" s="373"/>
      <c r="I427" s="375"/>
      <c r="J427" s="345"/>
    </row>
    <row r="428" spans="1:10" x14ac:dyDescent="0.25">
      <c r="A428" s="168" t="s">
        <v>2897</v>
      </c>
      <c r="B428" s="212" t="str">
        <f>VLOOKUP(A428,'SAP Data'!$A$7:$B$2062,2,FALSE)</f>
        <v>2019 GC400 COMP COST</v>
      </c>
      <c r="C428" s="208"/>
      <c r="D428" s="13">
        <v>2</v>
      </c>
      <c r="E428" s="210"/>
      <c r="F428" s="354"/>
      <c r="G428" s="354"/>
      <c r="H428" s="373"/>
      <c r="I428" s="375"/>
      <c r="J428" s="345"/>
    </row>
    <row r="429" spans="1:10" x14ac:dyDescent="0.25">
      <c r="A429" s="170" t="s">
        <v>3003</v>
      </c>
      <c r="B429" s="212" t="str">
        <f>VLOOKUP(A429,'SAP Data'!$A$7:$B$2062,2,FALSE)</f>
        <v>2019 GC400 COMP AMOR</v>
      </c>
      <c r="C429" s="208"/>
      <c r="D429" s="13">
        <v>2</v>
      </c>
      <c r="E429" s="210"/>
      <c r="F429" s="354"/>
      <c r="G429" s="354"/>
      <c r="H429" s="373"/>
      <c r="I429" s="375"/>
      <c r="J429" s="345"/>
    </row>
    <row r="430" spans="1:10" x14ac:dyDescent="0.25">
      <c r="A430" s="168" t="s">
        <v>2898</v>
      </c>
      <c r="B430" s="212" t="str">
        <f>VLOOKUP(A430,'SAP Data'!$A$7:$B$2062,2,FALSE)</f>
        <v>2019 GC500 COMP COST</v>
      </c>
      <c r="C430" s="208"/>
      <c r="D430" s="13">
        <v>2</v>
      </c>
      <c r="E430" s="210"/>
      <c r="F430" s="354"/>
      <c r="G430" s="354"/>
      <c r="H430" s="373"/>
      <c r="I430" s="375"/>
      <c r="J430" s="345"/>
    </row>
    <row r="431" spans="1:10" x14ac:dyDescent="0.25">
      <c r="A431" s="170" t="s">
        <v>4108</v>
      </c>
      <c r="B431" s="212" t="str">
        <f>VLOOKUP(A431,'SAP Data'!$A$7:$B$2062,2,FALSE)</f>
        <v>2019 GC500 COMP AMOR</v>
      </c>
      <c r="C431" s="208"/>
      <c r="D431" s="13">
        <v>2</v>
      </c>
      <c r="E431" s="210"/>
      <c r="F431" s="354"/>
      <c r="G431" s="354"/>
      <c r="H431" s="373"/>
      <c r="I431" s="375"/>
      <c r="J431" s="345"/>
    </row>
    <row r="432" spans="1:10" x14ac:dyDescent="0.25">
      <c r="A432" s="168" t="s">
        <v>2899</v>
      </c>
      <c r="B432" s="212" t="str">
        <f>VLOOKUP(A432,'SAP Data'!$A$7:$B$2062,2,FALSE)</f>
        <v>2019 GC600 COMP COST</v>
      </c>
      <c r="C432" s="208"/>
      <c r="D432" s="13">
        <v>2</v>
      </c>
      <c r="E432" s="210"/>
      <c r="F432" s="354"/>
      <c r="G432" s="354"/>
      <c r="H432" s="373"/>
      <c r="I432" s="375"/>
      <c r="J432" s="345"/>
    </row>
    <row r="433" spans="1:10" x14ac:dyDescent="0.25">
      <c r="A433" s="168" t="s">
        <v>4013</v>
      </c>
      <c r="B433" s="212" t="s">
        <v>4002</v>
      </c>
      <c r="C433" s="208"/>
      <c r="D433" s="13">
        <v>2</v>
      </c>
      <c r="E433" s="210"/>
      <c r="F433" s="354"/>
      <c r="G433" s="354"/>
      <c r="H433" s="373"/>
      <c r="I433" s="375"/>
      <c r="J433" s="345"/>
    </row>
    <row r="434" spans="1:10" x14ac:dyDescent="0.25">
      <c r="A434" s="170" t="s">
        <v>2936</v>
      </c>
      <c r="B434" s="212" t="s">
        <v>2927</v>
      </c>
      <c r="C434" s="208"/>
      <c r="D434" s="13">
        <v>2</v>
      </c>
      <c r="E434" s="210"/>
      <c r="F434" s="354"/>
      <c r="G434" s="354"/>
      <c r="H434" s="373"/>
      <c r="I434" s="375"/>
      <c r="J434" s="345"/>
    </row>
    <row r="435" spans="1:10" x14ac:dyDescent="0.25">
      <c r="A435" s="170" t="s">
        <v>4012</v>
      </c>
      <c r="B435" s="212" t="s">
        <v>4004</v>
      </c>
      <c r="C435" s="208"/>
      <c r="D435" s="13">
        <v>2</v>
      </c>
      <c r="E435" s="210"/>
      <c r="F435" s="354"/>
      <c r="G435" s="354"/>
      <c r="H435" s="373"/>
      <c r="I435" s="375"/>
      <c r="J435" s="345"/>
    </row>
    <row r="436" spans="1:10" x14ac:dyDescent="0.25">
      <c r="A436" s="170" t="s">
        <v>3951</v>
      </c>
      <c r="B436" s="212" t="str">
        <f>VLOOKUP(A436,'SAP Data'!$A$7:$B$2062,2,FALSE)</f>
        <v>SALEM COMP REBUI COS</v>
      </c>
      <c r="C436" s="208"/>
      <c r="D436" s="13">
        <v>2</v>
      </c>
      <c r="E436" s="210"/>
      <c r="F436" s="354"/>
      <c r="G436" s="354"/>
      <c r="H436" s="373"/>
      <c r="I436" s="375"/>
      <c r="J436" s="345"/>
    </row>
    <row r="437" spans="1:10" x14ac:dyDescent="0.25">
      <c r="A437" s="170" t="s">
        <v>4174</v>
      </c>
      <c r="B437" s="212" t="str">
        <f>VLOOKUP(A437,'SAP Data'!$A$7:$B$2062,2,FALSE)</f>
        <v>SALEM COMP REBUI AMO</v>
      </c>
      <c r="C437" s="208"/>
      <c r="D437" s="13">
        <v>2</v>
      </c>
      <c r="E437" s="210"/>
      <c r="F437" s="354"/>
      <c r="G437" s="354"/>
      <c r="H437" s="373"/>
      <c r="I437" s="375"/>
      <c r="J437" s="345"/>
    </row>
    <row r="438" spans="1:10" x14ac:dyDescent="0.25">
      <c r="A438" s="168" t="s">
        <v>859</v>
      </c>
      <c r="B438" s="212" t="str">
        <f>VLOOKUP(A438,'SAP Data'!$A$7:$B$2062,2,FALSE)</f>
        <v>DELL LEASE DEFERRED</v>
      </c>
      <c r="C438" s="208"/>
      <c r="D438" s="13">
        <v>2</v>
      </c>
      <c r="E438" s="210"/>
      <c r="F438" s="354"/>
      <c r="G438" s="354"/>
      <c r="H438" s="373"/>
      <c r="I438" s="375"/>
      <c r="J438" s="345"/>
    </row>
    <row r="439" spans="1:10" x14ac:dyDescent="0.25">
      <c r="A439" s="168" t="s">
        <v>498</v>
      </c>
      <c r="B439" s="212" t="str">
        <f>VLOOKUP(A439,'SAP Data'!$A$7:$B$2062,2,FALSE)</f>
        <v>UNAMTZD LOSS 9.80%</v>
      </c>
      <c r="C439" s="208"/>
      <c r="D439" s="13">
        <v>2</v>
      </c>
      <c r="E439" s="210"/>
      <c r="F439" s="354"/>
      <c r="G439" s="354"/>
      <c r="H439" s="373"/>
      <c r="I439" s="375"/>
      <c r="J439" s="345"/>
    </row>
    <row r="440" spans="1:10" x14ac:dyDescent="0.25">
      <c r="A440" s="168" t="s">
        <v>501</v>
      </c>
      <c r="B440" s="212" t="str">
        <f>VLOOKUP(A440,'SAP Data'!$A$7:$B$2062,2,FALSE)</f>
        <v>UNAMTZD LOSS 9.125%</v>
      </c>
      <c r="C440" s="208"/>
      <c r="D440" s="13">
        <v>2</v>
      </c>
      <c r="E440" s="210"/>
      <c r="F440" s="354"/>
      <c r="G440" s="354"/>
      <c r="H440" s="373"/>
      <c r="I440" s="375"/>
      <c r="J440" s="345"/>
    </row>
    <row r="441" spans="1:10" x14ac:dyDescent="0.25">
      <c r="A441" s="168" t="s">
        <v>504</v>
      </c>
      <c r="B441" s="212" t="str">
        <f>VLOOKUP(A441,'SAP Data'!$A$7:$B$2062,2,FALSE)</f>
        <v>UNAMTZD LOSS 9.75%</v>
      </c>
      <c r="C441" s="208"/>
      <c r="D441" s="13">
        <v>2</v>
      </c>
      <c r="E441" s="210"/>
      <c r="F441" s="354"/>
      <c r="G441" s="354"/>
      <c r="H441" s="373"/>
      <c r="I441" s="375"/>
      <c r="J441" s="345"/>
    </row>
    <row r="442" spans="1:10" x14ac:dyDescent="0.25">
      <c r="A442" s="168" t="s">
        <v>507</v>
      </c>
      <c r="B442" s="212" t="str">
        <f>VLOOKUP(A442,'SAP Data'!$A$7:$B$2062,2,FALSE)</f>
        <v>UNAMTZD EXPENSE 5.62</v>
      </c>
      <c r="C442" s="208"/>
      <c r="D442" s="13">
        <v>2</v>
      </c>
      <c r="E442" s="210"/>
      <c r="F442" s="354"/>
      <c r="G442" s="354"/>
      <c r="H442" s="373"/>
      <c r="I442" s="375"/>
      <c r="J442" s="345"/>
    </row>
    <row r="443" spans="1:10" x14ac:dyDescent="0.25">
      <c r="A443" s="168" t="s">
        <v>599</v>
      </c>
      <c r="B443" s="212" t="str">
        <f>VLOOKUP(A443,'SAP Data'!$A$7:$B$2062,2,FALSE)</f>
        <v>WACOG - ACCR. OR</v>
      </c>
      <c r="C443" s="208"/>
      <c r="D443" s="13">
        <v>2</v>
      </c>
      <c r="E443" s="210"/>
      <c r="F443" s="354"/>
      <c r="G443" s="354"/>
      <c r="H443" s="373"/>
      <c r="I443" s="375"/>
      <c r="J443" s="345"/>
    </row>
    <row r="444" spans="1:10" x14ac:dyDescent="0.25">
      <c r="A444" s="168" t="s">
        <v>602</v>
      </c>
      <c r="B444" s="212" t="str">
        <f>VLOOKUP(A444,'SAP Data'!$A$7:$B$2062,2,FALSE)</f>
        <v>AMORT OR WACOG</v>
      </c>
      <c r="C444" s="208"/>
      <c r="D444" s="13">
        <v>2</v>
      </c>
      <c r="E444" s="210"/>
      <c r="F444" s="354"/>
      <c r="G444" s="354"/>
      <c r="H444" s="373"/>
      <c r="I444" s="375"/>
      <c r="J444" s="345"/>
    </row>
    <row r="445" spans="1:10" x14ac:dyDescent="0.25">
      <c r="A445" s="168" t="s">
        <v>2707</v>
      </c>
      <c r="B445" s="212" t="str">
        <f>VLOOKUP(A445,'SAP Data'!$A$7:$B$2062,2,FALSE)</f>
        <v>SEC DEF INT RV WACOG</v>
      </c>
      <c r="C445" s="208"/>
      <c r="D445" s="13">
        <v>2</v>
      </c>
      <c r="E445" s="210"/>
      <c r="F445" s="354"/>
      <c r="G445" s="354"/>
      <c r="H445" s="373"/>
      <c r="I445" s="375"/>
      <c r="J445" s="345"/>
    </row>
    <row r="446" spans="1:10" x14ac:dyDescent="0.25">
      <c r="A446" s="168" t="s">
        <v>605</v>
      </c>
      <c r="B446" s="212" t="str">
        <f>VLOOKUP(A446,'SAP Data'!$A$7:$B$2062,2,FALSE)</f>
        <v>DEMAND - ACCR OR</v>
      </c>
      <c r="C446" s="208"/>
      <c r="D446" s="13">
        <v>2</v>
      </c>
      <c r="E446" s="210"/>
      <c r="F446" s="354"/>
      <c r="G446" s="354"/>
      <c r="H446" s="373"/>
      <c r="I446" s="375"/>
      <c r="J446" s="345"/>
    </row>
    <row r="447" spans="1:10" x14ac:dyDescent="0.25">
      <c r="A447" s="168" t="s">
        <v>608</v>
      </c>
      <c r="B447" s="212" t="str">
        <f>VLOOKUP(A447,'SAP Data'!$A$7:$B$2062,2,FALSE)</f>
        <v>AMORT OR DEMAND</v>
      </c>
      <c r="C447" s="208"/>
      <c r="D447" s="13">
        <v>2</v>
      </c>
      <c r="E447" s="210"/>
      <c r="F447" s="354"/>
      <c r="G447" s="354"/>
      <c r="H447" s="373"/>
      <c r="I447" s="375"/>
      <c r="J447" s="345"/>
    </row>
    <row r="448" spans="1:10" x14ac:dyDescent="0.25">
      <c r="A448" s="168" t="s">
        <v>611</v>
      </c>
      <c r="B448" s="212" t="str">
        <f>VLOOKUP(A448,'SAP Data'!$A$7:$B$2062,2,FALSE)</f>
        <v>SEC DEF INT RV DEMND</v>
      </c>
      <c r="C448" s="208"/>
      <c r="D448" s="13">
        <v>2</v>
      </c>
      <c r="E448" s="210"/>
      <c r="F448" s="354"/>
      <c r="G448" s="354"/>
      <c r="H448" s="373"/>
      <c r="I448" s="375"/>
      <c r="J448" s="345"/>
    </row>
    <row r="449" spans="1:10" x14ac:dyDescent="0.25">
      <c r="A449" s="168" t="s">
        <v>614</v>
      </c>
      <c r="B449" s="212" t="str">
        <f>VLOOKUP(A449,'SAP Data'!$A$7:$B$2062,2,FALSE)</f>
        <v>DEMAND - ACCR COOS B</v>
      </c>
      <c r="C449" s="208"/>
      <c r="D449" s="13">
        <v>2</v>
      </c>
      <c r="E449" s="210"/>
      <c r="F449" s="354"/>
      <c r="G449" s="354"/>
      <c r="H449" s="373"/>
      <c r="I449" s="375"/>
      <c r="J449" s="345"/>
    </row>
    <row r="450" spans="1:10" x14ac:dyDescent="0.25">
      <c r="A450" s="168" t="s">
        <v>617</v>
      </c>
      <c r="B450" s="212" t="str">
        <f>VLOOKUP(A450,'SAP Data'!$A$7:$B$2062,2,FALSE)</f>
        <v>WACOG - ACCR. WA</v>
      </c>
      <c r="C450" s="208"/>
      <c r="D450" s="13">
        <v>2</v>
      </c>
      <c r="E450" s="210"/>
      <c r="F450" s="354"/>
      <c r="G450" s="354"/>
      <c r="H450" s="373"/>
      <c r="I450" s="375"/>
      <c r="J450" s="345"/>
    </row>
    <row r="451" spans="1:10" x14ac:dyDescent="0.25">
      <c r="A451" s="168" t="s">
        <v>620</v>
      </c>
      <c r="B451" s="212" t="str">
        <f>VLOOKUP(A451,'SAP Data'!$A$7:$B$2062,2,FALSE)</f>
        <v>AMORT WA  WACOG</v>
      </c>
      <c r="C451" s="208"/>
      <c r="D451" s="13">
        <v>2</v>
      </c>
      <c r="E451" s="210"/>
      <c r="F451" s="354"/>
      <c r="G451" s="354"/>
      <c r="H451" s="373"/>
      <c r="I451" s="375"/>
      <c r="J451" s="345"/>
    </row>
    <row r="452" spans="1:10" x14ac:dyDescent="0.25">
      <c r="A452" s="168" t="s">
        <v>623</v>
      </c>
      <c r="B452" s="212" t="str">
        <f>VLOOKUP(A452,'SAP Data'!$A$7:$B$2062,2,FALSE)</f>
        <v>DEMAND - ACCR WA</v>
      </c>
      <c r="C452" s="208"/>
      <c r="D452" s="13">
        <v>2</v>
      </c>
      <c r="E452" s="210"/>
      <c r="F452" s="354"/>
      <c r="G452" s="354"/>
      <c r="H452" s="373"/>
      <c r="I452" s="375"/>
      <c r="J452" s="345"/>
    </row>
    <row r="453" spans="1:10" x14ac:dyDescent="0.25">
      <c r="A453" s="168" t="s">
        <v>626</v>
      </c>
      <c r="B453" s="212" t="str">
        <f>VLOOKUP(A453,'SAP Data'!$A$7:$B$2062,2,FALSE)</f>
        <v>AMORT WA DEMAND</v>
      </c>
      <c r="C453" s="208"/>
      <c r="D453" s="13">
        <v>2</v>
      </c>
      <c r="E453" s="210"/>
      <c r="F453" s="354"/>
      <c r="G453" s="354"/>
      <c r="H453" s="373"/>
      <c r="I453" s="375"/>
      <c r="J453" s="345"/>
    </row>
    <row r="454" spans="1:10" x14ac:dyDescent="0.25">
      <c r="A454" s="168" t="s">
        <v>629</v>
      </c>
      <c r="B454" s="212" t="str">
        <f>VLOOKUP(A454,'SAP Data'!$A$7:$B$2062,2,FALSE)</f>
        <v>OR DEMAND ACCR VOLU</v>
      </c>
      <c r="C454" s="208"/>
      <c r="D454" s="13">
        <v>2</v>
      </c>
      <c r="E454" s="210"/>
      <c r="F454" s="354"/>
      <c r="G454" s="354"/>
      <c r="H454" s="373"/>
      <c r="I454" s="375"/>
      <c r="J454" s="345"/>
    </row>
    <row r="455" spans="1:10" x14ac:dyDescent="0.25">
      <c r="A455" s="168" t="s">
        <v>632</v>
      </c>
      <c r="B455" s="212" t="str">
        <f>VLOOKUP(A455,'SAP Data'!$A$7:$B$2062,2,FALSE)</f>
        <v>OR WAGOC EQUAL 00-0</v>
      </c>
      <c r="C455" s="208"/>
      <c r="D455" s="13">
        <v>2</v>
      </c>
      <c r="E455" s="210"/>
      <c r="F455" s="354"/>
      <c r="G455" s="354"/>
      <c r="H455" s="373"/>
      <c r="I455" s="375"/>
      <c r="J455" s="345"/>
    </row>
    <row r="456" spans="1:10" x14ac:dyDescent="0.25">
      <c r="A456" s="168" t="s">
        <v>2708</v>
      </c>
      <c r="B456" s="212" t="str">
        <f>VLOOKUP(A456,'SAP Data'!$A$7:$B$2062,2,FALSE)</f>
        <v>SEC DEF INT REV DMND</v>
      </c>
      <c r="C456" s="208"/>
      <c r="D456" s="13">
        <v>2</v>
      </c>
      <c r="E456" s="210"/>
      <c r="F456" s="354"/>
      <c r="G456" s="354"/>
      <c r="H456" s="373"/>
      <c r="I456" s="375"/>
      <c r="J456" s="345"/>
    </row>
    <row r="457" spans="1:10" x14ac:dyDescent="0.25">
      <c r="A457" s="168" t="s">
        <v>510</v>
      </c>
      <c r="B457" s="212" t="str">
        <f>VLOOKUP(A457,'SAP Data'!$A$7:$B$2062,2,FALSE)</f>
        <v>FAS133 L.T. REG LOSS</v>
      </c>
      <c r="C457" s="208"/>
      <c r="D457" s="13">
        <v>2</v>
      </c>
      <c r="E457" s="210"/>
      <c r="F457" s="354"/>
      <c r="G457" s="354"/>
      <c r="H457" s="373"/>
      <c r="I457" s="375"/>
      <c r="J457" s="345"/>
    </row>
    <row r="458" spans="1:10" x14ac:dyDescent="0.25">
      <c r="A458" s="168" t="s">
        <v>513</v>
      </c>
      <c r="B458" s="212" t="str">
        <f>VLOOKUP(A458,'SAP Data'!$A$7:$B$2062,2,FALSE)</f>
        <v>FAS133 L.T. REG LOSS</v>
      </c>
      <c r="C458" s="208"/>
      <c r="D458" s="13">
        <v>2</v>
      </c>
      <c r="E458" s="210"/>
      <c r="F458" s="354"/>
      <c r="G458" s="354"/>
      <c r="H458" s="373"/>
      <c r="I458" s="375"/>
      <c r="J458" s="345"/>
    </row>
    <row r="459" spans="1:10" x14ac:dyDescent="0.25">
      <c r="A459" s="168" t="s">
        <v>515</v>
      </c>
      <c r="B459" s="212" t="str">
        <f>VLOOKUP(A459,'SAP Data'!$A$7:$B$2062,2,FALSE)</f>
        <v>PHY OPT-LT LOSS REG</v>
      </c>
      <c r="C459" s="208"/>
      <c r="D459" s="13">
        <v>2</v>
      </c>
      <c r="E459" s="210"/>
      <c r="F459" s="354"/>
      <c r="G459" s="354"/>
      <c r="H459" s="373"/>
      <c r="I459" s="375"/>
      <c r="J459" s="345"/>
    </row>
    <row r="460" spans="1:10" x14ac:dyDescent="0.25">
      <c r="A460" s="168" t="s">
        <v>321</v>
      </c>
      <c r="B460" s="212" t="str">
        <f>VLOOKUP(A460,'SAP Data'!$A$7:$B$2062,2,FALSE)</f>
        <v>FAS133 S.T. REG LOSS</v>
      </c>
      <c r="C460" s="208"/>
      <c r="D460" s="13">
        <v>2</v>
      </c>
      <c r="E460" s="210"/>
      <c r="F460" s="354"/>
      <c r="G460" s="354"/>
      <c r="H460" s="373"/>
      <c r="I460" s="375"/>
      <c r="J460" s="345"/>
    </row>
    <row r="461" spans="1:10" x14ac:dyDescent="0.25">
      <c r="A461" s="168" t="s">
        <v>324</v>
      </c>
      <c r="B461" s="212" t="str">
        <f>VLOOKUP(A461,'SAP Data'!$A$7:$B$2062,2,FALSE)</f>
        <v>FAS133 S.T. REG LOSS</v>
      </c>
      <c r="C461" s="208"/>
      <c r="D461" s="13">
        <v>2</v>
      </c>
      <c r="E461" s="210"/>
      <c r="F461" s="354"/>
      <c r="G461" s="354"/>
      <c r="H461" s="373"/>
      <c r="I461" s="375"/>
      <c r="J461" s="345"/>
    </row>
    <row r="462" spans="1:10" x14ac:dyDescent="0.25">
      <c r="A462" s="168" t="s">
        <v>326</v>
      </c>
      <c r="B462" s="212" t="str">
        <f>VLOOKUP(A462,'SAP Data'!$A$7:$B$2062,2,FALSE)</f>
        <v>PHY OPT-ST LOSS REG</v>
      </c>
      <c r="C462" s="208"/>
      <c r="D462" s="13">
        <v>2</v>
      </c>
      <c r="E462" s="210"/>
      <c r="F462" s="354"/>
      <c r="G462" s="354"/>
      <c r="H462" s="373"/>
      <c r="I462" s="375"/>
      <c r="J462" s="345"/>
    </row>
    <row r="463" spans="1:10" x14ac:dyDescent="0.25">
      <c r="A463" s="168" t="s">
        <v>2818</v>
      </c>
      <c r="B463" s="212" t="str">
        <f>VLOOKUP(A463,'SAP Data'!$A$7:$B$2062,2,FALSE)</f>
        <v>LEASE CLEARING</v>
      </c>
      <c r="C463" s="208"/>
      <c r="D463" s="13">
        <v>4</v>
      </c>
      <c r="E463" s="210"/>
      <c r="F463" s="354"/>
      <c r="G463" s="354"/>
      <c r="H463" s="373"/>
      <c r="I463" s="375"/>
      <c r="J463" s="345"/>
    </row>
    <row r="464" spans="1:10" x14ac:dyDescent="0.25">
      <c r="A464" s="168" t="s">
        <v>2819</v>
      </c>
      <c r="B464" s="212" t="str">
        <f>VLOOKUP(A464,'SAP Data'!$A$7:$B$2062,2,FALSE)</f>
        <v>LEASE ASSET CLEARING</v>
      </c>
      <c r="C464" s="208"/>
      <c r="D464" s="13">
        <v>4</v>
      </c>
      <c r="E464" s="210"/>
      <c r="F464" s="367"/>
      <c r="G464" s="354"/>
      <c r="H464" s="373"/>
      <c r="I464" s="375"/>
      <c r="J464" s="345"/>
    </row>
    <row r="465" spans="1:10" x14ac:dyDescent="0.25">
      <c r="A465" s="168" t="s">
        <v>862</v>
      </c>
      <c r="B465" s="212" t="str">
        <f>VLOOKUP(A465,'SAP Data'!$A$7:$B$2062,2,FALSE)</f>
        <v>CIS SUSPENSE</v>
      </c>
      <c r="C465" s="208"/>
      <c r="D465" s="13">
        <v>4</v>
      </c>
      <c r="E465" s="210"/>
      <c r="F465" s="354"/>
      <c r="G465" s="354"/>
      <c r="H465" s="373"/>
      <c r="I465" s="375"/>
      <c r="J465" s="345"/>
    </row>
    <row r="466" spans="1:10" x14ac:dyDescent="0.25">
      <c r="A466" s="168" t="s">
        <v>865</v>
      </c>
      <c r="B466" s="212" t="str">
        <f>VLOOKUP(A466,'SAP Data'!$A$7:$B$2062,2,FALSE)</f>
        <v>SUSPENSE</v>
      </c>
      <c r="C466" s="208"/>
      <c r="D466" s="13">
        <v>4</v>
      </c>
      <c r="E466" s="210"/>
      <c r="F466" s="354"/>
      <c r="G466" s="354"/>
      <c r="H466" s="373"/>
      <c r="I466" s="375"/>
      <c r="J466" s="345"/>
    </row>
    <row r="467" spans="1:10" x14ac:dyDescent="0.25">
      <c r="A467" s="168" t="s">
        <v>919</v>
      </c>
      <c r="B467" s="212" t="str">
        <f>VLOOKUP(A467,'SAP Data'!$A$7:$B$2062,2,FALSE)</f>
        <v>COMMON STOCK</v>
      </c>
      <c r="C467" s="208"/>
      <c r="D467" s="13">
        <v>1</v>
      </c>
      <c r="E467" s="210"/>
      <c r="F467" s="354"/>
      <c r="G467" s="354"/>
      <c r="H467" s="373"/>
      <c r="I467" s="375"/>
      <c r="J467" s="345"/>
    </row>
    <row r="468" spans="1:10" x14ac:dyDescent="0.25">
      <c r="A468" s="168" t="s">
        <v>921</v>
      </c>
      <c r="B468" s="212" t="str">
        <f>VLOOKUP(A468,'SAP Data'!$A$7:$B$2062,2,FALSE)</f>
        <v>COMMON STOCK - NO PA</v>
      </c>
      <c r="C468" s="208"/>
      <c r="D468" s="13">
        <v>1</v>
      </c>
      <c r="E468" s="210"/>
      <c r="F468" s="354"/>
      <c r="G468" s="354"/>
      <c r="H468" s="373"/>
      <c r="I468" s="375"/>
      <c r="J468" s="345"/>
    </row>
    <row r="469" spans="1:10" x14ac:dyDescent="0.25">
      <c r="A469" s="168" t="s">
        <v>930</v>
      </c>
      <c r="B469" s="212" t="str">
        <f>VLOOKUP(A469,'SAP Data'!$A$7:$B$2062,2,FALSE)</f>
        <v>PREM-CAP STOCK-OTHER</v>
      </c>
      <c r="C469" s="208"/>
      <c r="D469" s="13">
        <v>1</v>
      </c>
      <c r="E469" s="210"/>
      <c r="F469" s="354"/>
      <c r="G469" s="354"/>
      <c r="H469" s="373"/>
      <c r="I469" s="375"/>
      <c r="J469" s="345"/>
    </row>
    <row r="470" spans="1:10" x14ac:dyDescent="0.25">
      <c r="A470" s="168" t="s">
        <v>933</v>
      </c>
      <c r="B470" s="212" t="str">
        <f>VLOOKUP(A470,'SAP Data'!$A$7:$B$2062,2,FALSE)</f>
        <v>APIC - STOCK BASED C</v>
      </c>
      <c r="C470" s="208"/>
      <c r="D470" s="13">
        <v>1</v>
      </c>
      <c r="E470" s="210"/>
      <c r="F470" s="354"/>
      <c r="G470" s="354"/>
      <c r="H470" s="373"/>
      <c r="I470" s="375"/>
      <c r="J470" s="345"/>
    </row>
    <row r="471" spans="1:10" x14ac:dyDescent="0.25">
      <c r="A471" s="168" t="s">
        <v>936</v>
      </c>
      <c r="B471" s="212" t="str">
        <f>VLOOKUP(A471,'SAP Data'!$A$7:$B$2062,2,FALSE)</f>
        <v>APIC - LTIP</v>
      </c>
      <c r="C471" s="208"/>
      <c r="D471" s="13">
        <v>1</v>
      </c>
      <c r="E471" s="210"/>
      <c r="F471" s="354"/>
      <c r="G471" s="354"/>
      <c r="H471" s="373"/>
      <c r="I471" s="375"/>
      <c r="J471" s="345"/>
    </row>
    <row r="472" spans="1:10" x14ac:dyDescent="0.25">
      <c r="A472" s="168" t="s">
        <v>2721</v>
      </c>
      <c r="B472" s="212" t="str">
        <f>VLOOKUP(A472,'SAP Data'!$A$7:$B$2062,2,FALSE)</f>
        <v>APIC - OTHER</v>
      </c>
      <c r="C472" s="208"/>
      <c r="D472" s="13">
        <v>1</v>
      </c>
      <c r="E472" s="210"/>
      <c r="F472" s="354"/>
      <c r="G472" s="354"/>
      <c r="H472" s="373"/>
      <c r="I472" s="375"/>
      <c r="J472" s="345"/>
    </row>
    <row r="473" spans="1:10" x14ac:dyDescent="0.25">
      <c r="A473" s="168" t="s">
        <v>939</v>
      </c>
      <c r="B473" s="212" t="str">
        <f>VLOOKUP(A473,'SAP Data'!$A$7:$B$2062,2,FALSE)</f>
        <v>REDUCTION IN PAR - C</v>
      </c>
      <c r="C473" s="208"/>
      <c r="D473" s="13">
        <v>1</v>
      </c>
      <c r="E473" s="210"/>
      <c r="F473" s="354"/>
      <c r="G473" s="354"/>
      <c r="H473" s="373"/>
      <c r="I473" s="375"/>
      <c r="J473" s="345"/>
    </row>
    <row r="474" spans="1:10" x14ac:dyDescent="0.25">
      <c r="A474" s="168" t="s">
        <v>942</v>
      </c>
      <c r="B474" s="212" t="str">
        <f>VLOOKUP(A474,'SAP Data'!$A$7:$B$2062,2,FALSE)</f>
        <v>APIC - REAQRD PRFD S</v>
      </c>
      <c r="C474" s="208"/>
      <c r="D474" s="13">
        <v>1</v>
      </c>
      <c r="E474" s="210"/>
      <c r="F474" s="354"/>
      <c r="G474" s="354"/>
      <c r="H474" s="373"/>
      <c r="I474" s="375"/>
      <c r="J474" s="345"/>
    </row>
    <row r="475" spans="1:10" x14ac:dyDescent="0.25">
      <c r="A475" s="168" t="s">
        <v>2901</v>
      </c>
      <c r="B475" s="212" t="str">
        <f>VLOOKUP(A475,'SAP Data'!$A$7:$B$2062,2,FALSE)</f>
        <v>CAPITAL</v>
      </c>
      <c r="C475" s="208"/>
      <c r="D475" s="13">
        <v>1</v>
      </c>
      <c r="E475" s="210"/>
      <c r="F475" s="354"/>
      <c r="G475" s="354"/>
      <c r="H475" s="373"/>
      <c r="I475" s="375"/>
      <c r="J475" s="345"/>
    </row>
    <row r="476" spans="1:10" x14ac:dyDescent="0.25">
      <c r="A476" s="168" t="s">
        <v>945</v>
      </c>
      <c r="B476" s="212" t="str">
        <f>VLOOKUP(A476,'SAP Data'!$A$7:$B$2062,2,FALSE)</f>
        <v>INST RECD-STOCK-EMP</v>
      </c>
      <c r="C476" s="208"/>
      <c r="D476" s="13">
        <v>1</v>
      </c>
      <c r="E476" s="210"/>
      <c r="F476" s="354"/>
      <c r="G476" s="354"/>
      <c r="H476" s="373"/>
      <c r="I476" s="375"/>
      <c r="J476" s="345"/>
    </row>
    <row r="477" spans="1:10" x14ac:dyDescent="0.25">
      <c r="A477" s="168" t="s">
        <v>924</v>
      </c>
      <c r="B477" s="212" t="str">
        <f>VLOOKUP(A477,'SAP Data'!$A$7:$B$2062,2,FALSE)</f>
        <v>CS EXP - DRIP &amp; ESPP</v>
      </c>
      <c r="C477" s="208"/>
      <c r="D477" s="13">
        <v>1</v>
      </c>
      <c r="E477" s="210"/>
      <c r="F477" s="354"/>
      <c r="G477" s="354"/>
      <c r="H477" s="373"/>
      <c r="I477" s="375"/>
      <c r="J477" s="345"/>
    </row>
    <row r="478" spans="1:10" x14ac:dyDescent="0.25">
      <c r="A478" s="168" t="s">
        <v>927</v>
      </c>
      <c r="B478" s="212" t="str">
        <f>VLOOKUP(A478,'SAP Data'!$A$7:$B$2062,2,FALSE)</f>
        <v>CS EXP - Issuance</v>
      </c>
      <c r="C478" s="208"/>
      <c r="D478" s="13">
        <v>1</v>
      </c>
      <c r="E478" s="210"/>
      <c r="F478" s="354"/>
      <c r="G478" s="354"/>
      <c r="H478" s="373"/>
      <c r="I478" s="375"/>
      <c r="J478" s="345"/>
    </row>
    <row r="479" spans="1:10" x14ac:dyDescent="0.25">
      <c r="A479" s="168" t="s">
        <v>952</v>
      </c>
      <c r="B479" s="212" t="str">
        <f>VLOOKUP(A479,'SAP Data'!$A$7:$B$2062,2,FALSE)</f>
        <v>RETAINED EARNINGS</v>
      </c>
      <c r="C479" s="208"/>
      <c r="D479" s="13">
        <v>1</v>
      </c>
      <c r="E479" s="210"/>
      <c r="F479" s="354"/>
      <c r="G479" s="354"/>
      <c r="H479" s="373"/>
      <c r="I479" s="375"/>
      <c r="J479" s="345"/>
    </row>
    <row r="480" spans="1:10" x14ac:dyDescent="0.25">
      <c r="A480" s="168" t="s">
        <v>954</v>
      </c>
      <c r="B480" s="212" t="str">
        <f>VLOOKUP(A480,'SAP Data'!$A$7:$B$2062,2,FALSE)</f>
        <v>UNDIST EARN-NNG FINA</v>
      </c>
      <c r="C480" s="208"/>
      <c r="D480" s="13">
        <v>1</v>
      </c>
      <c r="E480" s="210"/>
      <c r="F480" s="354"/>
      <c r="G480" s="354"/>
      <c r="H480" s="373"/>
      <c r="I480" s="375"/>
      <c r="J480" s="345"/>
    </row>
    <row r="481" spans="1:10" x14ac:dyDescent="0.25">
      <c r="A481" s="168" t="s">
        <v>957</v>
      </c>
      <c r="B481" s="212" t="str">
        <f>VLOOKUP(A481,'SAP Data'!$A$7:$B$2062,2,FALSE)</f>
        <v>UNDIST EARN - NW ENE</v>
      </c>
      <c r="C481" s="208"/>
      <c r="D481" s="13">
        <v>1</v>
      </c>
      <c r="E481" s="210"/>
      <c r="F481" s="354"/>
      <c r="G481" s="354"/>
      <c r="H481" s="373"/>
      <c r="I481" s="375"/>
      <c r="J481" s="345"/>
    </row>
    <row r="482" spans="1:10" x14ac:dyDescent="0.25">
      <c r="A482" s="168" t="s">
        <v>960</v>
      </c>
      <c r="B482" s="212" t="str">
        <f>VLOOKUP(A482,'SAP Data'!$A$7:$B$2062,2,FALSE)</f>
        <v>R/E - KB PIPELINE</v>
      </c>
      <c r="C482" s="208"/>
      <c r="D482" s="13">
        <v>1</v>
      </c>
      <c r="E482" s="210"/>
      <c r="F482" s="354"/>
      <c r="G482" s="354"/>
      <c r="H482" s="373"/>
      <c r="I482" s="375"/>
      <c r="J482" s="345"/>
    </row>
    <row r="483" spans="1:10" x14ac:dyDescent="0.25">
      <c r="A483" s="168" t="s">
        <v>963</v>
      </c>
      <c r="B483" s="212" t="str">
        <f>VLOOKUP(A483,'SAP Data'!$A$7:$B$2062,2,FALSE)</f>
        <v>R/E-EARNINGS-FIN</v>
      </c>
      <c r="C483" s="208"/>
      <c r="D483" s="13">
        <v>1</v>
      </c>
      <c r="E483" s="210"/>
      <c r="F483" s="354"/>
      <c r="G483" s="354"/>
      <c r="H483" s="373"/>
      <c r="I483" s="375"/>
      <c r="J483" s="345"/>
    </row>
    <row r="484" spans="1:10" x14ac:dyDescent="0.25">
      <c r="A484" s="168" t="s">
        <v>948</v>
      </c>
      <c r="B484" s="212" t="str">
        <f>VLOOKUP(A484,'SAP Data'!$A$7:$B$2062,2,FALSE)</f>
        <v>OTHER COMP INCOME</v>
      </c>
      <c r="C484" s="208"/>
      <c r="D484" s="13">
        <v>1</v>
      </c>
      <c r="E484" s="210"/>
      <c r="F484" s="354"/>
      <c r="G484" s="354"/>
      <c r="H484" s="373"/>
      <c r="I484" s="375"/>
      <c r="J484" s="345"/>
    </row>
    <row r="485" spans="1:10" x14ac:dyDescent="0.25">
      <c r="A485" s="12" t="s">
        <v>3920</v>
      </c>
      <c r="B485" s="212" t="str">
        <f>VLOOKUP(A485,'SAP Data'!$A$7:$B$2062,2,FALSE)</f>
        <v>CAP LS-NC DELL</v>
      </c>
      <c r="C485" s="208"/>
      <c r="D485" s="13">
        <v>2</v>
      </c>
      <c r="E485" s="210"/>
      <c r="F485" s="354"/>
      <c r="G485" s="354"/>
      <c r="H485" s="373"/>
      <c r="I485" s="375"/>
      <c r="J485" s="345"/>
    </row>
    <row r="486" spans="1:10" x14ac:dyDescent="0.25">
      <c r="A486" s="168" t="s">
        <v>1364</v>
      </c>
      <c r="B486" s="212" t="str">
        <f>VLOOKUP(A486,'SAP Data'!$A$7:$B$2062,2,FALSE)</f>
        <v>CAP LS NON-CUR Meter</v>
      </c>
      <c r="C486" s="208"/>
      <c r="D486" s="13">
        <v>2</v>
      </c>
      <c r="E486" s="210"/>
      <c r="F486" s="354"/>
      <c r="G486" s="354"/>
      <c r="H486" s="373"/>
      <c r="I486" s="375"/>
      <c r="J486" s="345"/>
    </row>
    <row r="487" spans="1:10" x14ac:dyDescent="0.25">
      <c r="A487" s="168" t="s">
        <v>2824</v>
      </c>
      <c r="B487" s="212" t="str">
        <f>VLOOKUP(A487,'SAP Data'!$A$7:$B$2062,2,FALSE)</f>
        <v>ROU UTILIT LEASE LIA</v>
      </c>
      <c r="C487" s="208"/>
      <c r="D487" s="13">
        <v>2</v>
      </c>
      <c r="E487" s="210"/>
      <c r="F487" s="354"/>
      <c r="G487" s="354"/>
      <c r="H487" s="373"/>
      <c r="I487" s="375"/>
      <c r="J487" s="345"/>
    </row>
    <row r="488" spans="1:10" x14ac:dyDescent="0.25">
      <c r="A488" s="168" t="s">
        <v>2823</v>
      </c>
      <c r="B488" s="212" t="str">
        <f>VLOOKUP(A488,'SAP Data'!$A$7:$B$2062,2,FALSE)</f>
        <v>FIN UTIL LEASE LIA</v>
      </c>
      <c r="C488" s="208"/>
      <c r="D488" s="13">
        <v>2</v>
      </c>
      <c r="E488" s="210"/>
      <c r="F488" s="354"/>
      <c r="G488" s="354"/>
      <c r="H488" s="373"/>
      <c r="I488" s="375"/>
      <c r="J488" s="345"/>
    </row>
    <row r="489" spans="1:10" x14ac:dyDescent="0.25">
      <c r="A489" s="168" t="s">
        <v>2723</v>
      </c>
      <c r="B489" s="212" t="str">
        <f>VLOOKUP(A489,'SAP Data'!$A$7:$B$2062,2,FALSE)</f>
        <v>ESRIP LIABILITY CURR</v>
      </c>
      <c r="C489" s="208"/>
      <c r="D489" s="13">
        <v>2</v>
      </c>
      <c r="E489" s="210"/>
      <c r="F489" s="354"/>
      <c r="G489" s="354"/>
      <c r="H489" s="373"/>
      <c r="I489" s="375"/>
      <c r="J489" s="345"/>
    </row>
    <row r="490" spans="1:10" x14ac:dyDescent="0.25">
      <c r="A490" s="168" t="s">
        <v>2724</v>
      </c>
      <c r="B490" s="212" t="str">
        <f>VLOOKUP(A490,'SAP Data'!$A$7:$B$2062,2,FALSE)</f>
        <v>SERP LIABILITY CP</v>
      </c>
      <c r="C490" s="208"/>
      <c r="D490" s="13">
        <v>2</v>
      </c>
      <c r="E490" s="210"/>
      <c r="F490" s="354"/>
      <c r="G490" s="354"/>
      <c r="H490" s="373"/>
      <c r="I490" s="375"/>
      <c r="J490" s="345"/>
    </row>
    <row r="491" spans="1:10" x14ac:dyDescent="0.25">
      <c r="A491" s="168" t="s">
        <v>2725</v>
      </c>
      <c r="B491" s="212" t="str">
        <f>VLOOKUP(A491,'SAP Data'!$A$7:$B$2062,2,FALSE)</f>
        <v>FAS 106 LIABILITY CU</v>
      </c>
      <c r="C491" s="208"/>
      <c r="D491" s="13">
        <v>5</v>
      </c>
      <c r="E491" s="210"/>
      <c r="F491" s="354"/>
      <c r="G491" s="354"/>
      <c r="H491" s="373"/>
      <c r="I491" s="375"/>
      <c r="J491" s="345"/>
    </row>
    <row r="492" spans="1:10" x14ac:dyDescent="0.25">
      <c r="A492" s="168" t="s">
        <v>1367</v>
      </c>
      <c r="B492" s="212" t="str">
        <f>VLOOKUP(A492,'SAP Data'!$A$7:$B$2062,2,FALSE)</f>
        <v>O/L - WC Reclass- LT</v>
      </c>
      <c r="C492" s="208"/>
      <c r="D492" s="13">
        <v>5</v>
      </c>
      <c r="E492" s="210"/>
      <c r="F492" s="354"/>
      <c r="G492" s="354"/>
      <c r="H492" s="373"/>
      <c r="I492" s="375"/>
      <c r="J492" s="345"/>
    </row>
    <row r="493" spans="1:10" x14ac:dyDescent="0.25">
      <c r="A493" s="168" t="s">
        <v>1334</v>
      </c>
      <c r="B493" s="212" t="str">
        <f>VLOOKUP(A493,'SAP Data'!$A$7:$B$2062,2,FALSE)</f>
        <v>ESRIP LIABILITY LONG</v>
      </c>
      <c r="C493" s="208"/>
      <c r="D493" s="13">
        <v>2</v>
      </c>
      <c r="E493" s="210"/>
      <c r="F493" s="354"/>
      <c r="G493" s="354"/>
      <c r="H493" s="373"/>
      <c r="I493" s="375"/>
      <c r="J493" s="345"/>
    </row>
    <row r="494" spans="1:10" x14ac:dyDescent="0.25">
      <c r="A494" s="168" t="s">
        <v>1337</v>
      </c>
      <c r="B494" s="212" t="str">
        <f>VLOOKUP(A494,'SAP Data'!$A$7:$B$2062,2,FALSE)</f>
        <v>SERP LIABILITY LONG</v>
      </c>
      <c r="C494" s="208"/>
      <c r="D494" s="13">
        <v>2</v>
      </c>
      <c r="E494" s="210"/>
      <c r="F494" s="354"/>
      <c r="G494" s="354"/>
      <c r="H494" s="373"/>
      <c r="I494" s="375"/>
      <c r="J494" s="345"/>
    </row>
    <row r="495" spans="1:10" x14ac:dyDescent="0.25">
      <c r="A495" s="168" t="s">
        <v>1340</v>
      </c>
      <c r="B495" s="212" t="str">
        <f>VLOOKUP(A495,'SAP Data'!$A$7:$B$2062,2,FALSE)</f>
        <v>DBP PENSION LIABILIT</v>
      </c>
      <c r="C495" s="208"/>
      <c r="D495" s="13">
        <v>2</v>
      </c>
      <c r="E495" s="210"/>
      <c r="F495" s="354"/>
      <c r="G495" s="354"/>
      <c r="H495" s="373"/>
      <c r="I495" s="375"/>
      <c r="J495" s="345"/>
    </row>
    <row r="496" spans="1:10" x14ac:dyDescent="0.25">
      <c r="A496" s="168" t="s">
        <v>1343</v>
      </c>
      <c r="B496" s="212" t="str">
        <f>VLOOKUP(A496,'SAP Data'!$A$7:$B$2062,2,FALSE)</f>
        <v>FAS 106 LIABILITY LO</v>
      </c>
      <c r="C496" s="208"/>
      <c r="D496" s="13">
        <v>2</v>
      </c>
      <c r="E496" s="210"/>
      <c r="F496" s="354"/>
      <c r="G496" s="354"/>
      <c r="H496" s="373"/>
      <c r="I496" s="375"/>
      <c r="J496" s="345"/>
    </row>
    <row r="497" spans="1:10" x14ac:dyDescent="0.25">
      <c r="A497" s="168" t="s">
        <v>1370</v>
      </c>
      <c r="B497" s="212" t="str">
        <f>VLOOKUP(A497,'SAP Data'!$A$7:$B$2062,2,FALSE)</f>
        <v>DCP - EXEC AND DIR</v>
      </c>
      <c r="C497" s="208"/>
      <c r="D497" s="13">
        <v>2</v>
      </c>
      <c r="E497" s="210"/>
      <c r="F497" s="354"/>
      <c r="G497" s="354"/>
      <c r="H497" s="373"/>
      <c r="I497" s="375"/>
      <c r="J497" s="345"/>
    </row>
    <row r="498" spans="1:10" x14ac:dyDescent="0.25">
      <c r="A498" s="168" t="s">
        <v>1373</v>
      </c>
      <c r="B498" s="212" t="str">
        <f>VLOOKUP(A498,'SAP Data'!$A$7:$B$2062,2,FALSE)</f>
        <v>DDCP</v>
      </c>
      <c r="C498" s="208"/>
      <c r="D498" s="13">
        <v>2</v>
      </c>
      <c r="E498" s="210"/>
      <c r="F498" s="354"/>
      <c r="G498" s="354"/>
      <c r="H498" s="373"/>
      <c r="I498" s="375"/>
      <c r="J498" s="345"/>
    </row>
    <row r="499" spans="1:10" x14ac:dyDescent="0.25">
      <c r="A499" s="168" t="s">
        <v>1027</v>
      </c>
      <c r="B499" s="212" t="str">
        <f>VLOOKUP(A499,'SAP Data'!$A$7:$B$2062,2,FALSE)</f>
        <v>N/P COM PAPER</v>
      </c>
      <c r="C499" s="208"/>
      <c r="D499" s="13">
        <v>1</v>
      </c>
      <c r="E499" s="210"/>
      <c r="F499" s="354"/>
      <c r="G499" s="354"/>
      <c r="H499" s="373"/>
      <c r="I499" s="375"/>
      <c r="J499" s="345"/>
    </row>
    <row r="500" spans="1:10" x14ac:dyDescent="0.25">
      <c r="A500" s="168" t="s">
        <v>2722</v>
      </c>
      <c r="B500" s="212" t="str">
        <f>VLOOKUP(A500,'SAP Data'!$A$7:$B$2062,2,FALSE)</f>
        <v>N/P BANK LOAN</v>
      </c>
      <c r="C500" s="208"/>
      <c r="D500" s="13">
        <v>1</v>
      </c>
      <c r="E500" s="210"/>
      <c r="F500" s="354"/>
      <c r="G500" s="354"/>
      <c r="H500" s="373"/>
      <c r="I500" s="375"/>
      <c r="J500" s="345"/>
    </row>
    <row r="501" spans="1:10" x14ac:dyDescent="0.25">
      <c r="A501" s="168" t="s">
        <v>3918</v>
      </c>
      <c r="B501" s="212" t="str">
        <f>VLOOKUP(A501,'SAP Data'!$A$7:$B$2062,2,FALSE)</f>
        <v>N/P BANK LOAN-BI LAT</v>
      </c>
      <c r="C501" s="208"/>
      <c r="D501" s="13">
        <v>1</v>
      </c>
      <c r="E501" s="210"/>
      <c r="F501" s="354"/>
      <c r="G501" s="354"/>
      <c r="H501" s="373"/>
      <c r="I501" s="375"/>
      <c r="J501" s="345"/>
    </row>
    <row r="502" spans="1:10" x14ac:dyDescent="0.25">
      <c r="A502" s="168" t="s">
        <v>2726</v>
      </c>
      <c r="B502" s="212" t="str">
        <f>VLOOKUP(A502,'SAP Data'!$A$7:$B$2062,2,FALSE)</f>
        <v>OPTIMIZATION LIAB</v>
      </c>
      <c r="C502" s="208"/>
      <c r="D502" s="13">
        <v>5</v>
      </c>
      <c r="E502" s="210"/>
      <c r="F502" s="354"/>
      <c r="G502" s="354"/>
      <c r="H502" s="373"/>
      <c r="I502" s="375"/>
      <c r="J502" s="345"/>
    </row>
    <row r="503" spans="1:10" x14ac:dyDescent="0.25">
      <c r="A503" s="168" t="s">
        <v>2727</v>
      </c>
      <c r="B503" s="212" t="str">
        <f>VLOOKUP(A503,'SAP Data'!$A$7:$B$2062,2,FALSE)</f>
        <v>VS&amp;H O/H ALLOCATION</v>
      </c>
      <c r="C503" s="208"/>
      <c r="D503" s="13">
        <v>5</v>
      </c>
      <c r="E503" s="210"/>
      <c r="F503" s="354"/>
      <c r="G503" s="354"/>
      <c r="H503" s="373"/>
      <c r="I503" s="375"/>
      <c r="J503" s="345"/>
    </row>
    <row r="504" spans="1:10" x14ac:dyDescent="0.25">
      <c r="A504" s="168" t="s">
        <v>1053</v>
      </c>
      <c r="B504" s="212" t="str">
        <f>VLOOKUP(A504,'SAP Data'!$A$7:$B$2062,2,FALSE)</f>
        <v>A/P TAX LEVY/GARNISH</v>
      </c>
      <c r="C504" s="208"/>
      <c r="D504" s="13">
        <v>5</v>
      </c>
      <c r="E504" s="210"/>
      <c r="F504" s="354"/>
      <c r="G504" s="354"/>
      <c r="H504" s="373"/>
      <c r="I504" s="375"/>
      <c r="J504" s="345"/>
    </row>
    <row r="505" spans="1:10" x14ac:dyDescent="0.25">
      <c r="A505" s="168" t="s">
        <v>2728</v>
      </c>
      <c r="B505" s="212" t="str">
        <f>VLOOKUP(A505,'SAP Data'!$A$7:$B$2062,2,FALSE)</f>
        <v>VS&amp;H O/H ALLOCATION</v>
      </c>
      <c r="C505" s="208"/>
      <c r="D505" s="13">
        <v>5</v>
      </c>
      <c r="E505" s="210"/>
      <c r="F505" s="354"/>
      <c r="G505" s="354"/>
      <c r="H505" s="373"/>
      <c r="I505" s="375"/>
      <c r="J505" s="345"/>
    </row>
    <row r="506" spans="1:10" x14ac:dyDescent="0.25">
      <c r="A506" s="168" t="s">
        <v>2719</v>
      </c>
      <c r="B506" s="212" t="str">
        <f>VLOOKUP(A506,'SAP Data'!$A$7:$B$2062,2,FALSE)</f>
        <v>A/P INTERCO-HLD</v>
      </c>
      <c r="C506" s="208"/>
      <c r="D506" s="13">
        <v>2</v>
      </c>
      <c r="E506" s="210"/>
      <c r="F506" s="354"/>
      <c r="G506" s="354"/>
      <c r="H506" s="373"/>
      <c r="I506" s="375"/>
      <c r="J506" s="345"/>
    </row>
    <row r="507" spans="1:10" x14ac:dyDescent="0.25">
      <c r="A507" s="170" t="s">
        <v>4176</v>
      </c>
      <c r="B507" s="212" t="str">
        <f>VLOOKUP(A507,'SAP Data'!$A$7:$B$2062,2,FALSE)</f>
        <v>A/P INTERCO-NWNWTR</v>
      </c>
      <c r="C507" s="208"/>
      <c r="D507" s="13">
        <v>2</v>
      </c>
      <c r="E507" s="210"/>
      <c r="F507" s="354"/>
      <c r="G507" s="354"/>
      <c r="H507" s="373"/>
      <c r="I507" s="375"/>
      <c r="J507" s="345"/>
    </row>
    <row r="508" spans="1:10" x14ac:dyDescent="0.25">
      <c r="A508" s="168" t="s">
        <v>907</v>
      </c>
      <c r="B508" s="212" t="str">
        <f>VLOOKUP(A508,'SAP Data'!$A$7:$B$2062,2,FALSE)</f>
        <v>A/P INTERCO-NWNGS</v>
      </c>
      <c r="C508" s="208"/>
      <c r="D508" s="13">
        <v>2</v>
      </c>
      <c r="E508" s="210"/>
      <c r="F508" s="354"/>
      <c r="G508" s="354"/>
      <c r="H508" s="373"/>
      <c r="I508" s="375"/>
      <c r="J508" s="345"/>
    </row>
    <row r="509" spans="1:10" x14ac:dyDescent="0.25">
      <c r="A509" s="168" t="s">
        <v>3917</v>
      </c>
      <c r="B509" s="212" t="str">
        <f>VLOOKUP(A509,'SAP Data'!$A$7:$B$2062,2,FALSE)</f>
        <v>A/P INTERCO-GRS</v>
      </c>
      <c r="C509" s="208"/>
      <c r="D509" s="13">
        <v>2</v>
      </c>
      <c r="E509" s="210"/>
      <c r="F509" s="354"/>
      <c r="G509" s="354"/>
      <c r="H509" s="373"/>
      <c r="I509" s="375"/>
      <c r="J509" s="345"/>
    </row>
    <row r="510" spans="1:10" x14ac:dyDescent="0.25">
      <c r="A510" s="170" t="s">
        <v>4113</v>
      </c>
      <c r="B510" s="212" t="str">
        <f>VLOOKUP(A510,'SAP Data'!$A$7:$B$2062,2,FALSE)</f>
        <v>A/P INTERCO-NWNEN</v>
      </c>
      <c r="C510" s="208"/>
      <c r="D510" s="13">
        <v>2</v>
      </c>
      <c r="E510" s="210"/>
      <c r="F510" s="354"/>
      <c r="G510" s="354"/>
      <c r="H510" s="373"/>
      <c r="I510" s="375"/>
      <c r="J510" s="345"/>
    </row>
    <row r="511" spans="1:10" x14ac:dyDescent="0.25">
      <c r="A511" s="168" t="s">
        <v>2720</v>
      </c>
      <c r="B511" s="212" t="str">
        <f>VLOOKUP(A511,'SAP Data'!$A$7:$B$2062,2,FALSE)</f>
        <v>A/P TAX SHARE-HLD</v>
      </c>
      <c r="C511" s="208"/>
      <c r="D511" s="13">
        <v>2</v>
      </c>
      <c r="E511" s="210"/>
      <c r="F511" s="354"/>
      <c r="G511" s="354"/>
      <c r="H511" s="373"/>
      <c r="I511" s="375"/>
      <c r="J511" s="345"/>
    </row>
    <row r="512" spans="1:10" x14ac:dyDescent="0.25">
      <c r="A512" s="168" t="s">
        <v>909</v>
      </c>
      <c r="B512" s="212" t="str">
        <f>VLOOKUP(A512,'SAP Data'!$A$7:$B$2062,2,FALSE)</f>
        <v>A/P TAX SHARE-NW ENE</v>
      </c>
      <c r="C512" s="208"/>
      <c r="D512" s="13">
        <v>2</v>
      </c>
      <c r="E512" s="210"/>
      <c r="F512" s="354"/>
      <c r="G512" s="354"/>
      <c r="H512" s="373"/>
      <c r="I512" s="375"/>
      <c r="J512" s="345"/>
    </row>
    <row r="513" spans="1:10" x14ac:dyDescent="0.25">
      <c r="A513" s="170" t="s">
        <v>4211</v>
      </c>
      <c r="B513" s="212" t="s">
        <v>4200</v>
      </c>
      <c r="C513" s="208"/>
      <c r="D513" s="13">
        <v>2</v>
      </c>
      <c r="E513" s="210"/>
      <c r="F513" s="354"/>
      <c r="G513" s="354"/>
      <c r="H513" s="373"/>
      <c r="I513" s="375"/>
      <c r="J513" s="345"/>
    </row>
    <row r="514" spans="1:10" x14ac:dyDescent="0.25">
      <c r="A514" s="168" t="s">
        <v>912</v>
      </c>
      <c r="B514" s="212" t="str">
        <f>VLOOKUP(A514,'SAP Data'!$A$7:$B$2062,2,FALSE)</f>
        <v>A/P TAX SHARE-GRS</v>
      </c>
      <c r="C514" s="208"/>
      <c r="D514" s="13">
        <v>2</v>
      </c>
      <c r="E514" s="210"/>
      <c r="F514" s="354"/>
      <c r="G514" s="354"/>
      <c r="H514" s="373"/>
      <c r="I514" s="375"/>
      <c r="J514" s="345"/>
    </row>
    <row r="515" spans="1:10" x14ac:dyDescent="0.25">
      <c r="A515" s="168" t="s">
        <v>914</v>
      </c>
      <c r="B515" s="212" t="str">
        <f>VLOOKUP(A515,'SAP Data'!$A$7:$B$2062,2,FALSE)</f>
        <v>A/P TAX SHARE-NWNGS</v>
      </c>
      <c r="C515" s="208"/>
      <c r="D515" s="13">
        <v>2</v>
      </c>
      <c r="E515" s="210"/>
      <c r="F515" s="354"/>
      <c r="G515" s="354"/>
      <c r="H515" s="373"/>
      <c r="I515" s="375"/>
      <c r="J515" s="345"/>
    </row>
    <row r="516" spans="1:10" x14ac:dyDescent="0.25">
      <c r="A516" s="168" t="s">
        <v>916</v>
      </c>
      <c r="B516" s="212" t="str">
        <f>VLOOKUP(A516,'SAP Data'!$A$7:$B$2062,2,FALSE)</f>
        <v>A/P TAX SHARE-NWNEN</v>
      </c>
      <c r="C516" s="208"/>
      <c r="D516" s="13">
        <v>2</v>
      </c>
      <c r="E516" s="210"/>
      <c r="F516" s="354"/>
      <c r="G516" s="354"/>
      <c r="H516" s="373"/>
      <c r="I516" s="375"/>
      <c r="J516" s="345"/>
    </row>
    <row r="517" spans="1:10" x14ac:dyDescent="0.25">
      <c r="A517" s="168" t="s">
        <v>1157</v>
      </c>
      <c r="B517" s="212" t="str">
        <f>VLOOKUP(A517,'SAP Data'!$A$7:$B$2062,2,FALSE)</f>
        <v>CUSTOMER DEPOSITS</v>
      </c>
      <c r="C517" s="208"/>
      <c r="D517" s="13">
        <v>2</v>
      </c>
      <c r="E517" s="210"/>
      <c r="F517" s="354"/>
      <c r="G517" s="354"/>
      <c r="H517" s="373"/>
      <c r="I517" s="375"/>
      <c r="J517" s="345"/>
    </row>
    <row r="518" spans="1:10" x14ac:dyDescent="0.25">
      <c r="A518" s="168" t="s">
        <v>1160</v>
      </c>
      <c r="B518" s="212" t="str">
        <f>VLOOKUP(A518,'SAP Data'!$A$7:$B$2062,2,FALSE)</f>
        <v>UNPAID DEPOSIT INT</v>
      </c>
      <c r="C518" s="208"/>
      <c r="D518" s="13">
        <v>2</v>
      </c>
      <c r="E518" s="210"/>
      <c r="F518" s="354"/>
      <c r="G518" s="354"/>
      <c r="H518" s="373"/>
      <c r="I518" s="375"/>
      <c r="J518" s="345"/>
    </row>
    <row r="519" spans="1:10" x14ac:dyDescent="0.25">
      <c r="A519" s="168" t="s">
        <v>1163</v>
      </c>
      <c r="B519" s="212" t="str">
        <f>VLOOKUP(A519,'SAP Data'!$A$7:$B$2062,2,FALSE)</f>
        <v>APPLIED INITIAL DEPO</v>
      </c>
      <c r="C519" s="208"/>
      <c r="D519" s="13">
        <v>2</v>
      </c>
      <c r="E519" s="210"/>
      <c r="F519" s="354"/>
      <c r="G519" s="354"/>
      <c r="H519" s="373"/>
      <c r="I519" s="375"/>
      <c r="J519" s="345"/>
    </row>
    <row r="520" spans="1:10" x14ac:dyDescent="0.25">
      <c r="A520" s="168" t="s">
        <v>1155</v>
      </c>
      <c r="B520" s="212" t="str">
        <f>VLOOKUP(A520,'SAP Data'!$A$7:$B$2062,2,FALSE)</f>
        <v>DIVIDENDS DECLARED</v>
      </c>
      <c r="C520" s="208"/>
      <c r="D520" s="13">
        <v>1</v>
      </c>
      <c r="E520" s="210"/>
      <c r="F520" s="354"/>
      <c r="G520" s="354"/>
      <c r="H520" s="373"/>
      <c r="I520" s="375"/>
      <c r="J520" s="345"/>
    </row>
    <row r="521" spans="1:10" x14ac:dyDescent="0.25">
      <c r="A521" s="168" t="s">
        <v>1032</v>
      </c>
      <c r="B521" s="212" t="str">
        <f>VLOOKUP(A521,'SAP Data'!$A$7:$B$2062,2,FALSE)</f>
        <v>CURR PORTION LT DEBT</v>
      </c>
      <c r="C521" s="208"/>
      <c r="D521" s="13">
        <v>1</v>
      </c>
      <c r="E521" s="210"/>
      <c r="F521" s="354"/>
      <c r="G521" s="354"/>
      <c r="H521" s="373"/>
      <c r="I521" s="375"/>
      <c r="J521" s="345"/>
    </row>
    <row r="522" spans="1:10" x14ac:dyDescent="0.25">
      <c r="A522" s="168" t="s">
        <v>1074</v>
      </c>
      <c r="B522" s="212" t="str">
        <f>VLOOKUP(A522,'SAP Data'!$A$7:$B$2062,2,FALSE)</f>
        <v>TX COL PAY-FED W/H</v>
      </c>
      <c r="C522" s="208"/>
      <c r="D522" s="13">
        <v>5</v>
      </c>
      <c r="E522" s="210"/>
      <c r="F522" s="354"/>
      <c r="G522" s="354"/>
      <c r="H522" s="373"/>
      <c r="I522" s="375"/>
      <c r="J522" s="345"/>
    </row>
    <row r="523" spans="1:10" x14ac:dyDescent="0.25">
      <c r="A523" s="168" t="s">
        <v>1076</v>
      </c>
      <c r="B523" s="212" t="str">
        <f>VLOOKUP(A523,'SAP Data'!$A$7:$B$2062,2,FALSE)</f>
        <v>TX COL PAY-SOC SEC W</v>
      </c>
      <c r="C523" s="208"/>
      <c r="D523" s="13">
        <v>5</v>
      </c>
      <c r="E523" s="210"/>
      <c r="F523" s="354"/>
      <c r="G523" s="354"/>
      <c r="H523" s="373"/>
      <c r="I523" s="375"/>
      <c r="J523" s="345"/>
    </row>
    <row r="524" spans="1:10" x14ac:dyDescent="0.25">
      <c r="A524" s="168" t="s">
        <v>1078</v>
      </c>
      <c r="B524" s="212" t="str">
        <f>VLOOKUP(A524,'SAP Data'!$A$7:$B$2062,2,FALSE)</f>
        <v>TX COL PAY-ST W/H</v>
      </c>
      <c r="C524" s="208"/>
      <c r="D524" s="13">
        <v>5</v>
      </c>
      <c r="E524" s="210"/>
      <c r="F524" s="354"/>
      <c r="G524" s="354"/>
      <c r="H524" s="373"/>
      <c r="I524" s="375"/>
      <c r="J524" s="345"/>
    </row>
    <row r="525" spans="1:10" x14ac:dyDescent="0.25">
      <c r="A525" s="168" t="s">
        <v>1080</v>
      </c>
      <c r="B525" s="212" t="str">
        <f>VLOOKUP(A525,'SAP Data'!$A$7:$B$2062,2,FALSE)</f>
        <v>TX COL PAY-FED W/H P</v>
      </c>
      <c r="C525" s="208"/>
      <c r="D525" s="13">
        <v>5</v>
      </c>
      <c r="E525" s="210"/>
      <c r="F525" s="354"/>
      <c r="G525" s="354"/>
      <c r="H525" s="373"/>
      <c r="I525" s="375"/>
      <c r="J525" s="345"/>
    </row>
    <row r="526" spans="1:10" x14ac:dyDescent="0.25">
      <c r="A526" s="168" t="s">
        <v>1082</v>
      </c>
      <c r="B526" s="212" t="str">
        <f>VLOOKUP(A526,'SAP Data'!$A$7:$B$2062,2,FALSE)</f>
        <v>TX COL PAY-ST W/H PE</v>
      </c>
      <c r="C526" s="208"/>
      <c r="D526" s="13">
        <v>5</v>
      </c>
      <c r="E526" s="210"/>
      <c r="F526" s="354"/>
      <c r="G526" s="354"/>
      <c r="H526" s="373"/>
      <c r="I526" s="375"/>
      <c r="J526" s="345"/>
    </row>
    <row r="527" spans="1:10" x14ac:dyDescent="0.25">
      <c r="A527" s="168" t="s">
        <v>1084</v>
      </c>
      <c r="B527" s="212" t="str">
        <f>VLOOKUP(A527,'SAP Data'!$A$7:$B$2062,2,FALSE)</f>
        <v>TX COL PAY-FED W/H</v>
      </c>
      <c r="C527" s="208"/>
      <c r="D527" s="13">
        <v>5</v>
      </c>
      <c r="E527" s="210"/>
      <c r="F527" s="354"/>
      <c r="G527" s="354"/>
      <c r="H527" s="373"/>
      <c r="I527" s="375"/>
      <c r="J527" s="345"/>
    </row>
    <row r="528" spans="1:10" x14ac:dyDescent="0.25">
      <c r="A528" s="168" t="s">
        <v>1085</v>
      </c>
      <c r="B528" s="212" t="str">
        <f>VLOOKUP(A528,'SAP Data'!$A$7:$B$2062,2,FALSE)</f>
        <v>TX COL PAY-SOC SEC W</v>
      </c>
      <c r="C528" s="208"/>
      <c r="D528" s="13">
        <v>5</v>
      </c>
      <c r="E528" s="210"/>
      <c r="F528" s="354"/>
      <c r="G528" s="354"/>
      <c r="H528" s="373"/>
      <c r="I528" s="375"/>
      <c r="J528" s="345"/>
    </row>
    <row r="529" spans="1:10" x14ac:dyDescent="0.25">
      <c r="A529" s="168" t="s">
        <v>1086</v>
      </c>
      <c r="B529" s="212" t="str">
        <f>VLOOKUP(A529,'SAP Data'!$A$7:$B$2062,2,FALSE)</f>
        <v>TX COL PAY-ST W/H</v>
      </c>
      <c r="C529" s="208"/>
      <c r="D529" s="13">
        <v>5</v>
      </c>
      <c r="E529" s="210"/>
      <c r="F529" s="354"/>
      <c r="G529" s="354"/>
      <c r="H529" s="373"/>
      <c r="I529" s="375"/>
      <c r="J529" s="345"/>
    </row>
    <row r="530" spans="1:10" x14ac:dyDescent="0.25">
      <c r="A530" s="168" t="s">
        <v>1087</v>
      </c>
      <c r="B530" s="212" t="str">
        <f>VLOOKUP(A530,'SAP Data'!$A$7:$B$2062,2,FALSE)</f>
        <v>TX COL PAY-CALIF W/H</v>
      </c>
      <c r="C530" s="208"/>
      <c r="D530" s="13">
        <v>5</v>
      </c>
      <c r="E530" s="210"/>
      <c r="F530" s="354"/>
      <c r="G530" s="354"/>
      <c r="H530" s="373"/>
      <c r="I530" s="375"/>
      <c r="J530" s="345"/>
    </row>
    <row r="531" spans="1:10" x14ac:dyDescent="0.25">
      <c r="A531" s="168" t="s">
        <v>1089</v>
      </c>
      <c r="B531" s="212" t="str">
        <f>VLOOKUP(A531,'SAP Data'!$A$7:$B$2062,2,FALSE)</f>
        <v>TX COL PAY-MEDICARE</v>
      </c>
      <c r="C531" s="208"/>
      <c r="D531" s="13">
        <v>5</v>
      </c>
      <c r="E531" s="211"/>
      <c r="F531" s="354"/>
      <c r="G531" s="354"/>
      <c r="H531" s="373"/>
      <c r="I531" s="375"/>
      <c r="J531" s="345"/>
    </row>
    <row r="532" spans="1:10" x14ac:dyDescent="0.25">
      <c r="A532" s="168" t="s">
        <v>1091</v>
      </c>
      <c r="B532" s="212" t="str">
        <f>VLOOKUP(A532,'SAP Data'!$A$7:$B$2062,2,FALSE)</f>
        <v>TX COL PAY-MEDICARE</v>
      </c>
      <c r="C532" s="208"/>
      <c r="D532" s="13">
        <v>5</v>
      </c>
      <c r="E532" s="211"/>
      <c r="F532" s="354"/>
      <c r="G532" s="354"/>
      <c r="H532" s="373"/>
      <c r="I532" s="375"/>
      <c r="J532" s="345"/>
    </row>
    <row r="533" spans="1:10" x14ac:dyDescent="0.25">
      <c r="A533" s="168" t="s">
        <v>2729</v>
      </c>
      <c r="B533" s="212" t="str">
        <f>VLOOKUP(A533,'SAP Data'!$A$7:$B$2062,2,FALSE)</f>
        <v>ENVIRON. LIAB. RECLA</v>
      </c>
      <c r="C533" s="208"/>
      <c r="D533" s="13">
        <v>5</v>
      </c>
      <c r="E533" s="211"/>
      <c r="F533" s="354"/>
      <c r="G533" s="354"/>
      <c r="H533" s="373"/>
      <c r="I533" s="375"/>
      <c r="J533" s="345"/>
    </row>
    <row r="534" spans="1:10" x14ac:dyDescent="0.25">
      <c r="A534" s="168" t="s">
        <v>2730</v>
      </c>
      <c r="B534" s="212" t="str">
        <f>VLOOKUP(A534,'SAP Data'!$A$7:$B$2062,2,FALSE)</f>
        <v>O/L - WC Reclass- ST</v>
      </c>
      <c r="C534" s="208"/>
      <c r="D534" s="13">
        <v>5</v>
      </c>
      <c r="E534" s="211"/>
      <c r="F534" s="354"/>
      <c r="G534" s="354"/>
      <c r="H534" s="373"/>
      <c r="I534" s="375"/>
      <c r="J534" s="345"/>
    </row>
    <row r="535" spans="1:10" x14ac:dyDescent="0.25">
      <c r="A535" s="168" t="s">
        <v>1168</v>
      </c>
      <c r="B535" s="212" t="str">
        <f>VLOOKUP(A535,'SAP Data'!$A$7:$B$2062,2,FALSE)</f>
        <v>CAP LEASE CUR DELL</v>
      </c>
      <c r="C535" s="208"/>
      <c r="D535" s="13">
        <v>1</v>
      </c>
      <c r="E535" s="211"/>
      <c r="F535" s="354"/>
      <c r="G535" s="354"/>
      <c r="H535" s="373"/>
      <c r="I535" s="375"/>
      <c r="J535" s="345"/>
    </row>
    <row r="536" spans="1:10" x14ac:dyDescent="0.25">
      <c r="A536" s="168" t="s">
        <v>2907</v>
      </c>
      <c r="B536" s="212" t="str">
        <f>VLOOKUP(A536,'SAP Data'!$A$7:$B$2062,2,FALSE)</f>
        <v>ROU UTIL LEAS ST LIA</v>
      </c>
      <c r="C536" s="208"/>
      <c r="D536" s="13">
        <v>1</v>
      </c>
      <c r="E536" s="211"/>
      <c r="F536" s="354"/>
      <c r="G536" s="354"/>
      <c r="H536" s="373"/>
      <c r="I536" s="375"/>
      <c r="J536" s="345"/>
    </row>
    <row r="537" spans="1:10" x14ac:dyDescent="0.25">
      <c r="A537" s="170" t="s">
        <v>3005</v>
      </c>
      <c r="B537" s="212" t="str">
        <f>VLOOKUP(A537,'SAP Data'!$A$7:$B$2062,2,FALSE)</f>
        <v>FIN UTIL LEAS ST LIA</v>
      </c>
      <c r="C537" s="208"/>
      <c r="D537" s="13">
        <v>1</v>
      </c>
      <c r="E537" s="211"/>
      <c r="F537" s="354"/>
      <c r="G537" s="354"/>
      <c r="H537" s="373"/>
      <c r="I537" s="375"/>
      <c r="J537" s="345"/>
    </row>
    <row r="538" spans="1:10" x14ac:dyDescent="0.25">
      <c r="A538" s="168" t="s">
        <v>1289</v>
      </c>
      <c r="B538" s="212" t="str">
        <f>VLOOKUP(A538,'SAP Data'!$A$7:$B$2062,2,FALSE)</f>
        <v>CUST CONTR - RES NEW</v>
      </c>
      <c r="C538" s="208"/>
      <c r="D538" s="13">
        <v>3</v>
      </c>
      <c r="E538" s="211"/>
      <c r="F538" s="354"/>
      <c r="G538" s="354"/>
      <c r="H538" s="373"/>
      <c r="I538" s="375"/>
      <c r="J538" s="345"/>
    </row>
    <row r="539" spans="1:10" x14ac:dyDescent="0.25">
      <c r="A539" s="168" t="s">
        <v>1292</v>
      </c>
      <c r="B539" s="212" t="str">
        <f>VLOOKUP(A539,'SAP Data'!$A$7:$B$2062,2,FALSE)</f>
        <v>CUST CONTR - RES NEW</v>
      </c>
      <c r="C539" s="208"/>
      <c r="D539" s="13">
        <v>3</v>
      </c>
      <c r="E539" s="210"/>
      <c r="F539" s="354"/>
      <c r="G539" s="354"/>
      <c r="H539" s="373"/>
      <c r="I539" s="375"/>
      <c r="J539" s="345"/>
    </row>
    <row r="540" spans="1:10" x14ac:dyDescent="0.25">
      <c r="A540" s="168" t="s">
        <v>1294</v>
      </c>
      <c r="B540" s="212" t="str">
        <f>VLOOKUP(A540,'SAP Data'!$A$7:$B$2062,2,FALSE)</f>
        <v>CUST CONTR - RES CON</v>
      </c>
      <c r="C540" s="208"/>
      <c r="D540" s="13">
        <v>3</v>
      </c>
      <c r="E540" s="210"/>
      <c r="F540" s="354"/>
      <c r="G540" s="354"/>
      <c r="H540" s="373"/>
      <c r="I540" s="375"/>
      <c r="J540" s="345"/>
    </row>
    <row r="541" spans="1:10" x14ac:dyDescent="0.25">
      <c r="A541" s="168" t="s">
        <v>1297</v>
      </c>
      <c r="B541" s="212" t="str">
        <f>VLOOKUP(A541,'SAP Data'!$A$7:$B$2062,2,FALSE)</f>
        <v>CUST CONTR - RES CON</v>
      </c>
      <c r="C541" s="208"/>
      <c r="D541" s="13">
        <v>3</v>
      </c>
      <c r="E541" s="210"/>
      <c r="F541" s="354"/>
      <c r="G541" s="354"/>
      <c r="H541" s="373"/>
      <c r="I541" s="375"/>
      <c r="J541" s="345"/>
    </row>
    <row r="542" spans="1:10" x14ac:dyDescent="0.25">
      <c r="A542" s="168" t="s">
        <v>1299</v>
      </c>
      <c r="B542" s="212" t="str">
        <f>VLOOKUP(A542,'SAP Data'!$A$7:$B$2062,2,FALSE)</f>
        <v>CUST CONTR - M/F NEW</v>
      </c>
      <c r="C542" s="208"/>
      <c r="D542" s="13">
        <v>3</v>
      </c>
      <c r="E542" s="210"/>
      <c r="F542" s="354"/>
      <c r="G542" s="354"/>
      <c r="H542" s="373"/>
      <c r="I542" s="375"/>
      <c r="J542" s="345"/>
    </row>
    <row r="543" spans="1:10" x14ac:dyDescent="0.25">
      <c r="A543" s="168" t="s">
        <v>1302</v>
      </c>
      <c r="B543" s="212" t="str">
        <f>VLOOKUP(A543,'SAP Data'!$A$7:$B$2062,2,FALSE)</f>
        <v>CUST CONTR - M/F NEW</v>
      </c>
      <c r="C543" s="208"/>
      <c r="D543" s="13">
        <v>3</v>
      </c>
      <c r="E543" s="210"/>
      <c r="F543" s="354"/>
      <c r="G543" s="354"/>
      <c r="H543" s="373"/>
      <c r="I543" s="375"/>
      <c r="J543" s="345"/>
    </row>
    <row r="544" spans="1:10" x14ac:dyDescent="0.25">
      <c r="A544" s="168" t="s">
        <v>1304</v>
      </c>
      <c r="B544" s="212" t="str">
        <f>VLOOKUP(A544,'SAP Data'!$A$7:$B$2062,2,FALSE)</f>
        <v>CUST CONTR - M/F CO</v>
      </c>
      <c r="C544" s="208"/>
      <c r="D544" s="13">
        <v>3</v>
      </c>
      <c r="E544" s="210"/>
      <c r="F544" s="354"/>
      <c r="G544" s="354"/>
      <c r="H544" s="373"/>
      <c r="I544" s="375"/>
      <c r="J544" s="345"/>
    </row>
    <row r="545" spans="1:10" x14ac:dyDescent="0.25">
      <c r="A545" s="168" t="s">
        <v>1307</v>
      </c>
      <c r="B545" s="212" t="str">
        <f>VLOOKUP(A545,'SAP Data'!$A$7:$B$2062,2,FALSE)</f>
        <v>CUST CONTR - M/F CON</v>
      </c>
      <c r="C545" s="208"/>
      <c r="D545" s="13">
        <v>3</v>
      </c>
      <c r="E545" s="210"/>
      <c r="F545" s="354"/>
      <c r="G545" s="354"/>
      <c r="H545" s="373"/>
      <c r="I545" s="375"/>
      <c r="J545" s="345"/>
    </row>
    <row r="546" spans="1:10" x14ac:dyDescent="0.25">
      <c r="A546" s="168" t="s">
        <v>1310</v>
      </c>
      <c r="B546" s="212" t="str">
        <f>VLOOKUP(A546,'SAP Data'!$A$7:$B$2062,2,FALSE)</f>
        <v>CUST CONTR - COMM NE</v>
      </c>
      <c r="C546" s="208"/>
      <c r="D546" s="13">
        <v>3</v>
      </c>
      <c r="E546" s="210"/>
      <c r="F546" s="354"/>
      <c r="G546" s="354"/>
      <c r="H546" s="373"/>
      <c r="I546" s="375"/>
      <c r="J546" s="345"/>
    </row>
    <row r="547" spans="1:10" x14ac:dyDescent="0.25">
      <c r="A547" s="168" t="s">
        <v>1313</v>
      </c>
      <c r="B547" s="212" t="str">
        <f>VLOOKUP(A547,'SAP Data'!$A$7:$B$2062,2,FALSE)</f>
        <v>CUST CONTR - COMM NE</v>
      </c>
      <c r="C547" s="208"/>
      <c r="D547" s="13">
        <v>3</v>
      </c>
      <c r="E547" s="210"/>
      <c r="F547" s="354"/>
      <c r="G547" s="354"/>
      <c r="H547" s="373"/>
      <c r="I547" s="375"/>
      <c r="J547" s="345"/>
    </row>
    <row r="548" spans="1:10" x14ac:dyDescent="0.25">
      <c r="A548" s="168" t="s">
        <v>1315</v>
      </c>
      <c r="B548" s="212" t="str">
        <f>VLOOKUP(A548,'SAP Data'!$A$7:$B$2062,2,FALSE)</f>
        <v>CUST CONTR - COMM CO</v>
      </c>
      <c r="C548" s="208"/>
      <c r="D548" s="13">
        <v>3</v>
      </c>
      <c r="E548" s="210"/>
      <c r="F548" s="354"/>
      <c r="G548" s="354"/>
      <c r="H548" s="373"/>
      <c r="I548" s="375"/>
      <c r="J548" s="345"/>
    </row>
    <row r="549" spans="1:10" x14ac:dyDescent="0.25">
      <c r="A549" s="168" t="s">
        <v>1318</v>
      </c>
      <c r="B549" s="212" t="str">
        <f>VLOOKUP(A549,'SAP Data'!$A$7:$B$2062,2,FALSE)</f>
        <v>CUST CONTR - COMM CO</v>
      </c>
      <c r="C549" s="208"/>
      <c r="D549" s="13">
        <v>3</v>
      </c>
      <c r="E549" s="210"/>
      <c r="F549" s="354"/>
      <c r="G549" s="354"/>
      <c r="H549" s="373"/>
      <c r="I549" s="375"/>
      <c r="J549" s="345"/>
    </row>
    <row r="550" spans="1:10" x14ac:dyDescent="0.25">
      <c r="A550" s="168" t="s">
        <v>1320</v>
      </c>
      <c r="B550" s="212" t="str">
        <f>VLOOKUP(A550,'SAP Data'!$A$7:$B$2062,2,FALSE)</f>
        <v>CUST CONTR - OR IND</v>
      </c>
      <c r="C550" s="208"/>
      <c r="D550" s="13">
        <v>3</v>
      </c>
      <c r="E550" s="210"/>
      <c r="F550" s="354"/>
      <c r="G550" s="354"/>
      <c r="H550" s="373"/>
      <c r="I550" s="375"/>
      <c r="J550" s="345"/>
    </row>
    <row r="551" spans="1:10" x14ac:dyDescent="0.25">
      <c r="A551" s="168" t="s">
        <v>1323</v>
      </c>
      <c r="B551" s="212" t="str">
        <f>VLOOKUP(A551,'SAP Data'!$A$7:$B$2062,2,FALSE)</f>
        <v>CUST CONTR - OR IND</v>
      </c>
      <c r="C551" s="208"/>
      <c r="D551" s="13">
        <v>3</v>
      </c>
      <c r="E551" s="210"/>
      <c r="F551" s="354"/>
      <c r="G551" s="354"/>
      <c r="H551" s="373"/>
      <c r="I551" s="375"/>
      <c r="J551" s="345"/>
    </row>
    <row r="552" spans="1:10" x14ac:dyDescent="0.25">
      <c r="A552" s="168" t="s">
        <v>1376</v>
      </c>
      <c r="B552" s="212" t="str">
        <f>VLOOKUP(A552,'SAP Data'!$A$7:$B$2062,2,FALSE)</f>
        <v>ENVIRON. LIABILITIES</v>
      </c>
      <c r="C552" s="208"/>
      <c r="D552" s="13">
        <v>5</v>
      </c>
      <c r="E552" s="210"/>
      <c r="F552" s="354"/>
      <c r="G552" s="354"/>
      <c r="H552" s="373"/>
      <c r="I552" s="375"/>
      <c r="J552" s="345"/>
    </row>
    <row r="553" spans="1:10" x14ac:dyDescent="0.25">
      <c r="A553" s="170" t="s">
        <v>3958</v>
      </c>
      <c r="B553" s="212" t="str">
        <f>VLOOKUP(A553,'SAP Data'!$A$7:$B$2062,2,FALSE)</f>
        <v>DFED INC - POSTRTMNT</v>
      </c>
      <c r="C553" s="208"/>
      <c r="D553" s="13">
        <v>2</v>
      </c>
      <c r="E553" s="210"/>
      <c r="F553" s="354"/>
      <c r="G553" s="354"/>
      <c r="H553" s="373"/>
      <c r="I553" s="375"/>
      <c r="J553" s="345"/>
    </row>
    <row r="554" spans="1:10" x14ac:dyDescent="0.25">
      <c r="A554" s="168" t="s">
        <v>1379</v>
      </c>
      <c r="B554" s="212" t="str">
        <f>VLOOKUP(A554,'SAP Data'!$A$7:$B$2062,2,FALSE)</f>
        <v>Western States Liab</v>
      </c>
      <c r="C554" s="208"/>
      <c r="D554" s="13">
        <v>2</v>
      </c>
      <c r="E554" s="210"/>
      <c r="F554" s="354"/>
      <c r="G554" s="354"/>
      <c r="H554" s="373"/>
      <c r="I554" s="375"/>
      <c r="J554" s="345"/>
    </row>
    <row r="555" spans="1:10" x14ac:dyDescent="0.25">
      <c r="A555" s="168" t="s">
        <v>1382</v>
      </c>
      <c r="B555" s="212" t="str">
        <f>VLOOKUP(A555,'SAP Data'!$A$7:$B$2062,2,FALSE)</f>
        <v>West States LT-contr</v>
      </c>
      <c r="C555" s="208"/>
      <c r="D555" s="13">
        <v>2</v>
      </c>
      <c r="E555" s="210"/>
      <c r="F555" s="354"/>
      <c r="G555" s="354"/>
      <c r="H555" s="373"/>
      <c r="I555" s="375"/>
      <c r="J555" s="345"/>
    </row>
    <row r="556" spans="1:10" x14ac:dyDescent="0.25">
      <c r="A556" s="168" t="s">
        <v>1385</v>
      </c>
      <c r="B556" s="212" t="str">
        <f>VLOOKUP(A556,'SAP Data'!$A$7:$B$2062,2,FALSE)</f>
        <v>CWIPLiab-250TaylorHQ</v>
      </c>
      <c r="C556" s="208"/>
      <c r="D556" s="13">
        <v>2</v>
      </c>
      <c r="E556" s="210"/>
      <c r="F556" s="354"/>
      <c r="G556" s="354"/>
      <c r="H556" s="373"/>
      <c r="I556" s="375"/>
      <c r="J556" s="345"/>
    </row>
    <row r="557" spans="1:10" x14ac:dyDescent="0.25">
      <c r="A557" s="168" t="s">
        <v>1125</v>
      </c>
      <c r="B557" s="212" t="str">
        <f>VLOOKUP(A557,'SAP Data'!$A$7:$B$2062,2,FALSE)</f>
        <v>LIABILITY CONS RECL</v>
      </c>
      <c r="C557" s="208"/>
      <c r="D557" s="13">
        <v>5</v>
      </c>
      <c r="E557" s="210"/>
      <c r="F557" s="354"/>
      <c r="G557" s="354"/>
      <c r="H557" s="373"/>
      <c r="I557" s="375"/>
      <c r="J557" s="345"/>
    </row>
    <row r="558" spans="1:10" x14ac:dyDescent="0.25">
      <c r="A558" s="168" t="s">
        <v>1241</v>
      </c>
      <c r="B558" s="212" t="str">
        <f>VLOOKUP(A558,'SAP Data'!$A$7:$B$2062,2,FALSE)</f>
        <v>LIABILITY CONS RECL</v>
      </c>
      <c r="C558" s="208"/>
      <c r="D558" s="13">
        <v>5</v>
      </c>
      <c r="E558" s="210"/>
      <c r="F558" s="354"/>
      <c r="G558" s="354"/>
      <c r="H558" s="373"/>
      <c r="I558" s="375"/>
      <c r="J558" s="345"/>
    </row>
    <row r="559" spans="1:10" x14ac:dyDescent="0.25">
      <c r="A559" s="168" t="s">
        <v>1243</v>
      </c>
      <c r="B559" s="212" t="str">
        <f>VLOOKUP(A559,'SAP Data'!$A$7:$B$2062,2,FALSE)</f>
        <v>N.Mist COH Reg. Liab</v>
      </c>
      <c r="C559" s="208" t="s">
        <v>3037</v>
      </c>
      <c r="D559" s="13">
        <v>3</v>
      </c>
      <c r="E559" s="210"/>
      <c r="F559" s="354"/>
      <c r="G559" s="354"/>
      <c r="H559" s="373"/>
      <c r="I559" s="375"/>
      <c r="J559" s="345"/>
    </row>
    <row r="560" spans="1:10" x14ac:dyDescent="0.25">
      <c r="A560" s="170" t="s">
        <v>3009</v>
      </c>
      <c r="B560" s="212" t="str">
        <f>VLOOKUP(A560,'SAP Data'!$A$7:$B$2062,2,FALSE)</f>
        <v>DEFER NMIST EXPA CR</v>
      </c>
      <c r="C560" s="208" t="s">
        <v>3037</v>
      </c>
      <c r="D560" s="13">
        <v>3</v>
      </c>
      <c r="E560" s="210"/>
      <c r="F560" s="354"/>
      <c r="G560" s="354"/>
      <c r="H560" s="373"/>
      <c r="I560" s="375"/>
      <c r="J560" s="345"/>
    </row>
    <row r="561" spans="1:10" x14ac:dyDescent="0.25">
      <c r="A561" s="168" t="s">
        <v>1246</v>
      </c>
      <c r="B561" s="212" t="str">
        <f>VLOOKUP(A561,'SAP Data'!$A$7:$B$2062,2,FALSE)</f>
        <v>Tax - EDIT -Plant LT</v>
      </c>
      <c r="C561" s="208"/>
      <c r="D561" s="13">
        <v>3</v>
      </c>
      <c r="E561" s="210"/>
      <c r="F561" s="354"/>
      <c r="G561" s="354"/>
      <c r="H561" s="373"/>
      <c r="I561" s="375"/>
      <c r="J561" s="345"/>
    </row>
    <row r="562" spans="1:10" x14ac:dyDescent="0.25">
      <c r="A562" s="170" t="s">
        <v>3010</v>
      </c>
      <c r="B562" s="212" t="str">
        <f>VLOOKUP(A562,'SAP Data'!$A$7:$B$2062,2,FALSE)</f>
        <v>REG LIAB-TAX-EDIT-PL</v>
      </c>
      <c r="C562" s="208"/>
      <c r="D562" s="13">
        <v>3</v>
      </c>
      <c r="E562" s="210"/>
      <c r="F562" s="354"/>
      <c r="G562" s="354"/>
      <c r="H562" s="373"/>
      <c r="I562" s="375"/>
      <c r="J562" s="345"/>
    </row>
    <row r="563" spans="1:10" x14ac:dyDescent="0.25">
      <c r="A563" s="170" t="s">
        <v>3011</v>
      </c>
      <c r="B563" s="212" t="str">
        <f>VLOOKUP(A563,'SAP Data'!$A$7:$B$2062,2,FALSE)</f>
        <v>REG LIAB-TAX-EDIT-GR</v>
      </c>
      <c r="C563" s="208"/>
      <c r="D563" s="13">
        <v>3</v>
      </c>
      <c r="E563" s="210"/>
      <c r="F563" s="354"/>
      <c r="G563" s="354"/>
      <c r="H563" s="373"/>
      <c r="I563" s="375"/>
      <c r="J563" s="345"/>
    </row>
    <row r="564" spans="1:10" x14ac:dyDescent="0.25">
      <c r="A564" s="168" t="s">
        <v>1249</v>
      </c>
      <c r="B564" s="212" t="str">
        <f>VLOOKUP(A564,'SAP Data'!$A$7:$B$2062,2,FALSE)</f>
        <v>Tax - EDIT -Other LT</v>
      </c>
      <c r="C564" s="208"/>
      <c r="D564" s="13">
        <v>2</v>
      </c>
      <c r="E564" s="210"/>
      <c r="F564" s="354"/>
      <c r="G564" s="354"/>
      <c r="H564" s="373"/>
      <c r="I564" s="375"/>
      <c r="J564" s="345"/>
    </row>
    <row r="565" spans="1:10" x14ac:dyDescent="0.25">
      <c r="A565" s="168" t="s">
        <v>1252</v>
      </c>
      <c r="B565" s="212" t="str">
        <f>VLOOKUP(A565,'SAP Data'!$A$7:$B$2062,2,FALSE)</f>
        <v>Tax -EDIT-Gas Res LT</v>
      </c>
      <c r="C565" s="208"/>
      <c r="D565" s="13">
        <v>3</v>
      </c>
      <c r="E565" s="210"/>
      <c r="F565" s="354"/>
      <c r="G565" s="354"/>
      <c r="H565" s="373"/>
      <c r="I565" s="375"/>
      <c r="J565" s="345"/>
    </row>
    <row r="566" spans="1:10" x14ac:dyDescent="0.25">
      <c r="A566" s="168" t="s">
        <v>1255</v>
      </c>
      <c r="B566" s="212" t="str">
        <f>VLOOKUP(A566,'SAP Data'!$A$7:$B$2062,2,FALSE)</f>
        <v>Tx Rfrm Df-OR ROO-LT</v>
      </c>
      <c r="C566" s="208"/>
      <c r="D566" s="13">
        <v>2</v>
      </c>
      <c r="E566" s="210"/>
      <c r="F566" s="354"/>
      <c r="G566" s="354"/>
      <c r="H566" s="373"/>
      <c r="I566" s="375"/>
      <c r="J566" s="345"/>
    </row>
    <row r="567" spans="1:10" x14ac:dyDescent="0.25">
      <c r="A567" s="168" t="s">
        <v>1258</v>
      </c>
      <c r="B567" s="212" t="str">
        <f>VLOOKUP(A567,'SAP Data'!$A$7:$B$2062,2,FALSE)</f>
        <v>Tx Rfrm Df-WA ROO-LT</v>
      </c>
      <c r="C567" s="208"/>
      <c r="D567" s="13">
        <v>2</v>
      </c>
      <c r="E567" s="210"/>
      <c r="F567" s="354"/>
      <c r="G567" s="354"/>
      <c r="H567" s="373"/>
      <c r="I567" s="375"/>
      <c r="J567" s="345"/>
    </row>
    <row r="568" spans="1:10" x14ac:dyDescent="0.25">
      <c r="A568" s="170" t="s">
        <v>3012</v>
      </c>
      <c r="B568" s="212" t="str">
        <f>VLOOKUP(A568,'SAP Data'!$A$7:$B$2062,2,FALSE)</f>
        <v>WA INTERIM PER TAX A</v>
      </c>
      <c r="C568" s="208"/>
      <c r="D568" s="13">
        <v>2</v>
      </c>
      <c r="E568" s="210"/>
      <c r="F568" s="354"/>
      <c r="G568" s="354"/>
      <c r="H568" s="373"/>
      <c r="I568" s="375"/>
      <c r="J568" s="345"/>
    </row>
    <row r="569" spans="1:10" x14ac:dyDescent="0.25">
      <c r="A569" s="168" t="s">
        <v>1261</v>
      </c>
      <c r="B569" s="212" t="str">
        <f>VLOOKUP(A569,'SAP Data'!$A$7:$B$2062,2,FALSE)</f>
        <v>Tx Rfrm Df-OR Rsv-LT</v>
      </c>
      <c r="C569" s="208"/>
      <c r="D569" s="13">
        <v>2</v>
      </c>
      <c r="E569" s="210"/>
      <c r="F569" s="354"/>
      <c r="G569" s="354"/>
      <c r="H569" s="373"/>
      <c r="I569" s="375"/>
      <c r="J569" s="345"/>
    </row>
    <row r="570" spans="1:10" x14ac:dyDescent="0.25">
      <c r="A570" s="168" t="s">
        <v>1264</v>
      </c>
      <c r="B570" s="212" t="str">
        <f>VLOOKUP(A570,'SAP Data'!$A$7:$B$2062,2,FALSE)</f>
        <v>Tx Rfrm Df-WA Rsv-LT</v>
      </c>
      <c r="C570" s="208"/>
      <c r="D570" s="13">
        <v>2</v>
      </c>
      <c r="E570" s="210"/>
      <c r="F570" s="354"/>
      <c r="G570" s="354"/>
      <c r="H570" s="373"/>
      <c r="I570" s="375"/>
      <c r="J570" s="345"/>
    </row>
    <row r="571" spans="1:10" x14ac:dyDescent="0.25">
      <c r="A571" s="168" t="s">
        <v>2820</v>
      </c>
      <c r="B571" s="212" t="str">
        <f>VLOOKUP(A571,'SAP Data'!$A$7:$B$2062,2,FALSE)</f>
        <v>Tax - EDIT -Plant ST</v>
      </c>
      <c r="C571" s="208"/>
      <c r="D571" s="13">
        <v>3</v>
      </c>
      <c r="E571" s="210"/>
      <c r="F571" s="354"/>
      <c r="G571" s="354"/>
      <c r="H571" s="373"/>
      <c r="I571" s="375"/>
      <c r="J571" s="345"/>
    </row>
    <row r="572" spans="1:10" x14ac:dyDescent="0.25">
      <c r="A572" s="168" t="s">
        <v>3006</v>
      </c>
      <c r="B572" s="212" t="str">
        <f>VLOOKUP(A572,'SAP Data'!$A$7:$B$2062,2,FALSE)</f>
        <v>REG LIAB-TAX-EDIT-PL</v>
      </c>
      <c r="C572" s="208"/>
      <c r="D572" s="13">
        <v>3</v>
      </c>
      <c r="E572" s="210"/>
      <c r="F572" s="354"/>
      <c r="G572" s="354"/>
      <c r="H572" s="373"/>
      <c r="I572" s="375"/>
      <c r="J572" s="345"/>
    </row>
    <row r="573" spans="1:10" x14ac:dyDescent="0.25">
      <c r="A573" s="168" t="s">
        <v>3007</v>
      </c>
      <c r="B573" s="212" t="str">
        <f>VLOOKUP(A573,'SAP Data'!$A$7:$B$2062,2,FALSE)</f>
        <v>REG LIAB-TAX-EDIT-GR</v>
      </c>
      <c r="C573" s="208"/>
      <c r="D573" s="13">
        <v>3</v>
      </c>
      <c r="E573" s="210"/>
      <c r="F573" s="354"/>
      <c r="G573" s="354"/>
      <c r="H573" s="373"/>
      <c r="I573" s="375"/>
      <c r="J573" s="345"/>
    </row>
    <row r="574" spans="1:10" x14ac:dyDescent="0.25">
      <c r="A574" s="168" t="s">
        <v>2821</v>
      </c>
      <c r="B574" s="212" t="str">
        <f>VLOOKUP(A574,'SAP Data'!$A$7:$B$2062,2,FALSE)</f>
        <v>Tax - EDIT -Other ST</v>
      </c>
      <c r="C574" s="208"/>
      <c r="D574" s="13">
        <v>2</v>
      </c>
      <c r="E574" s="210"/>
      <c r="F574" s="354"/>
      <c r="G574" s="354"/>
      <c r="H574" s="373"/>
      <c r="I574" s="375"/>
      <c r="J574" s="345"/>
    </row>
    <row r="575" spans="1:10" x14ac:dyDescent="0.25">
      <c r="A575" s="168" t="s">
        <v>2822</v>
      </c>
      <c r="B575" s="212" t="str">
        <f>VLOOKUP(A575,'SAP Data'!$A$7:$B$2062,2,FALSE)</f>
        <v>Tax -EDIT-Gas Res ST</v>
      </c>
      <c r="C575" s="208"/>
      <c r="D575" s="13">
        <v>3</v>
      </c>
      <c r="E575" s="210"/>
      <c r="F575" s="354"/>
      <c r="G575" s="354"/>
      <c r="H575" s="373"/>
      <c r="I575" s="375"/>
      <c r="J575" s="345"/>
    </row>
    <row r="576" spans="1:10" x14ac:dyDescent="0.25">
      <c r="A576" s="168" t="s">
        <v>1128</v>
      </c>
      <c r="B576" s="212" t="str">
        <f>VLOOKUP(A576,'SAP Data'!$A$7:$B$2062,2,FALSE)</f>
        <v>STOR MARGIN SHARE-OR</v>
      </c>
      <c r="C576" s="208"/>
      <c r="D576" s="13">
        <v>2</v>
      </c>
      <c r="E576" s="210"/>
      <c r="F576" s="354"/>
      <c r="G576" s="354"/>
      <c r="H576" s="373"/>
      <c r="I576" s="375"/>
      <c r="J576" s="345"/>
    </row>
    <row r="577" spans="1:10" x14ac:dyDescent="0.25">
      <c r="A577" s="168" t="s">
        <v>1131</v>
      </c>
      <c r="B577" s="212" t="str">
        <f>VLOOKUP(A577,'SAP Data'!$A$7:$B$2062,2,FALSE)</f>
        <v>STOR MARGIN SHARE-WA</v>
      </c>
      <c r="C577" s="208"/>
      <c r="D577" s="13">
        <v>2</v>
      </c>
      <c r="E577" s="210"/>
      <c r="F577" s="354"/>
      <c r="G577" s="354"/>
      <c r="H577" s="373"/>
      <c r="I577" s="375"/>
      <c r="J577" s="345"/>
    </row>
    <row r="578" spans="1:10" x14ac:dyDescent="0.25">
      <c r="A578" s="168" t="s">
        <v>1134</v>
      </c>
      <c r="B578" s="212" t="str">
        <f>VLOOKUP(A578,'SAP Data'!$A$7:$B$2062,2,FALSE)</f>
        <v>UNREALIZED OPTIMIZAT</v>
      </c>
      <c r="C578" s="208"/>
      <c r="D578" s="13">
        <v>2</v>
      </c>
      <c r="E578" s="210"/>
      <c r="F578" s="354"/>
      <c r="G578" s="354"/>
      <c r="H578" s="373"/>
      <c r="I578" s="375"/>
      <c r="J578" s="345"/>
    </row>
    <row r="579" spans="1:10" x14ac:dyDescent="0.25">
      <c r="A579" s="168" t="s">
        <v>2826</v>
      </c>
      <c r="B579" s="212" t="str">
        <f>VLOOKUP(A579,'SAP Data'!$A$7:$B$2062,2,FALSE)</f>
        <v>PROP GAIN REFUND-OR</v>
      </c>
      <c r="C579" s="208"/>
      <c r="D579" s="13">
        <v>2</v>
      </c>
      <c r="E579" s="210"/>
      <c r="F579" s="354"/>
      <c r="G579" s="354"/>
      <c r="H579" s="373"/>
      <c r="I579" s="375"/>
      <c r="J579" s="345"/>
    </row>
    <row r="580" spans="1:10" x14ac:dyDescent="0.25">
      <c r="A580" s="442" t="s">
        <v>4273</v>
      </c>
      <c r="B580" s="212" t="str">
        <f>VLOOKUP(A580,'SAP Data'!$A$7:$B$2062,2,FALSE)</f>
        <v>PROP GAIN REFUND-WA</v>
      </c>
      <c r="C580" s="208"/>
      <c r="D580" s="13">
        <v>2</v>
      </c>
      <c r="E580" s="210"/>
      <c r="F580" s="354"/>
      <c r="G580" s="354"/>
      <c r="H580" s="373"/>
      <c r="I580" s="375"/>
      <c r="J580" s="345"/>
    </row>
    <row r="581" spans="1:10" x14ac:dyDescent="0.25">
      <c r="A581" s="170" t="s">
        <v>3008</v>
      </c>
      <c r="B581" s="212" t="str">
        <f>VLOOKUP(A581,'SAP Data'!$A$7:$B$2062,2,FALSE)</f>
        <v>OR REV REQ TRUE-UP</v>
      </c>
      <c r="C581" s="208"/>
      <c r="D581" s="13">
        <v>2</v>
      </c>
      <c r="E581" s="210"/>
      <c r="F581" s="354"/>
      <c r="G581" s="354"/>
      <c r="H581" s="373"/>
      <c r="I581" s="375"/>
      <c r="J581" s="345"/>
    </row>
    <row r="582" spans="1:10" x14ac:dyDescent="0.25">
      <c r="A582" s="168" t="s">
        <v>1267</v>
      </c>
      <c r="B582" s="212" t="str">
        <f>VLOOKUP(A582,'SAP Data'!$A$7:$B$2062,2,FALSE)</f>
        <v>LT STOR MRGN SH - OR</v>
      </c>
      <c r="C582" s="208"/>
      <c r="D582" s="13">
        <v>2</v>
      </c>
      <c r="E582" s="210"/>
      <c r="F582" s="354"/>
      <c r="G582" s="354"/>
      <c r="H582" s="373"/>
      <c r="I582" s="375"/>
      <c r="J582" s="345"/>
    </row>
    <row r="583" spans="1:10" x14ac:dyDescent="0.25">
      <c r="A583" s="170" t="s">
        <v>4177</v>
      </c>
      <c r="B583" s="212" t="str">
        <f>VLOOKUP(A583,'SAP Data'!$A$7:$B$2062,2,FALSE)</f>
        <v>DEF-CURTAIL/ENTI REV</v>
      </c>
      <c r="C583" s="208"/>
      <c r="D583" s="13">
        <v>2</v>
      </c>
      <c r="E583" s="210"/>
      <c r="F583" s="354"/>
      <c r="G583" s="354"/>
      <c r="H583" s="373"/>
      <c r="I583" s="375"/>
      <c r="J583" s="345"/>
    </row>
    <row r="584" spans="1:10" x14ac:dyDescent="0.25">
      <c r="A584" s="26" t="s">
        <v>4272</v>
      </c>
      <c r="B584" s="212" t="s">
        <v>4265</v>
      </c>
      <c r="C584" s="208"/>
      <c r="D584" s="13">
        <v>2</v>
      </c>
      <c r="E584" s="210"/>
      <c r="F584" s="354"/>
      <c r="G584" s="354"/>
      <c r="H584" s="373"/>
      <c r="I584" s="375"/>
      <c r="J584" s="345"/>
    </row>
    <row r="585" spans="1:10" x14ac:dyDescent="0.25">
      <c r="A585" s="170" t="s">
        <v>3955</v>
      </c>
      <c r="B585" s="212" t="str">
        <f>VLOOKUP(A585,'SAP Data'!$A$7:$B$2062,2,FALSE)</f>
        <v>PROP SALE REFUNDS-OR</v>
      </c>
      <c r="C585" s="208"/>
      <c r="D585" s="13">
        <v>2</v>
      </c>
      <c r="E585" s="210"/>
      <c r="F585" s="354"/>
      <c r="G585" s="354"/>
      <c r="H585" s="373"/>
      <c r="I585" s="375"/>
      <c r="J585" s="345"/>
    </row>
    <row r="586" spans="1:10" x14ac:dyDescent="0.25">
      <c r="A586" s="170" t="s">
        <v>4017</v>
      </c>
      <c r="B586" s="212" t="s">
        <v>3592</v>
      </c>
      <c r="C586" s="208"/>
      <c r="D586" s="13">
        <v>2</v>
      </c>
      <c r="E586" s="210"/>
      <c r="F586" s="354"/>
      <c r="G586" s="354"/>
      <c r="H586" s="373"/>
      <c r="I586" s="375"/>
      <c r="J586" s="345"/>
    </row>
    <row r="587" spans="1:10" x14ac:dyDescent="0.25">
      <c r="A587" s="170" t="s">
        <v>3956</v>
      </c>
      <c r="B587" s="212" t="str">
        <f>VLOOKUP(A587,'SAP Data'!$A$7:$B$2062,2,FALSE)</f>
        <v>SALE OF OPS LHI-DEFE</v>
      </c>
      <c r="C587" s="208"/>
      <c r="D587" s="13">
        <v>2</v>
      </c>
      <c r="E587" s="210"/>
      <c r="F587" s="354"/>
      <c r="G587" s="354"/>
      <c r="H587" s="373"/>
      <c r="I587" s="375"/>
      <c r="J587" s="345"/>
    </row>
    <row r="588" spans="1:10" x14ac:dyDescent="0.25">
      <c r="A588" s="170" t="s">
        <v>4111</v>
      </c>
      <c r="B588" s="212" t="str">
        <f>VLOOKUP(A588,'SAP Data'!$A$7:$B$2062,2,FALSE)</f>
        <v>AMORT GAS RS EDIT RE</v>
      </c>
      <c r="C588" s="208"/>
      <c r="D588" s="13">
        <v>2</v>
      </c>
      <c r="E588" s="210"/>
      <c r="F588" s="354"/>
      <c r="G588" s="354"/>
      <c r="H588" s="373"/>
      <c r="I588" s="375"/>
      <c r="J588" s="345"/>
    </row>
    <row r="589" spans="1:10" x14ac:dyDescent="0.25">
      <c r="A589" s="170" t="s">
        <v>4112</v>
      </c>
      <c r="B589" s="212" t="str">
        <f>VLOOKUP(A589,'SAP Data'!$A$7:$B$2062,2,FALSE)</f>
        <v>AMORT PLANT EDIT TRU</v>
      </c>
      <c r="C589" s="208"/>
      <c r="D589" s="13">
        <v>2</v>
      </c>
      <c r="E589" s="210"/>
      <c r="F589" s="354"/>
      <c r="G589" s="354"/>
      <c r="H589" s="373"/>
      <c r="I589" s="375"/>
      <c r="J589" s="345"/>
    </row>
    <row r="590" spans="1:10" x14ac:dyDescent="0.25">
      <c r="A590" s="168" t="s">
        <v>2920</v>
      </c>
      <c r="B590" s="212" t="str">
        <f>VLOOKUP(A590,'SAP Data'!$A$7:$B$2062,2,FALSE)</f>
        <v>N. MIST ST DEF GAIN</v>
      </c>
      <c r="C590" s="208" t="s">
        <v>3037</v>
      </c>
      <c r="D590" s="13">
        <v>3</v>
      </c>
      <c r="E590" s="210"/>
      <c r="F590" s="354"/>
      <c r="G590" s="354"/>
      <c r="H590" s="373"/>
      <c r="I590" s="375"/>
      <c r="J590" s="345"/>
    </row>
    <row r="591" spans="1:10" x14ac:dyDescent="0.25">
      <c r="A591" s="168" t="s">
        <v>2921</v>
      </c>
      <c r="B591" s="212" t="str">
        <f>VLOOKUP(A591,'SAP Data'!$A$7:$B$2062,2,FALSE)</f>
        <v>N. MIST LT DEF GAIN</v>
      </c>
      <c r="C591" s="208" t="s">
        <v>3037</v>
      </c>
      <c r="D591" s="13">
        <v>3</v>
      </c>
      <c r="E591" s="210"/>
      <c r="F591" s="354"/>
      <c r="G591" s="354"/>
      <c r="H591" s="373"/>
      <c r="I591" s="375"/>
      <c r="J591" s="345"/>
    </row>
    <row r="592" spans="1:10" x14ac:dyDescent="0.25">
      <c r="A592" s="168" t="s">
        <v>1281</v>
      </c>
      <c r="B592" s="212" t="str">
        <f>VLOOKUP(A592,'SAP Data'!$A$7:$B$2062,2,FALSE)</f>
        <v>FAS 133 LT REG GNS</v>
      </c>
      <c r="C592" s="208"/>
      <c r="D592" s="13">
        <v>2</v>
      </c>
      <c r="E592" s="210"/>
      <c r="F592" s="354"/>
      <c r="G592" s="354"/>
      <c r="H592" s="373"/>
      <c r="I592" s="375"/>
      <c r="J592" s="345"/>
    </row>
    <row r="593" spans="1:10" x14ac:dyDescent="0.25">
      <c r="A593" s="168" t="s">
        <v>1284</v>
      </c>
      <c r="B593" s="212" t="str">
        <f>VLOOKUP(A593,'SAP Data'!$A$7:$B$2062,2,FALSE)</f>
        <v>FAS 133 LT REG GNS</v>
      </c>
      <c r="C593" s="208"/>
      <c r="D593" s="13">
        <v>2</v>
      </c>
      <c r="E593" s="210"/>
      <c r="F593" s="354"/>
      <c r="G593" s="354"/>
      <c r="H593" s="373"/>
      <c r="I593" s="375"/>
      <c r="J593" s="345"/>
    </row>
    <row r="594" spans="1:10" x14ac:dyDescent="0.25">
      <c r="A594" s="168" t="s">
        <v>1286</v>
      </c>
      <c r="B594" s="212" t="str">
        <f>VLOOKUP(A594,'SAP Data'!$A$7:$B$2062,2,FALSE)</f>
        <v>PHY OPT LT GAINS REG</v>
      </c>
      <c r="C594" s="208"/>
      <c r="D594" s="13">
        <v>2</v>
      </c>
      <c r="E594" s="210"/>
      <c r="F594" s="354"/>
      <c r="G594" s="354"/>
      <c r="H594" s="373"/>
      <c r="I594" s="375"/>
      <c r="J594" s="345"/>
    </row>
    <row r="595" spans="1:10" x14ac:dyDescent="0.25">
      <c r="A595" s="168" t="s">
        <v>1137</v>
      </c>
      <c r="B595" s="212" t="str">
        <f>VLOOKUP(A595,'SAP Data'!$A$7:$B$2062,2,FALSE)</f>
        <v>FAS 133 ST REG GNS</v>
      </c>
      <c r="C595" s="208"/>
      <c r="D595" s="13">
        <v>2</v>
      </c>
      <c r="E595" s="210"/>
      <c r="F595" s="354"/>
      <c r="G595" s="354"/>
      <c r="H595" s="373"/>
      <c r="I595" s="375"/>
      <c r="J595" s="345"/>
    </row>
    <row r="596" spans="1:10" x14ac:dyDescent="0.25">
      <c r="A596" s="168" t="s">
        <v>1140</v>
      </c>
      <c r="B596" s="212" t="str">
        <f>VLOOKUP(A596,'SAP Data'!$A$7:$B$2062,2,FALSE)</f>
        <v>FAS 133 ST REG GNS</v>
      </c>
      <c r="C596" s="208"/>
      <c r="D596" s="13">
        <v>2</v>
      </c>
      <c r="E596" s="210"/>
      <c r="F596" s="354"/>
      <c r="G596" s="354"/>
      <c r="H596" s="373"/>
      <c r="I596" s="375"/>
      <c r="J596" s="345"/>
    </row>
    <row r="597" spans="1:10" x14ac:dyDescent="0.25">
      <c r="A597" s="168" t="s">
        <v>1142</v>
      </c>
      <c r="B597" s="212" t="str">
        <f>VLOOKUP(A597,'SAP Data'!$A$7:$B$2062,2,FALSE)</f>
        <v>PHY OPT ST GAINS REG</v>
      </c>
      <c r="C597" s="208"/>
      <c r="D597" s="13">
        <v>2</v>
      </c>
      <c r="E597" s="210"/>
      <c r="F597" s="354"/>
      <c r="G597" s="354"/>
      <c r="H597" s="373"/>
      <c r="I597" s="375"/>
      <c r="J597" s="345"/>
    </row>
    <row r="598" spans="1:10" x14ac:dyDescent="0.25">
      <c r="A598" s="168" t="s">
        <v>1173</v>
      </c>
      <c r="B598" s="212" t="str">
        <f>VLOOKUP(A598,'SAP Data'!$A$7:$B$2062,2,FALSE)</f>
        <v>DEFD INV TAX CREDIT</v>
      </c>
      <c r="C598" s="208"/>
      <c r="D598" s="13">
        <v>1</v>
      </c>
      <c r="E598" s="210"/>
      <c r="F598" s="354"/>
      <c r="G598" s="354"/>
      <c r="H598" s="373"/>
      <c r="I598" s="375"/>
      <c r="J598" s="345"/>
    </row>
    <row r="599" spans="1:10" x14ac:dyDescent="0.25">
      <c r="A599" s="168" t="s">
        <v>1388</v>
      </c>
      <c r="B599" s="212" t="str">
        <f>VLOOKUP(A599,'SAP Data'!$A$7:$B$2062,2,FALSE)</f>
        <v>AUTO SELF-INSURANCE</v>
      </c>
      <c r="C599" s="208"/>
      <c r="D599" s="13">
        <v>5</v>
      </c>
      <c r="E599" s="210"/>
      <c r="F599" s="354"/>
      <c r="G599" s="354"/>
      <c r="H599" s="373"/>
      <c r="I599" s="375"/>
      <c r="J599" s="345"/>
    </row>
    <row r="600" spans="1:10" x14ac:dyDescent="0.25">
      <c r="A600" s="168" t="s">
        <v>1391</v>
      </c>
      <c r="B600" s="212" t="str">
        <f>VLOOKUP(A600,'SAP Data'!$A$7:$B$2062,2,FALSE)</f>
        <v>INJ &amp; DAMAGE RES-OPE</v>
      </c>
      <c r="C600" s="208"/>
      <c r="D600" s="13">
        <v>5</v>
      </c>
      <c r="E600" s="210"/>
      <c r="F600" s="354"/>
      <c r="G600" s="354"/>
      <c r="H600" s="373"/>
      <c r="I600" s="375"/>
      <c r="J600" s="345"/>
    </row>
    <row r="601" spans="1:10" x14ac:dyDescent="0.25">
      <c r="A601" s="168" t="s">
        <v>1394</v>
      </c>
      <c r="B601" s="212" t="str">
        <f>VLOOKUP(A601,'SAP Data'!$A$7:$B$2062,2,FALSE)</f>
        <v>INJ &amp; DAMAGE RES-CON</v>
      </c>
      <c r="C601" s="208"/>
      <c r="D601" s="13">
        <v>5</v>
      </c>
      <c r="E601" s="210"/>
      <c r="F601" s="354"/>
      <c r="G601" s="354"/>
      <c r="H601" s="373"/>
      <c r="I601" s="375"/>
      <c r="J601" s="345"/>
    </row>
    <row r="602" spans="1:10" x14ac:dyDescent="0.25">
      <c r="A602" s="168" t="s">
        <v>1397</v>
      </c>
      <c r="B602" s="212" t="str">
        <f>VLOOKUP(A602,'SAP Data'!$A$7:$B$2062,2,FALSE)</f>
        <v>INJ &amp; DAMAGE RES-HR</v>
      </c>
      <c r="C602" s="208"/>
      <c r="D602" s="13">
        <v>5</v>
      </c>
      <c r="E602" s="210"/>
      <c r="F602" s="354"/>
      <c r="G602" s="354"/>
      <c r="H602" s="373"/>
      <c r="I602" s="375"/>
      <c r="J602" s="345"/>
    </row>
    <row r="603" spans="1:10" x14ac:dyDescent="0.25">
      <c r="A603" s="168" t="s">
        <v>1400</v>
      </c>
      <c r="B603" s="212" t="str">
        <f>VLOOKUP(A603,'SAP Data'!$A$7:$B$2062,2,FALSE)</f>
        <v>INJ &amp; DAM RES-EXTRAO</v>
      </c>
      <c r="C603" s="208"/>
      <c r="D603" s="13">
        <v>5</v>
      </c>
      <c r="E603" s="210"/>
      <c r="F603" s="354"/>
      <c r="G603" s="354"/>
      <c r="H603" s="373"/>
      <c r="I603" s="375"/>
      <c r="J603" s="345"/>
    </row>
    <row r="604" spans="1:10" x14ac:dyDescent="0.25">
      <c r="A604" s="168" t="s">
        <v>1403</v>
      </c>
      <c r="B604" s="212" t="str">
        <f>VLOOKUP(A604,'SAP Data'!$A$7:$B$2062,2,FALSE)</f>
        <v>INJ &amp; DAM RES-EXT-GA</v>
      </c>
      <c r="C604" s="208"/>
      <c r="D604" s="13">
        <v>2</v>
      </c>
      <c r="E604" s="210"/>
      <c r="F604" s="354"/>
      <c r="G604" s="354"/>
      <c r="H604" s="373"/>
      <c r="I604" s="375"/>
      <c r="J604" s="345"/>
    </row>
    <row r="605" spans="1:10" x14ac:dyDescent="0.25">
      <c r="A605" s="168" t="s">
        <v>1406</v>
      </c>
      <c r="B605" s="212" t="str">
        <f>VLOOKUP(A605,'SAP Data'!$A$7:$B$2062,2,FALSE)</f>
        <v>INJ &amp; DAM RES-EUG</v>
      </c>
      <c r="C605" s="208"/>
      <c r="D605" s="13">
        <v>2</v>
      </c>
      <c r="E605" s="210"/>
      <c r="F605" s="354"/>
      <c r="G605" s="354"/>
      <c r="H605" s="373"/>
      <c r="I605" s="375"/>
      <c r="J605" s="345"/>
    </row>
    <row r="606" spans="1:10" x14ac:dyDescent="0.25">
      <c r="A606" s="168" t="s">
        <v>1409</v>
      </c>
      <c r="B606" s="212" t="str">
        <f>VLOOKUP(A606,'SAP Data'!$A$7:$B$2062,2,FALSE)</f>
        <v>INJ &amp; DAM RES-EXT-WA</v>
      </c>
      <c r="C606" s="208"/>
      <c r="D606" s="13">
        <v>2</v>
      </c>
      <c r="E606" s="210"/>
      <c r="F606" s="354"/>
      <c r="G606" s="354"/>
      <c r="H606" s="373"/>
      <c r="I606" s="375"/>
      <c r="J606" s="345"/>
    </row>
    <row r="607" spans="1:10" x14ac:dyDescent="0.25">
      <c r="A607" s="168" t="s">
        <v>1412</v>
      </c>
      <c r="B607" s="212" t="str">
        <f>VLOOKUP(A607,'SAP Data'!$A$7:$B$2062,2,FALSE)</f>
        <v>INJ &amp; DAM INS-EXT HA</v>
      </c>
      <c r="C607" s="208"/>
      <c r="D607" s="13">
        <v>2</v>
      </c>
      <c r="E607" s="210"/>
      <c r="F607" s="354"/>
      <c r="G607" s="354"/>
      <c r="H607" s="373"/>
      <c r="I607" s="375"/>
      <c r="J607" s="345"/>
    </row>
    <row r="608" spans="1:10" x14ac:dyDescent="0.25">
      <c r="A608" s="168" t="s">
        <v>1415</v>
      </c>
      <c r="B608" s="212" t="str">
        <f>VLOOKUP(A608,'SAP Data'!$A$7:$B$2062,2,FALSE)</f>
        <v>INJ &amp; DAM RES-EXT OR</v>
      </c>
      <c r="C608" s="208"/>
      <c r="D608" s="13">
        <v>2</v>
      </c>
      <c r="E608" s="210"/>
      <c r="F608" s="354"/>
      <c r="G608" s="354"/>
      <c r="H608" s="373"/>
      <c r="I608" s="375"/>
      <c r="J608" s="345"/>
    </row>
    <row r="609" spans="1:10" x14ac:dyDescent="0.25">
      <c r="A609" s="168" t="s">
        <v>1418</v>
      </c>
      <c r="B609" s="212" t="str">
        <f>VLOOKUP(A609,'SAP Data'!$A$7:$B$2062,2,FALSE)</f>
        <v>INJ &amp; DAM RES-EXT TA</v>
      </c>
      <c r="C609" s="208"/>
      <c r="D609" s="13">
        <v>2</v>
      </c>
      <c r="E609" s="210"/>
      <c r="F609" s="354"/>
      <c r="G609" s="354"/>
      <c r="H609" s="373"/>
      <c r="I609" s="375"/>
      <c r="J609" s="345"/>
    </row>
    <row r="610" spans="1:10" x14ac:dyDescent="0.25">
      <c r="A610" s="168" t="s">
        <v>1421</v>
      </c>
      <c r="B610" s="212" t="str">
        <f>VLOOKUP(A610,'SAP Data'!$A$7:$B$2062,2,FALSE)</f>
        <v>INJ &amp; DAM RES-ENV CE</v>
      </c>
      <c r="C610" s="208"/>
      <c r="D610" s="13">
        <v>2</v>
      </c>
      <c r="E610" s="210"/>
      <c r="F610" s="354"/>
      <c r="G610" s="354"/>
      <c r="H610" s="373"/>
      <c r="I610" s="375"/>
      <c r="J610" s="345"/>
    </row>
    <row r="611" spans="1:10" x14ac:dyDescent="0.25">
      <c r="A611" s="168" t="s">
        <v>1424</v>
      </c>
      <c r="B611" s="212" t="str">
        <f>VLOOKUP(A611,'SAP Data'!$A$7:$B$2062,2,FALSE)</f>
        <v>INJ &amp; DAM RES-FRONT</v>
      </c>
      <c r="C611" s="208"/>
      <c r="D611" s="13">
        <v>2</v>
      </c>
      <c r="E611" s="210"/>
      <c r="F611" s="354"/>
      <c r="G611" s="354"/>
      <c r="H611" s="373"/>
      <c r="I611" s="375"/>
      <c r="J611" s="345"/>
    </row>
    <row r="612" spans="1:10" x14ac:dyDescent="0.25">
      <c r="A612" s="168" t="s">
        <v>1427</v>
      </c>
      <c r="B612" s="212" t="str">
        <f>VLOOKUP(A612,'SAP Data'!$A$7:$B$2062,2,FALSE)</f>
        <v>INJ &amp; DAM RES-FR AM</v>
      </c>
      <c r="C612" s="208"/>
      <c r="D612" s="13">
        <v>2</v>
      </c>
      <c r="E612" s="210"/>
      <c r="F612" s="354"/>
      <c r="G612" s="354"/>
      <c r="H612" s="373"/>
      <c r="I612" s="375"/>
      <c r="J612" s="345"/>
    </row>
    <row r="613" spans="1:10" x14ac:dyDescent="0.25">
      <c r="A613" s="168" t="s">
        <v>1430</v>
      </c>
      <c r="B613" s="212" t="str">
        <f>VLOOKUP(A613,'SAP Data'!$A$7:$B$2062,2,FALSE)</f>
        <v>RES OFFSET - ENV GAS</v>
      </c>
      <c r="C613" s="208"/>
      <c r="D613" s="13">
        <v>2</v>
      </c>
      <c r="E613" s="210"/>
      <c r="F613" s="354"/>
      <c r="G613" s="354"/>
      <c r="H613" s="373"/>
      <c r="I613" s="375"/>
      <c r="J613" s="345"/>
    </row>
    <row r="614" spans="1:10" x14ac:dyDescent="0.25">
      <c r="A614" s="168" t="s">
        <v>1433</v>
      </c>
      <c r="B614" s="212" t="str">
        <f>VLOOKUP(A614,'SAP Data'!$A$7:$B$2062,2,FALSE)</f>
        <v>RES OFFSET - ENV SIL</v>
      </c>
      <c r="C614" s="208"/>
      <c r="D614" s="13">
        <v>2</v>
      </c>
      <c r="E614" s="210"/>
      <c r="F614" s="354"/>
      <c r="G614" s="354"/>
      <c r="H614" s="373"/>
      <c r="I614" s="375"/>
      <c r="J614" s="345"/>
    </row>
    <row r="615" spans="1:10" x14ac:dyDescent="0.25">
      <c r="A615" s="168" t="s">
        <v>1436</v>
      </c>
      <c r="B615" s="212" t="str">
        <f>VLOOKUP(A615,'SAP Data'!$A$7:$B$2062,2,FALSE)</f>
        <v>RES OFFSET - ENV HAR</v>
      </c>
      <c r="C615" s="208"/>
      <c r="D615" s="13">
        <v>2</v>
      </c>
      <c r="E615" s="210"/>
      <c r="F615" s="354"/>
      <c r="G615" s="354"/>
      <c r="H615" s="373"/>
      <c r="I615" s="375"/>
      <c r="J615" s="345"/>
    </row>
    <row r="616" spans="1:10" x14ac:dyDescent="0.25">
      <c r="A616" s="168" t="s">
        <v>1439</v>
      </c>
      <c r="B616" s="212" t="str">
        <f>VLOOKUP(A616,'SAP Data'!$A$7:$B$2062,2,FALSE)</f>
        <v>RES OFFSET - ENV TAR</v>
      </c>
      <c r="C616" s="208"/>
      <c r="D616" s="13">
        <v>2</v>
      </c>
      <c r="E616" s="210"/>
      <c r="F616" s="354"/>
      <c r="G616" s="354"/>
      <c r="H616" s="373"/>
      <c r="I616" s="375"/>
      <c r="J616" s="345"/>
    </row>
    <row r="617" spans="1:10" x14ac:dyDescent="0.25">
      <c r="A617" s="168" t="s">
        <v>1442</v>
      </c>
      <c r="B617" s="212" t="str">
        <f>VLOOKUP(A617,'SAP Data'!$A$7:$B$2062,2,FALSE)</f>
        <v>RES OFFSET - ENV EUG</v>
      </c>
      <c r="C617" s="208"/>
      <c r="D617" s="13">
        <v>2</v>
      </c>
      <c r="E617" s="210"/>
      <c r="F617" s="354"/>
      <c r="G617" s="354"/>
      <c r="H617" s="373"/>
      <c r="I617" s="375"/>
      <c r="J617" s="345"/>
    </row>
    <row r="618" spans="1:10" x14ac:dyDescent="0.25">
      <c r="A618" s="168" t="s">
        <v>1445</v>
      </c>
      <c r="B618" s="212" t="str">
        <f>VLOOKUP(A618,'SAP Data'!$A$7:$B$2062,2,FALSE)</f>
        <v>RES OFFSET - ENV FRO</v>
      </c>
      <c r="C618" s="208"/>
      <c r="D618" s="13">
        <v>2</v>
      </c>
      <c r="E618" s="210"/>
      <c r="F618" s="354"/>
      <c r="G618" s="354"/>
      <c r="H618" s="373"/>
      <c r="I618" s="375"/>
      <c r="J618" s="345"/>
    </row>
    <row r="619" spans="1:10" x14ac:dyDescent="0.25">
      <c r="A619" s="168" t="s">
        <v>1448</v>
      </c>
      <c r="B619" s="212" t="str">
        <f>VLOOKUP(A619,'SAP Data'!$A$7:$B$2062,2,FALSE)</f>
        <v>RES OFFSET - ENV STE</v>
      </c>
      <c r="C619" s="208"/>
      <c r="D619" s="13">
        <v>2</v>
      </c>
      <c r="E619" s="210"/>
      <c r="F619" s="354"/>
      <c r="G619" s="354"/>
      <c r="H619" s="373"/>
      <c r="I619" s="375"/>
      <c r="J619" s="345"/>
    </row>
    <row r="620" spans="1:10" x14ac:dyDescent="0.25">
      <c r="A620" s="168" t="s">
        <v>1451</v>
      </c>
      <c r="B620" s="212" t="str">
        <f>VLOOKUP(A620,'SAP Data'!$A$7:$B$2062,2,FALSE)</f>
        <v>RES OFFSET - ENV CRT</v>
      </c>
      <c r="C620" s="208"/>
      <c r="D620" s="13">
        <v>2</v>
      </c>
      <c r="E620" s="210"/>
      <c r="F620" s="354"/>
      <c r="G620" s="354"/>
      <c r="H620" s="373"/>
      <c r="I620" s="375"/>
      <c r="J620" s="345"/>
    </row>
    <row r="621" spans="1:10" x14ac:dyDescent="0.25">
      <c r="A621" s="168" t="s">
        <v>1454</v>
      </c>
      <c r="B621" s="212" t="str">
        <f>VLOOKUP(A621,'SAP Data'!$A$7:$B$2062,2,FALSE)</f>
        <v>RES OFFSET - FR AMER</v>
      </c>
      <c r="C621" s="208"/>
      <c r="D621" s="13">
        <v>2</v>
      </c>
      <c r="E621" s="210"/>
      <c r="F621" s="354"/>
      <c r="G621" s="354"/>
      <c r="H621" s="373"/>
      <c r="I621" s="375"/>
      <c r="J621" s="345"/>
    </row>
    <row r="622" spans="1:10" x14ac:dyDescent="0.25">
      <c r="A622" s="168" t="s">
        <v>1325</v>
      </c>
      <c r="B622" s="212" t="str">
        <f>VLOOKUP(A622,'SAP Data'!$A$7:$B$2062,2,FALSE)</f>
        <v>FAS133 L.T. LOSS SW&amp;</v>
      </c>
      <c r="C622" s="208"/>
      <c r="D622" s="13">
        <v>2</v>
      </c>
      <c r="E622" s="210"/>
      <c r="F622" s="354"/>
      <c r="G622" s="354"/>
      <c r="H622" s="373"/>
      <c r="I622" s="375"/>
      <c r="J622" s="345"/>
    </row>
    <row r="623" spans="1:10" x14ac:dyDescent="0.25">
      <c r="A623" s="168" t="s">
        <v>1328</v>
      </c>
      <c r="B623" s="212" t="str">
        <f>VLOOKUP(A623,'SAP Data'!$A$7:$B$2062,2,FALSE)</f>
        <v>FAS133 L.T. LOSS PHY</v>
      </c>
      <c r="C623" s="208"/>
      <c r="D623" s="13">
        <v>2</v>
      </c>
      <c r="E623" s="210"/>
      <c r="F623" s="354"/>
      <c r="G623" s="354"/>
      <c r="H623" s="373"/>
      <c r="I623" s="375"/>
      <c r="J623" s="345"/>
    </row>
    <row r="624" spans="1:10" x14ac:dyDescent="0.25">
      <c r="A624" s="170" t="s">
        <v>3957</v>
      </c>
      <c r="B624" s="212" t="str">
        <f>VLOOKUP(A624,'SAP Data'!$A$7:$B$2062,2,FALSE)</f>
        <v>PHY OPTIONS LT LOSS</v>
      </c>
      <c r="C624" s="208"/>
      <c r="D624" s="13">
        <v>2</v>
      </c>
      <c r="E624" s="210"/>
      <c r="F624" s="354"/>
      <c r="G624" s="354"/>
      <c r="H624" s="373"/>
      <c r="I624" s="375"/>
      <c r="J624" s="345"/>
    </row>
    <row r="625" spans="1:7" x14ac:dyDescent="0.25">
      <c r="A625" s="168" t="s">
        <v>1331</v>
      </c>
      <c r="B625" s="212" t="str">
        <f>VLOOKUP(A625,'SAP Data'!$A$7:$B$2062,2,FALSE)</f>
        <v>PHY OPTIONS LT LOSS</v>
      </c>
      <c r="C625" s="208"/>
      <c r="D625" s="13">
        <v>2</v>
      </c>
      <c r="E625" s="210"/>
      <c r="F625" s="175"/>
      <c r="G625" s="175"/>
    </row>
    <row r="626" spans="1:7" x14ac:dyDescent="0.25">
      <c r="A626" s="168" t="s">
        <v>1145</v>
      </c>
      <c r="B626" s="212" t="str">
        <f>VLOOKUP(A626,'SAP Data'!$A$7:$B$2062,2,FALSE)</f>
        <v>FAS133 S.T.  LOSS SW</v>
      </c>
      <c r="C626" s="208"/>
      <c r="D626" s="13">
        <v>2</v>
      </c>
      <c r="E626" s="210"/>
      <c r="F626" s="175"/>
      <c r="G626" s="175"/>
    </row>
    <row r="627" spans="1:7" x14ac:dyDescent="0.25">
      <c r="A627" s="168" t="s">
        <v>1148</v>
      </c>
      <c r="B627" s="212" t="str">
        <f>VLOOKUP(A627,'SAP Data'!$A$7:$B$2062,2,FALSE)</f>
        <v>FAS133 S.T. LOSS PHY</v>
      </c>
      <c r="C627" s="208"/>
      <c r="D627" s="13">
        <v>2</v>
      </c>
      <c r="E627" s="210"/>
      <c r="F627" s="175"/>
      <c r="G627" s="175"/>
    </row>
    <row r="628" spans="1:7" x14ac:dyDescent="0.25">
      <c r="A628" s="168" t="s">
        <v>1151</v>
      </c>
      <c r="B628" s="212" t="str">
        <f>VLOOKUP(A628,'SAP Data'!$A$7:$B$2062,2,FALSE)</f>
        <v>PHY OPT ST LOSSES</v>
      </c>
      <c r="C628" s="208"/>
      <c r="D628" s="13">
        <v>2</v>
      </c>
      <c r="E628" s="210"/>
      <c r="F628" s="175"/>
      <c r="G628" s="175"/>
    </row>
    <row r="629" spans="1:7" x14ac:dyDescent="0.25">
      <c r="A629" s="168" t="s">
        <v>1457</v>
      </c>
      <c r="B629" s="212" t="str">
        <f>VLOOKUP(A629,'SAP Data'!$A$7:$B$2062,2,FALSE)</f>
        <v>ACC LIAB-EXEMPT VACA</v>
      </c>
      <c r="C629" s="208"/>
      <c r="D629" s="13">
        <v>5</v>
      </c>
      <c r="E629" s="210"/>
      <c r="F629" s="175"/>
      <c r="G629" s="175"/>
    </row>
    <row r="630" spans="1:7" x14ac:dyDescent="0.25">
      <c r="A630" s="170" t="s">
        <v>4190</v>
      </c>
      <c r="B630" s="212" t="str">
        <f>VLOOKUP(A630,'[2]SAP Data'!$A$7:$B$2008,2,FALSE)</f>
        <v>ACC LIAB-EXEMPT VACA</v>
      </c>
      <c r="C630" s="208"/>
      <c r="D630" s="13">
        <v>5</v>
      </c>
      <c r="E630" s="210"/>
      <c r="F630" s="175"/>
      <c r="G630" s="175"/>
    </row>
    <row r="631" spans="1:7" x14ac:dyDescent="0.25">
      <c r="A631" s="170" t="s">
        <v>3919</v>
      </c>
      <c r="B631" s="212" t="str">
        <f>VLOOKUP(A631,'SAP Data'!$A$7:$B$2062,2,FALSE)</f>
        <v>AMT CREDITS</v>
      </c>
      <c r="C631" s="208"/>
      <c r="D631" s="13">
        <v>5</v>
      </c>
      <c r="E631" s="210"/>
      <c r="F631" s="175"/>
      <c r="G631" s="175"/>
    </row>
    <row r="632" spans="1:7" x14ac:dyDescent="0.25">
      <c r="A632" s="168" t="s">
        <v>1176</v>
      </c>
      <c r="B632" s="212" t="str">
        <f>VLOOKUP(A632,'SAP Data'!$A$7:$B$2062,2,FALSE)</f>
        <v>DefIncTax-EDIT Remea</v>
      </c>
      <c r="C632" s="208"/>
      <c r="D632" s="13">
        <v>3</v>
      </c>
      <c r="E632" s="210"/>
      <c r="F632" s="175"/>
      <c r="G632" s="175"/>
    </row>
    <row r="633" spans="1:7" x14ac:dyDescent="0.25">
      <c r="A633" s="168" t="s">
        <v>1179</v>
      </c>
      <c r="B633" s="212" t="str">
        <f>VLOOKUP(A633,'SAP Data'!$A$7:$B$2062,2,FALSE)</f>
        <v>DEF INC TAX-PROP 109</v>
      </c>
      <c r="C633" s="208"/>
      <c r="D633" s="13">
        <v>2</v>
      </c>
      <c r="E633" s="210"/>
      <c r="F633" s="175"/>
      <c r="G633" s="175"/>
    </row>
    <row r="634" spans="1:7" x14ac:dyDescent="0.25">
      <c r="A634" s="168" t="s">
        <v>1182</v>
      </c>
      <c r="B634" s="212" t="str">
        <f>VLOOKUP(A634,'SAP Data'!$A$7:$B$2062,2,FALSE)</f>
        <v>DEF INC TAX-OR RATE</v>
      </c>
      <c r="C634" s="208"/>
      <c r="D634" s="13">
        <v>2</v>
      </c>
      <c r="E634" s="210"/>
      <c r="F634" s="175"/>
      <c r="G634" s="175"/>
    </row>
    <row r="635" spans="1:7" x14ac:dyDescent="0.25">
      <c r="A635" s="168" t="s">
        <v>1185</v>
      </c>
      <c r="B635" s="212" t="str">
        <f>VLOOKUP(A635,'SAP Data'!$A$7:$B$2062,2,FALSE)</f>
        <v>DEF INC TAX-PRE 1981</v>
      </c>
      <c r="C635" s="208"/>
      <c r="D635" s="13">
        <v>2</v>
      </c>
      <c r="E635" s="210"/>
      <c r="F635" s="175"/>
      <c r="G635" s="175"/>
    </row>
    <row r="636" spans="1:7" x14ac:dyDescent="0.25">
      <c r="A636" s="168" t="s">
        <v>1188</v>
      </c>
      <c r="B636" s="212" t="str">
        <f>VLOOKUP(A636,'SAP Data'!$A$7:$B$2062,2,FALSE)</f>
        <v>DEF INC TAX-PRE 1981</v>
      </c>
      <c r="C636" s="208"/>
      <c r="D636" s="13">
        <v>2</v>
      </c>
      <c r="E636" s="210"/>
      <c r="F636" s="175"/>
      <c r="G636" s="175"/>
    </row>
    <row r="637" spans="1:7" x14ac:dyDescent="0.25">
      <c r="A637" s="168" t="s">
        <v>2825</v>
      </c>
      <c r="B637" s="212" t="str">
        <f>VLOOKUP(A637,'SAP Data'!$A$7:$B$2062,2,FALSE)</f>
        <v>R&amp;E TAX CREDIT</v>
      </c>
      <c r="C637" s="208"/>
      <c r="D637" s="13">
        <v>2</v>
      </c>
      <c r="E637" s="210"/>
      <c r="F637" s="175"/>
      <c r="G637" s="175"/>
    </row>
    <row r="638" spans="1:7" x14ac:dyDescent="0.25">
      <c r="A638" s="168" t="s">
        <v>1190</v>
      </c>
      <c r="B638" s="212" t="str">
        <f>VLOOKUP(A638,'SAP Data'!$A$7:$B$2062,2,FALSE)</f>
        <v>DEFINCTAX-AFUDC-FED</v>
      </c>
      <c r="C638" s="208"/>
      <c r="D638" s="13">
        <v>2</v>
      </c>
      <c r="E638" s="210"/>
      <c r="F638" s="175"/>
      <c r="G638" s="175"/>
    </row>
    <row r="639" spans="1:7" x14ac:dyDescent="0.25">
      <c r="A639" s="168" t="s">
        <v>1193</v>
      </c>
      <c r="B639" s="212" t="str">
        <f>VLOOKUP(A639,'SAP Data'!$A$7:$B$2062,2,FALSE)</f>
        <v>DEFINCTAX-AFUDC - ST</v>
      </c>
      <c r="C639" s="208"/>
      <c r="D639" s="13">
        <v>2</v>
      </c>
      <c r="E639" s="210"/>
      <c r="F639" s="175"/>
      <c r="G639" s="175"/>
    </row>
    <row r="640" spans="1:7" x14ac:dyDescent="0.25">
      <c r="A640" s="168" t="s">
        <v>1196</v>
      </c>
      <c r="B640" s="212" t="str">
        <f>VLOOKUP(A640,'SAP Data'!$A$7:$B$2062,2,FALSE)</f>
        <v>DEF INC TAX-UTIL-REV</v>
      </c>
      <c r="C640" s="208"/>
      <c r="D640" s="13">
        <v>2</v>
      </c>
      <c r="E640" s="210"/>
      <c r="F640" s="175"/>
      <c r="G640" s="175"/>
    </row>
    <row r="641" spans="1:7" x14ac:dyDescent="0.25">
      <c r="A641" s="168" t="s">
        <v>1199</v>
      </c>
      <c r="B641" s="212" t="str">
        <f>VLOOKUP(A641,'SAP Data'!$A$7:$B$2062,2,FALSE)</f>
        <v>DEF INC TAX-UTIL-REV</v>
      </c>
      <c r="C641" s="208"/>
      <c r="D641" s="13">
        <v>2</v>
      </c>
      <c r="E641" s="210"/>
      <c r="F641" s="175"/>
      <c r="G641" s="175"/>
    </row>
    <row r="642" spans="1:7" x14ac:dyDescent="0.25">
      <c r="A642" s="168" t="s">
        <v>1201</v>
      </c>
      <c r="B642" s="212" t="str">
        <f>VLOOKUP(A642,'SAP Data'!$A$7:$B$2062,2,FALSE)</f>
        <v>DEF INC TAX-NON UTIL</v>
      </c>
      <c r="C642" s="208"/>
      <c r="D642" s="13">
        <v>2</v>
      </c>
      <c r="E642" s="210"/>
      <c r="F642" s="175"/>
      <c r="G642" s="175"/>
    </row>
    <row r="643" spans="1:7" x14ac:dyDescent="0.25">
      <c r="A643" s="168" t="s">
        <v>1204</v>
      </c>
      <c r="B643" s="212" t="str">
        <f>VLOOKUP(A643,'SAP Data'!$A$7:$B$2062,2,FALSE)</f>
        <v>DEF INC TAX-NON UTIL</v>
      </c>
      <c r="C643" s="208"/>
      <c r="D643" s="13">
        <v>2</v>
      </c>
      <c r="E643" s="210"/>
      <c r="F643" s="175"/>
      <c r="G643" s="175"/>
    </row>
    <row r="644" spans="1:7" x14ac:dyDescent="0.25">
      <c r="A644" s="168" t="s">
        <v>2902</v>
      </c>
      <c r="B644" s="212" t="str">
        <f>VLOOKUP(A644,'SAP Data'!$A$7:$B$2062,2,FALSE)</f>
        <v>DEF INC TAX-NMIS FED</v>
      </c>
      <c r="C644" s="208" t="s">
        <v>3037</v>
      </c>
      <c r="D644" s="13">
        <v>3</v>
      </c>
      <c r="E644" s="210"/>
      <c r="F644" s="175"/>
      <c r="G644" s="175"/>
    </row>
    <row r="645" spans="1:7" x14ac:dyDescent="0.25">
      <c r="A645" s="168" t="s">
        <v>2903</v>
      </c>
      <c r="B645" s="212" t="str">
        <f>VLOOKUP(A645,'SAP Data'!$A$7:$B$2062,2,FALSE)</f>
        <v>DEF INC TAX-NMIS STA</v>
      </c>
      <c r="C645" s="208" t="s">
        <v>3037</v>
      </c>
      <c r="D645" s="13">
        <v>3</v>
      </c>
      <c r="E645" s="210"/>
      <c r="F645" s="175"/>
      <c r="G645" s="175"/>
    </row>
    <row r="646" spans="1:7" x14ac:dyDescent="0.25">
      <c r="A646" s="168" t="s">
        <v>2904</v>
      </c>
      <c r="B646" s="212" t="str">
        <f>VLOOKUP(A646,'SAP Data'!$A$7:$B$2062,2,FALSE)</f>
        <v>DEF INC TAX-NM A FED</v>
      </c>
      <c r="C646" s="208" t="s">
        <v>3037</v>
      </c>
      <c r="D646" s="13">
        <v>3</v>
      </c>
      <c r="E646" s="210"/>
      <c r="F646" s="175"/>
      <c r="G646" s="175"/>
    </row>
    <row r="647" spans="1:7" x14ac:dyDescent="0.25">
      <c r="A647" s="168" t="s">
        <v>2905</v>
      </c>
      <c r="B647" s="212" t="str">
        <f>VLOOKUP(A647,'SAP Data'!$A$7:$B$2062,2,FALSE)</f>
        <v>DEF INC TAX-NMIS STA</v>
      </c>
      <c r="C647" s="208" t="s">
        <v>3037</v>
      </c>
      <c r="D647" s="13">
        <v>3</v>
      </c>
      <c r="E647" s="210"/>
      <c r="F647" s="175"/>
      <c r="G647" s="175"/>
    </row>
    <row r="648" spans="1:7" x14ac:dyDescent="0.25">
      <c r="A648" s="168" t="s">
        <v>1206</v>
      </c>
      <c r="B648" s="212" t="str">
        <f>VLOOKUP(A648,'SAP Data'!$A$7:$B$2062,2,FALSE)</f>
        <v>DEF INC TAX-UTIL-DEP</v>
      </c>
      <c r="C648" s="208"/>
      <c r="D648" s="13">
        <v>3</v>
      </c>
      <c r="E648" s="210"/>
      <c r="F648" s="175"/>
      <c r="G648" s="175"/>
    </row>
    <row r="649" spans="1:7" x14ac:dyDescent="0.25">
      <c r="A649" s="168" t="s">
        <v>1209</v>
      </c>
      <c r="B649" s="212" t="str">
        <f>VLOOKUP(A649,'SAP Data'!$A$7:$B$2062,2,FALSE)</f>
        <v>DEF INC TAX-UTIL-DEP</v>
      </c>
      <c r="C649" s="208"/>
      <c r="D649" s="13">
        <v>3</v>
      </c>
      <c r="E649" s="210"/>
      <c r="F649" s="175"/>
      <c r="G649" s="175"/>
    </row>
    <row r="650" spans="1:7" x14ac:dyDescent="0.25">
      <c r="A650" s="168" t="s">
        <v>1211</v>
      </c>
      <c r="B650" s="212" t="str">
        <f>VLOOKUP(A650,'SAP Data'!$A$7:$B$2062,2,FALSE)</f>
        <v>DEF INC TAX-UTIL-OTH</v>
      </c>
      <c r="C650" s="208"/>
      <c r="D650" s="13">
        <v>3</v>
      </c>
      <c r="E650" s="210"/>
      <c r="F650" s="175"/>
      <c r="G650" s="175"/>
    </row>
    <row r="651" spans="1:7" x14ac:dyDescent="0.25">
      <c r="A651" s="168" t="s">
        <v>1214</v>
      </c>
      <c r="B651" s="212" t="str">
        <f>VLOOKUP(A651,'SAP Data'!$A$7:$B$2062,2,FALSE)</f>
        <v>DEF INC TAX-UTIL-OTH</v>
      </c>
      <c r="C651" s="208"/>
      <c r="D651" s="13">
        <v>3</v>
      </c>
      <c r="E651" s="210"/>
      <c r="F651" s="175"/>
      <c r="G651" s="175"/>
    </row>
    <row r="652" spans="1:7" x14ac:dyDescent="0.25">
      <c r="A652" s="168" t="s">
        <v>1216</v>
      </c>
      <c r="B652" s="212" t="str">
        <f>VLOOKUP(A652,'SAP Data'!$A$7:$B$2062,2,FALSE)</f>
        <v>DEF INC TAX-STOR DEP</v>
      </c>
      <c r="C652" s="208"/>
      <c r="D652" s="13">
        <v>2</v>
      </c>
      <c r="E652" s="210"/>
      <c r="F652" s="175"/>
      <c r="G652" s="175"/>
    </row>
    <row r="653" spans="1:7" x14ac:dyDescent="0.25">
      <c r="A653" s="168" t="s">
        <v>1219</v>
      </c>
      <c r="B653" s="212" t="str">
        <f>VLOOKUP(A653,'SAP Data'!$A$7:$B$2062,2,FALSE)</f>
        <v>DEF INC TAX-STOR DEP</v>
      </c>
      <c r="C653" s="208"/>
      <c r="D653" s="13">
        <v>2</v>
      </c>
      <c r="E653" s="210"/>
      <c r="F653" s="175"/>
      <c r="G653" s="175"/>
    </row>
    <row r="654" spans="1:7" x14ac:dyDescent="0.25">
      <c r="A654" s="168" t="s">
        <v>1221</v>
      </c>
      <c r="B654" s="212" t="str">
        <f>VLOOKUP(A654,'SAP Data'!$A$7:$B$2062,2,FALSE)</f>
        <v>DEF INC TAX- OCI FED</v>
      </c>
      <c r="C654" s="208"/>
      <c r="D654" s="13">
        <v>2</v>
      </c>
      <c r="E654" s="210"/>
      <c r="F654" s="175"/>
      <c r="G654" s="175"/>
    </row>
    <row r="655" spans="1:7" x14ac:dyDescent="0.25">
      <c r="A655" s="168" t="s">
        <v>1224</v>
      </c>
      <c r="B655" s="212" t="str">
        <f>VLOOKUP(A655,'SAP Data'!$A$7:$B$2062,2,FALSE)</f>
        <v>DEF INC TAX- OCI ST</v>
      </c>
      <c r="C655" s="208"/>
      <c r="D655" s="13">
        <v>2</v>
      </c>
      <c r="E655" s="210"/>
      <c r="F655" s="175"/>
      <c r="G655" s="175"/>
    </row>
    <row r="656" spans="1:7" x14ac:dyDescent="0.25">
      <c r="A656" s="168" t="s">
        <v>1226</v>
      </c>
      <c r="B656" s="212" t="str">
        <f>VLOOKUP(A656,'SAP Data'!$A$7:$B$2062,2,FALSE)</f>
        <v>DEF ORE TAX-KB</v>
      </c>
      <c r="C656" s="208"/>
      <c r="D656" s="13">
        <v>2</v>
      </c>
      <c r="E656" s="210"/>
      <c r="F656" s="175"/>
      <c r="G656" s="175"/>
    </row>
    <row r="657" spans="1:7" x14ac:dyDescent="0.25">
      <c r="A657" s="168" t="s">
        <v>1229</v>
      </c>
      <c r="B657" s="212" t="str">
        <f>VLOOKUP(A657,'SAP Data'!$A$7:$B$2062,2,FALSE)</f>
        <v>DEF INC TAX FED - DB</v>
      </c>
      <c r="C657" s="208"/>
      <c r="D657" s="13">
        <v>2</v>
      </c>
      <c r="E657" s="210"/>
      <c r="F657" s="175"/>
      <c r="G657" s="175"/>
    </row>
    <row r="658" spans="1:7" x14ac:dyDescent="0.25">
      <c r="A658" s="168" t="s">
        <v>1232</v>
      </c>
      <c r="B658" s="212" t="str">
        <f>VLOOKUP(A658,'SAP Data'!$A$7:$B$2062,2,FALSE)</f>
        <v>DEF ORE TAX-INV GEN</v>
      </c>
      <c r="C658" s="208"/>
      <c r="D658" s="13">
        <v>2</v>
      </c>
      <c r="E658" s="210"/>
      <c r="F658" s="175"/>
      <c r="G658" s="175"/>
    </row>
    <row r="659" spans="1:7" x14ac:dyDescent="0.25">
      <c r="A659" s="168" t="s">
        <v>1235</v>
      </c>
      <c r="B659" s="212" t="str">
        <f>VLOOKUP(A659,'SAP Data'!$A$7:$B$2062,2,FALSE)</f>
        <v>DEF INC TAX FED - FA</v>
      </c>
      <c r="C659" s="208"/>
      <c r="D659" s="13">
        <v>2</v>
      </c>
      <c r="E659" s="210"/>
      <c r="F659" s="175"/>
      <c r="G659" s="175"/>
    </row>
    <row r="660" spans="1:7" x14ac:dyDescent="0.25">
      <c r="A660" s="168" t="s">
        <v>1238</v>
      </c>
      <c r="B660" s="212" t="str">
        <f>VLOOKUP(A660,'SAP Data'!$A$7:$B$2062,2,FALSE)</f>
        <v>DEF INC TAX STATE -</v>
      </c>
      <c r="C660" s="208"/>
      <c r="D660" s="13">
        <v>2</v>
      </c>
      <c r="E660" s="210"/>
      <c r="F660" s="175"/>
      <c r="G660" s="175"/>
    </row>
    <row r="661" spans="1:7" x14ac:dyDescent="0.25">
      <c r="A661" s="168" t="s">
        <v>968</v>
      </c>
      <c r="B661" s="212" t="str">
        <f>VLOOKUP(A661,'SAP Data'!$A$7:$B$2062,2,FALSE)</f>
        <v>LONG TERM DEBT</v>
      </c>
      <c r="C661" s="208"/>
      <c r="D661" s="13">
        <v>1</v>
      </c>
      <c r="E661" s="210"/>
      <c r="F661" s="175"/>
      <c r="G661" s="175"/>
    </row>
    <row r="662" spans="1:7" x14ac:dyDescent="0.25">
      <c r="A662" s="168" t="s">
        <v>966</v>
      </c>
      <c r="B662" s="212" t="str">
        <f>VLOOKUP(A662,'SAP Data'!$A$7:$B$2062,2,FALSE)</f>
        <v>UNDISTRIBUTED RETAIN</v>
      </c>
      <c r="C662" s="208"/>
      <c r="D662" s="13">
        <v>1</v>
      </c>
      <c r="E662" s="210"/>
      <c r="F662" s="175"/>
      <c r="G662" s="175"/>
    </row>
    <row r="663" spans="1:7" x14ac:dyDescent="0.25">
      <c r="A663" s="168" t="s">
        <v>1034</v>
      </c>
      <c r="B663" s="212" t="str">
        <f>VLOOKUP(A663,'SAP Data'!$A$7:$B$2062,2,FALSE)</f>
        <v>ACCOUNTS PAYABLE</v>
      </c>
      <c r="C663" s="208"/>
      <c r="D663" s="13">
        <v>5</v>
      </c>
      <c r="E663" s="210"/>
      <c r="F663" s="175"/>
      <c r="G663" s="175"/>
    </row>
    <row r="664" spans="1:7" x14ac:dyDescent="0.25">
      <c r="A664" s="168" t="s">
        <v>1092</v>
      </c>
      <c r="B664" s="212" t="str">
        <f>VLOOKUP(A664,'SAP Data'!$A$7:$B$2062,2,FALSE)</f>
        <v>TAXES ACCRUED</v>
      </c>
      <c r="C664" s="208"/>
      <c r="D664" s="13">
        <v>5</v>
      </c>
      <c r="E664" s="210"/>
      <c r="F664" s="175"/>
      <c r="G664" s="175"/>
    </row>
    <row r="665" spans="1:7" x14ac:dyDescent="0.25">
      <c r="A665" s="168" t="s">
        <v>1094</v>
      </c>
      <c r="B665" s="212" t="str">
        <f>VLOOKUP(A665,'SAP Data'!$A$7:$B$2062,2,FALSE)</f>
        <v>INTEREST ACCRUED</v>
      </c>
      <c r="C665" s="208"/>
      <c r="D665" s="13">
        <v>5</v>
      </c>
      <c r="E665" s="210"/>
      <c r="F665" s="175"/>
      <c r="G665" s="175"/>
    </row>
    <row r="666" spans="1:7" x14ac:dyDescent="0.25">
      <c r="A666" s="168" t="s">
        <v>1166</v>
      </c>
      <c r="B666" s="212" t="str">
        <f>VLOOKUP(A666,'SAP Data'!$A$7:$B$2062,2,FALSE)</f>
        <v>FRANCHISE TAXES - CU</v>
      </c>
      <c r="C666" s="208"/>
      <c r="D666" s="13">
        <v>5</v>
      </c>
      <c r="E666" s="210"/>
      <c r="F666" s="175"/>
      <c r="G666" s="175"/>
    </row>
    <row r="667" spans="1:7" x14ac:dyDescent="0.25">
      <c r="A667" s="168" t="s">
        <v>1171</v>
      </c>
      <c r="B667" s="212" t="str">
        <f>VLOOKUP(A667,'SAP Data'!$A$7:$B$2062,2,FALSE)</f>
        <v>OTHER CURRENT LIABIL</v>
      </c>
      <c r="C667" s="208"/>
      <c r="D667" s="13">
        <v>5</v>
      </c>
      <c r="E667" s="210"/>
      <c r="F667" s="175"/>
      <c r="G667" s="175"/>
    </row>
    <row r="668" spans="1:7" x14ac:dyDescent="0.25">
      <c r="A668" s="170" t="s">
        <v>4115</v>
      </c>
      <c r="B668" s="212" t="s">
        <v>2692</v>
      </c>
      <c r="C668" s="208"/>
      <c r="D668" s="13">
        <v>2</v>
      </c>
      <c r="E668" s="210"/>
      <c r="F668" s="175"/>
      <c r="G668" s="175"/>
    </row>
    <row r="669" spans="1:7" x14ac:dyDescent="0.25">
      <c r="B669" s="213"/>
      <c r="C669" s="208"/>
      <c r="D669" s="208"/>
    </row>
    <row r="670" spans="1:7" x14ac:dyDescent="0.25">
      <c r="B670" s="213"/>
      <c r="C670" s="208"/>
      <c r="D670" s="208"/>
    </row>
    <row r="671" spans="1:7" x14ac:dyDescent="0.25">
      <c r="B671" s="213"/>
      <c r="C671" s="208"/>
      <c r="D671" s="208"/>
    </row>
    <row r="672" spans="1:7" x14ac:dyDescent="0.25">
      <c r="B672" s="213"/>
      <c r="C672" s="208"/>
      <c r="D672" s="208"/>
    </row>
    <row r="673" spans="2:4" x14ac:dyDescent="0.25">
      <c r="B673" s="213"/>
      <c r="C673" s="208"/>
      <c r="D673" s="208"/>
    </row>
    <row r="674" spans="2:4" x14ac:dyDescent="0.25">
      <c r="B674" s="213"/>
      <c r="C674" s="208"/>
      <c r="D674" s="208"/>
    </row>
    <row r="675" spans="2:4" x14ac:dyDescent="0.25">
      <c r="B675" s="213"/>
      <c r="C675" s="208"/>
      <c r="D675" s="208"/>
    </row>
    <row r="676" spans="2:4" x14ac:dyDescent="0.25">
      <c r="B676" s="213"/>
      <c r="C676" s="208"/>
      <c r="D676" s="208"/>
    </row>
  </sheetData>
  <autoFilter ref="A7:D668" xr:uid="{732E68F1-7D37-4512-BFA0-B8A2DEF33CCD}"/>
  <sortState xmlns:xlrd2="http://schemas.microsoft.com/office/spreadsheetml/2017/richdata2" ref="A8:D668">
    <sortCondition ref="A8:A668"/>
    <sortCondition ref="B8:B668"/>
    <sortCondition ref="C8:C668"/>
  </sortState>
  <conditionalFormatting sqref="A383 A385:A398">
    <cfRule type="duplicateValues" dxfId="5" priority="4"/>
  </conditionalFormatting>
  <conditionalFormatting sqref="A205">
    <cfRule type="duplicateValues" dxfId="4" priority="3"/>
  </conditionalFormatting>
  <conditionalFormatting sqref="A384">
    <cfRule type="duplicateValues" dxfId="3" priority="2"/>
  </conditionalFormatting>
  <conditionalFormatting sqref="A584">
    <cfRule type="duplicateValues" dxfId="2" priority="1"/>
  </conditionalFormatting>
  <pageMargins left="0.7" right="0.7" top="0.75" bottom="0.75" header="0.3" footer="0.3"/>
  <pageSetup orientation="landscape" r:id="rId1"/>
  <headerFooter>
    <oddHeader>&amp;RUG 181053 WUTC DR 7 Attachment 1
&amp;A Page &amp;P of &amp;N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29"/>
  <sheetViews>
    <sheetView workbookViewId="0">
      <selection activeCell="A2" sqref="A2"/>
    </sheetView>
  </sheetViews>
  <sheetFormatPr defaultColWidth="9.140625" defaultRowHeight="15" x14ac:dyDescent="0.25"/>
  <cols>
    <col min="1" max="1" width="7.7109375" style="1" customWidth="1"/>
    <col min="2" max="2" width="43.7109375" style="1" customWidth="1"/>
    <col min="3" max="4" width="12.28515625" style="1" customWidth="1"/>
    <col min="5" max="7" width="9.140625" style="1"/>
    <col min="8" max="8" width="40.7109375" style="1" bestFit="1" customWidth="1"/>
    <col min="9" max="16384" width="9.140625" style="1"/>
  </cols>
  <sheetData>
    <row r="1" spans="1:8" x14ac:dyDescent="0.25">
      <c r="A1" s="372" t="s">
        <v>4275</v>
      </c>
      <c r="B1" s="2"/>
      <c r="C1" s="3" t="s">
        <v>1516</v>
      </c>
      <c r="D1" s="3" t="s">
        <v>1517</v>
      </c>
      <c r="G1" s="121"/>
    </row>
    <row r="2" spans="1:8" x14ac:dyDescent="0.25">
      <c r="A2" s="4"/>
      <c r="B2" s="5"/>
      <c r="C2" s="6"/>
      <c r="D2" s="7"/>
    </row>
    <row r="3" spans="1:8" x14ac:dyDescent="0.25">
      <c r="A3" s="4">
        <v>1</v>
      </c>
      <c r="B3" s="8" t="s">
        <v>1518</v>
      </c>
      <c r="C3" s="364">
        <v>0.88180000000000003</v>
      </c>
      <c r="D3" s="9">
        <f>1-C3</f>
        <v>0.11819999999999997</v>
      </c>
      <c r="G3" s="53"/>
      <c r="H3" s="53"/>
    </row>
    <row r="4" spans="1:8" x14ac:dyDescent="0.25">
      <c r="A4" s="4">
        <v>2</v>
      </c>
      <c r="B4" s="8" t="s">
        <v>1519</v>
      </c>
      <c r="C4" s="364">
        <v>0.88300000000000001</v>
      </c>
      <c r="D4" s="9">
        <f t="shared" ref="D4:D29" si="0">1-C4</f>
        <v>0.11699999999999999</v>
      </c>
      <c r="G4" s="53"/>
      <c r="H4" s="53"/>
    </row>
    <row r="5" spans="1:8" x14ac:dyDescent="0.25">
      <c r="A5" s="4">
        <v>3</v>
      </c>
      <c r="B5" s="8" t="s">
        <v>1520</v>
      </c>
      <c r="C5" s="364">
        <v>0.89400000000000002</v>
      </c>
      <c r="D5" s="9">
        <f t="shared" si="0"/>
        <v>0.10599999999999998</v>
      </c>
      <c r="G5" s="53"/>
      <c r="H5" s="53"/>
    </row>
    <row r="6" spans="1:8" x14ac:dyDescent="0.25">
      <c r="A6" s="4">
        <v>4</v>
      </c>
      <c r="B6" s="8" t="s">
        <v>1521</v>
      </c>
      <c r="C6" s="364">
        <v>0.92630000000000001</v>
      </c>
      <c r="D6" s="9">
        <f t="shared" si="0"/>
        <v>7.3699999999999988E-2</v>
      </c>
      <c r="G6" s="53"/>
      <c r="H6" s="53"/>
    </row>
    <row r="7" spans="1:8" x14ac:dyDescent="0.25">
      <c r="A7" s="4">
        <v>5</v>
      </c>
      <c r="B7" s="8" t="s">
        <v>1522</v>
      </c>
      <c r="C7" s="364">
        <v>0.74790000000000001</v>
      </c>
      <c r="D7" s="9">
        <f t="shared" si="0"/>
        <v>0.25209999999999999</v>
      </c>
      <c r="G7" s="53"/>
      <c r="H7" s="53"/>
    </row>
    <row r="8" spans="1:8" x14ac:dyDescent="0.25">
      <c r="A8" s="4">
        <v>6</v>
      </c>
      <c r="B8" s="8" t="s">
        <v>1523</v>
      </c>
      <c r="C8" s="364">
        <v>0.88839999999999997</v>
      </c>
      <c r="D8" s="9">
        <f t="shared" si="0"/>
        <v>0.11160000000000003</v>
      </c>
      <c r="G8" s="53"/>
      <c r="H8" s="53"/>
    </row>
    <row r="9" spans="1:8" x14ac:dyDescent="0.25">
      <c r="A9" s="4">
        <v>7</v>
      </c>
      <c r="B9" s="8" t="s">
        <v>1524</v>
      </c>
      <c r="C9" s="364">
        <v>0.88939999999999997</v>
      </c>
      <c r="D9" s="9">
        <f t="shared" si="0"/>
        <v>0.11060000000000003</v>
      </c>
      <c r="G9" s="53"/>
      <c r="H9" s="53"/>
    </row>
    <row r="10" spans="1:8" x14ac:dyDescent="0.25">
      <c r="A10" s="4">
        <v>8</v>
      </c>
      <c r="B10" s="8" t="s">
        <v>1525</v>
      </c>
      <c r="C10" s="364">
        <v>0.89580000000000004</v>
      </c>
      <c r="D10" s="9">
        <f t="shared" si="0"/>
        <v>0.10419999999999996</v>
      </c>
      <c r="G10" s="53"/>
      <c r="H10" s="53"/>
    </row>
    <row r="11" spans="1:8" x14ac:dyDescent="0.25">
      <c r="A11" s="4">
        <v>9</v>
      </c>
      <c r="B11" s="8" t="s">
        <v>1526</v>
      </c>
      <c r="C11" s="364">
        <v>0.91339999999999999</v>
      </c>
      <c r="D11" s="9">
        <f t="shared" si="0"/>
        <v>8.660000000000001E-2</v>
      </c>
      <c r="G11" s="53"/>
      <c r="H11" s="53"/>
    </row>
    <row r="12" spans="1:8" x14ac:dyDescent="0.25">
      <c r="A12" s="4">
        <v>10</v>
      </c>
      <c r="B12" s="8" t="s">
        <v>1527</v>
      </c>
      <c r="C12" s="364">
        <v>0.90459999999999996</v>
      </c>
      <c r="D12" s="9">
        <f t="shared" si="0"/>
        <v>9.540000000000004E-2</v>
      </c>
      <c r="G12" s="53"/>
      <c r="H12" s="53"/>
    </row>
    <row r="13" spans="1:8" x14ac:dyDescent="0.25">
      <c r="A13" s="4">
        <v>11</v>
      </c>
      <c r="B13" s="8" t="s">
        <v>1528</v>
      </c>
      <c r="C13" s="364">
        <v>0.83779999999999999</v>
      </c>
      <c r="D13" s="9">
        <f t="shared" si="0"/>
        <v>0.16220000000000001</v>
      </c>
      <c r="G13" s="53"/>
      <c r="H13" s="53"/>
    </row>
    <row r="14" spans="1:8" x14ac:dyDescent="0.25">
      <c r="A14" s="4">
        <v>12</v>
      </c>
      <c r="B14" s="8" t="s">
        <v>1529</v>
      </c>
      <c r="C14" s="364">
        <v>0.87019999999999997</v>
      </c>
      <c r="D14" s="9">
        <f t="shared" si="0"/>
        <v>0.12980000000000003</v>
      </c>
      <c r="G14" s="53"/>
      <c r="H14" s="53"/>
    </row>
    <row r="15" spans="1:8" x14ac:dyDescent="0.25">
      <c r="A15" s="4">
        <v>13</v>
      </c>
      <c r="B15" s="8" t="s">
        <v>1530</v>
      </c>
      <c r="C15" s="364">
        <v>0.84209999999999996</v>
      </c>
      <c r="D15" s="9">
        <f t="shared" si="0"/>
        <v>0.15790000000000004</v>
      </c>
      <c r="G15" s="53"/>
      <c r="H15" s="53"/>
    </row>
    <row r="16" spans="1:8" x14ac:dyDescent="0.25">
      <c r="A16" s="4">
        <v>14</v>
      </c>
      <c r="B16" s="8" t="s">
        <v>1531</v>
      </c>
      <c r="C16" s="364">
        <v>0.90661800000000003</v>
      </c>
      <c r="D16" s="9">
        <f t="shared" si="0"/>
        <v>9.3381999999999965E-2</v>
      </c>
      <c r="G16" s="53"/>
      <c r="H16" s="53"/>
    </row>
    <row r="17" spans="1:8" x14ac:dyDescent="0.25">
      <c r="A17" s="4">
        <v>15</v>
      </c>
      <c r="B17" s="8" t="s">
        <v>1532</v>
      </c>
      <c r="C17" s="364">
        <v>0.88497499999999996</v>
      </c>
      <c r="D17" s="9">
        <f t="shared" si="0"/>
        <v>0.11502500000000004</v>
      </c>
      <c r="G17" s="53"/>
      <c r="H17" s="53"/>
    </row>
    <row r="18" spans="1:8" x14ac:dyDescent="0.25">
      <c r="A18" s="4">
        <v>16</v>
      </c>
      <c r="B18" s="10" t="s">
        <v>1533</v>
      </c>
      <c r="C18" s="364">
        <v>0.896567</v>
      </c>
      <c r="D18" s="9">
        <f t="shared" si="0"/>
        <v>0.103433</v>
      </c>
      <c r="G18" s="53"/>
      <c r="H18" s="53"/>
    </row>
    <row r="19" spans="1:8" x14ac:dyDescent="0.25">
      <c r="A19" s="4">
        <v>17</v>
      </c>
      <c r="B19" s="5" t="s">
        <v>1534</v>
      </c>
      <c r="C19" s="364">
        <v>0.7</v>
      </c>
      <c r="D19" s="9">
        <f t="shared" si="0"/>
        <v>0.30000000000000004</v>
      </c>
      <c r="G19" s="53"/>
      <c r="H19" s="53"/>
    </row>
    <row r="20" spans="1:8" x14ac:dyDescent="0.25">
      <c r="A20" s="4">
        <v>18</v>
      </c>
      <c r="B20" s="5" t="s">
        <v>1535</v>
      </c>
      <c r="C20" s="364">
        <v>0.86956521739130432</v>
      </c>
      <c r="D20" s="9">
        <f t="shared" si="0"/>
        <v>0.13043478260869568</v>
      </c>
      <c r="G20" s="53"/>
      <c r="H20" s="53"/>
    </row>
    <row r="21" spans="1:8" x14ac:dyDescent="0.25">
      <c r="A21" s="4">
        <v>19</v>
      </c>
      <c r="B21" s="8" t="s">
        <v>1536</v>
      </c>
      <c r="C21" s="364">
        <v>0</v>
      </c>
      <c r="D21" s="9">
        <f t="shared" si="0"/>
        <v>1</v>
      </c>
      <c r="G21" s="53"/>
      <c r="H21" s="53"/>
    </row>
    <row r="22" spans="1:8" x14ac:dyDescent="0.25">
      <c r="A22" s="4">
        <v>20</v>
      </c>
      <c r="B22" s="8" t="s">
        <v>1537</v>
      </c>
      <c r="C22" s="364">
        <v>1</v>
      </c>
      <c r="D22" s="9">
        <f t="shared" si="0"/>
        <v>0</v>
      </c>
      <c r="G22" s="53"/>
      <c r="H22" s="53"/>
    </row>
    <row r="23" spans="1:8" x14ac:dyDescent="0.25">
      <c r="A23" s="4">
        <v>21</v>
      </c>
      <c r="B23" s="5" t="s">
        <v>1538</v>
      </c>
      <c r="C23" s="364">
        <v>0.87929999999999997</v>
      </c>
      <c r="D23" s="9">
        <f t="shared" si="0"/>
        <v>0.12070000000000003</v>
      </c>
      <c r="G23" s="53"/>
      <c r="H23" s="53"/>
    </row>
    <row r="24" spans="1:8" x14ac:dyDescent="0.25">
      <c r="A24" s="4">
        <v>22</v>
      </c>
      <c r="B24" s="5" t="s">
        <v>1539</v>
      </c>
      <c r="C24" s="364">
        <v>0.98761911598436547</v>
      </c>
      <c r="D24" s="9">
        <f t="shared" si="0"/>
        <v>1.238088401563453E-2</v>
      </c>
      <c r="E24" s="52"/>
      <c r="G24" s="53"/>
      <c r="H24" s="53"/>
    </row>
    <row r="25" spans="1:8" x14ac:dyDescent="0.25">
      <c r="A25" s="4">
        <v>23</v>
      </c>
      <c r="B25" s="11" t="s">
        <v>1540</v>
      </c>
      <c r="C25" s="364">
        <v>0.89229999999999998</v>
      </c>
      <c r="D25" s="9">
        <f t="shared" si="0"/>
        <v>0.10770000000000002</v>
      </c>
      <c r="G25" s="53"/>
      <c r="H25" s="53"/>
    </row>
    <row r="26" spans="1:8" x14ac:dyDescent="0.25">
      <c r="A26" s="4">
        <v>24</v>
      </c>
      <c r="B26" s="11" t="s">
        <v>1541</v>
      </c>
      <c r="C26" s="364">
        <v>0.86299999999999999</v>
      </c>
      <c r="D26" s="9">
        <f t="shared" si="0"/>
        <v>0.13700000000000001</v>
      </c>
      <c r="G26" s="53"/>
      <c r="H26" s="53"/>
    </row>
    <row r="27" spans="1:8" x14ac:dyDescent="0.25">
      <c r="A27" s="4">
        <v>25</v>
      </c>
      <c r="B27" s="119" t="s">
        <v>1542</v>
      </c>
      <c r="C27" s="364">
        <v>0.87060000000000004</v>
      </c>
      <c r="D27" s="9">
        <f t="shared" si="0"/>
        <v>0.12939999999999996</v>
      </c>
      <c r="E27" s="52"/>
      <c r="G27" s="53"/>
      <c r="H27" s="53"/>
    </row>
    <row r="28" spans="1:8" x14ac:dyDescent="0.25">
      <c r="A28" s="4">
        <v>26</v>
      </c>
      <c r="B28" s="120" t="s">
        <v>1543</v>
      </c>
      <c r="C28" s="364">
        <v>0.93181818181818177</v>
      </c>
      <c r="D28" s="9">
        <f t="shared" si="0"/>
        <v>6.8181818181818232E-2</v>
      </c>
      <c r="E28" s="52"/>
      <c r="G28" s="53"/>
      <c r="H28" s="53"/>
    </row>
    <row r="29" spans="1:8" x14ac:dyDescent="0.25">
      <c r="A29" s="4">
        <v>27</v>
      </c>
      <c r="B29" s="119" t="s">
        <v>3921</v>
      </c>
      <c r="C29" s="364">
        <v>0.96679999999999999</v>
      </c>
      <c r="D29" s="9">
        <f t="shared" si="0"/>
        <v>3.3200000000000007E-2</v>
      </c>
      <c r="G29" s="53"/>
    </row>
  </sheetData>
  <pageMargins left="0.7" right="0.7" top="0.75" bottom="0.75" header="0.3" footer="0.3"/>
  <pageSetup orientation="portrait" r:id="rId1"/>
  <headerFooter>
    <oddHeader>&amp;RUG-181053 WUTC DR 7 Attachment 1
&amp;A Page &amp;P of &amp;N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AFEEB-655F-4352-8114-5031581EA61D}">
  <dimension ref="A1:CD24"/>
  <sheetViews>
    <sheetView workbookViewId="0"/>
  </sheetViews>
  <sheetFormatPr defaultColWidth="9.140625" defaultRowHeight="15" outlineLevelCol="1" x14ac:dyDescent="0.25"/>
  <cols>
    <col min="1" max="1" width="9.140625" style="50"/>
    <col min="2" max="2" width="27.28515625" style="12" bestFit="1" customWidth="1"/>
    <col min="3" max="3" width="14.28515625" style="12" customWidth="1"/>
    <col min="4" max="4" width="14.85546875" style="12" bestFit="1" customWidth="1"/>
    <col min="5" max="14" width="18.28515625" style="135" hidden="1" customWidth="1" outlineLevel="1"/>
    <col min="15" max="15" width="18.28515625" style="135" customWidth="1" collapsed="1"/>
    <col min="16" max="26" width="18.28515625" style="135" customWidth="1"/>
    <col min="27" max="27" width="17.85546875" style="135" customWidth="1"/>
    <col min="28" max="28" width="8.140625" style="135" customWidth="1"/>
    <col min="29" max="82" width="9.140625" style="50"/>
    <col min="83" max="16384" width="9.140625" style="135"/>
  </cols>
  <sheetData>
    <row r="1" spans="1:27" x14ac:dyDescent="0.25">
      <c r="B1" s="162" t="s">
        <v>1570</v>
      </c>
      <c r="Y1" s="156"/>
    </row>
    <row r="2" spans="1:27" s="50" customFormat="1" ht="15.75" thickBot="1" x14ac:dyDescent="0.3">
      <c r="A2" s="50">
        <v>1</v>
      </c>
      <c r="B2" s="145">
        <v>2</v>
      </c>
      <c r="C2" s="118">
        <v>3</v>
      </c>
      <c r="D2" s="118">
        <v>4</v>
      </c>
      <c r="E2" s="158">
        <v>5</v>
      </c>
      <c r="F2" s="50">
        <v>6</v>
      </c>
      <c r="G2" s="50">
        <v>7</v>
      </c>
      <c r="H2" s="50">
        <v>8</v>
      </c>
      <c r="I2" s="50">
        <v>9</v>
      </c>
      <c r="J2" s="50">
        <v>10</v>
      </c>
      <c r="K2" s="50">
        <v>11</v>
      </c>
      <c r="L2" s="50">
        <v>12</v>
      </c>
      <c r="M2" s="50">
        <v>13</v>
      </c>
      <c r="N2" s="50">
        <v>14</v>
      </c>
      <c r="O2" s="50">
        <v>15</v>
      </c>
      <c r="P2" s="50">
        <v>16</v>
      </c>
      <c r="Q2" s="50">
        <v>17</v>
      </c>
      <c r="R2" s="50">
        <v>18</v>
      </c>
      <c r="S2" s="50">
        <v>19</v>
      </c>
      <c r="T2" s="50">
        <v>20</v>
      </c>
      <c r="U2" s="50">
        <v>21</v>
      </c>
      <c r="V2" s="50">
        <v>22</v>
      </c>
      <c r="W2" s="50">
        <v>23</v>
      </c>
      <c r="X2" s="50">
        <v>24</v>
      </c>
      <c r="Y2" s="50">
        <v>25</v>
      </c>
      <c r="Z2" s="50">
        <v>26</v>
      </c>
    </row>
    <row r="3" spans="1:27" ht="15.75" thickBot="1" x14ac:dyDescent="0.3">
      <c r="B3" s="463"/>
      <c r="C3" s="464"/>
      <c r="D3" s="163"/>
      <c r="E3" s="117" t="s">
        <v>1571</v>
      </c>
      <c r="F3" s="117" t="s">
        <v>1571</v>
      </c>
      <c r="G3" s="117" t="s">
        <v>1571</v>
      </c>
      <c r="H3" s="117" t="s">
        <v>1571</v>
      </c>
      <c r="I3" s="117" t="s">
        <v>1571</v>
      </c>
      <c r="J3" s="117" t="s">
        <v>1571</v>
      </c>
      <c r="K3" s="117" t="s">
        <v>1571</v>
      </c>
      <c r="L3" s="117" t="s">
        <v>1571</v>
      </c>
      <c r="M3" s="117" t="s">
        <v>1571</v>
      </c>
      <c r="N3" s="117" t="s">
        <v>1571</v>
      </c>
      <c r="O3" s="117" t="s">
        <v>1571</v>
      </c>
      <c r="P3" s="117" t="s">
        <v>1571</v>
      </c>
      <c r="Q3" s="117" t="s">
        <v>1571</v>
      </c>
      <c r="R3" s="117" t="s">
        <v>1571</v>
      </c>
      <c r="S3" s="117" t="s">
        <v>1571</v>
      </c>
      <c r="T3" s="137" t="s">
        <v>1571</v>
      </c>
      <c r="U3" s="137" t="s">
        <v>1571</v>
      </c>
      <c r="V3" s="137" t="s">
        <v>1571</v>
      </c>
      <c r="W3" s="117" t="s">
        <v>1571</v>
      </c>
      <c r="X3" s="117" t="s">
        <v>1571</v>
      </c>
      <c r="Y3" s="117" t="s">
        <v>1571</v>
      </c>
      <c r="Z3" s="117" t="s">
        <v>1571</v>
      </c>
      <c r="AA3" s="137" t="s">
        <v>1571</v>
      </c>
    </row>
    <row r="4" spans="1:27" ht="15.75" thickBot="1" x14ac:dyDescent="0.3">
      <c r="B4" s="465"/>
      <c r="C4" s="466"/>
      <c r="D4" s="163" t="s">
        <v>1572</v>
      </c>
      <c r="E4" s="137" t="s">
        <v>2743</v>
      </c>
      <c r="F4" s="137" t="s">
        <v>2744</v>
      </c>
      <c r="G4" s="137" t="s">
        <v>2745</v>
      </c>
      <c r="H4" s="137" t="s">
        <v>2831</v>
      </c>
      <c r="I4" s="137" t="s">
        <v>2832</v>
      </c>
      <c r="J4" s="137" t="s">
        <v>2833</v>
      </c>
      <c r="K4" s="137" t="s">
        <v>2931</v>
      </c>
      <c r="L4" s="137" t="s">
        <v>2932</v>
      </c>
      <c r="M4" s="137" t="s">
        <v>2933</v>
      </c>
      <c r="N4" s="137" t="s">
        <v>2938</v>
      </c>
      <c r="O4" s="137" t="s">
        <v>2939</v>
      </c>
      <c r="P4" s="137" t="s">
        <v>2940</v>
      </c>
      <c r="Q4" s="137" t="s">
        <v>3905</v>
      </c>
      <c r="R4" s="137" t="s">
        <v>3906</v>
      </c>
      <c r="S4" s="137" t="s">
        <v>3907</v>
      </c>
      <c r="T4" s="117" t="s">
        <v>3939</v>
      </c>
      <c r="U4" s="117" t="s">
        <v>3940</v>
      </c>
      <c r="V4" s="117" t="s">
        <v>3941</v>
      </c>
      <c r="W4" s="137" t="s">
        <v>3991</v>
      </c>
      <c r="X4" s="137" t="s">
        <v>3992</v>
      </c>
      <c r="Y4" s="137" t="s">
        <v>3993</v>
      </c>
      <c r="Z4" s="137"/>
      <c r="AA4" s="23" t="s">
        <v>1573</v>
      </c>
    </row>
    <row r="5" spans="1:27" ht="15.75" thickBot="1" x14ac:dyDescent="0.3">
      <c r="B5" s="467" t="s">
        <v>1574</v>
      </c>
      <c r="C5" s="468"/>
      <c r="D5" s="117" t="s">
        <v>1575</v>
      </c>
      <c r="E5" s="136" t="s">
        <v>1576</v>
      </c>
      <c r="F5" s="136" t="s">
        <v>1576</v>
      </c>
      <c r="G5" s="136" t="s">
        <v>1576</v>
      </c>
      <c r="H5" s="136" t="s">
        <v>1576</v>
      </c>
      <c r="I5" s="136" t="s">
        <v>1576</v>
      </c>
      <c r="J5" s="136" t="s">
        <v>1576</v>
      </c>
      <c r="K5" s="136" t="s">
        <v>1576</v>
      </c>
      <c r="L5" s="136" t="s">
        <v>1576</v>
      </c>
      <c r="M5" s="136" t="s">
        <v>1576</v>
      </c>
      <c r="N5" s="136" t="s">
        <v>1576</v>
      </c>
      <c r="O5" s="136" t="s">
        <v>1576</v>
      </c>
      <c r="P5" s="136" t="s">
        <v>1576</v>
      </c>
      <c r="Q5" s="136" t="s">
        <v>1576</v>
      </c>
      <c r="R5" s="136" t="s">
        <v>1576</v>
      </c>
      <c r="S5" s="136" t="s">
        <v>1576</v>
      </c>
      <c r="T5" s="136"/>
      <c r="U5" s="136"/>
      <c r="V5" s="136"/>
      <c r="W5" s="136"/>
      <c r="X5" s="136"/>
      <c r="Y5" s="136"/>
      <c r="Z5" s="136"/>
      <c r="AA5" s="24" t="s">
        <v>1576</v>
      </c>
    </row>
    <row r="6" spans="1:27" ht="15.75" thickBot="1" x14ac:dyDescent="0.3">
      <c r="A6" s="124" t="s">
        <v>0</v>
      </c>
      <c r="B6" s="469" t="s">
        <v>1573</v>
      </c>
      <c r="C6" s="470"/>
      <c r="D6" s="471"/>
      <c r="E6" s="138">
        <v>0</v>
      </c>
      <c r="F6" s="138">
        <v>0</v>
      </c>
      <c r="G6" s="138">
        <v>0</v>
      </c>
      <c r="H6" s="138">
        <v>0</v>
      </c>
      <c r="I6" s="138">
        <v>0</v>
      </c>
      <c r="J6" s="138">
        <v>0</v>
      </c>
      <c r="K6" s="138">
        <v>0</v>
      </c>
      <c r="L6" s="138">
        <v>0</v>
      </c>
      <c r="M6" s="138">
        <v>0</v>
      </c>
      <c r="N6" s="138">
        <v>0</v>
      </c>
      <c r="O6" s="138">
        <v>0</v>
      </c>
      <c r="P6" s="138">
        <v>0</v>
      </c>
      <c r="Q6" s="138">
        <v>0</v>
      </c>
      <c r="R6" s="138">
        <v>0</v>
      </c>
      <c r="S6" s="138">
        <v>0</v>
      </c>
      <c r="T6" s="138"/>
      <c r="U6" s="138"/>
      <c r="V6" s="138"/>
      <c r="W6" s="138"/>
      <c r="X6" s="138"/>
      <c r="Y6" s="138"/>
      <c r="Z6" s="138"/>
      <c r="AA6" s="138">
        <v>0</v>
      </c>
    </row>
    <row r="7" spans="1:27" ht="15.75" thickBot="1" x14ac:dyDescent="0.3">
      <c r="A7" s="26" t="str">
        <f t="shared" ref="A7:A11" si="0">RIGHT(C7,6)</f>
        <v>101601</v>
      </c>
      <c r="B7" s="126" t="s">
        <v>2748</v>
      </c>
      <c r="C7" s="153" t="s">
        <v>2749</v>
      </c>
      <c r="D7" s="125" t="s">
        <v>4</v>
      </c>
      <c r="E7" s="139">
        <v>180888.94</v>
      </c>
      <c r="F7" s="139">
        <v>180888.94</v>
      </c>
      <c r="G7" s="139">
        <v>180888.94</v>
      </c>
      <c r="H7" s="139">
        <v>180888.94</v>
      </c>
      <c r="I7" s="139">
        <v>260859.94</v>
      </c>
      <c r="J7" s="139">
        <v>260859.94</v>
      </c>
      <c r="K7" s="139">
        <v>260859.94</v>
      </c>
      <c r="L7" s="139">
        <v>260859.94</v>
      </c>
      <c r="M7" s="139">
        <v>260859.94</v>
      </c>
      <c r="N7" s="139">
        <v>260859.94</v>
      </c>
      <c r="O7" s="139">
        <v>260859.94</v>
      </c>
      <c r="P7" s="139">
        <v>452618.94</v>
      </c>
      <c r="Q7" s="139">
        <v>452618.94</v>
      </c>
      <c r="R7" s="139">
        <v>626150.93999999994</v>
      </c>
      <c r="S7" s="139">
        <v>686015.94</v>
      </c>
      <c r="T7" s="199">
        <v>686015.94</v>
      </c>
      <c r="U7" s="199">
        <v>716566.94</v>
      </c>
      <c r="V7" s="199">
        <v>849283.94</v>
      </c>
      <c r="W7" s="199">
        <v>849283.94</v>
      </c>
      <c r="X7" s="199">
        <v>849283.94</v>
      </c>
      <c r="Y7" s="199">
        <v>1063757.94</v>
      </c>
      <c r="Z7" s="139"/>
      <c r="AA7" s="138"/>
    </row>
    <row r="8" spans="1:27" ht="15.75" thickBot="1" x14ac:dyDescent="0.3">
      <c r="A8" s="26" t="str">
        <f t="shared" si="0"/>
        <v>101501</v>
      </c>
      <c r="B8" s="150" t="s">
        <v>2834</v>
      </c>
      <c r="C8" s="153" t="s">
        <v>2835</v>
      </c>
      <c r="D8" s="125" t="s">
        <v>4</v>
      </c>
      <c r="E8" s="140"/>
      <c r="F8" s="140"/>
      <c r="G8" s="140"/>
      <c r="H8" s="140">
        <v>0</v>
      </c>
      <c r="I8" s="140">
        <v>0</v>
      </c>
      <c r="J8" s="140">
        <v>-146485835</v>
      </c>
      <c r="K8" s="140">
        <v>-148773000</v>
      </c>
      <c r="L8" s="140">
        <v>-148773000</v>
      </c>
      <c r="M8" s="140">
        <v>-146816356.71000001</v>
      </c>
      <c r="N8" s="140">
        <v>-148773000</v>
      </c>
      <c r="O8" s="140">
        <v>-148773000</v>
      </c>
      <c r="P8" s="140">
        <v>-146485853.63</v>
      </c>
      <c r="Q8" s="140">
        <v>-148773000</v>
      </c>
      <c r="R8" s="140">
        <v>-148773000</v>
      </c>
      <c r="S8" s="140">
        <v>-148308811.09999999</v>
      </c>
      <c r="T8" s="200">
        <v>-148773000</v>
      </c>
      <c r="U8" s="200">
        <v>-148773000</v>
      </c>
      <c r="V8" s="200">
        <v>-148773000</v>
      </c>
      <c r="W8" s="200">
        <v>-148773000</v>
      </c>
      <c r="X8" s="200">
        <v>-148773000</v>
      </c>
      <c r="Y8" s="200">
        <v>-148773000</v>
      </c>
      <c r="Z8" s="140"/>
      <c r="AA8" s="138"/>
    </row>
    <row r="9" spans="1:27" ht="15.75" thickBot="1" x14ac:dyDescent="0.3">
      <c r="A9" s="26" t="str">
        <f t="shared" si="0"/>
        <v>108005</v>
      </c>
      <c r="B9" s="150" t="s">
        <v>2838</v>
      </c>
      <c r="C9" s="153" t="s">
        <v>2839</v>
      </c>
      <c r="D9" s="125" t="s">
        <v>4</v>
      </c>
      <c r="E9" s="139"/>
      <c r="F9" s="139"/>
      <c r="G9" s="139"/>
      <c r="H9" s="139">
        <v>0</v>
      </c>
      <c r="I9" s="139">
        <v>0</v>
      </c>
      <c r="J9" s="139">
        <v>8657.41</v>
      </c>
      <c r="K9" s="139">
        <v>14627.43</v>
      </c>
      <c r="L9" s="139">
        <v>20600.28</v>
      </c>
      <c r="M9" s="139">
        <v>26384.02</v>
      </c>
      <c r="N9" s="139">
        <v>32364.240000000002</v>
      </c>
      <c r="O9" s="139">
        <v>38158.980000000003</v>
      </c>
      <c r="P9" s="139">
        <v>44150.2</v>
      </c>
      <c r="Q9" s="139">
        <v>50140.37</v>
      </c>
      <c r="R9" s="139">
        <v>55745.95</v>
      </c>
      <c r="S9" s="139">
        <v>61744.23</v>
      </c>
      <c r="T9" s="140">
        <v>67550.84</v>
      </c>
      <c r="U9" s="140">
        <v>73552.25</v>
      </c>
      <c r="V9" s="140">
        <v>79375.03</v>
      </c>
      <c r="W9" s="139">
        <v>85392.59</v>
      </c>
      <c r="X9" s="139">
        <v>91411.41</v>
      </c>
      <c r="Y9" s="139">
        <v>97238.35</v>
      </c>
      <c r="Z9" s="139"/>
      <c r="AA9" s="138"/>
    </row>
    <row r="10" spans="1:27" ht="15.75" thickBot="1" x14ac:dyDescent="0.3">
      <c r="A10" s="26" t="str">
        <f t="shared" si="0"/>
        <v>108016</v>
      </c>
      <c r="B10" s="150" t="s">
        <v>2840</v>
      </c>
      <c r="C10" s="153" t="s">
        <v>2841</v>
      </c>
      <c r="D10" s="125" t="s">
        <v>4</v>
      </c>
      <c r="E10" s="139"/>
      <c r="F10" s="139"/>
      <c r="G10" s="139"/>
      <c r="H10" s="139">
        <v>0</v>
      </c>
      <c r="I10" s="139">
        <v>-110407.35</v>
      </c>
      <c r="J10" s="139">
        <v>-396015.61</v>
      </c>
      <c r="K10" s="139">
        <v>-660621.39</v>
      </c>
      <c r="L10" s="139">
        <v>-925553.48</v>
      </c>
      <c r="M10" s="139">
        <v>-1190682.8</v>
      </c>
      <c r="N10" s="139">
        <v>-1456115.75</v>
      </c>
      <c r="O10" s="139">
        <v>-1722397.66</v>
      </c>
      <c r="P10" s="139">
        <v>-1989763.68</v>
      </c>
      <c r="Q10" s="139">
        <v>-2257232.4700000002</v>
      </c>
      <c r="R10" s="139">
        <v>-2524756.91</v>
      </c>
      <c r="S10" s="139">
        <v>-2792563.02</v>
      </c>
      <c r="T10" s="140">
        <v>-3060654.43</v>
      </c>
      <c r="U10" s="140">
        <v>-3328786.4</v>
      </c>
      <c r="V10" s="140">
        <v>-3597525.22</v>
      </c>
      <c r="W10" s="139">
        <v>-3866845.7</v>
      </c>
      <c r="X10" s="139">
        <v>-4136189.33</v>
      </c>
      <c r="Y10" s="139">
        <v>-4405588.18</v>
      </c>
      <c r="Z10" s="139"/>
      <c r="AA10" s="138"/>
    </row>
    <row r="11" spans="1:27" ht="15.75" thickBot="1" x14ac:dyDescent="0.3">
      <c r="A11" s="26" t="str">
        <f t="shared" si="0"/>
        <v>108501</v>
      </c>
      <c r="B11" s="150" t="s">
        <v>2842</v>
      </c>
      <c r="C11" s="153" t="s">
        <v>2843</v>
      </c>
      <c r="D11" s="125" t="s">
        <v>4</v>
      </c>
      <c r="E11" s="139"/>
      <c r="F11" s="139"/>
      <c r="G11" s="139"/>
      <c r="H11" s="139">
        <v>0</v>
      </c>
      <c r="I11" s="139">
        <v>0</v>
      </c>
      <c r="J11" s="139">
        <v>449704</v>
      </c>
      <c r="K11" s="139">
        <v>449704</v>
      </c>
      <c r="L11" s="139">
        <v>449704</v>
      </c>
      <c r="M11" s="139">
        <v>1419700.19</v>
      </c>
      <c r="N11" s="139">
        <v>1419700.19</v>
      </c>
      <c r="O11" s="139">
        <v>1419700.19</v>
      </c>
      <c r="P11" s="139">
        <v>2389696.38</v>
      </c>
      <c r="Q11" s="139">
        <v>2389696.38</v>
      </c>
      <c r="R11" s="139">
        <v>2389696.38</v>
      </c>
      <c r="S11" s="139">
        <v>3359692.57</v>
      </c>
      <c r="T11" s="140">
        <v>3359692.57</v>
      </c>
      <c r="U11" s="140">
        <v>3359692.57</v>
      </c>
      <c r="V11" s="140">
        <v>4329688.76</v>
      </c>
      <c r="W11" s="139">
        <v>4329688.76</v>
      </c>
      <c r="X11" s="139">
        <v>4329688.76</v>
      </c>
      <c r="Y11" s="139">
        <v>5299684.95</v>
      </c>
      <c r="Z11" s="139"/>
      <c r="AA11" s="138"/>
    </row>
    <row r="12" spans="1:27" ht="15.75" thickBot="1" x14ac:dyDescent="0.3">
      <c r="A12" s="26" t="str">
        <f t="shared" ref="A12" si="1">RIGHT(C12,6)</f>
        <v>164013</v>
      </c>
      <c r="B12" s="126" t="s">
        <v>1470</v>
      </c>
      <c r="C12" s="153" t="s">
        <v>1471</v>
      </c>
      <c r="D12" s="125" t="s">
        <v>4</v>
      </c>
      <c r="E12" s="139">
        <v>171453.46</v>
      </c>
      <c r="F12" s="139">
        <v>171453.46</v>
      </c>
      <c r="G12" s="139">
        <v>171453.46</v>
      </c>
      <c r="H12" s="139">
        <v>171453.46</v>
      </c>
      <c r="I12" s="139">
        <v>171453.46</v>
      </c>
      <c r="J12" s="139">
        <v>0</v>
      </c>
      <c r="K12" s="139">
        <v>0</v>
      </c>
      <c r="L12" s="139">
        <v>0</v>
      </c>
      <c r="M12" s="139">
        <v>0</v>
      </c>
      <c r="N12" s="139">
        <v>0</v>
      </c>
      <c r="O12" s="139">
        <v>0</v>
      </c>
      <c r="P12" s="139">
        <v>0</v>
      </c>
      <c r="Q12" s="139">
        <v>0</v>
      </c>
      <c r="R12" s="139">
        <v>0</v>
      </c>
      <c r="S12" s="139">
        <v>0</v>
      </c>
      <c r="T12" s="139">
        <v>0</v>
      </c>
      <c r="U12" s="139">
        <v>0</v>
      </c>
      <c r="V12" s="139">
        <v>0</v>
      </c>
      <c r="W12" s="139">
        <v>0</v>
      </c>
      <c r="X12" s="139">
        <v>0</v>
      </c>
      <c r="Y12" s="139">
        <v>0</v>
      </c>
      <c r="Z12" s="139"/>
      <c r="AA12" s="138"/>
    </row>
    <row r="13" spans="1:27" ht="15.75" thickBot="1" x14ac:dyDescent="0.3">
      <c r="A13" s="26" t="str">
        <f t="shared" ref="A13:A14" si="2">RIGHT(C13,6)</f>
        <v>172502</v>
      </c>
      <c r="B13" s="126" t="s">
        <v>2846</v>
      </c>
      <c r="C13" s="153" t="s">
        <v>2847</v>
      </c>
      <c r="D13" s="125" t="s">
        <v>4</v>
      </c>
      <c r="E13" s="140"/>
      <c r="F13" s="140"/>
      <c r="G13" s="140"/>
      <c r="H13" s="140">
        <v>0</v>
      </c>
      <c r="I13" s="140">
        <v>0</v>
      </c>
      <c r="J13" s="140">
        <v>5699885</v>
      </c>
      <c r="K13" s="140">
        <v>5699885</v>
      </c>
      <c r="L13" s="140">
        <v>5699885</v>
      </c>
      <c r="M13" s="140">
        <v>5493566.9100000001</v>
      </c>
      <c r="N13" s="140">
        <v>5493566.9100000001</v>
      </c>
      <c r="O13" s="140">
        <v>5493566.9100000001</v>
      </c>
      <c r="P13" s="140">
        <v>5287248.54</v>
      </c>
      <c r="Q13" s="140">
        <v>5287248.54</v>
      </c>
      <c r="R13" s="140">
        <v>5287248.54</v>
      </c>
      <c r="S13" s="140">
        <v>5215757.33</v>
      </c>
      <c r="T13" s="200">
        <v>5215757.33</v>
      </c>
      <c r="U13" s="200">
        <v>5215757.33</v>
      </c>
      <c r="V13" s="200">
        <v>5167095.09</v>
      </c>
      <c r="W13" s="200">
        <v>5167095.09</v>
      </c>
      <c r="X13" s="200">
        <v>5167095.09</v>
      </c>
      <c r="Y13" s="200">
        <v>5110159.92</v>
      </c>
      <c r="Z13" s="140"/>
      <c r="AA13" s="138"/>
    </row>
    <row r="14" spans="1:27" ht="15.75" thickBot="1" x14ac:dyDescent="0.3">
      <c r="A14" s="26" t="str">
        <f t="shared" si="2"/>
        <v>186033</v>
      </c>
      <c r="B14" s="126" t="s">
        <v>2848</v>
      </c>
      <c r="C14" s="153" t="s">
        <v>2849</v>
      </c>
      <c r="D14" s="125" t="s">
        <v>4</v>
      </c>
      <c r="E14" s="140"/>
      <c r="F14" s="140"/>
      <c r="G14" s="140"/>
      <c r="H14" s="140">
        <v>0</v>
      </c>
      <c r="I14" s="140">
        <v>0</v>
      </c>
      <c r="J14" s="140">
        <v>1420643</v>
      </c>
      <c r="K14" s="140">
        <v>1420643</v>
      </c>
      <c r="L14" s="140">
        <v>1420643</v>
      </c>
      <c r="M14" s="140">
        <v>1420643</v>
      </c>
      <c r="N14" s="140">
        <v>1420643</v>
      </c>
      <c r="O14" s="140">
        <v>1420643</v>
      </c>
      <c r="P14" s="140">
        <v>1404295</v>
      </c>
      <c r="Q14" s="140">
        <v>1404295</v>
      </c>
      <c r="R14" s="140">
        <v>1404295</v>
      </c>
      <c r="S14" s="140">
        <v>1386378</v>
      </c>
      <c r="T14" s="139">
        <v>1386378</v>
      </c>
      <c r="U14" s="139">
        <v>1386378</v>
      </c>
      <c r="V14" s="139">
        <v>1386378</v>
      </c>
      <c r="W14" s="140">
        <v>1386378</v>
      </c>
      <c r="X14" s="140">
        <v>1386378</v>
      </c>
      <c r="Y14" s="140">
        <v>1386378</v>
      </c>
      <c r="Z14" s="140"/>
      <c r="AA14" s="138"/>
    </row>
    <row r="15" spans="1:27" ht="15.75" thickBot="1" x14ac:dyDescent="0.3">
      <c r="A15" s="26" t="str">
        <f t="shared" ref="A15" si="3">RIGHT(C15,6)</f>
        <v>172501</v>
      </c>
      <c r="B15" s="149" t="s">
        <v>2853</v>
      </c>
      <c r="C15" s="153" t="s">
        <v>2854</v>
      </c>
      <c r="D15" s="125" t="s">
        <v>4</v>
      </c>
      <c r="E15" s="139"/>
      <c r="F15" s="139"/>
      <c r="G15" s="139"/>
      <c r="H15" s="139">
        <v>0</v>
      </c>
      <c r="I15" s="139">
        <v>0</v>
      </c>
      <c r="J15" s="139">
        <v>147927056</v>
      </c>
      <c r="K15" s="139">
        <v>150214221</v>
      </c>
      <c r="L15" s="139">
        <v>150214221</v>
      </c>
      <c r="M15" s="139">
        <v>146987461.13</v>
      </c>
      <c r="N15" s="139">
        <v>148944104.41999999</v>
      </c>
      <c r="O15" s="139">
        <v>148944104.41999999</v>
      </c>
      <c r="P15" s="139">
        <v>145412438.03</v>
      </c>
      <c r="Q15" s="139">
        <v>147699584.40000001</v>
      </c>
      <c r="R15" s="139">
        <v>147699584.40000001</v>
      </c>
      <c r="S15" s="139">
        <v>146070723.03999999</v>
      </c>
      <c r="T15" s="140">
        <v>146534911.94</v>
      </c>
      <c r="U15" s="140">
        <v>146534911.94</v>
      </c>
      <c r="V15" s="140">
        <v>145372128.56999999</v>
      </c>
      <c r="W15" s="139">
        <v>145372128.56999999</v>
      </c>
      <c r="X15" s="139">
        <v>145372128.56999999</v>
      </c>
      <c r="Y15" s="139">
        <v>144165826.63999999</v>
      </c>
      <c r="Z15" s="139"/>
      <c r="AA15" s="138"/>
    </row>
    <row r="16" spans="1:27" ht="15.75" thickBot="1" x14ac:dyDescent="0.3">
      <c r="A16" s="26" t="str">
        <f t="shared" ref="A16" si="4">RIGHT(C16,6)</f>
        <v>254400</v>
      </c>
      <c r="B16" s="126" t="s">
        <v>2918</v>
      </c>
      <c r="C16" s="153" t="s">
        <v>2882</v>
      </c>
      <c r="D16" s="125" t="s">
        <v>4</v>
      </c>
      <c r="E16" s="139"/>
      <c r="F16" s="139"/>
      <c r="G16" s="139"/>
      <c r="H16" s="139"/>
      <c r="I16" s="139"/>
      <c r="J16" s="139">
        <v>-1494818</v>
      </c>
      <c r="K16" s="139">
        <v>0</v>
      </c>
      <c r="L16" s="139">
        <v>0</v>
      </c>
      <c r="M16" s="139">
        <v>-1281699.99</v>
      </c>
      <c r="N16" s="139">
        <v>0</v>
      </c>
      <c r="O16" s="139">
        <v>0</v>
      </c>
      <c r="P16" s="139">
        <v>-1068502.42</v>
      </c>
      <c r="Q16" s="139">
        <v>0</v>
      </c>
      <c r="R16" s="139">
        <v>0</v>
      </c>
      <c r="S16" s="139">
        <v>-990132.01</v>
      </c>
      <c r="T16" s="139">
        <v>0</v>
      </c>
      <c r="U16" s="139">
        <v>0</v>
      </c>
      <c r="V16" s="139">
        <v>-934395.03</v>
      </c>
      <c r="W16" s="139">
        <v>0</v>
      </c>
      <c r="X16" s="139">
        <v>0</v>
      </c>
      <c r="Y16" s="139">
        <v>-869994.09</v>
      </c>
      <c r="Z16" s="139"/>
      <c r="AA16" s="138"/>
    </row>
    <row r="17" spans="1:27" ht="15.75" thickBot="1" x14ac:dyDescent="0.3">
      <c r="A17" s="26" t="str">
        <f t="shared" ref="A17:A23" si="5">RIGHT(C17,6)</f>
        <v>283041</v>
      </c>
      <c r="B17" s="126" t="s">
        <v>2873</v>
      </c>
      <c r="C17" s="153" t="s">
        <v>2874</v>
      </c>
      <c r="D17" s="125" t="s">
        <v>4</v>
      </c>
      <c r="E17" s="139"/>
      <c r="F17" s="139"/>
      <c r="G17" s="139"/>
      <c r="H17" s="139">
        <v>0</v>
      </c>
      <c r="I17" s="139">
        <v>-242777</v>
      </c>
      <c r="J17" s="139">
        <v>-1406340</v>
      </c>
      <c r="K17" s="139">
        <v>-2880723</v>
      </c>
      <c r="L17" s="139">
        <v>-4439923</v>
      </c>
      <c r="M17" s="139">
        <v>-4844183</v>
      </c>
      <c r="N17" s="139">
        <v>-6388957</v>
      </c>
      <c r="O17" s="139">
        <v>-8009620</v>
      </c>
      <c r="P17" s="139">
        <v>-9596020</v>
      </c>
      <c r="Q17" s="139">
        <v>-9678507</v>
      </c>
      <c r="R17" s="139">
        <v>-9759676</v>
      </c>
      <c r="S17" s="139">
        <v>-9807919</v>
      </c>
      <c r="T17" s="140">
        <v>-9883890</v>
      </c>
      <c r="U17" s="140">
        <v>-9957292</v>
      </c>
      <c r="V17" s="140">
        <v>-9853315</v>
      </c>
      <c r="W17" s="139">
        <v>-9895400</v>
      </c>
      <c r="X17" s="139">
        <v>-9938638</v>
      </c>
      <c r="Y17" s="139">
        <v>-9841445</v>
      </c>
      <c r="Z17" s="139"/>
      <c r="AA17" s="138"/>
    </row>
    <row r="18" spans="1:27" ht="15.75" thickBot="1" x14ac:dyDescent="0.3">
      <c r="A18" s="26" t="str">
        <f t="shared" si="5"/>
        <v>283042</v>
      </c>
      <c r="B18" s="126" t="s">
        <v>2875</v>
      </c>
      <c r="C18" s="153" t="s">
        <v>2876</v>
      </c>
      <c r="D18" s="125" t="s">
        <v>4</v>
      </c>
      <c r="E18" s="140"/>
      <c r="F18" s="140"/>
      <c r="G18" s="140"/>
      <c r="H18" s="140">
        <v>0</v>
      </c>
      <c r="I18" s="140">
        <v>-86066</v>
      </c>
      <c r="J18" s="140">
        <v>-498555</v>
      </c>
      <c r="K18" s="140">
        <v>-1021232</v>
      </c>
      <c r="L18" s="140">
        <v>-1573977</v>
      </c>
      <c r="M18" s="140">
        <v>-1717290</v>
      </c>
      <c r="N18" s="140">
        <v>-2264921</v>
      </c>
      <c r="O18" s="140">
        <v>-2839455</v>
      </c>
      <c r="P18" s="140">
        <v>-3401842</v>
      </c>
      <c r="Q18" s="140">
        <v>-3431084</v>
      </c>
      <c r="R18" s="140">
        <v>-3459859</v>
      </c>
      <c r="S18" s="140">
        <v>-3476961</v>
      </c>
      <c r="T18" s="139">
        <v>-3503893</v>
      </c>
      <c r="U18" s="139">
        <v>-3529914</v>
      </c>
      <c r="V18" s="139">
        <v>-3493053</v>
      </c>
      <c r="W18" s="140">
        <v>-3507972</v>
      </c>
      <c r="X18" s="140">
        <v>-3523300</v>
      </c>
      <c r="Y18" s="140">
        <v>-3488844</v>
      </c>
      <c r="Z18" s="140"/>
      <c r="AA18" s="138"/>
    </row>
    <row r="19" spans="1:27" ht="15.75" thickBot="1" x14ac:dyDescent="0.3">
      <c r="A19" s="26" t="str">
        <f t="shared" si="5"/>
        <v>283043</v>
      </c>
      <c r="B19" s="126" t="s">
        <v>2877</v>
      </c>
      <c r="C19" s="153" t="s">
        <v>2878</v>
      </c>
      <c r="D19" s="125" t="s">
        <v>4</v>
      </c>
      <c r="E19" s="139"/>
      <c r="F19" s="139"/>
      <c r="G19" s="139"/>
      <c r="H19" s="139">
        <v>0</v>
      </c>
      <c r="I19" s="139">
        <v>0</v>
      </c>
      <c r="J19" s="139">
        <v>-1048828</v>
      </c>
      <c r="K19" s="139">
        <v>-1048828</v>
      </c>
      <c r="L19" s="139">
        <v>-1048828</v>
      </c>
      <c r="M19" s="139">
        <v>-1048828</v>
      </c>
      <c r="N19" s="139">
        <v>-1048828</v>
      </c>
      <c r="O19" s="139">
        <v>-1048828</v>
      </c>
      <c r="P19" s="139">
        <v>-1036759</v>
      </c>
      <c r="Q19" s="139">
        <v>-1036759</v>
      </c>
      <c r="R19" s="139">
        <v>-1036759</v>
      </c>
      <c r="S19" s="139">
        <v>-1023531</v>
      </c>
      <c r="T19" s="140">
        <v>-1023531</v>
      </c>
      <c r="U19" s="140">
        <v>-1023531</v>
      </c>
      <c r="V19" s="140">
        <v>-1023531</v>
      </c>
      <c r="W19" s="139">
        <v>-1023531</v>
      </c>
      <c r="X19" s="139">
        <v>-1023531</v>
      </c>
      <c r="Y19" s="139">
        <v>-1023531</v>
      </c>
      <c r="Z19" s="139"/>
      <c r="AA19" s="138"/>
    </row>
    <row r="20" spans="1:27" ht="15.75" thickBot="1" x14ac:dyDescent="0.3">
      <c r="A20" s="26" t="str">
        <f t="shared" si="5"/>
        <v>283044</v>
      </c>
      <c r="B20" s="126" t="s">
        <v>2875</v>
      </c>
      <c r="C20" s="153" t="s">
        <v>2879</v>
      </c>
      <c r="D20" s="125" t="s">
        <v>4</v>
      </c>
      <c r="E20" s="140"/>
      <c r="F20" s="140"/>
      <c r="G20" s="140"/>
      <c r="H20" s="140">
        <v>0</v>
      </c>
      <c r="I20" s="140">
        <v>0</v>
      </c>
      <c r="J20" s="140">
        <v>-371815</v>
      </c>
      <c r="K20" s="140">
        <v>-371815</v>
      </c>
      <c r="L20" s="140">
        <v>-371815</v>
      </c>
      <c r="M20" s="140">
        <v>-371815</v>
      </c>
      <c r="N20" s="140">
        <v>-371815</v>
      </c>
      <c r="O20" s="140">
        <v>-371815</v>
      </c>
      <c r="P20" s="140">
        <v>-367536</v>
      </c>
      <c r="Q20" s="140">
        <v>-367536</v>
      </c>
      <c r="R20" s="140">
        <v>-367536</v>
      </c>
      <c r="S20" s="140">
        <v>-362847</v>
      </c>
      <c r="T20" s="139">
        <v>-362847</v>
      </c>
      <c r="U20" s="139">
        <v>-362847</v>
      </c>
      <c r="V20" s="139">
        <v>-362847</v>
      </c>
      <c r="W20" s="140">
        <v>-362847</v>
      </c>
      <c r="X20" s="140">
        <v>-362847</v>
      </c>
      <c r="Y20" s="140">
        <v>-362847</v>
      </c>
      <c r="Z20" s="140"/>
      <c r="AA20" s="138"/>
    </row>
    <row r="21" spans="1:27" ht="15.75" thickBot="1" x14ac:dyDescent="0.3">
      <c r="A21" s="26" t="str">
        <f t="shared" si="5"/>
        <v>254002</v>
      </c>
      <c r="B21" s="126" t="s">
        <v>1244</v>
      </c>
      <c r="C21" s="153" t="s">
        <v>1245</v>
      </c>
      <c r="D21" s="125" t="s">
        <v>4</v>
      </c>
      <c r="E21" s="139">
        <v>-1130539.06</v>
      </c>
      <c r="F21" s="139">
        <v>-1244344.52</v>
      </c>
      <c r="G21" s="139">
        <v>-1247665.19</v>
      </c>
      <c r="H21" s="139">
        <v>-1266052.18</v>
      </c>
      <c r="I21" s="139">
        <v>-1290330.1499999999</v>
      </c>
      <c r="J21" s="139">
        <v>-1269691.7</v>
      </c>
      <c r="K21" s="139">
        <v>-1269691.7</v>
      </c>
      <c r="L21" s="139">
        <v>-1269691.7</v>
      </c>
      <c r="M21" s="139">
        <v>-1290845.45</v>
      </c>
      <c r="N21" s="139">
        <v>-1290845.45</v>
      </c>
      <c r="O21" s="139">
        <v>0</v>
      </c>
      <c r="P21" s="139">
        <v>0</v>
      </c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8"/>
    </row>
    <row r="22" spans="1:27" ht="15.75" thickBot="1" x14ac:dyDescent="0.3">
      <c r="A22" s="26" t="str">
        <f t="shared" si="5"/>
        <v>254003</v>
      </c>
      <c r="B22" s="126" t="s">
        <v>2988</v>
      </c>
      <c r="C22" s="153" t="s">
        <v>2989</v>
      </c>
      <c r="D22" s="125" t="s">
        <v>4</v>
      </c>
      <c r="E22" s="140"/>
      <c r="F22" s="140"/>
      <c r="G22" s="140"/>
      <c r="H22" s="140"/>
      <c r="I22" s="140"/>
      <c r="J22" s="140"/>
      <c r="K22" s="140"/>
      <c r="L22" s="140"/>
      <c r="M22" s="140"/>
      <c r="N22" s="140">
        <v>0</v>
      </c>
      <c r="O22" s="140">
        <v>-1240921.24</v>
      </c>
      <c r="P22" s="140">
        <v>-1056576.2</v>
      </c>
      <c r="Q22" s="140">
        <v>-855381.18</v>
      </c>
      <c r="R22" s="140">
        <v>-686148.32</v>
      </c>
      <c r="S22" s="140">
        <v>-524130.75</v>
      </c>
      <c r="T22" s="140">
        <v>-399311.58</v>
      </c>
      <c r="U22" s="140">
        <v>-330694.90000000002</v>
      </c>
      <c r="V22" s="140">
        <v>-277149.75</v>
      </c>
      <c r="W22" s="140">
        <v>-236256.63</v>
      </c>
      <c r="X22" s="140">
        <v>-203575.97</v>
      </c>
      <c r="Y22" s="140">
        <v>-169605.95</v>
      </c>
      <c r="Z22" s="140"/>
      <c r="AA22" s="138"/>
    </row>
    <row r="23" spans="1:27" ht="15.75" thickBot="1" x14ac:dyDescent="0.3">
      <c r="A23" s="26" t="str">
        <f t="shared" si="5"/>
        <v>254401</v>
      </c>
      <c r="B23" s="126" t="s">
        <v>2919</v>
      </c>
      <c r="C23" s="153" t="s">
        <v>2883</v>
      </c>
      <c r="D23" s="125" t="s">
        <v>4</v>
      </c>
      <c r="E23" s="140"/>
      <c r="F23" s="140"/>
      <c r="G23" s="140"/>
      <c r="H23" s="140"/>
      <c r="I23" s="140"/>
      <c r="J23" s="140">
        <v>-6095992</v>
      </c>
      <c r="K23" s="140">
        <v>-7590810</v>
      </c>
      <c r="L23" s="140">
        <v>-7590810</v>
      </c>
      <c r="M23" s="140">
        <v>-5802671.5300000003</v>
      </c>
      <c r="N23" s="140">
        <v>-7084371.5199999996</v>
      </c>
      <c r="O23" s="140">
        <v>-7084371.5199999996</v>
      </c>
      <c r="P23" s="140">
        <v>-5535026.9000000004</v>
      </c>
      <c r="Q23" s="140">
        <v>-6603529.3200000003</v>
      </c>
      <c r="R23" s="140">
        <v>-6603529.3200000003</v>
      </c>
      <c r="S23" s="140">
        <v>-5347229.83</v>
      </c>
      <c r="T23" s="140">
        <v>-6337361.8399999999</v>
      </c>
      <c r="U23" s="140">
        <v>-6337361.8399999999</v>
      </c>
      <c r="V23" s="140">
        <v>-5161517.3899999997</v>
      </c>
      <c r="W23" s="140">
        <v>-6095912.4199999999</v>
      </c>
      <c r="X23" s="140">
        <v>-6095912.4199999999</v>
      </c>
      <c r="Y23" s="140">
        <v>-4932677.42</v>
      </c>
      <c r="Z23" s="140"/>
      <c r="AA23" s="138"/>
    </row>
    <row r="24" spans="1:27" ht="15.75" thickBot="1" x14ac:dyDescent="0.3">
      <c r="A24" s="26" t="str">
        <f t="shared" ref="A24" si="6">RIGHT(C24,6)</f>
        <v>108103</v>
      </c>
      <c r="B24" s="126" t="s">
        <v>2880</v>
      </c>
      <c r="C24" s="153" t="s">
        <v>2881</v>
      </c>
      <c r="D24" s="125" t="s">
        <v>4</v>
      </c>
      <c r="E24" s="140"/>
      <c r="F24" s="140"/>
      <c r="G24" s="140"/>
      <c r="H24" s="140">
        <v>0</v>
      </c>
      <c r="I24" s="140">
        <v>-15963.93</v>
      </c>
      <c r="J24" s="140">
        <v>-88691.98</v>
      </c>
      <c r="K24" s="140">
        <v>-147914.39000000001</v>
      </c>
      <c r="L24" s="140">
        <v>-207177.59</v>
      </c>
      <c r="M24" s="140">
        <v>-266467.73</v>
      </c>
      <c r="N24" s="140">
        <v>-325796.33</v>
      </c>
      <c r="O24" s="140">
        <v>-385144.13</v>
      </c>
      <c r="P24" s="140">
        <v>-444573.76</v>
      </c>
      <c r="Q24" s="140">
        <v>-504002.24</v>
      </c>
      <c r="R24" s="140">
        <v>-563445.17000000004</v>
      </c>
      <c r="S24" s="140">
        <v>-622922.79</v>
      </c>
      <c r="T24" s="140">
        <v>-682434.62</v>
      </c>
      <c r="U24" s="140">
        <v>-741957.26</v>
      </c>
      <c r="V24" s="140">
        <v>-801551.75</v>
      </c>
      <c r="W24" s="140">
        <v>-861215.47</v>
      </c>
      <c r="X24" s="140">
        <v>-920884.87</v>
      </c>
      <c r="Y24" s="140">
        <v>-980567.61</v>
      </c>
      <c r="Z24" s="140"/>
      <c r="AA24" s="138"/>
    </row>
  </sheetData>
  <mergeCells count="3">
    <mergeCell ref="B3:C4"/>
    <mergeCell ref="B5:C5"/>
    <mergeCell ref="B6:D6"/>
  </mergeCells>
  <conditionalFormatting sqref="A7:A24">
    <cfRule type="duplicateValues" dxfId="1" priority="247"/>
  </conditionalFormatting>
  <pageMargins left="0.7" right="0.7" top="0.75" bottom="0.75" header="0.3" footer="0.3"/>
  <pageSetup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065F7-469D-44B2-ABFB-AD123DF90AE7}">
  <dimension ref="A3:M24"/>
  <sheetViews>
    <sheetView workbookViewId="0"/>
  </sheetViews>
  <sheetFormatPr defaultRowHeight="15" x14ac:dyDescent="0.25"/>
  <cols>
    <col min="1" max="1" width="54.85546875" bestFit="1" customWidth="1"/>
    <col min="2" max="2" width="7.42578125" customWidth="1"/>
    <col min="3" max="3" width="9" customWidth="1"/>
    <col min="4" max="4" width="9" style="135" customWidth="1"/>
    <col min="5" max="5" width="16.5703125" customWidth="1"/>
    <col min="12" max="12" width="22.42578125" bestFit="1" customWidth="1"/>
    <col min="13" max="13" width="13" bestFit="1" customWidth="1"/>
  </cols>
  <sheetData>
    <row r="3" spans="1:13" x14ac:dyDescent="0.25">
      <c r="A3" s="135" t="s">
        <v>3033</v>
      </c>
      <c r="B3" s="135" t="s">
        <v>3013</v>
      </c>
      <c r="C3" s="229">
        <v>101001</v>
      </c>
      <c r="D3" s="154"/>
      <c r="E3" s="144">
        <v>0</v>
      </c>
      <c r="K3" s="178"/>
      <c r="L3" s="178"/>
      <c r="M3" s="178"/>
    </row>
    <row r="4" spans="1:13" x14ac:dyDescent="0.25">
      <c r="A4" s="155" t="s">
        <v>3022</v>
      </c>
      <c r="B4" s="135" t="s">
        <v>3013</v>
      </c>
      <c r="C4" s="154">
        <v>101501</v>
      </c>
      <c r="D4" s="154"/>
      <c r="E4" t="s">
        <v>3035</v>
      </c>
      <c r="K4" s="178"/>
      <c r="L4" s="178"/>
      <c r="M4" s="178"/>
    </row>
    <row r="5" spans="1:13" x14ac:dyDescent="0.25">
      <c r="A5" s="155" t="s">
        <v>3030</v>
      </c>
      <c r="B5" s="135" t="s">
        <v>3013</v>
      </c>
      <c r="C5" s="154">
        <v>106001</v>
      </c>
      <c r="D5" s="154"/>
      <c r="E5" t="s">
        <v>3035</v>
      </c>
      <c r="K5" s="178"/>
      <c r="L5" s="178"/>
      <c r="M5" s="178"/>
    </row>
    <row r="6" spans="1:13" x14ac:dyDescent="0.25">
      <c r="A6" s="155" t="s">
        <v>3031</v>
      </c>
      <c r="B6" s="135" t="s">
        <v>3013</v>
      </c>
      <c r="C6" s="154">
        <v>108005</v>
      </c>
      <c r="D6" s="154"/>
      <c r="E6" t="s">
        <v>3035</v>
      </c>
      <c r="K6" s="178"/>
      <c r="L6" s="178"/>
      <c r="M6" s="178"/>
    </row>
    <row r="7" spans="1:13" x14ac:dyDescent="0.25">
      <c r="A7" s="155" t="s">
        <v>3032</v>
      </c>
      <c r="B7" s="135" t="s">
        <v>3013</v>
      </c>
      <c r="C7" s="154">
        <v>108016</v>
      </c>
      <c r="D7" s="154"/>
      <c r="E7" t="s">
        <v>3035</v>
      </c>
      <c r="K7" s="178"/>
      <c r="L7" s="178"/>
      <c r="M7" s="178"/>
    </row>
    <row r="8" spans="1:13" x14ac:dyDescent="0.25">
      <c r="A8" s="135" t="s">
        <v>3021</v>
      </c>
      <c r="B8" s="135" t="s">
        <v>3013</v>
      </c>
      <c r="C8" s="229">
        <v>108017</v>
      </c>
      <c r="D8" s="154"/>
      <c r="E8" s="144">
        <v>0</v>
      </c>
      <c r="K8" s="178"/>
      <c r="L8" s="178"/>
      <c r="M8" s="178"/>
    </row>
    <row r="9" spans="1:13" x14ac:dyDescent="0.25">
      <c r="A9" s="155" t="s">
        <v>3028</v>
      </c>
      <c r="B9" s="135" t="s">
        <v>3013</v>
      </c>
      <c r="C9" s="154">
        <v>108103</v>
      </c>
      <c r="D9" s="154"/>
      <c r="K9" s="178"/>
      <c r="L9" s="178"/>
      <c r="M9" s="178"/>
    </row>
    <row r="10" spans="1:13" x14ac:dyDescent="0.25">
      <c r="A10" s="155" t="s">
        <v>3019</v>
      </c>
      <c r="B10" s="135" t="s">
        <v>3013</v>
      </c>
      <c r="C10" s="154">
        <v>108501</v>
      </c>
      <c r="D10" s="154"/>
      <c r="K10" s="178"/>
      <c r="L10" s="178"/>
      <c r="M10" s="178"/>
    </row>
    <row r="11" spans="1:13" s="135" customFormat="1" x14ac:dyDescent="0.25">
      <c r="A11" s="155" t="s">
        <v>3036</v>
      </c>
      <c r="B11" s="135" t="s">
        <v>3013</v>
      </c>
      <c r="C11" s="154">
        <v>164013</v>
      </c>
      <c r="D11" s="154"/>
      <c r="K11" s="178"/>
      <c r="L11" s="178"/>
      <c r="M11" s="178"/>
    </row>
    <row r="12" spans="1:13" x14ac:dyDescent="0.25">
      <c r="A12" s="155" t="s">
        <v>3023</v>
      </c>
      <c r="B12" s="135" t="s">
        <v>3013</v>
      </c>
      <c r="C12" s="154">
        <v>172501</v>
      </c>
      <c r="D12" s="154"/>
      <c r="K12" s="178"/>
      <c r="L12" s="178"/>
      <c r="M12" s="178"/>
    </row>
    <row r="13" spans="1:13" x14ac:dyDescent="0.25">
      <c r="A13" s="155" t="s">
        <v>3026</v>
      </c>
      <c r="B13" s="135" t="s">
        <v>3013</v>
      </c>
      <c r="C13" s="154">
        <v>172502</v>
      </c>
      <c r="D13" s="154"/>
      <c r="K13" s="179"/>
      <c r="L13" s="180"/>
      <c r="M13" s="172"/>
    </row>
    <row r="14" spans="1:13" x14ac:dyDescent="0.25">
      <c r="A14" s="135" t="s">
        <v>3020</v>
      </c>
      <c r="B14" s="135" t="s">
        <v>3013</v>
      </c>
      <c r="C14" s="229">
        <v>172503</v>
      </c>
      <c r="D14" s="154"/>
      <c r="E14" s="144">
        <v>0</v>
      </c>
    </row>
    <row r="15" spans="1:13" x14ac:dyDescent="0.25">
      <c r="A15" s="155" t="s">
        <v>3034</v>
      </c>
      <c r="B15" s="135" t="s">
        <v>3013</v>
      </c>
      <c r="C15" s="154">
        <v>186033</v>
      </c>
      <c r="D15" s="154"/>
    </row>
    <row r="16" spans="1:13" x14ac:dyDescent="0.25">
      <c r="A16" s="135" t="s">
        <v>3025</v>
      </c>
      <c r="B16" s="135" t="s">
        <v>3013</v>
      </c>
      <c r="C16" s="229">
        <v>186293</v>
      </c>
      <c r="D16" s="154"/>
      <c r="E16" s="144">
        <v>0</v>
      </c>
    </row>
    <row r="17" spans="1:4" x14ac:dyDescent="0.25">
      <c r="A17" s="155" t="s">
        <v>3029</v>
      </c>
      <c r="B17" s="135" t="s">
        <v>3013</v>
      </c>
      <c r="C17" s="154">
        <v>254002</v>
      </c>
      <c r="D17" s="154"/>
    </row>
    <row r="18" spans="1:4" x14ac:dyDescent="0.25">
      <c r="A18" s="155" t="s">
        <v>3018</v>
      </c>
      <c r="B18" s="135" t="s">
        <v>3013</v>
      </c>
      <c r="C18" s="154">
        <v>254003</v>
      </c>
      <c r="D18" s="154"/>
    </row>
    <row r="19" spans="1:4" x14ac:dyDescent="0.25">
      <c r="A19" s="155" t="s">
        <v>3027</v>
      </c>
      <c r="B19" s="135" t="s">
        <v>3013</v>
      </c>
      <c r="C19" s="154">
        <v>254400</v>
      </c>
      <c r="D19" s="154"/>
    </row>
    <row r="20" spans="1:4" x14ac:dyDescent="0.25">
      <c r="A20" s="155" t="s">
        <v>3024</v>
      </c>
      <c r="B20" s="135" t="s">
        <v>3013</v>
      </c>
      <c r="C20" s="154">
        <v>254401</v>
      </c>
      <c r="D20" s="154"/>
    </row>
    <row r="21" spans="1:4" x14ac:dyDescent="0.25">
      <c r="A21" s="155" t="s">
        <v>3014</v>
      </c>
      <c r="B21" s="135" t="s">
        <v>3013</v>
      </c>
      <c r="C21" s="154">
        <v>283041</v>
      </c>
      <c r="D21" s="154"/>
    </row>
    <row r="22" spans="1:4" x14ac:dyDescent="0.25">
      <c r="A22" s="155" t="s">
        <v>3015</v>
      </c>
      <c r="B22" s="135" t="s">
        <v>3013</v>
      </c>
      <c r="C22" s="154">
        <v>283042</v>
      </c>
      <c r="D22" s="154"/>
    </row>
    <row r="23" spans="1:4" x14ac:dyDescent="0.25">
      <c r="A23" s="155" t="s">
        <v>3016</v>
      </c>
      <c r="B23" s="135" t="s">
        <v>3013</v>
      </c>
      <c r="C23" s="154">
        <v>283043</v>
      </c>
      <c r="D23" s="154"/>
    </row>
    <row r="24" spans="1:4" x14ac:dyDescent="0.25">
      <c r="A24" s="155" t="s">
        <v>3017</v>
      </c>
      <c r="B24" s="135" t="s">
        <v>3013</v>
      </c>
      <c r="C24" s="154">
        <v>283044</v>
      </c>
      <c r="D24" s="154"/>
    </row>
  </sheetData>
  <conditionalFormatting sqref="K13">
    <cfRule type="duplicateValues" dxfId="0" priority="1"/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7388E-4EA4-4CD1-971E-11432146F001}">
  <dimension ref="A1:G1367"/>
  <sheetViews>
    <sheetView workbookViewId="0"/>
  </sheetViews>
  <sheetFormatPr defaultRowHeight="15" x14ac:dyDescent="0.25"/>
  <cols>
    <col min="1" max="1" width="9.7109375" bestFit="1" customWidth="1"/>
    <col min="3" max="3" width="10.7109375" customWidth="1"/>
    <col min="4" max="4" width="15.28515625" customWidth="1"/>
    <col min="5" max="5" width="9.140625" style="52"/>
    <col min="6" max="6" width="19.28515625" customWidth="1"/>
  </cols>
  <sheetData>
    <row r="1" spans="1:6" s="135" customFormat="1" x14ac:dyDescent="0.25">
      <c r="A1" s="193">
        <v>44041</v>
      </c>
      <c r="C1" s="190" t="s">
        <v>3967</v>
      </c>
      <c r="D1" s="190" t="s">
        <v>3968</v>
      </c>
      <c r="E1" s="191" t="s">
        <v>3969</v>
      </c>
    </row>
    <row r="2" spans="1:6" x14ac:dyDescent="0.25">
      <c r="C2">
        <v>101000</v>
      </c>
      <c r="D2">
        <v>101000</v>
      </c>
      <c r="E2" s="52">
        <f>C2-D2</f>
        <v>0</v>
      </c>
    </row>
    <row r="3" spans="1:6" x14ac:dyDescent="0.25">
      <c r="C3">
        <v>101003</v>
      </c>
      <c r="D3">
        <v>101003</v>
      </c>
      <c r="E3" s="52">
        <f t="shared" ref="E3:E66" si="0">C3-D3</f>
        <v>0</v>
      </c>
    </row>
    <row r="4" spans="1:6" x14ac:dyDescent="0.25">
      <c r="C4">
        <v>101500</v>
      </c>
      <c r="D4">
        <v>101500</v>
      </c>
      <c r="E4" s="52">
        <f t="shared" si="0"/>
        <v>0</v>
      </c>
    </row>
    <row r="5" spans="1:6" x14ac:dyDescent="0.25">
      <c r="C5">
        <v>101501</v>
      </c>
      <c r="D5">
        <v>101501</v>
      </c>
      <c r="E5" s="52">
        <f t="shared" si="0"/>
        <v>0</v>
      </c>
    </row>
    <row r="6" spans="1:6" x14ac:dyDescent="0.25">
      <c r="C6">
        <v>101600</v>
      </c>
      <c r="D6">
        <v>101600</v>
      </c>
      <c r="E6" s="52">
        <f t="shared" si="0"/>
        <v>0</v>
      </c>
    </row>
    <row r="7" spans="1:6" x14ac:dyDescent="0.25">
      <c r="C7">
        <v>101601</v>
      </c>
      <c r="D7">
        <v>101601</v>
      </c>
      <c r="E7" s="52">
        <f t="shared" si="0"/>
        <v>0</v>
      </c>
    </row>
    <row r="8" spans="1:6" x14ac:dyDescent="0.25">
      <c r="C8">
        <v>101602</v>
      </c>
      <c r="D8">
        <v>101602</v>
      </c>
      <c r="E8" s="52">
        <f t="shared" si="0"/>
        <v>0</v>
      </c>
    </row>
    <row r="9" spans="1:6" x14ac:dyDescent="0.25">
      <c r="C9">
        <v>101666</v>
      </c>
      <c r="D9">
        <v>101666</v>
      </c>
      <c r="E9" s="52">
        <f t="shared" si="0"/>
        <v>0</v>
      </c>
    </row>
    <row r="10" spans="1:6" x14ac:dyDescent="0.25">
      <c r="C10">
        <v>105000</v>
      </c>
      <c r="D10">
        <v>105000</v>
      </c>
      <c r="E10" s="52">
        <f t="shared" si="0"/>
        <v>0</v>
      </c>
    </row>
    <row r="11" spans="1:6" x14ac:dyDescent="0.25">
      <c r="C11">
        <v>105666</v>
      </c>
      <c r="D11" s="135"/>
      <c r="E11" s="52">
        <f t="shared" si="0"/>
        <v>105666</v>
      </c>
      <c r="F11" s="135" t="s">
        <v>3959</v>
      </c>
    </row>
    <row r="12" spans="1:6" x14ac:dyDescent="0.25">
      <c r="C12">
        <v>106000</v>
      </c>
      <c r="D12">
        <v>106000</v>
      </c>
      <c r="E12" s="52">
        <f t="shared" si="0"/>
        <v>0</v>
      </c>
    </row>
    <row r="13" spans="1:6" x14ac:dyDescent="0.25">
      <c r="C13">
        <v>106001</v>
      </c>
      <c r="D13">
        <v>106001</v>
      </c>
      <c r="E13" s="52">
        <f t="shared" si="0"/>
        <v>0</v>
      </c>
    </row>
    <row r="14" spans="1:6" x14ac:dyDescent="0.25">
      <c r="C14">
        <v>107000</v>
      </c>
      <c r="D14">
        <v>107000</v>
      </c>
      <c r="E14" s="52">
        <f t="shared" si="0"/>
        <v>0</v>
      </c>
    </row>
    <row r="15" spans="1:6" x14ac:dyDescent="0.25">
      <c r="C15">
        <v>107666</v>
      </c>
      <c r="D15">
        <v>107666</v>
      </c>
      <c r="E15" s="52">
        <f t="shared" si="0"/>
        <v>0</v>
      </c>
    </row>
    <row r="16" spans="1:6" x14ac:dyDescent="0.25">
      <c r="C16">
        <v>107700</v>
      </c>
      <c r="D16">
        <v>107700</v>
      </c>
      <c r="E16" s="52">
        <f t="shared" si="0"/>
        <v>0</v>
      </c>
    </row>
    <row r="17" spans="3:5" x14ac:dyDescent="0.25">
      <c r="C17">
        <v>107707</v>
      </c>
      <c r="D17">
        <v>107707</v>
      </c>
      <c r="E17" s="52">
        <f t="shared" si="0"/>
        <v>0</v>
      </c>
    </row>
    <row r="18" spans="3:5" x14ac:dyDescent="0.25">
      <c r="C18">
        <v>108001</v>
      </c>
      <c r="D18">
        <v>108001</v>
      </c>
      <c r="E18" s="52">
        <f t="shared" si="0"/>
        <v>0</v>
      </c>
    </row>
    <row r="19" spans="3:5" x14ac:dyDescent="0.25">
      <c r="C19">
        <v>108002</v>
      </c>
      <c r="D19">
        <v>108002</v>
      </c>
      <c r="E19" s="52">
        <f t="shared" si="0"/>
        <v>0</v>
      </c>
    </row>
    <row r="20" spans="3:5" x14ac:dyDescent="0.25">
      <c r="C20">
        <v>108003</v>
      </c>
      <c r="D20">
        <v>108003</v>
      </c>
      <c r="E20" s="52">
        <f t="shared" si="0"/>
        <v>0</v>
      </c>
    </row>
    <row r="21" spans="3:5" x14ac:dyDescent="0.25">
      <c r="C21">
        <v>108004</v>
      </c>
      <c r="D21">
        <v>108004</v>
      </c>
      <c r="E21" s="52">
        <f t="shared" si="0"/>
        <v>0</v>
      </c>
    </row>
    <row r="22" spans="3:5" x14ac:dyDescent="0.25">
      <c r="C22">
        <v>108005</v>
      </c>
      <c r="D22">
        <v>108005</v>
      </c>
      <c r="E22" s="52">
        <f t="shared" si="0"/>
        <v>0</v>
      </c>
    </row>
    <row r="23" spans="3:5" x14ac:dyDescent="0.25">
      <c r="C23">
        <v>108009</v>
      </c>
      <c r="D23">
        <v>108009</v>
      </c>
      <c r="E23" s="52">
        <f t="shared" si="0"/>
        <v>0</v>
      </c>
    </row>
    <row r="24" spans="3:5" x14ac:dyDescent="0.25">
      <c r="C24">
        <v>108010</v>
      </c>
      <c r="D24">
        <v>108010</v>
      </c>
      <c r="E24" s="52">
        <f t="shared" si="0"/>
        <v>0</v>
      </c>
    </row>
    <row r="25" spans="3:5" x14ac:dyDescent="0.25">
      <c r="C25">
        <v>108011</v>
      </c>
      <c r="D25">
        <v>108011</v>
      </c>
      <c r="E25" s="52">
        <f t="shared" si="0"/>
        <v>0</v>
      </c>
    </row>
    <row r="26" spans="3:5" x14ac:dyDescent="0.25">
      <c r="C26">
        <v>108012</v>
      </c>
      <c r="D26">
        <v>108012</v>
      </c>
      <c r="E26" s="52">
        <f t="shared" si="0"/>
        <v>0</v>
      </c>
    </row>
    <row r="27" spans="3:5" x14ac:dyDescent="0.25">
      <c r="C27">
        <v>108013</v>
      </c>
      <c r="D27">
        <v>108013</v>
      </c>
      <c r="E27" s="52">
        <f t="shared" si="0"/>
        <v>0</v>
      </c>
    </row>
    <row r="28" spans="3:5" x14ac:dyDescent="0.25">
      <c r="C28">
        <v>108014</v>
      </c>
      <c r="D28">
        <v>108014</v>
      </c>
      <c r="E28" s="52">
        <f t="shared" si="0"/>
        <v>0</v>
      </c>
    </row>
    <row r="29" spans="3:5" x14ac:dyDescent="0.25">
      <c r="C29">
        <v>108015</v>
      </c>
      <c r="D29">
        <v>108015</v>
      </c>
      <c r="E29" s="52">
        <f t="shared" si="0"/>
        <v>0</v>
      </c>
    </row>
    <row r="30" spans="3:5" x14ac:dyDescent="0.25">
      <c r="C30">
        <v>108016</v>
      </c>
      <c r="D30">
        <v>108016</v>
      </c>
      <c r="E30" s="52">
        <f t="shared" si="0"/>
        <v>0</v>
      </c>
    </row>
    <row r="31" spans="3:5" x14ac:dyDescent="0.25">
      <c r="C31">
        <v>108018</v>
      </c>
      <c r="D31">
        <v>108018</v>
      </c>
      <c r="E31" s="52">
        <f t="shared" si="0"/>
        <v>0</v>
      </c>
    </row>
    <row r="32" spans="3:5" x14ac:dyDescent="0.25">
      <c r="C32">
        <v>108100</v>
      </c>
      <c r="D32">
        <v>108100</v>
      </c>
      <c r="E32" s="52">
        <f t="shared" si="0"/>
        <v>0</v>
      </c>
    </row>
    <row r="33" spans="3:6" x14ac:dyDescent="0.25">
      <c r="C33">
        <v>108101</v>
      </c>
      <c r="D33" s="135"/>
      <c r="E33" s="52">
        <f t="shared" si="0"/>
        <v>108101</v>
      </c>
      <c r="F33" s="135" t="s">
        <v>3959</v>
      </c>
    </row>
    <row r="34" spans="3:6" x14ac:dyDescent="0.25">
      <c r="C34">
        <v>108102</v>
      </c>
      <c r="D34">
        <v>108102</v>
      </c>
      <c r="E34" s="52">
        <f t="shared" si="0"/>
        <v>0</v>
      </c>
    </row>
    <row r="35" spans="3:6" x14ac:dyDescent="0.25">
      <c r="C35">
        <v>108103</v>
      </c>
      <c r="D35">
        <v>108103</v>
      </c>
      <c r="E35" s="52">
        <f t="shared" si="0"/>
        <v>0</v>
      </c>
    </row>
    <row r="36" spans="3:6" x14ac:dyDescent="0.25">
      <c r="C36">
        <v>108500</v>
      </c>
      <c r="D36">
        <v>108500</v>
      </c>
      <c r="E36" s="52">
        <f t="shared" si="0"/>
        <v>0</v>
      </c>
    </row>
    <row r="37" spans="3:6" x14ac:dyDescent="0.25">
      <c r="C37">
        <v>108501</v>
      </c>
      <c r="D37">
        <v>108501</v>
      </c>
      <c r="E37" s="52">
        <f t="shared" si="0"/>
        <v>0</v>
      </c>
    </row>
    <row r="38" spans="3:6" x14ac:dyDescent="0.25">
      <c r="C38">
        <v>108600</v>
      </c>
      <c r="D38">
        <v>108600</v>
      </c>
      <c r="E38" s="52">
        <f t="shared" si="0"/>
        <v>0</v>
      </c>
    </row>
    <row r="39" spans="3:6" x14ac:dyDescent="0.25">
      <c r="C39">
        <v>108601</v>
      </c>
      <c r="D39">
        <v>108601</v>
      </c>
      <c r="E39" s="52">
        <f t="shared" si="0"/>
        <v>0</v>
      </c>
    </row>
    <row r="40" spans="3:6" x14ac:dyDescent="0.25">
      <c r="C40">
        <v>108602</v>
      </c>
      <c r="D40">
        <v>108602</v>
      </c>
      <c r="E40" s="52">
        <f t="shared" si="0"/>
        <v>0</v>
      </c>
    </row>
    <row r="41" spans="3:6" x14ac:dyDescent="0.25">
      <c r="C41">
        <v>108666</v>
      </c>
      <c r="D41">
        <v>108666</v>
      </c>
      <c r="E41" s="52">
        <f t="shared" si="0"/>
        <v>0</v>
      </c>
    </row>
    <row r="42" spans="3:6" x14ac:dyDescent="0.25">
      <c r="C42">
        <v>117001</v>
      </c>
      <c r="D42">
        <v>117001</v>
      </c>
      <c r="E42" s="52">
        <f t="shared" si="0"/>
        <v>0</v>
      </c>
    </row>
    <row r="43" spans="3:6" x14ac:dyDescent="0.25">
      <c r="C43">
        <v>117002</v>
      </c>
      <c r="D43">
        <v>117002</v>
      </c>
      <c r="E43" s="52">
        <f t="shared" si="0"/>
        <v>0</v>
      </c>
    </row>
    <row r="44" spans="3:6" x14ac:dyDescent="0.25">
      <c r="C44">
        <v>117003</v>
      </c>
      <c r="D44">
        <v>117003</v>
      </c>
      <c r="E44" s="52">
        <f t="shared" si="0"/>
        <v>0</v>
      </c>
    </row>
    <row r="45" spans="3:6" x14ac:dyDescent="0.25">
      <c r="C45">
        <v>117004</v>
      </c>
      <c r="D45">
        <v>117004</v>
      </c>
      <c r="E45" s="52">
        <f t="shared" si="0"/>
        <v>0</v>
      </c>
    </row>
    <row r="46" spans="3:6" x14ac:dyDescent="0.25">
      <c r="C46">
        <v>117005</v>
      </c>
      <c r="D46">
        <v>117005</v>
      </c>
      <c r="E46" s="52">
        <f t="shared" si="0"/>
        <v>0</v>
      </c>
    </row>
    <row r="47" spans="3:6" x14ac:dyDescent="0.25">
      <c r="C47">
        <v>117006</v>
      </c>
      <c r="D47">
        <v>117006</v>
      </c>
      <c r="E47" s="52">
        <f t="shared" si="0"/>
        <v>0</v>
      </c>
    </row>
    <row r="48" spans="3:6" x14ac:dyDescent="0.25">
      <c r="C48">
        <v>117007</v>
      </c>
      <c r="D48">
        <v>117007</v>
      </c>
      <c r="E48" s="52">
        <f t="shared" si="0"/>
        <v>0</v>
      </c>
    </row>
    <row r="49" spans="3:6" x14ac:dyDescent="0.25">
      <c r="C49">
        <v>117008</v>
      </c>
      <c r="D49">
        <v>117008</v>
      </c>
      <c r="E49" s="52">
        <f t="shared" si="0"/>
        <v>0</v>
      </c>
    </row>
    <row r="50" spans="3:6" x14ac:dyDescent="0.25">
      <c r="C50">
        <v>121001</v>
      </c>
      <c r="D50">
        <v>121001</v>
      </c>
      <c r="E50" s="52">
        <f t="shared" si="0"/>
        <v>0</v>
      </c>
    </row>
    <row r="51" spans="3:6" x14ac:dyDescent="0.25">
      <c r="C51">
        <v>121002</v>
      </c>
      <c r="D51">
        <v>121002</v>
      </c>
      <c r="E51" s="52">
        <f t="shared" si="0"/>
        <v>0</v>
      </c>
    </row>
    <row r="52" spans="3:6" x14ac:dyDescent="0.25">
      <c r="C52">
        <v>121003</v>
      </c>
      <c r="D52">
        <v>121003</v>
      </c>
      <c r="E52" s="52">
        <f t="shared" si="0"/>
        <v>0</v>
      </c>
    </row>
    <row r="53" spans="3:6" x14ac:dyDescent="0.25">
      <c r="C53">
        <v>121007</v>
      </c>
      <c r="D53">
        <v>121007</v>
      </c>
      <c r="E53" s="52">
        <f t="shared" si="0"/>
        <v>0</v>
      </c>
    </row>
    <row r="54" spans="3:6" x14ac:dyDescent="0.25">
      <c r="C54">
        <v>121008</v>
      </c>
      <c r="D54">
        <v>121008</v>
      </c>
      <c r="E54" s="52">
        <f t="shared" si="0"/>
        <v>0</v>
      </c>
    </row>
    <row r="55" spans="3:6" x14ac:dyDescent="0.25">
      <c r="C55">
        <v>121044</v>
      </c>
      <c r="D55">
        <v>121044</v>
      </c>
      <c r="E55" s="52">
        <f t="shared" si="0"/>
        <v>0</v>
      </c>
    </row>
    <row r="56" spans="3:6" x14ac:dyDescent="0.25">
      <c r="C56">
        <v>121045</v>
      </c>
      <c r="D56">
        <v>121045</v>
      </c>
      <c r="E56" s="52">
        <f t="shared" si="0"/>
        <v>0</v>
      </c>
    </row>
    <row r="57" spans="3:6" x14ac:dyDescent="0.25">
      <c r="C57">
        <v>121107</v>
      </c>
      <c r="D57">
        <v>121107</v>
      </c>
      <c r="E57" s="52">
        <f t="shared" si="0"/>
        <v>0</v>
      </c>
    </row>
    <row r="58" spans="3:6" x14ac:dyDescent="0.25">
      <c r="C58">
        <v>121117</v>
      </c>
      <c r="D58">
        <v>121117</v>
      </c>
      <c r="E58" s="52">
        <f t="shared" si="0"/>
        <v>0</v>
      </c>
    </row>
    <row r="59" spans="3:6" x14ac:dyDescent="0.25">
      <c r="C59">
        <v>121200</v>
      </c>
      <c r="D59">
        <v>121200</v>
      </c>
      <c r="E59" s="52">
        <f t="shared" si="0"/>
        <v>0</v>
      </c>
    </row>
    <row r="60" spans="3:6" x14ac:dyDescent="0.25">
      <c r="C60">
        <v>121201</v>
      </c>
      <c r="D60">
        <v>121201</v>
      </c>
      <c r="E60" s="52">
        <f t="shared" si="0"/>
        <v>0</v>
      </c>
    </row>
    <row r="61" spans="3:6" x14ac:dyDescent="0.25">
      <c r="C61">
        <v>121202</v>
      </c>
      <c r="D61">
        <v>121202</v>
      </c>
      <c r="E61" s="52">
        <f t="shared" si="0"/>
        <v>0</v>
      </c>
    </row>
    <row r="62" spans="3:6" x14ac:dyDescent="0.25">
      <c r="C62">
        <v>121666</v>
      </c>
      <c r="D62" s="135"/>
      <c r="E62" s="52">
        <f t="shared" si="0"/>
        <v>121666</v>
      </c>
      <c r="F62" s="135" t="s">
        <v>3959</v>
      </c>
    </row>
    <row r="63" spans="3:6" x14ac:dyDescent="0.25">
      <c r="C63">
        <v>121707</v>
      </c>
      <c r="D63">
        <v>121707</v>
      </c>
      <c r="E63" s="52">
        <f t="shared" si="0"/>
        <v>0</v>
      </c>
    </row>
    <row r="64" spans="3:6" x14ac:dyDescent="0.25">
      <c r="C64">
        <v>122002</v>
      </c>
      <c r="D64">
        <v>122002</v>
      </c>
      <c r="E64" s="52">
        <f t="shared" si="0"/>
        <v>0</v>
      </c>
    </row>
    <row r="65" spans="3:6" x14ac:dyDescent="0.25">
      <c r="C65">
        <v>122026</v>
      </c>
      <c r="D65">
        <v>122026</v>
      </c>
      <c r="E65" s="52">
        <f t="shared" si="0"/>
        <v>0</v>
      </c>
    </row>
    <row r="66" spans="3:6" x14ac:dyDescent="0.25">
      <c r="C66">
        <v>122027</v>
      </c>
      <c r="D66">
        <v>122027</v>
      </c>
      <c r="E66" s="52">
        <f t="shared" si="0"/>
        <v>0</v>
      </c>
    </row>
    <row r="67" spans="3:6" x14ac:dyDescent="0.25">
      <c r="C67">
        <v>122028</v>
      </c>
      <c r="D67">
        <v>122028</v>
      </c>
      <c r="E67" s="52">
        <f t="shared" ref="E67:E132" si="1">C67-D67</f>
        <v>0</v>
      </c>
    </row>
    <row r="68" spans="3:6" x14ac:dyDescent="0.25">
      <c r="C68">
        <v>122029</v>
      </c>
      <c r="D68">
        <v>122029</v>
      </c>
      <c r="E68" s="52">
        <f t="shared" si="1"/>
        <v>0</v>
      </c>
    </row>
    <row r="69" spans="3:6" x14ac:dyDescent="0.25">
      <c r="C69">
        <v>122100</v>
      </c>
      <c r="D69">
        <v>122100</v>
      </c>
      <c r="E69" s="52">
        <f t="shared" si="1"/>
        <v>0</v>
      </c>
    </row>
    <row r="70" spans="3:6" x14ac:dyDescent="0.25">
      <c r="C70">
        <v>122101</v>
      </c>
      <c r="D70" s="135"/>
      <c r="E70" s="52">
        <f t="shared" si="1"/>
        <v>122101</v>
      </c>
      <c r="F70" s="135" t="s">
        <v>3959</v>
      </c>
    </row>
    <row r="71" spans="3:6" x14ac:dyDescent="0.25">
      <c r="C71">
        <v>122102</v>
      </c>
      <c r="D71">
        <v>122102</v>
      </c>
      <c r="E71" s="52">
        <f t="shared" si="1"/>
        <v>0</v>
      </c>
    </row>
    <row r="72" spans="3:6" x14ac:dyDescent="0.25">
      <c r="C72">
        <v>123016</v>
      </c>
      <c r="D72">
        <v>123016</v>
      </c>
      <c r="E72" s="52">
        <f t="shared" si="1"/>
        <v>0</v>
      </c>
    </row>
    <row r="73" spans="3:6" x14ac:dyDescent="0.25">
      <c r="C73">
        <v>123017</v>
      </c>
      <c r="D73">
        <v>123017</v>
      </c>
      <c r="E73" s="52">
        <f t="shared" si="1"/>
        <v>0</v>
      </c>
    </row>
    <row r="74" spans="3:6" x14ac:dyDescent="0.25">
      <c r="C74">
        <v>123020</v>
      </c>
      <c r="D74">
        <v>123020</v>
      </c>
      <c r="E74" s="52">
        <f t="shared" si="1"/>
        <v>0</v>
      </c>
    </row>
    <row r="75" spans="3:6" x14ac:dyDescent="0.25">
      <c r="C75">
        <v>123030</v>
      </c>
      <c r="D75">
        <v>123030</v>
      </c>
      <c r="E75" s="52">
        <f t="shared" si="1"/>
        <v>0</v>
      </c>
    </row>
    <row r="76" spans="3:6" x14ac:dyDescent="0.25">
      <c r="C76">
        <v>123060</v>
      </c>
      <c r="D76">
        <v>123060</v>
      </c>
      <c r="E76" s="52">
        <f t="shared" si="1"/>
        <v>0</v>
      </c>
    </row>
    <row r="77" spans="3:6" x14ac:dyDescent="0.25">
      <c r="C77">
        <v>123401</v>
      </c>
      <c r="D77" s="135"/>
      <c r="E77" s="52">
        <f t="shared" si="1"/>
        <v>123401</v>
      </c>
      <c r="F77" s="135" t="s">
        <v>3959</v>
      </c>
    </row>
    <row r="78" spans="3:6" x14ac:dyDescent="0.25">
      <c r="C78">
        <v>123410</v>
      </c>
      <c r="D78">
        <v>123410</v>
      </c>
      <c r="E78" s="52">
        <f t="shared" si="1"/>
        <v>0</v>
      </c>
    </row>
    <row r="79" spans="3:6" x14ac:dyDescent="0.25">
      <c r="C79">
        <v>123420</v>
      </c>
      <c r="D79" s="135"/>
      <c r="E79" s="52">
        <f t="shared" si="1"/>
        <v>123420</v>
      </c>
      <c r="F79" s="135" t="s">
        <v>3959</v>
      </c>
    </row>
    <row r="80" spans="3:6" x14ac:dyDescent="0.25">
      <c r="C80">
        <v>124005</v>
      </c>
      <c r="D80" s="135"/>
      <c r="E80" s="52">
        <f t="shared" si="1"/>
        <v>124005</v>
      </c>
      <c r="F80" s="135" t="s">
        <v>3959</v>
      </c>
    </row>
    <row r="81" spans="3:6" x14ac:dyDescent="0.25">
      <c r="C81">
        <v>124040</v>
      </c>
      <c r="D81">
        <v>124040</v>
      </c>
      <c r="E81" s="52">
        <f t="shared" si="1"/>
        <v>0</v>
      </c>
    </row>
    <row r="82" spans="3:6" x14ac:dyDescent="0.25">
      <c r="C82">
        <v>124045</v>
      </c>
      <c r="D82" s="135"/>
      <c r="E82" s="52">
        <f t="shared" si="1"/>
        <v>124045</v>
      </c>
      <c r="F82" s="135" t="s">
        <v>3959</v>
      </c>
    </row>
    <row r="83" spans="3:6" x14ac:dyDescent="0.25">
      <c r="C83">
        <v>124046</v>
      </c>
      <c r="D83" s="135"/>
      <c r="E83" s="52">
        <f t="shared" si="1"/>
        <v>124046</v>
      </c>
      <c r="F83" s="135" t="s">
        <v>3959</v>
      </c>
    </row>
    <row r="84" spans="3:6" x14ac:dyDescent="0.25">
      <c r="C84">
        <v>124050</v>
      </c>
      <c r="D84" s="135"/>
      <c r="E84" s="52">
        <f t="shared" si="1"/>
        <v>124050</v>
      </c>
      <c r="F84" s="135" t="s">
        <v>3959</v>
      </c>
    </row>
    <row r="85" spans="3:6" x14ac:dyDescent="0.25">
      <c r="C85">
        <v>124059</v>
      </c>
      <c r="D85">
        <v>124059</v>
      </c>
      <c r="E85" s="52">
        <f t="shared" si="1"/>
        <v>0</v>
      </c>
    </row>
    <row r="86" spans="3:6" x14ac:dyDescent="0.25">
      <c r="C86">
        <v>124062</v>
      </c>
      <c r="D86">
        <v>124062</v>
      </c>
      <c r="E86" s="52">
        <f t="shared" si="1"/>
        <v>0</v>
      </c>
    </row>
    <row r="87" spans="3:6" x14ac:dyDescent="0.25">
      <c r="C87">
        <v>124099</v>
      </c>
      <c r="D87" s="135"/>
      <c r="E87" s="52">
        <f t="shared" si="1"/>
        <v>124099</v>
      </c>
      <c r="F87" s="135" t="s">
        <v>3959</v>
      </c>
    </row>
    <row r="88" spans="3:6" x14ac:dyDescent="0.25">
      <c r="C88">
        <v>124100</v>
      </c>
      <c r="D88">
        <v>124100</v>
      </c>
      <c r="E88" s="52">
        <f t="shared" si="1"/>
        <v>0</v>
      </c>
    </row>
    <row r="89" spans="3:6" x14ac:dyDescent="0.25">
      <c r="C89">
        <v>124101</v>
      </c>
      <c r="D89">
        <v>124101</v>
      </c>
      <c r="E89" s="52">
        <f t="shared" si="1"/>
        <v>0</v>
      </c>
    </row>
    <row r="90" spans="3:6" x14ac:dyDescent="0.25">
      <c r="C90">
        <v>124102</v>
      </c>
      <c r="D90">
        <v>124102</v>
      </c>
      <c r="E90" s="52">
        <f t="shared" si="1"/>
        <v>0</v>
      </c>
    </row>
    <row r="91" spans="3:6" x14ac:dyDescent="0.25">
      <c r="C91">
        <v>124103</v>
      </c>
      <c r="D91">
        <v>124103</v>
      </c>
      <c r="E91" s="52">
        <f t="shared" si="1"/>
        <v>0</v>
      </c>
    </row>
    <row r="92" spans="3:6" x14ac:dyDescent="0.25">
      <c r="C92">
        <v>124104</v>
      </c>
      <c r="D92">
        <v>124104</v>
      </c>
      <c r="E92" s="52">
        <f t="shared" si="1"/>
        <v>0</v>
      </c>
    </row>
    <row r="93" spans="3:6" x14ac:dyDescent="0.25">
      <c r="C93">
        <v>124105</v>
      </c>
      <c r="D93" s="135"/>
      <c r="E93" s="52">
        <f t="shared" si="1"/>
        <v>124105</v>
      </c>
      <c r="F93" s="135" t="s">
        <v>3959</v>
      </c>
    </row>
    <row r="94" spans="3:6" x14ac:dyDescent="0.25">
      <c r="C94">
        <v>124107</v>
      </c>
      <c r="D94">
        <v>124107</v>
      </c>
      <c r="E94" s="52">
        <f t="shared" si="1"/>
        <v>0</v>
      </c>
    </row>
    <row r="95" spans="3:6" x14ac:dyDescent="0.25">
      <c r="C95">
        <v>124108</v>
      </c>
      <c r="D95">
        <v>124108</v>
      </c>
      <c r="E95" s="52">
        <f t="shared" si="1"/>
        <v>0</v>
      </c>
    </row>
    <row r="96" spans="3:6" x14ac:dyDescent="0.25">
      <c r="C96">
        <v>124109</v>
      </c>
      <c r="D96">
        <v>124109</v>
      </c>
      <c r="E96" s="52">
        <f t="shared" si="1"/>
        <v>0</v>
      </c>
    </row>
    <row r="97" spans="3:6" x14ac:dyDescent="0.25">
      <c r="C97">
        <v>124110</v>
      </c>
      <c r="D97">
        <v>124110</v>
      </c>
      <c r="E97" s="52">
        <f t="shared" si="1"/>
        <v>0</v>
      </c>
    </row>
    <row r="98" spans="3:6" x14ac:dyDescent="0.25">
      <c r="C98">
        <v>124111</v>
      </c>
      <c r="D98">
        <v>124111</v>
      </c>
      <c r="E98" s="52">
        <f t="shared" si="1"/>
        <v>0</v>
      </c>
    </row>
    <row r="99" spans="3:6" x14ac:dyDescent="0.25">
      <c r="C99">
        <v>124112</v>
      </c>
      <c r="D99">
        <v>124112</v>
      </c>
      <c r="E99" s="52">
        <f t="shared" si="1"/>
        <v>0</v>
      </c>
    </row>
    <row r="100" spans="3:6" x14ac:dyDescent="0.25">
      <c r="C100">
        <v>124113</v>
      </c>
      <c r="D100">
        <v>124113</v>
      </c>
      <c r="E100" s="52">
        <f t="shared" si="1"/>
        <v>0</v>
      </c>
    </row>
    <row r="101" spans="3:6" x14ac:dyDescent="0.25">
      <c r="C101">
        <v>124301</v>
      </c>
      <c r="D101">
        <v>124301</v>
      </c>
      <c r="E101" s="52">
        <f t="shared" si="1"/>
        <v>0</v>
      </c>
    </row>
    <row r="102" spans="3:6" x14ac:dyDescent="0.25">
      <c r="C102">
        <v>131001</v>
      </c>
      <c r="D102">
        <v>131001</v>
      </c>
      <c r="E102" s="52">
        <f t="shared" si="1"/>
        <v>0</v>
      </c>
    </row>
    <row r="103" spans="3:6" x14ac:dyDescent="0.25">
      <c r="C103">
        <v>131006</v>
      </c>
      <c r="D103">
        <v>131006</v>
      </c>
      <c r="E103" s="52">
        <f t="shared" si="1"/>
        <v>0</v>
      </c>
    </row>
    <row r="104" spans="3:6" x14ac:dyDescent="0.25">
      <c r="C104">
        <v>131012</v>
      </c>
      <c r="D104" s="135"/>
      <c r="E104" s="52">
        <f t="shared" si="1"/>
        <v>131012</v>
      </c>
      <c r="F104" s="135" t="s">
        <v>3959</v>
      </c>
    </row>
    <row r="105" spans="3:6" x14ac:dyDescent="0.25">
      <c r="C105">
        <v>131025</v>
      </c>
      <c r="D105">
        <v>131025</v>
      </c>
      <c r="E105" s="52">
        <f t="shared" si="1"/>
        <v>0</v>
      </c>
    </row>
    <row r="106" spans="3:6" x14ac:dyDescent="0.25">
      <c r="C106">
        <v>131032</v>
      </c>
      <c r="D106" s="135"/>
      <c r="E106" s="52">
        <f t="shared" si="1"/>
        <v>131032</v>
      </c>
      <c r="F106" s="135" t="s">
        <v>3959</v>
      </c>
    </row>
    <row r="107" spans="3:6" x14ac:dyDescent="0.25">
      <c r="C107">
        <v>131040</v>
      </c>
      <c r="D107">
        <v>131040</v>
      </c>
      <c r="E107" s="52">
        <f t="shared" si="1"/>
        <v>0</v>
      </c>
    </row>
    <row r="108" spans="3:6" x14ac:dyDescent="0.25">
      <c r="C108">
        <v>131041</v>
      </c>
      <c r="D108">
        <v>131041</v>
      </c>
      <c r="E108" s="52">
        <f t="shared" si="1"/>
        <v>0</v>
      </c>
    </row>
    <row r="109" spans="3:6" x14ac:dyDescent="0.25">
      <c r="C109">
        <v>131042</v>
      </c>
      <c r="D109">
        <v>131042</v>
      </c>
      <c r="E109" s="52">
        <f t="shared" si="1"/>
        <v>0</v>
      </c>
    </row>
    <row r="110" spans="3:6" x14ac:dyDescent="0.25">
      <c r="C110">
        <v>131044</v>
      </c>
      <c r="D110">
        <v>131044</v>
      </c>
      <c r="E110" s="52">
        <f t="shared" si="1"/>
        <v>0</v>
      </c>
    </row>
    <row r="111" spans="3:6" x14ac:dyDescent="0.25">
      <c r="C111">
        <v>131045</v>
      </c>
      <c r="D111">
        <v>131045</v>
      </c>
      <c r="E111" s="52">
        <f t="shared" si="1"/>
        <v>0</v>
      </c>
    </row>
    <row r="112" spans="3:6" x14ac:dyDescent="0.25">
      <c r="C112">
        <v>131051</v>
      </c>
      <c r="D112">
        <v>131051</v>
      </c>
      <c r="E112" s="52">
        <f t="shared" si="1"/>
        <v>0</v>
      </c>
    </row>
    <row r="113" spans="3:6" x14ac:dyDescent="0.25">
      <c r="C113">
        <v>131052</v>
      </c>
      <c r="D113">
        <v>131052</v>
      </c>
      <c r="E113" s="52">
        <f t="shared" si="1"/>
        <v>0</v>
      </c>
    </row>
    <row r="114" spans="3:6" x14ac:dyDescent="0.25">
      <c r="C114">
        <v>131053</v>
      </c>
      <c r="D114" s="135"/>
      <c r="E114" s="52">
        <f t="shared" si="1"/>
        <v>131053</v>
      </c>
      <c r="F114" s="135" t="s">
        <v>3959</v>
      </c>
    </row>
    <row r="115" spans="3:6" x14ac:dyDescent="0.25">
      <c r="C115">
        <v>131060</v>
      </c>
      <c r="D115">
        <v>131060</v>
      </c>
      <c r="E115" s="52">
        <f t="shared" si="1"/>
        <v>0</v>
      </c>
    </row>
    <row r="116" spans="3:6" x14ac:dyDescent="0.25">
      <c r="C116">
        <v>131061</v>
      </c>
      <c r="D116" s="135"/>
      <c r="E116" s="52">
        <f t="shared" si="1"/>
        <v>131061</v>
      </c>
      <c r="F116" s="135" t="s">
        <v>3959</v>
      </c>
    </row>
    <row r="117" spans="3:6" x14ac:dyDescent="0.25">
      <c r="C117">
        <v>131070</v>
      </c>
      <c r="D117" s="135"/>
      <c r="E117" s="52">
        <f t="shared" si="1"/>
        <v>131070</v>
      </c>
      <c r="F117" s="135" t="s">
        <v>3959</v>
      </c>
    </row>
    <row r="118" spans="3:6" x14ac:dyDescent="0.25">
      <c r="C118">
        <v>131099</v>
      </c>
      <c r="D118" s="135"/>
      <c r="E118" s="52">
        <f t="shared" si="1"/>
        <v>131099</v>
      </c>
      <c r="F118" s="135" t="s">
        <v>3959</v>
      </c>
    </row>
    <row r="119" spans="3:6" x14ac:dyDescent="0.25">
      <c r="C119">
        <v>131401</v>
      </c>
      <c r="D119" s="135"/>
      <c r="E119" s="52">
        <f t="shared" si="1"/>
        <v>131401</v>
      </c>
      <c r="F119" s="135" t="s">
        <v>3959</v>
      </c>
    </row>
    <row r="120" spans="3:6" x14ac:dyDescent="0.25">
      <c r="C120">
        <v>131530</v>
      </c>
      <c r="D120">
        <v>131530</v>
      </c>
      <c r="E120" s="52">
        <f t="shared" si="1"/>
        <v>0</v>
      </c>
    </row>
    <row r="121" spans="3:6" x14ac:dyDescent="0.25">
      <c r="C121">
        <v>131540</v>
      </c>
      <c r="D121">
        <v>131540</v>
      </c>
      <c r="E121" s="52">
        <f t="shared" si="1"/>
        <v>0</v>
      </c>
    </row>
    <row r="122" spans="3:6" x14ac:dyDescent="0.25">
      <c r="C122">
        <v>131541</v>
      </c>
      <c r="D122">
        <v>131541</v>
      </c>
      <c r="E122" s="52">
        <f t="shared" si="1"/>
        <v>0</v>
      </c>
    </row>
    <row r="123" spans="3:6" x14ac:dyDescent="0.25">
      <c r="C123">
        <v>131550</v>
      </c>
      <c r="D123">
        <v>131550</v>
      </c>
      <c r="E123" s="52">
        <f t="shared" si="1"/>
        <v>0</v>
      </c>
    </row>
    <row r="124" spans="3:6" x14ac:dyDescent="0.25">
      <c r="C124">
        <v>131555</v>
      </c>
      <c r="D124">
        <v>131555</v>
      </c>
      <c r="E124" s="52">
        <f t="shared" si="1"/>
        <v>0</v>
      </c>
    </row>
    <row r="125" spans="3:6" x14ac:dyDescent="0.25">
      <c r="C125">
        <v>131600</v>
      </c>
      <c r="D125">
        <v>131600</v>
      </c>
      <c r="E125" s="52">
        <f t="shared" si="1"/>
        <v>0</v>
      </c>
    </row>
    <row r="126" spans="3:6" x14ac:dyDescent="0.25">
      <c r="C126">
        <v>131621</v>
      </c>
      <c r="D126">
        <v>131621</v>
      </c>
      <c r="E126" s="52">
        <f t="shared" si="1"/>
        <v>0</v>
      </c>
    </row>
    <row r="127" spans="3:6" x14ac:dyDescent="0.25">
      <c r="C127">
        <v>131710</v>
      </c>
      <c r="D127">
        <v>131710</v>
      </c>
      <c r="E127" s="52">
        <f t="shared" si="1"/>
        <v>0</v>
      </c>
    </row>
    <row r="128" spans="3:6" x14ac:dyDescent="0.25">
      <c r="C128">
        <v>131999</v>
      </c>
      <c r="D128">
        <v>131999</v>
      </c>
      <c r="E128" s="52">
        <f t="shared" si="1"/>
        <v>0</v>
      </c>
    </row>
    <row r="129" spans="3:7" x14ac:dyDescent="0.25">
      <c r="C129">
        <v>134036</v>
      </c>
      <c r="D129">
        <v>134036</v>
      </c>
      <c r="E129" s="52">
        <f t="shared" si="1"/>
        <v>0</v>
      </c>
    </row>
    <row r="130" spans="3:7" x14ac:dyDescent="0.25">
      <c r="C130">
        <v>134037</v>
      </c>
      <c r="D130">
        <v>134037</v>
      </c>
      <c r="E130" s="52">
        <f t="shared" si="1"/>
        <v>0</v>
      </c>
    </row>
    <row r="131" spans="3:7" x14ac:dyDescent="0.25">
      <c r="C131">
        <v>134038</v>
      </c>
      <c r="D131">
        <v>134038</v>
      </c>
      <c r="E131" s="52">
        <f t="shared" si="1"/>
        <v>0</v>
      </c>
    </row>
    <row r="132" spans="3:7" x14ac:dyDescent="0.25">
      <c r="C132">
        <v>134100</v>
      </c>
      <c r="D132" s="135"/>
      <c r="E132" s="52">
        <f t="shared" si="1"/>
        <v>134100</v>
      </c>
      <c r="F132" s="135" t="s">
        <v>3959</v>
      </c>
    </row>
    <row r="133" spans="3:7" x14ac:dyDescent="0.25">
      <c r="C133">
        <v>134200</v>
      </c>
      <c r="D133">
        <v>134200</v>
      </c>
      <c r="E133" s="52">
        <f t="shared" ref="E133:E196" si="2">C133-D133</f>
        <v>0</v>
      </c>
    </row>
    <row r="134" spans="3:7" x14ac:dyDescent="0.25">
      <c r="C134">
        <v>134300</v>
      </c>
      <c r="D134">
        <v>134300</v>
      </c>
      <c r="E134" s="52">
        <f t="shared" si="2"/>
        <v>0</v>
      </c>
    </row>
    <row r="135" spans="3:7" x14ac:dyDescent="0.25">
      <c r="C135">
        <v>135002</v>
      </c>
      <c r="D135">
        <v>135002</v>
      </c>
      <c r="E135" s="52">
        <f t="shared" si="2"/>
        <v>0</v>
      </c>
    </row>
    <row r="136" spans="3:7" x14ac:dyDescent="0.25">
      <c r="C136">
        <v>135009</v>
      </c>
      <c r="D136">
        <v>135009</v>
      </c>
      <c r="E136" s="52">
        <f t="shared" si="2"/>
        <v>0</v>
      </c>
    </row>
    <row r="137" spans="3:7" x14ac:dyDescent="0.25">
      <c r="C137">
        <v>135101</v>
      </c>
      <c r="D137" s="135"/>
      <c r="E137" s="52">
        <f t="shared" si="2"/>
        <v>135101</v>
      </c>
      <c r="F137" s="135" t="s">
        <v>3959</v>
      </c>
    </row>
    <row r="138" spans="3:7" x14ac:dyDescent="0.25">
      <c r="C138">
        <v>135102</v>
      </c>
      <c r="D138" s="135"/>
      <c r="E138" s="52">
        <f t="shared" si="2"/>
        <v>135102</v>
      </c>
      <c r="F138" s="135" t="s">
        <v>3959</v>
      </c>
    </row>
    <row r="139" spans="3:7" x14ac:dyDescent="0.25">
      <c r="C139">
        <v>135104</v>
      </c>
      <c r="D139" s="135"/>
      <c r="E139" s="52">
        <f t="shared" si="2"/>
        <v>135104</v>
      </c>
      <c r="F139" s="135" t="s">
        <v>3959</v>
      </c>
    </row>
    <row r="140" spans="3:7" x14ac:dyDescent="0.25">
      <c r="C140">
        <v>135106</v>
      </c>
      <c r="D140" s="135"/>
      <c r="E140" s="52">
        <f t="shared" si="2"/>
        <v>135106</v>
      </c>
      <c r="F140" s="135" t="s">
        <v>3959</v>
      </c>
    </row>
    <row r="141" spans="3:7" x14ac:dyDescent="0.25">
      <c r="C141">
        <v>135108</v>
      </c>
      <c r="D141" s="135"/>
      <c r="E141" s="52">
        <f t="shared" si="2"/>
        <v>135108</v>
      </c>
      <c r="F141" s="135" t="s">
        <v>3959</v>
      </c>
    </row>
    <row r="142" spans="3:7" x14ac:dyDescent="0.25">
      <c r="C142">
        <v>135109</v>
      </c>
      <c r="D142" s="135"/>
      <c r="E142" s="52">
        <f t="shared" si="2"/>
        <v>135109</v>
      </c>
      <c r="F142" s="135" t="s">
        <v>3959</v>
      </c>
    </row>
    <row r="143" spans="3:7" x14ac:dyDescent="0.25">
      <c r="C143">
        <v>135110</v>
      </c>
      <c r="D143">
        <v>135110</v>
      </c>
      <c r="E143" s="52">
        <f t="shared" si="2"/>
        <v>0</v>
      </c>
    </row>
    <row r="144" spans="3:7" x14ac:dyDescent="0.25">
      <c r="C144">
        <v>135111</v>
      </c>
      <c r="D144" s="135"/>
      <c r="E144" s="52">
        <f t="shared" si="2"/>
        <v>135111</v>
      </c>
      <c r="F144" s="135" t="s">
        <v>3959</v>
      </c>
      <c r="G144" s="135"/>
    </row>
    <row r="145" spans="3:6" x14ac:dyDescent="0.25">
      <c r="C145">
        <v>135112</v>
      </c>
      <c r="D145">
        <v>135112</v>
      </c>
      <c r="E145" s="52">
        <f t="shared" si="2"/>
        <v>0</v>
      </c>
    </row>
    <row r="146" spans="3:6" x14ac:dyDescent="0.25">
      <c r="C146">
        <v>135113</v>
      </c>
      <c r="D146" s="135"/>
      <c r="E146" s="52">
        <f t="shared" si="2"/>
        <v>135113</v>
      </c>
      <c r="F146" s="135" t="s">
        <v>3959</v>
      </c>
    </row>
    <row r="147" spans="3:6" x14ac:dyDescent="0.25">
      <c r="C147">
        <v>135114</v>
      </c>
      <c r="D147" s="135"/>
      <c r="E147" s="52">
        <f t="shared" si="2"/>
        <v>135114</v>
      </c>
      <c r="F147" s="135" t="s">
        <v>3959</v>
      </c>
    </row>
    <row r="148" spans="3:6" x14ac:dyDescent="0.25">
      <c r="C148">
        <v>135117</v>
      </c>
      <c r="D148" s="135"/>
      <c r="E148" s="52">
        <f t="shared" si="2"/>
        <v>135117</v>
      </c>
      <c r="F148" s="135" t="s">
        <v>3959</v>
      </c>
    </row>
    <row r="149" spans="3:6" x14ac:dyDescent="0.25">
      <c r="C149">
        <v>135118</v>
      </c>
      <c r="D149" s="135"/>
      <c r="E149" s="52">
        <f t="shared" si="2"/>
        <v>135118</v>
      </c>
      <c r="F149" s="135" t="s">
        <v>3959</v>
      </c>
    </row>
    <row r="150" spans="3:6" x14ac:dyDescent="0.25">
      <c r="C150">
        <v>135121</v>
      </c>
      <c r="D150">
        <v>135121</v>
      </c>
      <c r="E150" s="52">
        <f t="shared" si="2"/>
        <v>0</v>
      </c>
    </row>
    <row r="151" spans="3:6" x14ac:dyDescent="0.25">
      <c r="C151">
        <v>135122</v>
      </c>
      <c r="D151">
        <v>135122</v>
      </c>
      <c r="E151" s="52">
        <f t="shared" si="2"/>
        <v>0</v>
      </c>
    </row>
    <row r="152" spans="3:6" x14ac:dyDescent="0.25">
      <c r="C152">
        <v>135125</v>
      </c>
      <c r="D152" s="135"/>
      <c r="E152" s="52">
        <f t="shared" si="2"/>
        <v>135125</v>
      </c>
      <c r="F152" s="135" t="s">
        <v>3959</v>
      </c>
    </row>
    <row r="153" spans="3:6" x14ac:dyDescent="0.25">
      <c r="C153">
        <v>135131</v>
      </c>
      <c r="D153" s="135"/>
      <c r="E153" s="52">
        <f t="shared" si="2"/>
        <v>135131</v>
      </c>
      <c r="F153" s="135" t="s">
        <v>3959</v>
      </c>
    </row>
    <row r="154" spans="3:6" x14ac:dyDescent="0.25">
      <c r="C154">
        <v>135135</v>
      </c>
      <c r="D154">
        <v>135135</v>
      </c>
      <c r="E154" s="52">
        <f t="shared" si="2"/>
        <v>0</v>
      </c>
    </row>
    <row r="155" spans="3:6" x14ac:dyDescent="0.25">
      <c r="C155">
        <v>135136</v>
      </c>
      <c r="D155" s="135"/>
      <c r="E155" s="52">
        <f t="shared" si="2"/>
        <v>135136</v>
      </c>
      <c r="F155" s="135" t="s">
        <v>3959</v>
      </c>
    </row>
    <row r="156" spans="3:6" x14ac:dyDescent="0.25">
      <c r="C156">
        <v>135137</v>
      </c>
      <c r="D156">
        <v>135137</v>
      </c>
      <c r="E156" s="52">
        <f t="shared" si="2"/>
        <v>0</v>
      </c>
    </row>
    <row r="157" spans="3:6" x14ac:dyDescent="0.25">
      <c r="C157">
        <v>135140</v>
      </c>
      <c r="D157">
        <v>135140</v>
      </c>
      <c r="E157" s="52">
        <f t="shared" si="2"/>
        <v>0</v>
      </c>
    </row>
    <row r="158" spans="3:6" x14ac:dyDescent="0.25">
      <c r="C158">
        <v>136002</v>
      </c>
      <c r="D158">
        <v>136002</v>
      </c>
      <c r="E158" s="52">
        <f t="shared" si="2"/>
        <v>0</v>
      </c>
    </row>
    <row r="159" spans="3:6" x14ac:dyDescent="0.25">
      <c r="C159">
        <v>136032</v>
      </c>
      <c r="D159">
        <v>136032</v>
      </c>
      <c r="E159" s="52">
        <f t="shared" si="2"/>
        <v>0</v>
      </c>
    </row>
    <row r="160" spans="3:6" x14ac:dyDescent="0.25">
      <c r="C160">
        <v>136100</v>
      </c>
      <c r="D160">
        <v>136100</v>
      </c>
      <c r="E160" s="52">
        <f t="shared" si="2"/>
        <v>0</v>
      </c>
    </row>
    <row r="161" spans="3:6" x14ac:dyDescent="0.25">
      <c r="C161">
        <v>136104</v>
      </c>
      <c r="D161">
        <v>136104</v>
      </c>
      <c r="E161" s="52">
        <f t="shared" si="2"/>
        <v>0</v>
      </c>
    </row>
    <row r="162" spans="3:6" x14ac:dyDescent="0.25">
      <c r="C162">
        <v>136105</v>
      </c>
      <c r="D162">
        <v>136105</v>
      </c>
      <c r="E162" s="52">
        <f t="shared" si="2"/>
        <v>0</v>
      </c>
    </row>
    <row r="163" spans="3:6" x14ac:dyDescent="0.25">
      <c r="C163">
        <v>136201</v>
      </c>
      <c r="D163" s="135"/>
      <c r="E163" s="52">
        <f t="shared" si="2"/>
        <v>136201</v>
      </c>
      <c r="F163" s="135" t="s">
        <v>3959</v>
      </c>
    </row>
    <row r="164" spans="3:6" x14ac:dyDescent="0.25">
      <c r="C164">
        <v>136205</v>
      </c>
      <c r="D164" s="135"/>
      <c r="E164" s="52">
        <f t="shared" si="2"/>
        <v>136205</v>
      </c>
      <c r="F164" s="135" t="s">
        <v>3959</v>
      </c>
    </row>
    <row r="165" spans="3:6" x14ac:dyDescent="0.25">
      <c r="C165">
        <v>142001</v>
      </c>
      <c r="D165">
        <v>142001</v>
      </c>
      <c r="E165" s="52">
        <f t="shared" si="2"/>
        <v>0</v>
      </c>
    </row>
    <row r="166" spans="3:6" x14ac:dyDescent="0.25">
      <c r="C166">
        <v>142005</v>
      </c>
      <c r="D166">
        <v>142005</v>
      </c>
      <c r="E166" s="52">
        <f t="shared" si="2"/>
        <v>0</v>
      </c>
    </row>
    <row r="167" spans="3:6" x14ac:dyDescent="0.25">
      <c r="C167">
        <v>142010</v>
      </c>
      <c r="D167">
        <v>142010</v>
      </c>
      <c r="E167" s="52">
        <f t="shared" si="2"/>
        <v>0</v>
      </c>
    </row>
    <row r="168" spans="3:6" x14ac:dyDescent="0.25">
      <c r="C168">
        <v>142032</v>
      </c>
      <c r="D168">
        <v>142032</v>
      </c>
      <c r="E168" s="52">
        <f t="shared" si="2"/>
        <v>0</v>
      </c>
    </row>
    <row r="169" spans="3:6" x14ac:dyDescent="0.25">
      <c r="C169">
        <v>142101</v>
      </c>
      <c r="D169">
        <v>142101</v>
      </c>
      <c r="E169" s="52">
        <f t="shared" si="2"/>
        <v>0</v>
      </c>
    </row>
    <row r="170" spans="3:6" x14ac:dyDescent="0.25">
      <c r="C170">
        <v>142102</v>
      </c>
      <c r="D170">
        <v>142102</v>
      </c>
      <c r="E170" s="52">
        <f t="shared" si="2"/>
        <v>0</v>
      </c>
    </row>
    <row r="171" spans="3:6" x14ac:dyDescent="0.25">
      <c r="C171">
        <v>142103</v>
      </c>
      <c r="D171">
        <v>142103</v>
      </c>
      <c r="E171" s="52">
        <f t="shared" si="2"/>
        <v>0</v>
      </c>
    </row>
    <row r="172" spans="3:6" x14ac:dyDescent="0.25">
      <c r="C172">
        <v>142106</v>
      </c>
      <c r="D172" s="135"/>
      <c r="E172" s="52">
        <f t="shared" si="2"/>
        <v>142106</v>
      </c>
      <c r="F172" s="135" t="s">
        <v>3959</v>
      </c>
    </row>
    <row r="173" spans="3:6" x14ac:dyDescent="0.25">
      <c r="C173">
        <v>142107</v>
      </c>
      <c r="D173">
        <v>142107</v>
      </c>
      <c r="E173" s="52">
        <f t="shared" si="2"/>
        <v>0</v>
      </c>
    </row>
    <row r="174" spans="3:6" x14ac:dyDescent="0.25">
      <c r="C174">
        <v>143001</v>
      </c>
      <c r="D174">
        <v>143001</v>
      </c>
      <c r="E174" s="52">
        <f t="shared" si="2"/>
        <v>0</v>
      </c>
    </row>
    <row r="175" spans="3:6" x14ac:dyDescent="0.25">
      <c r="C175">
        <v>143003</v>
      </c>
      <c r="D175" s="135"/>
      <c r="E175" s="52">
        <f t="shared" si="2"/>
        <v>143003</v>
      </c>
      <c r="F175" s="135" t="s">
        <v>3959</v>
      </c>
    </row>
    <row r="176" spans="3:6" x14ac:dyDescent="0.25">
      <c r="C176">
        <v>143006</v>
      </c>
      <c r="D176">
        <v>143006</v>
      </c>
      <c r="E176" s="52">
        <f t="shared" si="2"/>
        <v>0</v>
      </c>
    </row>
    <row r="177" spans="3:6" x14ac:dyDescent="0.25">
      <c r="C177">
        <v>143007</v>
      </c>
      <c r="D177" s="135"/>
      <c r="E177" s="52">
        <f t="shared" si="2"/>
        <v>143007</v>
      </c>
      <c r="F177" s="135" t="s">
        <v>3959</v>
      </c>
    </row>
    <row r="178" spans="3:6" x14ac:dyDescent="0.25">
      <c r="C178">
        <v>143008</v>
      </c>
      <c r="D178">
        <v>143008</v>
      </c>
      <c r="E178" s="52">
        <f t="shared" si="2"/>
        <v>0</v>
      </c>
    </row>
    <row r="179" spans="3:6" x14ac:dyDescent="0.25">
      <c r="C179">
        <v>143009</v>
      </c>
      <c r="D179">
        <v>143009</v>
      </c>
      <c r="E179" s="52">
        <f t="shared" si="2"/>
        <v>0</v>
      </c>
    </row>
    <row r="180" spans="3:6" x14ac:dyDescent="0.25">
      <c r="C180">
        <v>143010</v>
      </c>
      <c r="D180" s="135"/>
      <c r="E180" s="52">
        <f t="shared" si="2"/>
        <v>143010</v>
      </c>
      <c r="F180" s="135" t="s">
        <v>3959</v>
      </c>
    </row>
    <row r="181" spans="3:6" x14ac:dyDescent="0.25">
      <c r="C181">
        <v>143011</v>
      </c>
      <c r="D181">
        <v>143011</v>
      </c>
      <c r="E181" s="52">
        <f t="shared" si="2"/>
        <v>0</v>
      </c>
    </row>
    <row r="182" spans="3:6" x14ac:dyDescent="0.25">
      <c r="C182">
        <v>143014</v>
      </c>
      <c r="D182">
        <v>143014</v>
      </c>
      <c r="E182" s="52">
        <f t="shared" si="2"/>
        <v>0</v>
      </c>
    </row>
    <row r="183" spans="3:6" x14ac:dyDescent="0.25">
      <c r="C183">
        <v>143016</v>
      </c>
      <c r="D183">
        <v>143016</v>
      </c>
      <c r="E183" s="52">
        <f t="shared" si="2"/>
        <v>0</v>
      </c>
    </row>
    <row r="184" spans="3:6" x14ac:dyDescent="0.25">
      <c r="C184">
        <v>143018</v>
      </c>
      <c r="D184" s="135"/>
      <c r="E184" s="52">
        <f t="shared" si="2"/>
        <v>143018</v>
      </c>
      <c r="F184" s="135" t="s">
        <v>3959</v>
      </c>
    </row>
    <row r="185" spans="3:6" x14ac:dyDescent="0.25">
      <c r="C185">
        <v>143019</v>
      </c>
      <c r="D185">
        <v>143019</v>
      </c>
      <c r="E185" s="52">
        <f t="shared" si="2"/>
        <v>0</v>
      </c>
    </row>
    <row r="186" spans="3:6" x14ac:dyDescent="0.25">
      <c r="C186">
        <v>143020</v>
      </c>
      <c r="D186">
        <v>143020</v>
      </c>
      <c r="E186" s="52">
        <f t="shared" si="2"/>
        <v>0</v>
      </c>
    </row>
    <row r="187" spans="3:6" x14ac:dyDescent="0.25">
      <c r="C187">
        <v>143022</v>
      </c>
      <c r="D187">
        <v>143022</v>
      </c>
      <c r="E187" s="52">
        <f t="shared" si="2"/>
        <v>0</v>
      </c>
    </row>
    <row r="188" spans="3:6" x14ac:dyDescent="0.25">
      <c r="C188">
        <v>143025</v>
      </c>
      <c r="D188">
        <v>143025</v>
      </c>
      <c r="E188" s="52">
        <f t="shared" si="2"/>
        <v>0</v>
      </c>
    </row>
    <row r="189" spans="3:6" x14ac:dyDescent="0.25">
      <c r="C189">
        <v>143026</v>
      </c>
      <c r="D189">
        <v>143026</v>
      </c>
      <c r="E189" s="52">
        <f t="shared" si="2"/>
        <v>0</v>
      </c>
    </row>
    <row r="190" spans="3:6" x14ac:dyDescent="0.25">
      <c r="C190">
        <v>143027</v>
      </c>
      <c r="D190">
        <v>143027</v>
      </c>
      <c r="E190" s="52">
        <f t="shared" si="2"/>
        <v>0</v>
      </c>
    </row>
    <row r="191" spans="3:6" x14ac:dyDescent="0.25">
      <c r="C191">
        <v>143028</v>
      </c>
      <c r="D191">
        <v>143028</v>
      </c>
      <c r="E191" s="52">
        <f t="shared" si="2"/>
        <v>0</v>
      </c>
    </row>
    <row r="192" spans="3:6" x14ac:dyDescent="0.25">
      <c r="C192">
        <v>143029</v>
      </c>
      <c r="D192">
        <v>143029</v>
      </c>
      <c r="E192" s="52">
        <f t="shared" si="2"/>
        <v>0</v>
      </c>
    </row>
    <row r="193" spans="3:6" x14ac:dyDescent="0.25">
      <c r="C193">
        <v>143053</v>
      </c>
      <c r="D193">
        <v>143053</v>
      </c>
      <c r="E193" s="52">
        <f t="shared" si="2"/>
        <v>0</v>
      </c>
    </row>
    <row r="194" spans="3:6" x14ac:dyDescent="0.25">
      <c r="C194">
        <v>143666</v>
      </c>
      <c r="D194" s="135"/>
      <c r="E194" s="52">
        <f t="shared" si="2"/>
        <v>143666</v>
      </c>
      <c r="F194" s="135" t="s">
        <v>3959</v>
      </c>
    </row>
    <row r="195" spans="3:6" x14ac:dyDescent="0.25">
      <c r="C195">
        <v>143999</v>
      </c>
      <c r="D195" s="135"/>
      <c r="E195" s="52">
        <f t="shared" si="2"/>
        <v>143999</v>
      </c>
      <c r="F195" s="135" t="s">
        <v>3959</v>
      </c>
    </row>
    <row r="196" spans="3:6" x14ac:dyDescent="0.25">
      <c r="C196">
        <v>144011</v>
      </c>
      <c r="D196">
        <v>144011</v>
      </c>
      <c r="E196" s="52">
        <f t="shared" si="2"/>
        <v>0</v>
      </c>
    </row>
    <row r="197" spans="3:6" x14ac:dyDescent="0.25">
      <c r="C197">
        <v>144012</v>
      </c>
      <c r="D197">
        <v>144012</v>
      </c>
      <c r="E197" s="52">
        <f t="shared" ref="E197:E260" si="3">C197-D197</f>
        <v>0</v>
      </c>
    </row>
    <row r="198" spans="3:6" x14ac:dyDescent="0.25">
      <c r="C198">
        <v>144013</v>
      </c>
      <c r="D198">
        <v>144013</v>
      </c>
      <c r="E198" s="52">
        <f t="shared" si="3"/>
        <v>0</v>
      </c>
    </row>
    <row r="199" spans="3:6" x14ac:dyDescent="0.25">
      <c r="C199">
        <v>144014</v>
      </c>
      <c r="D199">
        <v>144014</v>
      </c>
      <c r="E199" s="52">
        <f t="shared" si="3"/>
        <v>0</v>
      </c>
    </row>
    <row r="200" spans="3:6" x14ac:dyDescent="0.25">
      <c r="C200">
        <v>144020</v>
      </c>
      <c r="D200">
        <v>144020</v>
      </c>
      <c r="E200" s="52">
        <f t="shared" si="3"/>
        <v>0</v>
      </c>
    </row>
    <row r="201" spans="3:6" x14ac:dyDescent="0.25">
      <c r="C201">
        <v>144021</v>
      </c>
      <c r="D201">
        <v>144021</v>
      </c>
      <c r="E201" s="52">
        <f t="shared" si="3"/>
        <v>0</v>
      </c>
    </row>
    <row r="202" spans="3:6" x14ac:dyDescent="0.25">
      <c r="C202">
        <v>144025</v>
      </c>
      <c r="D202">
        <v>144025</v>
      </c>
      <c r="E202" s="52">
        <f t="shared" si="3"/>
        <v>0</v>
      </c>
    </row>
    <row r="203" spans="3:6" x14ac:dyDescent="0.25">
      <c r="C203">
        <v>146010</v>
      </c>
      <c r="D203">
        <v>146010</v>
      </c>
      <c r="E203" s="52">
        <f t="shared" si="3"/>
        <v>0</v>
      </c>
    </row>
    <row r="204" spans="3:6" x14ac:dyDescent="0.25">
      <c r="C204">
        <v>146010</v>
      </c>
      <c r="D204" s="135"/>
      <c r="E204" s="52">
        <f t="shared" si="3"/>
        <v>146010</v>
      </c>
      <c r="F204" s="135" t="s">
        <v>3959</v>
      </c>
    </row>
    <row r="205" spans="3:6" x14ac:dyDescent="0.25">
      <c r="C205">
        <v>146012</v>
      </c>
      <c r="D205">
        <v>146012</v>
      </c>
      <c r="E205" s="52">
        <f t="shared" si="3"/>
        <v>0</v>
      </c>
    </row>
    <row r="206" spans="3:6" x14ac:dyDescent="0.25">
      <c r="C206">
        <v>146013</v>
      </c>
      <c r="D206">
        <v>146013</v>
      </c>
      <c r="E206" s="52">
        <f t="shared" si="3"/>
        <v>0</v>
      </c>
    </row>
    <row r="207" spans="3:6" x14ac:dyDescent="0.25">
      <c r="C207" s="188">
        <v>146016</v>
      </c>
      <c r="D207" s="188">
        <v>146016</v>
      </c>
      <c r="E207" s="52">
        <f t="shared" si="3"/>
        <v>0</v>
      </c>
    </row>
    <row r="208" spans="3:6" x14ac:dyDescent="0.25">
      <c r="C208" s="188">
        <v>146016</v>
      </c>
      <c r="D208" s="188"/>
      <c r="E208" s="189">
        <f t="shared" si="3"/>
        <v>146016</v>
      </c>
      <c r="F208" s="135" t="s">
        <v>3970</v>
      </c>
    </row>
    <row r="209" spans="3:6" x14ac:dyDescent="0.25">
      <c r="C209">
        <v>146017</v>
      </c>
      <c r="D209" s="135"/>
      <c r="E209" s="52">
        <f t="shared" si="3"/>
        <v>146017</v>
      </c>
      <c r="F209" s="135" t="s">
        <v>3959</v>
      </c>
    </row>
    <row r="210" spans="3:6" x14ac:dyDescent="0.25">
      <c r="C210">
        <v>146030</v>
      </c>
      <c r="D210" s="135"/>
      <c r="E210" s="52">
        <f t="shared" si="3"/>
        <v>146030</v>
      </c>
      <c r="F210" s="135" t="s">
        <v>3959</v>
      </c>
    </row>
    <row r="211" spans="3:6" x14ac:dyDescent="0.25">
      <c r="C211">
        <v>146031</v>
      </c>
      <c r="D211">
        <v>146031</v>
      </c>
      <c r="E211" s="52">
        <f t="shared" si="3"/>
        <v>0</v>
      </c>
    </row>
    <row r="212" spans="3:6" x14ac:dyDescent="0.25">
      <c r="C212">
        <v>146035</v>
      </c>
      <c r="D212">
        <v>146035</v>
      </c>
      <c r="E212" s="52">
        <f t="shared" si="3"/>
        <v>0</v>
      </c>
    </row>
    <row r="213" spans="3:6" x14ac:dyDescent="0.25">
      <c r="C213">
        <v>146040</v>
      </c>
      <c r="D213">
        <v>146040</v>
      </c>
      <c r="E213" s="52">
        <f t="shared" si="3"/>
        <v>0</v>
      </c>
    </row>
    <row r="214" spans="3:6" x14ac:dyDescent="0.25">
      <c r="C214">
        <v>146042</v>
      </c>
      <c r="D214">
        <v>146042</v>
      </c>
      <c r="E214" s="52">
        <f t="shared" si="3"/>
        <v>0</v>
      </c>
    </row>
    <row r="215" spans="3:6" x14ac:dyDescent="0.25">
      <c r="C215">
        <v>146050</v>
      </c>
      <c r="D215">
        <v>146050</v>
      </c>
      <c r="E215" s="52">
        <f t="shared" si="3"/>
        <v>0</v>
      </c>
    </row>
    <row r="216" spans="3:6" x14ac:dyDescent="0.25">
      <c r="C216">
        <v>146060</v>
      </c>
      <c r="D216">
        <v>146060</v>
      </c>
      <c r="E216" s="52">
        <f t="shared" si="3"/>
        <v>0</v>
      </c>
    </row>
    <row r="217" spans="3:6" x14ac:dyDescent="0.25">
      <c r="C217">
        <v>146096</v>
      </c>
      <c r="D217">
        <v>146096</v>
      </c>
      <c r="E217" s="52">
        <f t="shared" si="3"/>
        <v>0</v>
      </c>
    </row>
    <row r="218" spans="3:6" x14ac:dyDescent="0.25">
      <c r="C218">
        <v>146800</v>
      </c>
      <c r="D218">
        <v>146800</v>
      </c>
      <c r="E218" s="52">
        <f t="shared" si="3"/>
        <v>0</v>
      </c>
    </row>
    <row r="219" spans="3:6" x14ac:dyDescent="0.25">
      <c r="C219">
        <v>146905</v>
      </c>
      <c r="D219">
        <v>146905</v>
      </c>
      <c r="E219" s="52">
        <f t="shared" si="3"/>
        <v>0</v>
      </c>
    </row>
    <row r="220" spans="3:6" x14ac:dyDescent="0.25">
      <c r="C220">
        <v>146905</v>
      </c>
      <c r="D220" s="135"/>
      <c r="E220" s="52">
        <f t="shared" si="3"/>
        <v>146905</v>
      </c>
      <c r="F220" s="135" t="s">
        <v>3959</v>
      </c>
    </row>
    <row r="221" spans="3:6" x14ac:dyDescent="0.25">
      <c r="C221">
        <v>146920</v>
      </c>
      <c r="D221">
        <v>146920</v>
      </c>
      <c r="E221" s="52">
        <f t="shared" si="3"/>
        <v>0</v>
      </c>
    </row>
    <row r="222" spans="3:6" x14ac:dyDescent="0.25">
      <c r="C222">
        <v>146920</v>
      </c>
      <c r="D222" s="135"/>
      <c r="E222" s="52">
        <f t="shared" si="3"/>
        <v>146920</v>
      </c>
      <c r="F222" s="135" t="s">
        <v>3959</v>
      </c>
    </row>
    <row r="223" spans="3:6" x14ac:dyDescent="0.25">
      <c r="C223">
        <v>154001</v>
      </c>
      <c r="D223">
        <v>154001</v>
      </c>
      <c r="E223" s="52">
        <f t="shared" si="3"/>
        <v>0</v>
      </c>
    </row>
    <row r="224" spans="3:6" x14ac:dyDescent="0.25">
      <c r="C224">
        <v>154002</v>
      </c>
      <c r="D224" s="135"/>
      <c r="E224" s="52">
        <f t="shared" si="3"/>
        <v>154002</v>
      </c>
      <c r="F224" s="135" t="s">
        <v>3959</v>
      </c>
    </row>
    <row r="225" spans="3:6" x14ac:dyDescent="0.25">
      <c r="C225">
        <v>154003</v>
      </c>
      <c r="D225">
        <v>154003</v>
      </c>
      <c r="E225" s="52">
        <f t="shared" si="3"/>
        <v>0</v>
      </c>
    </row>
    <row r="226" spans="3:6" x14ac:dyDescent="0.25">
      <c r="C226">
        <v>154005</v>
      </c>
      <c r="D226">
        <v>154005</v>
      </c>
      <c r="E226" s="52">
        <f t="shared" si="3"/>
        <v>0</v>
      </c>
    </row>
    <row r="227" spans="3:6" x14ac:dyDescent="0.25">
      <c r="C227">
        <v>154007</v>
      </c>
      <c r="D227">
        <v>154007</v>
      </c>
      <c r="E227" s="52">
        <f t="shared" si="3"/>
        <v>0</v>
      </c>
    </row>
    <row r="228" spans="3:6" x14ac:dyDescent="0.25">
      <c r="C228">
        <v>154009</v>
      </c>
      <c r="D228" s="135"/>
      <c r="E228" s="52">
        <f t="shared" si="3"/>
        <v>154009</v>
      </c>
      <c r="F228" s="135" t="s">
        <v>3959</v>
      </c>
    </row>
    <row r="229" spans="3:6" x14ac:dyDescent="0.25">
      <c r="C229">
        <v>154010</v>
      </c>
      <c r="D229">
        <v>154010</v>
      </c>
      <c r="E229" s="52">
        <f t="shared" si="3"/>
        <v>0</v>
      </c>
    </row>
    <row r="230" spans="3:6" x14ac:dyDescent="0.25">
      <c r="C230">
        <v>154013</v>
      </c>
      <c r="D230" s="135"/>
      <c r="E230" s="52">
        <f t="shared" si="3"/>
        <v>154013</v>
      </c>
      <c r="F230" s="135" t="s">
        <v>3959</v>
      </c>
    </row>
    <row r="231" spans="3:6" x14ac:dyDescent="0.25">
      <c r="C231">
        <v>154015</v>
      </c>
      <c r="D231" s="135"/>
      <c r="E231" s="52">
        <f t="shared" si="3"/>
        <v>154015</v>
      </c>
      <c r="F231" s="135" t="s">
        <v>3959</v>
      </c>
    </row>
    <row r="232" spans="3:6" x14ac:dyDescent="0.25">
      <c r="C232">
        <v>154025</v>
      </c>
      <c r="D232" s="135"/>
      <c r="E232" s="52">
        <f t="shared" si="3"/>
        <v>154025</v>
      </c>
      <c r="F232" s="135" t="s">
        <v>3959</v>
      </c>
    </row>
    <row r="233" spans="3:6" x14ac:dyDescent="0.25">
      <c r="C233">
        <v>154038</v>
      </c>
      <c r="D233">
        <v>154038</v>
      </c>
      <c r="E233" s="52">
        <f t="shared" si="3"/>
        <v>0</v>
      </c>
    </row>
    <row r="234" spans="3:6" x14ac:dyDescent="0.25">
      <c r="C234">
        <v>154039</v>
      </c>
      <c r="D234">
        <v>154039</v>
      </c>
      <c r="E234" s="52">
        <f t="shared" si="3"/>
        <v>0</v>
      </c>
    </row>
    <row r="235" spans="3:6" x14ac:dyDescent="0.25">
      <c r="C235">
        <v>154040</v>
      </c>
      <c r="D235">
        <v>154040</v>
      </c>
      <c r="E235" s="52">
        <f t="shared" si="3"/>
        <v>0</v>
      </c>
    </row>
    <row r="236" spans="3:6" x14ac:dyDescent="0.25">
      <c r="C236">
        <v>154042</v>
      </c>
      <c r="D236" s="135"/>
      <c r="E236" s="52">
        <f t="shared" si="3"/>
        <v>154042</v>
      </c>
      <c r="F236" s="135" t="s">
        <v>3959</v>
      </c>
    </row>
    <row r="237" spans="3:6" x14ac:dyDescent="0.25">
      <c r="C237">
        <v>154048</v>
      </c>
      <c r="D237" s="135"/>
      <c r="E237" s="52">
        <f t="shared" si="3"/>
        <v>154048</v>
      </c>
      <c r="F237" s="135" t="s">
        <v>3959</v>
      </c>
    </row>
    <row r="238" spans="3:6" x14ac:dyDescent="0.25">
      <c r="C238">
        <v>154050</v>
      </c>
      <c r="D238">
        <v>154050</v>
      </c>
      <c r="E238" s="52">
        <f t="shared" si="3"/>
        <v>0</v>
      </c>
    </row>
    <row r="239" spans="3:6" x14ac:dyDescent="0.25">
      <c r="C239">
        <v>154071</v>
      </c>
      <c r="D239">
        <v>154071</v>
      </c>
      <c r="E239" s="52">
        <f t="shared" si="3"/>
        <v>0</v>
      </c>
    </row>
    <row r="240" spans="3:6" x14ac:dyDescent="0.25">
      <c r="C240">
        <v>154073</v>
      </c>
      <c r="D240">
        <v>154073</v>
      </c>
      <c r="E240" s="52">
        <f t="shared" si="3"/>
        <v>0</v>
      </c>
    </row>
    <row r="241" spans="3:6" x14ac:dyDescent="0.25">
      <c r="C241">
        <v>154085</v>
      </c>
      <c r="D241">
        <v>154085</v>
      </c>
      <c r="E241" s="52">
        <f t="shared" si="3"/>
        <v>0</v>
      </c>
    </row>
    <row r="242" spans="3:6" x14ac:dyDescent="0.25">
      <c r="C242">
        <v>154666</v>
      </c>
      <c r="D242">
        <v>154666</v>
      </c>
      <c r="E242" s="52">
        <f t="shared" si="3"/>
        <v>0</v>
      </c>
    </row>
    <row r="243" spans="3:6" x14ac:dyDescent="0.25">
      <c r="C243">
        <v>163001</v>
      </c>
      <c r="D243" s="135"/>
      <c r="E243" s="52">
        <f t="shared" si="3"/>
        <v>163001</v>
      </c>
      <c r="F243" s="135" t="s">
        <v>3959</v>
      </c>
    </row>
    <row r="244" spans="3:6" x14ac:dyDescent="0.25">
      <c r="C244">
        <v>163002</v>
      </c>
      <c r="D244">
        <v>163002</v>
      </c>
      <c r="E244" s="52">
        <f t="shared" si="3"/>
        <v>0</v>
      </c>
    </row>
    <row r="245" spans="3:6" x14ac:dyDescent="0.25">
      <c r="C245">
        <v>163003</v>
      </c>
      <c r="D245">
        <v>163003</v>
      </c>
      <c r="E245" s="52">
        <f t="shared" si="3"/>
        <v>0</v>
      </c>
    </row>
    <row r="246" spans="3:6" x14ac:dyDescent="0.25">
      <c r="C246">
        <v>163005</v>
      </c>
      <c r="D246" s="135"/>
      <c r="E246" s="52">
        <f t="shared" si="3"/>
        <v>163005</v>
      </c>
      <c r="F246" s="135" t="s">
        <v>3959</v>
      </c>
    </row>
    <row r="247" spans="3:6" x14ac:dyDescent="0.25">
      <c r="C247">
        <v>164012</v>
      </c>
      <c r="D247">
        <v>164012</v>
      </c>
      <c r="E247" s="52">
        <f t="shared" si="3"/>
        <v>0</v>
      </c>
    </row>
    <row r="248" spans="3:6" x14ac:dyDescent="0.25">
      <c r="C248">
        <v>164013</v>
      </c>
      <c r="D248">
        <v>164013</v>
      </c>
      <c r="E248" s="52">
        <f t="shared" si="3"/>
        <v>0</v>
      </c>
    </row>
    <row r="249" spans="3:6" x14ac:dyDescent="0.25">
      <c r="C249">
        <v>164016</v>
      </c>
      <c r="D249">
        <v>164016</v>
      </c>
      <c r="E249" s="52">
        <f t="shared" si="3"/>
        <v>0</v>
      </c>
    </row>
    <row r="250" spans="3:6" x14ac:dyDescent="0.25">
      <c r="C250">
        <v>164017</v>
      </c>
      <c r="D250">
        <v>164017</v>
      </c>
      <c r="E250" s="52">
        <f t="shared" si="3"/>
        <v>0</v>
      </c>
    </row>
    <row r="251" spans="3:6" x14ac:dyDescent="0.25">
      <c r="C251">
        <v>164021</v>
      </c>
      <c r="D251">
        <v>164021</v>
      </c>
      <c r="E251" s="52">
        <f t="shared" si="3"/>
        <v>0</v>
      </c>
    </row>
    <row r="252" spans="3:6" x14ac:dyDescent="0.25">
      <c r="C252">
        <v>164022</v>
      </c>
      <c r="D252">
        <v>164022</v>
      </c>
      <c r="E252" s="52">
        <f t="shared" si="3"/>
        <v>0</v>
      </c>
    </row>
    <row r="253" spans="3:6" x14ac:dyDescent="0.25">
      <c r="C253">
        <v>164023</v>
      </c>
      <c r="D253">
        <v>164023</v>
      </c>
      <c r="E253" s="52">
        <f t="shared" si="3"/>
        <v>0</v>
      </c>
    </row>
    <row r="254" spans="3:6" x14ac:dyDescent="0.25">
      <c r="C254">
        <v>164031</v>
      </c>
      <c r="D254">
        <v>164031</v>
      </c>
      <c r="E254" s="52">
        <f t="shared" si="3"/>
        <v>0</v>
      </c>
    </row>
    <row r="255" spans="3:6" x14ac:dyDescent="0.25">
      <c r="C255">
        <v>164032</v>
      </c>
      <c r="D255">
        <v>164032</v>
      </c>
      <c r="E255" s="52">
        <f t="shared" si="3"/>
        <v>0</v>
      </c>
    </row>
    <row r="256" spans="3:6" x14ac:dyDescent="0.25">
      <c r="C256">
        <v>164038</v>
      </c>
      <c r="D256" s="135"/>
      <c r="E256" s="52">
        <f t="shared" si="3"/>
        <v>164038</v>
      </c>
      <c r="F256" s="135" t="s">
        <v>3959</v>
      </c>
    </row>
    <row r="257" spans="3:6" x14ac:dyDescent="0.25">
      <c r="C257">
        <v>164040</v>
      </c>
      <c r="D257" s="135"/>
      <c r="E257" s="52">
        <f t="shared" si="3"/>
        <v>164040</v>
      </c>
      <c r="F257" s="135" t="s">
        <v>3959</v>
      </c>
    </row>
    <row r="258" spans="3:6" x14ac:dyDescent="0.25">
      <c r="C258">
        <v>165001</v>
      </c>
      <c r="D258" s="135"/>
      <c r="E258" s="52">
        <f t="shared" si="3"/>
        <v>165001</v>
      </c>
      <c r="F258" s="135" t="s">
        <v>3959</v>
      </c>
    </row>
    <row r="259" spans="3:6" x14ac:dyDescent="0.25">
      <c r="C259">
        <v>165008</v>
      </c>
      <c r="D259">
        <v>165008</v>
      </c>
      <c r="E259" s="52">
        <f t="shared" si="3"/>
        <v>0</v>
      </c>
    </row>
    <row r="260" spans="3:6" x14ac:dyDescent="0.25">
      <c r="C260">
        <v>165009</v>
      </c>
      <c r="D260">
        <v>165009</v>
      </c>
      <c r="E260" s="52">
        <f t="shared" si="3"/>
        <v>0</v>
      </c>
    </row>
    <row r="261" spans="3:6" x14ac:dyDescent="0.25">
      <c r="C261">
        <v>165010</v>
      </c>
      <c r="D261">
        <v>165010</v>
      </c>
      <c r="E261" s="52">
        <f t="shared" ref="E261:E324" si="4">C261-D261</f>
        <v>0</v>
      </c>
    </row>
    <row r="262" spans="3:6" x14ac:dyDescent="0.25">
      <c r="C262">
        <v>165011</v>
      </c>
      <c r="D262">
        <v>165011</v>
      </c>
      <c r="E262" s="52">
        <f t="shared" si="4"/>
        <v>0</v>
      </c>
    </row>
    <row r="263" spans="3:6" x14ac:dyDescent="0.25">
      <c r="C263">
        <v>165012</v>
      </c>
      <c r="D263">
        <v>165012</v>
      </c>
      <c r="E263" s="52">
        <f t="shared" si="4"/>
        <v>0</v>
      </c>
    </row>
    <row r="264" spans="3:6" x14ac:dyDescent="0.25">
      <c r="C264">
        <v>165013</v>
      </c>
      <c r="D264">
        <v>165013</v>
      </c>
      <c r="E264" s="52">
        <f t="shared" si="4"/>
        <v>0</v>
      </c>
    </row>
    <row r="265" spans="3:6" x14ac:dyDescent="0.25">
      <c r="C265">
        <v>165014</v>
      </c>
      <c r="D265">
        <v>165014</v>
      </c>
      <c r="E265" s="52">
        <f t="shared" si="4"/>
        <v>0</v>
      </c>
    </row>
    <row r="266" spans="3:6" x14ac:dyDescent="0.25">
      <c r="C266">
        <v>165015</v>
      </c>
      <c r="D266">
        <v>165015</v>
      </c>
      <c r="E266" s="52">
        <f t="shared" si="4"/>
        <v>0</v>
      </c>
    </row>
    <row r="267" spans="3:6" x14ac:dyDescent="0.25">
      <c r="C267">
        <v>165018</v>
      </c>
      <c r="D267">
        <v>165018</v>
      </c>
      <c r="E267" s="52">
        <f t="shared" si="4"/>
        <v>0</v>
      </c>
    </row>
    <row r="268" spans="3:6" x14ac:dyDescent="0.25">
      <c r="C268">
        <v>165019</v>
      </c>
      <c r="D268">
        <v>165019</v>
      </c>
      <c r="E268" s="52">
        <f t="shared" si="4"/>
        <v>0</v>
      </c>
    </row>
    <row r="269" spans="3:6" x14ac:dyDescent="0.25">
      <c r="C269">
        <v>165020</v>
      </c>
      <c r="D269">
        <v>165020</v>
      </c>
      <c r="E269" s="52">
        <f t="shared" si="4"/>
        <v>0</v>
      </c>
    </row>
    <row r="270" spans="3:6" x14ac:dyDescent="0.25">
      <c r="C270">
        <v>165021</v>
      </c>
      <c r="D270">
        <v>165021</v>
      </c>
      <c r="E270" s="52">
        <f t="shared" si="4"/>
        <v>0</v>
      </c>
    </row>
    <row r="271" spans="3:6" x14ac:dyDescent="0.25">
      <c r="C271">
        <v>165031</v>
      </c>
      <c r="D271">
        <v>165031</v>
      </c>
      <c r="E271" s="52">
        <f t="shared" si="4"/>
        <v>0</v>
      </c>
    </row>
    <row r="272" spans="3:6" x14ac:dyDescent="0.25">
      <c r="C272">
        <v>165070</v>
      </c>
      <c r="D272">
        <v>165070</v>
      </c>
      <c r="E272" s="52">
        <f t="shared" si="4"/>
        <v>0</v>
      </c>
    </row>
    <row r="273" spans="3:6" x14ac:dyDescent="0.25">
      <c r="C273">
        <v>165071</v>
      </c>
      <c r="D273">
        <v>165071</v>
      </c>
      <c r="E273" s="52">
        <f t="shared" si="4"/>
        <v>0</v>
      </c>
    </row>
    <row r="274" spans="3:6" x14ac:dyDescent="0.25">
      <c r="C274">
        <v>165075</v>
      </c>
      <c r="D274" s="135"/>
      <c r="E274" s="52">
        <f t="shared" si="4"/>
        <v>165075</v>
      </c>
      <c r="F274" t="s">
        <v>3959</v>
      </c>
    </row>
    <row r="275" spans="3:6" x14ac:dyDescent="0.25">
      <c r="C275">
        <v>165076</v>
      </c>
      <c r="D275" s="135"/>
      <c r="E275" s="52">
        <f t="shared" si="4"/>
        <v>165076</v>
      </c>
      <c r="F275" t="s">
        <v>3959</v>
      </c>
    </row>
    <row r="276" spans="3:6" x14ac:dyDescent="0.25">
      <c r="C276">
        <v>165101</v>
      </c>
      <c r="D276" s="135"/>
      <c r="E276" s="52">
        <f t="shared" si="4"/>
        <v>165101</v>
      </c>
      <c r="F276" t="s">
        <v>3959</v>
      </c>
    </row>
    <row r="277" spans="3:6" x14ac:dyDescent="0.25">
      <c r="C277">
        <v>165130</v>
      </c>
      <c r="D277">
        <v>165130</v>
      </c>
      <c r="E277" s="52">
        <f t="shared" si="4"/>
        <v>0</v>
      </c>
    </row>
    <row r="278" spans="3:6" x14ac:dyDescent="0.25">
      <c r="C278">
        <v>165131</v>
      </c>
      <c r="D278">
        <v>165131</v>
      </c>
      <c r="E278" s="52">
        <f t="shared" si="4"/>
        <v>0</v>
      </c>
    </row>
    <row r="279" spans="3:6" x14ac:dyDescent="0.25">
      <c r="C279">
        <v>165404</v>
      </c>
      <c r="D279" s="135"/>
      <c r="E279" s="52">
        <f t="shared" si="4"/>
        <v>165404</v>
      </c>
      <c r="F279" t="s">
        <v>3959</v>
      </c>
    </row>
    <row r="280" spans="3:6" x14ac:dyDescent="0.25">
      <c r="C280">
        <v>165800</v>
      </c>
      <c r="D280" s="135"/>
      <c r="E280" s="52">
        <f t="shared" si="4"/>
        <v>165800</v>
      </c>
      <c r="F280" t="s">
        <v>3959</v>
      </c>
    </row>
    <row r="281" spans="3:6" x14ac:dyDescent="0.25">
      <c r="C281">
        <v>165900</v>
      </c>
      <c r="D281">
        <v>165900</v>
      </c>
      <c r="E281" s="52">
        <f t="shared" si="4"/>
        <v>0</v>
      </c>
    </row>
    <row r="282" spans="3:6" x14ac:dyDescent="0.25">
      <c r="C282">
        <v>166001</v>
      </c>
      <c r="D282" s="135"/>
      <c r="E282" s="52">
        <f t="shared" si="4"/>
        <v>166001</v>
      </c>
      <c r="F282" s="135" t="s">
        <v>3959</v>
      </c>
    </row>
    <row r="283" spans="3:6" x14ac:dyDescent="0.25">
      <c r="C283">
        <v>171002</v>
      </c>
      <c r="D283" s="135"/>
      <c r="E283" s="52">
        <f t="shared" si="4"/>
        <v>171002</v>
      </c>
      <c r="F283" s="135" t="s">
        <v>3959</v>
      </c>
    </row>
    <row r="284" spans="3:6" x14ac:dyDescent="0.25">
      <c r="C284">
        <v>172001</v>
      </c>
      <c r="D284" s="135"/>
      <c r="E284" s="52">
        <f t="shared" si="4"/>
        <v>172001</v>
      </c>
      <c r="F284" s="135" t="s">
        <v>3959</v>
      </c>
    </row>
    <row r="285" spans="3:6" x14ac:dyDescent="0.25">
      <c r="C285">
        <v>172002</v>
      </c>
      <c r="D285" s="135"/>
      <c r="E285" s="52">
        <f t="shared" si="4"/>
        <v>172002</v>
      </c>
      <c r="F285" s="135" t="s">
        <v>3959</v>
      </c>
    </row>
    <row r="286" spans="3:6" x14ac:dyDescent="0.25">
      <c r="C286">
        <v>172500</v>
      </c>
      <c r="D286">
        <v>172500</v>
      </c>
      <c r="E286" s="52">
        <f t="shared" si="4"/>
        <v>0</v>
      </c>
    </row>
    <row r="287" spans="3:6" x14ac:dyDescent="0.25">
      <c r="C287">
        <v>172501</v>
      </c>
      <c r="D287">
        <v>172501</v>
      </c>
      <c r="E287" s="52">
        <f t="shared" si="4"/>
        <v>0</v>
      </c>
    </row>
    <row r="288" spans="3:6" x14ac:dyDescent="0.25">
      <c r="C288">
        <v>172502</v>
      </c>
      <c r="D288">
        <v>172502</v>
      </c>
      <c r="E288" s="52">
        <f t="shared" si="4"/>
        <v>0</v>
      </c>
    </row>
    <row r="289" spans="3:6" x14ac:dyDescent="0.25">
      <c r="C289">
        <v>173001</v>
      </c>
      <c r="D289">
        <v>173001</v>
      </c>
      <c r="E289" s="52">
        <f t="shared" si="4"/>
        <v>0</v>
      </c>
    </row>
    <row r="290" spans="3:6" x14ac:dyDescent="0.25">
      <c r="C290">
        <v>173003</v>
      </c>
      <c r="D290">
        <v>173003</v>
      </c>
      <c r="E290" s="52">
        <f t="shared" si="4"/>
        <v>0</v>
      </c>
    </row>
    <row r="291" spans="3:6" x14ac:dyDescent="0.25">
      <c r="C291">
        <v>174000</v>
      </c>
      <c r="D291">
        <v>174000</v>
      </c>
      <c r="E291" s="52">
        <f t="shared" si="4"/>
        <v>0</v>
      </c>
    </row>
    <row r="292" spans="3:6" x14ac:dyDescent="0.25">
      <c r="C292">
        <v>174002</v>
      </c>
      <c r="D292" s="135"/>
      <c r="E292" s="52">
        <f t="shared" si="4"/>
        <v>174002</v>
      </c>
      <c r="F292" s="135" t="s">
        <v>3959</v>
      </c>
    </row>
    <row r="293" spans="3:6" x14ac:dyDescent="0.25">
      <c r="C293">
        <v>174004</v>
      </c>
      <c r="D293" s="135"/>
      <c r="E293" s="52">
        <f t="shared" si="4"/>
        <v>174004</v>
      </c>
      <c r="F293" s="135" t="s">
        <v>3959</v>
      </c>
    </row>
    <row r="294" spans="3:6" x14ac:dyDescent="0.25">
      <c r="C294">
        <v>174006</v>
      </c>
      <c r="D294" s="135"/>
      <c r="E294" s="52">
        <f t="shared" si="4"/>
        <v>174006</v>
      </c>
      <c r="F294" s="135" t="s">
        <v>3959</v>
      </c>
    </row>
    <row r="295" spans="3:6" x14ac:dyDescent="0.25">
      <c r="C295">
        <v>174008</v>
      </c>
      <c r="D295">
        <v>174008</v>
      </c>
      <c r="E295" s="52">
        <f t="shared" si="4"/>
        <v>0</v>
      </c>
    </row>
    <row r="296" spans="3:6" x14ac:dyDescent="0.25">
      <c r="C296">
        <v>174100</v>
      </c>
      <c r="D296">
        <v>174100</v>
      </c>
      <c r="E296" s="52">
        <f t="shared" si="4"/>
        <v>0</v>
      </c>
    </row>
    <row r="297" spans="3:6" x14ac:dyDescent="0.25">
      <c r="C297">
        <v>174101</v>
      </c>
      <c r="D297">
        <v>174101</v>
      </c>
      <c r="E297" s="52">
        <f t="shared" si="4"/>
        <v>0</v>
      </c>
    </row>
    <row r="298" spans="3:6" x14ac:dyDescent="0.25">
      <c r="C298">
        <v>181000</v>
      </c>
      <c r="D298" s="135"/>
      <c r="E298" s="52">
        <f t="shared" si="4"/>
        <v>181000</v>
      </c>
      <c r="F298" t="s">
        <v>3960</v>
      </c>
    </row>
    <row r="299" spans="3:6" x14ac:dyDescent="0.25">
      <c r="C299">
        <v>181026</v>
      </c>
      <c r="D299" s="135"/>
      <c r="E299" s="52">
        <f t="shared" si="4"/>
        <v>181026</v>
      </c>
      <c r="F299" s="135" t="s">
        <v>3960</v>
      </c>
    </row>
    <row r="300" spans="3:6" x14ac:dyDescent="0.25">
      <c r="C300">
        <v>181067</v>
      </c>
      <c r="D300" s="135"/>
      <c r="E300" s="52">
        <f t="shared" si="4"/>
        <v>181067</v>
      </c>
      <c r="F300" s="135" t="s">
        <v>3960</v>
      </c>
    </row>
    <row r="301" spans="3:6" x14ac:dyDescent="0.25">
      <c r="C301">
        <v>181072</v>
      </c>
      <c r="D301" s="135"/>
      <c r="E301" s="52">
        <f t="shared" si="4"/>
        <v>181072</v>
      </c>
      <c r="F301" s="135" t="s">
        <v>3960</v>
      </c>
    </row>
    <row r="302" spans="3:6" x14ac:dyDescent="0.25">
      <c r="C302">
        <v>181073</v>
      </c>
      <c r="D302" s="135"/>
      <c r="E302" s="52">
        <f t="shared" si="4"/>
        <v>181073</v>
      </c>
      <c r="F302" s="135" t="s">
        <v>3960</v>
      </c>
    </row>
    <row r="303" spans="3:6" x14ac:dyDescent="0.25">
      <c r="C303">
        <v>181074</v>
      </c>
      <c r="D303" s="135"/>
      <c r="E303" s="52">
        <f t="shared" si="4"/>
        <v>181074</v>
      </c>
      <c r="F303" s="135" t="s">
        <v>3960</v>
      </c>
    </row>
    <row r="304" spans="3:6" x14ac:dyDescent="0.25">
      <c r="C304">
        <v>181075</v>
      </c>
      <c r="D304" s="135"/>
      <c r="E304" s="52">
        <f t="shared" si="4"/>
        <v>181075</v>
      </c>
      <c r="F304" s="135" t="s">
        <v>3960</v>
      </c>
    </row>
    <row r="305" spans="3:6" x14ac:dyDescent="0.25">
      <c r="C305">
        <v>181076</v>
      </c>
      <c r="D305" s="135"/>
      <c r="E305" s="52">
        <f t="shared" si="4"/>
        <v>181076</v>
      </c>
      <c r="F305" s="135" t="s">
        <v>3960</v>
      </c>
    </row>
    <row r="306" spans="3:6" x14ac:dyDescent="0.25">
      <c r="C306">
        <v>181078</v>
      </c>
      <c r="D306" s="135"/>
      <c r="E306" s="52">
        <f t="shared" si="4"/>
        <v>181078</v>
      </c>
      <c r="F306" s="135" t="s">
        <v>3960</v>
      </c>
    </row>
    <row r="307" spans="3:6" x14ac:dyDescent="0.25">
      <c r="C307">
        <v>181079</v>
      </c>
      <c r="D307" s="135"/>
      <c r="E307" s="52">
        <f t="shared" si="4"/>
        <v>181079</v>
      </c>
      <c r="F307" s="135" t="s">
        <v>3960</v>
      </c>
    </row>
    <row r="308" spans="3:6" x14ac:dyDescent="0.25">
      <c r="C308">
        <v>181080</v>
      </c>
      <c r="D308" s="135"/>
      <c r="E308" s="52">
        <f t="shared" si="4"/>
        <v>181080</v>
      </c>
      <c r="F308" s="135" t="s">
        <v>3960</v>
      </c>
    </row>
    <row r="309" spans="3:6" x14ac:dyDescent="0.25">
      <c r="C309">
        <v>181081</v>
      </c>
      <c r="D309" s="135"/>
      <c r="E309" s="52">
        <f t="shared" si="4"/>
        <v>181081</v>
      </c>
      <c r="F309" s="135" t="s">
        <v>3960</v>
      </c>
    </row>
    <row r="310" spans="3:6" x14ac:dyDescent="0.25">
      <c r="C310">
        <v>181085</v>
      </c>
      <c r="D310" s="135"/>
      <c r="E310" s="52">
        <f t="shared" si="4"/>
        <v>181085</v>
      </c>
      <c r="F310" s="135" t="s">
        <v>3960</v>
      </c>
    </row>
    <row r="311" spans="3:6" x14ac:dyDescent="0.25">
      <c r="C311">
        <v>181086</v>
      </c>
      <c r="D311" s="135"/>
      <c r="E311" s="52">
        <f t="shared" si="4"/>
        <v>181086</v>
      </c>
      <c r="F311" s="135" t="s">
        <v>3960</v>
      </c>
    </row>
    <row r="312" spans="3:6" x14ac:dyDescent="0.25">
      <c r="C312">
        <v>181087</v>
      </c>
      <c r="D312" s="135"/>
      <c r="E312" s="52">
        <f t="shared" si="4"/>
        <v>181087</v>
      </c>
      <c r="F312" s="135" t="s">
        <v>3960</v>
      </c>
    </row>
    <row r="313" spans="3:6" x14ac:dyDescent="0.25">
      <c r="C313">
        <v>181088</v>
      </c>
      <c r="D313" s="135"/>
      <c r="E313" s="52">
        <f t="shared" si="4"/>
        <v>181088</v>
      </c>
      <c r="F313" s="135" t="s">
        <v>3960</v>
      </c>
    </row>
    <row r="314" spans="3:6" x14ac:dyDescent="0.25">
      <c r="C314">
        <v>181089</v>
      </c>
      <c r="D314" s="135"/>
      <c r="E314" s="52">
        <f t="shared" si="4"/>
        <v>181089</v>
      </c>
      <c r="F314" s="135" t="s">
        <v>3960</v>
      </c>
    </row>
    <row r="315" spans="3:6" x14ac:dyDescent="0.25">
      <c r="C315">
        <v>181091</v>
      </c>
      <c r="D315" s="135"/>
      <c r="E315" s="52">
        <f t="shared" si="4"/>
        <v>181091</v>
      </c>
      <c r="F315" s="135" t="s">
        <v>3960</v>
      </c>
    </row>
    <row r="316" spans="3:6" x14ac:dyDescent="0.25">
      <c r="C316">
        <v>181093</v>
      </c>
      <c r="D316" s="135"/>
      <c r="E316" s="52">
        <f t="shared" si="4"/>
        <v>181093</v>
      </c>
      <c r="F316" s="135" t="s">
        <v>3960</v>
      </c>
    </row>
    <row r="317" spans="3:6" x14ac:dyDescent="0.25">
      <c r="C317">
        <v>181094</v>
      </c>
      <c r="D317" s="135"/>
      <c r="E317" s="52">
        <f t="shared" si="4"/>
        <v>181094</v>
      </c>
      <c r="F317" s="135" t="s">
        <v>3960</v>
      </c>
    </row>
    <row r="318" spans="3:6" x14ac:dyDescent="0.25">
      <c r="C318">
        <v>181095</v>
      </c>
      <c r="D318" s="135"/>
      <c r="E318" s="52">
        <f t="shared" si="4"/>
        <v>181095</v>
      </c>
      <c r="F318" s="135" t="s">
        <v>3960</v>
      </c>
    </row>
    <row r="319" spans="3:6" x14ac:dyDescent="0.25">
      <c r="C319">
        <v>181097</v>
      </c>
      <c r="D319" s="135"/>
      <c r="E319" s="52">
        <f t="shared" si="4"/>
        <v>181097</v>
      </c>
      <c r="F319" s="135" t="s">
        <v>3960</v>
      </c>
    </row>
    <row r="320" spans="3:6" x14ac:dyDescent="0.25">
      <c r="C320">
        <v>181098</v>
      </c>
      <c r="D320" s="135"/>
      <c r="E320" s="52">
        <f t="shared" si="4"/>
        <v>181098</v>
      </c>
      <c r="F320" s="135" t="s">
        <v>3960</v>
      </c>
    </row>
    <row r="321" spans="3:6" x14ac:dyDescent="0.25">
      <c r="C321">
        <v>181099</v>
      </c>
      <c r="D321" s="135"/>
      <c r="E321" s="52">
        <f t="shared" si="4"/>
        <v>181099</v>
      </c>
      <c r="F321" s="135" t="s">
        <v>3960</v>
      </c>
    </row>
    <row r="322" spans="3:6" x14ac:dyDescent="0.25">
      <c r="C322">
        <v>181100</v>
      </c>
      <c r="D322" s="135"/>
      <c r="E322" s="52">
        <f t="shared" si="4"/>
        <v>181100</v>
      </c>
      <c r="F322" s="135" t="s">
        <v>3960</v>
      </c>
    </row>
    <row r="323" spans="3:6" x14ac:dyDescent="0.25">
      <c r="C323">
        <v>181101</v>
      </c>
      <c r="D323" s="135"/>
      <c r="E323" s="52">
        <f t="shared" si="4"/>
        <v>181101</v>
      </c>
      <c r="F323" s="135" t="s">
        <v>3960</v>
      </c>
    </row>
    <row r="324" spans="3:6" x14ac:dyDescent="0.25">
      <c r="C324">
        <v>181102</v>
      </c>
      <c r="D324" s="135"/>
      <c r="E324" s="52">
        <f t="shared" si="4"/>
        <v>181102</v>
      </c>
      <c r="F324" s="135" t="s">
        <v>3960</v>
      </c>
    </row>
    <row r="325" spans="3:6" x14ac:dyDescent="0.25">
      <c r="C325">
        <v>181103</v>
      </c>
      <c r="D325" s="135"/>
      <c r="E325" s="52">
        <f t="shared" ref="E325:E389" si="5">C325-D325</f>
        <v>181103</v>
      </c>
      <c r="F325" s="135" t="s">
        <v>3960</v>
      </c>
    </row>
    <row r="326" spans="3:6" x14ac:dyDescent="0.25">
      <c r="C326">
        <v>181104</v>
      </c>
      <c r="D326" s="135"/>
      <c r="E326" s="52">
        <f t="shared" si="5"/>
        <v>181104</v>
      </c>
      <c r="F326" s="135" t="s">
        <v>3960</v>
      </c>
    </row>
    <row r="327" spans="3:6" x14ac:dyDescent="0.25">
      <c r="C327">
        <v>181105</v>
      </c>
      <c r="D327" s="135"/>
      <c r="E327" s="52">
        <f t="shared" si="5"/>
        <v>181105</v>
      </c>
      <c r="F327" s="135" t="s">
        <v>3960</v>
      </c>
    </row>
    <row r="328" spans="3:6" x14ac:dyDescent="0.25">
      <c r="C328">
        <v>181106</v>
      </c>
      <c r="D328" s="135"/>
      <c r="E328" s="52">
        <f t="shared" si="5"/>
        <v>181106</v>
      </c>
      <c r="F328" s="135" t="s">
        <v>3960</v>
      </c>
    </row>
    <row r="329" spans="3:6" x14ac:dyDescent="0.25">
      <c r="C329">
        <v>181107</v>
      </c>
      <c r="D329" s="135"/>
      <c r="E329" s="52">
        <f t="shared" si="5"/>
        <v>181107</v>
      </c>
      <c r="F329" s="135" t="s">
        <v>3960</v>
      </c>
    </row>
    <row r="330" spans="3:6" x14ac:dyDescent="0.25">
      <c r="C330">
        <v>181108</v>
      </c>
      <c r="D330" s="135"/>
      <c r="E330" s="52">
        <f t="shared" si="5"/>
        <v>181108</v>
      </c>
      <c r="F330" s="135" t="s">
        <v>3960</v>
      </c>
    </row>
    <row r="331" spans="3:6" x14ac:dyDescent="0.25">
      <c r="C331">
        <v>181109</v>
      </c>
      <c r="D331" s="135"/>
      <c r="E331" s="52">
        <f t="shared" si="5"/>
        <v>181109</v>
      </c>
      <c r="F331" s="135" t="s">
        <v>3960</v>
      </c>
    </row>
    <row r="332" spans="3:6" x14ac:dyDescent="0.25">
      <c r="C332">
        <v>181110</v>
      </c>
      <c r="D332" s="135"/>
      <c r="E332" s="52">
        <f t="shared" si="5"/>
        <v>181110</v>
      </c>
      <c r="F332" s="135" t="s">
        <v>3960</v>
      </c>
    </row>
    <row r="333" spans="3:6" x14ac:dyDescent="0.25">
      <c r="C333">
        <v>181111</v>
      </c>
      <c r="D333" s="135"/>
      <c r="E333" s="52">
        <f t="shared" si="5"/>
        <v>181111</v>
      </c>
      <c r="F333" s="135" t="s">
        <v>3960</v>
      </c>
    </row>
    <row r="334" spans="3:6" x14ac:dyDescent="0.25">
      <c r="C334">
        <v>181112</v>
      </c>
      <c r="D334" s="135"/>
      <c r="E334" s="52">
        <f t="shared" si="5"/>
        <v>181112</v>
      </c>
      <c r="F334" s="135" t="s">
        <v>3960</v>
      </c>
    </row>
    <row r="335" spans="3:6" x14ac:dyDescent="0.25">
      <c r="C335">
        <v>181113</v>
      </c>
      <c r="D335" s="135"/>
      <c r="E335" s="52">
        <f t="shared" si="5"/>
        <v>181113</v>
      </c>
      <c r="F335" s="135" t="s">
        <v>3960</v>
      </c>
    </row>
    <row r="336" spans="3:6" x14ac:dyDescent="0.25">
      <c r="C336">
        <v>181114</v>
      </c>
      <c r="D336" s="135"/>
      <c r="E336" s="52">
        <f t="shared" si="5"/>
        <v>181114</v>
      </c>
      <c r="F336" s="135" t="s">
        <v>3960</v>
      </c>
    </row>
    <row r="337" spans="3:6" x14ac:dyDescent="0.25">
      <c r="C337">
        <v>181115</v>
      </c>
      <c r="D337" s="135"/>
      <c r="E337" s="52">
        <f t="shared" si="5"/>
        <v>181115</v>
      </c>
      <c r="F337" s="135" t="s">
        <v>3960</v>
      </c>
    </row>
    <row r="338" spans="3:6" x14ac:dyDescent="0.25">
      <c r="C338">
        <v>181116</v>
      </c>
      <c r="D338" s="135"/>
      <c r="E338" s="52">
        <f t="shared" si="5"/>
        <v>181116</v>
      </c>
      <c r="F338" s="135" t="s">
        <v>3960</v>
      </c>
    </row>
    <row r="339" spans="3:6" x14ac:dyDescent="0.25">
      <c r="C339">
        <v>181500</v>
      </c>
      <c r="D339">
        <v>181500</v>
      </c>
      <c r="E339" s="52">
        <f t="shared" si="5"/>
        <v>0</v>
      </c>
      <c r="F339" s="135"/>
    </row>
    <row r="340" spans="3:6" x14ac:dyDescent="0.25">
      <c r="C340">
        <v>181996</v>
      </c>
      <c r="D340" s="135"/>
      <c r="E340" s="52">
        <f t="shared" si="5"/>
        <v>181996</v>
      </c>
      <c r="F340" s="135" t="s">
        <v>3960</v>
      </c>
    </row>
    <row r="341" spans="3:6" x14ac:dyDescent="0.25">
      <c r="C341">
        <v>181997</v>
      </c>
      <c r="D341" s="135"/>
      <c r="E341" s="52">
        <f t="shared" si="5"/>
        <v>181997</v>
      </c>
      <c r="F341" s="135" t="s">
        <v>3960</v>
      </c>
    </row>
    <row r="342" spans="3:6" x14ac:dyDescent="0.25">
      <c r="C342">
        <v>181998</v>
      </c>
      <c r="D342" s="135"/>
      <c r="E342" s="52">
        <f t="shared" si="5"/>
        <v>181998</v>
      </c>
      <c r="F342" s="135" t="s">
        <v>3960</v>
      </c>
    </row>
    <row r="343" spans="3:6" x14ac:dyDescent="0.25">
      <c r="C343">
        <v>181999</v>
      </c>
      <c r="D343" s="135"/>
      <c r="E343" s="52">
        <f t="shared" si="5"/>
        <v>181999</v>
      </c>
      <c r="F343" s="135" t="s">
        <v>3960</v>
      </c>
    </row>
    <row r="344" spans="3:6" x14ac:dyDescent="0.25">
      <c r="C344">
        <v>182300</v>
      </c>
      <c r="D344">
        <v>182300</v>
      </c>
      <c r="E344" s="52">
        <f t="shared" si="5"/>
        <v>0</v>
      </c>
    </row>
    <row r="345" spans="3:6" x14ac:dyDescent="0.25">
      <c r="C345">
        <v>182301</v>
      </c>
      <c r="D345">
        <v>182301</v>
      </c>
      <c r="E345" s="52">
        <f t="shared" si="5"/>
        <v>0</v>
      </c>
    </row>
    <row r="346" spans="3:6" x14ac:dyDescent="0.25">
      <c r="C346">
        <v>182302</v>
      </c>
      <c r="D346">
        <v>182302</v>
      </c>
      <c r="E346" s="52">
        <f t="shared" si="5"/>
        <v>0</v>
      </c>
    </row>
    <row r="347" spans="3:6" x14ac:dyDescent="0.25">
      <c r="C347">
        <v>182303</v>
      </c>
      <c r="D347">
        <v>182303</v>
      </c>
      <c r="E347" s="52">
        <f t="shared" si="5"/>
        <v>0</v>
      </c>
    </row>
    <row r="348" spans="3:6" x14ac:dyDescent="0.25">
      <c r="C348">
        <v>182305</v>
      </c>
      <c r="D348">
        <v>182305</v>
      </c>
      <c r="E348" s="52">
        <f t="shared" si="5"/>
        <v>0</v>
      </c>
    </row>
    <row r="349" spans="3:6" x14ac:dyDescent="0.25">
      <c r="C349">
        <v>183002</v>
      </c>
      <c r="D349">
        <v>183002</v>
      </c>
      <c r="E349" s="52">
        <f t="shared" si="5"/>
        <v>0</v>
      </c>
    </row>
    <row r="350" spans="3:6" x14ac:dyDescent="0.25">
      <c r="C350">
        <v>183003</v>
      </c>
      <c r="D350" s="135"/>
      <c r="E350" s="52">
        <f t="shared" si="5"/>
        <v>183003</v>
      </c>
      <c r="F350" t="s">
        <v>3959</v>
      </c>
    </row>
    <row r="351" spans="3:6" x14ac:dyDescent="0.25">
      <c r="C351">
        <v>183005</v>
      </c>
      <c r="D351" s="135"/>
      <c r="E351" s="52">
        <f t="shared" si="5"/>
        <v>183005</v>
      </c>
      <c r="F351" t="s">
        <v>3959</v>
      </c>
    </row>
    <row r="352" spans="3:6" x14ac:dyDescent="0.25">
      <c r="C352">
        <v>183006</v>
      </c>
      <c r="D352" s="135"/>
      <c r="E352" s="52">
        <f t="shared" si="5"/>
        <v>183006</v>
      </c>
      <c r="F352" t="s">
        <v>3959</v>
      </c>
    </row>
    <row r="353" spans="3:6" x14ac:dyDescent="0.25">
      <c r="C353">
        <v>184000</v>
      </c>
      <c r="D353">
        <v>184000</v>
      </c>
      <c r="E353" s="52">
        <f t="shared" si="5"/>
        <v>0</v>
      </c>
    </row>
    <row r="354" spans="3:6" x14ac:dyDescent="0.25">
      <c r="C354">
        <v>184100</v>
      </c>
      <c r="D354">
        <v>184100</v>
      </c>
      <c r="E354" s="52">
        <f t="shared" si="5"/>
        <v>0</v>
      </c>
    </row>
    <row r="355" spans="3:6" x14ac:dyDescent="0.25">
      <c r="C355">
        <v>184200</v>
      </c>
      <c r="D355" s="135"/>
      <c r="E355" s="52">
        <f t="shared" si="5"/>
        <v>184200</v>
      </c>
      <c r="F355" s="135" t="s">
        <v>3959</v>
      </c>
    </row>
    <row r="356" spans="3:6" x14ac:dyDescent="0.25">
      <c r="C356">
        <v>184300</v>
      </c>
      <c r="D356" s="135"/>
      <c r="E356" s="52">
        <f t="shared" si="5"/>
        <v>184300</v>
      </c>
      <c r="F356" s="135" t="s">
        <v>3959</v>
      </c>
    </row>
    <row r="357" spans="3:6" x14ac:dyDescent="0.25">
      <c r="C357">
        <v>184301</v>
      </c>
      <c r="D357" s="135"/>
      <c r="E357" s="52">
        <f t="shared" si="5"/>
        <v>184301</v>
      </c>
      <c r="F357" s="135" t="s">
        <v>3959</v>
      </c>
    </row>
    <row r="358" spans="3:6" x14ac:dyDescent="0.25">
      <c r="C358">
        <v>184400</v>
      </c>
      <c r="D358" s="135"/>
      <c r="E358" s="52">
        <f t="shared" si="5"/>
        <v>184400</v>
      </c>
      <c r="F358" s="135" t="s">
        <v>3959</v>
      </c>
    </row>
    <row r="359" spans="3:6" x14ac:dyDescent="0.25">
      <c r="C359">
        <v>184900</v>
      </c>
      <c r="D359">
        <v>184900</v>
      </c>
      <c r="E359" s="52">
        <f t="shared" si="5"/>
        <v>0</v>
      </c>
    </row>
    <row r="360" spans="3:6" x14ac:dyDescent="0.25">
      <c r="C360">
        <v>184999</v>
      </c>
      <c r="D360">
        <v>184999</v>
      </c>
      <c r="E360" s="52">
        <f t="shared" si="5"/>
        <v>0</v>
      </c>
    </row>
    <row r="361" spans="3:6" x14ac:dyDescent="0.25">
      <c r="C361">
        <v>186001</v>
      </c>
      <c r="D361" s="135"/>
      <c r="E361" s="52">
        <f t="shared" si="5"/>
        <v>186001</v>
      </c>
      <c r="F361" s="135" t="s">
        <v>3959</v>
      </c>
    </row>
    <row r="362" spans="3:6" x14ac:dyDescent="0.25">
      <c r="C362">
        <v>186002</v>
      </c>
      <c r="D362" s="135"/>
      <c r="E362" s="52">
        <f t="shared" si="5"/>
        <v>186002</v>
      </c>
      <c r="F362" s="135" t="s">
        <v>3959</v>
      </c>
    </row>
    <row r="363" spans="3:6" x14ac:dyDescent="0.25">
      <c r="C363">
        <v>186003</v>
      </c>
      <c r="D363" s="135"/>
      <c r="E363" s="52">
        <f t="shared" si="5"/>
        <v>186003</v>
      </c>
      <c r="F363" s="135" t="s">
        <v>3959</v>
      </c>
    </row>
    <row r="364" spans="3:6" x14ac:dyDescent="0.25">
      <c r="C364">
        <v>186004</v>
      </c>
      <c r="D364" s="135"/>
      <c r="E364" s="52">
        <f t="shared" si="5"/>
        <v>186004</v>
      </c>
      <c r="F364" s="135" t="s">
        <v>3959</v>
      </c>
    </row>
    <row r="365" spans="3:6" x14ac:dyDescent="0.25">
      <c r="C365">
        <v>186005</v>
      </c>
      <c r="D365">
        <v>186005</v>
      </c>
      <c r="E365" s="52">
        <f t="shared" si="5"/>
        <v>0</v>
      </c>
    </row>
    <row r="366" spans="3:6" x14ac:dyDescent="0.25">
      <c r="C366">
        <v>186006</v>
      </c>
      <c r="D366">
        <v>186006</v>
      </c>
      <c r="E366" s="52">
        <f t="shared" si="5"/>
        <v>0</v>
      </c>
    </row>
    <row r="367" spans="3:6" x14ac:dyDescent="0.25">
      <c r="C367">
        <v>186008</v>
      </c>
      <c r="D367">
        <v>186008</v>
      </c>
      <c r="E367" s="52">
        <f t="shared" si="5"/>
        <v>0</v>
      </c>
    </row>
    <row r="368" spans="3:6" x14ac:dyDescent="0.25">
      <c r="C368">
        <v>186009</v>
      </c>
      <c r="D368" s="135"/>
      <c r="E368" s="52">
        <f t="shared" si="5"/>
        <v>186009</v>
      </c>
      <c r="F368" s="135" t="s">
        <v>3959</v>
      </c>
    </row>
    <row r="369" spans="3:6" x14ac:dyDescent="0.25">
      <c r="C369">
        <v>186011</v>
      </c>
      <c r="D369">
        <v>186011</v>
      </c>
      <c r="E369" s="52">
        <f t="shared" si="5"/>
        <v>0</v>
      </c>
    </row>
    <row r="370" spans="3:6" x14ac:dyDescent="0.25">
      <c r="C370">
        <v>186012</v>
      </c>
      <c r="D370" s="135"/>
      <c r="E370" s="52">
        <f t="shared" si="5"/>
        <v>186012</v>
      </c>
      <c r="F370" s="135" t="s">
        <v>3959</v>
      </c>
    </row>
    <row r="371" spans="3:6" x14ac:dyDescent="0.25">
      <c r="C371">
        <v>186013</v>
      </c>
      <c r="D371" s="135"/>
      <c r="E371" s="52">
        <f t="shared" si="5"/>
        <v>186013</v>
      </c>
      <c r="F371" s="135" t="s">
        <v>3959</v>
      </c>
    </row>
    <row r="372" spans="3:6" x14ac:dyDescent="0.25">
      <c r="C372">
        <v>186016</v>
      </c>
      <c r="D372">
        <v>186016</v>
      </c>
      <c r="E372" s="52">
        <f t="shared" si="5"/>
        <v>0</v>
      </c>
    </row>
    <row r="373" spans="3:6" x14ac:dyDescent="0.25">
      <c r="C373">
        <v>186017</v>
      </c>
      <c r="D373" s="135"/>
      <c r="E373" s="52">
        <f t="shared" si="5"/>
        <v>186017</v>
      </c>
      <c r="F373" s="135" t="s">
        <v>3959</v>
      </c>
    </row>
    <row r="374" spans="3:6" x14ac:dyDescent="0.25">
      <c r="C374">
        <v>186018</v>
      </c>
      <c r="D374" s="135"/>
      <c r="E374" s="52">
        <f t="shared" si="5"/>
        <v>186018</v>
      </c>
      <c r="F374" s="135" t="s">
        <v>3959</v>
      </c>
    </row>
    <row r="375" spans="3:6" x14ac:dyDescent="0.25">
      <c r="C375">
        <v>186020</v>
      </c>
      <c r="D375">
        <v>186020</v>
      </c>
      <c r="E375" s="52">
        <f t="shared" si="5"/>
        <v>0</v>
      </c>
    </row>
    <row r="376" spans="3:6" x14ac:dyDescent="0.25">
      <c r="C376">
        <v>186021</v>
      </c>
      <c r="D376">
        <v>186021</v>
      </c>
      <c r="E376" s="52">
        <f t="shared" si="5"/>
        <v>0</v>
      </c>
    </row>
    <row r="377" spans="3:6" x14ac:dyDescent="0.25">
      <c r="C377">
        <v>186022</v>
      </c>
      <c r="D377">
        <v>186022</v>
      </c>
      <c r="E377" s="52">
        <f t="shared" si="5"/>
        <v>0</v>
      </c>
    </row>
    <row r="378" spans="3:6" x14ac:dyDescent="0.25">
      <c r="C378">
        <v>186024</v>
      </c>
      <c r="D378" s="135"/>
      <c r="E378" s="52">
        <f t="shared" si="5"/>
        <v>186024</v>
      </c>
      <c r="F378" s="135" t="s">
        <v>3959</v>
      </c>
    </row>
    <row r="379" spans="3:6" x14ac:dyDescent="0.25">
      <c r="C379">
        <v>186025</v>
      </c>
      <c r="D379" s="135"/>
      <c r="E379" s="52">
        <f t="shared" si="5"/>
        <v>186025</v>
      </c>
      <c r="F379" s="135" t="s">
        <v>3959</v>
      </c>
    </row>
    <row r="380" spans="3:6" x14ac:dyDescent="0.25">
      <c r="C380">
        <v>186026</v>
      </c>
      <c r="D380">
        <v>186026</v>
      </c>
      <c r="E380" s="52">
        <f t="shared" si="5"/>
        <v>0</v>
      </c>
    </row>
    <row r="381" spans="3:6" x14ac:dyDescent="0.25">
      <c r="C381">
        <v>186028</v>
      </c>
      <c r="D381">
        <v>186028</v>
      </c>
      <c r="E381" s="52">
        <f t="shared" si="5"/>
        <v>0</v>
      </c>
    </row>
    <row r="382" spans="3:6" x14ac:dyDescent="0.25">
      <c r="C382">
        <v>186031</v>
      </c>
      <c r="D382">
        <v>186031</v>
      </c>
      <c r="E382" s="52">
        <f t="shared" si="5"/>
        <v>0</v>
      </c>
    </row>
    <row r="383" spans="3:6" x14ac:dyDescent="0.25">
      <c r="C383">
        <v>186033</v>
      </c>
      <c r="D383">
        <v>186033</v>
      </c>
      <c r="E383" s="52">
        <f t="shared" si="5"/>
        <v>0</v>
      </c>
    </row>
    <row r="384" spans="3:6" x14ac:dyDescent="0.25">
      <c r="C384">
        <v>186042</v>
      </c>
      <c r="D384">
        <v>186042</v>
      </c>
      <c r="E384" s="52">
        <f t="shared" si="5"/>
        <v>0</v>
      </c>
    </row>
    <row r="385" spans="3:6" x14ac:dyDescent="0.25">
      <c r="C385">
        <v>186043</v>
      </c>
      <c r="D385">
        <v>186043</v>
      </c>
      <c r="E385" s="52">
        <f t="shared" si="5"/>
        <v>0</v>
      </c>
    </row>
    <row r="386" spans="3:6" x14ac:dyDescent="0.25">
      <c r="C386">
        <v>186044</v>
      </c>
      <c r="D386">
        <v>186044</v>
      </c>
      <c r="E386" s="52">
        <f t="shared" si="5"/>
        <v>0</v>
      </c>
    </row>
    <row r="387" spans="3:6" x14ac:dyDescent="0.25">
      <c r="C387">
        <v>186045</v>
      </c>
      <c r="D387">
        <v>186045</v>
      </c>
      <c r="E387" s="52">
        <f t="shared" si="5"/>
        <v>0</v>
      </c>
    </row>
    <row r="388" spans="3:6" x14ac:dyDescent="0.25">
      <c r="C388">
        <v>186046</v>
      </c>
      <c r="D388">
        <v>186046</v>
      </c>
      <c r="E388" s="52">
        <f t="shared" si="5"/>
        <v>0</v>
      </c>
    </row>
    <row r="389" spans="3:6" x14ac:dyDescent="0.25">
      <c r="C389">
        <v>186047</v>
      </c>
      <c r="D389" s="135"/>
      <c r="E389" s="189">
        <f t="shared" si="5"/>
        <v>186047</v>
      </c>
      <c r="F389" s="52" t="s">
        <v>3971</v>
      </c>
    </row>
    <row r="390" spans="3:6" x14ac:dyDescent="0.25">
      <c r="C390">
        <v>186048</v>
      </c>
      <c r="D390" s="135"/>
      <c r="E390" s="189">
        <f t="shared" ref="E390:E453" si="6">C390-D390</f>
        <v>186048</v>
      </c>
      <c r="F390" s="52" t="s">
        <v>3971</v>
      </c>
    </row>
    <row r="391" spans="3:6" x14ac:dyDescent="0.25">
      <c r="C391">
        <v>186050</v>
      </c>
      <c r="D391" s="135"/>
      <c r="E391" s="189">
        <f t="shared" si="6"/>
        <v>186050</v>
      </c>
      <c r="F391" s="52" t="s">
        <v>3971</v>
      </c>
    </row>
    <row r="392" spans="3:6" x14ac:dyDescent="0.25">
      <c r="C392">
        <v>186130</v>
      </c>
      <c r="D392">
        <v>186130</v>
      </c>
      <c r="E392" s="52">
        <f t="shared" si="6"/>
        <v>0</v>
      </c>
    </row>
    <row r="393" spans="3:6" x14ac:dyDescent="0.25">
      <c r="C393">
        <v>186133</v>
      </c>
      <c r="D393">
        <v>186133</v>
      </c>
      <c r="E393" s="52">
        <f t="shared" si="6"/>
        <v>0</v>
      </c>
    </row>
    <row r="394" spans="3:6" x14ac:dyDescent="0.25">
      <c r="C394">
        <v>186134</v>
      </c>
      <c r="D394">
        <v>186134</v>
      </c>
      <c r="E394" s="52">
        <f t="shared" si="6"/>
        <v>0</v>
      </c>
    </row>
    <row r="395" spans="3:6" x14ac:dyDescent="0.25">
      <c r="C395">
        <v>186140</v>
      </c>
      <c r="D395">
        <v>186140</v>
      </c>
      <c r="E395" s="52">
        <f t="shared" si="6"/>
        <v>0</v>
      </c>
    </row>
    <row r="396" spans="3:6" x14ac:dyDescent="0.25">
      <c r="C396">
        <v>186143</v>
      </c>
      <c r="D396">
        <v>186143</v>
      </c>
      <c r="E396" s="52">
        <f t="shared" si="6"/>
        <v>0</v>
      </c>
    </row>
    <row r="397" spans="3:6" x14ac:dyDescent="0.25">
      <c r="C397">
        <v>186144</v>
      </c>
      <c r="D397">
        <v>186144</v>
      </c>
      <c r="E397" s="52">
        <f t="shared" si="6"/>
        <v>0</v>
      </c>
    </row>
    <row r="398" spans="3:6" x14ac:dyDescent="0.25">
      <c r="C398">
        <v>186145</v>
      </c>
      <c r="D398">
        <v>186145</v>
      </c>
      <c r="E398" s="52">
        <f t="shared" si="6"/>
        <v>0</v>
      </c>
    </row>
    <row r="399" spans="3:6" x14ac:dyDescent="0.25">
      <c r="C399">
        <v>186146</v>
      </c>
      <c r="D399">
        <v>186146</v>
      </c>
      <c r="E399" s="52">
        <f t="shared" si="6"/>
        <v>0</v>
      </c>
    </row>
    <row r="400" spans="3:6" x14ac:dyDescent="0.25">
      <c r="C400">
        <v>186147</v>
      </c>
      <c r="D400">
        <v>186147</v>
      </c>
      <c r="E400" s="52">
        <f t="shared" si="6"/>
        <v>0</v>
      </c>
    </row>
    <row r="401" spans="3:6" x14ac:dyDescent="0.25">
      <c r="C401">
        <v>186148</v>
      </c>
      <c r="D401">
        <v>186148</v>
      </c>
      <c r="E401" s="52">
        <f t="shared" si="6"/>
        <v>0</v>
      </c>
    </row>
    <row r="402" spans="3:6" x14ac:dyDescent="0.25">
      <c r="C402">
        <v>186149</v>
      </c>
      <c r="D402">
        <v>186149</v>
      </c>
      <c r="E402" s="52">
        <f t="shared" si="6"/>
        <v>0</v>
      </c>
    </row>
    <row r="403" spans="3:6" x14ac:dyDescent="0.25">
      <c r="C403">
        <v>186151</v>
      </c>
      <c r="D403">
        <v>186151</v>
      </c>
      <c r="E403" s="52">
        <f t="shared" si="6"/>
        <v>0</v>
      </c>
    </row>
    <row r="404" spans="3:6" x14ac:dyDescent="0.25">
      <c r="C404">
        <v>186152</v>
      </c>
      <c r="D404">
        <v>186152</v>
      </c>
      <c r="E404" s="52">
        <f t="shared" si="6"/>
        <v>0</v>
      </c>
    </row>
    <row r="405" spans="3:6" x14ac:dyDescent="0.25">
      <c r="C405">
        <v>186153</v>
      </c>
      <c r="D405">
        <v>186153</v>
      </c>
      <c r="E405" s="52">
        <f t="shared" si="6"/>
        <v>0</v>
      </c>
    </row>
    <row r="406" spans="3:6" x14ac:dyDescent="0.25">
      <c r="C406">
        <v>186154</v>
      </c>
      <c r="D406">
        <v>186154</v>
      </c>
      <c r="E406" s="52">
        <f t="shared" si="6"/>
        <v>0</v>
      </c>
    </row>
    <row r="407" spans="3:6" x14ac:dyDescent="0.25">
      <c r="C407">
        <v>186155</v>
      </c>
      <c r="D407">
        <v>186155</v>
      </c>
      <c r="E407" s="52">
        <f t="shared" si="6"/>
        <v>0</v>
      </c>
    </row>
    <row r="408" spans="3:6" x14ac:dyDescent="0.25">
      <c r="C408">
        <v>186156</v>
      </c>
      <c r="D408" s="135"/>
      <c r="E408" s="52">
        <f t="shared" si="6"/>
        <v>186156</v>
      </c>
      <c r="F408" s="135" t="s">
        <v>3959</v>
      </c>
    </row>
    <row r="409" spans="3:6" x14ac:dyDescent="0.25">
      <c r="C409">
        <v>186158</v>
      </c>
      <c r="D409">
        <v>186158</v>
      </c>
      <c r="E409" s="52">
        <f t="shared" si="6"/>
        <v>0</v>
      </c>
    </row>
    <row r="410" spans="3:6" x14ac:dyDescent="0.25">
      <c r="C410">
        <v>186159</v>
      </c>
      <c r="D410">
        <v>186159</v>
      </c>
      <c r="E410" s="52">
        <f t="shared" si="6"/>
        <v>0</v>
      </c>
    </row>
    <row r="411" spans="3:6" x14ac:dyDescent="0.25">
      <c r="C411">
        <v>186160</v>
      </c>
      <c r="D411">
        <v>186160</v>
      </c>
      <c r="E411" s="52">
        <f t="shared" si="6"/>
        <v>0</v>
      </c>
    </row>
    <row r="412" spans="3:6" x14ac:dyDescent="0.25">
      <c r="C412">
        <v>186161</v>
      </c>
      <c r="D412">
        <v>186161</v>
      </c>
      <c r="E412" s="52">
        <f t="shared" si="6"/>
        <v>0</v>
      </c>
    </row>
    <row r="413" spans="3:6" x14ac:dyDescent="0.25">
      <c r="C413">
        <v>186175</v>
      </c>
      <c r="D413">
        <v>186175</v>
      </c>
      <c r="E413" s="52">
        <f t="shared" si="6"/>
        <v>0</v>
      </c>
    </row>
    <row r="414" spans="3:6" x14ac:dyDescent="0.25">
      <c r="C414">
        <v>186176</v>
      </c>
      <c r="D414">
        <v>186176</v>
      </c>
      <c r="E414" s="52">
        <f t="shared" si="6"/>
        <v>0</v>
      </c>
    </row>
    <row r="415" spans="3:6" x14ac:dyDescent="0.25">
      <c r="C415">
        <v>186177</v>
      </c>
      <c r="D415">
        <v>186177</v>
      </c>
      <c r="E415" s="52">
        <f t="shared" si="6"/>
        <v>0</v>
      </c>
    </row>
    <row r="416" spans="3:6" x14ac:dyDescent="0.25">
      <c r="C416">
        <v>186178</v>
      </c>
      <c r="D416">
        <v>186178</v>
      </c>
      <c r="E416" s="52">
        <f t="shared" si="6"/>
        <v>0</v>
      </c>
    </row>
    <row r="417" spans="3:5" x14ac:dyDescent="0.25">
      <c r="C417">
        <v>186179</v>
      </c>
      <c r="D417">
        <v>186179</v>
      </c>
      <c r="E417" s="52">
        <f t="shared" si="6"/>
        <v>0</v>
      </c>
    </row>
    <row r="418" spans="3:5" x14ac:dyDescent="0.25">
      <c r="C418">
        <v>186180</v>
      </c>
      <c r="D418">
        <v>186180</v>
      </c>
      <c r="E418" s="52">
        <f t="shared" si="6"/>
        <v>0</v>
      </c>
    </row>
    <row r="419" spans="3:5" x14ac:dyDescent="0.25">
      <c r="C419">
        <v>186181</v>
      </c>
      <c r="D419">
        <v>186181</v>
      </c>
      <c r="E419" s="52">
        <f t="shared" si="6"/>
        <v>0</v>
      </c>
    </row>
    <row r="420" spans="3:5" x14ac:dyDescent="0.25">
      <c r="C420">
        <v>186182</v>
      </c>
      <c r="D420">
        <v>186182</v>
      </c>
      <c r="E420" s="52">
        <f t="shared" si="6"/>
        <v>0</v>
      </c>
    </row>
    <row r="421" spans="3:5" x14ac:dyDescent="0.25">
      <c r="C421">
        <v>186183</v>
      </c>
      <c r="D421">
        <v>186183</v>
      </c>
      <c r="E421" s="52">
        <f t="shared" si="6"/>
        <v>0</v>
      </c>
    </row>
    <row r="422" spans="3:5" x14ac:dyDescent="0.25">
      <c r="C422">
        <v>186203</v>
      </c>
      <c r="D422">
        <v>186203</v>
      </c>
      <c r="E422" s="52">
        <f t="shared" si="6"/>
        <v>0</v>
      </c>
    </row>
    <row r="423" spans="3:5" x14ac:dyDescent="0.25">
      <c r="C423">
        <v>186221</v>
      </c>
      <c r="D423">
        <v>186221</v>
      </c>
      <c r="E423" s="52">
        <f t="shared" si="6"/>
        <v>0</v>
      </c>
    </row>
    <row r="424" spans="3:5" x14ac:dyDescent="0.25">
      <c r="C424">
        <v>186225</v>
      </c>
      <c r="D424">
        <v>186225</v>
      </c>
      <c r="E424" s="52">
        <f t="shared" si="6"/>
        <v>0</v>
      </c>
    </row>
    <row r="425" spans="3:5" x14ac:dyDescent="0.25">
      <c r="C425">
        <v>186227</v>
      </c>
      <c r="D425">
        <v>186227</v>
      </c>
      <c r="E425" s="52">
        <f t="shared" si="6"/>
        <v>0</v>
      </c>
    </row>
    <row r="426" spans="3:5" x14ac:dyDescent="0.25">
      <c r="C426">
        <v>186229</v>
      </c>
      <c r="D426" s="135"/>
      <c r="E426" s="52">
        <f t="shared" si="6"/>
        <v>186229</v>
      </c>
    </row>
    <row r="427" spans="3:5" x14ac:dyDescent="0.25">
      <c r="C427">
        <v>186231</v>
      </c>
      <c r="D427">
        <v>186231</v>
      </c>
      <c r="E427" s="52">
        <f t="shared" si="6"/>
        <v>0</v>
      </c>
    </row>
    <row r="428" spans="3:5" x14ac:dyDescent="0.25">
      <c r="C428">
        <v>186232</v>
      </c>
      <c r="D428">
        <v>186232</v>
      </c>
      <c r="E428" s="52">
        <f t="shared" si="6"/>
        <v>0</v>
      </c>
    </row>
    <row r="429" spans="3:5" x14ac:dyDescent="0.25">
      <c r="C429">
        <v>186233</v>
      </c>
      <c r="D429">
        <v>186233</v>
      </c>
      <c r="E429" s="52">
        <f t="shared" si="6"/>
        <v>0</v>
      </c>
    </row>
    <row r="430" spans="3:5" x14ac:dyDescent="0.25">
      <c r="C430">
        <v>186234</v>
      </c>
      <c r="D430">
        <v>186234</v>
      </c>
      <c r="E430" s="52">
        <f t="shared" si="6"/>
        <v>0</v>
      </c>
    </row>
    <row r="431" spans="3:5" x14ac:dyDescent="0.25">
      <c r="C431">
        <v>186235</v>
      </c>
      <c r="D431">
        <v>186235</v>
      </c>
      <c r="E431" s="52">
        <f t="shared" si="6"/>
        <v>0</v>
      </c>
    </row>
    <row r="432" spans="3:5" x14ac:dyDescent="0.25">
      <c r="C432">
        <v>186236</v>
      </c>
      <c r="D432">
        <v>186236</v>
      </c>
      <c r="E432" s="52">
        <f t="shared" si="6"/>
        <v>0</v>
      </c>
    </row>
    <row r="433" spans="3:6" x14ac:dyDescent="0.25">
      <c r="C433">
        <v>186237</v>
      </c>
      <c r="D433">
        <v>186237</v>
      </c>
      <c r="E433" s="52">
        <f t="shared" si="6"/>
        <v>0</v>
      </c>
    </row>
    <row r="434" spans="3:6" x14ac:dyDescent="0.25">
      <c r="C434">
        <v>186238</v>
      </c>
      <c r="D434">
        <v>186238</v>
      </c>
      <c r="E434" s="52">
        <f t="shared" si="6"/>
        <v>0</v>
      </c>
    </row>
    <row r="435" spans="3:6" x14ac:dyDescent="0.25">
      <c r="C435">
        <v>186239</v>
      </c>
      <c r="D435">
        <v>186239</v>
      </c>
      <c r="E435" s="52">
        <f t="shared" si="6"/>
        <v>0</v>
      </c>
    </row>
    <row r="436" spans="3:6" x14ac:dyDescent="0.25">
      <c r="C436">
        <v>186244</v>
      </c>
      <c r="D436">
        <v>186244</v>
      </c>
      <c r="E436" s="52">
        <f t="shared" si="6"/>
        <v>0</v>
      </c>
    </row>
    <row r="437" spans="3:6" x14ac:dyDescent="0.25">
      <c r="C437">
        <v>186245</v>
      </c>
      <c r="D437">
        <v>186245</v>
      </c>
      <c r="E437" s="52">
        <f t="shared" si="6"/>
        <v>0</v>
      </c>
    </row>
    <row r="438" spans="3:6" x14ac:dyDescent="0.25">
      <c r="C438">
        <v>186248</v>
      </c>
      <c r="D438">
        <v>186248</v>
      </c>
      <c r="E438" s="52">
        <f t="shared" si="6"/>
        <v>0</v>
      </c>
    </row>
    <row r="439" spans="3:6" x14ac:dyDescent="0.25">
      <c r="C439">
        <v>186250</v>
      </c>
      <c r="D439">
        <v>186250</v>
      </c>
      <c r="E439" s="52">
        <f t="shared" si="6"/>
        <v>0</v>
      </c>
    </row>
    <row r="440" spans="3:6" x14ac:dyDescent="0.25">
      <c r="C440">
        <v>186251</v>
      </c>
      <c r="D440">
        <v>186251</v>
      </c>
      <c r="E440" s="52">
        <f t="shared" si="6"/>
        <v>0</v>
      </c>
    </row>
    <row r="441" spans="3:6" x14ac:dyDescent="0.25">
      <c r="C441">
        <v>186254</v>
      </c>
      <c r="D441">
        <v>186254</v>
      </c>
      <c r="E441" s="52">
        <f t="shared" si="6"/>
        <v>0</v>
      </c>
    </row>
    <row r="442" spans="3:6" x14ac:dyDescent="0.25">
      <c r="C442">
        <v>186257</v>
      </c>
      <c r="D442">
        <v>186257</v>
      </c>
      <c r="E442" s="52">
        <f t="shared" si="6"/>
        <v>0</v>
      </c>
    </row>
    <row r="443" spans="3:6" x14ac:dyDescent="0.25">
      <c r="C443">
        <v>186259</v>
      </c>
      <c r="D443" s="135"/>
      <c r="E443" s="52">
        <f t="shared" si="6"/>
        <v>186259</v>
      </c>
      <c r="F443" t="s">
        <v>3959</v>
      </c>
    </row>
    <row r="444" spans="3:6" x14ac:dyDescent="0.25">
      <c r="C444">
        <v>186260</v>
      </c>
      <c r="D444" s="135"/>
      <c r="E444" s="52">
        <f t="shared" si="6"/>
        <v>186260</v>
      </c>
      <c r="F444" t="s">
        <v>3959</v>
      </c>
    </row>
    <row r="445" spans="3:6" x14ac:dyDescent="0.25">
      <c r="C445">
        <v>186265</v>
      </c>
      <c r="D445">
        <v>186265</v>
      </c>
      <c r="E445" s="52">
        <f t="shared" si="6"/>
        <v>0</v>
      </c>
    </row>
    <row r="446" spans="3:6" x14ac:dyDescent="0.25">
      <c r="C446">
        <v>186266</v>
      </c>
      <c r="D446">
        <v>186266</v>
      </c>
      <c r="E446" s="52">
        <f t="shared" si="6"/>
        <v>0</v>
      </c>
    </row>
    <row r="447" spans="3:6" x14ac:dyDescent="0.25">
      <c r="C447">
        <v>186267</v>
      </c>
      <c r="D447" s="135"/>
      <c r="E447" s="52">
        <f t="shared" si="6"/>
        <v>186267</v>
      </c>
      <c r="F447" t="s">
        <v>3959</v>
      </c>
    </row>
    <row r="448" spans="3:6" x14ac:dyDescent="0.25">
      <c r="C448">
        <v>186268</v>
      </c>
      <c r="D448">
        <v>186268</v>
      </c>
      <c r="E448" s="52">
        <f t="shared" si="6"/>
        <v>0</v>
      </c>
    </row>
    <row r="449" spans="3:6" x14ac:dyDescent="0.25">
      <c r="C449">
        <v>186269</v>
      </c>
      <c r="D449">
        <v>186269</v>
      </c>
      <c r="E449" s="52">
        <f t="shared" si="6"/>
        <v>0</v>
      </c>
    </row>
    <row r="450" spans="3:6" x14ac:dyDescent="0.25">
      <c r="C450">
        <v>186270</v>
      </c>
      <c r="D450">
        <v>186270</v>
      </c>
      <c r="E450" s="52">
        <f t="shared" si="6"/>
        <v>0</v>
      </c>
    </row>
    <row r="451" spans="3:6" x14ac:dyDescent="0.25">
      <c r="C451">
        <v>186271</v>
      </c>
      <c r="D451">
        <v>186271</v>
      </c>
      <c r="E451" s="52">
        <f t="shared" si="6"/>
        <v>0</v>
      </c>
    </row>
    <row r="452" spans="3:6" x14ac:dyDescent="0.25">
      <c r="C452">
        <v>186272</v>
      </c>
      <c r="D452">
        <v>186272</v>
      </c>
      <c r="E452" s="52">
        <f t="shared" si="6"/>
        <v>0</v>
      </c>
    </row>
    <row r="453" spans="3:6" x14ac:dyDescent="0.25">
      <c r="C453">
        <v>186273</v>
      </c>
      <c r="D453">
        <v>186273</v>
      </c>
      <c r="E453" s="52">
        <f t="shared" si="6"/>
        <v>0</v>
      </c>
    </row>
    <row r="454" spans="3:6" x14ac:dyDescent="0.25">
      <c r="C454">
        <v>186274</v>
      </c>
      <c r="D454">
        <v>186274</v>
      </c>
      <c r="E454" s="52">
        <f t="shared" ref="E454:E518" si="7">C454-D454</f>
        <v>0</v>
      </c>
    </row>
    <row r="455" spans="3:6" x14ac:dyDescent="0.25">
      <c r="C455">
        <v>186275</v>
      </c>
      <c r="D455">
        <v>186275</v>
      </c>
      <c r="E455" s="52">
        <f t="shared" si="7"/>
        <v>0</v>
      </c>
    </row>
    <row r="456" spans="3:6" x14ac:dyDescent="0.25">
      <c r="C456">
        <v>186276</v>
      </c>
      <c r="D456">
        <v>186276</v>
      </c>
      <c r="E456" s="52">
        <f t="shared" si="7"/>
        <v>0</v>
      </c>
    </row>
    <row r="457" spans="3:6" x14ac:dyDescent="0.25">
      <c r="C457">
        <v>186277</v>
      </c>
      <c r="D457">
        <v>186277</v>
      </c>
      <c r="E457" s="52">
        <f t="shared" si="7"/>
        <v>0</v>
      </c>
    </row>
    <row r="458" spans="3:6" x14ac:dyDescent="0.25">
      <c r="C458">
        <v>186278</v>
      </c>
      <c r="D458">
        <v>186278</v>
      </c>
      <c r="E458" s="52">
        <f t="shared" si="7"/>
        <v>0</v>
      </c>
    </row>
    <row r="459" spans="3:6" x14ac:dyDescent="0.25">
      <c r="C459">
        <v>186279</v>
      </c>
      <c r="D459" s="135"/>
      <c r="E459" s="52">
        <f t="shared" si="7"/>
        <v>186279</v>
      </c>
      <c r="F459" t="s">
        <v>3959</v>
      </c>
    </row>
    <row r="460" spans="3:6" x14ac:dyDescent="0.25">
      <c r="C460">
        <v>186280</v>
      </c>
      <c r="D460">
        <v>186280</v>
      </c>
      <c r="E460" s="52">
        <f t="shared" si="7"/>
        <v>0</v>
      </c>
    </row>
    <row r="461" spans="3:6" x14ac:dyDescent="0.25">
      <c r="C461">
        <v>186281</v>
      </c>
      <c r="D461">
        <v>186281</v>
      </c>
      <c r="E461" s="52">
        <f t="shared" si="7"/>
        <v>0</v>
      </c>
    </row>
    <row r="462" spans="3:6" x14ac:dyDescent="0.25">
      <c r="C462">
        <v>186282</v>
      </c>
      <c r="D462">
        <v>186282</v>
      </c>
      <c r="E462" s="52">
        <f t="shared" si="7"/>
        <v>0</v>
      </c>
    </row>
    <row r="463" spans="3:6" x14ac:dyDescent="0.25">
      <c r="C463">
        <v>186284</v>
      </c>
      <c r="D463">
        <v>186284</v>
      </c>
      <c r="E463" s="52">
        <f t="shared" si="7"/>
        <v>0</v>
      </c>
    </row>
    <row r="464" spans="3:6" x14ac:dyDescent="0.25">
      <c r="C464">
        <v>186285</v>
      </c>
      <c r="D464">
        <v>186285</v>
      </c>
      <c r="E464" s="52">
        <f t="shared" si="7"/>
        <v>0</v>
      </c>
    </row>
    <row r="465" spans="3:6" x14ac:dyDescent="0.25">
      <c r="C465">
        <v>186286</v>
      </c>
      <c r="D465">
        <v>186286</v>
      </c>
      <c r="E465" s="52">
        <f t="shared" si="7"/>
        <v>0</v>
      </c>
    </row>
    <row r="466" spans="3:6" x14ac:dyDescent="0.25">
      <c r="C466">
        <v>186287</v>
      </c>
      <c r="D466">
        <v>186287</v>
      </c>
      <c r="E466" s="52">
        <f t="shared" si="7"/>
        <v>0</v>
      </c>
    </row>
    <row r="467" spans="3:6" x14ac:dyDescent="0.25">
      <c r="C467">
        <v>186288</v>
      </c>
      <c r="D467">
        <v>186288</v>
      </c>
      <c r="E467" s="52">
        <f t="shared" si="7"/>
        <v>0</v>
      </c>
    </row>
    <row r="468" spans="3:6" x14ac:dyDescent="0.25">
      <c r="C468">
        <v>186290</v>
      </c>
      <c r="D468" s="135"/>
      <c r="E468" s="52">
        <f t="shared" si="7"/>
        <v>186290</v>
      </c>
      <c r="F468" t="s">
        <v>3959</v>
      </c>
    </row>
    <row r="469" spans="3:6" x14ac:dyDescent="0.25">
      <c r="C469">
        <v>186292</v>
      </c>
      <c r="D469" s="135"/>
      <c r="E469" s="52">
        <f t="shared" si="7"/>
        <v>186292</v>
      </c>
      <c r="F469" s="135" t="s">
        <v>3959</v>
      </c>
    </row>
    <row r="470" spans="3:6" x14ac:dyDescent="0.25">
      <c r="C470">
        <v>186301</v>
      </c>
      <c r="D470" s="135"/>
      <c r="E470" s="52">
        <f t="shared" si="7"/>
        <v>186301</v>
      </c>
      <c r="F470" s="135" t="s">
        <v>3959</v>
      </c>
    </row>
    <row r="471" spans="3:6" x14ac:dyDescent="0.25">
      <c r="C471">
        <v>186302</v>
      </c>
      <c r="D471" s="135"/>
      <c r="E471" s="52">
        <f t="shared" si="7"/>
        <v>186302</v>
      </c>
      <c r="F471" s="135" t="s">
        <v>3959</v>
      </c>
    </row>
    <row r="472" spans="3:6" x14ac:dyDescent="0.25">
      <c r="C472">
        <v>186304</v>
      </c>
      <c r="D472">
        <v>186304</v>
      </c>
      <c r="E472" s="52">
        <f t="shared" si="7"/>
        <v>0</v>
      </c>
    </row>
    <row r="473" spans="3:6" x14ac:dyDescent="0.25">
      <c r="C473">
        <v>186306</v>
      </c>
      <c r="D473" s="135"/>
      <c r="E473" s="52">
        <f t="shared" si="7"/>
        <v>186306</v>
      </c>
      <c r="F473" s="135" t="s">
        <v>3959</v>
      </c>
    </row>
    <row r="474" spans="3:6" x14ac:dyDescent="0.25">
      <c r="C474">
        <v>186307</v>
      </c>
      <c r="D474" s="135"/>
      <c r="E474" s="52">
        <f t="shared" si="7"/>
        <v>186307</v>
      </c>
      <c r="F474" s="135" t="s">
        <v>3959</v>
      </c>
    </row>
    <row r="475" spans="3:6" x14ac:dyDescent="0.25">
      <c r="C475">
        <v>186308</v>
      </c>
      <c r="D475" s="135"/>
      <c r="E475" s="52">
        <f t="shared" si="7"/>
        <v>186308</v>
      </c>
      <c r="F475" s="135" t="s">
        <v>3959</v>
      </c>
    </row>
    <row r="476" spans="3:6" x14ac:dyDescent="0.25">
      <c r="C476">
        <v>186309</v>
      </c>
      <c r="D476" s="135"/>
      <c r="E476" s="52">
        <f t="shared" si="7"/>
        <v>186309</v>
      </c>
      <c r="F476" s="135" t="s">
        <v>3959</v>
      </c>
    </row>
    <row r="477" spans="3:6" x14ac:dyDescent="0.25">
      <c r="C477">
        <v>186310</v>
      </c>
      <c r="D477">
        <v>186310</v>
      </c>
      <c r="E477" s="52">
        <f t="shared" si="7"/>
        <v>0</v>
      </c>
    </row>
    <row r="478" spans="3:6" x14ac:dyDescent="0.25">
      <c r="C478">
        <v>186311</v>
      </c>
      <c r="D478">
        <v>186311</v>
      </c>
      <c r="E478" s="52">
        <f t="shared" si="7"/>
        <v>0</v>
      </c>
    </row>
    <row r="479" spans="3:6" x14ac:dyDescent="0.25">
      <c r="C479">
        <v>186312</v>
      </c>
      <c r="D479">
        <v>186312</v>
      </c>
      <c r="E479" s="52">
        <f t="shared" si="7"/>
        <v>0</v>
      </c>
    </row>
    <row r="480" spans="3:6" x14ac:dyDescent="0.25">
      <c r="C480">
        <v>186314</v>
      </c>
      <c r="D480">
        <v>186314</v>
      </c>
      <c r="E480" s="52">
        <f t="shared" si="7"/>
        <v>0</v>
      </c>
    </row>
    <row r="481" spans="3:6" x14ac:dyDescent="0.25">
      <c r="C481">
        <v>186315</v>
      </c>
      <c r="D481">
        <v>186315</v>
      </c>
      <c r="E481" s="52">
        <f t="shared" si="7"/>
        <v>0</v>
      </c>
    </row>
    <row r="482" spans="3:6" x14ac:dyDescent="0.25">
      <c r="C482">
        <v>186316</v>
      </c>
      <c r="D482">
        <v>186316</v>
      </c>
      <c r="E482" s="52">
        <f t="shared" si="7"/>
        <v>0</v>
      </c>
    </row>
    <row r="483" spans="3:6" x14ac:dyDescent="0.25">
      <c r="C483">
        <v>186317</v>
      </c>
      <c r="D483">
        <v>186317</v>
      </c>
      <c r="E483" s="52">
        <f t="shared" si="7"/>
        <v>0</v>
      </c>
    </row>
    <row r="484" spans="3:6" x14ac:dyDescent="0.25">
      <c r="C484">
        <v>186318</v>
      </c>
      <c r="D484">
        <v>186318</v>
      </c>
      <c r="E484" s="52">
        <f t="shared" si="7"/>
        <v>0</v>
      </c>
    </row>
    <row r="485" spans="3:6" x14ac:dyDescent="0.25">
      <c r="C485">
        <v>186350</v>
      </c>
      <c r="D485" s="135"/>
      <c r="E485" s="52">
        <f t="shared" si="7"/>
        <v>186350</v>
      </c>
      <c r="F485" s="135" t="s">
        <v>3959</v>
      </c>
    </row>
    <row r="486" spans="3:6" x14ac:dyDescent="0.25">
      <c r="C486">
        <v>186351</v>
      </c>
      <c r="D486" s="135"/>
      <c r="E486" s="52">
        <f t="shared" si="7"/>
        <v>186351</v>
      </c>
      <c r="F486" s="135" t="s">
        <v>3959</v>
      </c>
    </row>
    <row r="487" spans="3:6" x14ac:dyDescent="0.25">
      <c r="C487">
        <v>186360</v>
      </c>
      <c r="D487" s="135"/>
      <c r="E487" s="52">
        <f t="shared" si="7"/>
        <v>186360</v>
      </c>
      <c r="F487" s="135" t="s">
        <v>3959</v>
      </c>
    </row>
    <row r="488" spans="3:6" x14ac:dyDescent="0.25">
      <c r="C488">
        <v>186361</v>
      </c>
      <c r="D488" s="135"/>
      <c r="E488" s="52">
        <f t="shared" si="7"/>
        <v>186361</v>
      </c>
      <c r="F488" s="135" t="s">
        <v>3959</v>
      </c>
    </row>
    <row r="489" spans="3:6" x14ac:dyDescent="0.25">
      <c r="C489">
        <v>186365</v>
      </c>
      <c r="D489" s="135"/>
      <c r="E489" s="52">
        <f t="shared" si="7"/>
        <v>186365</v>
      </c>
      <c r="F489" s="135" t="s">
        <v>3959</v>
      </c>
    </row>
    <row r="490" spans="3:6" x14ac:dyDescent="0.25">
      <c r="C490">
        <v>186370</v>
      </c>
      <c r="D490">
        <v>186370</v>
      </c>
      <c r="E490" s="52">
        <f t="shared" si="7"/>
        <v>0</v>
      </c>
    </row>
    <row r="491" spans="3:6" x14ac:dyDescent="0.25">
      <c r="C491">
        <v>186375</v>
      </c>
      <c r="D491">
        <v>186375</v>
      </c>
      <c r="E491" s="52">
        <f t="shared" si="7"/>
        <v>0</v>
      </c>
    </row>
    <row r="492" spans="3:6" x14ac:dyDescent="0.25">
      <c r="C492">
        <v>186380</v>
      </c>
      <c r="D492">
        <v>186380</v>
      </c>
      <c r="E492" s="52">
        <f t="shared" si="7"/>
        <v>0</v>
      </c>
    </row>
    <row r="493" spans="3:6" x14ac:dyDescent="0.25">
      <c r="C493">
        <v>186381</v>
      </c>
      <c r="D493">
        <v>186381</v>
      </c>
      <c r="E493" s="52">
        <f t="shared" si="7"/>
        <v>0</v>
      </c>
    </row>
    <row r="494" spans="3:6" x14ac:dyDescent="0.25">
      <c r="C494">
        <v>186400</v>
      </c>
      <c r="D494" s="135"/>
      <c r="E494" s="52">
        <f t="shared" si="7"/>
        <v>186400</v>
      </c>
      <c r="F494" s="135" t="s">
        <v>3959</v>
      </c>
    </row>
    <row r="495" spans="3:6" x14ac:dyDescent="0.25">
      <c r="C495">
        <v>186401</v>
      </c>
      <c r="D495" s="135"/>
      <c r="E495" s="52">
        <f t="shared" si="7"/>
        <v>186401</v>
      </c>
      <c r="F495" s="135" t="s">
        <v>3959</v>
      </c>
    </row>
    <row r="496" spans="3:6" x14ac:dyDescent="0.25">
      <c r="C496">
        <v>186404</v>
      </c>
      <c r="D496">
        <v>186404</v>
      </c>
      <c r="E496" s="52">
        <f t="shared" si="7"/>
        <v>0</v>
      </c>
    </row>
    <row r="497" spans="3:7" x14ac:dyDescent="0.25">
      <c r="C497">
        <v>186406</v>
      </c>
      <c r="D497">
        <v>186406</v>
      </c>
      <c r="E497" s="52">
        <f t="shared" si="7"/>
        <v>0</v>
      </c>
    </row>
    <row r="498" spans="3:7" x14ac:dyDescent="0.25">
      <c r="C498">
        <v>186410</v>
      </c>
      <c r="D498" s="135"/>
      <c r="E498" s="52">
        <f t="shared" si="7"/>
        <v>186410</v>
      </c>
      <c r="F498" t="s">
        <v>3959</v>
      </c>
    </row>
    <row r="499" spans="3:7" x14ac:dyDescent="0.25">
      <c r="C499">
        <v>186420</v>
      </c>
      <c r="D499">
        <v>186420</v>
      </c>
      <c r="E499" s="52">
        <f t="shared" si="7"/>
        <v>0</v>
      </c>
    </row>
    <row r="500" spans="3:7" x14ac:dyDescent="0.25">
      <c r="C500">
        <v>186421</v>
      </c>
      <c r="D500">
        <v>186421</v>
      </c>
      <c r="E500" s="52">
        <f t="shared" si="7"/>
        <v>0</v>
      </c>
    </row>
    <row r="501" spans="3:7" x14ac:dyDescent="0.25">
      <c r="C501">
        <v>186430</v>
      </c>
      <c r="D501" s="135"/>
      <c r="E501" s="189">
        <f t="shared" si="7"/>
        <v>186430</v>
      </c>
      <c r="F501" t="s">
        <v>3961</v>
      </c>
      <c r="G501" t="s">
        <v>3971</v>
      </c>
    </row>
    <row r="502" spans="3:7" x14ac:dyDescent="0.25">
      <c r="C502">
        <v>186432</v>
      </c>
      <c r="D502" s="135"/>
      <c r="E502" s="189">
        <f t="shared" si="7"/>
        <v>186432</v>
      </c>
      <c r="F502" s="135" t="s">
        <v>3961</v>
      </c>
      <c r="G502" s="135" t="s">
        <v>3971</v>
      </c>
    </row>
    <row r="503" spans="3:7" x14ac:dyDescent="0.25">
      <c r="C503">
        <v>186434</v>
      </c>
      <c r="D503" s="135"/>
      <c r="E503" s="189">
        <f t="shared" si="7"/>
        <v>186434</v>
      </c>
      <c r="F503" s="135" t="s">
        <v>3961</v>
      </c>
      <c r="G503" s="135" t="s">
        <v>3971</v>
      </c>
    </row>
    <row r="504" spans="3:7" x14ac:dyDescent="0.25">
      <c r="C504">
        <v>186436</v>
      </c>
      <c r="D504" s="135"/>
      <c r="E504" s="189">
        <f t="shared" si="7"/>
        <v>186436</v>
      </c>
      <c r="F504" s="135" t="s">
        <v>3961</v>
      </c>
      <c r="G504" s="135" t="s">
        <v>3971</v>
      </c>
    </row>
    <row r="505" spans="3:7" x14ac:dyDescent="0.25">
      <c r="C505">
        <v>186438</v>
      </c>
      <c r="D505" s="135"/>
      <c r="E505" s="189">
        <f t="shared" si="7"/>
        <v>186438</v>
      </c>
      <c r="F505" s="135" t="s">
        <v>3961</v>
      </c>
      <c r="G505" s="135" t="s">
        <v>3971</v>
      </c>
    </row>
    <row r="506" spans="3:7" x14ac:dyDescent="0.25">
      <c r="C506">
        <v>186439</v>
      </c>
      <c r="D506" s="135"/>
      <c r="E506" s="189">
        <f t="shared" si="7"/>
        <v>186439</v>
      </c>
      <c r="F506" s="135" t="s">
        <v>3961</v>
      </c>
      <c r="G506" s="135" t="s">
        <v>3971</v>
      </c>
    </row>
    <row r="507" spans="3:7" x14ac:dyDescent="0.25">
      <c r="C507">
        <v>186440</v>
      </c>
      <c r="D507" s="135"/>
      <c r="E507" s="189">
        <f t="shared" si="7"/>
        <v>186440</v>
      </c>
      <c r="F507" s="135" t="s">
        <v>3961</v>
      </c>
      <c r="G507" s="135" t="s">
        <v>3971</v>
      </c>
    </row>
    <row r="508" spans="3:7" x14ac:dyDescent="0.25">
      <c r="C508">
        <v>186441</v>
      </c>
      <c r="D508" s="135"/>
      <c r="E508" s="189">
        <f t="shared" si="7"/>
        <v>186441</v>
      </c>
      <c r="F508" s="135" t="s">
        <v>3961</v>
      </c>
      <c r="G508" s="135" t="s">
        <v>3971</v>
      </c>
    </row>
    <row r="509" spans="3:7" x14ac:dyDescent="0.25">
      <c r="C509">
        <v>186500</v>
      </c>
      <c r="D509">
        <v>186500</v>
      </c>
      <c r="E509" s="52">
        <f t="shared" si="7"/>
        <v>0</v>
      </c>
    </row>
    <row r="510" spans="3:7" x14ac:dyDescent="0.25">
      <c r="C510">
        <v>186630</v>
      </c>
      <c r="D510">
        <v>186630</v>
      </c>
      <c r="E510" s="52">
        <f t="shared" si="7"/>
        <v>0</v>
      </c>
    </row>
    <row r="511" spans="3:7" x14ac:dyDescent="0.25">
      <c r="C511">
        <v>186635</v>
      </c>
      <c r="D511">
        <v>186635</v>
      </c>
      <c r="E511" s="52">
        <f t="shared" si="7"/>
        <v>0</v>
      </c>
    </row>
    <row r="512" spans="3:7" x14ac:dyDescent="0.25">
      <c r="C512">
        <v>186637</v>
      </c>
      <c r="D512">
        <v>186637</v>
      </c>
      <c r="E512" s="52">
        <f t="shared" si="7"/>
        <v>0</v>
      </c>
    </row>
    <row r="513" spans="3:5" x14ac:dyDescent="0.25">
      <c r="C513">
        <v>186640</v>
      </c>
      <c r="D513">
        <v>186640</v>
      </c>
      <c r="E513" s="52">
        <f t="shared" si="7"/>
        <v>0</v>
      </c>
    </row>
    <row r="514" spans="3:5" x14ac:dyDescent="0.25">
      <c r="C514">
        <v>186645</v>
      </c>
      <c r="D514">
        <v>186645</v>
      </c>
      <c r="E514" s="52">
        <f t="shared" si="7"/>
        <v>0</v>
      </c>
    </row>
    <row r="515" spans="3:5" x14ac:dyDescent="0.25">
      <c r="C515">
        <v>186647</v>
      </c>
      <c r="D515">
        <v>186647</v>
      </c>
      <c r="E515" s="52">
        <f t="shared" si="7"/>
        <v>0</v>
      </c>
    </row>
    <row r="516" spans="3:5" x14ac:dyDescent="0.25">
      <c r="C516">
        <v>186700</v>
      </c>
      <c r="D516">
        <v>186700</v>
      </c>
      <c r="E516" s="52">
        <f t="shared" si="7"/>
        <v>0</v>
      </c>
    </row>
    <row r="517" spans="3:5" x14ac:dyDescent="0.25">
      <c r="C517">
        <v>186701</v>
      </c>
      <c r="D517">
        <v>186701</v>
      </c>
      <c r="E517" s="52">
        <f t="shared" si="7"/>
        <v>0</v>
      </c>
    </row>
    <row r="518" spans="3:5" x14ac:dyDescent="0.25">
      <c r="C518">
        <v>186710</v>
      </c>
      <c r="D518">
        <v>186710</v>
      </c>
      <c r="E518" s="52">
        <f t="shared" si="7"/>
        <v>0</v>
      </c>
    </row>
    <row r="519" spans="3:5" x14ac:dyDescent="0.25">
      <c r="C519">
        <v>186711</v>
      </c>
      <c r="D519">
        <v>186711</v>
      </c>
      <c r="E519" s="52">
        <f t="shared" ref="E519:E582" si="8">C519-D519</f>
        <v>0</v>
      </c>
    </row>
    <row r="520" spans="3:5" x14ac:dyDescent="0.25">
      <c r="C520">
        <v>186800</v>
      </c>
      <c r="D520">
        <v>186800</v>
      </c>
      <c r="E520" s="52">
        <f t="shared" si="8"/>
        <v>0</v>
      </c>
    </row>
    <row r="521" spans="3:5" x14ac:dyDescent="0.25">
      <c r="C521">
        <v>186801</v>
      </c>
      <c r="D521">
        <v>186801</v>
      </c>
      <c r="E521" s="52">
        <f t="shared" si="8"/>
        <v>0</v>
      </c>
    </row>
    <row r="522" spans="3:5" x14ac:dyDescent="0.25">
      <c r="C522">
        <v>186802</v>
      </c>
      <c r="D522">
        <v>186802</v>
      </c>
      <c r="E522" s="52">
        <f t="shared" si="8"/>
        <v>0</v>
      </c>
    </row>
    <row r="523" spans="3:5" x14ac:dyDescent="0.25">
      <c r="C523">
        <v>186803</v>
      </c>
      <c r="D523">
        <v>186803</v>
      </c>
      <c r="E523" s="52">
        <f t="shared" si="8"/>
        <v>0</v>
      </c>
    </row>
    <row r="524" spans="3:5" x14ac:dyDescent="0.25">
      <c r="C524">
        <v>186804</v>
      </c>
      <c r="D524">
        <v>186804</v>
      </c>
      <c r="E524" s="52">
        <f t="shared" si="8"/>
        <v>0</v>
      </c>
    </row>
    <row r="525" spans="3:5" x14ac:dyDescent="0.25">
      <c r="C525">
        <v>186805</v>
      </c>
      <c r="D525">
        <v>186805</v>
      </c>
      <c r="E525" s="52">
        <f t="shared" si="8"/>
        <v>0</v>
      </c>
    </row>
    <row r="526" spans="3:5" x14ac:dyDescent="0.25">
      <c r="C526">
        <v>186806</v>
      </c>
      <c r="D526">
        <v>186806</v>
      </c>
      <c r="E526" s="52">
        <f t="shared" si="8"/>
        <v>0</v>
      </c>
    </row>
    <row r="527" spans="3:5" x14ac:dyDescent="0.25">
      <c r="C527">
        <v>186808</v>
      </c>
      <c r="D527">
        <v>186808</v>
      </c>
      <c r="E527" s="52">
        <f t="shared" si="8"/>
        <v>0</v>
      </c>
    </row>
    <row r="528" spans="3:5" x14ac:dyDescent="0.25">
      <c r="C528">
        <v>186809</v>
      </c>
      <c r="D528">
        <v>186809</v>
      </c>
      <c r="E528" s="52">
        <f t="shared" si="8"/>
        <v>0</v>
      </c>
    </row>
    <row r="529" spans="3:6" x14ac:dyDescent="0.25">
      <c r="C529">
        <v>186810</v>
      </c>
      <c r="D529">
        <v>186810</v>
      </c>
      <c r="E529" s="52">
        <f t="shared" si="8"/>
        <v>0</v>
      </c>
    </row>
    <row r="530" spans="3:6" x14ac:dyDescent="0.25">
      <c r="C530">
        <v>186811</v>
      </c>
      <c r="D530">
        <v>186811</v>
      </c>
      <c r="E530" s="52">
        <f t="shared" si="8"/>
        <v>0</v>
      </c>
    </row>
    <row r="531" spans="3:6" x14ac:dyDescent="0.25">
      <c r="C531">
        <v>186812</v>
      </c>
      <c r="D531">
        <v>186812</v>
      </c>
      <c r="E531" s="52">
        <f t="shared" si="8"/>
        <v>0</v>
      </c>
    </row>
    <row r="532" spans="3:6" x14ac:dyDescent="0.25">
      <c r="C532">
        <v>186813</v>
      </c>
      <c r="D532">
        <v>186813</v>
      </c>
      <c r="E532" s="52">
        <f t="shared" si="8"/>
        <v>0</v>
      </c>
    </row>
    <row r="533" spans="3:6" x14ac:dyDescent="0.25">
      <c r="C533">
        <v>186814</v>
      </c>
      <c r="D533">
        <v>186814</v>
      </c>
      <c r="E533" s="52">
        <f t="shared" si="8"/>
        <v>0</v>
      </c>
    </row>
    <row r="534" spans="3:6" x14ac:dyDescent="0.25">
      <c r="C534">
        <v>186815</v>
      </c>
      <c r="D534">
        <v>186815</v>
      </c>
      <c r="E534" s="52">
        <f t="shared" si="8"/>
        <v>0</v>
      </c>
    </row>
    <row r="535" spans="3:6" x14ac:dyDescent="0.25">
      <c r="C535">
        <v>186816</v>
      </c>
      <c r="D535">
        <v>186816</v>
      </c>
      <c r="E535" s="52">
        <f t="shared" si="8"/>
        <v>0</v>
      </c>
    </row>
    <row r="536" spans="3:6" x14ac:dyDescent="0.25">
      <c r="C536">
        <v>186818</v>
      </c>
      <c r="D536">
        <v>186818</v>
      </c>
      <c r="E536" s="52">
        <f t="shared" si="8"/>
        <v>0</v>
      </c>
    </row>
    <row r="537" spans="3:6" x14ac:dyDescent="0.25">
      <c r="C537">
        <v>186820</v>
      </c>
      <c r="D537">
        <v>186820</v>
      </c>
      <c r="E537" s="52">
        <f t="shared" si="8"/>
        <v>0</v>
      </c>
    </row>
    <row r="538" spans="3:6" x14ac:dyDescent="0.25">
      <c r="C538">
        <v>186822</v>
      </c>
      <c r="D538" s="135"/>
      <c r="E538" s="189">
        <f t="shared" si="8"/>
        <v>186822</v>
      </c>
      <c r="F538" s="52" t="s">
        <v>3971</v>
      </c>
    </row>
    <row r="539" spans="3:6" x14ac:dyDescent="0.25">
      <c r="C539">
        <v>186900</v>
      </c>
      <c r="D539">
        <v>186900</v>
      </c>
      <c r="E539" s="52">
        <f t="shared" si="8"/>
        <v>0</v>
      </c>
    </row>
    <row r="540" spans="3:6" x14ac:dyDescent="0.25">
      <c r="C540">
        <v>189006</v>
      </c>
      <c r="D540">
        <v>189006</v>
      </c>
      <c r="E540" s="52">
        <f t="shared" si="8"/>
        <v>0</v>
      </c>
    </row>
    <row r="541" spans="3:6" x14ac:dyDescent="0.25">
      <c r="C541">
        <v>189007</v>
      </c>
      <c r="D541">
        <v>189007</v>
      </c>
      <c r="E541" s="52">
        <f t="shared" si="8"/>
        <v>0</v>
      </c>
    </row>
    <row r="542" spans="3:6" x14ac:dyDescent="0.25">
      <c r="C542">
        <v>189008</v>
      </c>
      <c r="D542">
        <v>189008</v>
      </c>
      <c r="E542" s="52">
        <f t="shared" si="8"/>
        <v>0</v>
      </c>
    </row>
    <row r="543" spans="3:6" x14ac:dyDescent="0.25">
      <c r="C543">
        <v>189013</v>
      </c>
      <c r="D543">
        <v>189013</v>
      </c>
      <c r="E543" s="52">
        <f t="shared" si="8"/>
        <v>0</v>
      </c>
    </row>
    <row r="544" spans="3:6" x14ac:dyDescent="0.25">
      <c r="C544">
        <v>189014</v>
      </c>
      <c r="D544" s="135"/>
      <c r="E544" s="52">
        <f t="shared" si="8"/>
        <v>189014</v>
      </c>
      <c r="F544" t="s">
        <v>3959</v>
      </c>
    </row>
    <row r="545" spans="3:6" x14ac:dyDescent="0.25">
      <c r="C545">
        <v>190100</v>
      </c>
      <c r="D545" s="135"/>
      <c r="E545" s="52">
        <f t="shared" si="8"/>
        <v>190100</v>
      </c>
      <c r="F545" t="s">
        <v>3959</v>
      </c>
    </row>
    <row r="546" spans="3:6" x14ac:dyDescent="0.25">
      <c r="C546">
        <v>190102</v>
      </c>
      <c r="D546" s="135"/>
      <c r="E546" s="52">
        <f t="shared" si="8"/>
        <v>190102</v>
      </c>
      <c r="F546" t="s">
        <v>3959</v>
      </c>
    </row>
    <row r="547" spans="3:6" x14ac:dyDescent="0.25">
      <c r="C547">
        <v>191030</v>
      </c>
      <c r="D547" s="135"/>
      <c r="E547" s="52">
        <f t="shared" si="8"/>
        <v>191030</v>
      </c>
      <c r="F547" s="135" t="s">
        <v>3959</v>
      </c>
    </row>
    <row r="548" spans="3:6" x14ac:dyDescent="0.25">
      <c r="C548">
        <v>191031</v>
      </c>
      <c r="D548" s="135"/>
      <c r="E548" s="52">
        <f t="shared" si="8"/>
        <v>191031</v>
      </c>
      <c r="F548" s="135" t="s">
        <v>3959</v>
      </c>
    </row>
    <row r="549" spans="3:6" x14ac:dyDescent="0.25">
      <c r="C549">
        <v>191400</v>
      </c>
      <c r="D549">
        <v>191400</v>
      </c>
      <c r="E549" s="52">
        <f t="shared" si="8"/>
        <v>0</v>
      </c>
    </row>
    <row r="550" spans="3:6" x14ac:dyDescent="0.25">
      <c r="C550">
        <v>191401</v>
      </c>
      <c r="D550">
        <v>191401</v>
      </c>
      <c r="E550" s="52">
        <f t="shared" si="8"/>
        <v>0</v>
      </c>
    </row>
    <row r="551" spans="3:6" x14ac:dyDescent="0.25">
      <c r="C551">
        <v>191402</v>
      </c>
      <c r="D551">
        <v>191402</v>
      </c>
      <c r="E551" s="52">
        <f t="shared" si="8"/>
        <v>0</v>
      </c>
    </row>
    <row r="552" spans="3:6" x14ac:dyDescent="0.25">
      <c r="C552">
        <v>191405</v>
      </c>
      <c r="D552" s="135"/>
      <c r="E552" s="52">
        <f t="shared" si="8"/>
        <v>191405</v>
      </c>
      <c r="F552" s="135" t="s">
        <v>3959</v>
      </c>
    </row>
    <row r="553" spans="3:6" x14ac:dyDescent="0.25">
      <c r="C553">
        <v>191410</v>
      </c>
      <c r="D553">
        <v>191410</v>
      </c>
      <c r="E553" s="52">
        <f t="shared" si="8"/>
        <v>0</v>
      </c>
    </row>
    <row r="554" spans="3:6" x14ac:dyDescent="0.25">
      <c r="C554">
        <v>191411</v>
      </c>
      <c r="D554">
        <v>191411</v>
      </c>
      <c r="E554" s="52">
        <f t="shared" si="8"/>
        <v>0</v>
      </c>
    </row>
    <row r="555" spans="3:6" x14ac:dyDescent="0.25">
      <c r="C555">
        <v>191412</v>
      </c>
      <c r="D555">
        <v>191412</v>
      </c>
      <c r="E555" s="52">
        <f t="shared" si="8"/>
        <v>0</v>
      </c>
    </row>
    <row r="556" spans="3:6" x14ac:dyDescent="0.25">
      <c r="C556">
        <v>191417</v>
      </c>
      <c r="D556">
        <v>191417</v>
      </c>
      <c r="E556" s="52">
        <f t="shared" si="8"/>
        <v>0</v>
      </c>
    </row>
    <row r="557" spans="3:6" x14ac:dyDescent="0.25">
      <c r="C557">
        <v>191420</v>
      </c>
      <c r="D557">
        <v>191420</v>
      </c>
      <c r="E557" s="52">
        <f t="shared" si="8"/>
        <v>0</v>
      </c>
    </row>
    <row r="558" spans="3:6" x14ac:dyDescent="0.25">
      <c r="C558">
        <v>191421</v>
      </c>
      <c r="D558">
        <v>191421</v>
      </c>
      <c r="E558" s="52">
        <f t="shared" si="8"/>
        <v>0</v>
      </c>
    </row>
    <row r="559" spans="3:6" x14ac:dyDescent="0.25">
      <c r="C559">
        <v>191430</v>
      </c>
      <c r="D559">
        <v>191430</v>
      </c>
      <c r="E559" s="52">
        <f t="shared" si="8"/>
        <v>0</v>
      </c>
    </row>
    <row r="560" spans="3:6" x14ac:dyDescent="0.25">
      <c r="C560">
        <v>191431</v>
      </c>
      <c r="D560">
        <v>191431</v>
      </c>
      <c r="E560" s="52">
        <f t="shared" si="8"/>
        <v>0</v>
      </c>
    </row>
    <row r="561" spans="3:6" x14ac:dyDescent="0.25">
      <c r="C561">
        <v>191432</v>
      </c>
      <c r="D561" s="135"/>
      <c r="E561" s="52">
        <f t="shared" si="8"/>
        <v>191432</v>
      </c>
      <c r="F561" t="s">
        <v>3959</v>
      </c>
    </row>
    <row r="562" spans="3:6" x14ac:dyDescent="0.25">
      <c r="C562">
        <v>191440</v>
      </c>
      <c r="D562" s="135"/>
      <c r="E562" s="52">
        <f t="shared" si="8"/>
        <v>191440</v>
      </c>
      <c r="F562" s="135" t="s">
        <v>3959</v>
      </c>
    </row>
    <row r="563" spans="3:6" x14ac:dyDescent="0.25">
      <c r="C563">
        <v>191441</v>
      </c>
      <c r="D563" s="135"/>
      <c r="E563" s="52">
        <f t="shared" si="8"/>
        <v>191441</v>
      </c>
      <c r="F563" s="135" t="s">
        <v>3959</v>
      </c>
    </row>
    <row r="564" spans="3:6" x14ac:dyDescent="0.25">
      <c r="C564">
        <v>191442</v>
      </c>
      <c r="D564" s="135"/>
      <c r="E564" s="52">
        <f t="shared" si="8"/>
        <v>191442</v>
      </c>
      <c r="F564" s="135" t="s">
        <v>3959</v>
      </c>
    </row>
    <row r="565" spans="3:6" x14ac:dyDescent="0.25">
      <c r="C565">
        <v>191445</v>
      </c>
      <c r="D565" s="135"/>
      <c r="E565" s="52">
        <f t="shared" si="8"/>
        <v>191445</v>
      </c>
      <c r="F565" s="135" t="s">
        <v>3959</v>
      </c>
    </row>
    <row r="566" spans="3:6" x14ac:dyDescent="0.25">
      <c r="C566">
        <v>191446</v>
      </c>
      <c r="D566" s="135"/>
      <c r="E566" s="52">
        <f t="shared" si="8"/>
        <v>191446</v>
      </c>
      <c r="F566" s="135" t="s">
        <v>3959</v>
      </c>
    </row>
    <row r="567" spans="3:6" x14ac:dyDescent="0.25">
      <c r="C567">
        <v>191450</v>
      </c>
      <c r="D567">
        <v>191450</v>
      </c>
      <c r="E567" s="52">
        <f t="shared" si="8"/>
        <v>0</v>
      </c>
    </row>
    <row r="568" spans="3:6" x14ac:dyDescent="0.25">
      <c r="C568">
        <v>191451</v>
      </c>
      <c r="D568">
        <v>191451</v>
      </c>
      <c r="E568" s="52">
        <f t="shared" si="8"/>
        <v>0</v>
      </c>
    </row>
    <row r="569" spans="3:6" x14ac:dyDescent="0.25">
      <c r="C569">
        <v>191452</v>
      </c>
      <c r="D569">
        <v>191452</v>
      </c>
      <c r="E569" s="52">
        <f t="shared" si="8"/>
        <v>0</v>
      </c>
    </row>
    <row r="570" spans="3:6" x14ac:dyDescent="0.25">
      <c r="C570">
        <v>192630</v>
      </c>
      <c r="D570">
        <v>192630</v>
      </c>
      <c r="E570" s="52">
        <f t="shared" si="8"/>
        <v>0</v>
      </c>
    </row>
    <row r="571" spans="3:6" x14ac:dyDescent="0.25">
      <c r="C571">
        <v>192633</v>
      </c>
      <c r="D571" s="135"/>
      <c r="E571" s="52">
        <f t="shared" si="8"/>
        <v>192633</v>
      </c>
      <c r="F571" t="s">
        <v>3959</v>
      </c>
    </row>
    <row r="572" spans="3:6" x14ac:dyDescent="0.25">
      <c r="C572">
        <v>192635</v>
      </c>
      <c r="D572">
        <v>192635</v>
      </c>
      <c r="E572" s="52">
        <f t="shared" si="8"/>
        <v>0</v>
      </c>
    </row>
    <row r="573" spans="3:6" x14ac:dyDescent="0.25">
      <c r="C573">
        <v>192637</v>
      </c>
      <c r="D573">
        <v>192637</v>
      </c>
      <c r="E573" s="52">
        <f t="shared" si="8"/>
        <v>0</v>
      </c>
    </row>
    <row r="574" spans="3:6" x14ac:dyDescent="0.25">
      <c r="C574">
        <v>192640</v>
      </c>
      <c r="D574">
        <v>192640</v>
      </c>
      <c r="E574" s="52">
        <f t="shared" si="8"/>
        <v>0</v>
      </c>
    </row>
    <row r="575" spans="3:6" x14ac:dyDescent="0.25">
      <c r="C575">
        <v>192643</v>
      </c>
      <c r="D575" s="135"/>
      <c r="E575" s="52">
        <f t="shared" si="8"/>
        <v>192643</v>
      </c>
      <c r="F575" t="s">
        <v>3959</v>
      </c>
    </row>
    <row r="576" spans="3:6" x14ac:dyDescent="0.25">
      <c r="C576">
        <v>192645</v>
      </c>
      <c r="D576">
        <v>192645</v>
      </c>
      <c r="E576" s="52">
        <f t="shared" si="8"/>
        <v>0</v>
      </c>
    </row>
    <row r="577" spans="3:6" x14ac:dyDescent="0.25">
      <c r="C577">
        <v>192647</v>
      </c>
      <c r="D577">
        <v>192647</v>
      </c>
      <c r="E577" s="52">
        <f t="shared" si="8"/>
        <v>0</v>
      </c>
    </row>
    <row r="578" spans="3:6" x14ac:dyDescent="0.25">
      <c r="C578">
        <v>196630</v>
      </c>
      <c r="D578" s="135"/>
      <c r="E578" s="52">
        <f t="shared" si="8"/>
        <v>196630</v>
      </c>
      <c r="F578" t="s">
        <v>3959</v>
      </c>
    </row>
    <row r="579" spans="3:6" x14ac:dyDescent="0.25">
      <c r="C579">
        <v>196635</v>
      </c>
      <c r="D579" s="135"/>
      <c r="E579" s="52">
        <f t="shared" si="8"/>
        <v>196635</v>
      </c>
      <c r="F579" t="s">
        <v>3959</v>
      </c>
    </row>
    <row r="580" spans="3:6" x14ac:dyDescent="0.25">
      <c r="C580">
        <v>196640</v>
      </c>
      <c r="D580" s="135"/>
      <c r="E580" s="52">
        <f t="shared" si="8"/>
        <v>196640</v>
      </c>
      <c r="F580" s="135" t="s">
        <v>3959</v>
      </c>
    </row>
    <row r="581" spans="3:6" x14ac:dyDescent="0.25">
      <c r="C581">
        <v>196645</v>
      </c>
      <c r="D581" s="135"/>
      <c r="E581" s="52">
        <f t="shared" si="8"/>
        <v>196645</v>
      </c>
      <c r="F581" s="135" t="s">
        <v>3959</v>
      </c>
    </row>
    <row r="582" spans="3:6" x14ac:dyDescent="0.25">
      <c r="C582">
        <v>196647</v>
      </c>
      <c r="D582" s="135"/>
      <c r="E582" s="52">
        <f t="shared" si="8"/>
        <v>196647</v>
      </c>
      <c r="F582" s="135" t="s">
        <v>3959</v>
      </c>
    </row>
    <row r="583" spans="3:6" x14ac:dyDescent="0.25">
      <c r="C583">
        <v>196999</v>
      </c>
      <c r="D583" s="135"/>
      <c r="E583" s="52">
        <f t="shared" ref="E583:E646" si="9">C583-D583</f>
        <v>196999</v>
      </c>
      <c r="F583" s="135" t="s">
        <v>3959</v>
      </c>
    </row>
    <row r="584" spans="3:6" x14ac:dyDescent="0.25">
      <c r="C584">
        <v>199990</v>
      </c>
      <c r="D584" s="135"/>
      <c r="E584" s="52">
        <f t="shared" si="9"/>
        <v>199990</v>
      </c>
      <c r="F584" s="135" t="s">
        <v>3959</v>
      </c>
    </row>
    <row r="585" spans="3:6" x14ac:dyDescent="0.25">
      <c r="C585">
        <v>199991</v>
      </c>
      <c r="D585">
        <v>199991</v>
      </c>
      <c r="E585" s="52">
        <f t="shared" si="9"/>
        <v>0</v>
      </c>
    </row>
    <row r="586" spans="3:6" x14ac:dyDescent="0.25">
      <c r="C586">
        <v>199992</v>
      </c>
      <c r="D586" s="135"/>
      <c r="E586" s="52">
        <f t="shared" si="9"/>
        <v>199992</v>
      </c>
      <c r="F586" s="135" t="s">
        <v>3959</v>
      </c>
    </row>
    <row r="587" spans="3:6" x14ac:dyDescent="0.25">
      <c r="C587">
        <v>199996</v>
      </c>
      <c r="D587" s="135"/>
      <c r="E587" s="52">
        <f t="shared" si="9"/>
        <v>199996</v>
      </c>
      <c r="F587" s="135" t="s">
        <v>3959</v>
      </c>
    </row>
    <row r="588" spans="3:6" x14ac:dyDescent="0.25">
      <c r="C588">
        <v>199998</v>
      </c>
      <c r="D588">
        <v>199998</v>
      </c>
      <c r="E588" s="52">
        <f t="shared" si="9"/>
        <v>0</v>
      </c>
    </row>
    <row r="589" spans="3:6" x14ac:dyDescent="0.25">
      <c r="C589">
        <v>199999</v>
      </c>
      <c r="D589">
        <v>199999</v>
      </c>
      <c r="E589" s="52">
        <f t="shared" si="9"/>
        <v>0</v>
      </c>
    </row>
    <row r="590" spans="3:6" x14ac:dyDescent="0.25">
      <c r="C590">
        <v>201000</v>
      </c>
      <c r="D590">
        <v>201000</v>
      </c>
      <c r="E590" s="52">
        <f t="shared" si="9"/>
        <v>0</v>
      </c>
    </row>
    <row r="591" spans="3:6" x14ac:dyDescent="0.25">
      <c r="C591">
        <v>201100</v>
      </c>
      <c r="D591">
        <v>201100</v>
      </c>
      <c r="E591" s="52">
        <f t="shared" si="9"/>
        <v>0</v>
      </c>
    </row>
    <row r="592" spans="3:6" x14ac:dyDescent="0.25">
      <c r="C592">
        <v>207001</v>
      </c>
      <c r="D592">
        <v>207001</v>
      </c>
      <c r="E592" s="52">
        <f t="shared" si="9"/>
        <v>0</v>
      </c>
    </row>
    <row r="593" spans="3:6" x14ac:dyDescent="0.25">
      <c r="C593">
        <v>207003</v>
      </c>
      <c r="D593">
        <v>207003</v>
      </c>
      <c r="E593" s="52">
        <f t="shared" si="9"/>
        <v>0</v>
      </c>
    </row>
    <row r="594" spans="3:6" x14ac:dyDescent="0.25">
      <c r="C594">
        <v>207004</v>
      </c>
      <c r="D594">
        <v>207004</v>
      </c>
      <c r="E594" s="52">
        <f t="shared" si="9"/>
        <v>0</v>
      </c>
    </row>
    <row r="595" spans="3:6" x14ac:dyDescent="0.25">
      <c r="C595">
        <v>207010</v>
      </c>
      <c r="D595">
        <v>207010</v>
      </c>
      <c r="E595" s="52">
        <f t="shared" si="9"/>
        <v>0</v>
      </c>
    </row>
    <row r="596" spans="3:6" x14ac:dyDescent="0.25">
      <c r="C596">
        <v>207011</v>
      </c>
      <c r="D596" s="135"/>
      <c r="E596" s="52">
        <f t="shared" si="9"/>
        <v>207011</v>
      </c>
      <c r="F596" t="s">
        <v>3959</v>
      </c>
    </row>
    <row r="597" spans="3:6" x14ac:dyDescent="0.25">
      <c r="C597">
        <v>209000</v>
      </c>
      <c r="D597">
        <v>209000</v>
      </c>
      <c r="E597" s="52">
        <f t="shared" si="9"/>
        <v>0</v>
      </c>
    </row>
    <row r="598" spans="3:6" x14ac:dyDescent="0.25">
      <c r="C598">
        <v>210000</v>
      </c>
      <c r="D598">
        <v>210000</v>
      </c>
      <c r="E598" s="52">
        <f t="shared" si="9"/>
        <v>0</v>
      </c>
    </row>
    <row r="599" spans="3:6" x14ac:dyDescent="0.25">
      <c r="C599">
        <v>211400</v>
      </c>
      <c r="D599">
        <v>211400</v>
      </c>
      <c r="E599" s="52">
        <f t="shared" si="9"/>
        <v>0</v>
      </c>
    </row>
    <row r="600" spans="3:6" x14ac:dyDescent="0.25">
      <c r="C600">
        <v>212001</v>
      </c>
      <c r="D600">
        <v>212001</v>
      </c>
      <c r="E600" s="52">
        <f t="shared" si="9"/>
        <v>0</v>
      </c>
    </row>
    <row r="601" spans="3:6" x14ac:dyDescent="0.25">
      <c r="C601">
        <v>214001</v>
      </c>
      <c r="D601">
        <v>214001</v>
      </c>
      <c r="E601" s="52">
        <f t="shared" si="9"/>
        <v>0</v>
      </c>
    </row>
    <row r="602" spans="3:6" x14ac:dyDescent="0.25">
      <c r="C602">
        <v>214002</v>
      </c>
      <c r="D602">
        <v>214002</v>
      </c>
      <c r="E602" s="52">
        <f t="shared" si="9"/>
        <v>0</v>
      </c>
    </row>
    <row r="603" spans="3:6" x14ac:dyDescent="0.25">
      <c r="C603">
        <v>216000</v>
      </c>
      <c r="D603">
        <v>216000</v>
      </c>
      <c r="E603" s="52">
        <f t="shared" si="9"/>
        <v>0</v>
      </c>
    </row>
    <row r="604" spans="3:6" x14ac:dyDescent="0.25">
      <c r="C604">
        <v>216016</v>
      </c>
      <c r="D604">
        <v>216016</v>
      </c>
      <c r="E604" s="52">
        <f t="shared" si="9"/>
        <v>0</v>
      </c>
    </row>
    <row r="605" spans="3:6" x14ac:dyDescent="0.25">
      <c r="C605">
        <v>216018</v>
      </c>
      <c r="D605">
        <v>216018</v>
      </c>
      <c r="E605" s="52">
        <f t="shared" si="9"/>
        <v>0</v>
      </c>
    </row>
    <row r="606" spans="3:6" x14ac:dyDescent="0.25">
      <c r="C606">
        <v>216100</v>
      </c>
      <c r="D606">
        <v>216100</v>
      </c>
      <c r="E606" s="52">
        <f t="shared" si="9"/>
        <v>0</v>
      </c>
    </row>
    <row r="607" spans="3:6" x14ac:dyDescent="0.25">
      <c r="C607">
        <v>216999</v>
      </c>
      <c r="D607">
        <v>216999</v>
      </c>
      <c r="E607" s="52">
        <f t="shared" si="9"/>
        <v>0</v>
      </c>
    </row>
    <row r="608" spans="3:6" x14ac:dyDescent="0.25">
      <c r="C608">
        <v>218000</v>
      </c>
      <c r="D608">
        <v>218000</v>
      </c>
      <c r="E608" s="52">
        <f t="shared" si="9"/>
        <v>0</v>
      </c>
    </row>
    <row r="609" spans="3:6" x14ac:dyDescent="0.25">
      <c r="C609">
        <v>218004</v>
      </c>
      <c r="D609" s="135"/>
      <c r="E609" s="52">
        <f t="shared" si="9"/>
        <v>218004</v>
      </c>
      <c r="F609" t="s">
        <v>3959</v>
      </c>
    </row>
    <row r="610" spans="3:6" x14ac:dyDescent="0.25">
      <c r="C610">
        <v>221001</v>
      </c>
      <c r="D610" s="135"/>
      <c r="E610" s="52">
        <f t="shared" si="9"/>
        <v>221001</v>
      </c>
      <c r="F610" t="s">
        <v>3960</v>
      </c>
    </row>
    <row r="611" spans="3:6" x14ac:dyDescent="0.25">
      <c r="C611">
        <v>221026</v>
      </c>
      <c r="D611" s="135"/>
      <c r="E611" s="52">
        <f t="shared" si="9"/>
        <v>221026</v>
      </c>
      <c r="F611" s="135" t="s">
        <v>3960</v>
      </c>
    </row>
    <row r="612" spans="3:6" x14ac:dyDescent="0.25">
      <c r="C612">
        <v>221067</v>
      </c>
      <c r="D612" s="135"/>
      <c r="E612" s="52">
        <f t="shared" si="9"/>
        <v>221067</v>
      </c>
      <c r="F612" s="135" t="s">
        <v>3960</v>
      </c>
    </row>
    <row r="613" spans="3:6" x14ac:dyDescent="0.25">
      <c r="C613">
        <v>221072</v>
      </c>
      <c r="D613" s="135"/>
      <c r="E613" s="52">
        <f t="shared" si="9"/>
        <v>221072</v>
      </c>
      <c r="F613" s="135" t="s">
        <v>3960</v>
      </c>
    </row>
    <row r="614" spans="3:6" x14ac:dyDescent="0.25">
      <c r="C614">
        <v>221073</v>
      </c>
      <c r="D614" s="135"/>
      <c r="E614" s="52">
        <f t="shared" si="9"/>
        <v>221073</v>
      </c>
      <c r="F614" s="135" t="s">
        <v>3960</v>
      </c>
    </row>
    <row r="615" spans="3:6" x14ac:dyDescent="0.25">
      <c r="C615">
        <v>221074</v>
      </c>
      <c r="D615" s="135"/>
      <c r="E615" s="52">
        <f t="shared" si="9"/>
        <v>221074</v>
      </c>
      <c r="F615" s="135" t="s">
        <v>3960</v>
      </c>
    </row>
    <row r="616" spans="3:6" x14ac:dyDescent="0.25">
      <c r="C616">
        <v>221075</v>
      </c>
      <c r="D616" s="135"/>
      <c r="E616" s="52">
        <f t="shared" si="9"/>
        <v>221075</v>
      </c>
      <c r="F616" s="135" t="s">
        <v>3960</v>
      </c>
    </row>
    <row r="617" spans="3:6" x14ac:dyDescent="0.25">
      <c r="C617">
        <v>221076</v>
      </c>
      <c r="D617" s="135"/>
      <c r="E617" s="52">
        <f t="shared" si="9"/>
        <v>221076</v>
      </c>
      <c r="F617" s="135" t="s">
        <v>3960</v>
      </c>
    </row>
    <row r="618" spans="3:6" x14ac:dyDescent="0.25">
      <c r="C618">
        <v>221077</v>
      </c>
      <c r="D618" s="135"/>
      <c r="E618" s="52">
        <f t="shared" si="9"/>
        <v>221077</v>
      </c>
      <c r="F618" s="135" t="s">
        <v>3960</v>
      </c>
    </row>
    <row r="619" spans="3:6" x14ac:dyDescent="0.25">
      <c r="C619">
        <v>221078</v>
      </c>
      <c r="D619" s="135"/>
      <c r="E619" s="52">
        <f t="shared" si="9"/>
        <v>221078</v>
      </c>
      <c r="F619" s="135" t="s">
        <v>3960</v>
      </c>
    </row>
    <row r="620" spans="3:6" x14ac:dyDescent="0.25">
      <c r="C620">
        <v>221079</v>
      </c>
      <c r="D620" s="135"/>
      <c r="E620" s="52">
        <f t="shared" si="9"/>
        <v>221079</v>
      </c>
      <c r="F620" s="135" t="s">
        <v>3960</v>
      </c>
    </row>
    <row r="621" spans="3:6" x14ac:dyDescent="0.25">
      <c r="C621">
        <v>221080</v>
      </c>
      <c r="D621" s="135"/>
      <c r="E621" s="52">
        <f t="shared" si="9"/>
        <v>221080</v>
      </c>
      <c r="F621" s="135" t="s">
        <v>3960</v>
      </c>
    </row>
    <row r="622" spans="3:6" x14ac:dyDescent="0.25">
      <c r="C622">
        <v>221081</v>
      </c>
      <c r="D622" s="135"/>
      <c r="E622" s="52">
        <f t="shared" si="9"/>
        <v>221081</v>
      </c>
      <c r="F622" s="135" t="s">
        <v>3960</v>
      </c>
    </row>
    <row r="623" spans="3:6" x14ac:dyDescent="0.25">
      <c r="C623">
        <v>221085</v>
      </c>
      <c r="D623" s="135"/>
      <c r="E623" s="52">
        <f t="shared" si="9"/>
        <v>221085</v>
      </c>
      <c r="F623" s="135" t="s">
        <v>3960</v>
      </c>
    </row>
    <row r="624" spans="3:6" x14ac:dyDescent="0.25">
      <c r="C624">
        <v>221086</v>
      </c>
      <c r="D624" s="135"/>
      <c r="E624" s="52">
        <f t="shared" si="9"/>
        <v>221086</v>
      </c>
      <c r="F624" s="135" t="s">
        <v>3960</v>
      </c>
    </row>
    <row r="625" spans="3:6" x14ac:dyDescent="0.25">
      <c r="C625">
        <v>221087</v>
      </c>
      <c r="D625" s="135"/>
      <c r="E625" s="52">
        <f t="shared" si="9"/>
        <v>221087</v>
      </c>
      <c r="F625" s="135" t="s">
        <v>3960</v>
      </c>
    </row>
    <row r="626" spans="3:6" x14ac:dyDescent="0.25">
      <c r="C626">
        <v>221088</v>
      </c>
      <c r="D626" s="135"/>
      <c r="E626" s="52">
        <f t="shared" si="9"/>
        <v>221088</v>
      </c>
      <c r="F626" s="135" t="s">
        <v>3960</v>
      </c>
    </row>
    <row r="627" spans="3:6" x14ac:dyDescent="0.25">
      <c r="C627">
        <v>221089</v>
      </c>
      <c r="D627" s="135"/>
      <c r="E627" s="52">
        <f t="shared" si="9"/>
        <v>221089</v>
      </c>
      <c r="F627" s="135" t="s">
        <v>3960</v>
      </c>
    </row>
    <row r="628" spans="3:6" x14ac:dyDescent="0.25">
      <c r="C628">
        <v>221091</v>
      </c>
      <c r="D628" s="135"/>
      <c r="E628" s="52">
        <f t="shared" si="9"/>
        <v>221091</v>
      </c>
      <c r="F628" s="135" t="s">
        <v>3960</v>
      </c>
    </row>
    <row r="629" spans="3:6" x14ac:dyDescent="0.25">
      <c r="C629">
        <v>221093</v>
      </c>
      <c r="D629" s="135"/>
      <c r="E629" s="52">
        <f t="shared" si="9"/>
        <v>221093</v>
      </c>
      <c r="F629" s="135" t="s">
        <v>3960</v>
      </c>
    </row>
    <row r="630" spans="3:6" x14ac:dyDescent="0.25">
      <c r="C630">
        <v>221094</v>
      </c>
      <c r="D630" s="135"/>
      <c r="E630" s="52">
        <f t="shared" si="9"/>
        <v>221094</v>
      </c>
      <c r="F630" s="135" t="s">
        <v>3960</v>
      </c>
    </row>
    <row r="631" spans="3:6" x14ac:dyDescent="0.25">
      <c r="C631">
        <v>221095</v>
      </c>
      <c r="D631" s="135"/>
      <c r="E631" s="52">
        <f t="shared" si="9"/>
        <v>221095</v>
      </c>
      <c r="F631" s="135" t="s">
        <v>3960</v>
      </c>
    </row>
    <row r="632" spans="3:6" x14ac:dyDescent="0.25">
      <c r="C632">
        <v>221097</v>
      </c>
      <c r="D632" s="135"/>
      <c r="E632" s="52">
        <f t="shared" si="9"/>
        <v>221097</v>
      </c>
      <c r="F632" s="135" t="s">
        <v>3960</v>
      </c>
    </row>
    <row r="633" spans="3:6" x14ac:dyDescent="0.25">
      <c r="C633">
        <v>221098</v>
      </c>
      <c r="D633" s="135"/>
      <c r="E633" s="52">
        <f t="shared" si="9"/>
        <v>221098</v>
      </c>
      <c r="F633" s="135" t="s">
        <v>3960</v>
      </c>
    </row>
    <row r="634" spans="3:6" x14ac:dyDescent="0.25">
      <c r="C634">
        <v>221099</v>
      </c>
      <c r="D634" s="135"/>
      <c r="E634" s="52">
        <f t="shared" si="9"/>
        <v>221099</v>
      </c>
      <c r="F634" s="135" t="s">
        <v>3960</v>
      </c>
    </row>
    <row r="635" spans="3:6" x14ac:dyDescent="0.25">
      <c r="C635">
        <v>221100</v>
      </c>
      <c r="D635" s="135"/>
      <c r="E635" s="52">
        <f t="shared" si="9"/>
        <v>221100</v>
      </c>
      <c r="F635" s="135" t="s">
        <v>3960</v>
      </c>
    </row>
    <row r="636" spans="3:6" x14ac:dyDescent="0.25">
      <c r="C636">
        <v>221101</v>
      </c>
      <c r="D636" s="135"/>
      <c r="E636" s="52">
        <f t="shared" si="9"/>
        <v>221101</v>
      </c>
      <c r="F636" s="135" t="s">
        <v>3960</v>
      </c>
    </row>
    <row r="637" spans="3:6" x14ac:dyDescent="0.25">
      <c r="C637">
        <v>221102</v>
      </c>
      <c r="D637" s="135"/>
      <c r="E637" s="52">
        <f t="shared" si="9"/>
        <v>221102</v>
      </c>
      <c r="F637" s="135" t="s">
        <v>3960</v>
      </c>
    </row>
    <row r="638" spans="3:6" x14ac:dyDescent="0.25">
      <c r="C638">
        <v>221103</v>
      </c>
      <c r="D638" s="135"/>
      <c r="E638" s="52">
        <f t="shared" si="9"/>
        <v>221103</v>
      </c>
      <c r="F638" s="135" t="s">
        <v>3960</v>
      </c>
    </row>
    <row r="639" spans="3:6" x14ac:dyDescent="0.25">
      <c r="C639">
        <v>221104</v>
      </c>
      <c r="D639" s="135"/>
      <c r="E639" s="52">
        <f t="shared" si="9"/>
        <v>221104</v>
      </c>
      <c r="F639" s="135" t="s">
        <v>3960</v>
      </c>
    </row>
    <row r="640" spans="3:6" x14ac:dyDescent="0.25">
      <c r="C640">
        <v>221105</v>
      </c>
      <c r="D640" s="135"/>
      <c r="E640" s="52">
        <f t="shared" si="9"/>
        <v>221105</v>
      </c>
      <c r="F640" s="135" t="s">
        <v>3960</v>
      </c>
    </row>
    <row r="641" spans="3:6" x14ac:dyDescent="0.25">
      <c r="C641">
        <v>221106</v>
      </c>
      <c r="D641" s="135"/>
      <c r="E641" s="52">
        <f t="shared" si="9"/>
        <v>221106</v>
      </c>
      <c r="F641" s="135" t="s">
        <v>3960</v>
      </c>
    </row>
    <row r="642" spans="3:6" x14ac:dyDescent="0.25">
      <c r="C642">
        <v>221107</v>
      </c>
      <c r="D642" s="135"/>
      <c r="E642" s="52">
        <f t="shared" si="9"/>
        <v>221107</v>
      </c>
      <c r="F642" s="135" t="s">
        <v>3960</v>
      </c>
    </row>
    <row r="643" spans="3:6" x14ac:dyDescent="0.25">
      <c r="C643">
        <v>221108</v>
      </c>
      <c r="D643" s="135"/>
      <c r="E643" s="52">
        <f t="shared" si="9"/>
        <v>221108</v>
      </c>
      <c r="F643" s="135" t="s">
        <v>3960</v>
      </c>
    </row>
    <row r="644" spans="3:6" x14ac:dyDescent="0.25">
      <c r="C644">
        <v>221109</v>
      </c>
      <c r="D644" s="135"/>
      <c r="E644" s="52">
        <f t="shared" si="9"/>
        <v>221109</v>
      </c>
      <c r="F644" s="135" t="s">
        <v>3960</v>
      </c>
    </row>
    <row r="645" spans="3:6" x14ac:dyDescent="0.25">
      <c r="C645">
        <v>221110</v>
      </c>
      <c r="D645" s="135"/>
      <c r="E645" s="52">
        <f t="shared" si="9"/>
        <v>221110</v>
      </c>
      <c r="F645" s="135" t="s">
        <v>3960</v>
      </c>
    </row>
    <row r="646" spans="3:6" x14ac:dyDescent="0.25">
      <c r="C646">
        <v>221112</v>
      </c>
      <c r="D646" s="135"/>
      <c r="E646" s="52">
        <f t="shared" si="9"/>
        <v>221112</v>
      </c>
      <c r="F646" s="135" t="s">
        <v>3960</v>
      </c>
    </row>
    <row r="647" spans="3:6" x14ac:dyDescent="0.25">
      <c r="C647">
        <v>221113</v>
      </c>
      <c r="D647" s="135"/>
      <c r="E647" s="52">
        <f t="shared" ref="E647:E710" si="10">C647-D647</f>
        <v>221113</v>
      </c>
      <c r="F647" s="135" t="s">
        <v>3960</v>
      </c>
    </row>
    <row r="648" spans="3:6" x14ac:dyDescent="0.25">
      <c r="C648">
        <v>221114</v>
      </c>
      <c r="D648" s="135"/>
      <c r="E648" s="52">
        <f t="shared" si="10"/>
        <v>221114</v>
      </c>
      <c r="F648" s="135" t="s">
        <v>3960</v>
      </c>
    </row>
    <row r="649" spans="3:6" x14ac:dyDescent="0.25">
      <c r="C649">
        <v>221115</v>
      </c>
      <c r="D649" s="135"/>
      <c r="E649" s="52">
        <f t="shared" si="10"/>
        <v>221115</v>
      </c>
      <c r="F649" s="135" t="s">
        <v>3960</v>
      </c>
    </row>
    <row r="650" spans="3:6" x14ac:dyDescent="0.25">
      <c r="C650">
        <v>221116</v>
      </c>
      <c r="D650" s="135"/>
      <c r="E650" s="52">
        <f t="shared" si="10"/>
        <v>221116</v>
      </c>
      <c r="F650" s="135" t="s">
        <v>3960</v>
      </c>
    </row>
    <row r="651" spans="3:6" x14ac:dyDescent="0.25">
      <c r="C651">
        <v>227037</v>
      </c>
      <c r="D651" s="135"/>
      <c r="E651" s="52">
        <f t="shared" si="10"/>
        <v>227037</v>
      </c>
      <c r="F651" t="s">
        <v>3959</v>
      </c>
    </row>
    <row r="652" spans="3:6" x14ac:dyDescent="0.25">
      <c r="C652">
        <v>227040</v>
      </c>
      <c r="D652" s="135"/>
      <c r="E652" s="52">
        <f t="shared" si="10"/>
        <v>227040</v>
      </c>
      <c r="F652" s="135" t="s">
        <v>3959</v>
      </c>
    </row>
    <row r="653" spans="3:6" x14ac:dyDescent="0.25">
      <c r="C653">
        <v>227041</v>
      </c>
      <c r="D653" s="135"/>
      <c r="E653" s="52">
        <f t="shared" si="10"/>
        <v>227041</v>
      </c>
      <c r="F653" s="135" t="s">
        <v>3959</v>
      </c>
    </row>
    <row r="654" spans="3:6" x14ac:dyDescent="0.25">
      <c r="C654">
        <v>227042</v>
      </c>
      <c r="D654" s="135"/>
      <c r="E654" s="52">
        <f t="shared" si="10"/>
        <v>227042</v>
      </c>
      <c r="F654" s="135" t="s">
        <v>3959</v>
      </c>
    </row>
    <row r="655" spans="3:6" x14ac:dyDescent="0.25">
      <c r="C655">
        <v>227043</v>
      </c>
      <c r="D655" s="135"/>
      <c r="E655" s="52">
        <f t="shared" si="10"/>
        <v>227043</v>
      </c>
      <c r="F655" s="135" t="s">
        <v>3959</v>
      </c>
    </row>
    <row r="656" spans="3:6" x14ac:dyDescent="0.25">
      <c r="C656">
        <v>227044</v>
      </c>
      <c r="D656" s="135"/>
      <c r="E656" s="52">
        <f t="shared" si="10"/>
        <v>227044</v>
      </c>
      <c r="F656" s="135" t="s">
        <v>3959</v>
      </c>
    </row>
    <row r="657" spans="3:6" x14ac:dyDescent="0.25">
      <c r="C657">
        <v>227045</v>
      </c>
      <c r="D657" s="135"/>
      <c r="E657" s="52">
        <f t="shared" si="10"/>
        <v>227045</v>
      </c>
      <c r="F657" s="135" t="s">
        <v>3959</v>
      </c>
    </row>
    <row r="658" spans="3:6" x14ac:dyDescent="0.25">
      <c r="C658">
        <v>227046</v>
      </c>
      <c r="D658" s="135"/>
      <c r="E658" s="52">
        <f t="shared" si="10"/>
        <v>227046</v>
      </c>
      <c r="F658" s="135" t="s">
        <v>3959</v>
      </c>
    </row>
    <row r="659" spans="3:6" x14ac:dyDescent="0.25">
      <c r="C659">
        <v>227047</v>
      </c>
      <c r="D659" s="135"/>
      <c r="E659" s="52">
        <f t="shared" si="10"/>
        <v>227047</v>
      </c>
      <c r="F659" s="135" t="s">
        <v>3959</v>
      </c>
    </row>
    <row r="660" spans="3:6" x14ac:dyDescent="0.25">
      <c r="C660">
        <v>227048</v>
      </c>
      <c r="D660" s="135"/>
      <c r="E660" s="52">
        <f t="shared" si="10"/>
        <v>227048</v>
      </c>
      <c r="F660" s="135" t="s">
        <v>3959</v>
      </c>
    </row>
    <row r="661" spans="3:6" x14ac:dyDescent="0.25">
      <c r="C661">
        <v>227049</v>
      </c>
      <c r="D661" s="135"/>
      <c r="E661" s="52">
        <f t="shared" si="10"/>
        <v>227049</v>
      </c>
      <c r="F661" s="135" t="s">
        <v>3959</v>
      </c>
    </row>
    <row r="662" spans="3:6" x14ac:dyDescent="0.25">
      <c r="C662">
        <v>227050</v>
      </c>
      <c r="D662" s="135"/>
      <c r="E662" s="52">
        <f t="shared" si="10"/>
        <v>227050</v>
      </c>
      <c r="F662" s="135" t="s">
        <v>3959</v>
      </c>
    </row>
    <row r="663" spans="3:6" x14ac:dyDescent="0.25">
      <c r="C663">
        <v>227051</v>
      </c>
      <c r="D663" s="135"/>
      <c r="E663" s="52">
        <f t="shared" si="10"/>
        <v>227051</v>
      </c>
      <c r="F663" s="135" t="s">
        <v>3959</v>
      </c>
    </row>
    <row r="664" spans="3:6" x14ac:dyDescent="0.25">
      <c r="C664">
        <v>227052</v>
      </c>
      <c r="D664" s="135"/>
      <c r="E664" s="52">
        <f t="shared" si="10"/>
        <v>227052</v>
      </c>
      <c r="F664" s="135" t="s">
        <v>3959</v>
      </c>
    </row>
    <row r="665" spans="3:6" x14ac:dyDescent="0.25">
      <c r="C665">
        <v>227053</v>
      </c>
      <c r="D665" s="135"/>
      <c r="E665" s="52">
        <f t="shared" si="10"/>
        <v>227053</v>
      </c>
      <c r="F665" s="135" t="s">
        <v>3959</v>
      </c>
    </row>
    <row r="666" spans="3:6" x14ac:dyDescent="0.25">
      <c r="C666">
        <v>227054</v>
      </c>
      <c r="D666" s="135"/>
      <c r="E666" s="52">
        <f t="shared" si="10"/>
        <v>227054</v>
      </c>
      <c r="F666" s="135" t="s">
        <v>3959</v>
      </c>
    </row>
    <row r="667" spans="3:6" x14ac:dyDescent="0.25">
      <c r="C667">
        <v>227055</v>
      </c>
      <c r="D667" s="135"/>
      <c r="E667" s="52">
        <f t="shared" si="10"/>
        <v>227055</v>
      </c>
      <c r="F667" s="135" t="s">
        <v>3959</v>
      </c>
    </row>
    <row r="668" spans="3:6" x14ac:dyDescent="0.25">
      <c r="C668">
        <v>227056</v>
      </c>
      <c r="D668" s="135"/>
      <c r="E668" s="52">
        <f t="shared" si="10"/>
        <v>227056</v>
      </c>
      <c r="F668" s="135" t="s">
        <v>3959</v>
      </c>
    </row>
    <row r="669" spans="3:6" x14ac:dyDescent="0.25">
      <c r="C669">
        <v>227057</v>
      </c>
      <c r="D669" s="135"/>
      <c r="E669" s="52">
        <f t="shared" si="10"/>
        <v>227057</v>
      </c>
      <c r="F669" s="135" t="s">
        <v>3959</v>
      </c>
    </row>
    <row r="670" spans="3:6" x14ac:dyDescent="0.25">
      <c r="C670">
        <v>227058</v>
      </c>
      <c r="D670" s="135"/>
      <c r="E670" s="52">
        <f t="shared" si="10"/>
        <v>227058</v>
      </c>
      <c r="F670" s="135" t="s">
        <v>3959</v>
      </c>
    </row>
    <row r="671" spans="3:6" x14ac:dyDescent="0.25">
      <c r="C671">
        <v>227059</v>
      </c>
      <c r="D671" s="135"/>
      <c r="E671" s="52">
        <f t="shared" si="10"/>
        <v>227059</v>
      </c>
      <c r="F671" s="135" t="s">
        <v>3959</v>
      </c>
    </row>
    <row r="672" spans="3:6" x14ac:dyDescent="0.25">
      <c r="C672">
        <v>227060</v>
      </c>
      <c r="D672" s="135"/>
      <c r="E672" s="52">
        <f t="shared" si="10"/>
        <v>227060</v>
      </c>
      <c r="F672" s="135" t="s">
        <v>3959</v>
      </c>
    </row>
    <row r="673" spans="3:6" x14ac:dyDescent="0.25">
      <c r="C673">
        <v>227061</v>
      </c>
      <c r="D673" s="135"/>
      <c r="E673" s="52">
        <f t="shared" si="10"/>
        <v>227061</v>
      </c>
      <c r="F673" s="135" t="s">
        <v>3959</v>
      </c>
    </row>
    <row r="674" spans="3:6" x14ac:dyDescent="0.25">
      <c r="C674">
        <v>227062</v>
      </c>
      <c r="D674" s="135"/>
      <c r="E674" s="52">
        <f t="shared" si="10"/>
        <v>227062</v>
      </c>
      <c r="F674" s="135" t="s">
        <v>3959</v>
      </c>
    </row>
    <row r="675" spans="3:6" x14ac:dyDescent="0.25">
      <c r="C675">
        <v>227063</v>
      </c>
      <c r="D675" s="135"/>
      <c r="E675" s="52">
        <f t="shared" si="10"/>
        <v>227063</v>
      </c>
      <c r="F675" s="135" t="s">
        <v>3959</v>
      </c>
    </row>
    <row r="676" spans="3:6" x14ac:dyDescent="0.25">
      <c r="C676">
        <v>227064</v>
      </c>
      <c r="D676" s="135"/>
      <c r="E676" s="52">
        <f t="shared" si="10"/>
        <v>227064</v>
      </c>
      <c r="F676" s="135" t="s">
        <v>3959</v>
      </c>
    </row>
    <row r="677" spans="3:6" x14ac:dyDescent="0.25">
      <c r="C677">
        <v>227065</v>
      </c>
      <c r="D677">
        <v>227065</v>
      </c>
      <c r="E677" s="52">
        <f t="shared" si="10"/>
        <v>0</v>
      </c>
      <c r="F677" s="135" t="s">
        <v>3959</v>
      </c>
    </row>
    <row r="678" spans="3:6" x14ac:dyDescent="0.25">
      <c r="C678">
        <v>227066</v>
      </c>
      <c r="D678" s="135"/>
      <c r="E678" s="52">
        <f t="shared" si="10"/>
        <v>227066</v>
      </c>
      <c r="F678" s="135" t="s">
        <v>3959</v>
      </c>
    </row>
    <row r="679" spans="3:6" x14ac:dyDescent="0.25">
      <c r="C679">
        <v>227067</v>
      </c>
      <c r="D679" s="135"/>
      <c r="E679" s="52">
        <f t="shared" si="10"/>
        <v>227067</v>
      </c>
      <c r="F679" s="135" t="s">
        <v>3959</v>
      </c>
    </row>
    <row r="680" spans="3:6" x14ac:dyDescent="0.25">
      <c r="C680">
        <v>227068</v>
      </c>
      <c r="D680" s="135"/>
      <c r="E680" s="52">
        <f t="shared" si="10"/>
        <v>227068</v>
      </c>
      <c r="F680" s="135" t="s">
        <v>3959</v>
      </c>
    </row>
    <row r="681" spans="3:6" x14ac:dyDescent="0.25">
      <c r="C681">
        <v>227069</v>
      </c>
      <c r="D681" s="135"/>
      <c r="E681" s="52">
        <f t="shared" si="10"/>
        <v>227069</v>
      </c>
      <c r="F681" s="135" t="s">
        <v>3959</v>
      </c>
    </row>
    <row r="682" spans="3:6" x14ac:dyDescent="0.25">
      <c r="C682">
        <v>227070</v>
      </c>
      <c r="D682" s="135"/>
      <c r="E682" s="52">
        <f t="shared" si="10"/>
        <v>227070</v>
      </c>
      <c r="F682" s="135" t="s">
        <v>3959</v>
      </c>
    </row>
    <row r="683" spans="3:6" x14ac:dyDescent="0.25">
      <c r="C683">
        <v>227071</v>
      </c>
      <c r="D683" s="135"/>
      <c r="E683" s="52">
        <f t="shared" si="10"/>
        <v>227071</v>
      </c>
      <c r="F683" s="135" t="s">
        <v>3959</v>
      </c>
    </row>
    <row r="684" spans="3:6" x14ac:dyDescent="0.25">
      <c r="C684">
        <v>227072</v>
      </c>
      <c r="D684" s="135"/>
      <c r="E684" s="52">
        <f t="shared" si="10"/>
        <v>227072</v>
      </c>
      <c r="F684" s="135" t="s">
        <v>3959</v>
      </c>
    </row>
    <row r="685" spans="3:6" x14ac:dyDescent="0.25">
      <c r="C685">
        <v>227073</v>
      </c>
      <c r="D685" s="135"/>
      <c r="E685" s="52">
        <f t="shared" si="10"/>
        <v>227073</v>
      </c>
      <c r="F685" s="135" t="s">
        <v>3959</v>
      </c>
    </row>
    <row r="686" spans="3:6" x14ac:dyDescent="0.25">
      <c r="C686">
        <v>227075</v>
      </c>
      <c r="D686" s="135"/>
      <c r="E686" s="52">
        <f t="shared" si="10"/>
        <v>227075</v>
      </c>
      <c r="F686" s="135" t="s">
        <v>3959</v>
      </c>
    </row>
    <row r="687" spans="3:6" x14ac:dyDescent="0.25">
      <c r="C687">
        <v>227077</v>
      </c>
      <c r="D687" s="135"/>
      <c r="E687" s="52">
        <f t="shared" si="10"/>
        <v>227077</v>
      </c>
      <c r="F687" s="135" t="s">
        <v>3959</v>
      </c>
    </row>
    <row r="688" spans="3:6" x14ac:dyDescent="0.25">
      <c r="C688">
        <v>227078</v>
      </c>
      <c r="D688" s="135"/>
      <c r="E688" s="52">
        <f t="shared" si="10"/>
        <v>227078</v>
      </c>
      <c r="F688" s="135" t="s">
        <v>3959</v>
      </c>
    </row>
    <row r="689" spans="3:6" x14ac:dyDescent="0.25">
      <c r="C689">
        <v>227079</v>
      </c>
      <c r="D689" s="135"/>
      <c r="E689" s="52">
        <f t="shared" si="10"/>
        <v>227079</v>
      </c>
      <c r="F689" s="135" t="s">
        <v>3959</v>
      </c>
    </row>
    <row r="690" spans="3:6" x14ac:dyDescent="0.25">
      <c r="C690">
        <v>227080</v>
      </c>
      <c r="D690" s="135"/>
      <c r="E690" s="52">
        <f t="shared" si="10"/>
        <v>227080</v>
      </c>
      <c r="F690" s="135" t="s">
        <v>3959</v>
      </c>
    </row>
    <row r="691" spans="3:6" x14ac:dyDescent="0.25">
      <c r="C691">
        <v>227081</v>
      </c>
      <c r="D691" s="135"/>
      <c r="E691" s="52">
        <f t="shared" si="10"/>
        <v>227081</v>
      </c>
      <c r="F691" s="135" t="s">
        <v>3959</v>
      </c>
    </row>
    <row r="692" spans="3:6" x14ac:dyDescent="0.25">
      <c r="C692">
        <v>227082</v>
      </c>
      <c r="D692" s="135"/>
      <c r="E692" s="52">
        <f t="shared" si="10"/>
        <v>227082</v>
      </c>
      <c r="F692" s="135" t="s">
        <v>3959</v>
      </c>
    </row>
    <row r="693" spans="3:6" x14ac:dyDescent="0.25">
      <c r="C693">
        <v>227083</v>
      </c>
      <c r="D693" s="135"/>
      <c r="E693" s="52">
        <f t="shared" si="10"/>
        <v>227083</v>
      </c>
      <c r="F693" s="135" t="s">
        <v>3959</v>
      </c>
    </row>
    <row r="694" spans="3:6" x14ac:dyDescent="0.25">
      <c r="C694">
        <v>227084</v>
      </c>
      <c r="D694" s="135"/>
      <c r="E694" s="52">
        <f t="shared" si="10"/>
        <v>227084</v>
      </c>
      <c r="F694" s="135" t="s">
        <v>3959</v>
      </c>
    </row>
    <row r="695" spans="3:6" x14ac:dyDescent="0.25">
      <c r="C695">
        <v>227085</v>
      </c>
      <c r="D695" s="135"/>
      <c r="E695" s="52">
        <f t="shared" si="10"/>
        <v>227085</v>
      </c>
      <c r="F695" s="135" t="s">
        <v>3959</v>
      </c>
    </row>
    <row r="696" spans="3:6" x14ac:dyDescent="0.25">
      <c r="C696">
        <v>227086</v>
      </c>
      <c r="D696" s="135"/>
      <c r="E696" s="52">
        <f t="shared" si="10"/>
        <v>227086</v>
      </c>
      <c r="F696" s="135" t="s">
        <v>3959</v>
      </c>
    </row>
    <row r="697" spans="3:6" x14ac:dyDescent="0.25">
      <c r="C697">
        <v>227087</v>
      </c>
      <c r="D697" s="135"/>
      <c r="E697" s="52">
        <f t="shared" si="10"/>
        <v>227087</v>
      </c>
      <c r="F697" s="135" t="s">
        <v>3959</v>
      </c>
    </row>
    <row r="698" spans="3:6" x14ac:dyDescent="0.25">
      <c r="C698">
        <v>227088</v>
      </c>
      <c r="D698" s="135"/>
      <c r="E698" s="52">
        <f t="shared" si="10"/>
        <v>227088</v>
      </c>
      <c r="F698" s="135" t="s">
        <v>3959</v>
      </c>
    </row>
    <row r="699" spans="3:6" x14ac:dyDescent="0.25">
      <c r="C699">
        <v>227089</v>
      </c>
      <c r="D699" s="135"/>
      <c r="E699" s="52">
        <f t="shared" si="10"/>
        <v>227089</v>
      </c>
      <c r="F699" s="135" t="s">
        <v>3959</v>
      </c>
    </row>
    <row r="700" spans="3:6" x14ac:dyDescent="0.25">
      <c r="C700">
        <v>227090</v>
      </c>
      <c r="D700" s="135"/>
      <c r="E700" s="52">
        <f t="shared" si="10"/>
        <v>227090</v>
      </c>
      <c r="F700" s="135" t="s">
        <v>3959</v>
      </c>
    </row>
    <row r="701" spans="3:6" x14ac:dyDescent="0.25">
      <c r="C701">
        <v>227091</v>
      </c>
      <c r="D701" s="135"/>
      <c r="E701" s="52">
        <f t="shared" si="10"/>
        <v>227091</v>
      </c>
      <c r="F701" s="135" t="s">
        <v>3959</v>
      </c>
    </row>
    <row r="702" spans="3:6" x14ac:dyDescent="0.25">
      <c r="C702">
        <v>227092</v>
      </c>
      <c r="D702" s="135"/>
      <c r="E702" s="52">
        <f t="shared" si="10"/>
        <v>227092</v>
      </c>
      <c r="F702" s="135" t="s">
        <v>3959</v>
      </c>
    </row>
    <row r="703" spans="3:6" x14ac:dyDescent="0.25">
      <c r="C703">
        <v>227094</v>
      </c>
      <c r="D703" s="135"/>
      <c r="E703" s="52">
        <f t="shared" si="10"/>
        <v>227094</v>
      </c>
      <c r="F703" s="135" t="s">
        <v>3959</v>
      </c>
    </row>
    <row r="704" spans="3:6" x14ac:dyDescent="0.25">
      <c r="C704">
        <v>227586</v>
      </c>
      <c r="D704">
        <v>227586</v>
      </c>
      <c r="E704" s="52">
        <f t="shared" si="10"/>
        <v>0</v>
      </c>
    </row>
    <row r="705" spans="3:6" x14ac:dyDescent="0.25">
      <c r="C705">
        <v>227600</v>
      </c>
      <c r="D705">
        <v>227600</v>
      </c>
      <c r="E705" s="52">
        <f t="shared" si="10"/>
        <v>0</v>
      </c>
    </row>
    <row r="706" spans="3:6" x14ac:dyDescent="0.25">
      <c r="C706">
        <v>227602</v>
      </c>
      <c r="D706">
        <v>227602</v>
      </c>
      <c r="E706" s="52">
        <f t="shared" si="10"/>
        <v>0</v>
      </c>
    </row>
    <row r="707" spans="3:6" x14ac:dyDescent="0.25">
      <c r="C707">
        <v>228100</v>
      </c>
      <c r="D707" s="135"/>
      <c r="E707" s="192">
        <f t="shared" si="10"/>
        <v>228100</v>
      </c>
      <c r="F707" t="s">
        <v>3965</v>
      </c>
    </row>
    <row r="708" spans="3:6" x14ac:dyDescent="0.25">
      <c r="C708">
        <v>228102</v>
      </c>
      <c r="D708" s="135"/>
      <c r="E708" s="192">
        <f t="shared" si="10"/>
        <v>228102</v>
      </c>
      <c r="F708" s="135" t="s">
        <v>3965</v>
      </c>
    </row>
    <row r="709" spans="3:6" x14ac:dyDescent="0.25">
      <c r="C709">
        <v>228106</v>
      </c>
      <c r="D709" s="135"/>
      <c r="E709" s="192">
        <f t="shared" si="10"/>
        <v>228106</v>
      </c>
      <c r="F709" s="135" t="s">
        <v>3965</v>
      </c>
    </row>
    <row r="710" spans="3:6" x14ac:dyDescent="0.25">
      <c r="C710">
        <v>228200</v>
      </c>
      <c r="D710">
        <v>228200</v>
      </c>
      <c r="E710" s="52">
        <f t="shared" si="10"/>
        <v>0</v>
      </c>
    </row>
    <row r="711" spans="3:6" x14ac:dyDescent="0.25">
      <c r="C711">
        <v>228300</v>
      </c>
      <c r="D711">
        <v>228300</v>
      </c>
      <c r="E711" s="52">
        <f t="shared" ref="E711:E774" si="11">C711-D711</f>
        <v>0</v>
      </c>
    </row>
    <row r="712" spans="3:6" x14ac:dyDescent="0.25">
      <c r="C712">
        <v>228302</v>
      </c>
      <c r="D712">
        <v>228302</v>
      </c>
      <c r="E712" s="52">
        <f t="shared" si="11"/>
        <v>0</v>
      </c>
    </row>
    <row r="713" spans="3:6" x14ac:dyDescent="0.25">
      <c r="C713">
        <v>228304</v>
      </c>
      <c r="D713">
        <v>228304</v>
      </c>
      <c r="E713" s="52">
        <f t="shared" si="11"/>
        <v>0</v>
      </c>
    </row>
    <row r="714" spans="3:6" x14ac:dyDescent="0.25">
      <c r="C714">
        <v>228306</v>
      </c>
      <c r="D714">
        <v>228306</v>
      </c>
      <c r="E714" s="52">
        <f t="shared" si="11"/>
        <v>0</v>
      </c>
    </row>
    <row r="715" spans="3:6" x14ac:dyDescent="0.25">
      <c r="C715">
        <v>228400</v>
      </c>
      <c r="D715">
        <v>228400</v>
      </c>
      <c r="E715" s="52">
        <f t="shared" si="11"/>
        <v>0</v>
      </c>
    </row>
    <row r="716" spans="3:6" x14ac:dyDescent="0.25">
      <c r="C716">
        <v>228401</v>
      </c>
      <c r="D716" s="135"/>
      <c r="E716" s="52">
        <f t="shared" si="11"/>
        <v>228401</v>
      </c>
      <c r="F716" t="s">
        <v>3959</v>
      </c>
    </row>
    <row r="717" spans="3:6" x14ac:dyDescent="0.25">
      <c r="C717">
        <v>228402</v>
      </c>
      <c r="D717">
        <v>228402</v>
      </c>
      <c r="E717" s="52">
        <f t="shared" si="11"/>
        <v>0</v>
      </c>
    </row>
    <row r="718" spans="3:6" x14ac:dyDescent="0.25">
      <c r="C718">
        <v>229100</v>
      </c>
      <c r="D718" s="135"/>
      <c r="E718" s="52">
        <f t="shared" si="11"/>
        <v>229100</v>
      </c>
      <c r="F718" t="s">
        <v>3959</v>
      </c>
    </row>
    <row r="719" spans="3:6" x14ac:dyDescent="0.25">
      <c r="C719">
        <v>230001</v>
      </c>
      <c r="D719" s="135"/>
      <c r="E719" s="52">
        <f t="shared" si="11"/>
        <v>230001</v>
      </c>
      <c r="F719" t="s">
        <v>3959</v>
      </c>
    </row>
    <row r="720" spans="3:6" x14ac:dyDescent="0.25">
      <c r="C720">
        <v>231002</v>
      </c>
      <c r="D720">
        <v>231002</v>
      </c>
      <c r="E720" s="52">
        <f t="shared" si="11"/>
        <v>0</v>
      </c>
    </row>
    <row r="721" spans="3:6" x14ac:dyDescent="0.25">
      <c r="C721">
        <v>231003</v>
      </c>
      <c r="D721">
        <v>231003</v>
      </c>
      <c r="E721" s="52">
        <f t="shared" si="11"/>
        <v>0</v>
      </c>
    </row>
    <row r="722" spans="3:6" x14ac:dyDescent="0.25">
      <c r="C722">
        <v>231004</v>
      </c>
      <c r="D722">
        <v>231004</v>
      </c>
      <c r="E722" s="52">
        <f t="shared" si="11"/>
        <v>0</v>
      </c>
    </row>
    <row r="723" spans="3:6" x14ac:dyDescent="0.25">
      <c r="C723">
        <v>232000</v>
      </c>
      <c r="D723" s="135"/>
      <c r="E723" s="52">
        <f t="shared" si="11"/>
        <v>232000</v>
      </c>
      <c r="F723" t="s">
        <v>3962</v>
      </c>
    </row>
    <row r="724" spans="3:6" x14ac:dyDescent="0.25">
      <c r="C724">
        <v>232001</v>
      </c>
      <c r="D724" s="135"/>
      <c r="E724" s="52">
        <f t="shared" si="11"/>
        <v>232001</v>
      </c>
      <c r="F724" s="135" t="s">
        <v>3962</v>
      </c>
    </row>
    <row r="725" spans="3:6" x14ac:dyDescent="0.25">
      <c r="C725">
        <v>232010</v>
      </c>
      <c r="D725" s="135"/>
      <c r="E725" s="52">
        <f t="shared" si="11"/>
        <v>232010</v>
      </c>
      <c r="F725" s="135" t="s">
        <v>3962</v>
      </c>
    </row>
    <row r="726" spans="3:6" x14ac:dyDescent="0.25">
      <c r="C726">
        <v>232011</v>
      </c>
      <c r="D726" s="135"/>
      <c r="E726" s="52">
        <f t="shared" si="11"/>
        <v>232011</v>
      </c>
      <c r="F726" s="135" t="s">
        <v>3962</v>
      </c>
    </row>
    <row r="727" spans="3:6" x14ac:dyDescent="0.25">
      <c r="C727">
        <v>232013</v>
      </c>
      <c r="D727" s="135"/>
      <c r="E727" s="52">
        <f t="shared" si="11"/>
        <v>232013</v>
      </c>
      <c r="F727" s="135" t="s">
        <v>3962</v>
      </c>
    </row>
    <row r="728" spans="3:6" x14ac:dyDescent="0.25">
      <c r="C728">
        <v>232014</v>
      </c>
      <c r="D728" s="135"/>
      <c r="E728" s="52">
        <f t="shared" si="11"/>
        <v>232014</v>
      </c>
      <c r="F728" s="135" t="s">
        <v>3962</v>
      </c>
    </row>
    <row r="729" spans="3:6" x14ac:dyDescent="0.25">
      <c r="C729">
        <v>232017</v>
      </c>
      <c r="D729" s="135"/>
      <c r="E729" s="52">
        <f t="shared" si="11"/>
        <v>232017</v>
      </c>
      <c r="F729" s="135" t="s">
        <v>3962</v>
      </c>
    </row>
    <row r="730" spans="3:6" x14ac:dyDescent="0.25">
      <c r="C730">
        <v>232021</v>
      </c>
      <c r="D730" s="135"/>
      <c r="E730" s="52">
        <f t="shared" si="11"/>
        <v>232021</v>
      </c>
      <c r="F730" s="135" t="s">
        <v>3962</v>
      </c>
    </row>
    <row r="731" spans="3:6" x14ac:dyDescent="0.25">
      <c r="C731">
        <v>232022</v>
      </c>
      <c r="D731" s="135"/>
      <c r="E731" s="52">
        <f t="shared" si="11"/>
        <v>232022</v>
      </c>
      <c r="F731" s="135" t="s">
        <v>3962</v>
      </c>
    </row>
    <row r="732" spans="3:6" x14ac:dyDescent="0.25">
      <c r="C732">
        <v>232024</v>
      </c>
      <c r="D732" s="135"/>
      <c r="E732" s="52">
        <f t="shared" si="11"/>
        <v>232024</v>
      </c>
      <c r="F732" s="135" t="s">
        <v>3962</v>
      </c>
    </row>
    <row r="733" spans="3:6" x14ac:dyDescent="0.25">
      <c r="C733">
        <v>232025</v>
      </c>
      <c r="D733" s="135"/>
      <c r="E733" s="52">
        <f t="shared" si="11"/>
        <v>232025</v>
      </c>
      <c r="F733" s="135" t="s">
        <v>3962</v>
      </c>
    </row>
    <row r="734" spans="3:6" x14ac:dyDescent="0.25">
      <c r="C734">
        <v>232026</v>
      </c>
      <c r="D734" s="135"/>
      <c r="E734" s="52">
        <f t="shared" si="11"/>
        <v>232026</v>
      </c>
      <c r="F734" s="135" t="s">
        <v>3962</v>
      </c>
    </row>
    <row r="735" spans="3:6" x14ac:dyDescent="0.25">
      <c r="C735">
        <v>232027</v>
      </c>
      <c r="D735" s="135"/>
      <c r="E735" s="52">
        <f t="shared" si="11"/>
        <v>232027</v>
      </c>
      <c r="F735" s="135" t="s">
        <v>3962</v>
      </c>
    </row>
    <row r="736" spans="3:6" x14ac:dyDescent="0.25">
      <c r="C736">
        <v>232028</v>
      </c>
      <c r="D736" s="135"/>
      <c r="E736" s="52">
        <f t="shared" si="11"/>
        <v>232028</v>
      </c>
      <c r="F736" s="135" t="s">
        <v>3962</v>
      </c>
    </row>
    <row r="737" spans="3:6" x14ac:dyDescent="0.25">
      <c r="C737">
        <v>232031</v>
      </c>
      <c r="D737" s="135"/>
      <c r="E737" s="52">
        <f t="shared" si="11"/>
        <v>232031</v>
      </c>
      <c r="F737" s="135" t="s">
        <v>3962</v>
      </c>
    </row>
    <row r="738" spans="3:6" x14ac:dyDescent="0.25">
      <c r="C738">
        <v>232032</v>
      </c>
      <c r="D738" s="135"/>
      <c r="E738" s="52">
        <f t="shared" si="11"/>
        <v>232032</v>
      </c>
      <c r="F738" s="135" t="s">
        <v>3962</v>
      </c>
    </row>
    <row r="739" spans="3:6" x14ac:dyDescent="0.25">
      <c r="C739">
        <v>232040</v>
      </c>
      <c r="D739" s="135"/>
      <c r="E739" s="52">
        <f t="shared" si="11"/>
        <v>232040</v>
      </c>
      <c r="F739" s="135" t="s">
        <v>3962</v>
      </c>
    </row>
    <row r="740" spans="3:6" x14ac:dyDescent="0.25">
      <c r="C740">
        <v>232098</v>
      </c>
      <c r="D740" s="135"/>
      <c r="E740" s="52">
        <f t="shared" si="11"/>
        <v>232098</v>
      </c>
      <c r="F740" s="135" t="s">
        <v>3962</v>
      </c>
    </row>
    <row r="741" spans="3:6" x14ac:dyDescent="0.25">
      <c r="C741">
        <v>232099</v>
      </c>
      <c r="D741" s="135"/>
      <c r="E741" s="52">
        <f t="shared" si="11"/>
        <v>232099</v>
      </c>
      <c r="F741" s="135" t="s">
        <v>3962</v>
      </c>
    </row>
    <row r="742" spans="3:6" x14ac:dyDescent="0.25">
      <c r="C742">
        <v>232100</v>
      </c>
      <c r="D742" s="135"/>
      <c r="E742" s="52">
        <f t="shared" si="11"/>
        <v>232100</v>
      </c>
      <c r="F742" s="135" t="s">
        <v>3962</v>
      </c>
    </row>
    <row r="743" spans="3:6" x14ac:dyDescent="0.25">
      <c r="C743">
        <v>232109</v>
      </c>
      <c r="D743" s="135"/>
      <c r="E743" s="52">
        <f t="shared" si="11"/>
        <v>232109</v>
      </c>
      <c r="F743" s="135" t="s">
        <v>3962</v>
      </c>
    </row>
    <row r="744" spans="3:6" x14ac:dyDescent="0.25">
      <c r="C744">
        <v>232132</v>
      </c>
      <c r="D744" s="135"/>
      <c r="E744" s="52">
        <f t="shared" si="11"/>
        <v>232132</v>
      </c>
      <c r="F744" s="135" t="s">
        <v>3962</v>
      </c>
    </row>
    <row r="745" spans="3:6" x14ac:dyDescent="0.25">
      <c r="C745">
        <v>232199</v>
      </c>
      <c r="D745" s="135"/>
      <c r="E745" s="52">
        <f t="shared" si="11"/>
        <v>232199</v>
      </c>
      <c r="F745" s="135" t="s">
        <v>3962</v>
      </c>
    </row>
    <row r="746" spans="3:6" x14ac:dyDescent="0.25">
      <c r="C746">
        <v>232202</v>
      </c>
      <c r="D746" s="135"/>
      <c r="E746" s="52">
        <f t="shared" si="11"/>
        <v>232202</v>
      </c>
      <c r="F746" s="135" t="s">
        <v>3962</v>
      </c>
    </row>
    <row r="747" spans="3:6" x14ac:dyDescent="0.25">
      <c r="C747">
        <v>232209</v>
      </c>
      <c r="D747" s="135"/>
      <c r="E747" s="52">
        <f t="shared" si="11"/>
        <v>232209</v>
      </c>
      <c r="F747" s="135" t="s">
        <v>3962</v>
      </c>
    </row>
    <row r="748" spans="3:6" x14ac:dyDescent="0.25">
      <c r="C748">
        <v>232211</v>
      </c>
      <c r="D748" s="135"/>
      <c r="E748" s="52">
        <f t="shared" si="11"/>
        <v>232211</v>
      </c>
      <c r="F748" s="135" t="s">
        <v>3962</v>
      </c>
    </row>
    <row r="749" spans="3:6" x14ac:dyDescent="0.25">
      <c r="C749">
        <v>232212</v>
      </c>
      <c r="D749" s="135"/>
      <c r="E749" s="52">
        <f t="shared" si="11"/>
        <v>232212</v>
      </c>
      <c r="F749" s="135" t="s">
        <v>3962</v>
      </c>
    </row>
    <row r="750" spans="3:6" x14ac:dyDescent="0.25">
      <c r="C750">
        <v>232213</v>
      </c>
      <c r="D750" s="135"/>
      <c r="E750" s="52">
        <f t="shared" si="11"/>
        <v>232213</v>
      </c>
      <c r="F750" s="135" t="s">
        <v>3962</v>
      </c>
    </row>
    <row r="751" spans="3:6" x14ac:dyDescent="0.25">
      <c r="C751">
        <v>232217</v>
      </c>
      <c r="D751" s="135"/>
      <c r="E751" s="52">
        <f t="shared" si="11"/>
        <v>232217</v>
      </c>
      <c r="F751" s="135" t="s">
        <v>3962</v>
      </c>
    </row>
    <row r="752" spans="3:6" x14ac:dyDescent="0.25">
      <c r="C752">
        <v>232218</v>
      </c>
      <c r="D752" s="135"/>
      <c r="E752" s="52">
        <f t="shared" si="11"/>
        <v>232218</v>
      </c>
      <c r="F752" s="135" t="s">
        <v>3962</v>
      </c>
    </row>
    <row r="753" spans="3:6" x14ac:dyDescent="0.25">
      <c r="C753">
        <v>232219</v>
      </c>
      <c r="D753" s="135"/>
      <c r="E753" s="52">
        <f t="shared" si="11"/>
        <v>232219</v>
      </c>
      <c r="F753" s="135" t="s">
        <v>3962</v>
      </c>
    </row>
    <row r="754" spans="3:6" x14ac:dyDescent="0.25">
      <c r="C754">
        <v>232220</v>
      </c>
      <c r="D754" s="135"/>
      <c r="E754" s="52">
        <f t="shared" si="11"/>
        <v>232220</v>
      </c>
      <c r="F754" s="135" t="s">
        <v>3962</v>
      </c>
    </row>
    <row r="755" spans="3:6" x14ac:dyDescent="0.25">
      <c r="C755">
        <v>232221</v>
      </c>
      <c r="D755" s="135"/>
      <c r="E755" s="52">
        <f t="shared" si="11"/>
        <v>232221</v>
      </c>
      <c r="F755" s="135" t="s">
        <v>3962</v>
      </c>
    </row>
    <row r="756" spans="3:6" x14ac:dyDescent="0.25">
      <c r="C756">
        <v>232222</v>
      </c>
      <c r="D756" s="135"/>
      <c r="E756" s="52">
        <f t="shared" si="11"/>
        <v>232222</v>
      </c>
      <c r="F756" s="135" t="s">
        <v>3962</v>
      </c>
    </row>
    <row r="757" spans="3:6" x14ac:dyDescent="0.25">
      <c r="C757">
        <v>232223</v>
      </c>
      <c r="D757" s="135"/>
      <c r="E757" s="52">
        <f t="shared" si="11"/>
        <v>232223</v>
      </c>
      <c r="F757" s="135" t="s">
        <v>3962</v>
      </c>
    </row>
    <row r="758" spans="3:6" x14ac:dyDescent="0.25">
      <c r="C758">
        <v>232224</v>
      </c>
      <c r="D758" s="135"/>
      <c r="E758" s="52">
        <f t="shared" si="11"/>
        <v>232224</v>
      </c>
      <c r="F758" s="135" t="s">
        <v>3962</v>
      </c>
    </row>
    <row r="759" spans="3:6" x14ac:dyDescent="0.25">
      <c r="C759">
        <v>232229</v>
      </c>
      <c r="D759" s="135"/>
      <c r="E759" s="52">
        <f t="shared" si="11"/>
        <v>232229</v>
      </c>
      <c r="F759" s="135" t="s">
        <v>3962</v>
      </c>
    </row>
    <row r="760" spans="3:6" x14ac:dyDescent="0.25">
      <c r="C760">
        <v>232230</v>
      </c>
      <c r="D760" s="135"/>
      <c r="E760" s="52">
        <f t="shared" si="11"/>
        <v>232230</v>
      </c>
      <c r="F760" s="135" t="s">
        <v>3962</v>
      </c>
    </row>
    <row r="761" spans="3:6" x14ac:dyDescent="0.25">
      <c r="C761">
        <v>232232</v>
      </c>
      <c r="D761" s="135"/>
      <c r="E761" s="52">
        <f t="shared" si="11"/>
        <v>232232</v>
      </c>
      <c r="F761" s="135" t="s">
        <v>3962</v>
      </c>
    </row>
    <row r="762" spans="3:6" x14ac:dyDescent="0.25">
      <c r="C762">
        <v>232233</v>
      </c>
      <c r="D762" s="135"/>
      <c r="E762" s="52">
        <f t="shared" si="11"/>
        <v>232233</v>
      </c>
      <c r="F762" s="135" t="s">
        <v>3962</v>
      </c>
    </row>
    <row r="763" spans="3:6" x14ac:dyDescent="0.25">
      <c r="C763">
        <v>232234</v>
      </c>
      <c r="D763" s="135"/>
      <c r="E763" s="52">
        <f t="shared" si="11"/>
        <v>232234</v>
      </c>
      <c r="F763" s="135" t="s">
        <v>3962</v>
      </c>
    </row>
    <row r="764" spans="3:6" x14ac:dyDescent="0.25">
      <c r="C764">
        <v>232235</v>
      </c>
      <c r="D764" s="135"/>
      <c r="E764" s="52">
        <f t="shared" si="11"/>
        <v>232235</v>
      </c>
      <c r="F764" s="135" t="s">
        <v>3962</v>
      </c>
    </row>
    <row r="765" spans="3:6" x14ac:dyDescent="0.25">
      <c r="C765">
        <v>232239</v>
      </c>
      <c r="D765" s="135"/>
      <c r="E765" s="52">
        <f t="shared" si="11"/>
        <v>232239</v>
      </c>
      <c r="F765" s="135" t="s">
        <v>3962</v>
      </c>
    </row>
    <row r="766" spans="3:6" x14ac:dyDescent="0.25">
      <c r="C766">
        <v>232240</v>
      </c>
      <c r="D766" s="135"/>
      <c r="E766" s="52">
        <f t="shared" si="11"/>
        <v>232240</v>
      </c>
      <c r="F766" s="135" t="s">
        <v>3962</v>
      </c>
    </row>
    <row r="767" spans="3:6" x14ac:dyDescent="0.25">
      <c r="C767">
        <v>232242</v>
      </c>
      <c r="D767" s="135"/>
      <c r="E767" s="52">
        <f t="shared" si="11"/>
        <v>232242</v>
      </c>
      <c r="F767" s="135" t="s">
        <v>3962</v>
      </c>
    </row>
    <row r="768" spans="3:6" x14ac:dyDescent="0.25">
      <c r="C768">
        <v>232249</v>
      </c>
      <c r="D768" s="135"/>
      <c r="E768" s="52">
        <f t="shared" si="11"/>
        <v>232249</v>
      </c>
      <c r="F768" s="135" t="s">
        <v>3962</v>
      </c>
    </row>
    <row r="769" spans="3:6" x14ac:dyDescent="0.25">
      <c r="C769">
        <v>232250</v>
      </c>
      <c r="D769" s="135"/>
      <c r="E769" s="52">
        <f t="shared" si="11"/>
        <v>232250</v>
      </c>
      <c r="F769" s="135" t="s">
        <v>3962</v>
      </c>
    </row>
    <row r="770" spans="3:6" x14ac:dyDescent="0.25">
      <c r="C770">
        <v>232400</v>
      </c>
      <c r="D770" s="135"/>
      <c r="E770" s="52">
        <f t="shared" si="11"/>
        <v>232400</v>
      </c>
      <c r="F770" s="135" t="s">
        <v>3962</v>
      </c>
    </row>
    <row r="771" spans="3:6" x14ac:dyDescent="0.25">
      <c r="C771">
        <v>232450</v>
      </c>
      <c r="D771" s="135"/>
      <c r="E771" s="52">
        <f t="shared" si="11"/>
        <v>232450</v>
      </c>
      <c r="F771" s="135" t="s">
        <v>3962</v>
      </c>
    </row>
    <row r="772" spans="3:6" x14ac:dyDescent="0.25">
      <c r="C772">
        <v>232500</v>
      </c>
      <c r="D772" s="135"/>
      <c r="E772" s="52">
        <f t="shared" si="11"/>
        <v>232500</v>
      </c>
      <c r="F772" s="135" t="s">
        <v>3962</v>
      </c>
    </row>
    <row r="773" spans="3:6" x14ac:dyDescent="0.25">
      <c r="C773">
        <v>232666</v>
      </c>
      <c r="D773" s="135"/>
      <c r="E773" s="52">
        <f t="shared" si="11"/>
        <v>232666</v>
      </c>
      <c r="F773" s="135" t="s">
        <v>3962</v>
      </c>
    </row>
    <row r="774" spans="3:6" x14ac:dyDescent="0.25">
      <c r="C774">
        <v>232999</v>
      </c>
      <c r="D774" s="135"/>
      <c r="E774" s="52">
        <f t="shared" si="11"/>
        <v>232999</v>
      </c>
      <c r="F774" s="135" t="s">
        <v>3962</v>
      </c>
    </row>
    <row r="775" spans="3:6" x14ac:dyDescent="0.25">
      <c r="C775">
        <v>234010</v>
      </c>
      <c r="D775">
        <v>234010</v>
      </c>
      <c r="E775" s="52">
        <f t="shared" ref="E775:E838" si="12">C775-D775</f>
        <v>0</v>
      </c>
    </row>
    <row r="776" spans="3:6" x14ac:dyDescent="0.25">
      <c r="C776">
        <v>234042</v>
      </c>
      <c r="D776">
        <v>234042</v>
      </c>
      <c r="E776" s="52">
        <f t="shared" si="12"/>
        <v>0</v>
      </c>
    </row>
    <row r="777" spans="3:6" x14ac:dyDescent="0.25">
      <c r="C777">
        <v>234400</v>
      </c>
      <c r="D777" s="135"/>
      <c r="E777" s="52">
        <f t="shared" si="12"/>
        <v>234400</v>
      </c>
      <c r="F777" t="s">
        <v>3959</v>
      </c>
    </row>
    <row r="778" spans="3:6" x14ac:dyDescent="0.25">
      <c r="C778">
        <v>234401</v>
      </c>
      <c r="D778">
        <v>234401</v>
      </c>
      <c r="E778" s="52">
        <f t="shared" si="12"/>
        <v>0</v>
      </c>
    </row>
    <row r="779" spans="3:6" x14ac:dyDescent="0.25">
      <c r="C779">
        <v>234405</v>
      </c>
      <c r="D779" s="135"/>
      <c r="E779" s="52">
        <f t="shared" si="12"/>
        <v>234405</v>
      </c>
      <c r="F779" t="s">
        <v>3959</v>
      </c>
    </row>
    <row r="780" spans="3:6" x14ac:dyDescent="0.25">
      <c r="C780">
        <v>234800</v>
      </c>
      <c r="D780">
        <v>234800</v>
      </c>
      <c r="E780" s="52">
        <f t="shared" si="12"/>
        <v>0</v>
      </c>
    </row>
    <row r="781" spans="3:6" x14ac:dyDescent="0.25">
      <c r="C781">
        <v>234905</v>
      </c>
      <c r="D781">
        <v>234905</v>
      </c>
      <c r="E781" s="52">
        <f t="shared" si="12"/>
        <v>0</v>
      </c>
    </row>
    <row r="782" spans="3:6" x14ac:dyDescent="0.25">
      <c r="C782">
        <v>234915</v>
      </c>
      <c r="D782">
        <v>234915</v>
      </c>
      <c r="E782" s="52">
        <f t="shared" si="12"/>
        <v>0</v>
      </c>
    </row>
    <row r="783" spans="3:6" x14ac:dyDescent="0.25">
      <c r="C783">
        <v>234920</v>
      </c>
      <c r="D783">
        <v>234920</v>
      </c>
      <c r="E783" s="52">
        <f t="shared" si="12"/>
        <v>0</v>
      </c>
    </row>
    <row r="784" spans="3:6" x14ac:dyDescent="0.25">
      <c r="C784">
        <v>234925</v>
      </c>
      <c r="D784">
        <v>234925</v>
      </c>
      <c r="E784" s="52">
        <f t="shared" si="12"/>
        <v>0</v>
      </c>
    </row>
    <row r="785" spans="3:6" x14ac:dyDescent="0.25">
      <c r="C785">
        <v>235000</v>
      </c>
      <c r="D785">
        <v>235000</v>
      </c>
      <c r="E785" s="52">
        <f t="shared" si="12"/>
        <v>0</v>
      </c>
    </row>
    <row r="786" spans="3:6" x14ac:dyDescent="0.25">
      <c r="C786">
        <v>235001</v>
      </c>
      <c r="D786">
        <v>235001</v>
      </c>
      <c r="E786" s="52">
        <f t="shared" si="12"/>
        <v>0</v>
      </c>
    </row>
    <row r="787" spans="3:6" x14ac:dyDescent="0.25">
      <c r="C787">
        <v>235005</v>
      </c>
      <c r="D787">
        <v>235005</v>
      </c>
      <c r="E787" s="52">
        <f t="shared" si="12"/>
        <v>0</v>
      </c>
    </row>
    <row r="788" spans="3:6" x14ac:dyDescent="0.25">
      <c r="C788">
        <v>235013</v>
      </c>
      <c r="D788" s="135"/>
      <c r="E788" s="52">
        <f t="shared" si="12"/>
        <v>235013</v>
      </c>
      <c r="F788" t="s">
        <v>3959</v>
      </c>
    </row>
    <row r="789" spans="3:6" x14ac:dyDescent="0.25">
      <c r="C789">
        <v>236011</v>
      </c>
      <c r="D789" s="135"/>
      <c r="E789" s="52">
        <f t="shared" si="12"/>
        <v>236011</v>
      </c>
      <c r="F789" t="s">
        <v>3963</v>
      </c>
    </row>
    <row r="790" spans="3:6" x14ac:dyDescent="0.25">
      <c r="C790">
        <v>236012</v>
      </c>
      <c r="D790" s="135"/>
      <c r="E790" s="52">
        <f t="shared" si="12"/>
        <v>236012</v>
      </c>
      <c r="F790" s="135" t="s">
        <v>3963</v>
      </c>
    </row>
    <row r="791" spans="3:6" x14ac:dyDescent="0.25">
      <c r="C791">
        <v>236015</v>
      </c>
      <c r="D791" s="135"/>
      <c r="E791" s="52">
        <f t="shared" si="12"/>
        <v>236015</v>
      </c>
      <c r="F791" s="135" t="s">
        <v>3963</v>
      </c>
    </row>
    <row r="792" spans="3:6" x14ac:dyDescent="0.25">
      <c r="C792">
        <v>236016</v>
      </c>
      <c r="D792" s="135"/>
      <c r="E792" s="52">
        <f t="shared" si="12"/>
        <v>236016</v>
      </c>
      <c r="F792" s="135" t="s">
        <v>3963</v>
      </c>
    </row>
    <row r="793" spans="3:6" x14ac:dyDescent="0.25">
      <c r="C793">
        <v>236017</v>
      </c>
      <c r="D793" s="135"/>
      <c r="E793" s="52">
        <f t="shared" si="12"/>
        <v>236017</v>
      </c>
      <c r="F793" s="135" t="s">
        <v>3963</v>
      </c>
    </row>
    <row r="794" spans="3:6" x14ac:dyDescent="0.25">
      <c r="C794">
        <v>236018</v>
      </c>
      <c r="D794" s="135"/>
      <c r="E794" s="52">
        <f t="shared" si="12"/>
        <v>236018</v>
      </c>
      <c r="F794" s="135" t="s">
        <v>3963</v>
      </c>
    </row>
    <row r="795" spans="3:6" x14ac:dyDescent="0.25">
      <c r="C795">
        <v>236019</v>
      </c>
      <c r="D795" s="135"/>
      <c r="E795" s="52">
        <f t="shared" si="12"/>
        <v>236019</v>
      </c>
      <c r="F795" s="135" t="s">
        <v>3963</v>
      </c>
    </row>
    <row r="796" spans="3:6" x14ac:dyDescent="0.25">
      <c r="C796">
        <v>236020</v>
      </c>
      <c r="D796" s="135"/>
      <c r="E796" s="52">
        <f t="shared" si="12"/>
        <v>236020</v>
      </c>
      <c r="F796" s="135" t="s">
        <v>3963</v>
      </c>
    </row>
    <row r="797" spans="3:6" x14ac:dyDescent="0.25">
      <c r="C797">
        <v>236021</v>
      </c>
      <c r="D797" s="135"/>
      <c r="E797" s="52">
        <f t="shared" si="12"/>
        <v>236021</v>
      </c>
      <c r="F797" s="135" t="s">
        <v>3963</v>
      </c>
    </row>
    <row r="798" spans="3:6" x14ac:dyDescent="0.25">
      <c r="C798">
        <v>236022</v>
      </c>
      <c r="D798" s="135"/>
      <c r="E798" s="52">
        <f t="shared" si="12"/>
        <v>236022</v>
      </c>
      <c r="F798" s="135" t="s">
        <v>3963</v>
      </c>
    </row>
    <row r="799" spans="3:6" x14ac:dyDescent="0.25">
      <c r="C799">
        <v>236023</v>
      </c>
      <c r="D799" s="135"/>
      <c r="E799" s="52">
        <f t="shared" si="12"/>
        <v>236023</v>
      </c>
      <c r="F799" s="135" t="s">
        <v>3963</v>
      </c>
    </row>
    <row r="800" spans="3:6" x14ac:dyDescent="0.25">
      <c r="C800">
        <v>236024</v>
      </c>
      <c r="D800" s="135"/>
      <c r="E800" s="52">
        <f t="shared" si="12"/>
        <v>236024</v>
      </c>
      <c r="F800" s="135" t="s">
        <v>3963</v>
      </c>
    </row>
    <row r="801" spans="3:6" x14ac:dyDescent="0.25">
      <c r="C801">
        <v>236025</v>
      </c>
      <c r="D801" s="135"/>
      <c r="E801" s="52">
        <f t="shared" si="12"/>
        <v>236025</v>
      </c>
      <c r="F801" s="135" t="s">
        <v>3963</v>
      </c>
    </row>
    <row r="802" spans="3:6" x14ac:dyDescent="0.25">
      <c r="C802">
        <v>236026</v>
      </c>
      <c r="D802" s="135"/>
      <c r="E802" s="52">
        <f t="shared" si="12"/>
        <v>236026</v>
      </c>
      <c r="F802" s="135" t="s">
        <v>3963</v>
      </c>
    </row>
    <row r="803" spans="3:6" x14ac:dyDescent="0.25">
      <c r="C803">
        <v>236027</v>
      </c>
      <c r="D803" s="135"/>
      <c r="E803" s="52">
        <f t="shared" si="12"/>
        <v>236027</v>
      </c>
      <c r="F803" s="135" t="s">
        <v>3963</v>
      </c>
    </row>
    <row r="804" spans="3:6" x14ac:dyDescent="0.25">
      <c r="C804">
        <v>236028</v>
      </c>
      <c r="D804" s="135"/>
      <c r="E804" s="52">
        <f t="shared" si="12"/>
        <v>236028</v>
      </c>
      <c r="F804" s="135" t="s">
        <v>3963</v>
      </c>
    </row>
    <row r="805" spans="3:6" x14ac:dyDescent="0.25">
      <c r="C805">
        <v>236029</v>
      </c>
      <c r="D805" s="135"/>
      <c r="E805" s="52">
        <f t="shared" si="12"/>
        <v>236029</v>
      </c>
      <c r="F805" s="135" t="s">
        <v>3963</v>
      </c>
    </row>
    <row r="806" spans="3:6" x14ac:dyDescent="0.25">
      <c r="C806">
        <v>236030</v>
      </c>
      <c r="D806" s="135"/>
      <c r="E806" s="52">
        <f t="shared" si="12"/>
        <v>236030</v>
      </c>
      <c r="F806" s="135" t="s">
        <v>3963</v>
      </c>
    </row>
    <row r="807" spans="3:6" x14ac:dyDescent="0.25">
      <c r="C807">
        <v>236031</v>
      </c>
      <c r="D807" s="135"/>
      <c r="E807" s="52">
        <f t="shared" si="12"/>
        <v>236031</v>
      </c>
      <c r="F807" s="135" t="s">
        <v>3963</v>
      </c>
    </row>
    <row r="808" spans="3:6" x14ac:dyDescent="0.25">
      <c r="C808">
        <v>236032</v>
      </c>
      <c r="D808" s="135"/>
      <c r="E808" s="52">
        <f t="shared" si="12"/>
        <v>236032</v>
      </c>
      <c r="F808" s="135" t="s">
        <v>3963</v>
      </c>
    </row>
    <row r="809" spans="3:6" x14ac:dyDescent="0.25">
      <c r="C809">
        <v>236033</v>
      </c>
      <c r="D809" s="135"/>
      <c r="E809" s="52">
        <f t="shared" si="12"/>
        <v>236033</v>
      </c>
      <c r="F809" s="135" t="s">
        <v>3963</v>
      </c>
    </row>
    <row r="810" spans="3:6" x14ac:dyDescent="0.25">
      <c r="C810">
        <v>236034</v>
      </c>
      <c r="D810" s="135"/>
      <c r="E810" s="52">
        <f t="shared" si="12"/>
        <v>236034</v>
      </c>
      <c r="F810" s="135" t="s">
        <v>3963</v>
      </c>
    </row>
    <row r="811" spans="3:6" x14ac:dyDescent="0.25">
      <c r="C811">
        <v>236035</v>
      </c>
      <c r="D811" s="135"/>
      <c r="E811" s="52">
        <f t="shared" si="12"/>
        <v>236035</v>
      </c>
      <c r="F811" s="135" t="s">
        <v>3963</v>
      </c>
    </row>
    <row r="812" spans="3:6" x14ac:dyDescent="0.25">
      <c r="C812">
        <v>236036</v>
      </c>
      <c r="D812" s="135"/>
      <c r="E812" s="52">
        <f t="shared" si="12"/>
        <v>236036</v>
      </c>
      <c r="F812" s="135" t="s">
        <v>3963</v>
      </c>
    </row>
    <row r="813" spans="3:6" x14ac:dyDescent="0.25">
      <c r="C813">
        <v>236037</v>
      </c>
      <c r="D813" s="135"/>
      <c r="E813" s="52">
        <f t="shared" si="12"/>
        <v>236037</v>
      </c>
      <c r="F813" s="135" t="s">
        <v>3963</v>
      </c>
    </row>
    <row r="814" spans="3:6" x14ac:dyDescent="0.25">
      <c r="C814">
        <v>236038</v>
      </c>
      <c r="D814" s="135"/>
      <c r="E814" s="52">
        <f t="shared" si="12"/>
        <v>236038</v>
      </c>
      <c r="F814" s="135" t="s">
        <v>3963</v>
      </c>
    </row>
    <row r="815" spans="3:6" x14ac:dyDescent="0.25">
      <c r="C815">
        <v>236039</v>
      </c>
      <c r="D815" s="135"/>
      <c r="E815" s="52">
        <f t="shared" si="12"/>
        <v>236039</v>
      </c>
      <c r="F815" s="135" t="s">
        <v>3963</v>
      </c>
    </row>
    <row r="816" spans="3:6" x14ac:dyDescent="0.25">
      <c r="C816">
        <v>236045</v>
      </c>
      <c r="D816" s="135"/>
      <c r="E816" s="52">
        <f t="shared" si="12"/>
        <v>236045</v>
      </c>
      <c r="F816" s="135" t="s">
        <v>3963</v>
      </c>
    </row>
    <row r="817" spans="3:6" x14ac:dyDescent="0.25">
      <c r="C817">
        <v>236046</v>
      </c>
      <c r="D817" s="135"/>
      <c r="E817" s="52">
        <f t="shared" si="12"/>
        <v>236046</v>
      </c>
      <c r="F817" s="135" t="s">
        <v>3963</v>
      </c>
    </row>
    <row r="818" spans="3:6" x14ac:dyDescent="0.25">
      <c r="C818">
        <v>236047</v>
      </c>
      <c r="D818" s="135"/>
      <c r="E818" s="52">
        <f t="shared" si="12"/>
        <v>236047</v>
      </c>
      <c r="F818" s="135" t="s">
        <v>3963</v>
      </c>
    </row>
    <row r="819" spans="3:6" x14ac:dyDescent="0.25">
      <c r="C819">
        <v>236049</v>
      </c>
      <c r="D819" s="135"/>
      <c r="E819" s="52">
        <f t="shared" si="12"/>
        <v>236049</v>
      </c>
      <c r="F819" s="135" t="s">
        <v>3963</v>
      </c>
    </row>
    <row r="820" spans="3:6" x14ac:dyDescent="0.25">
      <c r="C820">
        <v>236050</v>
      </c>
      <c r="D820" s="135"/>
      <c r="E820" s="52">
        <f t="shared" si="12"/>
        <v>236050</v>
      </c>
      <c r="F820" s="135" t="s">
        <v>3963</v>
      </c>
    </row>
    <row r="821" spans="3:6" x14ac:dyDescent="0.25">
      <c r="C821">
        <v>236051</v>
      </c>
      <c r="D821" s="135"/>
      <c r="E821" s="52">
        <f t="shared" si="12"/>
        <v>236051</v>
      </c>
      <c r="F821" s="135" t="s">
        <v>3963</v>
      </c>
    </row>
    <row r="822" spans="3:6" x14ac:dyDescent="0.25">
      <c r="C822">
        <v>236052</v>
      </c>
      <c r="D822" s="135"/>
      <c r="E822" s="52">
        <f t="shared" si="12"/>
        <v>236052</v>
      </c>
      <c r="F822" s="135" t="s">
        <v>3963</v>
      </c>
    </row>
    <row r="823" spans="3:6" x14ac:dyDescent="0.25">
      <c r="C823">
        <v>236053</v>
      </c>
      <c r="D823" s="135"/>
      <c r="E823" s="52">
        <f t="shared" si="12"/>
        <v>236053</v>
      </c>
      <c r="F823" s="135" t="s">
        <v>3963</v>
      </c>
    </row>
    <row r="824" spans="3:6" x14ac:dyDescent="0.25">
      <c r="C824">
        <v>236054</v>
      </c>
      <c r="D824" s="135"/>
      <c r="E824" s="52">
        <f t="shared" si="12"/>
        <v>236054</v>
      </c>
      <c r="F824" s="135" t="s">
        <v>3963</v>
      </c>
    </row>
    <row r="825" spans="3:6" x14ac:dyDescent="0.25">
      <c r="C825">
        <v>236055</v>
      </c>
      <c r="D825" s="135"/>
      <c r="E825" s="52">
        <f t="shared" si="12"/>
        <v>236055</v>
      </c>
      <c r="F825" s="135" t="s">
        <v>3963</v>
      </c>
    </row>
    <row r="826" spans="3:6" x14ac:dyDescent="0.25">
      <c r="C826">
        <v>236056</v>
      </c>
      <c r="D826" s="135"/>
      <c r="E826" s="52">
        <f t="shared" si="12"/>
        <v>236056</v>
      </c>
      <c r="F826" s="135" t="s">
        <v>3963</v>
      </c>
    </row>
    <row r="827" spans="3:6" x14ac:dyDescent="0.25">
      <c r="C827">
        <v>236057</v>
      </c>
      <c r="D827" s="135"/>
      <c r="E827" s="52">
        <f t="shared" si="12"/>
        <v>236057</v>
      </c>
      <c r="F827" s="135" t="s">
        <v>3963</v>
      </c>
    </row>
    <row r="828" spans="3:6" x14ac:dyDescent="0.25">
      <c r="C828">
        <v>236058</v>
      </c>
      <c r="D828" s="135"/>
      <c r="E828" s="52">
        <f t="shared" si="12"/>
        <v>236058</v>
      </c>
      <c r="F828" s="135" t="s">
        <v>3963</v>
      </c>
    </row>
    <row r="829" spans="3:6" x14ac:dyDescent="0.25">
      <c r="C829">
        <v>236059</v>
      </c>
      <c r="D829" s="135"/>
      <c r="E829" s="52">
        <f t="shared" si="12"/>
        <v>236059</v>
      </c>
      <c r="F829" s="135" t="s">
        <v>3963</v>
      </c>
    </row>
    <row r="830" spans="3:6" x14ac:dyDescent="0.25">
      <c r="C830">
        <v>236061</v>
      </c>
      <c r="D830" s="135"/>
      <c r="E830" s="52">
        <f t="shared" si="12"/>
        <v>236061</v>
      </c>
      <c r="F830" s="135" t="s">
        <v>3963</v>
      </c>
    </row>
    <row r="831" spans="3:6" x14ac:dyDescent="0.25">
      <c r="C831">
        <v>236062</v>
      </c>
      <c r="D831" s="135"/>
      <c r="E831" s="52">
        <f t="shared" si="12"/>
        <v>236062</v>
      </c>
      <c r="F831" s="135" t="s">
        <v>3963</v>
      </c>
    </row>
    <row r="832" spans="3:6" x14ac:dyDescent="0.25">
      <c r="C832">
        <v>236064</v>
      </c>
      <c r="D832" s="135"/>
      <c r="E832" s="52">
        <f t="shared" si="12"/>
        <v>236064</v>
      </c>
      <c r="F832" s="135" t="s">
        <v>3963</v>
      </c>
    </row>
    <row r="833" spans="3:6" x14ac:dyDescent="0.25">
      <c r="C833">
        <v>236066</v>
      </c>
      <c r="D833" s="135"/>
      <c r="E833" s="52">
        <f t="shared" si="12"/>
        <v>236066</v>
      </c>
      <c r="F833" s="135" t="s">
        <v>3963</v>
      </c>
    </row>
    <row r="834" spans="3:6" x14ac:dyDescent="0.25">
      <c r="C834">
        <v>236067</v>
      </c>
      <c r="D834" s="135"/>
      <c r="E834" s="52">
        <f t="shared" si="12"/>
        <v>236067</v>
      </c>
      <c r="F834" s="135" t="s">
        <v>3963</v>
      </c>
    </row>
    <row r="835" spans="3:6" x14ac:dyDescent="0.25">
      <c r="C835">
        <v>236069</v>
      </c>
      <c r="D835" s="135"/>
      <c r="E835" s="52">
        <f t="shared" si="12"/>
        <v>236069</v>
      </c>
      <c r="F835" s="135" t="s">
        <v>3963</v>
      </c>
    </row>
    <row r="836" spans="3:6" x14ac:dyDescent="0.25">
      <c r="C836">
        <v>236076</v>
      </c>
      <c r="D836" s="135"/>
      <c r="E836" s="52">
        <f t="shared" si="12"/>
        <v>236076</v>
      </c>
      <c r="F836" s="135" t="s">
        <v>3963</v>
      </c>
    </row>
    <row r="837" spans="3:6" x14ac:dyDescent="0.25">
      <c r="C837">
        <v>236078</v>
      </c>
      <c r="D837" s="135"/>
      <c r="E837" s="52">
        <f t="shared" si="12"/>
        <v>236078</v>
      </c>
      <c r="F837" s="135" t="s">
        <v>3963</v>
      </c>
    </row>
    <row r="838" spans="3:6" x14ac:dyDescent="0.25">
      <c r="C838">
        <v>236082</v>
      </c>
      <c r="D838" s="135"/>
      <c r="E838" s="52">
        <f t="shared" si="12"/>
        <v>236082</v>
      </c>
      <c r="F838" s="135" t="s">
        <v>3963</v>
      </c>
    </row>
    <row r="839" spans="3:6" x14ac:dyDescent="0.25">
      <c r="C839">
        <v>236083</v>
      </c>
      <c r="D839" s="135"/>
      <c r="E839" s="52">
        <f t="shared" ref="E839:E902" si="13">C839-D839</f>
        <v>236083</v>
      </c>
      <c r="F839" s="135" t="s">
        <v>3963</v>
      </c>
    </row>
    <row r="840" spans="3:6" x14ac:dyDescent="0.25">
      <c r="C840">
        <v>236084</v>
      </c>
      <c r="D840" s="135"/>
      <c r="E840" s="52">
        <f t="shared" si="13"/>
        <v>236084</v>
      </c>
      <c r="F840" s="135" t="s">
        <v>3963</v>
      </c>
    </row>
    <row r="841" spans="3:6" x14ac:dyDescent="0.25">
      <c r="C841">
        <v>236085</v>
      </c>
      <c r="D841" s="135"/>
      <c r="E841" s="52">
        <f t="shared" si="13"/>
        <v>236085</v>
      </c>
      <c r="F841" s="135" t="s">
        <v>3963</v>
      </c>
    </row>
    <row r="842" spans="3:6" x14ac:dyDescent="0.25">
      <c r="C842">
        <v>236086</v>
      </c>
      <c r="D842" s="135"/>
      <c r="E842" s="52">
        <f t="shared" si="13"/>
        <v>236086</v>
      </c>
      <c r="F842" s="135" t="s">
        <v>3963</v>
      </c>
    </row>
    <row r="843" spans="3:6" x14ac:dyDescent="0.25">
      <c r="C843">
        <v>236087</v>
      </c>
      <c r="D843" s="135"/>
      <c r="E843" s="52">
        <f t="shared" si="13"/>
        <v>236087</v>
      </c>
      <c r="F843" s="135" t="s">
        <v>3963</v>
      </c>
    </row>
    <row r="844" spans="3:6" x14ac:dyDescent="0.25">
      <c r="C844">
        <v>236088</v>
      </c>
      <c r="D844" s="135"/>
      <c r="E844" s="52">
        <f t="shared" si="13"/>
        <v>236088</v>
      </c>
      <c r="F844" s="135" t="s">
        <v>3963</v>
      </c>
    </row>
    <row r="845" spans="3:6" x14ac:dyDescent="0.25">
      <c r="C845">
        <v>236100</v>
      </c>
      <c r="D845" s="135"/>
      <c r="E845" s="52">
        <f t="shared" si="13"/>
        <v>236100</v>
      </c>
      <c r="F845" s="135" t="s">
        <v>3963</v>
      </c>
    </row>
    <row r="846" spans="3:6" x14ac:dyDescent="0.25">
      <c r="C846">
        <v>236101</v>
      </c>
      <c r="D846" s="135"/>
      <c r="E846" s="52">
        <f t="shared" si="13"/>
        <v>236101</v>
      </c>
      <c r="F846" s="135" t="s">
        <v>3963</v>
      </c>
    </row>
    <row r="847" spans="3:6" x14ac:dyDescent="0.25">
      <c r="C847">
        <v>236102</v>
      </c>
      <c r="D847" s="135"/>
      <c r="E847" s="52">
        <f t="shared" si="13"/>
        <v>236102</v>
      </c>
      <c r="F847" s="135" t="s">
        <v>3963</v>
      </c>
    </row>
    <row r="848" spans="3:6" x14ac:dyDescent="0.25">
      <c r="C848">
        <v>236103</v>
      </c>
      <c r="D848" s="135"/>
      <c r="E848" s="52">
        <f t="shared" si="13"/>
        <v>236103</v>
      </c>
      <c r="F848" s="135" t="s">
        <v>3963</v>
      </c>
    </row>
    <row r="849" spans="3:6" x14ac:dyDescent="0.25">
      <c r="C849">
        <v>236104</v>
      </c>
      <c r="D849" s="135"/>
      <c r="E849" s="52">
        <f t="shared" si="13"/>
        <v>236104</v>
      </c>
      <c r="F849" s="135" t="s">
        <v>3963</v>
      </c>
    </row>
    <row r="850" spans="3:6" x14ac:dyDescent="0.25">
      <c r="C850">
        <v>236105</v>
      </c>
      <c r="D850" s="135"/>
      <c r="E850" s="52">
        <f t="shared" si="13"/>
        <v>236105</v>
      </c>
      <c r="F850" s="135" t="s">
        <v>3963</v>
      </c>
    </row>
    <row r="851" spans="3:6" x14ac:dyDescent="0.25">
      <c r="C851">
        <v>236106</v>
      </c>
      <c r="D851" s="135"/>
      <c r="E851" s="52">
        <f t="shared" si="13"/>
        <v>236106</v>
      </c>
      <c r="F851" s="135" t="s">
        <v>3963</v>
      </c>
    </row>
    <row r="852" spans="3:6" x14ac:dyDescent="0.25">
      <c r="C852">
        <v>236107</v>
      </c>
      <c r="D852" s="135"/>
      <c r="E852" s="52">
        <f t="shared" si="13"/>
        <v>236107</v>
      </c>
      <c r="F852" s="135" t="s">
        <v>3963</v>
      </c>
    </row>
    <row r="853" spans="3:6" x14ac:dyDescent="0.25">
      <c r="C853">
        <v>236108</v>
      </c>
      <c r="D853" s="135"/>
      <c r="E853" s="52">
        <f t="shared" si="13"/>
        <v>236108</v>
      </c>
      <c r="F853" s="135" t="s">
        <v>3963</v>
      </c>
    </row>
    <row r="854" spans="3:6" x14ac:dyDescent="0.25">
      <c r="C854">
        <v>236109</v>
      </c>
      <c r="D854" s="135"/>
      <c r="E854" s="52">
        <f t="shared" si="13"/>
        <v>236109</v>
      </c>
      <c r="F854" s="135" t="s">
        <v>3963</v>
      </c>
    </row>
    <row r="855" spans="3:6" x14ac:dyDescent="0.25">
      <c r="C855">
        <v>236110</v>
      </c>
      <c r="D855" s="135"/>
      <c r="E855" s="52">
        <f t="shared" si="13"/>
        <v>236110</v>
      </c>
      <c r="F855" s="135" t="s">
        <v>3963</v>
      </c>
    </row>
    <row r="856" spans="3:6" x14ac:dyDescent="0.25">
      <c r="C856">
        <v>236111</v>
      </c>
      <c r="D856" s="135"/>
      <c r="E856" s="52">
        <f t="shared" si="13"/>
        <v>236111</v>
      </c>
      <c r="F856" s="135" t="s">
        <v>3963</v>
      </c>
    </row>
    <row r="857" spans="3:6" x14ac:dyDescent="0.25">
      <c r="C857">
        <v>236112</v>
      </c>
      <c r="D857" s="135"/>
      <c r="E857" s="52">
        <f t="shared" si="13"/>
        <v>236112</v>
      </c>
      <c r="F857" s="135" t="s">
        <v>3963</v>
      </c>
    </row>
    <row r="858" spans="3:6" x14ac:dyDescent="0.25">
      <c r="C858">
        <v>236113</v>
      </c>
      <c r="D858" s="135"/>
      <c r="E858" s="52">
        <f t="shared" si="13"/>
        <v>236113</v>
      </c>
      <c r="F858" s="135" t="s">
        <v>3963</v>
      </c>
    </row>
    <row r="859" spans="3:6" x14ac:dyDescent="0.25">
      <c r="C859">
        <v>236114</v>
      </c>
      <c r="D859" s="135"/>
      <c r="E859" s="52">
        <f t="shared" si="13"/>
        <v>236114</v>
      </c>
      <c r="F859" s="135" t="s">
        <v>3963</v>
      </c>
    </row>
    <row r="860" spans="3:6" x14ac:dyDescent="0.25">
      <c r="C860">
        <v>236115</v>
      </c>
      <c r="D860" s="135"/>
      <c r="E860" s="52">
        <f t="shared" si="13"/>
        <v>236115</v>
      </c>
      <c r="F860" s="135" t="s">
        <v>3963</v>
      </c>
    </row>
    <row r="861" spans="3:6" x14ac:dyDescent="0.25">
      <c r="C861">
        <v>236117</v>
      </c>
      <c r="D861" s="135"/>
      <c r="E861" s="52">
        <f t="shared" si="13"/>
        <v>236117</v>
      </c>
      <c r="F861" s="135" t="s">
        <v>3963</v>
      </c>
    </row>
    <row r="862" spans="3:6" x14ac:dyDescent="0.25">
      <c r="C862">
        <v>236118</v>
      </c>
      <c r="D862" s="135"/>
      <c r="E862" s="52">
        <f t="shared" si="13"/>
        <v>236118</v>
      </c>
      <c r="F862" s="135" t="s">
        <v>3963</v>
      </c>
    </row>
    <row r="863" spans="3:6" x14ac:dyDescent="0.25">
      <c r="C863">
        <v>236119</v>
      </c>
      <c r="D863" s="135"/>
      <c r="E863" s="52">
        <f t="shared" si="13"/>
        <v>236119</v>
      </c>
      <c r="F863" s="135" t="s">
        <v>3963</v>
      </c>
    </row>
    <row r="864" spans="3:6" x14ac:dyDescent="0.25">
      <c r="C864">
        <v>236120</v>
      </c>
      <c r="D864" s="135"/>
      <c r="E864" s="52">
        <f t="shared" si="13"/>
        <v>236120</v>
      </c>
      <c r="F864" s="135" t="s">
        <v>3963</v>
      </c>
    </row>
    <row r="865" spans="3:6" x14ac:dyDescent="0.25">
      <c r="C865">
        <v>236121</v>
      </c>
      <c r="D865" s="135"/>
      <c r="E865" s="52">
        <f t="shared" si="13"/>
        <v>236121</v>
      </c>
      <c r="F865" s="135" t="s">
        <v>3963</v>
      </c>
    </row>
    <row r="866" spans="3:6" x14ac:dyDescent="0.25">
      <c r="C866">
        <v>236122</v>
      </c>
      <c r="D866" s="135"/>
      <c r="E866" s="52">
        <f t="shared" si="13"/>
        <v>236122</v>
      </c>
      <c r="F866" s="135" t="s">
        <v>3963</v>
      </c>
    </row>
    <row r="867" spans="3:6" x14ac:dyDescent="0.25">
      <c r="C867">
        <v>236123</v>
      </c>
      <c r="D867" s="135"/>
      <c r="E867" s="52">
        <f t="shared" si="13"/>
        <v>236123</v>
      </c>
      <c r="F867" s="135" t="s">
        <v>3963</v>
      </c>
    </row>
    <row r="868" spans="3:6" x14ac:dyDescent="0.25">
      <c r="C868">
        <v>236124</v>
      </c>
      <c r="D868" s="135"/>
      <c r="E868" s="52">
        <f t="shared" si="13"/>
        <v>236124</v>
      </c>
      <c r="F868" s="135" t="s">
        <v>3963</v>
      </c>
    </row>
    <row r="869" spans="3:6" x14ac:dyDescent="0.25">
      <c r="C869">
        <v>236125</v>
      </c>
      <c r="D869" s="135"/>
      <c r="E869" s="52">
        <f t="shared" si="13"/>
        <v>236125</v>
      </c>
      <c r="F869" s="135" t="s">
        <v>3963</v>
      </c>
    </row>
    <row r="870" spans="3:6" x14ac:dyDescent="0.25">
      <c r="C870">
        <v>236128</v>
      </c>
      <c r="D870" s="135"/>
      <c r="E870" s="52">
        <f t="shared" si="13"/>
        <v>236128</v>
      </c>
      <c r="F870" s="135" t="s">
        <v>3963</v>
      </c>
    </row>
    <row r="871" spans="3:6" x14ac:dyDescent="0.25">
      <c r="C871">
        <v>236129</v>
      </c>
      <c r="D871" s="135"/>
      <c r="E871" s="52">
        <f t="shared" si="13"/>
        <v>236129</v>
      </c>
      <c r="F871" s="135" t="s">
        <v>3963</v>
      </c>
    </row>
    <row r="872" spans="3:6" x14ac:dyDescent="0.25">
      <c r="C872">
        <v>236130</v>
      </c>
      <c r="D872" s="135"/>
      <c r="E872" s="52">
        <f t="shared" si="13"/>
        <v>236130</v>
      </c>
      <c r="F872" s="135" t="s">
        <v>3963</v>
      </c>
    </row>
    <row r="873" spans="3:6" x14ac:dyDescent="0.25">
      <c r="C873">
        <v>236131</v>
      </c>
      <c r="D873" s="135"/>
      <c r="E873" s="52">
        <f t="shared" si="13"/>
        <v>236131</v>
      </c>
      <c r="F873" s="135" t="s">
        <v>3963</v>
      </c>
    </row>
    <row r="874" spans="3:6" x14ac:dyDescent="0.25">
      <c r="C874">
        <v>236132</v>
      </c>
      <c r="D874" s="135"/>
      <c r="E874" s="52">
        <f t="shared" si="13"/>
        <v>236132</v>
      </c>
      <c r="F874" s="135" t="s">
        <v>3963</v>
      </c>
    </row>
    <row r="875" spans="3:6" x14ac:dyDescent="0.25">
      <c r="C875">
        <v>236133</v>
      </c>
      <c r="D875" s="135"/>
      <c r="E875" s="52">
        <f t="shared" si="13"/>
        <v>236133</v>
      </c>
      <c r="F875" s="135" t="s">
        <v>3963</v>
      </c>
    </row>
    <row r="876" spans="3:6" x14ac:dyDescent="0.25">
      <c r="C876">
        <v>236134</v>
      </c>
      <c r="D876" s="135"/>
      <c r="E876" s="52">
        <f t="shared" si="13"/>
        <v>236134</v>
      </c>
      <c r="F876" s="135" t="s">
        <v>3963</v>
      </c>
    </row>
    <row r="877" spans="3:6" x14ac:dyDescent="0.25">
      <c r="C877">
        <v>236135</v>
      </c>
      <c r="D877" s="135"/>
      <c r="E877" s="52">
        <f t="shared" si="13"/>
        <v>236135</v>
      </c>
      <c r="F877" s="135" t="s">
        <v>3963</v>
      </c>
    </row>
    <row r="878" spans="3:6" x14ac:dyDescent="0.25">
      <c r="C878">
        <v>236136</v>
      </c>
      <c r="D878" s="135"/>
      <c r="E878" s="52">
        <f t="shared" si="13"/>
        <v>236136</v>
      </c>
      <c r="F878" s="135" t="s">
        <v>3963</v>
      </c>
    </row>
    <row r="879" spans="3:6" x14ac:dyDescent="0.25">
      <c r="C879">
        <v>236137</v>
      </c>
      <c r="D879" s="135"/>
      <c r="E879" s="52">
        <f t="shared" si="13"/>
        <v>236137</v>
      </c>
      <c r="F879" s="135" t="s">
        <v>3963</v>
      </c>
    </row>
    <row r="880" spans="3:6" x14ac:dyDescent="0.25">
      <c r="C880">
        <v>236138</v>
      </c>
      <c r="D880" s="135"/>
      <c r="E880" s="52">
        <f t="shared" si="13"/>
        <v>236138</v>
      </c>
      <c r="F880" s="135" t="s">
        <v>3963</v>
      </c>
    </row>
    <row r="881" spans="3:6" x14ac:dyDescent="0.25">
      <c r="C881">
        <v>236139</v>
      </c>
      <c r="D881" s="135"/>
      <c r="E881" s="52">
        <f t="shared" si="13"/>
        <v>236139</v>
      </c>
      <c r="F881" s="135" t="s">
        <v>3963</v>
      </c>
    </row>
    <row r="882" spans="3:6" x14ac:dyDescent="0.25">
      <c r="C882">
        <v>236140</v>
      </c>
      <c r="D882" s="135"/>
      <c r="E882" s="52">
        <f t="shared" si="13"/>
        <v>236140</v>
      </c>
      <c r="F882" s="135" t="s">
        <v>3963</v>
      </c>
    </row>
    <row r="883" spans="3:6" x14ac:dyDescent="0.25">
      <c r="C883">
        <v>236141</v>
      </c>
      <c r="D883" s="135"/>
      <c r="E883" s="52">
        <f t="shared" si="13"/>
        <v>236141</v>
      </c>
      <c r="F883" s="135" t="s">
        <v>3963</v>
      </c>
    </row>
    <row r="884" spans="3:6" x14ac:dyDescent="0.25">
      <c r="C884">
        <v>236142</v>
      </c>
      <c r="D884" s="135"/>
      <c r="E884" s="52">
        <f t="shared" si="13"/>
        <v>236142</v>
      </c>
      <c r="F884" s="135" t="s">
        <v>3963</v>
      </c>
    </row>
    <row r="885" spans="3:6" x14ac:dyDescent="0.25">
      <c r="C885">
        <v>236145</v>
      </c>
      <c r="D885" s="135"/>
      <c r="E885" s="52">
        <f t="shared" si="13"/>
        <v>236145</v>
      </c>
      <c r="F885" s="135" t="s">
        <v>3963</v>
      </c>
    </row>
    <row r="886" spans="3:6" x14ac:dyDescent="0.25">
      <c r="C886">
        <v>236146</v>
      </c>
      <c r="D886" s="135"/>
      <c r="E886" s="52">
        <f t="shared" si="13"/>
        <v>236146</v>
      </c>
      <c r="F886" s="135" t="s">
        <v>3963</v>
      </c>
    </row>
    <row r="887" spans="3:6" x14ac:dyDescent="0.25">
      <c r="C887">
        <v>236147</v>
      </c>
      <c r="D887" s="135"/>
      <c r="E887" s="52">
        <f t="shared" si="13"/>
        <v>236147</v>
      </c>
      <c r="F887" s="135" t="s">
        <v>3963</v>
      </c>
    </row>
    <row r="888" spans="3:6" x14ac:dyDescent="0.25">
      <c r="C888">
        <v>236148</v>
      </c>
      <c r="D888" s="135"/>
      <c r="E888" s="52">
        <f t="shared" si="13"/>
        <v>236148</v>
      </c>
      <c r="F888" s="135" t="s">
        <v>3963</v>
      </c>
    </row>
    <row r="889" spans="3:6" x14ac:dyDescent="0.25">
      <c r="C889">
        <v>236149</v>
      </c>
      <c r="D889" s="135"/>
      <c r="E889" s="52">
        <f t="shared" si="13"/>
        <v>236149</v>
      </c>
      <c r="F889" s="135" t="s">
        <v>3963</v>
      </c>
    </row>
    <row r="890" spans="3:6" x14ac:dyDescent="0.25">
      <c r="C890">
        <v>236152</v>
      </c>
      <c r="D890" s="135"/>
      <c r="E890" s="52">
        <f t="shared" si="13"/>
        <v>236152</v>
      </c>
      <c r="F890" s="135" t="s">
        <v>3963</v>
      </c>
    </row>
    <row r="891" spans="3:6" x14ac:dyDescent="0.25">
      <c r="C891">
        <v>236153</v>
      </c>
      <c r="D891" s="135"/>
      <c r="E891" s="52">
        <f t="shared" si="13"/>
        <v>236153</v>
      </c>
      <c r="F891" s="135" t="s">
        <v>3963</v>
      </c>
    </row>
    <row r="892" spans="3:6" x14ac:dyDescent="0.25">
      <c r="C892">
        <v>236154</v>
      </c>
      <c r="D892" s="135"/>
      <c r="E892" s="52">
        <f t="shared" si="13"/>
        <v>236154</v>
      </c>
      <c r="F892" s="135" t="s">
        <v>3963</v>
      </c>
    </row>
    <row r="893" spans="3:6" x14ac:dyDescent="0.25">
      <c r="C893">
        <v>236155</v>
      </c>
      <c r="D893" s="135"/>
      <c r="E893" s="52">
        <f t="shared" si="13"/>
        <v>236155</v>
      </c>
      <c r="F893" s="135" t="s">
        <v>3963</v>
      </c>
    </row>
    <row r="894" spans="3:6" x14ac:dyDescent="0.25">
      <c r="C894">
        <v>236156</v>
      </c>
      <c r="D894" s="135"/>
      <c r="E894" s="52">
        <f t="shared" si="13"/>
        <v>236156</v>
      </c>
      <c r="F894" s="135" t="s">
        <v>3963</v>
      </c>
    </row>
    <row r="895" spans="3:6" x14ac:dyDescent="0.25">
      <c r="C895">
        <v>236158</v>
      </c>
      <c r="D895" s="135"/>
      <c r="E895" s="52">
        <f t="shared" si="13"/>
        <v>236158</v>
      </c>
      <c r="F895" s="135" t="s">
        <v>3963</v>
      </c>
    </row>
    <row r="896" spans="3:6" x14ac:dyDescent="0.25">
      <c r="C896">
        <v>236159</v>
      </c>
      <c r="D896" s="135"/>
      <c r="E896" s="52">
        <f t="shared" si="13"/>
        <v>236159</v>
      </c>
      <c r="F896" s="135" t="s">
        <v>3963</v>
      </c>
    </row>
    <row r="897" spans="3:6" x14ac:dyDescent="0.25">
      <c r="C897">
        <v>236160</v>
      </c>
      <c r="D897" s="135"/>
      <c r="E897" s="52">
        <f t="shared" si="13"/>
        <v>236160</v>
      </c>
      <c r="F897" s="135" t="s">
        <v>3963</v>
      </c>
    </row>
    <row r="898" spans="3:6" x14ac:dyDescent="0.25">
      <c r="C898">
        <v>236161</v>
      </c>
      <c r="D898" s="135"/>
      <c r="E898" s="52">
        <f t="shared" si="13"/>
        <v>236161</v>
      </c>
      <c r="F898" s="135" t="s">
        <v>3963</v>
      </c>
    </row>
    <row r="899" spans="3:6" x14ac:dyDescent="0.25">
      <c r="C899">
        <v>236162</v>
      </c>
      <c r="D899" s="135"/>
      <c r="E899" s="52">
        <f t="shared" si="13"/>
        <v>236162</v>
      </c>
      <c r="F899" s="135" t="s">
        <v>3963</v>
      </c>
    </row>
    <row r="900" spans="3:6" x14ac:dyDescent="0.25">
      <c r="C900">
        <v>236163</v>
      </c>
      <c r="D900" s="135"/>
      <c r="E900" s="52">
        <f t="shared" si="13"/>
        <v>236163</v>
      </c>
      <c r="F900" s="135" t="s">
        <v>3963</v>
      </c>
    </row>
    <row r="901" spans="3:6" x14ac:dyDescent="0.25">
      <c r="C901">
        <v>236165</v>
      </c>
      <c r="D901" s="135"/>
      <c r="E901" s="52">
        <f t="shared" si="13"/>
        <v>236165</v>
      </c>
      <c r="F901" s="135" t="s">
        <v>3963</v>
      </c>
    </row>
    <row r="902" spans="3:6" x14ac:dyDescent="0.25">
      <c r="C902">
        <v>236166</v>
      </c>
      <c r="D902" s="135"/>
      <c r="E902" s="52">
        <f t="shared" si="13"/>
        <v>236166</v>
      </c>
      <c r="F902" s="135" t="s">
        <v>3963</v>
      </c>
    </row>
    <row r="903" spans="3:6" x14ac:dyDescent="0.25">
      <c r="C903">
        <v>236167</v>
      </c>
      <c r="D903" s="135"/>
      <c r="E903" s="52">
        <f t="shared" ref="E903:E966" si="14">C903-D903</f>
        <v>236167</v>
      </c>
      <c r="F903" s="135" t="s">
        <v>3963</v>
      </c>
    </row>
    <row r="904" spans="3:6" x14ac:dyDescent="0.25">
      <c r="C904">
        <v>236168</v>
      </c>
      <c r="D904" s="135"/>
      <c r="E904" s="52">
        <f t="shared" si="14"/>
        <v>236168</v>
      </c>
      <c r="F904" s="135" t="s">
        <v>3963</v>
      </c>
    </row>
    <row r="905" spans="3:6" x14ac:dyDescent="0.25">
      <c r="C905">
        <v>236169</v>
      </c>
      <c r="D905" s="135"/>
      <c r="E905" s="52">
        <f t="shared" si="14"/>
        <v>236169</v>
      </c>
      <c r="F905" s="135" t="s">
        <v>3963</v>
      </c>
    </row>
    <row r="906" spans="3:6" x14ac:dyDescent="0.25">
      <c r="C906">
        <v>236170</v>
      </c>
      <c r="D906" s="135"/>
      <c r="E906" s="52">
        <f t="shared" si="14"/>
        <v>236170</v>
      </c>
      <c r="F906" s="135" t="s">
        <v>3963</v>
      </c>
    </row>
    <row r="907" spans="3:6" x14ac:dyDescent="0.25">
      <c r="C907">
        <v>236171</v>
      </c>
      <c r="D907" s="135"/>
      <c r="E907" s="52">
        <f t="shared" si="14"/>
        <v>236171</v>
      </c>
      <c r="F907" s="135" t="s">
        <v>3963</v>
      </c>
    </row>
    <row r="908" spans="3:6" x14ac:dyDescent="0.25">
      <c r="C908">
        <v>236172</v>
      </c>
      <c r="D908" s="135"/>
      <c r="E908" s="52">
        <f t="shared" si="14"/>
        <v>236172</v>
      </c>
      <c r="F908" s="135" t="s">
        <v>3963</v>
      </c>
    </row>
    <row r="909" spans="3:6" x14ac:dyDescent="0.25">
      <c r="C909">
        <v>236173</v>
      </c>
      <c r="D909" s="135"/>
      <c r="E909" s="52">
        <f t="shared" si="14"/>
        <v>236173</v>
      </c>
      <c r="F909" s="135" t="s">
        <v>3963</v>
      </c>
    </row>
    <row r="910" spans="3:6" x14ac:dyDescent="0.25">
      <c r="C910">
        <v>236174</v>
      </c>
      <c r="D910" s="135"/>
      <c r="E910" s="52">
        <f t="shared" si="14"/>
        <v>236174</v>
      </c>
      <c r="F910" s="135" t="s">
        <v>3963</v>
      </c>
    </row>
    <row r="911" spans="3:6" x14ac:dyDescent="0.25">
      <c r="C911">
        <v>236175</v>
      </c>
      <c r="D911" s="135"/>
      <c r="E911" s="52">
        <f t="shared" si="14"/>
        <v>236175</v>
      </c>
      <c r="F911" s="135" t="s">
        <v>3963</v>
      </c>
    </row>
    <row r="912" spans="3:6" x14ac:dyDescent="0.25">
      <c r="C912">
        <v>236176</v>
      </c>
      <c r="D912" s="135"/>
      <c r="E912" s="52">
        <f t="shared" si="14"/>
        <v>236176</v>
      </c>
      <c r="F912" s="135" t="s">
        <v>3963</v>
      </c>
    </row>
    <row r="913" spans="3:6" x14ac:dyDescent="0.25">
      <c r="C913">
        <v>236177</v>
      </c>
      <c r="D913" s="135"/>
      <c r="E913" s="52">
        <f t="shared" si="14"/>
        <v>236177</v>
      </c>
      <c r="F913" s="135" t="s">
        <v>3963</v>
      </c>
    </row>
    <row r="914" spans="3:6" x14ac:dyDescent="0.25">
      <c r="C914">
        <v>236179</v>
      </c>
      <c r="D914" s="135"/>
      <c r="E914" s="52">
        <f t="shared" si="14"/>
        <v>236179</v>
      </c>
      <c r="F914" s="135" t="s">
        <v>3963</v>
      </c>
    </row>
    <row r="915" spans="3:6" x14ac:dyDescent="0.25">
      <c r="C915">
        <v>236180</v>
      </c>
      <c r="D915" s="135"/>
      <c r="E915" s="52">
        <f t="shared" si="14"/>
        <v>236180</v>
      </c>
      <c r="F915" s="135" t="s">
        <v>3963</v>
      </c>
    </row>
    <row r="916" spans="3:6" x14ac:dyDescent="0.25">
      <c r="C916">
        <v>236181</v>
      </c>
      <c r="D916" s="135"/>
      <c r="E916" s="52">
        <f t="shared" si="14"/>
        <v>236181</v>
      </c>
      <c r="F916" s="135" t="s">
        <v>3963</v>
      </c>
    </row>
    <row r="917" spans="3:6" x14ac:dyDescent="0.25">
      <c r="C917">
        <v>236182</v>
      </c>
      <c r="D917" s="135"/>
      <c r="E917" s="52">
        <f t="shared" si="14"/>
        <v>236182</v>
      </c>
      <c r="F917" s="135" t="s">
        <v>3963</v>
      </c>
    </row>
    <row r="918" spans="3:6" x14ac:dyDescent="0.25">
      <c r="C918">
        <v>236183</v>
      </c>
      <c r="D918" s="135"/>
      <c r="E918" s="52">
        <f t="shared" si="14"/>
        <v>236183</v>
      </c>
      <c r="F918" s="135" t="s">
        <v>3963</v>
      </c>
    </row>
    <row r="919" spans="3:6" x14ac:dyDescent="0.25">
      <c r="C919">
        <v>236184</v>
      </c>
      <c r="D919" s="135"/>
      <c r="E919" s="52">
        <f t="shared" si="14"/>
        <v>236184</v>
      </c>
      <c r="F919" s="135" t="s">
        <v>3963</v>
      </c>
    </row>
    <row r="920" spans="3:6" x14ac:dyDescent="0.25">
      <c r="C920">
        <v>236185</v>
      </c>
      <c r="D920" s="135"/>
      <c r="E920" s="52">
        <f t="shared" si="14"/>
        <v>236185</v>
      </c>
      <c r="F920" s="135" t="s">
        <v>3963</v>
      </c>
    </row>
    <row r="921" spans="3:6" x14ac:dyDescent="0.25">
      <c r="C921">
        <v>236186</v>
      </c>
      <c r="D921" s="135"/>
      <c r="E921" s="52">
        <f t="shared" si="14"/>
        <v>236186</v>
      </c>
      <c r="F921" s="135" t="s">
        <v>3963</v>
      </c>
    </row>
    <row r="922" spans="3:6" x14ac:dyDescent="0.25">
      <c r="C922">
        <v>236187</v>
      </c>
      <c r="D922" s="135"/>
      <c r="E922" s="52">
        <f t="shared" si="14"/>
        <v>236187</v>
      </c>
      <c r="F922" s="135" t="s">
        <v>3963</v>
      </c>
    </row>
    <row r="923" spans="3:6" x14ac:dyDescent="0.25">
      <c r="C923">
        <v>236189</v>
      </c>
      <c r="D923" s="135"/>
      <c r="E923" s="52">
        <f t="shared" si="14"/>
        <v>236189</v>
      </c>
      <c r="F923" s="135" t="s">
        <v>3963</v>
      </c>
    </row>
    <row r="924" spans="3:6" x14ac:dyDescent="0.25">
      <c r="C924">
        <v>236190</v>
      </c>
      <c r="D924" s="135"/>
      <c r="E924" s="52">
        <f t="shared" si="14"/>
        <v>236190</v>
      </c>
      <c r="F924" s="135" t="s">
        <v>3963</v>
      </c>
    </row>
    <row r="925" spans="3:6" x14ac:dyDescent="0.25">
      <c r="C925">
        <v>236191</v>
      </c>
      <c r="D925" s="135"/>
      <c r="E925" s="52">
        <f t="shared" si="14"/>
        <v>236191</v>
      </c>
      <c r="F925" s="135" t="s">
        <v>3963</v>
      </c>
    </row>
    <row r="926" spans="3:6" x14ac:dyDescent="0.25">
      <c r="C926">
        <v>236192</v>
      </c>
      <c r="D926" s="135"/>
      <c r="E926" s="52">
        <f t="shared" si="14"/>
        <v>236192</v>
      </c>
      <c r="F926" s="135" t="s">
        <v>3963</v>
      </c>
    </row>
    <row r="927" spans="3:6" x14ac:dyDescent="0.25">
      <c r="C927">
        <v>236193</v>
      </c>
      <c r="D927" s="135"/>
      <c r="E927" s="52">
        <f t="shared" si="14"/>
        <v>236193</v>
      </c>
      <c r="F927" s="135" t="s">
        <v>3963</v>
      </c>
    </row>
    <row r="928" spans="3:6" x14ac:dyDescent="0.25">
      <c r="C928">
        <v>236194</v>
      </c>
      <c r="D928" s="135"/>
      <c r="E928" s="52">
        <f t="shared" si="14"/>
        <v>236194</v>
      </c>
      <c r="F928" s="135" t="s">
        <v>3963</v>
      </c>
    </row>
    <row r="929" spans="3:6" x14ac:dyDescent="0.25">
      <c r="C929">
        <v>236195</v>
      </c>
      <c r="D929" s="135"/>
      <c r="E929" s="52">
        <f t="shared" si="14"/>
        <v>236195</v>
      </c>
      <c r="F929" s="135" t="s">
        <v>3963</v>
      </c>
    </row>
    <row r="930" spans="3:6" x14ac:dyDescent="0.25">
      <c r="C930">
        <v>236196</v>
      </c>
      <c r="D930" s="135"/>
      <c r="E930" s="52">
        <f t="shared" si="14"/>
        <v>236196</v>
      </c>
      <c r="F930" s="135" t="s">
        <v>3963</v>
      </c>
    </row>
    <row r="931" spans="3:6" x14ac:dyDescent="0.25">
      <c r="C931">
        <v>236197</v>
      </c>
      <c r="D931" s="135"/>
      <c r="E931" s="52">
        <f t="shared" si="14"/>
        <v>236197</v>
      </c>
      <c r="F931" s="135" t="s">
        <v>3963</v>
      </c>
    </row>
    <row r="932" spans="3:6" x14ac:dyDescent="0.25">
      <c r="C932">
        <v>236198</v>
      </c>
      <c r="D932" s="135"/>
      <c r="E932" s="52">
        <f t="shared" si="14"/>
        <v>236198</v>
      </c>
      <c r="F932" s="135" t="s">
        <v>3963</v>
      </c>
    </row>
    <row r="933" spans="3:6" x14ac:dyDescent="0.25">
      <c r="C933">
        <v>236199</v>
      </c>
      <c r="D933" s="135"/>
      <c r="E933" s="52">
        <f t="shared" si="14"/>
        <v>236199</v>
      </c>
      <c r="F933" s="135" t="s">
        <v>3963</v>
      </c>
    </row>
    <row r="934" spans="3:6" x14ac:dyDescent="0.25">
      <c r="C934">
        <v>236200</v>
      </c>
      <c r="D934" s="135"/>
      <c r="E934" s="52">
        <f t="shared" si="14"/>
        <v>236200</v>
      </c>
      <c r="F934" s="135" t="s">
        <v>3963</v>
      </c>
    </row>
    <row r="935" spans="3:6" x14ac:dyDescent="0.25">
      <c r="C935">
        <v>236213</v>
      </c>
      <c r="D935" s="135"/>
      <c r="E935" s="52">
        <f t="shared" si="14"/>
        <v>236213</v>
      </c>
      <c r="F935" s="135" t="s">
        <v>3963</v>
      </c>
    </row>
    <row r="936" spans="3:6" x14ac:dyDescent="0.25">
      <c r="C936">
        <v>236214</v>
      </c>
      <c r="D936" s="135"/>
      <c r="E936" s="52">
        <f t="shared" si="14"/>
        <v>236214</v>
      </c>
      <c r="F936" s="135" t="s">
        <v>3963</v>
      </c>
    </row>
    <row r="937" spans="3:6" x14ac:dyDescent="0.25">
      <c r="C937">
        <v>236215</v>
      </c>
      <c r="D937" s="135"/>
      <c r="E937" s="52">
        <f t="shared" si="14"/>
        <v>236215</v>
      </c>
      <c r="F937" s="135" t="s">
        <v>3963</v>
      </c>
    </row>
    <row r="938" spans="3:6" x14ac:dyDescent="0.25">
      <c r="C938">
        <v>236217</v>
      </c>
      <c r="D938" s="135"/>
      <c r="E938" s="52">
        <f t="shared" si="14"/>
        <v>236217</v>
      </c>
      <c r="F938" s="135" t="s">
        <v>3963</v>
      </c>
    </row>
    <row r="939" spans="3:6" x14ac:dyDescent="0.25">
      <c r="C939">
        <v>236218</v>
      </c>
      <c r="D939" s="135"/>
      <c r="E939" s="52">
        <f t="shared" si="14"/>
        <v>236218</v>
      </c>
      <c r="F939" s="135" t="s">
        <v>3963</v>
      </c>
    </row>
    <row r="940" spans="3:6" x14ac:dyDescent="0.25">
      <c r="C940">
        <v>236225</v>
      </c>
      <c r="D940" s="135"/>
      <c r="E940" s="52">
        <f t="shared" si="14"/>
        <v>236225</v>
      </c>
      <c r="F940" s="135" t="s">
        <v>3963</v>
      </c>
    </row>
    <row r="941" spans="3:6" x14ac:dyDescent="0.25">
      <c r="C941">
        <v>236226</v>
      </c>
      <c r="D941" s="135"/>
      <c r="E941" s="52">
        <f t="shared" si="14"/>
        <v>236226</v>
      </c>
      <c r="F941" s="135" t="s">
        <v>3963</v>
      </c>
    </row>
    <row r="942" spans="3:6" x14ac:dyDescent="0.25">
      <c r="C942">
        <v>236229</v>
      </c>
      <c r="D942" s="135"/>
      <c r="E942" s="52">
        <f t="shared" si="14"/>
        <v>236229</v>
      </c>
      <c r="F942" s="135" t="s">
        <v>3963</v>
      </c>
    </row>
    <row r="943" spans="3:6" x14ac:dyDescent="0.25">
      <c r="C943">
        <v>236230</v>
      </c>
      <c r="D943" s="135"/>
      <c r="E943" s="52">
        <f t="shared" si="14"/>
        <v>236230</v>
      </c>
      <c r="F943" s="135" t="s">
        <v>3963</v>
      </c>
    </row>
    <row r="944" spans="3:6" x14ac:dyDescent="0.25">
      <c r="C944">
        <v>236232</v>
      </c>
      <c r="D944" s="135"/>
      <c r="E944" s="52">
        <f t="shared" si="14"/>
        <v>236232</v>
      </c>
      <c r="F944" s="135" t="s">
        <v>3963</v>
      </c>
    </row>
    <row r="945" spans="3:6" x14ac:dyDescent="0.25">
      <c r="C945">
        <v>236995</v>
      </c>
      <c r="D945" s="135"/>
      <c r="E945" s="52">
        <f t="shared" si="14"/>
        <v>236995</v>
      </c>
      <c r="F945" s="135" t="s">
        <v>3963</v>
      </c>
    </row>
    <row r="946" spans="3:6" x14ac:dyDescent="0.25">
      <c r="C946">
        <v>236998</v>
      </c>
      <c r="D946" s="135"/>
      <c r="E946" s="52">
        <f t="shared" si="14"/>
        <v>236998</v>
      </c>
      <c r="F946" s="135" t="s">
        <v>3963</v>
      </c>
    </row>
    <row r="947" spans="3:6" x14ac:dyDescent="0.25">
      <c r="C947">
        <v>236999</v>
      </c>
      <c r="D947" s="135"/>
      <c r="E947" s="52">
        <f t="shared" si="14"/>
        <v>236999</v>
      </c>
      <c r="F947" s="135" t="s">
        <v>3963</v>
      </c>
    </row>
    <row r="948" spans="3:6" x14ac:dyDescent="0.25">
      <c r="C948">
        <v>237026</v>
      </c>
      <c r="D948" s="135"/>
      <c r="E948" s="52">
        <f t="shared" si="14"/>
        <v>237026</v>
      </c>
      <c r="F948" t="s">
        <v>3964</v>
      </c>
    </row>
    <row r="949" spans="3:6" x14ac:dyDescent="0.25">
      <c r="C949">
        <v>237032</v>
      </c>
      <c r="D949" s="135"/>
      <c r="E949" s="52">
        <f t="shared" si="14"/>
        <v>237032</v>
      </c>
      <c r="F949" s="135" t="s">
        <v>3964</v>
      </c>
    </row>
    <row r="950" spans="3:6" x14ac:dyDescent="0.25">
      <c r="C950">
        <v>237067</v>
      </c>
      <c r="D950" s="135"/>
      <c r="E950" s="52">
        <f t="shared" si="14"/>
        <v>237067</v>
      </c>
      <c r="F950" s="135" t="s">
        <v>3964</v>
      </c>
    </row>
    <row r="951" spans="3:6" x14ac:dyDescent="0.25">
      <c r="C951">
        <v>237072</v>
      </c>
      <c r="D951" s="135"/>
      <c r="E951" s="52">
        <f t="shared" si="14"/>
        <v>237072</v>
      </c>
      <c r="F951" s="135" t="s">
        <v>3964</v>
      </c>
    </row>
    <row r="952" spans="3:6" x14ac:dyDescent="0.25">
      <c r="C952">
        <v>237073</v>
      </c>
      <c r="D952" s="135"/>
      <c r="E952" s="52">
        <f t="shared" si="14"/>
        <v>237073</v>
      </c>
      <c r="F952" s="135" t="s">
        <v>3964</v>
      </c>
    </row>
    <row r="953" spans="3:6" x14ac:dyDescent="0.25">
      <c r="C953">
        <v>237074</v>
      </c>
      <c r="D953" s="135"/>
      <c r="E953" s="52">
        <f t="shared" si="14"/>
        <v>237074</v>
      </c>
      <c r="F953" s="135" t="s">
        <v>3964</v>
      </c>
    </row>
    <row r="954" spans="3:6" x14ac:dyDescent="0.25">
      <c r="C954">
        <v>237075</v>
      </c>
      <c r="D954" s="135"/>
      <c r="E954" s="52">
        <f t="shared" si="14"/>
        <v>237075</v>
      </c>
      <c r="F954" s="135" t="s">
        <v>3964</v>
      </c>
    </row>
    <row r="955" spans="3:6" x14ac:dyDescent="0.25">
      <c r="C955">
        <v>237076</v>
      </c>
      <c r="D955" s="135"/>
      <c r="E955" s="52">
        <f t="shared" si="14"/>
        <v>237076</v>
      </c>
      <c r="F955" s="135" t="s">
        <v>3964</v>
      </c>
    </row>
    <row r="956" spans="3:6" x14ac:dyDescent="0.25">
      <c r="C956">
        <v>237078</v>
      </c>
      <c r="D956" s="135"/>
      <c r="E956" s="52">
        <f t="shared" si="14"/>
        <v>237078</v>
      </c>
      <c r="F956" s="135" t="s">
        <v>3964</v>
      </c>
    </row>
    <row r="957" spans="3:6" x14ac:dyDescent="0.25">
      <c r="C957">
        <v>237079</v>
      </c>
      <c r="D957" s="135"/>
      <c r="E957" s="52">
        <f t="shared" si="14"/>
        <v>237079</v>
      </c>
      <c r="F957" s="135" t="s">
        <v>3964</v>
      </c>
    </row>
    <row r="958" spans="3:6" x14ac:dyDescent="0.25">
      <c r="C958">
        <v>237080</v>
      </c>
      <c r="D958" s="135"/>
      <c r="E958" s="52">
        <f t="shared" si="14"/>
        <v>237080</v>
      </c>
      <c r="F958" s="135" t="s">
        <v>3964</v>
      </c>
    </row>
    <row r="959" spans="3:6" x14ac:dyDescent="0.25">
      <c r="C959">
        <v>237081</v>
      </c>
      <c r="D959" s="135"/>
      <c r="E959" s="52">
        <f t="shared" si="14"/>
        <v>237081</v>
      </c>
      <c r="F959" s="135" t="s">
        <v>3964</v>
      </c>
    </row>
    <row r="960" spans="3:6" x14ac:dyDescent="0.25">
      <c r="C960">
        <v>237085</v>
      </c>
      <c r="D960" s="135"/>
      <c r="E960" s="52">
        <f t="shared" si="14"/>
        <v>237085</v>
      </c>
      <c r="F960" s="135" t="s">
        <v>3964</v>
      </c>
    </row>
    <row r="961" spans="3:6" x14ac:dyDescent="0.25">
      <c r="C961">
        <v>237086</v>
      </c>
      <c r="D961" s="135"/>
      <c r="E961" s="52">
        <f t="shared" si="14"/>
        <v>237086</v>
      </c>
      <c r="F961" s="135" t="s">
        <v>3964</v>
      </c>
    </row>
    <row r="962" spans="3:6" x14ac:dyDescent="0.25">
      <c r="C962">
        <v>237087</v>
      </c>
      <c r="D962" s="135"/>
      <c r="E962" s="52">
        <f t="shared" si="14"/>
        <v>237087</v>
      </c>
      <c r="F962" s="135" t="s">
        <v>3964</v>
      </c>
    </row>
    <row r="963" spans="3:6" x14ac:dyDescent="0.25">
      <c r="C963">
        <v>237088</v>
      </c>
      <c r="D963" s="135"/>
      <c r="E963" s="52">
        <f t="shared" si="14"/>
        <v>237088</v>
      </c>
      <c r="F963" s="135" t="s">
        <v>3964</v>
      </c>
    </row>
    <row r="964" spans="3:6" x14ac:dyDescent="0.25">
      <c r="C964">
        <v>237089</v>
      </c>
      <c r="D964" s="135"/>
      <c r="E964" s="52">
        <f t="shared" si="14"/>
        <v>237089</v>
      </c>
      <c r="F964" s="135" t="s">
        <v>3964</v>
      </c>
    </row>
    <row r="965" spans="3:6" x14ac:dyDescent="0.25">
      <c r="C965">
        <v>237091</v>
      </c>
      <c r="D965" s="135"/>
      <c r="E965" s="52">
        <f t="shared" si="14"/>
        <v>237091</v>
      </c>
      <c r="F965" s="135" t="s">
        <v>3964</v>
      </c>
    </row>
    <row r="966" spans="3:6" x14ac:dyDescent="0.25">
      <c r="C966">
        <v>237093</v>
      </c>
      <c r="D966" s="135"/>
      <c r="E966" s="52">
        <f t="shared" si="14"/>
        <v>237093</v>
      </c>
      <c r="F966" s="135" t="s">
        <v>3964</v>
      </c>
    </row>
    <row r="967" spans="3:6" x14ac:dyDescent="0.25">
      <c r="C967">
        <v>237094</v>
      </c>
      <c r="D967" s="135"/>
      <c r="E967" s="52">
        <f t="shared" ref="E967:E1030" si="15">C967-D967</f>
        <v>237094</v>
      </c>
      <c r="F967" s="135" t="s">
        <v>3964</v>
      </c>
    </row>
    <row r="968" spans="3:6" x14ac:dyDescent="0.25">
      <c r="C968">
        <v>237095</v>
      </c>
      <c r="D968" s="135"/>
      <c r="E968" s="52">
        <f t="shared" si="15"/>
        <v>237095</v>
      </c>
      <c r="F968" s="135" t="s">
        <v>3964</v>
      </c>
    </row>
    <row r="969" spans="3:6" x14ac:dyDescent="0.25">
      <c r="C969">
        <v>237097</v>
      </c>
      <c r="D969" s="135"/>
      <c r="E969" s="52">
        <f t="shared" si="15"/>
        <v>237097</v>
      </c>
      <c r="F969" s="135" t="s">
        <v>3964</v>
      </c>
    </row>
    <row r="970" spans="3:6" x14ac:dyDescent="0.25">
      <c r="C970">
        <v>237098</v>
      </c>
      <c r="D970" s="135"/>
      <c r="E970" s="52">
        <f t="shared" si="15"/>
        <v>237098</v>
      </c>
      <c r="F970" s="135" t="s">
        <v>3964</v>
      </c>
    </row>
    <row r="971" spans="3:6" x14ac:dyDescent="0.25">
      <c r="C971">
        <v>237099</v>
      </c>
      <c r="D971" s="135"/>
      <c r="E971" s="52">
        <f t="shared" si="15"/>
        <v>237099</v>
      </c>
      <c r="F971" s="135" t="s">
        <v>3964</v>
      </c>
    </row>
    <row r="972" spans="3:6" x14ac:dyDescent="0.25">
      <c r="C972">
        <v>237100</v>
      </c>
      <c r="D972" s="135"/>
      <c r="E972" s="52">
        <f t="shared" si="15"/>
        <v>237100</v>
      </c>
      <c r="F972" s="135" t="s">
        <v>3964</v>
      </c>
    </row>
    <row r="973" spans="3:6" x14ac:dyDescent="0.25">
      <c r="C973">
        <v>237101</v>
      </c>
      <c r="D973" s="135"/>
      <c r="E973" s="52">
        <f t="shared" si="15"/>
        <v>237101</v>
      </c>
      <c r="F973" s="135" t="s">
        <v>3964</v>
      </c>
    </row>
    <row r="974" spans="3:6" x14ac:dyDescent="0.25">
      <c r="C974">
        <v>237102</v>
      </c>
      <c r="D974" s="135"/>
      <c r="E974" s="52">
        <f t="shared" si="15"/>
        <v>237102</v>
      </c>
      <c r="F974" s="135" t="s">
        <v>3964</v>
      </c>
    </row>
    <row r="975" spans="3:6" x14ac:dyDescent="0.25">
      <c r="C975">
        <v>237103</v>
      </c>
      <c r="D975" s="135"/>
      <c r="E975" s="52">
        <f t="shared" si="15"/>
        <v>237103</v>
      </c>
      <c r="F975" s="135" t="s">
        <v>3964</v>
      </c>
    </row>
    <row r="976" spans="3:6" x14ac:dyDescent="0.25">
      <c r="C976">
        <v>237104</v>
      </c>
      <c r="D976" s="135"/>
      <c r="E976" s="52">
        <f t="shared" si="15"/>
        <v>237104</v>
      </c>
      <c r="F976" s="135" t="s">
        <v>3964</v>
      </c>
    </row>
    <row r="977" spans="3:6" x14ac:dyDescent="0.25">
      <c r="C977">
        <v>237105</v>
      </c>
      <c r="D977" s="135"/>
      <c r="E977" s="52">
        <f t="shared" si="15"/>
        <v>237105</v>
      </c>
      <c r="F977" s="135" t="s">
        <v>3964</v>
      </c>
    </row>
    <row r="978" spans="3:6" x14ac:dyDescent="0.25">
      <c r="C978">
        <v>237106</v>
      </c>
      <c r="D978" s="135"/>
      <c r="E978" s="52">
        <f t="shared" si="15"/>
        <v>237106</v>
      </c>
      <c r="F978" s="135" t="s">
        <v>3964</v>
      </c>
    </row>
    <row r="979" spans="3:6" x14ac:dyDescent="0.25">
      <c r="C979">
        <v>237107</v>
      </c>
      <c r="D979" s="135"/>
      <c r="E979" s="52">
        <f t="shared" si="15"/>
        <v>237107</v>
      </c>
      <c r="F979" s="135" t="s">
        <v>3964</v>
      </c>
    </row>
    <row r="980" spans="3:6" x14ac:dyDescent="0.25">
      <c r="C980">
        <v>237108</v>
      </c>
      <c r="D980" s="135"/>
      <c r="E980" s="52">
        <f t="shared" si="15"/>
        <v>237108</v>
      </c>
      <c r="F980" s="135" t="s">
        <v>3964</v>
      </c>
    </row>
    <row r="981" spans="3:6" x14ac:dyDescent="0.25">
      <c r="C981">
        <v>237109</v>
      </c>
      <c r="D981" s="135"/>
      <c r="E981" s="52">
        <f t="shared" si="15"/>
        <v>237109</v>
      </c>
      <c r="F981" s="135" t="s">
        <v>3964</v>
      </c>
    </row>
    <row r="982" spans="3:6" x14ac:dyDescent="0.25">
      <c r="C982">
        <v>237110</v>
      </c>
      <c r="D982" s="135"/>
      <c r="E982" s="52">
        <f t="shared" si="15"/>
        <v>237110</v>
      </c>
      <c r="F982" s="135" t="s">
        <v>3964</v>
      </c>
    </row>
    <row r="983" spans="3:6" x14ac:dyDescent="0.25">
      <c r="C983">
        <v>237112</v>
      </c>
      <c r="D983" s="135"/>
      <c r="E983" s="52">
        <f t="shared" si="15"/>
        <v>237112</v>
      </c>
      <c r="F983" s="135" t="s">
        <v>3964</v>
      </c>
    </row>
    <row r="984" spans="3:6" x14ac:dyDescent="0.25">
      <c r="C984">
        <v>237113</v>
      </c>
      <c r="D984" s="135"/>
      <c r="E984" s="52">
        <f t="shared" si="15"/>
        <v>237113</v>
      </c>
      <c r="F984" s="135" t="s">
        <v>3964</v>
      </c>
    </row>
    <row r="985" spans="3:6" x14ac:dyDescent="0.25">
      <c r="C985">
        <v>237114</v>
      </c>
      <c r="D985" s="135"/>
      <c r="E985" s="52">
        <f t="shared" si="15"/>
        <v>237114</v>
      </c>
      <c r="F985" s="135" t="s">
        <v>3964</v>
      </c>
    </row>
    <row r="986" spans="3:6" x14ac:dyDescent="0.25">
      <c r="C986">
        <v>237115</v>
      </c>
      <c r="D986" s="135"/>
      <c r="E986" s="52">
        <f t="shared" si="15"/>
        <v>237115</v>
      </c>
      <c r="F986" s="135" t="s">
        <v>3964</v>
      </c>
    </row>
    <row r="987" spans="3:6" x14ac:dyDescent="0.25">
      <c r="C987">
        <v>237116</v>
      </c>
      <c r="D987" s="135"/>
      <c r="E987" s="52">
        <f t="shared" si="15"/>
        <v>237116</v>
      </c>
      <c r="F987" s="135" t="s">
        <v>3964</v>
      </c>
    </row>
    <row r="988" spans="3:6" x14ac:dyDescent="0.25">
      <c r="C988">
        <v>237401</v>
      </c>
      <c r="D988" s="135"/>
      <c r="E988" s="52">
        <f t="shared" si="15"/>
        <v>237401</v>
      </c>
      <c r="F988" s="135" t="s">
        <v>3964</v>
      </c>
    </row>
    <row r="989" spans="3:6" x14ac:dyDescent="0.25">
      <c r="C989">
        <v>237402</v>
      </c>
      <c r="D989" s="135"/>
      <c r="E989" s="52">
        <f t="shared" si="15"/>
        <v>237402</v>
      </c>
      <c r="F989" s="135" t="s">
        <v>3964</v>
      </c>
    </row>
    <row r="990" spans="3:6" x14ac:dyDescent="0.25">
      <c r="C990">
        <v>237999</v>
      </c>
      <c r="D990" s="135"/>
      <c r="E990" s="52">
        <f t="shared" si="15"/>
        <v>237999</v>
      </c>
      <c r="F990" t="s">
        <v>3959</v>
      </c>
    </row>
    <row r="991" spans="3:6" x14ac:dyDescent="0.25">
      <c r="C991">
        <v>238000</v>
      </c>
      <c r="D991">
        <v>238000</v>
      </c>
      <c r="E991" s="52">
        <f t="shared" si="15"/>
        <v>0</v>
      </c>
    </row>
    <row r="992" spans="3:6" x14ac:dyDescent="0.25">
      <c r="C992">
        <v>239001</v>
      </c>
      <c r="D992">
        <v>239001</v>
      </c>
      <c r="E992" s="52">
        <f t="shared" si="15"/>
        <v>0</v>
      </c>
    </row>
    <row r="993" spans="3:6" x14ac:dyDescent="0.25">
      <c r="C993">
        <v>241001</v>
      </c>
      <c r="D993" s="135"/>
      <c r="E993" s="52">
        <f t="shared" si="15"/>
        <v>241001</v>
      </c>
      <c r="F993" s="50" t="s">
        <v>3962</v>
      </c>
    </row>
    <row r="994" spans="3:6" x14ac:dyDescent="0.25">
      <c r="C994">
        <v>241002</v>
      </c>
      <c r="D994" s="135"/>
      <c r="E994" s="52">
        <f t="shared" si="15"/>
        <v>241002</v>
      </c>
      <c r="F994" s="50" t="s">
        <v>3962</v>
      </c>
    </row>
    <row r="995" spans="3:6" x14ac:dyDescent="0.25">
      <c r="C995">
        <v>241003</v>
      </c>
      <c r="D995" s="135"/>
      <c r="E995" s="52">
        <f t="shared" si="15"/>
        <v>241003</v>
      </c>
      <c r="F995" s="50" t="s">
        <v>3962</v>
      </c>
    </row>
    <row r="996" spans="3:6" x14ac:dyDescent="0.25">
      <c r="C996">
        <v>241006</v>
      </c>
      <c r="D996" s="135"/>
      <c r="E996" s="52">
        <f t="shared" si="15"/>
        <v>241006</v>
      </c>
      <c r="F996" s="50" t="s">
        <v>3962</v>
      </c>
    </row>
    <row r="997" spans="3:6" x14ac:dyDescent="0.25">
      <c r="C997">
        <v>241007</v>
      </c>
      <c r="D997" s="135"/>
      <c r="E997" s="52">
        <f t="shared" si="15"/>
        <v>241007</v>
      </c>
      <c r="F997" s="50" t="s">
        <v>3962</v>
      </c>
    </row>
    <row r="998" spans="3:6" x14ac:dyDescent="0.25">
      <c r="C998">
        <v>241011</v>
      </c>
      <c r="D998" s="135"/>
      <c r="E998" s="52">
        <f t="shared" si="15"/>
        <v>241011</v>
      </c>
      <c r="F998" s="50" t="s">
        <v>3962</v>
      </c>
    </row>
    <row r="999" spans="3:6" x14ac:dyDescent="0.25">
      <c r="C999">
        <v>241012</v>
      </c>
      <c r="D999" s="135"/>
      <c r="E999" s="52">
        <f t="shared" si="15"/>
        <v>241012</v>
      </c>
      <c r="F999" s="50" t="s">
        <v>3962</v>
      </c>
    </row>
    <row r="1000" spans="3:6" x14ac:dyDescent="0.25">
      <c r="C1000">
        <v>241013</v>
      </c>
      <c r="D1000" s="135"/>
      <c r="E1000" s="52">
        <f t="shared" si="15"/>
        <v>241013</v>
      </c>
      <c r="F1000" s="50" t="s">
        <v>3962</v>
      </c>
    </row>
    <row r="1001" spans="3:6" x14ac:dyDescent="0.25">
      <c r="C1001">
        <v>241023</v>
      </c>
      <c r="D1001" s="135"/>
      <c r="E1001" s="52">
        <f t="shared" si="15"/>
        <v>241023</v>
      </c>
      <c r="F1001" s="50" t="s">
        <v>3962</v>
      </c>
    </row>
    <row r="1002" spans="3:6" x14ac:dyDescent="0.25">
      <c r="C1002">
        <v>241030</v>
      </c>
      <c r="D1002" s="135"/>
      <c r="E1002" s="52">
        <f t="shared" si="15"/>
        <v>241030</v>
      </c>
      <c r="F1002" s="50" t="s">
        <v>3962</v>
      </c>
    </row>
    <row r="1003" spans="3:6" x14ac:dyDescent="0.25">
      <c r="C1003">
        <v>241031</v>
      </c>
      <c r="D1003" s="135"/>
      <c r="E1003" s="52">
        <f t="shared" si="15"/>
        <v>241031</v>
      </c>
      <c r="F1003" s="50" t="s">
        <v>3962</v>
      </c>
    </row>
    <row r="1004" spans="3:6" x14ac:dyDescent="0.25">
      <c r="C1004">
        <v>241041</v>
      </c>
      <c r="D1004" s="135"/>
      <c r="E1004" s="52">
        <f t="shared" si="15"/>
        <v>241041</v>
      </c>
      <c r="F1004" s="50" t="s">
        <v>3962</v>
      </c>
    </row>
    <row r="1005" spans="3:6" x14ac:dyDescent="0.25">
      <c r="C1005">
        <v>241101</v>
      </c>
      <c r="D1005" s="135"/>
      <c r="E1005" s="52">
        <f t="shared" si="15"/>
        <v>241101</v>
      </c>
      <c r="F1005" s="50" t="s">
        <v>3965</v>
      </c>
    </row>
    <row r="1006" spans="3:6" x14ac:dyDescent="0.25">
      <c r="C1006">
        <v>241102</v>
      </c>
      <c r="D1006" s="135"/>
      <c r="E1006" s="52">
        <f t="shared" si="15"/>
        <v>241102</v>
      </c>
      <c r="F1006" s="50" t="s">
        <v>3965</v>
      </c>
    </row>
    <row r="1007" spans="3:6" x14ac:dyDescent="0.25">
      <c r="C1007">
        <v>241103</v>
      </c>
      <c r="D1007" s="135"/>
      <c r="E1007" s="52">
        <f t="shared" si="15"/>
        <v>241103</v>
      </c>
      <c r="F1007" s="50" t="s">
        <v>3965</v>
      </c>
    </row>
    <row r="1008" spans="3:6" x14ac:dyDescent="0.25">
      <c r="C1008">
        <v>241104</v>
      </c>
      <c r="D1008" s="135"/>
      <c r="E1008" s="52">
        <f t="shared" si="15"/>
        <v>241104</v>
      </c>
      <c r="F1008" s="50" t="s">
        <v>3965</v>
      </c>
    </row>
    <row r="1009" spans="3:6" x14ac:dyDescent="0.25">
      <c r="C1009">
        <v>241105</v>
      </c>
      <c r="D1009" s="135"/>
      <c r="E1009" s="52">
        <f t="shared" si="15"/>
        <v>241105</v>
      </c>
      <c r="F1009" s="50" t="s">
        <v>3965</v>
      </c>
    </row>
    <row r="1010" spans="3:6" x14ac:dyDescent="0.25">
      <c r="C1010">
        <v>241107</v>
      </c>
      <c r="D1010" s="135"/>
      <c r="E1010" s="52">
        <f t="shared" si="15"/>
        <v>241107</v>
      </c>
      <c r="F1010" s="50" t="s">
        <v>3965</v>
      </c>
    </row>
    <row r="1011" spans="3:6" x14ac:dyDescent="0.25">
      <c r="C1011">
        <v>241108</v>
      </c>
      <c r="D1011" s="135"/>
      <c r="E1011" s="52">
        <f t="shared" si="15"/>
        <v>241108</v>
      </c>
      <c r="F1011" s="50" t="s">
        <v>3965</v>
      </c>
    </row>
    <row r="1012" spans="3:6" x14ac:dyDescent="0.25">
      <c r="C1012">
        <v>241109</v>
      </c>
      <c r="D1012" s="135"/>
      <c r="E1012" s="52">
        <f t="shared" si="15"/>
        <v>241109</v>
      </c>
      <c r="F1012" s="50" t="s">
        <v>3965</v>
      </c>
    </row>
    <row r="1013" spans="3:6" x14ac:dyDescent="0.25">
      <c r="C1013">
        <v>241110</v>
      </c>
      <c r="D1013" s="135"/>
      <c r="E1013" s="52">
        <f t="shared" si="15"/>
        <v>241110</v>
      </c>
      <c r="F1013" s="50" t="s">
        <v>3965</v>
      </c>
    </row>
    <row r="1014" spans="3:6" x14ac:dyDescent="0.25">
      <c r="C1014">
        <v>241111</v>
      </c>
      <c r="D1014" s="135"/>
      <c r="E1014" s="52">
        <f t="shared" si="15"/>
        <v>241111</v>
      </c>
      <c r="F1014" s="50" t="s">
        <v>3965</v>
      </c>
    </row>
    <row r="1015" spans="3:6" x14ac:dyDescent="0.25">
      <c r="C1015">
        <v>241112</v>
      </c>
      <c r="D1015" s="135"/>
      <c r="E1015" s="52">
        <f t="shared" si="15"/>
        <v>241112</v>
      </c>
      <c r="F1015" s="50" t="s">
        <v>3965</v>
      </c>
    </row>
    <row r="1016" spans="3:6" x14ac:dyDescent="0.25">
      <c r="C1016">
        <v>241113</v>
      </c>
      <c r="D1016" s="135"/>
      <c r="E1016" s="52">
        <f t="shared" si="15"/>
        <v>241113</v>
      </c>
      <c r="F1016" s="50" t="s">
        <v>3965</v>
      </c>
    </row>
    <row r="1017" spans="3:6" x14ac:dyDescent="0.25">
      <c r="C1017">
        <v>241114</v>
      </c>
      <c r="D1017" s="135"/>
      <c r="E1017" s="52">
        <f t="shared" si="15"/>
        <v>241114</v>
      </c>
      <c r="F1017" s="50" t="s">
        <v>3965</v>
      </c>
    </row>
    <row r="1018" spans="3:6" x14ac:dyDescent="0.25">
      <c r="C1018">
        <v>241115</v>
      </c>
      <c r="D1018" s="135"/>
      <c r="E1018" s="52">
        <f t="shared" si="15"/>
        <v>241115</v>
      </c>
      <c r="F1018" s="50" t="s">
        <v>3965</v>
      </c>
    </row>
    <row r="1019" spans="3:6" x14ac:dyDescent="0.25">
      <c r="C1019">
        <v>241117</v>
      </c>
      <c r="D1019" s="135"/>
      <c r="E1019" s="52">
        <f t="shared" si="15"/>
        <v>241117</v>
      </c>
      <c r="F1019" s="50" t="s">
        <v>3965</v>
      </c>
    </row>
    <row r="1020" spans="3:6" x14ac:dyDescent="0.25">
      <c r="C1020">
        <v>241118</v>
      </c>
      <c r="D1020" s="135"/>
      <c r="E1020" s="52">
        <f t="shared" si="15"/>
        <v>241118</v>
      </c>
      <c r="F1020" s="50" t="s">
        <v>3965</v>
      </c>
    </row>
    <row r="1021" spans="3:6" x14ac:dyDescent="0.25">
      <c r="C1021">
        <v>241119</v>
      </c>
      <c r="D1021" s="135"/>
      <c r="E1021" s="52">
        <f t="shared" si="15"/>
        <v>241119</v>
      </c>
      <c r="F1021" s="50" t="s">
        <v>3965</v>
      </c>
    </row>
    <row r="1022" spans="3:6" x14ac:dyDescent="0.25">
      <c r="C1022">
        <v>241120</v>
      </c>
      <c r="D1022" s="135"/>
      <c r="E1022" s="52">
        <f t="shared" si="15"/>
        <v>241120</v>
      </c>
      <c r="F1022" s="50" t="s">
        <v>3965</v>
      </c>
    </row>
    <row r="1023" spans="3:6" x14ac:dyDescent="0.25">
      <c r="C1023">
        <v>241121</v>
      </c>
      <c r="D1023" s="135"/>
      <c r="E1023" s="52">
        <f t="shared" si="15"/>
        <v>241121</v>
      </c>
      <c r="F1023" s="50" t="s">
        <v>3965</v>
      </c>
    </row>
    <row r="1024" spans="3:6" x14ac:dyDescent="0.25">
      <c r="C1024">
        <v>241122</v>
      </c>
      <c r="D1024" s="135"/>
      <c r="E1024" s="52">
        <f t="shared" si="15"/>
        <v>241122</v>
      </c>
      <c r="F1024" s="50" t="s">
        <v>3965</v>
      </c>
    </row>
    <row r="1025" spans="3:6" x14ac:dyDescent="0.25">
      <c r="C1025">
        <v>241123</v>
      </c>
      <c r="D1025" s="135"/>
      <c r="E1025" s="52">
        <f t="shared" si="15"/>
        <v>241123</v>
      </c>
      <c r="F1025" s="50" t="s">
        <v>3965</v>
      </c>
    </row>
    <row r="1026" spans="3:6" x14ac:dyDescent="0.25">
      <c r="C1026">
        <v>241124</v>
      </c>
      <c r="D1026" s="135"/>
      <c r="E1026" s="52">
        <f t="shared" si="15"/>
        <v>241124</v>
      </c>
      <c r="F1026" s="50" t="s">
        <v>3965</v>
      </c>
    </row>
    <row r="1027" spans="3:6" x14ac:dyDescent="0.25">
      <c r="C1027">
        <v>241128</v>
      </c>
      <c r="D1027" s="135"/>
      <c r="E1027" s="52">
        <f t="shared" si="15"/>
        <v>241128</v>
      </c>
      <c r="F1027" s="50" t="s">
        <v>3965</v>
      </c>
    </row>
    <row r="1028" spans="3:6" x14ac:dyDescent="0.25">
      <c r="C1028">
        <v>241129</v>
      </c>
      <c r="D1028" s="135"/>
      <c r="E1028" s="52">
        <f t="shared" si="15"/>
        <v>241129</v>
      </c>
      <c r="F1028" s="50" t="s">
        <v>3965</v>
      </c>
    </row>
    <row r="1029" spans="3:6" x14ac:dyDescent="0.25">
      <c r="C1029">
        <v>241130</v>
      </c>
      <c r="D1029" s="135"/>
      <c r="E1029" s="52">
        <f t="shared" si="15"/>
        <v>241130</v>
      </c>
      <c r="F1029" s="50" t="s">
        <v>3965</v>
      </c>
    </row>
    <row r="1030" spans="3:6" x14ac:dyDescent="0.25">
      <c r="C1030">
        <v>241131</v>
      </c>
      <c r="D1030" s="135"/>
      <c r="E1030" s="52">
        <f t="shared" si="15"/>
        <v>241131</v>
      </c>
      <c r="F1030" s="50" t="s">
        <v>3965</v>
      </c>
    </row>
    <row r="1031" spans="3:6" x14ac:dyDescent="0.25">
      <c r="C1031">
        <v>241132</v>
      </c>
      <c r="D1031" s="135"/>
      <c r="E1031" s="52">
        <f t="shared" ref="E1031:E1094" si="16">C1031-D1031</f>
        <v>241132</v>
      </c>
      <c r="F1031" s="50" t="s">
        <v>3965</v>
      </c>
    </row>
    <row r="1032" spans="3:6" x14ac:dyDescent="0.25">
      <c r="C1032">
        <v>241133</v>
      </c>
      <c r="D1032" s="135"/>
      <c r="E1032" s="52">
        <f t="shared" si="16"/>
        <v>241133</v>
      </c>
      <c r="F1032" s="50" t="s">
        <v>3965</v>
      </c>
    </row>
    <row r="1033" spans="3:6" x14ac:dyDescent="0.25">
      <c r="C1033">
        <v>241134</v>
      </c>
      <c r="D1033" s="135"/>
      <c r="E1033" s="52">
        <f t="shared" si="16"/>
        <v>241134</v>
      </c>
      <c r="F1033" s="50" t="s">
        <v>3965</v>
      </c>
    </row>
    <row r="1034" spans="3:6" x14ac:dyDescent="0.25">
      <c r="C1034">
        <v>241135</v>
      </c>
      <c r="D1034" s="135"/>
      <c r="E1034" s="52">
        <f t="shared" si="16"/>
        <v>241135</v>
      </c>
      <c r="F1034" s="50" t="s">
        <v>3965</v>
      </c>
    </row>
    <row r="1035" spans="3:6" x14ac:dyDescent="0.25">
      <c r="C1035">
        <v>241136</v>
      </c>
      <c r="D1035" s="135"/>
      <c r="E1035" s="52">
        <f t="shared" si="16"/>
        <v>241136</v>
      </c>
      <c r="F1035" s="50" t="s">
        <v>3965</v>
      </c>
    </row>
    <row r="1036" spans="3:6" x14ac:dyDescent="0.25">
      <c r="C1036">
        <v>241137</v>
      </c>
      <c r="D1036" s="135"/>
      <c r="E1036" s="52">
        <f t="shared" si="16"/>
        <v>241137</v>
      </c>
      <c r="F1036" s="50" t="s">
        <v>3965</v>
      </c>
    </row>
    <row r="1037" spans="3:6" x14ac:dyDescent="0.25">
      <c r="C1037">
        <v>241139</v>
      </c>
      <c r="D1037" s="135"/>
      <c r="E1037" s="52">
        <f t="shared" si="16"/>
        <v>241139</v>
      </c>
      <c r="F1037" s="50" t="s">
        <v>3965</v>
      </c>
    </row>
    <row r="1038" spans="3:6" x14ac:dyDescent="0.25">
      <c r="C1038">
        <v>241140</v>
      </c>
      <c r="D1038" s="135"/>
      <c r="E1038" s="52">
        <f t="shared" si="16"/>
        <v>241140</v>
      </c>
      <c r="F1038" s="50" t="s">
        <v>3965</v>
      </c>
    </row>
    <row r="1039" spans="3:6" x14ac:dyDescent="0.25">
      <c r="C1039">
        <v>241141</v>
      </c>
      <c r="D1039" s="135"/>
      <c r="E1039" s="52">
        <f t="shared" si="16"/>
        <v>241141</v>
      </c>
      <c r="F1039" s="50" t="s">
        <v>3965</v>
      </c>
    </row>
    <row r="1040" spans="3:6" x14ac:dyDescent="0.25">
      <c r="C1040">
        <v>241142</v>
      </c>
      <c r="D1040" s="135"/>
      <c r="E1040" s="52">
        <f t="shared" si="16"/>
        <v>241142</v>
      </c>
      <c r="F1040" s="50" t="s">
        <v>3965</v>
      </c>
    </row>
    <row r="1041" spans="3:6" x14ac:dyDescent="0.25">
      <c r="C1041">
        <v>241145</v>
      </c>
      <c r="D1041" s="135"/>
      <c r="E1041" s="52">
        <f t="shared" si="16"/>
        <v>241145</v>
      </c>
      <c r="F1041" s="50" t="s">
        <v>3965</v>
      </c>
    </row>
    <row r="1042" spans="3:6" x14ac:dyDescent="0.25">
      <c r="C1042">
        <v>241146</v>
      </c>
      <c r="D1042" s="135"/>
      <c r="E1042" s="52">
        <f t="shared" si="16"/>
        <v>241146</v>
      </c>
      <c r="F1042" s="50" t="s">
        <v>3965</v>
      </c>
    </row>
    <row r="1043" spans="3:6" x14ac:dyDescent="0.25">
      <c r="C1043">
        <v>241147</v>
      </c>
      <c r="D1043" s="135"/>
      <c r="E1043" s="52">
        <f t="shared" si="16"/>
        <v>241147</v>
      </c>
      <c r="F1043" s="50" t="s">
        <v>3965</v>
      </c>
    </row>
    <row r="1044" spans="3:6" x14ac:dyDescent="0.25">
      <c r="C1044">
        <v>241152</v>
      </c>
      <c r="D1044" s="135"/>
      <c r="E1044" s="52">
        <f t="shared" si="16"/>
        <v>241152</v>
      </c>
      <c r="F1044" s="50" t="s">
        <v>3965</v>
      </c>
    </row>
    <row r="1045" spans="3:6" x14ac:dyDescent="0.25">
      <c r="C1045">
        <v>241153</v>
      </c>
      <c r="D1045" s="135"/>
      <c r="E1045" s="52">
        <f t="shared" si="16"/>
        <v>241153</v>
      </c>
      <c r="F1045" s="50" t="s">
        <v>3965</v>
      </c>
    </row>
    <row r="1046" spans="3:6" x14ac:dyDescent="0.25">
      <c r="C1046">
        <v>241154</v>
      </c>
      <c r="D1046" s="135"/>
      <c r="E1046" s="52">
        <f t="shared" si="16"/>
        <v>241154</v>
      </c>
      <c r="F1046" s="50" t="s">
        <v>3965</v>
      </c>
    </row>
    <row r="1047" spans="3:6" x14ac:dyDescent="0.25">
      <c r="C1047">
        <v>241155</v>
      </c>
      <c r="D1047" s="135"/>
      <c r="E1047" s="52">
        <f t="shared" si="16"/>
        <v>241155</v>
      </c>
      <c r="F1047" s="50" t="s">
        <v>3965</v>
      </c>
    </row>
    <row r="1048" spans="3:6" x14ac:dyDescent="0.25">
      <c r="C1048">
        <v>241156</v>
      </c>
      <c r="D1048" s="135"/>
      <c r="E1048" s="52">
        <f t="shared" si="16"/>
        <v>241156</v>
      </c>
      <c r="F1048" s="50" t="s">
        <v>3965</v>
      </c>
    </row>
    <row r="1049" spans="3:6" x14ac:dyDescent="0.25">
      <c r="C1049">
        <v>241158</v>
      </c>
      <c r="D1049" s="135"/>
      <c r="E1049" s="52">
        <f t="shared" si="16"/>
        <v>241158</v>
      </c>
      <c r="F1049" s="50" t="s">
        <v>3965</v>
      </c>
    </row>
    <row r="1050" spans="3:6" x14ac:dyDescent="0.25">
      <c r="C1050">
        <v>241159</v>
      </c>
      <c r="D1050" s="135"/>
      <c r="E1050" s="52">
        <f t="shared" si="16"/>
        <v>241159</v>
      </c>
      <c r="F1050" s="50" t="s">
        <v>3965</v>
      </c>
    </row>
    <row r="1051" spans="3:6" x14ac:dyDescent="0.25">
      <c r="C1051">
        <v>241160</v>
      </c>
      <c r="D1051" s="135"/>
      <c r="E1051" s="52">
        <f t="shared" si="16"/>
        <v>241160</v>
      </c>
      <c r="F1051" s="50" t="s">
        <v>3965</v>
      </c>
    </row>
    <row r="1052" spans="3:6" x14ac:dyDescent="0.25">
      <c r="C1052">
        <v>241161</v>
      </c>
      <c r="D1052" s="135"/>
      <c r="E1052" s="52">
        <f t="shared" si="16"/>
        <v>241161</v>
      </c>
      <c r="F1052" s="50" t="s">
        <v>3965</v>
      </c>
    </row>
    <row r="1053" spans="3:6" x14ac:dyDescent="0.25">
      <c r="C1053">
        <v>241162</v>
      </c>
      <c r="D1053" s="135"/>
      <c r="E1053" s="52">
        <f t="shared" si="16"/>
        <v>241162</v>
      </c>
      <c r="F1053" s="50" t="s">
        <v>3965</v>
      </c>
    </row>
    <row r="1054" spans="3:6" x14ac:dyDescent="0.25">
      <c r="C1054">
        <v>241165</v>
      </c>
      <c r="D1054" s="135"/>
      <c r="E1054" s="52">
        <f t="shared" si="16"/>
        <v>241165</v>
      </c>
      <c r="F1054" s="50" t="s">
        <v>3965</v>
      </c>
    </row>
    <row r="1055" spans="3:6" x14ac:dyDescent="0.25">
      <c r="C1055">
        <v>241166</v>
      </c>
      <c r="D1055" s="135"/>
      <c r="E1055" s="52">
        <f t="shared" si="16"/>
        <v>241166</v>
      </c>
      <c r="F1055" s="50" t="s">
        <v>3965</v>
      </c>
    </row>
    <row r="1056" spans="3:6" x14ac:dyDescent="0.25">
      <c r="C1056">
        <v>241167</v>
      </c>
      <c r="D1056" s="135"/>
      <c r="E1056" s="52">
        <f t="shared" si="16"/>
        <v>241167</v>
      </c>
      <c r="F1056" s="50" t="s">
        <v>3965</v>
      </c>
    </row>
    <row r="1057" spans="3:6" x14ac:dyDescent="0.25">
      <c r="C1057">
        <v>241168</v>
      </c>
      <c r="D1057" s="135"/>
      <c r="E1057" s="52">
        <f t="shared" si="16"/>
        <v>241168</v>
      </c>
      <c r="F1057" s="50" t="s">
        <v>3965</v>
      </c>
    </row>
    <row r="1058" spans="3:6" x14ac:dyDescent="0.25">
      <c r="C1058">
        <v>241172</v>
      </c>
      <c r="D1058" s="135"/>
      <c r="E1058" s="52">
        <f t="shared" si="16"/>
        <v>241172</v>
      </c>
      <c r="F1058" s="50" t="s">
        <v>3965</v>
      </c>
    </row>
    <row r="1059" spans="3:6" x14ac:dyDescent="0.25">
      <c r="C1059">
        <v>241173</v>
      </c>
      <c r="D1059" s="135"/>
      <c r="E1059" s="52">
        <f t="shared" si="16"/>
        <v>241173</v>
      </c>
      <c r="F1059" s="50" t="s">
        <v>3965</v>
      </c>
    </row>
    <row r="1060" spans="3:6" x14ac:dyDescent="0.25">
      <c r="C1060">
        <v>241174</v>
      </c>
      <c r="D1060" s="135"/>
      <c r="E1060" s="52">
        <f t="shared" si="16"/>
        <v>241174</v>
      </c>
      <c r="F1060" s="50" t="s">
        <v>3965</v>
      </c>
    </row>
    <row r="1061" spans="3:6" x14ac:dyDescent="0.25">
      <c r="C1061">
        <v>241175</v>
      </c>
      <c r="D1061" s="135"/>
      <c r="E1061" s="52">
        <f t="shared" si="16"/>
        <v>241175</v>
      </c>
      <c r="F1061" s="50" t="s">
        <v>3965</v>
      </c>
    </row>
    <row r="1062" spans="3:6" x14ac:dyDescent="0.25">
      <c r="C1062">
        <v>241179</v>
      </c>
      <c r="D1062" s="135"/>
      <c r="E1062" s="52">
        <f t="shared" si="16"/>
        <v>241179</v>
      </c>
      <c r="F1062" s="50" t="s">
        <v>3965</v>
      </c>
    </row>
    <row r="1063" spans="3:6" x14ac:dyDescent="0.25">
      <c r="C1063">
        <v>241180</v>
      </c>
      <c r="D1063" s="135"/>
      <c r="E1063" s="52">
        <f t="shared" si="16"/>
        <v>241180</v>
      </c>
      <c r="F1063" s="50" t="s">
        <v>3965</v>
      </c>
    </row>
    <row r="1064" spans="3:6" x14ac:dyDescent="0.25">
      <c r="C1064">
        <v>241181</v>
      </c>
      <c r="D1064" s="135"/>
      <c r="E1064" s="52">
        <f t="shared" si="16"/>
        <v>241181</v>
      </c>
      <c r="F1064" s="50" t="s">
        <v>3965</v>
      </c>
    </row>
    <row r="1065" spans="3:6" x14ac:dyDescent="0.25">
      <c r="C1065">
        <v>241182</v>
      </c>
      <c r="D1065" s="135"/>
      <c r="E1065" s="52">
        <f t="shared" si="16"/>
        <v>241182</v>
      </c>
      <c r="F1065" s="50" t="s">
        <v>3965</v>
      </c>
    </row>
    <row r="1066" spans="3:6" x14ac:dyDescent="0.25">
      <c r="C1066">
        <v>241183</v>
      </c>
      <c r="D1066" s="135"/>
      <c r="E1066" s="52">
        <f t="shared" si="16"/>
        <v>241183</v>
      </c>
      <c r="F1066" s="50" t="s">
        <v>3965</v>
      </c>
    </row>
    <row r="1067" spans="3:6" x14ac:dyDescent="0.25">
      <c r="C1067">
        <v>241184</v>
      </c>
      <c r="D1067" s="135"/>
      <c r="E1067" s="52">
        <f t="shared" si="16"/>
        <v>241184</v>
      </c>
      <c r="F1067" s="50" t="s">
        <v>3965</v>
      </c>
    </row>
    <row r="1068" spans="3:6" x14ac:dyDescent="0.25">
      <c r="C1068">
        <v>241185</v>
      </c>
      <c r="D1068" s="135"/>
      <c r="E1068" s="52">
        <f t="shared" si="16"/>
        <v>241185</v>
      </c>
      <c r="F1068" s="50" t="s">
        <v>3965</v>
      </c>
    </row>
    <row r="1069" spans="3:6" x14ac:dyDescent="0.25">
      <c r="C1069">
        <v>241186</v>
      </c>
      <c r="D1069" s="135"/>
      <c r="E1069" s="52">
        <f t="shared" si="16"/>
        <v>241186</v>
      </c>
      <c r="F1069" s="50" t="s">
        <v>3965</v>
      </c>
    </row>
    <row r="1070" spans="3:6" x14ac:dyDescent="0.25">
      <c r="C1070">
        <v>241187</v>
      </c>
      <c r="D1070" s="135"/>
      <c r="E1070" s="52">
        <f t="shared" si="16"/>
        <v>241187</v>
      </c>
      <c r="F1070" s="50" t="s">
        <v>3965</v>
      </c>
    </row>
    <row r="1071" spans="3:6" x14ac:dyDescent="0.25">
      <c r="C1071">
        <v>241189</v>
      </c>
      <c r="D1071" s="135"/>
      <c r="E1071" s="52">
        <f t="shared" si="16"/>
        <v>241189</v>
      </c>
      <c r="F1071" s="50" t="s">
        <v>3965</v>
      </c>
    </row>
    <row r="1072" spans="3:6" x14ac:dyDescent="0.25">
      <c r="C1072">
        <v>241190</v>
      </c>
      <c r="D1072" s="135"/>
      <c r="E1072" s="52">
        <f t="shared" si="16"/>
        <v>241190</v>
      </c>
      <c r="F1072" s="50" t="s">
        <v>3965</v>
      </c>
    </row>
    <row r="1073" spans="3:6" x14ac:dyDescent="0.25">
      <c r="C1073">
        <v>241191</v>
      </c>
      <c r="D1073" s="135"/>
      <c r="E1073" s="52">
        <f t="shared" si="16"/>
        <v>241191</v>
      </c>
      <c r="F1073" s="50" t="s">
        <v>3965</v>
      </c>
    </row>
    <row r="1074" spans="3:6" x14ac:dyDescent="0.25">
      <c r="C1074">
        <v>241192</v>
      </c>
      <c r="D1074" s="135"/>
      <c r="E1074" s="52">
        <f t="shared" si="16"/>
        <v>241192</v>
      </c>
      <c r="F1074" s="50" t="s">
        <v>3965</v>
      </c>
    </row>
    <row r="1075" spans="3:6" x14ac:dyDescent="0.25">
      <c r="C1075">
        <v>241193</v>
      </c>
      <c r="D1075" s="135"/>
      <c r="E1075" s="52">
        <f t="shared" si="16"/>
        <v>241193</v>
      </c>
      <c r="F1075" s="50" t="s">
        <v>3965</v>
      </c>
    </row>
    <row r="1076" spans="3:6" x14ac:dyDescent="0.25">
      <c r="C1076">
        <v>241194</v>
      </c>
      <c r="D1076" s="135"/>
      <c r="E1076" s="52">
        <f t="shared" si="16"/>
        <v>241194</v>
      </c>
      <c r="F1076" s="50" t="s">
        <v>3965</v>
      </c>
    </row>
    <row r="1077" spans="3:6" x14ac:dyDescent="0.25">
      <c r="C1077">
        <v>241195</v>
      </c>
      <c r="D1077" s="135"/>
      <c r="E1077" s="52">
        <f t="shared" si="16"/>
        <v>241195</v>
      </c>
      <c r="F1077" s="50" t="s">
        <v>3965</v>
      </c>
    </row>
    <row r="1078" spans="3:6" x14ac:dyDescent="0.25">
      <c r="C1078">
        <v>241196</v>
      </c>
      <c r="D1078" s="135"/>
      <c r="E1078" s="52">
        <f t="shared" si="16"/>
        <v>241196</v>
      </c>
      <c r="F1078" s="50" t="s">
        <v>3965</v>
      </c>
    </row>
    <row r="1079" spans="3:6" x14ac:dyDescent="0.25">
      <c r="C1079">
        <v>241197</v>
      </c>
      <c r="D1079" s="135"/>
      <c r="E1079" s="52">
        <f t="shared" si="16"/>
        <v>241197</v>
      </c>
      <c r="F1079" s="50" t="s">
        <v>3965</v>
      </c>
    </row>
    <row r="1080" spans="3:6" x14ac:dyDescent="0.25">
      <c r="C1080">
        <v>241198</v>
      </c>
      <c r="D1080" s="135"/>
      <c r="E1080" s="52">
        <f t="shared" si="16"/>
        <v>241198</v>
      </c>
      <c r="F1080" s="50" t="s">
        <v>3965</v>
      </c>
    </row>
    <row r="1081" spans="3:6" x14ac:dyDescent="0.25">
      <c r="C1081">
        <v>241199</v>
      </c>
      <c r="D1081" s="135"/>
      <c r="E1081" s="52">
        <f t="shared" si="16"/>
        <v>241199</v>
      </c>
      <c r="F1081" s="50" t="s">
        <v>3965</v>
      </c>
    </row>
    <row r="1082" spans="3:6" x14ac:dyDescent="0.25">
      <c r="C1082">
        <v>241200</v>
      </c>
      <c r="D1082" s="135"/>
      <c r="E1082" s="52">
        <f t="shared" si="16"/>
        <v>241200</v>
      </c>
      <c r="F1082" s="50" t="s">
        <v>3965</v>
      </c>
    </row>
    <row r="1083" spans="3:6" x14ac:dyDescent="0.25">
      <c r="C1083">
        <v>241213</v>
      </c>
      <c r="D1083" s="135"/>
      <c r="E1083" s="52">
        <f t="shared" si="16"/>
        <v>241213</v>
      </c>
      <c r="F1083" s="50" t="s">
        <v>3965</v>
      </c>
    </row>
    <row r="1084" spans="3:6" x14ac:dyDescent="0.25">
      <c r="C1084">
        <v>241214</v>
      </c>
      <c r="D1084" s="135"/>
      <c r="E1084" s="52">
        <f t="shared" si="16"/>
        <v>241214</v>
      </c>
      <c r="F1084" s="50" t="s">
        <v>3965</v>
      </c>
    </row>
    <row r="1085" spans="3:6" x14ac:dyDescent="0.25">
      <c r="C1085">
        <v>241218</v>
      </c>
      <c r="D1085" s="135"/>
      <c r="E1085" s="52">
        <f t="shared" si="16"/>
        <v>241218</v>
      </c>
      <c r="F1085" s="50" t="s">
        <v>3965</v>
      </c>
    </row>
    <row r="1086" spans="3:6" x14ac:dyDescent="0.25">
      <c r="C1086">
        <v>241225</v>
      </c>
      <c r="D1086" s="135"/>
      <c r="E1086" s="52">
        <f t="shared" si="16"/>
        <v>241225</v>
      </c>
      <c r="F1086" s="50" t="s">
        <v>3965</v>
      </c>
    </row>
    <row r="1087" spans="3:6" x14ac:dyDescent="0.25">
      <c r="C1087">
        <v>241226</v>
      </c>
      <c r="D1087" s="135"/>
      <c r="E1087" s="52">
        <f t="shared" si="16"/>
        <v>241226</v>
      </c>
      <c r="F1087" s="50" t="s">
        <v>3965</v>
      </c>
    </row>
    <row r="1088" spans="3:6" x14ac:dyDescent="0.25">
      <c r="C1088">
        <v>241229</v>
      </c>
      <c r="D1088" s="135"/>
      <c r="E1088" s="52">
        <f t="shared" si="16"/>
        <v>241229</v>
      </c>
      <c r="F1088" s="50" t="s">
        <v>3965</v>
      </c>
    </row>
    <row r="1089" spans="3:6" x14ac:dyDescent="0.25">
      <c r="C1089">
        <v>241230</v>
      </c>
      <c r="D1089" s="135"/>
      <c r="E1089" s="52">
        <f t="shared" si="16"/>
        <v>241230</v>
      </c>
      <c r="F1089" s="50" t="s">
        <v>3965</v>
      </c>
    </row>
    <row r="1090" spans="3:6" x14ac:dyDescent="0.25">
      <c r="C1090">
        <v>241232</v>
      </c>
      <c r="D1090" s="135"/>
      <c r="E1090" s="52">
        <f t="shared" si="16"/>
        <v>241232</v>
      </c>
      <c r="F1090" s="50" t="s">
        <v>3965</v>
      </c>
    </row>
    <row r="1091" spans="3:6" x14ac:dyDescent="0.25">
      <c r="C1091">
        <v>241316</v>
      </c>
      <c r="D1091" s="135"/>
      <c r="E1091" s="52">
        <f t="shared" si="16"/>
        <v>241316</v>
      </c>
      <c r="F1091" s="50" t="s">
        <v>3965</v>
      </c>
    </row>
    <row r="1092" spans="3:6" x14ac:dyDescent="0.25">
      <c r="C1092">
        <v>241317</v>
      </c>
      <c r="D1092" s="135"/>
      <c r="E1092" s="52">
        <f t="shared" si="16"/>
        <v>241317</v>
      </c>
      <c r="F1092" s="50" t="s">
        <v>3965</v>
      </c>
    </row>
    <row r="1093" spans="3:6" x14ac:dyDescent="0.25">
      <c r="C1093">
        <v>241326</v>
      </c>
      <c r="D1093" s="135"/>
      <c r="E1093" s="52">
        <f t="shared" si="16"/>
        <v>241326</v>
      </c>
      <c r="F1093" s="50" t="s">
        <v>3965</v>
      </c>
    </row>
    <row r="1094" spans="3:6" x14ac:dyDescent="0.25">
      <c r="C1094">
        <v>241327</v>
      </c>
      <c r="D1094" s="135"/>
      <c r="E1094" s="52">
        <f t="shared" si="16"/>
        <v>241327</v>
      </c>
      <c r="F1094" s="50" t="s">
        <v>3965</v>
      </c>
    </row>
    <row r="1095" spans="3:6" x14ac:dyDescent="0.25">
      <c r="C1095">
        <v>241343</v>
      </c>
      <c r="D1095" s="135"/>
      <c r="E1095" s="52">
        <f t="shared" ref="E1095:E1158" si="17">C1095-D1095</f>
        <v>241343</v>
      </c>
      <c r="F1095" s="50" t="s">
        <v>3965</v>
      </c>
    </row>
    <row r="1096" spans="3:6" x14ac:dyDescent="0.25">
      <c r="C1096">
        <v>241344</v>
      </c>
      <c r="D1096" s="135"/>
      <c r="E1096" s="52">
        <f t="shared" si="17"/>
        <v>241344</v>
      </c>
      <c r="F1096" s="50" t="s">
        <v>3965</v>
      </c>
    </row>
    <row r="1097" spans="3:6" x14ac:dyDescent="0.25">
      <c r="C1097">
        <v>241350</v>
      </c>
      <c r="D1097" s="135"/>
      <c r="E1097" s="52">
        <f t="shared" si="17"/>
        <v>241350</v>
      </c>
      <c r="F1097" s="50" t="s">
        <v>3965</v>
      </c>
    </row>
    <row r="1098" spans="3:6" x14ac:dyDescent="0.25">
      <c r="C1098">
        <v>241351</v>
      </c>
      <c r="D1098" s="135"/>
      <c r="E1098" s="52">
        <f t="shared" si="17"/>
        <v>241351</v>
      </c>
      <c r="F1098" s="50" t="s">
        <v>3965</v>
      </c>
    </row>
    <row r="1099" spans="3:6" x14ac:dyDescent="0.25">
      <c r="C1099">
        <v>241364</v>
      </c>
      <c r="D1099" s="135"/>
      <c r="E1099" s="52">
        <f t="shared" si="17"/>
        <v>241364</v>
      </c>
      <c r="F1099" s="50" t="s">
        <v>3965</v>
      </c>
    </row>
    <row r="1100" spans="3:6" x14ac:dyDescent="0.25">
      <c r="C1100">
        <v>241370</v>
      </c>
      <c r="D1100" s="135"/>
      <c r="E1100" s="52">
        <f t="shared" si="17"/>
        <v>241370</v>
      </c>
      <c r="F1100" s="50" t="s">
        <v>3965</v>
      </c>
    </row>
    <row r="1101" spans="3:6" x14ac:dyDescent="0.25">
      <c r="C1101">
        <v>241419</v>
      </c>
      <c r="D1101" s="135"/>
      <c r="E1101" s="52">
        <f t="shared" si="17"/>
        <v>241419</v>
      </c>
      <c r="F1101" s="50" t="s">
        <v>3965</v>
      </c>
    </row>
    <row r="1102" spans="3:6" x14ac:dyDescent="0.25">
      <c r="C1102">
        <v>242000</v>
      </c>
      <c r="D1102" s="135"/>
      <c r="E1102" s="52">
        <f t="shared" si="17"/>
        <v>242000</v>
      </c>
      <c r="F1102" s="50" t="s">
        <v>3966</v>
      </c>
    </row>
    <row r="1103" spans="3:6" x14ac:dyDescent="0.25">
      <c r="C1103">
        <v>242003</v>
      </c>
      <c r="D1103" s="135"/>
      <c r="E1103" s="52">
        <f t="shared" si="17"/>
        <v>242003</v>
      </c>
      <c r="F1103" s="50" t="s">
        <v>3966</v>
      </c>
    </row>
    <row r="1104" spans="3:6" x14ac:dyDescent="0.25">
      <c r="C1104">
        <v>242006</v>
      </c>
      <c r="D1104" s="135"/>
      <c r="E1104" s="52">
        <f t="shared" si="17"/>
        <v>242006</v>
      </c>
      <c r="F1104" s="50" t="s">
        <v>3966</v>
      </c>
    </row>
    <row r="1105" spans="3:6" x14ac:dyDescent="0.25">
      <c r="C1105">
        <v>242008</v>
      </c>
      <c r="D1105" s="135"/>
      <c r="E1105" s="52">
        <f t="shared" si="17"/>
        <v>242008</v>
      </c>
      <c r="F1105" s="50" t="s">
        <v>3966</v>
      </c>
    </row>
    <row r="1106" spans="3:6" x14ac:dyDescent="0.25">
      <c r="C1106">
        <v>242010</v>
      </c>
      <c r="D1106" s="135"/>
      <c r="E1106" s="52">
        <f t="shared" si="17"/>
        <v>242010</v>
      </c>
      <c r="F1106" s="50" t="s">
        <v>3966</v>
      </c>
    </row>
    <row r="1107" spans="3:6" x14ac:dyDescent="0.25">
      <c r="C1107">
        <v>242011</v>
      </c>
      <c r="D1107" s="135"/>
      <c r="E1107" s="52">
        <f t="shared" si="17"/>
        <v>242011</v>
      </c>
      <c r="F1107" s="50" t="s">
        <v>3966</v>
      </c>
    </row>
    <row r="1108" spans="3:6" x14ac:dyDescent="0.25">
      <c r="C1108">
        <v>242012</v>
      </c>
      <c r="D1108" s="135"/>
      <c r="E1108" s="52">
        <f t="shared" si="17"/>
        <v>242012</v>
      </c>
      <c r="F1108" s="50" t="s">
        <v>3966</v>
      </c>
    </row>
    <row r="1109" spans="3:6" x14ac:dyDescent="0.25">
      <c r="C1109">
        <v>242016</v>
      </c>
      <c r="D1109" s="135"/>
      <c r="E1109" s="52">
        <f t="shared" si="17"/>
        <v>242016</v>
      </c>
      <c r="F1109" s="50" t="s">
        <v>3966</v>
      </c>
    </row>
    <row r="1110" spans="3:6" x14ac:dyDescent="0.25">
      <c r="C1110">
        <v>242017</v>
      </c>
      <c r="D1110" s="135"/>
      <c r="E1110" s="52">
        <f t="shared" si="17"/>
        <v>242017</v>
      </c>
      <c r="F1110" s="50" t="s">
        <v>3966</v>
      </c>
    </row>
    <row r="1111" spans="3:6" x14ac:dyDescent="0.25">
      <c r="C1111">
        <v>242018</v>
      </c>
      <c r="D1111" s="135"/>
      <c r="E1111" s="52">
        <f t="shared" si="17"/>
        <v>242018</v>
      </c>
      <c r="F1111" s="50" t="s">
        <v>3966</v>
      </c>
    </row>
    <row r="1112" spans="3:6" x14ac:dyDescent="0.25">
      <c r="C1112">
        <v>242019</v>
      </c>
      <c r="D1112" s="135"/>
      <c r="E1112" s="52">
        <f t="shared" si="17"/>
        <v>242019</v>
      </c>
      <c r="F1112" s="50" t="s">
        <v>3966</v>
      </c>
    </row>
    <row r="1113" spans="3:6" x14ac:dyDescent="0.25">
      <c r="C1113">
        <v>242020</v>
      </c>
      <c r="D1113" s="135"/>
      <c r="E1113" s="52">
        <f t="shared" si="17"/>
        <v>242020</v>
      </c>
      <c r="F1113" s="50" t="s">
        <v>3966</v>
      </c>
    </row>
    <row r="1114" spans="3:6" x14ac:dyDescent="0.25">
      <c r="C1114">
        <v>242021</v>
      </c>
      <c r="D1114" s="135"/>
      <c r="E1114" s="52">
        <f t="shared" si="17"/>
        <v>242021</v>
      </c>
      <c r="F1114" s="50" t="s">
        <v>3966</v>
      </c>
    </row>
    <row r="1115" spans="3:6" x14ac:dyDescent="0.25">
      <c r="C1115">
        <v>242022</v>
      </c>
      <c r="D1115" s="135"/>
      <c r="E1115" s="52">
        <f t="shared" si="17"/>
        <v>242022</v>
      </c>
      <c r="F1115" s="50" t="s">
        <v>3966</v>
      </c>
    </row>
    <row r="1116" spans="3:6" x14ac:dyDescent="0.25">
      <c r="C1116">
        <v>242030</v>
      </c>
      <c r="D1116" s="135"/>
      <c r="E1116" s="52">
        <f t="shared" si="17"/>
        <v>242030</v>
      </c>
      <c r="F1116" s="50" t="s">
        <v>3966</v>
      </c>
    </row>
    <row r="1117" spans="3:6" x14ac:dyDescent="0.25">
      <c r="C1117">
        <v>242035</v>
      </c>
      <c r="D1117" s="135"/>
      <c r="E1117" s="52">
        <f t="shared" si="17"/>
        <v>242035</v>
      </c>
      <c r="F1117" s="50" t="s">
        <v>3966</v>
      </c>
    </row>
    <row r="1118" spans="3:6" x14ac:dyDescent="0.25">
      <c r="C1118">
        <v>242057</v>
      </c>
      <c r="D1118" s="135"/>
      <c r="E1118" s="52">
        <f t="shared" si="17"/>
        <v>242057</v>
      </c>
      <c r="F1118" s="50" t="s">
        <v>3966</v>
      </c>
    </row>
    <row r="1119" spans="3:6" x14ac:dyDescent="0.25">
      <c r="C1119">
        <v>242058</v>
      </c>
      <c r="D1119" s="135"/>
      <c r="E1119" s="52">
        <f t="shared" si="17"/>
        <v>242058</v>
      </c>
      <c r="F1119" s="50" t="s">
        <v>3966</v>
      </c>
    </row>
    <row r="1120" spans="3:6" x14ac:dyDescent="0.25">
      <c r="C1120">
        <v>242059</v>
      </c>
      <c r="D1120" s="135"/>
      <c r="E1120" s="52">
        <f t="shared" si="17"/>
        <v>242059</v>
      </c>
      <c r="F1120" s="50" t="s">
        <v>3966</v>
      </c>
    </row>
    <row r="1121" spans="3:6" x14ac:dyDescent="0.25">
      <c r="C1121">
        <v>242063</v>
      </c>
      <c r="D1121" s="135"/>
      <c r="E1121" s="52">
        <f t="shared" si="17"/>
        <v>242063</v>
      </c>
      <c r="F1121" s="50" t="s">
        <v>3966</v>
      </c>
    </row>
    <row r="1122" spans="3:6" x14ac:dyDescent="0.25">
      <c r="C1122">
        <v>242064</v>
      </c>
      <c r="D1122" s="135"/>
      <c r="E1122" s="52">
        <f t="shared" si="17"/>
        <v>242064</v>
      </c>
      <c r="F1122" s="50" t="s">
        <v>3966</v>
      </c>
    </row>
    <row r="1123" spans="3:6" x14ac:dyDescent="0.25">
      <c r="C1123">
        <v>242065</v>
      </c>
      <c r="D1123" s="135"/>
      <c r="E1123" s="52">
        <f t="shared" si="17"/>
        <v>242065</v>
      </c>
      <c r="F1123" s="50" t="s">
        <v>3966</v>
      </c>
    </row>
    <row r="1124" spans="3:6" x14ac:dyDescent="0.25">
      <c r="C1124">
        <v>242066</v>
      </c>
      <c r="D1124" s="135"/>
      <c r="E1124" s="52">
        <f t="shared" si="17"/>
        <v>242066</v>
      </c>
      <c r="F1124" s="50" t="s">
        <v>3966</v>
      </c>
    </row>
    <row r="1125" spans="3:6" x14ac:dyDescent="0.25">
      <c r="C1125">
        <v>242067</v>
      </c>
      <c r="D1125" s="135"/>
      <c r="E1125" s="52">
        <f t="shared" si="17"/>
        <v>242067</v>
      </c>
      <c r="F1125" s="50" t="s">
        <v>3966</v>
      </c>
    </row>
    <row r="1126" spans="3:6" x14ac:dyDescent="0.25">
      <c r="C1126">
        <v>242071</v>
      </c>
      <c r="D1126" s="135"/>
      <c r="E1126" s="52">
        <f t="shared" si="17"/>
        <v>242071</v>
      </c>
      <c r="F1126" s="50" t="s">
        <v>3966</v>
      </c>
    </row>
    <row r="1127" spans="3:6" x14ac:dyDescent="0.25">
      <c r="C1127">
        <v>242072</v>
      </c>
      <c r="D1127" s="135"/>
      <c r="E1127" s="52">
        <f t="shared" si="17"/>
        <v>242072</v>
      </c>
      <c r="F1127" s="50" t="s">
        <v>3966</v>
      </c>
    </row>
    <row r="1128" spans="3:6" x14ac:dyDescent="0.25">
      <c r="C1128">
        <v>242073</v>
      </c>
      <c r="D1128" s="135"/>
      <c r="E1128" s="52">
        <f t="shared" si="17"/>
        <v>242073</v>
      </c>
      <c r="F1128" s="50" t="s">
        <v>3966</v>
      </c>
    </row>
    <row r="1129" spans="3:6" x14ac:dyDescent="0.25">
      <c r="C1129">
        <v>242074</v>
      </c>
      <c r="D1129" s="135"/>
      <c r="E1129" s="52">
        <f t="shared" si="17"/>
        <v>242074</v>
      </c>
      <c r="F1129" s="50" t="s">
        <v>3966</v>
      </c>
    </row>
    <row r="1130" spans="3:6" x14ac:dyDescent="0.25">
      <c r="C1130">
        <v>242075</v>
      </c>
      <c r="D1130" s="135"/>
      <c r="E1130" s="52">
        <f t="shared" si="17"/>
        <v>242075</v>
      </c>
      <c r="F1130" s="50" t="s">
        <v>3966</v>
      </c>
    </row>
    <row r="1131" spans="3:6" x14ac:dyDescent="0.25">
      <c r="C1131">
        <v>242091</v>
      </c>
      <c r="D1131" s="135"/>
      <c r="E1131" s="52">
        <f t="shared" si="17"/>
        <v>242091</v>
      </c>
      <c r="F1131" s="50" t="s">
        <v>3966</v>
      </c>
    </row>
    <row r="1132" spans="3:6" x14ac:dyDescent="0.25">
      <c r="C1132">
        <v>242100</v>
      </c>
      <c r="D1132" s="135"/>
      <c r="E1132" s="52">
        <f t="shared" si="17"/>
        <v>242100</v>
      </c>
      <c r="F1132" s="50" t="s">
        <v>3966</v>
      </c>
    </row>
    <row r="1133" spans="3:6" x14ac:dyDescent="0.25">
      <c r="C1133">
        <v>242101</v>
      </c>
      <c r="D1133" s="135"/>
      <c r="E1133" s="52">
        <f t="shared" si="17"/>
        <v>242101</v>
      </c>
      <c r="F1133" s="50" t="s">
        <v>3966</v>
      </c>
    </row>
    <row r="1134" spans="3:6" x14ac:dyDescent="0.25">
      <c r="C1134">
        <v>242102</v>
      </c>
      <c r="D1134" s="135"/>
      <c r="E1134" s="52">
        <f t="shared" si="17"/>
        <v>242102</v>
      </c>
      <c r="F1134" s="50" t="s">
        <v>3966</v>
      </c>
    </row>
    <row r="1135" spans="3:6" x14ac:dyDescent="0.25">
      <c r="C1135">
        <v>242104</v>
      </c>
      <c r="D1135" s="135"/>
      <c r="E1135" s="52">
        <f t="shared" si="17"/>
        <v>242104</v>
      </c>
      <c r="F1135" s="50" t="s">
        <v>3966</v>
      </c>
    </row>
    <row r="1136" spans="3:6" x14ac:dyDescent="0.25">
      <c r="C1136">
        <v>242105</v>
      </c>
      <c r="D1136" s="135"/>
      <c r="E1136" s="52">
        <f t="shared" si="17"/>
        <v>242105</v>
      </c>
      <c r="F1136" s="50" t="s">
        <v>3966</v>
      </c>
    </row>
    <row r="1137" spans="3:6" x14ac:dyDescent="0.25">
      <c r="C1137">
        <v>242107</v>
      </c>
      <c r="D1137" s="135"/>
      <c r="E1137" s="52">
        <f t="shared" si="17"/>
        <v>242107</v>
      </c>
      <c r="F1137" s="50" t="s">
        <v>3966</v>
      </c>
    </row>
    <row r="1138" spans="3:6" x14ac:dyDescent="0.25">
      <c r="C1138">
        <v>242108</v>
      </c>
      <c r="D1138" s="135"/>
      <c r="E1138" s="52">
        <f t="shared" si="17"/>
        <v>242108</v>
      </c>
      <c r="F1138" s="50" t="s">
        <v>3966</v>
      </c>
    </row>
    <row r="1139" spans="3:6" x14ac:dyDescent="0.25">
      <c r="C1139">
        <v>242109</v>
      </c>
      <c r="D1139" s="135"/>
      <c r="E1139" s="52">
        <f t="shared" si="17"/>
        <v>242109</v>
      </c>
      <c r="F1139" s="50" t="s">
        <v>3966</v>
      </c>
    </row>
    <row r="1140" spans="3:6" x14ac:dyDescent="0.25">
      <c r="C1140">
        <v>242135</v>
      </c>
      <c r="D1140" s="135"/>
      <c r="E1140" s="52">
        <f t="shared" si="17"/>
        <v>242135</v>
      </c>
      <c r="F1140" s="50" t="s">
        <v>3966</v>
      </c>
    </row>
    <row r="1141" spans="3:6" x14ac:dyDescent="0.25">
      <c r="C1141">
        <v>242140</v>
      </c>
      <c r="D1141" s="135"/>
      <c r="E1141" s="52">
        <f t="shared" si="17"/>
        <v>242140</v>
      </c>
      <c r="F1141" s="50" t="s">
        <v>3966</v>
      </c>
    </row>
    <row r="1142" spans="3:6" x14ac:dyDescent="0.25">
      <c r="C1142">
        <v>242145</v>
      </c>
      <c r="D1142" s="135"/>
      <c r="E1142" s="52">
        <f t="shared" si="17"/>
        <v>242145</v>
      </c>
      <c r="F1142" s="50" t="s">
        <v>3966</v>
      </c>
    </row>
    <row r="1143" spans="3:6" x14ac:dyDescent="0.25">
      <c r="C1143">
        <v>242150</v>
      </c>
      <c r="D1143" s="135"/>
      <c r="E1143" s="52">
        <f t="shared" si="17"/>
        <v>242150</v>
      </c>
      <c r="F1143" s="50" t="s">
        <v>3966</v>
      </c>
    </row>
    <row r="1144" spans="3:6" x14ac:dyDescent="0.25">
      <c r="C1144">
        <v>242910</v>
      </c>
      <c r="D1144" s="135"/>
      <c r="E1144" s="52">
        <f t="shared" si="17"/>
        <v>242910</v>
      </c>
      <c r="F1144" s="50" t="s">
        <v>3966</v>
      </c>
    </row>
    <row r="1145" spans="3:6" x14ac:dyDescent="0.25">
      <c r="C1145">
        <v>242916</v>
      </c>
      <c r="D1145" s="135"/>
      <c r="E1145" s="52">
        <f t="shared" si="17"/>
        <v>242916</v>
      </c>
      <c r="F1145" s="50" t="s">
        <v>3966</v>
      </c>
    </row>
    <row r="1146" spans="3:6" x14ac:dyDescent="0.25">
      <c r="C1146">
        <v>242920</v>
      </c>
      <c r="D1146" s="135"/>
      <c r="E1146" s="52">
        <f t="shared" si="17"/>
        <v>242920</v>
      </c>
      <c r="F1146" s="50" t="s">
        <v>3966</v>
      </c>
    </row>
    <row r="1147" spans="3:6" x14ac:dyDescent="0.25">
      <c r="C1147">
        <v>242926</v>
      </c>
      <c r="D1147" s="135"/>
      <c r="E1147" s="52">
        <f t="shared" si="17"/>
        <v>242926</v>
      </c>
      <c r="F1147" s="50" t="s">
        <v>3966</v>
      </c>
    </row>
    <row r="1148" spans="3:6" x14ac:dyDescent="0.25">
      <c r="C1148">
        <v>242930</v>
      </c>
      <c r="D1148" s="135"/>
      <c r="E1148" s="52">
        <f t="shared" si="17"/>
        <v>242930</v>
      </c>
      <c r="F1148" s="50" t="s">
        <v>3966</v>
      </c>
    </row>
    <row r="1149" spans="3:6" x14ac:dyDescent="0.25">
      <c r="C1149">
        <v>242980</v>
      </c>
      <c r="D1149" s="135"/>
      <c r="E1149" s="52">
        <f t="shared" si="17"/>
        <v>242980</v>
      </c>
      <c r="F1149" s="50" t="s">
        <v>3966</v>
      </c>
    </row>
    <row r="1150" spans="3:6" x14ac:dyDescent="0.25">
      <c r="C1150">
        <v>242990</v>
      </c>
      <c r="D1150" s="135"/>
      <c r="E1150" s="52">
        <f t="shared" si="17"/>
        <v>242990</v>
      </c>
      <c r="F1150" s="50" t="s">
        <v>3966</v>
      </c>
    </row>
    <row r="1151" spans="3:6" x14ac:dyDescent="0.25">
      <c r="C1151">
        <v>242999</v>
      </c>
      <c r="D1151" s="135"/>
      <c r="E1151" s="52">
        <f t="shared" si="17"/>
        <v>242999</v>
      </c>
      <c r="F1151" s="50" t="s">
        <v>3966</v>
      </c>
    </row>
    <row r="1152" spans="3:6" x14ac:dyDescent="0.25">
      <c r="C1152">
        <v>243000</v>
      </c>
      <c r="D1152" s="135"/>
      <c r="E1152" s="52">
        <f t="shared" si="17"/>
        <v>243000</v>
      </c>
      <c r="F1152" s="50" t="s">
        <v>3966</v>
      </c>
    </row>
    <row r="1153" spans="3:6" x14ac:dyDescent="0.25">
      <c r="C1153">
        <v>243024</v>
      </c>
      <c r="D1153" s="135"/>
      <c r="E1153" s="52">
        <f t="shared" si="17"/>
        <v>243024</v>
      </c>
      <c r="F1153" s="50" t="s">
        <v>3959</v>
      </c>
    </row>
    <row r="1154" spans="3:6" x14ac:dyDescent="0.25">
      <c r="C1154">
        <v>243025</v>
      </c>
      <c r="D1154" s="135"/>
      <c r="E1154" s="52">
        <f t="shared" si="17"/>
        <v>243025</v>
      </c>
      <c r="F1154" s="50" t="s">
        <v>3959</v>
      </c>
    </row>
    <row r="1155" spans="3:6" x14ac:dyDescent="0.25">
      <c r="C1155">
        <v>243026</v>
      </c>
      <c r="D1155" s="135"/>
      <c r="E1155" s="52">
        <f t="shared" si="17"/>
        <v>243026</v>
      </c>
      <c r="F1155" s="50" t="s">
        <v>3959</v>
      </c>
    </row>
    <row r="1156" spans="3:6" x14ac:dyDescent="0.25">
      <c r="C1156">
        <v>243027</v>
      </c>
      <c r="D1156" s="135"/>
      <c r="E1156" s="52">
        <f t="shared" si="17"/>
        <v>243027</v>
      </c>
      <c r="F1156" s="50" t="s">
        <v>3959</v>
      </c>
    </row>
    <row r="1157" spans="3:6" x14ac:dyDescent="0.25">
      <c r="C1157">
        <v>243028</v>
      </c>
      <c r="D1157" s="135"/>
      <c r="E1157" s="52">
        <f t="shared" si="17"/>
        <v>243028</v>
      </c>
      <c r="F1157" s="50" t="s">
        <v>3959</v>
      </c>
    </row>
    <row r="1158" spans="3:6" x14ac:dyDescent="0.25">
      <c r="C1158">
        <v>243029</v>
      </c>
      <c r="D1158" s="135"/>
      <c r="E1158" s="52">
        <f t="shared" si="17"/>
        <v>243029</v>
      </c>
      <c r="F1158" s="50" t="s">
        <v>3959</v>
      </c>
    </row>
    <row r="1159" spans="3:6" x14ac:dyDescent="0.25">
      <c r="C1159">
        <v>243032</v>
      </c>
      <c r="D1159" s="135"/>
      <c r="E1159" s="52">
        <f t="shared" ref="E1159:E1222" si="18">C1159-D1159</f>
        <v>243032</v>
      </c>
      <c r="F1159" s="50" t="s">
        <v>3959</v>
      </c>
    </row>
    <row r="1160" spans="3:6" x14ac:dyDescent="0.25">
      <c r="C1160">
        <v>243033</v>
      </c>
      <c r="D1160" s="135"/>
      <c r="E1160" s="52">
        <f t="shared" si="18"/>
        <v>243033</v>
      </c>
      <c r="F1160" s="50" t="s">
        <v>3959</v>
      </c>
    </row>
    <row r="1161" spans="3:6" x14ac:dyDescent="0.25">
      <c r="C1161">
        <v>243034</v>
      </c>
      <c r="D1161" s="135"/>
      <c r="E1161" s="52">
        <f t="shared" si="18"/>
        <v>243034</v>
      </c>
      <c r="F1161" s="50" t="s">
        <v>3959</v>
      </c>
    </row>
    <row r="1162" spans="3:6" x14ac:dyDescent="0.25">
      <c r="C1162">
        <v>243035</v>
      </c>
      <c r="D1162" s="135"/>
      <c r="E1162" s="52">
        <f t="shared" si="18"/>
        <v>243035</v>
      </c>
      <c r="F1162" s="50" t="s">
        <v>3959</v>
      </c>
    </row>
    <row r="1163" spans="3:6" x14ac:dyDescent="0.25">
      <c r="C1163">
        <v>243036</v>
      </c>
      <c r="D1163" s="135"/>
      <c r="E1163" s="52">
        <f t="shared" si="18"/>
        <v>243036</v>
      </c>
      <c r="F1163" s="50" t="s">
        <v>3959</v>
      </c>
    </row>
    <row r="1164" spans="3:6" x14ac:dyDescent="0.25">
      <c r="C1164">
        <v>243037</v>
      </c>
      <c r="D1164" s="135"/>
      <c r="E1164" s="52">
        <f t="shared" si="18"/>
        <v>243037</v>
      </c>
      <c r="F1164" s="50" t="s">
        <v>3959</v>
      </c>
    </row>
    <row r="1165" spans="3:6" x14ac:dyDescent="0.25">
      <c r="C1165">
        <v>243038</v>
      </c>
      <c r="D1165" s="135"/>
      <c r="E1165" s="52">
        <f t="shared" si="18"/>
        <v>243038</v>
      </c>
      <c r="F1165" s="50" t="s">
        <v>3959</v>
      </c>
    </row>
    <row r="1166" spans="3:6" x14ac:dyDescent="0.25">
      <c r="C1166">
        <v>243039</v>
      </c>
      <c r="D1166" s="135"/>
      <c r="E1166" s="52">
        <f t="shared" si="18"/>
        <v>243039</v>
      </c>
      <c r="F1166" s="50" t="s">
        <v>3959</v>
      </c>
    </row>
    <row r="1167" spans="3:6" x14ac:dyDescent="0.25">
      <c r="C1167">
        <v>243040</v>
      </c>
      <c r="D1167" s="135"/>
      <c r="E1167" s="52">
        <f t="shared" si="18"/>
        <v>243040</v>
      </c>
      <c r="F1167" s="50" t="s">
        <v>3959</v>
      </c>
    </row>
    <row r="1168" spans="3:6" x14ac:dyDescent="0.25">
      <c r="C1168">
        <v>243041</v>
      </c>
      <c r="D1168" s="135"/>
      <c r="E1168" s="52">
        <f t="shared" si="18"/>
        <v>243041</v>
      </c>
      <c r="F1168" s="50" t="s">
        <v>3959</v>
      </c>
    </row>
    <row r="1169" spans="3:6" x14ac:dyDescent="0.25">
      <c r="C1169">
        <v>243042</v>
      </c>
      <c r="D1169" s="135"/>
      <c r="E1169" s="52">
        <f t="shared" si="18"/>
        <v>243042</v>
      </c>
      <c r="F1169" s="50" t="s">
        <v>3959</v>
      </c>
    </row>
    <row r="1170" spans="3:6" x14ac:dyDescent="0.25">
      <c r="C1170">
        <v>243043</v>
      </c>
      <c r="D1170" s="135"/>
      <c r="E1170" s="52">
        <f t="shared" si="18"/>
        <v>243043</v>
      </c>
      <c r="F1170" s="50" t="s">
        <v>3959</v>
      </c>
    </row>
    <row r="1171" spans="3:6" x14ac:dyDescent="0.25">
      <c r="C1171">
        <v>243044</v>
      </c>
      <c r="D1171" s="135"/>
      <c r="E1171" s="52">
        <f t="shared" si="18"/>
        <v>243044</v>
      </c>
      <c r="F1171" s="50" t="s">
        <v>3959</v>
      </c>
    </row>
    <row r="1172" spans="3:6" x14ac:dyDescent="0.25">
      <c r="C1172">
        <v>243045</v>
      </c>
      <c r="D1172" s="135"/>
      <c r="E1172" s="52">
        <f t="shared" si="18"/>
        <v>243045</v>
      </c>
      <c r="F1172" s="50" t="s">
        <v>3959</v>
      </c>
    </row>
    <row r="1173" spans="3:6" x14ac:dyDescent="0.25">
      <c r="C1173">
        <v>243046</v>
      </c>
      <c r="D1173" s="135"/>
      <c r="E1173" s="52">
        <f t="shared" si="18"/>
        <v>243046</v>
      </c>
      <c r="F1173" s="50" t="s">
        <v>3959</v>
      </c>
    </row>
    <row r="1174" spans="3:6" x14ac:dyDescent="0.25">
      <c r="C1174">
        <v>243047</v>
      </c>
      <c r="D1174" s="135"/>
      <c r="E1174" s="52">
        <f t="shared" si="18"/>
        <v>243047</v>
      </c>
      <c r="F1174" s="50" t="s">
        <v>3959</v>
      </c>
    </row>
    <row r="1175" spans="3:6" x14ac:dyDescent="0.25">
      <c r="C1175">
        <v>243048</v>
      </c>
      <c r="D1175">
        <v>243048</v>
      </c>
      <c r="E1175" s="52">
        <f t="shared" si="18"/>
        <v>0</v>
      </c>
      <c r="F1175" s="50" t="s">
        <v>3959</v>
      </c>
    </row>
    <row r="1176" spans="3:6" x14ac:dyDescent="0.25">
      <c r="C1176">
        <v>243049</v>
      </c>
      <c r="D1176" s="135"/>
      <c r="E1176" s="52">
        <f t="shared" si="18"/>
        <v>243049</v>
      </c>
      <c r="F1176" s="50" t="s">
        <v>3959</v>
      </c>
    </row>
    <row r="1177" spans="3:6" x14ac:dyDescent="0.25">
      <c r="C1177">
        <v>243050</v>
      </c>
      <c r="D1177" s="135"/>
      <c r="E1177" s="52">
        <f t="shared" si="18"/>
        <v>243050</v>
      </c>
      <c r="F1177" s="50" t="s">
        <v>3959</v>
      </c>
    </row>
    <row r="1178" spans="3:6" x14ac:dyDescent="0.25">
      <c r="C1178">
        <v>243051</v>
      </c>
      <c r="D1178" s="135"/>
      <c r="E1178" s="52">
        <f t="shared" si="18"/>
        <v>243051</v>
      </c>
      <c r="F1178" s="50" t="s">
        <v>3959</v>
      </c>
    </row>
    <row r="1179" spans="3:6" x14ac:dyDescent="0.25">
      <c r="C1179">
        <v>243052</v>
      </c>
      <c r="D1179" s="135"/>
      <c r="E1179" s="52">
        <f t="shared" si="18"/>
        <v>243052</v>
      </c>
      <c r="F1179" s="50" t="s">
        <v>3959</v>
      </c>
    </row>
    <row r="1180" spans="3:6" x14ac:dyDescent="0.25">
      <c r="C1180">
        <v>243053</v>
      </c>
      <c r="D1180" s="135"/>
      <c r="E1180" s="52">
        <f t="shared" si="18"/>
        <v>243053</v>
      </c>
      <c r="F1180" s="50" t="s">
        <v>3959</v>
      </c>
    </row>
    <row r="1181" spans="3:6" x14ac:dyDescent="0.25">
      <c r="C1181">
        <v>243054</v>
      </c>
      <c r="D1181" s="135"/>
      <c r="E1181" s="52">
        <f t="shared" si="18"/>
        <v>243054</v>
      </c>
      <c r="F1181" s="50" t="s">
        <v>3959</v>
      </c>
    </row>
    <row r="1182" spans="3:6" x14ac:dyDescent="0.25">
      <c r="C1182">
        <v>243055</v>
      </c>
      <c r="D1182" s="135"/>
      <c r="E1182" s="52">
        <f t="shared" si="18"/>
        <v>243055</v>
      </c>
      <c r="F1182" s="50" t="s">
        <v>3959</v>
      </c>
    </row>
    <row r="1183" spans="3:6" x14ac:dyDescent="0.25">
      <c r="C1183">
        <v>243056</v>
      </c>
      <c r="D1183" s="135"/>
      <c r="E1183" s="52">
        <f t="shared" si="18"/>
        <v>243056</v>
      </c>
      <c r="F1183" s="50" t="s">
        <v>3959</v>
      </c>
    </row>
    <row r="1184" spans="3:6" x14ac:dyDescent="0.25">
      <c r="C1184">
        <v>243057</v>
      </c>
      <c r="D1184" s="135"/>
      <c r="E1184" s="52">
        <f t="shared" si="18"/>
        <v>243057</v>
      </c>
      <c r="F1184" s="50" t="s">
        <v>3959</v>
      </c>
    </row>
    <row r="1185" spans="3:6" x14ac:dyDescent="0.25">
      <c r="C1185">
        <v>243058</v>
      </c>
      <c r="D1185" s="135"/>
      <c r="E1185" s="52">
        <f t="shared" si="18"/>
        <v>243058</v>
      </c>
      <c r="F1185" s="50" t="s">
        <v>3959</v>
      </c>
    </row>
    <row r="1186" spans="3:6" x14ac:dyDescent="0.25">
      <c r="C1186">
        <v>243059</v>
      </c>
      <c r="D1186" s="135"/>
      <c r="E1186" s="52">
        <f t="shared" si="18"/>
        <v>243059</v>
      </c>
      <c r="F1186" s="50" t="s">
        <v>3959</v>
      </c>
    </row>
    <row r="1187" spans="3:6" x14ac:dyDescent="0.25">
      <c r="C1187">
        <v>243060</v>
      </c>
      <c r="D1187" s="135"/>
      <c r="E1187" s="52">
        <f t="shared" si="18"/>
        <v>243060</v>
      </c>
      <c r="F1187" s="50" t="s">
        <v>3959</v>
      </c>
    </row>
    <row r="1188" spans="3:6" x14ac:dyDescent="0.25">
      <c r="C1188">
        <v>243061</v>
      </c>
      <c r="D1188" s="135"/>
      <c r="E1188" s="52">
        <f t="shared" si="18"/>
        <v>243061</v>
      </c>
      <c r="F1188" s="50" t="s">
        <v>3959</v>
      </c>
    </row>
    <row r="1189" spans="3:6" x14ac:dyDescent="0.25">
      <c r="C1189">
        <v>243062</v>
      </c>
      <c r="D1189" s="135"/>
      <c r="E1189" s="52">
        <f t="shared" si="18"/>
        <v>243062</v>
      </c>
      <c r="F1189" s="50" t="s">
        <v>3959</v>
      </c>
    </row>
    <row r="1190" spans="3:6" x14ac:dyDescent="0.25">
      <c r="C1190">
        <v>243063</v>
      </c>
      <c r="D1190" s="135"/>
      <c r="E1190" s="52">
        <f t="shared" si="18"/>
        <v>243063</v>
      </c>
      <c r="F1190" s="50" t="s">
        <v>3959</v>
      </c>
    </row>
    <row r="1191" spans="3:6" x14ac:dyDescent="0.25">
      <c r="C1191">
        <v>243064</v>
      </c>
      <c r="D1191" s="135"/>
      <c r="E1191" s="52">
        <f t="shared" si="18"/>
        <v>243064</v>
      </c>
      <c r="F1191" s="50" t="s">
        <v>3959</v>
      </c>
    </row>
    <row r="1192" spans="3:6" x14ac:dyDescent="0.25">
      <c r="C1192">
        <v>243065</v>
      </c>
      <c r="D1192" s="135"/>
      <c r="E1192" s="52">
        <f t="shared" si="18"/>
        <v>243065</v>
      </c>
      <c r="F1192" s="50" t="s">
        <v>3959</v>
      </c>
    </row>
    <row r="1193" spans="3:6" x14ac:dyDescent="0.25">
      <c r="C1193">
        <v>243066</v>
      </c>
      <c r="D1193" s="135"/>
      <c r="E1193" s="52">
        <f t="shared" si="18"/>
        <v>243066</v>
      </c>
      <c r="F1193" s="50" t="s">
        <v>3959</v>
      </c>
    </row>
    <row r="1194" spans="3:6" x14ac:dyDescent="0.25">
      <c r="C1194">
        <v>243067</v>
      </c>
      <c r="D1194" s="135"/>
      <c r="E1194" s="52">
        <f t="shared" si="18"/>
        <v>243067</v>
      </c>
      <c r="F1194" s="50" t="s">
        <v>3959</v>
      </c>
    </row>
    <row r="1195" spans="3:6" x14ac:dyDescent="0.25">
      <c r="C1195">
        <v>243068</v>
      </c>
      <c r="D1195" s="135"/>
      <c r="E1195" s="52">
        <f t="shared" si="18"/>
        <v>243068</v>
      </c>
      <c r="F1195" s="50" t="s">
        <v>3959</v>
      </c>
    </row>
    <row r="1196" spans="3:6" x14ac:dyDescent="0.25">
      <c r="C1196">
        <v>243069</v>
      </c>
      <c r="D1196" s="135"/>
      <c r="E1196" s="52">
        <f t="shared" si="18"/>
        <v>243069</v>
      </c>
      <c r="F1196" s="50" t="s">
        <v>3959</v>
      </c>
    </row>
    <row r="1197" spans="3:6" x14ac:dyDescent="0.25">
      <c r="C1197">
        <v>243070</v>
      </c>
      <c r="D1197" s="135"/>
      <c r="E1197" s="52">
        <f t="shared" si="18"/>
        <v>243070</v>
      </c>
      <c r="F1197" s="50" t="s">
        <v>3959</v>
      </c>
    </row>
    <row r="1198" spans="3:6" x14ac:dyDescent="0.25">
      <c r="C1198">
        <v>243071</v>
      </c>
      <c r="D1198" s="135"/>
      <c r="E1198" s="52">
        <f t="shared" si="18"/>
        <v>243071</v>
      </c>
      <c r="F1198" s="50" t="s">
        <v>3959</v>
      </c>
    </row>
    <row r="1199" spans="3:6" x14ac:dyDescent="0.25">
      <c r="C1199">
        <v>243072</v>
      </c>
      <c r="D1199" s="135"/>
      <c r="E1199" s="52">
        <f t="shared" si="18"/>
        <v>243072</v>
      </c>
      <c r="F1199" s="50" t="s">
        <v>3959</v>
      </c>
    </row>
    <row r="1200" spans="3:6" x14ac:dyDescent="0.25">
      <c r="C1200">
        <v>243073</v>
      </c>
      <c r="D1200" s="135"/>
      <c r="E1200" s="52">
        <f t="shared" si="18"/>
        <v>243073</v>
      </c>
      <c r="F1200" s="50" t="s">
        <v>3959</v>
      </c>
    </row>
    <row r="1201" spans="3:6" x14ac:dyDescent="0.25">
      <c r="C1201">
        <v>243075</v>
      </c>
      <c r="D1201" s="135"/>
      <c r="E1201" s="52">
        <f t="shared" si="18"/>
        <v>243075</v>
      </c>
      <c r="F1201" s="50" t="s">
        <v>3959</v>
      </c>
    </row>
    <row r="1202" spans="3:6" x14ac:dyDescent="0.25">
      <c r="C1202">
        <v>243077</v>
      </c>
      <c r="D1202" s="135"/>
      <c r="E1202" s="52">
        <f t="shared" si="18"/>
        <v>243077</v>
      </c>
      <c r="F1202" s="50" t="s">
        <v>3959</v>
      </c>
    </row>
    <row r="1203" spans="3:6" x14ac:dyDescent="0.25">
      <c r="C1203">
        <v>243078</v>
      </c>
      <c r="D1203" s="135"/>
      <c r="E1203" s="52">
        <f t="shared" si="18"/>
        <v>243078</v>
      </c>
      <c r="F1203" s="50" t="s">
        <v>3959</v>
      </c>
    </row>
    <row r="1204" spans="3:6" x14ac:dyDescent="0.25">
      <c r="C1204">
        <v>243079</v>
      </c>
      <c r="D1204" s="135"/>
      <c r="E1204" s="52">
        <f t="shared" si="18"/>
        <v>243079</v>
      </c>
      <c r="F1204" s="50" t="s">
        <v>3959</v>
      </c>
    </row>
    <row r="1205" spans="3:6" x14ac:dyDescent="0.25">
      <c r="C1205">
        <v>243080</v>
      </c>
      <c r="D1205" s="135"/>
      <c r="E1205" s="52">
        <f t="shared" si="18"/>
        <v>243080</v>
      </c>
      <c r="F1205" s="50" t="s">
        <v>3959</v>
      </c>
    </row>
    <row r="1206" spans="3:6" x14ac:dyDescent="0.25">
      <c r="C1206">
        <v>243081</v>
      </c>
      <c r="D1206" s="135"/>
      <c r="E1206" s="52">
        <f t="shared" si="18"/>
        <v>243081</v>
      </c>
      <c r="F1206" s="50" t="s">
        <v>3959</v>
      </c>
    </row>
    <row r="1207" spans="3:6" x14ac:dyDescent="0.25">
      <c r="C1207">
        <v>243082</v>
      </c>
      <c r="D1207" s="135"/>
      <c r="E1207" s="52">
        <f t="shared" si="18"/>
        <v>243082</v>
      </c>
      <c r="F1207" s="50" t="s">
        <v>3959</v>
      </c>
    </row>
    <row r="1208" spans="3:6" x14ac:dyDescent="0.25">
      <c r="C1208">
        <v>243083</v>
      </c>
      <c r="D1208" s="135"/>
      <c r="E1208" s="52">
        <f t="shared" si="18"/>
        <v>243083</v>
      </c>
      <c r="F1208" s="50" t="s">
        <v>3959</v>
      </c>
    </row>
    <row r="1209" spans="3:6" x14ac:dyDescent="0.25">
      <c r="C1209">
        <v>243084</v>
      </c>
      <c r="D1209" s="135"/>
      <c r="E1209" s="52">
        <f t="shared" si="18"/>
        <v>243084</v>
      </c>
      <c r="F1209" s="50" t="s">
        <v>3959</v>
      </c>
    </row>
    <row r="1210" spans="3:6" x14ac:dyDescent="0.25">
      <c r="C1210">
        <v>243085</v>
      </c>
      <c r="D1210" s="135"/>
      <c r="E1210" s="52">
        <f t="shared" si="18"/>
        <v>243085</v>
      </c>
      <c r="F1210" s="50" t="s">
        <v>3959</v>
      </c>
    </row>
    <row r="1211" spans="3:6" x14ac:dyDescent="0.25">
      <c r="C1211">
        <v>243086</v>
      </c>
      <c r="D1211" s="135"/>
      <c r="E1211" s="52">
        <f t="shared" si="18"/>
        <v>243086</v>
      </c>
      <c r="F1211" s="50" t="s">
        <v>3959</v>
      </c>
    </row>
    <row r="1212" spans="3:6" x14ac:dyDescent="0.25">
      <c r="C1212">
        <v>243087</v>
      </c>
      <c r="D1212" s="135"/>
      <c r="E1212" s="52">
        <f t="shared" si="18"/>
        <v>243087</v>
      </c>
      <c r="F1212" s="50" t="s">
        <v>3959</v>
      </c>
    </row>
    <row r="1213" spans="3:6" x14ac:dyDescent="0.25">
      <c r="C1213">
        <v>243088</v>
      </c>
      <c r="D1213" s="135"/>
      <c r="E1213" s="52">
        <f t="shared" si="18"/>
        <v>243088</v>
      </c>
      <c r="F1213" s="50" t="s">
        <v>3959</v>
      </c>
    </row>
    <row r="1214" spans="3:6" x14ac:dyDescent="0.25">
      <c r="C1214">
        <v>243089</v>
      </c>
      <c r="D1214" s="135"/>
      <c r="E1214" s="52">
        <f t="shared" si="18"/>
        <v>243089</v>
      </c>
      <c r="F1214" s="50" t="s">
        <v>3959</v>
      </c>
    </row>
    <row r="1215" spans="3:6" x14ac:dyDescent="0.25">
      <c r="C1215">
        <v>243090</v>
      </c>
      <c r="D1215" s="135"/>
      <c r="E1215" s="52">
        <f t="shared" si="18"/>
        <v>243090</v>
      </c>
      <c r="F1215" s="50" t="s">
        <v>3959</v>
      </c>
    </row>
    <row r="1216" spans="3:6" x14ac:dyDescent="0.25">
      <c r="C1216">
        <v>243091</v>
      </c>
      <c r="D1216" s="135"/>
      <c r="E1216" s="52">
        <f t="shared" si="18"/>
        <v>243091</v>
      </c>
      <c r="F1216" s="50" t="s">
        <v>3959</v>
      </c>
    </row>
    <row r="1217" spans="3:6" x14ac:dyDescent="0.25">
      <c r="C1217">
        <v>243092</v>
      </c>
      <c r="D1217" s="135"/>
      <c r="E1217" s="52">
        <f t="shared" si="18"/>
        <v>243092</v>
      </c>
      <c r="F1217" s="50" t="s">
        <v>3959</v>
      </c>
    </row>
    <row r="1218" spans="3:6" x14ac:dyDescent="0.25">
      <c r="C1218">
        <v>243094</v>
      </c>
      <c r="D1218" s="135"/>
      <c r="E1218" s="52">
        <f t="shared" si="18"/>
        <v>243094</v>
      </c>
      <c r="F1218" s="50" t="s">
        <v>3959</v>
      </c>
    </row>
    <row r="1219" spans="3:6" x14ac:dyDescent="0.25">
      <c r="C1219">
        <v>243600</v>
      </c>
      <c r="D1219">
        <v>243600</v>
      </c>
      <c r="E1219" s="52">
        <f t="shared" si="18"/>
        <v>0</v>
      </c>
    </row>
    <row r="1220" spans="3:6" x14ac:dyDescent="0.25">
      <c r="C1220">
        <v>243602</v>
      </c>
      <c r="D1220">
        <v>243602</v>
      </c>
      <c r="E1220" s="52">
        <f t="shared" si="18"/>
        <v>0</v>
      </c>
    </row>
    <row r="1221" spans="3:6" x14ac:dyDescent="0.25">
      <c r="C1221">
        <v>252001</v>
      </c>
      <c r="D1221" s="135"/>
      <c r="E1221" s="52">
        <f t="shared" si="18"/>
        <v>252001</v>
      </c>
      <c r="F1221" s="50" t="s">
        <v>3959</v>
      </c>
    </row>
    <row r="1222" spans="3:6" x14ac:dyDescent="0.25">
      <c r="C1222">
        <v>252004</v>
      </c>
      <c r="D1222" s="135"/>
      <c r="E1222" s="52">
        <f t="shared" si="18"/>
        <v>252004</v>
      </c>
      <c r="F1222" s="50" t="s">
        <v>3959</v>
      </c>
    </row>
    <row r="1223" spans="3:6" x14ac:dyDescent="0.25">
      <c r="C1223">
        <v>252005</v>
      </c>
      <c r="D1223" s="135"/>
      <c r="E1223" s="52">
        <f t="shared" ref="E1223:E1287" si="19">C1223-D1223</f>
        <v>252005</v>
      </c>
      <c r="F1223" s="50" t="s">
        <v>3959</v>
      </c>
    </row>
    <row r="1224" spans="3:6" x14ac:dyDescent="0.25">
      <c r="C1224">
        <v>252011</v>
      </c>
      <c r="D1224">
        <v>252011</v>
      </c>
      <c r="E1224" s="52">
        <f t="shared" si="19"/>
        <v>0</v>
      </c>
    </row>
    <row r="1225" spans="3:6" x14ac:dyDescent="0.25">
      <c r="C1225">
        <v>252012</v>
      </c>
      <c r="D1225">
        <v>252012</v>
      </c>
      <c r="E1225" s="52">
        <f t="shared" si="19"/>
        <v>0</v>
      </c>
    </row>
    <row r="1226" spans="3:6" x14ac:dyDescent="0.25">
      <c r="C1226">
        <v>252013</v>
      </c>
      <c r="D1226">
        <v>252013</v>
      </c>
      <c r="E1226" s="52">
        <f t="shared" si="19"/>
        <v>0</v>
      </c>
    </row>
    <row r="1227" spans="3:6" x14ac:dyDescent="0.25">
      <c r="C1227">
        <v>252014</v>
      </c>
      <c r="D1227">
        <v>252014</v>
      </c>
      <c r="E1227" s="52">
        <f t="shared" si="19"/>
        <v>0</v>
      </c>
    </row>
    <row r="1228" spans="3:6" x14ac:dyDescent="0.25">
      <c r="C1228">
        <v>252021</v>
      </c>
      <c r="D1228">
        <v>252021</v>
      </c>
      <c r="E1228" s="52">
        <f t="shared" si="19"/>
        <v>0</v>
      </c>
    </row>
    <row r="1229" spans="3:6" x14ac:dyDescent="0.25">
      <c r="C1229">
        <v>252022</v>
      </c>
      <c r="D1229">
        <v>252022</v>
      </c>
      <c r="E1229" s="52">
        <f t="shared" si="19"/>
        <v>0</v>
      </c>
    </row>
    <row r="1230" spans="3:6" x14ac:dyDescent="0.25">
      <c r="C1230">
        <v>252023</v>
      </c>
      <c r="D1230">
        <v>252023</v>
      </c>
      <c r="E1230" s="52">
        <f t="shared" si="19"/>
        <v>0</v>
      </c>
    </row>
    <row r="1231" spans="3:6" x14ac:dyDescent="0.25">
      <c r="C1231">
        <v>252024</v>
      </c>
      <c r="D1231">
        <v>252024</v>
      </c>
      <c r="E1231" s="52">
        <f t="shared" si="19"/>
        <v>0</v>
      </c>
    </row>
    <row r="1232" spans="3:6" x14ac:dyDescent="0.25">
      <c r="C1232">
        <v>252031</v>
      </c>
      <c r="D1232">
        <v>252031</v>
      </c>
      <c r="E1232" s="52">
        <f t="shared" si="19"/>
        <v>0</v>
      </c>
    </row>
    <row r="1233" spans="3:6" x14ac:dyDescent="0.25">
      <c r="C1233">
        <v>252032</v>
      </c>
      <c r="D1233">
        <v>252032</v>
      </c>
      <c r="E1233" s="52">
        <f t="shared" si="19"/>
        <v>0</v>
      </c>
    </row>
    <row r="1234" spans="3:6" x14ac:dyDescent="0.25">
      <c r="C1234">
        <v>252033</v>
      </c>
      <c r="D1234">
        <v>252033</v>
      </c>
      <c r="E1234" s="52">
        <f t="shared" si="19"/>
        <v>0</v>
      </c>
    </row>
    <row r="1235" spans="3:6" x14ac:dyDescent="0.25">
      <c r="C1235">
        <v>252034</v>
      </c>
      <c r="D1235">
        <v>252034</v>
      </c>
      <c r="E1235" s="52">
        <f t="shared" si="19"/>
        <v>0</v>
      </c>
    </row>
    <row r="1236" spans="3:6" x14ac:dyDescent="0.25">
      <c r="C1236">
        <v>252040</v>
      </c>
      <c r="D1236" s="135"/>
      <c r="E1236" s="52">
        <f t="shared" si="19"/>
        <v>252040</v>
      </c>
      <c r="F1236" t="s">
        <v>3959</v>
      </c>
    </row>
    <row r="1237" spans="3:6" x14ac:dyDescent="0.25">
      <c r="C1237">
        <v>252041</v>
      </c>
      <c r="D1237">
        <v>252041</v>
      </c>
      <c r="E1237" s="52">
        <f t="shared" si="19"/>
        <v>0</v>
      </c>
    </row>
    <row r="1238" spans="3:6" x14ac:dyDescent="0.25">
      <c r="C1238">
        <v>252043</v>
      </c>
      <c r="D1238">
        <v>252043</v>
      </c>
      <c r="E1238" s="52">
        <f t="shared" si="19"/>
        <v>0</v>
      </c>
    </row>
    <row r="1239" spans="3:6" x14ac:dyDescent="0.25">
      <c r="C1239">
        <v>253000</v>
      </c>
      <c r="D1239">
        <v>253000</v>
      </c>
      <c r="E1239" s="52">
        <f t="shared" si="19"/>
        <v>0</v>
      </c>
    </row>
    <row r="1240" spans="3:6" x14ac:dyDescent="0.25">
      <c r="C1240">
        <v>253039</v>
      </c>
      <c r="D1240" s="135"/>
      <c r="E1240" s="189">
        <f t="shared" si="19"/>
        <v>253039</v>
      </c>
      <c r="F1240" t="s">
        <v>3971</v>
      </c>
    </row>
    <row r="1241" spans="3:6" x14ac:dyDescent="0.25">
      <c r="C1241">
        <v>253201</v>
      </c>
      <c r="D1241">
        <v>253201</v>
      </c>
      <c r="E1241" s="52">
        <f t="shared" si="19"/>
        <v>0</v>
      </c>
    </row>
    <row r="1242" spans="3:6" x14ac:dyDescent="0.25">
      <c r="C1242">
        <v>253205</v>
      </c>
      <c r="D1242">
        <v>253205</v>
      </c>
      <c r="E1242" s="52">
        <f t="shared" si="19"/>
        <v>0</v>
      </c>
    </row>
    <row r="1243" spans="3:6" x14ac:dyDescent="0.25">
      <c r="C1243">
        <v>253700</v>
      </c>
      <c r="D1243">
        <v>253700</v>
      </c>
      <c r="E1243" s="52">
        <f t="shared" si="19"/>
        <v>0</v>
      </c>
    </row>
    <row r="1244" spans="3:6" x14ac:dyDescent="0.25">
      <c r="C1244">
        <v>254000</v>
      </c>
      <c r="D1244">
        <v>254000</v>
      </c>
      <c r="E1244" s="52">
        <f t="shared" si="19"/>
        <v>0</v>
      </c>
    </row>
    <row r="1245" spans="3:6" x14ac:dyDescent="0.25">
      <c r="C1245">
        <v>254001</v>
      </c>
      <c r="D1245">
        <v>254001</v>
      </c>
      <c r="E1245" s="52">
        <f t="shared" si="19"/>
        <v>0</v>
      </c>
    </row>
    <row r="1246" spans="3:6" x14ac:dyDescent="0.25">
      <c r="C1246">
        <v>254002</v>
      </c>
      <c r="D1246">
        <v>254002</v>
      </c>
      <c r="E1246" s="52">
        <f t="shared" si="19"/>
        <v>0</v>
      </c>
    </row>
    <row r="1247" spans="3:6" x14ac:dyDescent="0.25">
      <c r="C1247">
        <v>254003</v>
      </c>
      <c r="D1247">
        <v>254003</v>
      </c>
      <c r="E1247" s="52">
        <f t="shared" si="19"/>
        <v>0</v>
      </c>
    </row>
    <row r="1248" spans="3:6" x14ac:dyDescent="0.25">
      <c r="C1248">
        <v>254100</v>
      </c>
      <c r="D1248">
        <v>254100</v>
      </c>
      <c r="E1248" s="52">
        <f t="shared" si="19"/>
        <v>0</v>
      </c>
    </row>
    <row r="1249" spans="3:5" x14ac:dyDescent="0.25">
      <c r="C1249">
        <v>254101</v>
      </c>
      <c r="D1249">
        <v>254101</v>
      </c>
      <c r="E1249" s="52">
        <f t="shared" si="19"/>
        <v>0</v>
      </c>
    </row>
    <row r="1250" spans="3:5" x14ac:dyDescent="0.25">
      <c r="C1250">
        <v>254102</v>
      </c>
      <c r="D1250">
        <v>254102</v>
      </c>
      <c r="E1250" s="52">
        <f t="shared" si="19"/>
        <v>0</v>
      </c>
    </row>
    <row r="1251" spans="3:5" x14ac:dyDescent="0.25">
      <c r="C1251">
        <v>254105</v>
      </c>
      <c r="D1251">
        <v>254105</v>
      </c>
      <c r="E1251" s="52">
        <f t="shared" si="19"/>
        <v>0</v>
      </c>
    </row>
    <row r="1252" spans="3:5" x14ac:dyDescent="0.25">
      <c r="C1252">
        <v>254110</v>
      </c>
      <c r="D1252">
        <v>254110</v>
      </c>
      <c r="E1252" s="52">
        <f t="shared" si="19"/>
        <v>0</v>
      </c>
    </row>
    <row r="1253" spans="3:5" x14ac:dyDescent="0.25">
      <c r="C1253">
        <v>254115</v>
      </c>
      <c r="D1253">
        <v>254115</v>
      </c>
      <c r="E1253" s="52">
        <f t="shared" si="19"/>
        <v>0</v>
      </c>
    </row>
    <row r="1254" spans="3:5" x14ac:dyDescent="0.25">
      <c r="C1254">
        <v>254120</v>
      </c>
      <c r="D1254">
        <v>254120</v>
      </c>
      <c r="E1254" s="52">
        <f t="shared" si="19"/>
        <v>0</v>
      </c>
    </row>
    <row r="1255" spans="3:5" x14ac:dyDescent="0.25">
      <c r="C1255">
        <v>254121</v>
      </c>
      <c r="D1255">
        <v>254121</v>
      </c>
      <c r="E1255" s="52">
        <f t="shared" si="19"/>
        <v>0</v>
      </c>
    </row>
    <row r="1256" spans="3:5" x14ac:dyDescent="0.25">
      <c r="C1256">
        <v>254125</v>
      </c>
      <c r="D1256">
        <v>254125</v>
      </c>
      <c r="E1256" s="52">
        <f t="shared" si="19"/>
        <v>0</v>
      </c>
    </row>
    <row r="1257" spans="3:5" x14ac:dyDescent="0.25">
      <c r="C1257">
        <v>254130</v>
      </c>
      <c r="D1257">
        <v>254130</v>
      </c>
      <c r="E1257" s="52">
        <f t="shared" si="19"/>
        <v>0</v>
      </c>
    </row>
    <row r="1258" spans="3:5" x14ac:dyDescent="0.25">
      <c r="C1258">
        <v>254200</v>
      </c>
      <c r="D1258">
        <v>254200</v>
      </c>
      <c r="E1258" s="52">
        <f t="shared" si="19"/>
        <v>0</v>
      </c>
    </row>
    <row r="1259" spans="3:5" x14ac:dyDescent="0.25">
      <c r="C1259">
        <v>254201</v>
      </c>
      <c r="D1259">
        <v>254201</v>
      </c>
      <c r="E1259" s="52">
        <f t="shared" si="19"/>
        <v>0</v>
      </c>
    </row>
    <row r="1260" spans="3:5" x14ac:dyDescent="0.25">
      <c r="C1260">
        <v>254202</v>
      </c>
      <c r="D1260">
        <v>254202</v>
      </c>
      <c r="E1260" s="52">
        <f t="shared" si="19"/>
        <v>0</v>
      </c>
    </row>
    <row r="1261" spans="3:5" x14ac:dyDescent="0.25">
      <c r="C1261">
        <v>254205</v>
      </c>
      <c r="D1261">
        <v>254205</v>
      </c>
      <c r="E1261" s="52">
        <f t="shared" si="19"/>
        <v>0</v>
      </c>
    </row>
    <row r="1262" spans="3:5" x14ac:dyDescent="0.25">
      <c r="C1262">
        <v>254210</v>
      </c>
      <c r="D1262">
        <v>254210</v>
      </c>
      <c r="E1262" s="52">
        <f t="shared" si="19"/>
        <v>0</v>
      </c>
    </row>
    <row r="1263" spans="3:5" x14ac:dyDescent="0.25">
      <c r="C1263">
        <v>254301</v>
      </c>
      <c r="D1263">
        <v>254301</v>
      </c>
      <c r="E1263" s="52">
        <f t="shared" si="19"/>
        <v>0</v>
      </c>
    </row>
    <row r="1264" spans="3:5" x14ac:dyDescent="0.25">
      <c r="C1264">
        <v>254302</v>
      </c>
      <c r="D1264">
        <v>254302</v>
      </c>
      <c r="E1264" s="52">
        <f t="shared" si="19"/>
        <v>0</v>
      </c>
    </row>
    <row r="1265" spans="3:6" x14ac:dyDescent="0.25">
      <c r="C1265">
        <v>254303</v>
      </c>
      <c r="D1265" s="135"/>
      <c r="E1265" s="52">
        <f t="shared" si="19"/>
        <v>254303</v>
      </c>
      <c r="F1265" s="135" t="s">
        <v>3959</v>
      </c>
    </row>
    <row r="1266" spans="3:6" x14ac:dyDescent="0.25">
      <c r="C1266">
        <v>254304</v>
      </c>
      <c r="D1266">
        <v>254304</v>
      </c>
      <c r="E1266" s="52">
        <f t="shared" si="19"/>
        <v>0</v>
      </c>
    </row>
    <row r="1267" spans="3:6" x14ac:dyDescent="0.25">
      <c r="C1267">
        <v>254305</v>
      </c>
      <c r="D1267">
        <v>254305</v>
      </c>
      <c r="E1267" s="52">
        <f t="shared" si="19"/>
        <v>0</v>
      </c>
    </row>
    <row r="1268" spans="3:6" x14ac:dyDescent="0.25">
      <c r="C1268">
        <v>254307</v>
      </c>
      <c r="D1268" s="135"/>
      <c r="E1268" s="52">
        <f t="shared" si="19"/>
        <v>254307</v>
      </c>
      <c r="F1268" t="s">
        <v>3959</v>
      </c>
    </row>
    <row r="1269" spans="3:6" x14ac:dyDescent="0.25">
      <c r="C1269">
        <v>254308</v>
      </c>
      <c r="D1269" s="135"/>
      <c r="E1269" s="52">
        <f t="shared" si="19"/>
        <v>254308</v>
      </c>
      <c r="F1269" t="s">
        <v>3959</v>
      </c>
    </row>
    <row r="1270" spans="3:6" x14ac:dyDescent="0.25">
      <c r="C1270">
        <v>254309</v>
      </c>
      <c r="D1270" s="135"/>
      <c r="E1270" s="52">
        <f t="shared" si="19"/>
        <v>254309</v>
      </c>
      <c r="F1270" t="s">
        <v>3959</v>
      </c>
    </row>
    <row r="1271" spans="3:6" x14ac:dyDescent="0.25">
      <c r="C1271">
        <v>254310</v>
      </c>
      <c r="D1271">
        <v>254310</v>
      </c>
      <c r="E1271" s="52">
        <f t="shared" si="19"/>
        <v>0</v>
      </c>
    </row>
    <row r="1272" spans="3:6" x14ac:dyDescent="0.25">
      <c r="C1272">
        <v>254311</v>
      </c>
      <c r="D1272">
        <v>254311</v>
      </c>
      <c r="E1272" s="52">
        <f t="shared" si="19"/>
        <v>0</v>
      </c>
    </row>
    <row r="1273" spans="3:6" x14ac:dyDescent="0.25">
      <c r="C1273">
        <v>254315</v>
      </c>
      <c r="D1273" s="135"/>
      <c r="E1273" s="52">
        <f t="shared" si="19"/>
        <v>254315</v>
      </c>
      <c r="F1273" t="s">
        <v>3959</v>
      </c>
    </row>
    <row r="1274" spans="3:6" x14ac:dyDescent="0.25">
      <c r="C1274">
        <v>254317</v>
      </c>
      <c r="D1274" s="135"/>
      <c r="E1274" s="52">
        <f t="shared" si="19"/>
        <v>254317</v>
      </c>
      <c r="F1274" t="s">
        <v>3959</v>
      </c>
    </row>
    <row r="1275" spans="3:6" x14ac:dyDescent="0.25">
      <c r="C1275">
        <v>254318</v>
      </c>
      <c r="D1275" s="135"/>
      <c r="E1275" s="52">
        <f t="shared" si="19"/>
        <v>254318</v>
      </c>
      <c r="F1275" t="s">
        <v>3959</v>
      </c>
    </row>
    <row r="1276" spans="3:6" x14ac:dyDescent="0.25">
      <c r="C1276">
        <v>254400</v>
      </c>
      <c r="D1276">
        <v>254400</v>
      </c>
      <c r="E1276" s="52">
        <f t="shared" si="19"/>
        <v>0</v>
      </c>
    </row>
    <row r="1277" spans="3:6" x14ac:dyDescent="0.25">
      <c r="C1277">
        <v>254401</v>
      </c>
      <c r="D1277">
        <v>254401</v>
      </c>
      <c r="E1277" s="52">
        <f t="shared" si="19"/>
        <v>0</v>
      </c>
    </row>
    <row r="1278" spans="3:6" x14ac:dyDescent="0.25">
      <c r="C1278">
        <v>254630</v>
      </c>
      <c r="D1278">
        <v>254630</v>
      </c>
      <c r="E1278" s="52">
        <f t="shared" si="19"/>
        <v>0</v>
      </c>
    </row>
    <row r="1279" spans="3:6" x14ac:dyDescent="0.25">
      <c r="C1279">
        <v>254633</v>
      </c>
      <c r="D1279" s="135"/>
      <c r="E1279" s="52">
        <f t="shared" si="19"/>
        <v>254633</v>
      </c>
      <c r="F1279" t="s">
        <v>3959</v>
      </c>
    </row>
    <row r="1280" spans="3:6" x14ac:dyDescent="0.25">
      <c r="C1280">
        <v>254635</v>
      </c>
      <c r="D1280">
        <v>254635</v>
      </c>
      <c r="E1280" s="52">
        <f t="shared" si="19"/>
        <v>0</v>
      </c>
    </row>
    <row r="1281" spans="3:6" x14ac:dyDescent="0.25">
      <c r="C1281">
        <v>254637</v>
      </c>
      <c r="D1281">
        <v>254637</v>
      </c>
      <c r="E1281" s="52">
        <f t="shared" si="19"/>
        <v>0</v>
      </c>
    </row>
    <row r="1282" spans="3:6" x14ac:dyDescent="0.25">
      <c r="C1282">
        <v>254640</v>
      </c>
      <c r="D1282">
        <v>254640</v>
      </c>
      <c r="E1282" s="52">
        <f t="shared" si="19"/>
        <v>0</v>
      </c>
    </row>
    <row r="1283" spans="3:6" x14ac:dyDescent="0.25">
      <c r="C1283">
        <v>254643</v>
      </c>
      <c r="D1283" s="135"/>
      <c r="E1283" s="52">
        <f t="shared" si="19"/>
        <v>254643</v>
      </c>
      <c r="F1283" t="s">
        <v>3959</v>
      </c>
    </row>
    <row r="1284" spans="3:6" x14ac:dyDescent="0.25">
      <c r="C1284">
        <v>254645</v>
      </c>
      <c r="D1284">
        <v>254645</v>
      </c>
      <c r="E1284" s="52">
        <f t="shared" si="19"/>
        <v>0</v>
      </c>
    </row>
    <row r="1285" spans="3:6" x14ac:dyDescent="0.25">
      <c r="C1285">
        <v>254647</v>
      </c>
      <c r="D1285">
        <v>254647</v>
      </c>
      <c r="E1285" s="52">
        <f t="shared" si="19"/>
        <v>0</v>
      </c>
    </row>
    <row r="1286" spans="3:6" x14ac:dyDescent="0.25">
      <c r="C1286">
        <v>255084</v>
      </c>
      <c r="D1286">
        <v>255084</v>
      </c>
      <c r="E1286" s="52">
        <f t="shared" si="19"/>
        <v>0</v>
      </c>
    </row>
    <row r="1287" spans="3:6" x14ac:dyDescent="0.25">
      <c r="C1287">
        <v>256016</v>
      </c>
      <c r="D1287" s="135"/>
      <c r="E1287" s="52">
        <f t="shared" si="19"/>
        <v>256016</v>
      </c>
      <c r="F1287" t="s">
        <v>3959</v>
      </c>
    </row>
    <row r="1288" spans="3:6" x14ac:dyDescent="0.25">
      <c r="C1288">
        <v>256017</v>
      </c>
      <c r="D1288" s="135"/>
      <c r="E1288" s="52">
        <f t="shared" ref="E1288:E1351" si="20">C1288-D1288</f>
        <v>256017</v>
      </c>
      <c r="F1288" t="s">
        <v>3959</v>
      </c>
    </row>
    <row r="1289" spans="3:6" x14ac:dyDescent="0.25">
      <c r="C1289">
        <v>261001</v>
      </c>
      <c r="D1289">
        <v>261001</v>
      </c>
      <c r="E1289" s="52">
        <f t="shared" si="20"/>
        <v>0</v>
      </c>
    </row>
    <row r="1290" spans="3:6" x14ac:dyDescent="0.25">
      <c r="C1290">
        <v>262001</v>
      </c>
      <c r="D1290">
        <v>262001</v>
      </c>
      <c r="E1290" s="52">
        <f t="shared" si="20"/>
        <v>0</v>
      </c>
    </row>
    <row r="1291" spans="3:6" x14ac:dyDescent="0.25">
      <c r="C1291">
        <v>262002</v>
      </c>
      <c r="D1291">
        <v>262002</v>
      </c>
      <c r="E1291" s="52">
        <f t="shared" si="20"/>
        <v>0</v>
      </c>
    </row>
    <row r="1292" spans="3:6" x14ac:dyDescent="0.25">
      <c r="C1292">
        <v>262003</v>
      </c>
      <c r="D1292">
        <v>262003</v>
      </c>
      <c r="E1292" s="52">
        <f t="shared" si="20"/>
        <v>0</v>
      </c>
    </row>
    <row r="1293" spans="3:6" x14ac:dyDescent="0.25">
      <c r="C1293">
        <v>262004</v>
      </c>
      <c r="D1293">
        <v>262004</v>
      </c>
      <c r="E1293" s="52">
        <f t="shared" si="20"/>
        <v>0</v>
      </c>
    </row>
    <row r="1294" spans="3:6" x14ac:dyDescent="0.25">
      <c r="C1294">
        <v>262140</v>
      </c>
      <c r="D1294">
        <v>262140</v>
      </c>
      <c r="E1294" s="52">
        <f t="shared" si="20"/>
        <v>0</v>
      </c>
    </row>
    <row r="1295" spans="3:6" x14ac:dyDescent="0.25">
      <c r="C1295">
        <v>262141</v>
      </c>
      <c r="D1295" s="135"/>
      <c r="E1295" s="52">
        <f t="shared" si="20"/>
        <v>262141</v>
      </c>
      <c r="F1295" t="s">
        <v>3959</v>
      </c>
    </row>
    <row r="1296" spans="3:6" x14ac:dyDescent="0.25">
      <c r="C1296">
        <v>262142</v>
      </c>
      <c r="D1296">
        <v>262142</v>
      </c>
      <c r="E1296" s="52">
        <f t="shared" si="20"/>
        <v>0</v>
      </c>
    </row>
    <row r="1297" spans="3:6" x14ac:dyDescent="0.25">
      <c r="C1297">
        <v>262143</v>
      </c>
      <c r="D1297">
        <v>262143</v>
      </c>
      <c r="E1297" s="52">
        <f t="shared" si="20"/>
        <v>0</v>
      </c>
    </row>
    <row r="1298" spans="3:6" x14ac:dyDescent="0.25">
      <c r="C1298">
        <v>262144</v>
      </c>
      <c r="D1298">
        <v>262144</v>
      </c>
      <c r="E1298" s="52">
        <f t="shared" si="20"/>
        <v>0</v>
      </c>
    </row>
    <row r="1299" spans="3:6" x14ac:dyDescent="0.25">
      <c r="C1299">
        <v>262145</v>
      </c>
      <c r="D1299">
        <v>262145</v>
      </c>
      <c r="E1299" s="52">
        <f t="shared" si="20"/>
        <v>0</v>
      </c>
    </row>
    <row r="1300" spans="3:6" x14ac:dyDescent="0.25">
      <c r="C1300">
        <v>262146</v>
      </c>
      <c r="D1300">
        <v>262146</v>
      </c>
      <c r="E1300" s="52">
        <f t="shared" si="20"/>
        <v>0</v>
      </c>
    </row>
    <row r="1301" spans="3:6" x14ac:dyDescent="0.25">
      <c r="C1301">
        <v>262147</v>
      </c>
      <c r="D1301">
        <v>262147</v>
      </c>
      <c r="E1301" s="52">
        <f t="shared" si="20"/>
        <v>0</v>
      </c>
    </row>
    <row r="1302" spans="3:6" x14ac:dyDescent="0.25">
      <c r="C1302">
        <v>262148</v>
      </c>
      <c r="D1302">
        <v>262148</v>
      </c>
      <c r="E1302" s="52">
        <f t="shared" si="20"/>
        <v>0</v>
      </c>
    </row>
    <row r="1303" spans="3:6" x14ac:dyDescent="0.25">
      <c r="C1303">
        <v>262149</v>
      </c>
      <c r="D1303">
        <v>262149</v>
      </c>
      <c r="E1303" s="52">
        <f t="shared" si="20"/>
        <v>0</v>
      </c>
    </row>
    <row r="1304" spans="3:6" x14ac:dyDescent="0.25">
      <c r="C1304">
        <v>262150</v>
      </c>
      <c r="D1304">
        <v>262150</v>
      </c>
      <c r="E1304" s="52">
        <f t="shared" si="20"/>
        <v>0</v>
      </c>
    </row>
    <row r="1305" spans="3:6" x14ac:dyDescent="0.25">
      <c r="C1305">
        <v>262151</v>
      </c>
      <c r="D1305">
        <v>262151</v>
      </c>
      <c r="E1305" s="52">
        <f t="shared" si="20"/>
        <v>0</v>
      </c>
    </row>
    <row r="1306" spans="3:6" x14ac:dyDescent="0.25">
      <c r="C1306">
        <v>262152</v>
      </c>
      <c r="D1306">
        <v>262152</v>
      </c>
      <c r="E1306" s="52">
        <f t="shared" si="20"/>
        <v>0</v>
      </c>
    </row>
    <row r="1307" spans="3:6" x14ac:dyDescent="0.25">
      <c r="C1307">
        <v>262153</v>
      </c>
      <c r="D1307">
        <v>262153</v>
      </c>
      <c r="E1307" s="52">
        <f t="shared" si="20"/>
        <v>0</v>
      </c>
    </row>
    <row r="1308" spans="3:6" x14ac:dyDescent="0.25">
      <c r="C1308">
        <v>262154</v>
      </c>
      <c r="D1308">
        <v>262154</v>
      </c>
      <c r="E1308" s="52">
        <f t="shared" si="20"/>
        <v>0</v>
      </c>
    </row>
    <row r="1309" spans="3:6" x14ac:dyDescent="0.25">
      <c r="C1309">
        <v>262155</v>
      </c>
      <c r="D1309">
        <v>262155</v>
      </c>
      <c r="E1309" s="52">
        <f t="shared" si="20"/>
        <v>0</v>
      </c>
    </row>
    <row r="1310" spans="3:6" x14ac:dyDescent="0.25">
      <c r="C1310">
        <v>262156</v>
      </c>
      <c r="D1310">
        <v>262156</v>
      </c>
      <c r="E1310" s="52">
        <f t="shared" si="20"/>
        <v>0</v>
      </c>
    </row>
    <row r="1311" spans="3:6" x14ac:dyDescent="0.25">
      <c r="C1311">
        <v>262157</v>
      </c>
      <c r="D1311">
        <v>262157</v>
      </c>
      <c r="E1311" s="52">
        <f t="shared" si="20"/>
        <v>0</v>
      </c>
    </row>
    <row r="1312" spans="3:6" x14ac:dyDescent="0.25">
      <c r="C1312">
        <v>262158</v>
      </c>
      <c r="D1312" s="135"/>
      <c r="E1312" s="52">
        <f t="shared" si="20"/>
        <v>262158</v>
      </c>
      <c r="F1312" t="s">
        <v>3959</v>
      </c>
    </row>
    <row r="1313" spans="3:6" x14ac:dyDescent="0.25">
      <c r="C1313">
        <v>262159</v>
      </c>
      <c r="D1313">
        <v>262159</v>
      </c>
      <c r="E1313" s="52">
        <f t="shared" si="20"/>
        <v>0</v>
      </c>
    </row>
    <row r="1314" spans="3:6" x14ac:dyDescent="0.25">
      <c r="C1314">
        <v>262160</v>
      </c>
      <c r="D1314" s="135"/>
      <c r="E1314" s="52">
        <f t="shared" si="20"/>
        <v>262160</v>
      </c>
      <c r="F1314" t="s">
        <v>3959</v>
      </c>
    </row>
    <row r="1315" spans="3:6" x14ac:dyDescent="0.25">
      <c r="C1315">
        <v>262161</v>
      </c>
      <c r="D1315" s="135"/>
      <c r="E1315" s="52">
        <f t="shared" si="20"/>
        <v>262161</v>
      </c>
      <c r="F1315" t="s">
        <v>3959</v>
      </c>
    </row>
    <row r="1316" spans="3:6" x14ac:dyDescent="0.25">
      <c r="C1316">
        <v>262630</v>
      </c>
      <c r="D1316">
        <v>262630</v>
      </c>
      <c r="E1316" s="52">
        <f t="shared" si="20"/>
        <v>0</v>
      </c>
    </row>
    <row r="1317" spans="3:6" x14ac:dyDescent="0.25">
      <c r="C1317">
        <v>262633</v>
      </c>
      <c r="D1317" s="135"/>
      <c r="E1317" s="52">
        <f t="shared" si="20"/>
        <v>262633</v>
      </c>
      <c r="F1317" t="s">
        <v>3959</v>
      </c>
    </row>
    <row r="1318" spans="3:6" x14ac:dyDescent="0.25">
      <c r="C1318">
        <v>262635</v>
      </c>
      <c r="D1318">
        <v>262635</v>
      </c>
      <c r="E1318" s="52">
        <f t="shared" si="20"/>
        <v>0</v>
      </c>
    </row>
    <row r="1319" spans="3:6" x14ac:dyDescent="0.25">
      <c r="C1319">
        <v>262637</v>
      </c>
      <c r="D1319" s="135"/>
      <c r="E1319" s="189">
        <f t="shared" si="20"/>
        <v>262637</v>
      </c>
      <c r="F1319" t="s">
        <v>3971</v>
      </c>
    </row>
    <row r="1320" spans="3:6" x14ac:dyDescent="0.25">
      <c r="C1320">
        <v>262638</v>
      </c>
      <c r="D1320">
        <v>262638</v>
      </c>
      <c r="E1320" s="52">
        <f t="shared" si="20"/>
        <v>0</v>
      </c>
    </row>
    <row r="1321" spans="3:6" x14ac:dyDescent="0.25">
      <c r="C1321">
        <v>262640</v>
      </c>
      <c r="D1321">
        <v>262640</v>
      </c>
      <c r="E1321" s="52">
        <f t="shared" si="20"/>
        <v>0</v>
      </c>
    </row>
    <row r="1322" spans="3:6" x14ac:dyDescent="0.25">
      <c r="C1322">
        <v>262645</v>
      </c>
      <c r="D1322">
        <v>262645</v>
      </c>
      <c r="E1322" s="52">
        <f t="shared" si="20"/>
        <v>0</v>
      </c>
    </row>
    <row r="1323" spans="3:6" x14ac:dyDescent="0.25">
      <c r="C1323">
        <v>262647</v>
      </c>
      <c r="D1323" s="135"/>
      <c r="E1323" s="52">
        <f t="shared" si="20"/>
        <v>262647</v>
      </c>
      <c r="F1323" t="s">
        <v>3959</v>
      </c>
    </row>
    <row r="1324" spans="3:6" x14ac:dyDescent="0.25">
      <c r="C1324">
        <v>262648</v>
      </c>
      <c r="D1324">
        <v>262648</v>
      </c>
      <c r="E1324" s="52">
        <f t="shared" si="20"/>
        <v>0</v>
      </c>
    </row>
    <row r="1325" spans="3:6" x14ac:dyDescent="0.25">
      <c r="C1325">
        <v>263002</v>
      </c>
      <c r="D1325">
        <v>263002</v>
      </c>
      <c r="E1325" s="52">
        <f t="shared" si="20"/>
        <v>0</v>
      </c>
    </row>
    <row r="1326" spans="3:6" x14ac:dyDescent="0.25">
      <c r="C1326">
        <v>263012</v>
      </c>
      <c r="D1326" s="135"/>
      <c r="E1326" s="52">
        <f t="shared" si="20"/>
        <v>263012</v>
      </c>
      <c r="F1326" t="s">
        <v>3959</v>
      </c>
    </row>
    <row r="1327" spans="3:6" x14ac:dyDescent="0.25">
      <c r="C1327">
        <v>263017</v>
      </c>
      <c r="D1327" s="135"/>
      <c r="E1327" s="52">
        <f t="shared" si="20"/>
        <v>263017</v>
      </c>
      <c r="F1327" t="s">
        <v>3959</v>
      </c>
    </row>
    <row r="1328" spans="3:6" x14ac:dyDescent="0.25">
      <c r="C1328">
        <v>283011</v>
      </c>
      <c r="D1328">
        <v>283011</v>
      </c>
      <c r="E1328" s="52">
        <f t="shared" si="20"/>
        <v>0</v>
      </c>
    </row>
    <row r="1329" spans="3:5" x14ac:dyDescent="0.25">
      <c r="C1329">
        <v>283012</v>
      </c>
      <c r="D1329">
        <v>283012</v>
      </c>
      <c r="E1329" s="52">
        <f t="shared" si="20"/>
        <v>0</v>
      </c>
    </row>
    <row r="1330" spans="3:5" x14ac:dyDescent="0.25">
      <c r="C1330">
        <v>283013</v>
      </c>
      <c r="D1330">
        <v>283013</v>
      </c>
      <c r="E1330" s="52">
        <f t="shared" si="20"/>
        <v>0</v>
      </c>
    </row>
    <row r="1331" spans="3:5" x14ac:dyDescent="0.25">
      <c r="C1331">
        <v>283014</v>
      </c>
      <c r="D1331">
        <v>283014</v>
      </c>
      <c r="E1331" s="52">
        <f t="shared" si="20"/>
        <v>0</v>
      </c>
    </row>
    <row r="1332" spans="3:5" x14ac:dyDescent="0.25">
      <c r="C1332">
        <v>283015</v>
      </c>
      <c r="D1332">
        <v>283015</v>
      </c>
      <c r="E1332" s="52">
        <f t="shared" si="20"/>
        <v>0</v>
      </c>
    </row>
    <row r="1333" spans="3:5" x14ac:dyDescent="0.25">
      <c r="C1333">
        <v>283016</v>
      </c>
      <c r="D1333">
        <v>283016</v>
      </c>
      <c r="E1333" s="52">
        <f t="shared" si="20"/>
        <v>0</v>
      </c>
    </row>
    <row r="1334" spans="3:5" x14ac:dyDescent="0.25">
      <c r="C1334">
        <v>283017</v>
      </c>
      <c r="D1334">
        <v>283017</v>
      </c>
      <c r="E1334" s="52">
        <f t="shared" si="20"/>
        <v>0</v>
      </c>
    </row>
    <row r="1335" spans="3:5" x14ac:dyDescent="0.25">
      <c r="C1335">
        <v>283018</v>
      </c>
      <c r="D1335">
        <v>283018</v>
      </c>
      <c r="E1335" s="52">
        <f t="shared" si="20"/>
        <v>0</v>
      </c>
    </row>
    <row r="1336" spans="3:5" x14ac:dyDescent="0.25">
      <c r="C1336">
        <v>283019</v>
      </c>
      <c r="D1336">
        <v>283019</v>
      </c>
      <c r="E1336" s="52">
        <f t="shared" si="20"/>
        <v>0</v>
      </c>
    </row>
    <row r="1337" spans="3:5" x14ac:dyDescent="0.25">
      <c r="C1337">
        <v>283021</v>
      </c>
      <c r="D1337">
        <v>283021</v>
      </c>
      <c r="E1337" s="52">
        <f t="shared" si="20"/>
        <v>0</v>
      </c>
    </row>
    <row r="1338" spans="3:5" x14ac:dyDescent="0.25">
      <c r="C1338">
        <v>283022</v>
      </c>
      <c r="D1338">
        <v>283022</v>
      </c>
      <c r="E1338" s="52">
        <f t="shared" si="20"/>
        <v>0</v>
      </c>
    </row>
    <row r="1339" spans="3:5" x14ac:dyDescent="0.25">
      <c r="C1339">
        <v>283031</v>
      </c>
      <c r="D1339">
        <v>283031</v>
      </c>
      <c r="E1339" s="52">
        <f t="shared" si="20"/>
        <v>0</v>
      </c>
    </row>
    <row r="1340" spans="3:5" x14ac:dyDescent="0.25">
      <c r="C1340">
        <v>283032</v>
      </c>
      <c r="D1340">
        <v>283032</v>
      </c>
      <c r="E1340" s="52">
        <f t="shared" si="20"/>
        <v>0</v>
      </c>
    </row>
    <row r="1341" spans="3:5" x14ac:dyDescent="0.25">
      <c r="C1341">
        <v>283041</v>
      </c>
      <c r="D1341">
        <v>283041</v>
      </c>
      <c r="E1341" s="52">
        <f t="shared" si="20"/>
        <v>0</v>
      </c>
    </row>
    <row r="1342" spans="3:5" x14ac:dyDescent="0.25">
      <c r="C1342">
        <v>283042</v>
      </c>
      <c r="D1342">
        <v>283042</v>
      </c>
      <c r="E1342" s="52">
        <f t="shared" si="20"/>
        <v>0</v>
      </c>
    </row>
    <row r="1343" spans="3:5" x14ac:dyDescent="0.25">
      <c r="C1343">
        <v>283043</v>
      </c>
      <c r="D1343">
        <v>283043</v>
      </c>
      <c r="E1343" s="52">
        <f t="shared" si="20"/>
        <v>0</v>
      </c>
    </row>
    <row r="1344" spans="3:5" x14ac:dyDescent="0.25">
      <c r="C1344">
        <v>283044</v>
      </c>
      <c r="D1344">
        <v>283044</v>
      </c>
      <c r="E1344" s="52">
        <f t="shared" si="20"/>
        <v>0</v>
      </c>
    </row>
    <row r="1345" spans="3:6" x14ac:dyDescent="0.25">
      <c r="C1345">
        <v>283061</v>
      </c>
      <c r="D1345">
        <v>283061</v>
      </c>
      <c r="E1345" s="52">
        <f t="shared" si="20"/>
        <v>0</v>
      </c>
    </row>
    <row r="1346" spans="3:6" x14ac:dyDescent="0.25">
      <c r="C1346">
        <v>283062</v>
      </c>
      <c r="D1346">
        <v>283062</v>
      </c>
      <c r="E1346" s="52">
        <f t="shared" si="20"/>
        <v>0</v>
      </c>
    </row>
    <row r="1347" spans="3:6" x14ac:dyDescent="0.25">
      <c r="C1347">
        <v>283071</v>
      </c>
      <c r="D1347">
        <v>283071</v>
      </c>
      <c r="E1347" s="52">
        <f t="shared" si="20"/>
        <v>0</v>
      </c>
    </row>
    <row r="1348" spans="3:6" x14ac:dyDescent="0.25">
      <c r="C1348">
        <v>283072</v>
      </c>
      <c r="D1348">
        <v>283072</v>
      </c>
      <c r="E1348" s="52">
        <f t="shared" si="20"/>
        <v>0</v>
      </c>
    </row>
    <row r="1349" spans="3:6" x14ac:dyDescent="0.25">
      <c r="C1349">
        <v>283081</v>
      </c>
      <c r="D1349">
        <v>283081</v>
      </c>
      <c r="E1349" s="52">
        <f t="shared" si="20"/>
        <v>0</v>
      </c>
    </row>
    <row r="1350" spans="3:6" x14ac:dyDescent="0.25">
      <c r="C1350">
        <v>283082</v>
      </c>
      <c r="D1350">
        <v>283082</v>
      </c>
      <c r="E1350" s="52">
        <f t="shared" si="20"/>
        <v>0</v>
      </c>
    </row>
    <row r="1351" spans="3:6" x14ac:dyDescent="0.25">
      <c r="C1351">
        <v>283091</v>
      </c>
      <c r="D1351" s="135"/>
      <c r="E1351" s="52">
        <f t="shared" si="20"/>
        <v>283091</v>
      </c>
      <c r="F1351" t="s">
        <v>3959</v>
      </c>
    </row>
    <row r="1352" spans="3:6" x14ac:dyDescent="0.25">
      <c r="C1352">
        <v>283092</v>
      </c>
      <c r="D1352" s="135"/>
      <c r="E1352" s="52">
        <f t="shared" ref="E1352:E1367" si="21">C1352-D1352</f>
        <v>283092</v>
      </c>
      <c r="F1352" t="s">
        <v>3959</v>
      </c>
    </row>
    <row r="1353" spans="3:6" x14ac:dyDescent="0.25">
      <c r="C1353">
        <v>283093</v>
      </c>
      <c r="D1353" s="135"/>
      <c r="E1353" s="52">
        <f t="shared" si="21"/>
        <v>283093</v>
      </c>
      <c r="F1353" t="s">
        <v>3959</v>
      </c>
    </row>
    <row r="1354" spans="3:6" x14ac:dyDescent="0.25">
      <c r="C1354">
        <v>283094</v>
      </c>
      <c r="D1354" s="135"/>
      <c r="E1354" s="52">
        <f t="shared" si="21"/>
        <v>283094</v>
      </c>
      <c r="F1354" t="s">
        <v>3959</v>
      </c>
    </row>
    <row r="1355" spans="3:6" x14ac:dyDescent="0.25">
      <c r="C1355">
        <v>283096</v>
      </c>
      <c r="D1355">
        <v>283096</v>
      </c>
      <c r="E1355" s="52">
        <f t="shared" si="21"/>
        <v>0</v>
      </c>
    </row>
    <row r="1356" spans="3:6" x14ac:dyDescent="0.25">
      <c r="C1356">
        <v>283097</v>
      </c>
      <c r="D1356">
        <v>283097</v>
      </c>
      <c r="E1356" s="52">
        <f t="shared" si="21"/>
        <v>0</v>
      </c>
    </row>
    <row r="1357" spans="3:6" x14ac:dyDescent="0.25">
      <c r="C1357">
        <v>283300</v>
      </c>
      <c r="D1357">
        <v>283300</v>
      </c>
      <c r="E1357" s="52">
        <f t="shared" si="21"/>
        <v>0</v>
      </c>
    </row>
    <row r="1358" spans="3:6" x14ac:dyDescent="0.25">
      <c r="C1358">
        <v>283304</v>
      </c>
      <c r="D1358">
        <v>283304</v>
      </c>
      <c r="E1358" s="52">
        <f t="shared" si="21"/>
        <v>0</v>
      </c>
    </row>
    <row r="1359" spans="3:6" x14ac:dyDescent="0.25">
      <c r="C1359">
        <v>283305</v>
      </c>
      <c r="D1359">
        <v>283305</v>
      </c>
      <c r="E1359" s="52">
        <f t="shared" si="21"/>
        <v>0</v>
      </c>
    </row>
    <row r="1360" spans="3:6" x14ac:dyDescent="0.25">
      <c r="C1360">
        <v>283306</v>
      </c>
      <c r="D1360">
        <v>283306</v>
      </c>
      <c r="E1360" s="52">
        <f t="shared" si="21"/>
        <v>0</v>
      </c>
    </row>
    <row r="1361" spans="3:6" x14ac:dyDescent="0.25">
      <c r="C1361">
        <v>283307</v>
      </c>
      <c r="D1361">
        <v>283307</v>
      </c>
      <c r="E1361" s="52">
        <f t="shared" si="21"/>
        <v>0</v>
      </c>
    </row>
    <row r="1362" spans="3:6" x14ac:dyDescent="0.25">
      <c r="C1362">
        <v>283400</v>
      </c>
      <c r="E1362" s="52">
        <f t="shared" si="21"/>
        <v>283400</v>
      </c>
      <c r="F1362" s="135" t="s">
        <v>3959</v>
      </c>
    </row>
    <row r="1363" spans="3:6" x14ac:dyDescent="0.25">
      <c r="C1363">
        <v>283402</v>
      </c>
      <c r="E1363" s="52">
        <f t="shared" si="21"/>
        <v>283402</v>
      </c>
      <c r="F1363" s="135" t="s">
        <v>3959</v>
      </c>
    </row>
    <row r="1364" spans="3:6" x14ac:dyDescent="0.25">
      <c r="C1364">
        <v>283500</v>
      </c>
      <c r="E1364" s="52">
        <f t="shared" si="21"/>
        <v>283500</v>
      </c>
      <c r="F1364" s="135" t="s">
        <v>3959</v>
      </c>
    </row>
    <row r="1365" spans="3:6" x14ac:dyDescent="0.25">
      <c r="C1365">
        <v>283502</v>
      </c>
      <c r="E1365" s="52">
        <f t="shared" si="21"/>
        <v>283502</v>
      </c>
      <c r="F1365" s="135" t="s">
        <v>3959</v>
      </c>
    </row>
    <row r="1366" spans="3:6" x14ac:dyDescent="0.25">
      <c r="C1366">
        <v>283601</v>
      </c>
      <c r="E1366" s="52">
        <f t="shared" si="21"/>
        <v>283601</v>
      </c>
      <c r="F1366" s="135" t="s">
        <v>3959</v>
      </c>
    </row>
    <row r="1367" spans="3:6" x14ac:dyDescent="0.25">
      <c r="C1367">
        <v>283602</v>
      </c>
      <c r="E1367" s="52">
        <f t="shared" si="21"/>
        <v>283602</v>
      </c>
      <c r="F1367" s="135" t="s">
        <v>3959</v>
      </c>
    </row>
  </sheetData>
  <autoFilter ref="C1:E1367" xr:uid="{5824C756-CE0A-4F3A-A196-0B97EB1E5523}"/>
  <sortState xmlns:xlrd2="http://schemas.microsoft.com/office/spreadsheetml/2017/richdata2" ref="D2:D2186">
    <sortCondition ref="D2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CT710"/>
  <sheetViews>
    <sheetView workbookViewId="0">
      <pane xSplit="5" ySplit="7" topLeftCell="BB50" activePane="bottomRight" state="frozen"/>
      <selection pane="topRight" activeCell="F1" sqref="F1"/>
      <selection pane="bottomLeft" activeCell="A8" sqref="A8"/>
      <selection pane="bottomRight" activeCell="BX235" sqref="BX235"/>
    </sheetView>
  </sheetViews>
  <sheetFormatPr defaultColWidth="9.140625" defaultRowHeight="12.75" outlineLevelCol="1" x14ac:dyDescent="0.2"/>
  <cols>
    <col min="1" max="1" width="3.42578125" style="17" customWidth="1"/>
    <col min="2" max="2" width="20.7109375" style="14" customWidth="1"/>
    <col min="3" max="3" width="16.85546875" style="17" customWidth="1"/>
    <col min="4" max="4" width="13.140625" style="17" customWidth="1"/>
    <col min="5" max="5" width="11.5703125" style="17" customWidth="1"/>
    <col min="6" max="7" width="15.42578125" style="17" hidden="1" customWidth="1" outlineLevel="1"/>
    <col min="8" max="8" width="15.42578125" style="28" hidden="1" customWidth="1" outlineLevel="1"/>
    <col min="9" max="20" width="15.7109375" style="28" hidden="1" customWidth="1" outlineLevel="1"/>
    <col min="21" max="21" width="18" style="28" hidden="1" customWidth="1" outlineLevel="1"/>
    <col min="22" max="26" width="15.7109375" style="28" hidden="1" customWidth="1" outlineLevel="1"/>
    <col min="27" max="41" width="15.7109375" style="54" hidden="1" customWidth="1" outlineLevel="1"/>
    <col min="42" max="42" width="14.140625" style="28" bestFit="1" customWidth="1" collapsed="1"/>
    <col min="43" max="43" width="15.7109375" style="28" customWidth="1" outlineLevel="1"/>
    <col min="44" max="46" width="15.7109375" style="14" customWidth="1" outlineLevel="1"/>
    <col min="47" max="47" width="14.140625" style="14" customWidth="1" outlineLevel="1"/>
    <col min="48" max="52" width="15.7109375" style="14" customWidth="1" outlineLevel="1"/>
    <col min="53" max="53" width="15.7109375" style="14" customWidth="1"/>
    <col min="54" max="54" width="2.7109375" style="14" customWidth="1"/>
    <col min="55" max="58" width="14.42578125" style="14" hidden="1" customWidth="1" outlineLevel="1"/>
    <col min="59" max="59" width="14.42578125" style="16" hidden="1" customWidth="1" outlineLevel="1"/>
    <col min="60" max="60" width="14.42578125" style="14" hidden="1" customWidth="1" outlineLevel="1"/>
    <col min="61" max="61" width="14.42578125" style="16" hidden="1" customWidth="1" outlineLevel="1"/>
    <col min="62" max="62" width="14.42578125" style="14" hidden="1" customWidth="1" outlineLevel="1"/>
    <col min="63" max="63" width="14.42578125" style="16" hidden="1" customWidth="1" outlineLevel="1"/>
    <col min="64" max="64" width="14.42578125" style="14" hidden="1" customWidth="1" outlineLevel="1"/>
    <col min="65" max="65" width="17.42578125" style="16" hidden="1" customWidth="1" outlineLevel="1"/>
    <col min="66" max="66" width="19.7109375" style="14" hidden="1" customWidth="1" outlineLevel="1"/>
    <col min="67" max="67" width="14.42578125" style="16" hidden="1" customWidth="1" outlineLevel="1"/>
    <col min="68" max="68" width="15.5703125" style="14" hidden="1" customWidth="1" outlineLevel="1"/>
    <col min="69" max="69" width="14.7109375" style="16" hidden="1" customWidth="1" outlineLevel="1"/>
    <col min="70" max="70" width="14.5703125" style="14" hidden="1" customWidth="1" outlineLevel="1"/>
    <col min="71" max="71" width="14.42578125" style="16" hidden="1" customWidth="1" outlineLevel="1"/>
    <col min="72" max="72" width="19.5703125" style="14" hidden="1" customWidth="1" outlineLevel="1"/>
    <col min="73" max="73" width="14.42578125" style="16" customWidth="1" collapsed="1"/>
    <col min="74" max="74" width="14.42578125" style="14" customWidth="1"/>
    <col min="75" max="75" width="13.7109375" style="16" customWidth="1"/>
    <col min="76" max="76" width="12.7109375" style="14" customWidth="1"/>
    <col min="77" max="77" width="14.140625" style="16" customWidth="1"/>
    <col min="78" max="78" width="12.7109375" style="14" customWidth="1"/>
    <col min="79" max="79" width="1.85546875" style="14" customWidth="1"/>
    <col min="80" max="80" width="14.85546875" style="16" customWidth="1"/>
    <col min="81" max="81" width="2.42578125" style="16" customWidth="1"/>
    <col min="82" max="82" width="2.42578125" style="43" hidden="1" customWidth="1" outlineLevel="1"/>
    <col min="83" max="83" width="2.42578125" style="16" hidden="1" customWidth="1" outlineLevel="1"/>
    <col min="84" max="84" width="13" style="243" customWidth="1" collapsed="1"/>
    <col min="85" max="85" width="2.7109375" style="243" customWidth="1"/>
    <col min="86" max="86" width="13.7109375" style="243" customWidth="1"/>
    <col min="87" max="87" width="2.7109375" style="16" customWidth="1"/>
    <col min="88" max="88" width="14.140625" style="16" customWidth="1"/>
    <col min="89" max="89" width="2.7109375" style="14" customWidth="1"/>
    <col min="90" max="90" width="11.85546875" style="14" customWidth="1"/>
    <col min="91" max="91" width="2.7109375" style="14" customWidth="1"/>
    <col min="92" max="92" width="2.85546875" style="14" customWidth="1"/>
    <col min="93" max="93" width="14.7109375" style="14" customWidth="1"/>
    <col min="94" max="94" width="13.140625" style="14" bestFit="1" customWidth="1"/>
    <col min="95" max="95" width="17" style="14" customWidth="1"/>
    <col min="96" max="96" width="4" style="14" customWidth="1"/>
    <col min="97" max="97" width="12.85546875" style="14" customWidth="1"/>
    <col min="98" max="98" width="54.140625" style="14" bestFit="1" customWidth="1"/>
    <col min="99" max="16384" width="9.140625" style="14"/>
  </cols>
  <sheetData>
    <row r="1" spans="1:97" x14ac:dyDescent="0.2">
      <c r="CD1" s="459"/>
    </row>
    <row r="2" spans="1:97" ht="13.5" thickBot="1" x14ac:dyDescent="0.25">
      <c r="E2" s="310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CD2" s="459"/>
      <c r="CF2" s="458" t="s">
        <v>1545</v>
      </c>
      <c r="CG2" s="458"/>
      <c r="CH2" s="458"/>
      <c r="CI2" s="242"/>
      <c r="CJ2" s="242"/>
    </row>
    <row r="3" spans="1:97" ht="24.75" customHeight="1" thickBot="1" x14ac:dyDescent="0.25">
      <c r="E3" s="314" t="s">
        <v>4023</v>
      </c>
      <c r="F3" s="160">
        <f t="shared" ref="F3:AO3" si="0">SUBTOTAL(9,F8:F655)</f>
        <v>-6.198883056640625E-6</v>
      </c>
      <c r="G3" s="160">
        <f t="shared" si="0"/>
        <v>0</v>
      </c>
      <c r="H3" s="160">
        <f t="shared" si="0"/>
        <v>3.814697265625E-6</v>
      </c>
      <c r="I3" s="160">
        <f t="shared" si="0"/>
        <v>0</v>
      </c>
      <c r="J3" s="160">
        <f t="shared" si="0"/>
        <v>0</v>
      </c>
      <c r="K3" s="160">
        <f t="shared" si="0"/>
        <v>0</v>
      </c>
      <c r="L3" s="160">
        <f t="shared" si="0"/>
        <v>7.62939453125E-6</v>
      </c>
      <c r="M3" s="160">
        <f t="shared" si="0"/>
        <v>4.76837158203125E-6</v>
      </c>
      <c r="N3" s="160">
        <f t="shared" si="0"/>
        <v>3.814697265625E-6</v>
      </c>
      <c r="O3" s="160">
        <f t="shared" si="0"/>
        <v>0</v>
      </c>
      <c r="P3" s="160">
        <f t="shared" si="0"/>
        <v>0</v>
      </c>
      <c r="Q3" s="160">
        <f t="shared" si="0"/>
        <v>1.1444091796875E-5</v>
      </c>
      <c r="R3" s="160">
        <f t="shared" si="0"/>
        <v>1.049041748046875E-5</v>
      </c>
      <c r="S3" s="160">
        <f t="shared" si="0"/>
        <v>1.0013580322265625E-5</v>
      </c>
      <c r="T3" s="160">
        <f t="shared" si="0"/>
        <v>1.049041748046875E-5</v>
      </c>
      <c r="U3" s="160">
        <f t="shared" si="0"/>
        <v>8.58306884765625E-6</v>
      </c>
      <c r="V3" s="160">
        <f t="shared" si="0"/>
        <v>7.152557373046875E-6</v>
      </c>
      <c r="W3" s="160">
        <f t="shared" si="0"/>
        <v>7.62939453125E-6</v>
      </c>
      <c r="X3" s="160">
        <f t="shared" si="0"/>
        <v>7.62939453125E-6</v>
      </c>
      <c r="Y3" s="160">
        <f t="shared" si="0"/>
        <v>8.106231689453125E-6</v>
      </c>
      <c r="Z3" s="160">
        <f t="shared" si="0"/>
        <v>9.5367431640625E-6</v>
      </c>
      <c r="AA3" s="160">
        <f t="shared" si="0"/>
        <v>6.198883056640625E-6</v>
      </c>
      <c r="AB3" s="160">
        <f t="shared" si="0"/>
        <v>1.0013580322265625E-5</v>
      </c>
      <c r="AC3" s="160">
        <f t="shared" si="0"/>
        <v>8.58306884765625E-6</v>
      </c>
      <c r="AD3" s="160">
        <f t="shared" si="0"/>
        <v>0</v>
      </c>
      <c r="AE3" s="160">
        <f t="shared" si="0"/>
        <v>4.291534423828125E-6</v>
      </c>
      <c r="AF3" s="160">
        <f t="shared" si="0"/>
        <v>-3.814697265625E-6</v>
      </c>
      <c r="AG3" s="160">
        <f t="shared" si="0"/>
        <v>0</v>
      </c>
      <c r="AH3" s="160">
        <f t="shared" si="0"/>
        <v>-5.7220458984375E-6</v>
      </c>
      <c r="AI3" s="160">
        <f t="shared" si="0"/>
        <v>0</v>
      </c>
      <c r="AJ3" s="160">
        <f t="shared" si="0"/>
        <v>0</v>
      </c>
      <c r="AK3" s="160">
        <f t="shared" si="0"/>
        <v>8.106231689453125E-6</v>
      </c>
      <c r="AL3" s="160">
        <f t="shared" si="0"/>
        <v>1.1920928955078125E-5</v>
      </c>
      <c r="AM3" s="160">
        <f t="shared" si="0"/>
        <v>0</v>
      </c>
      <c r="AN3" s="160">
        <f t="shared" si="0"/>
        <v>0</v>
      </c>
      <c r="AO3" s="160">
        <f t="shared" si="0"/>
        <v>5.245208740234375E-6</v>
      </c>
      <c r="BC3" s="450" t="s">
        <v>1559</v>
      </c>
      <c r="BD3" s="451"/>
      <c r="BE3" s="450" t="s">
        <v>1560</v>
      </c>
      <c r="BF3" s="451"/>
      <c r="BG3" s="461" t="s">
        <v>1561</v>
      </c>
      <c r="BH3" s="462"/>
      <c r="BI3" s="456" t="s">
        <v>1562</v>
      </c>
      <c r="BJ3" s="457"/>
      <c r="BK3" s="456" t="s">
        <v>1563</v>
      </c>
      <c r="BL3" s="457"/>
      <c r="BM3" s="456" t="s">
        <v>1564</v>
      </c>
      <c r="BN3" s="457"/>
      <c r="BO3" s="452" t="s">
        <v>1565</v>
      </c>
      <c r="BP3" s="453"/>
      <c r="BQ3" s="452" t="s">
        <v>1566</v>
      </c>
      <c r="BR3" s="453"/>
      <c r="BS3" s="452" t="s">
        <v>1555</v>
      </c>
      <c r="BT3" s="453"/>
      <c r="BU3" s="454" t="s">
        <v>1556</v>
      </c>
      <c r="BV3" s="455"/>
      <c r="BW3" s="454" t="s">
        <v>1557</v>
      </c>
      <c r="BX3" s="455"/>
      <c r="BY3" s="454" t="s">
        <v>1558</v>
      </c>
      <c r="BZ3" s="455"/>
      <c r="CF3" s="460" t="s">
        <v>1541</v>
      </c>
      <c r="CG3" s="460"/>
      <c r="CH3" s="460"/>
    </row>
    <row r="4" spans="1:97" s="17" customFormat="1" ht="24.75" customHeight="1" x14ac:dyDescent="0.2">
      <c r="F4" s="17">
        <v>5</v>
      </c>
      <c r="G4" s="17">
        <v>6</v>
      </c>
      <c r="H4" s="37">
        <v>7</v>
      </c>
      <c r="I4" s="36">
        <v>8</v>
      </c>
      <c r="J4" s="36">
        <v>9</v>
      </c>
      <c r="K4" s="36">
        <v>10</v>
      </c>
      <c r="L4" s="36">
        <v>11</v>
      </c>
      <c r="M4" s="36">
        <v>12</v>
      </c>
      <c r="N4" s="36">
        <v>13</v>
      </c>
      <c r="O4" s="36">
        <v>14</v>
      </c>
      <c r="P4" s="36">
        <v>15</v>
      </c>
      <c r="Q4" s="36">
        <v>16</v>
      </c>
      <c r="R4" s="36">
        <v>17</v>
      </c>
      <c r="S4" s="36">
        <v>18</v>
      </c>
      <c r="T4" s="36">
        <v>19</v>
      </c>
      <c r="U4" s="36">
        <v>20</v>
      </c>
      <c r="V4" s="36">
        <v>21</v>
      </c>
      <c r="W4" s="36">
        <v>22</v>
      </c>
      <c r="X4" s="36">
        <v>23</v>
      </c>
      <c r="Y4" s="36">
        <v>24</v>
      </c>
      <c r="Z4" s="36">
        <v>25</v>
      </c>
      <c r="AA4" s="127">
        <v>26</v>
      </c>
      <c r="AB4" s="127">
        <v>27</v>
      </c>
      <c r="AC4" s="127">
        <v>28</v>
      </c>
      <c r="AD4" s="127">
        <f>AC4+1</f>
        <v>29</v>
      </c>
      <c r="AE4" s="127">
        <f t="shared" ref="AE4:AO4" si="1">AD4+1</f>
        <v>30</v>
      </c>
      <c r="AF4" s="127">
        <f t="shared" si="1"/>
        <v>31</v>
      </c>
      <c r="AG4" s="127">
        <f t="shared" si="1"/>
        <v>32</v>
      </c>
      <c r="AH4" s="127">
        <f t="shared" si="1"/>
        <v>33</v>
      </c>
      <c r="AI4" s="127">
        <f t="shared" si="1"/>
        <v>34</v>
      </c>
      <c r="AJ4" s="127">
        <f t="shared" si="1"/>
        <v>35</v>
      </c>
      <c r="AK4" s="127">
        <f t="shared" si="1"/>
        <v>36</v>
      </c>
      <c r="AL4" s="127">
        <f t="shared" si="1"/>
        <v>37</v>
      </c>
      <c r="AM4" s="127">
        <f t="shared" si="1"/>
        <v>38</v>
      </c>
      <c r="AN4" s="127">
        <f t="shared" si="1"/>
        <v>39</v>
      </c>
      <c r="AO4" s="127">
        <f t="shared" si="1"/>
        <v>40</v>
      </c>
      <c r="AP4" s="36"/>
      <c r="AQ4" s="36"/>
      <c r="BC4" s="29" t="s">
        <v>1546</v>
      </c>
      <c r="BD4" s="29" t="s">
        <v>1547</v>
      </c>
      <c r="BE4" s="29" t="s">
        <v>1546</v>
      </c>
      <c r="BF4" s="29" t="s">
        <v>1547</v>
      </c>
      <c r="BG4" s="29" t="s">
        <v>1546</v>
      </c>
      <c r="BH4" s="29" t="s">
        <v>1547</v>
      </c>
      <c r="BI4" s="29" t="s">
        <v>1546</v>
      </c>
      <c r="BJ4" s="29" t="s">
        <v>1547</v>
      </c>
      <c r="BK4" s="29" t="s">
        <v>1546</v>
      </c>
      <c r="BL4" s="29" t="s">
        <v>1547</v>
      </c>
      <c r="BM4" s="29" t="s">
        <v>1546</v>
      </c>
      <c r="BN4" s="29" t="s">
        <v>1547</v>
      </c>
      <c r="BO4" s="29" t="s">
        <v>1546</v>
      </c>
      <c r="BP4" s="29" t="s">
        <v>1547</v>
      </c>
      <c r="BQ4" s="29" t="s">
        <v>1546</v>
      </c>
      <c r="BR4" s="29" t="s">
        <v>1547</v>
      </c>
      <c r="BS4" s="29" t="s">
        <v>1546</v>
      </c>
      <c r="BT4" s="29" t="s">
        <v>1547</v>
      </c>
      <c r="BU4" s="29" t="s">
        <v>1546</v>
      </c>
      <c r="BV4" s="29" t="s">
        <v>1547</v>
      </c>
      <c r="BW4" s="29" t="s">
        <v>1546</v>
      </c>
      <c r="BX4" s="29" t="s">
        <v>1547</v>
      </c>
      <c r="BY4" s="29" t="s">
        <v>1546</v>
      </c>
      <c r="BZ4" s="29" t="s">
        <v>1547</v>
      </c>
      <c r="CB4" s="29" t="s">
        <v>1461</v>
      </c>
      <c r="CC4" s="33"/>
      <c r="CD4" s="289"/>
      <c r="CE4" s="33"/>
      <c r="CF4" s="244" t="s">
        <v>1517</v>
      </c>
      <c r="CG4" s="245"/>
      <c r="CH4" s="244" t="s">
        <v>1516</v>
      </c>
      <c r="CI4" s="33"/>
      <c r="CJ4" s="29" t="s">
        <v>1544</v>
      </c>
      <c r="CL4" s="15" t="s">
        <v>1465</v>
      </c>
      <c r="CN4" s="22"/>
      <c r="CO4" s="22" t="s">
        <v>1569</v>
      </c>
    </row>
    <row r="5" spans="1:97" x14ac:dyDescent="0.2">
      <c r="F5" s="31">
        <v>2019</v>
      </c>
      <c r="G5" s="31">
        <v>2019</v>
      </c>
      <c r="H5" s="31">
        <v>2019</v>
      </c>
      <c r="I5" s="31">
        <v>2019</v>
      </c>
      <c r="J5" s="31">
        <v>2019</v>
      </c>
      <c r="K5" s="31">
        <v>2019</v>
      </c>
      <c r="L5" s="31">
        <v>2019</v>
      </c>
      <c r="M5" s="31">
        <v>2019</v>
      </c>
      <c r="N5" s="31">
        <v>2019</v>
      </c>
      <c r="O5" s="31">
        <v>2019</v>
      </c>
      <c r="P5" s="31">
        <v>2019</v>
      </c>
      <c r="Q5" s="31">
        <v>2019</v>
      </c>
      <c r="R5" s="30">
        <f t="shared" ref="R5:V5" si="2">$H$5+1</f>
        <v>2020</v>
      </c>
      <c r="S5" s="30">
        <f t="shared" si="2"/>
        <v>2020</v>
      </c>
      <c r="T5" s="30">
        <f t="shared" si="2"/>
        <v>2020</v>
      </c>
      <c r="U5" s="30">
        <f t="shared" si="2"/>
        <v>2020</v>
      </c>
      <c r="V5" s="30">
        <f t="shared" si="2"/>
        <v>2020</v>
      </c>
      <c r="W5" s="30">
        <f>$H$5+1</f>
        <v>2020</v>
      </c>
      <c r="X5" s="30">
        <f t="shared" ref="X5:AC5" si="3">$H$5+1</f>
        <v>2020</v>
      </c>
      <c r="Y5" s="30">
        <f t="shared" si="3"/>
        <v>2020</v>
      </c>
      <c r="Z5" s="30">
        <f t="shared" si="3"/>
        <v>2020</v>
      </c>
      <c r="AA5" s="31">
        <f t="shared" si="3"/>
        <v>2020</v>
      </c>
      <c r="AB5" s="31">
        <f t="shared" si="3"/>
        <v>2020</v>
      </c>
      <c r="AC5" s="31">
        <f t="shared" si="3"/>
        <v>2020</v>
      </c>
      <c r="AD5" s="30">
        <v>2021</v>
      </c>
      <c r="AE5" s="30">
        <f>AD5</f>
        <v>2021</v>
      </c>
      <c r="AF5" s="30">
        <f t="shared" ref="AF5:AO5" si="4">AE5</f>
        <v>2021</v>
      </c>
      <c r="AG5" s="30">
        <f t="shared" si="4"/>
        <v>2021</v>
      </c>
      <c r="AH5" s="30">
        <f t="shared" si="4"/>
        <v>2021</v>
      </c>
      <c r="AI5" s="30">
        <f t="shared" si="4"/>
        <v>2021</v>
      </c>
      <c r="AJ5" s="30">
        <f t="shared" si="4"/>
        <v>2021</v>
      </c>
      <c r="AK5" s="30">
        <f t="shared" si="4"/>
        <v>2021</v>
      </c>
      <c r="AL5" s="30">
        <f t="shared" si="4"/>
        <v>2021</v>
      </c>
      <c r="AM5" s="30">
        <f t="shared" si="4"/>
        <v>2021</v>
      </c>
      <c r="AN5" s="30">
        <f t="shared" si="4"/>
        <v>2021</v>
      </c>
      <c r="AO5" s="30">
        <f t="shared" si="4"/>
        <v>2021</v>
      </c>
      <c r="AP5" s="93" t="s">
        <v>4162</v>
      </c>
      <c r="AQ5" s="94" t="s">
        <v>4163</v>
      </c>
      <c r="AR5" s="94" t="s">
        <v>4164</v>
      </c>
      <c r="AS5" s="94" t="s">
        <v>4212</v>
      </c>
      <c r="AT5" s="94" t="s">
        <v>4213</v>
      </c>
      <c r="AU5" s="94" t="s">
        <v>4214</v>
      </c>
      <c r="AV5" s="94" t="s">
        <v>4215</v>
      </c>
      <c r="AW5" s="94" t="s">
        <v>4216</v>
      </c>
      <c r="AX5" s="94" t="s">
        <v>4217</v>
      </c>
      <c r="AY5" s="94" t="s">
        <v>4218</v>
      </c>
      <c r="AZ5" s="94" t="s">
        <v>4219</v>
      </c>
      <c r="BA5" s="400" t="s">
        <v>4220</v>
      </c>
      <c r="BB5" s="31"/>
      <c r="BC5" s="31"/>
      <c r="BD5" s="31"/>
      <c r="BE5" s="31"/>
      <c r="BF5" s="31"/>
    </row>
    <row r="6" spans="1:97" s="17" customFormat="1" x14ac:dyDescent="0.2">
      <c r="F6" s="15" t="s">
        <v>1559</v>
      </c>
      <c r="G6" s="15" t="s">
        <v>1560</v>
      </c>
      <c r="H6" s="15" t="s">
        <v>1561</v>
      </c>
      <c r="I6" s="15" t="s">
        <v>1562</v>
      </c>
      <c r="J6" s="15" t="s">
        <v>1563</v>
      </c>
      <c r="K6" s="15" t="s">
        <v>1564</v>
      </c>
      <c r="L6" s="15" t="s">
        <v>1565</v>
      </c>
      <c r="M6" s="15" t="s">
        <v>1566</v>
      </c>
      <c r="N6" s="15" t="s">
        <v>1555</v>
      </c>
      <c r="O6" s="15" t="s">
        <v>1556</v>
      </c>
      <c r="P6" s="15" t="s">
        <v>1557</v>
      </c>
      <c r="Q6" s="15" t="s">
        <v>1558</v>
      </c>
      <c r="R6" s="32" t="s">
        <v>1559</v>
      </c>
      <c r="S6" s="32" t="s">
        <v>1560</v>
      </c>
      <c r="T6" s="32" t="s">
        <v>1561</v>
      </c>
      <c r="U6" s="32" t="s">
        <v>1562</v>
      </c>
      <c r="V6" s="32" t="s">
        <v>1563</v>
      </c>
      <c r="W6" s="32" t="s">
        <v>1564</v>
      </c>
      <c r="X6" s="32" t="s">
        <v>1565</v>
      </c>
      <c r="Y6" s="32" t="s">
        <v>1566</v>
      </c>
      <c r="Z6" s="32" t="s">
        <v>1555</v>
      </c>
      <c r="AA6" s="15" t="s">
        <v>1556</v>
      </c>
      <c r="AB6" s="15" t="s">
        <v>1557</v>
      </c>
      <c r="AC6" s="15" t="s">
        <v>1558</v>
      </c>
      <c r="AD6" s="32" t="s">
        <v>1559</v>
      </c>
      <c r="AE6" s="32" t="s">
        <v>1560</v>
      </c>
      <c r="AF6" s="32" t="s">
        <v>1561</v>
      </c>
      <c r="AG6" s="32" t="s">
        <v>1562</v>
      </c>
      <c r="AH6" s="32" t="s">
        <v>1563</v>
      </c>
      <c r="AI6" s="32" t="s">
        <v>1564</v>
      </c>
      <c r="AJ6" s="32" t="s">
        <v>1565</v>
      </c>
      <c r="AK6" s="32" t="s">
        <v>1566</v>
      </c>
      <c r="AL6" s="32" t="s">
        <v>1555</v>
      </c>
      <c r="AM6" s="15" t="s">
        <v>1556</v>
      </c>
      <c r="AN6" s="15" t="s">
        <v>1557</v>
      </c>
      <c r="AO6" s="15" t="s">
        <v>1558</v>
      </c>
      <c r="AP6" s="122" t="s">
        <v>1515</v>
      </c>
      <c r="AQ6" s="22" t="s">
        <v>1515</v>
      </c>
      <c r="AR6" s="22" t="s">
        <v>1515</v>
      </c>
      <c r="AS6" s="22" t="s">
        <v>1515</v>
      </c>
      <c r="AT6" s="22" t="s">
        <v>1515</v>
      </c>
      <c r="AU6" s="22" t="s">
        <v>1515</v>
      </c>
      <c r="AV6" s="22" t="s">
        <v>1515</v>
      </c>
      <c r="AW6" s="22" t="s">
        <v>1515</v>
      </c>
      <c r="AX6" s="22" t="s">
        <v>1515</v>
      </c>
      <c r="AY6" s="22" t="s">
        <v>1515</v>
      </c>
      <c r="AZ6" s="22" t="s">
        <v>1515</v>
      </c>
      <c r="BA6" s="401" t="s">
        <v>1515</v>
      </c>
      <c r="BB6" s="22"/>
      <c r="BC6" s="22"/>
      <c r="BD6" s="22"/>
      <c r="BE6" s="22"/>
      <c r="BF6" s="22"/>
      <c r="BG6" s="33"/>
      <c r="BI6" s="33"/>
      <c r="BK6" s="33"/>
      <c r="BM6" s="33"/>
      <c r="BO6" s="33"/>
      <c r="BQ6" s="33"/>
      <c r="BS6" s="33"/>
      <c r="BU6" s="33"/>
      <c r="BW6" s="33"/>
      <c r="BY6" s="33"/>
      <c r="CB6" s="33"/>
      <c r="CC6" s="33"/>
      <c r="CD6" s="290"/>
      <c r="CE6" s="33"/>
      <c r="CF6" s="246"/>
      <c r="CG6" s="245"/>
      <c r="CH6" s="246"/>
      <c r="CI6" s="33"/>
      <c r="CJ6" s="33"/>
    </row>
    <row r="7" spans="1:97" x14ac:dyDescent="0.2">
      <c r="A7" s="387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97"/>
      <c r="AQ7" s="76"/>
      <c r="AR7" s="43"/>
      <c r="AS7" s="43"/>
      <c r="AT7" s="43"/>
      <c r="AU7" s="43"/>
      <c r="AV7" s="43"/>
      <c r="AW7" s="43"/>
      <c r="AX7" s="43"/>
      <c r="AY7" s="43"/>
      <c r="AZ7" s="43"/>
      <c r="BA7" s="98"/>
      <c r="BB7" s="16"/>
      <c r="BC7" s="16"/>
      <c r="BD7" s="16"/>
      <c r="BE7" s="16"/>
      <c r="BF7" s="16"/>
      <c r="CQ7" s="19" t="s">
        <v>1550</v>
      </c>
      <c r="CR7" s="19"/>
    </row>
    <row r="8" spans="1:97" x14ac:dyDescent="0.2">
      <c r="A8" s="387"/>
      <c r="B8" s="14" t="str">
        <f>VLOOKUP(D8,'line assign basis'!$A$8:$D$668,2,FALSE)</f>
        <v>UTIL PLANT IN SVCE</v>
      </c>
      <c r="C8" s="17" t="s">
        <v>3</v>
      </c>
      <c r="D8" s="40" t="s">
        <v>1</v>
      </c>
      <c r="E8" s="17" t="str">
        <f>IFERROR(VLOOKUP(D8,'line assign basis'!$A$8:$D$668,4,FALSE),"")</f>
        <v>3P</v>
      </c>
      <c r="F8" s="33">
        <f>IFERROR(VLOOKUP($D8,'SAP Data'!$A$7:$OM$1845,F$4,FALSE),"")</f>
        <v>2673857243.98</v>
      </c>
      <c r="G8" s="33">
        <f>IFERROR(VLOOKUP($D8,'SAP Data'!$A$7:$OM$1845,G$4,FALSE),"")</f>
        <v>2675021208.9200001</v>
      </c>
      <c r="H8" s="16">
        <f>IFERROR(VLOOKUP($D8,'SAP Data'!$A$7:$OM$1845,H$4,FALSE),"")</f>
        <v>2675528328.77</v>
      </c>
      <c r="I8" s="76">
        <f>IFERROR(VLOOKUP($D8,'SAP Data'!$A$7:$OM$1845,I$4,FALSE),"")</f>
        <v>2675867371.4099998</v>
      </c>
      <c r="J8" s="76">
        <f>IFERROR(VLOOKUP($D8,'SAP Data'!$A$7:$OM$1845,J$4,FALSE),"")</f>
        <v>2677399556.6500001</v>
      </c>
      <c r="K8" s="76">
        <f>IFERROR(VLOOKUP($D8,'SAP Data'!$A$7:$OM$1845,K$4,FALSE),"")</f>
        <v>2688569341.73</v>
      </c>
      <c r="L8" s="76">
        <f>IFERROR(VLOOKUP($D8,'SAP Data'!$A$7:$OM$1845,L$4,FALSE),"")</f>
        <v>2689767115.2600002</v>
      </c>
      <c r="M8" s="76">
        <f>IFERROR(VLOOKUP($D8,'SAP Data'!$A$7:$OM$1845,M$4,FALSE),"")</f>
        <v>2691020428.5500002</v>
      </c>
      <c r="N8" s="76">
        <f>IFERROR(VLOOKUP($D8,'SAP Data'!$A$7:$OM$1845,N$4,FALSE),"")</f>
        <v>2691676532.4699998</v>
      </c>
      <c r="O8" s="76">
        <f>IFERROR(VLOOKUP($D8,'SAP Data'!$A$7:$OM$1845,O$4,FALSE),"")</f>
        <v>2694990356.9899998</v>
      </c>
      <c r="P8" s="76">
        <f>IFERROR(VLOOKUP($D8,'SAP Data'!$A$7:$OM$1845,P$4,FALSE),"")</f>
        <v>2696000993.1199999</v>
      </c>
      <c r="Q8" s="76">
        <f>IFERROR(VLOOKUP($D8,'SAP Data'!$A$7:$OM$1845,Q$4,FALSE),"")</f>
        <v>2698692714.9000001</v>
      </c>
      <c r="R8" s="76">
        <f>IFERROR(VLOOKUP($D8,'SAP Data'!$A$7:$OM$1845,R$4,FALSE),"")</f>
        <v>2706196461.77</v>
      </c>
      <c r="S8" s="76">
        <f>IFERROR(VLOOKUP($D8,'SAP Data'!$A$7:$OM$1845,S$4,FALSE),"")</f>
        <v>2706992691.9000001</v>
      </c>
      <c r="T8" s="76">
        <f>IFERROR(VLOOKUP($D8,'SAP Data'!$A$7:$OM$1849,T$4,FALSE),"")</f>
        <v>2708171599.1799998</v>
      </c>
      <c r="U8" s="76">
        <f>IFERROR(VLOOKUP($D8,'SAP Data'!$A$7:$OM$1849,U$4,FALSE),"")</f>
        <v>2707471707.9299998</v>
      </c>
      <c r="V8" s="76">
        <f>IFERROR(VLOOKUP($D8,'SAP Data'!$A$7:$OM$1849,V$4,FALSE),"")</f>
        <v>2707881335.3899999</v>
      </c>
      <c r="W8" s="76">
        <f>IFERROR(VLOOKUP($D8,'SAP Data'!$A$7:$OM$1849,W$4,FALSE),"")</f>
        <v>2706777540.5300002</v>
      </c>
      <c r="X8" s="76">
        <f>IFERROR(VLOOKUP($D8,'SAP Data'!$A$7:$OM$1849,X$4,FALSE),"")</f>
        <v>2705213261.6100001</v>
      </c>
      <c r="Y8" s="76">
        <f>IFERROR(VLOOKUP($D8,'SAP Data'!$A$7:$OM$1849,Y$4,FALSE),"")</f>
        <v>2705332524.3400002</v>
      </c>
      <c r="Z8" s="76">
        <f>IFERROR(VLOOKUP($D8,'SAP Data'!$A$7:$OM$1849,Z$4,FALSE),"")</f>
        <v>2704880476.9200001</v>
      </c>
      <c r="AA8" s="76">
        <f>IFERROR(VLOOKUP($D8,'SAP Data'!$A$7:$OM$1849,AA$4,FALSE),"")</f>
        <v>2700314500.4099998</v>
      </c>
      <c r="AB8" s="76">
        <f>IFERROR(VLOOKUP($D8,'SAP Data'!$A$7:$OM$1849,AB$4,FALSE),"")</f>
        <v>2700625322.8600001</v>
      </c>
      <c r="AC8" s="76">
        <f>IFERROR(VLOOKUP($D8,'SAP Data'!$A$7:$OM$1849,AC$4,FALSE),"")</f>
        <v>2700787115.6199999</v>
      </c>
      <c r="AD8" s="76">
        <f>IFERROR(VLOOKUP($D8,'SAP Data'!$A$7:$OM$1849,AD$4,FALSE),"")</f>
        <v>2710831932.8499999</v>
      </c>
      <c r="AE8" s="76">
        <f>IFERROR(VLOOKUP($D8,'SAP Data'!$A$7:$OM$1849,AE$4,FALSE),"")</f>
        <v>2731988366.1799998</v>
      </c>
      <c r="AF8" s="76">
        <f>IFERROR(VLOOKUP($D8,'SAP Data'!$A$7:$OM$1849,AF$4,FALSE),"")</f>
        <v>2731390482.5500002</v>
      </c>
      <c r="AG8" s="76">
        <f>IFERROR(VLOOKUP($D8,'SAP Data'!$A$7:$OM$1849,AG$4,FALSE),"")</f>
        <v>2728830993.2600002</v>
      </c>
      <c r="AH8" s="76">
        <f>IFERROR(VLOOKUP($D8,'SAP Data'!$A$7:$OM$1849,AH$4,FALSE),"")</f>
        <v>2730742097.4200001</v>
      </c>
      <c r="AI8" s="76">
        <f>IFERROR(VLOOKUP($D8,'SAP Data'!$A$7:$OM$1849,AI$4,FALSE),"")</f>
        <v>2753942589.98</v>
      </c>
      <c r="AJ8" s="76">
        <f>IFERROR(VLOOKUP($D8,'SAP Data'!$A$7:$OM$1849,AJ$4,FALSE),"")</f>
        <v>2754676548.3099999</v>
      </c>
      <c r="AK8" s="76">
        <f>IFERROR(VLOOKUP($D8,'SAP Data'!$A$7:$OM$1849,AK$4,FALSE),"")</f>
        <v>2756879846.6100001</v>
      </c>
      <c r="AL8" s="76">
        <f>IFERROR(VLOOKUP($D8,'SAP Data'!$A$7:$OM$1849,AL$4,FALSE),"")</f>
        <v>2757364153.9899998</v>
      </c>
      <c r="AM8" s="76">
        <f>IFERROR(VLOOKUP($D8,'SAP Data'!$A$7:$OM$1849,AM$4,FALSE),"")</f>
        <v>2760783793.6700001</v>
      </c>
      <c r="AN8" s="76">
        <f>IFERROR(VLOOKUP($D8,'SAP Data'!$A$7:$OM$1849,AN$4,FALSE),"")</f>
        <v>2761068749.8200002</v>
      </c>
      <c r="AO8" s="76">
        <f>IFERROR(VLOOKUP($D8,'SAP Data'!$A$7:$OM$1849,AO$4,FALSE),"")</f>
        <v>2762901617.48</v>
      </c>
      <c r="AP8" s="99">
        <f t="shared" ref="AP8:AU8" si="5">IFERROR((R8/2+SUM(S8:AC8)+AD8/2)/12,"")</f>
        <v>2705246856.1666665</v>
      </c>
      <c r="AQ8" s="43">
        <f t="shared" si="5"/>
        <v>2706481487.2233334</v>
      </c>
      <c r="AR8" s="43">
        <f t="shared" si="5"/>
        <v>2708490427.1254168</v>
      </c>
      <c r="AS8" s="43">
        <f t="shared" si="5"/>
        <v>2710347850.82125</v>
      </c>
      <c r="AT8" s="43">
        <f t="shared" si="5"/>
        <v>2712190352.7945828</v>
      </c>
      <c r="AU8" s="43">
        <f t="shared" si="5"/>
        <v>2715108094.9395833</v>
      </c>
      <c r="AV8" s="43">
        <f>IFERROR((X8/2+SUM(Y8:AI8)+AJ8/2)/12,"")</f>
        <v>2719134275.6124997</v>
      </c>
      <c r="AW8" s="43">
        <f t="shared" ref="AW8:BA8" si="6">IFERROR((Y8/2+SUM(Z8:AJ8)+AK8/2)/12,"")</f>
        <v>2723343050.9862499</v>
      </c>
      <c r="AX8" s="43">
        <f t="shared" si="6"/>
        <v>2727677675.9587502</v>
      </c>
      <c r="AY8" s="43">
        <f t="shared" si="6"/>
        <v>2732384049.7225003</v>
      </c>
      <c r="AZ8" s="43">
        <f t="shared" si="6"/>
        <v>2737422079.731667</v>
      </c>
      <c r="BA8" s="98">
        <f t="shared" si="6"/>
        <v>2742528660.0991669</v>
      </c>
      <c r="BB8" s="16"/>
      <c r="BC8" s="16">
        <f>IF($E8=4,AP8,0)</f>
        <v>0</v>
      </c>
      <c r="BD8" s="16"/>
      <c r="BE8" s="16">
        <f>IF($E8=4,AQ8,0)</f>
        <v>0</v>
      </c>
      <c r="BF8" s="16"/>
      <c r="BG8" s="16">
        <f>IF($E8=4,AR8,0)</f>
        <v>0</v>
      </c>
      <c r="BH8" s="18"/>
      <c r="BI8" s="16">
        <f>IF($E8=4,AS8,0)</f>
        <v>0</v>
      </c>
      <c r="BK8" s="16">
        <f>IF($E8=4,AT8,0)</f>
        <v>0</v>
      </c>
      <c r="BM8" s="16">
        <f>IF($E8=4,AU8,0)</f>
        <v>0</v>
      </c>
      <c r="BO8" s="16">
        <f>IF($E8=4,AV8,0)</f>
        <v>0</v>
      </c>
      <c r="BQ8" s="16">
        <f>IF($E8=4,AW8,0)</f>
        <v>0</v>
      </c>
      <c r="BS8" s="16">
        <f>IF($E8=4,AX8,0)</f>
        <v>0</v>
      </c>
      <c r="BU8" s="16">
        <f>IF($E8=4,AY8,0)</f>
        <v>0</v>
      </c>
      <c r="BW8" s="16">
        <f>IF($E8=4,AZ8,0)</f>
        <v>0</v>
      </c>
      <c r="BY8" s="16">
        <f>IF($E8=4,BA8,0)</f>
        <v>0</v>
      </c>
      <c r="CB8" s="16">
        <f>IF(E8=1,BA8,0)</f>
        <v>0</v>
      </c>
      <c r="CF8" s="243">
        <f>_xlfn.IFS($D8="252012",CO8*$CS$25,$D8="252014",CO8*$CS$25,$D8="252022",CO8*$CS$25,$D8="252024",CO8*$CS$25,$D8="252032",CO8*$CS$25,$D8="252034",CO8*$CS$25,$E8=3,CO8*0,$E8="3P",CO8*$CS$20,$E8="3D",CO8*$CS$21,$E8="3G",CO8*$CS$23,$E8="3L",CO8*$CS$24,$E8&lt;=2,0,$E8&gt;=4,0)</f>
        <v>315939301.64342403</v>
      </c>
      <c r="CH8" s="243">
        <f>IFERROR(CO8-CF8,"")</f>
        <v>2426589358.4557428</v>
      </c>
      <c r="CJ8" s="16">
        <f>IF($E8=2,BA8,0)</f>
        <v>0</v>
      </c>
      <c r="CL8" s="54">
        <f>IFERROR(SUM(BY8:BZ8,CB8,CF8:CJ8)-BA8,"")</f>
        <v>0</v>
      </c>
      <c r="CN8" s="18"/>
      <c r="CO8" s="16">
        <f>_xlfn.IFS($E8=3,BA8,$E8="3P",BA8,$E8="3D",BA8,$E8="3G",BA8,$E8="3L",BA8,$E8&lt;=2,0,$E8&gt;=4,0)</f>
        <v>2742528660.0991669</v>
      </c>
      <c r="CP8" s="18"/>
      <c r="CQ8" s="19" t="s">
        <v>2735</v>
      </c>
      <c r="CR8" s="19"/>
      <c r="CS8" s="19" t="str">
        <f>Factors!A1</f>
        <v xml:space="preserve">2021 CBR/ET Allocation Factors </v>
      </c>
    </row>
    <row r="9" spans="1:97" x14ac:dyDescent="0.2">
      <c r="A9" s="387" t="s">
        <v>3037</v>
      </c>
      <c r="B9" s="435" t="str">
        <f>VLOOKUP(D9,'line assign basis'!$A$8:$D$668,2,FALSE)</f>
        <v>NORTH MIST UTILITY PLANT IN SERVICE</v>
      </c>
      <c r="C9" s="17" t="s">
        <v>4243</v>
      </c>
      <c r="D9" s="41" t="s">
        <v>3982</v>
      </c>
      <c r="E9" s="17">
        <f>IFERROR(VLOOKUP(D9,'line assign basis'!$A$8:$D$668,4,FALSE),"")</f>
        <v>3</v>
      </c>
      <c r="F9" s="33">
        <f>IFERROR(VLOOKUP($D9,'SAP Data'!$A$7:$OM$1845,F$4,FALSE),"")</f>
        <v>0</v>
      </c>
      <c r="G9" s="33">
        <f>IFERROR(VLOOKUP($D9,'SAP Data'!$A$7:$OM$1845,G$4,FALSE),"")</f>
        <v>0</v>
      </c>
      <c r="H9" s="16">
        <f>IFERROR(VLOOKUP($D9,'SAP Data'!$A$7:$OM$1845,H$4,FALSE),"")</f>
        <v>0</v>
      </c>
      <c r="I9" s="76">
        <f>IFERROR(VLOOKUP($D9,'SAP Data'!$A$7:$OM$1845,I$4,FALSE),"")</f>
        <v>0</v>
      </c>
      <c r="J9" s="76">
        <f>IFERROR(VLOOKUP($D9,'SAP Data'!$A$7:$OM$1845,J$4,FALSE),"")</f>
        <v>0</v>
      </c>
      <c r="K9" s="76">
        <f>IFERROR(VLOOKUP($D9,'SAP Data'!$A$7:$OM$1845,K$4,FALSE),"")</f>
        <v>0</v>
      </c>
      <c r="L9" s="76">
        <f>IFERROR(VLOOKUP($D9,'SAP Data'!$A$7:$OM$1845,L$4,FALSE),"")</f>
        <v>0</v>
      </c>
      <c r="M9" s="76">
        <f>IFERROR(VLOOKUP($D9,'SAP Data'!$A$7:$OM$1845,M$4,FALSE),"")</f>
        <v>0</v>
      </c>
      <c r="N9" s="76">
        <f>IFERROR(VLOOKUP($D9,'SAP Data'!$A$7:$OM$1845,N$4,FALSE),"")</f>
        <v>0</v>
      </c>
      <c r="O9" s="76">
        <f>IFERROR(VLOOKUP($D9,'SAP Data'!$A$7:$OM$1845,O$4,FALSE),"")</f>
        <v>0</v>
      </c>
      <c r="P9" s="76">
        <f>IFERROR(VLOOKUP($D9,'SAP Data'!$A$7:$OM$1845,P$4,FALSE),"")</f>
        <v>0</v>
      </c>
      <c r="Q9" s="76">
        <f>IFERROR(VLOOKUP($D9,'SAP Data'!$A$7:$OM$1845,Q$4,FALSE),"")</f>
        <v>0</v>
      </c>
      <c r="R9" s="76">
        <f>IFERROR(VLOOKUP($D9,'SAP Data'!$A$7:$OM$1845,R$4,FALSE),"")</f>
        <v>0</v>
      </c>
      <c r="S9" s="76">
        <f>IFERROR(VLOOKUP($D9,'SAP Data'!$A$7:$OM$1845,S$4,FALSE),"")</f>
        <v>0</v>
      </c>
      <c r="T9" s="76">
        <f>IFERROR(VLOOKUP($D9,'SAP Data'!$A$7:$OM$1849,T$4,FALSE),"")</f>
        <v>0</v>
      </c>
      <c r="U9" s="76">
        <f>IFERROR(VLOOKUP($D9,'SAP Data'!$A$7:$OM$1849,U$4,FALSE),"")</f>
        <v>0</v>
      </c>
      <c r="V9" s="76">
        <f>IFERROR(VLOOKUP($D9,'SAP Data'!$A$7:$OM$1849,V$4,FALSE),"")</f>
        <v>0</v>
      </c>
      <c r="W9" s="76">
        <f>IFERROR(VLOOKUP($D9,'SAP Data'!$A$7:$OM$1849,W$4,FALSE),"")</f>
        <v>0</v>
      </c>
      <c r="X9" s="76">
        <f>IFERROR(VLOOKUP($D9,'SAP Data'!$A$7:$OM$1849,X$4,FALSE),"")</f>
        <v>0</v>
      </c>
      <c r="Y9" s="76">
        <f>IFERROR(VLOOKUP($D9,'SAP Data'!$A$7:$OM$1849,Y$4,FALSE),"")</f>
        <v>0</v>
      </c>
      <c r="Z9" s="76">
        <f>IFERROR(VLOOKUP($D9,'SAP Data'!$A$7:$OM$1849,Z$4,FALSE),"")</f>
        <v>0</v>
      </c>
      <c r="AA9" s="76">
        <f>IFERROR(VLOOKUP($D9,'SAP Data'!$A$7:$OM$1849,AA$4,FALSE),"")</f>
        <v>0</v>
      </c>
      <c r="AB9" s="76">
        <f>IFERROR(VLOOKUP($D9,'SAP Data'!$A$7:$OM$1849,AB$4,FALSE),"")</f>
        <v>0</v>
      </c>
      <c r="AC9" s="76">
        <f>IFERROR(VLOOKUP($D9,'SAP Data'!$A$7:$OM$1849,AC$4,FALSE),"")</f>
        <v>0</v>
      </c>
      <c r="AD9" s="76">
        <f>IFERROR(VLOOKUP($D9,'SAP Data'!$A$7:$OM$1849,AD$4,FALSE),"")</f>
        <v>0</v>
      </c>
      <c r="AE9" s="76">
        <f>IFERROR(VLOOKUP($D9,'SAP Data'!$A$7:$OM$1849,AE$4,FALSE),"")</f>
        <v>0</v>
      </c>
      <c r="AF9" s="76">
        <f>IFERROR(VLOOKUP($D9,'SAP Data'!$A$7:$OM$1849,AF$4,FALSE),"")</f>
        <v>0</v>
      </c>
      <c r="AG9" s="76">
        <f>IFERROR(VLOOKUP($D9,'SAP Data'!$A$7:$OM$1849,AG$4,FALSE),"")</f>
        <v>0</v>
      </c>
      <c r="AH9" s="76">
        <f>IFERROR(VLOOKUP($D9,'SAP Data'!$A$7:$OM$1849,AH$4,FALSE),"")</f>
        <v>0</v>
      </c>
      <c r="AI9" s="76">
        <f>IFERROR(VLOOKUP($D9,'SAP Data'!$A$7:$OM$1849,AI$4,FALSE),"")</f>
        <v>0</v>
      </c>
      <c r="AJ9" s="76">
        <f>IFERROR(VLOOKUP($D9,'SAP Data'!$A$7:$OM$1849,AJ$4,FALSE),"")</f>
        <v>0</v>
      </c>
      <c r="AK9" s="76">
        <f>IFERROR(VLOOKUP($D9,'SAP Data'!$A$7:$OM$1849,AK$4,FALSE),"")</f>
        <v>0</v>
      </c>
      <c r="AL9" s="76">
        <f>IFERROR(VLOOKUP($D9,'SAP Data'!$A$7:$OM$1849,AL$4,FALSE),"")</f>
        <v>0</v>
      </c>
      <c r="AM9" s="76">
        <f>IFERROR(VLOOKUP($D9,'SAP Data'!$A$7:$OM$1849,AM$4,FALSE),"")</f>
        <v>146074922.34999999</v>
      </c>
      <c r="AN9" s="76">
        <f>IFERROR(VLOOKUP($D9,'SAP Data'!$A$7:$OM$1849,AN$4,FALSE),"")</f>
        <v>146074922.34999999</v>
      </c>
      <c r="AO9" s="76">
        <f>IFERROR(VLOOKUP($D9,'SAP Data'!$A$7:$OM$1849,AO$4,FALSE),"")</f>
        <v>146134889.12</v>
      </c>
      <c r="AP9" s="99">
        <f>IFERROR((R9/2+SUM(S9:AC9)+AD9/2)/12,"")</f>
        <v>0</v>
      </c>
      <c r="AQ9" s="43">
        <f t="shared" ref="AQ9" si="7">IFERROR((S9/2+SUM(T9:AD9)+AE9/2)/12,"")</f>
        <v>0</v>
      </c>
      <c r="AR9" s="43">
        <f t="shared" ref="AR9" si="8">IFERROR((T9/2+SUM(U9:AE9)+AF9/2)/12,"")</f>
        <v>0</v>
      </c>
      <c r="AS9" s="43">
        <f t="shared" ref="AS9" si="9">IFERROR((U9/2+SUM(V9:AF9)+AG9/2)/12,"")</f>
        <v>0</v>
      </c>
      <c r="AT9" s="43">
        <f t="shared" ref="AT9" si="10">IFERROR((V9/2+SUM(W9:AG9)+AH9/2)/12,"")</f>
        <v>0</v>
      </c>
      <c r="AU9" s="43">
        <f t="shared" ref="AU9" si="11">IFERROR((W9/2+SUM(X9:AH9)+AI9/2)/12,"")</f>
        <v>0</v>
      </c>
      <c r="AV9" s="43">
        <f>IFERROR((X9/2+SUM(Y9:AI9)+AJ9/2)/12,"")</f>
        <v>0</v>
      </c>
      <c r="AW9" s="43">
        <f t="shared" ref="AW9" si="12">IFERROR((Y9/2+SUM(Z9:AJ9)+AK9/2)/12,"")</f>
        <v>0</v>
      </c>
      <c r="AX9" s="43">
        <f t="shared" ref="AX9" si="13">IFERROR((Z9/2+SUM(AA9:AK9)+AL9/2)/12,"")</f>
        <v>0</v>
      </c>
      <c r="AY9" s="43">
        <f t="shared" ref="AY9:AY10" si="14">IFERROR((AA9/2+SUM(AB9:AL9)+AM9/2)/12,"")</f>
        <v>6086455.0979166664</v>
      </c>
      <c r="AZ9" s="43">
        <f t="shared" ref="AZ9:AZ10" si="15">IFERROR((AB9/2+SUM(AC9:AM9)+AN9/2)/12,"")</f>
        <v>18259365.293749999</v>
      </c>
      <c r="BA9" s="98">
        <f t="shared" ref="BA9:BA10" si="16">IFERROR((AC9/2+SUM(AD9:AN9)+AO9/2)/12,"")</f>
        <v>30434774.105</v>
      </c>
      <c r="BB9" s="16"/>
      <c r="BC9" s="16"/>
      <c r="BD9" s="16"/>
      <c r="BE9" s="16"/>
      <c r="BF9" s="16"/>
      <c r="BH9" s="18"/>
      <c r="BU9" s="16">
        <f>IF($E9=4,AY9,0)</f>
        <v>0</v>
      </c>
      <c r="BW9" s="16">
        <f t="shared" ref="BW9:BW10" si="17">IF($E9=4,AZ9,0)</f>
        <v>0</v>
      </c>
      <c r="BY9" s="16">
        <f t="shared" ref="BY9:BY10" si="18">IF($E9=4,BA9,0)</f>
        <v>0</v>
      </c>
      <c r="CB9" s="16">
        <f t="shared" ref="CB9:CB72" si="19">IF(E9=1,BA9,0)</f>
        <v>0</v>
      </c>
      <c r="CF9" s="243">
        <f>_xlfn.IFS($D9="252012",CO9*$CS$25,$D9="252014",CO9*$CS$25,$D9="252022",CO9*$CS$25,$D9="252024",CO9*$CS$25,$D9="252032",CO9*$CS$25,$D9="252034",CO9*$CS$25,$E9=3,CO9*0,$E9="3P",CO9*$CS$20,$E9="3D",CO9*$CS$21,$E9="3G",CO9*$CS$23,$E9="3L",CO9*$CS$24,$E9&lt;=2,0,$E9&gt;=4,0)</f>
        <v>0</v>
      </c>
      <c r="CH9" s="243">
        <f>IFERROR(CO9-CF9,"")</f>
        <v>30434774.105</v>
      </c>
      <c r="CJ9" s="16">
        <f t="shared" ref="CJ9:CJ72" si="20">IF($E9=2,BA9,0)</f>
        <v>0</v>
      </c>
      <c r="CL9" s="54">
        <f>IFERROR(SUM(BY9:BZ9,CB9,CF9:CJ9)-BA9,"")</f>
        <v>0</v>
      </c>
      <c r="CN9" s="18"/>
      <c r="CO9" s="16">
        <f t="shared" ref="CO9:CO72" si="21">_xlfn.IFS($E9=3,BA9,$E9="3P",BA9,$E9="3D",BA9,$E9="3G",BA9,$E9="3L",BA9,$E9&lt;=2,0,$E9&gt;=4,0)</f>
        <v>30434774.105</v>
      </c>
      <c r="CP9" s="18"/>
      <c r="CQ9" s="19"/>
      <c r="CR9" s="19"/>
      <c r="CS9" s="19"/>
    </row>
    <row r="10" spans="1:97" ht="11.25" customHeight="1" x14ac:dyDescent="0.2">
      <c r="A10" s="387"/>
      <c r="B10" s="14" t="str">
        <f>VLOOKUP(D10,'line assign basis'!$A$8:$D$668,2,FALSE)</f>
        <v>CLOUD UTIL PLANT INS</v>
      </c>
      <c r="C10" s="17" t="s">
        <v>3261</v>
      </c>
      <c r="D10" s="214" t="s">
        <v>3913</v>
      </c>
      <c r="E10" s="17" t="str">
        <f>IFERROR(VLOOKUP(D10,'line assign basis'!$A$8:$D$668,4,FALSE),"")</f>
        <v>3P</v>
      </c>
      <c r="F10" s="33">
        <f>IFERROR(VLOOKUP($D10,'SAP Data'!$A$7:$OM$1845,F$4,FALSE),"")</f>
        <v>0</v>
      </c>
      <c r="G10" s="33">
        <f>IFERROR(VLOOKUP($D10,'SAP Data'!$A$7:$OM$1845,G$4,FALSE),"")</f>
        <v>0</v>
      </c>
      <c r="H10" s="16">
        <f>IFERROR(VLOOKUP($D10,'SAP Data'!$A$7:$OM$1845,H$4,FALSE),"")</f>
        <v>0</v>
      </c>
      <c r="I10" s="76">
        <f>IFERROR(VLOOKUP($D10,'SAP Data'!$A$7:$OM$1845,I$4,FALSE),"")</f>
        <v>0</v>
      </c>
      <c r="J10" s="76">
        <f>IFERROR(VLOOKUP($D10,'SAP Data'!$A$7:$OM$1845,J$4,FALSE),"")</f>
        <v>0</v>
      </c>
      <c r="K10" s="76">
        <f>IFERROR(VLOOKUP($D10,'SAP Data'!$A$7:$OM$1845,K$4,FALSE),"")</f>
        <v>0</v>
      </c>
      <c r="L10" s="76">
        <f>IFERROR(VLOOKUP($D10,'SAP Data'!$A$7:$OM$1845,L$4,FALSE),"")</f>
        <v>0</v>
      </c>
      <c r="M10" s="76">
        <f>IFERROR(VLOOKUP($D10,'SAP Data'!$A$7:$OM$1845,M$4,FALSE),"")</f>
        <v>0</v>
      </c>
      <c r="N10" s="76">
        <f>IFERROR(VLOOKUP($D10,'SAP Data'!$A$7:$OM$1845,N$4,FALSE),"")</f>
        <v>0</v>
      </c>
      <c r="O10" s="76">
        <f>IFERROR(VLOOKUP($D10,'SAP Data'!$A$7:$OM$1845,O$4,FALSE),"")</f>
        <v>0</v>
      </c>
      <c r="P10" s="76">
        <f>IFERROR(VLOOKUP($D10,'SAP Data'!$A$7:$OM$1845,P$4,FALSE),"")</f>
        <v>0</v>
      </c>
      <c r="Q10" s="76">
        <f>IFERROR(VLOOKUP($D10,'SAP Data'!$A$7:$OM$1845,Q$4,FALSE),"")</f>
        <v>0</v>
      </c>
      <c r="R10" s="76">
        <f>IFERROR(VLOOKUP($D10,'SAP Data'!$A$7:$OM$1845,R$4,FALSE),"")</f>
        <v>923390.03</v>
      </c>
      <c r="S10" s="76">
        <f>IFERROR(VLOOKUP($D10,'SAP Data'!$A$7:$OM$1845,S$4,FALSE),"")</f>
        <v>923390.03</v>
      </c>
      <c r="T10" s="76">
        <f>IFERROR(VLOOKUP($D10,'SAP Data'!$A$7:$OM$1849,T$4,FALSE),"")</f>
        <v>923390.03</v>
      </c>
      <c r="U10" s="76">
        <f>IFERROR(VLOOKUP($D10,'SAP Data'!$A$7:$OM$1849,U$4,FALSE),"")</f>
        <v>923390.03</v>
      </c>
      <c r="V10" s="76">
        <f>IFERROR(VLOOKUP($D10,'SAP Data'!$A$7:$OM$1849,V$4,FALSE),"")</f>
        <v>923390.03</v>
      </c>
      <c r="W10" s="76">
        <f>IFERROR(VLOOKUP($D10,'SAP Data'!$A$7:$OM$1849,W$4,FALSE),"")</f>
        <v>1495231.56</v>
      </c>
      <c r="X10" s="76">
        <f>IFERROR(VLOOKUP($D10,'SAP Data'!$A$7:$OM$1849,X$4,FALSE),"")</f>
        <v>1682502.37</v>
      </c>
      <c r="Y10" s="76">
        <f>IFERROR(VLOOKUP($D10,'SAP Data'!$A$7:$OM$1849,Y$4,FALSE),"")</f>
        <v>1713392.84</v>
      </c>
      <c r="Z10" s="76">
        <f>IFERROR(VLOOKUP($D10,'SAP Data'!$A$7:$OM$1849,Z$4,FALSE),"")</f>
        <v>1957510.72</v>
      </c>
      <c r="AA10" s="76">
        <f>IFERROR(VLOOKUP($D10,'SAP Data'!$A$7:$OM$1849,AA$4,FALSE),"")</f>
        <v>3256390.31</v>
      </c>
      <c r="AB10" s="76">
        <f>IFERROR(VLOOKUP($D10,'SAP Data'!$A$7:$OM$1849,AB$4,FALSE),"")</f>
        <v>4441900.7</v>
      </c>
      <c r="AC10" s="76">
        <f>IFERROR(VLOOKUP($D10,'SAP Data'!$A$7:$OM$1849,AC$4,FALSE),"")</f>
        <v>4367078.5999999996</v>
      </c>
      <c r="AD10" s="76">
        <f>IFERROR(VLOOKUP($D10,'SAP Data'!$A$7:$OM$1849,AD$4,FALSE),"")</f>
        <v>4296015.4000000004</v>
      </c>
      <c r="AE10" s="76">
        <f>IFERROR(VLOOKUP($D10,'SAP Data'!$A$7:$OM$1849,AE$4,FALSE),"")</f>
        <v>4316954.21</v>
      </c>
      <c r="AF10" s="76">
        <f>IFERROR(VLOOKUP($D10,'SAP Data'!$A$7:$OM$1849,AF$4,FALSE),"")</f>
        <v>4344302.0599999996</v>
      </c>
      <c r="AG10" s="76">
        <f>IFERROR(VLOOKUP($D10,'SAP Data'!$A$7:$OM$1849,AG$4,FALSE),"")</f>
        <v>7319697.25</v>
      </c>
      <c r="AH10" s="76">
        <f>IFERROR(VLOOKUP($D10,'SAP Data'!$A$7:$OM$1849,AH$4,FALSE),"")</f>
        <v>7322353.7000000002</v>
      </c>
      <c r="AI10" s="76">
        <f>IFERROR(VLOOKUP($D10,'SAP Data'!$A$7:$OM$1849,AI$4,FALSE),"")</f>
        <v>7455921.0599999996</v>
      </c>
      <c r="AJ10" s="76">
        <f>IFERROR(VLOOKUP($D10,'SAP Data'!$A$7:$OM$1849,AJ$4,FALSE),"")</f>
        <v>7481103.1399999997</v>
      </c>
      <c r="AK10" s="76">
        <f>IFERROR(VLOOKUP($D10,'SAP Data'!$A$7:$OM$1849,AK$4,FALSE),"")</f>
        <v>10897700.130000001</v>
      </c>
      <c r="AL10" s="76">
        <f>IFERROR(VLOOKUP($D10,'SAP Data'!$A$7:$OM$1849,AL$4,FALSE),"")</f>
        <v>11115926.18</v>
      </c>
      <c r="AM10" s="76">
        <f>IFERROR(VLOOKUP($D10,'SAP Data'!$A$7:$OM$1849,AM$4,FALSE),"")</f>
        <v>11125379.82</v>
      </c>
      <c r="AN10" s="76">
        <f>IFERROR(VLOOKUP($D10,'SAP Data'!$A$7:$OM$1849,AN$4,FALSE),"")</f>
        <v>11138005.49</v>
      </c>
      <c r="AO10" s="76">
        <f>IFERROR(VLOOKUP($D10,'SAP Data'!$A$7:$OM$1849,AO$4,FALSE),"")</f>
        <v>11671584.82</v>
      </c>
      <c r="AP10" s="99">
        <f t="shared" ref="AP10:AP73" si="22">IFERROR((R10/2+SUM(S10:AC10)+AD10/2)/12,"")</f>
        <v>2101439.1612499999</v>
      </c>
      <c r="AQ10" s="43">
        <f t="shared" ref="AQ10:AQ73" si="23">IFERROR((S10/2+SUM(T10:AD10)+AE10/2)/12,"")</f>
        <v>2383363.7258333331</v>
      </c>
      <c r="AR10" s="43">
        <f t="shared" ref="AR10:AR73" si="24">IFERROR((T10/2+SUM(U10:AE10)+AF10/2)/12,"")</f>
        <v>2667300.2345833336</v>
      </c>
      <c r="AS10" s="43">
        <f t="shared" ref="AS10:AS73" si="25">IFERROR((U10/2+SUM(V10:AF10)+AG10/2)/12,"")</f>
        <v>3076351.0366666666</v>
      </c>
      <c r="AT10" s="43">
        <f t="shared" ref="AT10:AT73" si="26">IFERROR((V10/2+SUM(W10:AG10)+AH10/2)/12,"")</f>
        <v>3609487.32375</v>
      </c>
      <c r="AU10" s="43">
        <f t="shared" ref="AU10:AU73" si="27">IFERROR((W10/2+SUM(X10:AH10)+AI10/2)/12,"")</f>
        <v>4124472.8725000001</v>
      </c>
      <c r="AV10" s="43">
        <f t="shared" ref="AV10:AV73" si="28">IFERROR((X10/2+SUM(Y10:AI10)+AJ10/2)/12,"")</f>
        <v>4614443.3004166679</v>
      </c>
      <c r="AW10" s="43">
        <f t="shared" ref="AW10:AW73" si="29">IFERROR((Y10/2+SUM(Z10:AJ10)+AK10/2)/12,"")</f>
        <v>5238731.1362500004</v>
      </c>
      <c r="AX10" s="43">
        <f t="shared" ref="AX10:AX73" si="30">IFERROR((Z10/2+SUM(AA10:AK10)+AL10/2)/12,"")</f>
        <v>6003011.2508333335</v>
      </c>
      <c r="AY10" s="43">
        <f t="shared" si="14"/>
        <v>6712486.4579166668</v>
      </c>
      <c r="AZ10" s="43">
        <f t="shared" si="15"/>
        <v>7319365.3870833339</v>
      </c>
      <c r="BA10" s="98">
        <f t="shared" si="16"/>
        <v>7902724.1791666662</v>
      </c>
      <c r="BB10" s="16"/>
      <c r="BC10" s="16">
        <f>IF($E10=4,AP10,0)</f>
        <v>0</v>
      </c>
      <c r="BD10" s="16"/>
      <c r="BE10" s="16">
        <f t="shared" ref="BE10:BE79" si="31">IF($E10=4,AQ10,0)</f>
        <v>0</v>
      </c>
      <c r="BF10" s="16"/>
      <c r="BG10" s="16">
        <f t="shared" ref="BG10:BG79" si="32">IF($E10=4,AR10,0)</f>
        <v>0</v>
      </c>
      <c r="BH10" s="18"/>
      <c r="BI10" s="16">
        <f t="shared" ref="BI10:BI79" si="33">IF($E10=4,AS10,0)</f>
        <v>0</v>
      </c>
      <c r="BK10" s="16">
        <f t="shared" ref="BK10:BK79" si="34">IF($E10=4,AT10,0)</f>
        <v>0</v>
      </c>
      <c r="BM10" s="16">
        <f t="shared" ref="BM10:BM79" si="35">IF($E10=4,AU10,0)</f>
        <v>0</v>
      </c>
      <c r="BO10" s="16">
        <f t="shared" ref="BO10:BO79" si="36">IF($E10=4,AV10,0)</f>
        <v>0</v>
      </c>
      <c r="BQ10" s="16">
        <f t="shared" ref="BQ10:BQ79" si="37">IF($E10=4,AW10,0)</f>
        <v>0</v>
      </c>
      <c r="BS10" s="16">
        <f t="shared" ref="BS10:BS79" si="38">IF($E10=4,AX10,0)</f>
        <v>0</v>
      </c>
      <c r="BU10" s="16">
        <f t="shared" ref="BU10:BU78" si="39">IF($E10=4,AY10,0)</f>
        <v>0</v>
      </c>
      <c r="BW10" s="16">
        <f t="shared" si="17"/>
        <v>0</v>
      </c>
      <c r="BY10" s="16">
        <f t="shared" si="18"/>
        <v>0</v>
      </c>
      <c r="CB10" s="16">
        <f t="shared" si="19"/>
        <v>0</v>
      </c>
      <c r="CF10" s="243">
        <f t="shared" ref="CF10:CF73" si="40">_xlfn.IFS($D10="252012",CO10*$CS$25,$D10="252014",CO10*$CS$25,$D10="252022",CO10*$CS$25,$D10="252024",CO10*$CS$25,$D10="252032",CO10*$CS$25,$D10="252034",CO10*$CS$25,$E10=3,CO10*0,$E10="3P",CO10*$CS$20,$E10="3D",CO10*$CS$21,$E10="3G",CO10*$CS$23,$E10="3L",CO10*$CS$24,$E10&lt;=2,0,$E10&gt;=4,0)</f>
        <v>910393.82543999993</v>
      </c>
      <c r="CH10" s="243">
        <f t="shared" ref="CH10:CH73" si="41">IFERROR(CO10-CF10,"")</f>
        <v>6992330.3537266664</v>
      </c>
      <c r="CJ10" s="16">
        <f t="shared" si="20"/>
        <v>0</v>
      </c>
      <c r="CL10" s="54">
        <f t="shared" ref="CL10:CL72" si="42">IFERROR(SUM(BY10:BZ10,CB10,CF10:CJ10)-BA10,"")</f>
        <v>0</v>
      </c>
      <c r="CN10" s="18"/>
      <c r="CO10" s="16">
        <f t="shared" si="21"/>
        <v>7902724.1791666662</v>
      </c>
      <c r="CP10" s="18"/>
      <c r="CQ10" s="19"/>
      <c r="CR10" s="19"/>
    </row>
    <row r="11" spans="1:97" ht="11.25" customHeight="1" x14ac:dyDescent="0.2">
      <c r="A11" s="387" t="s">
        <v>3037</v>
      </c>
      <c r="B11" s="14" t="str">
        <f>VLOOKUP(D11,'line assign basis'!$A$8:$D$668,2,FALSE)</f>
        <v>NWN ONLY N. MIST UTI</v>
      </c>
      <c r="C11" s="17" t="s">
        <v>4130</v>
      </c>
      <c r="D11" s="214" t="s">
        <v>4165</v>
      </c>
      <c r="E11" s="17">
        <f>IFERROR(VLOOKUP(D11,'line assign basis'!$A$8:$D$668,4,FALSE),"")</f>
        <v>3</v>
      </c>
      <c r="F11" s="33">
        <f>IFERROR(VLOOKUP($D11,'SAP Data'!$A$7:$OM$1845,F$4,FALSE),"")</f>
        <v>0</v>
      </c>
      <c r="G11" s="33">
        <f>IFERROR(VLOOKUP($D11,'SAP Data'!$A$7:$OM$1845,G$4,FALSE),"")</f>
        <v>0</v>
      </c>
      <c r="H11" s="16">
        <f>IFERROR(VLOOKUP($D11,'SAP Data'!$A$7:$OM$1845,H$4,FALSE),"")</f>
        <v>0</v>
      </c>
      <c r="I11" s="76">
        <f>IFERROR(VLOOKUP($D11,'SAP Data'!$A$7:$OM$1845,I$4,FALSE),"")</f>
        <v>0</v>
      </c>
      <c r="J11" s="76">
        <f>IFERROR(VLOOKUP($D11,'SAP Data'!$A$7:$OM$1845,J$4,FALSE),"")</f>
        <v>0</v>
      </c>
      <c r="K11" s="76">
        <f>IFERROR(VLOOKUP($D11,'SAP Data'!$A$7:$OM$1845,K$4,FALSE),"")</f>
        <v>0</v>
      </c>
      <c r="L11" s="76">
        <f>IFERROR(VLOOKUP($D11,'SAP Data'!$A$7:$OM$1845,L$4,FALSE),"")</f>
        <v>0</v>
      </c>
      <c r="M11" s="76">
        <f>IFERROR(VLOOKUP($D11,'SAP Data'!$A$7:$OM$1845,M$4,FALSE),"")</f>
        <v>0</v>
      </c>
      <c r="N11" s="76">
        <f>IFERROR(VLOOKUP($D11,'SAP Data'!$A$7:$OM$1845,N$4,FALSE),"")</f>
        <v>0</v>
      </c>
      <c r="O11" s="76">
        <f>IFERROR(VLOOKUP($D11,'SAP Data'!$A$7:$OM$1845,O$4,FALSE),"")</f>
        <v>0</v>
      </c>
      <c r="P11" s="76">
        <f>IFERROR(VLOOKUP($D11,'SAP Data'!$A$7:$OM$1845,P$4,FALSE),"")</f>
        <v>0</v>
      </c>
      <c r="Q11" s="76">
        <f>IFERROR(VLOOKUP($D11,'SAP Data'!$A$7:$OM$1845,Q$4,FALSE),"")</f>
        <v>0</v>
      </c>
      <c r="R11" s="76">
        <f>IFERROR(VLOOKUP($D11,'SAP Data'!$A$7:$OM$1845,R$4,FALSE),"")</f>
        <v>0</v>
      </c>
      <c r="S11" s="76">
        <f>IFERROR(VLOOKUP($D11,'SAP Data'!$A$7:$OM$1845,S$4,FALSE),"")</f>
        <v>0</v>
      </c>
      <c r="T11" s="76">
        <f>IFERROR(VLOOKUP($D11,'SAP Data'!$A$7:$OM$1849,T$4,FALSE),"")</f>
        <v>0</v>
      </c>
      <c r="U11" s="76">
        <f>IFERROR(VLOOKUP($D11,'SAP Data'!$A$7:$OM$1849,U$4,FALSE),"")</f>
        <v>0</v>
      </c>
      <c r="V11" s="76">
        <f>IFERROR(VLOOKUP($D11,'SAP Data'!$A$7:$OM$1849,V$4,FALSE),"")</f>
        <v>0</v>
      </c>
      <c r="W11" s="76">
        <f>IFERROR(VLOOKUP($D11,'SAP Data'!$A$7:$OM$1849,W$4,FALSE),"")</f>
        <v>0</v>
      </c>
      <c r="X11" s="76">
        <f>IFERROR(VLOOKUP($D11,'SAP Data'!$A$7:$OM$1849,X$4,FALSE),"")</f>
        <v>0</v>
      </c>
      <c r="Y11" s="76">
        <f>IFERROR(VLOOKUP($D11,'SAP Data'!$A$7:$OM$1849,Y$4,FALSE),"")</f>
        <v>0</v>
      </c>
      <c r="Z11" s="76">
        <f>IFERROR(VLOOKUP($D11,'SAP Data'!$A$7:$OM$1849,Z$4,FALSE),"")</f>
        <v>0</v>
      </c>
      <c r="AA11" s="76">
        <f>IFERROR(VLOOKUP($D11,'SAP Data'!$A$7:$OM$1849,AA$4,FALSE),"")</f>
        <v>0</v>
      </c>
      <c r="AB11" s="76">
        <f>IFERROR(VLOOKUP($D11,'SAP Data'!$A$7:$OM$1849,AB$4,FALSE),"")</f>
        <v>0</v>
      </c>
      <c r="AC11" s="76">
        <f>IFERROR(VLOOKUP($D11,'SAP Data'!$A$7:$OM$1849,AC$4,FALSE),"")</f>
        <v>0</v>
      </c>
      <c r="AD11" s="76">
        <f>IFERROR(VLOOKUP($D11,'SAP Data'!$A$7:$OM$1849,AD$4,FALSE),"")</f>
        <v>0</v>
      </c>
      <c r="AE11" s="76">
        <f>IFERROR(VLOOKUP($D11,'SAP Data'!$A$7:$OM$1849,AE$4,FALSE),"")</f>
        <v>0</v>
      </c>
      <c r="AF11" s="76">
        <f>IFERROR(VLOOKUP($D11,'SAP Data'!$A$7:$OM$1849,AF$4,FALSE),"")</f>
        <v>827502.89</v>
      </c>
      <c r="AG11" s="76">
        <f>IFERROR(VLOOKUP($D11,'SAP Data'!$A$7:$OM$1849,AG$4,FALSE),"")</f>
        <v>827502.89</v>
      </c>
      <c r="AH11" s="76">
        <f>IFERROR(VLOOKUP($D11,'SAP Data'!$A$7:$OM$1849,AH$4,FALSE),"")</f>
        <v>827502.89</v>
      </c>
      <c r="AI11" s="76">
        <f>IFERROR(VLOOKUP($D11,'SAP Data'!$A$7:$OM$1849,AI$4,FALSE),"")</f>
        <v>827502.89</v>
      </c>
      <c r="AJ11" s="76">
        <f>IFERROR(VLOOKUP($D11,'SAP Data'!$A$7:$OM$1849,AJ$4,FALSE),"")</f>
        <v>827502.89</v>
      </c>
      <c r="AK11" s="76">
        <f>IFERROR(VLOOKUP($D11,'SAP Data'!$A$7:$OM$1849,AK$4,FALSE),"")</f>
        <v>827502.89</v>
      </c>
      <c r="AL11" s="76">
        <f>IFERROR(VLOOKUP($D11,'SAP Data'!$A$7:$OM$1849,AL$4,FALSE),"")</f>
        <v>827502.89</v>
      </c>
      <c r="AM11" s="76">
        <f>IFERROR(VLOOKUP($D11,'SAP Data'!$A$7:$OM$1849,AM$4,FALSE),"")</f>
        <v>827502.89</v>
      </c>
      <c r="AN11" s="76">
        <f>IFERROR(VLOOKUP($D11,'SAP Data'!$A$7:$OM$1849,AN$4,FALSE),"")</f>
        <v>827502.89</v>
      </c>
      <c r="AO11" s="76">
        <f>IFERROR(VLOOKUP($D11,'SAP Data'!$A$7:$OM$1849,AO$4,FALSE),"")</f>
        <v>827502.89</v>
      </c>
      <c r="AP11" s="99">
        <f t="shared" si="22"/>
        <v>0</v>
      </c>
      <c r="AQ11" s="43">
        <f t="shared" si="23"/>
        <v>0</v>
      </c>
      <c r="AR11" s="43">
        <f t="shared" si="24"/>
        <v>34479.287083333336</v>
      </c>
      <c r="AS11" s="43">
        <f t="shared" si="25"/>
        <v>103437.86125</v>
      </c>
      <c r="AT11" s="43">
        <f t="shared" si="26"/>
        <v>172396.43541666667</v>
      </c>
      <c r="AU11" s="43">
        <f t="shared" si="27"/>
        <v>241355.0095833333</v>
      </c>
      <c r="AV11" s="43">
        <f t="shared" si="28"/>
        <v>310313.58374999999</v>
      </c>
      <c r="AW11" s="43">
        <f t="shared" si="29"/>
        <v>379272.15791666671</v>
      </c>
      <c r="AX11" s="43">
        <f t="shared" si="30"/>
        <v>448230.73208333337</v>
      </c>
      <c r="AY11" s="43">
        <f t="shared" ref="AY11:AY73" si="43">IFERROR((AA11/2+SUM(AB11:AL11)+AM11/2)/12,"")</f>
        <v>517189.30624999997</v>
      </c>
      <c r="AZ11" s="43">
        <f t="shared" ref="AZ11:AZ73" si="44">IFERROR((AB11/2+SUM(AC11:AM11)+AN11/2)/12,"")</f>
        <v>586147.88041666662</v>
      </c>
      <c r="BA11" s="98">
        <f t="shared" ref="BA11:BA73" si="45">IFERROR((AC11/2+SUM(AD11:AN11)+AO11/2)/12,"")</f>
        <v>655106.45458333322</v>
      </c>
      <c r="BB11" s="16"/>
      <c r="BC11" s="16">
        <f t="shared" ref="BC11" si="46">IF($E11=4,AP11,0)</f>
        <v>0</v>
      </c>
      <c r="BD11" s="16"/>
      <c r="BE11" s="16">
        <f t="shared" ref="BE11" si="47">IF($E11=4,AQ11,0)</f>
        <v>0</v>
      </c>
      <c r="BF11" s="16"/>
      <c r="BG11" s="16">
        <f t="shared" ref="BG11" si="48">IF($E11=4,AR11,0)</f>
        <v>0</v>
      </c>
      <c r="BH11" s="18"/>
      <c r="CB11" s="16">
        <f t="shared" si="19"/>
        <v>0</v>
      </c>
      <c r="CF11" s="243">
        <f t="shared" si="40"/>
        <v>0</v>
      </c>
      <c r="CH11" s="243">
        <f t="shared" si="41"/>
        <v>655106.45458333322</v>
      </c>
      <c r="CJ11" s="16">
        <f t="shared" si="20"/>
        <v>0</v>
      </c>
      <c r="CL11" s="54">
        <f t="shared" si="42"/>
        <v>0</v>
      </c>
      <c r="CN11" s="18"/>
      <c r="CO11" s="16">
        <f t="shared" si="21"/>
        <v>655106.45458333322</v>
      </c>
      <c r="CP11" s="18"/>
      <c r="CQ11" s="19"/>
      <c r="CR11" s="19"/>
    </row>
    <row r="12" spans="1:97" x14ac:dyDescent="0.2">
      <c r="A12" s="387" t="s">
        <v>4020</v>
      </c>
      <c r="B12" s="14" t="str">
        <f>VLOOKUP(D12,'line assign basis'!$A$8:$D$668,2,FALSE)</f>
        <v>PLANT RECLASS-LEASE</v>
      </c>
      <c r="C12" s="17" t="s">
        <v>1583</v>
      </c>
      <c r="D12" s="41" t="s">
        <v>2694</v>
      </c>
      <c r="E12" s="17">
        <f>IFERROR(VLOOKUP(D12,'line assign basis'!$A$8:$D$668,4,FALSE),"")</f>
        <v>4</v>
      </c>
      <c r="F12" s="33">
        <f>IFERROR(VLOOKUP($D12,'SAP Data'!$A$7:$OM$1845,F$4,FALSE),"")</f>
        <v>-1162110.4099999999</v>
      </c>
      <c r="G12" s="33">
        <f>IFERROR(VLOOKUP($D12,'SAP Data'!$A$7:$OM$1845,G$4,FALSE),"")</f>
        <v>-1162110.4099999999</v>
      </c>
      <c r="H12" s="16">
        <f>IFERROR(VLOOKUP($D12,'SAP Data'!$A$7:$OM$1845,H$4,FALSE),"")</f>
        <v>-1162110.4099999999</v>
      </c>
      <c r="I12" s="76">
        <f>IFERROR(VLOOKUP($D12,'SAP Data'!$A$7:$OM$1845,I$4,FALSE),"")</f>
        <v>-1162110.4099999999</v>
      </c>
      <c r="J12" s="76">
        <f>IFERROR(VLOOKUP($D12,'SAP Data'!$A$7:$OM$1845,J$4,FALSE),"")</f>
        <v>-1162110.4099999999</v>
      </c>
      <c r="K12" s="76">
        <f>IFERROR(VLOOKUP($D12,'SAP Data'!$A$7:$OM$1845,K$4,FALSE),"")</f>
        <v>-1162110.4099999999</v>
      </c>
      <c r="L12" s="76">
        <f>IFERROR(VLOOKUP($D12,'SAP Data'!$A$7:$OM$1845,L$4,FALSE),"")</f>
        <v>-1162110.4099999999</v>
      </c>
      <c r="M12" s="76">
        <f>IFERROR(VLOOKUP($D12,'SAP Data'!$A$7:$OM$1845,M$4,FALSE),"")</f>
        <v>-1162110.4099999999</v>
      </c>
      <c r="N12" s="76">
        <f>IFERROR(VLOOKUP($D12,'SAP Data'!$A$7:$OM$1845,N$4,FALSE),"")</f>
        <v>-1162110.4099999999</v>
      </c>
      <c r="O12" s="76">
        <f>IFERROR(VLOOKUP($D12,'SAP Data'!$A$7:$OM$1845,O$4,FALSE),"")</f>
        <v>-1162110.4099999999</v>
      </c>
      <c r="P12" s="76">
        <f>IFERROR(VLOOKUP($D12,'SAP Data'!$A$7:$OM$1845,P$4,FALSE),"")</f>
        <v>-1162110.4099999999</v>
      </c>
      <c r="Q12" s="76">
        <f>IFERROR(VLOOKUP($D12,'SAP Data'!$A$7:$OM$1845,Q$4,FALSE),"")</f>
        <v>-1162110.4099999999</v>
      </c>
      <c r="R12" s="76">
        <f>IFERROR(VLOOKUP($D12,'SAP Data'!$A$7:$OM$1845,R$4,FALSE),"")</f>
        <v>-1162110.4099999999</v>
      </c>
      <c r="S12" s="76">
        <f>IFERROR(VLOOKUP($D12,'SAP Data'!$A$7:$OM$1845,S$4,FALSE),"")</f>
        <v>-1162110.4099999999</v>
      </c>
      <c r="T12" s="76">
        <f>IFERROR(VLOOKUP($D12,'SAP Data'!$A$7:$OM$1849,T$4,FALSE),"")</f>
        <v>-1162110.4099999999</v>
      </c>
      <c r="U12" s="76">
        <f>IFERROR(VLOOKUP($D12,'SAP Data'!$A$7:$OM$1849,U$4,FALSE),"")</f>
        <v>-1162110.4099999999</v>
      </c>
      <c r="V12" s="76">
        <f>IFERROR(VLOOKUP($D12,'SAP Data'!$A$7:$OM$1849,V$4,FALSE),"")</f>
        <v>-1162110.4099999999</v>
      </c>
      <c r="W12" s="76">
        <f>IFERROR(VLOOKUP($D12,'SAP Data'!$A$7:$OM$1849,W$4,FALSE),"")</f>
        <v>-1162110.4099999999</v>
      </c>
      <c r="X12" s="76">
        <f>IFERROR(VLOOKUP($D12,'SAP Data'!$A$7:$OM$1849,X$4,FALSE),"")</f>
        <v>-1162110.4099999999</v>
      </c>
      <c r="Y12" s="76">
        <f>IFERROR(VLOOKUP($D12,'SAP Data'!$A$7:$OM$1849,Y$4,FALSE),"")</f>
        <v>-1162110.4099999999</v>
      </c>
      <c r="Z12" s="76">
        <f>IFERROR(VLOOKUP($D12,'SAP Data'!$A$7:$OM$1849,Z$4,FALSE),"")</f>
        <v>-1162110.4099999999</v>
      </c>
      <c r="AA12" s="76">
        <f>IFERROR(VLOOKUP($D12,'SAP Data'!$A$7:$OM$1849,AA$4,FALSE),"")</f>
        <v>-1162110.4099999999</v>
      </c>
      <c r="AB12" s="76">
        <f>IFERROR(VLOOKUP($D12,'SAP Data'!$A$7:$OM$1849,AB$4,FALSE),"")</f>
        <v>-1162110.4099999999</v>
      </c>
      <c r="AC12" s="76">
        <f>IFERROR(VLOOKUP($D12,'SAP Data'!$A$7:$OM$1849,AC$4,FALSE),"")</f>
        <v>-1162110.4099999999</v>
      </c>
      <c r="AD12" s="76">
        <f>IFERROR(VLOOKUP($D12,'SAP Data'!$A$7:$OM$1849,AD$4,FALSE),"")</f>
        <v>-1162110.4099999999</v>
      </c>
      <c r="AE12" s="76">
        <f>IFERROR(VLOOKUP($D12,'SAP Data'!$A$7:$OM$1849,AE$4,FALSE),"")</f>
        <v>-1162110.4099999999</v>
      </c>
      <c r="AF12" s="76">
        <f>IFERROR(VLOOKUP($D12,'SAP Data'!$A$7:$OM$1849,AF$4,FALSE),"")</f>
        <v>-1162110.4099999999</v>
      </c>
      <c r="AG12" s="76">
        <f>IFERROR(VLOOKUP($D12,'SAP Data'!$A$7:$OM$1849,AG$4,FALSE),"")</f>
        <v>-1162110.4099999999</v>
      </c>
      <c r="AH12" s="76">
        <f>IFERROR(VLOOKUP($D12,'SAP Data'!$A$7:$OM$1849,AH$4,FALSE),"")</f>
        <v>-1162110.4099999999</v>
      </c>
      <c r="AI12" s="76">
        <f>IFERROR(VLOOKUP($D12,'SAP Data'!$A$7:$OM$1849,AI$4,FALSE),"")</f>
        <v>-1162110.4099999999</v>
      </c>
      <c r="AJ12" s="76">
        <f>IFERROR(VLOOKUP($D12,'SAP Data'!$A$7:$OM$1849,AJ$4,FALSE),"")</f>
        <v>-1162110.4099999999</v>
      </c>
      <c r="AK12" s="76">
        <f>IFERROR(VLOOKUP($D12,'SAP Data'!$A$7:$OM$1849,AK$4,FALSE),"")</f>
        <v>-1162110.4099999999</v>
      </c>
      <c r="AL12" s="76">
        <f>IFERROR(VLOOKUP($D12,'SAP Data'!$A$7:$OM$1849,AL$4,FALSE),"")</f>
        <v>-1162110.4099999999</v>
      </c>
      <c r="AM12" s="76">
        <f>IFERROR(VLOOKUP($D12,'SAP Data'!$A$7:$OM$1849,AM$4,FALSE),"")</f>
        <v>-1162110.4099999999</v>
      </c>
      <c r="AN12" s="76">
        <f>IFERROR(VLOOKUP($D12,'SAP Data'!$A$7:$OM$1849,AN$4,FALSE),"")</f>
        <v>-1162110.4099999999</v>
      </c>
      <c r="AO12" s="76">
        <f>IFERROR(VLOOKUP($D12,'SAP Data'!$A$7:$OM$1849,AO$4,FALSE),"")</f>
        <v>-1162110.4099999999</v>
      </c>
      <c r="AP12" s="99">
        <f t="shared" si="22"/>
        <v>-1162110.4099999999</v>
      </c>
      <c r="AQ12" s="43">
        <f t="shared" si="23"/>
        <v>-1162110.4099999999</v>
      </c>
      <c r="AR12" s="43">
        <f t="shared" si="24"/>
        <v>-1162110.4099999999</v>
      </c>
      <c r="AS12" s="43">
        <f t="shared" si="25"/>
        <v>-1162110.4099999999</v>
      </c>
      <c r="AT12" s="43">
        <f t="shared" si="26"/>
        <v>-1162110.4099999999</v>
      </c>
      <c r="AU12" s="43">
        <f t="shared" si="27"/>
        <v>-1162110.4099999999</v>
      </c>
      <c r="AV12" s="43">
        <f t="shared" si="28"/>
        <v>-1162110.4099999999</v>
      </c>
      <c r="AW12" s="43">
        <f t="shared" si="29"/>
        <v>-1162110.4099999999</v>
      </c>
      <c r="AX12" s="43">
        <f t="shared" si="30"/>
        <v>-1162110.4099999999</v>
      </c>
      <c r="AY12" s="43">
        <f t="shared" si="43"/>
        <v>-1162110.4099999999</v>
      </c>
      <c r="AZ12" s="43">
        <f t="shared" si="44"/>
        <v>-1162110.4099999999</v>
      </c>
      <c r="BA12" s="98">
        <f t="shared" si="45"/>
        <v>-1162110.4099999999</v>
      </c>
      <c r="BB12" s="16"/>
      <c r="BC12" s="16">
        <f t="shared" ref="BC12:BC79" si="49">IF($E12=4,AP12,0)</f>
        <v>-1162110.4099999999</v>
      </c>
      <c r="BD12" s="16"/>
      <c r="BE12" s="16">
        <f t="shared" si="31"/>
        <v>-1162110.4099999999</v>
      </c>
      <c r="BF12" s="16"/>
      <c r="BG12" s="16">
        <f>IF($E12=4,AR12,0)</f>
        <v>-1162110.4099999999</v>
      </c>
      <c r="BH12" s="18"/>
      <c r="BI12" s="16">
        <f t="shared" si="33"/>
        <v>-1162110.4099999999</v>
      </c>
      <c r="BK12" s="16">
        <f t="shared" si="34"/>
        <v>-1162110.4099999999</v>
      </c>
      <c r="BM12" s="16">
        <f>IF($E12=4,AU12,0)</f>
        <v>-1162110.4099999999</v>
      </c>
      <c r="BO12" s="16">
        <f t="shared" si="36"/>
        <v>-1162110.4099999999</v>
      </c>
      <c r="BQ12" s="16">
        <f t="shared" si="37"/>
        <v>-1162110.4099999999</v>
      </c>
      <c r="BS12" s="16">
        <f t="shared" si="38"/>
        <v>-1162110.4099999999</v>
      </c>
      <c r="BU12" s="16">
        <f t="shared" si="39"/>
        <v>-1162110.4099999999</v>
      </c>
      <c r="BW12" s="16">
        <f t="shared" ref="BW12:BW78" si="50">IF($E12=4,AZ12,0)</f>
        <v>-1162110.4099999999</v>
      </c>
      <c r="BY12" s="16">
        <f t="shared" ref="BY12:BY78" si="51">IF($E12=4,BA12,0)</f>
        <v>-1162110.4099999999</v>
      </c>
      <c r="CB12" s="16">
        <f t="shared" si="19"/>
        <v>0</v>
      </c>
      <c r="CF12" s="243">
        <f t="shared" si="40"/>
        <v>0</v>
      </c>
      <c r="CH12" s="243">
        <f t="shared" si="41"/>
        <v>0</v>
      </c>
      <c r="CJ12" s="16">
        <f t="shared" si="20"/>
        <v>0</v>
      </c>
      <c r="CL12" s="54">
        <f t="shared" si="42"/>
        <v>0</v>
      </c>
      <c r="CN12" s="18"/>
      <c r="CO12" s="16">
        <f t="shared" si="21"/>
        <v>0</v>
      </c>
      <c r="CP12" s="18"/>
      <c r="CQ12" s="19"/>
      <c r="CR12" s="19"/>
    </row>
    <row r="13" spans="1:97" x14ac:dyDescent="0.2">
      <c r="A13" s="387" t="s">
        <v>3037</v>
      </c>
      <c r="B13" s="14" t="str">
        <f>VLOOKUP(D13,'line assign basis'!$A$8:$D$668,2,FALSE)</f>
        <v>N. MIST GROSS PT OFF</v>
      </c>
      <c r="C13" s="17" t="s">
        <v>2835</v>
      </c>
      <c r="D13" s="41" t="s">
        <v>2884</v>
      </c>
      <c r="E13" s="17">
        <f>IFERROR(VLOOKUP(D13,'line assign basis'!$A$8:$D$668,4,FALSE),"")</f>
        <v>3</v>
      </c>
      <c r="F13" s="33">
        <f>IFERROR(VLOOKUP($D13,'SAP Data'!$A$7:$OM$1845,F$4,FALSE),"")</f>
        <v>0</v>
      </c>
      <c r="G13" s="33">
        <f>IFERROR(VLOOKUP($D13,'SAP Data'!$A$7:$OM$1845,G$4,FALSE),"")</f>
        <v>0</v>
      </c>
      <c r="H13" s="16">
        <f>IFERROR(VLOOKUP($D13,'SAP Data'!$A$7:$OM$1845,H$4,FALSE),"")</f>
        <v>0</v>
      </c>
      <c r="I13" s="76">
        <f>IFERROR(VLOOKUP($D13,'SAP Data'!$A$7:$OM$1845,I$4,FALSE),"")</f>
        <v>0</v>
      </c>
      <c r="J13" s="76">
        <f>IFERROR(VLOOKUP($D13,'SAP Data'!$A$7:$OM$1845,J$4,FALSE),"")</f>
        <v>0</v>
      </c>
      <c r="K13" s="76">
        <f>IFERROR(VLOOKUP($D13,'SAP Data'!$A$7:$OM$1845,K$4,FALSE),"")</f>
        <v>-146485835</v>
      </c>
      <c r="L13" s="76">
        <f>IFERROR(VLOOKUP($D13,'SAP Data'!$A$7:$OM$1845,L$4,FALSE),"")</f>
        <v>-148773000</v>
      </c>
      <c r="M13" s="76">
        <f>IFERROR(VLOOKUP($D13,'SAP Data'!$A$7:$OM$1845,M$4,FALSE),"")</f>
        <v>-148773000</v>
      </c>
      <c r="N13" s="76">
        <f>IFERROR(VLOOKUP($D13,'SAP Data'!$A$7:$OM$1845,N$4,FALSE),"")</f>
        <v>-146816356.71000001</v>
      </c>
      <c r="O13" s="76">
        <f>IFERROR(VLOOKUP($D13,'SAP Data'!$A$7:$OM$1845,O$4,FALSE),"")</f>
        <v>-148773000</v>
      </c>
      <c r="P13" s="76">
        <f>IFERROR(VLOOKUP($D13,'SAP Data'!$A$7:$OM$1845,P$4,FALSE),"")</f>
        <v>-148773000</v>
      </c>
      <c r="Q13" s="76">
        <f>IFERROR(VLOOKUP($D13,'SAP Data'!$A$7:$OM$1845,Q$4,FALSE),"")</f>
        <v>-146485853.63</v>
      </c>
      <c r="R13" s="76">
        <f>IFERROR(VLOOKUP($D13,'SAP Data'!$A$7:$OM$1845,R$4,FALSE),"")</f>
        <v>-148773000</v>
      </c>
      <c r="S13" s="76">
        <f>IFERROR(VLOOKUP($D13,'SAP Data'!$A$7:$OM$1845,S$4,FALSE),"")</f>
        <v>-148773000</v>
      </c>
      <c r="T13" s="76">
        <f>IFERROR(VLOOKUP($D13,'SAP Data'!$A$7:$OM$1849,T$4,FALSE),"")</f>
        <v>-148308811.09999999</v>
      </c>
      <c r="U13" s="76">
        <f>IFERROR(VLOOKUP($D13,'SAP Data'!$A$7:$OM$1849,U$4,FALSE),"")</f>
        <v>-148773000</v>
      </c>
      <c r="V13" s="76">
        <f>IFERROR(VLOOKUP($D13,'SAP Data'!$A$7:$OM$1849,V$4,FALSE),"")</f>
        <v>-148773000</v>
      </c>
      <c r="W13" s="76">
        <f>IFERROR(VLOOKUP($D13,'SAP Data'!$A$7:$OM$1849,W$4,FALSE),"")</f>
        <v>-148773000</v>
      </c>
      <c r="X13" s="76">
        <f>IFERROR(VLOOKUP($D13,'SAP Data'!$A$7:$OM$1849,X$4,FALSE),"")</f>
        <v>-148773000</v>
      </c>
      <c r="Y13" s="76">
        <f>IFERROR(VLOOKUP($D13,'SAP Data'!$A$7:$OM$1849,Y$4,FALSE),"")</f>
        <v>-148773000</v>
      </c>
      <c r="Z13" s="76">
        <f>IFERROR(VLOOKUP($D13,'SAP Data'!$A$7:$OM$1849,Z$4,FALSE),"")</f>
        <v>-148773000</v>
      </c>
      <c r="AA13" s="76">
        <f>IFERROR(VLOOKUP($D13,'SAP Data'!$A$7:$OM$1849,AA$4,FALSE),"")</f>
        <v>-148773000</v>
      </c>
      <c r="AB13" s="76">
        <f>IFERROR(VLOOKUP($D13,'SAP Data'!$A$7:$OM$1849,AB$4,FALSE),"")</f>
        <v>-148773000</v>
      </c>
      <c r="AC13" s="76">
        <f>IFERROR(VLOOKUP($D13,'SAP Data'!$A$7:$OM$1849,AC$4,FALSE),"")</f>
        <v>-148773000</v>
      </c>
      <c r="AD13" s="76">
        <f>IFERROR(VLOOKUP($D13,'SAP Data'!$A$7:$OM$1849,AD$4,FALSE),"")</f>
        <v>-148773000</v>
      </c>
      <c r="AE13" s="76">
        <f>IFERROR(VLOOKUP($D13,'SAP Data'!$A$7:$OM$1849,AE$4,FALSE),"")</f>
        <v>-148773000</v>
      </c>
      <c r="AF13" s="76">
        <f>IFERROR(VLOOKUP($D13,'SAP Data'!$A$7:$OM$1849,AF$4,FALSE),"")</f>
        <v>-148773000</v>
      </c>
      <c r="AG13" s="76">
        <f>IFERROR(VLOOKUP($D13,'SAP Data'!$A$7:$OM$1849,AG$4,FALSE),"")</f>
        <v>-148773000</v>
      </c>
      <c r="AH13" s="76">
        <f>IFERROR(VLOOKUP($D13,'SAP Data'!$A$7:$OM$1849,AH$4,FALSE),"")</f>
        <v>-148773000</v>
      </c>
      <c r="AI13" s="76">
        <f>IFERROR(VLOOKUP($D13,'SAP Data'!$A$7:$OM$1849,AI$4,FALSE),"")</f>
        <v>-148773000</v>
      </c>
      <c r="AJ13" s="76">
        <f>IFERROR(VLOOKUP($D13,'SAP Data'!$A$7:$OM$1849,AJ$4,FALSE),"")</f>
        <v>-148773000</v>
      </c>
      <c r="AK13" s="76">
        <f>IFERROR(VLOOKUP($D13,'SAP Data'!$A$7:$OM$1849,AK$4,FALSE),"")</f>
        <v>-148773000</v>
      </c>
      <c r="AL13" s="76">
        <f>IFERROR(VLOOKUP($D13,'SAP Data'!$A$7:$OM$1849,AL$4,FALSE),"")</f>
        <v>-148773000</v>
      </c>
      <c r="AM13" s="76">
        <f>IFERROR(VLOOKUP($D13,'SAP Data'!$A$7:$OM$1849,AM$4,FALSE),"")</f>
        <v>-148773000</v>
      </c>
      <c r="AN13" s="76">
        <f>IFERROR(VLOOKUP($D13,'SAP Data'!$A$7:$OM$1849,AN$4,FALSE),"")</f>
        <v>-148773000</v>
      </c>
      <c r="AO13" s="76">
        <f>IFERROR(VLOOKUP($D13,'SAP Data'!$A$7:$OM$1849,AO$4,FALSE),"")</f>
        <v>-148773000</v>
      </c>
      <c r="AP13" s="99">
        <f t="shared" si="22"/>
        <v>-148734317.59166667</v>
      </c>
      <c r="AQ13" s="43">
        <f t="shared" si="23"/>
        <v>-148734317.59166667</v>
      </c>
      <c r="AR13" s="43">
        <f t="shared" si="24"/>
        <v>-148753658.79583332</v>
      </c>
      <c r="AS13" s="43">
        <f t="shared" si="25"/>
        <v>-148773000</v>
      </c>
      <c r="AT13" s="43">
        <f t="shared" si="26"/>
        <v>-148773000</v>
      </c>
      <c r="AU13" s="43">
        <f t="shared" si="27"/>
        <v>-148773000</v>
      </c>
      <c r="AV13" s="43">
        <f t="shared" si="28"/>
        <v>-148773000</v>
      </c>
      <c r="AW13" s="43">
        <f t="shared" si="29"/>
        <v>-148773000</v>
      </c>
      <c r="AX13" s="43">
        <f t="shared" si="30"/>
        <v>-148773000</v>
      </c>
      <c r="AY13" s="43">
        <f t="shared" si="43"/>
        <v>-148773000</v>
      </c>
      <c r="AZ13" s="43">
        <f t="shared" si="44"/>
        <v>-148773000</v>
      </c>
      <c r="BA13" s="98">
        <f t="shared" si="45"/>
        <v>-148773000</v>
      </c>
      <c r="BB13" s="16"/>
      <c r="BC13" s="16">
        <f t="shared" si="49"/>
        <v>0</v>
      </c>
      <c r="BD13" s="16"/>
      <c r="BE13" s="16">
        <f t="shared" si="31"/>
        <v>0</v>
      </c>
      <c r="BF13" s="16"/>
      <c r="BG13" s="16">
        <f t="shared" si="32"/>
        <v>0</v>
      </c>
      <c r="BH13" s="18"/>
      <c r="BI13" s="16">
        <f t="shared" si="33"/>
        <v>0</v>
      </c>
      <c r="BK13" s="16">
        <f t="shared" si="34"/>
        <v>0</v>
      </c>
      <c r="BM13" s="16">
        <f t="shared" si="35"/>
        <v>0</v>
      </c>
      <c r="BO13" s="16">
        <f t="shared" si="36"/>
        <v>0</v>
      </c>
      <c r="BQ13" s="16">
        <f t="shared" si="37"/>
        <v>0</v>
      </c>
      <c r="BS13" s="16">
        <f t="shared" si="38"/>
        <v>0</v>
      </c>
      <c r="BU13" s="16">
        <f t="shared" si="39"/>
        <v>0</v>
      </c>
      <c r="BW13" s="16">
        <f t="shared" si="50"/>
        <v>0</v>
      </c>
      <c r="BY13" s="16">
        <f t="shared" si="51"/>
        <v>0</v>
      </c>
      <c r="CB13" s="16">
        <f t="shared" si="19"/>
        <v>0</v>
      </c>
      <c r="CF13" s="243">
        <f t="shared" si="40"/>
        <v>0</v>
      </c>
      <c r="CH13" s="243">
        <f t="shared" si="41"/>
        <v>-148773000</v>
      </c>
      <c r="CJ13" s="16">
        <f t="shared" si="20"/>
        <v>0</v>
      </c>
      <c r="CL13" s="54">
        <f t="shared" si="42"/>
        <v>0</v>
      </c>
      <c r="CN13" s="18"/>
      <c r="CO13" s="16">
        <f t="shared" si="21"/>
        <v>-148773000</v>
      </c>
      <c r="CP13" s="18"/>
      <c r="CQ13" s="19"/>
      <c r="CR13" s="19"/>
    </row>
    <row r="14" spans="1:97" x14ac:dyDescent="0.2">
      <c r="A14" s="387"/>
      <c r="B14" s="14" t="str">
        <f>VLOOKUP(D14,'line assign basis'!$A$8:$D$668,2,FALSE)</f>
        <v>ROU UTIL LEASE ASSET</v>
      </c>
      <c r="C14" s="17" t="s">
        <v>2759</v>
      </c>
      <c r="D14" s="41" t="s">
        <v>2814</v>
      </c>
      <c r="E14" s="17">
        <f>IFERROR(VLOOKUP(D14,'line assign basis'!$A$8:$D$668,4,FALSE),"")</f>
        <v>2</v>
      </c>
      <c r="F14" s="33">
        <f>IFERROR(VLOOKUP($D14,'SAP Data'!$A$7:$OM$1845,F$4,FALSE),"")</f>
        <v>6987262.7199999997</v>
      </c>
      <c r="G14" s="33">
        <f>IFERROR(VLOOKUP($D14,'SAP Data'!$A$7:$OM$1845,G$4,FALSE),"")</f>
        <v>6987262.7199999997</v>
      </c>
      <c r="H14" s="16">
        <f>IFERROR(VLOOKUP($D14,'SAP Data'!$A$7:$OM$1845,H$4,FALSE),"")</f>
        <v>6987262.7199999997</v>
      </c>
      <c r="I14" s="76">
        <f>IFERROR(VLOOKUP($D14,'SAP Data'!$A$7:$OM$1845,I$4,FALSE),"")</f>
        <v>6987262.7199999997</v>
      </c>
      <c r="J14" s="76">
        <f>IFERROR(VLOOKUP($D14,'SAP Data'!$A$7:$OM$1845,J$4,FALSE),"")</f>
        <v>6987262.7199999997</v>
      </c>
      <c r="K14" s="76">
        <f>IFERROR(VLOOKUP($D14,'SAP Data'!$A$7:$OM$1845,K$4,FALSE),"")</f>
        <v>6987262.7199999997</v>
      </c>
      <c r="L14" s="76">
        <f>IFERROR(VLOOKUP($D14,'SAP Data'!$A$7:$OM$1845,L$4,FALSE),"")</f>
        <v>6987262.7199999997</v>
      </c>
      <c r="M14" s="76">
        <f>IFERROR(VLOOKUP($D14,'SAP Data'!$A$7:$OM$1845,M$4,FALSE),"")</f>
        <v>6987262.7199999997</v>
      </c>
      <c r="N14" s="76">
        <f>IFERROR(VLOOKUP($D14,'SAP Data'!$A$7:$OM$1845,N$4,FALSE),"")</f>
        <v>7054109.54</v>
      </c>
      <c r="O14" s="76">
        <f>IFERROR(VLOOKUP($D14,'SAP Data'!$A$7:$OM$1845,O$4,FALSE),"")</f>
        <v>7054109.54</v>
      </c>
      <c r="P14" s="76">
        <f>IFERROR(VLOOKUP($D14,'SAP Data'!$A$7:$OM$1845,P$4,FALSE),"")</f>
        <v>7054109.54</v>
      </c>
      <c r="Q14" s="76">
        <f>IFERROR(VLOOKUP($D14,'SAP Data'!$A$7:$OM$1845,Q$4,FALSE),"")</f>
        <v>7204815.8499999996</v>
      </c>
      <c r="R14" s="76">
        <f>IFERROR(VLOOKUP($D14,'SAP Data'!$A$7:$OM$1845,R$4,FALSE),"")</f>
        <v>7291504.1200000001</v>
      </c>
      <c r="S14" s="76">
        <f>IFERROR(VLOOKUP($D14,'SAP Data'!$A$7:$OM$1845,S$4,FALSE),"")</f>
        <v>7847759.2599999998</v>
      </c>
      <c r="T14" s="76">
        <f>IFERROR(VLOOKUP($D14,'SAP Data'!$A$7:$OM$1849,T$4,FALSE),"")</f>
        <v>7847759.2599999998</v>
      </c>
      <c r="U14" s="76">
        <f>IFERROR(VLOOKUP($D14,'SAP Data'!$A$7:$OM$1849,U$4,FALSE),"")</f>
        <v>7905582.4400000004</v>
      </c>
      <c r="V14" s="76">
        <f>IFERROR(VLOOKUP($D14,'SAP Data'!$A$7:$OM$1849,V$4,FALSE),"")</f>
        <v>85637608.359999999</v>
      </c>
      <c r="W14" s="76">
        <f>IFERROR(VLOOKUP($D14,'SAP Data'!$A$7:$OM$1849,W$4,FALSE),"")</f>
        <v>85637608.359999999</v>
      </c>
      <c r="X14" s="76">
        <f>IFERROR(VLOOKUP($D14,'SAP Data'!$A$7:$OM$1849,X$4,FALSE),"")</f>
        <v>85637608.359999999</v>
      </c>
      <c r="Y14" s="76">
        <f>IFERROR(VLOOKUP($D14,'SAP Data'!$A$7:$OM$1849,Y$4,FALSE),"")</f>
        <v>85743380.459999993</v>
      </c>
      <c r="Z14" s="76">
        <f>IFERROR(VLOOKUP($D14,'SAP Data'!$A$7:$OM$1849,Z$4,FALSE),"")</f>
        <v>85743380.459999993</v>
      </c>
      <c r="AA14" s="76">
        <f>IFERROR(VLOOKUP($D14,'SAP Data'!$A$7:$OM$1849,AA$4,FALSE),"")</f>
        <v>85743380.459999993</v>
      </c>
      <c r="AB14" s="76">
        <f>IFERROR(VLOOKUP($D14,'SAP Data'!$A$7:$OM$1849,AB$4,FALSE),"")</f>
        <v>85743380.459999993</v>
      </c>
      <c r="AC14" s="76">
        <f>IFERROR(VLOOKUP($D14,'SAP Data'!$A$7:$OM$1849,AC$4,FALSE),"")</f>
        <v>85743380.459999993</v>
      </c>
      <c r="AD14" s="76">
        <f>IFERROR(VLOOKUP($D14,'SAP Data'!$A$7:$OM$1849,AD$4,FALSE),"")</f>
        <v>85743380.459999993</v>
      </c>
      <c r="AE14" s="76">
        <f>IFERROR(VLOOKUP($D14,'SAP Data'!$A$7:$OM$1849,AE$4,FALSE),"")</f>
        <v>85743380.459999993</v>
      </c>
      <c r="AF14" s="76">
        <f>IFERROR(VLOOKUP($D14,'SAP Data'!$A$7:$OM$1849,AF$4,FALSE),"")</f>
        <v>85896913.340000004</v>
      </c>
      <c r="AG14" s="76">
        <f>IFERROR(VLOOKUP($D14,'SAP Data'!$A$7:$OM$1849,AG$4,FALSE),"")</f>
        <v>85896913.340000004</v>
      </c>
      <c r="AH14" s="76">
        <f>IFERROR(VLOOKUP($D14,'SAP Data'!$A$7:$OM$1849,AH$4,FALSE),"")</f>
        <v>85896913.340000004</v>
      </c>
      <c r="AI14" s="76">
        <f>IFERROR(VLOOKUP($D14,'SAP Data'!$A$7:$OM$1849,AI$4,FALSE),"")</f>
        <v>85896913.340000004</v>
      </c>
      <c r="AJ14" s="76">
        <f>IFERROR(VLOOKUP($D14,'SAP Data'!$A$7:$OM$1849,AJ$4,FALSE),"")</f>
        <v>85896913.340000004</v>
      </c>
      <c r="AK14" s="76">
        <f>IFERROR(VLOOKUP($D14,'SAP Data'!$A$7:$OM$1849,AK$4,FALSE),"")</f>
        <v>85896913.340000004</v>
      </c>
      <c r="AL14" s="76">
        <f>IFERROR(VLOOKUP($D14,'SAP Data'!$A$7:$OM$1849,AL$4,FALSE),"")</f>
        <v>85896913.340000004</v>
      </c>
      <c r="AM14" s="76">
        <f>IFERROR(VLOOKUP($D14,'SAP Data'!$A$7:$OM$1849,AM$4,FALSE),"")</f>
        <v>85966407.459999993</v>
      </c>
      <c r="AN14" s="76">
        <f>IFERROR(VLOOKUP($D14,'SAP Data'!$A$7:$OM$1849,AN$4,FALSE),"")</f>
        <v>85966407.459999993</v>
      </c>
      <c r="AO14" s="76">
        <f>IFERROR(VLOOKUP($D14,'SAP Data'!$A$7:$OM$1849,AO$4,FALSE),"")</f>
        <v>85966407.459999993</v>
      </c>
      <c r="AP14" s="99">
        <f t="shared" si="22"/>
        <v>62979022.552500002</v>
      </c>
      <c r="AQ14" s="43">
        <f t="shared" si="23"/>
        <v>69493501.616666675</v>
      </c>
      <c r="AR14" s="43">
        <f t="shared" si="24"/>
        <v>75991200.586666659</v>
      </c>
      <c r="AS14" s="43">
        <f t="shared" si="25"/>
        <v>82492887.460833341</v>
      </c>
      <c r="AT14" s="43">
        <f t="shared" si="26"/>
        <v>85753330.622500002</v>
      </c>
      <c r="AU14" s="43">
        <f t="shared" si="27"/>
        <v>85774939.370833322</v>
      </c>
      <c r="AV14" s="43">
        <f t="shared" si="28"/>
        <v>85796548.119166657</v>
      </c>
      <c r="AW14" s="43">
        <f t="shared" si="29"/>
        <v>85813749.696666673</v>
      </c>
      <c r="AX14" s="43">
        <f t="shared" si="30"/>
        <v>85826544.103333339</v>
      </c>
      <c r="AY14" s="43">
        <f t="shared" si="43"/>
        <v>85842234.098333344</v>
      </c>
      <c r="AZ14" s="43">
        <f t="shared" si="44"/>
        <v>85860819.681666687</v>
      </c>
      <c r="BA14" s="98">
        <f t="shared" si="45"/>
        <v>85879405.26500003</v>
      </c>
      <c r="BB14" s="16"/>
      <c r="BC14" s="16">
        <f t="shared" si="49"/>
        <v>0</v>
      </c>
      <c r="BD14" s="16"/>
      <c r="BE14" s="16">
        <f t="shared" si="31"/>
        <v>0</v>
      </c>
      <c r="BF14" s="16"/>
      <c r="BG14" s="16">
        <f t="shared" si="32"/>
        <v>0</v>
      </c>
      <c r="BH14" s="18"/>
      <c r="BI14" s="16">
        <f t="shared" si="33"/>
        <v>0</v>
      </c>
      <c r="BK14" s="16">
        <f t="shared" si="34"/>
        <v>0</v>
      </c>
      <c r="BM14" s="16">
        <f t="shared" si="35"/>
        <v>0</v>
      </c>
      <c r="BO14" s="16">
        <f t="shared" si="36"/>
        <v>0</v>
      </c>
      <c r="BQ14" s="16">
        <f t="shared" si="37"/>
        <v>0</v>
      </c>
      <c r="BS14" s="16">
        <f t="shared" si="38"/>
        <v>0</v>
      </c>
      <c r="BU14" s="16">
        <f t="shared" si="39"/>
        <v>0</v>
      </c>
      <c r="BW14" s="16">
        <f t="shared" si="50"/>
        <v>0</v>
      </c>
      <c r="BY14" s="16">
        <f t="shared" si="51"/>
        <v>0</v>
      </c>
      <c r="CB14" s="16">
        <f t="shared" si="19"/>
        <v>0</v>
      </c>
      <c r="CF14" s="243">
        <f t="shared" si="40"/>
        <v>0</v>
      </c>
      <c r="CH14" s="243">
        <f t="shared" si="41"/>
        <v>0</v>
      </c>
      <c r="CJ14" s="16">
        <f t="shared" si="20"/>
        <v>85879405.26500003</v>
      </c>
      <c r="CL14" s="54">
        <f t="shared" si="42"/>
        <v>0</v>
      </c>
      <c r="CN14" s="18"/>
      <c r="CO14" s="16">
        <f t="shared" si="21"/>
        <v>0</v>
      </c>
      <c r="CP14" s="18"/>
      <c r="CQ14" s="19"/>
      <c r="CR14" s="19"/>
    </row>
    <row r="15" spans="1:97" x14ac:dyDescent="0.2">
      <c r="A15" s="387"/>
      <c r="B15" s="14" t="str">
        <f>VLOOKUP(D15,'line assign basis'!$A$8:$D$668,2,FALSE)</f>
        <v>FIN UTIL LEAS ASSET</v>
      </c>
      <c r="C15" s="17" t="s">
        <v>2749</v>
      </c>
      <c r="D15" s="215" t="s">
        <v>2810</v>
      </c>
      <c r="E15" s="17">
        <f>IFERROR(VLOOKUP(D15,'line assign basis'!$A$8:$D$668,4,FALSE),"")</f>
        <v>2</v>
      </c>
      <c r="F15" s="33">
        <f>IFERROR(VLOOKUP($D15,'SAP Data'!$A$7:$OM$1845,F$4,FALSE),"")</f>
        <v>180888.94</v>
      </c>
      <c r="G15" s="33">
        <f>IFERROR(VLOOKUP($D15,'SAP Data'!$A$7:$OM$1845,G$4,FALSE),"")</f>
        <v>180888.94</v>
      </c>
      <c r="H15" s="16">
        <f>IFERROR(VLOOKUP($D15,'SAP Data'!$A$7:$OM$1845,H$4,FALSE),"")</f>
        <v>180888.94</v>
      </c>
      <c r="I15" s="76">
        <f>IFERROR(VLOOKUP($D15,'SAP Data'!$A$7:$OM$1845,I$4,FALSE),"")</f>
        <v>180888.94</v>
      </c>
      <c r="J15" s="76">
        <f>IFERROR(VLOOKUP($D15,'SAP Data'!$A$7:$OM$1845,J$4,FALSE),"")</f>
        <v>260859.94</v>
      </c>
      <c r="K15" s="76">
        <f>IFERROR(VLOOKUP($D15,'SAP Data'!$A$7:$OM$1845,K$4,FALSE),"")</f>
        <v>260859.94</v>
      </c>
      <c r="L15" s="76">
        <f>IFERROR(VLOOKUP($D15,'SAP Data'!$A$7:$OM$1845,L$4,FALSE),"")</f>
        <v>260859.94</v>
      </c>
      <c r="M15" s="76">
        <f>IFERROR(VLOOKUP($D15,'SAP Data'!$A$7:$OM$1845,M$4,FALSE),"")</f>
        <v>260859.94</v>
      </c>
      <c r="N15" s="76">
        <f>IFERROR(VLOOKUP($D15,'SAP Data'!$A$7:$OM$1845,N$4,FALSE),"")</f>
        <v>260859.94</v>
      </c>
      <c r="O15" s="76">
        <f>IFERROR(VLOOKUP($D15,'SAP Data'!$A$7:$OM$1845,O$4,FALSE),"")</f>
        <v>260859.94</v>
      </c>
      <c r="P15" s="76">
        <f>IFERROR(VLOOKUP($D15,'SAP Data'!$A$7:$OM$1845,P$4,FALSE),"")</f>
        <v>260859.94</v>
      </c>
      <c r="Q15" s="76">
        <f>IFERROR(VLOOKUP($D15,'SAP Data'!$A$7:$OM$1845,Q$4,FALSE),"")</f>
        <v>452618.94</v>
      </c>
      <c r="R15" s="76">
        <f>IFERROR(VLOOKUP($D15,'SAP Data'!$A$7:$OM$1845,R$4,FALSE),"")</f>
        <v>452618.94</v>
      </c>
      <c r="S15" s="76">
        <f>IFERROR(VLOOKUP($D15,'SAP Data'!$A$7:$OM$1845,S$4,FALSE),"")</f>
        <v>626150.93999999994</v>
      </c>
      <c r="T15" s="76">
        <f>IFERROR(VLOOKUP($D15,'SAP Data'!$A$7:$OM$1849,T$4,FALSE),"")</f>
        <v>686015.94</v>
      </c>
      <c r="U15" s="76">
        <f>IFERROR(VLOOKUP($D15,'SAP Data'!$A$7:$OM$1849,U$4,FALSE),"")</f>
        <v>686015.94</v>
      </c>
      <c r="V15" s="76">
        <f>IFERROR(VLOOKUP($D15,'SAP Data'!$A$7:$OM$1849,V$4,FALSE),"")</f>
        <v>716566.94</v>
      </c>
      <c r="W15" s="76">
        <f>IFERROR(VLOOKUP($D15,'SAP Data'!$A$7:$OM$1849,W$4,FALSE),"")</f>
        <v>849283.94</v>
      </c>
      <c r="X15" s="76">
        <f>IFERROR(VLOOKUP($D15,'SAP Data'!$A$7:$OM$1849,X$4,FALSE),"")</f>
        <v>849283.94</v>
      </c>
      <c r="Y15" s="76">
        <f>IFERROR(VLOOKUP($D15,'SAP Data'!$A$7:$OM$1849,Y$4,FALSE),"")</f>
        <v>849283.94</v>
      </c>
      <c r="Z15" s="76">
        <f>IFERROR(VLOOKUP($D15,'SAP Data'!$A$7:$OM$1849,Z$4,FALSE),"")</f>
        <v>1063757.94</v>
      </c>
      <c r="AA15" s="76">
        <f>IFERROR(VLOOKUP($D15,'SAP Data'!$A$7:$OM$1849,AA$4,FALSE),"")</f>
        <v>1063757.94</v>
      </c>
      <c r="AB15" s="76">
        <f>IFERROR(VLOOKUP($D15,'SAP Data'!$A$7:$OM$1849,AB$4,FALSE),"")</f>
        <v>1227473.94</v>
      </c>
      <c r="AC15" s="76">
        <f>IFERROR(VLOOKUP($D15,'SAP Data'!$A$7:$OM$1849,AC$4,FALSE),"")</f>
        <v>1227473.94</v>
      </c>
      <c r="AD15" s="76">
        <f>IFERROR(VLOOKUP($D15,'SAP Data'!$A$7:$OM$1849,AD$4,FALSE),"")</f>
        <v>1433574.94</v>
      </c>
      <c r="AE15" s="76">
        <f>IFERROR(VLOOKUP($D15,'SAP Data'!$A$7:$OM$1849,AE$4,FALSE),"")</f>
        <v>1771482.94</v>
      </c>
      <c r="AF15" s="76">
        <f>IFERROR(VLOOKUP($D15,'SAP Data'!$A$7:$OM$1849,AF$4,FALSE),"")</f>
        <v>1771482.94</v>
      </c>
      <c r="AG15" s="76">
        <f>IFERROR(VLOOKUP($D15,'SAP Data'!$A$7:$OM$1849,AG$4,FALSE),"")</f>
        <v>1771482.94</v>
      </c>
      <c r="AH15" s="76">
        <f>IFERROR(VLOOKUP($D15,'SAP Data'!$A$7:$OM$1849,AH$4,FALSE),"")</f>
        <v>1840241.94</v>
      </c>
      <c r="AI15" s="76">
        <f>IFERROR(VLOOKUP($D15,'SAP Data'!$A$7:$OM$1849,AI$4,FALSE),"")</f>
        <v>1840241.94</v>
      </c>
      <c r="AJ15" s="76">
        <f>IFERROR(VLOOKUP($D15,'SAP Data'!$A$7:$OM$1849,AJ$4,FALSE),"")</f>
        <v>1840241.94</v>
      </c>
      <c r="AK15" s="76">
        <f>IFERROR(VLOOKUP($D15,'SAP Data'!$A$7:$OM$1849,AK$4,FALSE),"")</f>
        <v>1840241.94</v>
      </c>
      <c r="AL15" s="76">
        <f>IFERROR(VLOOKUP($D15,'SAP Data'!$A$7:$OM$1849,AL$4,FALSE),"")</f>
        <v>1897661.94</v>
      </c>
      <c r="AM15" s="76">
        <f>IFERROR(VLOOKUP($D15,'SAP Data'!$A$7:$OM$1849,AM$4,FALSE),"")</f>
        <v>1897661.94</v>
      </c>
      <c r="AN15" s="76">
        <f>IFERROR(VLOOKUP($D15,'SAP Data'!$A$7:$OM$1849,AN$4,FALSE),"")</f>
        <v>1897661.94</v>
      </c>
      <c r="AO15" s="76">
        <f>IFERROR(VLOOKUP($D15,'SAP Data'!$A$7:$OM$1849,AO$4,FALSE),"")</f>
        <v>1897661.94</v>
      </c>
      <c r="AP15" s="99">
        <f t="shared" si="22"/>
        <v>899013.52333333332</v>
      </c>
      <c r="AQ15" s="43">
        <f t="shared" si="23"/>
        <v>987608.85666666657</v>
      </c>
      <c r="AR15" s="43">
        <f t="shared" si="24"/>
        <v>1080558.8149999999</v>
      </c>
      <c r="AS15" s="43">
        <f t="shared" si="25"/>
        <v>1171014.3983333332</v>
      </c>
      <c r="AT15" s="43">
        <f t="shared" si="26"/>
        <v>1263061.9816666665</v>
      </c>
      <c r="AU15" s="43">
        <f t="shared" si="27"/>
        <v>1351171.6899999997</v>
      </c>
      <c r="AV15" s="43">
        <f t="shared" si="28"/>
        <v>1433751.5233333332</v>
      </c>
      <c r="AW15" s="43">
        <f t="shared" si="29"/>
        <v>1516331.3566666662</v>
      </c>
      <c r="AX15" s="43">
        <f t="shared" si="30"/>
        <v>1592367.2733333327</v>
      </c>
      <c r="AY15" s="43">
        <f t="shared" si="43"/>
        <v>1661859.2733333327</v>
      </c>
      <c r="AZ15" s="43">
        <f t="shared" si="44"/>
        <v>1724529.7733333332</v>
      </c>
      <c r="BA15" s="98">
        <f t="shared" si="45"/>
        <v>1780378.7733333332</v>
      </c>
      <c r="BB15" s="16"/>
      <c r="BC15" s="16">
        <f t="shared" si="49"/>
        <v>0</v>
      </c>
      <c r="BD15" s="16"/>
      <c r="BE15" s="16">
        <f t="shared" si="31"/>
        <v>0</v>
      </c>
      <c r="BF15" s="16"/>
      <c r="BG15" s="16">
        <f t="shared" si="32"/>
        <v>0</v>
      </c>
      <c r="BH15" s="18"/>
      <c r="BI15" s="16">
        <f t="shared" si="33"/>
        <v>0</v>
      </c>
      <c r="BK15" s="16">
        <f t="shared" si="34"/>
        <v>0</v>
      </c>
      <c r="BM15" s="16">
        <f t="shared" si="35"/>
        <v>0</v>
      </c>
      <c r="BO15" s="16">
        <f t="shared" si="36"/>
        <v>0</v>
      </c>
      <c r="BQ15" s="16">
        <f t="shared" si="37"/>
        <v>0</v>
      </c>
      <c r="BS15" s="16">
        <f t="shared" si="38"/>
        <v>0</v>
      </c>
      <c r="BU15" s="16">
        <f t="shared" si="39"/>
        <v>0</v>
      </c>
      <c r="BW15" s="16">
        <f t="shared" si="50"/>
        <v>0</v>
      </c>
      <c r="BY15" s="16">
        <f t="shared" si="51"/>
        <v>0</v>
      </c>
      <c r="CB15" s="16">
        <f t="shared" si="19"/>
        <v>0</v>
      </c>
      <c r="CF15" s="243">
        <f t="shared" si="40"/>
        <v>0</v>
      </c>
      <c r="CH15" s="243">
        <f t="shared" si="41"/>
        <v>0</v>
      </c>
      <c r="CJ15" s="16">
        <f t="shared" si="20"/>
        <v>1780378.7733333332</v>
      </c>
      <c r="CL15" s="54">
        <f t="shared" si="42"/>
        <v>0</v>
      </c>
      <c r="CN15" s="18"/>
      <c r="CO15" s="16">
        <f t="shared" si="21"/>
        <v>0</v>
      </c>
      <c r="CP15" s="18"/>
      <c r="CQ15" s="19"/>
      <c r="CR15" s="19"/>
    </row>
    <row r="16" spans="1:97" x14ac:dyDescent="0.2">
      <c r="A16" s="387"/>
      <c r="B16" s="14" t="str">
        <f>VLOOKUP(D16,'line assign basis'!$A$8:$D$668,2,FALSE)</f>
        <v>ROU UTIL LS ASS-250</v>
      </c>
      <c r="C16" s="17" t="s">
        <v>3163</v>
      </c>
      <c r="D16" s="215" t="s">
        <v>3909</v>
      </c>
      <c r="E16" s="17">
        <f>IFERROR(VLOOKUP(D16,'line assign basis'!$A$8:$D$668,4,FALSE),"")</f>
        <v>2</v>
      </c>
      <c r="F16" s="33">
        <f>IFERROR(VLOOKUP($D16,'SAP Data'!$A$7:$OM$1845,F$4,FALSE),"")</f>
        <v>0</v>
      </c>
      <c r="G16" s="33">
        <f>IFERROR(VLOOKUP($D16,'SAP Data'!$A$7:$OM$1845,G$4,FALSE),"")</f>
        <v>0</v>
      </c>
      <c r="H16" s="16">
        <f>IFERROR(VLOOKUP($D16,'SAP Data'!$A$7:$OM$1845,H$4,FALSE),"")</f>
        <v>0</v>
      </c>
      <c r="I16" s="76">
        <f>IFERROR(VLOOKUP($D16,'SAP Data'!$A$7:$OM$1845,I$4,FALSE),"")</f>
        <v>0</v>
      </c>
      <c r="J16" s="76">
        <f>IFERROR(VLOOKUP($D16,'SAP Data'!$A$7:$OM$1845,J$4,FALSE),"")</f>
        <v>0</v>
      </c>
      <c r="K16" s="76">
        <f>IFERROR(VLOOKUP($D16,'SAP Data'!$A$7:$OM$1845,K$4,FALSE),"")</f>
        <v>0</v>
      </c>
      <c r="L16" s="76">
        <f>IFERROR(VLOOKUP($D16,'SAP Data'!$A$7:$OM$1845,L$4,FALSE),"")</f>
        <v>0</v>
      </c>
      <c r="M16" s="76">
        <f>IFERROR(VLOOKUP($D16,'SAP Data'!$A$7:$OM$1845,M$4,FALSE),"")</f>
        <v>0</v>
      </c>
      <c r="N16" s="76">
        <f>IFERROR(VLOOKUP($D16,'SAP Data'!$A$7:$OM$1845,N$4,FALSE),"")</f>
        <v>0</v>
      </c>
      <c r="O16" s="76">
        <f>IFERROR(VLOOKUP($D16,'SAP Data'!$A$7:$OM$1845,O$4,FALSE),"")</f>
        <v>0</v>
      </c>
      <c r="P16" s="76">
        <f>IFERROR(VLOOKUP($D16,'SAP Data'!$A$7:$OM$1845,P$4,FALSE),"")</f>
        <v>0</v>
      </c>
      <c r="Q16" s="76">
        <f>IFERROR(VLOOKUP($D16,'SAP Data'!$A$7:$OM$1845,Q$4,FALSE),"")</f>
        <v>0</v>
      </c>
      <c r="R16" s="76">
        <f>IFERROR(VLOOKUP($D16,'SAP Data'!$A$7:$OM$1845,R$4,FALSE),"")</f>
        <v>0</v>
      </c>
      <c r="S16" s="76">
        <f>IFERROR(VLOOKUP($D16,'SAP Data'!$A$7:$OM$1845,S$4,FALSE),"")</f>
        <v>0</v>
      </c>
      <c r="T16" s="76">
        <f>IFERROR(VLOOKUP($D16,'SAP Data'!$A$7:$OM$1849,T$4,FALSE),"")</f>
        <v>77344344.629999995</v>
      </c>
      <c r="U16" s="76">
        <f>IFERROR(VLOOKUP($D16,'SAP Data'!$A$7:$OM$1849,U$4,FALSE),"")</f>
        <v>77344344.629999995</v>
      </c>
      <c r="V16" s="76">
        <f>IFERROR(VLOOKUP($D16,'SAP Data'!$A$7:$OM$1849,V$4,FALSE),"")</f>
        <v>0</v>
      </c>
      <c r="W16" s="76">
        <f>IFERROR(VLOOKUP($D16,'SAP Data'!$A$7:$OM$1849,W$4,FALSE),"")</f>
        <v>0</v>
      </c>
      <c r="X16" s="76">
        <f>IFERROR(VLOOKUP($D16,'SAP Data'!$A$7:$OM$1849,X$4,FALSE),"")</f>
        <v>0</v>
      </c>
      <c r="Y16" s="76">
        <f>IFERROR(VLOOKUP($D16,'SAP Data'!$A$7:$OM$1849,Y$4,FALSE),"")</f>
        <v>0</v>
      </c>
      <c r="Z16" s="76">
        <f>IFERROR(VLOOKUP($D16,'SAP Data'!$A$7:$OM$1849,Z$4,FALSE),"")</f>
        <v>0</v>
      </c>
      <c r="AA16" s="76">
        <f>IFERROR(VLOOKUP($D16,'SAP Data'!$A$7:$OM$1849,AA$4,FALSE),"")</f>
        <v>0</v>
      </c>
      <c r="AB16" s="76">
        <f>IFERROR(VLOOKUP($D16,'SAP Data'!$A$7:$OM$1849,AB$4,FALSE),"")</f>
        <v>0</v>
      </c>
      <c r="AC16" s="76">
        <f>IFERROR(VLOOKUP($D16,'SAP Data'!$A$7:$OM$1849,AC$4,FALSE),"")</f>
        <v>0</v>
      </c>
      <c r="AD16" s="76">
        <f>IFERROR(VLOOKUP($D16,'SAP Data'!$A$7:$OM$1849,AD$4,FALSE),"")</f>
        <v>0</v>
      </c>
      <c r="AE16" s="76">
        <f>IFERROR(VLOOKUP($D16,'SAP Data'!$A$7:$OM$1849,AE$4,FALSE),"")</f>
        <v>0</v>
      </c>
      <c r="AF16" s="76">
        <f>IFERROR(VLOOKUP($D16,'SAP Data'!$A$7:$OM$1849,AF$4,FALSE),"")</f>
        <v>0</v>
      </c>
      <c r="AG16" s="76">
        <f>IFERROR(VLOOKUP($D16,'SAP Data'!$A$7:$OM$1849,AG$4,FALSE),"")</f>
        <v>0</v>
      </c>
      <c r="AH16" s="76">
        <f>IFERROR(VLOOKUP($D16,'SAP Data'!$A$7:$OM$1849,AH$4,FALSE),"")</f>
        <v>0</v>
      </c>
      <c r="AI16" s="76">
        <f>IFERROR(VLOOKUP($D16,'SAP Data'!$A$7:$OM$1849,AI$4,FALSE),"")</f>
        <v>0</v>
      </c>
      <c r="AJ16" s="76">
        <f>IFERROR(VLOOKUP($D16,'SAP Data'!$A$7:$OM$1849,AJ$4,FALSE),"")</f>
        <v>0</v>
      </c>
      <c r="AK16" s="76">
        <f>IFERROR(VLOOKUP($D16,'SAP Data'!$A$7:$OM$1849,AK$4,FALSE),"")</f>
        <v>0</v>
      </c>
      <c r="AL16" s="76">
        <f>IFERROR(VLOOKUP($D16,'SAP Data'!$A$7:$OM$1849,AL$4,FALSE),"")</f>
        <v>0</v>
      </c>
      <c r="AM16" s="76">
        <f>IFERROR(VLOOKUP($D16,'SAP Data'!$A$7:$OM$1849,AM$4,FALSE),"")</f>
        <v>0</v>
      </c>
      <c r="AN16" s="76">
        <f>IFERROR(VLOOKUP($D16,'SAP Data'!$A$7:$OM$1849,AN$4,FALSE),"")</f>
        <v>0</v>
      </c>
      <c r="AO16" s="76">
        <f>IFERROR(VLOOKUP($D16,'SAP Data'!$A$7:$OM$1849,AO$4,FALSE),"")</f>
        <v>0</v>
      </c>
      <c r="AP16" s="99">
        <f t="shared" si="22"/>
        <v>12890724.104999999</v>
      </c>
      <c r="AQ16" s="43">
        <f t="shared" si="23"/>
        <v>12890724.104999999</v>
      </c>
      <c r="AR16" s="43">
        <f t="shared" si="24"/>
        <v>9668043.0787499994</v>
      </c>
      <c r="AS16" s="43">
        <f t="shared" si="25"/>
        <v>3222681.0262499996</v>
      </c>
      <c r="AT16" s="43">
        <f t="shared" si="26"/>
        <v>0</v>
      </c>
      <c r="AU16" s="43">
        <f t="shared" si="27"/>
        <v>0</v>
      </c>
      <c r="AV16" s="43">
        <f t="shared" si="28"/>
        <v>0</v>
      </c>
      <c r="AW16" s="43">
        <f t="shared" si="29"/>
        <v>0</v>
      </c>
      <c r="AX16" s="43">
        <f t="shared" si="30"/>
        <v>0</v>
      </c>
      <c r="AY16" s="43">
        <f t="shared" si="43"/>
        <v>0</v>
      </c>
      <c r="AZ16" s="43">
        <f t="shared" si="44"/>
        <v>0</v>
      </c>
      <c r="BA16" s="98">
        <f t="shared" si="45"/>
        <v>0</v>
      </c>
      <c r="BB16" s="16"/>
      <c r="BC16" s="16">
        <f t="shared" si="49"/>
        <v>0</v>
      </c>
      <c r="BD16" s="16"/>
      <c r="BE16" s="16">
        <f t="shared" si="31"/>
        <v>0</v>
      </c>
      <c r="BF16" s="16"/>
      <c r="BG16" s="16">
        <f t="shared" si="32"/>
        <v>0</v>
      </c>
      <c r="BH16" s="18"/>
      <c r="BI16" s="16">
        <f t="shared" si="33"/>
        <v>0</v>
      </c>
      <c r="BK16" s="16">
        <f t="shared" si="34"/>
        <v>0</v>
      </c>
      <c r="BM16" s="16">
        <f t="shared" si="35"/>
        <v>0</v>
      </c>
      <c r="BO16" s="16">
        <f t="shared" si="36"/>
        <v>0</v>
      </c>
      <c r="BQ16" s="16">
        <f t="shared" si="37"/>
        <v>0</v>
      </c>
      <c r="BS16" s="16">
        <f t="shared" si="38"/>
        <v>0</v>
      </c>
      <c r="BU16" s="16">
        <f t="shared" si="39"/>
        <v>0</v>
      </c>
      <c r="BW16" s="16">
        <f t="shared" si="50"/>
        <v>0</v>
      </c>
      <c r="BY16" s="16">
        <f t="shared" si="51"/>
        <v>0</v>
      </c>
      <c r="CB16" s="16">
        <f t="shared" si="19"/>
        <v>0</v>
      </c>
      <c r="CF16" s="243">
        <f t="shared" si="40"/>
        <v>0</v>
      </c>
      <c r="CH16" s="243">
        <f t="shared" si="41"/>
        <v>0</v>
      </c>
      <c r="CJ16" s="16">
        <f t="shared" si="20"/>
        <v>0</v>
      </c>
      <c r="CL16" s="54">
        <f t="shared" si="42"/>
        <v>0</v>
      </c>
      <c r="CN16" s="18"/>
      <c r="CO16" s="16">
        <f t="shared" si="21"/>
        <v>0</v>
      </c>
      <c r="CP16" s="18"/>
      <c r="CQ16" s="19"/>
      <c r="CR16" s="19"/>
    </row>
    <row r="17" spans="1:98" x14ac:dyDescent="0.2">
      <c r="A17" s="387"/>
      <c r="B17" s="14" t="str">
        <f>VLOOKUP(D17,'line assign basis'!$A$8:$D$668,2,FALSE)</f>
        <v>MANUAL LEASE ASSET</v>
      </c>
      <c r="C17" s="17" t="s">
        <v>4052</v>
      </c>
      <c r="D17" s="215" t="s">
        <v>4096</v>
      </c>
      <c r="E17" s="17" t="str">
        <f>IFERROR(VLOOKUP(D17,'line assign basis'!$A$8:$D$668,4,FALSE),"")</f>
        <v>3P</v>
      </c>
      <c r="F17" s="33">
        <f>IFERROR(VLOOKUP($D17,'SAP Data'!$A$7:$OM$1845,F$4,FALSE),"")</f>
        <v>0</v>
      </c>
      <c r="G17" s="33">
        <f>IFERROR(VLOOKUP($D17,'SAP Data'!$A$7:$OM$1845,G$4,FALSE),"")</f>
        <v>0</v>
      </c>
      <c r="H17" s="16">
        <f>IFERROR(VLOOKUP($D17,'SAP Data'!$A$7:$OM$1845,H$4,FALSE),"")</f>
        <v>0</v>
      </c>
      <c r="I17" s="76">
        <f>IFERROR(VLOOKUP($D17,'SAP Data'!$A$7:$OM$1845,I$4,FALSE),"")</f>
        <v>0</v>
      </c>
      <c r="J17" s="76">
        <f>IFERROR(VLOOKUP($D17,'SAP Data'!$A$7:$OM$1845,J$4,FALSE),"")</f>
        <v>0</v>
      </c>
      <c r="K17" s="76">
        <f>IFERROR(VLOOKUP($D17,'SAP Data'!$A$7:$OM$1845,K$4,FALSE),"")</f>
        <v>0</v>
      </c>
      <c r="L17" s="76">
        <f>IFERROR(VLOOKUP($D17,'SAP Data'!$A$7:$OM$1845,L$4,FALSE),"")</f>
        <v>0</v>
      </c>
      <c r="M17" s="76">
        <f>IFERROR(VLOOKUP($D17,'SAP Data'!$A$7:$OM$1845,M$4,FALSE),"")</f>
        <v>0</v>
      </c>
      <c r="N17" s="76">
        <f>IFERROR(VLOOKUP($D17,'SAP Data'!$A$7:$OM$1845,N$4,FALSE),"")</f>
        <v>0</v>
      </c>
      <c r="O17" s="76">
        <f>IFERROR(VLOOKUP($D17,'SAP Data'!$A$7:$OM$1845,O$4,FALSE),"")</f>
        <v>0</v>
      </c>
      <c r="P17" s="76">
        <f>IFERROR(VLOOKUP($D17,'SAP Data'!$A$7:$OM$1845,P$4,FALSE),"")</f>
        <v>0</v>
      </c>
      <c r="Q17" s="76">
        <f>IFERROR(VLOOKUP($D17,'SAP Data'!$A$7:$OM$1845,Q$4,FALSE),"")</f>
        <v>0</v>
      </c>
      <c r="R17" s="76">
        <f>IFERROR(VLOOKUP($D17,'SAP Data'!$A$7:$OM$1845,R$4,FALSE),"")</f>
        <v>0</v>
      </c>
      <c r="S17" s="76">
        <f>IFERROR(VLOOKUP($D17,'SAP Data'!$A$7:$OM$1845,S$4,FALSE),"")</f>
        <v>0</v>
      </c>
      <c r="T17" s="76">
        <f>IFERROR(VLOOKUP($D17,'SAP Data'!$A$7:$OM$1849,T$4,FALSE),"")</f>
        <v>0</v>
      </c>
      <c r="U17" s="76">
        <f>IFERROR(VLOOKUP($D17,'SAP Data'!$A$7:$OM$1849,U$4,FALSE),"")</f>
        <v>0</v>
      </c>
      <c r="V17" s="76">
        <f>IFERROR(VLOOKUP($D17,'SAP Data'!$A$7:$OM$1849,V$4,FALSE),"")</f>
        <v>0</v>
      </c>
      <c r="W17" s="76">
        <f>IFERROR(VLOOKUP($D17,'SAP Data'!$A$7:$OM$1849,W$4,FALSE),"")</f>
        <v>0</v>
      </c>
      <c r="X17" s="76">
        <f>IFERROR(VLOOKUP($D17,'SAP Data'!$A$7:$OM$1849,X$4,FALSE),"")</f>
        <v>0</v>
      </c>
      <c r="Y17" s="76">
        <f>IFERROR(VLOOKUP($D17,'SAP Data'!$A$7:$OM$1849,Y$4,FALSE),"")</f>
        <v>0</v>
      </c>
      <c r="Z17" s="76">
        <f>IFERROR(VLOOKUP($D17,'SAP Data'!$A$7:$OM$1849,Z$4,FALSE),"")</f>
        <v>774472</v>
      </c>
      <c r="AA17" s="76">
        <f>IFERROR(VLOOKUP($D17,'SAP Data'!$A$7:$OM$1849,AA$4,FALSE),"")</f>
        <v>0</v>
      </c>
      <c r="AB17" s="76">
        <f>IFERROR(VLOOKUP($D17,'SAP Data'!$A$7:$OM$1849,AB$4,FALSE),"")</f>
        <v>0</v>
      </c>
      <c r="AC17" s="76">
        <f>IFERROR(VLOOKUP($D17,'SAP Data'!$A$7:$OM$1849,AC$4,FALSE),"")</f>
        <v>610756</v>
      </c>
      <c r="AD17" s="76">
        <f>IFERROR(VLOOKUP($D17,'SAP Data'!$A$7:$OM$1849,AD$4,FALSE),"")</f>
        <v>0</v>
      </c>
      <c r="AE17" s="76">
        <f>IFERROR(VLOOKUP($D17,'SAP Data'!$A$7:$OM$1849,AE$4,FALSE),"")</f>
        <v>0</v>
      </c>
      <c r="AF17" s="76">
        <f>IFERROR(VLOOKUP($D17,'SAP Data'!$A$7:$OM$1849,AF$4,FALSE),"")</f>
        <v>140506</v>
      </c>
      <c r="AG17" s="76">
        <f>IFERROR(VLOOKUP($D17,'SAP Data'!$A$7:$OM$1849,AG$4,FALSE),"")</f>
        <v>0</v>
      </c>
      <c r="AH17" s="76">
        <f>IFERROR(VLOOKUP($D17,'SAP Data'!$A$7:$OM$1849,AH$4,FALSE),"")</f>
        <v>0</v>
      </c>
      <c r="AI17" s="76">
        <f>IFERROR(VLOOKUP($D17,'SAP Data'!$A$7:$OM$1849,AI$4,FALSE),"")</f>
        <v>91747</v>
      </c>
      <c r="AJ17" s="76">
        <f>IFERROR(VLOOKUP($D17,'SAP Data'!$A$7:$OM$1849,AJ$4,FALSE),"")</f>
        <v>0</v>
      </c>
      <c r="AK17" s="76">
        <f>IFERROR(VLOOKUP($D17,'SAP Data'!$A$7:$OM$1849,AK$4,FALSE),"")</f>
        <v>0</v>
      </c>
      <c r="AL17" s="76">
        <f>IFERROR(VLOOKUP($D17,'SAP Data'!$A$7:$OM$1849,AL$4,FALSE),"")</f>
        <v>109194</v>
      </c>
      <c r="AM17" s="76">
        <f>IFERROR(VLOOKUP($D17,'SAP Data'!$A$7:$OM$1849,AM$4,FALSE),"")</f>
        <v>0</v>
      </c>
      <c r="AN17" s="76">
        <f>IFERROR(VLOOKUP($D17,'SAP Data'!$A$7:$OM$1849,AN$4,FALSE),"")</f>
        <v>0</v>
      </c>
      <c r="AO17" s="76">
        <f>IFERROR(VLOOKUP($D17,'SAP Data'!$A$7:$OM$1849,AO$4,FALSE),"")</f>
        <v>254210</v>
      </c>
      <c r="AP17" s="99">
        <f t="shared" si="22"/>
        <v>115435.66666666667</v>
      </c>
      <c r="AQ17" s="43">
        <f t="shared" si="23"/>
        <v>115435.66666666667</v>
      </c>
      <c r="AR17" s="43">
        <f t="shared" si="24"/>
        <v>121290.08333333333</v>
      </c>
      <c r="AS17" s="43">
        <f t="shared" si="25"/>
        <v>127144.5</v>
      </c>
      <c r="AT17" s="43">
        <f t="shared" si="26"/>
        <v>127144.5</v>
      </c>
      <c r="AU17" s="43">
        <f t="shared" si="27"/>
        <v>130967.29166666667</v>
      </c>
      <c r="AV17" s="43">
        <f t="shared" si="28"/>
        <v>134790.08333333334</v>
      </c>
      <c r="AW17" s="43">
        <f t="shared" si="29"/>
        <v>134790.08333333334</v>
      </c>
      <c r="AX17" s="43">
        <f t="shared" si="30"/>
        <v>107070.16666666667</v>
      </c>
      <c r="AY17" s="43">
        <f t="shared" si="43"/>
        <v>79350.25</v>
      </c>
      <c r="AZ17" s="43">
        <f t="shared" si="44"/>
        <v>79350.25</v>
      </c>
      <c r="BA17" s="98">
        <f t="shared" si="45"/>
        <v>64494.166666666664</v>
      </c>
      <c r="BB17" s="16"/>
      <c r="BC17" s="16">
        <f t="shared" ref="BC17" si="52">IF($E17=4,AP17,0)</f>
        <v>0</v>
      </c>
      <c r="BD17" s="16"/>
      <c r="BE17" s="16">
        <f t="shared" ref="BE17" si="53">IF($E17=4,AQ17,0)</f>
        <v>0</v>
      </c>
      <c r="BF17" s="16"/>
      <c r="BG17" s="16">
        <f t="shared" ref="BG17" si="54">IF($E17=4,AR17,0)</f>
        <v>0</v>
      </c>
      <c r="BH17" s="18"/>
      <c r="BI17" s="16">
        <f t="shared" ref="BI17" si="55">IF($E17=4,AS17,0)</f>
        <v>0</v>
      </c>
      <c r="BK17" s="16">
        <f t="shared" ref="BK17" si="56">IF($E17=4,AT17,0)</f>
        <v>0</v>
      </c>
      <c r="BM17" s="16">
        <f t="shared" ref="BM17" si="57">IF($E17=4,AU17,0)</f>
        <v>0</v>
      </c>
      <c r="BO17" s="16">
        <f t="shared" ref="BO17" si="58">IF($E17=4,AV17,0)</f>
        <v>0</v>
      </c>
      <c r="BQ17" s="16">
        <f t="shared" ref="BQ17" si="59">IF($E17=4,AW17,0)</f>
        <v>0</v>
      </c>
      <c r="BS17" s="16">
        <f t="shared" ref="BS17" si="60">IF($E17=4,AX17,0)</f>
        <v>0</v>
      </c>
      <c r="BU17" s="16">
        <f t="shared" si="39"/>
        <v>0</v>
      </c>
      <c r="BW17" s="16">
        <f t="shared" si="50"/>
        <v>0</v>
      </c>
      <c r="BY17" s="16">
        <f t="shared" si="51"/>
        <v>0</v>
      </c>
      <c r="CB17" s="16">
        <f t="shared" si="19"/>
        <v>0</v>
      </c>
      <c r="CF17" s="243">
        <f t="shared" si="40"/>
        <v>7429.7279999999992</v>
      </c>
      <c r="CH17" s="243">
        <f t="shared" si="41"/>
        <v>57064.438666666669</v>
      </c>
      <c r="CJ17" s="16">
        <f t="shared" si="20"/>
        <v>0</v>
      </c>
      <c r="CL17" s="54">
        <f t="shared" si="42"/>
        <v>7.2759576141834259E-12</v>
      </c>
      <c r="CN17" s="18"/>
      <c r="CO17" s="16">
        <f t="shared" si="21"/>
        <v>64494.166666666664</v>
      </c>
      <c r="CP17" s="18"/>
      <c r="CQ17" s="19"/>
      <c r="CR17" s="19"/>
    </row>
    <row r="18" spans="1:98" x14ac:dyDescent="0.2">
      <c r="A18" s="387"/>
      <c r="B18" s="14" t="str">
        <f>VLOOKUP(D18,'line assign basis'!$A$8:$D$668,2,FALSE)</f>
        <v>UTIL PL IN SVCE CNVS</v>
      </c>
      <c r="C18" s="17" t="s">
        <v>1585</v>
      </c>
      <c r="D18" s="41" t="s">
        <v>2695</v>
      </c>
      <c r="E18" s="17" t="str">
        <f>IFERROR(VLOOKUP(D18,'line assign basis'!$A$8:$D$668,4,FALSE),"")</f>
        <v>3P</v>
      </c>
      <c r="F18" s="33">
        <f>IFERROR(VLOOKUP($D18,'SAP Data'!$A$7:$OM$1845,F$4,FALSE),"")</f>
        <v>516343.62</v>
      </c>
      <c r="G18" s="33">
        <f>IFERROR(VLOOKUP($D18,'SAP Data'!$A$7:$OM$1845,G$4,FALSE),"")</f>
        <v>516343.62</v>
      </c>
      <c r="H18" s="16">
        <f>IFERROR(VLOOKUP($D18,'SAP Data'!$A$7:$OM$1845,H$4,FALSE),"")</f>
        <v>0</v>
      </c>
      <c r="I18" s="76">
        <f>IFERROR(VLOOKUP($D18,'SAP Data'!$A$7:$OM$1845,I$4,FALSE),"")</f>
        <v>0</v>
      </c>
      <c r="J18" s="76">
        <f>IFERROR(VLOOKUP($D18,'SAP Data'!$A$7:$OM$1845,J$4,FALSE),"")</f>
        <v>0</v>
      </c>
      <c r="K18" s="76">
        <f>IFERROR(VLOOKUP($D18,'SAP Data'!$A$7:$OM$1845,K$4,FALSE),"")</f>
        <v>0</v>
      </c>
      <c r="L18" s="76">
        <f>IFERROR(VLOOKUP($D18,'SAP Data'!$A$7:$OM$1845,L$4,FALSE),"")</f>
        <v>0</v>
      </c>
      <c r="M18" s="76">
        <f>IFERROR(VLOOKUP($D18,'SAP Data'!$A$7:$OM$1845,M$4,FALSE),"")</f>
        <v>0</v>
      </c>
      <c r="N18" s="76">
        <f>IFERROR(VLOOKUP($D18,'SAP Data'!$A$7:$OM$1845,N$4,FALSE),"")</f>
        <v>0</v>
      </c>
      <c r="O18" s="76">
        <f>IFERROR(VLOOKUP($D18,'SAP Data'!$A$7:$OM$1845,O$4,FALSE),"")</f>
        <v>0</v>
      </c>
      <c r="P18" s="76">
        <f>IFERROR(VLOOKUP($D18,'SAP Data'!$A$7:$OM$1845,P$4,FALSE),"")</f>
        <v>0</v>
      </c>
      <c r="Q18" s="76">
        <f>IFERROR(VLOOKUP($D18,'SAP Data'!$A$7:$OM$1845,Q$4,FALSE),"")</f>
        <v>0</v>
      </c>
      <c r="R18" s="76">
        <f>IFERROR(VLOOKUP($D18,'SAP Data'!$A$7:$OM$1845,R$4,FALSE),"")</f>
        <v>0</v>
      </c>
      <c r="S18" s="76">
        <f>IFERROR(VLOOKUP($D18,'SAP Data'!$A$7:$OM$1845,S$4,FALSE),"")</f>
        <v>0</v>
      </c>
      <c r="T18" s="76">
        <f>IFERROR(VLOOKUP($D18,'SAP Data'!$A$7:$OM$1849,T$4,FALSE),"")</f>
        <v>0</v>
      </c>
      <c r="U18" s="76">
        <f>IFERROR(VLOOKUP($D18,'SAP Data'!$A$7:$OM$1849,U$4,FALSE),"")</f>
        <v>0</v>
      </c>
      <c r="V18" s="76">
        <f>IFERROR(VLOOKUP($D18,'SAP Data'!$A$7:$OM$1849,V$4,FALSE),"")</f>
        <v>0</v>
      </c>
      <c r="W18" s="76">
        <f>IFERROR(VLOOKUP($D18,'SAP Data'!$A$7:$OM$1849,W$4,FALSE),"")</f>
        <v>0</v>
      </c>
      <c r="X18" s="76">
        <f>IFERROR(VLOOKUP($D18,'SAP Data'!$A$7:$OM$1849,X$4,FALSE),"")</f>
        <v>0</v>
      </c>
      <c r="Y18" s="76">
        <f>IFERROR(VLOOKUP($D18,'SAP Data'!$A$7:$OM$1849,Y$4,FALSE),"")</f>
        <v>0</v>
      </c>
      <c r="Z18" s="76">
        <f>IFERROR(VLOOKUP($D18,'SAP Data'!$A$7:$OM$1849,Z$4,FALSE),"")</f>
        <v>0</v>
      </c>
      <c r="AA18" s="76">
        <f>IFERROR(VLOOKUP($D18,'SAP Data'!$A$7:$OM$1849,AA$4,FALSE),"")</f>
        <v>0</v>
      </c>
      <c r="AB18" s="76">
        <f>IFERROR(VLOOKUP($D18,'SAP Data'!$A$7:$OM$1849,AB$4,FALSE),"")</f>
        <v>0</v>
      </c>
      <c r="AC18" s="76">
        <f>IFERROR(VLOOKUP($D18,'SAP Data'!$A$7:$OM$1849,AC$4,FALSE),"")</f>
        <v>0</v>
      </c>
      <c r="AD18" s="76">
        <f>IFERROR(VLOOKUP($D18,'SAP Data'!$A$7:$OM$1849,AD$4,FALSE),"")</f>
        <v>0</v>
      </c>
      <c r="AE18" s="76">
        <f>IFERROR(VLOOKUP($D18,'SAP Data'!$A$7:$OM$1849,AE$4,FALSE),"")</f>
        <v>0</v>
      </c>
      <c r="AF18" s="76">
        <f>IFERROR(VLOOKUP($D18,'SAP Data'!$A$7:$OM$1849,AF$4,FALSE),"")</f>
        <v>0</v>
      </c>
      <c r="AG18" s="76">
        <f>IFERROR(VLOOKUP($D18,'SAP Data'!$A$7:$OM$1849,AG$4,FALSE),"")</f>
        <v>0</v>
      </c>
      <c r="AH18" s="76">
        <f>IFERROR(VLOOKUP($D18,'SAP Data'!$A$7:$OM$1849,AH$4,FALSE),"")</f>
        <v>0</v>
      </c>
      <c r="AI18" s="76">
        <f>IFERROR(VLOOKUP($D18,'SAP Data'!$A$7:$OM$1849,AI$4,FALSE),"")</f>
        <v>0</v>
      </c>
      <c r="AJ18" s="76">
        <f>IFERROR(VLOOKUP($D18,'SAP Data'!$A$7:$OM$1849,AJ$4,FALSE),"")</f>
        <v>0</v>
      </c>
      <c r="AK18" s="76">
        <f>IFERROR(VLOOKUP($D18,'SAP Data'!$A$7:$OM$1849,AK$4,FALSE),"")</f>
        <v>0</v>
      </c>
      <c r="AL18" s="76">
        <f>IFERROR(VLOOKUP($D18,'SAP Data'!$A$7:$OM$1849,AL$4,FALSE),"")</f>
        <v>0</v>
      </c>
      <c r="AM18" s="76">
        <f>IFERROR(VLOOKUP($D18,'SAP Data'!$A$7:$OM$1849,AM$4,FALSE),"")</f>
        <v>0</v>
      </c>
      <c r="AN18" s="76">
        <f>IFERROR(VLOOKUP($D18,'SAP Data'!$A$7:$OM$1849,AN$4,FALSE),"")</f>
        <v>0</v>
      </c>
      <c r="AO18" s="76">
        <f>IFERROR(VLOOKUP($D18,'SAP Data'!$A$7:$OM$1849,AO$4,FALSE),"")</f>
        <v>0</v>
      </c>
      <c r="AP18" s="99">
        <f t="shared" si="22"/>
        <v>0</v>
      </c>
      <c r="AQ18" s="43">
        <f t="shared" si="23"/>
        <v>0</v>
      </c>
      <c r="AR18" s="43">
        <f t="shared" si="24"/>
        <v>0</v>
      </c>
      <c r="AS18" s="43">
        <f t="shared" si="25"/>
        <v>0</v>
      </c>
      <c r="AT18" s="43">
        <f t="shared" si="26"/>
        <v>0</v>
      </c>
      <c r="AU18" s="43">
        <f t="shared" si="27"/>
        <v>0</v>
      </c>
      <c r="AV18" s="43">
        <f t="shared" si="28"/>
        <v>0</v>
      </c>
      <c r="AW18" s="43">
        <f t="shared" si="29"/>
        <v>0</v>
      </c>
      <c r="AX18" s="43">
        <f t="shared" si="30"/>
        <v>0</v>
      </c>
      <c r="AY18" s="43">
        <f t="shared" si="43"/>
        <v>0</v>
      </c>
      <c r="AZ18" s="43">
        <f t="shared" si="44"/>
        <v>0</v>
      </c>
      <c r="BA18" s="98">
        <f t="shared" si="45"/>
        <v>0</v>
      </c>
      <c r="BB18" s="16"/>
      <c r="BC18" s="16">
        <f t="shared" si="49"/>
        <v>0</v>
      </c>
      <c r="BD18" s="16"/>
      <c r="BE18" s="16">
        <f t="shared" si="31"/>
        <v>0</v>
      </c>
      <c r="BF18" s="16"/>
      <c r="BG18" s="16">
        <f t="shared" si="32"/>
        <v>0</v>
      </c>
      <c r="BH18" s="18"/>
      <c r="BI18" s="16">
        <f t="shared" si="33"/>
        <v>0</v>
      </c>
      <c r="BK18" s="16">
        <f t="shared" si="34"/>
        <v>0</v>
      </c>
      <c r="BM18" s="16">
        <f t="shared" si="35"/>
        <v>0</v>
      </c>
      <c r="BO18" s="16">
        <f t="shared" si="36"/>
        <v>0</v>
      </c>
      <c r="BQ18" s="16">
        <f t="shared" si="37"/>
        <v>0</v>
      </c>
      <c r="BS18" s="16">
        <f t="shared" si="38"/>
        <v>0</v>
      </c>
      <c r="BU18" s="16">
        <f t="shared" si="39"/>
        <v>0</v>
      </c>
      <c r="BW18" s="16">
        <f t="shared" si="50"/>
        <v>0</v>
      </c>
      <c r="BY18" s="16">
        <f t="shared" si="51"/>
        <v>0</v>
      </c>
      <c r="CB18" s="16">
        <f t="shared" si="19"/>
        <v>0</v>
      </c>
      <c r="CF18" s="243">
        <f t="shared" si="40"/>
        <v>0</v>
      </c>
      <c r="CH18" s="243">
        <f t="shared" si="41"/>
        <v>0</v>
      </c>
      <c r="CJ18" s="16">
        <f t="shared" si="20"/>
        <v>0</v>
      </c>
      <c r="CL18" s="54">
        <f t="shared" si="42"/>
        <v>0</v>
      </c>
      <c r="CN18" s="18"/>
      <c r="CO18" s="16">
        <f t="shared" si="21"/>
        <v>0</v>
      </c>
      <c r="CP18" s="18"/>
      <c r="CQ18" s="19"/>
      <c r="CR18" s="19"/>
    </row>
    <row r="19" spans="1:98" x14ac:dyDescent="0.2">
      <c r="A19" s="387"/>
      <c r="B19" s="14" t="str">
        <f>VLOOKUP(D19,'line assign basis'!$A$8:$D$668,2,FALSE)</f>
        <v>PROP HELD/FUT USE</v>
      </c>
      <c r="C19" s="17" t="s">
        <v>7</v>
      </c>
      <c r="D19" s="17" t="s">
        <v>5</v>
      </c>
      <c r="E19" s="17">
        <f>IFERROR(VLOOKUP(D19,'line assign basis'!$A$8:$D$668,4,FALSE),"")</f>
        <v>2</v>
      </c>
      <c r="F19" s="33">
        <f>IFERROR(VLOOKUP($D19,'SAP Data'!$A$7:$OM$1845,F$4,FALSE),"")</f>
        <v>970068.12</v>
      </c>
      <c r="G19" s="33">
        <f>IFERROR(VLOOKUP($D19,'SAP Data'!$A$7:$OM$1845,G$4,FALSE),"")</f>
        <v>970068.12</v>
      </c>
      <c r="H19" s="16">
        <f>IFERROR(VLOOKUP($D19,'SAP Data'!$A$7:$OM$1845,H$4,FALSE),"")</f>
        <v>970068.12</v>
      </c>
      <c r="I19" s="76">
        <f>IFERROR(VLOOKUP($D19,'SAP Data'!$A$7:$OM$1845,I$4,FALSE),"")</f>
        <v>970068.12</v>
      </c>
      <c r="J19" s="76">
        <f>IFERROR(VLOOKUP($D19,'SAP Data'!$A$7:$OM$1845,J$4,FALSE),"")</f>
        <v>970068.12</v>
      </c>
      <c r="K19" s="76">
        <f>IFERROR(VLOOKUP($D19,'SAP Data'!$A$7:$OM$1845,K$4,FALSE),"")</f>
        <v>970068.12</v>
      </c>
      <c r="L19" s="76">
        <f>IFERROR(VLOOKUP($D19,'SAP Data'!$A$7:$OM$1845,L$4,FALSE),"")</f>
        <v>970068.12</v>
      </c>
      <c r="M19" s="76">
        <f>IFERROR(VLOOKUP($D19,'SAP Data'!$A$7:$OM$1845,M$4,FALSE),"")</f>
        <v>970068.12</v>
      </c>
      <c r="N19" s="76">
        <f>IFERROR(VLOOKUP($D19,'SAP Data'!$A$7:$OM$1845,N$4,FALSE),"")</f>
        <v>970068.12</v>
      </c>
      <c r="O19" s="76">
        <f>IFERROR(VLOOKUP($D19,'SAP Data'!$A$7:$OM$1845,O$4,FALSE),"")</f>
        <v>970068.12</v>
      </c>
      <c r="P19" s="76">
        <f>IFERROR(VLOOKUP($D19,'SAP Data'!$A$7:$OM$1845,P$4,FALSE),"")</f>
        <v>970068.12</v>
      </c>
      <c r="Q19" s="76">
        <f>IFERROR(VLOOKUP($D19,'SAP Data'!$A$7:$OM$1845,Q$4,FALSE),"")</f>
        <v>970068.12</v>
      </c>
      <c r="R19" s="76">
        <f>IFERROR(VLOOKUP($D19,'SAP Data'!$A$7:$OM$1845,R$4,FALSE),"")</f>
        <v>970068.12</v>
      </c>
      <c r="S19" s="76">
        <f>IFERROR(VLOOKUP($D19,'SAP Data'!$A$7:$OM$1845,S$4,FALSE),"")</f>
        <v>970068.12</v>
      </c>
      <c r="T19" s="76">
        <f>IFERROR(VLOOKUP($D19,'SAP Data'!$A$7:$OM$1849,T$4,FALSE),"")</f>
        <v>970068.12</v>
      </c>
      <c r="U19" s="76">
        <f>IFERROR(VLOOKUP($D19,'SAP Data'!$A$7:$OM$1849,U$4,FALSE),"")</f>
        <v>970068.12</v>
      </c>
      <c r="V19" s="76">
        <f>IFERROR(VLOOKUP($D19,'SAP Data'!$A$7:$OM$1849,V$4,FALSE),"")</f>
        <v>970068.12</v>
      </c>
      <c r="W19" s="76">
        <f>IFERROR(VLOOKUP($D19,'SAP Data'!$A$7:$OM$1849,W$4,FALSE),"")</f>
        <v>970068.12</v>
      </c>
      <c r="X19" s="76">
        <f>IFERROR(VLOOKUP($D19,'SAP Data'!$A$7:$OM$1849,X$4,FALSE),"")</f>
        <v>970068.12</v>
      </c>
      <c r="Y19" s="76">
        <f>IFERROR(VLOOKUP($D19,'SAP Data'!$A$7:$OM$1849,Y$4,FALSE),"")</f>
        <v>970068.12</v>
      </c>
      <c r="Z19" s="76">
        <f>IFERROR(VLOOKUP($D19,'SAP Data'!$A$7:$OM$1849,Z$4,FALSE),"")</f>
        <v>970068.12</v>
      </c>
      <c r="AA19" s="76">
        <f>IFERROR(VLOOKUP($D19,'SAP Data'!$A$7:$OM$1849,AA$4,FALSE),"")</f>
        <v>970068.12</v>
      </c>
      <c r="AB19" s="76">
        <f>IFERROR(VLOOKUP($D19,'SAP Data'!$A$7:$OM$1849,AB$4,FALSE),"")</f>
        <v>970068.12</v>
      </c>
      <c r="AC19" s="76">
        <f>IFERROR(VLOOKUP($D19,'SAP Data'!$A$7:$OM$1849,AC$4,FALSE),"")</f>
        <v>970068.12</v>
      </c>
      <c r="AD19" s="76">
        <f>IFERROR(VLOOKUP($D19,'SAP Data'!$A$7:$OM$1849,AD$4,FALSE),"")</f>
        <v>970068.12</v>
      </c>
      <c r="AE19" s="76">
        <f>IFERROR(VLOOKUP($D19,'SAP Data'!$A$7:$OM$1849,AE$4,FALSE),"")</f>
        <v>970068.12</v>
      </c>
      <c r="AF19" s="76">
        <f>IFERROR(VLOOKUP($D19,'SAP Data'!$A$7:$OM$1849,AF$4,FALSE),"")</f>
        <v>970068.12</v>
      </c>
      <c r="AG19" s="76">
        <f>IFERROR(VLOOKUP($D19,'SAP Data'!$A$7:$OM$1849,AG$4,FALSE),"")</f>
        <v>970068.12</v>
      </c>
      <c r="AH19" s="76">
        <f>IFERROR(VLOOKUP($D19,'SAP Data'!$A$7:$OM$1849,AH$4,FALSE),"")</f>
        <v>970068.12</v>
      </c>
      <c r="AI19" s="76">
        <f>IFERROR(VLOOKUP($D19,'SAP Data'!$A$7:$OM$1849,AI$4,FALSE),"")</f>
        <v>970068.12</v>
      </c>
      <c r="AJ19" s="76">
        <f>IFERROR(VLOOKUP($D19,'SAP Data'!$A$7:$OM$1849,AJ$4,FALSE),"")</f>
        <v>970068.12</v>
      </c>
      <c r="AK19" s="76">
        <f>IFERROR(VLOOKUP($D19,'SAP Data'!$A$7:$OM$1849,AK$4,FALSE),"")</f>
        <v>970068.12</v>
      </c>
      <c r="AL19" s="76">
        <f>IFERROR(VLOOKUP($D19,'SAP Data'!$A$7:$OM$1849,AL$4,FALSE),"")</f>
        <v>970068.12</v>
      </c>
      <c r="AM19" s="76">
        <f>IFERROR(VLOOKUP($D19,'SAP Data'!$A$7:$OM$1849,AM$4,FALSE),"")</f>
        <v>970068.12</v>
      </c>
      <c r="AN19" s="76">
        <f>IFERROR(VLOOKUP($D19,'SAP Data'!$A$7:$OM$1849,AN$4,FALSE),"")</f>
        <v>970068.12</v>
      </c>
      <c r="AO19" s="76">
        <f>IFERROR(VLOOKUP($D19,'SAP Data'!$A$7:$OM$1849,AO$4,FALSE),"")</f>
        <v>970068.12</v>
      </c>
      <c r="AP19" s="99">
        <f t="shared" si="22"/>
        <v>970068.12</v>
      </c>
      <c r="AQ19" s="43">
        <f t="shared" si="23"/>
        <v>970068.12</v>
      </c>
      <c r="AR19" s="43">
        <f t="shared" si="24"/>
        <v>970068.12</v>
      </c>
      <c r="AS19" s="43">
        <f t="shared" si="25"/>
        <v>970068.12</v>
      </c>
      <c r="AT19" s="43">
        <f t="shared" si="26"/>
        <v>970068.12</v>
      </c>
      <c r="AU19" s="43">
        <f t="shared" si="27"/>
        <v>970068.12</v>
      </c>
      <c r="AV19" s="43">
        <f t="shared" si="28"/>
        <v>970068.12</v>
      </c>
      <c r="AW19" s="43">
        <f t="shared" si="29"/>
        <v>970068.12</v>
      </c>
      <c r="AX19" s="43">
        <f t="shared" si="30"/>
        <v>970068.12</v>
      </c>
      <c r="AY19" s="43">
        <f t="shared" si="43"/>
        <v>970068.12</v>
      </c>
      <c r="AZ19" s="43">
        <f t="shared" si="44"/>
        <v>970068.12</v>
      </c>
      <c r="BA19" s="98">
        <f t="shared" si="45"/>
        <v>970068.12</v>
      </c>
      <c r="BB19" s="16"/>
      <c r="BC19" s="16">
        <f t="shared" si="49"/>
        <v>0</v>
      </c>
      <c r="BD19" s="16"/>
      <c r="BE19" s="16">
        <f t="shared" si="31"/>
        <v>0</v>
      </c>
      <c r="BF19" s="16"/>
      <c r="BG19" s="16">
        <f t="shared" si="32"/>
        <v>0</v>
      </c>
      <c r="BH19" s="18"/>
      <c r="BI19" s="16">
        <f t="shared" si="33"/>
        <v>0</v>
      </c>
      <c r="BK19" s="16">
        <f t="shared" si="34"/>
        <v>0</v>
      </c>
      <c r="BM19" s="16">
        <f t="shared" si="35"/>
        <v>0</v>
      </c>
      <c r="BO19" s="16">
        <f t="shared" si="36"/>
        <v>0</v>
      </c>
      <c r="BQ19" s="16">
        <f t="shared" si="37"/>
        <v>0</v>
      </c>
      <c r="BS19" s="16">
        <f t="shared" si="38"/>
        <v>0</v>
      </c>
      <c r="BU19" s="16">
        <f t="shared" si="39"/>
        <v>0</v>
      </c>
      <c r="BW19" s="16">
        <f t="shared" si="50"/>
        <v>0</v>
      </c>
      <c r="BY19" s="16">
        <f t="shared" si="51"/>
        <v>0</v>
      </c>
      <c r="CB19" s="16">
        <f t="shared" si="19"/>
        <v>0</v>
      </c>
      <c r="CF19" s="243">
        <f t="shared" si="40"/>
        <v>0</v>
      </c>
      <c r="CH19" s="243">
        <f t="shared" si="41"/>
        <v>0</v>
      </c>
      <c r="CJ19" s="16">
        <f t="shared" si="20"/>
        <v>970068.12</v>
      </c>
      <c r="CL19" s="54">
        <f t="shared" si="42"/>
        <v>0</v>
      </c>
      <c r="CN19" s="18"/>
      <c r="CO19" s="16">
        <f t="shared" si="21"/>
        <v>0</v>
      </c>
      <c r="CP19" s="18"/>
    </row>
    <row r="20" spans="1:98" x14ac:dyDescent="0.2">
      <c r="A20" s="387"/>
      <c r="B20" s="14" t="str">
        <f>VLOOKUP(D20,'line assign basis'!$A$8:$D$668,2,FALSE)</f>
        <v>COMPL CONST NOT CLAS</v>
      </c>
      <c r="C20" s="17" t="s">
        <v>10</v>
      </c>
      <c r="D20" s="17" t="s">
        <v>8</v>
      </c>
      <c r="E20" s="17" t="str">
        <f>IFERROR(VLOOKUP(D20,'line assign basis'!$A$8:$D$668,4,FALSE),"")</f>
        <v>3P</v>
      </c>
      <c r="F20" s="33">
        <f>IFERROR(VLOOKUP($D20,'SAP Data'!$A$7:$OM$1845,F$4,FALSE),"")</f>
        <v>446397999.75999999</v>
      </c>
      <c r="G20" s="33">
        <f>IFERROR(VLOOKUP($D20,'SAP Data'!$A$7:$OM$1845,G$4,FALSE),"")</f>
        <v>456063485.81999999</v>
      </c>
      <c r="H20" s="16">
        <f>IFERROR(VLOOKUP($D20,'SAP Data'!$A$7:$OM$1845,H$4,FALSE),"")</f>
        <v>461534441.50999999</v>
      </c>
      <c r="I20" s="76">
        <f>IFERROR(VLOOKUP($D20,'SAP Data'!$A$7:$OM$1845,I$4,FALSE),"")</f>
        <v>471882342.25999999</v>
      </c>
      <c r="J20" s="76">
        <f>IFERROR(VLOOKUP($D20,'SAP Data'!$A$7:$OM$1845,J$4,FALSE),"")</f>
        <v>477246326.75</v>
      </c>
      <c r="K20" s="76">
        <f>IFERROR(VLOOKUP($D20,'SAP Data'!$A$7:$OM$1845,K$4,FALSE),"")</f>
        <v>481785097.05000001</v>
      </c>
      <c r="L20" s="76">
        <f>IFERROR(VLOOKUP($D20,'SAP Data'!$A$7:$OM$1845,L$4,FALSE),"")</f>
        <v>490678481.30000001</v>
      </c>
      <c r="M20" s="76">
        <f>IFERROR(VLOOKUP($D20,'SAP Data'!$A$7:$OM$1845,M$4,FALSE),"")</f>
        <v>497103550.68000001</v>
      </c>
      <c r="N20" s="76">
        <f>IFERROR(VLOOKUP($D20,'SAP Data'!$A$7:$OM$1845,N$4,FALSE),"")</f>
        <v>521751568.19999999</v>
      </c>
      <c r="O20" s="76">
        <f>IFERROR(VLOOKUP($D20,'SAP Data'!$A$7:$OM$1845,O$4,FALSE),"")</f>
        <v>537471913.35000002</v>
      </c>
      <c r="P20" s="76">
        <f>IFERROR(VLOOKUP($D20,'SAP Data'!$A$7:$OM$1845,P$4,FALSE),"")</f>
        <v>543845238.87</v>
      </c>
      <c r="Q20" s="76">
        <f>IFERROR(VLOOKUP($D20,'SAP Data'!$A$7:$OM$1845,Q$4,FALSE),"")</f>
        <v>579817022.88999999</v>
      </c>
      <c r="R20" s="76">
        <f>IFERROR(VLOOKUP($D20,'SAP Data'!$A$7:$OM$1845,R$4,FALSE),"")</f>
        <v>583330813.26999998</v>
      </c>
      <c r="S20" s="76">
        <f>IFERROR(VLOOKUP($D20,'SAP Data'!$A$7:$OM$1845,S$4,FALSE),"")</f>
        <v>591176639.30999994</v>
      </c>
      <c r="T20" s="76">
        <f>IFERROR(VLOOKUP($D20,'SAP Data'!$A$7:$OM$1849,T$4,FALSE),"")</f>
        <v>612966017.64999998</v>
      </c>
      <c r="U20" s="76">
        <f>IFERROR(VLOOKUP($D20,'SAP Data'!$A$7:$OM$1849,U$4,FALSE),"")</f>
        <v>624596191</v>
      </c>
      <c r="V20" s="76">
        <f>IFERROR(VLOOKUP($D20,'SAP Data'!$A$7:$OM$1849,V$4,FALSE),"")</f>
        <v>657986654.38</v>
      </c>
      <c r="W20" s="76">
        <f>IFERROR(VLOOKUP($D20,'SAP Data'!$A$7:$OM$1849,W$4,FALSE),"")</f>
        <v>673439237.17999995</v>
      </c>
      <c r="X20" s="76">
        <f>IFERROR(VLOOKUP($D20,'SAP Data'!$A$7:$OM$1849,X$4,FALSE),"")</f>
        <v>681970515.72000003</v>
      </c>
      <c r="Y20" s="76">
        <f>IFERROR(VLOOKUP($D20,'SAP Data'!$A$7:$OM$1849,Y$4,FALSE),"")</f>
        <v>693601320.88</v>
      </c>
      <c r="Z20" s="76">
        <f>IFERROR(VLOOKUP($D20,'SAP Data'!$A$7:$OM$1849,Z$4,FALSE),"")</f>
        <v>712527291.63999999</v>
      </c>
      <c r="AA20" s="76">
        <f>IFERROR(VLOOKUP($D20,'SAP Data'!$A$7:$OM$1849,AA$4,FALSE),"")</f>
        <v>804076597.03999996</v>
      </c>
      <c r="AB20" s="76">
        <f>IFERROR(VLOOKUP($D20,'SAP Data'!$A$7:$OM$1849,AB$4,FALSE),"")</f>
        <v>809103890.26999998</v>
      </c>
      <c r="AC20" s="76">
        <f>IFERROR(VLOOKUP($D20,'SAP Data'!$A$7:$OM$1849,AC$4,FALSE),"")</f>
        <v>827998555.88999999</v>
      </c>
      <c r="AD20" s="76">
        <f>IFERROR(VLOOKUP($D20,'SAP Data'!$A$7:$OM$1849,AD$4,FALSE),"")</f>
        <v>832580301.19000006</v>
      </c>
      <c r="AE20" s="76">
        <f>IFERROR(VLOOKUP($D20,'SAP Data'!$A$7:$OM$1849,AE$4,FALSE),"")</f>
        <v>822194656.67999995</v>
      </c>
      <c r="AF20" s="76">
        <f>IFERROR(VLOOKUP($D20,'SAP Data'!$A$7:$OM$1849,AF$4,FALSE),"")</f>
        <v>836760063.55999994</v>
      </c>
      <c r="AG20" s="76">
        <f>IFERROR(VLOOKUP($D20,'SAP Data'!$A$7:$OM$1849,AG$4,FALSE),"")</f>
        <v>852119141.21000004</v>
      </c>
      <c r="AH20" s="76">
        <f>IFERROR(VLOOKUP($D20,'SAP Data'!$A$7:$OM$1849,AH$4,FALSE),"")</f>
        <v>861482051.40999997</v>
      </c>
      <c r="AI20" s="76">
        <f>IFERROR(VLOOKUP($D20,'SAP Data'!$A$7:$OM$1849,AI$4,FALSE),"")</f>
        <v>842736095.17999995</v>
      </c>
      <c r="AJ20" s="76">
        <f>IFERROR(VLOOKUP($D20,'SAP Data'!$A$7:$OM$1849,AJ$4,FALSE),"")</f>
        <v>854369607.99000001</v>
      </c>
      <c r="AK20" s="76">
        <f>IFERROR(VLOOKUP($D20,'SAP Data'!$A$7:$OM$1849,AK$4,FALSE),"")</f>
        <v>858694585.88999999</v>
      </c>
      <c r="AL20" s="76">
        <f>IFERROR(VLOOKUP($D20,'SAP Data'!$A$7:$OM$1849,AL$4,FALSE),"")</f>
        <v>879731783.03999996</v>
      </c>
      <c r="AM20" s="76">
        <f>IFERROR(VLOOKUP($D20,'SAP Data'!$A$7:$OM$1849,AM$4,FALSE),"")</f>
        <v>888475583.05999994</v>
      </c>
      <c r="AN20" s="76">
        <f>IFERROR(VLOOKUP($D20,'SAP Data'!$A$7:$OM$1849,AN$4,FALSE),"")</f>
        <v>906823063.97000003</v>
      </c>
      <c r="AO20" s="76">
        <f>IFERROR(VLOOKUP($D20,'SAP Data'!$A$7:$OM$1849,AO$4,FALSE),"")</f>
        <v>931049285.16999996</v>
      </c>
      <c r="AP20" s="99">
        <f t="shared" si="22"/>
        <v>699783205.6825</v>
      </c>
      <c r="AQ20" s="43">
        <f t="shared" si="23"/>
        <v>719794351.73624992</v>
      </c>
      <c r="AR20" s="43">
        <f t="shared" si="24"/>
        <v>738744854.3729167</v>
      </c>
      <c r="AS20" s="43">
        <f t="shared" si="25"/>
        <v>757549729.21124995</v>
      </c>
      <c r="AT20" s="43">
        <f t="shared" si="26"/>
        <v>775508827.01291656</v>
      </c>
      <c r="AU20" s="43">
        <f t="shared" si="27"/>
        <v>791041837.63916671</v>
      </c>
      <c r="AV20" s="43">
        <f t="shared" si="28"/>
        <v>805279168.90041673</v>
      </c>
      <c r="AW20" s="43">
        <f t="shared" si="29"/>
        <v>819341350.45375013</v>
      </c>
      <c r="AX20" s="43">
        <f t="shared" si="30"/>
        <v>833187090.30416667</v>
      </c>
      <c r="AY20" s="43">
        <f t="shared" si="43"/>
        <v>843670568.53000009</v>
      </c>
      <c r="AZ20" s="43">
        <f t="shared" si="44"/>
        <v>851258825.18500006</v>
      </c>
      <c r="BA20" s="98">
        <f t="shared" si="45"/>
        <v>859624237.80916643</v>
      </c>
      <c r="BB20" s="16"/>
      <c r="BC20" s="16">
        <f t="shared" si="49"/>
        <v>0</v>
      </c>
      <c r="BD20" s="16"/>
      <c r="BE20" s="16">
        <f t="shared" si="31"/>
        <v>0</v>
      </c>
      <c r="BF20" s="16"/>
      <c r="BG20" s="16">
        <f t="shared" si="32"/>
        <v>0</v>
      </c>
      <c r="BH20" s="18"/>
      <c r="BI20" s="16">
        <f t="shared" si="33"/>
        <v>0</v>
      </c>
      <c r="BK20" s="16">
        <f t="shared" si="34"/>
        <v>0</v>
      </c>
      <c r="BM20" s="16">
        <f t="shared" si="35"/>
        <v>0</v>
      </c>
      <c r="BO20" s="16">
        <f t="shared" si="36"/>
        <v>0</v>
      </c>
      <c r="BQ20" s="16">
        <f t="shared" si="37"/>
        <v>0</v>
      </c>
      <c r="BS20" s="16">
        <f t="shared" si="38"/>
        <v>0</v>
      </c>
      <c r="BU20" s="16">
        <f t="shared" si="39"/>
        <v>0</v>
      </c>
      <c r="BW20" s="16">
        <f t="shared" si="50"/>
        <v>0</v>
      </c>
      <c r="BY20" s="16">
        <f t="shared" si="51"/>
        <v>0</v>
      </c>
      <c r="CB20" s="16">
        <f t="shared" si="19"/>
        <v>0</v>
      </c>
      <c r="CF20" s="243">
        <f t="shared" si="40"/>
        <v>99028712.195615977</v>
      </c>
      <c r="CH20" s="243">
        <f t="shared" si="41"/>
        <v>760595525.61355042</v>
      </c>
      <c r="CJ20" s="16">
        <f t="shared" si="20"/>
        <v>0</v>
      </c>
      <c r="CL20" s="54">
        <f t="shared" si="42"/>
        <v>0</v>
      </c>
      <c r="CN20" s="18"/>
      <c r="CO20" s="16">
        <f t="shared" si="21"/>
        <v>859624237.80916643</v>
      </c>
      <c r="CP20" s="18"/>
      <c r="CQ20" s="14" t="s">
        <v>1548</v>
      </c>
      <c r="CR20" s="14" t="s">
        <v>3976</v>
      </c>
      <c r="CS20" s="21">
        <f>'[1]Rate Base'!$E$130</f>
        <v>0.1152</v>
      </c>
      <c r="CT20" s="14" t="s">
        <v>4183</v>
      </c>
    </row>
    <row r="21" spans="1:98" x14ac:dyDescent="0.2">
      <c r="A21" s="387" t="s">
        <v>3037</v>
      </c>
      <c r="B21" s="14" t="str">
        <f>VLOOKUP(D21,'line assign basis'!$A$8:$D$668,2,FALSE)</f>
        <v>N. MIST CON COMP NYC</v>
      </c>
      <c r="C21" s="17" t="s">
        <v>2837</v>
      </c>
      <c r="D21" s="17" t="s">
        <v>2889</v>
      </c>
      <c r="E21" s="17">
        <f>IFERROR(VLOOKUP(D21,'line assign basis'!$A$8:$D$668,4,FALSE),"")</f>
        <v>3</v>
      </c>
      <c r="F21" s="33">
        <f>IFERROR(VLOOKUP($D21,'SAP Data'!$A$7:$OM$1845,F$4,FALSE),"")</f>
        <v>0</v>
      </c>
      <c r="G21" s="33">
        <f>IFERROR(VLOOKUP($D21,'SAP Data'!$A$7:$OM$1845,G$4,FALSE),"")</f>
        <v>0</v>
      </c>
      <c r="H21" s="16">
        <f>IFERROR(VLOOKUP($D21,'SAP Data'!$A$7:$OM$1845,H$4,FALSE),"")</f>
        <v>0</v>
      </c>
      <c r="I21" s="76">
        <f>IFERROR(VLOOKUP($D21,'SAP Data'!$A$7:$OM$1845,I$4,FALSE),"")</f>
        <v>0</v>
      </c>
      <c r="J21" s="76">
        <f>IFERROR(VLOOKUP($D21,'SAP Data'!$A$7:$OM$1845,J$4,FALSE),"")</f>
        <v>143554705.06</v>
      </c>
      <c r="K21" s="76">
        <f>IFERROR(VLOOKUP($D21,'SAP Data'!$A$7:$OM$1845,K$4,FALSE),"")</f>
        <v>143794498.34999999</v>
      </c>
      <c r="L21" s="76">
        <f>IFERROR(VLOOKUP($D21,'SAP Data'!$A$7:$OM$1845,L$4,FALSE),"")</f>
        <v>143960627.13999999</v>
      </c>
      <c r="M21" s="76">
        <f>IFERROR(VLOOKUP($D21,'SAP Data'!$A$7:$OM$1845,M$4,FALSE),"")</f>
        <v>144050483.47999999</v>
      </c>
      <c r="N21" s="76">
        <f>IFERROR(VLOOKUP($D21,'SAP Data'!$A$7:$OM$1845,N$4,FALSE),"")</f>
        <v>144133566.91</v>
      </c>
      <c r="O21" s="76">
        <f>IFERROR(VLOOKUP($D21,'SAP Data'!$A$7:$OM$1845,O$4,FALSE),"")</f>
        <v>144214647.97999999</v>
      </c>
      <c r="P21" s="76">
        <f>IFERROR(VLOOKUP($D21,'SAP Data'!$A$7:$OM$1845,P$4,FALSE),"")</f>
        <v>145211783.59</v>
      </c>
      <c r="Q21" s="76">
        <f>IFERROR(VLOOKUP($D21,'SAP Data'!$A$7:$OM$1845,Q$4,FALSE),"")</f>
        <v>145278882.52000001</v>
      </c>
      <c r="R21" s="76">
        <f>IFERROR(VLOOKUP($D21,'SAP Data'!$A$7:$OM$1845,R$4,FALSE),"")</f>
        <v>145329333.63999999</v>
      </c>
      <c r="S21" s="76">
        <f>IFERROR(VLOOKUP($D21,'SAP Data'!$A$7:$OM$1845,S$4,FALSE),"")</f>
        <v>145342321.40000001</v>
      </c>
      <c r="T21" s="76">
        <f>IFERROR(VLOOKUP($D21,'SAP Data'!$A$7:$OM$1849,T$4,FALSE),"")</f>
        <v>145617475.81999999</v>
      </c>
      <c r="U21" s="76">
        <f>IFERROR(VLOOKUP($D21,'SAP Data'!$A$7:$OM$1849,U$4,FALSE),"")</f>
        <v>145628336.58000001</v>
      </c>
      <c r="V21" s="76">
        <f>IFERROR(VLOOKUP($D21,'SAP Data'!$A$7:$OM$1849,V$4,FALSE),"")</f>
        <v>145663930.87</v>
      </c>
      <c r="W21" s="76">
        <f>IFERROR(VLOOKUP($D21,'SAP Data'!$A$7:$OM$1849,W$4,FALSE),"")</f>
        <v>146332224.13</v>
      </c>
      <c r="X21" s="76">
        <f>IFERROR(VLOOKUP($D21,'SAP Data'!$A$7:$OM$1849,X$4,FALSE),"")</f>
        <v>146338576.78999999</v>
      </c>
      <c r="Y21" s="76">
        <f>IFERROR(VLOOKUP($D21,'SAP Data'!$A$7:$OM$1849,Y$4,FALSE),"")</f>
        <v>146358856.75999999</v>
      </c>
      <c r="Z21" s="76">
        <f>IFERROR(VLOOKUP($D21,'SAP Data'!$A$7:$OM$1849,Z$4,FALSE),"")</f>
        <v>146400979.12</v>
      </c>
      <c r="AA21" s="76">
        <f>IFERROR(VLOOKUP($D21,'SAP Data'!$A$7:$OM$1849,AA$4,FALSE),"")</f>
        <v>146404985.37</v>
      </c>
      <c r="AB21" s="76">
        <f>IFERROR(VLOOKUP($D21,'SAP Data'!$A$7:$OM$1849,AB$4,FALSE),"")</f>
        <v>146385594.99000001</v>
      </c>
      <c r="AC21" s="76">
        <f>IFERROR(VLOOKUP($D21,'SAP Data'!$A$7:$OM$1849,AC$4,FALSE),"")</f>
        <v>146722866.34</v>
      </c>
      <c r="AD21" s="76">
        <f>IFERROR(VLOOKUP($D21,'SAP Data'!$A$7:$OM$1849,AD$4,FALSE),"")</f>
        <v>146855554.02000001</v>
      </c>
      <c r="AE21" s="76">
        <f>IFERROR(VLOOKUP($D21,'SAP Data'!$A$7:$OM$1849,AE$4,FALSE),"")</f>
        <v>146861641.72999999</v>
      </c>
      <c r="AF21" s="76">
        <f>IFERROR(VLOOKUP($D21,'SAP Data'!$A$7:$OM$1849,AF$4,FALSE),"")</f>
        <v>146881621.46000001</v>
      </c>
      <c r="AG21" s="76">
        <f>IFERROR(VLOOKUP($D21,'SAP Data'!$A$7:$OM$1849,AG$4,FALSE),"")</f>
        <v>146884227.90000001</v>
      </c>
      <c r="AH21" s="76">
        <f>IFERROR(VLOOKUP($D21,'SAP Data'!$A$7:$OM$1849,AH$4,FALSE),"")</f>
        <v>147205794.18000001</v>
      </c>
      <c r="AI21" s="76">
        <f>IFERROR(VLOOKUP($D21,'SAP Data'!$A$7:$OM$1849,AI$4,FALSE),"")</f>
        <v>147206616.80000001</v>
      </c>
      <c r="AJ21" s="76">
        <f>IFERROR(VLOOKUP($D21,'SAP Data'!$A$7:$OM$1849,AJ$4,FALSE),"")</f>
        <v>147206616.80000001</v>
      </c>
      <c r="AK21" s="76">
        <f>IFERROR(VLOOKUP($D21,'SAP Data'!$A$7:$OM$1849,AK$4,FALSE),"")</f>
        <v>147311899.68000001</v>
      </c>
      <c r="AL21" s="76">
        <f>IFERROR(VLOOKUP($D21,'SAP Data'!$A$7:$OM$1849,AL$4,FALSE),"")</f>
        <v>147326654.06</v>
      </c>
      <c r="AM21" s="76">
        <f>IFERROR(VLOOKUP($D21,'SAP Data'!$A$7:$OM$1849,AM$4,FALSE),"")</f>
        <v>1272885.48</v>
      </c>
      <c r="AN21" s="76">
        <f>IFERROR(VLOOKUP($D21,'SAP Data'!$A$7:$OM$1849,AN$4,FALSE),"")</f>
        <v>2326347.61</v>
      </c>
      <c r="AO21" s="76">
        <f>IFERROR(VLOOKUP($D21,'SAP Data'!$A$7:$OM$1849,AO$4,FALSE),"")</f>
        <v>2433358.09</v>
      </c>
      <c r="AP21" s="99">
        <f t="shared" si="22"/>
        <v>146107382.66666666</v>
      </c>
      <c r="AQ21" s="43">
        <f t="shared" si="23"/>
        <v>146234280.19624999</v>
      </c>
      <c r="AR21" s="43">
        <f t="shared" si="24"/>
        <v>146350257.94500002</v>
      </c>
      <c r="AS21" s="43">
        <f t="shared" si="25"/>
        <v>146455259.48499998</v>
      </c>
      <c r="AT21" s="43">
        <f t="shared" si="26"/>
        <v>146571832.59458333</v>
      </c>
      <c r="AU21" s="43">
        <f t="shared" si="27"/>
        <v>146672509.92708334</v>
      </c>
      <c r="AV21" s="43">
        <f t="shared" si="28"/>
        <v>146745111.28875002</v>
      </c>
      <c r="AW21" s="43">
        <f t="shared" si="29"/>
        <v>146820989.74416667</v>
      </c>
      <c r="AX21" s="43">
        <f t="shared" si="30"/>
        <v>146899269.655</v>
      </c>
      <c r="AY21" s="43">
        <f t="shared" si="43"/>
        <v>140890668.61541668</v>
      </c>
      <c r="AZ21" s="43">
        <f t="shared" si="44"/>
        <v>128841029.14583336</v>
      </c>
      <c r="BA21" s="98">
        <f t="shared" si="45"/>
        <v>116826497.66125</v>
      </c>
      <c r="BB21" s="16"/>
      <c r="BC21" s="16">
        <f t="shared" si="49"/>
        <v>0</v>
      </c>
      <c r="BD21" s="16"/>
      <c r="BE21" s="16">
        <f t="shared" si="31"/>
        <v>0</v>
      </c>
      <c r="BF21" s="16"/>
      <c r="BG21" s="16">
        <f t="shared" si="32"/>
        <v>0</v>
      </c>
      <c r="BH21" s="18"/>
      <c r="BI21" s="16">
        <f t="shared" si="33"/>
        <v>0</v>
      </c>
      <c r="BK21" s="16">
        <f t="shared" si="34"/>
        <v>0</v>
      </c>
      <c r="BM21" s="16">
        <f t="shared" si="35"/>
        <v>0</v>
      </c>
      <c r="BO21" s="16">
        <f t="shared" si="36"/>
        <v>0</v>
      </c>
      <c r="BQ21" s="16">
        <f t="shared" si="37"/>
        <v>0</v>
      </c>
      <c r="BS21" s="16">
        <f t="shared" si="38"/>
        <v>0</v>
      </c>
      <c r="BU21" s="16">
        <f t="shared" si="39"/>
        <v>0</v>
      </c>
      <c r="BW21" s="16">
        <f t="shared" si="50"/>
        <v>0</v>
      </c>
      <c r="BY21" s="16">
        <f t="shared" si="51"/>
        <v>0</v>
      </c>
      <c r="CB21" s="16">
        <f t="shared" si="19"/>
        <v>0</v>
      </c>
      <c r="CF21" s="243">
        <f t="shared" si="40"/>
        <v>0</v>
      </c>
      <c r="CH21" s="243">
        <f t="shared" si="41"/>
        <v>116826497.66125</v>
      </c>
      <c r="CJ21" s="16">
        <f t="shared" si="20"/>
        <v>0</v>
      </c>
      <c r="CL21" s="54">
        <f t="shared" si="42"/>
        <v>0</v>
      </c>
      <c r="CN21" s="18"/>
      <c r="CO21" s="16">
        <f t="shared" si="21"/>
        <v>116826497.66125</v>
      </c>
      <c r="CP21" s="18"/>
      <c r="CQ21" s="14" t="s">
        <v>3980</v>
      </c>
      <c r="CR21" s="14" t="s">
        <v>3977</v>
      </c>
      <c r="CS21" s="21">
        <f>'[1]Rate Base'!$E$133</f>
        <v>0.1072</v>
      </c>
      <c r="CT21" s="14" t="s">
        <v>4184</v>
      </c>
    </row>
    <row r="22" spans="1:98" x14ac:dyDescent="0.2">
      <c r="A22" s="387"/>
      <c r="B22" s="14" t="str">
        <f>VLOOKUP(D22,'line assign basis'!$A$8:$D$668,2,FALSE)</f>
        <v>CONST WORK IN PROGR</v>
      </c>
      <c r="C22" s="17" t="s">
        <v>13</v>
      </c>
      <c r="D22" s="17" t="s">
        <v>11</v>
      </c>
      <c r="E22" s="17">
        <f>IFERROR(VLOOKUP(D22,'line assign basis'!$A$8:$D$668,4,FALSE),"")</f>
        <v>2</v>
      </c>
      <c r="F22" s="33">
        <f>IFERROR(VLOOKUP($D22,'SAP Data'!$A$7:$OM$1845,F$4,FALSE),"")</f>
        <v>0</v>
      </c>
      <c r="G22" s="33">
        <f>IFERROR(VLOOKUP($D22,'SAP Data'!$A$7:$OM$1845,G$4,FALSE),"")</f>
        <v>0</v>
      </c>
      <c r="H22" s="16">
        <f>IFERROR(VLOOKUP($D22,'SAP Data'!$A$7:$OM$1845,H$4,FALSE),"")</f>
        <v>0</v>
      </c>
      <c r="I22" s="76">
        <f>IFERROR(VLOOKUP($D22,'SAP Data'!$A$7:$OM$1845,I$4,FALSE),"")</f>
        <v>0</v>
      </c>
      <c r="J22" s="76">
        <f>IFERROR(VLOOKUP($D22,'SAP Data'!$A$7:$OM$1845,J$4,FALSE),"")</f>
        <v>0</v>
      </c>
      <c r="K22" s="76">
        <f>IFERROR(VLOOKUP($D22,'SAP Data'!$A$7:$OM$1845,K$4,FALSE),"")</f>
        <v>0</v>
      </c>
      <c r="L22" s="76">
        <f>IFERROR(VLOOKUP($D22,'SAP Data'!$A$7:$OM$1845,L$4,FALSE),"")</f>
        <v>0</v>
      </c>
      <c r="M22" s="76">
        <f>IFERROR(VLOOKUP($D22,'SAP Data'!$A$7:$OM$1845,M$4,FALSE),"")</f>
        <v>0</v>
      </c>
      <c r="N22" s="76">
        <f>IFERROR(VLOOKUP($D22,'SAP Data'!$A$7:$OM$1845,N$4,FALSE),"")</f>
        <v>0</v>
      </c>
      <c r="O22" s="76">
        <f>IFERROR(VLOOKUP($D22,'SAP Data'!$A$7:$OM$1845,O$4,FALSE),"")</f>
        <v>0</v>
      </c>
      <c r="P22" s="76">
        <f>IFERROR(VLOOKUP($D22,'SAP Data'!$A$7:$OM$1845,P$4,FALSE),"")</f>
        <v>0</v>
      </c>
      <c r="Q22" s="76">
        <f>IFERROR(VLOOKUP($D22,'SAP Data'!$A$7:$OM$1845,Q$4,FALSE),"")</f>
        <v>0</v>
      </c>
      <c r="R22" s="76">
        <f>IFERROR(VLOOKUP($D22,'SAP Data'!$A$7:$OM$1845,R$4,FALSE),"")</f>
        <v>0</v>
      </c>
      <c r="S22" s="76">
        <f>IFERROR(VLOOKUP($D22,'SAP Data'!$A$7:$OM$1845,S$4,FALSE),"")</f>
        <v>0</v>
      </c>
      <c r="T22" s="76">
        <f>IFERROR(VLOOKUP($D22,'SAP Data'!$A$7:$OM$1849,T$4,FALSE),"")</f>
        <v>0</v>
      </c>
      <c r="U22" s="76">
        <f>IFERROR(VLOOKUP($D22,'SAP Data'!$A$7:$OM$1849,U$4,FALSE),"")</f>
        <v>0</v>
      </c>
      <c r="V22" s="76">
        <f>IFERROR(VLOOKUP($D22,'SAP Data'!$A$7:$OM$1849,V$4,FALSE),"")</f>
        <v>0</v>
      </c>
      <c r="W22" s="76">
        <f>IFERROR(VLOOKUP($D22,'SAP Data'!$A$7:$OM$1849,W$4,FALSE),"")</f>
        <v>0</v>
      </c>
      <c r="X22" s="76">
        <f>IFERROR(VLOOKUP($D22,'SAP Data'!$A$7:$OM$1849,X$4,FALSE),"")</f>
        <v>0</v>
      </c>
      <c r="Y22" s="76">
        <f>IFERROR(VLOOKUP($D22,'SAP Data'!$A$7:$OM$1849,Y$4,FALSE),"")</f>
        <v>0</v>
      </c>
      <c r="Z22" s="76">
        <f>IFERROR(VLOOKUP($D22,'SAP Data'!$A$7:$OM$1849,Z$4,FALSE),"")</f>
        <v>0</v>
      </c>
      <c r="AA22" s="76">
        <f>IFERROR(VLOOKUP($D22,'SAP Data'!$A$7:$OM$1849,AA$4,FALSE),"")</f>
        <v>0</v>
      </c>
      <c r="AB22" s="76">
        <f>IFERROR(VLOOKUP($D22,'SAP Data'!$A$7:$OM$1849,AB$4,FALSE),"")</f>
        <v>0</v>
      </c>
      <c r="AC22" s="76">
        <f>IFERROR(VLOOKUP($D22,'SAP Data'!$A$7:$OM$1849,AC$4,FALSE),"")</f>
        <v>0</v>
      </c>
      <c r="AD22" s="76">
        <f>IFERROR(VLOOKUP($D22,'SAP Data'!$A$7:$OM$1849,AD$4,FALSE),"")</f>
        <v>0</v>
      </c>
      <c r="AE22" s="76">
        <f>IFERROR(VLOOKUP($D22,'SAP Data'!$A$7:$OM$1849,AE$4,FALSE),"")</f>
        <v>0</v>
      </c>
      <c r="AF22" s="76">
        <f>IFERROR(VLOOKUP($D22,'SAP Data'!$A$7:$OM$1849,AF$4,FALSE),"")</f>
        <v>0</v>
      </c>
      <c r="AG22" s="76">
        <f>IFERROR(VLOOKUP($D22,'SAP Data'!$A$7:$OM$1849,AG$4,FALSE),"")</f>
        <v>0</v>
      </c>
      <c r="AH22" s="76">
        <f>IFERROR(VLOOKUP($D22,'SAP Data'!$A$7:$OM$1849,AH$4,FALSE),"")</f>
        <v>0</v>
      </c>
      <c r="AI22" s="76">
        <f>IFERROR(VLOOKUP($D22,'SAP Data'!$A$7:$OM$1849,AI$4,FALSE),"")</f>
        <v>0</v>
      </c>
      <c r="AJ22" s="76">
        <f>IFERROR(VLOOKUP($D22,'SAP Data'!$A$7:$OM$1849,AJ$4,FALSE),"")</f>
        <v>0</v>
      </c>
      <c r="AK22" s="76">
        <f>IFERROR(VLOOKUP($D22,'SAP Data'!$A$7:$OM$1849,AK$4,FALSE),"")</f>
        <v>0</v>
      </c>
      <c r="AL22" s="76">
        <f>IFERROR(VLOOKUP($D22,'SAP Data'!$A$7:$OM$1849,AL$4,FALSE),"")</f>
        <v>0</v>
      </c>
      <c r="AM22" s="76">
        <f>IFERROR(VLOOKUP($D22,'SAP Data'!$A$7:$OM$1849,AM$4,FALSE),"")</f>
        <v>0</v>
      </c>
      <c r="AN22" s="76">
        <f>IFERROR(VLOOKUP($D22,'SAP Data'!$A$7:$OM$1849,AN$4,FALSE),"")</f>
        <v>0</v>
      </c>
      <c r="AO22" s="76">
        <f>IFERROR(VLOOKUP($D22,'SAP Data'!$A$7:$OM$1849,AO$4,FALSE),"")</f>
        <v>0</v>
      </c>
      <c r="AP22" s="99">
        <f t="shared" si="22"/>
        <v>0</v>
      </c>
      <c r="AQ22" s="43">
        <f t="shared" si="23"/>
        <v>0</v>
      </c>
      <c r="AR22" s="43">
        <f t="shared" si="24"/>
        <v>0</v>
      </c>
      <c r="AS22" s="43">
        <f t="shared" si="25"/>
        <v>0</v>
      </c>
      <c r="AT22" s="43">
        <f t="shared" si="26"/>
        <v>0</v>
      </c>
      <c r="AU22" s="43">
        <f t="shared" si="27"/>
        <v>0</v>
      </c>
      <c r="AV22" s="43">
        <f t="shared" si="28"/>
        <v>0</v>
      </c>
      <c r="AW22" s="43">
        <f t="shared" si="29"/>
        <v>0</v>
      </c>
      <c r="AX22" s="43">
        <f t="shared" si="30"/>
        <v>0</v>
      </c>
      <c r="AY22" s="43">
        <f t="shared" si="43"/>
        <v>0</v>
      </c>
      <c r="AZ22" s="43">
        <f t="shared" si="44"/>
        <v>0</v>
      </c>
      <c r="BA22" s="98">
        <f t="shared" si="45"/>
        <v>0</v>
      </c>
      <c r="BB22" s="16"/>
      <c r="BC22" s="16">
        <f t="shared" si="49"/>
        <v>0</v>
      </c>
      <c r="BD22" s="16"/>
      <c r="BE22" s="16">
        <f t="shared" si="31"/>
        <v>0</v>
      </c>
      <c r="BF22" s="16"/>
      <c r="BG22" s="16">
        <f t="shared" si="32"/>
        <v>0</v>
      </c>
      <c r="BH22" s="18"/>
      <c r="BI22" s="16">
        <f t="shared" si="33"/>
        <v>0</v>
      </c>
      <c r="BK22" s="16">
        <f t="shared" si="34"/>
        <v>0</v>
      </c>
      <c r="BM22" s="16">
        <f t="shared" si="35"/>
        <v>0</v>
      </c>
      <c r="BO22" s="16">
        <f t="shared" si="36"/>
        <v>0</v>
      </c>
      <c r="BQ22" s="16">
        <f t="shared" si="37"/>
        <v>0</v>
      </c>
      <c r="BS22" s="16">
        <f t="shared" si="38"/>
        <v>0</v>
      </c>
      <c r="BU22" s="16">
        <f t="shared" si="39"/>
        <v>0</v>
      </c>
      <c r="BW22" s="16">
        <f t="shared" si="50"/>
        <v>0</v>
      </c>
      <c r="BY22" s="16">
        <f t="shared" si="51"/>
        <v>0</v>
      </c>
      <c r="CB22" s="16">
        <f t="shared" si="19"/>
        <v>0</v>
      </c>
      <c r="CF22" s="243">
        <f t="shared" si="40"/>
        <v>0</v>
      </c>
      <c r="CH22" s="243">
        <f t="shared" si="41"/>
        <v>0</v>
      </c>
      <c r="CJ22" s="16">
        <f t="shared" si="20"/>
        <v>0</v>
      </c>
      <c r="CL22" s="54">
        <f t="shared" si="42"/>
        <v>0</v>
      </c>
      <c r="CN22" s="18"/>
      <c r="CO22" s="16">
        <f t="shared" si="21"/>
        <v>0</v>
      </c>
      <c r="CP22" s="18"/>
      <c r="CS22" s="21"/>
    </row>
    <row r="23" spans="1:98" x14ac:dyDescent="0.2">
      <c r="A23" s="387"/>
      <c r="B23" s="14" t="str">
        <f>VLOOKUP(D23,'line assign basis'!$A$8:$D$668,2,FALSE)</f>
        <v>CONST WORK IN PROGR</v>
      </c>
      <c r="C23" s="17" t="s">
        <v>15</v>
      </c>
      <c r="D23" s="17" t="s">
        <v>14</v>
      </c>
      <c r="E23" s="17">
        <f>IFERROR(VLOOKUP(D23,'line assign basis'!$A$8:$D$668,4,FALSE),"")</f>
        <v>2</v>
      </c>
      <c r="F23" s="33">
        <f>IFERROR(VLOOKUP($D23,'SAP Data'!$A$7:$OM$1845,F$4,FALSE),"")</f>
        <v>2164809.98</v>
      </c>
      <c r="G23" s="33">
        <f>IFERROR(VLOOKUP($D23,'SAP Data'!$A$7:$OM$1845,G$4,FALSE),"")</f>
        <v>2164809.98</v>
      </c>
      <c r="H23" s="16">
        <f>IFERROR(VLOOKUP($D23,'SAP Data'!$A$7:$OM$1845,H$4,FALSE),"")</f>
        <v>2681153.6</v>
      </c>
      <c r="I23" s="76">
        <f>IFERROR(VLOOKUP($D23,'SAP Data'!$A$7:$OM$1845,I$4,FALSE),"")</f>
        <v>2681153.6</v>
      </c>
      <c r="J23" s="76">
        <f>IFERROR(VLOOKUP($D23,'SAP Data'!$A$7:$OM$1845,J$4,FALSE),"")</f>
        <v>-5009.24</v>
      </c>
      <c r="K23" s="76">
        <f>IFERROR(VLOOKUP($D23,'SAP Data'!$A$7:$OM$1845,K$4,FALSE),"")</f>
        <v>-5009.24</v>
      </c>
      <c r="L23" s="76">
        <f>IFERROR(VLOOKUP($D23,'SAP Data'!$A$7:$OM$1845,L$4,FALSE),"")</f>
        <v>-5009.24</v>
      </c>
      <c r="M23" s="76">
        <f>IFERROR(VLOOKUP($D23,'SAP Data'!$A$7:$OM$1845,M$4,FALSE),"")</f>
        <v>-5009.24</v>
      </c>
      <c r="N23" s="76">
        <f>IFERROR(VLOOKUP($D23,'SAP Data'!$A$7:$OM$1845,N$4,FALSE),"")</f>
        <v>0</v>
      </c>
      <c r="O23" s="76">
        <f>IFERROR(VLOOKUP($D23,'SAP Data'!$A$7:$OM$1845,O$4,FALSE),"")</f>
        <v>0</v>
      </c>
      <c r="P23" s="76">
        <f>IFERROR(VLOOKUP($D23,'SAP Data'!$A$7:$OM$1845,P$4,FALSE),"")</f>
        <v>713.68</v>
      </c>
      <c r="Q23" s="76">
        <f>IFERROR(VLOOKUP($D23,'SAP Data'!$A$7:$OM$1845,Q$4,FALSE),"")</f>
        <v>0</v>
      </c>
      <c r="R23" s="76">
        <f>IFERROR(VLOOKUP($D23,'SAP Data'!$A$7:$OM$1845,R$4,FALSE),"")</f>
        <v>145825</v>
      </c>
      <c r="S23" s="76">
        <f>IFERROR(VLOOKUP($D23,'SAP Data'!$A$7:$OM$1845,S$4,FALSE),"")</f>
        <v>226864.91</v>
      </c>
      <c r="T23" s="76">
        <f>IFERROR(VLOOKUP($D23,'SAP Data'!$A$7:$OM$1849,T$4,FALSE),"")</f>
        <v>-153.31</v>
      </c>
      <c r="U23" s="76">
        <f>IFERROR(VLOOKUP($D23,'SAP Data'!$A$7:$OM$1849,U$4,FALSE),"")</f>
        <v>-153.31</v>
      </c>
      <c r="V23" s="76">
        <f>IFERROR(VLOOKUP($D23,'SAP Data'!$A$7:$OM$1849,V$4,FALSE),"")</f>
        <v>-153.31</v>
      </c>
      <c r="W23" s="76">
        <f>IFERROR(VLOOKUP($D23,'SAP Data'!$A$7:$OM$1849,W$4,FALSE),"")</f>
        <v>-153.31</v>
      </c>
      <c r="X23" s="76">
        <f>IFERROR(VLOOKUP($D23,'SAP Data'!$A$7:$OM$1849,X$4,FALSE),"")</f>
        <v>-153.31</v>
      </c>
      <c r="Y23" s="76">
        <f>IFERROR(VLOOKUP($D23,'SAP Data'!$A$7:$OM$1849,Y$4,FALSE),"")</f>
        <v>-153.31</v>
      </c>
      <c r="Z23" s="76">
        <f>IFERROR(VLOOKUP($D23,'SAP Data'!$A$7:$OM$1849,Z$4,FALSE),"")</f>
        <v>-153.31</v>
      </c>
      <c r="AA23" s="76">
        <f>IFERROR(VLOOKUP($D23,'SAP Data'!$A$7:$OM$1849,AA$4,FALSE),"")</f>
        <v>-153.31</v>
      </c>
      <c r="AB23" s="76">
        <f>IFERROR(VLOOKUP($D23,'SAP Data'!$A$7:$OM$1849,AB$4,FALSE),"")</f>
        <v>-153.31</v>
      </c>
      <c r="AC23" s="76">
        <f>IFERROR(VLOOKUP($D23,'SAP Data'!$A$7:$OM$1849,AC$4,FALSE),"")</f>
        <v>-153.31</v>
      </c>
      <c r="AD23" s="76">
        <f>IFERROR(VLOOKUP($D23,'SAP Data'!$A$7:$OM$1849,AD$4,FALSE),"")</f>
        <v>-153.31</v>
      </c>
      <c r="AE23" s="76">
        <f>IFERROR(VLOOKUP($D23,'SAP Data'!$A$7:$OM$1849,AE$4,FALSE),"")</f>
        <v>-153.31</v>
      </c>
      <c r="AF23" s="76">
        <f>IFERROR(VLOOKUP($D23,'SAP Data'!$A$7:$OM$1849,AF$4,FALSE),"")</f>
        <v>-153.31</v>
      </c>
      <c r="AG23" s="76">
        <f>IFERROR(VLOOKUP($D23,'SAP Data'!$A$7:$OM$1849,AG$4,FALSE),"")</f>
        <v>-153.31</v>
      </c>
      <c r="AH23" s="76">
        <f>IFERROR(VLOOKUP($D23,'SAP Data'!$A$7:$OM$1849,AH$4,FALSE),"")</f>
        <v>-153.31</v>
      </c>
      <c r="AI23" s="76">
        <f>IFERROR(VLOOKUP($D23,'SAP Data'!$A$7:$OM$1849,AI$4,FALSE),"")</f>
        <v>-153.31</v>
      </c>
      <c r="AJ23" s="76">
        <f>IFERROR(VLOOKUP($D23,'SAP Data'!$A$7:$OM$1849,AJ$4,FALSE),"")</f>
        <v>-153.31</v>
      </c>
      <c r="AK23" s="76">
        <f>IFERROR(VLOOKUP($D23,'SAP Data'!$A$7:$OM$1849,AK$4,FALSE),"")</f>
        <v>-153.31</v>
      </c>
      <c r="AL23" s="76">
        <f>IFERROR(VLOOKUP($D23,'SAP Data'!$A$7:$OM$1849,AL$4,FALSE),"")</f>
        <v>-153.31</v>
      </c>
      <c r="AM23" s="76">
        <f>IFERROR(VLOOKUP($D23,'SAP Data'!$A$7:$OM$1849,AM$4,FALSE),"")</f>
        <v>-153.31</v>
      </c>
      <c r="AN23" s="76">
        <f>IFERROR(VLOOKUP($D23,'SAP Data'!$A$7:$OM$1849,AN$4,FALSE),"")</f>
        <v>-153.31</v>
      </c>
      <c r="AO23" s="76">
        <f>IFERROR(VLOOKUP($D23,'SAP Data'!$A$7:$OM$1849,AO$4,FALSE),"")</f>
        <v>-153.31</v>
      </c>
      <c r="AP23" s="99">
        <f t="shared" si="22"/>
        <v>24847.304583333334</v>
      </c>
      <c r="AQ23" s="43">
        <f t="shared" si="23"/>
        <v>9305.7824999999993</v>
      </c>
      <c r="AR23" s="43">
        <f t="shared" si="24"/>
        <v>-153.30999999999997</v>
      </c>
      <c r="AS23" s="43">
        <f t="shared" si="25"/>
        <v>-153.30999999999997</v>
      </c>
      <c r="AT23" s="43">
        <f t="shared" si="26"/>
        <v>-153.30999999999997</v>
      </c>
      <c r="AU23" s="43">
        <f t="shared" si="27"/>
        <v>-153.30999999999997</v>
      </c>
      <c r="AV23" s="43">
        <f t="shared" si="28"/>
        <v>-153.30999999999997</v>
      </c>
      <c r="AW23" s="43">
        <f t="shared" si="29"/>
        <v>-153.30999999999997</v>
      </c>
      <c r="AX23" s="43">
        <f t="shared" si="30"/>
        <v>-153.30999999999997</v>
      </c>
      <c r="AY23" s="43">
        <f t="shared" si="43"/>
        <v>-153.30999999999997</v>
      </c>
      <c r="AZ23" s="43">
        <f t="shared" si="44"/>
        <v>-153.30999999999997</v>
      </c>
      <c r="BA23" s="98">
        <f t="shared" si="45"/>
        <v>-153.30999999999997</v>
      </c>
      <c r="BB23" s="16"/>
      <c r="BC23" s="16">
        <f t="shared" si="49"/>
        <v>0</v>
      </c>
      <c r="BD23" s="16"/>
      <c r="BE23" s="16">
        <f t="shared" si="31"/>
        <v>0</v>
      </c>
      <c r="BF23" s="16"/>
      <c r="BG23" s="16">
        <f t="shared" si="32"/>
        <v>0</v>
      </c>
      <c r="BH23" s="18"/>
      <c r="BI23" s="16">
        <f t="shared" si="33"/>
        <v>0</v>
      </c>
      <c r="BK23" s="16">
        <f t="shared" si="34"/>
        <v>0</v>
      </c>
      <c r="BM23" s="16">
        <f t="shared" si="35"/>
        <v>0</v>
      </c>
      <c r="BO23" s="16">
        <f t="shared" si="36"/>
        <v>0</v>
      </c>
      <c r="BQ23" s="16">
        <f t="shared" si="37"/>
        <v>0</v>
      </c>
      <c r="BS23" s="16">
        <f t="shared" si="38"/>
        <v>0</v>
      </c>
      <c r="BU23" s="16">
        <f t="shared" si="39"/>
        <v>0</v>
      </c>
      <c r="BW23" s="16">
        <f t="shared" si="50"/>
        <v>0</v>
      </c>
      <c r="BY23" s="16">
        <f t="shared" si="51"/>
        <v>0</v>
      </c>
      <c r="CB23" s="16">
        <f t="shared" si="19"/>
        <v>0</v>
      </c>
      <c r="CF23" s="243">
        <f t="shared" si="40"/>
        <v>0</v>
      </c>
      <c r="CH23" s="243">
        <f t="shared" si="41"/>
        <v>0</v>
      </c>
      <c r="CJ23" s="16">
        <f t="shared" si="20"/>
        <v>-153.30999999999997</v>
      </c>
      <c r="CL23" s="54">
        <f t="shared" si="42"/>
        <v>0</v>
      </c>
      <c r="CN23" s="18"/>
      <c r="CO23" s="16">
        <f t="shared" si="21"/>
        <v>0</v>
      </c>
      <c r="CP23" s="18"/>
      <c r="CQ23" s="14" t="s">
        <v>3979</v>
      </c>
      <c r="CR23" s="14" t="s">
        <v>3978</v>
      </c>
      <c r="CS23" s="21">
        <f>Factors!D9</f>
        <v>0.11060000000000003</v>
      </c>
      <c r="CT23" s="14" t="s">
        <v>2734</v>
      </c>
    </row>
    <row r="24" spans="1:98" x14ac:dyDescent="0.2">
      <c r="A24" s="387"/>
      <c r="B24" s="14" t="str">
        <f>VLOOKUP(D24,'line assign basis'!$A$8:$D$668,2,FALSE)</f>
        <v>CWIP - 250 Taylor HQ</v>
      </c>
      <c r="C24" s="17" t="s">
        <v>18</v>
      </c>
      <c r="D24" s="17" t="s">
        <v>16</v>
      </c>
      <c r="E24" s="17">
        <f>IFERROR(VLOOKUP(D24,'line assign basis'!$A$8:$D$668,4,FALSE),"")</f>
        <v>2</v>
      </c>
      <c r="F24" s="33">
        <f>IFERROR(VLOOKUP($D24,'SAP Data'!$A$7:$OM$1845,F$4,FALSE),"")</f>
        <v>0</v>
      </c>
      <c r="G24" s="33">
        <f>IFERROR(VLOOKUP($D24,'SAP Data'!$A$7:$OM$1845,G$4,FALSE),"")</f>
        <v>0</v>
      </c>
      <c r="H24" s="16">
        <f>IFERROR(VLOOKUP($D24,'SAP Data'!$A$7:$OM$1845,H$4,FALSE),"")</f>
        <v>0</v>
      </c>
      <c r="I24" s="76">
        <f>IFERROR(VLOOKUP($D24,'SAP Data'!$A$7:$OM$1845,I$4,FALSE),"")</f>
        <v>0</v>
      </c>
      <c r="J24" s="76">
        <f>IFERROR(VLOOKUP($D24,'SAP Data'!$A$7:$OM$1845,J$4,FALSE),"")</f>
        <v>0</v>
      </c>
      <c r="K24" s="76">
        <f>IFERROR(VLOOKUP($D24,'SAP Data'!$A$7:$OM$1845,K$4,FALSE),"")</f>
        <v>0</v>
      </c>
      <c r="L24" s="76">
        <f>IFERROR(VLOOKUP($D24,'SAP Data'!$A$7:$OM$1845,L$4,FALSE),"")</f>
        <v>0</v>
      </c>
      <c r="M24" s="76">
        <f>IFERROR(VLOOKUP($D24,'SAP Data'!$A$7:$OM$1845,M$4,FALSE),"")</f>
        <v>0</v>
      </c>
      <c r="N24" s="76">
        <f>IFERROR(VLOOKUP($D24,'SAP Data'!$A$7:$OM$1845,N$4,FALSE),"")</f>
        <v>0</v>
      </c>
      <c r="O24" s="76">
        <f>IFERROR(VLOOKUP($D24,'SAP Data'!$A$7:$OM$1845,O$4,FALSE),"")</f>
        <v>0</v>
      </c>
      <c r="P24" s="76">
        <f>IFERROR(VLOOKUP($D24,'SAP Data'!$A$7:$OM$1845,P$4,FALSE),"")</f>
        <v>0</v>
      </c>
      <c r="Q24" s="76">
        <f>IFERROR(VLOOKUP($D24,'SAP Data'!$A$7:$OM$1845,Q$4,FALSE),"")</f>
        <v>0</v>
      </c>
      <c r="R24" s="76">
        <f>IFERROR(VLOOKUP($D24,'SAP Data'!$A$7:$OM$1845,R$4,FALSE),"")</f>
        <v>0</v>
      </c>
      <c r="S24" s="76">
        <f>IFERROR(VLOOKUP($D24,'SAP Data'!$A$7:$OM$1845,S$4,FALSE),"")</f>
        <v>0</v>
      </c>
      <c r="T24" s="76">
        <f>IFERROR(VLOOKUP($D24,'SAP Data'!$A$7:$OM$1849,T$4,FALSE),"")</f>
        <v>0</v>
      </c>
      <c r="U24" s="76">
        <f>IFERROR(VLOOKUP($D24,'SAP Data'!$A$7:$OM$1849,U$4,FALSE),"")</f>
        <v>0</v>
      </c>
      <c r="V24" s="76">
        <f>IFERROR(VLOOKUP($D24,'SAP Data'!$A$7:$OM$1849,V$4,FALSE),"")</f>
        <v>0</v>
      </c>
      <c r="W24" s="76">
        <f>IFERROR(VLOOKUP($D24,'SAP Data'!$A$7:$OM$1849,W$4,FALSE),"")</f>
        <v>0</v>
      </c>
      <c r="X24" s="76">
        <f>IFERROR(VLOOKUP($D24,'SAP Data'!$A$7:$OM$1849,X$4,FALSE),"")</f>
        <v>0</v>
      </c>
      <c r="Y24" s="76">
        <f>IFERROR(VLOOKUP($D24,'SAP Data'!$A$7:$OM$1849,Y$4,FALSE),"")</f>
        <v>0</v>
      </c>
      <c r="Z24" s="76">
        <f>IFERROR(VLOOKUP($D24,'SAP Data'!$A$7:$OM$1849,Z$4,FALSE),"")</f>
        <v>0</v>
      </c>
      <c r="AA24" s="76">
        <f>IFERROR(VLOOKUP($D24,'SAP Data'!$A$7:$OM$1849,AA$4,FALSE),"")</f>
        <v>0</v>
      </c>
      <c r="AB24" s="76">
        <f>IFERROR(VLOOKUP($D24,'SAP Data'!$A$7:$OM$1849,AB$4,FALSE),"")</f>
        <v>0</v>
      </c>
      <c r="AC24" s="76">
        <f>IFERROR(VLOOKUP($D24,'SAP Data'!$A$7:$OM$1849,AC$4,FALSE),"")</f>
        <v>0</v>
      </c>
      <c r="AD24" s="76">
        <f>IFERROR(VLOOKUP($D24,'SAP Data'!$A$7:$OM$1849,AD$4,FALSE),"")</f>
        <v>0</v>
      </c>
      <c r="AE24" s="76">
        <f>IFERROR(VLOOKUP($D24,'SAP Data'!$A$7:$OM$1849,AE$4,FALSE),"")</f>
        <v>0</v>
      </c>
      <c r="AF24" s="76">
        <f>IFERROR(VLOOKUP($D24,'SAP Data'!$A$7:$OM$1849,AF$4,FALSE),"")</f>
        <v>0</v>
      </c>
      <c r="AG24" s="76">
        <f>IFERROR(VLOOKUP($D24,'SAP Data'!$A$7:$OM$1849,AG$4,FALSE),"")</f>
        <v>0</v>
      </c>
      <c r="AH24" s="76">
        <f>IFERROR(VLOOKUP($D24,'SAP Data'!$A$7:$OM$1849,AH$4,FALSE),"")</f>
        <v>0</v>
      </c>
      <c r="AI24" s="76">
        <f>IFERROR(VLOOKUP($D24,'SAP Data'!$A$7:$OM$1849,AI$4,FALSE),"")</f>
        <v>0</v>
      </c>
      <c r="AJ24" s="76">
        <f>IFERROR(VLOOKUP($D24,'SAP Data'!$A$7:$OM$1849,AJ$4,FALSE),"")</f>
        <v>0</v>
      </c>
      <c r="AK24" s="76">
        <f>IFERROR(VLOOKUP($D24,'SAP Data'!$A$7:$OM$1849,AK$4,FALSE),"")</f>
        <v>0</v>
      </c>
      <c r="AL24" s="76">
        <f>IFERROR(VLOOKUP($D24,'SAP Data'!$A$7:$OM$1849,AL$4,FALSE),"")</f>
        <v>0</v>
      </c>
      <c r="AM24" s="76">
        <f>IFERROR(VLOOKUP($D24,'SAP Data'!$A$7:$OM$1849,AM$4,FALSE),"")</f>
        <v>0</v>
      </c>
      <c r="AN24" s="76">
        <f>IFERROR(VLOOKUP($D24,'SAP Data'!$A$7:$OM$1849,AN$4,FALSE),"")</f>
        <v>0</v>
      </c>
      <c r="AO24" s="76">
        <f>IFERROR(VLOOKUP($D24,'SAP Data'!$A$7:$OM$1849,AO$4,FALSE),"")</f>
        <v>0</v>
      </c>
      <c r="AP24" s="99">
        <f t="shared" si="22"/>
        <v>0</v>
      </c>
      <c r="AQ24" s="43">
        <f t="shared" si="23"/>
        <v>0</v>
      </c>
      <c r="AR24" s="43">
        <f t="shared" si="24"/>
        <v>0</v>
      </c>
      <c r="AS24" s="43">
        <f t="shared" si="25"/>
        <v>0</v>
      </c>
      <c r="AT24" s="43">
        <f t="shared" si="26"/>
        <v>0</v>
      </c>
      <c r="AU24" s="43">
        <f t="shared" si="27"/>
        <v>0</v>
      </c>
      <c r="AV24" s="43">
        <f t="shared" si="28"/>
        <v>0</v>
      </c>
      <c r="AW24" s="43">
        <f t="shared" si="29"/>
        <v>0</v>
      </c>
      <c r="AX24" s="43">
        <f t="shared" si="30"/>
        <v>0</v>
      </c>
      <c r="AY24" s="43">
        <f t="shared" si="43"/>
        <v>0</v>
      </c>
      <c r="AZ24" s="43">
        <f t="shared" si="44"/>
        <v>0</v>
      </c>
      <c r="BA24" s="98">
        <f t="shared" si="45"/>
        <v>0</v>
      </c>
      <c r="BB24" s="16"/>
      <c r="BC24" s="16">
        <f t="shared" si="49"/>
        <v>0</v>
      </c>
      <c r="BD24" s="16"/>
      <c r="BE24" s="16">
        <f t="shared" si="31"/>
        <v>0</v>
      </c>
      <c r="BF24" s="16"/>
      <c r="BG24" s="16">
        <f t="shared" si="32"/>
        <v>0</v>
      </c>
      <c r="BH24" s="18"/>
      <c r="BI24" s="16">
        <f t="shared" si="33"/>
        <v>0</v>
      </c>
      <c r="BK24" s="16">
        <f t="shared" si="34"/>
        <v>0</v>
      </c>
      <c r="BM24" s="16">
        <f t="shared" si="35"/>
        <v>0</v>
      </c>
      <c r="BO24" s="16">
        <f t="shared" si="36"/>
        <v>0</v>
      </c>
      <c r="BQ24" s="16">
        <f t="shared" si="37"/>
        <v>0</v>
      </c>
      <c r="BS24" s="16">
        <f t="shared" si="38"/>
        <v>0</v>
      </c>
      <c r="BU24" s="16">
        <f t="shared" si="39"/>
        <v>0</v>
      </c>
      <c r="BW24" s="16">
        <f t="shared" si="50"/>
        <v>0</v>
      </c>
      <c r="BY24" s="16">
        <f t="shared" si="51"/>
        <v>0</v>
      </c>
      <c r="CB24" s="16">
        <f t="shared" si="19"/>
        <v>0</v>
      </c>
      <c r="CF24" s="243">
        <f t="shared" si="40"/>
        <v>0</v>
      </c>
      <c r="CH24" s="243">
        <f t="shared" si="41"/>
        <v>0</v>
      </c>
      <c r="CJ24" s="16">
        <f t="shared" si="20"/>
        <v>0</v>
      </c>
      <c r="CL24" s="54">
        <f t="shared" si="42"/>
        <v>0</v>
      </c>
      <c r="CN24" s="18"/>
      <c r="CO24" s="16">
        <f t="shared" si="21"/>
        <v>0</v>
      </c>
      <c r="CP24" s="18"/>
      <c r="CQ24" s="14" t="s">
        <v>1549</v>
      </c>
      <c r="CR24" s="14" t="s">
        <v>4114</v>
      </c>
      <c r="CS24" s="21">
        <f>Factors!D8</f>
        <v>0.11160000000000003</v>
      </c>
      <c r="CT24" s="14" t="s">
        <v>2736</v>
      </c>
    </row>
    <row r="25" spans="1:98" x14ac:dyDescent="0.2">
      <c r="A25" s="387"/>
      <c r="B25" s="14" t="str">
        <f>VLOOKUP(D25,'line assign basis'!$A$8:$D$668,2,FALSE)</f>
        <v>CWIP UTILITY</v>
      </c>
      <c r="C25" s="17" t="s">
        <v>21</v>
      </c>
      <c r="D25" s="17" t="s">
        <v>19</v>
      </c>
      <c r="E25" s="17">
        <f>IFERROR(VLOOKUP(D25,'line assign basis'!$A$8:$D$668,4,FALSE),"")</f>
        <v>2</v>
      </c>
      <c r="F25" s="33">
        <f>IFERROR(VLOOKUP($D25,'SAP Data'!$A$7:$OM$1845,F$4,FALSE),"")</f>
        <v>181992864.47</v>
      </c>
      <c r="G25" s="33">
        <f>IFERROR(VLOOKUP($D25,'SAP Data'!$A$7:$OM$1845,G$4,FALSE),"")</f>
        <v>194981591.97</v>
      </c>
      <c r="H25" s="16">
        <f>IFERROR(VLOOKUP($D25,'SAP Data'!$A$7:$OM$1845,H$4,FALSE),"")</f>
        <v>202248380.24000001</v>
      </c>
      <c r="I25" s="76">
        <f>IFERROR(VLOOKUP($D25,'SAP Data'!$A$7:$OM$1845,I$4,FALSE),"")</f>
        <v>203721295.93000001</v>
      </c>
      <c r="J25" s="76">
        <f>IFERROR(VLOOKUP($D25,'SAP Data'!$A$7:$OM$1845,J$4,FALSE),"")</f>
        <v>73659995.959999993</v>
      </c>
      <c r="K25" s="76">
        <f>IFERROR(VLOOKUP($D25,'SAP Data'!$A$7:$OM$1845,K$4,FALSE),"")</f>
        <v>75050342.829999998</v>
      </c>
      <c r="L25" s="76">
        <f>IFERROR(VLOOKUP($D25,'SAP Data'!$A$7:$OM$1845,L$4,FALSE),"")</f>
        <v>83213694.959999993</v>
      </c>
      <c r="M25" s="76">
        <f>IFERROR(VLOOKUP($D25,'SAP Data'!$A$7:$OM$1845,M$4,FALSE),"")</f>
        <v>97833980.5</v>
      </c>
      <c r="N25" s="76">
        <f>IFERROR(VLOOKUP($D25,'SAP Data'!$A$7:$OM$1845,N$4,FALSE),"")</f>
        <v>91301787.900000006</v>
      </c>
      <c r="O25" s="76">
        <f>IFERROR(VLOOKUP($D25,'SAP Data'!$A$7:$OM$1845,O$4,FALSE),"")</f>
        <v>93882966.049999997</v>
      </c>
      <c r="P25" s="76">
        <f>IFERROR(VLOOKUP($D25,'SAP Data'!$A$7:$OM$1845,P$4,FALSE),"")</f>
        <v>102094953.2</v>
      </c>
      <c r="Q25" s="76">
        <f>IFERROR(VLOOKUP($D25,'SAP Data'!$A$7:$OM$1845,Q$4,FALSE),"")</f>
        <v>84141998.159999996</v>
      </c>
      <c r="R25" s="76">
        <f>IFERROR(VLOOKUP($D25,'SAP Data'!$A$7:$OM$1845,R$4,FALSE),"")</f>
        <v>89299636.030000001</v>
      </c>
      <c r="S25" s="76">
        <f>IFERROR(VLOOKUP($D25,'SAP Data'!$A$7:$OM$1845,S$4,FALSE),"")</f>
        <v>97671722.780000001</v>
      </c>
      <c r="T25" s="76">
        <f>IFERROR(VLOOKUP($D25,'SAP Data'!$A$7:$OM$1849,T$4,FALSE),"")</f>
        <v>95565894.430000007</v>
      </c>
      <c r="U25" s="76">
        <f>IFERROR(VLOOKUP($D25,'SAP Data'!$A$7:$OM$1849,U$4,FALSE),"")</f>
        <v>106507232.47</v>
      </c>
      <c r="V25" s="76">
        <f>IFERROR(VLOOKUP($D25,'SAP Data'!$A$7:$OM$1849,V$4,FALSE),"")</f>
        <v>88695743.269999996</v>
      </c>
      <c r="W25" s="76">
        <f>IFERROR(VLOOKUP($D25,'SAP Data'!$A$7:$OM$1849,W$4,FALSE),"")</f>
        <v>90902673.280000001</v>
      </c>
      <c r="X25" s="76">
        <f>IFERROR(VLOOKUP($D25,'SAP Data'!$A$7:$OM$1849,X$4,FALSE),"")</f>
        <v>102266936.37</v>
      </c>
      <c r="Y25" s="76">
        <f>IFERROR(VLOOKUP($D25,'SAP Data'!$A$7:$OM$1849,Y$4,FALSE),"")</f>
        <v>116374882.26000001</v>
      </c>
      <c r="Z25" s="76">
        <f>IFERROR(VLOOKUP($D25,'SAP Data'!$A$7:$OM$1849,Z$4,FALSE),"")</f>
        <v>120721791.61</v>
      </c>
      <c r="AA25" s="76">
        <f>IFERROR(VLOOKUP($D25,'SAP Data'!$A$7:$OM$1849,AA$4,FALSE),"")</f>
        <v>50963338.530000001</v>
      </c>
      <c r="AB25" s="76">
        <f>IFERROR(VLOOKUP($D25,'SAP Data'!$A$7:$OM$1849,AB$4,FALSE),"")</f>
        <v>59702887.609999999</v>
      </c>
      <c r="AC25" s="76">
        <f>IFERROR(VLOOKUP($D25,'SAP Data'!$A$7:$OM$1849,AC$4,FALSE),"")</f>
        <v>55433324.619999997</v>
      </c>
      <c r="AD25" s="76">
        <f>IFERROR(VLOOKUP($D25,'SAP Data'!$A$7:$OM$1849,AD$4,FALSE),"")</f>
        <v>57853998.009999998</v>
      </c>
      <c r="AE25" s="76">
        <f>IFERROR(VLOOKUP($D25,'SAP Data'!$A$7:$OM$1849,AE$4,FALSE),"")</f>
        <v>62522798.759999998</v>
      </c>
      <c r="AF25" s="76">
        <f>IFERROR(VLOOKUP($D25,'SAP Data'!$A$7:$OM$1849,AF$4,FALSE),"")</f>
        <v>67363215.480000004</v>
      </c>
      <c r="AG25" s="76">
        <f>IFERROR(VLOOKUP($D25,'SAP Data'!$A$7:$OM$1849,AG$4,FALSE),"")</f>
        <v>67798571.540000007</v>
      </c>
      <c r="AH25" s="76">
        <f>IFERROR(VLOOKUP($D25,'SAP Data'!$A$7:$OM$1849,AH$4,FALSE),"")</f>
        <v>78243356.25</v>
      </c>
      <c r="AI25" s="76">
        <f>IFERROR(VLOOKUP($D25,'SAP Data'!$A$7:$OM$1849,AI$4,FALSE),"")</f>
        <v>96539354.280000001</v>
      </c>
      <c r="AJ25" s="76">
        <f>IFERROR(VLOOKUP($D25,'SAP Data'!$A$7:$OM$1849,AJ$4,FALSE),"")</f>
        <v>106898300.7</v>
      </c>
      <c r="AK25" s="76">
        <f>IFERROR(VLOOKUP($D25,'SAP Data'!$A$7:$OM$1849,AK$4,FALSE),"")</f>
        <v>119007431.95999999</v>
      </c>
      <c r="AL25" s="76">
        <f>IFERROR(VLOOKUP($D25,'SAP Data'!$A$7:$OM$1849,AL$4,FALSE),"")</f>
        <v>115838635.95</v>
      </c>
      <c r="AM25" s="76">
        <f>IFERROR(VLOOKUP($D25,'SAP Data'!$A$7:$OM$1849,AM$4,FALSE),"")</f>
        <v>130412527.2</v>
      </c>
      <c r="AN25" s="76">
        <f>IFERROR(VLOOKUP($D25,'SAP Data'!$A$7:$OM$1849,AN$4,FALSE),"")</f>
        <v>126502100.89</v>
      </c>
      <c r="AO25" s="76">
        <f>IFERROR(VLOOKUP($D25,'SAP Data'!$A$7:$OM$1849,AO$4,FALSE),"")</f>
        <v>125926637.34999999</v>
      </c>
      <c r="AP25" s="99">
        <f t="shared" si="22"/>
        <v>88198603.6875</v>
      </c>
      <c r="AQ25" s="43">
        <f t="shared" si="23"/>
        <v>85423830.269166663</v>
      </c>
      <c r="AR25" s="43">
        <f t="shared" si="24"/>
        <v>82784180.145416662</v>
      </c>
      <c r="AS25" s="43">
        <f t="shared" si="25"/>
        <v>79996207.650416672</v>
      </c>
      <c r="AT25" s="43">
        <f t="shared" si="26"/>
        <v>77947830.652500004</v>
      </c>
      <c r="AU25" s="43">
        <f t="shared" si="27"/>
        <v>77747176.234999999</v>
      </c>
      <c r="AV25" s="43">
        <f t="shared" si="28"/>
        <v>78175011.45708333</v>
      </c>
      <c r="AW25" s="43">
        <f t="shared" si="29"/>
        <v>78477674.541666672</v>
      </c>
      <c r="AX25" s="43">
        <f t="shared" si="30"/>
        <v>78383899.293333337</v>
      </c>
      <c r="AY25" s="43">
        <f t="shared" si="43"/>
        <v>81490817.335416675</v>
      </c>
      <c r="AZ25" s="43">
        <f t="shared" si="44"/>
        <v>87584500.750000015</v>
      </c>
      <c r="BA25" s="98">
        <f t="shared" si="45"/>
        <v>93305022.667083338</v>
      </c>
      <c r="BB25" s="16"/>
      <c r="BC25" s="16">
        <f t="shared" si="49"/>
        <v>0</v>
      </c>
      <c r="BD25" s="16"/>
      <c r="BE25" s="16">
        <f t="shared" si="31"/>
        <v>0</v>
      </c>
      <c r="BF25" s="16"/>
      <c r="BG25" s="16">
        <f t="shared" si="32"/>
        <v>0</v>
      </c>
      <c r="BH25" s="18"/>
      <c r="BI25" s="16">
        <f t="shared" si="33"/>
        <v>0</v>
      </c>
      <c r="BK25" s="16">
        <f t="shared" si="34"/>
        <v>0</v>
      </c>
      <c r="BM25" s="16">
        <f t="shared" si="35"/>
        <v>0</v>
      </c>
      <c r="BO25" s="16">
        <f t="shared" si="36"/>
        <v>0</v>
      </c>
      <c r="BQ25" s="16">
        <f t="shared" si="37"/>
        <v>0</v>
      </c>
      <c r="BS25" s="16">
        <f t="shared" si="38"/>
        <v>0</v>
      </c>
      <c r="BU25" s="16">
        <f t="shared" si="39"/>
        <v>0</v>
      </c>
      <c r="BW25" s="16">
        <f t="shared" si="50"/>
        <v>0</v>
      </c>
      <c r="BY25" s="16">
        <f t="shared" si="51"/>
        <v>0</v>
      </c>
      <c r="CB25" s="16">
        <f t="shared" si="19"/>
        <v>0</v>
      </c>
      <c r="CF25" s="243">
        <f t="shared" si="40"/>
        <v>0</v>
      </c>
      <c r="CH25" s="243">
        <f t="shared" si="41"/>
        <v>0</v>
      </c>
      <c r="CJ25" s="16">
        <f t="shared" si="20"/>
        <v>93305022.667083338</v>
      </c>
      <c r="CL25" s="54">
        <f t="shared" si="42"/>
        <v>0</v>
      </c>
      <c r="CN25" s="18"/>
      <c r="CO25" s="16">
        <f t="shared" si="21"/>
        <v>0</v>
      </c>
      <c r="CP25" s="18"/>
      <c r="CQ25" s="14" t="s">
        <v>4180</v>
      </c>
      <c r="CR25" s="14" t="s">
        <v>4181</v>
      </c>
      <c r="CS25" s="21">
        <v>1</v>
      </c>
      <c r="CT25" s="14" t="s">
        <v>4182</v>
      </c>
    </row>
    <row r="26" spans="1:98" x14ac:dyDescent="0.2">
      <c r="A26" s="387"/>
      <c r="B26" s="14" t="str">
        <f>VLOOKUP(D26,'line assign basis'!$A$8:$D$668,2,FALSE)</f>
        <v>RESERVE ADJ FOR AMOR</v>
      </c>
      <c r="C26" s="17" t="s">
        <v>1589</v>
      </c>
      <c r="D26" s="17" t="s">
        <v>2696</v>
      </c>
      <c r="E26" s="17" t="str">
        <f>IFERROR(VLOOKUP(D26,'line assign basis'!$A$8:$D$668,4,FALSE),"")</f>
        <v>3D</v>
      </c>
      <c r="F26" s="33">
        <f>IFERROR(VLOOKUP($D26,'SAP Data'!$A$7:$OM$1845,F$4,FALSE),"")</f>
        <v>310346.49</v>
      </c>
      <c r="G26" s="33">
        <f>IFERROR(VLOOKUP($D26,'SAP Data'!$A$7:$OM$1845,G$4,FALSE),"")</f>
        <v>413795.32</v>
      </c>
      <c r="H26" s="16">
        <f>IFERROR(VLOOKUP($D26,'SAP Data'!$A$7:$OM$1845,H$4,FALSE),"")</f>
        <v>517244.15</v>
      </c>
      <c r="I26" s="76">
        <f>IFERROR(VLOOKUP($D26,'SAP Data'!$A$7:$OM$1845,I$4,FALSE),"")</f>
        <v>620692.98</v>
      </c>
      <c r="J26" s="76">
        <f>IFERROR(VLOOKUP($D26,'SAP Data'!$A$7:$OM$1845,J$4,FALSE),"")</f>
        <v>724141.81</v>
      </c>
      <c r="K26" s="76">
        <f>IFERROR(VLOOKUP($D26,'SAP Data'!$A$7:$OM$1845,K$4,FALSE),"")</f>
        <v>827590.64</v>
      </c>
      <c r="L26" s="76">
        <f>IFERROR(VLOOKUP($D26,'SAP Data'!$A$7:$OM$1845,L$4,FALSE),"")</f>
        <v>931039.47</v>
      </c>
      <c r="M26" s="76">
        <f>IFERROR(VLOOKUP($D26,'SAP Data'!$A$7:$OM$1845,M$4,FALSE),"")</f>
        <v>1034488.3</v>
      </c>
      <c r="N26" s="76">
        <f>IFERROR(VLOOKUP($D26,'SAP Data'!$A$7:$OM$1845,N$4,FALSE),"")</f>
        <v>1137937.1299999999</v>
      </c>
      <c r="O26" s="76">
        <f>IFERROR(VLOOKUP($D26,'SAP Data'!$A$7:$OM$1845,O$4,FALSE),"")</f>
        <v>1241385.96</v>
      </c>
      <c r="P26" s="76">
        <f>IFERROR(VLOOKUP($D26,'SAP Data'!$A$7:$OM$1845,P$4,FALSE),"")</f>
        <v>1344834.79</v>
      </c>
      <c r="Q26" s="76">
        <f>IFERROR(VLOOKUP($D26,'SAP Data'!$A$7:$OM$1845,Q$4,FALSE),"")</f>
        <v>1448283.62</v>
      </c>
      <c r="R26" s="76">
        <f>IFERROR(VLOOKUP($D26,'SAP Data'!$A$7:$OM$1845,R$4,FALSE),"")</f>
        <v>1551732.45</v>
      </c>
      <c r="S26" s="76">
        <f>IFERROR(VLOOKUP($D26,'SAP Data'!$A$7:$OM$1845,S$4,FALSE),"")</f>
        <v>1655181.28</v>
      </c>
      <c r="T26" s="76">
        <f>IFERROR(VLOOKUP($D26,'SAP Data'!$A$7:$OM$1849,T$4,FALSE),"")</f>
        <v>1758630.11</v>
      </c>
      <c r="U26" s="76">
        <f>IFERROR(VLOOKUP($D26,'SAP Data'!$A$7:$OM$1849,U$4,FALSE),"")</f>
        <v>1862078.94</v>
      </c>
      <c r="V26" s="76">
        <f>IFERROR(VLOOKUP($D26,'SAP Data'!$A$7:$OM$1849,V$4,FALSE),"")</f>
        <v>1965527.77</v>
      </c>
      <c r="W26" s="76">
        <f>IFERROR(VLOOKUP($D26,'SAP Data'!$A$7:$OM$1849,W$4,FALSE),"")</f>
        <v>2068976.6</v>
      </c>
      <c r="X26" s="76">
        <f>IFERROR(VLOOKUP($D26,'SAP Data'!$A$7:$OM$1849,X$4,FALSE),"")</f>
        <v>2172425.4300000002</v>
      </c>
      <c r="Y26" s="76">
        <f>IFERROR(VLOOKUP($D26,'SAP Data'!$A$7:$OM$1849,Y$4,FALSE),"")</f>
        <v>2275874.2599999998</v>
      </c>
      <c r="Z26" s="76">
        <f>IFERROR(VLOOKUP($D26,'SAP Data'!$A$7:$OM$1849,Z$4,FALSE),"")</f>
        <v>2379323.09</v>
      </c>
      <c r="AA26" s="76">
        <f>IFERROR(VLOOKUP($D26,'SAP Data'!$A$7:$OM$1849,AA$4,FALSE),"")</f>
        <v>2482771.92</v>
      </c>
      <c r="AB26" s="76">
        <f>IFERROR(VLOOKUP($D26,'SAP Data'!$A$7:$OM$1849,AB$4,FALSE),"")</f>
        <v>2586220.75</v>
      </c>
      <c r="AC26" s="76">
        <f>IFERROR(VLOOKUP($D26,'SAP Data'!$A$7:$OM$1849,AC$4,FALSE),"")</f>
        <v>2689669.58</v>
      </c>
      <c r="AD26" s="76">
        <f>IFERROR(VLOOKUP($D26,'SAP Data'!$A$7:$OM$1849,AD$4,FALSE),"")</f>
        <v>2793118.41</v>
      </c>
      <c r="AE26" s="76">
        <f>IFERROR(VLOOKUP($D26,'SAP Data'!$A$7:$OM$1849,AE$4,FALSE),"")</f>
        <v>2896567.24</v>
      </c>
      <c r="AF26" s="76">
        <f>IFERROR(VLOOKUP($D26,'SAP Data'!$A$7:$OM$1849,AF$4,FALSE),"")</f>
        <v>3000016.07</v>
      </c>
      <c r="AG26" s="76">
        <f>IFERROR(VLOOKUP($D26,'SAP Data'!$A$7:$OM$1849,AG$4,FALSE),"")</f>
        <v>3103464.9</v>
      </c>
      <c r="AH26" s="76">
        <f>IFERROR(VLOOKUP($D26,'SAP Data'!$A$7:$OM$1849,AH$4,FALSE),"")</f>
        <v>3206913.73</v>
      </c>
      <c r="AI26" s="76">
        <f>IFERROR(VLOOKUP($D26,'SAP Data'!$A$7:$OM$1849,AI$4,FALSE),"")</f>
        <v>3310362.56</v>
      </c>
      <c r="AJ26" s="76">
        <f>IFERROR(VLOOKUP($D26,'SAP Data'!$A$7:$OM$1849,AJ$4,FALSE),"")</f>
        <v>3413811.39</v>
      </c>
      <c r="AK26" s="76">
        <f>IFERROR(VLOOKUP($D26,'SAP Data'!$A$7:$OM$1849,AK$4,FALSE),"")</f>
        <v>3517260.22</v>
      </c>
      <c r="AL26" s="76">
        <f>IFERROR(VLOOKUP($D26,'SAP Data'!$A$7:$OM$1849,AL$4,FALSE),"")</f>
        <v>3620709.05</v>
      </c>
      <c r="AM26" s="76">
        <f>IFERROR(VLOOKUP($D26,'SAP Data'!$A$7:$OM$1849,AM$4,FALSE),"")</f>
        <v>3724157.88</v>
      </c>
      <c r="AN26" s="76">
        <f>IFERROR(VLOOKUP($D26,'SAP Data'!$A$7:$OM$1849,AN$4,FALSE),"")</f>
        <v>3827606.71</v>
      </c>
      <c r="AO26" s="76">
        <f>IFERROR(VLOOKUP($D26,'SAP Data'!$A$7:$OM$1849,AO$4,FALSE),"")</f>
        <v>3931055.54</v>
      </c>
      <c r="AP26" s="99">
        <f t="shared" si="22"/>
        <v>2172425.4299999997</v>
      </c>
      <c r="AQ26" s="43">
        <f t="shared" si="23"/>
        <v>2275874.2599999998</v>
      </c>
      <c r="AR26" s="43">
        <f t="shared" si="24"/>
        <v>2379323.0899999994</v>
      </c>
      <c r="AS26" s="43">
        <f t="shared" si="25"/>
        <v>2482771.9199999995</v>
      </c>
      <c r="AT26" s="43">
        <f t="shared" si="26"/>
        <v>2586220.75</v>
      </c>
      <c r="AU26" s="43">
        <f t="shared" si="27"/>
        <v>2689669.58</v>
      </c>
      <c r="AV26" s="43">
        <f t="shared" si="28"/>
        <v>2793118.4099999997</v>
      </c>
      <c r="AW26" s="43">
        <f t="shared" si="29"/>
        <v>2896567.2399999998</v>
      </c>
      <c r="AX26" s="43">
        <f t="shared" si="30"/>
        <v>3000016.07</v>
      </c>
      <c r="AY26" s="43">
        <f t="shared" si="43"/>
        <v>3103464.9</v>
      </c>
      <c r="AZ26" s="43">
        <f t="shared" si="44"/>
        <v>3206913.73</v>
      </c>
      <c r="BA26" s="98">
        <f t="shared" si="45"/>
        <v>3310362.56</v>
      </c>
      <c r="BB26" s="16"/>
      <c r="BC26" s="16">
        <f t="shared" si="49"/>
        <v>0</v>
      </c>
      <c r="BD26" s="16"/>
      <c r="BE26" s="16">
        <f t="shared" si="31"/>
        <v>0</v>
      </c>
      <c r="BF26" s="16"/>
      <c r="BG26" s="16">
        <f t="shared" si="32"/>
        <v>0</v>
      </c>
      <c r="BH26" s="18"/>
      <c r="BI26" s="16">
        <f t="shared" si="33"/>
        <v>0</v>
      </c>
      <c r="BK26" s="16">
        <f t="shared" si="34"/>
        <v>0</v>
      </c>
      <c r="BM26" s="16">
        <f t="shared" si="35"/>
        <v>0</v>
      </c>
      <c r="BO26" s="16">
        <f t="shared" si="36"/>
        <v>0</v>
      </c>
      <c r="BQ26" s="16">
        <f t="shared" si="37"/>
        <v>0</v>
      </c>
      <c r="BS26" s="16">
        <f t="shared" si="38"/>
        <v>0</v>
      </c>
      <c r="BU26" s="16">
        <f t="shared" si="39"/>
        <v>0</v>
      </c>
      <c r="BW26" s="16">
        <f t="shared" si="50"/>
        <v>0</v>
      </c>
      <c r="BY26" s="16">
        <f t="shared" si="51"/>
        <v>0</v>
      </c>
      <c r="CB26" s="16">
        <f t="shared" si="19"/>
        <v>0</v>
      </c>
      <c r="CF26" s="243">
        <f t="shared" si="40"/>
        <v>354870.86643200001</v>
      </c>
      <c r="CH26" s="243">
        <f t="shared" si="41"/>
        <v>2955491.6935680001</v>
      </c>
      <c r="CJ26" s="16">
        <f t="shared" si="20"/>
        <v>0</v>
      </c>
      <c r="CL26" s="54">
        <f t="shared" si="42"/>
        <v>0</v>
      </c>
      <c r="CN26" s="18"/>
      <c r="CO26" s="16">
        <f t="shared" si="21"/>
        <v>3310362.56</v>
      </c>
      <c r="CP26" s="18"/>
      <c r="CS26" s="35"/>
    </row>
    <row r="27" spans="1:98" x14ac:dyDescent="0.2">
      <c r="A27" s="387" t="s">
        <v>3037</v>
      </c>
      <c r="B27" s="14" t="str">
        <f>VLOOKUP(D27,'line assign basis'!$A$8:$D$668,2,FALSE)</f>
        <v>NWN ONLY N. MIST DEP</v>
      </c>
      <c r="C27" s="17" t="s">
        <v>4132</v>
      </c>
      <c r="D27" s="123" t="s">
        <v>4168</v>
      </c>
      <c r="E27" s="17">
        <f>IFERROR(VLOOKUP(D27,'line assign basis'!$A$8:$D$668,4,FALSE),"")</f>
        <v>3</v>
      </c>
      <c r="F27" s="33">
        <f>IFERROR(VLOOKUP($D27,'SAP Data'!$A$7:$OM$1845,F$4,FALSE),"")</f>
        <v>0</v>
      </c>
      <c r="G27" s="33">
        <f>IFERROR(VLOOKUP($D27,'SAP Data'!$A$7:$OM$1845,G$4,FALSE),"")</f>
        <v>0</v>
      </c>
      <c r="H27" s="16">
        <f>IFERROR(VLOOKUP($D27,'SAP Data'!$A$7:$OM$1845,H$4,FALSE),"")</f>
        <v>0</v>
      </c>
      <c r="I27" s="76">
        <f>IFERROR(VLOOKUP($D27,'SAP Data'!$A$7:$OM$1845,I$4,FALSE),"")</f>
        <v>0</v>
      </c>
      <c r="J27" s="76">
        <f>IFERROR(VLOOKUP($D27,'SAP Data'!$A$7:$OM$1845,J$4,FALSE),"")</f>
        <v>0</v>
      </c>
      <c r="K27" s="76">
        <f>IFERROR(VLOOKUP($D27,'SAP Data'!$A$7:$OM$1845,K$4,FALSE),"")</f>
        <v>0</v>
      </c>
      <c r="L27" s="76">
        <f>IFERROR(VLOOKUP($D27,'SAP Data'!$A$7:$OM$1845,L$4,FALSE),"")</f>
        <v>0</v>
      </c>
      <c r="M27" s="76">
        <f>IFERROR(VLOOKUP($D27,'SAP Data'!$A$7:$OM$1845,M$4,FALSE),"")</f>
        <v>0</v>
      </c>
      <c r="N27" s="76">
        <f>IFERROR(VLOOKUP($D27,'SAP Data'!$A$7:$OM$1845,N$4,FALSE),"")</f>
        <v>0</v>
      </c>
      <c r="O27" s="76">
        <f>IFERROR(VLOOKUP($D27,'SAP Data'!$A$7:$OM$1845,O$4,FALSE),"")</f>
        <v>0</v>
      </c>
      <c r="P27" s="76">
        <f>IFERROR(VLOOKUP($D27,'SAP Data'!$A$7:$OM$1845,P$4,FALSE),"")</f>
        <v>0</v>
      </c>
      <c r="Q27" s="76">
        <f>IFERROR(VLOOKUP($D27,'SAP Data'!$A$7:$OM$1845,Q$4,FALSE),"")</f>
        <v>0</v>
      </c>
      <c r="R27" s="76">
        <f>IFERROR(VLOOKUP($D27,'SAP Data'!$A$7:$OM$1845,R$4,FALSE),"")</f>
        <v>0</v>
      </c>
      <c r="S27" s="76">
        <f>IFERROR(VLOOKUP($D27,'SAP Data'!$A$7:$OM$1845,S$4,FALSE),"")</f>
        <v>0</v>
      </c>
      <c r="T27" s="76">
        <f>IFERROR(VLOOKUP($D27,'SAP Data'!$A$7:$OM$1849,T$4,FALSE),"")</f>
        <v>0</v>
      </c>
      <c r="U27" s="76">
        <f>IFERROR(VLOOKUP($D27,'SAP Data'!$A$7:$OM$1849,U$4,FALSE),"")</f>
        <v>0</v>
      </c>
      <c r="V27" s="76">
        <f>IFERROR(VLOOKUP($D27,'SAP Data'!$A$7:$OM$1849,V$4,FALSE),"")</f>
        <v>0</v>
      </c>
      <c r="W27" s="76">
        <f>IFERROR(VLOOKUP($D27,'SAP Data'!$A$7:$OM$1849,W$4,FALSE),"")</f>
        <v>0</v>
      </c>
      <c r="X27" s="76">
        <f>IFERROR(VLOOKUP($D27,'SAP Data'!$A$7:$OM$1849,X$4,FALSE),"")</f>
        <v>0</v>
      </c>
      <c r="Y27" s="76">
        <f>IFERROR(VLOOKUP($D27,'SAP Data'!$A$7:$OM$1849,Y$4,FALSE),"")</f>
        <v>0</v>
      </c>
      <c r="Z27" s="76">
        <f>IFERROR(VLOOKUP($D27,'SAP Data'!$A$7:$OM$1849,Z$4,FALSE),"")</f>
        <v>0</v>
      </c>
      <c r="AA27" s="76">
        <f>IFERROR(VLOOKUP($D27,'SAP Data'!$A$7:$OM$1849,AA$4,FALSE),"")</f>
        <v>0</v>
      </c>
      <c r="AB27" s="76">
        <f>IFERROR(VLOOKUP($D27,'SAP Data'!$A$7:$OM$1849,AB$4,FALSE),"")</f>
        <v>0</v>
      </c>
      <c r="AC27" s="76">
        <f>IFERROR(VLOOKUP($D27,'SAP Data'!$A$7:$OM$1849,AC$4,FALSE),"")</f>
        <v>0</v>
      </c>
      <c r="AD27" s="76">
        <f>IFERROR(VLOOKUP($D27,'SAP Data'!$A$7:$OM$1849,AD$4,FALSE),"")</f>
        <v>0</v>
      </c>
      <c r="AE27" s="76">
        <f>IFERROR(VLOOKUP($D27,'SAP Data'!$A$7:$OM$1849,AE$4,FALSE),"")</f>
        <v>0</v>
      </c>
      <c r="AF27" s="76">
        <f>IFERROR(VLOOKUP($D27,'SAP Data'!$A$7:$OM$1849,AF$4,FALSE),"")</f>
        <v>-757.44</v>
      </c>
      <c r="AG27" s="76">
        <f>IFERROR(VLOOKUP($D27,'SAP Data'!$A$7:$OM$1849,AG$4,FALSE),"")</f>
        <v>-2272.3000000000002</v>
      </c>
      <c r="AH27" s="76">
        <f>IFERROR(VLOOKUP($D27,'SAP Data'!$A$7:$OM$1849,AH$4,FALSE),"")</f>
        <v>-3787.19</v>
      </c>
      <c r="AI27" s="76">
        <f>IFERROR(VLOOKUP($D27,'SAP Data'!$A$7:$OM$1849,AI$4,FALSE),"")</f>
        <v>-5302.06</v>
      </c>
      <c r="AJ27" s="76">
        <f>IFERROR(VLOOKUP($D27,'SAP Data'!$A$7:$OM$1849,AJ$4,FALSE),"")</f>
        <v>-6816.93</v>
      </c>
      <c r="AK27" s="76">
        <f>IFERROR(VLOOKUP($D27,'SAP Data'!$A$7:$OM$1849,AK$4,FALSE),"")</f>
        <v>-8331.7900000000009</v>
      </c>
      <c r="AL27" s="76">
        <f>IFERROR(VLOOKUP($D27,'SAP Data'!$A$7:$OM$1849,AL$4,FALSE),"")</f>
        <v>-9846.66</v>
      </c>
      <c r="AM27" s="76">
        <f>IFERROR(VLOOKUP($D27,'SAP Data'!$A$7:$OM$1849,AM$4,FALSE),"")</f>
        <v>-11361.54</v>
      </c>
      <c r="AN27" s="76">
        <f>IFERROR(VLOOKUP($D27,'SAP Data'!$A$7:$OM$1849,AN$4,FALSE),"")</f>
        <v>-12876.42</v>
      </c>
      <c r="AO27" s="76">
        <f>IFERROR(VLOOKUP($D27,'SAP Data'!$A$7:$OM$1849,AO$4,FALSE),"")</f>
        <v>-14391.29</v>
      </c>
      <c r="AP27" s="99">
        <f t="shared" si="22"/>
        <v>0</v>
      </c>
      <c r="AQ27" s="43">
        <f t="shared" si="23"/>
        <v>0</v>
      </c>
      <c r="AR27" s="43">
        <f t="shared" si="24"/>
        <v>-31.560000000000002</v>
      </c>
      <c r="AS27" s="43">
        <f t="shared" si="25"/>
        <v>-157.79916666666668</v>
      </c>
      <c r="AT27" s="43">
        <f t="shared" si="26"/>
        <v>-410.27791666666667</v>
      </c>
      <c r="AU27" s="43">
        <f t="shared" si="27"/>
        <v>-788.99666666666678</v>
      </c>
      <c r="AV27" s="43">
        <f t="shared" si="28"/>
        <v>-1293.9545833333334</v>
      </c>
      <c r="AW27" s="43">
        <f t="shared" si="29"/>
        <v>-1925.1512500000001</v>
      </c>
      <c r="AX27" s="43">
        <f t="shared" si="30"/>
        <v>-2682.5866666666666</v>
      </c>
      <c r="AY27" s="43">
        <f t="shared" si="43"/>
        <v>-3566.2616666666668</v>
      </c>
      <c r="AZ27" s="43">
        <f t="shared" si="44"/>
        <v>-4576.1766666666672</v>
      </c>
      <c r="BA27" s="98">
        <f t="shared" si="45"/>
        <v>-5712.3312500000002</v>
      </c>
      <c r="BB27" s="16"/>
      <c r="BC27" s="16">
        <f t="shared" ref="BC27:BC28" si="61">IF($E27=4,AP27,0)</f>
        <v>0</v>
      </c>
      <c r="BD27" s="16"/>
      <c r="BE27" s="16">
        <f t="shared" ref="BE27:BE28" si="62">IF($E27=4,AQ27,0)</f>
        <v>0</v>
      </c>
      <c r="BF27" s="16"/>
      <c r="BG27" s="16">
        <f t="shared" ref="BG27:BG28" si="63">IF($E27=4,AR27,0)</f>
        <v>0</v>
      </c>
      <c r="BH27" s="18"/>
      <c r="BI27" s="16">
        <f t="shared" ref="BI27:BI28" si="64">IF($E27=4,AS27,0)</f>
        <v>0</v>
      </c>
      <c r="BK27" s="16">
        <f t="shared" ref="BK27:BK28" si="65">IF($E27=4,AT27,0)</f>
        <v>0</v>
      </c>
      <c r="BM27" s="16">
        <f t="shared" ref="BM27:BM28" si="66">IF($E27=4,AU27,0)</f>
        <v>0</v>
      </c>
      <c r="BO27" s="16">
        <f t="shared" ref="BO27:BO28" si="67">IF($E27=4,AV27,0)</f>
        <v>0</v>
      </c>
      <c r="BQ27" s="16">
        <f t="shared" ref="BQ27:BQ28" si="68">IF($E27=4,AW27,0)</f>
        <v>0</v>
      </c>
      <c r="BS27" s="16">
        <f t="shared" ref="BS27:BS28" si="69">IF($E27=4,AX27,0)</f>
        <v>0</v>
      </c>
      <c r="BU27" s="16">
        <f t="shared" ref="BU27:BU28" si="70">IF($E27=4,AY27,0)</f>
        <v>0</v>
      </c>
      <c r="BW27" s="16">
        <f t="shared" ref="BW27:BW28" si="71">IF($E27=4,AZ27,0)</f>
        <v>0</v>
      </c>
      <c r="BY27" s="16">
        <f t="shared" ref="BY27:BY28" si="72">IF($E27=4,BA27,0)</f>
        <v>0</v>
      </c>
      <c r="CB27" s="16">
        <f t="shared" si="19"/>
        <v>0</v>
      </c>
      <c r="CF27" s="243">
        <f t="shared" si="40"/>
        <v>0</v>
      </c>
      <c r="CH27" s="243">
        <f t="shared" si="41"/>
        <v>-5712.3312500000002</v>
      </c>
      <c r="CJ27" s="16">
        <f t="shared" si="20"/>
        <v>0</v>
      </c>
      <c r="CL27" s="54">
        <f t="shared" si="42"/>
        <v>0</v>
      </c>
      <c r="CN27" s="18"/>
      <c r="CO27" s="16">
        <f t="shared" si="21"/>
        <v>-5712.3312500000002</v>
      </c>
      <c r="CP27" s="18"/>
      <c r="CS27" s="35"/>
    </row>
    <row r="28" spans="1:98" x14ac:dyDescent="0.2">
      <c r="A28" s="387" t="s">
        <v>3037</v>
      </c>
      <c r="B28" s="14" t="str">
        <f>VLOOKUP(D28,'line assign basis'!$A$8:$D$668,2,FALSE)</f>
        <v>NWN ONLY N. MIST GAI</v>
      </c>
      <c r="C28" s="17" t="s">
        <v>4134</v>
      </c>
      <c r="D28" s="123" t="s">
        <v>4169</v>
      </c>
      <c r="E28" s="17">
        <f>IFERROR(VLOOKUP(D28,'line assign basis'!$A$8:$D$668,4,FALSE),"")</f>
        <v>3</v>
      </c>
      <c r="F28" s="33">
        <f>IFERROR(VLOOKUP($D28,'SAP Data'!$A$7:$OM$1845,F$4,FALSE),"")</f>
        <v>0</v>
      </c>
      <c r="G28" s="33">
        <f>IFERROR(VLOOKUP($D28,'SAP Data'!$A$7:$OM$1845,G$4,FALSE),"")</f>
        <v>0</v>
      </c>
      <c r="H28" s="16">
        <f>IFERROR(VLOOKUP($D28,'SAP Data'!$A$7:$OM$1845,H$4,FALSE),"")</f>
        <v>0</v>
      </c>
      <c r="I28" s="76">
        <f>IFERROR(VLOOKUP($D28,'SAP Data'!$A$7:$OM$1845,I$4,FALSE),"")</f>
        <v>0</v>
      </c>
      <c r="J28" s="76">
        <f>IFERROR(VLOOKUP($D28,'SAP Data'!$A$7:$OM$1845,J$4,FALSE),"")</f>
        <v>0</v>
      </c>
      <c r="K28" s="76">
        <f>IFERROR(VLOOKUP($D28,'SAP Data'!$A$7:$OM$1845,K$4,FALSE),"")</f>
        <v>0</v>
      </c>
      <c r="L28" s="76">
        <f>IFERROR(VLOOKUP($D28,'SAP Data'!$A$7:$OM$1845,L$4,FALSE),"")</f>
        <v>0</v>
      </c>
      <c r="M28" s="76">
        <f>IFERROR(VLOOKUP($D28,'SAP Data'!$A$7:$OM$1845,M$4,FALSE),"")</f>
        <v>0</v>
      </c>
      <c r="N28" s="76">
        <f>IFERROR(VLOOKUP($D28,'SAP Data'!$A$7:$OM$1845,N$4,FALSE),"")</f>
        <v>0</v>
      </c>
      <c r="O28" s="76">
        <f>IFERROR(VLOOKUP($D28,'SAP Data'!$A$7:$OM$1845,O$4,FALSE),"")</f>
        <v>0</v>
      </c>
      <c r="P28" s="76">
        <f>IFERROR(VLOOKUP($D28,'SAP Data'!$A$7:$OM$1845,P$4,FALSE),"")</f>
        <v>0</v>
      </c>
      <c r="Q28" s="76">
        <f>IFERROR(VLOOKUP($D28,'SAP Data'!$A$7:$OM$1845,Q$4,FALSE),"")</f>
        <v>0</v>
      </c>
      <c r="R28" s="76">
        <f>IFERROR(VLOOKUP($D28,'SAP Data'!$A$7:$OM$1845,R$4,FALSE),"")</f>
        <v>0</v>
      </c>
      <c r="S28" s="76">
        <f>IFERROR(VLOOKUP($D28,'SAP Data'!$A$7:$OM$1845,S$4,FALSE),"")</f>
        <v>0</v>
      </c>
      <c r="T28" s="76">
        <f>IFERROR(VLOOKUP($D28,'SAP Data'!$A$7:$OM$1849,T$4,FALSE),"")</f>
        <v>0</v>
      </c>
      <c r="U28" s="76">
        <f>IFERROR(VLOOKUP($D28,'SAP Data'!$A$7:$OM$1849,U$4,FALSE),"")</f>
        <v>0</v>
      </c>
      <c r="V28" s="76">
        <f>IFERROR(VLOOKUP($D28,'SAP Data'!$A$7:$OM$1849,V$4,FALSE),"")</f>
        <v>0</v>
      </c>
      <c r="W28" s="76">
        <f>IFERROR(VLOOKUP($D28,'SAP Data'!$A$7:$OM$1849,W$4,FALSE),"")</f>
        <v>0</v>
      </c>
      <c r="X28" s="76">
        <f>IFERROR(VLOOKUP($D28,'SAP Data'!$A$7:$OM$1849,X$4,FALSE),"")</f>
        <v>0</v>
      </c>
      <c r="Y28" s="76">
        <f>IFERROR(VLOOKUP($D28,'SAP Data'!$A$7:$OM$1849,Y$4,FALSE),"")</f>
        <v>0</v>
      </c>
      <c r="Z28" s="76">
        <f>IFERROR(VLOOKUP($D28,'SAP Data'!$A$7:$OM$1849,Z$4,FALSE),"")</f>
        <v>0</v>
      </c>
      <c r="AA28" s="76">
        <f>IFERROR(VLOOKUP($D28,'SAP Data'!$A$7:$OM$1849,AA$4,FALSE),"")</f>
        <v>0</v>
      </c>
      <c r="AB28" s="76">
        <f>IFERROR(VLOOKUP($D28,'SAP Data'!$A$7:$OM$1849,AB$4,FALSE),"")</f>
        <v>0</v>
      </c>
      <c r="AC28" s="76">
        <f>IFERROR(VLOOKUP($D28,'SAP Data'!$A$7:$OM$1849,AC$4,FALSE),"")</f>
        <v>0</v>
      </c>
      <c r="AD28" s="76">
        <f>IFERROR(VLOOKUP($D28,'SAP Data'!$A$7:$OM$1849,AD$4,FALSE),"")</f>
        <v>0</v>
      </c>
      <c r="AE28" s="76">
        <f>IFERROR(VLOOKUP($D28,'SAP Data'!$A$7:$OM$1849,AE$4,FALSE),"")</f>
        <v>0</v>
      </c>
      <c r="AF28" s="76">
        <f>IFERROR(VLOOKUP($D28,'SAP Data'!$A$7:$OM$1849,AF$4,FALSE),"")</f>
        <v>202000</v>
      </c>
      <c r="AG28" s="76">
        <f>IFERROR(VLOOKUP($D28,'SAP Data'!$A$7:$OM$1849,AG$4,FALSE),"")</f>
        <v>202000</v>
      </c>
      <c r="AH28" s="76">
        <f>IFERROR(VLOOKUP($D28,'SAP Data'!$A$7:$OM$1849,AH$4,FALSE),"")</f>
        <v>202000</v>
      </c>
      <c r="AI28" s="76">
        <f>IFERROR(VLOOKUP($D28,'SAP Data'!$A$7:$OM$1849,AI$4,FALSE),"")</f>
        <v>202000</v>
      </c>
      <c r="AJ28" s="76">
        <f>IFERROR(VLOOKUP($D28,'SAP Data'!$A$7:$OM$1849,AJ$4,FALSE),"")</f>
        <v>202000</v>
      </c>
      <c r="AK28" s="76">
        <f>IFERROR(VLOOKUP($D28,'SAP Data'!$A$7:$OM$1849,AK$4,FALSE),"")</f>
        <v>202000</v>
      </c>
      <c r="AL28" s="76">
        <f>IFERROR(VLOOKUP($D28,'SAP Data'!$A$7:$OM$1849,AL$4,FALSE),"")</f>
        <v>202000</v>
      </c>
      <c r="AM28" s="76">
        <f>IFERROR(VLOOKUP($D28,'SAP Data'!$A$7:$OM$1849,AM$4,FALSE),"")</f>
        <v>202000</v>
      </c>
      <c r="AN28" s="76">
        <f>IFERROR(VLOOKUP($D28,'SAP Data'!$A$7:$OM$1849,AN$4,FALSE),"")</f>
        <v>202000</v>
      </c>
      <c r="AO28" s="76">
        <f>IFERROR(VLOOKUP($D28,'SAP Data'!$A$7:$OM$1849,AO$4,FALSE),"")</f>
        <v>202000</v>
      </c>
      <c r="AP28" s="99">
        <f t="shared" si="22"/>
        <v>0</v>
      </c>
      <c r="AQ28" s="43">
        <f t="shared" si="23"/>
        <v>0</v>
      </c>
      <c r="AR28" s="43">
        <f t="shared" si="24"/>
        <v>8416.6666666666661</v>
      </c>
      <c r="AS28" s="43">
        <f t="shared" si="25"/>
        <v>25250</v>
      </c>
      <c r="AT28" s="43">
        <f t="shared" si="26"/>
        <v>42083.333333333336</v>
      </c>
      <c r="AU28" s="43">
        <f t="shared" si="27"/>
        <v>58916.666666666664</v>
      </c>
      <c r="AV28" s="43">
        <f t="shared" si="28"/>
        <v>75750</v>
      </c>
      <c r="AW28" s="43">
        <f t="shared" si="29"/>
        <v>92583.333333333328</v>
      </c>
      <c r="AX28" s="43">
        <f t="shared" si="30"/>
        <v>109416.66666666667</v>
      </c>
      <c r="AY28" s="43">
        <f t="shared" si="43"/>
        <v>126250</v>
      </c>
      <c r="AZ28" s="43">
        <f t="shared" si="44"/>
        <v>143083.33333333334</v>
      </c>
      <c r="BA28" s="98">
        <f t="shared" si="45"/>
        <v>159916.66666666666</v>
      </c>
      <c r="BB28" s="16"/>
      <c r="BC28" s="16">
        <f t="shared" si="61"/>
        <v>0</v>
      </c>
      <c r="BD28" s="16"/>
      <c r="BE28" s="16">
        <f t="shared" si="62"/>
        <v>0</v>
      </c>
      <c r="BF28" s="16"/>
      <c r="BG28" s="16">
        <f t="shared" si="63"/>
        <v>0</v>
      </c>
      <c r="BH28" s="18"/>
      <c r="BI28" s="16">
        <f t="shared" si="64"/>
        <v>0</v>
      </c>
      <c r="BK28" s="16">
        <f t="shared" si="65"/>
        <v>0</v>
      </c>
      <c r="BM28" s="16">
        <f t="shared" si="66"/>
        <v>0</v>
      </c>
      <c r="BO28" s="16">
        <f t="shared" si="67"/>
        <v>0</v>
      </c>
      <c r="BQ28" s="16">
        <f t="shared" si="68"/>
        <v>0</v>
      </c>
      <c r="BS28" s="16">
        <f t="shared" si="69"/>
        <v>0</v>
      </c>
      <c r="BU28" s="16">
        <f t="shared" si="70"/>
        <v>0</v>
      </c>
      <c r="BW28" s="16">
        <f t="shared" si="71"/>
        <v>0</v>
      </c>
      <c r="BY28" s="16">
        <f t="shared" si="72"/>
        <v>0</v>
      </c>
      <c r="CB28" s="16">
        <f t="shared" si="19"/>
        <v>0</v>
      </c>
      <c r="CF28" s="243">
        <f t="shared" si="40"/>
        <v>0</v>
      </c>
      <c r="CH28" s="243">
        <f t="shared" si="41"/>
        <v>159916.66666666666</v>
      </c>
      <c r="CJ28" s="16">
        <f t="shared" si="20"/>
        <v>0</v>
      </c>
      <c r="CL28" s="54">
        <f t="shared" si="42"/>
        <v>0</v>
      </c>
      <c r="CN28" s="18"/>
      <c r="CO28" s="16">
        <f t="shared" si="21"/>
        <v>159916.66666666666</v>
      </c>
      <c r="CP28" s="18"/>
      <c r="CS28" s="35"/>
    </row>
    <row r="29" spans="1:98" x14ac:dyDescent="0.2">
      <c r="A29" s="387" t="s">
        <v>4020</v>
      </c>
      <c r="B29" s="14" t="str">
        <f>VLOOKUP(D29,'line assign basis'!$A$8:$D$668,2,FALSE)</f>
        <v>PLANT RECLASS-DEPR</v>
      </c>
      <c r="C29" s="17" t="s">
        <v>1591</v>
      </c>
      <c r="D29" s="17" t="s">
        <v>2697</v>
      </c>
      <c r="E29" s="17">
        <f>IFERROR(VLOOKUP(D29,'line assign basis'!$A$8:$D$668,4,FALSE),"")</f>
        <v>4</v>
      </c>
      <c r="F29" s="33">
        <f>IFERROR(VLOOKUP($D29,'SAP Data'!$A$7:$OM$1845,F$4,FALSE),"")</f>
        <v>140702.6</v>
      </c>
      <c r="G29" s="33">
        <f>IFERROR(VLOOKUP($D29,'SAP Data'!$A$7:$OM$1845,G$4,FALSE),"")</f>
        <v>140702.6</v>
      </c>
      <c r="H29" s="16">
        <f>IFERROR(VLOOKUP($D29,'SAP Data'!$A$7:$OM$1845,H$4,FALSE),"")</f>
        <v>172140.14</v>
      </c>
      <c r="I29" s="76">
        <f>IFERROR(VLOOKUP($D29,'SAP Data'!$A$7:$OM$1845,I$4,FALSE),"")</f>
        <v>172140.14</v>
      </c>
      <c r="J29" s="76">
        <f>IFERROR(VLOOKUP($D29,'SAP Data'!$A$7:$OM$1845,J$4,FALSE),"")</f>
        <v>172140.14</v>
      </c>
      <c r="K29" s="76">
        <f>IFERROR(VLOOKUP($D29,'SAP Data'!$A$7:$OM$1845,K$4,FALSE),"")</f>
        <v>202981.09</v>
      </c>
      <c r="L29" s="76">
        <f>IFERROR(VLOOKUP($D29,'SAP Data'!$A$7:$OM$1845,L$4,FALSE),"")</f>
        <v>202981.09</v>
      </c>
      <c r="M29" s="76">
        <f>IFERROR(VLOOKUP($D29,'SAP Data'!$A$7:$OM$1845,M$4,FALSE),"")</f>
        <v>202981.09</v>
      </c>
      <c r="N29" s="76">
        <f>IFERROR(VLOOKUP($D29,'SAP Data'!$A$7:$OM$1845,N$4,FALSE),"")</f>
        <v>232033.85</v>
      </c>
      <c r="O29" s="76">
        <f>IFERROR(VLOOKUP($D29,'SAP Data'!$A$7:$OM$1845,O$4,FALSE),"")</f>
        <v>232033.85</v>
      </c>
      <c r="P29" s="76">
        <f>IFERROR(VLOOKUP($D29,'SAP Data'!$A$7:$OM$1845,P$4,FALSE),"")</f>
        <v>232033.85</v>
      </c>
      <c r="Q29" s="76">
        <f>IFERROR(VLOOKUP($D29,'SAP Data'!$A$7:$OM$1845,Q$4,FALSE),"")</f>
        <v>264663.01</v>
      </c>
      <c r="R29" s="76">
        <f>IFERROR(VLOOKUP($D29,'SAP Data'!$A$7:$OM$1845,R$4,FALSE),"")</f>
        <v>264663.01</v>
      </c>
      <c r="S29" s="76">
        <f>IFERROR(VLOOKUP($D29,'SAP Data'!$A$7:$OM$1845,S$4,FALSE),"")</f>
        <v>264663.01</v>
      </c>
      <c r="T29" s="76">
        <f>IFERROR(VLOOKUP($D29,'SAP Data'!$A$7:$OM$1849,T$4,FALSE),"")</f>
        <v>295503.96999999997</v>
      </c>
      <c r="U29" s="76">
        <f>IFERROR(VLOOKUP($D29,'SAP Data'!$A$7:$OM$1849,U$4,FALSE),"")</f>
        <v>295503.96999999997</v>
      </c>
      <c r="V29" s="76">
        <f>IFERROR(VLOOKUP($D29,'SAP Data'!$A$7:$OM$1849,V$4,FALSE),"")</f>
        <v>295503.96999999997</v>
      </c>
      <c r="W29" s="76">
        <f>IFERROR(VLOOKUP($D29,'SAP Data'!$A$7:$OM$1849,W$4,FALSE),"")</f>
        <v>326344.92</v>
      </c>
      <c r="X29" s="76">
        <f>IFERROR(VLOOKUP($D29,'SAP Data'!$A$7:$OM$1849,X$4,FALSE),"")</f>
        <v>326344.92</v>
      </c>
      <c r="Y29" s="76">
        <f>IFERROR(VLOOKUP($D29,'SAP Data'!$A$7:$OM$1849,Y$4,FALSE),"")</f>
        <v>326344.92</v>
      </c>
      <c r="Z29" s="76">
        <f>IFERROR(VLOOKUP($D29,'SAP Data'!$A$7:$OM$1849,Z$4,FALSE),"")</f>
        <v>357185.88</v>
      </c>
      <c r="AA29" s="76">
        <f>IFERROR(VLOOKUP($D29,'SAP Data'!$A$7:$OM$1849,AA$4,FALSE),"")</f>
        <v>357185.88</v>
      </c>
      <c r="AB29" s="76">
        <f>IFERROR(VLOOKUP($D29,'SAP Data'!$A$7:$OM$1849,AB$4,FALSE),"")</f>
        <v>357185.88</v>
      </c>
      <c r="AC29" s="76">
        <f>IFERROR(VLOOKUP($D29,'SAP Data'!$A$7:$OM$1849,AC$4,FALSE),"")</f>
        <v>388026.84</v>
      </c>
      <c r="AD29" s="76">
        <f>IFERROR(VLOOKUP($D29,'SAP Data'!$A$7:$OM$1849,AD$4,FALSE),"")</f>
        <v>388026.84</v>
      </c>
      <c r="AE29" s="76">
        <f>IFERROR(VLOOKUP($D29,'SAP Data'!$A$7:$OM$1849,AE$4,FALSE),"")</f>
        <v>388026.84</v>
      </c>
      <c r="AF29" s="76">
        <f>IFERROR(VLOOKUP($D29,'SAP Data'!$A$7:$OM$1849,AF$4,FALSE),"")</f>
        <v>418867.8</v>
      </c>
      <c r="AG29" s="76">
        <f>IFERROR(VLOOKUP($D29,'SAP Data'!$A$7:$OM$1849,AG$4,FALSE),"")</f>
        <v>418867.8</v>
      </c>
      <c r="AH29" s="76">
        <f>IFERROR(VLOOKUP($D29,'SAP Data'!$A$7:$OM$1849,AH$4,FALSE),"")</f>
        <v>418867.8</v>
      </c>
      <c r="AI29" s="76">
        <f>IFERROR(VLOOKUP($D29,'SAP Data'!$A$7:$OM$1849,AI$4,FALSE),"")</f>
        <v>449708.75</v>
      </c>
      <c r="AJ29" s="76">
        <f>IFERROR(VLOOKUP($D29,'SAP Data'!$A$7:$OM$1849,AJ$4,FALSE),"")</f>
        <v>449708.75</v>
      </c>
      <c r="AK29" s="76">
        <f>IFERROR(VLOOKUP($D29,'SAP Data'!$A$7:$OM$1849,AK$4,FALSE),"")</f>
        <v>449708.75</v>
      </c>
      <c r="AL29" s="76">
        <f>IFERROR(VLOOKUP($D29,'SAP Data'!$A$7:$OM$1849,AL$4,FALSE),"")</f>
        <v>479943.71</v>
      </c>
      <c r="AM29" s="76">
        <f>IFERROR(VLOOKUP($D29,'SAP Data'!$A$7:$OM$1849,AM$4,FALSE),"")</f>
        <v>479943.71</v>
      </c>
      <c r="AN29" s="76">
        <f>IFERROR(VLOOKUP($D29,'SAP Data'!$A$7:$OM$1849,AN$4,FALSE),"")</f>
        <v>479943.71</v>
      </c>
      <c r="AO29" s="76">
        <f>IFERROR(VLOOKUP($D29,'SAP Data'!$A$7:$OM$1849,AO$4,FALSE),"")</f>
        <v>511390.67</v>
      </c>
      <c r="AP29" s="99">
        <f t="shared" si="22"/>
        <v>326344.9237499999</v>
      </c>
      <c r="AQ29" s="43">
        <f t="shared" si="23"/>
        <v>336625.24291666661</v>
      </c>
      <c r="AR29" s="43">
        <f t="shared" si="24"/>
        <v>346905.56208333321</v>
      </c>
      <c r="AS29" s="43">
        <f t="shared" si="25"/>
        <v>357185.88124999992</v>
      </c>
      <c r="AT29" s="43">
        <f t="shared" si="26"/>
        <v>367466.20041666663</v>
      </c>
      <c r="AU29" s="43">
        <f t="shared" si="27"/>
        <v>377746.51958333328</v>
      </c>
      <c r="AV29" s="43">
        <f t="shared" si="28"/>
        <v>388026.83874999994</v>
      </c>
      <c r="AW29" s="43">
        <f t="shared" si="29"/>
        <v>398307.15791666665</v>
      </c>
      <c r="AX29" s="43">
        <f t="shared" si="30"/>
        <v>408562.22708333336</v>
      </c>
      <c r="AY29" s="43">
        <f t="shared" si="43"/>
        <v>418792.04625000007</v>
      </c>
      <c r="AZ29" s="43">
        <f t="shared" si="44"/>
        <v>429021.86541666673</v>
      </c>
      <c r="BA29" s="98">
        <f t="shared" si="45"/>
        <v>439276.93458333332</v>
      </c>
      <c r="BB29" s="16"/>
      <c r="BC29" s="16">
        <f t="shared" si="49"/>
        <v>326344.9237499999</v>
      </c>
      <c r="BD29" s="16"/>
      <c r="BE29" s="16">
        <f t="shared" si="31"/>
        <v>336625.24291666661</v>
      </c>
      <c r="BF29" s="16"/>
      <c r="BG29" s="16">
        <f t="shared" si="32"/>
        <v>346905.56208333321</v>
      </c>
      <c r="BH29" s="18"/>
      <c r="BI29" s="16">
        <f t="shared" si="33"/>
        <v>357185.88124999992</v>
      </c>
      <c r="BK29" s="16">
        <f t="shared" si="34"/>
        <v>367466.20041666663</v>
      </c>
      <c r="BM29" s="16">
        <f t="shared" si="35"/>
        <v>377746.51958333328</v>
      </c>
      <c r="BO29" s="16">
        <f t="shared" si="36"/>
        <v>388026.83874999994</v>
      </c>
      <c r="BQ29" s="16">
        <f t="shared" si="37"/>
        <v>398307.15791666665</v>
      </c>
      <c r="BS29" s="16">
        <f t="shared" si="38"/>
        <v>408562.22708333336</v>
      </c>
      <c r="BU29" s="16">
        <f t="shared" si="39"/>
        <v>418792.04625000007</v>
      </c>
      <c r="BW29" s="16">
        <f t="shared" si="50"/>
        <v>429021.86541666673</v>
      </c>
      <c r="BY29" s="16">
        <f t="shared" si="51"/>
        <v>439276.93458333332</v>
      </c>
      <c r="CB29" s="16">
        <f t="shared" si="19"/>
        <v>0</v>
      </c>
      <c r="CF29" s="243">
        <f t="shared" si="40"/>
        <v>0</v>
      </c>
      <c r="CH29" s="243">
        <f t="shared" si="41"/>
        <v>0</v>
      </c>
      <c r="CJ29" s="16">
        <f t="shared" si="20"/>
        <v>0</v>
      </c>
      <c r="CL29" s="54">
        <f t="shared" si="42"/>
        <v>0</v>
      </c>
      <c r="CN29" s="18"/>
      <c r="CO29" s="16">
        <f t="shared" si="21"/>
        <v>0</v>
      </c>
      <c r="CP29" s="18"/>
      <c r="CS29" s="35"/>
    </row>
    <row r="30" spans="1:98" x14ac:dyDescent="0.2">
      <c r="A30" s="387" t="s">
        <v>3037</v>
      </c>
      <c r="B30" s="14" t="str">
        <f>VLOOKUP(D30,'line assign basis'!$A$8:$D$668,2,FALSE)</f>
        <v>N. MIST ACC DEPR OFF</v>
      </c>
      <c r="C30" s="17" t="s">
        <v>2843</v>
      </c>
      <c r="D30" s="17" t="s">
        <v>2890</v>
      </c>
      <c r="E30" s="17">
        <f>IFERROR(VLOOKUP(D30,'line assign basis'!$A$8:$D$668,4,FALSE),"")</f>
        <v>3</v>
      </c>
      <c r="F30" s="33">
        <f>IFERROR(VLOOKUP($D30,'SAP Data'!$A$7:$OM$1845,F$4,FALSE),"")</f>
        <v>0</v>
      </c>
      <c r="G30" s="33">
        <f>IFERROR(VLOOKUP($D30,'SAP Data'!$A$7:$OM$1845,G$4,FALSE),"")</f>
        <v>0</v>
      </c>
      <c r="H30" s="16">
        <f>IFERROR(VLOOKUP($D30,'SAP Data'!$A$7:$OM$1845,H$4,FALSE),"")</f>
        <v>0</v>
      </c>
      <c r="I30" s="76">
        <f>IFERROR(VLOOKUP($D30,'SAP Data'!$A$7:$OM$1845,I$4,FALSE),"")</f>
        <v>0</v>
      </c>
      <c r="J30" s="76">
        <f>IFERROR(VLOOKUP($D30,'SAP Data'!$A$7:$OM$1845,J$4,FALSE),"")</f>
        <v>0</v>
      </c>
      <c r="K30" s="76">
        <f>IFERROR(VLOOKUP($D30,'SAP Data'!$A$7:$OM$1845,K$4,FALSE),"")</f>
        <v>449704</v>
      </c>
      <c r="L30" s="76">
        <f>IFERROR(VLOOKUP($D30,'SAP Data'!$A$7:$OM$1845,L$4,FALSE),"")</f>
        <v>449704</v>
      </c>
      <c r="M30" s="76">
        <f>IFERROR(VLOOKUP($D30,'SAP Data'!$A$7:$OM$1845,M$4,FALSE),"")</f>
        <v>449704</v>
      </c>
      <c r="N30" s="76">
        <f>IFERROR(VLOOKUP($D30,'SAP Data'!$A$7:$OM$1845,N$4,FALSE),"")</f>
        <v>1419700.19</v>
      </c>
      <c r="O30" s="76">
        <f>IFERROR(VLOOKUP($D30,'SAP Data'!$A$7:$OM$1845,O$4,FALSE),"")</f>
        <v>1419700.19</v>
      </c>
      <c r="P30" s="76">
        <f>IFERROR(VLOOKUP($D30,'SAP Data'!$A$7:$OM$1845,P$4,FALSE),"")</f>
        <v>1419700.19</v>
      </c>
      <c r="Q30" s="76">
        <f>IFERROR(VLOOKUP($D30,'SAP Data'!$A$7:$OM$1845,Q$4,FALSE),"")</f>
        <v>2389696.38</v>
      </c>
      <c r="R30" s="76">
        <f>IFERROR(VLOOKUP($D30,'SAP Data'!$A$7:$OM$1845,R$4,FALSE),"")</f>
        <v>2389696.38</v>
      </c>
      <c r="S30" s="76">
        <f>IFERROR(VLOOKUP($D30,'SAP Data'!$A$7:$OM$1845,S$4,FALSE),"")</f>
        <v>2389696.38</v>
      </c>
      <c r="T30" s="76">
        <f>IFERROR(VLOOKUP($D30,'SAP Data'!$A$7:$OM$1849,T$4,FALSE),"")</f>
        <v>3359692.57</v>
      </c>
      <c r="U30" s="76">
        <f>IFERROR(VLOOKUP($D30,'SAP Data'!$A$7:$OM$1849,U$4,FALSE),"")</f>
        <v>3359692.57</v>
      </c>
      <c r="V30" s="76">
        <f>IFERROR(VLOOKUP($D30,'SAP Data'!$A$7:$OM$1849,V$4,FALSE),"")</f>
        <v>3359692.57</v>
      </c>
      <c r="W30" s="76">
        <f>IFERROR(VLOOKUP($D30,'SAP Data'!$A$7:$OM$1849,W$4,FALSE),"")</f>
        <v>4329688.76</v>
      </c>
      <c r="X30" s="76">
        <f>IFERROR(VLOOKUP($D30,'SAP Data'!$A$7:$OM$1849,X$4,FALSE),"")</f>
        <v>4329688.76</v>
      </c>
      <c r="Y30" s="76">
        <f>IFERROR(VLOOKUP($D30,'SAP Data'!$A$7:$OM$1849,Y$4,FALSE),"")</f>
        <v>4329688.76</v>
      </c>
      <c r="Z30" s="76">
        <f>IFERROR(VLOOKUP($D30,'SAP Data'!$A$7:$OM$1849,Z$4,FALSE),"")</f>
        <v>5299684.95</v>
      </c>
      <c r="AA30" s="76">
        <f>IFERROR(VLOOKUP($D30,'SAP Data'!$A$7:$OM$1849,AA$4,FALSE),"")</f>
        <v>5299684.95</v>
      </c>
      <c r="AB30" s="76">
        <f>IFERROR(VLOOKUP($D30,'SAP Data'!$A$7:$OM$1849,AB$4,FALSE),"")</f>
        <v>5299684.95</v>
      </c>
      <c r="AC30" s="76">
        <f>IFERROR(VLOOKUP($D30,'SAP Data'!$A$7:$OM$1849,AC$4,FALSE),"")</f>
        <v>6269681.1399999997</v>
      </c>
      <c r="AD30" s="76">
        <f>IFERROR(VLOOKUP($D30,'SAP Data'!$A$7:$OM$1849,AD$4,FALSE),"")</f>
        <v>6269681.1399999997</v>
      </c>
      <c r="AE30" s="76">
        <f>IFERROR(VLOOKUP($D30,'SAP Data'!$A$7:$OM$1849,AE$4,FALSE),"")</f>
        <v>6269681.1399999997</v>
      </c>
      <c r="AF30" s="76">
        <f>IFERROR(VLOOKUP($D30,'SAP Data'!$A$7:$OM$1849,AF$4,FALSE),"")</f>
        <v>7239677.3300000001</v>
      </c>
      <c r="AG30" s="76">
        <f>IFERROR(VLOOKUP($D30,'SAP Data'!$A$7:$OM$1849,AG$4,FALSE),"")</f>
        <v>7239677.3300000001</v>
      </c>
      <c r="AH30" s="76">
        <f>IFERROR(VLOOKUP($D30,'SAP Data'!$A$7:$OM$1849,AH$4,FALSE),"")</f>
        <v>7239677.3300000001</v>
      </c>
      <c r="AI30" s="76">
        <f>IFERROR(VLOOKUP($D30,'SAP Data'!$A$7:$OM$1849,AI$4,FALSE),"")</f>
        <v>8209673.5199999996</v>
      </c>
      <c r="AJ30" s="76">
        <f>IFERROR(VLOOKUP($D30,'SAP Data'!$A$7:$OM$1849,AJ$4,FALSE),"")</f>
        <v>8209673.5199999996</v>
      </c>
      <c r="AK30" s="76">
        <f>IFERROR(VLOOKUP($D30,'SAP Data'!$A$7:$OM$1849,AK$4,FALSE),"")</f>
        <v>8209673.5199999996</v>
      </c>
      <c r="AL30" s="76">
        <f>IFERROR(VLOOKUP($D30,'SAP Data'!$A$7:$OM$1849,AL$4,FALSE),"")</f>
        <v>9179669.7100000009</v>
      </c>
      <c r="AM30" s="76">
        <f>IFERROR(VLOOKUP($D30,'SAP Data'!$A$7:$OM$1849,AM$4,FALSE),"")</f>
        <v>9179669.7100000009</v>
      </c>
      <c r="AN30" s="76">
        <f>IFERROR(VLOOKUP($D30,'SAP Data'!$A$7:$OM$1849,AN$4,FALSE),"")</f>
        <v>9179669.7100000009</v>
      </c>
      <c r="AO30" s="76">
        <f>IFERROR(VLOOKUP($D30,'SAP Data'!$A$7:$OM$1849,AO$4,FALSE),"")</f>
        <v>10149665.9</v>
      </c>
      <c r="AP30" s="99">
        <f t="shared" si="22"/>
        <v>4329688.76</v>
      </c>
      <c r="AQ30" s="43">
        <f t="shared" si="23"/>
        <v>4653020.8233333332</v>
      </c>
      <c r="AR30" s="43">
        <f t="shared" si="24"/>
        <v>4976352.8866666658</v>
      </c>
      <c r="AS30" s="43">
        <f t="shared" si="25"/>
        <v>5299684.9499999993</v>
      </c>
      <c r="AT30" s="43">
        <f t="shared" si="26"/>
        <v>5623017.0133333327</v>
      </c>
      <c r="AU30" s="43">
        <f t="shared" si="27"/>
        <v>5946349.0766666671</v>
      </c>
      <c r="AV30" s="43">
        <f t="shared" si="28"/>
        <v>6269681.1399999997</v>
      </c>
      <c r="AW30" s="43">
        <f t="shared" si="29"/>
        <v>6593013.2033333331</v>
      </c>
      <c r="AX30" s="43">
        <f t="shared" si="30"/>
        <v>6916345.2666666657</v>
      </c>
      <c r="AY30" s="43">
        <f t="shared" si="43"/>
        <v>7239677.3299999991</v>
      </c>
      <c r="AZ30" s="43">
        <f t="shared" si="44"/>
        <v>7563009.3933333317</v>
      </c>
      <c r="BA30" s="98">
        <f t="shared" si="45"/>
        <v>7886341.456666667</v>
      </c>
      <c r="BB30" s="16"/>
      <c r="BC30" s="16">
        <f t="shared" si="49"/>
        <v>0</v>
      </c>
      <c r="BD30" s="16"/>
      <c r="BE30" s="16">
        <f t="shared" si="31"/>
        <v>0</v>
      </c>
      <c r="BF30" s="16"/>
      <c r="BG30" s="16">
        <f t="shared" si="32"/>
        <v>0</v>
      </c>
      <c r="BH30" s="18"/>
      <c r="BI30" s="16">
        <f t="shared" si="33"/>
        <v>0</v>
      </c>
      <c r="BK30" s="16">
        <f t="shared" si="34"/>
        <v>0</v>
      </c>
      <c r="BM30" s="16">
        <f t="shared" si="35"/>
        <v>0</v>
      </c>
      <c r="BO30" s="16">
        <f t="shared" si="36"/>
        <v>0</v>
      </c>
      <c r="BQ30" s="16">
        <f t="shared" si="37"/>
        <v>0</v>
      </c>
      <c r="BS30" s="16">
        <f t="shared" si="38"/>
        <v>0</v>
      </c>
      <c r="BU30" s="16">
        <f t="shared" si="39"/>
        <v>0</v>
      </c>
      <c r="BW30" s="16">
        <f t="shared" si="50"/>
        <v>0</v>
      </c>
      <c r="BY30" s="16">
        <f t="shared" si="51"/>
        <v>0</v>
      </c>
      <c r="CB30" s="16">
        <f t="shared" si="19"/>
        <v>0</v>
      </c>
      <c r="CF30" s="243">
        <f t="shared" si="40"/>
        <v>0</v>
      </c>
      <c r="CH30" s="243">
        <f t="shared" si="41"/>
        <v>7886341.456666667</v>
      </c>
      <c r="CJ30" s="16">
        <f t="shared" si="20"/>
        <v>0</v>
      </c>
      <c r="CL30" s="54">
        <f t="shared" si="42"/>
        <v>0</v>
      </c>
      <c r="CN30" s="18"/>
      <c r="CO30" s="16">
        <f t="shared" si="21"/>
        <v>7886341.456666667</v>
      </c>
      <c r="CP30" s="18"/>
      <c r="CS30" s="35"/>
    </row>
    <row r="31" spans="1:98" x14ac:dyDescent="0.2">
      <c r="A31" s="387"/>
      <c r="B31" s="14" t="str">
        <f>VLOOKUP(D31,'line assign basis'!$A$8:$D$668,2,FALSE)</f>
        <v>COST OF REMOVAL</v>
      </c>
      <c r="C31" s="17" t="s">
        <v>2943</v>
      </c>
      <c r="D31" s="123" t="s">
        <v>2994</v>
      </c>
      <c r="E31" s="17">
        <f>IFERROR(VLOOKUP(D31,'line assign basis'!$A$8:$D$668,4,FALSE),"")</f>
        <v>2</v>
      </c>
      <c r="F31" s="33">
        <f>IFERROR(VLOOKUP($D31,'SAP Data'!$A$7:$OM$1845,F$4,FALSE),"")</f>
        <v>0</v>
      </c>
      <c r="G31" s="33">
        <f>IFERROR(VLOOKUP($D31,'SAP Data'!$A$7:$OM$1845,G$4,FALSE),"")</f>
        <v>0</v>
      </c>
      <c r="H31" s="16">
        <f>IFERROR(VLOOKUP($D31,'SAP Data'!$A$7:$OM$1845,H$4,FALSE),"")</f>
        <v>0</v>
      </c>
      <c r="I31" s="76">
        <f>IFERROR(VLOOKUP($D31,'SAP Data'!$A$7:$OM$1845,I$4,FALSE),"")</f>
        <v>0</v>
      </c>
      <c r="J31" s="76">
        <f>IFERROR(VLOOKUP($D31,'SAP Data'!$A$7:$OM$1845,J$4,FALSE),"")</f>
        <v>0</v>
      </c>
      <c r="K31" s="76">
        <f>IFERROR(VLOOKUP($D31,'SAP Data'!$A$7:$OM$1845,K$4,FALSE),"")</f>
        <v>0</v>
      </c>
      <c r="L31" s="76">
        <f>IFERROR(VLOOKUP($D31,'SAP Data'!$A$7:$OM$1845,L$4,FALSE),"")</f>
        <v>0</v>
      </c>
      <c r="M31" s="76">
        <f>IFERROR(VLOOKUP($D31,'SAP Data'!$A$7:$OM$1845,M$4,FALSE),"")</f>
        <v>0</v>
      </c>
      <c r="N31" s="76">
        <f>IFERROR(VLOOKUP($D31,'SAP Data'!$A$7:$OM$1845,N$4,FALSE),"")</f>
        <v>0</v>
      </c>
      <c r="O31" s="76">
        <f>IFERROR(VLOOKUP($D31,'SAP Data'!$A$7:$OM$1845,O$4,FALSE),"")</f>
        <v>0</v>
      </c>
      <c r="P31" s="76">
        <f>IFERROR(VLOOKUP($D31,'SAP Data'!$A$7:$OM$1845,P$4,FALSE),"")</f>
        <v>0</v>
      </c>
      <c r="Q31" s="76">
        <f>IFERROR(VLOOKUP($D31,'SAP Data'!$A$7:$OM$1845,Q$4,FALSE),"")</f>
        <v>-24610.74</v>
      </c>
      <c r="R31" s="76">
        <f>IFERROR(VLOOKUP($D31,'SAP Data'!$A$7:$OM$1845,R$4,FALSE),"")</f>
        <v>0</v>
      </c>
      <c r="S31" s="76">
        <f>IFERROR(VLOOKUP($D31,'SAP Data'!$A$7:$OM$1845,S$4,FALSE),"")</f>
        <v>0</v>
      </c>
      <c r="T31" s="76">
        <f>IFERROR(VLOOKUP($D31,'SAP Data'!$A$7:$OM$1849,T$4,FALSE),"")</f>
        <v>0</v>
      </c>
      <c r="U31" s="76">
        <f>IFERROR(VLOOKUP($D31,'SAP Data'!$A$7:$OM$1849,U$4,FALSE),"")</f>
        <v>0</v>
      </c>
      <c r="V31" s="76">
        <f>IFERROR(VLOOKUP($D31,'SAP Data'!$A$7:$OM$1849,V$4,FALSE),"")</f>
        <v>0</v>
      </c>
      <c r="W31" s="76">
        <f>IFERROR(VLOOKUP($D31,'SAP Data'!$A$7:$OM$1849,W$4,FALSE),"")</f>
        <v>0</v>
      </c>
      <c r="X31" s="76">
        <f>IFERROR(VLOOKUP($D31,'SAP Data'!$A$7:$OM$1849,X$4,FALSE),"")</f>
        <v>0</v>
      </c>
      <c r="Y31" s="76">
        <f>IFERROR(VLOOKUP($D31,'SAP Data'!$A$7:$OM$1849,Y$4,FALSE),"")</f>
        <v>0</v>
      </c>
      <c r="Z31" s="76">
        <f>IFERROR(VLOOKUP($D31,'SAP Data'!$A$7:$OM$1849,Z$4,FALSE),"")</f>
        <v>0</v>
      </c>
      <c r="AA31" s="76">
        <f>IFERROR(VLOOKUP($D31,'SAP Data'!$A$7:$OM$1849,AA$4,FALSE),"")</f>
        <v>0</v>
      </c>
      <c r="AB31" s="76">
        <f>IFERROR(VLOOKUP($D31,'SAP Data'!$A$7:$OM$1849,AB$4,FALSE),"")</f>
        <v>0</v>
      </c>
      <c r="AC31" s="76">
        <f>IFERROR(VLOOKUP($D31,'SAP Data'!$A$7:$OM$1849,AC$4,FALSE),"")</f>
        <v>0</v>
      </c>
      <c r="AD31" s="76">
        <f>IFERROR(VLOOKUP($D31,'SAP Data'!$A$7:$OM$1849,AD$4,FALSE),"")</f>
        <v>0</v>
      </c>
      <c r="AE31" s="76">
        <f>IFERROR(VLOOKUP($D31,'SAP Data'!$A$7:$OM$1849,AE$4,FALSE),"")</f>
        <v>0</v>
      </c>
      <c r="AF31" s="76">
        <f>IFERROR(VLOOKUP($D31,'SAP Data'!$A$7:$OM$1849,AF$4,FALSE),"")</f>
        <v>0</v>
      </c>
      <c r="AG31" s="76">
        <f>IFERROR(VLOOKUP($D31,'SAP Data'!$A$7:$OM$1849,AG$4,FALSE),"")</f>
        <v>0</v>
      </c>
      <c r="AH31" s="76">
        <f>IFERROR(VLOOKUP($D31,'SAP Data'!$A$7:$OM$1849,AH$4,FALSE),"")</f>
        <v>0</v>
      </c>
      <c r="AI31" s="76">
        <f>IFERROR(VLOOKUP($D31,'SAP Data'!$A$7:$OM$1849,AI$4,FALSE),"")</f>
        <v>0</v>
      </c>
      <c r="AJ31" s="76">
        <f>IFERROR(VLOOKUP($D31,'SAP Data'!$A$7:$OM$1849,AJ$4,FALSE),"")</f>
        <v>0</v>
      </c>
      <c r="AK31" s="76">
        <f>IFERROR(VLOOKUP($D31,'SAP Data'!$A$7:$OM$1849,AK$4,FALSE),"")</f>
        <v>0</v>
      </c>
      <c r="AL31" s="76">
        <f>IFERROR(VLOOKUP($D31,'SAP Data'!$A$7:$OM$1849,AL$4,FALSE),"")</f>
        <v>0</v>
      </c>
      <c r="AM31" s="76">
        <f>IFERROR(VLOOKUP($D31,'SAP Data'!$A$7:$OM$1849,AM$4,FALSE),"")</f>
        <v>0</v>
      </c>
      <c r="AN31" s="76">
        <f>IFERROR(VLOOKUP($D31,'SAP Data'!$A$7:$OM$1849,AN$4,FALSE),"")</f>
        <v>0</v>
      </c>
      <c r="AO31" s="76">
        <f>IFERROR(VLOOKUP($D31,'SAP Data'!$A$7:$OM$1849,AO$4,FALSE),"")</f>
        <v>0</v>
      </c>
      <c r="AP31" s="99">
        <f t="shared" si="22"/>
        <v>0</v>
      </c>
      <c r="AQ31" s="43">
        <f t="shared" si="23"/>
        <v>0</v>
      </c>
      <c r="AR31" s="43">
        <f t="shared" si="24"/>
        <v>0</v>
      </c>
      <c r="AS31" s="43">
        <f t="shared" si="25"/>
        <v>0</v>
      </c>
      <c r="AT31" s="43">
        <f t="shared" si="26"/>
        <v>0</v>
      </c>
      <c r="AU31" s="43">
        <f t="shared" si="27"/>
        <v>0</v>
      </c>
      <c r="AV31" s="43">
        <f t="shared" si="28"/>
        <v>0</v>
      </c>
      <c r="AW31" s="43">
        <f t="shared" si="29"/>
        <v>0</v>
      </c>
      <c r="AX31" s="43">
        <f t="shared" si="30"/>
        <v>0</v>
      </c>
      <c r="AY31" s="43">
        <f t="shared" si="43"/>
        <v>0</v>
      </c>
      <c r="AZ31" s="43">
        <f t="shared" si="44"/>
        <v>0</v>
      </c>
      <c r="BA31" s="98">
        <f t="shared" si="45"/>
        <v>0</v>
      </c>
      <c r="BB31" s="16"/>
      <c r="BC31" s="16">
        <f t="shared" si="49"/>
        <v>0</v>
      </c>
      <c r="BD31" s="16"/>
      <c r="BE31" s="16">
        <f t="shared" si="31"/>
        <v>0</v>
      </c>
      <c r="BF31" s="16"/>
      <c r="BG31" s="16">
        <f t="shared" si="32"/>
        <v>0</v>
      </c>
      <c r="BH31" s="18"/>
      <c r="BI31" s="16">
        <f t="shared" si="33"/>
        <v>0</v>
      </c>
      <c r="BK31" s="16">
        <f t="shared" si="34"/>
        <v>0</v>
      </c>
      <c r="BM31" s="16">
        <f t="shared" si="35"/>
        <v>0</v>
      </c>
      <c r="BO31" s="16">
        <f t="shared" si="36"/>
        <v>0</v>
      </c>
      <c r="BQ31" s="16">
        <f t="shared" si="37"/>
        <v>0</v>
      </c>
      <c r="BS31" s="16">
        <f t="shared" si="38"/>
        <v>0</v>
      </c>
      <c r="BU31" s="16">
        <f t="shared" si="39"/>
        <v>0</v>
      </c>
      <c r="BW31" s="16">
        <f t="shared" si="50"/>
        <v>0</v>
      </c>
      <c r="BY31" s="16">
        <f t="shared" si="51"/>
        <v>0</v>
      </c>
      <c r="CB31" s="16">
        <f t="shared" si="19"/>
        <v>0</v>
      </c>
      <c r="CF31" s="243">
        <f t="shared" si="40"/>
        <v>0</v>
      </c>
      <c r="CH31" s="243">
        <f t="shared" si="41"/>
        <v>0</v>
      </c>
      <c r="CJ31" s="16">
        <f t="shared" si="20"/>
        <v>0</v>
      </c>
      <c r="CL31" s="54">
        <f t="shared" si="42"/>
        <v>0</v>
      </c>
      <c r="CN31" s="18"/>
      <c r="CO31" s="16">
        <f t="shared" si="21"/>
        <v>0</v>
      </c>
      <c r="CP31" s="18"/>
      <c r="CS31" s="35"/>
    </row>
    <row r="32" spans="1:98" x14ac:dyDescent="0.2">
      <c r="A32" s="387"/>
      <c r="B32" s="14" t="str">
        <f>VLOOKUP(D32,'line assign basis'!$A$8:$D$668,2,FALSE)</f>
        <v>ROU UTIL LEAS ACC DE</v>
      </c>
      <c r="C32" s="17" t="s">
        <v>2761</v>
      </c>
      <c r="D32" s="41" t="s">
        <v>2815</v>
      </c>
      <c r="E32" s="17">
        <f>IFERROR(VLOOKUP(D32,'line assign basis'!$A$8:$D$668,4,FALSE),"")</f>
        <v>2</v>
      </c>
      <c r="F32" s="33">
        <f>IFERROR(VLOOKUP($D32,'SAP Data'!$A$7:$OM$1845,F$4,FALSE),"")</f>
        <v>-352168.97</v>
      </c>
      <c r="G32" s="33">
        <f>IFERROR(VLOOKUP($D32,'SAP Data'!$A$7:$OM$1845,G$4,FALSE),"")</f>
        <v>-717561.94</v>
      </c>
      <c r="H32" s="16">
        <f>IFERROR(VLOOKUP($D32,'SAP Data'!$A$7:$OM$1845,H$4,FALSE),"")</f>
        <v>-1084057.33</v>
      </c>
      <c r="I32" s="76">
        <f>IFERROR(VLOOKUP($D32,'SAP Data'!$A$7:$OM$1845,I$4,FALSE),"")</f>
        <v>-1451658.47</v>
      </c>
      <c r="J32" s="76">
        <f>IFERROR(VLOOKUP($D32,'SAP Data'!$A$7:$OM$1845,J$4,FALSE),"")</f>
        <v>-1820368.73</v>
      </c>
      <c r="K32" s="76">
        <f>IFERROR(VLOOKUP($D32,'SAP Data'!$A$7:$OM$1845,K$4,FALSE),"")</f>
        <v>-2190243.44</v>
      </c>
      <c r="L32" s="76">
        <f>IFERROR(VLOOKUP($D32,'SAP Data'!$A$7:$OM$1845,L$4,FALSE),"")</f>
        <v>-2561233.9900000002</v>
      </c>
      <c r="M32" s="76">
        <f>IFERROR(VLOOKUP($D32,'SAP Data'!$A$7:$OM$1845,M$4,FALSE),"")</f>
        <v>-2933343.78</v>
      </c>
      <c r="N32" s="76">
        <f>IFERROR(VLOOKUP($D32,'SAP Data'!$A$7:$OM$1845,N$4,FALSE),"")</f>
        <v>-3309171.42</v>
      </c>
      <c r="O32" s="76">
        <f>IFERROR(VLOOKUP($D32,'SAP Data'!$A$7:$OM$1845,O$4,FALSE),"")</f>
        <v>-3686131.47</v>
      </c>
      <c r="P32" s="76">
        <f>IFERROR(VLOOKUP($D32,'SAP Data'!$A$7:$OM$1845,P$4,FALSE),"")</f>
        <v>-4064227.37</v>
      </c>
      <c r="Q32" s="76">
        <f>IFERROR(VLOOKUP($D32,'SAP Data'!$A$7:$OM$1845,Q$4,FALSE),"")</f>
        <v>-4444479.83</v>
      </c>
      <c r="R32" s="76">
        <f>IFERROR(VLOOKUP($D32,'SAP Data'!$A$7:$OM$1845,R$4,FALSE),"")</f>
        <v>-4825877.9000000004</v>
      </c>
      <c r="S32" s="76">
        <f>IFERROR(VLOOKUP($D32,'SAP Data'!$A$7:$OM$1845,S$4,FALSE),"")</f>
        <v>-5228197.8899999997</v>
      </c>
      <c r="T32" s="76">
        <f>IFERROR(VLOOKUP($D32,'SAP Data'!$A$7:$OM$1849,T$4,FALSE),"")</f>
        <v>-5621821.21</v>
      </c>
      <c r="U32" s="76">
        <f>IFERROR(VLOOKUP($D32,'SAP Data'!$A$7:$OM$1849,U$4,FALSE),"")</f>
        <v>-6019347.6200000001</v>
      </c>
      <c r="V32" s="76">
        <f>IFERROR(VLOOKUP($D32,'SAP Data'!$A$7:$OM$1849,V$4,FALSE),"")</f>
        <v>-6967825.75</v>
      </c>
      <c r="W32" s="76">
        <f>IFERROR(VLOOKUP($D32,'SAP Data'!$A$7:$OM$1849,W$4,FALSE),"")</f>
        <v>-7173315.79</v>
      </c>
      <c r="X32" s="76">
        <f>IFERROR(VLOOKUP($D32,'SAP Data'!$A$7:$OM$1849,X$4,FALSE),"")</f>
        <v>-7378895.3899999997</v>
      </c>
      <c r="Y32" s="76">
        <f>IFERROR(VLOOKUP($D32,'SAP Data'!$A$7:$OM$1849,Y$4,FALSE),"")</f>
        <v>-7586957.7000000002</v>
      </c>
      <c r="Z32" s="76">
        <f>IFERROR(VLOOKUP($D32,'SAP Data'!$A$7:$OM$1849,Z$4,FALSE),"")</f>
        <v>-7793906.8200000003</v>
      </c>
      <c r="AA32" s="76">
        <f>IFERROR(VLOOKUP($D32,'SAP Data'!$A$7:$OM$1849,AA$4,FALSE),"")</f>
        <v>-8000942.0300000003</v>
      </c>
      <c r="AB32" s="76">
        <f>IFERROR(VLOOKUP($D32,'SAP Data'!$A$7:$OM$1849,AB$4,FALSE),"")</f>
        <v>-8208063.6799999997</v>
      </c>
      <c r="AC32" s="76">
        <f>IFERROR(VLOOKUP($D32,'SAP Data'!$A$7:$OM$1849,AC$4,FALSE),"")</f>
        <v>-8415272.1099999994</v>
      </c>
      <c r="AD32" s="76">
        <f>IFERROR(VLOOKUP($D32,'SAP Data'!$A$7:$OM$1849,AD$4,FALSE),"")</f>
        <v>-8622567.7799999993</v>
      </c>
      <c r="AE32" s="76">
        <f>IFERROR(VLOOKUP($D32,'SAP Data'!$A$7:$OM$1849,AE$4,FALSE),"")</f>
        <v>-8829951.0800000001</v>
      </c>
      <c r="AF32" s="76">
        <f>IFERROR(VLOOKUP($D32,'SAP Data'!$A$7:$OM$1849,AF$4,FALSE),"")</f>
        <v>-9040404.4199999999</v>
      </c>
      <c r="AG32" s="76">
        <f>IFERROR(VLOOKUP($D32,'SAP Data'!$A$7:$OM$1849,AG$4,FALSE),"")</f>
        <v>-9255427.3699999992</v>
      </c>
      <c r="AH32" s="76">
        <f>IFERROR(VLOOKUP($D32,'SAP Data'!$A$7:$OM$1849,AH$4,FALSE),"")</f>
        <v>-9470547.0399999991</v>
      </c>
      <c r="AI32" s="76">
        <f>IFERROR(VLOOKUP($D32,'SAP Data'!$A$7:$OM$1849,AI$4,FALSE),"")</f>
        <v>-9685799.9100000001</v>
      </c>
      <c r="AJ32" s="76">
        <f>IFERROR(VLOOKUP($D32,'SAP Data'!$A$7:$OM$1849,AJ$4,FALSE),"")</f>
        <v>-9901150.5099999998</v>
      </c>
      <c r="AK32" s="76">
        <f>IFERROR(VLOOKUP($D32,'SAP Data'!$A$7:$OM$1849,AK$4,FALSE),"")</f>
        <v>-10116599.17</v>
      </c>
      <c r="AL32" s="76">
        <f>IFERROR(VLOOKUP($D32,'SAP Data'!$A$7:$OM$1849,AL$4,FALSE),"")</f>
        <v>-10332146.279999999</v>
      </c>
      <c r="AM32" s="76">
        <f>IFERROR(VLOOKUP($D32,'SAP Data'!$A$7:$OM$1849,AM$4,FALSE),"")</f>
        <v>-10547894.880000001</v>
      </c>
      <c r="AN32" s="76">
        <f>IFERROR(VLOOKUP($D32,'SAP Data'!$A$7:$OM$1849,AN$4,FALSE),"")</f>
        <v>-10763738.27</v>
      </c>
      <c r="AO32" s="76">
        <f>IFERROR(VLOOKUP($D32,'SAP Data'!$A$7:$OM$1849,AO$4,FALSE),"")</f>
        <v>-10979676.9</v>
      </c>
      <c r="AP32" s="99">
        <f t="shared" si="22"/>
        <v>-7093230.7358333329</v>
      </c>
      <c r="AQ32" s="43">
        <f t="shared" si="23"/>
        <v>-7401499.1970833326</v>
      </c>
      <c r="AR32" s="43">
        <f t="shared" si="24"/>
        <v>-7694013.2137500001</v>
      </c>
      <c r="AS32" s="43">
        <f t="shared" si="25"/>
        <v>-7971290.8370833332</v>
      </c>
      <c r="AT32" s="43">
        <f t="shared" si="26"/>
        <v>-8210407.5470833331</v>
      </c>
      <c r="AU32" s="43">
        <f t="shared" si="27"/>
        <v>-8419374.4391666669</v>
      </c>
      <c r="AV32" s="43">
        <f t="shared" si="28"/>
        <v>-8629155.2408333328</v>
      </c>
      <c r="AW32" s="43">
        <f t="shared" si="29"/>
        <v>-8839650.9320833329</v>
      </c>
      <c r="AX32" s="43">
        <f t="shared" si="30"/>
        <v>-9050812.6374999993</v>
      </c>
      <c r="AY32" s="43">
        <f t="shared" si="43"/>
        <v>-9262695.6504166666</v>
      </c>
      <c r="AZ32" s="43">
        <f t="shared" si="44"/>
        <v>-9475305.1270833332</v>
      </c>
      <c r="BA32" s="98">
        <f t="shared" si="45"/>
        <v>-9688641.7679166663</v>
      </c>
      <c r="BB32" s="16"/>
      <c r="BC32" s="16">
        <f t="shared" si="49"/>
        <v>0</v>
      </c>
      <c r="BD32" s="16"/>
      <c r="BE32" s="16">
        <f t="shared" si="31"/>
        <v>0</v>
      </c>
      <c r="BF32" s="16"/>
      <c r="BG32" s="16">
        <f t="shared" si="32"/>
        <v>0</v>
      </c>
      <c r="BH32" s="18"/>
      <c r="BI32" s="16">
        <f t="shared" si="33"/>
        <v>0</v>
      </c>
      <c r="BK32" s="16">
        <f t="shared" si="34"/>
        <v>0</v>
      </c>
      <c r="BM32" s="16">
        <f t="shared" si="35"/>
        <v>0</v>
      </c>
      <c r="BO32" s="16">
        <f t="shared" si="36"/>
        <v>0</v>
      </c>
      <c r="BQ32" s="16">
        <f t="shared" si="37"/>
        <v>0</v>
      </c>
      <c r="BS32" s="16">
        <f t="shared" si="38"/>
        <v>0</v>
      </c>
      <c r="BU32" s="16">
        <f t="shared" si="39"/>
        <v>0</v>
      </c>
      <c r="BW32" s="16">
        <f t="shared" si="50"/>
        <v>0</v>
      </c>
      <c r="BY32" s="16">
        <f t="shared" si="51"/>
        <v>0</v>
      </c>
      <c r="CB32" s="16">
        <f t="shared" si="19"/>
        <v>0</v>
      </c>
      <c r="CF32" s="243">
        <f t="shared" si="40"/>
        <v>0</v>
      </c>
      <c r="CH32" s="243">
        <f t="shared" si="41"/>
        <v>0</v>
      </c>
      <c r="CJ32" s="16">
        <f t="shared" si="20"/>
        <v>-9688641.7679166663</v>
      </c>
      <c r="CL32" s="54">
        <f t="shared" si="42"/>
        <v>0</v>
      </c>
      <c r="CN32" s="18"/>
      <c r="CO32" s="16">
        <f t="shared" si="21"/>
        <v>0</v>
      </c>
      <c r="CP32" s="18"/>
      <c r="CS32" s="35"/>
    </row>
    <row r="33" spans="1:98" x14ac:dyDescent="0.2">
      <c r="A33" s="387"/>
      <c r="B33" s="14" t="str">
        <f>VLOOKUP(D33,'line assign basis'!$A$8:$D$668,2,FALSE)</f>
        <v>FIN UTIL LEA ACC DEP</v>
      </c>
      <c r="C33" s="17" t="s">
        <v>2751</v>
      </c>
      <c r="D33" s="41" t="s">
        <v>2811</v>
      </c>
      <c r="E33" s="17">
        <f>IFERROR(VLOOKUP(D33,'line assign basis'!$A$8:$D$668,4,FALSE),"")</f>
        <v>2</v>
      </c>
      <c r="F33" s="33">
        <f>IFERROR(VLOOKUP($D33,'SAP Data'!$A$7:$OM$1845,F$4,FALSE),"")</f>
        <v>-372.59</v>
      </c>
      <c r="G33" s="33">
        <f>IFERROR(VLOOKUP($D33,'SAP Data'!$A$7:$OM$1845,G$4,FALSE),"")</f>
        <v>-745.19</v>
      </c>
      <c r="H33" s="16">
        <f>IFERROR(VLOOKUP($D33,'SAP Data'!$A$7:$OM$1845,H$4,FALSE),"")</f>
        <v>-1117.76</v>
      </c>
      <c r="I33" s="76">
        <f>IFERROR(VLOOKUP($D33,'SAP Data'!$A$7:$OM$1845,I$4,FALSE),"")</f>
        <v>-1490.35</v>
      </c>
      <c r="J33" s="76">
        <f>IFERROR(VLOOKUP($D33,'SAP Data'!$A$7:$OM$1845,J$4,FALSE),"")</f>
        <v>-2029.55</v>
      </c>
      <c r="K33" s="76">
        <f>IFERROR(VLOOKUP($D33,'SAP Data'!$A$7:$OM$1845,K$4,FALSE),"")</f>
        <v>-2568.75</v>
      </c>
      <c r="L33" s="76">
        <f>IFERROR(VLOOKUP($D33,'SAP Data'!$A$7:$OM$1845,L$4,FALSE),"")</f>
        <v>-3107.91</v>
      </c>
      <c r="M33" s="76">
        <f>IFERROR(VLOOKUP($D33,'SAP Data'!$A$7:$OM$1845,M$4,FALSE),"")</f>
        <v>-3647.11</v>
      </c>
      <c r="N33" s="76">
        <f>IFERROR(VLOOKUP($D33,'SAP Data'!$A$7:$OM$1845,N$4,FALSE),"")</f>
        <v>-4186.3</v>
      </c>
      <c r="O33" s="76">
        <f>IFERROR(VLOOKUP($D33,'SAP Data'!$A$7:$OM$1845,O$4,FALSE),"")</f>
        <v>-4725.51</v>
      </c>
      <c r="P33" s="76">
        <f>IFERROR(VLOOKUP($D33,'SAP Data'!$A$7:$OM$1845,P$4,FALSE),"")</f>
        <v>-5264.68</v>
      </c>
      <c r="Q33" s="76">
        <f>IFERROR(VLOOKUP($D33,'SAP Data'!$A$7:$OM$1845,Q$4,FALSE),"")</f>
        <v>-6087</v>
      </c>
      <c r="R33" s="76">
        <f>IFERROR(VLOOKUP($D33,'SAP Data'!$A$7:$OM$1845,R$4,FALSE),"")</f>
        <v>-7028.76</v>
      </c>
      <c r="S33" s="76">
        <f>IFERROR(VLOOKUP($D33,'SAP Data'!$A$7:$OM$1845,S$4,FALSE),"")</f>
        <v>-8231.5400000000009</v>
      </c>
      <c r="T33" s="76">
        <f>IFERROR(VLOOKUP($D33,'SAP Data'!$A$7:$OM$1849,T$4,FALSE),"")</f>
        <v>-9649.06</v>
      </c>
      <c r="U33" s="76">
        <f>IFERROR(VLOOKUP($D33,'SAP Data'!$A$7:$OM$1849,U$4,FALSE),"")</f>
        <v>-11072.6</v>
      </c>
      <c r="V33" s="76">
        <f>IFERROR(VLOOKUP($D33,'SAP Data'!$A$7:$OM$1849,V$4,FALSE),"")</f>
        <v>-12608.08</v>
      </c>
      <c r="W33" s="76">
        <f>IFERROR(VLOOKUP($D33,'SAP Data'!$A$7:$OM$1849,W$4,FALSE),"")</f>
        <v>-14374.67</v>
      </c>
      <c r="X33" s="76">
        <f>IFERROR(VLOOKUP($D33,'SAP Data'!$A$7:$OM$1849,X$4,FALSE),"")</f>
        <v>-16146.78</v>
      </c>
      <c r="Y33" s="76">
        <f>IFERROR(VLOOKUP($D33,'SAP Data'!$A$7:$OM$1849,Y$4,FALSE),"")</f>
        <v>-17918.939999999999</v>
      </c>
      <c r="Z33" s="76">
        <f>IFERROR(VLOOKUP($D33,'SAP Data'!$A$7:$OM$1849,Z$4,FALSE),"")</f>
        <v>-21051.55</v>
      </c>
      <c r="AA33" s="76">
        <f>IFERROR(VLOOKUP($D33,'SAP Data'!$A$7:$OM$1849,AA$4,FALSE),"")</f>
        <v>-23279.040000000001</v>
      </c>
      <c r="AB33" s="76">
        <f>IFERROR(VLOOKUP($D33,'SAP Data'!$A$7:$OM$1849,AB$4,FALSE),"")</f>
        <v>-26409.22</v>
      </c>
      <c r="AC33" s="76">
        <f>IFERROR(VLOOKUP($D33,'SAP Data'!$A$7:$OM$1849,AC$4,FALSE),"")</f>
        <v>-28977.33</v>
      </c>
      <c r="AD33" s="76">
        <f>IFERROR(VLOOKUP($D33,'SAP Data'!$A$7:$OM$1849,AD$4,FALSE),"")</f>
        <v>-31974.57</v>
      </c>
      <c r="AE33" s="76">
        <f>IFERROR(VLOOKUP($D33,'SAP Data'!$A$7:$OM$1849,AE$4,FALSE),"")</f>
        <v>-36432.47</v>
      </c>
      <c r="AF33" s="76">
        <f>IFERROR(VLOOKUP($D33,'SAP Data'!$A$7:$OM$1849,AF$4,FALSE),"")</f>
        <v>-40169.089999999997</v>
      </c>
      <c r="AG33" s="76">
        <f>IFERROR(VLOOKUP($D33,'SAP Data'!$A$7:$OM$1849,AG$4,FALSE),"")</f>
        <v>-43900.14</v>
      </c>
      <c r="AH33" s="76">
        <f>IFERROR(VLOOKUP($D33,'SAP Data'!$A$7:$OM$1849,AH$4,FALSE),"")</f>
        <v>-47924.26</v>
      </c>
      <c r="AI33" s="76">
        <f>IFERROR(VLOOKUP($D33,'SAP Data'!$A$7:$OM$1849,AI$4,FALSE),"")</f>
        <v>-51799.08</v>
      </c>
      <c r="AJ33" s="76">
        <f>IFERROR(VLOOKUP($D33,'SAP Data'!$A$7:$OM$1849,AJ$4,FALSE),"")</f>
        <v>-55679.42</v>
      </c>
      <c r="AK33" s="76">
        <f>IFERROR(VLOOKUP($D33,'SAP Data'!$A$7:$OM$1849,AK$4,FALSE),"")</f>
        <v>-59559.8</v>
      </c>
      <c r="AL33" s="76">
        <f>IFERROR(VLOOKUP($D33,'SAP Data'!$A$7:$OM$1849,AL$4,FALSE),"")</f>
        <v>-63792.93</v>
      </c>
      <c r="AM33" s="76">
        <f>IFERROR(VLOOKUP($D33,'SAP Data'!$A$7:$OM$1849,AM$4,FALSE),"")</f>
        <v>-67794.080000000002</v>
      </c>
      <c r="AN33" s="76">
        <f>IFERROR(VLOOKUP($D33,'SAP Data'!$A$7:$OM$1849,AN$4,FALSE),"")</f>
        <v>-71789.649999999994</v>
      </c>
      <c r="AO33" s="76">
        <f>IFERROR(VLOOKUP($D33,'SAP Data'!$A$7:$OM$1849,AO$4,FALSE),"")</f>
        <v>-75790.8</v>
      </c>
      <c r="AP33" s="99">
        <f t="shared" si="22"/>
        <v>-17435.039583333335</v>
      </c>
      <c r="AQ33" s="43">
        <f t="shared" si="23"/>
        <v>-19649.487083333337</v>
      </c>
      <c r="AR33" s="43">
        <f t="shared" si="24"/>
        <v>-22096.193750000002</v>
      </c>
      <c r="AS33" s="43">
        <f t="shared" si="25"/>
        <v>-24735.675833333331</v>
      </c>
      <c r="AT33" s="43">
        <f t="shared" si="26"/>
        <v>-27574.997500000001</v>
      </c>
      <c r="AU33" s="43">
        <f t="shared" si="27"/>
        <v>-30605.855416666669</v>
      </c>
      <c r="AV33" s="43">
        <f t="shared" si="28"/>
        <v>-33812.39916666667</v>
      </c>
      <c r="AW33" s="43">
        <f t="shared" si="29"/>
        <v>-37194.628333333334</v>
      </c>
      <c r="AX33" s="43">
        <f t="shared" si="30"/>
        <v>-40710.555</v>
      </c>
      <c r="AY33" s="43">
        <f t="shared" si="43"/>
        <v>-44346.239166666666</v>
      </c>
      <c r="AZ33" s="43">
        <f t="shared" si="44"/>
        <v>-48091.883749999986</v>
      </c>
      <c r="BA33" s="98">
        <f t="shared" si="45"/>
        <v>-51933.296250000007</v>
      </c>
      <c r="BB33" s="16"/>
      <c r="BC33" s="16">
        <f t="shared" si="49"/>
        <v>0</v>
      </c>
      <c r="BD33" s="16"/>
      <c r="BE33" s="16">
        <f t="shared" si="31"/>
        <v>0</v>
      </c>
      <c r="BF33" s="16"/>
      <c r="BG33" s="16">
        <f t="shared" si="32"/>
        <v>0</v>
      </c>
      <c r="BH33" s="18"/>
      <c r="BI33" s="16">
        <f t="shared" si="33"/>
        <v>0</v>
      </c>
      <c r="BK33" s="16">
        <f t="shared" si="34"/>
        <v>0</v>
      </c>
      <c r="BM33" s="16">
        <f t="shared" si="35"/>
        <v>0</v>
      </c>
      <c r="BO33" s="16">
        <f t="shared" si="36"/>
        <v>0</v>
      </c>
      <c r="BQ33" s="16">
        <f t="shared" si="37"/>
        <v>0</v>
      </c>
      <c r="BS33" s="16">
        <f t="shared" si="38"/>
        <v>0</v>
      </c>
      <c r="BU33" s="16">
        <f t="shared" si="39"/>
        <v>0</v>
      </c>
      <c r="BW33" s="16">
        <f t="shared" si="50"/>
        <v>0</v>
      </c>
      <c r="BY33" s="16">
        <f t="shared" si="51"/>
        <v>0</v>
      </c>
      <c r="CB33" s="16">
        <f t="shared" si="19"/>
        <v>0</v>
      </c>
      <c r="CF33" s="243">
        <f t="shared" si="40"/>
        <v>0</v>
      </c>
      <c r="CH33" s="243">
        <f t="shared" si="41"/>
        <v>0</v>
      </c>
      <c r="CJ33" s="16">
        <f t="shared" si="20"/>
        <v>-51933.296250000007</v>
      </c>
      <c r="CL33" s="54">
        <f t="shared" si="42"/>
        <v>0</v>
      </c>
      <c r="CN33" s="18"/>
      <c r="CO33" s="16">
        <f t="shared" si="21"/>
        <v>0</v>
      </c>
      <c r="CP33" s="18"/>
      <c r="CS33" s="35"/>
    </row>
    <row r="34" spans="1:98" x14ac:dyDescent="0.2">
      <c r="A34" s="387"/>
      <c r="B34" s="14" t="str">
        <f>VLOOKUP(D34,'line assign basis'!$A$8:$D$668,2,FALSE)</f>
        <v>ROU UTIL LEASA/D-250</v>
      </c>
      <c r="C34" s="17" t="s">
        <v>3165</v>
      </c>
      <c r="D34" s="41" t="s">
        <v>3910</v>
      </c>
      <c r="E34" s="17">
        <f>IFERROR(VLOOKUP(D34,'line assign basis'!$A$8:$D$668,4,FALSE),"")</f>
        <v>2</v>
      </c>
      <c r="F34" s="33">
        <f>IFERROR(VLOOKUP($D34,'SAP Data'!$A$7:$OM$1845,F$4,FALSE),"")</f>
        <v>0</v>
      </c>
      <c r="G34" s="33">
        <f>IFERROR(VLOOKUP($D34,'SAP Data'!$A$7:$OM$1845,G$4,FALSE),"")</f>
        <v>0</v>
      </c>
      <c r="H34" s="16">
        <f>IFERROR(VLOOKUP($D34,'SAP Data'!$A$7:$OM$1845,H$4,FALSE),"")</f>
        <v>0</v>
      </c>
      <c r="I34" s="76">
        <f>IFERROR(VLOOKUP($D34,'SAP Data'!$A$7:$OM$1845,I$4,FALSE),"")</f>
        <v>0</v>
      </c>
      <c r="J34" s="76">
        <f>IFERROR(VLOOKUP($D34,'SAP Data'!$A$7:$OM$1845,J$4,FALSE),"")</f>
        <v>0</v>
      </c>
      <c r="K34" s="76">
        <f>IFERROR(VLOOKUP($D34,'SAP Data'!$A$7:$OM$1845,K$4,FALSE),"")</f>
        <v>0</v>
      </c>
      <c r="L34" s="76">
        <f>IFERROR(VLOOKUP($D34,'SAP Data'!$A$7:$OM$1845,L$4,FALSE),"")</f>
        <v>0</v>
      </c>
      <c r="M34" s="76">
        <f>IFERROR(VLOOKUP($D34,'SAP Data'!$A$7:$OM$1845,M$4,FALSE),"")</f>
        <v>0</v>
      </c>
      <c r="N34" s="76">
        <f>IFERROR(VLOOKUP($D34,'SAP Data'!$A$7:$OM$1845,N$4,FALSE),"")</f>
        <v>0</v>
      </c>
      <c r="O34" s="76">
        <f>IFERROR(VLOOKUP($D34,'SAP Data'!$A$7:$OM$1845,O$4,FALSE),"")</f>
        <v>0</v>
      </c>
      <c r="P34" s="76">
        <f>IFERROR(VLOOKUP($D34,'SAP Data'!$A$7:$OM$1845,P$4,FALSE),"")</f>
        <v>0</v>
      </c>
      <c r="Q34" s="76">
        <f>IFERROR(VLOOKUP($D34,'SAP Data'!$A$7:$OM$1845,Q$4,FALSE),"")</f>
        <v>0</v>
      </c>
      <c r="R34" s="76">
        <f>IFERROR(VLOOKUP($D34,'SAP Data'!$A$7:$OM$1845,R$4,FALSE),"")</f>
        <v>0</v>
      </c>
      <c r="S34" s="76">
        <f>IFERROR(VLOOKUP($D34,'SAP Data'!$A$7:$OM$1845,S$4,FALSE),"")</f>
        <v>0</v>
      </c>
      <c r="T34" s="76">
        <f>IFERROR(VLOOKUP($D34,'SAP Data'!$A$7:$OM$1849,T$4,FALSE),"")</f>
        <v>-187748.43</v>
      </c>
      <c r="U34" s="76">
        <f>IFERROR(VLOOKUP($D34,'SAP Data'!$A$7:$OM$1849,U$4,FALSE),"")</f>
        <v>-367358.83</v>
      </c>
      <c r="V34" s="76">
        <f>IFERROR(VLOOKUP($D34,'SAP Data'!$A$7:$OM$1849,V$4,FALSE),"")</f>
        <v>0</v>
      </c>
      <c r="W34" s="76">
        <f>IFERROR(VLOOKUP($D34,'SAP Data'!$A$7:$OM$1849,W$4,FALSE),"")</f>
        <v>0</v>
      </c>
      <c r="X34" s="76">
        <f>IFERROR(VLOOKUP($D34,'SAP Data'!$A$7:$OM$1849,X$4,FALSE),"")</f>
        <v>0</v>
      </c>
      <c r="Y34" s="76">
        <f>IFERROR(VLOOKUP($D34,'SAP Data'!$A$7:$OM$1849,Y$4,FALSE),"")</f>
        <v>0</v>
      </c>
      <c r="Z34" s="76">
        <f>IFERROR(VLOOKUP($D34,'SAP Data'!$A$7:$OM$1849,Z$4,FALSE),"")</f>
        <v>0</v>
      </c>
      <c r="AA34" s="76">
        <f>IFERROR(VLOOKUP($D34,'SAP Data'!$A$7:$OM$1849,AA$4,FALSE),"")</f>
        <v>0</v>
      </c>
      <c r="AB34" s="76">
        <f>IFERROR(VLOOKUP($D34,'SAP Data'!$A$7:$OM$1849,AB$4,FALSE),"")</f>
        <v>0</v>
      </c>
      <c r="AC34" s="76">
        <f>IFERROR(VLOOKUP($D34,'SAP Data'!$A$7:$OM$1849,AC$4,FALSE),"")</f>
        <v>0</v>
      </c>
      <c r="AD34" s="76">
        <f>IFERROR(VLOOKUP($D34,'SAP Data'!$A$7:$OM$1849,AD$4,FALSE),"")</f>
        <v>0</v>
      </c>
      <c r="AE34" s="76">
        <f>IFERROR(VLOOKUP($D34,'SAP Data'!$A$7:$OM$1849,AE$4,FALSE),"")</f>
        <v>0</v>
      </c>
      <c r="AF34" s="76">
        <f>IFERROR(VLOOKUP($D34,'SAP Data'!$A$7:$OM$1849,AF$4,FALSE),"")</f>
        <v>0</v>
      </c>
      <c r="AG34" s="76">
        <f>IFERROR(VLOOKUP($D34,'SAP Data'!$A$7:$OM$1849,AG$4,FALSE),"")</f>
        <v>0</v>
      </c>
      <c r="AH34" s="76">
        <f>IFERROR(VLOOKUP($D34,'SAP Data'!$A$7:$OM$1849,AH$4,FALSE),"")</f>
        <v>0</v>
      </c>
      <c r="AI34" s="76">
        <f>IFERROR(VLOOKUP($D34,'SAP Data'!$A$7:$OM$1849,AI$4,FALSE),"")</f>
        <v>0</v>
      </c>
      <c r="AJ34" s="76">
        <f>IFERROR(VLOOKUP($D34,'SAP Data'!$A$7:$OM$1849,AJ$4,FALSE),"")</f>
        <v>0</v>
      </c>
      <c r="AK34" s="76">
        <f>IFERROR(VLOOKUP($D34,'SAP Data'!$A$7:$OM$1849,AK$4,FALSE),"")</f>
        <v>0</v>
      </c>
      <c r="AL34" s="76">
        <f>IFERROR(VLOOKUP($D34,'SAP Data'!$A$7:$OM$1849,AL$4,FALSE),"")</f>
        <v>0</v>
      </c>
      <c r="AM34" s="76">
        <f>IFERROR(VLOOKUP($D34,'SAP Data'!$A$7:$OM$1849,AM$4,FALSE),"")</f>
        <v>0</v>
      </c>
      <c r="AN34" s="76">
        <f>IFERROR(VLOOKUP($D34,'SAP Data'!$A$7:$OM$1849,AN$4,FALSE),"")</f>
        <v>0</v>
      </c>
      <c r="AO34" s="76">
        <f>IFERROR(VLOOKUP($D34,'SAP Data'!$A$7:$OM$1849,AO$4,FALSE),"")</f>
        <v>0</v>
      </c>
      <c r="AP34" s="99">
        <f t="shared" si="22"/>
        <v>-46258.938333333332</v>
      </c>
      <c r="AQ34" s="43">
        <f t="shared" si="23"/>
        <v>-46258.938333333332</v>
      </c>
      <c r="AR34" s="43">
        <f t="shared" si="24"/>
        <v>-38436.087083333339</v>
      </c>
      <c r="AS34" s="43">
        <f t="shared" si="25"/>
        <v>-15306.617916666668</v>
      </c>
      <c r="AT34" s="43">
        <f t="shared" si="26"/>
        <v>0</v>
      </c>
      <c r="AU34" s="43">
        <f t="shared" si="27"/>
        <v>0</v>
      </c>
      <c r="AV34" s="43">
        <f t="shared" si="28"/>
        <v>0</v>
      </c>
      <c r="AW34" s="43">
        <f t="shared" si="29"/>
        <v>0</v>
      </c>
      <c r="AX34" s="43">
        <f t="shared" si="30"/>
        <v>0</v>
      </c>
      <c r="AY34" s="43">
        <f t="shared" si="43"/>
        <v>0</v>
      </c>
      <c r="AZ34" s="43">
        <f t="shared" si="44"/>
        <v>0</v>
      </c>
      <c r="BA34" s="98">
        <f t="shared" si="45"/>
        <v>0</v>
      </c>
      <c r="BB34" s="16"/>
      <c r="BC34" s="16">
        <f t="shared" si="49"/>
        <v>0</v>
      </c>
      <c r="BD34" s="16"/>
      <c r="BE34" s="16">
        <f t="shared" si="31"/>
        <v>0</v>
      </c>
      <c r="BF34" s="16"/>
      <c r="BG34" s="16">
        <f t="shared" si="32"/>
        <v>0</v>
      </c>
      <c r="BH34" s="18"/>
      <c r="BI34" s="16">
        <f t="shared" si="33"/>
        <v>0</v>
      </c>
      <c r="BK34" s="16">
        <f t="shared" si="34"/>
        <v>0</v>
      </c>
      <c r="BM34" s="16">
        <f t="shared" si="35"/>
        <v>0</v>
      </c>
      <c r="BO34" s="16">
        <f t="shared" si="36"/>
        <v>0</v>
      </c>
      <c r="BQ34" s="16">
        <f t="shared" si="37"/>
        <v>0</v>
      </c>
      <c r="BS34" s="16">
        <f t="shared" si="38"/>
        <v>0</v>
      </c>
      <c r="BU34" s="16">
        <f t="shared" si="39"/>
        <v>0</v>
      </c>
      <c r="BW34" s="16">
        <f t="shared" si="50"/>
        <v>0</v>
      </c>
      <c r="BY34" s="16">
        <f t="shared" si="51"/>
        <v>0</v>
      </c>
      <c r="CB34" s="16">
        <f t="shared" si="19"/>
        <v>0</v>
      </c>
      <c r="CF34" s="243">
        <f t="shared" si="40"/>
        <v>0</v>
      </c>
      <c r="CH34" s="243">
        <f t="shared" si="41"/>
        <v>0</v>
      </c>
      <c r="CJ34" s="16">
        <f t="shared" si="20"/>
        <v>0</v>
      </c>
      <c r="CL34" s="54">
        <f t="shared" si="42"/>
        <v>0</v>
      </c>
      <c r="CN34" s="18"/>
      <c r="CO34" s="16">
        <f t="shared" si="21"/>
        <v>0</v>
      </c>
      <c r="CP34" s="18"/>
    </row>
    <row r="35" spans="1:98" x14ac:dyDescent="0.2">
      <c r="A35" s="387" t="s">
        <v>4221</v>
      </c>
      <c r="B35" s="368" t="str">
        <f>VLOOKUP(D35,'line assign basis'!$A$8:$D$668,2,FALSE)</f>
        <v>DEP PROV-UTIL OR MET</v>
      </c>
      <c r="C35" s="369" t="s">
        <v>4136</v>
      </c>
      <c r="D35" s="402" t="s">
        <v>4166</v>
      </c>
      <c r="E35" s="369" t="str">
        <f>IFERROR(VLOOKUP(D35,'line assign basis'!$A$8:$D$668,4,FALSE),"")</f>
        <v>3D</v>
      </c>
      <c r="F35" s="33">
        <f>IFERROR(VLOOKUP($D35,'SAP Data'!$A$7:$OM$1845,F$4,FALSE),"")</f>
        <v>0</v>
      </c>
      <c r="G35" s="33">
        <f>IFERROR(VLOOKUP($D35,'SAP Data'!$A$7:$OM$1845,G$4,FALSE),"")</f>
        <v>0</v>
      </c>
      <c r="H35" s="16">
        <f>IFERROR(VLOOKUP($D35,'SAP Data'!$A$7:$OM$1845,H$4,FALSE),"")</f>
        <v>0</v>
      </c>
      <c r="I35" s="76">
        <f>IFERROR(VLOOKUP($D35,'SAP Data'!$A$7:$OM$1845,I$4,FALSE),"")</f>
        <v>0</v>
      </c>
      <c r="J35" s="76">
        <f>IFERROR(VLOOKUP($D35,'SAP Data'!$A$7:$OM$1845,J$4,FALSE),"")</f>
        <v>0</v>
      </c>
      <c r="K35" s="76">
        <f>IFERROR(VLOOKUP($D35,'SAP Data'!$A$7:$OM$1845,K$4,FALSE),"")</f>
        <v>0</v>
      </c>
      <c r="L35" s="76">
        <f>IFERROR(VLOOKUP($D35,'SAP Data'!$A$7:$OM$1845,L$4,FALSE),"")</f>
        <v>0</v>
      </c>
      <c r="M35" s="76">
        <f>IFERROR(VLOOKUP($D35,'SAP Data'!$A$7:$OM$1845,M$4,FALSE),"")</f>
        <v>0</v>
      </c>
      <c r="N35" s="76">
        <f>IFERROR(VLOOKUP($D35,'SAP Data'!$A$7:$OM$1845,N$4,FALSE),"")</f>
        <v>0</v>
      </c>
      <c r="O35" s="76">
        <f>IFERROR(VLOOKUP($D35,'SAP Data'!$A$7:$OM$1845,O$4,FALSE),"")</f>
        <v>0</v>
      </c>
      <c r="P35" s="76">
        <f>IFERROR(VLOOKUP($D35,'SAP Data'!$A$7:$OM$1845,P$4,FALSE),"")</f>
        <v>0</v>
      </c>
      <c r="Q35" s="76">
        <f>IFERROR(VLOOKUP($D35,'SAP Data'!$A$7:$OM$1845,Q$4,FALSE),"")</f>
        <v>0</v>
      </c>
      <c r="R35" s="76">
        <f>IFERROR(VLOOKUP($D35,'SAP Data'!$A$7:$OM$1845,R$4,FALSE),"")</f>
        <v>0</v>
      </c>
      <c r="S35" s="76">
        <f>IFERROR(VLOOKUP($D35,'SAP Data'!$A$7:$OM$1845,S$4,FALSE),"")</f>
        <v>0</v>
      </c>
      <c r="T35" s="76">
        <f>IFERROR(VLOOKUP($D35,'SAP Data'!$A$7:$OM$1849,T$4,FALSE),"")</f>
        <v>0</v>
      </c>
      <c r="U35" s="76">
        <f>IFERROR(VLOOKUP($D35,'SAP Data'!$A$7:$OM$1849,U$4,FALSE),"")</f>
        <v>0</v>
      </c>
      <c r="V35" s="76">
        <f>IFERROR(VLOOKUP($D35,'SAP Data'!$A$7:$OM$1849,V$4,FALSE),"")</f>
        <v>0</v>
      </c>
      <c r="W35" s="76">
        <f>IFERROR(VLOOKUP($D35,'SAP Data'!$A$7:$OM$1849,W$4,FALSE),"")</f>
        <v>0</v>
      </c>
      <c r="X35" s="76">
        <f>IFERROR(VLOOKUP($D35,'SAP Data'!$A$7:$OM$1849,X$4,FALSE),"")</f>
        <v>0</v>
      </c>
      <c r="Y35" s="76">
        <f>IFERROR(VLOOKUP($D35,'SAP Data'!$A$7:$OM$1849,Y$4,FALSE),"")</f>
        <v>0</v>
      </c>
      <c r="Z35" s="76">
        <f>IFERROR(VLOOKUP($D35,'SAP Data'!$A$7:$OM$1849,Z$4,FALSE),"")</f>
        <v>0</v>
      </c>
      <c r="AA35" s="76">
        <f>IFERROR(VLOOKUP($D35,'SAP Data'!$A$7:$OM$1849,AA$4,FALSE),"")</f>
        <v>0</v>
      </c>
      <c r="AB35" s="76">
        <f>IFERROR(VLOOKUP($D35,'SAP Data'!$A$7:$OM$1849,AB$4,FALSE),"")</f>
        <v>0</v>
      </c>
      <c r="AC35" s="76">
        <f>IFERROR(VLOOKUP($D35,'SAP Data'!$A$7:$OM$1849,AC$4,FALSE),"")</f>
        <v>0</v>
      </c>
      <c r="AD35" s="76">
        <f>IFERROR(VLOOKUP($D35,'SAP Data'!$A$7:$OM$1849,AD$4,FALSE),"")</f>
        <v>0</v>
      </c>
      <c r="AE35" s="76">
        <f>IFERROR(VLOOKUP($D35,'SAP Data'!$A$7:$OM$1849,AE$4,FALSE),"")</f>
        <v>0</v>
      </c>
      <c r="AF35" s="76">
        <f>IFERROR(VLOOKUP($D35,'SAP Data'!$A$7:$OM$1849,AF$4,FALSE),"")</f>
        <v>2082613.68</v>
      </c>
      <c r="AG35" s="76">
        <f>IFERROR(VLOOKUP($D35,'SAP Data'!$A$7:$OM$1849,AG$4,FALSE),"")</f>
        <v>2474539.2000000002</v>
      </c>
      <c r="AH35" s="76">
        <f>IFERROR(VLOOKUP($D35,'SAP Data'!$A$7:$OM$1849,AH$4,FALSE),"")</f>
        <v>3145035.6</v>
      </c>
      <c r="AI35" s="76">
        <f>IFERROR(VLOOKUP($D35,'SAP Data'!$A$7:$OM$1849,AI$4,FALSE),"")</f>
        <v>2738662.92</v>
      </c>
      <c r="AJ35" s="76">
        <f>IFERROR(VLOOKUP($D35,'SAP Data'!$A$7:$OM$1849,AJ$4,FALSE),"")</f>
        <v>2909806.2</v>
      </c>
      <c r="AK35" s="76">
        <f>IFERROR(VLOOKUP($D35,'SAP Data'!$A$7:$OM$1849,AK$4,FALSE),"")</f>
        <v>2050755.84</v>
      </c>
      <c r="AL35" s="76">
        <f>IFERROR(VLOOKUP($D35,'SAP Data'!$A$7:$OM$1849,AL$4,FALSE),"")</f>
        <v>1760330.88</v>
      </c>
      <c r="AM35" s="76">
        <f>IFERROR(VLOOKUP($D35,'SAP Data'!$A$7:$OM$1849,AM$4,FALSE),"")</f>
        <v>749029.68</v>
      </c>
      <c r="AN35" s="76">
        <f>IFERROR(VLOOKUP($D35,'SAP Data'!$A$7:$OM$1849,AN$4,FALSE),"")</f>
        <v>1170219.96</v>
      </c>
      <c r="AO35" s="76">
        <f>IFERROR(VLOOKUP($D35,'SAP Data'!$A$7:$OM$1849,AO$4,FALSE),"")</f>
        <v>1006855.92</v>
      </c>
      <c r="AP35" s="99">
        <f t="shared" si="22"/>
        <v>0</v>
      </c>
      <c r="AQ35" s="43">
        <f t="shared" si="23"/>
        <v>0</v>
      </c>
      <c r="AR35" s="43">
        <f t="shared" si="24"/>
        <v>86775.569999999992</v>
      </c>
      <c r="AS35" s="43">
        <f t="shared" si="25"/>
        <v>276656.94</v>
      </c>
      <c r="AT35" s="43">
        <f t="shared" si="26"/>
        <v>510805.88999999996</v>
      </c>
      <c r="AU35" s="43">
        <f t="shared" si="27"/>
        <v>755959.99500000011</v>
      </c>
      <c r="AV35" s="43">
        <f t="shared" si="28"/>
        <v>991312.875</v>
      </c>
      <c r="AW35" s="43">
        <f t="shared" si="29"/>
        <v>1198002.9600000002</v>
      </c>
      <c r="AX35" s="43">
        <f t="shared" si="30"/>
        <v>1356798.24</v>
      </c>
      <c r="AY35" s="43">
        <f t="shared" si="43"/>
        <v>1461354.93</v>
      </c>
      <c r="AZ35" s="43">
        <f t="shared" si="44"/>
        <v>1541323.665</v>
      </c>
      <c r="BA35" s="98">
        <f t="shared" si="45"/>
        <v>1632035.1600000001</v>
      </c>
      <c r="BB35" s="16"/>
      <c r="BC35" s="16">
        <f t="shared" ref="BC35:BC36" si="73">IF($E35=4,AP35,0)</f>
        <v>0</v>
      </c>
      <c r="BD35" s="16"/>
      <c r="BE35" s="16">
        <f t="shared" ref="BE35:BE36" si="74">IF($E35=4,AQ35,0)</f>
        <v>0</v>
      </c>
      <c r="BF35" s="16"/>
      <c r="BG35" s="16">
        <f>IF($E35=4,AR35,0)</f>
        <v>0</v>
      </c>
      <c r="BH35" s="18"/>
      <c r="BI35" s="16">
        <f t="shared" ref="BI35:BI36" si="75">IF($E35=4,AS35,0)</f>
        <v>0</v>
      </c>
      <c r="BK35" s="16">
        <f t="shared" ref="BK35:BK36" si="76">IF($E35=4,AT35,0)</f>
        <v>0</v>
      </c>
      <c r="BM35" s="16">
        <f t="shared" ref="BM35:BM36" si="77">IF($E35=4,AU35,0)</f>
        <v>0</v>
      </c>
      <c r="BO35" s="16">
        <f t="shared" ref="BO35:BO36" si="78">IF($E35=4,AV35,0)</f>
        <v>0</v>
      </c>
      <c r="BQ35" s="16">
        <f t="shared" ref="BQ35:BQ36" si="79">IF($E35=4,AW35,0)</f>
        <v>0</v>
      </c>
      <c r="BS35" s="16">
        <f t="shared" ref="BS35:BS36" si="80">IF($E35=4,AX35,0)</f>
        <v>0</v>
      </c>
      <c r="BU35" s="16">
        <f t="shared" ref="BU35:BU36" si="81">IF($E35=4,AY35,0)</f>
        <v>0</v>
      </c>
      <c r="BW35" s="16">
        <f t="shared" ref="BW35:BW36" si="82">IF($E35=4,AZ35,0)</f>
        <v>0</v>
      </c>
      <c r="BY35" s="16">
        <f t="shared" ref="BY35:BY36" si="83">IF($E35=4,BA35,0)</f>
        <v>0</v>
      </c>
      <c r="CB35" s="16">
        <f t="shared" si="19"/>
        <v>0</v>
      </c>
      <c r="CF35" s="443">
        <f>_xlfn.IFS($D35="252012",CO35*$CS$25,$D35="252014",CO35*$CS$25,$D35="252022",CO35*$CS$25,$D35="252024",CO35*$CS$25,$D35="252032",CO35*$CS$25,$D35="252034",CO35*$CS$25,$E35=3,CO35*0,$E35="3P",CO35*$CS$20,$E35="3D",CO35*$CS$21,$E35="3G",CO35*$CS$23,$E35="3L",CO35*$CS$24,$E35&lt;=2,0,$E35&gt;=4,0)-174954</f>
        <v>0.16915200001676567</v>
      </c>
      <c r="CH35" s="243">
        <f>IFERROR(CO35-CF35,"")</f>
        <v>1632034.9908480002</v>
      </c>
      <c r="CJ35" s="16">
        <f t="shared" si="20"/>
        <v>0</v>
      </c>
      <c r="CL35" s="54">
        <f t="shared" si="42"/>
        <v>0</v>
      </c>
      <c r="CN35" s="18"/>
      <c r="CO35" s="16">
        <f t="shared" si="21"/>
        <v>1632035.1600000001</v>
      </c>
      <c r="CP35" s="18"/>
    </row>
    <row r="36" spans="1:98" x14ac:dyDescent="0.2">
      <c r="A36" s="387" t="s">
        <v>4222</v>
      </c>
      <c r="B36" s="368" t="str">
        <f>VLOOKUP(D36,'line assign basis'!$A$8:$D$668,2,FALSE)</f>
        <v>DEP PROV-UTIL WA MET</v>
      </c>
      <c r="C36" s="369" t="s">
        <v>4138</v>
      </c>
      <c r="D36" s="402" t="s">
        <v>4167</v>
      </c>
      <c r="E36" s="369" t="str">
        <f>IFERROR(VLOOKUP(D36,'line assign basis'!$A$8:$D$668,4,FALSE),"")</f>
        <v>3D</v>
      </c>
      <c r="F36" s="33">
        <f>IFERROR(VLOOKUP($D36,'SAP Data'!$A$7:$OM$1845,F$4,FALSE),"")</f>
        <v>0</v>
      </c>
      <c r="G36" s="33">
        <f>IFERROR(VLOOKUP($D36,'SAP Data'!$A$7:$OM$1845,G$4,FALSE),"")</f>
        <v>0</v>
      </c>
      <c r="H36" s="16">
        <f>IFERROR(VLOOKUP($D36,'SAP Data'!$A$7:$OM$1845,H$4,FALSE),"")</f>
        <v>0</v>
      </c>
      <c r="I36" s="76">
        <f>IFERROR(VLOOKUP($D36,'SAP Data'!$A$7:$OM$1845,I$4,FALSE),"")</f>
        <v>0</v>
      </c>
      <c r="J36" s="76">
        <f>IFERROR(VLOOKUP($D36,'SAP Data'!$A$7:$OM$1845,J$4,FALSE),"")</f>
        <v>0</v>
      </c>
      <c r="K36" s="76">
        <f>IFERROR(VLOOKUP($D36,'SAP Data'!$A$7:$OM$1845,K$4,FALSE),"")</f>
        <v>0</v>
      </c>
      <c r="L36" s="76">
        <f>IFERROR(VLOOKUP($D36,'SAP Data'!$A$7:$OM$1845,L$4,FALSE),"")</f>
        <v>0</v>
      </c>
      <c r="M36" s="76">
        <f>IFERROR(VLOOKUP($D36,'SAP Data'!$A$7:$OM$1845,M$4,FALSE),"")</f>
        <v>0</v>
      </c>
      <c r="N36" s="76">
        <f>IFERROR(VLOOKUP($D36,'SAP Data'!$A$7:$OM$1845,N$4,FALSE),"")</f>
        <v>0</v>
      </c>
      <c r="O36" s="76">
        <f>IFERROR(VLOOKUP($D36,'SAP Data'!$A$7:$OM$1845,O$4,FALSE),"")</f>
        <v>0</v>
      </c>
      <c r="P36" s="76">
        <f>IFERROR(VLOOKUP($D36,'SAP Data'!$A$7:$OM$1845,P$4,FALSE),"")</f>
        <v>0</v>
      </c>
      <c r="Q36" s="76">
        <f>IFERROR(VLOOKUP($D36,'SAP Data'!$A$7:$OM$1845,Q$4,FALSE),"")</f>
        <v>0</v>
      </c>
      <c r="R36" s="76">
        <f>IFERROR(VLOOKUP($D36,'SAP Data'!$A$7:$OM$1845,R$4,FALSE),"")</f>
        <v>0</v>
      </c>
      <c r="S36" s="76">
        <f>IFERROR(VLOOKUP($D36,'SAP Data'!$A$7:$OM$1845,S$4,FALSE),"")</f>
        <v>0</v>
      </c>
      <c r="T36" s="76">
        <f>IFERROR(VLOOKUP($D36,'SAP Data'!$A$7:$OM$1849,T$4,FALSE),"")</f>
        <v>0</v>
      </c>
      <c r="U36" s="76">
        <f>IFERROR(VLOOKUP($D36,'SAP Data'!$A$7:$OM$1849,U$4,FALSE),"")</f>
        <v>0</v>
      </c>
      <c r="V36" s="76">
        <f>IFERROR(VLOOKUP($D36,'SAP Data'!$A$7:$OM$1849,V$4,FALSE),"")</f>
        <v>0</v>
      </c>
      <c r="W36" s="76">
        <f>IFERROR(VLOOKUP($D36,'SAP Data'!$A$7:$OM$1849,W$4,FALSE),"")</f>
        <v>0</v>
      </c>
      <c r="X36" s="76">
        <f>IFERROR(VLOOKUP($D36,'SAP Data'!$A$7:$OM$1849,X$4,FALSE),"")</f>
        <v>0</v>
      </c>
      <c r="Y36" s="76">
        <f>IFERROR(VLOOKUP($D36,'SAP Data'!$A$7:$OM$1849,Y$4,FALSE),"")</f>
        <v>0</v>
      </c>
      <c r="Z36" s="76">
        <f>IFERROR(VLOOKUP($D36,'SAP Data'!$A$7:$OM$1849,Z$4,FALSE),"")</f>
        <v>0</v>
      </c>
      <c r="AA36" s="76">
        <f>IFERROR(VLOOKUP($D36,'SAP Data'!$A$7:$OM$1849,AA$4,FALSE),"")</f>
        <v>0</v>
      </c>
      <c r="AB36" s="76">
        <f>IFERROR(VLOOKUP($D36,'SAP Data'!$A$7:$OM$1849,AB$4,FALSE),"")</f>
        <v>0</v>
      </c>
      <c r="AC36" s="76">
        <f>IFERROR(VLOOKUP($D36,'SAP Data'!$A$7:$OM$1849,AC$4,FALSE),"")</f>
        <v>0</v>
      </c>
      <c r="AD36" s="76">
        <f>IFERROR(VLOOKUP($D36,'SAP Data'!$A$7:$OM$1849,AD$4,FALSE),"")</f>
        <v>0</v>
      </c>
      <c r="AE36" s="76">
        <f>IFERROR(VLOOKUP($D36,'SAP Data'!$A$7:$OM$1849,AE$4,FALSE),"")</f>
        <v>0</v>
      </c>
      <c r="AF36" s="76">
        <f>IFERROR(VLOOKUP($D36,'SAP Data'!$A$7:$OM$1849,AF$4,FALSE),"")</f>
        <v>193560.9</v>
      </c>
      <c r="AG36" s="76">
        <f>IFERROR(VLOOKUP($D36,'SAP Data'!$A$7:$OM$1849,AG$4,FALSE),"")</f>
        <v>251196.9</v>
      </c>
      <c r="AH36" s="76">
        <f>IFERROR(VLOOKUP($D36,'SAP Data'!$A$7:$OM$1849,AH$4,FALSE),"")</f>
        <v>383759.7</v>
      </c>
      <c r="AI36" s="76">
        <f>IFERROR(VLOOKUP($D36,'SAP Data'!$A$7:$OM$1849,AI$4,FALSE),"")</f>
        <v>353981.1</v>
      </c>
      <c r="AJ36" s="76">
        <f>IFERROR(VLOOKUP($D36,'SAP Data'!$A$7:$OM$1849,AJ$4,FALSE),"")</f>
        <v>412097.4</v>
      </c>
      <c r="AK36" s="76">
        <f>IFERROR(VLOOKUP($D36,'SAP Data'!$A$7:$OM$1849,AK$4,FALSE),"")</f>
        <v>270928.59999999998</v>
      </c>
      <c r="AL36" s="76">
        <f>IFERROR(VLOOKUP($D36,'SAP Data'!$A$7:$OM$1849,AL$4,FALSE),"")</f>
        <v>159979.29999999999</v>
      </c>
      <c r="AM36" s="76">
        <f>IFERROR(VLOOKUP($D36,'SAP Data'!$A$7:$OM$1849,AM$4,FALSE),"")</f>
        <v>76407.100000000006</v>
      </c>
      <c r="AN36" s="76">
        <f>IFERROR(VLOOKUP($D36,'SAP Data'!$A$7:$OM$1849,AN$4,FALSE),"")</f>
        <v>142208.20000000001</v>
      </c>
      <c r="AO36" s="76">
        <f>IFERROR(VLOOKUP($D36,'SAP Data'!$A$7:$OM$1849,AO$4,FALSE),"")</f>
        <v>107146.3</v>
      </c>
      <c r="AP36" s="99">
        <f t="shared" si="22"/>
        <v>0</v>
      </c>
      <c r="AQ36" s="43">
        <f t="shared" si="23"/>
        <v>0</v>
      </c>
      <c r="AR36" s="43">
        <f t="shared" si="24"/>
        <v>8065.0374999999995</v>
      </c>
      <c r="AS36" s="43">
        <f t="shared" si="25"/>
        <v>26596.612499999999</v>
      </c>
      <c r="AT36" s="43">
        <f t="shared" si="26"/>
        <v>53053.137500000004</v>
      </c>
      <c r="AU36" s="43">
        <f t="shared" si="27"/>
        <v>83792.337500000009</v>
      </c>
      <c r="AV36" s="43">
        <f t="shared" si="28"/>
        <v>115712.27500000001</v>
      </c>
      <c r="AW36" s="43">
        <f t="shared" si="29"/>
        <v>144171.69166666668</v>
      </c>
      <c r="AX36" s="43">
        <f t="shared" si="30"/>
        <v>162126.1875</v>
      </c>
      <c r="AY36" s="43">
        <f t="shared" si="43"/>
        <v>171975.62083333335</v>
      </c>
      <c r="AZ36" s="43">
        <f t="shared" si="44"/>
        <v>181084.59166666667</v>
      </c>
      <c r="BA36" s="98">
        <f t="shared" si="45"/>
        <v>191474.36250000002</v>
      </c>
      <c r="BB36" s="16"/>
      <c r="BC36" s="16">
        <f t="shared" si="73"/>
        <v>0</v>
      </c>
      <c r="BD36" s="16"/>
      <c r="BE36" s="16">
        <f t="shared" si="74"/>
        <v>0</v>
      </c>
      <c r="BF36" s="16"/>
      <c r="BG36" s="16">
        <f t="shared" ref="BG36" si="84">IF($E36=4,AR36,0)</f>
        <v>0</v>
      </c>
      <c r="BH36" s="18"/>
      <c r="BI36" s="16">
        <f t="shared" si="75"/>
        <v>0</v>
      </c>
      <c r="BK36" s="16">
        <f t="shared" si="76"/>
        <v>0</v>
      </c>
      <c r="BM36" s="16">
        <f t="shared" si="77"/>
        <v>0</v>
      </c>
      <c r="BO36" s="16">
        <f t="shared" si="78"/>
        <v>0</v>
      </c>
      <c r="BQ36" s="16">
        <f t="shared" si="79"/>
        <v>0</v>
      </c>
      <c r="BS36" s="16">
        <f t="shared" si="80"/>
        <v>0</v>
      </c>
      <c r="BU36" s="16">
        <f t="shared" si="81"/>
        <v>0</v>
      </c>
      <c r="BW36" s="16">
        <f t="shared" si="82"/>
        <v>0</v>
      </c>
      <c r="BY36" s="16">
        <f t="shared" si="83"/>
        <v>0</v>
      </c>
      <c r="CB36" s="16">
        <f t="shared" si="19"/>
        <v>0</v>
      </c>
      <c r="CF36" s="443">
        <f>IFERROR(CO36-CH36,"")</f>
        <v>191474.31084000002</v>
      </c>
      <c r="CH36" s="443">
        <f>_xlfn.IFS($D36="252012",CO36*$CS$25,$D36="252014",CO36*$CS$25,$D36="252022",CO36*$CS$25,$D36="252024",CO36*$CS$25,$D36="252032",CO36*$CS$25,$D36="252034",CO36*$CS$25,$E36=3,CO36*0,$E36="3P",CO36*$CS$20,$E36="3D",CO36*$CS$21,$E36="3G",CO36*$CS$23,$E36="3L",CO36*$CS$24,$E36&lt;=2,0,$E36&gt;=4,0)-20526</f>
        <v>5.1660000000993023E-2</v>
      </c>
      <c r="CJ36" s="16">
        <f t="shared" si="20"/>
        <v>0</v>
      </c>
      <c r="CL36" s="54">
        <f t="shared" si="42"/>
        <v>0</v>
      </c>
      <c r="CN36" s="18"/>
      <c r="CO36" s="16">
        <f t="shared" si="21"/>
        <v>191474.36250000002</v>
      </c>
      <c r="CP36" s="18"/>
    </row>
    <row r="37" spans="1:98" x14ac:dyDescent="0.2">
      <c r="A37" s="387"/>
      <c r="B37" s="14" t="str">
        <f>VLOOKUP(D37,'line assign basis'!$A$8:$D$668,2,FALSE)</f>
        <v>GAS STORED UNDRGRD-B</v>
      </c>
      <c r="C37" s="17" t="s">
        <v>24</v>
      </c>
      <c r="D37" s="17" t="s">
        <v>22</v>
      </c>
      <c r="E37" s="17" t="str">
        <f>IFERROR(VLOOKUP(D37,'line assign basis'!$A$8:$D$668,4,FALSE),"")</f>
        <v>3G</v>
      </c>
      <c r="F37" s="33">
        <f>IFERROR(VLOOKUP($D37,'SAP Data'!$A$7:$OM$1845,F$4,FALSE),"")</f>
        <v>9147153.9199999999</v>
      </c>
      <c r="G37" s="33">
        <f>IFERROR(VLOOKUP($D37,'SAP Data'!$A$7:$OM$1845,G$4,FALSE),"")</f>
        <v>9147153.9199999999</v>
      </c>
      <c r="H37" s="16">
        <f>IFERROR(VLOOKUP($D37,'SAP Data'!$A$7:$OM$1845,H$4,FALSE),"")</f>
        <v>4513899.24</v>
      </c>
      <c r="I37" s="76">
        <f>IFERROR(VLOOKUP($D37,'SAP Data'!$A$7:$OM$1845,I$4,FALSE),"")</f>
        <v>4513899.24</v>
      </c>
      <c r="J37" s="76">
        <f>IFERROR(VLOOKUP($D37,'SAP Data'!$A$7:$OM$1845,J$4,FALSE),"")</f>
        <v>4513899.24</v>
      </c>
      <c r="K37" s="76">
        <f>IFERROR(VLOOKUP($D37,'SAP Data'!$A$7:$OM$1845,K$4,FALSE),"")</f>
        <v>4513899.24</v>
      </c>
      <c r="L37" s="76">
        <f>IFERROR(VLOOKUP($D37,'SAP Data'!$A$7:$OM$1845,L$4,FALSE),"")</f>
        <v>4513899.24</v>
      </c>
      <c r="M37" s="76">
        <f>IFERROR(VLOOKUP($D37,'SAP Data'!$A$7:$OM$1845,M$4,FALSE),"")</f>
        <v>4513899.24</v>
      </c>
      <c r="N37" s="76">
        <f>IFERROR(VLOOKUP($D37,'SAP Data'!$A$7:$OM$1845,N$4,FALSE),"")</f>
        <v>4513899.24</v>
      </c>
      <c r="O37" s="76">
        <f>IFERROR(VLOOKUP($D37,'SAP Data'!$A$7:$OM$1845,O$4,FALSE),"")</f>
        <v>4513899.24</v>
      </c>
      <c r="P37" s="76">
        <f>IFERROR(VLOOKUP($D37,'SAP Data'!$A$7:$OM$1845,P$4,FALSE),"")</f>
        <v>4513899.24</v>
      </c>
      <c r="Q37" s="76">
        <f>IFERROR(VLOOKUP($D37,'SAP Data'!$A$7:$OM$1845,Q$4,FALSE),"")</f>
        <v>4513899.24</v>
      </c>
      <c r="R37" s="76">
        <f>IFERROR(VLOOKUP($D37,'SAP Data'!$A$7:$OM$1845,R$4,FALSE),"")</f>
        <v>4513899.24</v>
      </c>
      <c r="S37" s="76">
        <f>IFERROR(VLOOKUP($D37,'SAP Data'!$A$7:$OM$1845,S$4,FALSE),"")</f>
        <v>4513899.24</v>
      </c>
      <c r="T37" s="76">
        <f>IFERROR(VLOOKUP($D37,'SAP Data'!$A$7:$OM$1849,T$4,FALSE),"")</f>
        <v>4513899.24</v>
      </c>
      <c r="U37" s="76">
        <f>IFERROR(VLOOKUP($D37,'SAP Data'!$A$7:$OM$1849,U$4,FALSE),"")</f>
        <v>4513899.24</v>
      </c>
      <c r="V37" s="76">
        <f>IFERROR(VLOOKUP($D37,'SAP Data'!$A$7:$OM$1849,V$4,FALSE),"")</f>
        <v>4513899.24</v>
      </c>
      <c r="W37" s="76">
        <f>IFERROR(VLOOKUP($D37,'SAP Data'!$A$7:$OM$1849,W$4,FALSE),"")</f>
        <v>4513899.24</v>
      </c>
      <c r="X37" s="76">
        <f>IFERROR(VLOOKUP($D37,'SAP Data'!$A$7:$OM$1849,X$4,FALSE),"")</f>
        <v>4513899.24</v>
      </c>
      <c r="Y37" s="76">
        <f>IFERROR(VLOOKUP($D37,'SAP Data'!$A$7:$OM$1849,Y$4,FALSE),"")</f>
        <v>4513899.24</v>
      </c>
      <c r="Z37" s="76">
        <f>IFERROR(VLOOKUP($D37,'SAP Data'!$A$7:$OM$1849,Z$4,FALSE),"")</f>
        <v>4513899.24</v>
      </c>
      <c r="AA37" s="76">
        <f>IFERROR(VLOOKUP($D37,'SAP Data'!$A$7:$OM$1849,AA$4,FALSE),"")</f>
        <v>4513899.24</v>
      </c>
      <c r="AB37" s="76">
        <f>IFERROR(VLOOKUP($D37,'SAP Data'!$A$7:$OM$1849,AB$4,FALSE),"")</f>
        <v>4513899.24</v>
      </c>
      <c r="AC37" s="76">
        <f>IFERROR(VLOOKUP($D37,'SAP Data'!$A$7:$OM$1849,AC$4,FALSE),"")</f>
        <v>4513899.24</v>
      </c>
      <c r="AD37" s="76">
        <f>IFERROR(VLOOKUP($D37,'SAP Data'!$A$7:$OM$1849,AD$4,FALSE),"")</f>
        <v>4513899.24</v>
      </c>
      <c r="AE37" s="76">
        <f>IFERROR(VLOOKUP($D37,'SAP Data'!$A$7:$OM$1849,AE$4,FALSE),"")</f>
        <v>4513899.24</v>
      </c>
      <c r="AF37" s="76">
        <f>IFERROR(VLOOKUP($D37,'SAP Data'!$A$7:$OM$1849,AF$4,FALSE),"")</f>
        <v>4513899.24</v>
      </c>
      <c r="AG37" s="76">
        <f>IFERROR(VLOOKUP($D37,'SAP Data'!$A$7:$OM$1849,AG$4,FALSE),"")</f>
        <v>4513899.24</v>
      </c>
      <c r="AH37" s="76">
        <f>IFERROR(VLOOKUP($D37,'SAP Data'!$A$7:$OM$1849,AH$4,FALSE),"")</f>
        <v>4513899.24</v>
      </c>
      <c r="AI37" s="76">
        <f>IFERROR(VLOOKUP($D37,'SAP Data'!$A$7:$OM$1849,AI$4,FALSE),"")</f>
        <v>4513899.24</v>
      </c>
      <c r="AJ37" s="76">
        <f>IFERROR(VLOOKUP($D37,'SAP Data'!$A$7:$OM$1849,AJ$4,FALSE),"")</f>
        <v>4513899.24</v>
      </c>
      <c r="AK37" s="76">
        <f>IFERROR(VLOOKUP($D37,'SAP Data'!$A$7:$OM$1849,AK$4,FALSE),"")</f>
        <v>4513899.24</v>
      </c>
      <c r="AL37" s="76">
        <f>IFERROR(VLOOKUP($D37,'SAP Data'!$A$7:$OM$1849,AL$4,FALSE),"")</f>
        <v>4513899.24</v>
      </c>
      <c r="AM37" s="76">
        <f>IFERROR(VLOOKUP($D37,'SAP Data'!$A$7:$OM$1849,AM$4,FALSE),"")</f>
        <v>4513899.24</v>
      </c>
      <c r="AN37" s="76">
        <f>IFERROR(VLOOKUP($D37,'SAP Data'!$A$7:$OM$1849,AN$4,FALSE),"")</f>
        <v>4513899.24</v>
      </c>
      <c r="AO37" s="76">
        <f>IFERROR(VLOOKUP($D37,'SAP Data'!$A$7:$OM$1849,AO$4,FALSE),"")</f>
        <v>4513899.24</v>
      </c>
      <c r="AP37" s="99">
        <f t="shared" si="22"/>
        <v>4513899.2400000012</v>
      </c>
      <c r="AQ37" s="43">
        <f t="shared" si="23"/>
        <v>4513899.2400000012</v>
      </c>
      <c r="AR37" s="43">
        <f t="shared" si="24"/>
        <v>4513899.2400000012</v>
      </c>
      <c r="AS37" s="43">
        <f t="shared" si="25"/>
        <v>4513899.2400000012</v>
      </c>
      <c r="AT37" s="43">
        <f t="shared" si="26"/>
        <v>4513899.2400000012</v>
      </c>
      <c r="AU37" s="43">
        <f t="shared" si="27"/>
        <v>4513899.2400000012</v>
      </c>
      <c r="AV37" s="43">
        <f t="shared" si="28"/>
        <v>4513899.2400000012</v>
      </c>
      <c r="AW37" s="43">
        <f t="shared" si="29"/>
        <v>4513899.2400000012</v>
      </c>
      <c r="AX37" s="43">
        <f t="shared" si="30"/>
        <v>4513899.2400000012</v>
      </c>
      <c r="AY37" s="43">
        <f t="shared" si="43"/>
        <v>4513899.2400000012</v>
      </c>
      <c r="AZ37" s="43">
        <f t="shared" si="44"/>
        <v>4513899.2400000012</v>
      </c>
      <c r="BA37" s="98">
        <f t="shared" si="45"/>
        <v>4513899.2400000012</v>
      </c>
      <c r="BB37" s="16"/>
      <c r="BC37" s="16">
        <f t="shared" si="49"/>
        <v>0</v>
      </c>
      <c r="BD37" s="16"/>
      <c r="BE37" s="16">
        <f t="shared" si="31"/>
        <v>0</v>
      </c>
      <c r="BF37" s="16"/>
      <c r="BG37" s="16">
        <f t="shared" si="32"/>
        <v>0</v>
      </c>
      <c r="BH37" s="18"/>
      <c r="BI37" s="16">
        <f t="shared" si="33"/>
        <v>0</v>
      </c>
      <c r="BK37" s="16">
        <f t="shared" si="34"/>
        <v>0</v>
      </c>
      <c r="BM37" s="16">
        <f t="shared" si="35"/>
        <v>0</v>
      </c>
      <c r="BO37" s="16">
        <f t="shared" si="36"/>
        <v>0</v>
      </c>
      <c r="BQ37" s="16">
        <f t="shared" si="37"/>
        <v>0</v>
      </c>
      <c r="BS37" s="16">
        <f t="shared" si="38"/>
        <v>0</v>
      </c>
      <c r="BU37" s="16">
        <f t="shared" si="39"/>
        <v>0</v>
      </c>
      <c r="BW37" s="16">
        <f t="shared" si="50"/>
        <v>0</v>
      </c>
      <c r="BY37" s="16">
        <f t="shared" si="51"/>
        <v>0</v>
      </c>
      <c r="CB37" s="16">
        <f t="shared" si="19"/>
        <v>0</v>
      </c>
      <c r="CF37" s="243">
        <f t="shared" si="40"/>
        <v>499237.25594400027</v>
      </c>
      <c r="CH37" s="243">
        <f t="shared" si="41"/>
        <v>4014661.9840560011</v>
      </c>
      <c r="CJ37" s="16">
        <f t="shared" si="20"/>
        <v>0</v>
      </c>
      <c r="CL37" s="54">
        <f t="shared" si="42"/>
        <v>0</v>
      </c>
      <c r="CN37" s="18"/>
      <c r="CO37" s="16">
        <f t="shared" si="21"/>
        <v>4513899.2400000012</v>
      </c>
      <c r="CP37" s="18"/>
    </row>
    <row r="38" spans="1:98" x14ac:dyDescent="0.2">
      <c r="A38" s="387"/>
      <c r="B38" s="14" t="str">
        <f>VLOOKUP(D38,'line assign basis'!$A$8:$D$668,2,FALSE)</f>
        <v>GAS STORED UNDRGRD-A</v>
      </c>
      <c r="C38" s="17" t="s">
        <v>27</v>
      </c>
      <c r="D38" s="17" t="s">
        <v>25</v>
      </c>
      <c r="E38" s="17" t="str">
        <f>IFERROR(VLOOKUP(D38,'line assign basis'!$A$8:$D$668,4,FALSE),"")</f>
        <v>3G</v>
      </c>
      <c r="F38" s="33">
        <f>IFERROR(VLOOKUP($D38,'SAP Data'!$A$7:$OM$1845,F$4,FALSE),"")</f>
        <v>1848102.98</v>
      </c>
      <c r="G38" s="33">
        <f>IFERROR(VLOOKUP($D38,'SAP Data'!$A$7:$OM$1845,G$4,FALSE),"")</f>
        <v>1848102.98</v>
      </c>
      <c r="H38" s="16">
        <f>IFERROR(VLOOKUP($D38,'SAP Data'!$A$7:$OM$1845,H$4,FALSE),"")</f>
        <v>6660213.9900000002</v>
      </c>
      <c r="I38" s="76">
        <f>IFERROR(VLOOKUP($D38,'SAP Data'!$A$7:$OM$1845,I$4,FALSE),"")</f>
        <v>6660213.9900000002</v>
      </c>
      <c r="J38" s="76">
        <f>IFERROR(VLOOKUP($D38,'SAP Data'!$A$7:$OM$1845,J$4,FALSE),"")</f>
        <v>6660213.9900000002</v>
      </c>
      <c r="K38" s="76">
        <f>IFERROR(VLOOKUP($D38,'SAP Data'!$A$7:$OM$1845,K$4,FALSE),"")</f>
        <v>6660213.9900000002</v>
      </c>
      <c r="L38" s="76">
        <f>IFERROR(VLOOKUP($D38,'SAP Data'!$A$7:$OM$1845,L$4,FALSE),"")</f>
        <v>6660213.9900000002</v>
      </c>
      <c r="M38" s="76">
        <f>IFERROR(VLOOKUP($D38,'SAP Data'!$A$7:$OM$1845,M$4,FALSE),"")</f>
        <v>6660213.9900000002</v>
      </c>
      <c r="N38" s="76">
        <f>IFERROR(VLOOKUP($D38,'SAP Data'!$A$7:$OM$1845,N$4,FALSE),"")</f>
        <v>6660213.9900000002</v>
      </c>
      <c r="O38" s="76">
        <f>IFERROR(VLOOKUP($D38,'SAP Data'!$A$7:$OM$1845,O$4,FALSE),"")</f>
        <v>6660213.9900000002</v>
      </c>
      <c r="P38" s="76">
        <f>IFERROR(VLOOKUP($D38,'SAP Data'!$A$7:$OM$1845,P$4,FALSE),"")</f>
        <v>6660213.9900000002</v>
      </c>
      <c r="Q38" s="76">
        <f>IFERROR(VLOOKUP($D38,'SAP Data'!$A$7:$OM$1845,Q$4,FALSE),"")</f>
        <v>6660213.9900000002</v>
      </c>
      <c r="R38" s="76">
        <f>IFERROR(VLOOKUP($D38,'SAP Data'!$A$7:$OM$1845,R$4,FALSE),"")</f>
        <v>6660213.9900000002</v>
      </c>
      <c r="S38" s="76">
        <f>IFERROR(VLOOKUP($D38,'SAP Data'!$A$7:$OM$1845,S$4,FALSE),"")</f>
        <v>6660213.9900000002</v>
      </c>
      <c r="T38" s="76">
        <f>IFERROR(VLOOKUP($D38,'SAP Data'!$A$7:$OM$1849,T$4,FALSE),"")</f>
        <v>6660213.9900000002</v>
      </c>
      <c r="U38" s="76">
        <f>IFERROR(VLOOKUP($D38,'SAP Data'!$A$7:$OM$1849,U$4,FALSE),"")</f>
        <v>6660213.9900000002</v>
      </c>
      <c r="V38" s="76">
        <f>IFERROR(VLOOKUP($D38,'SAP Data'!$A$7:$OM$1849,V$4,FALSE),"")</f>
        <v>6660213.9900000002</v>
      </c>
      <c r="W38" s="76">
        <f>IFERROR(VLOOKUP($D38,'SAP Data'!$A$7:$OM$1849,W$4,FALSE),"")</f>
        <v>6660213.9900000002</v>
      </c>
      <c r="X38" s="76">
        <f>IFERROR(VLOOKUP($D38,'SAP Data'!$A$7:$OM$1849,X$4,FALSE),"")</f>
        <v>6660213.9900000002</v>
      </c>
      <c r="Y38" s="76">
        <f>IFERROR(VLOOKUP($D38,'SAP Data'!$A$7:$OM$1849,Y$4,FALSE),"")</f>
        <v>6660213.9900000002</v>
      </c>
      <c r="Z38" s="76">
        <f>IFERROR(VLOOKUP($D38,'SAP Data'!$A$7:$OM$1849,Z$4,FALSE),"")</f>
        <v>6660213.9900000002</v>
      </c>
      <c r="AA38" s="76">
        <f>IFERROR(VLOOKUP($D38,'SAP Data'!$A$7:$OM$1849,AA$4,FALSE),"")</f>
        <v>6660213.9900000002</v>
      </c>
      <c r="AB38" s="76">
        <f>IFERROR(VLOOKUP($D38,'SAP Data'!$A$7:$OM$1849,AB$4,FALSE),"")</f>
        <v>6660213.9900000002</v>
      </c>
      <c r="AC38" s="76">
        <f>IFERROR(VLOOKUP($D38,'SAP Data'!$A$7:$OM$1849,AC$4,FALSE),"")</f>
        <v>6660213.9900000002</v>
      </c>
      <c r="AD38" s="76">
        <f>IFERROR(VLOOKUP($D38,'SAP Data'!$A$7:$OM$1849,AD$4,FALSE),"")</f>
        <v>6660213.9900000002</v>
      </c>
      <c r="AE38" s="76">
        <f>IFERROR(VLOOKUP($D38,'SAP Data'!$A$7:$OM$1849,AE$4,FALSE),"")</f>
        <v>6660213.9900000002</v>
      </c>
      <c r="AF38" s="76">
        <f>IFERROR(VLOOKUP($D38,'SAP Data'!$A$7:$OM$1849,AF$4,FALSE),"")</f>
        <v>6660213.9900000002</v>
      </c>
      <c r="AG38" s="76">
        <f>IFERROR(VLOOKUP($D38,'SAP Data'!$A$7:$OM$1849,AG$4,FALSE),"")</f>
        <v>6660213.9900000002</v>
      </c>
      <c r="AH38" s="76">
        <f>IFERROR(VLOOKUP($D38,'SAP Data'!$A$7:$OM$1849,AH$4,FALSE),"")</f>
        <v>6660213.9900000002</v>
      </c>
      <c r="AI38" s="76">
        <f>IFERROR(VLOOKUP($D38,'SAP Data'!$A$7:$OM$1849,AI$4,FALSE),"")</f>
        <v>6660213.9900000002</v>
      </c>
      <c r="AJ38" s="76">
        <f>IFERROR(VLOOKUP($D38,'SAP Data'!$A$7:$OM$1849,AJ$4,FALSE),"")</f>
        <v>6660213.9900000002</v>
      </c>
      <c r="AK38" s="76">
        <f>IFERROR(VLOOKUP($D38,'SAP Data'!$A$7:$OM$1849,AK$4,FALSE),"")</f>
        <v>6660213.9900000002</v>
      </c>
      <c r="AL38" s="76">
        <f>IFERROR(VLOOKUP($D38,'SAP Data'!$A$7:$OM$1849,AL$4,FALSE),"")</f>
        <v>6660213.9900000002</v>
      </c>
      <c r="AM38" s="76">
        <f>IFERROR(VLOOKUP($D38,'SAP Data'!$A$7:$OM$1849,AM$4,FALSE),"")</f>
        <v>6660213.9900000002</v>
      </c>
      <c r="AN38" s="76">
        <f>IFERROR(VLOOKUP($D38,'SAP Data'!$A$7:$OM$1849,AN$4,FALSE),"")</f>
        <v>6660213.9900000002</v>
      </c>
      <c r="AO38" s="76">
        <f>IFERROR(VLOOKUP($D38,'SAP Data'!$A$7:$OM$1849,AO$4,FALSE),"")</f>
        <v>6660213.9900000002</v>
      </c>
      <c r="AP38" s="99">
        <f t="shared" si="22"/>
        <v>6660213.9900000021</v>
      </c>
      <c r="AQ38" s="43">
        <f t="shared" si="23"/>
        <v>6660213.9900000021</v>
      </c>
      <c r="AR38" s="43">
        <f t="shared" si="24"/>
        <v>6660213.9900000021</v>
      </c>
      <c r="AS38" s="43">
        <f t="shared" si="25"/>
        <v>6660213.9900000021</v>
      </c>
      <c r="AT38" s="43">
        <f t="shared" si="26"/>
        <v>6660213.9900000021</v>
      </c>
      <c r="AU38" s="43">
        <f t="shared" si="27"/>
        <v>6660213.9900000021</v>
      </c>
      <c r="AV38" s="43">
        <f t="shared" si="28"/>
        <v>6660213.9900000021</v>
      </c>
      <c r="AW38" s="43">
        <f t="shared" si="29"/>
        <v>6660213.9900000021</v>
      </c>
      <c r="AX38" s="43">
        <f t="shared" si="30"/>
        <v>6660213.9900000021</v>
      </c>
      <c r="AY38" s="43">
        <f t="shared" si="43"/>
        <v>6660213.9900000021</v>
      </c>
      <c r="AZ38" s="43">
        <f t="shared" si="44"/>
        <v>6660213.9900000021</v>
      </c>
      <c r="BA38" s="98">
        <f t="shared" si="45"/>
        <v>6660213.9900000021</v>
      </c>
      <c r="BB38" s="16"/>
      <c r="BC38" s="16">
        <f t="shared" si="49"/>
        <v>0</v>
      </c>
      <c r="BD38" s="16"/>
      <c r="BE38" s="16">
        <f t="shared" si="31"/>
        <v>0</v>
      </c>
      <c r="BF38" s="16"/>
      <c r="BG38" s="16">
        <f t="shared" si="32"/>
        <v>0</v>
      </c>
      <c r="BH38" s="18"/>
      <c r="BI38" s="16">
        <f t="shared" si="33"/>
        <v>0</v>
      </c>
      <c r="BK38" s="16">
        <f t="shared" si="34"/>
        <v>0</v>
      </c>
      <c r="BM38" s="16">
        <f t="shared" si="35"/>
        <v>0</v>
      </c>
      <c r="BO38" s="16">
        <f t="shared" si="36"/>
        <v>0</v>
      </c>
      <c r="BQ38" s="16">
        <f t="shared" si="37"/>
        <v>0</v>
      </c>
      <c r="BS38" s="16">
        <f t="shared" si="38"/>
        <v>0</v>
      </c>
      <c r="BU38" s="16">
        <f t="shared" si="39"/>
        <v>0</v>
      </c>
      <c r="BW38" s="16">
        <f t="shared" si="50"/>
        <v>0</v>
      </c>
      <c r="BY38" s="16">
        <f t="shared" si="51"/>
        <v>0</v>
      </c>
      <c r="CB38" s="16">
        <f t="shared" si="19"/>
        <v>0</v>
      </c>
      <c r="CF38" s="243">
        <f t="shared" si="40"/>
        <v>736619.66729400039</v>
      </c>
      <c r="CH38" s="243">
        <f t="shared" si="41"/>
        <v>5923594.3227060018</v>
      </c>
      <c r="CJ38" s="16">
        <f t="shared" si="20"/>
        <v>0</v>
      </c>
      <c r="CL38" s="54">
        <f t="shared" si="42"/>
        <v>0</v>
      </c>
      <c r="CN38" s="18"/>
      <c r="CO38" s="16">
        <f t="shared" si="21"/>
        <v>6660213.9900000021</v>
      </c>
      <c r="CP38" s="18"/>
      <c r="CQ38" s="14" t="s">
        <v>1551</v>
      </c>
      <c r="CS38" s="16">
        <f>'[1]DIT Rate Base'!$I$39</f>
        <v>-41291938.075284988</v>
      </c>
      <c r="CT38" s="14" t="s">
        <v>4185</v>
      </c>
    </row>
    <row r="39" spans="1:98" x14ac:dyDescent="0.2">
      <c r="A39" s="387"/>
      <c r="B39" s="14" t="str">
        <f>VLOOKUP(D39,'line assign basis'!$A$8:$D$668,2,FALSE)</f>
        <v>GAS STORED UNDRGRD-B</v>
      </c>
      <c r="C39" s="17" t="s">
        <v>29</v>
      </c>
      <c r="D39" s="17" t="s">
        <v>28</v>
      </c>
      <c r="E39" s="17" t="str">
        <f>IFERROR(VLOOKUP(D39,'line assign basis'!$A$8:$D$668,4,FALSE),"")</f>
        <v>3G</v>
      </c>
      <c r="F39" s="33">
        <f>IFERROR(VLOOKUP($D39,'SAP Data'!$A$7:$OM$1845,F$4,FALSE),"")</f>
        <v>1245751.48</v>
      </c>
      <c r="G39" s="33">
        <f>IFERROR(VLOOKUP($D39,'SAP Data'!$A$7:$OM$1845,G$4,FALSE),"")</f>
        <v>1245751.48</v>
      </c>
      <c r="H39" s="16">
        <f>IFERROR(VLOOKUP($D39,'SAP Data'!$A$7:$OM$1845,H$4,FALSE),"")</f>
        <v>1111928.98</v>
      </c>
      <c r="I39" s="76">
        <f>IFERROR(VLOOKUP($D39,'SAP Data'!$A$7:$OM$1845,I$4,FALSE),"")</f>
        <v>1111928.98</v>
      </c>
      <c r="J39" s="76">
        <f>IFERROR(VLOOKUP($D39,'SAP Data'!$A$7:$OM$1845,J$4,FALSE),"")</f>
        <v>1111928.98</v>
      </c>
      <c r="K39" s="76">
        <f>IFERROR(VLOOKUP($D39,'SAP Data'!$A$7:$OM$1845,K$4,FALSE),"")</f>
        <v>1111928.98</v>
      </c>
      <c r="L39" s="76">
        <f>IFERROR(VLOOKUP($D39,'SAP Data'!$A$7:$OM$1845,L$4,FALSE),"")</f>
        <v>1111928.98</v>
      </c>
      <c r="M39" s="76">
        <f>IFERROR(VLOOKUP($D39,'SAP Data'!$A$7:$OM$1845,M$4,FALSE),"")</f>
        <v>1111928.98</v>
      </c>
      <c r="N39" s="76">
        <f>IFERROR(VLOOKUP($D39,'SAP Data'!$A$7:$OM$1845,N$4,FALSE),"")</f>
        <v>1111928.98</v>
      </c>
      <c r="O39" s="76">
        <f>IFERROR(VLOOKUP($D39,'SAP Data'!$A$7:$OM$1845,O$4,FALSE),"")</f>
        <v>1111928.98</v>
      </c>
      <c r="P39" s="76">
        <f>IFERROR(VLOOKUP($D39,'SAP Data'!$A$7:$OM$1845,P$4,FALSE),"")</f>
        <v>1111928.98</v>
      </c>
      <c r="Q39" s="76">
        <f>IFERROR(VLOOKUP($D39,'SAP Data'!$A$7:$OM$1845,Q$4,FALSE),"")</f>
        <v>1111928.98</v>
      </c>
      <c r="R39" s="76">
        <f>IFERROR(VLOOKUP($D39,'SAP Data'!$A$7:$OM$1845,R$4,FALSE),"")</f>
        <v>1111928.98</v>
      </c>
      <c r="S39" s="76">
        <f>IFERROR(VLOOKUP($D39,'SAP Data'!$A$7:$OM$1845,S$4,FALSE),"")</f>
        <v>1111928.98</v>
      </c>
      <c r="T39" s="76">
        <f>IFERROR(VLOOKUP($D39,'SAP Data'!$A$7:$OM$1849,T$4,FALSE),"")</f>
        <v>1111928.98</v>
      </c>
      <c r="U39" s="76">
        <f>IFERROR(VLOOKUP($D39,'SAP Data'!$A$7:$OM$1849,U$4,FALSE),"")</f>
        <v>1111928.98</v>
      </c>
      <c r="V39" s="76">
        <f>IFERROR(VLOOKUP($D39,'SAP Data'!$A$7:$OM$1849,V$4,FALSE),"")</f>
        <v>1111928.98</v>
      </c>
      <c r="W39" s="76">
        <f>IFERROR(VLOOKUP($D39,'SAP Data'!$A$7:$OM$1849,W$4,FALSE),"")</f>
        <v>1111928.98</v>
      </c>
      <c r="X39" s="76">
        <f>IFERROR(VLOOKUP($D39,'SAP Data'!$A$7:$OM$1849,X$4,FALSE),"")</f>
        <v>1111928.98</v>
      </c>
      <c r="Y39" s="76">
        <f>IFERROR(VLOOKUP($D39,'SAP Data'!$A$7:$OM$1849,Y$4,FALSE),"")</f>
        <v>1111928.98</v>
      </c>
      <c r="Z39" s="76">
        <f>IFERROR(VLOOKUP($D39,'SAP Data'!$A$7:$OM$1849,Z$4,FALSE),"")</f>
        <v>1111928.98</v>
      </c>
      <c r="AA39" s="76">
        <f>IFERROR(VLOOKUP($D39,'SAP Data'!$A$7:$OM$1849,AA$4,FALSE),"")</f>
        <v>1111928.98</v>
      </c>
      <c r="AB39" s="76">
        <f>IFERROR(VLOOKUP($D39,'SAP Data'!$A$7:$OM$1849,AB$4,FALSE),"")</f>
        <v>1111928.98</v>
      </c>
      <c r="AC39" s="76">
        <f>IFERROR(VLOOKUP($D39,'SAP Data'!$A$7:$OM$1849,AC$4,FALSE),"")</f>
        <v>1111928.98</v>
      </c>
      <c r="AD39" s="76">
        <f>IFERROR(VLOOKUP($D39,'SAP Data'!$A$7:$OM$1849,AD$4,FALSE),"")</f>
        <v>1111928.98</v>
      </c>
      <c r="AE39" s="76">
        <f>IFERROR(VLOOKUP($D39,'SAP Data'!$A$7:$OM$1849,AE$4,FALSE),"")</f>
        <v>1111928.98</v>
      </c>
      <c r="AF39" s="76">
        <f>IFERROR(VLOOKUP($D39,'SAP Data'!$A$7:$OM$1849,AF$4,FALSE),"")</f>
        <v>1111928.98</v>
      </c>
      <c r="AG39" s="76">
        <f>IFERROR(VLOOKUP($D39,'SAP Data'!$A$7:$OM$1849,AG$4,FALSE),"")</f>
        <v>1111928.98</v>
      </c>
      <c r="AH39" s="76">
        <f>IFERROR(VLOOKUP($D39,'SAP Data'!$A$7:$OM$1849,AH$4,FALSE),"")</f>
        <v>1111928.98</v>
      </c>
      <c r="AI39" s="76">
        <f>IFERROR(VLOOKUP($D39,'SAP Data'!$A$7:$OM$1849,AI$4,FALSE),"")</f>
        <v>1111928.98</v>
      </c>
      <c r="AJ39" s="76">
        <f>IFERROR(VLOOKUP($D39,'SAP Data'!$A$7:$OM$1849,AJ$4,FALSE),"")</f>
        <v>1111928.98</v>
      </c>
      <c r="AK39" s="76">
        <f>IFERROR(VLOOKUP($D39,'SAP Data'!$A$7:$OM$1849,AK$4,FALSE),"")</f>
        <v>1111928.98</v>
      </c>
      <c r="AL39" s="76">
        <f>IFERROR(VLOOKUP($D39,'SAP Data'!$A$7:$OM$1849,AL$4,FALSE),"")</f>
        <v>1111928.98</v>
      </c>
      <c r="AM39" s="76">
        <f>IFERROR(VLOOKUP($D39,'SAP Data'!$A$7:$OM$1849,AM$4,FALSE),"")</f>
        <v>1111928.98</v>
      </c>
      <c r="AN39" s="76">
        <f>IFERROR(VLOOKUP($D39,'SAP Data'!$A$7:$OM$1849,AN$4,FALSE),"")</f>
        <v>1111928.98</v>
      </c>
      <c r="AO39" s="76">
        <f>IFERROR(VLOOKUP($D39,'SAP Data'!$A$7:$OM$1849,AO$4,FALSE),"")</f>
        <v>1111928.98</v>
      </c>
      <c r="AP39" s="99">
        <f t="shared" si="22"/>
        <v>1111928.9800000002</v>
      </c>
      <c r="AQ39" s="43">
        <f t="shared" si="23"/>
        <v>1111928.9800000002</v>
      </c>
      <c r="AR39" s="43">
        <f t="shared" si="24"/>
        <v>1111928.9800000002</v>
      </c>
      <c r="AS39" s="43">
        <f t="shared" si="25"/>
        <v>1111928.9800000002</v>
      </c>
      <c r="AT39" s="43">
        <f t="shared" si="26"/>
        <v>1111928.9800000002</v>
      </c>
      <c r="AU39" s="43">
        <f t="shared" si="27"/>
        <v>1111928.9800000002</v>
      </c>
      <c r="AV39" s="43">
        <f t="shared" si="28"/>
        <v>1111928.9800000002</v>
      </c>
      <c r="AW39" s="43">
        <f t="shared" si="29"/>
        <v>1111928.9800000002</v>
      </c>
      <c r="AX39" s="43">
        <f t="shared" si="30"/>
        <v>1111928.9800000002</v>
      </c>
      <c r="AY39" s="43">
        <f t="shared" si="43"/>
        <v>1111928.9800000002</v>
      </c>
      <c r="AZ39" s="43">
        <f t="shared" si="44"/>
        <v>1111928.9800000002</v>
      </c>
      <c r="BA39" s="98">
        <f t="shared" si="45"/>
        <v>1111928.9800000002</v>
      </c>
      <c r="BB39" s="16"/>
      <c r="BC39" s="16">
        <f t="shared" si="49"/>
        <v>0</v>
      </c>
      <c r="BD39" s="16"/>
      <c r="BE39" s="16">
        <f t="shared" si="31"/>
        <v>0</v>
      </c>
      <c r="BF39" s="16"/>
      <c r="BG39" s="16">
        <f t="shared" si="32"/>
        <v>0</v>
      </c>
      <c r="BH39" s="18"/>
      <c r="BI39" s="16">
        <f t="shared" si="33"/>
        <v>0</v>
      </c>
      <c r="BK39" s="16">
        <f t="shared" si="34"/>
        <v>0</v>
      </c>
      <c r="BM39" s="16">
        <f t="shared" si="35"/>
        <v>0</v>
      </c>
      <c r="BO39" s="16">
        <f t="shared" si="36"/>
        <v>0</v>
      </c>
      <c r="BQ39" s="16">
        <f t="shared" si="37"/>
        <v>0</v>
      </c>
      <c r="BS39" s="16">
        <f t="shared" si="38"/>
        <v>0</v>
      </c>
      <c r="BU39" s="16">
        <f t="shared" si="39"/>
        <v>0</v>
      </c>
      <c r="BW39" s="16">
        <f t="shared" si="50"/>
        <v>0</v>
      </c>
      <c r="BY39" s="16">
        <f t="shared" si="51"/>
        <v>0</v>
      </c>
      <c r="CB39" s="16">
        <f t="shared" si="19"/>
        <v>0</v>
      </c>
      <c r="CF39" s="243">
        <f t="shared" si="40"/>
        <v>122979.34518800006</v>
      </c>
      <c r="CH39" s="243">
        <f t="shared" si="41"/>
        <v>988949.63481200021</v>
      </c>
      <c r="CJ39" s="16">
        <f t="shared" si="20"/>
        <v>0</v>
      </c>
      <c r="CL39" s="54">
        <f t="shared" si="42"/>
        <v>0</v>
      </c>
      <c r="CN39" s="18"/>
      <c r="CO39" s="16">
        <f t="shared" si="21"/>
        <v>1111928.9800000002</v>
      </c>
      <c r="CP39" s="18"/>
      <c r="CQ39" s="14" t="s">
        <v>1552</v>
      </c>
      <c r="CS39" s="18">
        <f>CS38-CS40-CS41</f>
        <v>-27466426.241951656</v>
      </c>
      <c r="CT39" s="14" t="s">
        <v>3981</v>
      </c>
    </row>
    <row r="40" spans="1:98" x14ac:dyDescent="0.2">
      <c r="A40" s="387"/>
      <c r="B40" s="14" t="str">
        <f>VLOOKUP(D40,'line assign basis'!$A$8:$D$668,2,FALSE)</f>
        <v>GAS STORED UNDRGRD-A</v>
      </c>
      <c r="C40" s="17" t="s">
        <v>31</v>
      </c>
      <c r="D40" s="17" t="s">
        <v>30</v>
      </c>
      <c r="E40" s="17">
        <f>IFERROR(VLOOKUP(D40,'line assign basis'!$A$8:$D$668,4,FALSE),"")</f>
        <v>3</v>
      </c>
      <c r="F40" s="33">
        <f>IFERROR(VLOOKUP($D40,'SAP Data'!$A$7:$OM$1845,F$4,FALSE),"")</f>
        <v>11343.53</v>
      </c>
      <c r="G40" s="33">
        <f>IFERROR(VLOOKUP($D40,'SAP Data'!$A$7:$OM$1845,G$4,FALSE),"")</f>
        <v>21759.39</v>
      </c>
      <c r="H40" s="16">
        <f>IFERROR(VLOOKUP($D40,'SAP Data'!$A$7:$OM$1845,H$4,FALSE),"")</f>
        <v>8937.9500000000007</v>
      </c>
      <c r="I40" s="76">
        <f>IFERROR(VLOOKUP($D40,'SAP Data'!$A$7:$OM$1845,I$4,FALSE),"")</f>
        <v>11760.12</v>
      </c>
      <c r="J40" s="76">
        <f>IFERROR(VLOOKUP($D40,'SAP Data'!$A$7:$OM$1845,J$4,FALSE),"")</f>
        <v>2700000.4</v>
      </c>
      <c r="K40" s="76">
        <f>IFERROR(VLOOKUP($D40,'SAP Data'!$A$7:$OM$1845,K$4,FALSE),"")</f>
        <v>2691335.28</v>
      </c>
      <c r="L40" s="76">
        <f>IFERROR(VLOOKUP($D40,'SAP Data'!$A$7:$OM$1845,L$4,FALSE),"")</f>
        <v>2691335.28</v>
      </c>
      <c r="M40" s="76">
        <f>IFERROR(VLOOKUP($D40,'SAP Data'!$A$7:$OM$1845,M$4,FALSE),"")</f>
        <v>2691335.28</v>
      </c>
      <c r="N40" s="76">
        <f>IFERROR(VLOOKUP($D40,'SAP Data'!$A$7:$OM$1845,N$4,FALSE),"")</f>
        <v>2691335.28</v>
      </c>
      <c r="O40" s="76">
        <f>IFERROR(VLOOKUP($D40,'SAP Data'!$A$7:$OM$1845,O$4,FALSE),"")</f>
        <v>2691335.28</v>
      </c>
      <c r="P40" s="76">
        <f>IFERROR(VLOOKUP($D40,'SAP Data'!$A$7:$OM$1845,P$4,FALSE),"")</f>
        <v>2691335.28</v>
      </c>
      <c r="Q40" s="76">
        <f>IFERROR(VLOOKUP($D40,'SAP Data'!$A$7:$OM$1845,Q$4,FALSE),"")</f>
        <v>2691335.28</v>
      </c>
      <c r="R40" s="76">
        <f>IFERROR(VLOOKUP($D40,'SAP Data'!$A$7:$OM$1845,R$4,FALSE),"")</f>
        <v>2691335.28</v>
      </c>
      <c r="S40" s="76">
        <f>IFERROR(VLOOKUP($D40,'SAP Data'!$A$7:$OM$1845,S$4,FALSE),"")</f>
        <v>2691335.28</v>
      </c>
      <c r="T40" s="76">
        <f>IFERROR(VLOOKUP($D40,'SAP Data'!$A$7:$OM$1849,T$4,FALSE),"")</f>
        <v>2691335.28</v>
      </c>
      <c r="U40" s="76">
        <f>IFERROR(VLOOKUP($D40,'SAP Data'!$A$7:$OM$1849,U$4,FALSE),"")</f>
        <v>2691335.28</v>
      </c>
      <c r="V40" s="76">
        <f>IFERROR(VLOOKUP($D40,'SAP Data'!$A$7:$OM$1849,V$4,FALSE),"")</f>
        <v>2691335.28</v>
      </c>
      <c r="W40" s="76">
        <f>IFERROR(VLOOKUP($D40,'SAP Data'!$A$7:$OM$1849,W$4,FALSE),"")</f>
        <v>2691335.28</v>
      </c>
      <c r="X40" s="76">
        <f>IFERROR(VLOOKUP($D40,'SAP Data'!$A$7:$OM$1849,X$4,FALSE),"")</f>
        <v>2691335.28</v>
      </c>
      <c r="Y40" s="76">
        <f>IFERROR(VLOOKUP($D40,'SAP Data'!$A$7:$OM$1849,Y$4,FALSE),"")</f>
        <v>2691335.28</v>
      </c>
      <c r="Z40" s="76">
        <f>IFERROR(VLOOKUP($D40,'SAP Data'!$A$7:$OM$1849,Z$4,FALSE),"")</f>
        <v>2691335.28</v>
      </c>
      <c r="AA40" s="76">
        <f>IFERROR(VLOOKUP($D40,'SAP Data'!$A$7:$OM$1849,AA$4,FALSE),"")</f>
        <v>2691335.28</v>
      </c>
      <c r="AB40" s="76">
        <f>IFERROR(VLOOKUP($D40,'SAP Data'!$A$7:$OM$1849,AB$4,FALSE),"")</f>
        <v>2691335.28</v>
      </c>
      <c r="AC40" s="76">
        <f>IFERROR(VLOOKUP($D40,'SAP Data'!$A$7:$OM$1849,AC$4,FALSE),"")</f>
        <v>2691335.28</v>
      </c>
      <c r="AD40" s="76">
        <f>IFERROR(VLOOKUP($D40,'SAP Data'!$A$7:$OM$1849,AD$4,FALSE),"")</f>
        <v>2691335.28</v>
      </c>
      <c r="AE40" s="76">
        <f>IFERROR(VLOOKUP($D40,'SAP Data'!$A$7:$OM$1849,AE$4,FALSE),"")</f>
        <v>2691335.28</v>
      </c>
      <c r="AF40" s="76">
        <f>IFERROR(VLOOKUP($D40,'SAP Data'!$A$7:$OM$1849,AF$4,FALSE),"")</f>
        <v>2691335.28</v>
      </c>
      <c r="AG40" s="76">
        <f>IFERROR(VLOOKUP($D40,'SAP Data'!$A$7:$OM$1849,AG$4,FALSE),"")</f>
        <v>2691335.28</v>
      </c>
      <c r="AH40" s="76">
        <f>IFERROR(VLOOKUP($D40,'SAP Data'!$A$7:$OM$1849,AH$4,FALSE),"")</f>
        <v>2691335.28</v>
      </c>
      <c r="AI40" s="76">
        <f>IFERROR(VLOOKUP($D40,'SAP Data'!$A$7:$OM$1849,AI$4,FALSE),"")</f>
        <v>2691335.28</v>
      </c>
      <c r="AJ40" s="76">
        <f>IFERROR(VLOOKUP($D40,'SAP Data'!$A$7:$OM$1849,AJ$4,FALSE),"")</f>
        <v>2691335.28</v>
      </c>
      <c r="AK40" s="76">
        <f>IFERROR(VLOOKUP($D40,'SAP Data'!$A$7:$OM$1849,AK$4,FALSE),"")</f>
        <v>2691335.28</v>
      </c>
      <c r="AL40" s="76">
        <f>IFERROR(VLOOKUP($D40,'SAP Data'!$A$7:$OM$1849,AL$4,FALSE),"")</f>
        <v>2691335.28</v>
      </c>
      <c r="AM40" s="76">
        <f>IFERROR(VLOOKUP($D40,'SAP Data'!$A$7:$OM$1849,AM$4,FALSE),"")</f>
        <v>2691335.28</v>
      </c>
      <c r="AN40" s="76">
        <f>IFERROR(VLOOKUP($D40,'SAP Data'!$A$7:$OM$1849,AN$4,FALSE),"")</f>
        <v>2691335.28</v>
      </c>
      <c r="AO40" s="76">
        <f>IFERROR(VLOOKUP($D40,'SAP Data'!$A$7:$OM$1849,AO$4,FALSE),"")</f>
        <v>2691335.28</v>
      </c>
      <c r="AP40" s="99">
        <f t="shared" si="22"/>
        <v>2691335.2800000003</v>
      </c>
      <c r="AQ40" s="43">
        <f t="shared" si="23"/>
        <v>2691335.2800000003</v>
      </c>
      <c r="AR40" s="43">
        <f t="shared" si="24"/>
        <v>2691335.2800000003</v>
      </c>
      <c r="AS40" s="43">
        <f t="shared" si="25"/>
        <v>2691335.2800000003</v>
      </c>
      <c r="AT40" s="43">
        <f t="shared" si="26"/>
        <v>2691335.2800000003</v>
      </c>
      <c r="AU40" s="43">
        <f t="shared" si="27"/>
        <v>2691335.2800000003</v>
      </c>
      <c r="AV40" s="43">
        <f t="shared" si="28"/>
        <v>2691335.2800000003</v>
      </c>
      <c r="AW40" s="43">
        <f t="shared" si="29"/>
        <v>2691335.2800000003</v>
      </c>
      <c r="AX40" s="43">
        <f t="shared" si="30"/>
        <v>2691335.2800000003</v>
      </c>
      <c r="AY40" s="43">
        <f t="shared" si="43"/>
        <v>2691335.2800000003</v>
      </c>
      <c r="AZ40" s="43">
        <f t="shared" si="44"/>
        <v>2691335.2800000003</v>
      </c>
      <c r="BA40" s="98">
        <f t="shared" si="45"/>
        <v>2691335.2800000003</v>
      </c>
      <c r="BB40" s="16"/>
      <c r="BC40" s="16">
        <f t="shared" si="49"/>
        <v>0</v>
      </c>
      <c r="BD40" s="16"/>
      <c r="BE40" s="16">
        <f t="shared" si="31"/>
        <v>0</v>
      </c>
      <c r="BF40" s="16"/>
      <c r="BG40" s="16">
        <f t="shared" si="32"/>
        <v>0</v>
      </c>
      <c r="BH40" s="18"/>
      <c r="BI40" s="16">
        <f t="shared" si="33"/>
        <v>0</v>
      </c>
      <c r="BK40" s="16">
        <f t="shared" si="34"/>
        <v>0</v>
      </c>
      <c r="BM40" s="16">
        <f t="shared" si="35"/>
        <v>0</v>
      </c>
      <c r="BO40" s="16">
        <f t="shared" si="36"/>
        <v>0</v>
      </c>
      <c r="BQ40" s="16">
        <f t="shared" si="37"/>
        <v>0</v>
      </c>
      <c r="BS40" s="16">
        <f t="shared" si="38"/>
        <v>0</v>
      </c>
      <c r="BU40" s="16">
        <f t="shared" si="39"/>
        <v>0</v>
      </c>
      <c r="BW40" s="16">
        <f t="shared" si="50"/>
        <v>0</v>
      </c>
      <c r="BY40" s="16">
        <f t="shared" si="51"/>
        <v>0</v>
      </c>
      <c r="CB40" s="16">
        <f t="shared" si="19"/>
        <v>0</v>
      </c>
      <c r="CF40" s="243">
        <f t="shared" si="40"/>
        <v>0</v>
      </c>
      <c r="CH40" s="243">
        <f t="shared" si="41"/>
        <v>2691335.2800000003</v>
      </c>
      <c r="CJ40" s="16">
        <f t="shared" si="20"/>
        <v>0</v>
      </c>
      <c r="CL40" s="54">
        <f t="shared" si="42"/>
        <v>0</v>
      </c>
      <c r="CN40" s="18"/>
      <c r="CO40" s="16">
        <f t="shared" si="21"/>
        <v>2691335.2800000003</v>
      </c>
      <c r="CP40" s="18"/>
      <c r="CQ40" s="14" t="s">
        <v>1553</v>
      </c>
      <c r="CS40" s="444">
        <f>BA573</f>
        <v>-13426553.5</v>
      </c>
      <c r="CT40" s="14" t="s">
        <v>4178</v>
      </c>
    </row>
    <row r="41" spans="1:98" x14ac:dyDescent="0.2">
      <c r="A41" s="387"/>
      <c r="B41" s="14" t="str">
        <f>VLOOKUP(D41,'line assign basis'!$A$8:$D$668,2,FALSE)</f>
        <v>GAS STORED UNDRGRD-R</v>
      </c>
      <c r="C41" s="17" t="s">
        <v>34</v>
      </c>
      <c r="D41" s="17" t="s">
        <v>32</v>
      </c>
      <c r="E41" s="17" t="str">
        <f>IFERROR(VLOOKUP(D41,'line assign basis'!$A$8:$D$668,4,FALSE),"")</f>
        <v>3G</v>
      </c>
      <c r="F41" s="33">
        <f>IFERROR(VLOOKUP($D41,'SAP Data'!$A$7:$OM$1845,F$4,FALSE),"")</f>
        <v>4584395.57</v>
      </c>
      <c r="G41" s="33">
        <f>IFERROR(VLOOKUP($D41,'SAP Data'!$A$7:$OM$1845,G$4,FALSE),"")</f>
        <v>4584395.57</v>
      </c>
      <c r="H41" s="16">
        <f>IFERROR(VLOOKUP($D41,'SAP Data'!$A$7:$OM$1845,H$4,FALSE),"")</f>
        <v>8001510.9199999999</v>
      </c>
      <c r="I41" s="76">
        <f>IFERROR(VLOOKUP($D41,'SAP Data'!$A$7:$OM$1845,I$4,FALSE),"")</f>
        <v>8001510.9199999999</v>
      </c>
      <c r="J41" s="76">
        <f>IFERROR(VLOOKUP($D41,'SAP Data'!$A$7:$OM$1845,J$4,FALSE),"")</f>
        <v>8001510.9199999999</v>
      </c>
      <c r="K41" s="76">
        <f>IFERROR(VLOOKUP($D41,'SAP Data'!$A$7:$OM$1845,K$4,FALSE),"")</f>
        <v>8001510.9199999999</v>
      </c>
      <c r="L41" s="76">
        <f>IFERROR(VLOOKUP($D41,'SAP Data'!$A$7:$OM$1845,L$4,FALSE),"")</f>
        <v>8001510.9199999999</v>
      </c>
      <c r="M41" s="76">
        <f>IFERROR(VLOOKUP($D41,'SAP Data'!$A$7:$OM$1845,M$4,FALSE),"")</f>
        <v>8001510.9199999999</v>
      </c>
      <c r="N41" s="76">
        <f>IFERROR(VLOOKUP($D41,'SAP Data'!$A$7:$OM$1845,N$4,FALSE),"")</f>
        <v>8001510.9199999999</v>
      </c>
      <c r="O41" s="76">
        <f>IFERROR(VLOOKUP($D41,'SAP Data'!$A$7:$OM$1845,O$4,FALSE),"")</f>
        <v>8001510.9199999999</v>
      </c>
      <c r="P41" s="76">
        <f>IFERROR(VLOOKUP($D41,'SAP Data'!$A$7:$OM$1845,P$4,FALSE),"")</f>
        <v>8001510.9199999999</v>
      </c>
      <c r="Q41" s="76">
        <f>IFERROR(VLOOKUP($D41,'SAP Data'!$A$7:$OM$1845,Q$4,FALSE),"")</f>
        <v>8001510.9199999999</v>
      </c>
      <c r="R41" s="76">
        <f>IFERROR(VLOOKUP($D41,'SAP Data'!$A$7:$OM$1845,R$4,FALSE),"")</f>
        <v>8001510.9199999999</v>
      </c>
      <c r="S41" s="76">
        <f>IFERROR(VLOOKUP($D41,'SAP Data'!$A$7:$OM$1845,S$4,FALSE),"")</f>
        <v>8001510.9199999999</v>
      </c>
      <c r="T41" s="76">
        <f>IFERROR(VLOOKUP($D41,'SAP Data'!$A$7:$OM$1849,T$4,FALSE),"")</f>
        <v>8001510.9199999999</v>
      </c>
      <c r="U41" s="76">
        <f>IFERROR(VLOOKUP($D41,'SAP Data'!$A$7:$OM$1849,U$4,FALSE),"")</f>
        <v>8001510.9199999999</v>
      </c>
      <c r="V41" s="76">
        <f>IFERROR(VLOOKUP($D41,'SAP Data'!$A$7:$OM$1849,V$4,FALSE),"")</f>
        <v>8001510.9199999999</v>
      </c>
      <c r="W41" s="76">
        <f>IFERROR(VLOOKUP($D41,'SAP Data'!$A$7:$OM$1849,W$4,FALSE),"")</f>
        <v>8001510.9199999999</v>
      </c>
      <c r="X41" s="76">
        <f>IFERROR(VLOOKUP($D41,'SAP Data'!$A$7:$OM$1849,X$4,FALSE),"")</f>
        <v>8001510.9199999999</v>
      </c>
      <c r="Y41" s="76">
        <f>IFERROR(VLOOKUP($D41,'SAP Data'!$A$7:$OM$1849,Y$4,FALSE),"")</f>
        <v>8001510.9199999999</v>
      </c>
      <c r="Z41" s="76">
        <f>IFERROR(VLOOKUP($D41,'SAP Data'!$A$7:$OM$1849,Z$4,FALSE),"")</f>
        <v>8001510.9199999999</v>
      </c>
      <c r="AA41" s="76">
        <f>IFERROR(VLOOKUP($D41,'SAP Data'!$A$7:$OM$1849,AA$4,FALSE),"")</f>
        <v>8001510.9199999999</v>
      </c>
      <c r="AB41" s="76">
        <f>IFERROR(VLOOKUP($D41,'SAP Data'!$A$7:$OM$1849,AB$4,FALSE),"")</f>
        <v>8001510.9199999999</v>
      </c>
      <c r="AC41" s="76">
        <f>IFERROR(VLOOKUP($D41,'SAP Data'!$A$7:$OM$1849,AC$4,FALSE),"")</f>
        <v>8001510.9199999999</v>
      </c>
      <c r="AD41" s="76">
        <f>IFERROR(VLOOKUP($D41,'SAP Data'!$A$7:$OM$1849,AD$4,FALSE),"")</f>
        <v>8001510.9199999999</v>
      </c>
      <c r="AE41" s="76">
        <f>IFERROR(VLOOKUP($D41,'SAP Data'!$A$7:$OM$1849,AE$4,FALSE),"")</f>
        <v>8001510.9199999999</v>
      </c>
      <c r="AF41" s="76">
        <f>IFERROR(VLOOKUP($D41,'SAP Data'!$A$7:$OM$1849,AF$4,FALSE),"")</f>
        <v>8001510.9199999999</v>
      </c>
      <c r="AG41" s="76">
        <f>IFERROR(VLOOKUP($D41,'SAP Data'!$A$7:$OM$1849,AG$4,FALSE),"")</f>
        <v>8001510.9199999999</v>
      </c>
      <c r="AH41" s="76">
        <f>IFERROR(VLOOKUP($D41,'SAP Data'!$A$7:$OM$1849,AH$4,FALSE),"")</f>
        <v>8001510.9199999999</v>
      </c>
      <c r="AI41" s="76">
        <f>IFERROR(VLOOKUP($D41,'SAP Data'!$A$7:$OM$1849,AI$4,FALSE),"")</f>
        <v>8001510.9199999999</v>
      </c>
      <c r="AJ41" s="76">
        <f>IFERROR(VLOOKUP($D41,'SAP Data'!$A$7:$OM$1849,AJ$4,FALSE),"")</f>
        <v>8001510.9199999999</v>
      </c>
      <c r="AK41" s="76">
        <f>IFERROR(VLOOKUP($D41,'SAP Data'!$A$7:$OM$1849,AK$4,FALSE),"")</f>
        <v>8001510.9199999999</v>
      </c>
      <c r="AL41" s="76">
        <f>IFERROR(VLOOKUP($D41,'SAP Data'!$A$7:$OM$1849,AL$4,FALSE),"")</f>
        <v>8001510.9199999999</v>
      </c>
      <c r="AM41" s="76">
        <f>IFERROR(VLOOKUP($D41,'SAP Data'!$A$7:$OM$1849,AM$4,FALSE),"")</f>
        <v>8001510.9199999999</v>
      </c>
      <c r="AN41" s="76">
        <f>IFERROR(VLOOKUP($D41,'SAP Data'!$A$7:$OM$1849,AN$4,FALSE),"")</f>
        <v>8001510.9199999999</v>
      </c>
      <c r="AO41" s="76">
        <f>IFERROR(VLOOKUP($D41,'SAP Data'!$A$7:$OM$1849,AO$4,FALSE),"")</f>
        <v>8001510.9199999999</v>
      </c>
      <c r="AP41" s="99">
        <f t="shared" si="22"/>
        <v>8001510.919999999</v>
      </c>
      <c r="AQ41" s="43">
        <f t="shared" si="23"/>
        <v>8001510.919999999</v>
      </c>
      <c r="AR41" s="43">
        <f t="shared" si="24"/>
        <v>8001510.919999999</v>
      </c>
      <c r="AS41" s="43">
        <f t="shared" si="25"/>
        <v>8001510.919999999</v>
      </c>
      <c r="AT41" s="43">
        <f t="shared" si="26"/>
        <v>8001510.919999999</v>
      </c>
      <c r="AU41" s="43">
        <f t="shared" si="27"/>
        <v>8001510.919999999</v>
      </c>
      <c r="AV41" s="43">
        <f t="shared" si="28"/>
        <v>8001510.919999999</v>
      </c>
      <c r="AW41" s="43">
        <f t="shared" si="29"/>
        <v>8001510.919999999</v>
      </c>
      <c r="AX41" s="43">
        <f t="shared" si="30"/>
        <v>8001510.919999999</v>
      </c>
      <c r="AY41" s="43">
        <f t="shared" si="43"/>
        <v>8001510.919999999</v>
      </c>
      <c r="AZ41" s="43">
        <f t="shared" si="44"/>
        <v>8001510.919999999</v>
      </c>
      <c r="BA41" s="98">
        <f t="shared" si="45"/>
        <v>8001510.919999999</v>
      </c>
      <c r="BB41" s="16"/>
      <c r="BC41" s="16">
        <f t="shared" si="49"/>
        <v>0</v>
      </c>
      <c r="BD41" s="16"/>
      <c r="BE41" s="16">
        <f t="shared" si="31"/>
        <v>0</v>
      </c>
      <c r="BF41" s="16"/>
      <c r="BG41" s="16">
        <f t="shared" si="32"/>
        <v>0</v>
      </c>
      <c r="BH41" s="18"/>
      <c r="BI41" s="16">
        <f t="shared" si="33"/>
        <v>0</v>
      </c>
      <c r="BK41" s="16">
        <f t="shared" si="34"/>
        <v>0</v>
      </c>
      <c r="BM41" s="16">
        <f t="shared" si="35"/>
        <v>0</v>
      </c>
      <c r="BO41" s="16">
        <f t="shared" si="36"/>
        <v>0</v>
      </c>
      <c r="BQ41" s="16">
        <f t="shared" si="37"/>
        <v>0</v>
      </c>
      <c r="BS41" s="16">
        <f t="shared" si="38"/>
        <v>0</v>
      </c>
      <c r="BU41" s="16">
        <f t="shared" si="39"/>
        <v>0</v>
      </c>
      <c r="BW41" s="16">
        <f t="shared" si="50"/>
        <v>0</v>
      </c>
      <c r="BY41" s="16">
        <f t="shared" si="51"/>
        <v>0</v>
      </c>
      <c r="CB41" s="16">
        <f t="shared" si="19"/>
        <v>0</v>
      </c>
      <c r="CF41" s="243">
        <f t="shared" si="40"/>
        <v>884967.1077520001</v>
      </c>
      <c r="CH41" s="243">
        <f t="shared" si="41"/>
        <v>7116543.812247999</v>
      </c>
      <c r="CJ41" s="16">
        <f t="shared" si="20"/>
        <v>0</v>
      </c>
      <c r="CL41" s="54">
        <f t="shared" si="42"/>
        <v>0</v>
      </c>
      <c r="CN41" s="18"/>
      <c r="CO41" s="16">
        <f t="shared" si="21"/>
        <v>8001510.919999999</v>
      </c>
      <c r="CP41" s="18"/>
      <c r="CQ41" s="14" t="s">
        <v>1553</v>
      </c>
      <c r="CS41" s="444">
        <f>BA499</f>
        <v>-398958.33333333331</v>
      </c>
      <c r="CT41" s="14" t="s">
        <v>4179</v>
      </c>
    </row>
    <row r="42" spans="1:98" x14ac:dyDescent="0.2">
      <c r="A42" s="387"/>
      <c r="B42" s="14" t="str">
        <f>VLOOKUP(D42,'line assign basis'!$A$8:$D$668,2,FALSE)</f>
        <v>GAS STORED UNDRGRD-S</v>
      </c>
      <c r="C42" s="17" t="s">
        <v>37</v>
      </c>
      <c r="D42" s="17" t="s">
        <v>35</v>
      </c>
      <c r="E42" s="17" t="str">
        <f>IFERROR(VLOOKUP(D42,'line assign basis'!$A$8:$D$668,4,FALSE),"")</f>
        <v>3G</v>
      </c>
      <c r="F42" s="33">
        <f>IFERROR(VLOOKUP($D42,'SAP Data'!$A$7:$OM$1845,F$4,FALSE),"")</f>
        <v>1243759.1299999999</v>
      </c>
      <c r="G42" s="33">
        <f>IFERROR(VLOOKUP($D42,'SAP Data'!$A$7:$OM$1845,G$4,FALSE),"")</f>
        <v>1243759.1299999999</v>
      </c>
      <c r="H42" s="16">
        <f>IFERROR(VLOOKUP($D42,'SAP Data'!$A$7:$OM$1845,H$4,FALSE),"")</f>
        <v>1243759.1299999999</v>
      </c>
      <c r="I42" s="76">
        <f>IFERROR(VLOOKUP($D42,'SAP Data'!$A$7:$OM$1845,I$4,FALSE),"")</f>
        <v>1243759.1299999999</v>
      </c>
      <c r="J42" s="76">
        <f>IFERROR(VLOOKUP($D42,'SAP Data'!$A$7:$OM$1845,J$4,FALSE),"")</f>
        <v>1243759.1299999999</v>
      </c>
      <c r="K42" s="76">
        <f>IFERROR(VLOOKUP($D42,'SAP Data'!$A$7:$OM$1845,K$4,FALSE),"")</f>
        <v>1243759.1299999999</v>
      </c>
      <c r="L42" s="76">
        <f>IFERROR(VLOOKUP($D42,'SAP Data'!$A$7:$OM$1845,L$4,FALSE),"")</f>
        <v>1243759.1299999999</v>
      </c>
      <c r="M42" s="76">
        <f>IFERROR(VLOOKUP($D42,'SAP Data'!$A$7:$OM$1845,M$4,FALSE),"")</f>
        <v>1243759.1299999999</v>
      </c>
      <c r="N42" s="76">
        <f>IFERROR(VLOOKUP($D42,'SAP Data'!$A$7:$OM$1845,N$4,FALSE),"")</f>
        <v>1243759.1299999999</v>
      </c>
      <c r="O42" s="76">
        <f>IFERROR(VLOOKUP($D42,'SAP Data'!$A$7:$OM$1845,O$4,FALSE),"")</f>
        <v>1243759.1299999999</v>
      </c>
      <c r="P42" s="76">
        <f>IFERROR(VLOOKUP($D42,'SAP Data'!$A$7:$OM$1845,P$4,FALSE),"")</f>
        <v>1243759.1299999999</v>
      </c>
      <c r="Q42" s="76">
        <f>IFERROR(VLOOKUP($D42,'SAP Data'!$A$7:$OM$1845,Q$4,FALSE),"")</f>
        <v>1243759.1299999999</v>
      </c>
      <c r="R42" s="76">
        <f>IFERROR(VLOOKUP($D42,'SAP Data'!$A$7:$OM$1845,R$4,FALSE),"")</f>
        <v>1243759.1299999999</v>
      </c>
      <c r="S42" s="76">
        <f>IFERROR(VLOOKUP($D42,'SAP Data'!$A$7:$OM$1845,S$4,FALSE),"")</f>
        <v>1243759.1299999999</v>
      </c>
      <c r="T42" s="76">
        <f>IFERROR(VLOOKUP($D42,'SAP Data'!$A$7:$OM$1849,T$4,FALSE),"")</f>
        <v>1243759.1299999999</v>
      </c>
      <c r="U42" s="76">
        <f>IFERROR(VLOOKUP($D42,'SAP Data'!$A$7:$OM$1849,U$4,FALSE),"")</f>
        <v>1243759.1299999999</v>
      </c>
      <c r="V42" s="76">
        <f>IFERROR(VLOOKUP($D42,'SAP Data'!$A$7:$OM$1849,V$4,FALSE),"")</f>
        <v>1243759.1299999999</v>
      </c>
      <c r="W42" s="76">
        <f>IFERROR(VLOOKUP($D42,'SAP Data'!$A$7:$OM$1849,W$4,FALSE),"")</f>
        <v>1243759.1299999999</v>
      </c>
      <c r="X42" s="76">
        <f>IFERROR(VLOOKUP($D42,'SAP Data'!$A$7:$OM$1849,X$4,FALSE),"")</f>
        <v>1243759.1299999999</v>
      </c>
      <c r="Y42" s="76">
        <f>IFERROR(VLOOKUP($D42,'SAP Data'!$A$7:$OM$1849,Y$4,FALSE),"")</f>
        <v>1243759.1299999999</v>
      </c>
      <c r="Z42" s="76">
        <f>IFERROR(VLOOKUP($D42,'SAP Data'!$A$7:$OM$1849,Z$4,FALSE),"")</f>
        <v>1243759.1299999999</v>
      </c>
      <c r="AA42" s="76">
        <f>IFERROR(VLOOKUP($D42,'SAP Data'!$A$7:$OM$1849,AA$4,FALSE),"")</f>
        <v>1243759.1299999999</v>
      </c>
      <c r="AB42" s="76">
        <f>IFERROR(VLOOKUP($D42,'SAP Data'!$A$7:$OM$1849,AB$4,FALSE),"")</f>
        <v>1243759.1299999999</v>
      </c>
      <c r="AC42" s="76">
        <f>IFERROR(VLOOKUP($D42,'SAP Data'!$A$7:$OM$1849,AC$4,FALSE),"")</f>
        <v>1243759.1299999999</v>
      </c>
      <c r="AD42" s="76">
        <f>IFERROR(VLOOKUP($D42,'SAP Data'!$A$7:$OM$1849,AD$4,FALSE),"")</f>
        <v>1243759.1299999999</v>
      </c>
      <c r="AE42" s="76">
        <f>IFERROR(VLOOKUP($D42,'SAP Data'!$A$7:$OM$1849,AE$4,FALSE),"")</f>
        <v>1243759.1299999999</v>
      </c>
      <c r="AF42" s="76">
        <f>IFERROR(VLOOKUP($D42,'SAP Data'!$A$7:$OM$1849,AF$4,FALSE),"")</f>
        <v>1243759.1299999999</v>
      </c>
      <c r="AG42" s="76">
        <f>IFERROR(VLOOKUP($D42,'SAP Data'!$A$7:$OM$1849,AG$4,FALSE),"")</f>
        <v>1243759.1299999999</v>
      </c>
      <c r="AH42" s="76">
        <f>IFERROR(VLOOKUP($D42,'SAP Data'!$A$7:$OM$1849,AH$4,FALSE),"")</f>
        <v>1243759.1299999999</v>
      </c>
      <c r="AI42" s="76">
        <f>IFERROR(VLOOKUP($D42,'SAP Data'!$A$7:$OM$1849,AI$4,FALSE),"")</f>
        <v>1243759.1299999999</v>
      </c>
      <c r="AJ42" s="76">
        <f>IFERROR(VLOOKUP($D42,'SAP Data'!$A$7:$OM$1849,AJ$4,FALSE),"")</f>
        <v>1243759.1299999999</v>
      </c>
      <c r="AK42" s="76">
        <f>IFERROR(VLOOKUP($D42,'SAP Data'!$A$7:$OM$1849,AK$4,FALSE),"")</f>
        <v>1243759.1299999999</v>
      </c>
      <c r="AL42" s="76">
        <f>IFERROR(VLOOKUP($D42,'SAP Data'!$A$7:$OM$1849,AL$4,FALSE),"")</f>
        <v>1243759.1299999999</v>
      </c>
      <c r="AM42" s="76">
        <f>IFERROR(VLOOKUP($D42,'SAP Data'!$A$7:$OM$1849,AM$4,FALSE),"")</f>
        <v>1243759.1299999999</v>
      </c>
      <c r="AN42" s="76">
        <f>IFERROR(VLOOKUP($D42,'SAP Data'!$A$7:$OM$1849,AN$4,FALSE),"")</f>
        <v>1243759.1299999999</v>
      </c>
      <c r="AO42" s="76">
        <f>IFERROR(VLOOKUP($D42,'SAP Data'!$A$7:$OM$1849,AO$4,FALSE),"")</f>
        <v>1243759.1299999999</v>
      </c>
      <c r="AP42" s="99">
        <f t="shared" si="22"/>
        <v>1243759.1299999997</v>
      </c>
      <c r="AQ42" s="43">
        <f t="shared" si="23"/>
        <v>1243759.1299999997</v>
      </c>
      <c r="AR42" s="43">
        <f t="shared" si="24"/>
        <v>1243759.1299999997</v>
      </c>
      <c r="AS42" s="43">
        <f t="shared" si="25"/>
        <v>1243759.1299999997</v>
      </c>
      <c r="AT42" s="43">
        <f t="shared" si="26"/>
        <v>1243759.1299999997</v>
      </c>
      <c r="AU42" s="43">
        <f t="shared" si="27"/>
        <v>1243759.1299999997</v>
      </c>
      <c r="AV42" s="43">
        <f t="shared" si="28"/>
        <v>1243759.1299999997</v>
      </c>
      <c r="AW42" s="43">
        <f t="shared" si="29"/>
        <v>1243759.1299999997</v>
      </c>
      <c r="AX42" s="43">
        <f t="shared" si="30"/>
        <v>1243759.1299999997</v>
      </c>
      <c r="AY42" s="43">
        <f t="shared" si="43"/>
        <v>1243759.1299999997</v>
      </c>
      <c r="AZ42" s="43">
        <f t="shared" si="44"/>
        <v>1243759.1299999997</v>
      </c>
      <c r="BA42" s="98">
        <f t="shared" si="45"/>
        <v>1243759.1299999997</v>
      </c>
      <c r="BB42" s="16"/>
      <c r="BC42" s="16">
        <f t="shared" si="49"/>
        <v>0</v>
      </c>
      <c r="BD42" s="16"/>
      <c r="BE42" s="16">
        <f t="shared" si="31"/>
        <v>0</v>
      </c>
      <c r="BF42" s="16"/>
      <c r="BG42" s="16">
        <f t="shared" si="32"/>
        <v>0</v>
      </c>
      <c r="BH42" s="18"/>
      <c r="BI42" s="16">
        <f t="shared" si="33"/>
        <v>0</v>
      </c>
      <c r="BK42" s="16">
        <f t="shared" si="34"/>
        <v>0</v>
      </c>
      <c r="BM42" s="16">
        <f t="shared" si="35"/>
        <v>0</v>
      </c>
      <c r="BO42" s="16">
        <f t="shared" si="36"/>
        <v>0</v>
      </c>
      <c r="BQ42" s="16">
        <f t="shared" si="37"/>
        <v>0</v>
      </c>
      <c r="BS42" s="16">
        <f t="shared" si="38"/>
        <v>0</v>
      </c>
      <c r="BU42" s="16">
        <f t="shared" si="39"/>
        <v>0</v>
      </c>
      <c r="BW42" s="16">
        <f t="shared" si="50"/>
        <v>0</v>
      </c>
      <c r="BY42" s="16">
        <f t="shared" si="51"/>
        <v>0</v>
      </c>
      <c r="CB42" s="16">
        <f t="shared" si="19"/>
        <v>0</v>
      </c>
      <c r="CF42" s="243">
        <f t="shared" si="40"/>
        <v>137559.75977800001</v>
      </c>
      <c r="CH42" s="243">
        <f t="shared" si="41"/>
        <v>1106199.3702219997</v>
      </c>
      <c r="CJ42" s="16">
        <f t="shared" si="20"/>
        <v>0</v>
      </c>
      <c r="CL42" s="54">
        <f t="shared" si="42"/>
        <v>0</v>
      </c>
      <c r="CN42" s="18"/>
      <c r="CO42" s="16">
        <f t="shared" si="21"/>
        <v>1243759.1299999997</v>
      </c>
      <c r="CP42" s="18"/>
      <c r="CS42" s="177"/>
    </row>
    <row r="43" spans="1:98" x14ac:dyDescent="0.2">
      <c r="A43" s="387"/>
      <c r="B43" s="14" t="str">
        <f>VLOOKUP(D43,'line assign basis'!$A$8:$D$668,2,FALSE)</f>
        <v>GAS STORED UNDGRRD-S</v>
      </c>
      <c r="C43" s="17" t="s">
        <v>40</v>
      </c>
      <c r="D43" s="17" t="s">
        <v>38</v>
      </c>
      <c r="E43" s="17" t="str">
        <f>IFERROR(VLOOKUP(D43,'line assign basis'!$A$8:$D$668,4,FALSE),"")</f>
        <v>3G</v>
      </c>
      <c r="F43" s="33">
        <f>IFERROR(VLOOKUP($D43,'SAP Data'!$A$7:$OM$1845,F$4,FALSE),"")</f>
        <v>419756.72</v>
      </c>
      <c r="G43" s="33">
        <f>IFERROR(VLOOKUP($D43,'SAP Data'!$A$7:$OM$1845,G$4,FALSE),"")</f>
        <v>419756.72</v>
      </c>
      <c r="H43" s="16">
        <f>IFERROR(VLOOKUP($D43,'SAP Data'!$A$7:$OM$1845,H$4,FALSE),"")</f>
        <v>1169762.17</v>
      </c>
      <c r="I43" s="76">
        <f>IFERROR(VLOOKUP($D43,'SAP Data'!$A$7:$OM$1845,I$4,FALSE),"")</f>
        <v>1169762.17</v>
      </c>
      <c r="J43" s="76">
        <f>IFERROR(VLOOKUP($D43,'SAP Data'!$A$7:$OM$1845,J$4,FALSE),"")</f>
        <v>1169762.17</v>
      </c>
      <c r="K43" s="76">
        <f>IFERROR(VLOOKUP($D43,'SAP Data'!$A$7:$OM$1845,K$4,FALSE),"")</f>
        <v>1169762.17</v>
      </c>
      <c r="L43" s="76">
        <f>IFERROR(VLOOKUP($D43,'SAP Data'!$A$7:$OM$1845,L$4,FALSE),"")</f>
        <v>1169762.17</v>
      </c>
      <c r="M43" s="76">
        <f>IFERROR(VLOOKUP($D43,'SAP Data'!$A$7:$OM$1845,M$4,FALSE),"")</f>
        <v>1169762.17</v>
      </c>
      <c r="N43" s="76">
        <f>IFERROR(VLOOKUP($D43,'SAP Data'!$A$7:$OM$1845,N$4,FALSE),"")</f>
        <v>1169762.17</v>
      </c>
      <c r="O43" s="76">
        <f>IFERROR(VLOOKUP($D43,'SAP Data'!$A$7:$OM$1845,O$4,FALSE),"")</f>
        <v>1169762.17</v>
      </c>
      <c r="P43" s="76">
        <f>IFERROR(VLOOKUP($D43,'SAP Data'!$A$7:$OM$1845,P$4,FALSE),"")</f>
        <v>1169762.17</v>
      </c>
      <c r="Q43" s="76">
        <f>IFERROR(VLOOKUP($D43,'SAP Data'!$A$7:$OM$1845,Q$4,FALSE),"")</f>
        <v>1169762.17</v>
      </c>
      <c r="R43" s="76">
        <f>IFERROR(VLOOKUP($D43,'SAP Data'!$A$7:$OM$1845,R$4,FALSE),"")</f>
        <v>1169762.17</v>
      </c>
      <c r="S43" s="76">
        <f>IFERROR(VLOOKUP($D43,'SAP Data'!$A$7:$OM$1845,S$4,FALSE),"")</f>
        <v>1169762.17</v>
      </c>
      <c r="T43" s="76">
        <f>IFERROR(VLOOKUP($D43,'SAP Data'!$A$7:$OM$1849,T$4,FALSE),"")</f>
        <v>1169762.17</v>
      </c>
      <c r="U43" s="76">
        <f>IFERROR(VLOOKUP($D43,'SAP Data'!$A$7:$OM$1849,U$4,FALSE),"")</f>
        <v>1169762.17</v>
      </c>
      <c r="V43" s="76">
        <f>IFERROR(VLOOKUP($D43,'SAP Data'!$A$7:$OM$1849,V$4,FALSE),"")</f>
        <v>1169762.17</v>
      </c>
      <c r="W43" s="76">
        <f>IFERROR(VLOOKUP($D43,'SAP Data'!$A$7:$OM$1849,W$4,FALSE),"")</f>
        <v>1169762.17</v>
      </c>
      <c r="X43" s="76">
        <f>IFERROR(VLOOKUP($D43,'SAP Data'!$A$7:$OM$1849,X$4,FALSE),"")</f>
        <v>1169762.17</v>
      </c>
      <c r="Y43" s="76">
        <f>IFERROR(VLOOKUP($D43,'SAP Data'!$A$7:$OM$1849,Y$4,FALSE),"")</f>
        <v>1169762.17</v>
      </c>
      <c r="Z43" s="76">
        <f>IFERROR(VLOOKUP($D43,'SAP Data'!$A$7:$OM$1849,Z$4,FALSE),"")</f>
        <v>1169762.17</v>
      </c>
      <c r="AA43" s="76">
        <f>IFERROR(VLOOKUP($D43,'SAP Data'!$A$7:$OM$1849,AA$4,FALSE),"")</f>
        <v>1169762.17</v>
      </c>
      <c r="AB43" s="76">
        <f>IFERROR(VLOOKUP($D43,'SAP Data'!$A$7:$OM$1849,AB$4,FALSE),"")</f>
        <v>1169762.17</v>
      </c>
      <c r="AC43" s="76">
        <f>IFERROR(VLOOKUP($D43,'SAP Data'!$A$7:$OM$1849,AC$4,FALSE),"")</f>
        <v>1169762.17</v>
      </c>
      <c r="AD43" s="76">
        <f>IFERROR(VLOOKUP($D43,'SAP Data'!$A$7:$OM$1849,AD$4,FALSE),"")</f>
        <v>1169762.17</v>
      </c>
      <c r="AE43" s="76">
        <f>IFERROR(VLOOKUP($D43,'SAP Data'!$A$7:$OM$1849,AE$4,FALSE),"")</f>
        <v>1169762.17</v>
      </c>
      <c r="AF43" s="76">
        <f>IFERROR(VLOOKUP($D43,'SAP Data'!$A$7:$OM$1849,AF$4,FALSE),"")</f>
        <v>1169762.17</v>
      </c>
      <c r="AG43" s="76">
        <f>IFERROR(VLOOKUP($D43,'SAP Data'!$A$7:$OM$1849,AG$4,FALSE),"")</f>
        <v>1169762.17</v>
      </c>
      <c r="AH43" s="76">
        <f>IFERROR(VLOOKUP($D43,'SAP Data'!$A$7:$OM$1849,AH$4,FALSE),"")</f>
        <v>1169762.17</v>
      </c>
      <c r="AI43" s="76">
        <f>IFERROR(VLOOKUP($D43,'SAP Data'!$A$7:$OM$1849,AI$4,FALSE),"")</f>
        <v>1169762.17</v>
      </c>
      <c r="AJ43" s="76">
        <f>IFERROR(VLOOKUP($D43,'SAP Data'!$A$7:$OM$1849,AJ$4,FALSE),"")</f>
        <v>1169762.17</v>
      </c>
      <c r="AK43" s="76">
        <f>IFERROR(VLOOKUP($D43,'SAP Data'!$A$7:$OM$1849,AK$4,FALSE),"")</f>
        <v>1169762.17</v>
      </c>
      <c r="AL43" s="76">
        <f>IFERROR(VLOOKUP($D43,'SAP Data'!$A$7:$OM$1849,AL$4,FALSE),"")</f>
        <v>1169762.17</v>
      </c>
      <c r="AM43" s="76">
        <f>IFERROR(VLOOKUP($D43,'SAP Data'!$A$7:$OM$1849,AM$4,FALSE),"")</f>
        <v>1169762.17</v>
      </c>
      <c r="AN43" s="76">
        <f>IFERROR(VLOOKUP($D43,'SAP Data'!$A$7:$OM$1849,AN$4,FALSE),"")</f>
        <v>1169762.17</v>
      </c>
      <c r="AO43" s="76">
        <f>IFERROR(VLOOKUP($D43,'SAP Data'!$A$7:$OM$1849,AO$4,FALSE),"")</f>
        <v>1169762.17</v>
      </c>
      <c r="AP43" s="99">
        <f t="shared" si="22"/>
        <v>1169762.17</v>
      </c>
      <c r="AQ43" s="43">
        <f t="shared" si="23"/>
        <v>1169762.17</v>
      </c>
      <c r="AR43" s="43">
        <f t="shared" si="24"/>
        <v>1169762.17</v>
      </c>
      <c r="AS43" s="43">
        <f t="shared" si="25"/>
        <v>1169762.17</v>
      </c>
      <c r="AT43" s="43">
        <f t="shared" si="26"/>
        <v>1169762.17</v>
      </c>
      <c r="AU43" s="43">
        <f t="shared" si="27"/>
        <v>1169762.17</v>
      </c>
      <c r="AV43" s="43">
        <f t="shared" si="28"/>
        <v>1169762.17</v>
      </c>
      <c r="AW43" s="43">
        <f t="shared" si="29"/>
        <v>1169762.17</v>
      </c>
      <c r="AX43" s="43">
        <f t="shared" si="30"/>
        <v>1169762.17</v>
      </c>
      <c r="AY43" s="43">
        <f t="shared" si="43"/>
        <v>1169762.17</v>
      </c>
      <c r="AZ43" s="43">
        <f t="shared" si="44"/>
        <v>1169762.17</v>
      </c>
      <c r="BA43" s="98">
        <f t="shared" si="45"/>
        <v>1169762.17</v>
      </c>
      <c r="BB43" s="16"/>
      <c r="BC43" s="16">
        <f t="shared" si="49"/>
        <v>0</v>
      </c>
      <c r="BD43" s="16"/>
      <c r="BE43" s="16">
        <f t="shared" si="31"/>
        <v>0</v>
      </c>
      <c r="BF43" s="16"/>
      <c r="BG43" s="16">
        <f t="shared" si="32"/>
        <v>0</v>
      </c>
      <c r="BH43" s="18"/>
      <c r="BI43" s="16">
        <f t="shared" si="33"/>
        <v>0</v>
      </c>
      <c r="BK43" s="16">
        <f t="shared" si="34"/>
        <v>0</v>
      </c>
      <c r="BM43" s="16">
        <f t="shared" si="35"/>
        <v>0</v>
      </c>
      <c r="BO43" s="16">
        <f t="shared" si="36"/>
        <v>0</v>
      </c>
      <c r="BQ43" s="16">
        <f t="shared" si="37"/>
        <v>0</v>
      </c>
      <c r="BS43" s="16">
        <f t="shared" si="38"/>
        <v>0</v>
      </c>
      <c r="BU43" s="16">
        <f t="shared" si="39"/>
        <v>0</v>
      </c>
      <c r="BW43" s="16">
        <f t="shared" si="50"/>
        <v>0</v>
      </c>
      <c r="BY43" s="16">
        <f t="shared" si="51"/>
        <v>0</v>
      </c>
      <c r="CB43" s="16">
        <f t="shared" si="19"/>
        <v>0</v>
      </c>
      <c r="CF43" s="243">
        <f t="shared" si="40"/>
        <v>129375.69600200003</v>
      </c>
      <c r="CH43" s="243">
        <f t="shared" si="41"/>
        <v>1040386.4739979999</v>
      </c>
      <c r="CJ43" s="16">
        <f t="shared" si="20"/>
        <v>0</v>
      </c>
      <c r="CL43" s="54">
        <f t="shared" si="42"/>
        <v>0</v>
      </c>
      <c r="CN43" s="18"/>
      <c r="CO43" s="16">
        <f t="shared" si="21"/>
        <v>1169762.17</v>
      </c>
      <c r="CP43" s="18"/>
      <c r="CS43" s="18"/>
    </row>
    <row r="44" spans="1:98" x14ac:dyDescent="0.2">
      <c r="A44" s="387"/>
      <c r="B44" s="14" t="str">
        <f>VLOOKUP(D44,'line assign basis'!$A$8:$D$668,2,FALSE)</f>
        <v>GAS STORED UNDRGRD-N</v>
      </c>
      <c r="C44" s="17" t="s">
        <v>43</v>
      </c>
      <c r="D44" s="17" t="s">
        <v>41</v>
      </c>
      <c r="E44" s="17" t="str">
        <f>IFERROR(VLOOKUP(D44,'line assign basis'!$A$8:$D$668,4,FALSE),"")</f>
        <v>3G</v>
      </c>
      <c r="F44" s="33">
        <f>IFERROR(VLOOKUP($D44,'SAP Data'!$A$7:$OM$1845,F$4,FALSE),"")</f>
        <v>3722.63</v>
      </c>
      <c r="G44" s="33">
        <f>IFERROR(VLOOKUP($D44,'SAP Data'!$A$7:$OM$1845,G$4,FALSE),"")</f>
        <v>2140.3000000000002</v>
      </c>
      <c r="H44" s="16">
        <f>IFERROR(VLOOKUP($D44,'SAP Data'!$A$7:$OM$1845,H$4,FALSE),"")</f>
        <v>997.8</v>
      </c>
      <c r="I44" s="76">
        <f>IFERROR(VLOOKUP($D44,'SAP Data'!$A$7:$OM$1845,I$4,FALSE),"")</f>
        <v>-500.59</v>
      </c>
      <c r="J44" s="76">
        <f>IFERROR(VLOOKUP($D44,'SAP Data'!$A$7:$OM$1845,J$4,FALSE),"")</f>
        <v>-2032.54</v>
      </c>
      <c r="K44" s="76">
        <f>IFERROR(VLOOKUP($D44,'SAP Data'!$A$7:$OM$1845,K$4,FALSE),"")</f>
        <v>-3614.71</v>
      </c>
      <c r="L44" s="76">
        <f>IFERROR(VLOOKUP($D44,'SAP Data'!$A$7:$OM$1845,L$4,FALSE),"")</f>
        <v>23861.34</v>
      </c>
      <c r="M44" s="76">
        <f>IFERROR(VLOOKUP($D44,'SAP Data'!$A$7:$OM$1845,M$4,FALSE),"")</f>
        <v>22283.95</v>
      </c>
      <c r="N44" s="76">
        <f>IFERROR(VLOOKUP($D44,'SAP Data'!$A$7:$OM$1845,N$4,FALSE),"")</f>
        <v>20875.12</v>
      </c>
      <c r="O44" s="76">
        <f>IFERROR(VLOOKUP($D44,'SAP Data'!$A$7:$OM$1845,O$4,FALSE),"")</f>
        <v>19721.07</v>
      </c>
      <c r="P44" s="76">
        <f>IFERROR(VLOOKUP($D44,'SAP Data'!$A$7:$OM$1845,P$4,FALSE),"")</f>
        <v>18469.61</v>
      </c>
      <c r="Q44" s="76">
        <f>IFERROR(VLOOKUP($D44,'SAP Data'!$A$7:$OM$1845,Q$4,FALSE),"")</f>
        <v>17133.330000000002</v>
      </c>
      <c r="R44" s="76">
        <f>IFERROR(VLOOKUP($D44,'SAP Data'!$A$7:$OM$1845,R$4,FALSE),"")</f>
        <v>15445.54</v>
      </c>
      <c r="S44" s="76">
        <f>IFERROR(VLOOKUP($D44,'SAP Data'!$A$7:$OM$1845,S$4,FALSE),"")</f>
        <v>13835.6</v>
      </c>
      <c r="T44" s="76">
        <f>IFERROR(VLOOKUP($D44,'SAP Data'!$A$7:$OM$1849,T$4,FALSE),"")</f>
        <v>12452.22</v>
      </c>
      <c r="U44" s="76">
        <f>IFERROR(VLOOKUP($D44,'SAP Data'!$A$7:$OM$1849,U$4,FALSE),"")</f>
        <v>10862.87</v>
      </c>
      <c r="V44" s="76">
        <f>IFERROR(VLOOKUP($D44,'SAP Data'!$A$7:$OM$1849,V$4,FALSE),"")</f>
        <v>9112.99</v>
      </c>
      <c r="W44" s="76">
        <f>IFERROR(VLOOKUP($D44,'SAP Data'!$A$7:$OM$1849,W$4,FALSE),"")</f>
        <v>7141.46</v>
      </c>
      <c r="X44" s="76">
        <f>IFERROR(VLOOKUP($D44,'SAP Data'!$A$7:$OM$1849,X$4,FALSE),"")</f>
        <v>5240.75</v>
      </c>
      <c r="Y44" s="76">
        <f>IFERROR(VLOOKUP($D44,'SAP Data'!$A$7:$OM$1849,Y$4,FALSE),"")</f>
        <v>3315.19</v>
      </c>
      <c r="Z44" s="76">
        <f>IFERROR(VLOOKUP($D44,'SAP Data'!$A$7:$OM$1849,Z$4,FALSE),"")</f>
        <v>1392.49</v>
      </c>
      <c r="AA44" s="76">
        <f>IFERROR(VLOOKUP($D44,'SAP Data'!$A$7:$OM$1849,AA$4,FALSE),"")</f>
        <v>650.83000000000004</v>
      </c>
      <c r="AB44" s="76">
        <f>IFERROR(VLOOKUP($D44,'SAP Data'!$A$7:$OM$1849,AB$4,FALSE),"")</f>
        <v>-423.56</v>
      </c>
      <c r="AC44" s="76">
        <f>IFERROR(VLOOKUP($D44,'SAP Data'!$A$7:$OM$1849,AC$4,FALSE),"")</f>
        <v>-2259.84</v>
      </c>
      <c r="AD44" s="76">
        <f>IFERROR(VLOOKUP($D44,'SAP Data'!$A$7:$OM$1849,AD$4,FALSE),"")</f>
        <v>-4055.84</v>
      </c>
      <c r="AE44" s="76">
        <f>IFERROR(VLOOKUP($D44,'SAP Data'!$A$7:$OM$1849,AE$4,FALSE),"")</f>
        <v>26220.85</v>
      </c>
      <c r="AF44" s="76">
        <f>IFERROR(VLOOKUP($D44,'SAP Data'!$A$7:$OM$1849,AF$4,FALSE),"")</f>
        <v>24898.23</v>
      </c>
      <c r="AG44" s="76">
        <f>IFERROR(VLOOKUP($D44,'SAP Data'!$A$7:$OM$1849,AG$4,FALSE),"")</f>
        <v>23322.12</v>
      </c>
      <c r="AH44" s="76">
        <f>IFERROR(VLOOKUP($D44,'SAP Data'!$A$7:$OM$1849,AH$4,FALSE),"")</f>
        <v>22231.919999999998</v>
      </c>
      <c r="AI44" s="76">
        <f>IFERROR(VLOOKUP($D44,'SAP Data'!$A$7:$OM$1849,AI$4,FALSE),"")</f>
        <v>20308.48</v>
      </c>
      <c r="AJ44" s="76">
        <f>IFERROR(VLOOKUP($D44,'SAP Data'!$A$7:$OM$1849,AJ$4,FALSE),"")</f>
        <v>18462.46</v>
      </c>
      <c r="AK44" s="76">
        <f>IFERROR(VLOOKUP($D44,'SAP Data'!$A$7:$OM$1849,AK$4,FALSE),"")</f>
        <v>16588.72</v>
      </c>
      <c r="AL44" s="76">
        <f>IFERROR(VLOOKUP($D44,'SAP Data'!$A$7:$OM$1849,AL$4,FALSE),"")</f>
        <v>14717.92</v>
      </c>
      <c r="AM44" s="76">
        <f>IFERROR(VLOOKUP($D44,'SAP Data'!$A$7:$OM$1849,AM$4,FALSE),"")</f>
        <v>12896.24</v>
      </c>
      <c r="AN44" s="76">
        <f>IFERROR(VLOOKUP($D44,'SAP Data'!$A$7:$OM$1849,AN$4,FALSE),"")</f>
        <v>12828.79</v>
      </c>
      <c r="AO44" s="76">
        <f>IFERROR(VLOOKUP($D44,'SAP Data'!$A$7:$OM$1849,AO$4,FALSE),"")</f>
        <v>12828.79</v>
      </c>
      <c r="AP44" s="99">
        <f t="shared" si="22"/>
        <v>5584.6541666666672</v>
      </c>
      <c r="AQ44" s="43">
        <f t="shared" si="23"/>
        <v>5288.1487500000012</v>
      </c>
      <c r="AR44" s="43">
        <f t="shared" si="24"/>
        <v>6322.784583333334</v>
      </c>
      <c r="AS44" s="43">
        <f t="shared" si="25"/>
        <v>7360.5037499999999</v>
      </c>
      <c r="AT44" s="43">
        <f t="shared" si="26"/>
        <v>8426.2612499999977</v>
      </c>
      <c r="AU44" s="43">
        <f t="shared" si="27"/>
        <v>9521.5091666666667</v>
      </c>
      <c r="AV44" s="43">
        <f t="shared" si="28"/>
        <v>10621.039583333333</v>
      </c>
      <c r="AW44" s="43">
        <f t="shared" si="29"/>
        <v>11725.007916666664</v>
      </c>
      <c r="AX44" s="43">
        <f t="shared" si="30"/>
        <v>12833.297916666665</v>
      </c>
      <c r="AY44" s="43">
        <f t="shared" si="43"/>
        <v>13898.749583333332</v>
      </c>
      <c r="AZ44" s="43">
        <f t="shared" si="44"/>
        <v>14961.156249999998</v>
      </c>
      <c r="BA44" s="98">
        <f t="shared" si="45"/>
        <v>16142.030416666666</v>
      </c>
      <c r="BB44" s="16"/>
      <c r="BC44" s="16">
        <f t="shared" si="49"/>
        <v>0</v>
      </c>
      <c r="BD44" s="16"/>
      <c r="BE44" s="16">
        <f t="shared" si="31"/>
        <v>0</v>
      </c>
      <c r="BF44" s="16"/>
      <c r="BG44" s="16">
        <f t="shared" si="32"/>
        <v>0</v>
      </c>
      <c r="BH44" s="18"/>
      <c r="BI44" s="16">
        <f t="shared" si="33"/>
        <v>0</v>
      </c>
      <c r="BK44" s="16">
        <f t="shared" si="34"/>
        <v>0</v>
      </c>
      <c r="BM44" s="16">
        <f t="shared" si="35"/>
        <v>0</v>
      </c>
      <c r="BO44" s="16">
        <f t="shared" si="36"/>
        <v>0</v>
      </c>
      <c r="BQ44" s="16">
        <f t="shared" si="37"/>
        <v>0</v>
      </c>
      <c r="BS44" s="16">
        <f t="shared" si="38"/>
        <v>0</v>
      </c>
      <c r="BU44" s="16">
        <f t="shared" si="39"/>
        <v>0</v>
      </c>
      <c r="BW44" s="16">
        <f t="shared" si="50"/>
        <v>0</v>
      </c>
      <c r="BY44" s="16">
        <f t="shared" si="51"/>
        <v>0</v>
      </c>
      <c r="CB44" s="16">
        <f t="shared" si="19"/>
        <v>0</v>
      </c>
      <c r="CF44" s="243">
        <f t="shared" si="40"/>
        <v>1785.3085640833337</v>
      </c>
      <c r="CH44" s="243">
        <f t="shared" si="41"/>
        <v>14356.721852583332</v>
      </c>
      <c r="CJ44" s="16">
        <f t="shared" si="20"/>
        <v>0</v>
      </c>
      <c r="CL44" s="54">
        <f t="shared" si="42"/>
        <v>0</v>
      </c>
      <c r="CN44" s="18"/>
      <c r="CO44" s="16">
        <f t="shared" si="21"/>
        <v>16142.030416666666</v>
      </c>
      <c r="CP44" s="18"/>
      <c r="CS44" s="182"/>
    </row>
    <row r="45" spans="1:98" x14ac:dyDescent="0.2">
      <c r="A45" s="387"/>
      <c r="B45" s="14" t="str">
        <f>VLOOKUP(D45,'line assign basis'!$A$8:$D$668,2,FALSE)</f>
        <v>RWIP-REMOVAL-B CHARG</v>
      </c>
      <c r="C45" s="17" t="s">
        <v>46</v>
      </c>
      <c r="D45" s="17" t="s">
        <v>44</v>
      </c>
      <c r="E45" s="17" t="str">
        <f>IFERROR(VLOOKUP(D45,'line assign basis'!$A$8:$D$668,4,FALSE),"")</f>
        <v>3D</v>
      </c>
      <c r="F45" s="33">
        <f>IFERROR(VLOOKUP($D45,'SAP Data'!$A$7:$OM$1845,F$4,FALSE),"")</f>
        <v>34893539.469999999</v>
      </c>
      <c r="G45" s="33">
        <f>IFERROR(VLOOKUP($D45,'SAP Data'!$A$7:$OM$1845,G$4,FALSE),"")</f>
        <v>34928639.299999997</v>
      </c>
      <c r="H45" s="16">
        <f>IFERROR(VLOOKUP($D45,'SAP Data'!$A$7:$OM$1845,H$4,FALSE),"")</f>
        <v>34985817.149999999</v>
      </c>
      <c r="I45" s="76">
        <f>IFERROR(VLOOKUP($D45,'SAP Data'!$A$7:$OM$1845,I$4,FALSE),"")</f>
        <v>35194016.840000004</v>
      </c>
      <c r="J45" s="76">
        <f>IFERROR(VLOOKUP($D45,'SAP Data'!$A$7:$OM$1845,J$4,FALSE),"")</f>
        <v>35998298.07</v>
      </c>
      <c r="K45" s="76">
        <f>IFERROR(VLOOKUP($D45,'SAP Data'!$A$7:$OM$1845,K$4,FALSE),"")</f>
        <v>36760544.979999997</v>
      </c>
      <c r="L45" s="76">
        <f>IFERROR(VLOOKUP($D45,'SAP Data'!$A$7:$OM$1845,L$4,FALSE),"")</f>
        <v>37645166.539999999</v>
      </c>
      <c r="M45" s="76">
        <f>IFERROR(VLOOKUP($D45,'SAP Data'!$A$7:$OM$1845,M$4,FALSE),"")</f>
        <v>38660268.159999996</v>
      </c>
      <c r="N45" s="76">
        <f>IFERROR(VLOOKUP($D45,'SAP Data'!$A$7:$OM$1845,N$4,FALSE),"")</f>
        <v>39354414.340000004</v>
      </c>
      <c r="O45" s="76">
        <f>IFERROR(VLOOKUP($D45,'SAP Data'!$A$7:$OM$1845,O$4,FALSE),"")</f>
        <v>39806723.380000003</v>
      </c>
      <c r="P45" s="76">
        <f>IFERROR(VLOOKUP($D45,'SAP Data'!$A$7:$OM$1845,P$4,FALSE),"")</f>
        <v>40366427.200000003</v>
      </c>
      <c r="Q45" s="76">
        <f>IFERROR(VLOOKUP($D45,'SAP Data'!$A$7:$OM$1845,Q$4,FALSE),"")</f>
        <v>41306642.25</v>
      </c>
      <c r="R45" s="76">
        <f>IFERROR(VLOOKUP($D45,'SAP Data'!$A$7:$OM$1845,R$4,FALSE),"")</f>
        <v>41832409.890000001</v>
      </c>
      <c r="S45" s="76">
        <f>IFERROR(VLOOKUP($D45,'SAP Data'!$A$7:$OM$1845,S$4,FALSE),"")</f>
        <v>42569611.710000001</v>
      </c>
      <c r="T45" s="76">
        <f>IFERROR(VLOOKUP($D45,'SAP Data'!$A$7:$OM$1849,T$4,FALSE),"")</f>
        <v>43625491.960000001</v>
      </c>
      <c r="U45" s="76">
        <f>IFERROR(VLOOKUP($D45,'SAP Data'!$A$7:$OM$1849,U$4,FALSE),"")</f>
        <v>44457436.549999997</v>
      </c>
      <c r="V45" s="76">
        <f>IFERROR(VLOOKUP($D45,'SAP Data'!$A$7:$OM$1849,V$4,FALSE),"")</f>
        <v>45273224.439999998</v>
      </c>
      <c r="W45" s="76">
        <f>IFERROR(VLOOKUP($D45,'SAP Data'!$A$7:$OM$1849,W$4,FALSE),"")</f>
        <v>46432731.270000003</v>
      </c>
      <c r="X45" s="76">
        <f>IFERROR(VLOOKUP($D45,'SAP Data'!$A$7:$OM$1849,X$4,FALSE),"")</f>
        <v>47556463.869999997</v>
      </c>
      <c r="Y45" s="76">
        <f>IFERROR(VLOOKUP($D45,'SAP Data'!$A$7:$OM$1849,Y$4,FALSE),"")</f>
        <v>48425884.780000001</v>
      </c>
      <c r="Z45" s="76">
        <f>IFERROR(VLOOKUP($D45,'SAP Data'!$A$7:$OM$1849,Z$4,FALSE),"")</f>
        <v>49342338.579999998</v>
      </c>
      <c r="AA45" s="76">
        <f>IFERROR(VLOOKUP($D45,'SAP Data'!$A$7:$OM$1849,AA$4,FALSE),"")</f>
        <v>50337887.590000004</v>
      </c>
      <c r="AB45" s="76">
        <f>IFERROR(VLOOKUP($D45,'SAP Data'!$A$7:$OM$1849,AB$4,FALSE),"")</f>
        <v>51374962.68</v>
      </c>
      <c r="AC45" s="76">
        <f>IFERROR(VLOOKUP($D45,'SAP Data'!$A$7:$OM$1849,AC$4,FALSE),"")</f>
        <v>52458286.549999997</v>
      </c>
      <c r="AD45" s="76">
        <f>IFERROR(VLOOKUP($D45,'SAP Data'!$A$7:$OM$1849,AD$4,FALSE),"")</f>
        <v>53326556.469999999</v>
      </c>
      <c r="AE45" s="76">
        <f>IFERROR(VLOOKUP($D45,'SAP Data'!$A$7:$OM$1849,AE$4,FALSE),"")</f>
        <v>53942299.490000002</v>
      </c>
      <c r="AF45" s="76">
        <f>IFERROR(VLOOKUP($D45,'SAP Data'!$A$7:$OM$1849,AF$4,FALSE),"")</f>
        <v>55212929.890000001</v>
      </c>
      <c r="AG45" s="76">
        <f>IFERROR(VLOOKUP($D45,'SAP Data'!$A$7:$OM$1849,AG$4,FALSE),"")</f>
        <v>56553523.950000003</v>
      </c>
      <c r="AH45" s="76">
        <f>IFERROR(VLOOKUP($D45,'SAP Data'!$A$7:$OM$1849,AH$4,FALSE),"")</f>
        <v>57563442.799999997</v>
      </c>
      <c r="AI45" s="76">
        <f>IFERROR(VLOOKUP($D45,'SAP Data'!$A$7:$OM$1849,AI$4,FALSE),"")</f>
        <v>57329638.600000001</v>
      </c>
      <c r="AJ45" s="76">
        <f>IFERROR(VLOOKUP($D45,'SAP Data'!$A$7:$OM$1849,AJ$4,FALSE),"")</f>
        <v>53830056.299999997</v>
      </c>
      <c r="AK45" s="76">
        <f>IFERROR(VLOOKUP($D45,'SAP Data'!$A$7:$OM$1849,AK$4,FALSE),"")</f>
        <v>53997456.439999998</v>
      </c>
      <c r="AL45" s="76">
        <f>IFERROR(VLOOKUP($D45,'SAP Data'!$A$7:$OM$1849,AL$4,FALSE),"")</f>
        <v>54676519.359999999</v>
      </c>
      <c r="AM45" s="76">
        <f>IFERROR(VLOOKUP($D45,'SAP Data'!$A$7:$OM$1849,AM$4,FALSE),"")</f>
        <v>54888819.890000001</v>
      </c>
      <c r="AN45" s="76">
        <f>IFERROR(VLOOKUP($D45,'SAP Data'!$A$7:$OM$1849,AN$4,FALSE),"")</f>
        <v>55234936.25</v>
      </c>
      <c r="AO45" s="76">
        <f>IFERROR(VLOOKUP($D45,'SAP Data'!$A$7:$OM$1849,AO$4,FALSE),"")</f>
        <v>55935642.840000004</v>
      </c>
      <c r="AP45" s="99">
        <f t="shared" si="22"/>
        <v>47452816.930000007</v>
      </c>
      <c r="AQ45" s="43">
        <f t="shared" si="23"/>
        <v>48405601.695</v>
      </c>
      <c r="AR45" s="43">
        <f t="shared" si="24"/>
        <v>49362273.59958335</v>
      </c>
      <c r="AS45" s="43">
        <f t="shared" si="25"/>
        <v>50349087.155000001</v>
      </c>
      <c r="AT45" s="43">
        <f t="shared" si="26"/>
        <v>51365183.228333332</v>
      </c>
      <c r="AU45" s="43">
        <f t="shared" si="27"/>
        <v>52331313.465416662</v>
      </c>
      <c r="AV45" s="43">
        <f t="shared" si="28"/>
        <v>53046750.955416657</v>
      </c>
      <c r="AW45" s="43">
        <f t="shared" si="29"/>
        <v>53540299.459166653</v>
      </c>
      <c r="AX45" s="43">
        <f t="shared" si="30"/>
        <v>53994705.810833327</v>
      </c>
      <c r="AY45" s="43">
        <f t="shared" si="43"/>
        <v>54406585.522500008</v>
      </c>
      <c r="AZ45" s="43">
        <f t="shared" si="44"/>
        <v>54757039.933750004</v>
      </c>
      <c r="BA45" s="98">
        <f t="shared" si="45"/>
        <v>55062762.011249997</v>
      </c>
      <c r="BB45" s="16"/>
      <c r="BC45" s="16">
        <f t="shared" si="49"/>
        <v>0</v>
      </c>
      <c r="BD45" s="16"/>
      <c r="BE45" s="16">
        <f t="shared" si="31"/>
        <v>0</v>
      </c>
      <c r="BF45" s="16"/>
      <c r="BG45" s="16">
        <f t="shared" si="32"/>
        <v>0</v>
      </c>
      <c r="BH45" s="18"/>
      <c r="BI45" s="16">
        <f t="shared" si="33"/>
        <v>0</v>
      </c>
      <c r="BK45" s="16">
        <f t="shared" si="34"/>
        <v>0</v>
      </c>
      <c r="BM45" s="16">
        <f t="shared" si="35"/>
        <v>0</v>
      </c>
      <c r="BO45" s="16">
        <f t="shared" si="36"/>
        <v>0</v>
      </c>
      <c r="BQ45" s="16">
        <f t="shared" si="37"/>
        <v>0</v>
      </c>
      <c r="BS45" s="16">
        <f t="shared" si="38"/>
        <v>0</v>
      </c>
      <c r="BU45" s="16">
        <f t="shared" si="39"/>
        <v>0</v>
      </c>
      <c r="BW45" s="16">
        <f t="shared" si="50"/>
        <v>0</v>
      </c>
      <c r="BY45" s="16">
        <f t="shared" si="51"/>
        <v>0</v>
      </c>
      <c r="CB45" s="16">
        <f t="shared" si="19"/>
        <v>0</v>
      </c>
      <c r="CF45" s="243">
        <f t="shared" si="40"/>
        <v>5902728.0876059998</v>
      </c>
      <c r="CH45" s="243">
        <f t="shared" si="41"/>
        <v>49160033.923643999</v>
      </c>
      <c r="CJ45" s="16">
        <f t="shared" si="20"/>
        <v>0</v>
      </c>
      <c r="CL45" s="54">
        <f t="shared" si="42"/>
        <v>0</v>
      </c>
      <c r="CN45" s="18"/>
      <c r="CO45" s="16">
        <f t="shared" si="21"/>
        <v>55062762.011249997</v>
      </c>
      <c r="CP45" s="18"/>
    </row>
    <row r="46" spans="1:98" x14ac:dyDescent="0.2">
      <c r="A46" s="387"/>
      <c r="B46" s="14" t="str">
        <f>VLOOKUP(D46,'line assign basis'!$A$8:$D$668,2,FALSE)</f>
        <v>SWIP-SALV UTILITY PL</v>
      </c>
      <c r="C46" s="17" t="s">
        <v>49</v>
      </c>
      <c r="D46" s="17" t="s">
        <v>47</v>
      </c>
      <c r="E46" s="17" t="str">
        <f>IFERROR(VLOOKUP(D46,'line assign basis'!$A$8:$D$668,4,FALSE),"")</f>
        <v>3D</v>
      </c>
      <c r="F46" s="33">
        <f>IFERROR(VLOOKUP($D46,'SAP Data'!$A$7:$OM$1845,F$4,FALSE),"")</f>
        <v>9552474.9399999995</v>
      </c>
      <c r="G46" s="33">
        <f>IFERROR(VLOOKUP($D46,'SAP Data'!$A$7:$OM$1845,G$4,FALSE),"")</f>
        <v>9570359.6999999993</v>
      </c>
      <c r="H46" s="16">
        <f>IFERROR(VLOOKUP($D46,'SAP Data'!$A$7:$OM$1845,H$4,FALSE),"")</f>
        <v>9602905.5099999998</v>
      </c>
      <c r="I46" s="76">
        <f>IFERROR(VLOOKUP($D46,'SAP Data'!$A$7:$OM$1845,I$4,FALSE),"")</f>
        <v>9605959.1799999997</v>
      </c>
      <c r="J46" s="76">
        <f>IFERROR(VLOOKUP($D46,'SAP Data'!$A$7:$OM$1845,J$4,FALSE),"")</f>
        <v>9633034.2699999996</v>
      </c>
      <c r="K46" s="76">
        <f>IFERROR(VLOOKUP($D46,'SAP Data'!$A$7:$OM$1845,K$4,FALSE),"")</f>
        <v>9664548.2400000002</v>
      </c>
      <c r="L46" s="76">
        <f>IFERROR(VLOOKUP($D46,'SAP Data'!$A$7:$OM$1845,L$4,FALSE),"")</f>
        <v>9679676.3399999999</v>
      </c>
      <c r="M46" s="76">
        <f>IFERROR(VLOOKUP($D46,'SAP Data'!$A$7:$OM$1845,M$4,FALSE),"")</f>
        <v>9702555.4399999995</v>
      </c>
      <c r="N46" s="76">
        <f>IFERROR(VLOOKUP($D46,'SAP Data'!$A$7:$OM$1845,N$4,FALSE),"")</f>
        <v>9734840.8000000007</v>
      </c>
      <c r="O46" s="76">
        <f>IFERROR(VLOOKUP($D46,'SAP Data'!$A$7:$OM$1845,O$4,FALSE),"")</f>
        <v>9763476.0600000005</v>
      </c>
      <c r="P46" s="76">
        <f>IFERROR(VLOOKUP($D46,'SAP Data'!$A$7:$OM$1845,P$4,FALSE),"")</f>
        <v>9781874.2799999993</v>
      </c>
      <c r="Q46" s="76">
        <f>IFERROR(VLOOKUP($D46,'SAP Data'!$A$7:$OM$1845,Q$4,FALSE),"")</f>
        <v>9803943.3900000006</v>
      </c>
      <c r="R46" s="76">
        <f>IFERROR(VLOOKUP($D46,'SAP Data'!$A$7:$OM$1845,R$4,FALSE),"")</f>
        <v>9827675.4199999999</v>
      </c>
      <c r="S46" s="76">
        <f>IFERROR(VLOOKUP($D46,'SAP Data'!$A$7:$OM$1845,S$4,FALSE),"")</f>
        <v>9837972.6099999994</v>
      </c>
      <c r="T46" s="76">
        <f>IFERROR(VLOOKUP($D46,'SAP Data'!$A$7:$OM$1849,T$4,FALSE),"")</f>
        <v>9870790.5099999998</v>
      </c>
      <c r="U46" s="76">
        <f>IFERROR(VLOOKUP($D46,'SAP Data'!$A$7:$OM$1849,U$4,FALSE),"")</f>
        <v>9904167.4000000004</v>
      </c>
      <c r="V46" s="76">
        <f>IFERROR(VLOOKUP($D46,'SAP Data'!$A$7:$OM$1849,V$4,FALSE),"")</f>
        <v>9922197.1300000008</v>
      </c>
      <c r="W46" s="76">
        <f>IFERROR(VLOOKUP($D46,'SAP Data'!$A$7:$OM$1849,W$4,FALSE),"")</f>
        <v>9945431.8499999996</v>
      </c>
      <c r="X46" s="76">
        <f>IFERROR(VLOOKUP($D46,'SAP Data'!$A$7:$OM$1849,X$4,FALSE),"")</f>
        <v>9980619.5600000005</v>
      </c>
      <c r="Y46" s="76">
        <f>IFERROR(VLOOKUP($D46,'SAP Data'!$A$7:$OM$1849,Y$4,FALSE),"")</f>
        <v>9992460.4199999999</v>
      </c>
      <c r="Z46" s="76">
        <f>IFERROR(VLOOKUP($D46,'SAP Data'!$A$7:$OM$1849,Z$4,FALSE),"")</f>
        <v>10026175.869999999</v>
      </c>
      <c r="AA46" s="76">
        <f>IFERROR(VLOOKUP($D46,'SAP Data'!$A$7:$OM$1849,AA$4,FALSE),"")</f>
        <v>9984300.8800000008</v>
      </c>
      <c r="AB46" s="76">
        <f>IFERROR(VLOOKUP($D46,'SAP Data'!$A$7:$OM$1849,AB$4,FALSE),"")</f>
        <v>10019410.98</v>
      </c>
      <c r="AC46" s="76">
        <f>IFERROR(VLOOKUP($D46,'SAP Data'!$A$7:$OM$1849,AC$4,FALSE),"")</f>
        <v>10055330.93</v>
      </c>
      <c r="AD46" s="76">
        <f>IFERROR(VLOOKUP($D46,'SAP Data'!$A$7:$OM$1849,AD$4,FALSE),"")</f>
        <v>10072233.289999999</v>
      </c>
      <c r="AE46" s="76">
        <f>IFERROR(VLOOKUP($D46,'SAP Data'!$A$7:$OM$1849,AE$4,FALSE),"")</f>
        <v>10067374.59</v>
      </c>
      <c r="AF46" s="76">
        <f>IFERROR(VLOOKUP($D46,'SAP Data'!$A$7:$OM$1849,AF$4,FALSE),"")</f>
        <v>10103440.529999999</v>
      </c>
      <c r="AG46" s="76">
        <f>IFERROR(VLOOKUP($D46,'SAP Data'!$A$7:$OM$1849,AG$4,FALSE),"")</f>
        <v>10138178.82</v>
      </c>
      <c r="AH46" s="76">
        <f>IFERROR(VLOOKUP($D46,'SAP Data'!$A$7:$OM$1849,AH$4,FALSE),"")</f>
        <v>10117820.6</v>
      </c>
      <c r="AI46" s="76">
        <f>IFERROR(VLOOKUP($D46,'SAP Data'!$A$7:$OM$1849,AI$4,FALSE),"")</f>
        <v>10133930.99</v>
      </c>
      <c r="AJ46" s="76">
        <f>IFERROR(VLOOKUP($D46,'SAP Data'!$A$7:$OM$1849,AJ$4,FALSE),"")</f>
        <v>10157682.17</v>
      </c>
      <c r="AK46" s="76">
        <f>IFERROR(VLOOKUP($D46,'SAP Data'!$A$7:$OM$1849,AK$4,FALSE),"")</f>
        <v>10111601.470000001</v>
      </c>
      <c r="AL46" s="76">
        <f>IFERROR(VLOOKUP($D46,'SAP Data'!$A$7:$OM$1849,AL$4,FALSE),"")</f>
        <v>10182220.51</v>
      </c>
      <c r="AM46" s="76">
        <f>IFERROR(VLOOKUP($D46,'SAP Data'!$A$7:$OM$1849,AM$4,FALSE),"")</f>
        <v>10215347.85</v>
      </c>
      <c r="AN46" s="76">
        <f>IFERROR(VLOOKUP($D46,'SAP Data'!$A$7:$OM$1849,AN$4,FALSE),"")</f>
        <v>10252005.5</v>
      </c>
      <c r="AO46" s="76">
        <f>IFERROR(VLOOKUP($D46,'SAP Data'!$A$7:$OM$1849,AO$4,FALSE),"")</f>
        <v>10261508.189999999</v>
      </c>
      <c r="AP46" s="99">
        <f t="shared" si="22"/>
        <v>9957401.0412499998</v>
      </c>
      <c r="AQ46" s="43">
        <f t="shared" si="23"/>
        <v>9977149.3683333341</v>
      </c>
      <c r="AR46" s="43">
        <f t="shared" si="24"/>
        <v>9996401.5350000001</v>
      </c>
      <c r="AS46" s="43">
        <f t="shared" si="25"/>
        <v>10015845.761666667</v>
      </c>
      <c r="AT46" s="43">
        <f t="shared" si="26"/>
        <v>10033747.215416666</v>
      </c>
      <c r="AU46" s="43">
        <f t="shared" si="27"/>
        <v>10049752.324166667</v>
      </c>
      <c r="AV46" s="43">
        <f t="shared" si="28"/>
        <v>10064984.063749999</v>
      </c>
      <c r="AW46" s="43">
        <f t="shared" si="29"/>
        <v>10077325.882916665</v>
      </c>
      <c r="AX46" s="43">
        <f t="shared" si="30"/>
        <v>10088791.953333333</v>
      </c>
      <c r="AY46" s="43">
        <f t="shared" si="43"/>
        <v>10104920.770416666</v>
      </c>
      <c r="AZ46" s="43">
        <f t="shared" si="44"/>
        <v>10124239.165833334</v>
      </c>
      <c r="BA46" s="98">
        <f t="shared" si="45"/>
        <v>10142521.323333332</v>
      </c>
      <c r="BB46" s="16"/>
      <c r="BC46" s="16">
        <f t="shared" si="49"/>
        <v>0</v>
      </c>
      <c r="BD46" s="16"/>
      <c r="BE46" s="16">
        <f t="shared" si="31"/>
        <v>0</v>
      </c>
      <c r="BF46" s="16"/>
      <c r="BG46" s="16">
        <f t="shared" si="32"/>
        <v>0</v>
      </c>
      <c r="BH46" s="18"/>
      <c r="BI46" s="16">
        <f t="shared" si="33"/>
        <v>0</v>
      </c>
      <c r="BK46" s="16">
        <f t="shared" si="34"/>
        <v>0</v>
      </c>
      <c r="BM46" s="16">
        <f t="shared" si="35"/>
        <v>0</v>
      </c>
      <c r="BO46" s="16">
        <f t="shared" si="36"/>
        <v>0</v>
      </c>
      <c r="BQ46" s="16">
        <f t="shared" si="37"/>
        <v>0</v>
      </c>
      <c r="BS46" s="16">
        <f t="shared" si="38"/>
        <v>0</v>
      </c>
      <c r="BU46" s="16">
        <f t="shared" si="39"/>
        <v>0</v>
      </c>
      <c r="BW46" s="16">
        <f t="shared" si="50"/>
        <v>0</v>
      </c>
      <c r="BY46" s="16">
        <f t="shared" si="51"/>
        <v>0</v>
      </c>
      <c r="CB46" s="16">
        <f t="shared" si="19"/>
        <v>0</v>
      </c>
      <c r="CF46" s="243">
        <f t="shared" si="40"/>
        <v>1087278.2858613334</v>
      </c>
      <c r="CH46" s="243">
        <f t="shared" si="41"/>
        <v>9055243.0374719985</v>
      </c>
      <c r="CJ46" s="16">
        <f t="shared" si="20"/>
        <v>0</v>
      </c>
      <c r="CL46" s="54">
        <f t="shared" si="42"/>
        <v>0</v>
      </c>
      <c r="CN46" s="18"/>
      <c r="CO46" s="16">
        <f t="shared" si="21"/>
        <v>10142521.323333332</v>
      </c>
      <c r="CP46" s="18"/>
    </row>
    <row r="47" spans="1:98" x14ac:dyDescent="0.2">
      <c r="A47" s="387"/>
      <c r="B47" s="14" t="str">
        <f>VLOOKUP(D47,'line assign basis'!$A$8:$D$668,2,FALSE)</f>
        <v>SWIP-SALV TRANSP C C</v>
      </c>
      <c r="C47" s="17" t="s">
        <v>52</v>
      </c>
      <c r="D47" s="17" t="s">
        <v>50</v>
      </c>
      <c r="E47" s="17" t="str">
        <f>IFERROR(VLOOKUP(D47,'line assign basis'!$A$8:$D$668,4,FALSE),"")</f>
        <v>3D</v>
      </c>
      <c r="F47" s="33">
        <f>IFERROR(VLOOKUP($D47,'SAP Data'!$A$7:$OM$1845,F$4,FALSE),"")</f>
        <v>-37432.53</v>
      </c>
      <c r="G47" s="33">
        <f>IFERROR(VLOOKUP($D47,'SAP Data'!$A$7:$OM$1845,G$4,FALSE),"")</f>
        <v>-115966.65</v>
      </c>
      <c r="H47" s="16">
        <f>IFERROR(VLOOKUP($D47,'SAP Data'!$A$7:$OM$1845,H$4,FALSE),"")</f>
        <v>-90242.42</v>
      </c>
      <c r="I47" s="76">
        <f>IFERROR(VLOOKUP($D47,'SAP Data'!$A$7:$OM$1845,I$4,FALSE),"")</f>
        <v>-68696.05</v>
      </c>
      <c r="J47" s="76">
        <f>IFERROR(VLOOKUP($D47,'SAP Data'!$A$7:$OM$1845,J$4,FALSE),"")</f>
        <v>-46345.279999999999</v>
      </c>
      <c r="K47" s="76">
        <f>IFERROR(VLOOKUP($D47,'SAP Data'!$A$7:$OM$1845,K$4,FALSE),"")</f>
        <v>-17176.419999999998</v>
      </c>
      <c r="L47" s="76">
        <f>IFERROR(VLOOKUP($D47,'SAP Data'!$A$7:$OM$1845,L$4,FALSE),"")</f>
        <v>11353.02</v>
      </c>
      <c r="M47" s="76">
        <f>IFERROR(VLOOKUP($D47,'SAP Data'!$A$7:$OM$1845,M$4,FALSE),"")</f>
        <v>42831.86</v>
      </c>
      <c r="N47" s="76">
        <f>IFERROR(VLOOKUP($D47,'SAP Data'!$A$7:$OM$1845,N$4,FALSE),"")</f>
        <v>73410.92</v>
      </c>
      <c r="O47" s="76">
        <f>IFERROR(VLOOKUP($D47,'SAP Data'!$A$7:$OM$1845,O$4,FALSE),"")</f>
        <v>-27708.880000000001</v>
      </c>
      <c r="P47" s="76">
        <f>IFERROR(VLOOKUP($D47,'SAP Data'!$A$7:$OM$1845,P$4,FALSE),"")</f>
        <v>-16532.59</v>
      </c>
      <c r="Q47" s="76">
        <f>IFERROR(VLOOKUP($D47,'SAP Data'!$A$7:$OM$1845,Q$4,FALSE),"")</f>
        <v>-16265.67</v>
      </c>
      <c r="R47" s="76">
        <f>IFERROR(VLOOKUP($D47,'SAP Data'!$A$7:$OM$1845,R$4,FALSE),"")</f>
        <v>10676.65</v>
      </c>
      <c r="S47" s="76">
        <f>IFERROR(VLOOKUP($D47,'SAP Data'!$A$7:$OM$1845,S$4,FALSE),"")</f>
        <v>-138973.76999999999</v>
      </c>
      <c r="T47" s="76">
        <f>IFERROR(VLOOKUP($D47,'SAP Data'!$A$7:$OM$1849,T$4,FALSE),"")</f>
        <v>-153105.57</v>
      </c>
      <c r="U47" s="76">
        <f>IFERROR(VLOOKUP($D47,'SAP Data'!$A$7:$OM$1849,U$4,FALSE),"")</f>
        <v>-127920.11</v>
      </c>
      <c r="V47" s="76">
        <f>IFERROR(VLOOKUP($D47,'SAP Data'!$A$7:$OM$1849,V$4,FALSE),"")</f>
        <v>-94986.14</v>
      </c>
      <c r="W47" s="76">
        <f>IFERROR(VLOOKUP($D47,'SAP Data'!$A$7:$OM$1849,W$4,FALSE),"")</f>
        <v>-62855.67</v>
      </c>
      <c r="X47" s="76">
        <f>IFERROR(VLOOKUP($D47,'SAP Data'!$A$7:$OM$1849,X$4,FALSE),"")</f>
        <v>-29628.720000000001</v>
      </c>
      <c r="Y47" s="76">
        <f>IFERROR(VLOOKUP($D47,'SAP Data'!$A$7:$OM$1849,Y$4,FALSE),"")</f>
        <v>-15494.08</v>
      </c>
      <c r="Z47" s="76">
        <f>IFERROR(VLOOKUP($D47,'SAP Data'!$A$7:$OM$1849,Z$4,FALSE),"")</f>
        <v>-38428.21</v>
      </c>
      <c r="AA47" s="76">
        <f>IFERROR(VLOOKUP($D47,'SAP Data'!$A$7:$OM$1849,AA$4,FALSE),"")</f>
        <v>-22765.62</v>
      </c>
      <c r="AB47" s="76">
        <f>IFERROR(VLOOKUP($D47,'SAP Data'!$A$7:$OM$1849,AB$4,FALSE),"")</f>
        <v>9896.6299999999992</v>
      </c>
      <c r="AC47" s="76">
        <f>IFERROR(VLOOKUP($D47,'SAP Data'!$A$7:$OM$1849,AC$4,FALSE),"")</f>
        <v>27435.61</v>
      </c>
      <c r="AD47" s="76">
        <f>IFERROR(VLOOKUP($D47,'SAP Data'!$A$7:$OM$1849,AD$4,FALSE),"")</f>
        <v>57043.33</v>
      </c>
      <c r="AE47" s="76">
        <f>IFERROR(VLOOKUP($D47,'SAP Data'!$A$7:$OM$1849,AE$4,FALSE),"")</f>
        <v>68469.84</v>
      </c>
      <c r="AF47" s="76">
        <f>IFERROR(VLOOKUP($D47,'SAP Data'!$A$7:$OM$1849,AF$4,FALSE),"")</f>
        <v>66588.97</v>
      </c>
      <c r="AG47" s="76">
        <f>IFERROR(VLOOKUP($D47,'SAP Data'!$A$7:$OM$1849,AG$4,FALSE),"")</f>
        <v>81335.850000000006</v>
      </c>
      <c r="AH47" s="76">
        <f>IFERROR(VLOOKUP($D47,'SAP Data'!$A$7:$OM$1849,AH$4,FALSE),"")</f>
        <v>89634.67</v>
      </c>
      <c r="AI47" s="76">
        <f>IFERROR(VLOOKUP($D47,'SAP Data'!$A$7:$OM$1849,AI$4,FALSE),"")</f>
        <v>71199.039999999994</v>
      </c>
      <c r="AJ47" s="76">
        <f>IFERROR(VLOOKUP($D47,'SAP Data'!$A$7:$OM$1849,AJ$4,FALSE),"")</f>
        <v>538.24</v>
      </c>
      <c r="AK47" s="76">
        <f>IFERROR(VLOOKUP($D47,'SAP Data'!$A$7:$OM$1849,AK$4,FALSE),"")</f>
        <v>-78778.759999999995</v>
      </c>
      <c r="AL47" s="76">
        <f>IFERROR(VLOOKUP($D47,'SAP Data'!$A$7:$OM$1849,AL$4,FALSE),"")</f>
        <v>-55964.38</v>
      </c>
      <c r="AM47" s="76">
        <f>IFERROR(VLOOKUP($D47,'SAP Data'!$A$7:$OM$1849,AM$4,FALSE),"")</f>
        <v>-65064.56</v>
      </c>
      <c r="AN47" s="76">
        <f>IFERROR(VLOOKUP($D47,'SAP Data'!$A$7:$OM$1849,AN$4,FALSE),"")</f>
        <v>-30332.2</v>
      </c>
      <c r="AO47" s="76">
        <f>IFERROR(VLOOKUP($D47,'SAP Data'!$A$7:$OM$1849,AO$4,FALSE),"")</f>
        <v>6036.35</v>
      </c>
      <c r="AP47" s="99">
        <f t="shared" si="22"/>
        <v>-51080.471666666657</v>
      </c>
      <c r="AQ47" s="43">
        <f t="shared" si="23"/>
        <v>-40505.042916666665</v>
      </c>
      <c r="AR47" s="43">
        <f t="shared" si="24"/>
        <v>-22707.620000000006</v>
      </c>
      <c r="AS47" s="43">
        <f t="shared" si="25"/>
        <v>-4834.682499999999</v>
      </c>
      <c r="AT47" s="43">
        <f t="shared" si="26"/>
        <v>11576.849583333331</v>
      </c>
      <c r="AU47" s="43">
        <f t="shared" si="27"/>
        <v>24854.99625</v>
      </c>
      <c r="AV47" s="43">
        <f t="shared" si="28"/>
        <v>31697.56583333333</v>
      </c>
      <c r="AW47" s="43">
        <f t="shared" si="29"/>
        <v>30317.660833333332</v>
      </c>
      <c r="AX47" s="43">
        <f t="shared" si="30"/>
        <v>26950.125416666662</v>
      </c>
      <c r="AY47" s="43">
        <f t="shared" si="43"/>
        <v>24456.995833333331</v>
      </c>
      <c r="AZ47" s="43">
        <f t="shared" si="44"/>
        <v>21018.338749999992</v>
      </c>
      <c r="BA47" s="98">
        <f t="shared" si="45"/>
        <v>18450.50166666666</v>
      </c>
      <c r="BB47" s="16"/>
      <c r="BC47" s="16">
        <f t="shared" si="49"/>
        <v>0</v>
      </c>
      <c r="BD47" s="16"/>
      <c r="BE47" s="16">
        <f t="shared" si="31"/>
        <v>0</v>
      </c>
      <c r="BF47" s="16"/>
      <c r="BG47" s="16">
        <f t="shared" si="32"/>
        <v>0</v>
      </c>
      <c r="BH47" s="18"/>
      <c r="BI47" s="16">
        <f t="shared" si="33"/>
        <v>0</v>
      </c>
      <c r="BK47" s="16">
        <f t="shared" si="34"/>
        <v>0</v>
      </c>
      <c r="BM47" s="16">
        <f t="shared" si="35"/>
        <v>0</v>
      </c>
      <c r="BO47" s="16">
        <f t="shared" si="36"/>
        <v>0</v>
      </c>
      <c r="BQ47" s="16">
        <f t="shared" si="37"/>
        <v>0</v>
      </c>
      <c r="BS47" s="16">
        <f t="shared" si="38"/>
        <v>0</v>
      </c>
      <c r="BU47" s="16">
        <f t="shared" si="39"/>
        <v>0</v>
      </c>
      <c r="BW47" s="16">
        <f t="shared" si="50"/>
        <v>0</v>
      </c>
      <c r="BY47" s="16">
        <f t="shared" si="51"/>
        <v>0</v>
      </c>
      <c r="CB47" s="16">
        <f t="shared" si="19"/>
        <v>0</v>
      </c>
      <c r="CF47" s="243">
        <f t="shared" si="40"/>
        <v>1977.8937786666661</v>
      </c>
      <c r="CH47" s="243">
        <f t="shared" si="41"/>
        <v>16472.607887999995</v>
      </c>
      <c r="CJ47" s="16">
        <f t="shared" si="20"/>
        <v>0</v>
      </c>
      <c r="CL47" s="54">
        <f t="shared" si="42"/>
        <v>0</v>
      </c>
      <c r="CN47" s="18"/>
      <c r="CO47" s="16">
        <f t="shared" si="21"/>
        <v>18450.50166666666</v>
      </c>
      <c r="CP47" s="18"/>
    </row>
    <row r="48" spans="1:98" x14ac:dyDescent="0.2">
      <c r="A48" s="387"/>
      <c r="B48" s="14" t="str">
        <f>VLOOKUP(D48,'line assign basis'!$A$8:$D$668,2,FALSE)</f>
        <v>SWIP-SALV POWER EQUI</v>
      </c>
      <c r="C48" s="17" t="s">
        <v>55</v>
      </c>
      <c r="D48" s="17" t="s">
        <v>53</v>
      </c>
      <c r="E48" s="17" t="str">
        <f>IFERROR(VLOOKUP(D48,'line assign basis'!$A$8:$D$668,4,FALSE),"")</f>
        <v>3D</v>
      </c>
      <c r="F48" s="33">
        <f>IFERROR(VLOOKUP($D48,'SAP Data'!$A$7:$OM$1845,F$4,FALSE),"")</f>
        <v>-541094.77</v>
      </c>
      <c r="G48" s="33">
        <f>IFERROR(VLOOKUP($D48,'SAP Data'!$A$7:$OM$1845,G$4,FALSE),"")</f>
        <v>-561705.72</v>
      </c>
      <c r="H48" s="16">
        <f>IFERROR(VLOOKUP($D48,'SAP Data'!$A$7:$OM$1845,H$4,FALSE),"")</f>
        <v>-553211.4</v>
      </c>
      <c r="I48" s="76">
        <f>IFERROR(VLOOKUP($D48,'SAP Data'!$A$7:$OM$1845,I$4,FALSE),"")</f>
        <v>-544925.57999999996</v>
      </c>
      <c r="J48" s="76">
        <f>IFERROR(VLOOKUP($D48,'SAP Data'!$A$7:$OM$1845,J$4,FALSE),"")</f>
        <v>-550319.81999999995</v>
      </c>
      <c r="K48" s="76">
        <f>IFERROR(VLOOKUP($D48,'SAP Data'!$A$7:$OM$1845,K$4,FALSE),"")</f>
        <v>-541744.61</v>
      </c>
      <c r="L48" s="76">
        <f>IFERROR(VLOOKUP($D48,'SAP Data'!$A$7:$OM$1845,L$4,FALSE),"")</f>
        <v>-532869.44999999995</v>
      </c>
      <c r="M48" s="76">
        <f>IFERROR(VLOOKUP($D48,'SAP Data'!$A$7:$OM$1845,M$4,FALSE),"")</f>
        <v>-523981.76</v>
      </c>
      <c r="N48" s="76">
        <f>IFERROR(VLOOKUP($D48,'SAP Data'!$A$7:$OM$1845,N$4,FALSE),"")</f>
        <v>-515588.9</v>
      </c>
      <c r="O48" s="76">
        <f>IFERROR(VLOOKUP($D48,'SAP Data'!$A$7:$OM$1845,O$4,FALSE),"")</f>
        <v>-667435.32999999996</v>
      </c>
      <c r="P48" s="76">
        <f>IFERROR(VLOOKUP($D48,'SAP Data'!$A$7:$OM$1845,P$4,FALSE),"")</f>
        <v>-659142.02</v>
      </c>
      <c r="Q48" s="76">
        <f>IFERROR(VLOOKUP($D48,'SAP Data'!$A$7:$OM$1845,Q$4,FALSE),"")</f>
        <v>-650566.28</v>
      </c>
      <c r="R48" s="76">
        <f>IFERROR(VLOOKUP($D48,'SAP Data'!$A$7:$OM$1845,R$4,FALSE),"")</f>
        <v>-641927.91</v>
      </c>
      <c r="S48" s="76">
        <f>IFERROR(VLOOKUP($D48,'SAP Data'!$A$7:$OM$1845,S$4,FALSE),"")</f>
        <v>-650006.49</v>
      </c>
      <c r="T48" s="76">
        <f>IFERROR(VLOOKUP($D48,'SAP Data'!$A$7:$OM$1849,T$4,FALSE),"")</f>
        <v>-641133.92000000004</v>
      </c>
      <c r="U48" s="76">
        <f>IFERROR(VLOOKUP($D48,'SAP Data'!$A$7:$OM$1849,U$4,FALSE),"")</f>
        <v>-632042.30000000005</v>
      </c>
      <c r="V48" s="76">
        <f>IFERROR(VLOOKUP($D48,'SAP Data'!$A$7:$OM$1849,V$4,FALSE),"")</f>
        <v>-622509.44999999995</v>
      </c>
      <c r="W48" s="76">
        <f>IFERROR(VLOOKUP($D48,'SAP Data'!$A$7:$OM$1849,W$4,FALSE),"")</f>
        <v>-613102.21</v>
      </c>
      <c r="X48" s="76">
        <f>IFERROR(VLOOKUP($D48,'SAP Data'!$A$7:$OM$1849,X$4,FALSE),"")</f>
        <v>-603359.49</v>
      </c>
      <c r="Y48" s="76">
        <f>IFERROR(VLOOKUP($D48,'SAP Data'!$A$7:$OM$1849,Y$4,FALSE),"")</f>
        <v>-593545.89</v>
      </c>
      <c r="Z48" s="76">
        <f>IFERROR(VLOOKUP($D48,'SAP Data'!$A$7:$OM$1849,Z$4,FALSE),"")</f>
        <v>-584035.19999999995</v>
      </c>
      <c r="AA48" s="76">
        <f>IFERROR(VLOOKUP($D48,'SAP Data'!$A$7:$OM$1849,AA$4,FALSE),"")</f>
        <v>-592262.21</v>
      </c>
      <c r="AB48" s="76">
        <f>IFERROR(VLOOKUP($D48,'SAP Data'!$A$7:$OM$1849,AB$4,FALSE),"")</f>
        <v>-582805.57999999996</v>
      </c>
      <c r="AC48" s="76">
        <f>IFERROR(VLOOKUP($D48,'SAP Data'!$A$7:$OM$1849,AC$4,FALSE),"")</f>
        <v>-573093.78</v>
      </c>
      <c r="AD48" s="76">
        <f>IFERROR(VLOOKUP($D48,'SAP Data'!$A$7:$OM$1849,AD$4,FALSE),"")</f>
        <v>-621342.23</v>
      </c>
      <c r="AE48" s="76">
        <f>IFERROR(VLOOKUP($D48,'SAP Data'!$A$7:$OM$1849,AE$4,FALSE),"")</f>
        <v>-612442.68999999994</v>
      </c>
      <c r="AF48" s="76">
        <f>IFERROR(VLOOKUP($D48,'SAP Data'!$A$7:$OM$1849,AF$4,FALSE),"")</f>
        <v>-605821.43000000005</v>
      </c>
      <c r="AG48" s="76">
        <f>IFERROR(VLOOKUP($D48,'SAP Data'!$A$7:$OM$1849,AG$4,FALSE),"")</f>
        <v>-595818.53</v>
      </c>
      <c r="AH48" s="76">
        <f>IFERROR(VLOOKUP($D48,'SAP Data'!$A$7:$OM$1849,AH$4,FALSE),"")</f>
        <v>-680842.4</v>
      </c>
      <c r="AI48" s="76">
        <f>IFERROR(VLOOKUP($D48,'SAP Data'!$A$7:$OM$1849,AI$4,FALSE),"")</f>
        <v>-670568.05000000005</v>
      </c>
      <c r="AJ48" s="76">
        <f>IFERROR(VLOOKUP($D48,'SAP Data'!$A$7:$OM$1849,AJ$4,FALSE),"")</f>
        <v>-824835.95</v>
      </c>
      <c r="AK48" s="76">
        <f>IFERROR(VLOOKUP($D48,'SAP Data'!$A$7:$OM$1849,AK$4,FALSE),"")</f>
        <v>-824835.95</v>
      </c>
      <c r="AL48" s="76">
        <f>IFERROR(VLOOKUP($D48,'SAP Data'!$A$7:$OM$1849,AL$4,FALSE),"")</f>
        <v>-823128.13</v>
      </c>
      <c r="AM48" s="76">
        <f>IFERROR(VLOOKUP($D48,'SAP Data'!$A$7:$OM$1849,AM$4,FALSE),"")</f>
        <v>-812728.08</v>
      </c>
      <c r="AN48" s="76">
        <f>IFERROR(VLOOKUP($D48,'SAP Data'!$A$7:$OM$1849,AN$4,FALSE),"")</f>
        <v>-802635.9</v>
      </c>
      <c r="AO48" s="76">
        <f>IFERROR(VLOOKUP($D48,'SAP Data'!$A$7:$OM$1849,AO$4,FALSE),"")</f>
        <v>-792176.54</v>
      </c>
      <c r="AP48" s="99">
        <f t="shared" si="22"/>
        <v>-609960.96583333344</v>
      </c>
      <c r="AQ48" s="43">
        <f t="shared" si="23"/>
        <v>-607538.0708333333</v>
      </c>
      <c r="AR48" s="43">
        <f t="shared" si="24"/>
        <v>-604501.55874999997</v>
      </c>
      <c r="AS48" s="43">
        <f t="shared" si="25"/>
        <v>-601520.88124999998</v>
      </c>
      <c r="AT48" s="43">
        <f t="shared" si="26"/>
        <v>-602442.0970833333</v>
      </c>
      <c r="AU48" s="43">
        <f t="shared" si="27"/>
        <v>-607267.04666666675</v>
      </c>
      <c r="AV48" s="43">
        <f t="shared" si="28"/>
        <v>-618889.64249999996</v>
      </c>
      <c r="AW48" s="43">
        <f t="shared" si="29"/>
        <v>-637754.91416666668</v>
      </c>
      <c r="AX48" s="43">
        <f t="shared" si="30"/>
        <v>-657354.20541666669</v>
      </c>
      <c r="AY48" s="43">
        <f t="shared" si="43"/>
        <v>-676502.48875000014</v>
      </c>
      <c r="AZ48" s="43">
        <f t="shared" si="44"/>
        <v>-694848.16333333345</v>
      </c>
      <c r="BA48" s="98">
        <f t="shared" si="45"/>
        <v>-713136.20833333337</v>
      </c>
      <c r="BB48" s="16"/>
      <c r="BC48" s="16">
        <f t="shared" si="49"/>
        <v>0</v>
      </c>
      <c r="BD48" s="16"/>
      <c r="BE48" s="16">
        <f t="shared" si="31"/>
        <v>0</v>
      </c>
      <c r="BF48" s="16"/>
      <c r="BG48" s="16">
        <f t="shared" si="32"/>
        <v>0</v>
      </c>
      <c r="BH48" s="18"/>
      <c r="BI48" s="16">
        <f t="shared" si="33"/>
        <v>0</v>
      </c>
      <c r="BK48" s="16">
        <f t="shared" si="34"/>
        <v>0</v>
      </c>
      <c r="BM48" s="16">
        <f t="shared" si="35"/>
        <v>0</v>
      </c>
      <c r="BO48" s="16">
        <f t="shared" si="36"/>
        <v>0</v>
      </c>
      <c r="BQ48" s="16">
        <f t="shared" si="37"/>
        <v>0</v>
      </c>
      <c r="BS48" s="16">
        <f t="shared" si="38"/>
        <v>0</v>
      </c>
      <c r="BU48" s="16">
        <f t="shared" si="39"/>
        <v>0</v>
      </c>
      <c r="BW48" s="16">
        <f t="shared" si="50"/>
        <v>0</v>
      </c>
      <c r="BY48" s="16">
        <f t="shared" si="51"/>
        <v>0</v>
      </c>
      <c r="CB48" s="16">
        <f t="shared" si="19"/>
        <v>0</v>
      </c>
      <c r="CF48" s="243">
        <f t="shared" si="40"/>
        <v>-76448.20153333334</v>
      </c>
      <c r="CH48" s="243">
        <f t="shared" si="41"/>
        <v>-636688.00680000009</v>
      </c>
      <c r="CJ48" s="16">
        <f t="shared" si="20"/>
        <v>0</v>
      </c>
      <c r="CL48" s="54">
        <f t="shared" si="42"/>
        <v>-1.1641532182693481E-10</v>
      </c>
      <c r="CN48" s="18"/>
      <c r="CO48" s="16">
        <f t="shared" si="21"/>
        <v>-713136.20833333337</v>
      </c>
      <c r="CP48" s="18"/>
    </row>
    <row r="49" spans="1:94" x14ac:dyDescent="0.2">
      <c r="A49" s="387" t="s">
        <v>3037</v>
      </c>
      <c r="B49" s="14" t="str">
        <f>VLOOKUP(D49,'line assign basis'!$A$8:$D$668,2,FALSE)</f>
        <v>N. MIST SWIP</v>
      </c>
      <c r="C49" s="17" t="s">
        <v>2839</v>
      </c>
      <c r="D49" s="17" t="s">
        <v>2891</v>
      </c>
      <c r="E49" s="17">
        <f>IFERROR(VLOOKUP(D49,'line assign basis'!$A$8:$D$668,4,FALSE),"")</f>
        <v>3</v>
      </c>
      <c r="F49" s="33">
        <f>IFERROR(VLOOKUP($D49,'SAP Data'!$A$7:$OM$1845,F$4,FALSE),"")</f>
        <v>0</v>
      </c>
      <c r="G49" s="33">
        <f>IFERROR(VLOOKUP($D49,'SAP Data'!$A$7:$OM$1845,G$4,FALSE),"")</f>
        <v>0</v>
      </c>
      <c r="H49" s="16">
        <f>IFERROR(VLOOKUP($D49,'SAP Data'!$A$7:$OM$1845,H$4,FALSE),"")</f>
        <v>0</v>
      </c>
      <c r="I49" s="76">
        <f>IFERROR(VLOOKUP($D49,'SAP Data'!$A$7:$OM$1845,I$4,FALSE),"")</f>
        <v>0</v>
      </c>
      <c r="J49" s="76">
        <f>IFERROR(VLOOKUP($D49,'SAP Data'!$A$7:$OM$1845,J$4,FALSE),"")</f>
        <v>0</v>
      </c>
      <c r="K49" s="76">
        <f>IFERROR(VLOOKUP($D49,'SAP Data'!$A$7:$OM$1845,K$4,FALSE),"")</f>
        <v>8657.41</v>
      </c>
      <c r="L49" s="76">
        <f>IFERROR(VLOOKUP($D49,'SAP Data'!$A$7:$OM$1845,L$4,FALSE),"")</f>
        <v>14627.43</v>
      </c>
      <c r="M49" s="76">
        <f>IFERROR(VLOOKUP($D49,'SAP Data'!$A$7:$OM$1845,M$4,FALSE),"")</f>
        <v>20600.28</v>
      </c>
      <c r="N49" s="76">
        <f>IFERROR(VLOOKUP($D49,'SAP Data'!$A$7:$OM$1845,N$4,FALSE),"")</f>
        <v>26384.02</v>
      </c>
      <c r="O49" s="76">
        <f>IFERROR(VLOOKUP($D49,'SAP Data'!$A$7:$OM$1845,O$4,FALSE),"")</f>
        <v>32364.240000000002</v>
      </c>
      <c r="P49" s="76">
        <f>IFERROR(VLOOKUP($D49,'SAP Data'!$A$7:$OM$1845,P$4,FALSE),"")</f>
        <v>38158.980000000003</v>
      </c>
      <c r="Q49" s="76">
        <f>IFERROR(VLOOKUP($D49,'SAP Data'!$A$7:$OM$1845,Q$4,FALSE),"")</f>
        <v>44150.2</v>
      </c>
      <c r="R49" s="76">
        <f>IFERROR(VLOOKUP($D49,'SAP Data'!$A$7:$OM$1845,R$4,FALSE),"")</f>
        <v>50140.37</v>
      </c>
      <c r="S49" s="76">
        <f>IFERROR(VLOOKUP($D49,'SAP Data'!$A$7:$OM$1845,S$4,FALSE),"")</f>
        <v>55745.95</v>
      </c>
      <c r="T49" s="76">
        <f>IFERROR(VLOOKUP($D49,'SAP Data'!$A$7:$OM$1849,T$4,FALSE),"")</f>
        <v>61744.23</v>
      </c>
      <c r="U49" s="76">
        <f>IFERROR(VLOOKUP($D49,'SAP Data'!$A$7:$OM$1849,U$4,FALSE),"")</f>
        <v>67550.84</v>
      </c>
      <c r="V49" s="76">
        <f>IFERROR(VLOOKUP($D49,'SAP Data'!$A$7:$OM$1849,V$4,FALSE),"")</f>
        <v>73552.25</v>
      </c>
      <c r="W49" s="76">
        <f>IFERROR(VLOOKUP($D49,'SAP Data'!$A$7:$OM$1849,W$4,FALSE),"")</f>
        <v>79375.03</v>
      </c>
      <c r="X49" s="76">
        <f>IFERROR(VLOOKUP($D49,'SAP Data'!$A$7:$OM$1849,X$4,FALSE),"")</f>
        <v>85392.59</v>
      </c>
      <c r="Y49" s="76">
        <f>IFERROR(VLOOKUP($D49,'SAP Data'!$A$7:$OM$1849,Y$4,FALSE),"")</f>
        <v>91411.41</v>
      </c>
      <c r="Z49" s="76">
        <f>IFERROR(VLOOKUP($D49,'SAP Data'!$A$7:$OM$1849,Z$4,FALSE),"")</f>
        <v>97238.35</v>
      </c>
      <c r="AA49" s="76">
        <f>IFERROR(VLOOKUP($D49,'SAP Data'!$A$7:$OM$1849,AA$4,FALSE),"")</f>
        <v>103259.56</v>
      </c>
      <c r="AB49" s="76">
        <f>IFERROR(VLOOKUP($D49,'SAP Data'!$A$7:$OM$1849,AB$4,FALSE),"")</f>
        <v>95569.34</v>
      </c>
      <c r="AC49" s="76">
        <f>IFERROR(VLOOKUP($D49,'SAP Data'!$A$7:$OM$1849,AC$4,FALSE),"")</f>
        <v>101561.62</v>
      </c>
      <c r="AD49" s="76">
        <f>IFERROR(VLOOKUP($D49,'SAP Data'!$A$7:$OM$1849,AD$4,FALSE),"")</f>
        <v>107565.19</v>
      </c>
      <c r="AE49" s="76">
        <f>IFERROR(VLOOKUP($D49,'SAP Data'!$A$7:$OM$1849,AE$4,FALSE),"")</f>
        <v>112988.25</v>
      </c>
      <c r="AF49" s="76">
        <f>IFERROR(VLOOKUP($D49,'SAP Data'!$A$7:$OM$1849,AF$4,FALSE),"")</f>
        <v>118992.75</v>
      </c>
      <c r="AG49" s="76">
        <f>IFERROR(VLOOKUP($D49,'SAP Data'!$A$7:$OM$1849,AG$4,FALSE),"")</f>
        <v>124803.9</v>
      </c>
      <c r="AH49" s="76">
        <f>IFERROR(VLOOKUP($D49,'SAP Data'!$A$7:$OM$1849,AH$4,FALSE),"")</f>
        <v>130813.87</v>
      </c>
      <c r="AI49" s="76">
        <f>IFERROR(VLOOKUP($D49,'SAP Data'!$A$7:$OM$1849,AI$4,FALSE),"")</f>
        <v>136630.41</v>
      </c>
      <c r="AJ49" s="76">
        <f>IFERROR(VLOOKUP($D49,'SAP Data'!$A$7:$OM$1849,AJ$4,FALSE),"")</f>
        <v>142665.79999999999</v>
      </c>
      <c r="AK49" s="76">
        <f>IFERROR(VLOOKUP($D49,'SAP Data'!$A$7:$OM$1849,AK$4,FALSE),"")</f>
        <v>142665.79999999999</v>
      </c>
      <c r="AL49" s="76">
        <f>IFERROR(VLOOKUP($D49,'SAP Data'!$A$7:$OM$1849,AL$4,FALSE),"")</f>
        <v>154557.71</v>
      </c>
      <c r="AM49" s="76">
        <f>IFERROR(VLOOKUP($D49,'SAP Data'!$A$7:$OM$1849,AM$4,FALSE),"")</f>
        <v>160602.09</v>
      </c>
      <c r="AN49" s="76">
        <f>IFERROR(VLOOKUP($D49,'SAP Data'!$A$7:$OM$1849,AN$4,FALSE),"")</f>
        <v>166453.85999999999</v>
      </c>
      <c r="AO49" s="76">
        <f>IFERROR(VLOOKUP($D49,'SAP Data'!$A$7:$OM$1849,AO$4,FALSE),"")</f>
        <v>172193.51</v>
      </c>
      <c r="AP49" s="99">
        <f t="shared" si="22"/>
        <v>82604.495833333334</v>
      </c>
      <c r="AQ49" s="43">
        <f t="shared" si="23"/>
        <v>87382.292499999981</v>
      </c>
      <c r="AR49" s="43">
        <f t="shared" si="24"/>
        <v>92152.743333333332</v>
      </c>
      <c r="AS49" s="43">
        <f t="shared" si="25"/>
        <v>96923.642499999973</v>
      </c>
      <c r="AT49" s="43">
        <f t="shared" si="26"/>
        <v>101695.08750000001</v>
      </c>
      <c r="AU49" s="43">
        <f t="shared" si="27"/>
        <v>106466.62916666667</v>
      </c>
      <c r="AV49" s="43">
        <f t="shared" si="28"/>
        <v>111238.65374999998</v>
      </c>
      <c r="AW49" s="43">
        <f t="shared" si="29"/>
        <v>115760.63708333333</v>
      </c>
      <c r="AX49" s="43">
        <f t="shared" si="30"/>
        <v>120284.54333333333</v>
      </c>
      <c r="AY49" s="43">
        <f t="shared" si="43"/>
        <v>125062.12208333334</v>
      </c>
      <c r="AZ49" s="43">
        <f t="shared" si="44"/>
        <v>130404.91583333333</v>
      </c>
      <c r="BA49" s="98">
        <f t="shared" si="45"/>
        <v>136301.43291666664</v>
      </c>
      <c r="BB49" s="16"/>
      <c r="BC49" s="16">
        <f t="shared" si="49"/>
        <v>0</v>
      </c>
      <c r="BD49" s="16"/>
      <c r="BE49" s="16">
        <f t="shared" si="31"/>
        <v>0</v>
      </c>
      <c r="BF49" s="16"/>
      <c r="BG49" s="16">
        <f t="shared" si="32"/>
        <v>0</v>
      </c>
      <c r="BH49" s="18"/>
      <c r="BI49" s="16">
        <f t="shared" si="33"/>
        <v>0</v>
      </c>
      <c r="BK49" s="16">
        <f t="shared" si="34"/>
        <v>0</v>
      </c>
      <c r="BM49" s="16">
        <f t="shared" si="35"/>
        <v>0</v>
      </c>
      <c r="BO49" s="16">
        <f t="shared" si="36"/>
        <v>0</v>
      </c>
      <c r="BQ49" s="16">
        <f t="shared" si="37"/>
        <v>0</v>
      </c>
      <c r="BS49" s="16">
        <f t="shared" si="38"/>
        <v>0</v>
      </c>
      <c r="BU49" s="16">
        <f t="shared" si="39"/>
        <v>0</v>
      </c>
      <c r="BW49" s="16">
        <f t="shared" si="50"/>
        <v>0</v>
      </c>
      <c r="BY49" s="16">
        <f t="shared" si="51"/>
        <v>0</v>
      </c>
      <c r="CB49" s="16">
        <f t="shared" si="19"/>
        <v>0</v>
      </c>
      <c r="CF49" s="243">
        <f t="shared" si="40"/>
        <v>0</v>
      </c>
      <c r="CH49" s="243">
        <f t="shared" si="41"/>
        <v>136301.43291666664</v>
      </c>
      <c r="CJ49" s="16">
        <f t="shared" si="20"/>
        <v>0</v>
      </c>
      <c r="CL49" s="54">
        <f t="shared" si="42"/>
        <v>0</v>
      </c>
      <c r="CN49" s="18"/>
      <c r="CO49" s="16">
        <f t="shared" si="21"/>
        <v>136301.43291666664</v>
      </c>
      <c r="CP49" s="18"/>
    </row>
    <row r="50" spans="1:94" x14ac:dyDescent="0.2">
      <c r="A50" s="387"/>
      <c r="B50" s="14" t="str">
        <f>VLOOKUP(D50,'line assign basis'!$A$8:$D$668,2,FALSE)</f>
        <v>ACCUM DEPR UT-GAINLO</v>
      </c>
      <c r="C50" s="17" t="s">
        <v>57</v>
      </c>
      <c r="D50" s="17" t="s">
        <v>56</v>
      </c>
      <c r="E50" s="17" t="str">
        <f>IFERROR(VLOOKUP(D50,'line assign basis'!$A$8:$D$668,4,FALSE),"")</f>
        <v>3D</v>
      </c>
      <c r="F50" s="33">
        <f>IFERROR(VLOOKUP($D50,'SAP Data'!$A$7:$OM$1845,F$4,FALSE),"")</f>
        <v>45763517.649999999</v>
      </c>
      <c r="G50" s="33">
        <f>IFERROR(VLOOKUP($D50,'SAP Data'!$A$7:$OM$1845,G$4,FALSE),"")</f>
        <v>45987124.07</v>
      </c>
      <c r="H50" s="16">
        <f>IFERROR(VLOOKUP($D50,'SAP Data'!$A$7:$OM$1845,H$4,FALSE),"")</f>
        <v>47302920.82</v>
      </c>
      <c r="I50" s="76">
        <f>IFERROR(VLOOKUP($D50,'SAP Data'!$A$7:$OM$1845,I$4,FALSE),"")</f>
        <v>47886058.340000004</v>
      </c>
      <c r="J50" s="76">
        <f>IFERROR(VLOOKUP($D50,'SAP Data'!$A$7:$OM$1845,J$4,FALSE),"")</f>
        <v>48112920.890000001</v>
      </c>
      <c r="K50" s="76">
        <f>IFERROR(VLOOKUP($D50,'SAP Data'!$A$7:$OM$1845,K$4,FALSE),"")</f>
        <v>49313150.890000001</v>
      </c>
      <c r="L50" s="76">
        <f>IFERROR(VLOOKUP($D50,'SAP Data'!$A$7:$OM$1845,L$4,FALSE),"")</f>
        <v>49627030.509999998</v>
      </c>
      <c r="M50" s="76">
        <f>IFERROR(VLOOKUP($D50,'SAP Data'!$A$7:$OM$1845,M$4,FALSE),"")</f>
        <v>50058986.07</v>
      </c>
      <c r="N50" s="76">
        <f>IFERROR(VLOOKUP($D50,'SAP Data'!$A$7:$OM$1845,N$4,FALSE),"")</f>
        <v>50574268.43</v>
      </c>
      <c r="O50" s="76">
        <f>IFERROR(VLOOKUP($D50,'SAP Data'!$A$7:$OM$1845,O$4,FALSE),"")</f>
        <v>51103231.590000004</v>
      </c>
      <c r="P50" s="76">
        <f>IFERROR(VLOOKUP($D50,'SAP Data'!$A$7:$OM$1845,P$4,FALSE),"")</f>
        <v>51683145.729999997</v>
      </c>
      <c r="Q50" s="76">
        <f>IFERROR(VLOOKUP($D50,'SAP Data'!$A$7:$OM$1845,Q$4,FALSE),"")</f>
        <v>52097191.340000004</v>
      </c>
      <c r="R50" s="76">
        <f>IFERROR(VLOOKUP($D50,'SAP Data'!$A$7:$OM$1845,R$4,FALSE),"")</f>
        <v>52425642.109999999</v>
      </c>
      <c r="S50" s="76">
        <f>IFERROR(VLOOKUP($D50,'SAP Data'!$A$7:$OM$1845,S$4,FALSE),"")</f>
        <v>52918407.560000002</v>
      </c>
      <c r="T50" s="76">
        <f>IFERROR(VLOOKUP($D50,'SAP Data'!$A$7:$OM$1849,T$4,FALSE),"")</f>
        <v>53370621.829999998</v>
      </c>
      <c r="U50" s="76">
        <f>IFERROR(VLOOKUP($D50,'SAP Data'!$A$7:$OM$1849,U$4,FALSE),"")</f>
        <v>54225715.030000001</v>
      </c>
      <c r="V50" s="76">
        <f>IFERROR(VLOOKUP($D50,'SAP Data'!$A$7:$OM$1849,V$4,FALSE),"")</f>
        <v>54821961.68</v>
      </c>
      <c r="W50" s="76">
        <f>IFERROR(VLOOKUP($D50,'SAP Data'!$A$7:$OM$1849,W$4,FALSE),"")</f>
        <v>55558357.43</v>
      </c>
      <c r="X50" s="76">
        <f>IFERROR(VLOOKUP($D50,'SAP Data'!$A$7:$OM$1849,X$4,FALSE),"")</f>
        <v>56739733.869999997</v>
      </c>
      <c r="Y50" s="76">
        <f>IFERROR(VLOOKUP($D50,'SAP Data'!$A$7:$OM$1849,Y$4,FALSE),"")</f>
        <v>57098525.280000001</v>
      </c>
      <c r="Z50" s="76">
        <f>IFERROR(VLOOKUP($D50,'SAP Data'!$A$7:$OM$1849,Z$4,FALSE),"")</f>
        <v>58030247.039999999</v>
      </c>
      <c r="AA50" s="76">
        <f>IFERROR(VLOOKUP($D50,'SAP Data'!$A$7:$OM$1849,AA$4,FALSE),"")</f>
        <v>60619567.939999998</v>
      </c>
      <c r="AB50" s="76">
        <f>IFERROR(VLOOKUP($D50,'SAP Data'!$A$7:$OM$1849,AB$4,FALSE),"")</f>
        <v>61247581.719999999</v>
      </c>
      <c r="AC50" s="76">
        <f>IFERROR(VLOOKUP($D50,'SAP Data'!$A$7:$OM$1849,AC$4,FALSE),"")</f>
        <v>61899447.649999999</v>
      </c>
      <c r="AD50" s="76">
        <f>IFERROR(VLOOKUP($D50,'SAP Data'!$A$7:$OM$1849,AD$4,FALSE),"")</f>
        <v>62497672.509999998</v>
      </c>
      <c r="AE50" s="76">
        <f>IFERROR(VLOOKUP($D50,'SAP Data'!$A$7:$OM$1849,AE$4,FALSE),"")</f>
        <v>62929938.520000003</v>
      </c>
      <c r="AF50" s="76">
        <f>IFERROR(VLOOKUP($D50,'SAP Data'!$A$7:$OM$1849,AF$4,FALSE),"")</f>
        <v>63409786.68</v>
      </c>
      <c r="AG50" s="76">
        <f>IFERROR(VLOOKUP($D50,'SAP Data'!$A$7:$OM$1849,AG$4,FALSE),"")</f>
        <v>67050761.640000001</v>
      </c>
      <c r="AH50" s="76">
        <f>IFERROR(VLOOKUP($D50,'SAP Data'!$A$7:$OM$1849,AH$4,FALSE),"")</f>
        <v>67168694.200000003</v>
      </c>
      <c r="AI50" s="76">
        <f>IFERROR(VLOOKUP($D50,'SAP Data'!$A$7:$OM$1849,AI$4,FALSE),"")</f>
        <v>70032001.760000005</v>
      </c>
      <c r="AJ50" s="76">
        <f>IFERROR(VLOOKUP($D50,'SAP Data'!$A$7:$OM$1849,AJ$4,FALSE),"")</f>
        <v>70462546.069999993</v>
      </c>
      <c r="AK50" s="76">
        <f>IFERROR(VLOOKUP($D50,'SAP Data'!$A$7:$OM$1849,AK$4,FALSE),"")</f>
        <v>71379928.180000007</v>
      </c>
      <c r="AL50" s="76">
        <f>IFERROR(VLOOKUP($D50,'SAP Data'!$A$7:$OM$1849,AL$4,FALSE),"")</f>
        <v>72370654.409999996</v>
      </c>
      <c r="AM50" s="76">
        <f>IFERROR(VLOOKUP($D50,'SAP Data'!$A$7:$OM$1849,AM$4,FALSE),"")</f>
        <v>72713740.359999999</v>
      </c>
      <c r="AN50" s="76">
        <f>IFERROR(VLOOKUP($D50,'SAP Data'!$A$7:$OM$1849,AN$4,FALSE),"")</f>
        <v>73682894.340000004</v>
      </c>
      <c r="AO50" s="76">
        <f>IFERROR(VLOOKUP($D50,'SAP Data'!$A$7:$OM$1849,AO$4,FALSE),"")</f>
        <v>74361730.319999993</v>
      </c>
      <c r="AP50" s="99">
        <f t="shared" si="22"/>
        <v>56999318.695</v>
      </c>
      <c r="AQ50" s="43">
        <f t="shared" si="23"/>
        <v>57836133.751666665</v>
      </c>
      <c r="AR50" s="43">
        <f t="shared" si="24"/>
        <v>58671579.410416663</v>
      </c>
      <c r="AS50" s="43">
        <f t="shared" si="25"/>
        <v>59624254.887916662</v>
      </c>
      <c r="AT50" s="43">
        <f t="shared" si="26"/>
        <v>60673079.018333323</v>
      </c>
      <c r="AU50" s="43">
        <f t="shared" si="27"/>
        <v>61790594.720416665</v>
      </c>
      <c r="AV50" s="43">
        <f t="shared" si="28"/>
        <v>62965447.075833328</v>
      </c>
      <c r="AW50" s="43">
        <f t="shared" si="29"/>
        <v>64132289.37166667</v>
      </c>
      <c r="AX50" s="43">
        <f t="shared" si="30"/>
        <v>65324864.799583346</v>
      </c>
      <c r="AY50" s="43">
        <f t="shared" si="43"/>
        <v>66426305.624166667</v>
      </c>
      <c r="AZ50" s="43">
        <f t="shared" si="44"/>
        <v>67448367.500833333</v>
      </c>
      <c r="BA50" s="98">
        <f t="shared" si="45"/>
        <v>68485767.304583341</v>
      </c>
      <c r="BB50" s="16"/>
      <c r="BC50" s="16">
        <f t="shared" si="49"/>
        <v>0</v>
      </c>
      <c r="BD50" s="16"/>
      <c r="BE50" s="16">
        <f t="shared" si="31"/>
        <v>0</v>
      </c>
      <c r="BF50" s="16"/>
      <c r="BG50" s="16">
        <f t="shared" si="32"/>
        <v>0</v>
      </c>
      <c r="BH50" s="18"/>
      <c r="BI50" s="16">
        <f t="shared" si="33"/>
        <v>0</v>
      </c>
      <c r="BK50" s="16">
        <f t="shared" si="34"/>
        <v>0</v>
      </c>
      <c r="BM50" s="16">
        <f t="shared" si="35"/>
        <v>0</v>
      </c>
      <c r="BO50" s="16">
        <f t="shared" si="36"/>
        <v>0</v>
      </c>
      <c r="BQ50" s="16">
        <f t="shared" si="37"/>
        <v>0</v>
      </c>
      <c r="BS50" s="16">
        <f t="shared" si="38"/>
        <v>0</v>
      </c>
      <c r="BU50" s="16">
        <f t="shared" si="39"/>
        <v>0</v>
      </c>
      <c r="BW50" s="16">
        <f t="shared" si="50"/>
        <v>0</v>
      </c>
      <c r="BY50" s="16">
        <f t="shared" si="51"/>
        <v>0</v>
      </c>
      <c r="CB50" s="16">
        <f t="shared" si="19"/>
        <v>0</v>
      </c>
      <c r="CF50" s="243">
        <f t="shared" si="40"/>
        <v>7341674.2550513344</v>
      </c>
      <c r="CH50" s="243">
        <f t="shared" si="41"/>
        <v>61144093.049532004</v>
      </c>
      <c r="CJ50" s="16">
        <f t="shared" si="20"/>
        <v>0</v>
      </c>
      <c r="CL50" s="54">
        <f t="shared" si="42"/>
        <v>0</v>
      </c>
      <c r="CN50" s="18"/>
      <c r="CO50" s="16">
        <f t="shared" si="21"/>
        <v>68485767.304583341</v>
      </c>
      <c r="CP50" s="18"/>
    </row>
    <row r="51" spans="1:94" x14ac:dyDescent="0.2">
      <c r="A51" s="387"/>
      <c r="B51" s="14" t="str">
        <f>VLOOKUP(D51,'line assign basis'!$A$8:$D$668,2,FALSE)</f>
        <v>DEP PROV-UTIL PLANT</v>
      </c>
      <c r="C51" s="17" t="s">
        <v>60</v>
      </c>
      <c r="D51" s="17" t="s">
        <v>58</v>
      </c>
      <c r="E51" s="17" t="str">
        <f>IFERROR(VLOOKUP(D51,'line assign basis'!$A$8:$D$668,4,FALSE),"")</f>
        <v>3D</v>
      </c>
      <c r="F51" s="33">
        <f>IFERROR(VLOOKUP($D51,'SAP Data'!$A$7:$OM$1845,F$4,FALSE),"")</f>
        <v>-1055399314.97</v>
      </c>
      <c r="G51" s="33">
        <f>IFERROR(VLOOKUP($D51,'SAP Data'!$A$7:$OM$1845,G$4,FALSE),"")</f>
        <v>-1060398921.76</v>
      </c>
      <c r="H51" s="16">
        <f>IFERROR(VLOOKUP($D51,'SAP Data'!$A$7:$OM$1845,H$4,FALSE),"")</f>
        <v>-1065136064.9</v>
      </c>
      <c r="I51" s="76">
        <f>IFERROR(VLOOKUP($D51,'SAP Data'!$A$7:$OM$1845,I$4,FALSE),"")</f>
        <v>-1069959057.3099999</v>
      </c>
      <c r="J51" s="76">
        <f>IFERROR(VLOOKUP($D51,'SAP Data'!$A$7:$OM$1845,J$4,FALSE),"")</f>
        <v>-1075029271.76</v>
      </c>
      <c r="K51" s="76">
        <f>IFERROR(VLOOKUP($D51,'SAP Data'!$A$7:$OM$1845,K$4,FALSE),"")</f>
        <v>-1079857880.3800001</v>
      </c>
      <c r="L51" s="76">
        <f>IFERROR(VLOOKUP($D51,'SAP Data'!$A$7:$OM$1845,L$4,FALSE),"")</f>
        <v>-1084967810.1099999</v>
      </c>
      <c r="M51" s="76">
        <f>IFERROR(VLOOKUP($D51,'SAP Data'!$A$7:$OM$1845,M$4,FALSE),"")</f>
        <v>-1089930586.0799999</v>
      </c>
      <c r="N51" s="76">
        <f>IFERROR(VLOOKUP($D51,'SAP Data'!$A$7:$OM$1845,N$4,FALSE),"")</f>
        <v>-1094923582.78</v>
      </c>
      <c r="O51" s="76">
        <f>IFERROR(VLOOKUP($D51,'SAP Data'!$A$7:$OM$1845,O$4,FALSE),"")</f>
        <v>-1100522043.0899999</v>
      </c>
      <c r="P51" s="76">
        <f>IFERROR(VLOOKUP($D51,'SAP Data'!$A$7:$OM$1845,P$4,FALSE),"")</f>
        <v>-1103066204.51</v>
      </c>
      <c r="Q51" s="76">
        <f>IFERROR(VLOOKUP($D51,'SAP Data'!$A$7:$OM$1845,Q$4,FALSE),"")</f>
        <v>-1108303563.47</v>
      </c>
      <c r="R51" s="76">
        <f>IFERROR(VLOOKUP($D51,'SAP Data'!$A$7:$OM$1845,R$4,FALSE),"")</f>
        <v>-1113671868.5699999</v>
      </c>
      <c r="S51" s="76">
        <f>IFERROR(VLOOKUP($D51,'SAP Data'!$A$7:$OM$1845,S$4,FALSE),"")</f>
        <v>-1118972073.74</v>
      </c>
      <c r="T51" s="76">
        <f>IFERROR(VLOOKUP($D51,'SAP Data'!$A$7:$OM$1849,T$4,FALSE),"")</f>
        <v>-1124290796.6500001</v>
      </c>
      <c r="U51" s="76">
        <f>IFERROR(VLOOKUP($D51,'SAP Data'!$A$7:$OM$1849,U$4,FALSE),"")</f>
        <v>-1129362730.4100001</v>
      </c>
      <c r="V51" s="76">
        <f>IFERROR(VLOOKUP($D51,'SAP Data'!$A$7:$OM$1849,V$4,FALSE),"")</f>
        <v>-1134778781.03</v>
      </c>
      <c r="W51" s="76">
        <f>IFERROR(VLOOKUP($D51,'SAP Data'!$A$7:$OM$1849,W$4,FALSE),"")</f>
        <v>-1139364979.95</v>
      </c>
      <c r="X51" s="76">
        <f>IFERROR(VLOOKUP($D51,'SAP Data'!$A$7:$OM$1849,X$4,FALSE),"")</f>
        <v>-1144114210.5</v>
      </c>
      <c r="Y51" s="76">
        <f>IFERROR(VLOOKUP($D51,'SAP Data'!$A$7:$OM$1849,Y$4,FALSE),"")</f>
        <v>-1149883967.9400001</v>
      </c>
      <c r="Z51" s="76">
        <f>IFERROR(VLOOKUP($D51,'SAP Data'!$A$7:$OM$1849,Z$4,FALSE),"")</f>
        <v>-1155113772.71</v>
      </c>
      <c r="AA51" s="76">
        <f>IFERROR(VLOOKUP($D51,'SAP Data'!$A$7:$OM$1849,AA$4,FALSE),"")</f>
        <v>-1158083337.7</v>
      </c>
      <c r="AB51" s="76">
        <f>IFERROR(VLOOKUP($D51,'SAP Data'!$A$7:$OM$1849,AB$4,FALSE),"")</f>
        <v>-1160978139.6300001</v>
      </c>
      <c r="AC51" s="76">
        <f>IFERROR(VLOOKUP($D51,'SAP Data'!$A$7:$OM$1849,AC$4,FALSE),"")</f>
        <v>-1166724301.5</v>
      </c>
      <c r="AD51" s="76">
        <f>IFERROR(VLOOKUP($D51,'SAP Data'!$A$7:$OM$1849,AD$4,FALSE),"")</f>
        <v>-1172797792.6900001</v>
      </c>
      <c r="AE51" s="76">
        <f>IFERROR(VLOOKUP($D51,'SAP Data'!$A$7:$OM$1849,AE$4,FALSE),"")</f>
        <v>-1178867966.55</v>
      </c>
      <c r="AF51" s="76">
        <f>IFERROR(VLOOKUP($D51,'SAP Data'!$A$7:$OM$1849,AF$4,FALSE),"")</f>
        <v>-1184908561.1199999</v>
      </c>
      <c r="AG51" s="76">
        <f>IFERROR(VLOOKUP($D51,'SAP Data'!$A$7:$OM$1849,AG$4,FALSE),"")</f>
        <v>-1188179975.5599999</v>
      </c>
      <c r="AH51" s="76">
        <f>IFERROR(VLOOKUP($D51,'SAP Data'!$A$7:$OM$1849,AH$4,FALSE),"")</f>
        <v>-1194547299.22</v>
      </c>
      <c r="AI51" s="76">
        <f>IFERROR(VLOOKUP($D51,'SAP Data'!$A$7:$OM$1849,AI$4,FALSE),"")</f>
        <v>-1195453165.4000001</v>
      </c>
      <c r="AJ51" s="76">
        <f>IFERROR(VLOOKUP($D51,'SAP Data'!$A$7:$OM$1849,AJ$4,FALSE),"")</f>
        <v>-1201693784.9300001</v>
      </c>
      <c r="AK51" s="76">
        <f>IFERROR(VLOOKUP($D51,'SAP Data'!$A$7:$OM$1849,AK$4,FALSE),"")</f>
        <v>-1207499238.8599999</v>
      </c>
      <c r="AL51" s="76">
        <f>IFERROR(VLOOKUP($D51,'SAP Data'!$A$7:$OM$1849,AL$4,FALSE),"")</f>
        <v>-1213037401.79</v>
      </c>
      <c r="AM51" s="76">
        <f>IFERROR(VLOOKUP($D51,'SAP Data'!$A$7:$OM$1849,AM$4,FALSE),"")</f>
        <v>-1219412162.6199999</v>
      </c>
      <c r="AN51" s="76">
        <f>IFERROR(VLOOKUP($D51,'SAP Data'!$A$7:$OM$1849,AN$4,FALSE),"")</f>
        <v>-1221310547.5</v>
      </c>
      <c r="AO51" s="76">
        <f>IFERROR(VLOOKUP($D51,'SAP Data'!$A$7:$OM$1849,AO$4,FALSE),"")</f>
        <v>-1227192270.49</v>
      </c>
      <c r="AP51" s="99">
        <f t="shared" si="22"/>
        <v>-1143741826.8658335</v>
      </c>
      <c r="AQ51" s="43">
        <f t="shared" si="23"/>
        <v>-1148701069.2379167</v>
      </c>
      <c r="AR51" s="43">
        <f t="shared" si="24"/>
        <v>-1153722471.6245832</v>
      </c>
      <c r="AS51" s="43">
        <f t="shared" si="25"/>
        <v>-1158698930.3587501</v>
      </c>
      <c r="AT51" s="43">
        <f t="shared" si="26"/>
        <v>-1163640003.83125</v>
      </c>
      <c r="AU51" s="43">
        <f t="shared" si="27"/>
        <v>-1168467366.4829166</v>
      </c>
      <c r="AV51" s="43">
        <f t="shared" si="28"/>
        <v>-1173203523.1445832</v>
      </c>
      <c r="AW51" s="43">
        <f t="shared" si="29"/>
        <v>-1178003308.3674998</v>
      </c>
      <c r="AX51" s="43">
        <f t="shared" si="30"/>
        <v>-1182817429.2008333</v>
      </c>
      <c r="AY51" s="43">
        <f t="shared" si="43"/>
        <v>-1187786281.4508333</v>
      </c>
      <c r="AZ51" s="43">
        <f t="shared" si="44"/>
        <v>-1192855499.4837501</v>
      </c>
      <c r="BA51" s="98">
        <f t="shared" si="45"/>
        <v>-1197888848.5195835</v>
      </c>
      <c r="BB51" s="16"/>
      <c r="BC51" s="16">
        <f t="shared" si="49"/>
        <v>0</v>
      </c>
      <c r="BD51" s="16"/>
      <c r="BE51" s="16">
        <f t="shared" si="31"/>
        <v>0</v>
      </c>
      <c r="BF51" s="16"/>
      <c r="BG51" s="16">
        <f t="shared" si="32"/>
        <v>0</v>
      </c>
      <c r="BH51" s="18"/>
      <c r="BI51" s="16">
        <f t="shared" si="33"/>
        <v>0</v>
      </c>
      <c r="BK51" s="16">
        <f t="shared" si="34"/>
        <v>0</v>
      </c>
      <c r="BM51" s="16">
        <f t="shared" si="35"/>
        <v>0</v>
      </c>
      <c r="BO51" s="16">
        <f t="shared" si="36"/>
        <v>0</v>
      </c>
      <c r="BQ51" s="16">
        <f t="shared" si="37"/>
        <v>0</v>
      </c>
      <c r="BS51" s="16">
        <f t="shared" si="38"/>
        <v>0</v>
      </c>
      <c r="BU51" s="16">
        <f t="shared" si="39"/>
        <v>0</v>
      </c>
      <c r="BW51" s="16">
        <f t="shared" si="50"/>
        <v>0</v>
      </c>
      <c r="BY51" s="16">
        <f t="shared" si="51"/>
        <v>0</v>
      </c>
      <c r="CB51" s="16">
        <f t="shared" si="19"/>
        <v>0</v>
      </c>
      <c r="CF51" s="243">
        <f t="shared" si="40"/>
        <v>-128413684.56129935</v>
      </c>
      <c r="CH51" s="243">
        <f t="shared" si="41"/>
        <v>-1069475163.9582841</v>
      </c>
      <c r="CJ51" s="16">
        <f t="shared" si="20"/>
        <v>0</v>
      </c>
      <c r="CL51" s="54">
        <f t="shared" si="42"/>
        <v>0</v>
      </c>
      <c r="CN51" s="18"/>
      <c r="CO51" s="16">
        <f t="shared" si="21"/>
        <v>-1197888848.5195835</v>
      </c>
      <c r="CP51" s="18"/>
    </row>
    <row r="52" spans="1:94" x14ac:dyDescent="0.2">
      <c r="A52" s="387"/>
      <c r="B52" s="14" t="str">
        <f>VLOOKUP(D52,'line assign basis'!$A$8:$D$668,2,FALSE)</f>
        <v>DEP PROV-TRANS EQUIP</v>
      </c>
      <c r="C52" s="17" t="s">
        <v>63</v>
      </c>
      <c r="D52" s="17" t="s">
        <v>61</v>
      </c>
      <c r="E52" s="17" t="str">
        <f>IFERROR(VLOOKUP(D52,'line assign basis'!$A$8:$D$668,4,FALSE),"")</f>
        <v>3D</v>
      </c>
      <c r="F52" s="33">
        <f>IFERROR(VLOOKUP($D52,'SAP Data'!$A$7:$OM$1845,F$4,FALSE),"")</f>
        <v>-13689392.109999999</v>
      </c>
      <c r="G52" s="33">
        <f>IFERROR(VLOOKUP($D52,'SAP Data'!$A$7:$OM$1845,G$4,FALSE),"")</f>
        <v>-13824321.199999999</v>
      </c>
      <c r="H52" s="16">
        <f>IFERROR(VLOOKUP($D52,'SAP Data'!$A$7:$OM$1845,H$4,FALSE),"")</f>
        <v>-14116605.039999999</v>
      </c>
      <c r="I52" s="76">
        <f>IFERROR(VLOOKUP($D52,'SAP Data'!$A$7:$OM$1845,I$4,FALSE),"")</f>
        <v>-14376611.48</v>
      </c>
      <c r="J52" s="76">
        <f>IFERROR(VLOOKUP($D52,'SAP Data'!$A$7:$OM$1845,J$4,FALSE),"")</f>
        <v>-14598223.27</v>
      </c>
      <c r="K52" s="76">
        <f>IFERROR(VLOOKUP($D52,'SAP Data'!$A$7:$OM$1845,K$4,FALSE),"")</f>
        <v>-14893676.060000001</v>
      </c>
      <c r="L52" s="76">
        <f>IFERROR(VLOOKUP($D52,'SAP Data'!$A$7:$OM$1845,L$4,FALSE),"")</f>
        <v>-15169264.58</v>
      </c>
      <c r="M52" s="76">
        <f>IFERROR(VLOOKUP($D52,'SAP Data'!$A$7:$OM$1845,M$4,FALSE),"")</f>
        <v>-15475329.73</v>
      </c>
      <c r="N52" s="76">
        <f>IFERROR(VLOOKUP($D52,'SAP Data'!$A$7:$OM$1845,N$4,FALSE),"")</f>
        <v>-15343213.16</v>
      </c>
      <c r="O52" s="76">
        <f>IFERROR(VLOOKUP($D52,'SAP Data'!$A$7:$OM$1845,O$4,FALSE),"")</f>
        <v>-15576264.35</v>
      </c>
      <c r="P52" s="76">
        <f>IFERROR(VLOOKUP($D52,'SAP Data'!$A$7:$OM$1845,P$4,FALSE),"")</f>
        <v>-15761816.9</v>
      </c>
      <c r="Q52" s="76">
        <f>IFERROR(VLOOKUP($D52,'SAP Data'!$A$7:$OM$1845,Q$4,FALSE),"")</f>
        <v>-16016345.83</v>
      </c>
      <c r="R52" s="76">
        <f>IFERROR(VLOOKUP($D52,'SAP Data'!$A$7:$OM$1845,R$4,FALSE),"")</f>
        <v>-15879089.01</v>
      </c>
      <c r="S52" s="76">
        <f>IFERROR(VLOOKUP($D52,'SAP Data'!$A$7:$OM$1845,S$4,FALSE),"")</f>
        <v>-16184954</v>
      </c>
      <c r="T52" s="76">
        <f>IFERROR(VLOOKUP($D52,'SAP Data'!$A$7:$OM$1849,T$4,FALSE),"")</f>
        <v>-16450174.869999999</v>
      </c>
      <c r="U52" s="76">
        <f>IFERROR(VLOOKUP($D52,'SAP Data'!$A$7:$OM$1849,U$4,FALSE),"")</f>
        <v>-16710375.35</v>
      </c>
      <c r="V52" s="76">
        <f>IFERROR(VLOOKUP($D52,'SAP Data'!$A$7:$OM$1849,V$4,FALSE),"")</f>
        <v>-17035976.280000001</v>
      </c>
      <c r="W52" s="76">
        <f>IFERROR(VLOOKUP($D52,'SAP Data'!$A$7:$OM$1849,W$4,FALSE),"")</f>
        <v>-17362902.010000002</v>
      </c>
      <c r="X52" s="76">
        <f>IFERROR(VLOOKUP($D52,'SAP Data'!$A$7:$OM$1849,X$4,FALSE),"")</f>
        <v>-17691062.149999999</v>
      </c>
      <c r="Y52" s="76">
        <f>IFERROR(VLOOKUP($D52,'SAP Data'!$A$7:$OM$1849,Y$4,FALSE),"")</f>
        <v>-17914068.629999999</v>
      </c>
      <c r="Z52" s="76">
        <f>IFERROR(VLOOKUP($D52,'SAP Data'!$A$7:$OM$1849,Z$4,FALSE),"")</f>
        <v>-18113764.120000001</v>
      </c>
      <c r="AA52" s="76">
        <f>IFERROR(VLOOKUP($D52,'SAP Data'!$A$7:$OM$1849,AA$4,FALSE),"")</f>
        <v>-18398963.190000001</v>
      </c>
      <c r="AB52" s="76">
        <f>IFERROR(VLOOKUP($D52,'SAP Data'!$A$7:$OM$1849,AB$4,FALSE),"")</f>
        <v>-18648149.739999998</v>
      </c>
      <c r="AC52" s="76">
        <f>IFERROR(VLOOKUP($D52,'SAP Data'!$A$7:$OM$1849,AC$4,FALSE),"")</f>
        <v>-18964818.260000002</v>
      </c>
      <c r="AD52" s="76">
        <f>IFERROR(VLOOKUP($D52,'SAP Data'!$A$7:$OM$1849,AD$4,FALSE),"")</f>
        <v>-19312343.57</v>
      </c>
      <c r="AE52" s="76">
        <f>IFERROR(VLOOKUP($D52,'SAP Data'!$A$7:$OM$1849,AE$4,FALSE),"")</f>
        <v>-19558669.129999999</v>
      </c>
      <c r="AF52" s="76">
        <f>IFERROR(VLOOKUP($D52,'SAP Data'!$A$7:$OM$1849,AF$4,FALSE),"")</f>
        <v>-19815767.52</v>
      </c>
      <c r="AG52" s="76">
        <f>IFERROR(VLOOKUP($D52,'SAP Data'!$A$7:$OM$1849,AG$4,FALSE),"")</f>
        <v>-20134197.780000001</v>
      </c>
      <c r="AH52" s="76">
        <f>IFERROR(VLOOKUP($D52,'SAP Data'!$A$7:$OM$1849,AH$4,FALSE),"")</f>
        <v>-20200007.77</v>
      </c>
      <c r="AI52" s="76">
        <f>IFERROR(VLOOKUP($D52,'SAP Data'!$A$7:$OM$1849,AI$4,FALSE),"")</f>
        <v>-20550077.829999998</v>
      </c>
      <c r="AJ52" s="76">
        <f>IFERROR(VLOOKUP($D52,'SAP Data'!$A$7:$OM$1849,AJ$4,FALSE),"")</f>
        <v>-20461155.300000001</v>
      </c>
      <c r="AK52" s="76">
        <f>IFERROR(VLOOKUP($D52,'SAP Data'!$A$7:$OM$1849,AK$4,FALSE),"")</f>
        <v>-20530960.079999998</v>
      </c>
      <c r="AL52" s="76">
        <f>IFERROR(VLOOKUP($D52,'SAP Data'!$A$7:$OM$1849,AL$4,FALSE),"")</f>
        <v>-20577650</v>
      </c>
      <c r="AM52" s="76">
        <f>IFERROR(VLOOKUP($D52,'SAP Data'!$A$7:$OM$1849,AM$4,FALSE),"")</f>
        <v>-20869266.710000001</v>
      </c>
      <c r="AN52" s="76">
        <f>IFERROR(VLOOKUP($D52,'SAP Data'!$A$7:$OM$1849,AN$4,FALSE),"")</f>
        <v>-21221919.93</v>
      </c>
      <c r="AO52" s="76">
        <f>IFERROR(VLOOKUP($D52,'SAP Data'!$A$7:$OM$1849,AO$4,FALSE),"")</f>
        <v>-21578553.940000001</v>
      </c>
      <c r="AP52" s="99">
        <f t="shared" si="22"/>
        <v>-17589243.740833331</v>
      </c>
      <c r="AQ52" s="43">
        <f t="shared" si="23"/>
        <v>-17872867.477916665</v>
      </c>
      <c r="AR52" s="43">
        <f t="shared" si="24"/>
        <v>-18153671.968749996</v>
      </c>
      <c r="AS52" s="43">
        <f t="shared" si="25"/>
        <v>-18436564.263750002</v>
      </c>
      <c r="AT52" s="43">
        <f t="shared" si="26"/>
        <v>-18711058.177083332</v>
      </c>
      <c r="AU52" s="43">
        <f t="shared" si="27"/>
        <v>-18975691.815000001</v>
      </c>
      <c r="AV52" s="43">
        <f t="shared" si="28"/>
        <v>-19223911.355416667</v>
      </c>
      <c r="AW52" s="43">
        <f t="shared" si="29"/>
        <v>-19448369.047083337</v>
      </c>
      <c r="AX52" s="43">
        <f t="shared" si="30"/>
        <v>-19660068.102500003</v>
      </c>
      <c r="AY52" s="43">
        <f t="shared" si="43"/>
        <v>-19865659.327500001</v>
      </c>
      <c r="AZ52" s="43">
        <f t="shared" si="44"/>
        <v>-20075829.065416668</v>
      </c>
      <c r="BA52" s="98">
        <f t="shared" si="45"/>
        <v>-20291975.143333334</v>
      </c>
      <c r="BB52" s="16"/>
      <c r="BC52" s="16">
        <f t="shared" si="49"/>
        <v>0</v>
      </c>
      <c r="BD52" s="16"/>
      <c r="BE52" s="16">
        <f t="shared" si="31"/>
        <v>0</v>
      </c>
      <c r="BF52" s="16"/>
      <c r="BG52" s="16">
        <f t="shared" si="32"/>
        <v>0</v>
      </c>
      <c r="BH52" s="18"/>
      <c r="BI52" s="16">
        <f t="shared" si="33"/>
        <v>0</v>
      </c>
      <c r="BK52" s="16">
        <f t="shared" si="34"/>
        <v>0</v>
      </c>
      <c r="BM52" s="16">
        <f t="shared" si="35"/>
        <v>0</v>
      </c>
      <c r="BO52" s="16">
        <f t="shared" si="36"/>
        <v>0</v>
      </c>
      <c r="BQ52" s="16">
        <f t="shared" si="37"/>
        <v>0</v>
      </c>
      <c r="BS52" s="16">
        <f t="shared" si="38"/>
        <v>0</v>
      </c>
      <c r="BU52" s="16">
        <f t="shared" si="39"/>
        <v>0</v>
      </c>
      <c r="BW52" s="16">
        <f t="shared" si="50"/>
        <v>0</v>
      </c>
      <c r="BY52" s="16">
        <f t="shared" si="51"/>
        <v>0</v>
      </c>
      <c r="CB52" s="16">
        <f t="shared" si="19"/>
        <v>0</v>
      </c>
      <c r="CF52" s="243">
        <f t="shared" si="40"/>
        <v>-2175299.7353653335</v>
      </c>
      <c r="CH52" s="243">
        <f t="shared" si="41"/>
        <v>-18116675.407968</v>
      </c>
      <c r="CJ52" s="16">
        <f t="shared" si="20"/>
        <v>0</v>
      </c>
      <c r="CL52" s="54">
        <f t="shared" si="42"/>
        <v>0</v>
      </c>
      <c r="CN52" s="18"/>
      <c r="CO52" s="16">
        <f t="shared" si="21"/>
        <v>-20291975.143333334</v>
      </c>
      <c r="CP52" s="18"/>
    </row>
    <row r="53" spans="1:94" x14ac:dyDescent="0.2">
      <c r="A53" s="387"/>
      <c r="B53" s="14" t="str">
        <f>VLOOKUP(D53,'line assign basis'!$A$8:$D$668,2,FALSE)</f>
        <v>A/D-TRANS EQUIP PROV</v>
      </c>
      <c r="C53" s="17" t="s">
        <v>66</v>
      </c>
      <c r="D53" s="17" t="s">
        <v>64</v>
      </c>
      <c r="E53" s="17" t="str">
        <f>IFERROR(VLOOKUP(D53,'line assign basis'!$A$8:$D$668,4,FALSE),"")</f>
        <v>3D</v>
      </c>
      <c r="F53" s="33">
        <f>IFERROR(VLOOKUP($D53,'SAP Data'!$A$7:$OM$1845,F$4,FALSE),"")</f>
        <v>3323677.3</v>
      </c>
      <c r="G53" s="33">
        <f>IFERROR(VLOOKUP($D53,'SAP Data'!$A$7:$OM$1845,G$4,FALSE),"")</f>
        <v>3441762.64</v>
      </c>
      <c r="H53" s="16">
        <f>IFERROR(VLOOKUP($D53,'SAP Data'!$A$7:$OM$1845,H$4,FALSE),"")</f>
        <v>3441762.64</v>
      </c>
      <c r="I53" s="76">
        <f>IFERROR(VLOOKUP($D53,'SAP Data'!$A$7:$OM$1845,I$4,FALSE),"")</f>
        <v>3471875.72</v>
      </c>
      <c r="J53" s="76">
        <f>IFERROR(VLOOKUP($D53,'SAP Data'!$A$7:$OM$1845,J$4,FALSE),"")</f>
        <v>3493520.81</v>
      </c>
      <c r="K53" s="76">
        <f>IFERROR(VLOOKUP($D53,'SAP Data'!$A$7:$OM$1845,K$4,FALSE),"")</f>
        <v>3493520.81</v>
      </c>
      <c r="L53" s="76">
        <f>IFERROR(VLOOKUP($D53,'SAP Data'!$A$7:$OM$1845,L$4,FALSE),"")</f>
        <v>3524157.62</v>
      </c>
      <c r="M53" s="76">
        <f>IFERROR(VLOOKUP($D53,'SAP Data'!$A$7:$OM$1845,M$4,FALSE),"")</f>
        <v>3524157.62</v>
      </c>
      <c r="N53" s="76">
        <f>IFERROR(VLOOKUP($D53,'SAP Data'!$A$7:$OM$1845,N$4,FALSE),"")</f>
        <v>3573163.33</v>
      </c>
      <c r="O53" s="76">
        <f>IFERROR(VLOOKUP($D53,'SAP Data'!$A$7:$OM$1845,O$4,FALSE),"")</f>
        <v>3598180.31</v>
      </c>
      <c r="P53" s="76">
        <f>IFERROR(VLOOKUP($D53,'SAP Data'!$A$7:$OM$1845,P$4,FALSE),"")</f>
        <v>3675940.22</v>
      </c>
      <c r="Q53" s="76">
        <f>IFERROR(VLOOKUP($D53,'SAP Data'!$A$7:$OM$1845,Q$4,FALSE),"")</f>
        <v>3734626.39</v>
      </c>
      <c r="R53" s="76">
        <f>IFERROR(VLOOKUP($D53,'SAP Data'!$A$7:$OM$1845,R$4,FALSE),"")</f>
        <v>3836366</v>
      </c>
      <c r="S53" s="76">
        <f>IFERROR(VLOOKUP($D53,'SAP Data'!$A$7:$OM$1845,S$4,FALSE),"")</f>
        <v>3851026.74</v>
      </c>
      <c r="T53" s="76">
        <f>IFERROR(VLOOKUP($D53,'SAP Data'!$A$7:$OM$1849,T$4,FALSE),"")</f>
        <v>3910512.7</v>
      </c>
      <c r="U53" s="76">
        <f>IFERROR(VLOOKUP($D53,'SAP Data'!$A$7:$OM$1849,U$4,FALSE),"")</f>
        <v>3953827.3</v>
      </c>
      <c r="V53" s="76">
        <f>IFERROR(VLOOKUP($D53,'SAP Data'!$A$7:$OM$1849,V$4,FALSE),"")</f>
        <v>3953827.3</v>
      </c>
      <c r="W53" s="76">
        <f>IFERROR(VLOOKUP($D53,'SAP Data'!$A$7:$OM$1849,W$4,FALSE),"")</f>
        <v>3953827.3</v>
      </c>
      <c r="X53" s="76">
        <f>IFERROR(VLOOKUP($D53,'SAP Data'!$A$7:$OM$1849,X$4,FALSE),"")</f>
        <v>3953827.3</v>
      </c>
      <c r="Y53" s="76">
        <f>IFERROR(VLOOKUP($D53,'SAP Data'!$A$7:$OM$1849,Y$4,FALSE),"")</f>
        <v>4046122.42</v>
      </c>
      <c r="Z53" s="76">
        <f>IFERROR(VLOOKUP($D53,'SAP Data'!$A$7:$OM$1849,Z$4,FALSE),"")</f>
        <v>4171728.7</v>
      </c>
      <c r="AA53" s="76">
        <f>IFERROR(VLOOKUP($D53,'SAP Data'!$A$7:$OM$1849,AA$4,FALSE),"")</f>
        <v>4170778.6</v>
      </c>
      <c r="AB53" s="76">
        <f>IFERROR(VLOOKUP($D53,'SAP Data'!$A$7:$OM$1849,AB$4,FALSE),"")</f>
        <v>4227367.8499999996</v>
      </c>
      <c r="AC53" s="76">
        <f>IFERROR(VLOOKUP($D53,'SAP Data'!$A$7:$OM$1849,AC$4,FALSE),"")</f>
        <v>4269789.57</v>
      </c>
      <c r="AD53" s="76">
        <f>IFERROR(VLOOKUP($D53,'SAP Data'!$A$7:$OM$1849,AD$4,FALSE),"")</f>
        <v>4269789.57</v>
      </c>
      <c r="AE53" s="76">
        <f>IFERROR(VLOOKUP($D53,'SAP Data'!$A$7:$OM$1849,AE$4,FALSE),"")</f>
        <v>4348724.33</v>
      </c>
      <c r="AF53" s="76">
        <f>IFERROR(VLOOKUP($D53,'SAP Data'!$A$7:$OM$1849,AF$4,FALSE),"")</f>
        <v>4390708.1100000003</v>
      </c>
      <c r="AG53" s="76">
        <f>IFERROR(VLOOKUP($D53,'SAP Data'!$A$7:$OM$1849,AG$4,FALSE),"")</f>
        <v>4413330.2699999996</v>
      </c>
      <c r="AH53" s="76">
        <f>IFERROR(VLOOKUP($D53,'SAP Data'!$A$7:$OM$1849,AH$4,FALSE),"")</f>
        <v>4477118.63</v>
      </c>
      <c r="AI53" s="76">
        <f>IFERROR(VLOOKUP($D53,'SAP Data'!$A$7:$OM$1849,AI$4,FALSE),"")</f>
        <v>4477118.63</v>
      </c>
      <c r="AJ53" s="76">
        <f>IFERROR(VLOOKUP($D53,'SAP Data'!$A$7:$OM$1849,AJ$4,FALSE),"")</f>
        <v>4587251.07</v>
      </c>
      <c r="AK53" s="76">
        <f>IFERROR(VLOOKUP($D53,'SAP Data'!$A$7:$OM$1849,AK$4,FALSE),"")</f>
        <v>4728592.99</v>
      </c>
      <c r="AL53" s="76">
        <f>IFERROR(VLOOKUP($D53,'SAP Data'!$A$7:$OM$1849,AL$4,FALSE),"")</f>
        <v>4858181.51</v>
      </c>
      <c r="AM53" s="76">
        <f>IFERROR(VLOOKUP($D53,'SAP Data'!$A$7:$OM$1849,AM$4,FALSE),"")</f>
        <v>4860425.1900000004</v>
      </c>
      <c r="AN53" s="76">
        <f>IFERROR(VLOOKUP($D53,'SAP Data'!$A$7:$OM$1849,AN$4,FALSE),"")</f>
        <v>4860425.1900000004</v>
      </c>
      <c r="AO53" s="76">
        <f>IFERROR(VLOOKUP($D53,'SAP Data'!$A$7:$OM$1849,AO$4,FALSE),"")</f>
        <v>4860425.1900000004</v>
      </c>
      <c r="AP53" s="99">
        <f t="shared" si="22"/>
        <v>4042976.1304166666</v>
      </c>
      <c r="AQ53" s="43">
        <f t="shared" si="23"/>
        <v>4081772.8454166665</v>
      </c>
      <c r="AR53" s="43">
        <f t="shared" si="24"/>
        <v>4122518.387083333</v>
      </c>
      <c r="AS53" s="43">
        <f t="shared" si="25"/>
        <v>4161672.4862499996</v>
      </c>
      <c r="AT53" s="43">
        <f t="shared" si="26"/>
        <v>4202622.2487499993</v>
      </c>
      <c r="AU53" s="43">
        <f t="shared" si="27"/>
        <v>4246229.8595833331</v>
      </c>
      <c r="AV53" s="43">
        <f t="shared" si="28"/>
        <v>4294426.3220833344</v>
      </c>
      <c r="AW53" s="43">
        <f t="shared" si="29"/>
        <v>4349255.2529166667</v>
      </c>
      <c r="AX53" s="43">
        <f t="shared" si="30"/>
        <v>4406293.7270833338</v>
      </c>
      <c r="AY53" s="43">
        <f t="shared" si="43"/>
        <v>4463631.2020833334</v>
      </c>
      <c r="AZ53" s="43">
        <f t="shared" si="44"/>
        <v>4518743.8658333328</v>
      </c>
      <c r="BA53" s="98">
        <f t="shared" si="45"/>
        <v>4569731.0724999988</v>
      </c>
      <c r="BB53" s="16"/>
      <c r="BC53" s="16">
        <f t="shared" si="49"/>
        <v>0</v>
      </c>
      <c r="BD53" s="16"/>
      <c r="BE53" s="16">
        <f t="shared" si="31"/>
        <v>0</v>
      </c>
      <c r="BF53" s="16"/>
      <c r="BG53" s="16">
        <f t="shared" si="32"/>
        <v>0</v>
      </c>
      <c r="BH53" s="18"/>
      <c r="BI53" s="16">
        <f t="shared" si="33"/>
        <v>0</v>
      </c>
      <c r="BK53" s="16">
        <f t="shared" si="34"/>
        <v>0</v>
      </c>
      <c r="BM53" s="16">
        <f t="shared" si="35"/>
        <v>0</v>
      </c>
      <c r="BO53" s="16">
        <f t="shared" si="36"/>
        <v>0</v>
      </c>
      <c r="BQ53" s="16">
        <f t="shared" si="37"/>
        <v>0</v>
      </c>
      <c r="BS53" s="16">
        <f t="shared" si="38"/>
        <v>0</v>
      </c>
      <c r="BU53" s="16">
        <f t="shared" si="39"/>
        <v>0</v>
      </c>
      <c r="BW53" s="16">
        <f t="shared" si="50"/>
        <v>0</v>
      </c>
      <c r="BY53" s="16">
        <f t="shared" si="51"/>
        <v>0</v>
      </c>
      <c r="CB53" s="16">
        <f t="shared" si="19"/>
        <v>0</v>
      </c>
      <c r="CF53" s="243">
        <f t="shared" si="40"/>
        <v>489875.17097199988</v>
      </c>
      <c r="CH53" s="243">
        <f t="shared" si="41"/>
        <v>4079855.901527999</v>
      </c>
      <c r="CJ53" s="16">
        <f t="shared" si="20"/>
        <v>0</v>
      </c>
      <c r="CL53" s="54">
        <f t="shared" si="42"/>
        <v>0</v>
      </c>
      <c r="CN53" s="18"/>
      <c r="CO53" s="16">
        <f t="shared" si="21"/>
        <v>4569731.0724999988</v>
      </c>
      <c r="CP53" s="18"/>
    </row>
    <row r="54" spans="1:94" x14ac:dyDescent="0.2">
      <c r="A54" s="387"/>
      <c r="B54" s="14" t="str">
        <f>VLOOKUP(D54,'line assign basis'!$A$8:$D$668,2,FALSE)</f>
        <v>A/D-POWER EQUIP PROV</v>
      </c>
      <c r="C54" s="17" t="s">
        <v>69</v>
      </c>
      <c r="D54" s="17" t="s">
        <v>67</v>
      </c>
      <c r="E54" s="17" t="str">
        <f>IFERROR(VLOOKUP(D54,'line assign basis'!$A$8:$D$668,4,FALSE),"")</f>
        <v>3D</v>
      </c>
      <c r="F54" s="33">
        <f>IFERROR(VLOOKUP($D54,'SAP Data'!$A$7:$OM$1845,F$4,FALSE),"")</f>
        <v>860374.2</v>
      </c>
      <c r="G54" s="33">
        <f>IFERROR(VLOOKUP($D54,'SAP Data'!$A$7:$OM$1845,G$4,FALSE),"")</f>
        <v>860374.2</v>
      </c>
      <c r="H54" s="16">
        <f>IFERROR(VLOOKUP($D54,'SAP Data'!$A$7:$OM$1845,H$4,FALSE),"")</f>
        <v>860374.2</v>
      </c>
      <c r="I54" s="76">
        <f>IFERROR(VLOOKUP($D54,'SAP Data'!$A$7:$OM$1845,I$4,FALSE),"")</f>
        <v>860374.2</v>
      </c>
      <c r="J54" s="76">
        <f>IFERROR(VLOOKUP($D54,'SAP Data'!$A$7:$OM$1845,J$4,FALSE),"")</f>
        <v>871570.56</v>
      </c>
      <c r="K54" s="76">
        <f>IFERROR(VLOOKUP($D54,'SAP Data'!$A$7:$OM$1845,K$4,FALSE),"")</f>
        <v>871570.56</v>
      </c>
      <c r="L54" s="76">
        <f>IFERROR(VLOOKUP($D54,'SAP Data'!$A$7:$OM$1845,L$4,FALSE),"")</f>
        <v>871570.56</v>
      </c>
      <c r="M54" s="76">
        <f>IFERROR(VLOOKUP($D54,'SAP Data'!$A$7:$OM$1845,M$4,FALSE),"")</f>
        <v>871570.56</v>
      </c>
      <c r="N54" s="76">
        <f>IFERROR(VLOOKUP($D54,'SAP Data'!$A$7:$OM$1845,N$4,FALSE),"")</f>
        <v>1031078.67</v>
      </c>
      <c r="O54" s="76">
        <f>IFERROR(VLOOKUP($D54,'SAP Data'!$A$7:$OM$1845,O$4,FALSE),"")</f>
        <v>1031078.67</v>
      </c>
      <c r="P54" s="76">
        <f>IFERROR(VLOOKUP($D54,'SAP Data'!$A$7:$OM$1845,P$4,FALSE),"")</f>
        <v>1031078.67</v>
      </c>
      <c r="Q54" s="76">
        <f>IFERROR(VLOOKUP($D54,'SAP Data'!$A$7:$OM$1845,Q$4,FALSE),"")</f>
        <v>1031078.67</v>
      </c>
      <c r="R54" s="76">
        <f>IFERROR(VLOOKUP($D54,'SAP Data'!$A$7:$OM$1845,R$4,FALSE),"")</f>
        <v>1036068.13</v>
      </c>
      <c r="S54" s="76">
        <f>IFERROR(VLOOKUP($D54,'SAP Data'!$A$7:$OM$1845,S$4,FALSE),"")</f>
        <v>1036068.13</v>
      </c>
      <c r="T54" s="76">
        <f>IFERROR(VLOOKUP($D54,'SAP Data'!$A$7:$OM$1849,T$4,FALSE),"")</f>
        <v>1036068.13</v>
      </c>
      <c r="U54" s="76">
        <f>IFERROR(VLOOKUP($D54,'SAP Data'!$A$7:$OM$1849,U$4,FALSE),"")</f>
        <v>1036068.13</v>
      </c>
      <c r="V54" s="76">
        <f>IFERROR(VLOOKUP($D54,'SAP Data'!$A$7:$OM$1849,V$4,FALSE),"")</f>
        <v>1036068.13</v>
      </c>
      <c r="W54" s="76">
        <f>IFERROR(VLOOKUP($D54,'SAP Data'!$A$7:$OM$1849,W$4,FALSE),"")</f>
        <v>1036068.13</v>
      </c>
      <c r="X54" s="76">
        <f>IFERROR(VLOOKUP($D54,'SAP Data'!$A$7:$OM$1849,X$4,FALSE),"")</f>
        <v>1036068.13</v>
      </c>
      <c r="Y54" s="76">
        <f>IFERROR(VLOOKUP($D54,'SAP Data'!$A$7:$OM$1849,Y$4,FALSE),"")</f>
        <v>1036068.13</v>
      </c>
      <c r="Z54" s="76">
        <f>IFERROR(VLOOKUP($D54,'SAP Data'!$A$7:$OM$1849,Z$4,FALSE),"")</f>
        <v>1036068.13</v>
      </c>
      <c r="AA54" s="76">
        <f>IFERROR(VLOOKUP($D54,'SAP Data'!$A$7:$OM$1849,AA$4,FALSE),"")</f>
        <v>1019569.47</v>
      </c>
      <c r="AB54" s="76">
        <f>IFERROR(VLOOKUP($D54,'SAP Data'!$A$7:$OM$1849,AB$4,FALSE),"")</f>
        <v>1019569.47</v>
      </c>
      <c r="AC54" s="76">
        <f>IFERROR(VLOOKUP($D54,'SAP Data'!$A$7:$OM$1849,AC$4,FALSE),"")</f>
        <v>1094550.83</v>
      </c>
      <c r="AD54" s="76">
        <f>IFERROR(VLOOKUP($D54,'SAP Data'!$A$7:$OM$1849,AD$4,FALSE),"")</f>
        <v>1094550.83</v>
      </c>
      <c r="AE54" s="76">
        <f>IFERROR(VLOOKUP($D54,'SAP Data'!$A$7:$OM$1849,AE$4,FALSE),"")</f>
        <v>1093801.1299999999</v>
      </c>
      <c r="AF54" s="76">
        <f>IFERROR(VLOOKUP($D54,'SAP Data'!$A$7:$OM$1849,AF$4,FALSE),"")</f>
        <v>1093801.1299999999</v>
      </c>
      <c r="AG54" s="76">
        <f>IFERROR(VLOOKUP($D54,'SAP Data'!$A$7:$OM$1849,AG$4,FALSE),"")</f>
        <v>1093801.1299999999</v>
      </c>
      <c r="AH54" s="76">
        <f>IFERROR(VLOOKUP($D54,'SAP Data'!$A$7:$OM$1849,AH$4,FALSE),"")</f>
        <v>1191429.42</v>
      </c>
      <c r="AI54" s="76">
        <f>IFERROR(VLOOKUP($D54,'SAP Data'!$A$7:$OM$1849,AI$4,FALSE),"")</f>
        <v>1191429.42</v>
      </c>
      <c r="AJ54" s="76">
        <f>IFERROR(VLOOKUP($D54,'SAP Data'!$A$7:$OM$1849,AJ$4,FALSE),"")</f>
        <v>1406903.81</v>
      </c>
      <c r="AK54" s="76">
        <f>IFERROR(VLOOKUP($D54,'SAP Data'!$A$7:$OM$1849,AK$4,FALSE),"")</f>
        <v>1406903.81</v>
      </c>
      <c r="AL54" s="76">
        <f>IFERROR(VLOOKUP($D54,'SAP Data'!$A$7:$OM$1849,AL$4,FALSE),"")</f>
        <v>1397568.02</v>
      </c>
      <c r="AM54" s="76">
        <f>IFERROR(VLOOKUP($D54,'SAP Data'!$A$7:$OM$1849,AM$4,FALSE),"")</f>
        <v>1397568.02</v>
      </c>
      <c r="AN54" s="76">
        <f>IFERROR(VLOOKUP($D54,'SAP Data'!$A$7:$OM$1849,AN$4,FALSE),"")</f>
        <v>1397568.02</v>
      </c>
      <c r="AO54" s="76">
        <f>IFERROR(VLOOKUP($D54,'SAP Data'!$A$7:$OM$1849,AO$4,FALSE),"")</f>
        <v>1397568.02</v>
      </c>
      <c r="AP54" s="99">
        <f t="shared" si="22"/>
        <v>1040628.6908333333</v>
      </c>
      <c r="AQ54" s="43">
        <f t="shared" si="23"/>
        <v>1045471.0116666666</v>
      </c>
      <c r="AR54" s="43">
        <f t="shared" si="24"/>
        <v>1050282.095</v>
      </c>
      <c r="AS54" s="43">
        <f t="shared" si="25"/>
        <v>1055093.178333333</v>
      </c>
      <c r="AT54" s="43">
        <f t="shared" si="26"/>
        <v>1063972.107083333</v>
      </c>
      <c r="AU54" s="43">
        <f t="shared" si="27"/>
        <v>1076918.8812499999</v>
      </c>
      <c r="AV54" s="43">
        <f t="shared" si="28"/>
        <v>1098843.7549999999</v>
      </c>
      <c r="AW54" s="43">
        <f t="shared" si="29"/>
        <v>1129746.7283333333</v>
      </c>
      <c r="AX54" s="43">
        <f t="shared" si="30"/>
        <v>1160260.7104166667</v>
      </c>
      <c r="AY54" s="43">
        <f t="shared" si="43"/>
        <v>1191073.1454166665</v>
      </c>
      <c r="AZ54" s="43">
        <f t="shared" si="44"/>
        <v>1222573.0245833332</v>
      </c>
      <c r="BA54" s="98">
        <f t="shared" si="45"/>
        <v>1250948.6804166664</v>
      </c>
      <c r="BB54" s="16"/>
      <c r="BC54" s="16">
        <f t="shared" si="49"/>
        <v>0</v>
      </c>
      <c r="BD54" s="16"/>
      <c r="BE54" s="16">
        <f t="shared" si="31"/>
        <v>0</v>
      </c>
      <c r="BF54" s="16"/>
      <c r="BG54" s="16">
        <f t="shared" si="32"/>
        <v>0</v>
      </c>
      <c r="BH54" s="18"/>
      <c r="BI54" s="16">
        <f t="shared" si="33"/>
        <v>0</v>
      </c>
      <c r="BK54" s="16">
        <f t="shared" si="34"/>
        <v>0</v>
      </c>
      <c r="BM54" s="16">
        <f t="shared" si="35"/>
        <v>0</v>
      </c>
      <c r="BO54" s="16">
        <f t="shared" si="36"/>
        <v>0</v>
      </c>
      <c r="BQ54" s="16">
        <f t="shared" si="37"/>
        <v>0</v>
      </c>
      <c r="BS54" s="16">
        <f t="shared" si="38"/>
        <v>0</v>
      </c>
      <c r="BU54" s="16">
        <f t="shared" si="39"/>
        <v>0</v>
      </c>
      <c r="BW54" s="16">
        <f t="shared" si="50"/>
        <v>0</v>
      </c>
      <c r="BY54" s="16">
        <f t="shared" si="51"/>
        <v>0</v>
      </c>
      <c r="CB54" s="16">
        <f t="shared" si="19"/>
        <v>0</v>
      </c>
      <c r="CF54" s="243">
        <f t="shared" si="40"/>
        <v>134101.69854066664</v>
      </c>
      <c r="CH54" s="243">
        <f t="shared" si="41"/>
        <v>1116846.9818759998</v>
      </c>
      <c r="CJ54" s="16">
        <f t="shared" si="20"/>
        <v>0</v>
      </c>
      <c r="CL54" s="54">
        <f t="shared" si="42"/>
        <v>0</v>
      </c>
      <c r="CN54" s="18"/>
      <c r="CO54" s="16">
        <f t="shared" si="21"/>
        <v>1250948.6804166664</v>
      </c>
      <c r="CP54" s="18"/>
    </row>
    <row r="55" spans="1:94" x14ac:dyDescent="0.2">
      <c r="A55" s="387"/>
      <c r="B55" s="14" t="str">
        <f>VLOOKUP(D55,'line assign basis'!$A$8:$D$668,2,FALSE)</f>
        <v>DEP PROV-POWER EQUIP</v>
      </c>
      <c r="C55" s="17" t="s">
        <v>72</v>
      </c>
      <c r="D55" s="17" t="s">
        <v>70</v>
      </c>
      <c r="E55" s="17" t="str">
        <f>IFERROR(VLOOKUP(D55,'line assign basis'!$A$8:$D$668,4,FALSE),"")</f>
        <v>3D</v>
      </c>
      <c r="F55" s="33">
        <f>IFERROR(VLOOKUP($D55,'SAP Data'!$A$7:$OM$1845,F$4,FALSE),"")</f>
        <v>-2864396.9</v>
      </c>
      <c r="G55" s="33">
        <f>IFERROR(VLOOKUP($D55,'SAP Data'!$A$7:$OM$1845,G$4,FALSE),"")</f>
        <v>-2904533.73</v>
      </c>
      <c r="H55" s="16">
        <f>IFERROR(VLOOKUP($D55,'SAP Data'!$A$7:$OM$1845,H$4,FALSE),"")</f>
        <v>-2946835.62</v>
      </c>
      <c r="I55" s="76">
        <f>IFERROR(VLOOKUP($D55,'SAP Data'!$A$7:$OM$1845,I$4,FALSE),"")</f>
        <v>-2990652.82</v>
      </c>
      <c r="J55" s="76">
        <f>IFERROR(VLOOKUP($D55,'SAP Data'!$A$7:$OM$1845,J$4,FALSE),"")</f>
        <v>-2949686.37</v>
      </c>
      <c r="K55" s="76">
        <f>IFERROR(VLOOKUP($D55,'SAP Data'!$A$7:$OM$1845,K$4,FALSE),"")</f>
        <v>-2994561.54</v>
      </c>
      <c r="L55" s="76">
        <f>IFERROR(VLOOKUP($D55,'SAP Data'!$A$7:$OM$1845,L$4,FALSE),"")</f>
        <v>-3040005.89</v>
      </c>
      <c r="M55" s="76">
        <f>IFERROR(VLOOKUP($D55,'SAP Data'!$A$7:$OM$1845,M$4,FALSE),"")</f>
        <v>-3085484.65</v>
      </c>
      <c r="N55" s="76">
        <f>IFERROR(VLOOKUP($D55,'SAP Data'!$A$7:$OM$1845,N$4,FALSE),"")</f>
        <v>-2922453.13</v>
      </c>
      <c r="O55" s="76">
        <f>IFERROR(VLOOKUP($D55,'SAP Data'!$A$7:$OM$1845,O$4,FALSE),"")</f>
        <v>-2966861.93</v>
      </c>
      <c r="P55" s="76">
        <f>IFERROR(VLOOKUP($D55,'SAP Data'!$A$7:$OM$1845,P$4,FALSE),"")</f>
        <v>-3011272.69</v>
      </c>
      <c r="Q55" s="76">
        <f>IFERROR(VLOOKUP($D55,'SAP Data'!$A$7:$OM$1845,Q$4,FALSE),"")</f>
        <v>-3055683.3</v>
      </c>
      <c r="R55" s="76">
        <f>IFERROR(VLOOKUP($D55,'SAP Data'!$A$7:$OM$1845,R$4,FALSE),"")</f>
        <v>-3095233.68</v>
      </c>
      <c r="S55" s="76">
        <f>IFERROR(VLOOKUP($D55,'SAP Data'!$A$7:$OM$1845,S$4,FALSE),"")</f>
        <v>-3140040.29</v>
      </c>
      <c r="T55" s="76">
        <f>IFERROR(VLOOKUP($D55,'SAP Data'!$A$7:$OM$1849,T$4,FALSE),"")</f>
        <v>-3185420.45</v>
      </c>
      <c r="U55" s="76">
        <f>IFERROR(VLOOKUP($D55,'SAP Data'!$A$7:$OM$1849,U$4,FALSE),"")</f>
        <v>-3232520.2</v>
      </c>
      <c r="V55" s="76">
        <f>IFERROR(VLOOKUP($D55,'SAP Data'!$A$7:$OM$1849,V$4,FALSE),"")</f>
        <v>-3281207.47</v>
      </c>
      <c r="W55" s="76">
        <f>IFERROR(VLOOKUP($D55,'SAP Data'!$A$7:$OM$1849,W$4,FALSE),"")</f>
        <v>-3330661.6</v>
      </c>
      <c r="X55" s="76">
        <f>IFERROR(VLOOKUP($D55,'SAP Data'!$A$7:$OM$1849,X$4,FALSE),"")</f>
        <v>-3380617.37</v>
      </c>
      <c r="Y55" s="76">
        <f>IFERROR(VLOOKUP($D55,'SAP Data'!$A$7:$OM$1849,Y$4,FALSE),"")</f>
        <v>-3430746.59</v>
      </c>
      <c r="Z55" s="76">
        <f>IFERROR(VLOOKUP($D55,'SAP Data'!$A$7:$OM$1849,Z$4,FALSE),"")</f>
        <v>-3481049.6</v>
      </c>
      <c r="AA55" s="76">
        <f>IFERROR(VLOOKUP($D55,'SAP Data'!$A$7:$OM$1849,AA$4,FALSE),"")</f>
        <v>-3420480.45</v>
      </c>
      <c r="AB55" s="76">
        <f>IFERROR(VLOOKUP($D55,'SAP Data'!$A$7:$OM$1849,AB$4,FALSE),"")</f>
        <v>-3470504.52</v>
      </c>
      <c r="AC55" s="76">
        <f>IFERROR(VLOOKUP($D55,'SAP Data'!$A$7:$OM$1849,AC$4,FALSE),"")</f>
        <v>-3495279.17</v>
      </c>
      <c r="AD55" s="76">
        <f>IFERROR(VLOOKUP($D55,'SAP Data'!$A$7:$OM$1849,AD$4,FALSE),"")</f>
        <v>-3544940.2</v>
      </c>
      <c r="AE55" s="76">
        <f>IFERROR(VLOOKUP($D55,'SAP Data'!$A$7:$OM$1849,AE$4,FALSE),"")</f>
        <v>-3589766.45</v>
      </c>
      <c r="AF55" s="76">
        <f>IFERROR(VLOOKUP($D55,'SAP Data'!$A$7:$OM$1849,AF$4,FALSE),"")</f>
        <v>-3640651.05</v>
      </c>
      <c r="AG55" s="76">
        <f>IFERROR(VLOOKUP($D55,'SAP Data'!$A$7:$OM$1849,AG$4,FALSE),"")</f>
        <v>-3692693.76</v>
      </c>
      <c r="AH55" s="76">
        <f>IFERROR(VLOOKUP($D55,'SAP Data'!$A$7:$OM$1849,AH$4,FALSE),"")</f>
        <v>-3616671.86</v>
      </c>
      <c r="AI55" s="76">
        <f>IFERROR(VLOOKUP($D55,'SAP Data'!$A$7:$OM$1849,AI$4,FALSE),"")</f>
        <v>-3670778.55</v>
      </c>
      <c r="AJ55" s="76">
        <f>IFERROR(VLOOKUP($D55,'SAP Data'!$A$7:$OM$1849,AJ$4,FALSE),"")</f>
        <v>-3287400.77</v>
      </c>
      <c r="AK55" s="76">
        <f>IFERROR(VLOOKUP($D55,'SAP Data'!$A$7:$OM$1849,AK$4,FALSE),"")</f>
        <v>-3340604.95</v>
      </c>
      <c r="AL55" s="76">
        <f>IFERROR(VLOOKUP($D55,'SAP Data'!$A$7:$OM$1849,AL$4,FALSE),"")</f>
        <v>-3333274.29</v>
      </c>
      <c r="AM55" s="76">
        <f>IFERROR(VLOOKUP($D55,'SAP Data'!$A$7:$OM$1849,AM$4,FALSE),"")</f>
        <v>-3386935.04</v>
      </c>
      <c r="AN55" s="76">
        <f>IFERROR(VLOOKUP($D55,'SAP Data'!$A$7:$OM$1849,AN$4,FALSE),"")</f>
        <v>-3440928.05</v>
      </c>
      <c r="AO55" s="76">
        <f>IFERROR(VLOOKUP($D55,'SAP Data'!$A$7:$OM$1849,AO$4,FALSE),"")</f>
        <v>-3495030.13</v>
      </c>
      <c r="AP55" s="99">
        <f t="shared" si="22"/>
        <v>-3347384.5541666672</v>
      </c>
      <c r="AQ55" s="43">
        <f t="shared" si="23"/>
        <v>-3384860.915833334</v>
      </c>
      <c r="AR55" s="43">
        <f t="shared" si="24"/>
        <v>-3422567.4475000002</v>
      </c>
      <c r="AS55" s="43">
        <f t="shared" si="25"/>
        <v>-3460709.2875000001</v>
      </c>
      <c r="AT55" s="43">
        <f t="shared" si="26"/>
        <v>-3493860.868749999</v>
      </c>
      <c r="AU55" s="43">
        <f t="shared" si="27"/>
        <v>-3522010.0912500001</v>
      </c>
      <c r="AV55" s="43">
        <f t="shared" si="28"/>
        <v>-3532297.605833333</v>
      </c>
      <c r="AW55" s="43">
        <f t="shared" si="29"/>
        <v>-3524657.6791666672</v>
      </c>
      <c r="AX55" s="43">
        <f t="shared" si="30"/>
        <v>-3514744.4729166669</v>
      </c>
      <c r="AY55" s="43">
        <f t="shared" si="43"/>
        <v>-3507189.4429166671</v>
      </c>
      <c r="AZ55" s="43">
        <f t="shared" si="44"/>
        <v>-3504559.3645833335</v>
      </c>
      <c r="BA55" s="98">
        <f t="shared" si="45"/>
        <v>-3503316.6349999998</v>
      </c>
      <c r="BB55" s="16"/>
      <c r="BC55" s="16">
        <f t="shared" si="49"/>
        <v>0</v>
      </c>
      <c r="BD55" s="16"/>
      <c r="BE55" s="16">
        <f t="shared" si="31"/>
        <v>0</v>
      </c>
      <c r="BF55" s="16"/>
      <c r="BG55" s="16">
        <f t="shared" si="32"/>
        <v>0</v>
      </c>
      <c r="BH55" s="18"/>
      <c r="BI55" s="16">
        <f t="shared" si="33"/>
        <v>0</v>
      </c>
      <c r="BK55" s="16">
        <f t="shared" si="34"/>
        <v>0</v>
      </c>
      <c r="BM55" s="16">
        <f t="shared" si="35"/>
        <v>0</v>
      </c>
      <c r="BO55" s="16">
        <f t="shared" si="36"/>
        <v>0</v>
      </c>
      <c r="BQ55" s="16">
        <f t="shared" si="37"/>
        <v>0</v>
      </c>
      <c r="BS55" s="16">
        <f t="shared" si="38"/>
        <v>0</v>
      </c>
      <c r="BU55" s="16">
        <f t="shared" si="39"/>
        <v>0</v>
      </c>
      <c r="BW55" s="16">
        <f t="shared" si="50"/>
        <v>0</v>
      </c>
      <c r="BY55" s="16">
        <f t="shared" si="51"/>
        <v>0</v>
      </c>
      <c r="CB55" s="16">
        <f t="shared" si="19"/>
        <v>0</v>
      </c>
      <c r="CF55" s="243">
        <f t="shared" si="40"/>
        <v>-375555.54327199998</v>
      </c>
      <c r="CH55" s="243">
        <f t="shared" si="41"/>
        <v>-3127761.091728</v>
      </c>
      <c r="CJ55" s="16">
        <f t="shared" si="20"/>
        <v>0</v>
      </c>
      <c r="CL55" s="54">
        <f t="shared" si="42"/>
        <v>0</v>
      </c>
      <c r="CN55" s="18"/>
      <c r="CO55" s="16">
        <f t="shared" si="21"/>
        <v>-3503316.6349999998</v>
      </c>
      <c r="CP55" s="18"/>
    </row>
    <row r="56" spans="1:94" x14ac:dyDescent="0.2">
      <c r="A56" s="387" t="s">
        <v>3037</v>
      </c>
      <c r="B56" s="14" t="str">
        <f>VLOOKUP(D56,'line assign basis'!$A$8:$D$668,2,FALSE)</f>
        <v>N. MIST UTL PL DEPR</v>
      </c>
      <c r="C56" s="17" t="s">
        <v>2841</v>
      </c>
      <c r="D56" s="17" t="s">
        <v>2892</v>
      </c>
      <c r="E56" s="17">
        <f>IFERROR(VLOOKUP(D56,'line assign basis'!$A$8:$D$668,4,FALSE),"")</f>
        <v>3</v>
      </c>
      <c r="F56" s="33">
        <f>IFERROR(VLOOKUP($D56,'SAP Data'!$A$7:$OM$1845,F$4,FALSE),"")</f>
        <v>0</v>
      </c>
      <c r="G56" s="33">
        <f>IFERROR(VLOOKUP($D56,'SAP Data'!$A$7:$OM$1845,G$4,FALSE),"")</f>
        <v>0</v>
      </c>
      <c r="H56" s="16">
        <f>IFERROR(VLOOKUP($D56,'SAP Data'!$A$7:$OM$1845,H$4,FALSE),"")</f>
        <v>0</v>
      </c>
      <c r="I56" s="76">
        <f>IFERROR(VLOOKUP($D56,'SAP Data'!$A$7:$OM$1845,I$4,FALSE),"")</f>
        <v>0</v>
      </c>
      <c r="J56" s="76">
        <f>IFERROR(VLOOKUP($D56,'SAP Data'!$A$7:$OM$1845,J$4,FALSE),"")</f>
        <v>-110407.35</v>
      </c>
      <c r="K56" s="76">
        <f>IFERROR(VLOOKUP($D56,'SAP Data'!$A$7:$OM$1845,K$4,FALSE),"")</f>
        <v>-396015.61</v>
      </c>
      <c r="L56" s="76">
        <f>IFERROR(VLOOKUP($D56,'SAP Data'!$A$7:$OM$1845,L$4,FALSE),"")</f>
        <v>-660621.39</v>
      </c>
      <c r="M56" s="76">
        <f>IFERROR(VLOOKUP($D56,'SAP Data'!$A$7:$OM$1845,M$4,FALSE),"")</f>
        <v>-925553.48</v>
      </c>
      <c r="N56" s="76">
        <f>IFERROR(VLOOKUP($D56,'SAP Data'!$A$7:$OM$1845,N$4,FALSE),"")</f>
        <v>-1190682.8</v>
      </c>
      <c r="O56" s="76">
        <f>IFERROR(VLOOKUP($D56,'SAP Data'!$A$7:$OM$1845,O$4,FALSE),"")</f>
        <v>-1456115.75</v>
      </c>
      <c r="P56" s="76">
        <f>IFERROR(VLOOKUP($D56,'SAP Data'!$A$7:$OM$1845,P$4,FALSE),"")</f>
        <v>-1722397.66</v>
      </c>
      <c r="Q56" s="76">
        <f>IFERROR(VLOOKUP($D56,'SAP Data'!$A$7:$OM$1845,Q$4,FALSE),"")</f>
        <v>-1989763.68</v>
      </c>
      <c r="R56" s="76">
        <f>IFERROR(VLOOKUP($D56,'SAP Data'!$A$7:$OM$1845,R$4,FALSE),"")</f>
        <v>-2257232.4700000002</v>
      </c>
      <c r="S56" s="76">
        <f>IFERROR(VLOOKUP($D56,'SAP Data'!$A$7:$OM$1845,S$4,FALSE),"")</f>
        <v>-2524756.91</v>
      </c>
      <c r="T56" s="76">
        <f>IFERROR(VLOOKUP($D56,'SAP Data'!$A$7:$OM$1849,T$4,FALSE),"")</f>
        <v>-2792563.02</v>
      </c>
      <c r="U56" s="76">
        <f>IFERROR(VLOOKUP($D56,'SAP Data'!$A$7:$OM$1849,U$4,FALSE),"")</f>
        <v>-3060654.43</v>
      </c>
      <c r="V56" s="76">
        <f>IFERROR(VLOOKUP($D56,'SAP Data'!$A$7:$OM$1849,V$4,FALSE),"")</f>
        <v>-3328786.4</v>
      </c>
      <c r="W56" s="76">
        <f>IFERROR(VLOOKUP($D56,'SAP Data'!$A$7:$OM$1849,W$4,FALSE),"")</f>
        <v>-3597525.22</v>
      </c>
      <c r="X56" s="76">
        <f>IFERROR(VLOOKUP($D56,'SAP Data'!$A$7:$OM$1849,X$4,FALSE),"")</f>
        <v>-3866845.7</v>
      </c>
      <c r="Y56" s="76">
        <f>IFERROR(VLOOKUP($D56,'SAP Data'!$A$7:$OM$1849,Y$4,FALSE),"")</f>
        <v>-4136189.33</v>
      </c>
      <c r="Z56" s="76">
        <f>IFERROR(VLOOKUP($D56,'SAP Data'!$A$7:$OM$1849,Z$4,FALSE),"")</f>
        <v>-4405588.18</v>
      </c>
      <c r="AA56" s="76">
        <f>IFERROR(VLOOKUP($D56,'SAP Data'!$A$7:$OM$1849,AA$4,FALSE),"")</f>
        <v>-4675027.0999999996</v>
      </c>
      <c r="AB56" s="76">
        <f>IFERROR(VLOOKUP($D56,'SAP Data'!$A$7:$OM$1849,AB$4,FALSE),"")</f>
        <v>-4944452.8600000003</v>
      </c>
      <c r="AC56" s="76">
        <f>IFERROR(VLOOKUP($D56,'SAP Data'!$A$7:$OM$1849,AC$4,FALSE),"")</f>
        <v>-5214185.92</v>
      </c>
      <c r="AD56" s="76">
        <f>IFERROR(VLOOKUP($D56,'SAP Data'!$A$7:$OM$1849,AD$4,FALSE),"")</f>
        <v>-5484355.8499999996</v>
      </c>
      <c r="AE56" s="76">
        <f>IFERROR(VLOOKUP($D56,'SAP Data'!$A$7:$OM$1849,AE$4,FALSE),"")</f>
        <v>-5754644.8499999996</v>
      </c>
      <c r="AF56" s="76">
        <f>IFERROR(VLOOKUP($D56,'SAP Data'!$A$7:$OM$1849,AF$4,FALSE),"")</f>
        <v>-6024955.2199999997</v>
      </c>
      <c r="AG56" s="76">
        <f>IFERROR(VLOOKUP($D56,'SAP Data'!$A$7:$OM$1849,AG$4,FALSE),"")</f>
        <v>-6295283.8700000001</v>
      </c>
      <c r="AH56" s="76">
        <f>IFERROR(VLOOKUP($D56,'SAP Data'!$A$7:$OM$1849,AH$4,FALSE),"")</f>
        <v>-6566115.4000000004</v>
      </c>
      <c r="AI56" s="76">
        <f>IFERROR(VLOOKUP($D56,'SAP Data'!$A$7:$OM$1849,AI$4,FALSE),"")</f>
        <v>-6837448.6299999999</v>
      </c>
      <c r="AJ56" s="76">
        <f>IFERROR(VLOOKUP($D56,'SAP Data'!$A$7:$OM$1849,AJ$4,FALSE),"")</f>
        <v>-7108782.9699999997</v>
      </c>
      <c r="AK56" s="76">
        <f>IFERROR(VLOOKUP($D56,'SAP Data'!$A$7:$OM$1849,AK$4,FALSE),"")</f>
        <v>-7380198.0199999996</v>
      </c>
      <c r="AL56" s="76">
        <f>IFERROR(VLOOKUP($D56,'SAP Data'!$A$7:$OM$1849,AL$4,FALSE),"")</f>
        <v>-7651701.5700000003</v>
      </c>
      <c r="AM56" s="76">
        <f>IFERROR(VLOOKUP($D56,'SAP Data'!$A$7:$OM$1849,AM$4,FALSE),"")</f>
        <v>-7923225.4299999997</v>
      </c>
      <c r="AN56" s="76">
        <f>IFERROR(VLOOKUP($D56,'SAP Data'!$A$7:$OM$1849,AN$4,FALSE),"")</f>
        <v>-8195725.7199999997</v>
      </c>
      <c r="AO56" s="76">
        <f>IFERROR(VLOOKUP($D56,'SAP Data'!$A$7:$OM$1849,AO$4,FALSE),"")</f>
        <v>-8469664.8699999992</v>
      </c>
      <c r="AP56" s="99">
        <f t="shared" si="22"/>
        <v>-3868114.1024999996</v>
      </c>
      <c r="AQ56" s="43">
        <f t="shared" si="23"/>
        <v>-4137156.2408333332</v>
      </c>
      <c r="AR56" s="43">
        <f t="shared" si="24"/>
        <v>-4406417.9133333331</v>
      </c>
      <c r="AS56" s="43">
        <f t="shared" si="25"/>
        <v>-4675877.1483333344</v>
      </c>
      <c r="AT56" s="43">
        <f t="shared" si="26"/>
        <v>-4945542.083333334</v>
      </c>
      <c r="AU56" s="43">
        <f t="shared" si="27"/>
        <v>-5215427.6004166668</v>
      </c>
      <c r="AV56" s="43">
        <f t="shared" si="28"/>
        <v>-5485505.1287500001</v>
      </c>
      <c r="AW56" s="43">
        <f t="shared" si="29"/>
        <v>-5755752.8770833341</v>
      </c>
      <c r="AX56" s="43">
        <f t="shared" si="30"/>
        <v>-6026174.6304166662</v>
      </c>
      <c r="AY56" s="43">
        <f t="shared" si="43"/>
        <v>-6296770.9520833334</v>
      </c>
      <c r="AZ56" s="43">
        <f t="shared" si="44"/>
        <v>-6567582.2516666679</v>
      </c>
      <c r="BA56" s="98">
        <f t="shared" si="45"/>
        <v>-6838696.9104166664</v>
      </c>
      <c r="BB56" s="16"/>
      <c r="BC56" s="16">
        <f t="shared" si="49"/>
        <v>0</v>
      </c>
      <c r="BD56" s="16"/>
      <c r="BE56" s="16">
        <f t="shared" si="31"/>
        <v>0</v>
      </c>
      <c r="BF56" s="16"/>
      <c r="BG56" s="16">
        <f t="shared" si="32"/>
        <v>0</v>
      </c>
      <c r="BH56" s="18"/>
      <c r="BI56" s="16">
        <f t="shared" si="33"/>
        <v>0</v>
      </c>
      <c r="BK56" s="16">
        <f t="shared" si="34"/>
        <v>0</v>
      </c>
      <c r="BM56" s="16">
        <f t="shared" si="35"/>
        <v>0</v>
      </c>
      <c r="BO56" s="16">
        <f t="shared" si="36"/>
        <v>0</v>
      </c>
      <c r="BQ56" s="16">
        <f t="shared" si="37"/>
        <v>0</v>
      </c>
      <c r="BS56" s="16">
        <f t="shared" si="38"/>
        <v>0</v>
      </c>
      <c r="BU56" s="16">
        <f t="shared" si="39"/>
        <v>0</v>
      </c>
      <c r="BW56" s="16">
        <f t="shared" si="50"/>
        <v>0</v>
      </c>
      <c r="BY56" s="16">
        <f t="shared" si="51"/>
        <v>0</v>
      </c>
      <c r="CB56" s="16">
        <f t="shared" si="19"/>
        <v>0</v>
      </c>
      <c r="CF56" s="243">
        <f t="shared" si="40"/>
        <v>0</v>
      </c>
      <c r="CH56" s="243">
        <f t="shared" si="41"/>
        <v>-6838696.9104166664</v>
      </c>
      <c r="CJ56" s="16">
        <f t="shared" si="20"/>
        <v>0</v>
      </c>
      <c r="CL56" s="54">
        <f t="shared" si="42"/>
        <v>0</v>
      </c>
      <c r="CN56" s="18"/>
      <c r="CO56" s="16">
        <f t="shared" si="21"/>
        <v>-6838696.9104166664</v>
      </c>
      <c r="CP56" s="18"/>
    </row>
    <row r="57" spans="1:94" x14ac:dyDescent="0.2">
      <c r="A57" s="387"/>
      <c r="B57" s="14" t="str">
        <f>VLOOKUP(D57,'line assign basis'!$A$8:$D$668,2,FALSE)</f>
        <v>CLOUD UTL PL DEPR</v>
      </c>
      <c r="C57" s="17" t="s">
        <v>3263</v>
      </c>
      <c r="D57" s="123" t="s">
        <v>3914</v>
      </c>
      <c r="E57" s="17" t="str">
        <f>IFERROR(VLOOKUP(D57,'line assign basis'!$A$8:$D$668,4,FALSE),"")</f>
        <v>3D</v>
      </c>
      <c r="F57" s="33">
        <f>IFERROR(VLOOKUP($D57,'SAP Data'!$A$7:$OM$1845,F$4,FALSE),"")</f>
        <v>0</v>
      </c>
      <c r="G57" s="33">
        <f>IFERROR(VLOOKUP($D57,'SAP Data'!$A$7:$OM$1845,G$4,FALSE),"")</f>
        <v>0</v>
      </c>
      <c r="H57" s="16">
        <f>IFERROR(VLOOKUP($D57,'SAP Data'!$A$7:$OM$1845,H$4,FALSE),"")</f>
        <v>0</v>
      </c>
      <c r="I57" s="76">
        <f>IFERROR(VLOOKUP($D57,'SAP Data'!$A$7:$OM$1845,I$4,FALSE),"")</f>
        <v>0</v>
      </c>
      <c r="J57" s="76">
        <f>IFERROR(VLOOKUP($D57,'SAP Data'!$A$7:$OM$1845,J$4,FALSE),"")</f>
        <v>0</v>
      </c>
      <c r="K57" s="76">
        <f>IFERROR(VLOOKUP($D57,'SAP Data'!$A$7:$OM$1845,K$4,FALSE),"")</f>
        <v>0</v>
      </c>
      <c r="L57" s="76">
        <f>IFERROR(VLOOKUP($D57,'SAP Data'!$A$7:$OM$1845,L$4,FALSE),"")</f>
        <v>0</v>
      </c>
      <c r="M57" s="76">
        <f>IFERROR(VLOOKUP($D57,'SAP Data'!$A$7:$OM$1845,M$4,FALSE),"")</f>
        <v>0</v>
      </c>
      <c r="N57" s="76">
        <f>IFERROR(VLOOKUP($D57,'SAP Data'!$A$7:$OM$1845,N$4,FALSE),"")</f>
        <v>0</v>
      </c>
      <c r="O57" s="76">
        <f>IFERROR(VLOOKUP($D57,'SAP Data'!$A$7:$OM$1845,O$4,FALSE),"")</f>
        <v>0</v>
      </c>
      <c r="P57" s="76">
        <f>IFERROR(VLOOKUP($D57,'SAP Data'!$A$7:$OM$1845,P$4,FALSE),"")</f>
        <v>0</v>
      </c>
      <c r="Q57" s="76">
        <f>IFERROR(VLOOKUP($D57,'SAP Data'!$A$7:$OM$1845,Q$4,FALSE),"")</f>
        <v>0</v>
      </c>
      <c r="R57" s="76">
        <f>IFERROR(VLOOKUP($D57,'SAP Data'!$A$7:$OM$1845,R$4,FALSE),"")</f>
        <v>-39590.39</v>
      </c>
      <c r="S57" s="76">
        <f>IFERROR(VLOOKUP($D57,'SAP Data'!$A$7:$OM$1845,S$4,FALSE),"")</f>
        <v>-54570.05</v>
      </c>
      <c r="T57" s="76">
        <f>IFERROR(VLOOKUP($D57,'SAP Data'!$A$7:$OM$1849,T$4,FALSE),"")</f>
        <v>-69549.7</v>
      </c>
      <c r="U57" s="76">
        <f>IFERROR(VLOOKUP($D57,'SAP Data'!$A$7:$OM$1849,U$4,FALSE),"")</f>
        <v>-84529.36</v>
      </c>
      <c r="V57" s="76">
        <f>IFERROR(VLOOKUP($D57,'SAP Data'!$A$7:$OM$1849,V$4,FALSE),"")</f>
        <v>-99509.02</v>
      </c>
      <c r="W57" s="76">
        <f>IFERROR(VLOOKUP($D57,'SAP Data'!$A$7:$OM$1849,W$4,FALSE),"")</f>
        <v>-123893.36</v>
      </c>
      <c r="X57" s="76">
        <f>IFERROR(VLOOKUP($D57,'SAP Data'!$A$7:$OM$1849,X$4,FALSE),"")</f>
        <v>-154772.06</v>
      </c>
      <c r="Y57" s="76">
        <f>IFERROR(VLOOKUP($D57,'SAP Data'!$A$7:$OM$1849,Y$4,FALSE),"")</f>
        <v>-183948.12</v>
      </c>
      <c r="Z57" s="76">
        <f>IFERROR(VLOOKUP($D57,'SAP Data'!$A$7:$OM$1849,Z$4,FALSE),"")</f>
        <v>-218835.53</v>
      </c>
      <c r="AA57" s="76">
        <f>IFERROR(VLOOKUP($D57,'SAP Data'!$A$7:$OM$1849,AA$4,FALSE),"")</f>
        <v>-398022.93</v>
      </c>
      <c r="AB57" s="76">
        <f>IFERROR(VLOOKUP($D57,'SAP Data'!$A$7:$OM$1849,AB$4,FALSE),"")</f>
        <v>-372165.97</v>
      </c>
      <c r="AC57" s="76">
        <f>IFERROR(VLOOKUP($D57,'SAP Data'!$A$7:$OM$1849,AC$4,FALSE),"")</f>
        <v>-455689.89</v>
      </c>
      <c r="AD57" s="76">
        <f>IFERROR(VLOOKUP($D57,'SAP Data'!$A$7:$OM$1849,AD$4,FALSE),"")</f>
        <v>-543824.07999999996</v>
      </c>
      <c r="AE57" s="76">
        <f>IFERROR(VLOOKUP($D57,'SAP Data'!$A$7:$OM$1849,AE$4,FALSE),"")</f>
        <v>-632790.46</v>
      </c>
      <c r="AF57" s="76">
        <f>IFERROR(VLOOKUP($D57,'SAP Data'!$A$7:$OM$1849,AF$4,FALSE),"")</f>
        <v>-722812.16</v>
      </c>
      <c r="AG57" s="76">
        <f>IFERROR(VLOOKUP($D57,'SAP Data'!$A$7:$OM$1849,AG$4,FALSE),"")</f>
        <v>-870084.7</v>
      </c>
      <c r="AH57" s="76">
        <f>IFERROR(VLOOKUP($D57,'SAP Data'!$A$7:$OM$1849,AH$4,FALSE),"")</f>
        <v>-1017765.55</v>
      </c>
      <c r="AI57" s="76">
        <f>IFERROR(VLOOKUP($D57,'SAP Data'!$A$7:$OM$1849,AI$4,FALSE),"")</f>
        <v>-1172314.21</v>
      </c>
      <c r="AJ57" s="76">
        <f>IFERROR(VLOOKUP($D57,'SAP Data'!$A$7:$OM$1849,AJ$4,FALSE),"")</f>
        <v>-1323718.97</v>
      </c>
      <c r="AK57" s="76">
        <f>IFERROR(VLOOKUP($D57,'SAP Data'!$A$7:$OM$1849,AK$4,FALSE),"")</f>
        <v>-1534048.58</v>
      </c>
      <c r="AL57" s="76">
        <f>IFERROR(VLOOKUP($D57,'SAP Data'!$A$7:$OM$1849,AL$4,FALSE),"")</f>
        <v>-1749030.73</v>
      </c>
      <c r="AM57" s="76">
        <f>IFERROR(VLOOKUP($D57,'SAP Data'!$A$7:$OM$1849,AM$4,FALSE),"")</f>
        <v>-1966391.97</v>
      </c>
      <c r="AN57" s="76">
        <f>IFERROR(VLOOKUP($D57,'SAP Data'!$A$7:$OM$1849,AN$4,FALSE),"")</f>
        <v>-2183654.27</v>
      </c>
      <c r="AO57" s="76">
        <f>IFERROR(VLOOKUP($D57,'SAP Data'!$A$7:$OM$1849,AO$4,FALSE),"")</f>
        <v>-2416859.48</v>
      </c>
      <c r="AP57" s="99">
        <f t="shared" si="22"/>
        <v>-208932.76875000002</v>
      </c>
      <c r="AQ57" s="43">
        <f t="shared" si="23"/>
        <v>-254035.02291666667</v>
      </c>
      <c r="AR57" s="43">
        <f t="shared" si="24"/>
        <v>-305346.80916666664</v>
      </c>
      <c r="AS57" s="43">
        <f t="shared" si="25"/>
        <v>-365297.55083333334</v>
      </c>
      <c r="AT57" s="43">
        <f t="shared" si="26"/>
        <v>-436289.71208333335</v>
      </c>
      <c r="AU57" s="43">
        <f t="shared" si="27"/>
        <v>-518234.6029166666</v>
      </c>
      <c r="AV57" s="43">
        <f t="shared" si="28"/>
        <v>-610624.92625000002</v>
      </c>
      <c r="AW57" s="43">
        <f t="shared" si="29"/>
        <v>-715585.23333333328</v>
      </c>
      <c r="AX57" s="43">
        <f t="shared" si="30"/>
        <v>-835597.55250000011</v>
      </c>
      <c r="AY57" s="43">
        <f t="shared" si="43"/>
        <v>-964704.39583333337</v>
      </c>
      <c r="AZ57" s="43">
        <f t="shared" si="44"/>
        <v>-1105531.7849999999</v>
      </c>
      <c r="BA57" s="98">
        <f t="shared" si="45"/>
        <v>-1262725.86375</v>
      </c>
      <c r="BB57" s="16"/>
      <c r="BC57" s="16">
        <f t="shared" si="49"/>
        <v>0</v>
      </c>
      <c r="BD57" s="16"/>
      <c r="BE57" s="16">
        <f t="shared" si="31"/>
        <v>0</v>
      </c>
      <c r="BF57" s="16"/>
      <c r="BG57" s="16">
        <f t="shared" si="32"/>
        <v>0</v>
      </c>
      <c r="BH57" s="18"/>
      <c r="BI57" s="16">
        <f t="shared" si="33"/>
        <v>0</v>
      </c>
      <c r="BK57" s="16">
        <f t="shared" si="34"/>
        <v>0</v>
      </c>
      <c r="BM57" s="16">
        <f t="shared" si="35"/>
        <v>0</v>
      </c>
      <c r="BO57" s="16">
        <f t="shared" si="36"/>
        <v>0</v>
      </c>
      <c r="BQ57" s="16">
        <f t="shared" si="37"/>
        <v>0</v>
      </c>
      <c r="BS57" s="16">
        <f t="shared" si="38"/>
        <v>0</v>
      </c>
      <c r="BU57" s="16">
        <f t="shared" si="39"/>
        <v>0</v>
      </c>
      <c r="BW57" s="16">
        <f t="shared" si="50"/>
        <v>0</v>
      </c>
      <c r="BY57" s="16">
        <f t="shared" si="51"/>
        <v>0</v>
      </c>
      <c r="CB57" s="16">
        <f t="shared" si="19"/>
        <v>0</v>
      </c>
      <c r="CF57" s="243">
        <f t="shared" si="40"/>
        <v>-135364.21259400001</v>
      </c>
      <c r="CH57" s="243">
        <f t="shared" si="41"/>
        <v>-1127361.6511560001</v>
      </c>
      <c r="CJ57" s="16">
        <f t="shared" si="20"/>
        <v>0</v>
      </c>
      <c r="CL57" s="54">
        <f t="shared" si="42"/>
        <v>0</v>
      </c>
      <c r="CN57" s="18"/>
      <c r="CO57" s="16">
        <f t="shared" si="21"/>
        <v>-1262725.86375</v>
      </c>
      <c r="CP57" s="18"/>
    </row>
    <row r="58" spans="1:94" x14ac:dyDescent="0.2">
      <c r="A58" s="387"/>
      <c r="B58" s="14" t="str">
        <f>VLOOKUP(D58,'line assign basis'!$A$8:$D$668,2,FALSE)</f>
        <v>NON-UTIL PROP-DOCK</v>
      </c>
      <c r="C58" s="17" t="s">
        <v>75</v>
      </c>
      <c r="D58" s="17" t="s">
        <v>73</v>
      </c>
      <c r="E58" s="17">
        <f>IFERROR(VLOOKUP(D58,'line assign basis'!$A$8:$D$668,4,FALSE),"")</f>
        <v>2</v>
      </c>
      <c r="F58" s="33">
        <f>IFERROR(VLOOKUP($D58,'SAP Data'!$A$7:$OM$1845,F$4,FALSE),"")</f>
        <v>1946033.46</v>
      </c>
      <c r="G58" s="33">
        <f>IFERROR(VLOOKUP($D58,'SAP Data'!$A$7:$OM$1845,G$4,FALSE),"")</f>
        <v>1946033.46</v>
      </c>
      <c r="H58" s="16">
        <f>IFERROR(VLOOKUP($D58,'SAP Data'!$A$7:$OM$1845,H$4,FALSE),"")</f>
        <v>1946033.46</v>
      </c>
      <c r="I58" s="76">
        <f>IFERROR(VLOOKUP($D58,'SAP Data'!$A$7:$OM$1845,I$4,FALSE),"")</f>
        <v>1946033.46</v>
      </c>
      <c r="J58" s="76">
        <f>IFERROR(VLOOKUP($D58,'SAP Data'!$A$7:$OM$1845,J$4,FALSE),"")</f>
        <v>1946033.46</v>
      </c>
      <c r="K58" s="76">
        <f>IFERROR(VLOOKUP($D58,'SAP Data'!$A$7:$OM$1845,K$4,FALSE),"")</f>
        <v>1946033.46</v>
      </c>
      <c r="L58" s="76">
        <f>IFERROR(VLOOKUP($D58,'SAP Data'!$A$7:$OM$1845,L$4,FALSE),"")</f>
        <v>1946033.46</v>
      </c>
      <c r="M58" s="76">
        <f>IFERROR(VLOOKUP($D58,'SAP Data'!$A$7:$OM$1845,M$4,FALSE),"")</f>
        <v>1946033.46</v>
      </c>
      <c r="N58" s="76">
        <f>IFERROR(VLOOKUP($D58,'SAP Data'!$A$7:$OM$1845,N$4,FALSE),"")</f>
        <v>1946033.46</v>
      </c>
      <c r="O58" s="76">
        <f>IFERROR(VLOOKUP($D58,'SAP Data'!$A$7:$OM$1845,O$4,FALSE),"")</f>
        <v>1946033.46</v>
      </c>
      <c r="P58" s="76">
        <f>IFERROR(VLOOKUP($D58,'SAP Data'!$A$7:$OM$1845,P$4,FALSE),"")</f>
        <v>1946033.46</v>
      </c>
      <c r="Q58" s="76">
        <f>IFERROR(VLOOKUP($D58,'SAP Data'!$A$7:$OM$1845,Q$4,FALSE),"")</f>
        <v>1946033.46</v>
      </c>
      <c r="R58" s="76">
        <f>IFERROR(VLOOKUP($D58,'SAP Data'!$A$7:$OM$1845,R$4,FALSE),"")</f>
        <v>1946033.46</v>
      </c>
      <c r="S58" s="76">
        <f>IFERROR(VLOOKUP($D58,'SAP Data'!$A$7:$OM$1845,S$4,FALSE),"")</f>
        <v>1946033.46</v>
      </c>
      <c r="T58" s="76">
        <f>IFERROR(VLOOKUP($D58,'SAP Data'!$A$7:$OM$1849,T$4,FALSE),"")</f>
        <v>1946033.46</v>
      </c>
      <c r="U58" s="76">
        <f>IFERROR(VLOOKUP($D58,'SAP Data'!$A$7:$OM$1849,U$4,FALSE),"")</f>
        <v>1946033.46</v>
      </c>
      <c r="V58" s="76">
        <f>IFERROR(VLOOKUP($D58,'SAP Data'!$A$7:$OM$1849,V$4,FALSE),"")</f>
        <v>1946033.46</v>
      </c>
      <c r="W58" s="76">
        <f>IFERROR(VLOOKUP($D58,'SAP Data'!$A$7:$OM$1849,W$4,FALSE),"")</f>
        <v>1946033.46</v>
      </c>
      <c r="X58" s="76">
        <f>IFERROR(VLOOKUP($D58,'SAP Data'!$A$7:$OM$1849,X$4,FALSE),"")</f>
        <v>1946033.46</v>
      </c>
      <c r="Y58" s="76">
        <f>IFERROR(VLOOKUP($D58,'SAP Data'!$A$7:$OM$1849,Y$4,FALSE),"")</f>
        <v>1946033.46</v>
      </c>
      <c r="Z58" s="76">
        <f>IFERROR(VLOOKUP($D58,'SAP Data'!$A$7:$OM$1849,Z$4,FALSE),"")</f>
        <v>1946033.46</v>
      </c>
      <c r="AA58" s="76">
        <f>IFERROR(VLOOKUP($D58,'SAP Data'!$A$7:$OM$1849,AA$4,FALSE),"")</f>
        <v>1946033.46</v>
      </c>
      <c r="AB58" s="76">
        <f>IFERROR(VLOOKUP($D58,'SAP Data'!$A$7:$OM$1849,AB$4,FALSE),"")</f>
        <v>1946033.46</v>
      </c>
      <c r="AC58" s="76">
        <f>IFERROR(VLOOKUP($D58,'SAP Data'!$A$7:$OM$1849,AC$4,FALSE),"")</f>
        <v>1946033.46</v>
      </c>
      <c r="AD58" s="76">
        <f>IFERROR(VLOOKUP($D58,'SAP Data'!$A$7:$OM$1849,AD$4,FALSE),"")</f>
        <v>1946033.46</v>
      </c>
      <c r="AE58" s="76">
        <f>IFERROR(VLOOKUP($D58,'SAP Data'!$A$7:$OM$1849,AE$4,FALSE),"")</f>
        <v>1946033.46</v>
      </c>
      <c r="AF58" s="76">
        <f>IFERROR(VLOOKUP($D58,'SAP Data'!$A$7:$OM$1849,AF$4,FALSE),"")</f>
        <v>1946033.46</v>
      </c>
      <c r="AG58" s="76">
        <f>IFERROR(VLOOKUP($D58,'SAP Data'!$A$7:$OM$1849,AG$4,FALSE),"")</f>
        <v>1946033.46</v>
      </c>
      <c r="AH58" s="76">
        <f>IFERROR(VLOOKUP($D58,'SAP Data'!$A$7:$OM$1849,AH$4,FALSE),"")</f>
        <v>1946033.46</v>
      </c>
      <c r="AI58" s="76">
        <f>IFERROR(VLOOKUP($D58,'SAP Data'!$A$7:$OM$1849,AI$4,FALSE),"")</f>
        <v>1946033.46</v>
      </c>
      <c r="AJ58" s="76">
        <f>IFERROR(VLOOKUP($D58,'SAP Data'!$A$7:$OM$1849,AJ$4,FALSE),"")</f>
        <v>1946033.46</v>
      </c>
      <c r="AK58" s="76">
        <f>IFERROR(VLOOKUP($D58,'SAP Data'!$A$7:$OM$1849,AK$4,FALSE),"")</f>
        <v>1946033.46</v>
      </c>
      <c r="AL58" s="76">
        <f>IFERROR(VLOOKUP($D58,'SAP Data'!$A$7:$OM$1849,AL$4,FALSE),"")</f>
        <v>1946033.46</v>
      </c>
      <c r="AM58" s="76">
        <f>IFERROR(VLOOKUP($D58,'SAP Data'!$A$7:$OM$1849,AM$4,FALSE),"")</f>
        <v>1946033.46</v>
      </c>
      <c r="AN58" s="76">
        <f>IFERROR(VLOOKUP($D58,'SAP Data'!$A$7:$OM$1849,AN$4,FALSE),"")</f>
        <v>1946033.46</v>
      </c>
      <c r="AO58" s="76">
        <f>IFERROR(VLOOKUP($D58,'SAP Data'!$A$7:$OM$1849,AO$4,FALSE),"")</f>
        <v>1946033.46</v>
      </c>
      <c r="AP58" s="99">
        <f t="shared" si="22"/>
        <v>1946033.4600000007</v>
      </c>
      <c r="AQ58" s="43">
        <f t="shared" si="23"/>
        <v>1946033.4600000007</v>
      </c>
      <c r="AR58" s="43">
        <f t="shared" si="24"/>
        <v>1946033.4600000007</v>
      </c>
      <c r="AS58" s="43">
        <f t="shared" si="25"/>
        <v>1946033.4600000007</v>
      </c>
      <c r="AT58" s="43">
        <f t="shared" si="26"/>
        <v>1946033.4600000007</v>
      </c>
      <c r="AU58" s="43">
        <f t="shared" si="27"/>
        <v>1946033.4600000007</v>
      </c>
      <c r="AV58" s="43">
        <f t="shared" si="28"/>
        <v>1946033.4600000007</v>
      </c>
      <c r="AW58" s="43">
        <f t="shared" si="29"/>
        <v>1946033.4600000007</v>
      </c>
      <c r="AX58" s="43">
        <f t="shared" si="30"/>
        <v>1946033.4600000007</v>
      </c>
      <c r="AY58" s="43">
        <f t="shared" si="43"/>
        <v>1946033.4600000007</v>
      </c>
      <c r="AZ58" s="43">
        <f t="shared" si="44"/>
        <v>1946033.4600000007</v>
      </c>
      <c r="BA58" s="98">
        <f t="shared" si="45"/>
        <v>1946033.4600000007</v>
      </c>
      <c r="BB58" s="16"/>
      <c r="BC58" s="16">
        <f t="shared" si="49"/>
        <v>0</v>
      </c>
      <c r="BD58" s="16"/>
      <c r="BE58" s="16">
        <f t="shared" si="31"/>
        <v>0</v>
      </c>
      <c r="BF58" s="16"/>
      <c r="BG58" s="16">
        <f t="shared" si="32"/>
        <v>0</v>
      </c>
      <c r="BH58" s="18"/>
      <c r="BI58" s="16">
        <f t="shared" si="33"/>
        <v>0</v>
      </c>
      <c r="BK58" s="16">
        <f t="shared" si="34"/>
        <v>0</v>
      </c>
      <c r="BM58" s="16">
        <f t="shared" si="35"/>
        <v>0</v>
      </c>
      <c r="BO58" s="16">
        <f t="shared" si="36"/>
        <v>0</v>
      </c>
      <c r="BQ58" s="16">
        <f t="shared" si="37"/>
        <v>0</v>
      </c>
      <c r="BS58" s="16">
        <f t="shared" si="38"/>
        <v>0</v>
      </c>
      <c r="BU58" s="16">
        <f t="shared" si="39"/>
        <v>0</v>
      </c>
      <c r="BW58" s="16">
        <f t="shared" si="50"/>
        <v>0</v>
      </c>
      <c r="BY58" s="16">
        <f t="shared" si="51"/>
        <v>0</v>
      </c>
      <c r="CB58" s="16">
        <f t="shared" si="19"/>
        <v>0</v>
      </c>
      <c r="CF58" s="243">
        <f t="shared" si="40"/>
        <v>0</v>
      </c>
      <c r="CH58" s="243">
        <f t="shared" si="41"/>
        <v>0</v>
      </c>
      <c r="CJ58" s="16">
        <f t="shared" si="20"/>
        <v>1946033.4600000007</v>
      </c>
      <c r="CL58" s="54">
        <f t="shared" si="42"/>
        <v>0</v>
      </c>
      <c r="CN58" s="18"/>
      <c r="CO58" s="16">
        <f t="shared" si="21"/>
        <v>0</v>
      </c>
      <c r="CP58" s="18"/>
    </row>
    <row r="59" spans="1:94" x14ac:dyDescent="0.2">
      <c r="A59" s="387"/>
      <c r="B59" s="14" t="str">
        <f>VLOOKUP(D59,'line assign basis'!$A$8:$D$668,2,FALSE)</f>
        <v>NON-UTIL PROP-LAND</v>
      </c>
      <c r="C59" s="17" t="s">
        <v>78</v>
      </c>
      <c r="D59" s="17" t="s">
        <v>76</v>
      </c>
      <c r="E59" s="17">
        <f>IFERROR(VLOOKUP(D59,'line assign basis'!$A$8:$D$668,4,FALSE),"")</f>
        <v>2</v>
      </c>
      <c r="F59" s="33">
        <f>IFERROR(VLOOKUP($D59,'SAP Data'!$A$7:$OM$1845,F$4,FALSE),"")</f>
        <v>125101.86</v>
      </c>
      <c r="G59" s="33">
        <f>IFERROR(VLOOKUP($D59,'SAP Data'!$A$7:$OM$1845,G$4,FALSE),"")</f>
        <v>125101.86</v>
      </c>
      <c r="H59" s="16">
        <f>IFERROR(VLOOKUP($D59,'SAP Data'!$A$7:$OM$1845,H$4,FALSE),"")</f>
        <v>125101.86</v>
      </c>
      <c r="I59" s="76">
        <f>IFERROR(VLOOKUP($D59,'SAP Data'!$A$7:$OM$1845,I$4,FALSE),"")</f>
        <v>125101.86</v>
      </c>
      <c r="J59" s="76">
        <f>IFERROR(VLOOKUP($D59,'SAP Data'!$A$7:$OM$1845,J$4,FALSE),"")</f>
        <v>125101.86</v>
      </c>
      <c r="K59" s="76">
        <f>IFERROR(VLOOKUP($D59,'SAP Data'!$A$7:$OM$1845,K$4,FALSE),"")</f>
        <v>125101.86</v>
      </c>
      <c r="L59" s="76">
        <f>IFERROR(VLOOKUP($D59,'SAP Data'!$A$7:$OM$1845,L$4,FALSE),"")</f>
        <v>125101.86</v>
      </c>
      <c r="M59" s="76">
        <f>IFERROR(VLOOKUP($D59,'SAP Data'!$A$7:$OM$1845,M$4,FALSE),"")</f>
        <v>125101.86</v>
      </c>
      <c r="N59" s="76">
        <f>IFERROR(VLOOKUP($D59,'SAP Data'!$A$7:$OM$1845,N$4,FALSE),"")</f>
        <v>125101.86</v>
      </c>
      <c r="O59" s="76">
        <f>IFERROR(VLOOKUP($D59,'SAP Data'!$A$7:$OM$1845,O$4,FALSE),"")</f>
        <v>125101.86</v>
      </c>
      <c r="P59" s="76">
        <f>IFERROR(VLOOKUP($D59,'SAP Data'!$A$7:$OM$1845,P$4,FALSE),"")</f>
        <v>125101.86</v>
      </c>
      <c r="Q59" s="76">
        <f>IFERROR(VLOOKUP($D59,'SAP Data'!$A$7:$OM$1845,Q$4,FALSE),"")</f>
        <v>125101.86</v>
      </c>
      <c r="R59" s="76">
        <f>IFERROR(VLOOKUP($D59,'SAP Data'!$A$7:$OM$1845,R$4,FALSE),"")</f>
        <v>125101.86</v>
      </c>
      <c r="S59" s="76">
        <f>IFERROR(VLOOKUP($D59,'SAP Data'!$A$7:$OM$1845,S$4,FALSE),"")</f>
        <v>125101.86</v>
      </c>
      <c r="T59" s="76">
        <f>IFERROR(VLOOKUP($D59,'SAP Data'!$A$7:$OM$1849,T$4,FALSE),"")</f>
        <v>125101.86</v>
      </c>
      <c r="U59" s="76">
        <f>IFERROR(VLOOKUP($D59,'SAP Data'!$A$7:$OM$1849,U$4,FALSE),"")</f>
        <v>125101.86</v>
      </c>
      <c r="V59" s="76">
        <f>IFERROR(VLOOKUP($D59,'SAP Data'!$A$7:$OM$1849,V$4,FALSE),"")</f>
        <v>125101.86</v>
      </c>
      <c r="W59" s="76">
        <f>IFERROR(VLOOKUP($D59,'SAP Data'!$A$7:$OM$1849,W$4,FALSE),"")</f>
        <v>125101.86</v>
      </c>
      <c r="X59" s="76">
        <f>IFERROR(VLOOKUP($D59,'SAP Data'!$A$7:$OM$1849,X$4,FALSE),"")</f>
        <v>125101.86</v>
      </c>
      <c r="Y59" s="76">
        <f>IFERROR(VLOOKUP($D59,'SAP Data'!$A$7:$OM$1849,Y$4,FALSE),"")</f>
        <v>125101.86</v>
      </c>
      <c r="Z59" s="76">
        <f>IFERROR(VLOOKUP($D59,'SAP Data'!$A$7:$OM$1849,Z$4,FALSE),"")</f>
        <v>125101.86</v>
      </c>
      <c r="AA59" s="76">
        <f>IFERROR(VLOOKUP($D59,'SAP Data'!$A$7:$OM$1849,AA$4,FALSE),"")</f>
        <v>125101.86</v>
      </c>
      <c r="AB59" s="76">
        <f>IFERROR(VLOOKUP($D59,'SAP Data'!$A$7:$OM$1849,AB$4,FALSE),"")</f>
        <v>125101.86</v>
      </c>
      <c r="AC59" s="76">
        <f>IFERROR(VLOOKUP($D59,'SAP Data'!$A$7:$OM$1849,AC$4,FALSE),"")</f>
        <v>125101.86</v>
      </c>
      <c r="AD59" s="76">
        <f>IFERROR(VLOOKUP($D59,'SAP Data'!$A$7:$OM$1849,AD$4,FALSE),"")</f>
        <v>125101.86</v>
      </c>
      <c r="AE59" s="76">
        <f>IFERROR(VLOOKUP($D59,'SAP Data'!$A$7:$OM$1849,AE$4,FALSE),"")</f>
        <v>125101.86</v>
      </c>
      <c r="AF59" s="76">
        <f>IFERROR(VLOOKUP($D59,'SAP Data'!$A$7:$OM$1849,AF$4,FALSE),"")</f>
        <v>125101.86</v>
      </c>
      <c r="AG59" s="76">
        <f>IFERROR(VLOOKUP($D59,'SAP Data'!$A$7:$OM$1849,AG$4,FALSE),"")</f>
        <v>125101.86</v>
      </c>
      <c r="AH59" s="76">
        <f>IFERROR(VLOOKUP($D59,'SAP Data'!$A$7:$OM$1849,AH$4,FALSE),"")</f>
        <v>125101.86</v>
      </c>
      <c r="AI59" s="76">
        <f>IFERROR(VLOOKUP($D59,'SAP Data'!$A$7:$OM$1849,AI$4,FALSE),"")</f>
        <v>125101.86</v>
      </c>
      <c r="AJ59" s="76">
        <f>IFERROR(VLOOKUP($D59,'SAP Data'!$A$7:$OM$1849,AJ$4,FALSE),"")</f>
        <v>125101.86</v>
      </c>
      <c r="AK59" s="76">
        <f>IFERROR(VLOOKUP($D59,'SAP Data'!$A$7:$OM$1849,AK$4,FALSE),"")</f>
        <v>125101.86</v>
      </c>
      <c r="AL59" s="76">
        <f>IFERROR(VLOOKUP($D59,'SAP Data'!$A$7:$OM$1849,AL$4,FALSE),"")</f>
        <v>125101.86</v>
      </c>
      <c r="AM59" s="76">
        <f>IFERROR(VLOOKUP($D59,'SAP Data'!$A$7:$OM$1849,AM$4,FALSE),"")</f>
        <v>125101.86</v>
      </c>
      <c r="AN59" s="76">
        <f>IFERROR(VLOOKUP($D59,'SAP Data'!$A$7:$OM$1849,AN$4,FALSE),"")</f>
        <v>125101.86</v>
      </c>
      <c r="AO59" s="76">
        <f>IFERROR(VLOOKUP($D59,'SAP Data'!$A$7:$OM$1849,AO$4,FALSE),"")</f>
        <v>125101.86</v>
      </c>
      <c r="AP59" s="99">
        <f t="shared" si="22"/>
        <v>125101.86</v>
      </c>
      <c r="AQ59" s="43">
        <f t="shared" si="23"/>
        <v>125101.86</v>
      </c>
      <c r="AR59" s="43">
        <f t="shared" si="24"/>
        <v>125101.86</v>
      </c>
      <c r="AS59" s="43">
        <f t="shared" si="25"/>
        <v>125101.86</v>
      </c>
      <c r="AT59" s="43">
        <f t="shared" si="26"/>
        <v>125101.86</v>
      </c>
      <c r="AU59" s="43">
        <f t="shared" si="27"/>
        <v>125101.86</v>
      </c>
      <c r="AV59" s="43">
        <f t="shared" si="28"/>
        <v>125101.86</v>
      </c>
      <c r="AW59" s="43">
        <f t="shared" si="29"/>
        <v>125101.86</v>
      </c>
      <c r="AX59" s="43">
        <f t="shared" si="30"/>
        <v>125101.86</v>
      </c>
      <c r="AY59" s="43">
        <f t="shared" si="43"/>
        <v>125101.86</v>
      </c>
      <c r="AZ59" s="43">
        <f t="shared" si="44"/>
        <v>125101.86</v>
      </c>
      <c r="BA59" s="98">
        <f t="shared" si="45"/>
        <v>125101.86</v>
      </c>
      <c r="BB59" s="16"/>
      <c r="BC59" s="16">
        <f t="shared" si="49"/>
        <v>0</v>
      </c>
      <c r="BD59" s="16"/>
      <c r="BE59" s="16">
        <f t="shared" si="31"/>
        <v>0</v>
      </c>
      <c r="BF59" s="16"/>
      <c r="BG59" s="16">
        <f t="shared" si="32"/>
        <v>0</v>
      </c>
      <c r="BH59" s="18"/>
      <c r="BI59" s="16">
        <f t="shared" si="33"/>
        <v>0</v>
      </c>
      <c r="BK59" s="16">
        <f t="shared" si="34"/>
        <v>0</v>
      </c>
      <c r="BM59" s="16">
        <f t="shared" si="35"/>
        <v>0</v>
      </c>
      <c r="BO59" s="16">
        <f t="shared" si="36"/>
        <v>0</v>
      </c>
      <c r="BQ59" s="16">
        <f t="shared" si="37"/>
        <v>0</v>
      </c>
      <c r="BS59" s="16">
        <f t="shared" si="38"/>
        <v>0</v>
      </c>
      <c r="BU59" s="16">
        <f t="shared" si="39"/>
        <v>0</v>
      </c>
      <c r="BW59" s="16">
        <f t="shared" si="50"/>
        <v>0</v>
      </c>
      <c r="BY59" s="16">
        <f t="shared" si="51"/>
        <v>0</v>
      </c>
      <c r="CB59" s="16">
        <f t="shared" si="19"/>
        <v>0</v>
      </c>
      <c r="CF59" s="243">
        <f t="shared" si="40"/>
        <v>0</v>
      </c>
      <c r="CH59" s="243">
        <f t="shared" si="41"/>
        <v>0</v>
      </c>
      <c r="CJ59" s="16">
        <f t="shared" si="20"/>
        <v>125101.86</v>
      </c>
      <c r="CL59" s="54">
        <f t="shared" si="42"/>
        <v>0</v>
      </c>
      <c r="CN59" s="18"/>
      <c r="CO59" s="16">
        <f t="shared" si="21"/>
        <v>0</v>
      </c>
      <c r="CP59" s="18"/>
    </row>
    <row r="60" spans="1:94" x14ac:dyDescent="0.2">
      <c r="A60" s="387"/>
      <c r="B60" s="14" t="str">
        <f>VLOOKUP(D60,'line assign basis'!$A$8:$D$668,2,FALSE)</f>
        <v>NON-UTIL PROP-OIL ST</v>
      </c>
      <c r="C60" s="17" t="s">
        <v>81</v>
      </c>
      <c r="D60" s="17" t="s">
        <v>79</v>
      </c>
      <c r="E60" s="17">
        <f>IFERROR(VLOOKUP(D60,'line assign basis'!$A$8:$D$668,4,FALSE),"")</f>
        <v>2</v>
      </c>
      <c r="F60" s="33">
        <f>IFERROR(VLOOKUP($D60,'SAP Data'!$A$7:$OM$1845,F$4,FALSE),"")</f>
        <v>4635179.5599999996</v>
      </c>
      <c r="G60" s="33">
        <f>IFERROR(VLOOKUP($D60,'SAP Data'!$A$7:$OM$1845,G$4,FALSE),"")</f>
        <v>4635179.5599999996</v>
      </c>
      <c r="H60" s="16">
        <f>IFERROR(VLOOKUP($D60,'SAP Data'!$A$7:$OM$1845,H$4,FALSE),"")</f>
        <v>4635179.5599999996</v>
      </c>
      <c r="I60" s="76">
        <f>IFERROR(VLOOKUP($D60,'SAP Data'!$A$7:$OM$1845,I$4,FALSE),"")</f>
        <v>4635179.5599999996</v>
      </c>
      <c r="J60" s="76">
        <f>IFERROR(VLOOKUP($D60,'SAP Data'!$A$7:$OM$1845,J$4,FALSE),"")</f>
        <v>4635179.5599999996</v>
      </c>
      <c r="K60" s="76">
        <f>IFERROR(VLOOKUP($D60,'SAP Data'!$A$7:$OM$1845,K$4,FALSE),"")</f>
        <v>4635179.5599999996</v>
      </c>
      <c r="L60" s="76">
        <f>IFERROR(VLOOKUP($D60,'SAP Data'!$A$7:$OM$1845,L$4,FALSE),"")</f>
        <v>4635179.5599999996</v>
      </c>
      <c r="M60" s="76">
        <f>IFERROR(VLOOKUP($D60,'SAP Data'!$A$7:$OM$1845,M$4,FALSE),"")</f>
        <v>4635179.5599999996</v>
      </c>
      <c r="N60" s="76">
        <f>IFERROR(VLOOKUP($D60,'SAP Data'!$A$7:$OM$1845,N$4,FALSE),"")</f>
        <v>4635179.5599999996</v>
      </c>
      <c r="O60" s="76">
        <f>IFERROR(VLOOKUP($D60,'SAP Data'!$A$7:$OM$1845,O$4,FALSE),"")</f>
        <v>4635179.5599999996</v>
      </c>
      <c r="P60" s="76">
        <f>IFERROR(VLOOKUP($D60,'SAP Data'!$A$7:$OM$1845,P$4,FALSE),"")</f>
        <v>4635179.5599999996</v>
      </c>
      <c r="Q60" s="76">
        <f>IFERROR(VLOOKUP($D60,'SAP Data'!$A$7:$OM$1845,Q$4,FALSE),"")</f>
        <v>4635179.5599999996</v>
      </c>
      <c r="R60" s="76">
        <f>IFERROR(VLOOKUP($D60,'SAP Data'!$A$7:$OM$1845,R$4,FALSE),"")</f>
        <v>4635179.5599999996</v>
      </c>
      <c r="S60" s="76">
        <f>IFERROR(VLOOKUP($D60,'SAP Data'!$A$7:$OM$1845,S$4,FALSE),"")</f>
        <v>4635179.5599999996</v>
      </c>
      <c r="T60" s="76">
        <f>IFERROR(VLOOKUP($D60,'SAP Data'!$A$7:$OM$1849,T$4,FALSE),"")</f>
        <v>4635179.5599999996</v>
      </c>
      <c r="U60" s="76">
        <f>IFERROR(VLOOKUP($D60,'SAP Data'!$A$7:$OM$1849,U$4,FALSE),"")</f>
        <v>4635179.5599999996</v>
      </c>
      <c r="V60" s="76">
        <f>IFERROR(VLOOKUP($D60,'SAP Data'!$A$7:$OM$1849,V$4,FALSE),"")</f>
        <v>4635179.5599999996</v>
      </c>
      <c r="W60" s="76">
        <f>IFERROR(VLOOKUP($D60,'SAP Data'!$A$7:$OM$1849,W$4,FALSE),"")</f>
        <v>4635179.5599999996</v>
      </c>
      <c r="X60" s="76">
        <f>IFERROR(VLOOKUP($D60,'SAP Data'!$A$7:$OM$1849,X$4,FALSE),"")</f>
        <v>4635179.5599999996</v>
      </c>
      <c r="Y60" s="76">
        <f>IFERROR(VLOOKUP($D60,'SAP Data'!$A$7:$OM$1849,Y$4,FALSE),"")</f>
        <v>4635179.5599999996</v>
      </c>
      <c r="Z60" s="76">
        <f>IFERROR(VLOOKUP($D60,'SAP Data'!$A$7:$OM$1849,Z$4,FALSE),"")</f>
        <v>4635179.5599999996</v>
      </c>
      <c r="AA60" s="76">
        <f>IFERROR(VLOOKUP($D60,'SAP Data'!$A$7:$OM$1849,AA$4,FALSE),"")</f>
        <v>4635179.5599999996</v>
      </c>
      <c r="AB60" s="76">
        <f>IFERROR(VLOOKUP($D60,'SAP Data'!$A$7:$OM$1849,AB$4,FALSE),"")</f>
        <v>4635179.5599999996</v>
      </c>
      <c r="AC60" s="76">
        <f>IFERROR(VLOOKUP($D60,'SAP Data'!$A$7:$OM$1849,AC$4,FALSE),"")</f>
        <v>4676720.24</v>
      </c>
      <c r="AD60" s="76">
        <f>IFERROR(VLOOKUP($D60,'SAP Data'!$A$7:$OM$1849,AD$4,FALSE),"")</f>
        <v>4676720.24</v>
      </c>
      <c r="AE60" s="76">
        <f>IFERROR(VLOOKUP($D60,'SAP Data'!$A$7:$OM$1849,AE$4,FALSE),"")</f>
        <v>4676720.24</v>
      </c>
      <c r="AF60" s="76">
        <f>IFERROR(VLOOKUP($D60,'SAP Data'!$A$7:$OM$1849,AF$4,FALSE),"")</f>
        <v>4676720.24</v>
      </c>
      <c r="AG60" s="76">
        <f>IFERROR(VLOOKUP($D60,'SAP Data'!$A$7:$OM$1849,AG$4,FALSE),"")</f>
        <v>4676720.24</v>
      </c>
      <c r="AH60" s="76">
        <f>IFERROR(VLOOKUP($D60,'SAP Data'!$A$7:$OM$1849,AH$4,FALSE),"")</f>
        <v>4676720.24</v>
      </c>
      <c r="AI60" s="76">
        <f>IFERROR(VLOOKUP($D60,'SAP Data'!$A$7:$OM$1849,AI$4,FALSE),"")</f>
        <v>4676720.24</v>
      </c>
      <c r="AJ60" s="76">
        <f>IFERROR(VLOOKUP($D60,'SAP Data'!$A$7:$OM$1849,AJ$4,FALSE),"")</f>
        <v>4676720.24</v>
      </c>
      <c r="AK60" s="76">
        <f>IFERROR(VLOOKUP($D60,'SAP Data'!$A$7:$OM$1849,AK$4,FALSE),"")</f>
        <v>4676720.24</v>
      </c>
      <c r="AL60" s="76">
        <f>IFERROR(VLOOKUP($D60,'SAP Data'!$A$7:$OM$1849,AL$4,FALSE),"")</f>
        <v>4676720.24</v>
      </c>
      <c r="AM60" s="76">
        <f>IFERROR(VLOOKUP($D60,'SAP Data'!$A$7:$OM$1849,AM$4,FALSE),"")</f>
        <v>4676720.24</v>
      </c>
      <c r="AN60" s="76">
        <f>IFERROR(VLOOKUP($D60,'SAP Data'!$A$7:$OM$1849,AN$4,FALSE),"")</f>
        <v>4676720.24</v>
      </c>
      <c r="AO60" s="76">
        <f>IFERROR(VLOOKUP($D60,'SAP Data'!$A$7:$OM$1849,AO$4,FALSE),"")</f>
        <v>5891878.8099999996</v>
      </c>
      <c r="AP60" s="99">
        <f t="shared" si="22"/>
        <v>4640372.1450000005</v>
      </c>
      <c r="AQ60" s="43">
        <f t="shared" si="23"/>
        <v>4643833.8683333332</v>
      </c>
      <c r="AR60" s="43">
        <f t="shared" si="24"/>
        <v>4647295.5916666668</v>
      </c>
      <c r="AS60" s="43">
        <f t="shared" si="25"/>
        <v>4650757.3150000004</v>
      </c>
      <c r="AT60" s="43">
        <f t="shared" si="26"/>
        <v>4654219.0383333331</v>
      </c>
      <c r="AU60" s="43">
        <f t="shared" si="27"/>
        <v>4657680.7616666676</v>
      </c>
      <c r="AV60" s="43">
        <f t="shared" si="28"/>
        <v>4661142.4850000003</v>
      </c>
      <c r="AW60" s="43">
        <f t="shared" si="29"/>
        <v>4664604.2083333349</v>
      </c>
      <c r="AX60" s="43">
        <f t="shared" si="30"/>
        <v>4668065.9316666676</v>
      </c>
      <c r="AY60" s="43">
        <f t="shared" si="43"/>
        <v>4671527.6550000012</v>
      </c>
      <c r="AZ60" s="43">
        <f t="shared" si="44"/>
        <v>4674989.3783333348</v>
      </c>
      <c r="BA60" s="98">
        <f t="shared" si="45"/>
        <v>4727351.8470833348</v>
      </c>
      <c r="BB60" s="16"/>
      <c r="BC60" s="16">
        <f t="shared" si="49"/>
        <v>0</v>
      </c>
      <c r="BD60" s="16"/>
      <c r="BE60" s="16">
        <f t="shared" si="31"/>
        <v>0</v>
      </c>
      <c r="BF60" s="16"/>
      <c r="BG60" s="16">
        <f t="shared" si="32"/>
        <v>0</v>
      </c>
      <c r="BH60" s="18"/>
      <c r="BI60" s="16">
        <f t="shared" si="33"/>
        <v>0</v>
      </c>
      <c r="BK60" s="16">
        <f t="shared" si="34"/>
        <v>0</v>
      </c>
      <c r="BM60" s="16">
        <f t="shared" si="35"/>
        <v>0</v>
      </c>
      <c r="BO60" s="16">
        <f t="shared" si="36"/>
        <v>0</v>
      </c>
      <c r="BQ60" s="16">
        <f t="shared" si="37"/>
        <v>0</v>
      </c>
      <c r="BS60" s="16">
        <f t="shared" si="38"/>
        <v>0</v>
      </c>
      <c r="BU60" s="16">
        <f t="shared" si="39"/>
        <v>0</v>
      </c>
      <c r="BW60" s="16">
        <f t="shared" si="50"/>
        <v>0</v>
      </c>
      <c r="BY60" s="16">
        <f t="shared" si="51"/>
        <v>0</v>
      </c>
      <c r="CB60" s="16">
        <f t="shared" si="19"/>
        <v>0</v>
      </c>
      <c r="CF60" s="243">
        <f t="shared" si="40"/>
        <v>0</v>
      </c>
      <c r="CH60" s="243">
        <f t="shared" si="41"/>
        <v>0</v>
      </c>
      <c r="CJ60" s="16">
        <f t="shared" si="20"/>
        <v>4727351.8470833348</v>
      </c>
      <c r="CL60" s="54">
        <f t="shared" si="42"/>
        <v>0</v>
      </c>
      <c r="CN60" s="18"/>
      <c r="CO60" s="16">
        <f t="shared" si="21"/>
        <v>0</v>
      </c>
      <c r="CP60" s="18"/>
    </row>
    <row r="61" spans="1:94" x14ac:dyDescent="0.2">
      <c r="A61" s="387"/>
      <c r="B61" s="14" t="str">
        <f>VLOOKUP(D61,'line assign basis'!$A$8:$D$668,2,FALSE)</f>
        <v>NON-UTIL PROP-APPL C</v>
      </c>
      <c r="C61" s="17" t="s">
        <v>84</v>
      </c>
      <c r="D61" s="17" t="s">
        <v>82</v>
      </c>
      <c r="E61" s="17">
        <f>IFERROR(VLOOKUP(D61,'line assign basis'!$A$8:$D$668,4,FALSE),"")</f>
        <v>2</v>
      </c>
      <c r="F61" s="33">
        <f>IFERROR(VLOOKUP($D61,'SAP Data'!$A$7:$OM$1845,F$4,FALSE),"")</f>
        <v>64906.32</v>
      </c>
      <c r="G61" s="33">
        <f>IFERROR(VLOOKUP($D61,'SAP Data'!$A$7:$OM$1845,G$4,FALSE),"")</f>
        <v>64906.32</v>
      </c>
      <c r="H61" s="16">
        <f>IFERROR(VLOOKUP($D61,'SAP Data'!$A$7:$OM$1845,H$4,FALSE),"")</f>
        <v>64906.32</v>
      </c>
      <c r="I61" s="76">
        <f>IFERROR(VLOOKUP($D61,'SAP Data'!$A$7:$OM$1845,I$4,FALSE),"")</f>
        <v>64906.32</v>
      </c>
      <c r="J61" s="76">
        <f>IFERROR(VLOOKUP($D61,'SAP Data'!$A$7:$OM$1845,J$4,FALSE),"")</f>
        <v>64906.32</v>
      </c>
      <c r="K61" s="76">
        <f>IFERROR(VLOOKUP($D61,'SAP Data'!$A$7:$OM$1845,K$4,FALSE),"")</f>
        <v>64906.32</v>
      </c>
      <c r="L61" s="76">
        <f>IFERROR(VLOOKUP($D61,'SAP Data'!$A$7:$OM$1845,L$4,FALSE),"")</f>
        <v>64906.32</v>
      </c>
      <c r="M61" s="76">
        <f>IFERROR(VLOOKUP($D61,'SAP Data'!$A$7:$OM$1845,M$4,FALSE),"")</f>
        <v>64906.32</v>
      </c>
      <c r="N61" s="76">
        <f>IFERROR(VLOOKUP($D61,'SAP Data'!$A$7:$OM$1845,N$4,FALSE),"")</f>
        <v>64906.32</v>
      </c>
      <c r="O61" s="76">
        <f>IFERROR(VLOOKUP($D61,'SAP Data'!$A$7:$OM$1845,O$4,FALSE),"")</f>
        <v>64906.32</v>
      </c>
      <c r="P61" s="76">
        <f>IFERROR(VLOOKUP($D61,'SAP Data'!$A$7:$OM$1845,P$4,FALSE),"")</f>
        <v>64906.32</v>
      </c>
      <c r="Q61" s="76">
        <f>IFERROR(VLOOKUP($D61,'SAP Data'!$A$7:$OM$1845,Q$4,FALSE),"")</f>
        <v>64906.32</v>
      </c>
      <c r="R61" s="76">
        <f>IFERROR(VLOOKUP($D61,'SAP Data'!$A$7:$OM$1845,R$4,FALSE),"")</f>
        <v>64906.32</v>
      </c>
      <c r="S61" s="76">
        <f>IFERROR(VLOOKUP($D61,'SAP Data'!$A$7:$OM$1845,S$4,FALSE),"")</f>
        <v>64906.32</v>
      </c>
      <c r="T61" s="76">
        <f>IFERROR(VLOOKUP($D61,'SAP Data'!$A$7:$OM$1849,T$4,FALSE),"")</f>
        <v>64906.32</v>
      </c>
      <c r="U61" s="76">
        <f>IFERROR(VLOOKUP($D61,'SAP Data'!$A$7:$OM$1849,U$4,FALSE),"")</f>
        <v>64906.32</v>
      </c>
      <c r="V61" s="76">
        <f>IFERROR(VLOOKUP($D61,'SAP Data'!$A$7:$OM$1849,V$4,FALSE),"")</f>
        <v>64906.32</v>
      </c>
      <c r="W61" s="76">
        <f>IFERROR(VLOOKUP($D61,'SAP Data'!$A$7:$OM$1849,W$4,FALSE),"")</f>
        <v>64906.32</v>
      </c>
      <c r="X61" s="76">
        <f>IFERROR(VLOOKUP($D61,'SAP Data'!$A$7:$OM$1849,X$4,FALSE),"")</f>
        <v>64906.32</v>
      </c>
      <c r="Y61" s="76">
        <f>IFERROR(VLOOKUP($D61,'SAP Data'!$A$7:$OM$1849,Y$4,FALSE),"")</f>
        <v>64906.32</v>
      </c>
      <c r="Z61" s="76">
        <f>IFERROR(VLOOKUP($D61,'SAP Data'!$A$7:$OM$1849,Z$4,FALSE),"")</f>
        <v>64906.32</v>
      </c>
      <c r="AA61" s="76">
        <f>IFERROR(VLOOKUP($D61,'SAP Data'!$A$7:$OM$1849,AA$4,FALSE),"")</f>
        <v>64906.32</v>
      </c>
      <c r="AB61" s="76">
        <f>IFERROR(VLOOKUP($D61,'SAP Data'!$A$7:$OM$1849,AB$4,FALSE),"")</f>
        <v>64906.32</v>
      </c>
      <c r="AC61" s="76">
        <f>IFERROR(VLOOKUP($D61,'SAP Data'!$A$7:$OM$1849,AC$4,FALSE),"")</f>
        <v>64906.32</v>
      </c>
      <c r="AD61" s="76">
        <f>IFERROR(VLOOKUP($D61,'SAP Data'!$A$7:$OM$1849,AD$4,FALSE),"")</f>
        <v>64906.32</v>
      </c>
      <c r="AE61" s="76">
        <f>IFERROR(VLOOKUP($D61,'SAP Data'!$A$7:$OM$1849,AE$4,FALSE),"")</f>
        <v>64906.32</v>
      </c>
      <c r="AF61" s="76">
        <f>IFERROR(VLOOKUP($D61,'SAP Data'!$A$7:$OM$1849,AF$4,FALSE),"")</f>
        <v>64906.32</v>
      </c>
      <c r="AG61" s="76">
        <f>IFERROR(VLOOKUP($D61,'SAP Data'!$A$7:$OM$1849,AG$4,FALSE),"")</f>
        <v>64906.32</v>
      </c>
      <c r="AH61" s="76">
        <f>IFERROR(VLOOKUP($D61,'SAP Data'!$A$7:$OM$1849,AH$4,FALSE),"")</f>
        <v>64906.32</v>
      </c>
      <c r="AI61" s="76">
        <f>IFERROR(VLOOKUP($D61,'SAP Data'!$A$7:$OM$1849,AI$4,FALSE),"")</f>
        <v>64906.32</v>
      </c>
      <c r="AJ61" s="76">
        <f>IFERROR(VLOOKUP($D61,'SAP Data'!$A$7:$OM$1849,AJ$4,FALSE),"")</f>
        <v>64906.32</v>
      </c>
      <c r="AK61" s="76">
        <f>IFERROR(VLOOKUP($D61,'SAP Data'!$A$7:$OM$1849,AK$4,FALSE),"")</f>
        <v>64906.32</v>
      </c>
      <c r="AL61" s="76">
        <f>IFERROR(VLOOKUP($D61,'SAP Data'!$A$7:$OM$1849,AL$4,FALSE),"")</f>
        <v>64906.32</v>
      </c>
      <c r="AM61" s="76">
        <f>IFERROR(VLOOKUP($D61,'SAP Data'!$A$7:$OM$1849,AM$4,FALSE),"")</f>
        <v>64906.32</v>
      </c>
      <c r="AN61" s="76">
        <f>IFERROR(VLOOKUP($D61,'SAP Data'!$A$7:$OM$1849,AN$4,FALSE),"")</f>
        <v>64906.32</v>
      </c>
      <c r="AO61" s="76">
        <f>IFERROR(VLOOKUP($D61,'SAP Data'!$A$7:$OM$1849,AO$4,FALSE),"")</f>
        <v>64906.32</v>
      </c>
      <c r="AP61" s="99">
        <f t="shared" si="22"/>
        <v>64906.32</v>
      </c>
      <c r="AQ61" s="43">
        <f t="shared" si="23"/>
        <v>64906.32</v>
      </c>
      <c r="AR61" s="43">
        <f t="shared" si="24"/>
        <v>64906.32</v>
      </c>
      <c r="AS61" s="43">
        <f t="shared" si="25"/>
        <v>64906.32</v>
      </c>
      <c r="AT61" s="43">
        <f t="shared" si="26"/>
        <v>64906.32</v>
      </c>
      <c r="AU61" s="43">
        <f t="shared" si="27"/>
        <v>64906.32</v>
      </c>
      <c r="AV61" s="43">
        <f t="shared" si="28"/>
        <v>64906.32</v>
      </c>
      <c r="AW61" s="43">
        <f t="shared" si="29"/>
        <v>64906.32</v>
      </c>
      <c r="AX61" s="43">
        <f t="shared" si="30"/>
        <v>64906.32</v>
      </c>
      <c r="AY61" s="43">
        <f t="shared" si="43"/>
        <v>64906.32</v>
      </c>
      <c r="AZ61" s="43">
        <f t="shared" si="44"/>
        <v>64906.32</v>
      </c>
      <c r="BA61" s="98">
        <f t="shared" si="45"/>
        <v>64906.32</v>
      </c>
      <c r="BB61" s="16"/>
      <c r="BC61" s="16">
        <f t="shared" si="49"/>
        <v>0</v>
      </c>
      <c r="BD61" s="16"/>
      <c r="BE61" s="16">
        <f t="shared" si="31"/>
        <v>0</v>
      </c>
      <c r="BF61" s="16"/>
      <c r="BG61" s="16">
        <f t="shared" si="32"/>
        <v>0</v>
      </c>
      <c r="BH61" s="18"/>
      <c r="BI61" s="16">
        <f t="shared" si="33"/>
        <v>0</v>
      </c>
      <c r="BK61" s="16">
        <f t="shared" si="34"/>
        <v>0</v>
      </c>
      <c r="BM61" s="16">
        <f t="shared" si="35"/>
        <v>0</v>
      </c>
      <c r="BO61" s="16">
        <f t="shared" si="36"/>
        <v>0</v>
      </c>
      <c r="BQ61" s="16">
        <f t="shared" si="37"/>
        <v>0</v>
      </c>
      <c r="BS61" s="16">
        <f t="shared" si="38"/>
        <v>0</v>
      </c>
      <c r="BU61" s="16">
        <f t="shared" si="39"/>
        <v>0</v>
      </c>
      <c r="BW61" s="16">
        <f t="shared" si="50"/>
        <v>0</v>
      </c>
      <c r="BY61" s="16">
        <f t="shared" si="51"/>
        <v>0</v>
      </c>
      <c r="CB61" s="16">
        <f t="shared" si="19"/>
        <v>0</v>
      </c>
      <c r="CF61" s="243">
        <f t="shared" si="40"/>
        <v>0</v>
      </c>
      <c r="CH61" s="243">
        <f t="shared" si="41"/>
        <v>0</v>
      </c>
      <c r="CJ61" s="16">
        <f t="shared" si="20"/>
        <v>64906.32</v>
      </c>
      <c r="CL61" s="54">
        <f t="shared" si="42"/>
        <v>0</v>
      </c>
      <c r="CN61" s="18"/>
      <c r="CO61" s="16">
        <f t="shared" si="21"/>
        <v>0</v>
      </c>
      <c r="CP61" s="18"/>
    </row>
    <row r="62" spans="1:94" x14ac:dyDescent="0.2">
      <c r="A62" s="387"/>
      <c r="B62" s="14" t="str">
        <f>VLOOKUP(D62,'line assign basis'!$A$8:$D$668,2,FALSE)</f>
        <v>NON-UTIL PROP-STORAG</v>
      </c>
      <c r="C62" s="17" t="s">
        <v>87</v>
      </c>
      <c r="D62" s="17" t="s">
        <v>85</v>
      </c>
      <c r="E62" s="17">
        <f>IFERROR(VLOOKUP(D62,'line assign basis'!$A$8:$D$668,4,FALSE),"")</f>
        <v>2</v>
      </c>
      <c r="F62" s="33">
        <f>IFERROR(VLOOKUP($D62,'SAP Data'!$A$7:$OM$1845,F$4,FALSE),"")</f>
        <v>54100752.079999998</v>
      </c>
      <c r="G62" s="33">
        <f>IFERROR(VLOOKUP($D62,'SAP Data'!$A$7:$OM$1845,G$4,FALSE),"")</f>
        <v>54100954.280000001</v>
      </c>
      <c r="H62" s="16">
        <f>IFERROR(VLOOKUP($D62,'SAP Data'!$A$7:$OM$1845,H$4,FALSE),"")</f>
        <v>54101156.479999997</v>
      </c>
      <c r="I62" s="76">
        <f>IFERROR(VLOOKUP($D62,'SAP Data'!$A$7:$OM$1845,I$4,FALSE),"")</f>
        <v>54095905.200000003</v>
      </c>
      <c r="J62" s="76">
        <f>IFERROR(VLOOKUP($D62,'SAP Data'!$A$7:$OM$1845,J$4,FALSE),"")</f>
        <v>52671918.439999998</v>
      </c>
      <c r="K62" s="76">
        <f>IFERROR(VLOOKUP($D62,'SAP Data'!$A$7:$OM$1845,K$4,FALSE),"")</f>
        <v>52203514.159999996</v>
      </c>
      <c r="L62" s="76">
        <f>IFERROR(VLOOKUP($D62,'SAP Data'!$A$7:$OM$1845,L$4,FALSE),"")</f>
        <v>52203819.780000001</v>
      </c>
      <c r="M62" s="76">
        <f>IFERROR(VLOOKUP($D62,'SAP Data'!$A$7:$OM$1845,M$4,FALSE),"")</f>
        <v>52204123.57</v>
      </c>
      <c r="N62" s="76">
        <f>IFERROR(VLOOKUP($D62,'SAP Data'!$A$7:$OM$1845,N$4,FALSE),"")</f>
        <v>52178254.729999997</v>
      </c>
      <c r="O62" s="76">
        <f>IFERROR(VLOOKUP($D62,'SAP Data'!$A$7:$OM$1845,O$4,FALSE),"")</f>
        <v>51237844.969999999</v>
      </c>
      <c r="P62" s="76">
        <f>IFERROR(VLOOKUP($D62,'SAP Data'!$A$7:$OM$1845,P$4,FALSE),"")</f>
        <v>51243727.649999999</v>
      </c>
      <c r="Q62" s="76">
        <f>IFERROR(VLOOKUP($D62,'SAP Data'!$A$7:$OM$1845,Q$4,FALSE),"")</f>
        <v>52331340.700000003</v>
      </c>
      <c r="R62" s="76">
        <f>IFERROR(VLOOKUP($D62,'SAP Data'!$A$7:$OM$1845,R$4,FALSE),"")</f>
        <v>52332383.420000002</v>
      </c>
      <c r="S62" s="76">
        <f>IFERROR(VLOOKUP($D62,'SAP Data'!$A$7:$OM$1845,S$4,FALSE),"")</f>
        <v>52336077.82</v>
      </c>
      <c r="T62" s="76">
        <f>IFERROR(VLOOKUP($D62,'SAP Data'!$A$7:$OM$1849,T$4,FALSE),"")</f>
        <v>53132750.119999997</v>
      </c>
      <c r="U62" s="76">
        <f>IFERROR(VLOOKUP($D62,'SAP Data'!$A$7:$OM$1849,U$4,FALSE),"")</f>
        <v>53133740.090000004</v>
      </c>
      <c r="V62" s="76">
        <f>IFERROR(VLOOKUP($D62,'SAP Data'!$A$7:$OM$1849,V$4,FALSE),"")</f>
        <v>53134928.170000002</v>
      </c>
      <c r="W62" s="76">
        <f>IFERROR(VLOOKUP($D62,'SAP Data'!$A$7:$OM$1849,W$4,FALSE),"")</f>
        <v>53135793.729999997</v>
      </c>
      <c r="X62" s="76">
        <f>IFERROR(VLOOKUP($D62,'SAP Data'!$A$7:$OM$1849,X$4,FALSE),"")</f>
        <v>53135782.329999998</v>
      </c>
      <c r="Y62" s="76">
        <f>IFERROR(VLOOKUP($D62,'SAP Data'!$A$7:$OM$1849,Y$4,FALSE),"")</f>
        <v>53135771.07</v>
      </c>
      <c r="Z62" s="76">
        <f>IFERROR(VLOOKUP($D62,'SAP Data'!$A$7:$OM$1849,Z$4,FALSE),"")</f>
        <v>53135760.310000002</v>
      </c>
      <c r="AA62" s="76">
        <f>IFERROR(VLOOKUP($D62,'SAP Data'!$A$7:$OM$1849,AA$4,FALSE),"")</f>
        <v>55116861.539999999</v>
      </c>
      <c r="AB62" s="76">
        <f>IFERROR(VLOOKUP($D62,'SAP Data'!$A$7:$OM$1849,AB$4,FALSE),"")</f>
        <v>55128090.740000002</v>
      </c>
      <c r="AC62" s="76">
        <f>IFERROR(VLOOKUP($D62,'SAP Data'!$A$7:$OM$1849,AC$4,FALSE),"")</f>
        <v>55181781.390000001</v>
      </c>
      <c r="AD62" s="76">
        <f>IFERROR(VLOOKUP($D62,'SAP Data'!$A$7:$OM$1849,AD$4,FALSE),"")</f>
        <v>55075321.640000001</v>
      </c>
      <c r="AE62" s="76">
        <f>IFERROR(VLOOKUP($D62,'SAP Data'!$A$7:$OM$1849,AE$4,FALSE),"")</f>
        <v>55083335.93</v>
      </c>
      <c r="AF62" s="76">
        <f>IFERROR(VLOOKUP($D62,'SAP Data'!$A$7:$OM$1849,AF$4,FALSE),"")</f>
        <v>55079184.460000001</v>
      </c>
      <c r="AG62" s="76">
        <f>IFERROR(VLOOKUP($D62,'SAP Data'!$A$7:$OM$1849,AG$4,FALSE),"")</f>
        <v>55079532.689999998</v>
      </c>
      <c r="AH62" s="76">
        <f>IFERROR(VLOOKUP($D62,'SAP Data'!$A$7:$OM$1849,AH$4,FALSE),"")</f>
        <v>55079525.159999996</v>
      </c>
      <c r="AI62" s="76">
        <f>IFERROR(VLOOKUP($D62,'SAP Data'!$A$7:$OM$1849,AI$4,FALSE),"")</f>
        <v>55079517.890000001</v>
      </c>
      <c r="AJ62" s="76">
        <f>IFERROR(VLOOKUP($D62,'SAP Data'!$A$7:$OM$1849,AJ$4,FALSE),"")</f>
        <v>55079510.369999997</v>
      </c>
      <c r="AK62" s="76">
        <f>IFERROR(VLOOKUP($D62,'SAP Data'!$A$7:$OM$1849,AK$4,FALSE),"")</f>
        <v>55079502.840000004</v>
      </c>
      <c r="AL62" s="76">
        <f>IFERROR(VLOOKUP($D62,'SAP Data'!$A$7:$OM$1849,AL$4,FALSE),"")</f>
        <v>55079495.600000001</v>
      </c>
      <c r="AM62" s="76">
        <f>IFERROR(VLOOKUP($D62,'SAP Data'!$A$7:$OM$1849,AM$4,FALSE),"")</f>
        <v>55092461.189999998</v>
      </c>
      <c r="AN62" s="76">
        <f>IFERROR(VLOOKUP($D62,'SAP Data'!$A$7:$OM$1849,AN$4,FALSE),"")</f>
        <v>56843868.530000001</v>
      </c>
      <c r="AO62" s="76">
        <f>IFERROR(VLOOKUP($D62,'SAP Data'!$A$7:$OM$1849,AO$4,FALSE),"")</f>
        <v>56882921.119999997</v>
      </c>
      <c r="AP62" s="99">
        <f t="shared" si="22"/>
        <v>53617599.153333344</v>
      </c>
      <c r="AQ62" s="43">
        <f t="shared" si="23"/>
        <v>53846357.333750002</v>
      </c>
      <c r="AR62" s="43">
        <f t="shared" si="24"/>
        <v>54041927.852499992</v>
      </c>
      <c r="AS62" s="43">
        <f t="shared" si="25"/>
        <v>54204103.975000001</v>
      </c>
      <c r="AT62" s="43">
        <f t="shared" si="26"/>
        <v>54366203.541249998</v>
      </c>
      <c r="AU62" s="43">
        <f t="shared" si="27"/>
        <v>54528216.922499992</v>
      </c>
      <c r="AV62" s="43">
        <f t="shared" si="28"/>
        <v>54690194.097499989</v>
      </c>
      <c r="AW62" s="43">
        <f t="shared" si="29"/>
        <v>54852171.58958333</v>
      </c>
      <c r="AX62" s="43">
        <f t="shared" si="30"/>
        <v>55014149.383749992</v>
      </c>
      <c r="AY62" s="43">
        <f t="shared" si="43"/>
        <v>55094121.672916673</v>
      </c>
      <c r="AZ62" s="43">
        <f t="shared" si="44"/>
        <v>55164595.732916676</v>
      </c>
      <c r="BA62" s="98">
        <f t="shared" si="45"/>
        <v>55306967.296249993</v>
      </c>
      <c r="BB62" s="16"/>
      <c r="BC62" s="16">
        <f t="shared" si="49"/>
        <v>0</v>
      </c>
      <c r="BD62" s="16"/>
      <c r="BE62" s="16">
        <f t="shared" si="31"/>
        <v>0</v>
      </c>
      <c r="BF62" s="16"/>
      <c r="BG62" s="16">
        <f t="shared" si="32"/>
        <v>0</v>
      </c>
      <c r="BH62" s="18"/>
      <c r="BI62" s="16">
        <f t="shared" si="33"/>
        <v>0</v>
      </c>
      <c r="BK62" s="16">
        <f t="shared" si="34"/>
        <v>0</v>
      </c>
      <c r="BM62" s="16">
        <f t="shared" si="35"/>
        <v>0</v>
      </c>
      <c r="BO62" s="16">
        <f t="shared" si="36"/>
        <v>0</v>
      </c>
      <c r="BQ62" s="16">
        <f t="shared" si="37"/>
        <v>0</v>
      </c>
      <c r="BS62" s="16">
        <f t="shared" si="38"/>
        <v>0</v>
      </c>
      <c r="BU62" s="16">
        <f t="shared" si="39"/>
        <v>0</v>
      </c>
      <c r="BW62" s="16">
        <f t="shared" si="50"/>
        <v>0</v>
      </c>
      <c r="BY62" s="16">
        <f t="shared" si="51"/>
        <v>0</v>
      </c>
      <c r="CB62" s="16">
        <f t="shared" si="19"/>
        <v>0</v>
      </c>
      <c r="CF62" s="243">
        <f t="shared" si="40"/>
        <v>0</v>
      </c>
      <c r="CH62" s="243">
        <f t="shared" si="41"/>
        <v>0</v>
      </c>
      <c r="CJ62" s="16">
        <f t="shared" si="20"/>
        <v>55306967.296249993</v>
      </c>
      <c r="CL62" s="54">
        <f t="shared" si="42"/>
        <v>0</v>
      </c>
      <c r="CN62" s="18"/>
      <c r="CO62" s="16">
        <f t="shared" si="21"/>
        <v>0</v>
      </c>
      <c r="CP62" s="18"/>
    </row>
    <row r="63" spans="1:94" x14ac:dyDescent="0.2">
      <c r="A63" s="387"/>
      <c r="B63" s="14" t="str">
        <f>VLOOKUP(D63,'line assign basis'!$A$8:$D$668,2,FALSE)</f>
        <v>NON-UTIL PROP-GARDEN</v>
      </c>
      <c r="C63" s="17" t="s">
        <v>90</v>
      </c>
      <c r="D63" s="17" t="s">
        <v>88</v>
      </c>
      <c r="E63" s="17">
        <f>IFERROR(VLOOKUP(D63,'line assign basis'!$A$8:$D$668,4,FALSE),"")</f>
        <v>2</v>
      </c>
      <c r="F63" s="33">
        <f>IFERROR(VLOOKUP($D63,'SAP Data'!$A$7:$OM$1845,F$4,FALSE),"")</f>
        <v>438739</v>
      </c>
      <c r="G63" s="33">
        <f>IFERROR(VLOOKUP($D63,'SAP Data'!$A$7:$OM$1845,G$4,FALSE),"")</f>
        <v>438739</v>
      </c>
      <c r="H63" s="16">
        <f>IFERROR(VLOOKUP($D63,'SAP Data'!$A$7:$OM$1845,H$4,FALSE),"")</f>
        <v>438739</v>
      </c>
      <c r="I63" s="76">
        <f>IFERROR(VLOOKUP($D63,'SAP Data'!$A$7:$OM$1845,I$4,FALSE),"")</f>
        <v>438739</v>
      </c>
      <c r="J63" s="76">
        <f>IFERROR(VLOOKUP($D63,'SAP Data'!$A$7:$OM$1845,J$4,FALSE),"")</f>
        <v>438739</v>
      </c>
      <c r="K63" s="76">
        <f>IFERROR(VLOOKUP($D63,'SAP Data'!$A$7:$OM$1845,K$4,FALSE),"")</f>
        <v>438739</v>
      </c>
      <c r="L63" s="76">
        <f>IFERROR(VLOOKUP($D63,'SAP Data'!$A$7:$OM$1845,L$4,FALSE),"")</f>
        <v>438739</v>
      </c>
      <c r="M63" s="76">
        <f>IFERROR(VLOOKUP($D63,'SAP Data'!$A$7:$OM$1845,M$4,FALSE),"")</f>
        <v>438739</v>
      </c>
      <c r="N63" s="76">
        <f>IFERROR(VLOOKUP($D63,'SAP Data'!$A$7:$OM$1845,N$4,FALSE),"")</f>
        <v>438739</v>
      </c>
      <c r="O63" s="76">
        <f>IFERROR(VLOOKUP($D63,'SAP Data'!$A$7:$OM$1845,O$4,FALSE),"")</f>
        <v>438739</v>
      </c>
      <c r="P63" s="76">
        <f>IFERROR(VLOOKUP($D63,'SAP Data'!$A$7:$OM$1845,P$4,FALSE),"")</f>
        <v>438739</v>
      </c>
      <c r="Q63" s="76">
        <f>IFERROR(VLOOKUP($D63,'SAP Data'!$A$7:$OM$1845,Q$4,FALSE),"")</f>
        <v>438739</v>
      </c>
      <c r="R63" s="76">
        <f>IFERROR(VLOOKUP($D63,'SAP Data'!$A$7:$OM$1845,R$4,FALSE),"")</f>
        <v>438739</v>
      </c>
      <c r="S63" s="76">
        <f>IFERROR(VLOOKUP($D63,'SAP Data'!$A$7:$OM$1845,S$4,FALSE),"")</f>
        <v>438739</v>
      </c>
      <c r="T63" s="76">
        <f>IFERROR(VLOOKUP($D63,'SAP Data'!$A$7:$OM$1849,T$4,FALSE),"")</f>
        <v>438739</v>
      </c>
      <c r="U63" s="76">
        <f>IFERROR(VLOOKUP($D63,'SAP Data'!$A$7:$OM$1849,U$4,FALSE),"")</f>
        <v>438739</v>
      </c>
      <c r="V63" s="76">
        <f>IFERROR(VLOOKUP($D63,'SAP Data'!$A$7:$OM$1849,V$4,FALSE),"")</f>
        <v>438739</v>
      </c>
      <c r="W63" s="76">
        <f>IFERROR(VLOOKUP($D63,'SAP Data'!$A$7:$OM$1849,W$4,FALSE),"")</f>
        <v>438739</v>
      </c>
      <c r="X63" s="76">
        <f>IFERROR(VLOOKUP($D63,'SAP Data'!$A$7:$OM$1849,X$4,FALSE),"")</f>
        <v>438739</v>
      </c>
      <c r="Y63" s="76">
        <f>IFERROR(VLOOKUP($D63,'SAP Data'!$A$7:$OM$1849,Y$4,FALSE),"")</f>
        <v>438739</v>
      </c>
      <c r="Z63" s="76">
        <f>IFERROR(VLOOKUP($D63,'SAP Data'!$A$7:$OM$1849,Z$4,FALSE),"")</f>
        <v>438739</v>
      </c>
      <c r="AA63" s="76">
        <f>IFERROR(VLOOKUP($D63,'SAP Data'!$A$7:$OM$1849,AA$4,FALSE),"")</f>
        <v>438739</v>
      </c>
      <c r="AB63" s="76">
        <f>IFERROR(VLOOKUP($D63,'SAP Data'!$A$7:$OM$1849,AB$4,FALSE),"")</f>
        <v>438739</v>
      </c>
      <c r="AC63" s="76">
        <f>IFERROR(VLOOKUP($D63,'SAP Data'!$A$7:$OM$1849,AC$4,FALSE),"")</f>
        <v>438739</v>
      </c>
      <c r="AD63" s="76">
        <f>IFERROR(VLOOKUP($D63,'SAP Data'!$A$7:$OM$1849,AD$4,FALSE),"")</f>
        <v>438739</v>
      </c>
      <c r="AE63" s="76">
        <f>IFERROR(VLOOKUP($D63,'SAP Data'!$A$7:$OM$1849,AE$4,FALSE),"")</f>
        <v>438739</v>
      </c>
      <c r="AF63" s="76">
        <f>IFERROR(VLOOKUP($D63,'SAP Data'!$A$7:$OM$1849,AF$4,FALSE),"")</f>
        <v>438739</v>
      </c>
      <c r="AG63" s="76">
        <f>IFERROR(VLOOKUP($D63,'SAP Data'!$A$7:$OM$1849,AG$4,FALSE),"")</f>
        <v>438739</v>
      </c>
      <c r="AH63" s="76">
        <f>IFERROR(VLOOKUP($D63,'SAP Data'!$A$7:$OM$1849,AH$4,FALSE),"")</f>
        <v>438739</v>
      </c>
      <c r="AI63" s="76">
        <f>IFERROR(VLOOKUP($D63,'SAP Data'!$A$7:$OM$1849,AI$4,FALSE),"")</f>
        <v>438739</v>
      </c>
      <c r="AJ63" s="76">
        <f>IFERROR(VLOOKUP($D63,'SAP Data'!$A$7:$OM$1849,AJ$4,FALSE),"")</f>
        <v>438739</v>
      </c>
      <c r="AK63" s="76">
        <f>IFERROR(VLOOKUP($D63,'SAP Data'!$A$7:$OM$1849,AK$4,FALSE),"")</f>
        <v>438739</v>
      </c>
      <c r="AL63" s="76">
        <f>IFERROR(VLOOKUP($D63,'SAP Data'!$A$7:$OM$1849,AL$4,FALSE),"")</f>
        <v>438739</v>
      </c>
      <c r="AM63" s="76">
        <f>IFERROR(VLOOKUP($D63,'SAP Data'!$A$7:$OM$1849,AM$4,FALSE),"")</f>
        <v>438739</v>
      </c>
      <c r="AN63" s="76">
        <f>IFERROR(VLOOKUP($D63,'SAP Data'!$A$7:$OM$1849,AN$4,FALSE),"")</f>
        <v>438739</v>
      </c>
      <c r="AO63" s="76">
        <f>IFERROR(VLOOKUP($D63,'SAP Data'!$A$7:$OM$1849,AO$4,FALSE),"")</f>
        <v>438739</v>
      </c>
      <c r="AP63" s="99">
        <f t="shared" si="22"/>
        <v>438739</v>
      </c>
      <c r="AQ63" s="43">
        <f t="shared" si="23"/>
        <v>438739</v>
      </c>
      <c r="AR63" s="43">
        <f t="shared" si="24"/>
        <v>438739</v>
      </c>
      <c r="AS63" s="43">
        <f t="shared" si="25"/>
        <v>438739</v>
      </c>
      <c r="AT63" s="43">
        <f t="shared" si="26"/>
        <v>438739</v>
      </c>
      <c r="AU63" s="43">
        <f t="shared" si="27"/>
        <v>438739</v>
      </c>
      <c r="AV63" s="43">
        <f t="shared" si="28"/>
        <v>438739</v>
      </c>
      <c r="AW63" s="43">
        <f t="shared" si="29"/>
        <v>438739</v>
      </c>
      <c r="AX63" s="43">
        <f t="shared" si="30"/>
        <v>438739</v>
      </c>
      <c r="AY63" s="43">
        <f t="shared" si="43"/>
        <v>438739</v>
      </c>
      <c r="AZ63" s="43">
        <f t="shared" si="44"/>
        <v>438739</v>
      </c>
      <c r="BA63" s="98">
        <f t="shared" si="45"/>
        <v>438739</v>
      </c>
      <c r="BB63" s="16"/>
      <c r="BC63" s="16">
        <f t="shared" si="49"/>
        <v>0</v>
      </c>
      <c r="BD63" s="16"/>
      <c r="BE63" s="16">
        <f t="shared" si="31"/>
        <v>0</v>
      </c>
      <c r="BF63" s="16"/>
      <c r="BG63" s="16">
        <f t="shared" si="32"/>
        <v>0</v>
      </c>
      <c r="BH63" s="18"/>
      <c r="BI63" s="16">
        <f t="shared" si="33"/>
        <v>0</v>
      </c>
      <c r="BK63" s="16">
        <f t="shared" si="34"/>
        <v>0</v>
      </c>
      <c r="BM63" s="16">
        <f t="shared" si="35"/>
        <v>0</v>
      </c>
      <c r="BO63" s="16">
        <f t="shared" si="36"/>
        <v>0</v>
      </c>
      <c r="BQ63" s="16">
        <f t="shared" si="37"/>
        <v>0</v>
      </c>
      <c r="BS63" s="16">
        <f t="shared" si="38"/>
        <v>0</v>
      </c>
      <c r="BU63" s="16">
        <f t="shared" si="39"/>
        <v>0</v>
      </c>
      <c r="BW63" s="16">
        <f t="shared" si="50"/>
        <v>0</v>
      </c>
      <c r="BY63" s="16">
        <f t="shared" si="51"/>
        <v>0</v>
      </c>
      <c r="CB63" s="16">
        <f t="shared" si="19"/>
        <v>0</v>
      </c>
      <c r="CF63" s="243">
        <f t="shared" si="40"/>
        <v>0</v>
      </c>
      <c r="CH63" s="243">
        <f t="shared" si="41"/>
        <v>0</v>
      </c>
      <c r="CJ63" s="16">
        <f t="shared" si="20"/>
        <v>438739</v>
      </c>
      <c r="CL63" s="54">
        <f t="shared" si="42"/>
        <v>0</v>
      </c>
      <c r="CN63" s="18"/>
      <c r="CO63" s="16">
        <f t="shared" si="21"/>
        <v>0</v>
      </c>
      <c r="CP63" s="18"/>
    </row>
    <row r="64" spans="1:94" x14ac:dyDescent="0.2">
      <c r="A64" s="387"/>
      <c r="B64" s="14" t="str">
        <f>VLOOKUP(D64,'line assign basis'!$A$8:$D$668,2,FALSE)</f>
        <v>NON-UTIL PROP-MISC</v>
      </c>
      <c r="C64" s="17" t="s">
        <v>93</v>
      </c>
      <c r="D64" s="17" t="s">
        <v>91</v>
      </c>
      <c r="E64" s="17">
        <f>IFERROR(VLOOKUP(D64,'line assign basis'!$A$8:$D$668,4,FALSE),"")</f>
        <v>2</v>
      </c>
      <c r="F64" s="33">
        <f>IFERROR(VLOOKUP($D64,'SAP Data'!$A$7:$OM$1845,F$4,FALSE),"")</f>
        <v>464092.08</v>
      </c>
      <c r="G64" s="33">
        <f>IFERROR(VLOOKUP($D64,'SAP Data'!$A$7:$OM$1845,G$4,FALSE),"")</f>
        <v>464092.08</v>
      </c>
      <c r="H64" s="16">
        <f>IFERROR(VLOOKUP($D64,'SAP Data'!$A$7:$OM$1845,H$4,FALSE),"")</f>
        <v>464092.08</v>
      </c>
      <c r="I64" s="76">
        <f>IFERROR(VLOOKUP($D64,'SAP Data'!$A$7:$OM$1845,I$4,FALSE),"")</f>
        <v>464092.08</v>
      </c>
      <c r="J64" s="76">
        <f>IFERROR(VLOOKUP($D64,'SAP Data'!$A$7:$OM$1845,J$4,FALSE),"")</f>
        <v>464092.08</v>
      </c>
      <c r="K64" s="76">
        <f>IFERROR(VLOOKUP($D64,'SAP Data'!$A$7:$OM$1845,K$4,FALSE),"")</f>
        <v>464092.08</v>
      </c>
      <c r="L64" s="76">
        <f>IFERROR(VLOOKUP($D64,'SAP Data'!$A$7:$OM$1845,L$4,FALSE),"")</f>
        <v>464092.08</v>
      </c>
      <c r="M64" s="76">
        <f>IFERROR(VLOOKUP($D64,'SAP Data'!$A$7:$OM$1845,M$4,FALSE),"")</f>
        <v>464092.08</v>
      </c>
      <c r="N64" s="76">
        <f>IFERROR(VLOOKUP($D64,'SAP Data'!$A$7:$OM$1845,N$4,FALSE),"")</f>
        <v>464092.08</v>
      </c>
      <c r="O64" s="76">
        <f>IFERROR(VLOOKUP($D64,'SAP Data'!$A$7:$OM$1845,O$4,FALSE),"")</f>
        <v>464092.08</v>
      </c>
      <c r="P64" s="76">
        <f>IFERROR(VLOOKUP($D64,'SAP Data'!$A$7:$OM$1845,P$4,FALSE),"")</f>
        <v>464092.08</v>
      </c>
      <c r="Q64" s="76">
        <f>IFERROR(VLOOKUP($D64,'SAP Data'!$A$7:$OM$1845,Q$4,FALSE),"")</f>
        <v>464092.08</v>
      </c>
      <c r="R64" s="76">
        <f>IFERROR(VLOOKUP($D64,'SAP Data'!$A$7:$OM$1845,R$4,FALSE),"")</f>
        <v>464092.08</v>
      </c>
      <c r="S64" s="76">
        <f>IFERROR(VLOOKUP($D64,'SAP Data'!$A$7:$OM$1845,S$4,FALSE),"")</f>
        <v>464092.08</v>
      </c>
      <c r="T64" s="76">
        <f>IFERROR(VLOOKUP($D64,'SAP Data'!$A$7:$OM$1849,T$4,FALSE),"")</f>
        <v>464092.08</v>
      </c>
      <c r="U64" s="76">
        <f>IFERROR(VLOOKUP($D64,'SAP Data'!$A$7:$OM$1849,U$4,FALSE),"")</f>
        <v>464092.08</v>
      </c>
      <c r="V64" s="76">
        <f>IFERROR(VLOOKUP($D64,'SAP Data'!$A$7:$OM$1849,V$4,FALSE),"")</f>
        <v>464092.08</v>
      </c>
      <c r="W64" s="76">
        <f>IFERROR(VLOOKUP($D64,'SAP Data'!$A$7:$OM$1849,W$4,FALSE),"")</f>
        <v>464092.08</v>
      </c>
      <c r="X64" s="76">
        <f>IFERROR(VLOOKUP($D64,'SAP Data'!$A$7:$OM$1849,X$4,FALSE),"")</f>
        <v>464092.08</v>
      </c>
      <c r="Y64" s="76">
        <f>IFERROR(VLOOKUP($D64,'SAP Data'!$A$7:$OM$1849,Y$4,FALSE),"")</f>
        <v>475081.66</v>
      </c>
      <c r="Z64" s="76">
        <f>IFERROR(VLOOKUP($D64,'SAP Data'!$A$7:$OM$1849,Z$4,FALSE),"")</f>
        <v>475081.66</v>
      </c>
      <c r="AA64" s="76">
        <f>IFERROR(VLOOKUP($D64,'SAP Data'!$A$7:$OM$1849,AA$4,FALSE),"")</f>
        <v>475081.66</v>
      </c>
      <c r="AB64" s="76">
        <f>IFERROR(VLOOKUP($D64,'SAP Data'!$A$7:$OM$1849,AB$4,FALSE),"")</f>
        <v>475081.66</v>
      </c>
      <c r="AC64" s="76">
        <f>IFERROR(VLOOKUP($D64,'SAP Data'!$A$7:$OM$1849,AC$4,FALSE),"")</f>
        <v>475081.66</v>
      </c>
      <c r="AD64" s="76">
        <f>IFERROR(VLOOKUP($D64,'SAP Data'!$A$7:$OM$1849,AD$4,FALSE),"")</f>
        <v>475081.66</v>
      </c>
      <c r="AE64" s="76">
        <f>IFERROR(VLOOKUP($D64,'SAP Data'!$A$7:$OM$1849,AE$4,FALSE),"")</f>
        <v>475081.66</v>
      </c>
      <c r="AF64" s="76">
        <f>IFERROR(VLOOKUP($D64,'SAP Data'!$A$7:$OM$1849,AF$4,FALSE),"")</f>
        <v>475081.66</v>
      </c>
      <c r="AG64" s="76">
        <f>IFERROR(VLOOKUP($D64,'SAP Data'!$A$7:$OM$1849,AG$4,FALSE),"")</f>
        <v>475081.66</v>
      </c>
      <c r="AH64" s="76">
        <f>IFERROR(VLOOKUP($D64,'SAP Data'!$A$7:$OM$1849,AH$4,FALSE),"")</f>
        <v>475081.66</v>
      </c>
      <c r="AI64" s="76">
        <f>IFERROR(VLOOKUP($D64,'SAP Data'!$A$7:$OM$1849,AI$4,FALSE),"")</f>
        <v>475081.66</v>
      </c>
      <c r="AJ64" s="76">
        <f>IFERROR(VLOOKUP($D64,'SAP Data'!$A$7:$OM$1849,AJ$4,FALSE),"")</f>
        <v>475081.66</v>
      </c>
      <c r="AK64" s="76">
        <f>IFERROR(VLOOKUP($D64,'SAP Data'!$A$7:$OM$1849,AK$4,FALSE),"")</f>
        <v>475081.66</v>
      </c>
      <c r="AL64" s="76">
        <f>IFERROR(VLOOKUP($D64,'SAP Data'!$A$7:$OM$1849,AL$4,FALSE),"")</f>
        <v>475081.66</v>
      </c>
      <c r="AM64" s="76">
        <f>IFERROR(VLOOKUP($D64,'SAP Data'!$A$7:$OM$1849,AM$4,FALSE),"")</f>
        <v>475081.66</v>
      </c>
      <c r="AN64" s="76">
        <f>IFERROR(VLOOKUP($D64,'SAP Data'!$A$7:$OM$1849,AN$4,FALSE),"")</f>
        <v>475081.66</v>
      </c>
      <c r="AO64" s="76">
        <f>IFERROR(VLOOKUP($D64,'SAP Data'!$A$7:$OM$1849,AO$4,FALSE),"")</f>
        <v>475081.66</v>
      </c>
      <c r="AP64" s="99">
        <f t="shared" si="22"/>
        <v>469128.97083333338</v>
      </c>
      <c r="AQ64" s="43">
        <f t="shared" si="23"/>
        <v>470044.76916666672</v>
      </c>
      <c r="AR64" s="43">
        <f t="shared" si="24"/>
        <v>470960.56750000006</v>
      </c>
      <c r="AS64" s="43">
        <f t="shared" si="25"/>
        <v>471876.3658333334</v>
      </c>
      <c r="AT64" s="43">
        <f t="shared" si="26"/>
        <v>472792.16416666674</v>
      </c>
      <c r="AU64" s="43">
        <f t="shared" si="27"/>
        <v>473707.96250000008</v>
      </c>
      <c r="AV64" s="43">
        <f t="shared" si="28"/>
        <v>474623.76083333342</v>
      </c>
      <c r="AW64" s="43">
        <f t="shared" si="29"/>
        <v>475081.66000000009</v>
      </c>
      <c r="AX64" s="43">
        <f t="shared" si="30"/>
        <v>475081.66000000009</v>
      </c>
      <c r="AY64" s="43">
        <f t="shared" si="43"/>
        <v>475081.66000000009</v>
      </c>
      <c r="AZ64" s="43">
        <f t="shared" si="44"/>
        <v>475081.66000000009</v>
      </c>
      <c r="BA64" s="98">
        <f t="shared" si="45"/>
        <v>475081.66000000009</v>
      </c>
      <c r="BB64" s="16"/>
      <c r="BC64" s="16">
        <f t="shared" si="49"/>
        <v>0</v>
      </c>
      <c r="BD64" s="16"/>
      <c r="BE64" s="16">
        <f t="shared" si="31"/>
        <v>0</v>
      </c>
      <c r="BF64" s="16"/>
      <c r="BG64" s="16">
        <f t="shared" si="32"/>
        <v>0</v>
      </c>
      <c r="BH64" s="18"/>
      <c r="BI64" s="16">
        <f t="shared" si="33"/>
        <v>0</v>
      </c>
      <c r="BK64" s="16">
        <f t="shared" si="34"/>
        <v>0</v>
      </c>
      <c r="BM64" s="16">
        <f t="shared" si="35"/>
        <v>0</v>
      </c>
      <c r="BO64" s="16">
        <f t="shared" si="36"/>
        <v>0</v>
      </c>
      <c r="BQ64" s="16">
        <f t="shared" si="37"/>
        <v>0</v>
      </c>
      <c r="BS64" s="16">
        <f t="shared" si="38"/>
        <v>0</v>
      </c>
      <c r="BU64" s="16">
        <f t="shared" si="39"/>
        <v>0</v>
      </c>
      <c r="BW64" s="16">
        <f t="shared" si="50"/>
        <v>0</v>
      </c>
      <c r="BY64" s="16">
        <f t="shared" si="51"/>
        <v>0</v>
      </c>
      <c r="CB64" s="16">
        <f t="shared" si="19"/>
        <v>0</v>
      </c>
      <c r="CF64" s="243">
        <f t="shared" si="40"/>
        <v>0</v>
      </c>
      <c r="CH64" s="243">
        <f t="shared" si="41"/>
        <v>0</v>
      </c>
      <c r="CJ64" s="16">
        <f t="shared" si="20"/>
        <v>475081.66000000009</v>
      </c>
      <c r="CL64" s="54">
        <f t="shared" si="42"/>
        <v>0</v>
      </c>
      <c r="CN64" s="18"/>
      <c r="CO64" s="16">
        <f t="shared" si="21"/>
        <v>0</v>
      </c>
      <c r="CP64" s="18"/>
    </row>
    <row r="65" spans="1:94" x14ac:dyDescent="0.2">
      <c r="A65" s="387"/>
      <c r="B65" s="14" t="str">
        <f>VLOOKUP(D65,'line assign basis'!$A$8:$D$668,2,FALSE)</f>
        <v>CONST WORK IN PROGRE</v>
      </c>
      <c r="C65" s="17" t="s">
        <v>96</v>
      </c>
      <c r="D65" s="17" t="s">
        <v>94</v>
      </c>
      <c r="E65" s="17">
        <f>IFERROR(VLOOKUP(D65,'line assign basis'!$A$8:$D$668,4,FALSE),"")</f>
        <v>2</v>
      </c>
      <c r="F65" s="33">
        <f>IFERROR(VLOOKUP($D65,'SAP Data'!$A$7:$OM$1845,F$4,FALSE),"")</f>
        <v>0</v>
      </c>
      <c r="G65" s="33">
        <f>IFERROR(VLOOKUP($D65,'SAP Data'!$A$7:$OM$1845,G$4,FALSE),"")</f>
        <v>0</v>
      </c>
      <c r="H65" s="16">
        <f>IFERROR(VLOOKUP($D65,'SAP Data'!$A$7:$OM$1845,H$4,FALSE),"")</f>
        <v>0</v>
      </c>
      <c r="I65" s="76">
        <f>IFERROR(VLOOKUP($D65,'SAP Data'!$A$7:$OM$1845,I$4,FALSE),"")</f>
        <v>0</v>
      </c>
      <c r="J65" s="76">
        <f>IFERROR(VLOOKUP($D65,'SAP Data'!$A$7:$OM$1845,J$4,FALSE),"")</f>
        <v>0</v>
      </c>
      <c r="K65" s="76">
        <f>IFERROR(VLOOKUP($D65,'SAP Data'!$A$7:$OM$1845,K$4,FALSE),"")</f>
        <v>0</v>
      </c>
      <c r="L65" s="76">
        <f>IFERROR(VLOOKUP($D65,'SAP Data'!$A$7:$OM$1845,L$4,FALSE),"")</f>
        <v>0</v>
      </c>
      <c r="M65" s="76">
        <f>IFERROR(VLOOKUP($D65,'SAP Data'!$A$7:$OM$1845,M$4,FALSE),"")</f>
        <v>0</v>
      </c>
      <c r="N65" s="76">
        <f>IFERROR(VLOOKUP($D65,'SAP Data'!$A$7:$OM$1845,N$4,FALSE),"")</f>
        <v>0</v>
      </c>
      <c r="O65" s="76">
        <f>IFERROR(VLOOKUP($D65,'SAP Data'!$A$7:$OM$1845,O$4,FALSE),"")</f>
        <v>0</v>
      </c>
      <c r="P65" s="76">
        <f>IFERROR(VLOOKUP($D65,'SAP Data'!$A$7:$OM$1845,P$4,FALSE),"")</f>
        <v>0</v>
      </c>
      <c r="Q65" s="76">
        <f>IFERROR(VLOOKUP($D65,'SAP Data'!$A$7:$OM$1845,Q$4,FALSE),"")</f>
        <v>0</v>
      </c>
      <c r="R65" s="76">
        <f>IFERROR(VLOOKUP($D65,'SAP Data'!$A$7:$OM$1845,R$4,FALSE),"")</f>
        <v>0</v>
      </c>
      <c r="S65" s="76">
        <f>IFERROR(VLOOKUP($D65,'SAP Data'!$A$7:$OM$1845,S$4,FALSE),"")</f>
        <v>0</v>
      </c>
      <c r="T65" s="76">
        <f>IFERROR(VLOOKUP($D65,'SAP Data'!$A$7:$OM$1849,T$4,FALSE),"")</f>
        <v>0</v>
      </c>
      <c r="U65" s="76">
        <f>IFERROR(VLOOKUP($D65,'SAP Data'!$A$7:$OM$1849,U$4,FALSE),"")</f>
        <v>0</v>
      </c>
      <c r="V65" s="76">
        <f>IFERROR(VLOOKUP($D65,'SAP Data'!$A$7:$OM$1849,V$4,FALSE),"")</f>
        <v>0</v>
      </c>
      <c r="W65" s="76">
        <f>IFERROR(VLOOKUP($D65,'SAP Data'!$A$7:$OM$1849,W$4,FALSE),"")</f>
        <v>0</v>
      </c>
      <c r="X65" s="76">
        <f>IFERROR(VLOOKUP($D65,'SAP Data'!$A$7:$OM$1849,X$4,FALSE),"")</f>
        <v>0</v>
      </c>
      <c r="Y65" s="76">
        <f>IFERROR(VLOOKUP($D65,'SAP Data'!$A$7:$OM$1849,Y$4,FALSE),"")</f>
        <v>0</v>
      </c>
      <c r="Z65" s="76">
        <f>IFERROR(VLOOKUP($D65,'SAP Data'!$A$7:$OM$1849,Z$4,FALSE),"")</f>
        <v>0</v>
      </c>
      <c r="AA65" s="76">
        <f>IFERROR(VLOOKUP($D65,'SAP Data'!$A$7:$OM$1849,AA$4,FALSE),"")</f>
        <v>0</v>
      </c>
      <c r="AB65" s="76">
        <f>IFERROR(VLOOKUP($D65,'SAP Data'!$A$7:$OM$1849,AB$4,FALSE),"")</f>
        <v>0</v>
      </c>
      <c r="AC65" s="76">
        <f>IFERROR(VLOOKUP($D65,'SAP Data'!$A$7:$OM$1849,AC$4,FALSE),"")</f>
        <v>0</v>
      </c>
      <c r="AD65" s="76">
        <f>IFERROR(VLOOKUP($D65,'SAP Data'!$A$7:$OM$1849,AD$4,FALSE),"")</f>
        <v>0</v>
      </c>
      <c r="AE65" s="76">
        <f>IFERROR(VLOOKUP($D65,'SAP Data'!$A$7:$OM$1849,AE$4,FALSE),"")</f>
        <v>0</v>
      </c>
      <c r="AF65" s="76">
        <f>IFERROR(VLOOKUP($D65,'SAP Data'!$A$7:$OM$1849,AF$4,FALSE),"")</f>
        <v>0</v>
      </c>
      <c r="AG65" s="76">
        <f>IFERROR(VLOOKUP($D65,'SAP Data'!$A$7:$OM$1849,AG$4,FALSE),"")</f>
        <v>0</v>
      </c>
      <c r="AH65" s="76">
        <f>IFERROR(VLOOKUP($D65,'SAP Data'!$A$7:$OM$1849,AH$4,FALSE),"")</f>
        <v>0</v>
      </c>
      <c r="AI65" s="76">
        <f>IFERROR(VLOOKUP($D65,'SAP Data'!$A$7:$OM$1849,AI$4,FALSE),"")</f>
        <v>0</v>
      </c>
      <c r="AJ65" s="76">
        <f>IFERROR(VLOOKUP($D65,'SAP Data'!$A$7:$OM$1849,AJ$4,FALSE),"")</f>
        <v>0</v>
      </c>
      <c r="AK65" s="76">
        <f>IFERROR(VLOOKUP($D65,'SAP Data'!$A$7:$OM$1849,AK$4,FALSE),"")</f>
        <v>0</v>
      </c>
      <c r="AL65" s="76">
        <f>IFERROR(VLOOKUP($D65,'SAP Data'!$A$7:$OM$1849,AL$4,FALSE),"")</f>
        <v>0</v>
      </c>
      <c r="AM65" s="76">
        <f>IFERROR(VLOOKUP($D65,'SAP Data'!$A$7:$OM$1849,AM$4,FALSE),"")</f>
        <v>0</v>
      </c>
      <c r="AN65" s="76">
        <f>IFERROR(VLOOKUP($D65,'SAP Data'!$A$7:$OM$1849,AN$4,FALSE),"")</f>
        <v>0</v>
      </c>
      <c r="AO65" s="76">
        <f>IFERROR(VLOOKUP($D65,'SAP Data'!$A$7:$OM$1849,AO$4,FALSE),"")</f>
        <v>0</v>
      </c>
      <c r="AP65" s="99">
        <f t="shared" si="22"/>
        <v>0</v>
      </c>
      <c r="AQ65" s="43">
        <f t="shared" si="23"/>
        <v>0</v>
      </c>
      <c r="AR65" s="43">
        <f t="shared" si="24"/>
        <v>0</v>
      </c>
      <c r="AS65" s="43">
        <f t="shared" si="25"/>
        <v>0</v>
      </c>
      <c r="AT65" s="43">
        <f t="shared" si="26"/>
        <v>0</v>
      </c>
      <c r="AU65" s="43">
        <f t="shared" si="27"/>
        <v>0</v>
      </c>
      <c r="AV65" s="43">
        <f t="shared" si="28"/>
        <v>0</v>
      </c>
      <c r="AW65" s="43">
        <f t="shared" si="29"/>
        <v>0</v>
      </c>
      <c r="AX65" s="43">
        <f t="shared" si="30"/>
        <v>0</v>
      </c>
      <c r="AY65" s="43">
        <f t="shared" si="43"/>
        <v>0</v>
      </c>
      <c r="AZ65" s="43">
        <f t="shared" si="44"/>
        <v>0</v>
      </c>
      <c r="BA65" s="98">
        <f t="shared" si="45"/>
        <v>0</v>
      </c>
      <c r="BB65" s="16"/>
      <c r="BC65" s="16">
        <f t="shared" si="49"/>
        <v>0</v>
      </c>
      <c r="BD65" s="16"/>
      <c r="BE65" s="16">
        <f t="shared" si="31"/>
        <v>0</v>
      </c>
      <c r="BF65" s="16"/>
      <c r="BG65" s="16">
        <f t="shared" si="32"/>
        <v>0</v>
      </c>
      <c r="BH65" s="18"/>
      <c r="BI65" s="16">
        <f t="shared" si="33"/>
        <v>0</v>
      </c>
      <c r="BK65" s="16">
        <f t="shared" si="34"/>
        <v>0</v>
      </c>
      <c r="BM65" s="16">
        <f t="shared" si="35"/>
        <v>0</v>
      </c>
      <c r="BO65" s="16">
        <f t="shared" si="36"/>
        <v>0</v>
      </c>
      <c r="BQ65" s="16">
        <f t="shared" si="37"/>
        <v>0</v>
      </c>
      <c r="BS65" s="16">
        <f t="shared" si="38"/>
        <v>0</v>
      </c>
      <c r="BU65" s="16">
        <f t="shared" si="39"/>
        <v>0</v>
      </c>
      <c r="BW65" s="16">
        <f t="shared" si="50"/>
        <v>0</v>
      </c>
      <c r="BY65" s="16">
        <f t="shared" si="51"/>
        <v>0</v>
      </c>
      <c r="CB65" s="16">
        <f t="shared" si="19"/>
        <v>0</v>
      </c>
      <c r="CF65" s="243">
        <f t="shared" si="40"/>
        <v>0</v>
      </c>
      <c r="CH65" s="243">
        <f t="shared" si="41"/>
        <v>0</v>
      </c>
      <c r="CJ65" s="16">
        <f t="shared" si="20"/>
        <v>0</v>
      </c>
      <c r="CL65" s="54">
        <f t="shared" si="42"/>
        <v>0</v>
      </c>
      <c r="CN65" s="18"/>
      <c r="CO65" s="16">
        <f t="shared" si="21"/>
        <v>0</v>
      </c>
      <c r="CP65" s="18"/>
    </row>
    <row r="66" spans="1:94" x14ac:dyDescent="0.2">
      <c r="A66" s="387"/>
      <c r="B66" s="14" t="str">
        <f>VLOOKUP(D66,'line assign basis'!$A$8:$D$668,2,FALSE)</f>
        <v>GAS STD UNGRD-ST HEL</v>
      </c>
      <c r="C66" s="17" t="s">
        <v>99</v>
      </c>
      <c r="D66" s="17" t="s">
        <v>97</v>
      </c>
      <c r="E66" s="17">
        <f>IFERROR(VLOOKUP(D66,'line assign basis'!$A$8:$D$668,4,FALSE),"")</f>
        <v>2</v>
      </c>
      <c r="F66" s="33">
        <f>IFERROR(VLOOKUP($D66,'SAP Data'!$A$7:$OM$1845,F$4,FALSE),"")</f>
        <v>4233413.6500000004</v>
      </c>
      <c r="G66" s="33">
        <f>IFERROR(VLOOKUP($D66,'SAP Data'!$A$7:$OM$1845,G$4,FALSE),"")</f>
        <v>4233413.6500000004</v>
      </c>
      <c r="H66" s="16">
        <f>IFERROR(VLOOKUP($D66,'SAP Data'!$A$7:$OM$1845,H$4,FALSE),"")</f>
        <v>3507589.83</v>
      </c>
      <c r="I66" s="76">
        <f>IFERROR(VLOOKUP($D66,'SAP Data'!$A$7:$OM$1845,I$4,FALSE),"")</f>
        <v>3507589.83</v>
      </c>
      <c r="J66" s="76">
        <f>IFERROR(VLOOKUP($D66,'SAP Data'!$A$7:$OM$1845,J$4,FALSE),"")</f>
        <v>3507589.83</v>
      </c>
      <c r="K66" s="76">
        <f>IFERROR(VLOOKUP($D66,'SAP Data'!$A$7:$OM$1845,K$4,FALSE),"")</f>
        <v>3507589.83</v>
      </c>
      <c r="L66" s="76">
        <f>IFERROR(VLOOKUP($D66,'SAP Data'!$A$7:$OM$1845,L$4,FALSE),"")</f>
        <v>3507589.83</v>
      </c>
      <c r="M66" s="76">
        <f>IFERROR(VLOOKUP($D66,'SAP Data'!$A$7:$OM$1845,M$4,FALSE),"")</f>
        <v>3507589.83</v>
      </c>
      <c r="N66" s="76">
        <f>IFERROR(VLOOKUP($D66,'SAP Data'!$A$7:$OM$1845,N$4,FALSE),"")</f>
        <v>3507589.83</v>
      </c>
      <c r="O66" s="76">
        <f>IFERROR(VLOOKUP($D66,'SAP Data'!$A$7:$OM$1845,O$4,FALSE),"")</f>
        <v>3507589.83</v>
      </c>
      <c r="P66" s="76">
        <f>IFERROR(VLOOKUP($D66,'SAP Data'!$A$7:$OM$1845,P$4,FALSE),"")</f>
        <v>3507589.83</v>
      </c>
      <c r="Q66" s="76">
        <f>IFERROR(VLOOKUP($D66,'SAP Data'!$A$7:$OM$1845,Q$4,FALSE),"")</f>
        <v>3507589.83</v>
      </c>
      <c r="R66" s="76">
        <f>IFERROR(VLOOKUP($D66,'SAP Data'!$A$7:$OM$1845,R$4,FALSE),"")</f>
        <v>3507589.83</v>
      </c>
      <c r="S66" s="76">
        <f>IFERROR(VLOOKUP($D66,'SAP Data'!$A$7:$OM$1845,S$4,FALSE),"")</f>
        <v>3507589.83</v>
      </c>
      <c r="T66" s="76">
        <f>IFERROR(VLOOKUP($D66,'SAP Data'!$A$7:$OM$1849,T$4,FALSE),"")</f>
        <v>3507589.83</v>
      </c>
      <c r="U66" s="76">
        <f>IFERROR(VLOOKUP($D66,'SAP Data'!$A$7:$OM$1849,U$4,FALSE),"")</f>
        <v>3507589.83</v>
      </c>
      <c r="V66" s="76">
        <f>IFERROR(VLOOKUP($D66,'SAP Data'!$A$7:$OM$1849,V$4,FALSE),"")</f>
        <v>3507589.83</v>
      </c>
      <c r="W66" s="76">
        <f>IFERROR(VLOOKUP($D66,'SAP Data'!$A$7:$OM$1849,W$4,FALSE),"")</f>
        <v>3507589.83</v>
      </c>
      <c r="X66" s="76">
        <f>IFERROR(VLOOKUP($D66,'SAP Data'!$A$7:$OM$1849,X$4,FALSE),"")</f>
        <v>3507589.83</v>
      </c>
      <c r="Y66" s="76">
        <f>IFERROR(VLOOKUP($D66,'SAP Data'!$A$7:$OM$1849,Y$4,FALSE),"")</f>
        <v>3507589.83</v>
      </c>
      <c r="Z66" s="76">
        <f>IFERROR(VLOOKUP($D66,'SAP Data'!$A$7:$OM$1849,Z$4,FALSE),"")</f>
        <v>3507589.83</v>
      </c>
      <c r="AA66" s="76">
        <f>IFERROR(VLOOKUP($D66,'SAP Data'!$A$7:$OM$1849,AA$4,FALSE),"")</f>
        <v>3507589.83</v>
      </c>
      <c r="AB66" s="76">
        <f>IFERROR(VLOOKUP($D66,'SAP Data'!$A$7:$OM$1849,AB$4,FALSE),"")</f>
        <v>3507589.83</v>
      </c>
      <c r="AC66" s="76">
        <f>IFERROR(VLOOKUP($D66,'SAP Data'!$A$7:$OM$1849,AC$4,FALSE),"")</f>
        <v>3507589.83</v>
      </c>
      <c r="AD66" s="76">
        <f>IFERROR(VLOOKUP($D66,'SAP Data'!$A$7:$OM$1849,AD$4,FALSE),"")</f>
        <v>3507589.83</v>
      </c>
      <c r="AE66" s="76">
        <f>IFERROR(VLOOKUP($D66,'SAP Data'!$A$7:$OM$1849,AE$4,FALSE),"")</f>
        <v>3507589.83</v>
      </c>
      <c r="AF66" s="76">
        <f>IFERROR(VLOOKUP($D66,'SAP Data'!$A$7:$OM$1849,AF$4,FALSE),"")</f>
        <v>3507589.83</v>
      </c>
      <c r="AG66" s="76">
        <f>IFERROR(VLOOKUP($D66,'SAP Data'!$A$7:$OM$1849,AG$4,FALSE),"")</f>
        <v>3507589.83</v>
      </c>
      <c r="AH66" s="76">
        <f>IFERROR(VLOOKUP($D66,'SAP Data'!$A$7:$OM$1849,AH$4,FALSE),"")</f>
        <v>3507589.83</v>
      </c>
      <c r="AI66" s="76">
        <f>IFERROR(VLOOKUP($D66,'SAP Data'!$A$7:$OM$1849,AI$4,FALSE),"")</f>
        <v>3507589.83</v>
      </c>
      <c r="AJ66" s="76">
        <f>IFERROR(VLOOKUP($D66,'SAP Data'!$A$7:$OM$1849,AJ$4,FALSE),"")</f>
        <v>3507589.83</v>
      </c>
      <c r="AK66" s="76">
        <f>IFERROR(VLOOKUP($D66,'SAP Data'!$A$7:$OM$1849,AK$4,FALSE),"")</f>
        <v>3507589.83</v>
      </c>
      <c r="AL66" s="76">
        <f>IFERROR(VLOOKUP($D66,'SAP Data'!$A$7:$OM$1849,AL$4,FALSE),"")</f>
        <v>3507589.83</v>
      </c>
      <c r="AM66" s="76">
        <f>IFERROR(VLOOKUP($D66,'SAP Data'!$A$7:$OM$1849,AM$4,FALSE),"")</f>
        <v>3507589.83</v>
      </c>
      <c r="AN66" s="76">
        <f>IFERROR(VLOOKUP($D66,'SAP Data'!$A$7:$OM$1849,AN$4,FALSE),"")</f>
        <v>3507589.83</v>
      </c>
      <c r="AO66" s="76">
        <f>IFERROR(VLOOKUP($D66,'SAP Data'!$A$7:$OM$1849,AO$4,FALSE),"")</f>
        <v>3507589.83</v>
      </c>
      <c r="AP66" s="99">
        <f t="shared" si="22"/>
        <v>3507589.8299999987</v>
      </c>
      <c r="AQ66" s="43">
        <f t="shared" si="23"/>
        <v>3507589.8299999987</v>
      </c>
      <c r="AR66" s="43">
        <f t="shared" si="24"/>
        <v>3507589.8299999987</v>
      </c>
      <c r="AS66" s="43">
        <f t="shared" si="25"/>
        <v>3507589.8299999987</v>
      </c>
      <c r="AT66" s="43">
        <f t="shared" si="26"/>
        <v>3507589.8299999987</v>
      </c>
      <c r="AU66" s="43">
        <f t="shared" si="27"/>
        <v>3507589.8299999987</v>
      </c>
      <c r="AV66" s="43">
        <f t="shared" si="28"/>
        <v>3507589.8299999987</v>
      </c>
      <c r="AW66" s="43">
        <f t="shared" si="29"/>
        <v>3507589.8299999987</v>
      </c>
      <c r="AX66" s="43">
        <f t="shared" si="30"/>
        <v>3507589.8299999987</v>
      </c>
      <c r="AY66" s="43">
        <f t="shared" si="43"/>
        <v>3507589.8299999987</v>
      </c>
      <c r="AZ66" s="43">
        <f t="shared" si="44"/>
        <v>3507589.8299999987</v>
      </c>
      <c r="BA66" s="98">
        <f t="shared" si="45"/>
        <v>3507589.8299999987</v>
      </c>
      <c r="BB66" s="16"/>
      <c r="BC66" s="16">
        <f t="shared" si="49"/>
        <v>0</v>
      </c>
      <c r="BD66" s="16"/>
      <c r="BE66" s="16">
        <f t="shared" si="31"/>
        <v>0</v>
      </c>
      <c r="BF66" s="16"/>
      <c r="BG66" s="16">
        <f t="shared" si="32"/>
        <v>0</v>
      </c>
      <c r="BH66" s="18"/>
      <c r="BI66" s="16">
        <f t="shared" si="33"/>
        <v>0</v>
      </c>
      <c r="BK66" s="16">
        <f t="shared" si="34"/>
        <v>0</v>
      </c>
      <c r="BM66" s="16">
        <f t="shared" si="35"/>
        <v>0</v>
      </c>
      <c r="BO66" s="16">
        <f t="shared" si="36"/>
        <v>0</v>
      </c>
      <c r="BQ66" s="16">
        <f t="shared" si="37"/>
        <v>0</v>
      </c>
      <c r="BS66" s="16">
        <f t="shared" si="38"/>
        <v>0</v>
      </c>
      <c r="BU66" s="16">
        <f t="shared" si="39"/>
        <v>0</v>
      </c>
      <c r="BW66" s="16">
        <f t="shared" si="50"/>
        <v>0</v>
      </c>
      <c r="BY66" s="16">
        <f t="shared" si="51"/>
        <v>0</v>
      </c>
      <c r="CB66" s="16">
        <f t="shared" si="19"/>
        <v>0</v>
      </c>
      <c r="CF66" s="243">
        <f t="shared" si="40"/>
        <v>0</v>
      </c>
      <c r="CH66" s="243">
        <f t="shared" si="41"/>
        <v>0</v>
      </c>
      <c r="CJ66" s="16">
        <f t="shared" si="20"/>
        <v>3507589.8299999987</v>
      </c>
      <c r="CL66" s="54">
        <f t="shared" si="42"/>
        <v>0</v>
      </c>
      <c r="CN66" s="18"/>
      <c r="CO66" s="16">
        <f t="shared" si="21"/>
        <v>0</v>
      </c>
      <c r="CP66" s="18"/>
    </row>
    <row r="67" spans="1:94" x14ac:dyDescent="0.2">
      <c r="A67" s="387"/>
      <c r="B67" s="14" t="str">
        <f>VLOOKUP(D67,'line assign basis'!$A$8:$D$668,2,FALSE)</f>
        <v>600 COMP OVRHL-COST</v>
      </c>
      <c r="C67" s="17" t="s">
        <v>102</v>
      </c>
      <c r="D67" s="17" t="s">
        <v>100</v>
      </c>
      <c r="E67" s="17">
        <f>IFERROR(VLOOKUP(D67,'line assign basis'!$A$8:$D$668,4,FALSE),"")</f>
        <v>2</v>
      </c>
      <c r="F67" s="33">
        <f>IFERROR(VLOOKUP($D67,'SAP Data'!$A$7:$OM$1845,F$4,FALSE),"")</f>
        <v>0</v>
      </c>
      <c r="G67" s="33">
        <f>IFERROR(VLOOKUP($D67,'SAP Data'!$A$7:$OM$1845,G$4,FALSE),"")</f>
        <v>0</v>
      </c>
      <c r="H67" s="16">
        <f>IFERROR(VLOOKUP($D67,'SAP Data'!$A$7:$OM$1845,H$4,FALSE),"")</f>
        <v>0</v>
      </c>
      <c r="I67" s="76">
        <f>IFERROR(VLOOKUP($D67,'SAP Data'!$A$7:$OM$1845,I$4,FALSE),"")</f>
        <v>0</v>
      </c>
      <c r="J67" s="76">
        <f>IFERROR(VLOOKUP($D67,'SAP Data'!$A$7:$OM$1845,J$4,FALSE),"")</f>
        <v>0</v>
      </c>
      <c r="K67" s="76">
        <f>IFERROR(VLOOKUP($D67,'SAP Data'!$A$7:$OM$1845,K$4,FALSE),"")</f>
        <v>0</v>
      </c>
      <c r="L67" s="76">
        <f>IFERROR(VLOOKUP($D67,'SAP Data'!$A$7:$OM$1845,L$4,FALSE),"")</f>
        <v>0</v>
      </c>
      <c r="M67" s="76">
        <f>IFERROR(VLOOKUP($D67,'SAP Data'!$A$7:$OM$1845,M$4,FALSE),"")</f>
        <v>0</v>
      </c>
      <c r="N67" s="76">
        <f>IFERROR(VLOOKUP($D67,'SAP Data'!$A$7:$OM$1845,N$4,FALSE),"")</f>
        <v>0</v>
      </c>
      <c r="O67" s="76">
        <f>IFERROR(VLOOKUP($D67,'SAP Data'!$A$7:$OM$1845,O$4,FALSE),"")</f>
        <v>0</v>
      </c>
      <c r="P67" s="76">
        <f>IFERROR(VLOOKUP($D67,'SAP Data'!$A$7:$OM$1845,P$4,FALSE),"")</f>
        <v>0</v>
      </c>
      <c r="Q67" s="76">
        <f>IFERROR(VLOOKUP($D67,'SAP Data'!$A$7:$OM$1845,Q$4,FALSE),"")</f>
        <v>0</v>
      </c>
      <c r="R67" s="76">
        <f>IFERROR(VLOOKUP($D67,'SAP Data'!$A$7:$OM$1845,R$4,FALSE),"")</f>
        <v>0</v>
      </c>
      <c r="S67" s="76">
        <f>IFERROR(VLOOKUP($D67,'SAP Data'!$A$7:$OM$1845,S$4,FALSE),"")</f>
        <v>0</v>
      </c>
      <c r="T67" s="76">
        <f>IFERROR(VLOOKUP($D67,'SAP Data'!$A$7:$OM$1849,T$4,FALSE),"")</f>
        <v>0</v>
      </c>
      <c r="U67" s="76">
        <f>IFERROR(VLOOKUP($D67,'SAP Data'!$A$7:$OM$1849,U$4,FALSE),"")</f>
        <v>0</v>
      </c>
      <c r="V67" s="76">
        <f>IFERROR(VLOOKUP($D67,'SAP Data'!$A$7:$OM$1849,V$4,FALSE),"")</f>
        <v>0</v>
      </c>
      <c r="W67" s="76">
        <f>IFERROR(VLOOKUP($D67,'SAP Data'!$A$7:$OM$1849,W$4,FALSE),"")</f>
        <v>0</v>
      </c>
      <c r="X67" s="76">
        <f>IFERROR(VLOOKUP($D67,'SAP Data'!$A$7:$OM$1849,X$4,FALSE),"")</f>
        <v>0</v>
      </c>
      <c r="Y67" s="76">
        <f>IFERROR(VLOOKUP($D67,'SAP Data'!$A$7:$OM$1849,Y$4,FALSE),"")</f>
        <v>0</v>
      </c>
      <c r="Z67" s="76">
        <f>IFERROR(VLOOKUP($D67,'SAP Data'!$A$7:$OM$1849,Z$4,FALSE),"")</f>
        <v>0</v>
      </c>
      <c r="AA67" s="76">
        <f>IFERROR(VLOOKUP($D67,'SAP Data'!$A$7:$OM$1849,AA$4,FALSE),"")</f>
        <v>0</v>
      </c>
      <c r="AB67" s="76">
        <f>IFERROR(VLOOKUP($D67,'SAP Data'!$A$7:$OM$1849,AB$4,FALSE),"")</f>
        <v>0</v>
      </c>
      <c r="AC67" s="76">
        <f>IFERROR(VLOOKUP($D67,'SAP Data'!$A$7:$OM$1849,AC$4,FALSE),"")</f>
        <v>0</v>
      </c>
      <c r="AD67" s="76">
        <f>IFERROR(VLOOKUP($D67,'SAP Data'!$A$7:$OM$1849,AD$4,FALSE),"")</f>
        <v>0</v>
      </c>
      <c r="AE67" s="76">
        <f>IFERROR(VLOOKUP($D67,'SAP Data'!$A$7:$OM$1849,AE$4,FALSE),"")</f>
        <v>0</v>
      </c>
      <c r="AF67" s="76">
        <f>IFERROR(VLOOKUP($D67,'SAP Data'!$A$7:$OM$1849,AF$4,FALSE),"")</f>
        <v>0</v>
      </c>
      <c r="AG67" s="76">
        <f>IFERROR(VLOOKUP($D67,'SAP Data'!$A$7:$OM$1849,AG$4,FALSE),"")</f>
        <v>0</v>
      </c>
      <c r="AH67" s="76">
        <f>IFERROR(VLOOKUP($D67,'SAP Data'!$A$7:$OM$1849,AH$4,FALSE),"")</f>
        <v>0</v>
      </c>
      <c r="AI67" s="76">
        <f>IFERROR(VLOOKUP($D67,'SAP Data'!$A$7:$OM$1849,AI$4,FALSE),"")</f>
        <v>0</v>
      </c>
      <c r="AJ67" s="76">
        <f>IFERROR(VLOOKUP($D67,'SAP Data'!$A$7:$OM$1849,AJ$4,FALSE),"")</f>
        <v>0</v>
      </c>
      <c r="AK67" s="76">
        <f>IFERROR(VLOOKUP($D67,'SAP Data'!$A$7:$OM$1849,AK$4,FALSE),"")</f>
        <v>0</v>
      </c>
      <c r="AL67" s="76">
        <f>IFERROR(VLOOKUP($D67,'SAP Data'!$A$7:$OM$1849,AL$4,FALSE),"")</f>
        <v>0</v>
      </c>
      <c r="AM67" s="76">
        <f>IFERROR(VLOOKUP($D67,'SAP Data'!$A$7:$OM$1849,AM$4,FALSE),"")</f>
        <v>0</v>
      </c>
      <c r="AN67" s="76">
        <f>IFERROR(VLOOKUP($D67,'SAP Data'!$A$7:$OM$1849,AN$4,FALSE),"")</f>
        <v>0</v>
      </c>
      <c r="AO67" s="76">
        <f>IFERROR(VLOOKUP($D67,'SAP Data'!$A$7:$OM$1849,AO$4,FALSE),"")</f>
        <v>0</v>
      </c>
      <c r="AP67" s="99">
        <f t="shared" si="22"/>
        <v>0</v>
      </c>
      <c r="AQ67" s="43">
        <f t="shared" si="23"/>
        <v>0</v>
      </c>
      <c r="AR67" s="43">
        <f t="shared" si="24"/>
        <v>0</v>
      </c>
      <c r="AS67" s="43">
        <f t="shared" si="25"/>
        <v>0</v>
      </c>
      <c r="AT67" s="43">
        <f t="shared" si="26"/>
        <v>0</v>
      </c>
      <c r="AU67" s="43">
        <f t="shared" si="27"/>
        <v>0</v>
      </c>
      <c r="AV67" s="43">
        <f t="shared" si="28"/>
        <v>0</v>
      </c>
      <c r="AW67" s="43">
        <f t="shared" si="29"/>
        <v>0</v>
      </c>
      <c r="AX67" s="43">
        <f t="shared" si="30"/>
        <v>0</v>
      </c>
      <c r="AY67" s="43">
        <f t="shared" si="43"/>
        <v>0</v>
      </c>
      <c r="AZ67" s="43">
        <f t="shared" si="44"/>
        <v>0</v>
      </c>
      <c r="BA67" s="98">
        <f t="shared" si="45"/>
        <v>0</v>
      </c>
      <c r="BB67" s="16"/>
      <c r="BC67" s="16">
        <f t="shared" si="49"/>
        <v>0</v>
      </c>
      <c r="BD67" s="16"/>
      <c r="BE67" s="16">
        <f t="shared" si="31"/>
        <v>0</v>
      </c>
      <c r="BF67" s="16"/>
      <c r="BG67" s="16">
        <f t="shared" si="32"/>
        <v>0</v>
      </c>
      <c r="BH67" s="18"/>
      <c r="BI67" s="16">
        <f t="shared" si="33"/>
        <v>0</v>
      </c>
      <c r="BK67" s="16">
        <f t="shared" si="34"/>
        <v>0</v>
      </c>
      <c r="BM67" s="16">
        <f t="shared" si="35"/>
        <v>0</v>
      </c>
      <c r="BO67" s="16">
        <f t="shared" si="36"/>
        <v>0</v>
      </c>
      <c r="BQ67" s="16">
        <f t="shared" si="37"/>
        <v>0</v>
      </c>
      <c r="BS67" s="16">
        <f t="shared" si="38"/>
        <v>0</v>
      </c>
      <c r="BU67" s="16">
        <f t="shared" si="39"/>
        <v>0</v>
      </c>
      <c r="BW67" s="16">
        <f t="shared" si="50"/>
        <v>0</v>
      </c>
      <c r="BY67" s="16">
        <f t="shared" si="51"/>
        <v>0</v>
      </c>
      <c r="CB67" s="16">
        <f t="shared" si="19"/>
        <v>0</v>
      </c>
      <c r="CF67" s="243">
        <f t="shared" si="40"/>
        <v>0</v>
      </c>
      <c r="CH67" s="243">
        <f t="shared" si="41"/>
        <v>0</v>
      </c>
      <c r="CJ67" s="16">
        <f t="shared" si="20"/>
        <v>0</v>
      </c>
      <c r="CL67" s="54">
        <f t="shared" si="42"/>
        <v>0</v>
      </c>
      <c r="CN67" s="18"/>
      <c r="CO67" s="16">
        <f t="shared" si="21"/>
        <v>0</v>
      </c>
      <c r="CP67" s="18"/>
    </row>
    <row r="68" spans="1:94" x14ac:dyDescent="0.2">
      <c r="A68" s="387"/>
      <c r="B68" s="14" t="str">
        <f>VLOOKUP(D68,'line assign basis'!$A$8:$D$668,2,FALSE)</f>
        <v>600 Comp Maint-Costs</v>
      </c>
      <c r="C68" s="17" t="s">
        <v>105</v>
      </c>
      <c r="D68" s="17" t="s">
        <v>103</v>
      </c>
      <c r="E68" s="17">
        <f>IFERROR(VLOOKUP(D68,'line assign basis'!$A$8:$D$668,4,FALSE),"")</f>
        <v>2</v>
      </c>
      <c r="F68" s="33">
        <f>IFERROR(VLOOKUP($D68,'SAP Data'!$A$7:$OM$1845,F$4,FALSE),"")</f>
        <v>0</v>
      </c>
      <c r="G68" s="33">
        <f>IFERROR(VLOOKUP($D68,'SAP Data'!$A$7:$OM$1845,G$4,FALSE),"")</f>
        <v>0</v>
      </c>
      <c r="H68" s="16">
        <f>IFERROR(VLOOKUP($D68,'SAP Data'!$A$7:$OM$1845,H$4,FALSE),"")</f>
        <v>0</v>
      </c>
      <c r="I68" s="76">
        <f>IFERROR(VLOOKUP($D68,'SAP Data'!$A$7:$OM$1845,I$4,FALSE),"")</f>
        <v>0</v>
      </c>
      <c r="J68" s="76">
        <f>IFERROR(VLOOKUP($D68,'SAP Data'!$A$7:$OM$1845,J$4,FALSE),"")</f>
        <v>0</v>
      </c>
      <c r="K68" s="76">
        <f>IFERROR(VLOOKUP($D68,'SAP Data'!$A$7:$OM$1845,K$4,FALSE),"")</f>
        <v>0</v>
      </c>
      <c r="L68" s="76">
        <f>IFERROR(VLOOKUP($D68,'SAP Data'!$A$7:$OM$1845,L$4,FALSE),"")</f>
        <v>0</v>
      </c>
      <c r="M68" s="76">
        <f>IFERROR(VLOOKUP($D68,'SAP Data'!$A$7:$OM$1845,M$4,FALSE),"")</f>
        <v>0</v>
      </c>
      <c r="N68" s="76">
        <f>IFERROR(VLOOKUP($D68,'SAP Data'!$A$7:$OM$1845,N$4,FALSE),"")</f>
        <v>0</v>
      </c>
      <c r="O68" s="76">
        <f>IFERROR(VLOOKUP($D68,'SAP Data'!$A$7:$OM$1845,O$4,FALSE),"")</f>
        <v>0</v>
      </c>
      <c r="P68" s="76">
        <f>IFERROR(VLOOKUP($D68,'SAP Data'!$A$7:$OM$1845,P$4,FALSE),"")</f>
        <v>0</v>
      </c>
      <c r="Q68" s="76">
        <f>IFERROR(VLOOKUP($D68,'SAP Data'!$A$7:$OM$1845,Q$4,FALSE),"")</f>
        <v>0</v>
      </c>
      <c r="R68" s="76">
        <f>IFERROR(VLOOKUP($D68,'SAP Data'!$A$7:$OM$1845,R$4,FALSE),"")</f>
        <v>0</v>
      </c>
      <c r="S68" s="76">
        <f>IFERROR(VLOOKUP($D68,'SAP Data'!$A$7:$OM$1845,S$4,FALSE),"")</f>
        <v>0</v>
      </c>
      <c r="T68" s="76">
        <f>IFERROR(VLOOKUP($D68,'SAP Data'!$A$7:$OM$1849,T$4,FALSE),"")</f>
        <v>0</v>
      </c>
      <c r="U68" s="76">
        <f>IFERROR(VLOOKUP($D68,'SAP Data'!$A$7:$OM$1849,U$4,FALSE),"")</f>
        <v>0</v>
      </c>
      <c r="V68" s="76">
        <f>IFERROR(VLOOKUP($D68,'SAP Data'!$A$7:$OM$1849,V$4,FALSE),"")</f>
        <v>0</v>
      </c>
      <c r="W68" s="76">
        <f>IFERROR(VLOOKUP($D68,'SAP Data'!$A$7:$OM$1849,W$4,FALSE),"")</f>
        <v>0</v>
      </c>
      <c r="X68" s="76">
        <f>IFERROR(VLOOKUP($D68,'SAP Data'!$A$7:$OM$1849,X$4,FALSE),"")</f>
        <v>0</v>
      </c>
      <c r="Y68" s="76">
        <f>IFERROR(VLOOKUP($D68,'SAP Data'!$A$7:$OM$1849,Y$4,FALSE),"")</f>
        <v>0</v>
      </c>
      <c r="Z68" s="76">
        <f>IFERROR(VLOOKUP($D68,'SAP Data'!$A$7:$OM$1849,Z$4,FALSE),"")</f>
        <v>0</v>
      </c>
      <c r="AA68" s="76">
        <f>IFERROR(VLOOKUP($D68,'SAP Data'!$A$7:$OM$1849,AA$4,FALSE),"")</f>
        <v>0</v>
      </c>
      <c r="AB68" s="76">
        <f>IFERROR(VLOOKUP($D68,'SAP Data'!$A$7:$OM$1849,AB$4,FALSE),"")</f>
        <v>0</v>
      </c>
      <c r="AC68" s="76">
        <f>IFERROR(VLOOKUP($D68,'SAP Data'!$A$7:$OM$1849,AC$4,FALSE),"")</f>
        <v>0</v>
      </c>
      <c r="AD68" s="76">
        <f>IFERROR(VLOOKUP($D68,'SAP Data'!$A$7:$OM$1849,AD$4,FALSE),"")</f>
        <v>0</v>
      </c>
      <c r="AE68" s="76">
        <f>IFERROR(VLOOKUP($D68,'SAP Data'!$A$7:$OM$1849,AE$4,FALSE),"")</f>
        <v>0</v>
      </c>
      <c r="AF68" s="76">
        <f>IFERROR(VLOOKUP($D68,'SAP Data'!$A$7:$OM$1849,AF$4,FALSE),"")</f>
        <v>0</v>
      </c>
      <c r="AG68" s="76">
        <f>IFERROR(VLOOKUP($D68,'SAP Data'!$A$7:$OM$1849,AG$4,FALSE),"")</f>
        <v>0</v>
      </c>
      <c r="AH68" s="76">
        <f>IFERROR(VLOOKUP($D68,'SAP Data'!$A$7:$OM$1849,AH$4,FALSE),"")</f>
        <v>0</v>
      </c>
      <c r="AI68" s="76">
        <f>IFERROR(VLOOKUP($D68,'SAP Data'!$A$7:$OM$1849,AI$4,FALSE),"")</f>
        <v>0</v>
      </c>
      <c r="AJ68" s="76">
        <f>IFERROR(VLOOKUP($D68,'SAP Data'!$A$7:$OM$1849,AJ$4,FALSE),"")</f>
        <v>0</v>
      </c>
      <c r="AK68" s="76">
        <f>IFERROR(VLOOKUP($D68,'SAP Data'!$A$7:$OM$1849,AK$4,FALSE),"")</f>
        <v>0</v>
      </c>
      <c r="AL68" s="76">
        <f>IFERROR(VLOOKUP($D68,'SAP Data'!$A$7:$OM$1849,AL$4,FALSE),"")</f>
        <v>0</v>
      </c>
      <c r="AM68" s="76">
        <f>IFERROR(VLOOKUP($D68,'SAP Data'!$A$7:$OM$1849,AM$4,FALSE),"")</f>
        <v>0</v>
      </c>
      <c r="AN68" s="76">
        <f>IFERROR(VLOOKUP($D68,'SAP Data'!$A$7:$OM$1849,AN$4,FALSE),"")</f>
        <v>0</v>
      </c>
      <c r="AO68" s="76">
        <f>IFERROR(VLOOKUP($D68,'SAP Data'!$A$7:$OM$1849,AO$4,FALSE),"")</f>
        <v>0</v>
      </c>
      <c r="AP68" s="99">
        <f t="shared" si="22"/>
        <v>0</v>
      </c>
      <c r="AQ68" s="43">
        <f t="shared" si="23"/>
        <v>0</v>
      </c>
      <c r="AR68" s="43">
        <f t="shared" si="24"/>
        <v>0</v>
      </c>
      <c r="AS68" s="43">
        <f t="shared" si="25"/>
        <v>0</v>
      </c>
      <c r="AT68" s="43">
        <f t="shared" si="26"/>
        <v>0</v>
      </c>
      <c r="AU68" s="43">
        <f t="shared" si="27"/>
        <v>0</v>
      </c>
      <c r="AV68" s="43">
        <f t="shared" si="28"/>
        <v>0</v>
      </c>
      <c r="AW68" s="43">
        <f t="shared" si="29"/>
        <v>0</v>
      </c>
      <c r="AX68" s="43">
        <f t="shared" si="30"/>
        <v>0</v>
      </c>
      <c r="AY68" s="43">
        <f t="shared" si="43"/>
        <v>0</v>
      </c>
      <c r="AZ68" s="43">
        <f t="shared" si="44"/>
        <v>0</v>
      </c>
      <c r="BA68" s="98">
        <f t="shared" si="45"/>
        <v>0</v>
      </c>
      <c r="BB68" s="16"/>
      <c r="BC68" s="16">
        <f t="shared" si="49"/>
        <v>0</v>
      </c>
      <c r="BD68" s="16"/>
      <c r="BE68" s="16">
        <f t="shared" si="31"/>
        <v>0</v>
      </c>
      <c r="BF68" s="16"/>
      <c r="BG68" s="16">
        <f t="shared" si="32"/>
        <v>0</v>
      </c>
      <c r="BH68" s="18"/>
      <c r="BI68" s="16">
        <f t="shared" si="33"/>
        <v>0</v>
      </c>
      <c r="BK68" s="16">
        <f t="shared" si="34"/>
        <v>0</v>
      </c>
      <c r="BM68" s="16">
        <f t="shared" si="35"/>
        <v>0</v>
      </c>
      <c r="BO68" s="16">
        <f t="shared" si="36"/>
        <v>0</v>
      </c>
      <c r="BQ68" s="16">
        <f t="shared" si="37"/>
        <v>0</v>
      </c>
      <c r="BS68" s="16">
        <f t="shared" si="38"/>
        <v>0</v>
      </c>
      <c r="BU68" s="16">
        <f t="shared" si="39"/>
        <v>0</v>
      </c>
      <c r="BW68" s="16">
        <f t="shared" si="50"/>
        <v>0</v>
      </c>
      <c r="BY68" s="16">
        <f t="shared" si="51"/>
        <v>0</v>
      </c>
      <c r="CB68" s="16">
        <f t="shared" si="19"/>
        <v>0</v>
      </c>
      <c r="CF68" s="243">
        <f t="shared" si="40"/>
        <v>0</v>
      </c>
      <c r="CH68" s="243">
        <f t="shared" si="41"/>
        <v>0</v>
      </c>
      <c r="CJ68" s="16">
        <f t="shared" si="20"/>
        <v>0</v>
      </c>
      <c r="CL68" s="54">
        <f t="shared" si="42"/>
        <v>0</v>
      </c>
      <c r="CN68" s="18"/>
      <c r="CO68" s="16">
        <f t="shared" si="21"/>
        <v>0</v>
      </c>
      <c r="CP68" s="18"/>
    </row>
    <row r="69" spans="1:94" x14ac:dyDescent="0.2">
      <c r="A69" s="387"/>
      <c r="B69" s="14" t="str">
        <f>VLOOKUP(D69,'line assign basis'!$A$8:$D$668,2,FALSE)</f>
        <v>600 Comp Maint-Amort</v>
      </c>
      <c r="C69" s="17" t="s">
        <v>1467</v>
      </c>
      <c r="D69" s="17" t="s">
        <v>2698</v>
      </c>
      <c r="E69" s="17">
        <f>IFERROR(VLOOKUP(D69,'line assign basis'!$A$8:$D$668,4,FALSE),"")</f>
        <v>2</v>
      </c>
      <c r="F69" s="33">
        <f>IFERROR(VLOOKUP($D69,'SAP Data'!$A$7:$OM$1845,F$4,FALSE),"")</f>
        <v>0</v>
      </c>
      <c r="G69" s="33">
        <f>IFERROR(VLOOKUP($D69,'SAP Data'!$A$7:$OM$1845,G$4,FALSE),"")</f>
        <v>0</v>
      </c>
      <c r="H69" s="16">
        <f>IFERROR(VLOOKUP($D69,'SAP Data'!$A$7:$OM$1845,H$4,FALSE),"")</f>
        <v>0</v>
      </c>
      <c r="I69" s="76">
        <f>IFERROR(VLOOKUP($D69,'SAP Data'!$A$7:$OM$1845,I$4,FALSE),"")</f>
        <v>0</v>
      </c>
      <c r="J69" s="76">
        <f>IFERROR(VLOOKUP($D69,'SAP Data'!$A$7:$OM$1845,J$4,FALSE),"")</f>
        <v>0</v>
      </c>
      <c r="K69" s="76">
        <f>IFERROR(VLOOKUP($D69,'SAP Data'!$A$7:$OM$1845,K$4,FALSE),"")</f>
        <v>0</v>
      </c>
      <c r="L69" s="76">
        <f>IFERROR(VLOOKUP($D69,'SAP Data'!$A$7:$OM$1845,L$4,FALSE),"")</f>
        <v>0</v>
      </c>
      <c r="M69" s="76">
        <f>IFERROR(VLOOKUP($D69,'SAP Data'!$A$7:$OM$1845,M$4,FALSE),"")</f>
        <v>0</v>
      </c>
      <c r="N69" s="76">
        <f>IFERROR(VLOOKUP($D69,'SAP Data'!$A$7:$OM$1845,N$4,FALSE),"")</f>
        <v>0</v>
      </c>
      <c r="O69" s="76">
        <f>IFERROR(VLOOKUP($D69,'SAP Data'!$A$7:$OM$1845,O$4,FALSE),"")</f>
        <v>0</v>
      </c>
      <c r="P69" s="76">
        <f>IFERROR(VLOOKUP($D69,'SAP Data'!$A$7:$OM$1845,P$4,FALSE),"")</f>
        <v>0</v>
      </c>
      <c r="Q69" s="76">
        <f>IFERROR(VLOOKUP($D69,'SAP Data'!$A$7:$OM$1845,Q$4,FALSE),"")</f>
        <v>0</v>
      </c>
      <c r="R69" s="76">
        <f>IFERROR(VLOOKUP($D69,'SAP Data'!$A$7:$OM$1845,R$4,FALSE),"")</f>
        <v>0</v>
      </c>
      <c r="S69" s="76">
        <f>IFERROR(VLOOKUP($D69,'SAP Data'!$A$7:$OM$1845,S$4,FALSE),"")</f>
        <v>0</v>
      </c>
      <c r="T69" s="76">
        <f>IFERROR(VLOOKUP($D69,'SAP Data'!$A$7:$OM$1849,T$4,FALSE),"")</f>
        <v>0</v>
      </c>
      <c r="U69" s="76">
        <f>IFERROR(VLOOKUP($D69,'SAP Data'!$A$7:$OM$1849,U$4,FALSE),"")</f>
        <v>0</v>
      </c>
      <c r="V69" s="76">
        <f>IFERROR(VLOOKUP($D69,'SAP Data'!$A$7:$OM$1849,V$4,FALSE),"")</f>
        <v>0</v>
      </c>
      <c r="W69" s="76">
        <f>IFERROR(VLOOKUP($D69,'SAP Data'!$A$7:$OM$1849,W$4,FALSE),"")</f>
        <v>0</v>
      </c>
      <c r="X69" s="76">
        <f>IFERROR(VLOOKUP($D69,'SAP Data'!$A$7:$OM$1849,X$4,FALSE),"")</f>
        <v>0</v>
      </c>
      <c r="Y69" s="76">
        <f>IFERROR(VLOOKUP($D69,'SAP Data'!$A$7:$OM$1849,Y$4,FALSE),"")</f>
        <v>0</v>
      </c>
      <c r="Z69" s="76">
        <f>IFERROR(VLOOKUP($D69,'SAP Data'!$A$7:$OM$1849,Z$4,FALSE),"")</f>
        <v>0</v>
      </c>
      <c r="AA69" s="76">
        <f>IFERROR(VLOOKUP($D69,'SAP Data'!$A$7:$OM$1849,AA$4,FALSE),"")</f>
        <v>0</v>
      </c>
      <c r="AB69" s="76">
        <f>IFERROR(VLOOKUP($D69,'SAP Data'!$A$7:$OM$1849,AB$4,FALSE),"")</f>
        <v>0</v>
      </c>
      <c r="AC69" s="76">
        <f>IFERROR(VLOOKUP($D69,'SAP Data'!$A$7:$OM$1849,AC$4,FALSE),"")</f>
        <v>0</v>
      </c>
      <c r="AD69" s="76">
        <f>IFERROR(VLOOKUP($D69,'SAP Data'!$A$7:$OM$1849,AD$4,FALSE),"")</f>
        <v>0</v>
      </c>
      <c r="AE69" s="76">
        <f>IFERROR(VLOOKUP($D69,'SAP Data'!$A$7:$OM$1849,AE$4,FALSE),"")</f>
        <v>0</v>
      </c>
      <c r="AF69" s="76">
        <f>IFERROR(VLOOKUP($D69,'SAP Data'!$A$7:$OM$1849,AF$4,FALSE),"")</f>
        <v>0</v>
      </c>
      <c r="AG69" s="76">
        <f>IFERROR(VLOOKUP($D69,'SAP Data'!$A$7:$OM$1849,AG$4,FALSE),"")</f>
        <v>0</v>
      </c>
      <c r="AH69" s="76">
        <f>IFERROR(VLOOKUP($D69,'SAP Data'!$A$7:$OM$1849,AH$4,FALSE),"")</f>
        <v>0</v>
      </c>
      <c r="AI69" s="76">
        <f>IFERROR(VLOOKUP($D69,'SAP Data'!$A$7:$OM$1849,AI$4,FALSE),"")</f>
        <v>0</v>
      </c>
      <c r="AJ69" s="76">
        <f>IFERROR(VLOOKUP($D69,'SAP Data'!$A$7:$OM$1849,AJ$4,FALSE),"")</f>
        <v>0</v>
      </c>
      <c r="AK69" s="76">
        <f>IFERROR(VLOOKUP($D69,'SAP Data'!$A$7:$OM$1849,AK$4,FALSE),"")</f>
        <v>0</v>
      </c>
      <c r="AL69" s="76">
        <f>IFERROR(VLOOKUP($D69,'SAP Data'!$A$7:$OM$1849,AL$4,FALSE),"")</f>
        <v>0</v>
      </c>
      <c r="AM69" s="76">
        <f>IFERROR(VLOOKUP($D69,'SAP Data'!$A$7:$OM$1849,AM$4,FALSE),"")</f>
        <v>0</v>
      </c>
      <c r="AN69" s="76">
        <f>IFERROR(VLOOKUP($D69,'SAP Data'!$A$7:$OM$1849,AN$4,FALSE),"")</f>
        <v>0</v>
      </c>
      <c r="AO69" s="76">
        <f>IFERROR(VLOOKUP($D69,'SAP Data'!$A$7:$OM$1849,AO$4,FALSE),"")</f>
        <v>0</v>
      </c>
      <c r="AP69" s="99">
        <f t="shared" si="22"/>
        <v>0</v>
      </c>
      <c r="AQ69" s="43">
        <f t="shared" si="23"/>
        <v>0</v>
      </c>
      <c r="AR69" s="43">
        <f t="shared" si="24"/>
        <v>0</v>
      </c>
      <c r="AS69" s="43">
        <f t="shared" si="25"/>
        <v>0</v>
      </c>
      <c r="AT69" s="43">
        <f t="shared" si="26"/>
        <v>0</v>
      </c>
      <c r="AU69" s="43">
        <f t="shared" si="27"/>
        <v>0</v>
      </c>
      <c r="AV69" s="43">
        <f t="shared" si="28"/>
        <v>0</v>
      </c>
      <c r="AW69" s="43">
        <f t="shared" si="29"/>
        <v>0</v>
      </c>
      <c r="AX69" s="43">
        <f t="shared" si="30"/>
        <v>0</v>
      </c>
      <c r="AY69" s="43">
        <f t="shared" si="43"/>
        <v>0</v>
      </c>
      <c r="AZ69" s="43">
        <f t="shared" si="44"/>
        <v>0</v>
      </c>
      <c r="BA69" s="98">
        <f t="shared" si="45"/>
        <v>0</v>
      </c>
      <c r="BB69" s="16"/>
      <c r="BC69" s="16">
        <f t="shared" si="49"/>
        <v>0</v>
      </c>
      <c r="BD69" s="16"/>
      <c r="BE69" s="16">
        <f t="shared" si="31"/>
        <v>0</v>
      </c>
      <c r="BF69" s="16"/>
      <c r="BG69" s="16">
        <f t="shared" si="32"/>
        <v>0</v>
      </c>
      <c r="BH69" s="18"/>
      <c r="BI69" s="16">
        <f t="shared" si="33"/>
        <v>0</v>
      </c>
      <c r="BK69" s="16">
        <f t="shared" si="34"/>
        <v>0</v>
      </c>
      <c r="BM69" s="16">
        <f t="shared" si="35"/>
        <v>0</v>
      </c>
      <c r="BO69" s="16">
        <f t="shared" si="36"/>
        <v>0</v>
      </c>
      <c r="BQ69" s="16">
        <f t="shared" si="37"/>
        <v>0</v>
      </c>
      <c r="BS69" s="16">
        <f t="shared" si="38"/>
        <v>0</v>
      </c>
      <c r="BU69" s="16">
        <f t="shared" si="39"/>
        <v>0</v>
      </c>
      <c r="BW69" s="16">
        <f t="shared" si="50"/>
        <v>0</v>
      </c>
      <c r="BY69" s="16">
        <f t="shared" si="51"/>
        <v>0</v>
      </c>
      <c r="CB69" s="16">
        <f t="shared" si="19"/>
        <v>0</v>
      </c>
      <c r="CF69" s="243">
        <f t="shared" si="40"/>
        <v>0</v>
      </c>
      <c r="CH69" s="243">
        <f t="shared" si="41"/>
        <v>0</v>
      </c>
      <c r="CJ69" s="16">
        <f t="shared" si="20"/>
        <v>0</v>
      </c>
      <c r="CL69" s="54">
        <f t="shared" si="42"/>
        <v>0</v>
      </c>
      <c r="CN69" s="18"/>
      <c r="CO69" s="16">
        <f t="shared" si="21"/>
        <v>0</v>
      </c>
      <c r="CP69" s="18"/>
    </row>
    <row r="70" spans="1:94" x14ac:dyDescent="0.2">
      <c r="A70" s="387"/>
      <c r="B70" s="14" t="str">
        <f>VLOOKUP(D70,'line assign basis'!$A$8:$D$668,2,FALSE)</f>
        <v>CWIP NON UTILITY</v>
      </c>
      <c r="C70" s="17" t="s">
        <v>108</v>
      </c>
      <c r="D70" s="17" t="s">
        <v>106</v>
      </c>
      <c r="E70" s="17">
        <f>IFERROR(VLOOKUP(D70,'line assign basis'!$A$8:$D$668,4,FALSE),"")</f>
        <v>2</v>
      </c>
      <c r="F70" s="33">
        <f>IFERROR(VLOOKUP($D70,'SAP Data'!$A$7:$OM$1845,F$4,FALSE),"")</f>
        <v>5349037.18</v>
      </c>
      <c r="G70" s="33">
        <f>IFERROR(VLOOKUP($D70,'SAP Data'!$A$7:$OM$1845,G$4,FALSE),"")</f>
        <v>5604206.7300000004</v>
      </c>
      <c r="H70" s="16">
        <f>IFERROR(VLOOKUP($D70,'SAP Data'!$A$7:$OM$1845,H$4,FALSE),"")</f>
        <v>5328676.93</v>
      </c>
      <c r="I70" s="76">
        <f>IFERROR(VLOOKUP($D70,'SAP Data'!$A$7:$OM$1845,I$4,FALSE),"")</f>
        <v>5411248.8799999999</v>
      </c>
      <c r="J70" s="76">
        <f>IFERROR(VLOOKUP($D70,'SAP Data'!$A$7:$OM$1845,J$4,FALSE),"")</f>
        <v>5440295.5999999996</v>
      </c>
      <c r="K70" s="76">
        <f>IFERROR(VLOOKUP($D70,'SAP Data'!$A$7:$OM$1845,K$4,FALSE),"")</f>
        <v>5453508.96</v>
      </c>
      <c r="L70" s="76">
        <f>IFERROR(VLOOKUP($D70,'SAP Data'!$A$7:$OM$1845,L$4,FALSE),"")</f>
        <v>5678403.2800000003</v>
      </c>
      <c r="M70" s="76">
        <f>IFERROR(VLOOKUP($D70,'SAP Data'!$A$7:$OM$1845,M$4,FALSE),"")</f>
        <v>5824699.0300000003</v>
      </c>
      <c r="N70" s="76">
        <f>IFERROR(VLOOKUP($D70,'SAP Data'!$A$7:$OM$1845,N$4,FALSE),"")</f>
        <v>6164145.0999999996</v>
      </c>
      <c r="O70" s="76">
        <f>IFERROR(VLOOKUP($D70,'SAP Data'!$A$7:$OM$1845,O$4,FALSE),"")</f>
        <v>6262653.5300000003</v>
      </c>
      <c r="P70" s="76">
        <f>IFERROR(VLOOKUP($D70,'SAP Data'!$A$7:$OM$1845,P$4,FALSE),"")</f>
        <v>6299445.7999999998</v>
      </c>
      <c r="Q70" s="76">
        <f>IFERROR(VLOOKUP($D70,'SAP Data'!$A$7:$OM$1845,Q$4,FALSE),"")</f>
        <v>5548397.54</v>
      </c>
      <c r="R70" s="76">
        <f>IFERROR(VLOOKUP($D70,'SAP Data'!$A$7:$OM$1845,R$4,FALSE),"")</f>
        <v>5559484.8799999999</v>
      </c>
      <c r="S70" s="76">
        <f>IFERROR(VLOOKUP($D70,'SAP Data'!$A$7:$OM$1845,S$4,FALSE),"")</f>
        <v>5584305.1299999999</v>
      </c>
      <c r="T70" s="76">
        <f>IFERROR(VLOOKUP($D70,'SAP Data'!$A$7:$OM$1849,T$4,FALSE),"")</f>
        <v>4823876.8</v>
      </c>
      <c r="U70" s="76">
        <f>IFERROR(VLOOKUP($D70,'SAP Data'!$A$7:$OM$1849,U$4,FALSE),"")</f>
        <v>4848439.68</v>
      </c>
      <c r="V70" s="76">
        <f>IFERROR(VLOOKUP($D70,'SAP Data'!$A$7:$OM$1849,V$4,FALSE),"")</f>
        <v>5206876.9000000004</v>
      </c>
      <c r="W70" s="76">
        <f>IFERROR(VLOOKUP($D70,'SAP Data'!$A$7:$OM$1849,W$4,FALSE),"")</f>
        <v>5341554.18</v>
      </c>
      <c r="X70" s="76">
        <f>IFERROR(VLOOKUP($D70,'SAP Data'!$A$7:$OM$1849,X$4,FALSE),"")</f>
        <v>5465861.7800000003</v>
      </c>
      <c r="Y70" s="76">
        <f>IFERROR(VLOOKUP($D70,'SAP Data'!$A$7:$OM$1849,Y$4,FALSE),"")</f>
        <v>5573769.8399999999</v>
      </c>
      <c r="Z70" s="76">
        <f>IFERROR(VLOOKUP($D70,'SAP Data'!$A$7:$OM$1849,Z$4,FALSE),"")</f>
        <v>6444477.7599999998</v>
      </c>
      <c r="AA70" s="76">
        <f>IFERROR(VLOOKUP($D70,'SAP Data'!$A$7:$OM$1849,AA$4,FALSE),"")</f>
        <v>5037010.8899999997</v>
      </c>
      <c r="AB70" s="76">
        <f>IFERROR(VLOOKUP($D70,'SAP Data'!$A$7:$OM$1849,AB$4,FALSE),"")</f>
        <v>5061626.5599999996</v>
      </c>
      <c r="AC70" s="76">
        <f>IFERROR(VLOOKUP($D70,'SAP Data'!$A$7:$OM$1849,AC$4,FALSE),"")</f>
        <v>5040825.05</v>
      </c>
      <c r="AD70" s="76">
        <f>IFERROR(VLOOKUP($D70,'SAP Data'!$A$7:$OM$1849,AD$4,FALSE),"")</f>
        <v>5050125.1500000004</v>
      </c>
      <c r="AE70" s="76">
        <f>IFERROR(VLOOKUP($D70,'SAP Data'!$A$7:$OM$1849,AE$4,FALSE),"")</f>
        <v>5111259.47</v>
      </c>
      <c r="AF70" s="76">
        <f>IFERROR(VLOOKUP($D70,'SAP Data'!$A$7:$OM$1849,AF$4,FALSE),"")</f>
        <v>5125020.2699999996</v>
      </c>
      <c r="AG70" s="76">
        <f>IFERROR(VLOOKUP($D70,'SAP Data'!$A$7:$OM$1849,AG$4,FALSE),"")</f>
        <v>5337418.71</v>
      </c>
      <c r="AH70" s="76">
        <f>IFERROR(VLOOKUP($D70,'SAP Data'!$A$7:$OM$1849,AH$4,FALSE),"")</f>
        <v>5533881.7699999996</v>
      </c>
      <c r="AI70" s="76">
        <f>IFERROR(VLOOKUP($D70,'SAP Data'!$A$7:$OM$1849,AI$4,FALSE),"")</f>
        <v>5817310.5</v>
      </c>
      <c r="AJ70" s="76">
        <f>IFERROR(VLOOKUP($D70,'SAP Data'!$A$7:$OM$1849,AJ$4,FALSE),"")</f>
        <v>6210374.5300000003</v>
      </c>
      <c r="AK70" s="76">
        <f>IFERROR(VLOOKUP($D70,'SAP Data'!$A$7:$OM$1849,AK$4,FALSE),"")</f>
        <v>7206161.2000000002</v>
      </c>
      <c r="AL70" s="76">
        <f>IFERROR(VLOOKUP($D70,'SAP Data'!$A$7:$OM$1849,AL$4,FALSE),"")</f>
        <v>7227773.5700000003</v>
      </c>
      <c r="AM70" s="76">
        <f>IFERROR(VLOOKUP($D70,'SAP Data'!$A$7:$OM$1849,AM$4,FALSE),"")</f>
        <v>7582951.3200000003</v>
      </c>
      <c r="AN70" s="76">
        <f>IFERROR(VLOOKUP($D70,'SAP Data'!$A$7:$OM$1849,AN$4,FALSE),"")</f>
        <v>6115679.1399999997</v>
      </c>
      <c r="AO70" s="76">
        <f>IFERROR(VLOOKUP($D70,'SAP Data'!$A$7:$OM$1849,AO$4,FALSE),"")</f>
        <v>4970551.91</v>
      </c>
      <c r="AP70" s="99">
        <f t="shared" si="22"/>
        <v>5311119.1320833331</v>
      </c>
      <c r="AQ70" s="43">
        <f t="shared" si="23"/>
        <v>5270185.5741666667</v>
      </c>
      <c r="AR70" s="43">
        <f t="shared" si="24"/>
        <v>5263022.9829166662</v>
      </c>
      <c r="AS70" s="43">
        <f t="shared" si="25"/>
        <v>5295944.7537499992</v>
      </c>
      <c r="AT70" s="43">
        <f t="shared" si="26"/>
        <v>5329944.0829166668</v>
      </c>
      <c r="AU70" s="43">
        <f t="shared" si="27"/>
        <v>5363392.4658333333</v>
      </c>
      <c r="AV70" s="43">
        <f t="shared" si="28"/>
        <v>5414237.010416667</v>
      </c>
      <c r="AW70" s="43">
        <f t="shared" si="29"/>
        <v>5513274.6816666666</v>
      </c>
      <c r="AX70" s="43">
        <f t="shared" si="30"/>
        <v>5613928.3137499997</v>
      </c>
      <c r="AY70" s="43">
        <f t="shared" si="43"/>
        <v>5752646.4904166674</v>
      </c>
      <c r="AZ70" s="43">
        <f t="shared" si="44"/>
        <v>5902646.1991666667</v>
      </c>
      <c r="BA70" s="98">
        <f t="shared" si="45"/>
        <v>5943637.0091666663</v>
      </c>
      <c r="BB70" s="16"/>
      <c r="BC70" s="16">
        <f t="shared" si="49"/>
        <v>0</v>
      </c>
      <c r="BD70" s="16"/>
      <c r="BE70" s="16">
        <f t="shared" si="31"/>
        <v>0</v>
      </c>
      <c r="BF70" s="16"/>
      <c r="BG70" s="16">
        <f t="shared" si="32"/>
        <v>0</v>
      </c>
      <c r="BH70" s="18"/>
      <c r="BI70" s="16">
        <f t="shared" si="33"/>
        <v>0</v>
      </c>
      <c r="BK70" s="16">
        <f t="shared" si="34"/>
        <v>0</v>
      </c>
      <c r="BM70" s="16">
        <f t="shared" si="35"/>
        <v>0</v>
      </c>
      <c r="BO70" s="16">
        <f t="shared" si="36"/>
        <v>0</v>
      </c>
      <c r="BQ70" s="16">
        <f t="shared" si="37"/>
        <v>0</v>
      </c>
      <c r="BS70" s="16">
        <f t="shared" si="38"/>
        <v>0</v>
      </c>
      <c r="BU70" s="16">
        <f t="shared" si="39"/>
        <v>0</v>
      </c>
      <c r="BW70" s="16">
        <f t="shared" si="50"/>
        <v>0</v>
      </c>
      <c r="BY70" s="16">
        <f t="shared" si="51"/>
        <v>0</v>
      </c>
      <c r="CB70" s="16">
        <f t="shared" si="19"/>
        <v>0</v>
      </c>
      <c r="CF70" s="243">
        <f t="shared" si="40"/>
        <v>0</v>
      </c>
      <c r="CH70" s="243">
        <f t="shared" si="41"/>
        <v>0</v>
      </c>
      <c r="CJ70" s="16">
        <f t="shared" si="20"/>
        <v>5943637.0091666663</v>
      </c>
      <c r="CL70" s="54">
        <f t="shared" si="42"/>
        <v>0</v>
      </c>
      <c r="CN70" s="18"/>
      <c r="CO70" s="16">
        <f t="shared" si="21"/>
        <v>0</v>
      </c>
      <c r="CP70" s="18"/>
    </row>
    <row r="71" spans="1:94" x14ac:dyDescent="0.2">
      <c r="A71" s="387"/>
      <c r="B71" s="14" t="str">
        <f>VLOOKUP(D71,'line assign basis'!$A$8:$D$668,2,FALSE)</f>
        <v>SWIP-SALV NON UTILIT</v>
      </c>
      <c r="C71" s="17" t="s">
        <v>111</v>
      </c>
      <c r="D71" s="17" t="s">
        <v>109</v>
      </c>
      <c r="E71" s="17">
        <f>IFERROR(VLOOKUP(D71,'line assign basis'!$A$8:$D$668,4,FALSE),"")</f>
        <v>2</v>
      </c>
      <c r="F71" s="33">
        <f>IFERROR(VLOOKUP($D71,'SAP Data'!$A$7:$OM$1845,F$4,FALSE),"")</f>
        <v>101172.96</v>
      </c>
      <c r="G71" s="33">
        <f>IFERROR(VLOOKUP($D71,'SAP Data'!$A$7:$OM$1845,G$4,FALSE),"")</f>
        <v>101659.08</v>
      </c>
      <c r="H71" s="16">
        <f>IFERROR(VLOOKUP($D71,'SAP Data'!$A$7:$OM$1845,H$4,FALSE),"")</f>
        <v>102197.31</v>
      </c>
      <c r="I71" s="76">
        <f>IFERROR(VLOOKUP($D71,'SAP Data'!$A$7:$OM$1845,I$4,FALSE),"")</f>
        <v>102718.18</v>
      </c>
      <c r="J71" s="76">
        <f>IFERROR(VLOOKUP($D71,'SAP Data'!$A$7:$OM$1845,J$4,FALSE),"")</f>
        <v>103226.65</v>
      </c>
      <c r="K71" s="76">
        <f>IFERROR(VLOOKUP($D71,'SAP Data'!$A$7:$OM$1845,K$4,FALSE),"")</f>
        <v>103709.23</v>
      </c>
      <c r="L71" s="76">
        <f>IFERROR(VLOOKUP($D71,'SAP Data'!$A$7:$OM$1845,L$4,FALSE),"")</f>
        <v>104207.9</v>
      </c>
      <c r="M71" s="76">
        <f>IFERROR(VLOOKUP($D71,'SAP Data'!$A$7:$OM$1845,M$4,FALSE),"")</f>
        <v>104706.58</v>
      </c>
      <c r="N71" s="76">
        <f>IFERROR(VLOOKUP($D71,'SAP Data'!$A$7:$OM$1845,N$4,FALSE),"")</f>
        <v>105189.18</v>
      </c>
      <c r="O71" s="76">
        <f>IFERROR(VLOOKUP($D71,'SAP Data'!$A$7:$OM$1845,O$4,FALSE),"")</f>
        <v>105666.82</v>
      </c>
      <c r="P71" s="76">
        <f>IFERROR(VLOOKUP($D71,'SAP Data'!$A$7:$OM$1845,P$4,FALSE),"")</f>
        <v>106129.05</v>
      </c>
      <c r="Q71" s="76">
        <f>IFERROR(VLOOKUP($D71,'SAP Data'!$A$7:$OM$1845,Q$4,FALSE),"")</f>
        <v>106606.69</v>
      </c>
      <c r="R71" s="76">
        <f>IFERROR(VLOOKUP($D71,'SAP Data'!$A$7:$OM$1845,R$4,FALSE),"")</f>
        <v>107084.35</v>
      </c>
      <c r="S71" s="76">
        <f>IFERROR(VLOOKUP($D71,'SAP Data'!$A$7:$OM$1845,S$4,FALSE),"")</f>
        <v>107531.2</v>
      </c>
      <c r="T71" s="76">
        <f>IFERROR(VLOOKUP($D71,'SAP Data'!$A$7:$OM$1849,T$4,FALSE),"")</f>
        <v>108022.36</v>
      </c>
      <c r="U71" s="76">
        <f>IFERROR(VLOOKUP($D71,'SAP Data'!$A$7:$OM$1849,U$4,FALSE),"")</f>
        <v>108497.69</v>
      </c>
      <c r="V71" s="76">
        <f>IFERROR(VLOOKUP($D71,'SAP Data'!$A$7:$OM$1849,V$4,FALSE),"")</f>
        <v>108988.88</v>
      </c>
      <c r="W71" s="76">
        <f>IFERROR(VLOOKUP($D71,'SAP Data'!$A$7:$OM$1849,W$4,FALSE),"")</f>
        <v>109464.23</v>
      </c>
      <c r="X71" s="76">
        <f>IFERROR(VLOOKUP($D71,'SAP Data'!$A$7:$OM$1849,X$4,FALSE),"")</f>
        <v>109955.43</v>
      </c>
      <c r="Y71" s="76">
        <f>IFERROR(VLOOKUP($D71,'SAP Data'!$A$7:$OM$1849,Y$4,FALSE),"")</f>
        <v>110446.64</v>
      </c>
      <c r="Z71" s="76">
        <f>IFERROR(VLOOKUP($D71,'SAP Data'!$A$7:$OM$1849,Z$4,FALSE),"")</f>
        <v>110922.01</v>
      </c>
      <c r="AA71" s="76">
        <f>IFERROR(VLOOKUP($D71,'SAP Data'!$A$7:$OM$1849,AA$4,FALSE),"")</f>
        <v>111426.51</v>
      </c>
      <c r="AB71" s="76">
        <f>IFERROR(VLOOKUP($D71,'SAP Data'!$A$7:$OM$1849,AB$4,FALSE),"")</f>
        <v>111914.94</v>
      </c>
      <c r="AC71" s="76">
        <f>IFERROR(VLOOKUP($D71,'SAP Data'!$A$7:$OM$1849,AC$4,FALSE),"")</f>
        <v>112419.79</v>
      </c>
      <c r="AD71" s="76">
        <f>IFERROR(VLOOKUP($D71,'SAP Data'!$A$7:$OM$1849,AD$4,FALSE),"")</f>
        <v>112923.99</v>
      </c>
      <c r="AE71" s="76">
        <f>IFERROR(VLOOKUP($D71,'SAP Data'!$A$7:$OM$1849,AE$4,FALSE),"")</f>
        <v>113379.52</v>
      </c>
      <c r="AF71" s="76">
        <f>IFERROR(VLOOKUP($D71,'SAP Data'!$A$7:$OM$1849,AF$4,FALSE),"")</f>
        <v>113883.76</v>
      </c>
      <c r="AG71" s="76">
        <f>IFERROR(VLOOKUP($D71,'SAP Data'!$A$7:$OM$1849,AG$4,FALSE),"")</f>
        <v>114371.75</v>
      </c>
      <c r="AH71" s="76">
        <f>IFERROR(VLOOKUP($D71,'SAP Data'!$A$7:$OM$1849,AH$4,FALSE),"")</f>
        <v>114876.02</v>
      </c>
      <c r="AI71" s="76">
        <f>IFERROR(VLOOKUP($D71,'SAP Data'!$A$7:$OM$1849,AI$4,FALSE),"")</f>
        <v>115364.03</v>
      </c>
      <c r="AJ71" s="76">
        <f>IFERROR(VLOOKUP($D71,'SAP Data'!$A$7:$OM$1849,AJ$4,FALSE),"")</f>
        <v>115868.3</v>
      </c>
      <c r="AK71" s="76">
        <f>IFERROR(VLOOKUP($D71,'SAP Data'!$A$7:$OM$1849,AK$4,FALSE),"")</f>
        <v>115868.3</v>
      </c>
      <c r="AL71" s="76">
        <f>IFERROR(VLOOKUP($D71,'SAP Data'!$A$7:$OM$1849,AL$4,FALSE),"")</f>
        <v>116860.62</v>
      </c>
      <c r="AM71" s="76">
        <f>IFERROR(VLOOKUP($D71,'SAP Data'!$A$7:$OM$1849,AM$4,FALSE),"")</f>
        <v>117365.15</v>
      </c>
      <c r="AN71" s="76">
        <f>IFERROR(VLOOKUP($D71,'SAP Data'!$A$7:$OM$1849,AN$4,FALSE),"")</f>
        <v>117853.41</v>
      </c>
      <c r="AO71" s="76">
        <f>IFERROR(VLOOKUP($D71,'SAP Data'!$A$7:$OM$1849,AO$4,FALSE),"")</f>
        <v>118357.95</v>
      </c>
      <c r="AP71" s="99">
        <f t="shared" si="22"/>
        <v>109966.15416666669</v>
      </c>
      <c r="AQ71" s="43">
        <f t="shared" si="23"/>
        <v>110453.15250000001</v>
      </c>
      <c r="AR71" s="43">
        <f t="shared" si="24"/>
        <v>110941.0575</v>
      </c>
      <c r="AS71" s="43">
        <f t="shared" si="25"/>
        <v>111430.03499999999</v>
      </c>
      <c r="AT71" s="43">
        <f t="shared" si="26"/>
        <v>111920.08500000001</v>
      </c>
      <c r="AU71" s="43">
        <f t="shared" si="27"/>
        <v>112411.2075</v>
      </c>
      <c r="AV71" s="43">
        <f t="shared" si="28"/>
        <v>112903.40208333333</v>
      </c>
      <c r="AW71" s="43">
        <f t="shared" si="29"/>
        <v>113375.67416666668</v>
      </c>
      <c r="AX71" s="43">
        <f t="shared" si="30"/>
        <v>113849.01875</v>
      </c>
      <c r="AY71" s="43">
        <f t="shared" si="43"/>
        <v>114343.90416666666</v>
      </c>
      <c r="AZ71" s="43">
        <f t="shared" si="44"/>
        <v>114838.78375</v>
      </c>
      <c r="BA71" s="98">
        <f t="shared" si="45"/>
        <v>115333.64333333336</v>
      </c>
      <c r="BB71" s="16"/>
      <c r="BC71" s="16">
        <f t="shared" si="49"/>
        <v>0</v>
      </c>
      <c r="BD71" s="16"/>
      <c r="BE71" s="16">
        <f t="shared" si="31"/>
        <v>0</v>
      </c>
      <c r="BF71" s="16"/>
      <c r="BG71" s="16">
        <f t="shared" si="32"/>
        <v>0</v>
      </c>
      <c r="BH71" s="18"/>
      <c r="BI71" s="16">
        <f t="shared" si="33"/>
        <v>0</v>
      </c>
      <c r="BK71" s="16">
        <f t="shared" si="34"/>
        <v>0</v>
      </c>
      <c r="BM71" s="16">
        <f t="shared" si="35"/>
        <v>0</v>
      </c>
      <c r="BO71" s="16">
        <f t="shared" si="36"/>
        <v>0</v>
      </c>
      <c r="BQ71" s="16">
        <f t="shared" si="37"/>
        <v>0</v>
      </c>
      <c r="BS71" s="16">
        <f t="shared" si="38"/>
        <v>0</v>
      </c>
      <c r="BU71" s="16">
        <f t="shared" si="39"/>
        <v>0</v>
      </c>
      <c r="BW71" s="16">
        <f t="shared" si="50"/>
        <v>0</v>
      </c>
      <c r="BY71" s="16">
        <f t="shared" si="51"/>
        <v>0</v>
      </c>
      <c r="CB71" s="16">
        <f t="shared" si="19"/>
        <v>0</v>
      </c>
      <c r="CF71" s="243">
        <f t="shared" si="40"/>
        <v>0</v>
      </c>
      <c r="CH71" s="243">
        <f t="shared" si="41"/>
        <v>0</v>
      </c>
      <c r="CJ71" s="16">
        <f t="shared" si="20"/>
        <v>115333.64333333336</v>
      </c>
      <c r="CL71" s="54">
        <f t="shared" si="42"/>
        <v>0</v>
      </c>
      <c r="CN71" s="18"/>
      <c r="CO71" s="16">
        <f t="shared" si="21"/>
        <v>0</v>
      </c>
      <c r="CP71" s="18"/>
    </row>
    <row r="72" spans="1:94" x14ac:dyDescent="0.2">
      <c r="A72" s="387"/>
      <c r="B72" s="14" t="str">
        <f>VLOOKUP(D72,'line assign basis'!$A$8:$D$668,2,FALSE)</f>
        <v>ACCUM DEP NONUTILITY</v>
      </c>
      <c r="C72" s="17" t="s">
        <v>114</v>
      </c>
      <c r="D72" s="17" t="s">
        <v>112</v>
      </c>
      <c r="E72" s="17">
        <f>IFERROR(VLOOKUP(D72,'line assign basis'!$A$8:$D$668,4,FALSE),"")</f>
        <v>2</v>
      </c>
      <c r="F72" s="33">
        <f>IFERROR(VLOOKUP($D72,'SAP Data'!$A$7:$OM$1845,F$4,FALSE),"")</f>
        <v>-1033.52</v>
      </c>
      <c r="G72" s="33">
        <f>IFERROR(VLOOKUP($D72,'SAP Data'!$A$7:$OM$1845,G$4,FALSE),"")</f>
        <v>-1033.52</v>
      </c>
      <c r="H72" s="16">
        <f>IFERROR(VLOOKUP($D72,'SAP Data'!$A$7:$OM$1845,H$4,FALSE),"")</f>
        <v>-1033.52</v>
      </c>
      <c r="I72" s="76">
        <f>IFERROR(VLOOKUP($D72,'SAP Data'!$A$7:$OM$1845,I$4,FALSE),"")</f>
        <v>-1033.52</v>
      </c>
      <c r="J72" s="76">
        <f>IFERROR(VLOOKUP($D72,'SAP Data'!$A$7:$OM$1845,J$4,FALSE),"")</f>
        <v>-1033.52</v>
      </c>
      <c r="K72" s="76">
        <f>IFERROR(VLOOKUP($D72,'SAP Data'!$A$7:$OM$1845,K$4,FALSE),"")</f>
        <v>-1033.52</v>
      </c>
      <c r="L72" s="76">
        <f>IFERROR(VLOOKUP($D72,'SAP Data'!$A$7:$OM$1845,L$4,FALSE),"")</f>
        <v>-1033.52</v>
      </c>
      <c r="M72" s="76">
        <f>IFERROR(VLOOKUP($D72,'SAP Data'!$A$7:$OM$1845,M$4,FALSE),"")</f>
        <v>-1033.52</v>
      </c>
      <c r="N72" s="76">
        <f>IFERROR(VLOOKUP($D72,'SAP Data'!$A$7:$OM$1845,N$4,FALSE),"")</f>
        <v>-1033.52</v>
      </c>
      <c r="O72" s="76">
        <f>IFERROR(VLOOKUP($D72,'SAP Data'!$A$7:$OM$1845,O$4,FALSE),"")</f>
        <v>-1033.52</v>
      </c>
      <c r="P72" s="76">
        <f>IFERROR(VLOOKUP($D72,'SAP Data'!$A$7:$OM$1845,P$4,FALSE),"")</f>
        <v>-1033.52</v>
      </c>
      <c r="Q72" s="76">
        <f>IFERROR(VLOOKUP($D72,'SAP Data'!$A$7:$OM$1845,Q$4,FALSE),"")</f>
        <v>-1033.52</v>
      </c>
      <c r="R72" s="76">
        <f>IFERROR(VLOOKUP($D72,'SAP Data'!$A$7:$OM$1845,R$4,FALSE),"")</f>
        <v>-1033.52</v>
      </c>
      <c r="S72" s="76">
        <f>IFERROR(VLOOKUP($D72,'SAP Data'!$A$7:$OM$1845,S$4,FALSE),"")</f>
        <v>-1033.52</v>
      </c>
      <c r="T72" s="76">
        <f>IFERROR(VLOOKUP($D72,'SAP Data'!$A$7:$OM$1849,T$4,FALSE),"")</f>
        <v>-1033.52</v>
      </c>
      <c r="U72" s="76">
        <f>IFERROR(VLOOKUP($D72,'SAP Data'!$A$7:$OM$1849,U$4,FALSE),"")</f>
        <v>-1033.52</v>
      </c>
      <c r="V72" s="76">
        <f>IFERROR(VLOOKUP($D72,'SAP Data'!$A$7:$OM$1849,V$4,FALSE),"")</f>
        <v>-1033.52</v>
      </c>
      <c r="W72" s="76">
        <f>IFERROR(VLOOKUP($D72,'SAP Data'!$A$7:$OM$1849,W$4,FALSE),"")</f>
        <v>-1033.52</v>
      </c>
      <c r="X72" s="76">
        <f>IFERROR(VLOOKUP($D72,'SAP Data'!$A$7:$OM$1849,X$4,FALSE),"")</f>
        <v>-1033.52</v>
      </c>
      <c r="Y72" s="76">
        <f>IFERROR(VLOOKUP($D72,'SAP Data'!$A$7:$OM$1849,Y$4,FALSE),"")</f>
        <v>-1033.52</v>
      </c>
      <c r="Z72" s="76">
        <f>IFERROR(VLOOKUP($D72,'SAP Data'!$A$7:$OM$1849,Z$4,FALSE),"")</f>
        <v>-1033.52</v>
      </c>
      <c r="AA72" s="76">
        <f>IFERROR(VLOOKUP($D72,'SAP Data'!$A$7:$OM$1849,AA$4,FALSE),"")</f>
        <v>-1033.52</v>
      </c>
      <c r="AB72" s="76">
        <f>IFERROR(VLOOKUP($D72,'SAP Data'!$A$7:$OM$1849,AB$4,FALSE),"")</f>
        <v>-1033.52</v>
      </c>
      <c r="AC72" s="76">
        <f>IFERROR(VLOOKUP($D72,'SAP Data'!$A$7:$OM$1849,AC$4,FALSE),"")</f>
        <v>-1033.52</v>
      </c>
      <c r="AD72" s="76">
        <f>IFERROR(VLOOKUP($D72,'SAP Data'!$A$7:$OM$1849,AD$4,FALSE),"")</f>
        <v>-1033.52</v>
      </c>
      <c r="AE72" s="76">
        <f>IFERROR(VLOOKUP($D72,'SAP Data'!$A$7:$OM$1849,AE$4,FALSE),"")</f>
        <v>-1033.52</v>
      </c>
      <c r="AF72" s="76">
        <f>IFERROR(VLOOKUP($D72,'SAP Data'!$A$7:$OM$1849,AF$4,FALSE),"")</f>
        <v>-1033.52</v>
      </c>
      <c r="AG72" s="76">
        <f>IFERROR(VLOOKUP($D72,'SAP Data'!$A$7:$OM$1849,AG$4,FALSE),"")</f>
        <v>-1033.52</v>
      </c>
      <c r="AH72" s="76">
        <f>IFERROR(VLOOKUP($D72,'SAP Data'!$A$7:$OM$1849,AH$4,FALSE),"")</f>
        <v>-1033.52</v>
      </c>
      <c r="AI72" s="76">
        <f>IFERROR(VLOOKUP($D72,'SAP Data'!$A$7:$OM$1849,AI$4,FALSE),"")</f>
        <v>-1033.52</v>
      </c>
      <c r="AJ72" s="76">
        <f>IFERROR(VLOOKUP($D72,'SAP Data'!$A$7:$OM$1849,AJ$4,FALSE),"")</f>
        <v>-1033.52</v>
      </c>
      <c r="AK72" s="76">
        <f>IFERROR(VLOOKUP($D72,'SAP Data'!$A$7:$OM$1849,AK$4,FALSE),"")</f>
        <v>-1033.52</v>
      </c>
      <c r="AL72" s="76">
        <f>IFERROR(VLOOKUP($D72,'SAP Data'!$A$7:$OM$1849,AL$4,FALSE),"")</f>
        <v>-1033.52</v>
      </c>
      <c r="AM72" s="76">
        <f>IFERROR(VLOOKUP($D72,'SAP Data'!$A$7:$OM$1849,AM$4,FALSE),"")</f>
        <v>-1033.52</v>
      </c>
      <c r="AN72" s="76">
        <f>IFERROR(VLOOKUP($D72,'SAP Data'!$A$7:$OM$1849,AN$4,FALSE),"")</f>
        <v>-1033.52</v>
      </c>
      <c r="AO72" s="76">
        <f>IFERROR(VLOOKUP($D72,'SAP Data'!$A$7:$OM$1849,AO$4,FALSE),"")</f>
        <v>-1033.52</v>
      </c>
      <c r="AP72" s="99">
        <f t="shared" si="22"/>
        <v>-1033.5200000000002</v>
      </c>
      <c r="AQ72" s="43">
        <f t="shared" si="23"/>
        <v>-1033.5200000000002</v>
      </c>
      <c r="AR72" s="43">
        <f t="shared" si="24"/>
        <v>-1033.5200000000002</v>
      </c>
      <c r="AS72" s="43">
        <f t="shared" si="25"/>
        <v>-1033.5200000000002</v>
      </c>
      <c r="AT72" s="43">
        <f t="shared" si="26"/>
        <v>-1033.5200000000002</v>
      </c>
      <c r="AU72" s="43">
        <f t="shared" si="27"/>
        <v>-1033.5200000000002</v>
      </c>
      <c r="AV72" s="43">
        <f t="shared" si="28"/>
        <v>-1033.5200000000002</v>
      </c>
      <c r="AW72" s="43">
        <f t="shared" si="29"/>
        <v>-1033.5200000000002</v>
      </c>
      <c r="AX72" s="43">
        <f t="shared" si="30"/>
        <v>-1033.5200000000002</v>
      </c>
      <c r="AY72" s="43">
        <f t="shared" si="43"/>
        <v>-1033.5200000000002</v>
      </c>
      <c r="AZ72" s="43">
        <f t="shared" si="44"/>
        <v>-1033.5200000000002</v>
      </c>
      <c r="BA72" s="98">
        <f t="shared" si="45"/>
        <v>-1033.5200000000002</v>
      </c>
      <c r="BB72" s="16"/>
      <c r="BC72" s="16">
        <f t="shared" si="49"/>
        <v>0</v>
      </c>
      <c r="BD72" s="16"/>
      <c r="BE72" s="16">
        <f t="shared" si="31"/>
        <v>0</v>
      </c>
      <c r="BF72" s="16"/>
      <c r="BG72" s="16">
        <f t="shared" si="32"/>
        <v>0</v>
      </c>
      <c r="BH72" s="18"/>
      <c r="BI72" s="16">
        <f t="shared" si="33"/>
        <v>0</v>
      </c>
      <c r="BK72" s="16">
        <f t="shared" si="34"/>
        <v>0</v>
      </c>
      <c r="BM72" s="16">
        <f t="shared" si="35"/>
        <v>0</v>
      </c>
      <c r="BO72" s="16">
        <f t="shared" si="36"/>
        <v>0</v>
      </c>
      <c r="BQ72" s="16">
        <f t="shared" si="37"/>
        <v>0</v>
      </c>
      <c r="BS72" s="16">
        <f t="shared" si="38"/>
        <v>0</v>
      </c>
      <c r="BU72" s="16">
        <f t="shared" si="39"/>
        <v>0</v>
      </c>
      <c r="BW72" s="16">
        <f t="shared" si="50"/>
        <v>0</v>
      </c>
      <c r="BY72" s="16">
        <f t="shared" si="51"/>
        <v>0</v>
      </c>
      <c r="CB72" s="16">
        <f t="shared" si="19"/>
        <v>0</v>
      </c>
      <c r="CF72" s="243">
        <f t="shared" si="40"/>
        <v>0</v>
      </c>
      <c r="CH72" s="243">
        <f t="shared" si="41"/>
        <v>0</v>
      </c>
      <c r="CJ72" s="16">
        <f t="shared" si="20"/>
        <v>-1033.5200000000002</v>
      </c>
      <c r="CL72" s="54">
        <f t="shared" si="42"/>
        <v>0</v>
      </c>
      <c r="CN72" s="18"/>
      <c r="CO72" s="16">
        <f t="shared" si="21"/>
        <v>0</v>
      </c>
      <c r="CP72" s="18"/>
    </row>
    <row r="73" spans="1:94" x14ac:dyDescent="0.2">
      <c r="A73" s="387"/>
      <c r="B73" s="14" t="str">
        <f>VLOOKUP(D73,'line assign basis'!$A$8:$D$668,2,FALSE)</f>
        <v>DEP PROV-DOCK/OIL TK</v>
      </c>
      <c r="C73" s="17" t="s">
        <v>117</v>
      </c>
      <c r="D73" s="17" t="s">
        <v>115</v>
      </c>
      <c r="E73" s="17">
        <f>IFERROR(VLOOKUP(D73,'line assign basis'!$A$8:$D$668,4,FALSE),"")</f>
        <v>2</v>
      </c>
      <c r="F73" s="33">
        <f>IFERROR(VLOOKUP($D73,'SAP Data'!$A$7:$OM$1845,F$4,FALSE),"")</f>
        <v>-4398715.25</v>
      </c>
      <c r="G73" s="33">
        <f>IFERROR(VLOOKUP($D73,'SAP Data'!$A$7:$OM$1845,G$4,FALSE),"")</f>
        <v>-4402081.4400000004</v>
      </c>
      <c r="H73" s="16">
        <f>IFERROR(VLOOKUP($D73,'SAP Data'!$A$7:$OM$1845,H$4,FALSE),"")</f>
        <v>-4405447.6500000004</v>
      </c>
      <c r="I73" s="76">
        <f>IFERROR(VLOOKUP($D73,'SAP Data'!$A$7:$OM$1845,I$4,FALSE),"")</f>
        <v>-4408813.88</v>
      </c>
      <c r="J73" s="76">
        <f>IFERROR(VLOOKUP($D73,'SAP Data'!$A$7:$OM$1845,J$4,FALSE),"")</f>
        <v>-4412180.0599999996</v>
      </c>
      <c r="K73" s="76">
        <f>IFERROR(VLOOKUP($D73,'SAP Data'!$A$7:$OM$1845,K$4,FALSE),"")</f>
        <v>-4415546.2699999996</v>
      </c>
      <c r="L73" s="76">
        <f>IFERROR(VLOOKUP($D73,'SAP Data'!$A$7:$OM$1845,L$4,FALSE),"")</f>
        <v>-4418912.46</v>
      </c>
      <c r="M73" s="76">
        <f>IFERROR(VLOOKUP($D73,'SAP Data'!$A$7:$OM$1845,M$4,FALSE),"")</f>
        <v>-4422278.67</v>
      </c>
      <c r="N73" s="76">
        <f>IFERROR(VLOOKUP($D73,'SAP Data'!$A$7:$OM$1845,N$4,FALSE),"")</f>
        <v>-4425644.8600000003</v>
      </c>
      <c r="O73" s="76">
        <f>IFERROR(VLOOKUP($D73,'SAP Data'!$A$7:$OM$1845,O$4,FALSE),"")</f>
        <v>-4429011.08</v>
      </c>
      <c r="P73" s="76">
        <f>IFERROR(VLOOKUP($D73,'SAP Data'!$A$7:$OM$1845,P$4,FALSE),"")</f>
        <v>-4432377.28</v>
      </c>
      <c r="Q73" s="76">
        <f>IFERROR(VLOOKUP($D73,'SAP Data'!$A$7:$OM$1845,Q$4,FALSE),"")</f>
        <v>-4435743.51</v>
      </c>
      <c r="R73" s="76">
        <f>IFERROR(VLOOKUP($D73,'SAP Data'!$A$7:$OM$1845,R$4,FALSE),"")</f>
        <v>-4439109.7</v>
      </c>
      <c r="S73" s="76">
        <f>IFERROR(VLOOKUP($D73,'SAP Data'!$A$7:$OM$1845,S$4,FALSE),"")</f>
        <v>-4442475.8899999997</v>
      </c>
      <c r="T73" s="76">
        <f>IFERROR(VLOOKUP($D73,'SAP Data'!$A$7:$OM$1849,T$4,FALSE),"")</f>
        <v>-4445842.0999999996</v>
      </c>
      <c r="U73" s="76">
        <f>IFERROR(VLOOKUP($D73,'SAP Data'!$A$7:$OM$1849,U$4,FALSE),"")</f>
        <v>-4449208.33</v>
      </c>
      <c r="V73" s="76">
        <f>IFERROR(VLOOKUP($D73,'SAP Data'!$A$7:$OM$1849,V$4,FALSE),"")</f>
        <v>-4452574.51</v>
      </c>
      <c r="W73" s="76">
        <f>IFERROR(VLOOKUP($D73,'SAP Data'!$A$7:$OM$1849,W$4,FALSE),"")</f>
        <v>-4455940.72</v>
      </c>
      <c r="X73" s="76">
        <f>IFERROR(VLOOKUP($D73,'SAP Data'!$A$7:$OM$1849,X$4,FALSE),"")</f>
        <v>-4459306.91</v>
      </c>
      <c r="Y73" s="76">
        <f>IFERROR(VLOOKUP($D73,'SAP Data'!$A$7:$OM$1849,Y$4,FALSE),"")</f>
        <v>-4462683.0999999996</v>
      </c>
      <c r="Z73" s="76">
        <f>IFERROR(VLOOKUP($D73,'SAP Data'!$A$7:$OM$1849,Z$4,FALSE),"")</f>
        <v>-4466069.26</v>
      </c>
      <c r="AA73" s="76">
        <f>IFERROR(VLOOKUP($D73,'SAP Data'!$A$7:$OM$1849,AA$4,FALSE),"")</f>
        <v>-4469455.4400000004</v>
      </c>
      <c r="AB73" s="76">
        <f>IFERROR(VLOOKUP($D73,'SAP Data'!$A$7:$OM$1849,AB$4,FALSE),"")</f>
        <v>-4472841.6100000003</v>
      </c>
      <c r="AC73" s="76">
        <f>IFERROR(VLOOKUP($D73,'SAP Data'!$A$7:$OM$1849,AC$4,FALSE),"")</f>
        <v>-4476241.82</v>
      </c>
      <c r="AD73" s="76">
        <f>IFERROR(VLOOKUP($D73,'SAP Data'!$A$7:$OM$1849,AD$4,FALSE),"")</f>
        <v>-4479656.01</v>
      </c>
      <c r="AE73" s="76">
        <f>IFERROR(VLOOKUP($D73,'SAP Data'!$A$7:$OM$1849,AE$4,FALSE),"")</f>
        <v>-4483070.21</v>
      </c>
      <c r="AF73" s="76">
        <f>IFERROR(VLOOKUP($D73,'SAP Data'!$A$7:$OM$1849,AF$4,FALSE),"")</f>
        <v>-4486484.42</v>
      </c>
      <c r="AG73" s="76">
        <f>IFERROR(VLOOKUP($D73,'SAP Data'!$A$7:$OM$1849,AG$4,FALSE),"")</f>
        <v>-4489898.66</v>
      </c>
      <c r="AH73" s="76">
        <f>IFERROR(VLOOKUP($D73,'SAP Data'!$A$7:$OM$1849,AH$4,FALSE),"")</f>
        <v>-4493312.84</v>
      </c>
      <c r="AI73" s="76">
        <f>IFERROR(VLOOKUP($D73,'SAP Data'!$A$7:$OM$1849,AI$4,FALSE),"")</f>
        <v>-4496727.0599999996</v>
      </c>
      <c r="AJ73" s="76">
        <f>IFERROR(VLOOKUP($D73,'SAP Data'!$A$7:$OM$1849,AJ$4,FALSE),"")</f>
        <v>-4500141.24</v>
      </c>
      <c r="AK73" s="76">
        <f>IFERROR(VLOOKUP($D73,'SAP Data'!$A$7:$OM$1849,AK$4,FALSE),"")</f>
        <v>-4503555.47</v>
      </c>
      <c r="AL73" s="76">
        <f>IFERROR(VLOOKUP($D73,'SAP Data'!$A$7:$OM$1849,AL$4,FALSE),"")</f>
        <v>-4506969.66</v>
      </c>
      <c r="AM73" s="76">
        <f>IFERROR(VLOOKUP($D73,'SAP Data'!$A$7:$OM$1849,AM$4,FALSE),"")</f>
        <v>-4510383.88</v>
      </c>
      <c r="AN73" s="76">
        <f>IFERROR(VLOOKUP($D73,'SAP Data'!$A$7:$OM$1849,AN$4,FALSE),"")</f>
        <v>-4513798.09</v>
      </c>
      <c r="AO73" s="76">
        <f>IFERROR(VLOOKUP($D73,'SAP Data'!$A$7:$OM$1849,AO$4,FALSE),"")</f>
        <v>-4517622.4400000004</v>
      </c>
      <c r="AP73" s="99">
        <f t="shared" si="22"/>
        <v>-4459335.2120833332</v>
      </c>
      <c r="AQ73" s="43">
        <f t="shared" si="23"/>
        <v>-4462716.0716666663</v>
      </c>
      <c r="AR73" s="43">
        <f t="shared" si="24"/>
        <v>-4466100.9316666666</v>
      </c>
      <c r="AS73" s="43">
        <f t="shared" si="25"/>
        <v>-4469489.7920833332</v>
      </c>
      <c r="AT73" s="43">
        <f t="shared" si="26"/>
        <v>-4472882.6529166671</v>
      </c>
      <c r="AU73" s="43">
        <f t="shared" si="27"/>
        <v>-4476279.5141666671</v>
      </c>
      <c r="AV73" s="43">
        <f t="shared" si="28"/>
        <v>-4479680.3754166672</v>
      </c>
      <c r="AW73" s="43">
        <f t="shared" si="29"/>
        <v>-4483084.821250001</v>
      </c>
      <c r="AX73" s="43">
        <f t="shared" si="30"/>
        <v>-4486492.0200000005</v>
      </c>
      <c r="AY73" s="43">
        <f t="shared" si="43"/>
        <v>-4489901.5549999997</v>
      </c>
      <c r="AZ73" s="43">
        <f t="shared" si="44"/>
        <v>-4493313.4266666668</v>
      </c>
      <c r="BA73" s="98">
        <f t="shared" si="45"/>
        <v>-4496744.1391666653</v>
      </c>
      <c r="BB73" s="16"/>
      <c r="BC73" s="16">
        <f t="shared" si="49"/>
        <v>0</v>
      </c>
      <c r="BD73" s="16"/>
      <c r="BE73" s="16">
        <f t="shared" si="31"/>
        <v>0</v>
      </c>
      <c r="BF73" s="16"/>
      <c r="BG73" s="16">
        <f t="shared" si="32"/>
        <v>0</v>
      </c>
      <c r="BH73" s="18"/>
      <c r="BI73" s="16">
        <f t="shared" si="33"/>
        <v>0</v>
      </c>
      <c r="BK73" s="16">
        <f t="shared" si="34"/>
        <v>0</v>
      </c>
      <c r="BM73" s="16">
        <f t="shared" si="35"/>
        <v>0</v>
      </c>
      <c r="BO73" s="16">
        <f t="shared" si="36"/>
        <v>0</v>
      </c>
      <c r="BQ73" s="16">
        <f t="shared" si="37"/>
        <v>0</v>
      </c>
      <c r="BS73" s="16">
        <f t="shared" si="38"/>
        <v>0</v>
      </c>
      <c r="BU73" s="16">
        <f t="shared" si="39"/>
        <v>0</v>
      </c>
      <c r="BW73" s="16">
        <f t="shared" si="50"/>
        <v>0</v>
      </c>
      <c r="BY73" s="16">
        <f t="shared" si="51"/>
        <v>0</v>
      </c>
      <c r="CB73" s="16">
        <f t="shared" ref="CB73:CB136" si="85">IF(E73=1,BA73,0)</f>
        <v>0</v>
      </c>
      <c r="CF73" s="243">
        <f t="shared" si="40"/>
        <v>0</v>
      </c>
      <c r="CH73" s="243">
        <f t="shared" si="41"/>
        <v>0</v>
      </c>
      <c r="CJ73" s="16">
        <f t="shared" ref="CJ73:CJ136" si="86">IF($E73=2,BA73,0)</f>
        <v>-4496744.1391666653</v>
      </c>
      <c r="CL73" s="54">
        <f t="shared" ref="CL73:CL136" si="87">IFERROR(SUM(BY73:BZ73,CB73,CF73:CJ73)-BA73,"")</f>
        <v>0</v>
      </c>
      <c r="CN73" s="18"/>
      <c r="CO73" s="16">
        <f t="shared" ref="CO73:CO136" si="88">_xlfn.IFS($E73=3,BA73,$E73="3P",BA73,$E73="3D",BA73,$E73="3G",BA73,$E73="3L",BA73,$E73&lt;=2,0,$E73&gt;=4,0)</f>
        <v>0</v>
      </c>
      <c r="CP73" s="18"/>
    </row>
    <row r="74" spans="1:94" x14ac:dyDescent="0.2">
      <c r="A74" s="387"/>
      <c r="B74" s="14" t="str">
        <f>VLOOKUP(D74,'line assign basis'!$A$8:$D$668,2,FALSE)</f>
        <v>DEP PROV-INT STOR</v>
      </c>
      <c r="C74" s="17" t="s">
        <v>120</v>
      </c>
      <c r="D74" s="17" t="s">
        <v>118</v>
      </c>
      <c r="E74" s="17">
        <f>IFERROR(VLOOKUP(D74,'line assign basis'!$A$8:$D$668,4,FALSE),"")</f>
        <v>2</v>
      </c>
      <c r="F74" s="33">
        <f>IFERROR(VLOOKUP($D74,'SAP Data'!$A$7:$OM$1845,F$4,FALSE),"")</f>
        <v>-14918510.26</v>
      </c>
      <c r="G74" s="33">
        <f>IFERROR(VLOOKUP($D74,'SAP Data'!$A$7:$OM$1845,G$4,FALSE),"")</f>
        <v>-14998212.050000001</v>
      </c>
      <c r="H74" s="16">
        <f>IFERROR(VLOOKUP($D74,'SAP Data'!$A$7:$OM$1845,H$4,FALSE),"")</f>
        <v>-15077914.32</v>
      </c>
      <c r="I74" s="76">
        <f>IFERROR(VLOOKUP($D74,'SAP Data'!$A$7:$OM$1845,I$4,FALSE),"")</f>
        <v>-15157612.66</v>
      </c>
      <c r="J74" s="76">
        <f>IFERROR(VLOOKUP($D74,'SAP Data'!$A$7:$OM$1845,J$4,FALSE),"")</f>
        <v>-15236233.550000001</v>
      </c>
      <c r="K74" s="76">
        <f>IFERROR(VLOOKUP($D74,'SAP Data'!$A$7:$OM$1845,K$4,FALSE),"")</f>
        <v>-15101419.98</v>
      </c>
      <c r="L74" s="76">
        <f>IFERROR(VLOOKUP($D74,'SAP Data'!$A$7:$OM$1845,L$4,FALSE),"")</f>
        <v>-15178294.08</v>
      </c>
      <c r="M74" s="76">
        <f>IFERROR(VLOOKUP($D74,'SAP Data'!$A$7:$OM$1845,M$4,FALSE),"")</f>
        <v>-15255168.51</v>
      </c>
      <c r="N74" s="76">
        <f>IFERROR(VLOOKUP($D74,'SAP Data'!$A$7:$OM$1845,N$4,FALSE),"")</f>
        <v>-15332017.890000001</v>
      </c>
      <c r="O74" s="76">
        <f>IFERROR(VLOOKUP($D74,'SAP Data'!$A$7:$OM$1845,O$4,FALSE),"")</f>
        <v>-14944545.65</v>
      </c>
      <c r="P74" s="76">
        <f>IFERROR(VLOOKUP($D74,'SAP Data'!$A$7:$OM$1845,P$4,FALSE),"")</f>
        <v>-15020002.24</v>
      </c>
      <c r="Q74" s="76">
        <f>IFERROR(VLOOKUP($D74,'SAP Data'!$A$7:$OM$1845,Q$4,FALSE),"")</f>
        <v>-15096141.800000001</v>
      </c>
      <c r="R74" s="76">
        <f>IFERROR(VLOOKUP($D74,'SAP Data'!$A$7:$OM$1845,R$4,FALSE),"")</f>
        <v>-15172964.33</v>
      </c>
      <c r="S74" s="76">
        <f>IFERROR(VLOOKUP($D74,'SAP Data'!$A$7:$OM$1845,S$4,FALSE),"")</f>
        <v>-15249789.789999999</v>
      </c>
      <c r="T74" s="76">
        <f>IFERROR(VLOOKUP($D74,'SAP Data'!$A$7:$OM$1849,T$4,FALSE),"")</f>
        <v>-15327226.17</v>
      </c>
      <c r="U74" s="76">
        <f>IFERROR(VLOOKUP($D74,'SAP Data'!$A$7:$OM$1849,U$4,FALSE),"")</f>
        <v>-15405271.810000001</v>
      </c>
      <c r="V74" s="76">
        <f>IFERROR(VLOOKUP($D74,'SAP Data'!$A$7:$OM$1849,V$4,FALSE),"")</f>
        <v>-15483318.91</v>
      </c>
      <c r="W74" s="76">
        <f>IFERROR(VLOOKUP($D74,'SAP Data'!$A$7:$OM$1849,W$4,FALSE),"")</f>
        <v>-15561367.560000001</v>
      </c>
      <c r="X74" s="76">
        <f>IFERROR(VLOOKUP($D74,'SAP Data'!$A$7:$OM$1849,X$4,FALSE),"")</f>
        <v>-15639416.960000001</v>
      </c>
      <c r="Y74" s="76">
        <f>IFERROR(VLOOKUP($D74,'SAP Data'!$A$7:$OM$1849,Y$4,FALSE),"")</f>
        <v>-15717466.16</v>
      </c>
      <c r="Z74" s="76">
        <f>IFERROR(VLOOKUP($D74,'SAP Data'!$A$7:$OM$1849,Z$4,FALSE),"")</f>
        <v>-15795515.449999999</v>
      </c>
      <c r="AA74" s="76">
        <f>IFERROR(VLOOKUP($D74,'SAP Data'!$A$7:$OM$1849,AA$4,FALSE),"")</f>
        <v>-15874985.279999999</v>
      </c>
      <c r="AB74" s="76">
        <f>IFERROR(VLOOKUP($D74,'SAP Data'!$A$7:$OM$1849,AB$4,FALSE),"")</f>
        <v>-15955879.960000001</v>
      </c>
      <c r="AC74" s="76">
        <f>IFERROR(VLOOKUP($D74,'SAP Data'!$A$7:$OM$1849,AC$4,FALSE),"")</f>
        <v>-16036830.300000001</v>
      </c>
      <c r="AD74" s="76">
        <f>IFERROR(VLOOKUP($D74,'SAP Data'!$A$7:$OM$1849,AD$4,FALSE),"")</f>
        <v>-16117654.4</v>
      </c>
      <c r="AE74" s="76">
        <f>IFERROR(VLOOKUP($D74,'SAP Data'!$A$7:$OM$1849,AE$4,FALSE),"")</f>
        <v>-16198490.4</v>
      </c>
      <c r="AF74" s="76">
        <f>IFERROR(VLOOKUP($D74,'SAP Data'!$A$7:$OM$1849,AF$4,FALSE),"")</f>
        <v>-16279329.57</v>
      </c>
      <c r="AG74" s="76">
        <f>IFERROR(VLOOKUP($D74,'SAP Data'!$A$7:$OM$1849,AG$4,FALSE),"")</f>
        <v>-16360165.029999999</v>
      </c>
      <c r="AH74" s="76">
        <f>IFERROR(VLOOKUP($D74,'SAP Data'!$A$7:$OM$1849,AH$4,FALSE),"")</f>
        <v>-16441000.720000001</v>
      </c>
      <c r="AI74" s="76">
        <f>IFERROR(VLOOKUP($D74,'SAP Data'!$A$7:$OM$1849,AI$4,FALSE),"")</f>
        <v>-16521836.4</v>
      </c>
      <c r="AJ74" s="76">
        <f>IFERROR(VLOOKUP($D74,'SAP Data'!$A$7:$OM$1849,AJ$4,FALSE),"")</f>
        <v>-16602672.189999999</v>
      </c>
      <c r="AK74" s="76">
        <f>IFERROR(VLOOKUP($D74,'SAP Data'!$A$7:$OM$1849,AK$4,FALSE),"")</f>
        <v>-16683507.82</v>
      </c>
      <c r="AL74" s="76">
        <f>IFERROR(VLOOKUP($D74,'SAP Data'!$A$7:$OM$1849,AL$4,FALSE),"")</f>
        <v>-16764343.470000001</v>
      </c>
      <c r="AM74" s="76">
        <f>IFERROR(VLOOKUP($D74,'SAP Data'!$A$7:$OM$1849,AM$4,FALSE),"")</f>
        <v>-16845190.260000002</v>
      </c>
      <c r="AN74" s="76">
        <f>IFERROR(VLOOKUP($D74,'SAP Data'!$A$7:$OM$1849,AN$4,FALSE),"")</f>
        <v>-16927142.829999998</v>
      </c>
      <c r="AO74" s="76">
        <f>IFERROR(VLOOKUP($D74,'SAP Data'!$A$7:$OM$1849,AO$4,FALSE),"")</f>
        <v>-17010213.170000002</v>
      </c>
      <c r="AP74" s="99">
        <f t="shared" ref="AP74:AP138" si="89">IFERROR((R74/2+SUM(S74:AC74)+AD74/2)/12,"")</f>
        <v>-15641031.47625</v>
      </c>
      <c r="AQ74" s="43">
        <f t="shared" ref="AQ74:AQ138" si="90">IFERROR((S74/2+SUM(T74:AD74)+AE74/2)/12,"")</f>
        <v>-15719922.754583335</v>
      </c>
      <c r="AR74" s="43">
        <f t="shared" ref="AR74:AR138" si="91">IFERROR((T74/2+SUM(U74:AE74)+AF74/2)/12,"")</f>
        <v>-15799122.921666669</v>
      </c>
      <c r="AS74" s="43">
        <f t="shared" ref="AS74:AS138" si="92">IFERROR((U74/2+SUM(V74:AF74)+AG74/2)/12,"")</f>
        <v>-15878581.114166664</v>
      </c>
      <c r="AT74" s="43">
        <f t="shared" ref="AT74:AT138" si="93">IFERROR((V74/2+SUM(W74:AG74)+AH74/2)/12,"")</f>
        <v>-15958271.740416668</v>
      </c>
      <c r="AU74" s="43">
        <f t="shared" ref="AU74:AU138" si="94">IFERROR((W74/2+SUM(X74:AH74)+AI74/2)/12,"")</f>
        <v>-16038194.684166668</v>
      </c>
      <c r="AV74" s="43">
        <f t="shared" ref="AV74:AV138" si="95">IFERROR((X74/2+SUM(Y74:AI74)+AJ74/2)/12,"")</f>
        <v>-16118349.85375</v>
      </c>
      <c r="AW74" s="43">
        <f t="shared" ref="AW74:AW138" si="96">IFERROR((Y74/2+SUM(Z74:AJ74)+AK74/2)/12,"")</f>
        <v>-16198737.224166669</v>
      </c>
      <c r="AX74" s="43">
        <f t="shared" ref="AX74:AX138" si="97">IFERROR((Z74/2+SUM(AA74:AK74)+AL74/2)/12,"")</f>
        <v>-16279356.794166667</v>
      </c>
      <c r="AY74" s="43">
        <f t="shared" ref="AY74:AY138" si="98">IFERROR((AA74/2+SUM(AB74:AL74)+AM74/2)/12,"")</f>
        <v>-16360149.835833332</v>
      </c>
      <c r="AZ74" s="43">
        <f t="shared" ref="AZ74:AZ138" si="99">IFERROR((AB74/2+SUM(AC74:AM74)+AN74/2)/12,"")</f>
        <v>-16441044.329583332</v>
      </c>
      <c r="BA74" s="98">
        <f t="shared" ref="BA74:BA138" si="100">IFERROR((AC74/2+SUM(AD74:AN74)+AO74/2)/12,"")</f>
        <v>-16522071.235416666</v>
      </c>
      <c r="BB74" s="16"/>
      <c r="BC74" s="16">
        <f t="shared" si="49"/>
        <v>0</v>
      </c>
      <c r="BD74" s="16"/>
      <c r="BE74" s="16">
        <f t="shared" si="31"/>
        <v>0</v>
      </c>
      <c r="BF74" s="16"/>
      <c r="BG74" s="16">
        <f t="shared" si="32"/>
        <v>0</v>
      </c>
      <c r="BH74" s="18"/>
      <c r="BI74" s="16">
        <f t="shared" si="33"/>
        <v>0</v>
      </c>
      <c r="BK74" s="16">
        <f t="shared" si="34"/>
        <v>0</v>
      </c>
      <c r="BM74" s="16">
        <f t="shared" si="35"/>
        <v>0</v>
      </c>
      <c r="BO74" s="16">
        <f t="shared" si="36"/>
        <v>0</v>
      </c>
      <c r="BQ74" s="16">
        <f t="shared" si="37"/>
        <v>0</v>
      </c>
      <c r="BS74" s="16">
        <f t="shared" si="38"/>
        <v>0</v>
      </c>
      <c r="BU74" s="16">
        <f t="shared" si="39"/>
        <v>0</v>
      </c>
      <c r="BW74" s="16">
        <f t="shared" si="50"/>
        <v>0</v>
      </c>
      <c r="BY74" s="16">
        <f t="shared" si="51"/>
        <v>0</v>
      </c>
      <c r="CB74" s="16">
        <f t="shared" si="85"/>
        <v>0</v>
      </c>
      <c r="CF74" s="243">
        <f t="shared" ref="CF74:CF138" si="101">_xlfn.IFS($D74="252012",CO74*$CS$25,$D74="252014",CO74*$CS$25,$D74="252022",CO74*$CS$25,$D74="252024",CO74*$CS$25,$D74="252032",CO74*$CS$25,$D74="252034",CO74*$CS$25,$E74=3,CO74*0,$E74="3P",CO74*$CS$20,$E74="3D",CO74*$CS$21,$E74="3G",CO74*$CS$23,$E74="3L",CO74*$CS$24,$E74&lt;=2,0,$E74&gt;=4,0)</f>
        <v>0</v>
      </c>
      <c r="CH74" s="243">
        <f t="shared" ref="CH74:CH138" si="102">IFERROR(CO74-CF74,"")</f>
        <v>0</v>
      </c>
      <c r="CJ74" s="16">
        <f t="shared" si="86"/>
        <v>-16522071.235416666</v>
      </c>
      <c r="CL74" s="54">
        <f t="shared" si="87"/>
        <v>0</v>
      </c>
      <c r="CN74" s="18"/>
      <c r="CO74" s="16">
        <f t="shared" si="88"/>
        <v>0</v>
      </c>
      <c r="CP74" s="18"/>
    </row>
    <row r="75" spans="1:94" x14ac:dyDescent="0.2">
      <c r="A75" s="387"/>
      <c r="B75" s="14" t="str">
        <f>VLOOKUP(D75,'line assign basis'!$A$8:$D$668,2,FALSE)</f>
        <v>ACCUM DEP NONUTILITY</v>
      </c>
      <c r="C75" s="17" t="s">
        <v>122</v>
      </c>
      <c r="D75" s="17" t="s">
        <v>121</v>
      </c>
      <c r="E75" s="17">
        <f>IFERROR(VLOOKUP(D75,'line assign basis'!$A$8:$D$668,4,FALSE),"")</f>
        <v>2</v>
      </c>
      <c r="F75" s="33">
        <f>IFERROR(VLOOKUP($D75,'SAP Data'!$A$7:$OM$1845,F$4,FALSE),"")</f>
        <v>531315.65</v>
      </c>
      <c r="G75" s="33">
        <f>IFERROR(VLOOKUP($D75,'SAP Data'!$A$7:$OM$1845,G$4,FALSE),"")</f>
        <v>531315.65</v>
      </c>
      <c r="H75" s="16">
        <f>IFERROR(VLOOKUP($D75,'SAP Data'!$A$7:$OM$1845,H$4,FALSE),"")</f>
        <v>531315.65</v>
      </c>
      <c r="I75" s="76">
        <f>IFERROR(VLOOKUP($D75,'SAP Data'!$A$7:$OM$1845,I$4,FALSE),"")</f>
        <v>531315.65</v>
      </c>
      <c r="J75" s="76">
        <f>IFERROR(VLOOKUP($D75,'SAP Data'!$A$7:$OM$1845,J$4,FALSE),"")</f>
        <v>531315.65</v>
      </c>
      <c r="K75" s="76">
        <f>IFERROR(VLOOKUP($D75,'SAP Data'!$A$7:$OM$1845,K$4,FALSE),"")</f>
        <v>764394.96</v>
      </c>
      <c r="L75" s="76">
        <f>IFERROR(VLOOKUP($D75,'SAP Data'!$A$7:$OM$1845,L$4,FALSE),"")</f>
        <v>764394.96</v>
      </c>
      <c r="M75" s="76">
        <f>IFERROR(VLOOKUP($D75,'SAP Data'!$A$7:$OM$1845,M$4,FALSE),"")</f>
        <v>764394.96</v>
      </c>
      <c r="N75" s="76">
        <f>IFERROR(VLOOKUP($D75,'SAP Data'!$A$7:$OM$1845,N$4,FALSE),"")</f>
        <v>764394.96</v>
      </c>
      <c r="O75" s="76">
        <f>IFERROR(VLOOKUP($D75,'SAP Data'!$A$7:$OM$1845,O$4,FALSE),"")</f>
        <v>764394.96</v>
      </c>
      <c r="P75" s="76">
        <f>IFERROR(VLOOKUP($D75,'SAP Data'!$A$7:$OM$1845,P$4,FALSE),"")</f>
        <v>764394.96</v>
      </c>
      <c r="Q75" s="76">
        <f>IFERROR(VLOOKUP($D75,'SAP Data'!$A$7:$OM$1845,Q$4,FALSE),"")</f>
        <v>764394.96</v>
      </c>
      <c r="R75" s="76">
        <f>IFERROR(VLOOKUP($D75,'SAP Data'!$A$7:$OM$1845,R$4,FALSE),"")</f>
        <v>764394.96</v>
      </c>
      <c r="S75" s="76">
        <f>IFERROR(VLOOKUP($D75,'SAP Data'!$A$7:$OM$1845,S$4,FALSE),"")</f>
        <v>764394.96</v>
      </c>
      <c r="T75" s="76">
        <f>IFERROR(VLOOKUP($D75,'SAP Data'!$A$7:$OM$1849,T$4,FALSE),"")</f>
        <v>764394.96</v>
      </c>
      <c r="U75" s="76">
        <f>IFERROR(VLOOKUP($D75,'SAP Data'!$A$7:$OM$1849,U$4,FALSE),"")</f>
        <v>764394.96</v>
      </c>
      <c r="V75" s="76">
        <f>IFERROR(VLOOKUP($D75,'SAP Data'!$A$7:$OM$1849,V$4,FALSE),"")</f>
        <v>764394.96</v>
      </c>
      <c r="W75" s="76">
        <f>IFERROR(VLOOKUP($D75,'SAP Data'!$A$7:$OM$1849,W$4,FALSE),"")</f>
        <v>764394.96</v>
      </c>
      <c r="X75" s="76">
        <f>IFERROR(VLOOKUP($D75,'SAP Data'!$A$7:$OM$1849,X$4,FALSE),"")</f>
        <v>764394.96</v>
      </c>
      <c r="Y75" s="76">
        <f>IFERROR(VLOOKUP($D75,'SAP Data'!$A$7:$OM$1849,Y$4,FALSE),"")</f>
        <v>764394.96</v>
      </c>
      <c r="Z75" s="76">
        <f>IFERROR(VLOOKUP($D75,'SAP Data'!$A$7:$OM$1849,Z$4,FALSE),"")</f>
        <v>764394.96</v>
      </c>
      <c r="AA75" s="76">
        <f>IFERROR(VLOOKUP($D75,'SAP Data'!$A$7:$OM$1849,AA$4,FALSE),"")</f>
        <v>764394.96</v>
      </c>
      <c r="AB75" s="76">
        <f>IFERROR(VLOOKUP($D75,'SAP Data'!$A$7:$OM$1849,AB$4,FALSE),"")</f>
        <v>764394.96</v>
      </c>
      <c r="AC75" s="76">
        <f>IFERROR(VLOOKUP($D75,'SAP Data'!$A$7:$OM$1849,AC$4,FALSE),"")</f>
        <v>764394.96</v>
      </c>
      <c r="AD75" s="76">
        <f>IFERROR(VLOOKUP($D75,'SAP Data'!$A$7:$OM$1849,AD$4,FALSE),"")</f>
        <v>764394.96</v>
      </c>
      <c r="AE75" s="76">
        <f>IFERROR(VLOOKUP($D75,'SAP Data'!$A$7:$OM$1849,AE$4,FALSE),"")</f>
        <v>764394.96</v>
      </c>
      <c r="AF75" s="76">
        <f>IFERROR(VLOOKUP($D75,'SAP Data'!$A$7:$OM$1849,AF$4,FALSE),"")</f>
        <v>764394.96</v>
      </c>
      <c r="AG75" s="76">
        <f>IFERROR(VLOOKUP($D75,'SAP Data'!$A$7:$OM$1849,AG$4,FALSE),"")</f>
        <v>764394.96</v>
      </c>
      <c r="AH75" s="76">
        <f>IFERROR(VLOOKUP($D75,'SAP Data'!$A$7:$OM$1849,AH$4,FALSE),"")</f>
        <v>764394.96</v>
      </c>
      <c r="AI75" s="76">
        <f>IFERROR(VLOOKUP($D75,'SAP Data'!$A$7:$OM$1849,AI$4,FALSE),"")</f>
        <v>764394.96</v>
      </c>
      <c r="AJ75" s="76">
        <f>IFERROR(VLOOKUP($D75,'SAP Data'!$A$7:$OM$1849,AJ$4,FALSE),"")</f>
        <v>764394.96</v>
      </c>
      <c r="AK75" s="76">
        <f>IFERROR(VLOOKUP($D75,'SAP Data'!$A$7:$OM$1849,AK$4,FALSE),"")</f>
        <v>764394.96</v>
      </c>
      <c r="AL75" s="76">
        <f>IFERROR(VLOOKUP($D75,'SAP Data'!$A$7:$OM$1849,AL$4,FALSE),"")</f>
        <v>764394.96</v>
      </c>
      <c r="AM75" s="76">
        <f>IFERROR(VLOOKUP($D75,'SAP Data'!$A$7:$OM$1849,AM$4,FALSE),"")</f>
        <v>764394.96</v>
      </c>
      <c r="AN75" s="76">
        <f>IFERROR(VLOOKUP($D75,'SAP Data'!$A$7:$OM$1849,AN$4,FALSE),"")</f>
        <v>764394.96</v>
      </c>
      <c r="AO75" s="76">
        <f>IFERROR(VLOOKUP($D75,'SAP Data'!$A$7:$OM$1849,AO$4,FALSE),"")</f>
        <v>764394.96</v>
      </c>
      <c r="AP75" s="99">
        <f t="shared" si="89"/>
        <v>764394.96</v>
      </c>
      <c r="AQ75" s="43">
        <f t="shared" si="90"/>
        <v>764394.96</v>
      </c>
      <c r="AR75" s="43">
        <f t="shared" si="91"/>
        <v>764394.96</v>
      </c>
      <c r="AS75" s="43">
        <f t="shared" si="92"/>
        <v>764394.96</v>
      </c>
      <c r="AT75" s="43">
        <f t="shared" si="93"/>
        <v>764394.96</v>
      </c>
      <c r="AU75" s="43">
        <f t="shared" si="94"/>
        <v>764394.96</v>
      </c>
      <c r="AV75" s="43">
        <f t="shared" si="95"/>
        <v>764394.96</v>
      </c>
      <c r="AW75" s="43">
        <f t="shared" si="96"/>
        <v>764394.96</v>
      </c>
      <c r="AX75" s="43">
        <f t="shared" si="97"/>
        <v>764394.96</v>
      </c>
      <c r="AY75" s="43">
        <f t="shared" si="98"/>
        <v>764394.96</v>
      </c>
      <c r="AZ75" s="43">
        <f t="shared" si="99"/>
        <v>764394.96</v>
      </c>
      <c r="BA75" s="98">
        <f t="shared" si="100"/>
        <v>764394.96</v>
      </c>
      <c r="BB75" s="16"/>
      <c r="BC75" s="16">
        <f t="shared" si="49"/>
        <v>0</v>
      </c>
      <c r="BD75" s="16"/>
      <c r="BE75" s="16">
        <f t="shared" si="31"/>
        <v>0</v>
      </c>
      <c r="BF75" s="16"/>
      <c r="BG75" s="16">
        <f t="shared" si="32"/>
        <v>0</v>
      </c>
      <c r="BH75" s="18"/>
      <c r="BI75" s="16">
        <f t="shared" si="33"/>
        <v>0</v>
      </c>
      <c r="BK75" s="16">
        <f t="shared" si="34"/>
        <v>0</v>
      </c>
      <c r="BM75" s="16">
        <f t="shared" si="35"/>
        <v>0</v>
      </c>
      <c r="BO75" s="16">
        <f t="shared" si="36"/>
        <v>0</v>
      </c>
      <c r="BQ75" s="16">
        <f t="shared" si="37"/>
        <v>0</v>
      </c>
      <c r="BS75" s="16">
        <f t="shared" si="38"/>
        <v>0</v>
      </c>
      <c r="BU75" s="16">
        <f t="shared" si="39"/>
        <v>0</v>
      </c>
      <c r="BW75" s="16">
        <f t="shared" si="50"/>
        <v>0</v>
      </c>
      <c r="BY75" s="16">
        <f t="shared" si="51"/>
        <v>0</v>
      </c>
      <c r="CB75" s="16">
        <f t="shared" si="85"/>
        <v>0</v>
      </c>
      <c r="CF75" s="243">
        <f t="shared" si="101"/>
        <v>0</v>
      </c>
      <c r="CH75" s="243">
        <f t="shared" si="102"/>
        <v>0</v>
      </c>
      <c r="CJ75" s="16">
        <f t="shared" si="86"/>
        <v>764394.96</v>
      </c>
      <c r="CL75" s="54">
        <f t="shared" si="87"/>
        <v>0</v>
      </c>
      <c r="CN75" s="18"/>
      <c r="CO75" s="16">
        <f t="shared" si="88"/>
        <v>0</v>
      </c>
      <c r="CP75" s="18"/>
    </row>
    <row r="76" spans="1:94" x14ac:dyDescent="0.2">
      <c r="A76" s="387"/>
      <c r="B76" s="14" t="str">
        <f>VLOOKUP(D76,'line assign basis'!$A$8:$D$668,2,FALSE)</f>
        <v>CASH - WELLS FARGO G</v>
      </c>
      <c r="C76" s="17" t="s">
        <v>125</v>
      </c>
      <c r="D76" s="17" t="s">
        <v>123</v>
      </c>
      <c r="E76" s="17">
        <f>IFERROR(VLOOKUP(D76,'line assign basis'!$A$8:$D$668,4,FALSE),"")</f>
        <v>4</v>
      </c>
      <c r="F76" s="33">
        <f>IFERROR(VLOOKUP($D76,'SAP Data'!$A$7:$OM$1845,F$4,FALSE),"")</f>
        <v>130929.58</v>
      </c>
      <c r="G76" s="33">
        <f>IFERROR(VLOOKUP($D76,'SAP Data'!$A$7:$OM$1845,G$4,FALSE),"")</f>
        <v>121389.21</v>
      </c>
      <c r="H76" s="16">
        <f>IFERROR(VLOOKUP($D76,'SAP Data'!$A$7:$OM$1845,H$4,FALSE),"")</f>
        <v>120688.03</v>
      </c>
      <c r="I76" s="76">
        <f>IFERROR(VLOOKUP($D76,'SAP Data'!$A$7:$OM$1845,I$4,FALSE),"")</f>
        <v>232209.66</v>
      </c>
      <c r="J76" s="76">
        <f>IFERROR(VLOOKUP($D76,'SAP Data'!$A$7:$OM$1845,J$4,FALSE),"")</f>
        <v>693776</v>
      </c>
      <c r="K76" s="76">
        <f>IFERROR(VLOOKUP($D76,'SAP Data'!$A$7:$OM$1845,K$4,FALSE),"")</f>
        <v>1321120.76</v>
      </c>
      <c r="L76" s="76">
        <f>IFERROR(VLOOKUP($D76,'SAP Data'!$A$7:$OM$1845,L$4,FALSE),"")</f>
        <v>214525.08</v>
      </c>
      <c r="M76" s="76">
        <f>IFERROR(VLOOKUP($D76,'SAP Data'!$A$7:$OM$1845,M$4,FALSE),"")</f>
        <v>215735.21</v>
      </c>
      <c r="N76" s="76">
        <f>IFERROR(VLOOKUP($D76,'SAP Data'!$A$7:$OM$1845,N$4,FALSE),"")</f>
        <v>228267.42</v>
      </c>
      <c r="O76" s="76">
        <f>IFERROR(VLOOKUP($D76,'SAP Data'!$A$7:$OM$1845,O$4,FALSE),"")</f>
        <v>346732.95</v>
      </c>
      <c r="P76" s="76">
        <f>IFERROR(VLOOKUP($D76,'SAP Data'!$A$7:$OM$1845,P$4,FALSE),"")</f>
        <v>325740.63</v>
      </c>
      <c r="Q76" s="76">
        <f>IFERROR(VLOOKUP($D76,'SAP Data'!$A$7:$OM$1845,Q$4,FALSE),"")</f>
        <v>300029.13</v>
      </c>
      <c r="R76" s="76">
        <f>IFERROR(VLOOKUP($D76,'SAP Data'!$A$7:$OM$1845,R$4,FALSE),"")</f>
        <v>26071.49</v>
      </c>
      <c r="S76" s="76">
        <f>IFERROR(VLOOKUP($D76,'SAP Data'!$A$7:$OM$1845,S$4,FALSE),"")</f>
        <v>186613.56</v>
      </c>
      <c r="T76" s="76">
        <f>IFERROR(VLOOKUP($D76,'SAP Data'!$A$7:$OM$1849,T$4,FALSE),"")</f>
        <v>150970191.30000001</v>
      </c>
      <c r="U76" s="76">
        <f>IFERROR(VLOOKUP($D76,'SAP Data'!$A$7:$OM$1849,U$4,FALSE),"")</f>
        <v>174273.85</v>
      </c>
      <c r="V76" s="76">
        <f>IFERROR(VLOOKUP($D76,'SAP Data'!$A$7:$OM$1849,V$4,FALSE),"")</f>
        <v>166879.19</v>
      </c>
      <c r="W76" s="76">
        <f>IFERROR(VLOOKUP($D76,'SAP Data'!$A$7:$OM$1849,W$4,FALSE),"")</f>
        <v>56070773.259999998</v>
      </c>
      <c r="X76" s="76">
        <f>IFERROR(VLOOKUP($D76,'SAP Data'!$A$7:$OM$1849,X$4,FALSE),"")</f>
        <v>134253.04999999999</v>
      </c>
      <c r="Y76" s="76">
        <f>IFERROR(VLOOKUP($D76,'SAP Data'!$A$7:$OM$1849,Y$4,FALSE),"")</f>
        <v>132367.98000000001</v>
      </c>
      <c r="Z76" s="76">
        <f>IFERROR(VLOOKUP($D76,'SAP Data'!$A$7:$OM$1849,Z$4,FALSE),"")</f>
        <v>392922.27</v>
      </c>
      <c r="AA76" s="76">
        <f>IFERROR(VLOOKUP($D76,'SAP Data'!$A$7:$OM$1849,AA$4,FALSE),"")</f>
        <v>1610573.24</v>
      </c>
      <c r="AB76" s="76">
        <f>IFERROR(VLOOKUP($D76,'SAP Data'!$A$7:$OM$1849,AB$4,FALSE),"")</f>
        <v>1321907.25</v>
      </c>
      <c r="AC76" s="76">
        <f>IFERROR(VLOOKUP($D76,'SAP Data'!$A$7:$OM$1849,AC$4,FALSE),"")</f>
        <v>2013480.66</v>
      </c>
      <c r="AD76" s="76">
        <f>IFERROR(VLOOKUP($D76,'SAP Data'!$A$7:$OM$1849,AD$4,FALSE),"")</f>
        <v>2565835.79</v>
      </c>
      <c r="AE76" s="76">
        <f>IFERROR(VLOOKUP($D76,'SAP Data'!$A$7:$OM$1849,AE$4,FALSE),"")</f>
        <v>411636.11</v>
      </c>
      <c r="AF76" s="76">
        <f>IFERROR(VLOOKUP($D76,'SAP Data'!$A$7:$OM$1849,AF$4,FALSE),"")</f>
        <v>101249.3</v>
      </c>
      <c r="AG76" s="76">
        <f>IFERROR(VLOOKUP($D76,'SAP Data'!$A$7:$OM$1849,AG$4,FALSE),"")</f>
        <v>516981.18</v>
      </c>
      <c r="AH76" s="76">
        <f>IFERROR(VLOOKUP($D76,'SAP Data'!$A$7:$OM$1849,AH$4,FALSE),"")</f>
        <v>291330.73</v>
      </c>
      <c r="AI76" s="76">
        <f>IFERROR(VLOOKUP($D76,'SAP Data'!$A$7:$OM$1849,AI$4,FALSE),"")</f>
        <v>1704391.51</v>
      </c>
      <c r="AJ76" s="76">
        <f>IFERROR(VLOOKUP($D76,'SAP Data'!$A$7:$OM$1849,AJ$4,FALSE),"")</f>
        <v>436429.93</v>
      </c>
      <c r="AK76" s="76">
        <f>IFERROR(VLOOKUP($D76,'SAP Data'!$A$7:$OM$1849,AK$4,FALSE),"")</f>
        <v>556476.80000000005</v>
      </c>
      <c r="AL76" s="76">
        <f>IFERROR(VLOOKUP($D76,'SAP Data'!$A$7:$OM$1849,AL$4,FALSE),"")</f>
        <v>229431.48</v>
      </c>
      <c r="AM76" s="76">
        <f>IFERROR(VLOOKUP($D76,'SAP Data'!$A$7:$OM$1849,AM$4,FALSE),"")</f>
        <v>168405.06</v>
      </c>
      <c r="AN76" s="76">
        <f>IFERROR(VLOOKUP($D76,'SAP Data'!$A$7:$OM$1849,AN$4,FALSE),"")</f>
        <v>-779854.69</v>
      </c>
      <c r="AO76" s="76">
        <f>IFERROR(VLOOKUP($D76,'SAP Data'!$A$7:$OM$1849,AO$4,FALSE),"")</f>
        <v>3244300.77</v>
      </c>
      <c r="AP76" s="99">
        <f t="shared" si="89"/>
        <v>17872515.770833336</v>
      </c>
      <c r="AQ76" s="43">
        <f t="shared" si="90"/>
        <v>17987715.222916666</v>
      </c>
      <c r="AR76" s="43">
        <f t="shared" si="91"/>
        <v>11710885.245833335</v>
      </c>
      <c r="AS76" s="43">
        <f t="shared" si="92"/>
        <v>5438958.8012499986</v>
      </c>
      <c r="AT76" s="43">
        <f t="shared" si="93"/>
        <v>5458423.7541666655</v>
      </c>
      <c r="AU76" s="43">
        <f t="shared" si="94"/>
        <v>3198343.3287499999</v>
      </c>
      <c r="AV76" s="43">
        <f t="shared" si="95"/>
        <v>945668.12583333347</v>
      </c>
      <c r="AW76" s="43">
        <f t="shared" si="96"/>
        <v>975930.03000000014</v>
      </c>
      <c r="AX76" s="43">
        <f t="shared" si="97"/>
        <v>986789.11458333349</v>
      </c>
      <c r="AY76" s="43">
        <f t="shared" si="98"/>
        <v>919886.65749999986</v>
      </c>
      <c r="AZ76" s="43">
        <f t="shared" si="99"/>
        <v>772222.90249999997</v>
      </c>
      <c r="BA76" s="98">
        <f t="shared" si="100"/>
        <v>735933.6595833333</v>
      </c>
      <c r="BB76" s="16"/>
      <c r="BC76" s="16">
        <f t="shared" si="49"/>
        <v>17872515.770833336</v>
      </c>
      <c r="BD76" s="16"/>
      <c r="BE76" s="16">
        <f t="shared" si="31"/>
        <v>17987715.222916666</v>
      </c>
      <c r="BF76" s="16"/>
      <c r="BG76" s="16">
        <f t="shared" si="32"/>
        <v>11710885.245833335</v>
      </c>
      <c r="BH76" s="18"/>
      <c r="BI76" s="16">
        <f t="shared" si="33"/>
        <v>5438958.8012499986</v>
      </c>
      <c r="BK76" s="16">
        <f t="shared" si="34"/>
        <v>5458423.7541666655</v>
      </c>
      <c r="BM76" s="16">
        <f t="shared" si="35"/>
        <v>3198343.3287499999</v>
      </c>
      <c r="BO76" s="16">
        <f t="shared" si="36"/>
        <v>945668.12583333347</v>
      </c>
      <c r="BQ76" s="16">
        <f t="shared" si="37"/>
        <v>975930.03000000014</v>
      </c>
      <c r="BS76" s="16">
        <f t="shared" si="38"/>
        <v>986789.11458333349</v>
      </c>
      <c r="BU76" s="16">
        <f t="shared" si="39"/>
        <v>919886.65749999986</v>
      </c>
      <c r="BW76" s="16">
        <f t="shared" si="50"/>
        <v>772222.90249999997</v>
      </c>
      <c r="BY76" s="16">
        <f t="shared" si="51"/>
        <v>735933.6595833333</v>
      </c>
      <c r="CB76" s="16">
        <f t="shared" si="85"/>
        <v>0</v>
      </c>
      <c r="CF76" s="243">
        <f t="shared" si="101"/>
        <v>0</v>
      </c>
      <c r="CH76" s="243">
        <f t="shared" si="102"/>
        <v>0</v>
      </c>
      <c r="CJ76" s="16">
        <f t="shared" si="86"/>
        <v>0</v>
      </c>
      <c r="CL76" s="54">
        <f t="shared" si="87"/>
        <v>0</v>
      </c>
      <c r="CN76" s="18"/>
      <c r="CO76" s="16">
        <f t="shared" si="88"/>
        <v>0</v>
      </c>
      <c r="CP76" s="18"/>
    </row>
    <row r="77" spans="1:94" x14ac:dyDescent="0.2">
      <c r="A77" s="387"/>
      <c r="B77" s="14" t="str">
        <f>VLOOKUP(D77,'line assign basis'!$A$8:$D$668,2,FALSE)</f>
        <v>CASH - BANK OF AMERI</v>
      </c>
      <c r="C77" s="17" t="s">
        <v>128</v>
      </c>
      <c r="D77" s="17" t="s">
        <v>126</v>
      </c>
      <c r="E77" s="17">
        <f>IFERROR(VLOOKUP(D77,'line assign basis'!$A$8:$D$668,4,FALSE),"")</f>
        <v>4</v>
      </c>
      <c r="F77" s="33">
        <f>IFERROR(VLOOKUP($D77,'SAP Data'!$A$7:$OM$1845,F$4,FALSE),"")</f>
        <v>27564.400000000001</v>
      </c>
      <c r="G77" s="33">
        <f>IFERROR(VLOOKUP($D77,'SAP Data'!$A$7:$OM$1845,G$4,FALSE),"")</f>
        <v>87751.72</v>
      </c>
      <c r="H77" s="16">
        <f>IFERROR(VLOOKUP($D77,'SAP Data'!$A$7:$OM$1845,H$4,FALSE),"")</f>
        <v>28147.42</v>
      </c>
      <c r="I77" s="76">
        <f>IFERROR(VLOOKUP($D77,'SAP Data'!$A$7:$OM$1845,I$4,FALSE),"")</f>
        <v>72969.83</v>
      </c>
      <c r="J77" s="76">
        <f>IFERROR(VLOOKUP($D77,'SAP Data'!$A$7:$OM$1845,J$4,FALSE),"")</f>
        <v>133164.19</v>
      </c>
      <c r="K77" s="76">
        <f>IFERROR(VLOOKUP($D77,'SAP Data'!$A$7:$OM$1845,K$4,FALSE),"")</f>
        <v>55361.61</v>
      </c>
      <c r="L77" s="76">
        <f>IFERROR(VLOOKUP($D77,'SAP Data'!$A$7:$OM$1845,L$4,FALSE),"")</f>
        <v>24765.03</v>
      </c>
      <c r="M77" s="76">
        <f>IFERROR(VLOOKUP($D77,'SAP Data'!$A$7:$OM$1845,M$4,FALSE),"")</f>
        <v>29912.55</v>
      </c>
      <c r="N77" s="76">
        <f>IFERROR(VLOOKUP($D77,'SAP Data'!$A$7:$OM$1845,N$4,FALSE),"")</f>
        <v>134518.35999999999</v>
      </c>
      <c r="O77" s="76">
        <f>IFERROR(VLOOKUP($D77,'SAP Data'!$A$7:$OM$1845,O$4,FALSE),"")</f>
        <v>105225.58</v>
      </c>
      <c r="P77" s="76">
        <f>IFERROR(VLOOKUP($D77,'SAP Data'!$A$7:$OM$1845,P$4,FALSE),"")</f>
        <v>26204.09</v>
      </c>
      <c r="Q77" s="76">
        <f>IFERROR(VLOOKUP($D77,'SAP Data'!$A$7:$OM$1845,Q$4,FALSE),"")</f>
        <v>61533.26</v>
      </c>
      <c r="R77" s="76">
        <f>IFERROR(VLOOKUP($D77,'SAP Data'!$A$7:$OM$1845,R$4,FALSE),"")</f>
        <v>28362.42</v>
      </c>
      <c r="S77" s="76">
        <f>IFERROR(VLOOKUP($D77,'SAP Data'!$A$7:$OM$1845,S$4,FALSE),"")</f>
        <v>66859.850000000006</v>
      </c>
      <c r="T77" s="76">
        <f>IFERROR(VLOOKUP($D77,'SAP Data'!$A$7:$OM$1849,T$4,FALSE),"")</f>
        <v>626892.72</v>
      </c>
      <c r="U77" s="76">
        <f>IFERROR(VLOOKUP($D77,'SAP Data'!$A$7:$OM$1849,U$4,FALSE),"")</f>
        <v>33986.58</v>
      </c>
      <c r="V77" s="76">
        <f>IFERROR(VLOOKUP($D77,'SAP Data'!$A$7:$OM$1849,V$4,FALSE),"")</f>
        <v>40882.720000000001</v>
      </c>
      <c r="W77" s="76">
        <f>IFERROR(VLOOKUP($D77,'SAP Data'!$A$7:$OM$1849,W$4,FALSE),"")</f>
        <v>750676.59</v>
      </c>
      <c r="X77" s="76">
        <f>IFERROR(VLOOKUP($D77,'SAP Data'!$A$7:$OM$1849,X$4,FALSE),"")</f>
        <v>67865.600000000006</v>
      </c>
      <c r="Y77" s="76">
        <f>IFERROR(VLOOKUP($D77,'SAP Data'!$A$7:$OM$1849,Y$4,FALSE),"")</f>
        <v>128379.74</v>
      </c>
      <c r="Z77" s="76">
        <f>IFERROR(VLOOKUP($D77,'SAP Data'!$A$7:$OM$1849,Z$4,FALSE),"")</f>
        <v>53918.59</v>
      </c>
      <c r="AA77" s="76">
        <f>IFERROR(VLOOKUP($D77,'SAP Data'!$A$7:$OM$1849,AA$4,FALSE),"")</f>
        <v>308072.92</v>
      </c>
      <c r="AB77" s="76">
        <f>IFERROR(VLOOKUP($D77,'SAP Data'!$A$7:$OM$1849,AB$4,FALSE),"")</f>
        <v>165303.67999999999</v>
      </c>
      <c r="AC77" s="76">
        <f>IFERROR(VLOOKUP($D77,'SAP Data'!$A$7:$OM$1849,AC$4,FALSE),"")</f>
        <v>75986.720000000001</v>
      </c>
      <c r="AD77" s="76">
        <f>IFERROR(VLOOKUP($D77,'SAP Data'!$A$7:$OM$1849,AD$4,FALSE),"")</f>
        <v>185526.39</v>
      </c>
      <c r="AE77" s="76">
        <f>IFERROR(VLOOKUP($D77,'SAP Data'!$A$7:$OM$1849,AE$4,FALSE),"")</f>
        <v>101083.93</v>
      </c>
      <c r="AF77" s="76">
        <f>IFERROR(VLOOKUP($D77,'SAP Data'!$A$7:$OM$1849,AF$4,FALSE),"")</f>
        <v>64504.72</v>
      </c>
      <c r="AG77" s="76">
        <f>IFERROR(VLOOKUP($D77,'SAP Data'!$A$7:$OM$1849,AG$4,FALSE),"")</f>
        <v>80802.2</v>
      </c>
      <c r="AH77" s="76">
        <f>IFERROR(VLOOKUP($D77,'SAP Data'!$A$7:$OM$1849,AH$4,FALSE),"")</f>
        <v>52185.31</v>
      </c>
      <c r="AI77" s="76">
        <f>IFERROR(VLOOKUP($D77,'SAP Data'!$A$7:$OM$1849,AI$4,FALSE),"")</f>
        <v>86365.48</v>
      </c>
      <c r="AJ77" s="76">
        <f>IFERROR(VLOOKUP($D77,'SAP Data'!$A$7:$OM$1849,AJ$4,FALSE),"")</f>
        <v>159402.35999999999</v>
      </c>
      <c r="AK77" s="76">
        <f>IFERROR(VLOOKUP($D77,'SAP Data'!$A$7:$OM$1849,AK$4,FALSE),"")</f>
        <v>136178.95000000001</v>
      </c>
      <c r="AL77" s="76">
        <f>IFERROR(VLOOKUP($D77,'SAP Data'!$A$7:$OM$1849,AL$4,FALSE),"")</f>
        <v>146719.53</v>
      </c>
      <c r="AM77" s="76">
        <f>IFERROR(VLOOKUP($D77,'SAP Data'!$A$7:$OM$1849,AM$4,FALSE),"")</f>
        <v>78807.75</v>
      </c>
      <c r="AN77" s="76">
        <f>IFERROR(VLOOKUP($D77,'SAP Data'!$A$7:$OM$1849,AN$4,FALSE),"")</f>
        <v>172290.43</v>
      </c>
      <c r="AO77" s="76">
        <f>IFERROR(VLOOKUP($D77,'SAP Data'!$A$7:$OM$1849,AO$4,FALSE),"")</f>
        <v>84416.67</v>
      </c>
      <c r="AP77" s="99">
        <f t="shared" si="89"/>
        <v>202147.50958333336</v>
      </c>
      <c r="AQ77" s="43">
        <f t="shared" si="90"/>
        <v>210122.01166666669</v>
      </c>
      <c r="AR77" s="43">
        <f t="shared" si="91"/>
        <v>188115.18166666664</v>
      </c>
      <c r="AS77" s="43">
        <f t="shared" si="92"/>
        <v>166632.99916666665</v>
      </c>
      <c r="AT77" s="43">
        <f t="shared" si="93"/>
        <v>169054.59125</v>
      </c>
      <c r="AU77" s="43">
        <f t="shared" si="94"/>
        <v>141845.90291666667</v>
      </c>
      <c r="AV77" s="43">
        <f t="shared" si="95"/>
        <v>117980.30499999999</v>
      </c>
      <c r="AW77" s="43">
        <f t="shared" si="96"/>
        <v>122119.30375000001</v>
      </c>
      <c r="AX77" s="43">
        <f t="shared" si="97"/>
        <v>126310.97666666664</v>
      </c>
      <c r="AY77" s="43">
        <f t="shared" si="98"/>
        <v>120624.96708333334</v>
      </c>
      <c r="AZ77" s="43">
        <f t="shared" si="99"/>
        <v>111363.36625000002</v>
      </c>
      <c r="BA77" s="98">
        <f t="shared" si="100"/>
        <v>112005.72875000001</v>
      </c>
      <c r="BB77" s="16"/>
      <c r="BC77" s="16">
        <f t="shared" si="49"/>
        <v>202147.50958333336</v>
      </c>
      <c r="BD77" s="16"/>
      <c r="BE77" s="16">
        <f t="shared" si="31"/>
        <v>210122.01166666669</v>
      </c>
      <c r="BF77" s="16"/>
      <c r="BG77" s="16">
        <f t="shared" si="32"/>
        <v>188115.18166666664</v>
      </c>
      <c r="BH77" s="18"/>
      <c r="BI77" s="16">
        <f t="shared" si="33"/>
        <v>166632.99916666665</v>
      </c>
      <c r="BK77" s="16">
        <f t="shared" si="34"/>
        <v>169054.59125</v>
      </c>
      <c r="BM77" s="16">
        <f t="shared" si="35"/>
        <v>141845.90291666667</v>
      </c>
      <c r="BO77" s="16">
        <f t="shared" si="36"/>
        <v>117980.30499999999</v>
      </c>
      <c r="BQ77" s="16">
        <f t="shared" si="37"/>
        <v>122119.30375000001</v>
      </c>
      <c r="BS77" s="16">
        <f t="shared" si="38"/>
        <v>126310.97666666664</v>
      </c>
      <c r="BU77" s="16">
        <f t="shared" si="39"/>
        <v>120624.96708333334</v>
      </c>
      <c r="BW77" s="16">
        <f t="shared" si="50"/>
        <v>111363.36625000002</v>
      </c>
      <c r="BY77" s="16">
        <f t="shared" si="51"/>
        <v>112005.72875000001</v>
      </c>
      <c r="CB77" s="16">
        <f t="shared" si="85"/>
        <v>0</v>
      </c>
      <c r="CF77" s="243">
        <f t="shared" si="101"/>
        <v>0</v>
      </c>
      <c r="CH77" s="243">
        <f t="shared" si="102"/>
        <v>0</v>
      </c>
      <c r="CJ77" s="16">
        <f t="shared" si="86"/>
        <v>0</v>
      </c>
      <c r="CL77" s="54">
        <f t="shared" si="87"/>
        <v>0</v>
      </c>
      <c r="CN77" s="18"/>
      <c r="CO77" s="16">
        <f t="shared" si="88"/>
        <v>0</v>
      </c>
      <c r="CP77" s="18"/>
    </row>
    <row r="78" spans="1:94" x14ac:dyDescent="0.2">
      <c r="A78" s="387"/>
      <c r="B78" s="14" t="str">
        <f>VLOOKUP(D78,'line assign basis'!$A$8:$D$668,2,FALSE)</f>
        <v>NWN Health Reimburse</v>
      </c>
      <c r="C78" s="17" t="s">
        <v>131</v>
      </c>
      <c r="D78" s="17" t="s">
        <v>129</v>
      </c>
      <c r="E78" s="17">
        <f>IFERROR(VLOOKUP(D78,'line assign basis'!$A$8:$D$668,4,FALSE),"")</f>
        <v>4</v>
      </c>
      <c r="F78" s="33">
        <f>IFERROR(VLOOKUP($D78,'SAP Data'!$A$7:$OM$1845,F$4,FALSE),"")</f>
        <v>0</v>
      </c>
      <c r="G78" s="33">
        <f>IFERROR(VLOOKUP($D78,'SAP Data'!$A$7:$OM$1845,G$4,FALSE),"")</f>
        <v>0</v>
      </c>
      <c r="H78" s="16">
        <f>IFERROR(VLOOKUP($D78,'SAP Data'!$A$7:$OM$1845,H$4,FALSE),"")</f>
        <v>0</v>
      </c>
      <c r="I78" s="76">
        <f>IFERROR(VLOOKUP($D78,'SAP Data'!$A$7:$OM$1845,I$4,FALSE),"")</f>
        <v>0</v>
      </c>
      <c r="J78" s="76">
        <f>IFERROR(VLOOKUP($D78,'SAP Data'!$A$7:$OM$1845,J$4,FALSE),"")</f>
        <v>0</v>
      </c>
      <c r="K78" s="76">
        <f>IFERROR(VLOOKUP($D78,'SAP Data'!$A$7:$OM$1845,K$4,FALSE),"")</f>
        <v>0</v>
      </c>
      <c r="L78" s="76">
        <f>IFERROR(VLOOKUP($D78,'SAP Data'!$A$7:$OM$1845,L$4,FALSE),"")</f>
        <v>0</v>
      </c>
      <c r="M78" s="76">
        <f>IFERROR(VLOOKUP($D78,'SAP Data'!$A$7:$OM$1845,M$4,FALSE),"")</f>
        <v>0</v>
      </c>
      <c r="N78" s="76">
        <f>IFERROR(VLOOKUP($D78,'SAP Data'!$A$7:$OM$1845,N$4,FALSE),"")</f>
        <v>0</v>
      </c>
      <c r="O78" s="76">
        <f>IFERROR(VLOOKUP($D78,'SAP Data'!$A$7:$OM$1845,O$4,FALSE),"")</f>
        <v>0</v>
      </c>
      <c r="P78" s="76">
        <f>IFERROR(VLOOKUP($D78,'SAP Data'!$A$7:$OM$1845,P$4,FALSE),"")</f>
        <v>0</v>
      </c>
      <c r="Q78" s="76">
        <f>IFERROR(VLOOKUP($D78,'SAP Data'!$A$7:$OM$1845,Q$4,FALSE),"")</f>
        <v>0</v>
      </c>
      <c r="R78" s="76">
        <f>IFERROR(VLOOKUP($D78,'SAP Data'!$A$7:$OM$1845,R$4,FALSE),"")</f>
        <v>0</v>
      </c>
      <c r="S78" s="76">
        <f>IFERROR(VLOOKUP($D78,'SAP Data'!$A$7:$OM$1845,S$4,FALSE),"")</f>
        <v>0</v>
      </c>
      <c r="T78" s="76">
        <f>IFERROR(VLOOKUP($D78,'SAP Data'!$A$7:$OM$1849,T$4,FALSE),"")</f>
        <v>0</v>
      </c>
      <c r="U78" s="76">
        <f>IFERROR(VLOOKUP($D78,'SAP Data'!$A$7:$OM$1849,U$4,FALSE),"")</f>
        <v>0</v>
      </c>
      <c r="V78" s="76">
        <f>IFERROR(VLOOKUP($D78,'SAP Data'!$A$7:$OM$1849,V$4,FALSE),"")</f>
        <v>0</v>
      </c>
      <c r="W78" s="76">
        <f>IFERROR(VLOOKUP($D78,'SAP Data'!$A$7:$OM$1849,W$4,FALSE),"")</f>
        <v>0</v>
      </c>
      <c r="X78" s="76">
        <f>IFERROR(VLOOKUP($D78,'SAP Data'!$A$7:$OM$1849,X$4,FALSE),"")</f>
        <v>0</v>
      </c>
      <c r="Y78" s="76">
        <f>IFERROR(VLOOKUP($D78,'SAP Data'!$A$7:$OM$1849,Y$4,FALSE),"")</f>
        <v>0</v>
      </c>
      <c r="Z78" s="76">
        <f>IFERROR(VLOOKUP($D78,'SAP Data'!$A$7:$OM$1849,Z$4,FALSE),"")</f>
        <v>0</v>
      </c>
      <c r="AA78" s="76">
        <f>IFERROR(VLOOKUP($D78,'SAP Data'!$A$7:$OM$1849,AA$4,FALSE),"")</f>
        <v>0</v>
      </c>
      <c r="AB78" s="76">
        <f>IFERROR(VLOOKUP($D78,'SAP Data'!$A$7:$OM$1849,AB$4,FALSE),"")</f>
        <v>0</v>
      </c>
      <c r="AC78" s="76">
        <f>IFERROR(VLOOKUP($D78,'SAP Data'!$A$7:$OM$1849,AC$4,FALSE),"")</f>
        <v>0</v>
      </c>
      <c r="AD78" s="76">
        <f>IFERROR(VLOOKUP($D78,'SAP Data'!$A$7:$OM$1849,AD$4,FALSE),"")</f>
        <v>0</v>
      </c>
      <c r="AE78" s="76">
        <f>IFERROR(VLOOKUP($D78,'SAP Data'!$A$7:$OM$1849,AE$4,FALSE),"")</f>
        <v>0</v>
      </c>
      <c r="AF78" s="76">
        <f>IFERROR(VLOOKUP($D78,'SAP Data'!$A$7:$OM$1849,AF$4,FALSE),"")</f>
        <v>0</v>
      </c>
      <c r="AG78" s="76">
        <f>IFERROR(VLOOKUP($D78,'SAP Data'!$A$7:$OM$1849,AG$4,FALSE),"")</f>
        <v>0</v>
      </c>
      <c r="AH78" s="76">
        <f>IFERROR(VLOOKUP($D78,'SAP Data'!$A$7:$OM$1849,AH$4,FALSE),"")</f>
        <v>0</v>
      </c>
      <c r="AI78" s="76">
        <f>IFERROR(VLOOKUP($D78,'SAP Data'!$A$7:$OM$1849,AI$4,FALSE),"")</f>
        <v>0</v>
      </c>
      <c r="AJ78" s="76">
        <f>IFERROR(VLOOKUP($D78,'SAP Data'!$A$7:$OM$1849,AJ$4,FALSE),"")</f>
        <v>0</v>
      </c>
      <c r="AK78" s="76">
        <f>IFERROR(VLOOKUP($D78,'SAP Data'!$A$7:$OM$1849,AK$4,FALSE),"")</f>
        <v>0</v>
      </c>
      <c r="AL78" s="76">
        <f>IFERROR(VLOOKUP($D78,'SAP Data'!$A$7:$OM$1849,AL$4,FALSE),"")</f>
        <v>0</v>
      </c>
      <c r="AM78" s="76">
        <f>IFERROR(VLOOKUP($D78,'SAP Data'!$A$7:$OM$1849,AM$4,FALSE),"")</f>
        <v>0</v>
      </c>
      <c r="AN78" s="76">
        <f>IFERROR(VLOOKUP($D78,'SAP Data'!$A$7:$OM$1849,AN$4,FALSE),"")</f>
        <v>0</v>
      </c>
      <c r="AO78" s="76">
        <f>IFERROR(VLOOKUP($D78,'SAP Data'!$A$7:$OM$1849,AO$4,FALSE),"")</f>
        <v>0</v>
      </c>
      <c r="AP78" s="99">
        <f t="shared" si="89"/>
        <v>0</v>
      </c>
      <c r="AQ78" s="43">
        <f t="shared" si="90"/>
        <v>0</v>
      </c>
      <c r="AR78" s="43">
        <f t="shared" si="91"/>
        <v>0</v>
      </c>
      <c r="AS78" s="43">
        <f t="shared" si="92"/>
        <v>0</v>
      </c>
      <c r="AT78" s="43">
        <f t="shared" si="93"/>
        <v>0</v>
      </c>
      <c r="AU78" s="43">
        <f t="shared" si="94"/>
        <v>0</v>
      </c>
      <c r="AV78" s="43">
        <f t="shared" si="95"/>
        <v>0</v>
      </c>
      <c r="AW78" s="43">
        <f t="shared" si="96"/>
        <v>0</v>
      </c>
      <c r="AX78" s="43">
        <f t="shared" si="97"/>
        <v>0</v>
      </c>
      <c r="AY78" s="43">
        <f t="shared" si="98"/>
        <v>0</v>
      </c>
      <c r="AZ78" s="43">
        <f t="shared" si="99"/>
        <v>0</v>
      </c>
      <c r="BA78" s="98">
        <f t="shared" si="100"/>
        <v>0</v>
      </c>
      <c r="BB78" s="16"/>
      <c r="BC78" s="16">
        <f t="shared" si="49"/>
        <v>0</v>
      </c>
      <c r="BD78" s="16"/>
      <c r="BE78" s="16">
        <f t="shared" si="31"/>
        <v>0</v>
      </c>
      <c r="BF78" s="16"/>
      <c r="BG78" s="16">
        <f t="shared" si="32"/>
        <v>0</v>
      </c>
      <c r="BH78" s="18"/>
      <c r="BI78" s="16">
        <f t="shared" si="33"/>
        <v>0</v>
      </c>
      <c r="BK78" s="16">
        <f t="shared" si="34"/>
        <v>0</v>
      </c>
      <c r="BM78" s="16">
        <f t="shared" si="35"/>
        <v>0</v>
      </c>
      <c r="BO78" s="16">
        <f t="shared" si="36"/>
        <v>0</v>
      </c>
      <c r="BQ78" s="16">
        <f t="shared" si="37"/>
        <v>0</v>
      </c>
      <c r="BS78" s="16">
        <f t="shared" si="38"/>
        <v>0</v>
      </c>
      <c r="BU78" s="16">
        <f t="shared" si="39"/>
        <v>0</v>
      </c>
      <c r="BW78" s="16">
        <f t="shared" si="50"/>
        <v>0</v>
      </c>
      <c r="BY78" s="16">
        <f t="shared" si="51"/>
        <v>0</v>
      </c>
      <c r="CB78" s="16">
        <f t="shared" si="85"/>
        <v>0</v>
      </c>
      <c r="CF78" s="243">
        <f t="shared" si="101"/>
        <v>0</v>
      </c>
      <c r="CH78" s="243">
        <f t="shared" si="102"/>
        <v>0</v>
      </c>
      <c r="CJ78" s="16">
        <f t="shared" si="86"/>
        <v>0</v>
      </c>
      <c r="CL78" s="54">
        <f t="shared" si="87"/>
        <v>0</v>
      </c>
      <c r="CN78" s="18"/>
      <c r="CO78" s="16">
        <f t="shared" si="88"/>
        <v>0</v>
      </c>
      <c r="CP78" s="18"/>
    </row>
    <row r="79" spans="1:94" x14ac:dyDescent="0.2">
      <c r="A79" s="387"/>
      <c r="B79" s="14" t="str">
        <f>VLOOKUP(D79,'line assign basis'!$A$8:$D$668,2,FALSE)</f>
        <v>US BANK 2901 - REMIT</v>
      </c>
      <c r="C79" s="17" t="s">
        <v>134</v>
      </c>
      <c r="D79" s="17" t="s">
        <v>132</v>
      </c>
      <c r="E79" s="17">
        <f>IFERROR(VLOOKUP(D79,'line assign basis'!$A$8:$D$668,4,FALSE),"")</f>
        <v>4</v>
      </c>
      <c r="F79" s="33">
        <f>IFERROR(VLOOKUP($D79,'SAP Data'!$A$7:$OM$1845,F$4,FALSE),"")</f>
        <v>0</v>
      </c>
      <c r="G79" s="33">
        <f>IFERROR(VLOOKUP($D79,'SAP Data'!$A$7:$OM$1845,G$4,FALSE),"")</f>
        <v>0</v>
      </c>
      <c r="H79" s="16">
        <f>IFERROR(VLOOKUP($D79,'SAP Data'!$A$7:$OM$1845,H$4,FALSE),"")</f>
        <v>0</v>
      </c>
      <c r="I79" s="76">
        <f>IFERROR(VLOOKUP($D79,'SAP Data'!$A$7:$OM$1845,I$4,FALSE),"")</f>
        <v>0</v>
      </c>
      <c r="J79" s="76">
        <f>IFERROR(VLOOKUP($D79,'SAP Data'!$A$7:$OM$1845,J$4,FALSE),"")</f>
        <v>0</v>
      </c>
      <c r="K79" s="76">
        <f>IFERROR(VLOOKUP($D79,'SAP Data'!$A$7:$OM$1845,K$4,FALSE),"")</f>
        <v>0</v>
      </c>
      <c r="L79" s="76">
        <f>IFERROR(VLOOKUP($D79,'SAP Data'!$A$7:$OM$1845,L$4,FALSE),"")</f>
        <v>0</v>
      </c>
      <c r="M79" s="76">
        <f>IFERROR(VLOOKUP($D79,'SAP Data'!$A$7:$OM$1845,M$4,FALSE),"")</f>
        <v>0</v>
      </c>
      <c r="N79" s="76">
        <f>IFERROR(VLOOKUP($D79,'SAP Data'!$A$7:$OM$1845,N$4,FALSE),"")</f>
        <v>0</v>
      </c>
      <c r="O79" s="76">
        <f>IFERROR(VLOOKUP($D79,'SAP Data'!$A$7:$OM$1845,O$4,FALSE),"")</f>
        <v>0</v>
      </c>
      <c r="P79" s="76">
        <f>IFERROR(VLOOKUP($D79,'SAP Data'!$A$7:$OM$1845,P$4,FALSE),"")</f>
        <v>0</v>
      </c>
      <c r="Q79" s="76">
        <f>IFERROR(VLOOKUP($D79,'SAP Data'!$A$7:$OM$1845,Q$4,FALSE),"")</f>
        <v>0</v>
      </c>
      <c r="R79" s="76">
        <f>IFERROR(VLOOKUP($D79,'SAP Data'!$A$7:$OM$1845,R$4,FALSE),"")</f>
        <v>0</v>
      </c>
      <c r="S79" s="76">
        <f>IFERROR(VLOOKUP($D79,'SAP Data'!$A$7:$OM$1845,S$4,FALSE),"")</f>
        <v>0</v>
      </c>
      <c r="T79" s="76">
        <f>IFERROR(VLOOKUP($D79,'SAP Data'!$A$7:$OM$1849,T$4,FALSE),"")</f>
        <v>0</v>
      </c>
      <c r="U79" s="76">
        <f>IFERROR(VLOOKUP($D79,'SAP Data'!$A$7:$OM$1849,U$4,FALSE),"")</f>
        <v>0</v>
      </c>
      <c r="V79" s="76">
        <f>IFERROR(VLOOKUP($D79,'SAP Data'!$A$7:$OM$1849,V$4,FALSE),"")</f>
        <v>0</v>
      </c>
      <c r="W79" s="76">
        <f>IFERROR(VLOOKUP($D79,'SAP Data'!$A$7:$OM$1849,W$4,FALSE),"")</f>
        <v>0</v>
      </c>
      <c r="X79" s="76">
        <f>IFERROR(VLOOKUP($D79,'SAP Data'!$A$7:$OM$1849,X$4,FALSE),"")</f>
        <v>0</v>
      </c>
      <c r="Y79" s="76">
        <f>IFERROR(VLOOKUP($D79,'SAP Data'!$A$7:$OM$1849,Y$4,FALSE),"")</f>
        <v>0</v>
      </c>
      <c r="Z79" s="76">
        <f>IFERROR(VLOOKUP($D79,'SAP Data'!$A$7:$OM$1849,Z$4,FALSE),"")</f>
        <v>0</v>
      </c>
      <c r="AA79" s="76">
        <f>IFERROR(VLOOKUP($D79,'SAP Data'!$A$7:$OM$1849,AA$4,FALSE),"")</f>
        <v>0</v>
      </c>
      <c r="AB79" s="76">
        <f>IFERROR(VLOOKUP($D79,'SAP Data'!$A$7:$OM$1849,AB$4,FALSE),"")</f>
        <v>0</v>
      </c>
      <c r="AC79" s="76">
        <f>IFERROR(VLOOKUP($D79,'SAP Data'!$A$7:$OM$1849,AC$4,FALSE),"")</f>
        <v>0</v>
      </c>
      <c r="AD79" s="76">
        <f>IFERROR(VLOOKUP($D79,'SAP Data'!$A$7:$OM$1849,AD$4,FALSE),"")</f>
        <v>0</v>
      </c>
      <c r="AE79" s="76">
        <f>IFERROR(VLOOKUP($D79,'SAP Data'!$A$7:$OM$1849,AE$4,FALSE),"")</f>
        <v>0</v>
      </c>
      <c r="AF79" s="76">
        <f>IFERROR(VLOOKUP($D79,'SAP Data'!$A$7:$OM$1849,AF$4,FALSE),"")</f>
        <v>0</v>
      </c>
      <c r="AG79" s="76">
        <f>IFERROR(VLOOKUP($D79,'SAP Data'!$A$7:$OM$1849,AG$4,FALSE),"")</f>
        <v>0</v>
      </c>
      <c r="AH79" s="76">
        <f>IFERROR(VLOOKUP($D79,'SAP Data'!$A$7:$OM$1849,AH$4,FALSE),"")</f>
        <v>0</v>
      </c>
      <c r="AI79" s="76">
        <f>IFERROR(VLOOKUP($D79,'SAP Data'!$A$7:$OM$1849,AI$4,FALSE),"")</f>
        <v>0</v>
      </c>
      <c r="AJ79" s="76">
        <f>IFERROR(VLOOKUP($D79,'SAP Data'!$A$7:$OM$1849,AJ$4,FALSE),"")</f>
        <v>0</v>
      </c>
      <c r="AK79" s="76">
        <f>IFERROR(VLOOKUP($D79,'SAP Data'!$A$7:$OM$1849,AK$4,FALSE),"")</f>
        <v>0</v>
      </c>
      <c r="AL79" s="76">
        <f>IFERROR(VLOOKUP($D79,'SAP Data'!$A$7:$OM$1849,AL$4,FALSE),"")</f>
        <v>0</v>
      </c>
      <c r="AM79" s="76">
        <f>IFERROR(VLOOKUP($D79,'SAP Data'!$A$7:$OM$1849,AM$4,FALSE),"")</f>
        <v>0</v>
      </c>
      <c r="AN79" s="76">
        <f>IFERROR(VLOOKUP($D79,'SAP Data'!$A$7:$OM$1849,AN$4,FALSE),"")</f>
        <v>0</v>
      </c>
      <c r="AO79" s="76">
        <f>IFERROR(VLOOKUP($D79,'SAP Data'!$A$7:$OM$1849,AO$4,FALSE),"")</f>
        <v>0</v>
      </c>
      <c r="AP79" s="99">
        <f t="shared" si="89"/>
        <v>0</v>
      </c>
      <c r="AQ79" s="43">
        <f t="shared" si="90"/>
        <v>0</v>
      </c>
      <c r="AR79" s="43">
        <f t="shared" si="91"/>
        <v>0</v>
      </c>
      <c r="AS79" s="43">
        <f t="shared" si="92"/>
        <v>0</v>
      </c>
      <c r="AT79" s="43">
        <f t="shared" si="93"/>
        <v>0</v>
      </c>
      <c r="AU79" s="43">
        <f t="shared" si="94"/>
        <v>0</v>
      </c>
      <c r="AV79" s="43">
        <f t="shared" si="95"/>
        <v>0</v>
      </c>
      <c r="AW79" s="43">
        <f t="shared" si="96"/>
        <v>0</v>
      </c>
      <c r="AX79" s="43">
        <f t="shared" si="97"/>
        <v>0</v>
      </c>
      <c r="AY79" s="43">
        <f t="shared" si="98"/>
        <v>0</v>
      </c>
      <c r="AZ79" s="43">
        <f t="shared" si="99"/>
        <v>0</v>
      </c>
      <c r="BA79" s="98">
        <f t="shared" si="100"/>
        <v>0</v>
      </c>
      <c r="BB79" s="16"/>
      <c r="BC79" s="16">
        <f t="shared" si="49"/>
        <v>0</v>
      </c>
      <c r="BD79" s="16"/>
      <c r="BE79" s="16">
        <f t="shared" si="31"/>
        <v>0</v>
      </c>
      <c r="BF79" s="16"/>
      <c r="BG79" s="16">
        <f t="shared" si="32"/>
        <v>0</v>
      </c>
      <c r="BH79" s="18"/>
      <c r="BI79" s="16">
        <f t="shared" si="33"/>
        <v>0</v>
      </c>
      <c r="BK79" s="16">
        <f t="shared" si="34"/>
        <v>0</v>
      </c>
      <c r="BM79" s="16">
        <f t="shared" si="35"/>
        <v>0</v>
      </c>
      <c r="BO79" s="16">
        <f t="shared" si="36"/>
        <v>0</v>
      </c>
      <c r="BQ79" s="16">
        <f t="shared" si="37"/>
        <v>0</v>
      </c>
      <c r="BS79" s="16">
        <f t="shared" si="38"/>
        <v>0</v>
      </c>
      <c r="BU79" s="16">
        <f t="shared" ref="BU79:BU143" si="103">IF($E79=4,AY79,0)</f>
        <v>0</v>
      </c>
      <c r="BW79" s="16">
        <f t="shared" ref="BW79:BW143" si="104">IF($E79=4,AZ79,0)</f>
        <v>0</v>
      </c>
      <c r="BY79" s="16">
        <f t="shared" ref="BY79:BY143" si="105">IF($E79=4,BA79,0)</f>
        <v>0</v>
      </c>
      <c r="CB79" s="16">
        <f t="shared" si="85"/>
        <v>0</v>
      </c>
      <c r="CF79" s="243">
        <f t="shared" si="101"/>
        <v>0</v>
      </c>
      <c r="CH79" s="243">
        <f t="shared" si="102"/>
        <v>0</v>
      </c>
      <c r="CJ79" s="16">
        <f t="shared" si="86"/>
        <v>0</v>
      </c>
      <c r="CL79" s="54">
        <f t="shared" si="87"/>
        <v>0</v>
      </c>
      <c r="CN79" s="18"/>
      <c r="CO79" s="16">
        <f t="shared" si="88"/>
        <v>0</v>
      </c>
      <c r="CP79" s="18"/>
    </row>
    <row r="80" spans="1:94" x14ac:dyDescent="0.2">
      <c r="A80" s="387"/>
      <c r="B80" s="14" t="str">
        <f>VLOOKUP(D80,'line assign basis'!$A$8:$D$668,2,FALSE)</f>
        <v>US BANK 2919 - ELECT</v>
      </c>
      <c r="C80" s="17" t="s">
        <v>137</v>
      </c>
      <c r="D80" s="17" t="s">
        <v>135</v>
      </c>
      <c r="E80" s="17">
        <f>IFERROR(VLOOKUP(D80,'line assign basis'!$A$8:$D$668,4,FALSE),"")</f>
        <v>4</v>
      </c>
      <c r="F80" s="33">
        <f>IFERROR(VLOOKUP($D80,'SAP Data'!$A$7:$OM$1845,F$4,FALSE),"")</f>
        <v>0</v>
      </c>
      <c r="G80" s="33">
        <f>IFERROR(VLOOKUP($D80,'SAP Data'!$A$7:$OM$1845,G$4,FALSE),"")</f>
        <v>0</v>
      </c>
      <c r="H80" s="16">
        <f>IFERROR(VLOOKUP($D80,'SAP Data'!$A$7:$OM$1845,H$4,FALSE),"")</f>
        <v>0</v>
      </c>
      <c r="I80" s="76">
        <f>IFERROR(VLOOKUP($D80,'SAP Data'!$A$7:$OM$1845,I$4,FALSE),"")</f>
        <v>0</v>
      </c>
      <c r="J80" s="76">
        <f>IFERROR(VLOOKUP($D80,'SAP Data'!$A$7:$OM$1845,J$4,FALSE),"")</f>
        <v>0</v>
      </c>
      <c r="K80" s="76">
        <f>IFERROR(VLOOKUP($D80,'SAP Data'!$A$7:$OM$1845,K$4,FALSE),"")</f>
        <v>0</v>
      </c>
      <c r="L80" s="76">
        <f>IFERROR(VLOOKUP($D80,'SAP Data'!$A$7:$OM$1845,L$4,FALSE),"")</f>
        <v>0</v>
      </c>
      <c r="M80" s="76">
        <f>IFERROR(VLOOKUP($D80,'SAP Data'!$A$7:$OM$1845,M$4,FALSE),"")</f>
        <v>0</v>
      </c>
      <c r="N80" s="76">
        <f>IFERROR(VLOOKUP($D80,'SAP Data'!$A$7:$OM$1845,N$4,FALSE),"")</f>
        <v>0</v>
      </c>
      <c r="O80" s="76">
        <f>IFERROR(VLOOKUP($D80,'SAP Data'!$A$7:$OM$1845,O$4,FALSE),"")</f>
        <v>0</v>
      </c>
      <c r="P80" s="76">
        <f>IFERROR(VLOOKUP($D80,'SAP Data'!$A$7:$OM$1845,P$4,FALSE),"")</f>
        <v>0</v>
      </c>
      <c r="Q80" s="76">
        <f>IFERROR(VLOOKUP($D80,'SAP Data'!$A$7:$OM$1845,Q$4,FALSE),"")</f>
        <v>0</v>
      </c>
      <c r="R80" s="76">
        <f>IFERROR(VLOOKUP($D80,'SAP Data'!$A$7:$OM$1845,R$4,FALSE),"")</f>
        <v>0</v>
      </c>
      <c r="S80" s="76">
        <f>IFERROR(VLOOKUP($D80,'SAP Data'!$A$7:$OM$1845,S$4,FALSE),"")</f>
        <v>0</v>
      </c>
      <c r="T80" s="76">
        <f>IFERROR(VLOOKUP($D80,'SAP Data'!$A$7:$OM$1849,T$4,FALSE),"")</f>
        <v>0</v>
      </c>
      <c r="U80" s="76">
        <f>IFERROR(VLOOKUP($D80,'SAP Data'!$A$7:$OM$1849,U$4,FALSE),"")</f>
        <v>0</v>
      </c>
      <c r="V80" s="76">
        <f>IFERROR(VLOOKUP($D80,'SAP Data'!$A$7:$OM$1849,V$4,FALSE),"")</f>
        <v>0</v>
      </c>
      <c r="W80" s="76">
        <f>IFERROR(VLOOKUP($D80,'SAP Data'!$A$7:$OM$1849,W$4,FALSE),"")</f>
        <v>0</v>
      </c>
      <c r="X80" s="76">
        <f>IFERROR(VLOOKUP($D80,'SAP Data'!$A$7:$OM$1849,X$4,FALSE),"")</f>
        <v>0</v>
      </c>
      <c r="Y80" s="76">
        <f>IFERROR(VLOOKUP($D80,'SAP Data'!$A$7:$OM$1849,Y$4,FALSE),"")</f>
        <v>0</v>
      </c>
      <c r="Z80" s="76">
        <f>IFERROR(VLOOKUP($D80,'SAP Data'!$A$7:$OM$1849,Z$4,FALSE),"")</f>
        <v>0</v>
      </c>
      <c r="AA80" s="76">
        <f>IFERROR(VLOOKUP($D80,'SAP Data'!$A$7:$OM$1849,AA$4,FALSE),"")</f>
        <v>0</v>
      </c>
      <c r="AB80" s="76">
        <f>IFERROR(VLOOKUP($D80,'SAP Data'!$A$7:$OM$1849,AB$4,FALSE),"")</f>
        <v>0</v>
      </c>
      <c r="AC80" s="76">
        <f>IFERROR(VLOOKUP($D80,'SAP Data'!$A$7:$OM$1849,AC$4,FALSE),"")</f>
        <v>0</v>
      </c>
      <c r="AD80" s="76">
        <f>IFERROR(VLOOKUP($D80,'SAP Data'!$A$7:$OM$1849,AD$4,FALSE),"")</f>
        <v>0</v>
      </c>
      <c r="AE80" s="76">
        <f>IFERROR(VLOOKUP($D80,'SAP Data'!$A$7:$OM$1849,AE$4,FALSE),"")</f>
        <v>0</v>
      </c>
      <c r="AF80" s="76">
        <f>IFERROR(VLOOKUP($D80,'SAP Data'!$A$7:$OM$1849,AF$4,FALSE),"")</f>
        <v>0</v>
      </c>
      <c r="AG80" s="76">
        <f>IFERROR(VLOOKUP($D80,'SAP Data'!$A$7:$OM$1849,AG$4,FALSE),"")</f>
        <v>0</v>
      </c>
      <c r="AH80" s="76">
        <f>IFERROR(VLOOKUP($D80,'SAP Data'!$A$7:$OM$1849,AH$4,FALSE),"")</f>
        <v>0</v>
      </c>
      <c r="AI80" s="76">
        <f>IFERROR(VLOOKUP($D80,'SAP Data'!$A$7:$OM$1849,AI$4,FALSE),"")</f>
        <v>0</v>
      </c>
      <c r="AJ80" s="76">
        <f>IFERROR(VLOOKUP($D80,'SAP Data'!$A$7:$OM$1849,AJ$4,FALSE),"")</f>
        <v>0</v>
      </c>
      <c r="AK80" s="76">
        <f>IFERROR(VLOOKUP($D80,'SAP Data'!$A$7:$OM$1849,AK$4,FALSE),"")</f>
        <v>0</v>
      </c>
      <c r="AL80" s="76">
        <f>IFERROR(VLOOKUP($D80,'SAP Data'!$A$7:$OM$1849,AL$4,FALSE),"")</f>
        <v>0</v>
      </c>
      <c r="AM80" s="76">
        <f>IFERROR(VLOOKUP($D80,'SAP Data'!$A$7:$OM$1849,AM$4,FALSE),"")</f>
        <v>0</v>
      </c>
      <c r="AN80" s="76">
        <f>IFERROR(VLOOKUP($D80,'SAP Data'!$A$7:$OM$1849,AN$4,FALSE),"")</f>
        <v>0</v>
      </c>
      <c r="AO80" s="76">
        <f>IFERROR(VLOOKUP($D80,'SAP Data'!$A$7:$OM$1849,AO$4,FALSE),"")</f>
        <v>0</v>
      </c>
      <c r="AP80" s="99">
        <f t="shared" si="89"/>
        <v>0</v>
      </c>
      <c r="AQ80" s="43">
        <f t="shared" si="90"/>
        <v>0</v>
      </c>
      <c r="AR80" s="43">
        <f t="shared" si="91"/>
        <v>0</v>
      </c>
      <c r="AS80" s="43">
        <f t="shared" si="92"/>
        <v>0</v>
      </c>
      <c r="AT80" s="43">
        <f t="shared" si="93"/>
        <v>0</v>
      </c>
      <c r="AU80" s="43">
        <f t="shared" si="94"/>
        <v>0</v>
      </c>
      <c r="AV80" s="43">
        <f t="shared" si="95"/>
        <v>0</v>
      </c>
      <c r="AW80" s="43">
        <f t="shared" si="96"/>
        <v>0</v>
      </c>
      <c r="AX80" s="43">
        <f t="shared" si="97"/>
        <v>0</v>
      </c>
      <c r="AY80" s="43">
        <f t="shared" si="98"/>
        <v>0</v>
      </c>
      <c r="AZ80" s="43">
        <f t="shared" si="99"/>
        <v>0</v>
      </c>
      <c r="BA80" s="98">
        <f t="shared" si="100"/>
        <v>0</v>
      </c>
      <c r="BB80" s="16"/>
      <c r="BC80" s="16">
        <f t="shared" ref="BC80:BC145" si="106">IF($E80=4,AP80,0)</f>
        <v>0</v>
      </c>
      <c r="BD80" s="16"/>
      <c r="BE80" s="16">
        <f t="shared" ref="BE80:BE145" si="107">IF($E80=4,AQ80,0)</f>
        <v>0</v>
      </c>
      <c r="BF80" s="16"/>
      <c r="BG80" s="16">
        <f t="shared" ref="BG80:BG145" si="108">IF($E80=4,AR80,0)</f>
        <v>0</v>
      </c>
      <c r="BH80" s="18"/>
      <c r="BI80" s="16">
        <f t="shared" ref="BI80:BI145" si="109">IF($E80=4,AS80,0)</f>
        <v>0</v>
      </c>
      <c r="BK80" s="16">
        <f t="shared" ref="BK80:BK145" si="110">IF($E80=4,AT80,0)</f>
        <v>0</v>
      </c>
      <c r="BM80" s="16">
        <f t="shared" ref="BM80:BM145" si="111">IF($E80=4,AU80,0)</f>
        <v>0</v>
      </c>
      <c r="BO80" s="16">
        <f t="shared" ref="BO80:BO144" si="112">IF($E80=4,AV80,0)</f>
        <v>0</v>
      </c>
      <c r="BQ80" s="16">
        <f t="shared" ref="BQ80:BQ144" si="113">IF($E80=4,AW80,0)</f>
        <v>0</v>
      </c>
      <c r="BS80" s="16">
        <f t="shared" ref="BS80:BS144" si="114">IF($E80=4,AX80,0)</f>
        <v>0</v>
      </c>
      <c r="BU80" s="16">
        <f t="shared" si="103"/>
        <v>0</v>
      </c>
      <c r="BW80" s="16">
        <f t="shared" si="104"/>
        <v>0</v>
      </c>
      <c r="BY80" s="16">
        <f t="shared" si="105"/>
        <v>0</v>
      </c>
      <c r="CB80" s="16">
        <f t="shared" si="85"/>
        <v>0</v>
      </c>
      <c r="CF80" s="243">
        <f t="shared" si="101"/>
        <v>0</v>
      </c>
      <c r="CH80" s="243">
        <f t="shared" si="102"/>
        <v>0</v>
      </c>
      <c r="CJ80" s="16">
        <f t="shared" si="86"/>
        <v>0</v>
      </c>
      <c r="CL80" s="54">
        <f t="shared" si="87"/>
        <v>0</v>
      </c>
      <c r="CN80" s="18"/>
      <c r="CO80" s="16">
        <f t="shared" si="88"/>
        <v>0</v>
      </c>
      <c r="CP80" s="18"/>
    </row>
    <row r="81" spans="1:94" x14ac:dyDescent="0.2">
      <c r="A81" s="387"/>
      <c r="B81" s="14" t="str">
        <f>VLOOKUP(D81,'line assign basis'!$A$8:$D$668,2,FALSE)</f>
        <v>US BANK 2927 - SECUR</v>
      </c>
      <c r="C81" s="17" t="s">
        <v>140</v>
      </c>
      <c r="D81" s="17" t="s">
        <v>138</v>
      </c>
      <c r="E81" s="17">
        <f>IFERROR(VLOOKUP(D81,'line assign basis'!$A$8:$D$668,4,FALSE),"")</f>
        <v>4</v>
      </c>
      <c r="F81" s="33">
        <f>IFERROR(VLOOKUP($D81,'SAP Data'!$A$7:$OM$1845,F$4,FALSE),"")</f>
        <v>0</v>
      </c>
      <c r="G81" s="33">
        <f>IFERROR(VLOOKUP($D81,'SAP Data'!$A$7:$OM$1845,G$4,FALSE),"")</f>
        <v>0</v>
      </c>
      <c r="H81" s="16">
        <f>IFERROR(VLOOKUP($D81,'SAP Data'!$A$7:$OM$1845,H$4,FALSE),"")</f>
        <v>0</v>
      </c>
      <c r="I81" s="76">
        <f>IFERROR(VLOOKUP($D81,'SAP Data'!$A$7:$OM$1845,I$4,FALSE),"")</f>
        <v>0</v>
      </c>
      <c r="J81" s="76">
        <f>IFERROR(VLOOKUP($D81,'SAP Data'!$A$7:$OM$1845,J$4,FALSE),"")</f>
        <v>0</v>
      </c>
      <c r="K81" s="76">
        <f>IFERROR(VLOOKUP($D81,'SAP Data'!$A$7:$OM$1845,K$4,FALSE),"")</f>
        <v>0</v>
      </c>
      <c r="L81" s="76">
        <f>IFERROR(VLOOKUP($D81,'SAP Data'!$A$7:$OM$1845,L$4,FALSE),"")</f>
        <v>0</v>
      </c>
      <c r="M81" s="76">
        <f>IFERROR(VLOOKUP($D81,'SAP Data'!$A$7:$OM$1845,M$4,FALSE),"")</f>
        <v>0</v>
      </c>
      <c r="N81" s="76">
        <f>IFERROR(VLOOKUP($D81,'SAP Data'!$A$7:$OM$1845,N$4,FALSE),"")</f>
        <v>0</v>
      </c>
      <c r="O81" s="76">
        <f>IFERROR(VLOOKUP($D81,'SAP Data'!$A$7:$OM$1845,O$4,FALSE),"")</f>
        <v>0</v>
      </c>
      <c r="P81" s="76">
        <f>IFERROR(VLOOKUP($D81,'SAP Data'!$A$7:$OM$1845,P$4,FALSE),"")</f>
        <v>0</v>
      </c>
      <c r="Q81" s="76">
        <f>IFERROR(VLOOKUP($D81,'SAP Data'!$A$7:$OM$1845,Q$4,FALSE),"")</f>
        <v>0</v>
      </c>
      <c r="R81" s="76">
        <f>IFERROR(VLOOKUP($D81,'SAP Data'!$A$7:$OM$1845,R$4,FALSE),"")</f>
        <v>0</v>
      </c>
      <c r="S81" s="76">
        <f>IFERROR(VLOOKUP($D81,'SAP Data'!$A$7:$OM$1845,S$4,FALSE),"")</f>
        <v>0</v>
      </c>
      <c r="T81" s="76">
        <f>IFERROR(VLOOKUP($D81,'SAP Data'!$A$7:$OM$1849,T$4,FALSE),"")</f>
        <v>0</v>
      </c>
      <c r="U81" s="76">
        <f>IFERROR(VLOOKUP($D81,'SAP Data'!$A$7:$OM$1849,U$4,FALSE),"")</f>
        <v>0</v>
      </c>
      <c r="V81" s="76">
        <f>IFERROR(VLOOKUP($D81,'SAP Data'!$A$7:$OM$1849,V$4,FALSE),"")</f>
        <v>0</v>
      </c>
      <c r="W81" s="76">
        <f>IFERROR(VLOOKUP($D81,'SAP Data'!$A$7:$OM$1849,W$4,FALSE),"")</f>
        <v>0</v>
      </c>
      <c r="X81" s="76">
        <f>IFERROR(VLOOKUP($D81,'SAP Data'!$A$7:$OM$1849,X$4,FALSE),"")</f>
        <v>0</v>
      </c>
      <c r="Y81" s="76">
        <f>IFERROR(VLOOKUP($D81,'SAP Data'!$A$7:$OM$1849,Y$4,FALSE),"")</f>
        <v>0</v>
      </c>
      <c r="Z81" s="76">
        <f>IFERROR(VLOOKUP($D81,'SAP Data'!$A$7:$OM$1849,Z$4,FALSE),"")</f>
        <v>0</v>
      </c>
      <c r="AA81" s="76">
        <f>IFERROR(VLOOKUP($D81,'SAP Data'!$A$7:$OM$1849,AA$4,FALSE),"")</f>
        <v>0</v>
      </c>
      <c r="AB81" s="76">
        <f>IFERROR(VLOOKUP($D81,'SAP Data'!$A$7:$OM$1849,AB$4,FALSE),"")</f>
        <v>0</v>
      </c>
      <c r="AC81" s="76">
        <f>IFERROR(VLOOKUP($D81,'SAP Data'!$A$7:$OM$1849,AC$4,FALSE),"")</f>
        <v>0</v>
      </c>
      <c r="AD81" s="76">
        <f>IFERROR(VLOOKUP($D81,'SAP Data'!$A$7:$OM$1849,AD$4,FALSE),"")</f>
        <v>0</v>
      </c>
      <c r="AE81" s="76">
        <f>IFERROR(VLOOKUP($D81,'SAP Data'!$A$7:$OM$1849,AE$4,FALSE),"")</f>
        <v>0</v>
      </c>
      <c r="AF81" s="76">
        <f>IFERROR(VLOOKUP($D81,'SAP Data'!$A$7:$OM$1849,AF$4,FALSE),"")</f>
        <v>0</v>
      </c>
      <c r="AG81" s="76">
        <f>IFERROR(VLOOKUP($D81,'SAP Data'!$A$7:$OM$1849,AG$4,FALSE),"")</f>
        <v>0</v>
      </c>
      <c r="AH81" s="76">
        <f>IFERROR(VLOOKUP($D81,'SAP Data'!$A$7:$OM$1849,AH$4,FALSE),"")</f>
        <v>0</v>
      </c>
      <c r="AI81" s="76">
        <f>IFERROR(VLOOKUP($D81,'SAP Data'!$A$7:$OM$1849,AI$4,FALSE),"")</f>
        <v>0</v>
      </c>
      <c r="AJ81" s="76">
        <f>IFERROR(VLOOKUP($D81,'SAP Data'!$A$7:$OM$1849,AJ$4,FALSE),"")</f>
        <v>0</v>
      </c>
      <c r="AK81" s="76">
        <f>IFERROR(VLOOKUP($D81,'SAP Data'!$A$7:$OM$1849,AK$4,FALSE),"")</f>
        <v>0</v>
      </c>
      <c r="AL81" s="76">
        <f>IFERROR(VLOOKUP($D81,'SAP Data'!$A$7:$OM$1849,AL$4,FALSE),"")</f>
        <v>0</v>
      </c>
      <c r="AM81" s="76">
        <f>IFERROR(VLOOKUP($D81,'SAP Data'!$A$7:$OM$1849,AM$4,FALSE),"")</f>
        <v>0</v>
      </c>
      <c r="AN81" s="76">
        <f>IFERROR(VLOOKUP($D81,'SAP Data'!$A$7:$OM$1849,AN$4,FALSE),"")</f>
        <v>0</v>
      </c>
      <c r="AO81" s="76">
        <f>IFERROR(VLOOKUP($D81,'SAP Data'!$A$7:$OM$1849,AO$4,FALSE),"")</f>
        <v>0</v>
      </c>
      <c r="AP81" s="99">
        <f t="shared" si="89"/>
        <v>0</v>
      </c>
      <c r="AQ81" s="43">
        <f t="shared" si="90"/>
        <v>0</v>
      </c>
      <c r="AR81" s="43">
        <f t="shared" si="91"/>
        <v>0</v>
      </c>
      <c r="AS81" s="43">
        <f t="shared" si="92"/>
        <v>0</v>
      </c>
      <c r="AT81" s="43">
        <f t="shared" si="93"/>
        <v>0</v>
      </c>
      <c r="AU81" s="43">
        <f t="shared" si="94"/>
        <v>0</v>
      </c>
      <c r="AV81" s="43">
        <f t="shared" si="95"/>
        <v>0</v>
      </c>
      <c r="AW81" s="43">
        <f t="shared" si="96"/>
        <v>0</v>
      </c>
      <c r="AX81" s="43">
        <f t="shared" si="97"/>
        <v>0</v>
      </c>
      <c r="AY81" s="43">
        <f t="shared" si="98"/>
        <v>0</v>
      </c>
      <c r="AZ81" s="43">
        <f t="shared" si="99"/>
        <v>0</v>
      </c>
      <c r="BA81" s="98">
        <f t="shared" si="100"/>
        <v>0</v>
      </c>
      <c r="BB81" s="16"/>
      <c r="BC81" s="16">
        <f t="shared" si="106"/>
        <v>0</v>
      </c>
      <c r="BD81" s="16"/>
      <c r="BE81" s="16">
        <f t="shared" si="107"/>
        <v>0</v>
      </c>
      <c r="BF81" s="16"/>
      <c r="BG81" s="16">
        <f t="shared" si="108"/>
        <v>0</v>
      </c>
      <c r="BH81" s="18"/>
      <c r="BI81" s="16">
        <f t="shared" si="109"/>
        <v>0</v>
      </c>
      <c r="BK81" s="16">
        <f t="shared" si="110"/>
        <v>0</v>
      </c>
      <c r="BM81" s="16">
        <f t="shared" si="111"/>
        <v>0</v>
      </c>
      <c r="BO81" s="16">
        <f t="shared" si="112"/>
        <v>0</v>
      </c>
      <c r="BQ81" s="16">
        <f t="shared" si="113"/>
        <v>0</v>
      </c>
      <c r="BS81" s="16">
        <f t="shared" si="114"/>
        <v>0</v>
      </c>
      <c r="BU81" s="16">
        <f t="shared" si="103"/>
        <v>0</v>
      </c>
      <c r="BW81" s="16">
        <f t="shared" si="104"/>
        <v>0</v>
      </c>
      <c r="BY81" s="16">
        <f t="shared" si="105"/>
        <v>0</v>
      </c>
      <c r="CB81" s="16">
        <f t="shared" si="85"/>
        <v>0</v>
      </c>
      <c r="CF81" s="243">
        <f t="shared" si="101"/>
        <v>0</v>
      </c>
      <c r="CH81" s="243">
        <f t="shared" si="102"/>
        <v>0</v>
      </c>
      <c r="CJ81" s="16">
        <f t="shared" si="86"/>
        <v>0</v>
      </c>
      <c r="CL81" s="54">
        <f t="shared" si="87"/>
        <v>0</v>
      </c>
      <c r="CN81" s="18"/>
      <c r="CO81" s="16">
        <f t="shared" si="88"/>
        <v>0</v>
      </c>
      <c r="CP81" s="18"/>
    </row>
    <row r="82" spans="1:94" x14ac:dyDescent="0.2">
      <c r="A82" s="387"/>
      <c r="B82" s="14" t="str">
        <f>VLOOKUP(D82,'line assign basis'!$A$8:$D$668,2,FALSE)</f>
        <v>US BANK 9971 - ONLIN</v>
      </c>
      <c r="C82" s="17" t="s">
        <v>143</v>
      </c>
      <c r="D82" s="17" t="s">
        <v>141</v>
      </c>
      <c r="E82" s="17">
        <f>IFERROR(VLOOKUP(D82,'line assign basis'!$A$8:$D$668,4,FALSE),"")</f>
        <v>4</v>
      </c>
      <c r="F82" s="33">
        <f>IFERROR(VLOOKUP($D82,'SAP Data'!$A$7:$OM$1845,F$4,FALSE),"")</f>
        <v>0</v>
      </c>
      <c r="G82" s="33">
        <f>IFERROR(VLOOKUP($D82,'SAP Data'!$A$7:$OM$1845,G$4,FALSE),"")</f>
        <v>0</v>
      </c>
      <c r="H82" s="16">
        <f>IFERROR(VLOOKUP($D82,'SAP Data'!$A$7:$OM$1845,H$4,FALSE),"")</f>
        <v>0</v>
      </c>
      <c r="I82" s="76">
        <f>IFERROR(VLOOKUP($D82,'SAP Data'!$A$7:$OM$1845,I$4,FALSE),"")</f>
        <v>0</v>
      </c>
      <c r="J82" s="76">
        <f>IFERROR(VLOOKUP($D82,'SAP Data'!$A$7:$OM$1845,J$4,FALSE),"")</f>
        <v>0</v>
      </c>
      <c r="K82" s="76">
        <f>IFERROR(VLOOKUP($D82,'SAP Data'!$A$7:$OM$1845,K$4,FALSE),"")</f>
        <v>0</v>
      </c>
      <c r="L82" s="76">
        <f>IFERROR(VLOOKUP($D82,'SAP Data'!$A$7:$OM$1845,L$4,FALSE),"")</f>
        <v>0</v>
      </c>
      <c r="M82" s="76">
        <f>IFERROR(VLOOKUP($D82,'SAP Data'!$A$7:$OM$1845,M$4,FALSE),"")</f>
        <v>0</v>
      </c>
      <c r="N82" s="76">
        <f>IFERROR(VLOOKUP($D82,'SAP Data'!$A$7:$OM$1845,N$4,FALSE),"")</f>
        <v>0</v>
      </c>
      <c r="O82" s="76">
        <f>IFERROR(VLOOKUP($D82,'SAP Data'!$A$7:$OM$1845,O$4,FALSE),"")</f>
        <v>0</v>
      </c>
      <c r="P82" s="76">
        <f>IFERROR(VLOOKUP($D82,'SAP Data'!$A$7:$OM$1845,P$4,FALSE),"")</f>
        <v>0</v>
      </c>
      <c r="Q82" s="76">
        <f>IFERROR(VLOOKUP($D82,'SAP Data'!$A$7:$OM$1845,Q$4,FALSE),"")</f>
        <v>0</v>
      </c>
      <c r="R82" s="76">
        <f>IFERROR(VLOOKUP($D82,'SAP Data'!$A$7:$OM$1845,R$4,FALSE),"")</f>
        <v>0</v>
      </c>
      <c r="S82" s="76">
        <f>IFERROR(VLOOKUP($D82,'SAP Data'!$A$7:$OM$1845,S$4,FALSE),"")</f>
        <v>0</v>
      </c>
      <c r="T82" s="76">
        <f>IFERROR(VLOOKUP($D82,'SAP Data'!$A$7:$OM$1849,T$4,FALSE),"")</f>
        <v>0</v>
      </c>
      <c r="U82" s="76">
        <f>IFERROR(VLOOKUP($D82,'SAP Data'!$A$7:$OM$1849,U$4,FALSE),"")</f>
        <v>0</v>
      </c>
      <c r="V82" s="76">
        <f>IFERROR(VLOOKUP($D82,'SAP Data'!$A$7:$OM$1849,V$4,FALSE),"")</f>
        <v>0</v>
      </c>
      <c r="W82" s="76">
        <f>IFERROR(VLOOKUP($D82,'SAP Data'!$A$7:$OM$1849,W$4,FALSE),"")</f>
        <v>0</v>
      </c>
      <c r="X82" s="76">
        <f>IFERROR(VLOOKUP($D82,'SAP Data'!$A$7:$OM$1849,X$4,FALSE),"")</f>
        <v>0</v>
      </c>
      <c r="Y82" s="76">
        <f>IFERROR(VLOOKUP($D82,'SAP Data'!$A$7:$OM$1849,Y$4,FALSE),"")</f>
        <v>0</v>
      </c>
      <c r="Z82" s="76">
        <f>IFERROR(VLOOKUP($D82,'SAP Data'!$A$7:$OM$1849,Z$4,FALSE),"")</f>
        <v>0</v>
      </c>
      <c r="AA82" s="76">
        <f>IFERROR(VLOOKUP($D82,'SAP Data'!$A$7:$OM$1849,AA$4,FALSE),"")</f>
        <v>0</v>
      </c>
      <c r="AB82" s="76">
        <f>IFERROR(VLOOKUP($D82,'SAP Data'!$A$7:$OM$1849,AB$4,FALSE),"")</f>
        <v>0</v>
      </c>
      <c r="AC82" s="76">
        <f>IFERROR(VLOOKUP($D82,'SAP Data'!$A$7:$OM$1849,AC$4,FALSE),"")</f>
        <v>0</v>
      </c>
      <c r="AD82" s="76">
        <f>IFERROR(VLOOKUP($D82,'SAP Data'!$A$7:$OM$1849,AD$4,FALSE),"")</f>
        <v>0</v>
      </c>
      <c r="AE82" s="76">
        <f>IFERROR(VLOOKUP($D82,'SAP Data'!$A$7:$OM$1849,AE$4,FALSE),"")</f>
        <v>0</v>
      </c>
      <c r="AF82" s="76">
        <f>IFERROR(VLOOKUP($D82,'SAP Data'!$A$7:$OM$1849,AF$4,FALSE),"")</f>
        <v>0</v>
      </c>
      <c r="AG82" s="76">
        <f>IFERROR(VLOOKUP($D82,'SAP Data'!$A$7:$OM$1849,AG$4,FALSE),"")</f>
        <v>0</v>
      </c>
      <c r="AH82" s="76">
        <f>IFERROR(VLOOKUP($D82,'SAP Data'!$A$7:$OM$1849,AH$4,FALSE),"")</f>
        <v>0</v>
      </c>
      <c r="AI82" s="76">
        <f>IFERROR(VLOOKUP($D82,'SAP Data'!$A$7:$OM$1849,AI$4,FALSE),"")</f>
        <v>0</v>
      </c>
      <c r="AJ82" s="76">
        <f>IFERROR(VLOOKUP($D82,'SAP Data'!$A$7:$OM$1849,AJ$4,FALSE),"")</f>
        <v>0</v>
      </c>
      <c r="AK82" s="76">
        <f>IFERROR(VLOOKUP($D82,'SAP Data'!$A$7:$OM$1849,AK$4,FALSE),"")</f>
        <v>0</v>
      </c>
      <c r="AL82" s="76">
        <f>IFERROR(VLOOKUP($D82,'SAP Data'!$A$7:$OM$1849,AL$4,FALSE),"")</f>
        <v>0</v>
      </c>
      <c r="AM82" s="76">
        <f>IFERROR(VLOOKUP($D82,'SAP Data'!$A$7:$OM$1849,AM$4,FALSE),"")</f>
        <v>0</v>
      </c>
      <c r="AN82" s="76">
        <f>IFERROR(VLOOKUP($D82,'SAP Data'!$A$7:$OM$1849,AN$4,FALSE),"")</f>
        <v>0</v>
      </c>
      <c r="AO82" s="76">
        <f>IFERROR(VLOOKUP($D82,'SAP Data'!$A$7:$OM$1849,AO$4,FALSE),"")</f>
        <v>0</v>
      </c>
      <c r="AP82" s="99">
        <f t="shared" si="89"/>
        <v>0</v>
      </c>
      <c r="AQ82" s="43">
        <f t="shared" si="90"/>
        <v>0</v>
      </c>
      <c r="AR82" s="43">
        <f t="shared" si="91"/>
        <v>0</v>
      </c>
      <c r="AS82" s="43">
        <f t="shared" si="92"/>
        <v>0</v>
      </c>
      <c r="AT82" s="43">
        <f t="shared" si="93"/>
        <v>0</v>
      </c>
      <c r="AU82" s="43">
        <f t="shared" si="94"/>
        <v>0</v>
      </c>
      <c r="AV82" s="43">
        <f t="shared" si="95"/>
        <v>0</v>
      </c>
      <c r="AW82" s="43">
        <f t="shared" si="96"/>
        <v>0</v>
      </c>
      <c r="AX82" s="43">
        <f t="shared" si="97"/>
        <v>0</v>
      </c>
      <c r="AY82" s="43">
        <f t="shared" si="98"/>
        <v>0</v>
      </c>
      <c r="AZ82" s="43">
        <f t="shared" si="99"/>
        <v>0</v>
      </c>
      <c r="BA82" s="98">
        <f t="shared" si="100"/>
        <v>0</v>
      </c>
      <c r="BB82" s="16"/>
      <c r="BC82" s="16">
        <f t="shared" si="106"/>
        <v>0</v>
      </c>
      <c r="BD82" s="16"/>
      <c r="BE82" s="16">
        <f t="shared" si="107"/>
        <v>0</v>
      </c>
      <c r="BF82" s="16"/>
      <c r="BG82" s="16">
        <f t="shared" si="108"/>
        <v>0</v>
      </c>
      <c r="BH82" s="18"/>
      <c r="BI82" s="16">
        <f t="shared" si="109"/>
        <v>0</v>
      </c>
      <c r="BK82" s="16">
        <f t="shared" si="110"/>
        <v>0</v>
      </c>
      <c r="BM82" s="16">
        <f t="shared" si="111"/>
        <v>0</v>
      </c>
      <c r="BO82" s="16">
        <f t="shared" si="112"/>
        <v>0</v>
      </c>
      <c r="BQ82" s="16">
        <f t="shared" si="113"/>
        <v>0</v>
      </c>
      <c r="BS82" s="16">
        <f t="shared" si="114"/>
        <v>0</v>
      </c>
      <c r="BU82" s="16">
        <f t="shared" si="103"/>
        <v>0</v>
      </c>
      <c r="BW82" s="16">
        <f t="shared" si="104"/>
        <v>0</v>
      </c>
      <c r="BY82" s="16">
        <f t="shared" si="105"/>
        <v>0</v>
      </c>
      <c r="CB82" s="16">
        <f t="shared" si="85"/>
        <v>0</v>
      </c>
      <c r="CF82" s="243">
        <f t="shared" si="101"/>
        <v>0</v>
      </c>
      <c r="CH82" s="243">
        <f t="shared" si="102"/>
        <v>0</v>
      </c>
      <c r="CJ82" s="16">
        <f t="shared" si="86"/>
        <v>0</v>
      </c>
      <c r="CL82" s="54">
        <f t="shared" si="87"/>
        <v>0</v>
      </c>
      <c r="CN82" s="18"/>
      <c r="CO82" s="16">
        <f t="shared" si="88"/>
        <v>0</v>
      </c>
      <c r="CP82" s="18"/>
    </row>
    <row r="83" spans="1:94" x14ac:dyDescent="0.2">
      <c r="A83" s="387"/>
      <c r="B83" s="14" t="str">
        <f>VLOOKUP(D83,'line assign basis'!$A$8:$D$668,2,FALSE)</f>
        <v>US BANK 2950 - CONCE</v>
      </c>
      <c r="C83" s="17" t="s">
        <v>146</v>
      </c>
      <c r="D83" s="17" t="s">
        <v>144</v>
      </c>
      <c r="E83" s="17">
        <f>IFERROR(VLOOKUP(D83,'line assign basis'!$A$8:$D$668,4,FALSE),"")</f>
        <v>4</v>
      </c>
      <c r="F83" s="33">
        <f>IFERROR(VLOOKUP($D83,'SAP Data'!$A$7:$OM$1845,F$4,FALSE),"")</f>
        <v>1253487.8899999999</v>
      </c>
      <c r="G83" s="33">
        <f>IFERROR(VLOOKUP($D83,'SAP Data'!$A$7:$OM$1845,G$4,FALSE),"")</f>
        <v>825648.18</v>
      </c>
      <c r="H83" s="16">
        <f>IFERROR(VLOOKUP($D83,'SAP Data'!$A$7:$OM$1845,H$4,FALSE),"")</f>
        <v>1053508.01</v>
      </c>
      <c r="I83" s="76">
        <f>IFERROR(VLOOKUP($D83,'SAP Data'!$A$7:$OM$1845,I$4,FALSE),"")</f>
        <v>1338092.6100000001</v>
      </c>
      <c r="J83" s="76">
        <f>IFERROR(VLOOKUP($D83,'SAP Data'!$A$7:$OM$1845,J$4,FALSE),"")</f>
        <v>419771.7</v>
      </c>
      <c r="K83" s="76">
        <f>IFERROR(VLOOKUP($D83,'SAP Data'!$A$7:$OM$1845,K$4,FALSE),"")</f>
        <v>159864.38</v>
      </c>
      <c r="L83" s="76">
        <f>IFERROR(VLOOKUP($D83,'SAP Data'!$A$7:$OM$1845,L$4,FALSE),"")</f>
        <v>261812.52</v>
      </c>
      <c r="M83" s="76">
        <f>IFERROR(VLOOKUP($D83,'SAP Data'!$A$7:$OM$1845,M$4,FALSE),"")</f>
        <v>313783.42</v>
      </c>
      <c r="N83" s="76">
        <f>IFERROR(VLOOKUP($D83,'SAP Data'!$A$7:$OM$1845,N$4,FALSE),"")</f>
        <v>624882.81999999995</v>
      </c>
      <c r="O83" s="76">
        <f>IFERROR(VLOOKUP($D83,'SAP Data'!$A$7:$OM$1845,O$4,FALSE),"")</f>
        <v>673933.75</v>
      </c>
      <c r="P83" s="76">
        <f>IFERROR(VLOOKUP($D83,'SAP Data'!$A$7:$OM$1845,P$4,FALSE),"")</f>
        <v>731274.51</v>
      </c>
      <c r="Q83" s="76">
        <f>IFERROR(VLOOKUP($D83,'SAP Data'!$A$7:$OM$1845,Q$4,FALSE),"")</f>
        <v>718922.04</v>
      </c>
      <c r="R83" s="76">
        <f>IFERROR(VLOOKUP($D83,'SAP Data'!$A$7:$OM$1845,R$4,FALSE),"")</f>
        <v>1010795.88</v>
      </c>
      <c r="S83" s="76">
        <f>IFERROR(VLOOKUP($D83,'SAP Data'!$A$7:$OM$1845,S$4,FALSE),"")</f>
        <v>1214772.6599999999</v>
      </c>
      <c r="T83" s="76">
        <f>IFERROR(VLOOKUP($D83,'SAP Data'!$A$7:$OM$1849,T$4,FALSE),"")</f>
        <v>1130859.72</v>
      </c>
      <c r="U83" s="76">
        <f>IFERROR(VLOOKUP($D83,'SAP Data'!$A$7:$OM$1849,U$4,FALSE),"")</f>
        <v>1041658.65</v>
      </c>
      <c r="V83" s="76">
        <f>IFERROR(VLOOKUP($D83,'SAP Data'!$A$7:$OM$1849,V$4,FALSE),"")</f>
        <v>494776.97</v>
      </c>
      <c r="W83" s="76">
        <f>IFERROR(VLOOKUP($D83,'SAP Data'!$A$7:$OM$1849,W$4,FALSE),"")</f>
        <v>728513.49</v>
      </c>
      <c r="X83" s="76">
        <f>IFERROR(VLOOKUP($D83,'SAP Data'!$A$7:$OM$1849,X$4,FALSE),"")</f>
        <v>400395.18</v>
      </c>
      <c r="Y83" s="76">
        <f>IFERROR(VLOOKUP($D83,'SAP Data'!$A$7:$OM$1849,Y$4,FALSE),"")</f>
        <v>503989.46</v>
      </c>
      <c r="Z83" s="76">
        <f>IFERROR(VLOOKUP($D83,'SAP Data'!$A$7:$OM$1849,Z$4,FALSE),"")</f>
        <v>568179.61</v>
      </c>
      <c r="AA83" s="76">
        <f>IFERROR(VLOOKUP($D83,'SAP Data'!$A$7:$OM$1849,AA$4,FALSE),"")</f>
        <v>526266.64</v>
      </c>
      <c r="AB83" s="76">
        <f>IFERROR(VLOOKUP($D83,'SAP Data'!$A$7:$OM$1849,AB$4,FALSE),"")</f>
        <v>1163461.73</v>
      </c>
      <c r="AC83" s="76">
        <f>IFERROR(VLOOKUP($D83,'SAP Data'!$A$7:$OM$1849,AC$4,FALSE),"")</f>
        <v>1762959.86</v>
      </c>
      <c r="AD83" s="76">
        <f>IFERROR(VLOOKUP($D83,'SAP Data'!$A$7:$OM$1849,AD$4,FALSE),"")</f>
        <v>820022.63</v>
      </c>
      <c r="AE83" s="76">
        <f>IFERROR(VLOOKUP($D83,'SAP Data'!$A$7:$OM$1849,AE$4,FALSE),"")</f>
        <v>1570498.75</v>
      </c>
      <c r="AF83" s="76">
        <f>IFERROR(VLOOKUP($D83,'SAP Data'!$A$7:$OM$1849,AF$4,FALSE),"")</f>
        <v>1796839.41</v>
      </c>
      <c r="AG83" s="76">
        <f>IFERROR(VLOOKUP($D83,'SAP Data'!$A$7:$OM$1849,AG$4,FALSE),"")</f>
        <v>1232366.01</v>
      </c>
      <c r="AH83" s="76">
        <f>IFERROR(VLOOKUP($D83,'SAP Data'!$A$7:$OM$1849,AH$4,FALSE),"")</f>
        <v>-16458.3</v>
      </c>
      <c r="AI83" s="76">
        <f>IFERROR(VLOOKUP($D83,'SAP Data'!$A$7:$OM$1849,AI$4,FALSE),"")</f>
        <v>619196.17000000004</v>
      </c>
      <c r="AJ83" s="76">
        <f>IFERROR(VLOOKUP($D83,'SAP Data'!$A$7:$OM$1849,AJ$4,FALSE),"")</f>
        <v>532349.43000000005</v>
      </c>
      <c r="AK83" s="76">
        <f>IFERROR(VLOOKUP($D83,'SAP Data'!$A$7:$OM$1849,AK$4,FALSE),"")</f>
        <v>507599.59</v>
      </c>
      <c r="AL83" s="76">
        <f>IFERROR(VLOOKUP($D83,'SAP Data'!$A$7:$OM$1849,AL$4,FALSE),"")</f>
        <v>258027.94</v>
      </c>
      <c r="AM83" s="76">
        <f>IFERROR(VLOOKUP($D83,'SAP Data'!$A$7:$OM$1849,AM$4,FALSE),"")</f>
        <v>768005.33</v>
      </c>
      <c r="AN83" s="76">
        <f>IFERROR(VLOOKUP($D83,'SAP Data'!$A$7:$OM$1849,AN$4,FALSE),"")</f>
        <v>2839537.75</v>
      </c>
      <c r="AO83" s="76">
        <f>IFERROR(VLOOKUP($D83,'SAP Data'!$A$7:$OM$1849,AO$4,FALSE),"")</f>
        <v>2985524.51</v>
      </c>
      <c r="AP83" s="99">
        <f t="shared" si="89"/>
        <v>870936.93541666644</v>
      </c>
      <c r="AQ83" s="43">
        <f t="shared" si="90"/>
        <v>877809.97041666682</v>
      </c>
      <c r="AR83" s="43">
        <f t="shared" si="91"/>
        <v>920381.04458333331</v>
      </c>
      <c r="AS83" s="43">
        <f t="shared" si="92"/>
        <v>956076.33833333338</v>
      </c>
      <c r="AT83" s="43">
        <f t="shared" si="93"/>
        <v>942721.00874999992</v>
      </c>
      <c r="AU83" s="43">
        <f t="shared" si="94"/>
        <v>916864.65083333326</v>
      </c>
      <c r="AV83" s="43">
        <f t="shared" si="95"/>
        <v>917807.85624999984</v>
      </c>
      <c r="AW83" s="43">
        <f t="shared" si="96"/>
        <v>923456.37208333332</v>
      </c>
      <c r="AX83" s="43">
        <f t="shared" si="97"/>
        <v>910683.80791666673</v>
      </c>
      <c r="AY83" s="43">
        <f t="shared" si="98"/>
        <v>907833.26708333322</v>
      </c>
      <c r="AZ83" s="43">
        <f t="shared" si="99"/>
        <v>987742.21333333338</v>
      </c>
      <c r="BA83" s="98">
        <f t="shared" si="100"/>
        <v>1108518.9079166667</v>
      </c>
      <c r="BB83" s="16"/>
      <c r="BC83" s="16">
        <f t="shared" si="106"/>
        <v>870936.93541666644</v>
      </c>
      <c r="BD83" s="16"/>
      <c r="BE83" s="16">
        <f t="shared" si="107"/>
        <v>877809.97041666682</v>
      </c>
      <c r="BF83" s="16"/>
      <c r="BG83" s="16">
        <f t="shared" si="108"/>
        <v>920381.04458333331</v>
      </c>
      <c r="BH83" s="18"/>
      <c r="BI83" s="16">
        <f t="shared" si="109"/>
        <v>956076.33833333338</v>
      </c>
      <c r="BK83" s="16">
        <f t="shared" si="110"/>
        <v>942721.00874999992</v>
      </c>
      <c r="BM83" s="16">
        <f t="shared" si="111"/>
        <v>916864.65083333326</v>
      </c>
      <c r="BO83" s="16">
        <f t="shared" si="112"/>
        <v>917807.85624999984</v>
      </c>
      <c r="BQ83" s="16">
        <f t="shared" si="113"/>
        <v>923456.37208333332</v>
      </c>
      <c r="BS83" s="16">
        <f t="shared" si="114"/>
        <v>910683.80791666673</v>
      </c>
      <c r="BU83" s="16">
        <f t="shared" si="103"/>
        <v>907833.26708333322</v>
      </c>
      <c r="BW83" s="16">
        <f t="shared" si="104"/>
        <v>987742.21333333338</v>
      </c>
      <c r="BY83" s="16">
        <f t="shared" si="105"/>
        <v>1108518.9079166667</v>
      </c>
      <c r="CB83" s="16">
        <f t="shared" si="85"/>
        <v>0</v>
      </c>
      <c r="CF83" s="243">
        <f t="shared" si="101"/>
        <v>0</v>
      </c>
      <c r="CH83" s="243">
        <f t="shared" si="102"/>
        <v>0</v>
      </c>
      <c r="CJ83" s="16">
        <f t="shared" si="86"/>
        <v>0</v>
      </c>
      <c r="CL83" s="54">
        <f t="shared" si="87"/>
        <v>0</v>
      </c>
      <c r="CN83" s="18"/>
      <c r="CO83" s="16">
        <f t="shared" si="88"/>
        <v>0</v>
      </c>
      <c r="CP83" s="18"/>
    </row>
    <row r="84" spans="1:94" x14ac:dyDescent="0.2">
      <c r="A84" s="387"/>
      <c r="B84" s="14" t="str">
        <f>VLOOKUP(D84,'line assign basis'!$A$8:$D$668,2,FALSE)</f>
        <v>CASH - WELLS - PAYRO</v>
      </c>
      <c r="C84" s="17" t="s">
        <v>149</v>
      </c>
      <c r="D84" s="17" t="s">
        <v>147</v>
      </c>
      <c r="E84" s="17">
        <f>IFERROR(VLOOKUP(D84,'line assign basis'!$A$8:$D$668,4,FALSE),"")</f>
        <v>4</v>
      </c>
      <c r="F84" s="33">
        <f>IFERROR(VLOOKUP($D84,'SAP Data'!$A$7:$OM$1845,F$4,FALSE),"")</f>
        <v>0</v>
      </c>
      <c r="G84" s="33">
        <f>IFERROR(VLOOKUP($D84,'SAP Data'!$A$7:$OM$1845,G$4,FALSE),"")</f>
        <v>0</v>
      </c>
      <c r="H84" s="16">
        <f>IFERROR(VLOOKUP($D84,'SAP Data'!$A$7:$OM$1845,H$4,FALSE),"")</f>
        <v>0</v>
      </c>
      <c r="I84" s="76">
        <f>IFERROR(VLOOKUP($D84,'SAP Data'!$A$7:$OM$1845,I$4,FALSE),"")</f>
        <v>0</v>
      </c>
      <c r="J84" s="76">
        <f>IFERROR(VLOOKUP($D84,'SAP Data'!$A$7:$OM$1845,J$4,FALSE),"")</f>
        <v>0</v>
      </c>
      <c r="K84" s="76">
        <f>IFERROR(VLOOKUP($D84,'SAP Data'!$A$7:$OM$1845,K$4,FALSE),"")</f>
        <v>0</v>
      </c>
      <c r="L84" s="76">
        <f>IFERROR(VLOOKUP($D84,'SAP Data'!$A$7:$OM$1845,L$4,FALSE),"")</f>
        <v>0</v>
      </c>
      <c r="M84" s="76">
        <f>IFERROR(VLOOKUP($D84,'SAP Data'!$A$7:$OM$1845,M$4,FALSE),"")</f>
        <v>0</v>
      </c>
      <c r="N84" s="76">
        <f>IFERROR(VLOOKUP($D84,'SAP Data'!$A$7:$OM$1845,N$4,FALSE),"")</f>
        <v>0</v>
      </c>
      <c r="O84" s="76">
        <f>IFERROR(VLOOKUP($D84,'SAP Data'!$A$7:$OM$1845,O$4,FALSE),"")</f>
        <v>0</v>
      </c>
      <c r="P84" s="76">
        <f>IFERROR(VLOOKUP($D84,'SAP Data'!$A$7:$OM$1845,P$4,FALSE),"")</f>
        <v>0</v>
      </c>
      <c r="Q84" s="76">
        <f>IFERROR(VLOOKUP($D84,'SAP Data'!$A$7:$OM$1845,Q$4,FALSE),"")</f>
        <v>0</v>
      </c>
      <c r="R84" s="76">
        <f>IFERROR(VLOOKUP($D84,'SAP Data'!$A$7:$OM$1845,R$4,FALSE),"")</f>
        <v>0</v>
      </c>
      <c r="S84" s="76">
        <f>IFERROR(VLOOKUP($D84,'SAP Data'!$A$7:$OM$1845,S$4,FALSE),"")</f>
        <v>0</v>
      </c>
      <c r="T84" s="76">
        <f>IFERROR(VLOOKUP($D84,'SAP Data'!$A$7:$OM$1849,T$4,FALSE),"")</f>
        <v>0</v>
      </c>
      <c r="U84" s="76">
        <f>IFERROR(VLOOKUP($D84,'SAP Data'!$A$7:$OM$1849,U$4,FALSE),"")</f>
        <v>0</v>
      </c>
      <c r="V84" s="76">
        <f>IFERROR(VLOOKUP($D84,'SAP Data'!$A$7:$OM$1849,V$4,FALSE),"")</f>
        <v>0</v>
      </c>
      <c r="W84" s="76">
        <f>IFERROR(VLOOKUP($D84,'SAP Data'!$A$7:$OM$1849,W$4,FALSE),"")</f>
        <v>0</v>
      </c>
      <c r="X84" s="76">
        <f>IFERROR(VLOOKUP($D84,'SAP Data'!$A$7:$OM$1849,X$4,FALSE),"")</f>
        <v>0</v>
      </c>
      <c r="Y84" s="76">
        <f>IFERROR(VLOOKUP($D84,'SAP Data'!$A$7:$OM$1849,Y$4,FALSE),"")</f>
        <v>0</v>
      </c>
      <c r="Z84" s="76">
        <f>IFERROR(VLOOKUP($D84,'SAP Data'!$A$7:$OM$1849,Z$4,FALSE),"")</f>
        <v>0</v>
      </c>
      <c r="AA84" s="76">
        <f>IFERROR(VLOOKUP($D84,'SAP Data'!$A$7:$OM$1849,AA$4,FALSE),"")</f>
        <v>0</v>
      </c>
      <c r="AB84" s="76">
        <f>IFERROR(VLOOKUP($D84,'SAP Data'!$A$7:$OM$1849,AB$4,FALSE),"")</f>
        <v>0</v>
      </c>
      <c r="AC84" s="76">
        <f>IFERROR(VLOOKUP($D84,'SAP Data'!$A$7:$OM$1849,AC$4,FALSE),"")</f>
        <v>0</v>
      </c>
      <c r="AD84" s="76">
        <f>IFERROR(VLOOKUP($D84,'SAP Data'!$A$7:$OM$1849,AD$4,FALSE),"")</f>
        <v>0</v>
      </c>
      <c r="AE84" s="76">
        <f>IFERROR(VLOOKUP($D84,'SAP Data'!$A$7:$OM$1849,AE$4,FALSE),"")</f>
        <v>0</v>
      </c>
      <c r="AF84" s="76">
        <f>IFERROR(VLOOKUP($D84,'SAP Data'!$A$7:$OM$1849,AF$4,FALSE),"")</f>
        <v>0</v>
      </c>
      <c r="AG84" s="76">
        <f>IFERROR(VLOOKUP($D84,'SAP Data'!$A$7:$OM$1849,AG$4,FALSE),"")</f>
        <v>0</v>
      </c>
      <c r="AH84" s="76">
        <f>IFERROR(VLOOKUP($D84,'SAP Data'!$A$7:$OM$1849,AH$4,FALSE),"")</f>
        <v>0</v>
      </c>
      <c r="AI84" s="76">
        <f>IFERROR(VLOOKUP($D84,'SAP Data'!$A$7:$OM$1849,AI$4,FALSE),"")</f>
        <v>0</v>
      </c>
      <c r="AJ84" s="76">
        <f>IFERROR(VLOOKUP($D84,'SAP Data'!$A$7:$OM$1849,AJ$4,FALSE),"")</f>
        <v>0</v>
      </c>
      <c r="AK84" s="76">
        <f>IFERROR(VLOOKUP($D84,'SAP Data'!$A$7:$OM$1849,AK$4,FALSE),"")</f>
        <v>0</v>
      </c>
      <c r="AL84" s="76">
        <f>IFERROR(VLOOKUP($D84,'SAP Data'!$A$7:$OM$1849,AL$4,FALSE),"")</f>
        <v>0</v>
      </c>
      <c r="AM84" s="76">
        <f>IFERROR(VLOOKUP($D84,'SAP Data'!$A$7:$OM$1849,AM$4,FALSE),"")</f>
        <v>0</v>
      </c>
      <c r="AN84" s="76">
        <f>IFERROR(VLOOKUP($D84,'SAP Data'!$A$7:$OM$1849,AN$4,FALSE),"")</f>
        <v>0</v>
      </c>
      <c r="AO84" s="76">
        <f>IFERROR(VLOOKUP($D84,'SAP Data'!$A$7:$OM$1849,AO$4,FALSE),"")</f>
        <v>0</v>
      </c>
      <c r="AP84" s="99">
        <f t="shared" si="89"/>
        <v>0</v>
      </c>
      <c r="AQ84" s="43">
        <f t="shared" si="90"/>
        <v>0</v>
      </c>
      <c r="AR84" s="43">
        <f t="shared" si="91"/>
        <v>0</v>
      </c>
      <c r="AS84" s="43">
        <f t="shared" si="92"/>
        <v>0</v>
      </c>
      <c r="AT84" s="43">
        <f t="shared" si="93"/>
        <v>0</v>
      </c>
      <c r="AU84" s="43">
        <f t="shared" si="94"/>
        <v>0</v>
      </c>
      <c r="AV84" s="43">
        <f t="shared" si="95"/>
        <v>0</v>
      </c>
      <c r="AW84" s="43">
        <f t="shared" si="96"/>
        <v>0</v>
      </c>
      <c r="AX84" s="43">
        <f t="shared" si="97"/>
        <v>0</v>
      </c>
      <c r="AY84" s="43">
        <f t="shared" si="98"/>
        <v>0</v>
      </c>
      <c r="AZ84" s="43">
        <f t="shared" si="99"/>
        <v>0</v>
      </c>
      <c r="BA84" s="98">
        <f t="shared" si="100"/>
        <v>0</v>
      </c>
      <c r="BB84" s="16"/>
      <c r="BC84" s="16">
        <f t="shared" si="106"/>
        <v>0</v>
      </c>
      <c r="BD84" s="16"/>
      <c r="BE84" s="16">
        <f t="shared" si="107"/>
        <v>0</v>
      </c>
      <c r="BF84" s="16"/>
      <c r="BG84" s="16">
        <f t="shared" si="108"/>
        <v>0</v>
      </c>
      <c r="BH84" s="18"/>
      <c r="BI84" s="16">
        <f t="shared" si="109"/>
        <v>0</v>
      </c>
      <c r="BK84" s="16">
        <f t="shared" si="110"/>
        <v>0</v>
      </c>
      <c r="BM84" s="16">
        <f t="shared" si="111"/>
        <v>0</v>
      </c>
      <c r="BO84" s="16">
        <f t="shared" si="112"/>
        <v>0</v>
      </c>
      <c r="BQ84" s="16">
        <f t="shared" si="113"/>
        <v>0</v>
      </c>
      <c r="BS84" s="16">
        <f t="shared" si="114"/>
        <v>0</v>
      </c>
      <c r="BU84" s="16">
        <f t="shared" si="103"/>
        <v>0</v>
      </c>
      <c r="BW84" s="16">
        <f t="shared" si="104"/>
        <v>0</v>
      </c>
      <c r="BY84" s="16">
        <f t="shared" si="105"/>
        <v>0</v>
      </c>
      <c r="CB84" s="16">
        <f t="shared" si="85"/>
        <v>0</v>
      </c>
      <c r="CF84" s="243">
        <f t="shared" si="101"/>
        <v>0</v>
      </c>
      <c r="CH84" s="243">
        <f t="shared" si="102"/>
        <v>0</v>
      </c>
      <c r="CJ84" s="16">
        <f t="shared" si="86"/>
        <v>0</v>
      </c>
      <c r="CL84" s="54">
        <f t="shared" si="87"/>
        <v>0</v>
      </c>
      <c r="CN84" s="18"/>
      <c r="CO84" s="16">
        <f t="shared" si="88"/>
        <v>0</v>
      </c>
      <c r="CP84" s="18"/>
    </row>
    <row r="85" spans="1:94" x14ac:dyDescent="0.2">
      <c r="A85" s="387"/>
      <c r="B85" s="14" t="str">
        <f>VLOOKUP(D85,'line assign basis'!$A$8:$D$668,2,FALSE)</f>
        <v>CASH - WELLS - AP</v>
      </c>
      <c r="C85" s="17" t="s">
        <v>152</v>
      </c>
      <c r="D85" s="17" t="s">
        <v>150</v>
      </c>
      <c r="E85" s="17">
        <f>IFERROR(VLOOKUP(D85,'line assign basis'!$A$8:$D$668,4,FALSE),"")</f>
        <v>4</v>
      </c>
      <c r="F85" s="33">
        <f>IFERROR(VLOOKUP($D85,'SAP Data'!$A$7:$OM$1845,F$4,FALSE),"")</f>
        <v>0</v>
      </c>
      <c r="G85" s="33">
        <f>IFERROR(VLOOKUP($D85,'SAP Data'!$A$7:$OM$1845,G$4,FALSE),"")</f>
        <v>0</v>
      </c>
      <c r="H85" s="16">
        <f>IFERROR(VLOOKUP($D85,'SAP Data'!$A$7:$OM$1845,H$4,FALSE),"")</f>
        <v>455.75</v>
      </c>
      <c r="I85" s="76">
        <f>IFERROR(VLOOKUP($D85,'SAP Data'!$A$7:$OM$1845,I$4,FALSE),"")</f>
        <v>455.75</v>
      </c>
      <c r="J85" s="76">
        <f>IFERROR(VLOOKUP($D85,'SAP Data'!$A$7:$OM$1845,J$4,FALSE),"")</f>
        <v>455.75</v>
      </c>
      <c r="K85" s="76">
        <f>IFERROR(VLOOKUP($D85,'SAP Data'!$A$7:$OM$1845,K$4,FALSE),"")</f>
        <v>455.75</v>
      </c>
      <c r="L85" s="76">
        <f>IFERROR(VLOOKUP($D85,'SAP Data'!$A$7:$OM$1845,L$4,FALSE),"")</f>
        <v>455.75</v>
      </c>
      <c r="M85" s="76">
        <f>IFERROR(VLOOKUP($D85,'SAP Data'!$A$7:$OM$1845,M$4,FALSE),"")</f>
        <v>455.75</v>
      </c>
      <c r="N85" s="76">
        <f>IFERROR(VLOOKUP($D85,'SAP Data'!$A$7:$OM$1845,N$4,FALSE),"")</f>
        <v>455.75</v>
      </c>
      <c r="O85" s="76">
        <f>IFERROR(VLOOKUP($D85,'SAP Data'!$A$7:$OM$1845,O$4,FALSE),"")</f>
        <v>455.75</v>
      </c>
      <c r="P85" s="76">
        <f>IFERROR(VLOOKUP($D85,'SAP Data'!$A$7:$OM$1845,P$4,FALSE),"")</f>
        <v>455.75</v>
      </c>
      <c r="Q85" s="76">
        <f>IFERROR(VLOOKUP($D85,'SAP Data'!$A$7:$OM$1845,Q$4,FALSE),"")</f>
        <v>455.75</v>
      </c>
      <c r="R85" s="76">
        <f>IFERROR(VLOOKUP($D85,'SAP Data'!$A$7:$OM$1845,R$4,FALSE),"")</f>
        <v>455.75</v>
      </c>
      <c r="S85" s="76">
        <f>IFERROR(VLOOKUP($D85,'SAP Data'!$A$7:$OM$1845,S$4,FALSE),"")</f>
        <v>455.75</v>
      </c>
      <c r="T85" s="76">
        <f>IFERROR(VLOOKUP($D85,'SAP Data'!$A$7:$OM$1849,T$4,FALSE),"")</f>
        <v>455.75</v>
      </c>
      <c r="U85" s="76">
        <f>IFERROR(VLOOKUP($D85,'SAP Data'!$A$7:$OM$1849,U$4,FALSE),"")</f>
        <v>455.75</v>
      </c>
      <c r="V85" s="76">
        <f>IFERROR(VLOOKUP($D85,'SAP Data'!$A$7:$OM$1849,V$4,FALSE),"")</f>
        <v>455.75</v>
      </c>
      <c r="W85" s="76">
        <f>IFERROR(VLOOKUP($D85,'SAP Data'!$A$7:$OM$1849,W$4,FALSE),"")</f>
        <v>455.75</v>
      </c>
      <c r="X85" s="76">
        <f>IFERROR(VLOOKUP($D85,'SAP Data'!$A$7:$OM$1849,X$4,FALSE),"")</f>
        <v>455.75</v>
      </c>
      <c r="Y85" s="76">
        <f>IFERROR(VLOOKUP($D85,'SAP Data'!$A$7:$OM$1849,Y$4,FALSE),"")</f>
        <v>455.75</v>
      </c>
      <c r="Z85" s="76">
        <f>IFERROR(VLOOKUP($D85,'SAP Data'!$A$7:$OM$1849,Z$4,FALSE),"")</f>
        <v>455.75</v>
      </c>
      <c r="AA85" s="76">
        <f>IFERROR(VLOOKUP($D85,'SAP Data'!$A$7:$OM$1849,AA$4,FALSE),"")</f>
        <v>455.75</v>
      </c>
      <c r="AB85" s="76">
        <f>IFERROR(VLOOKUP($D85,'SAP Data'!$A$7:$OM$1849,AB$4,FALSE),"")</f>
        <v>455.75</v>
      </c>
      <c r="AC85" s="76">
        <f>IFERROR(VLOOKUP($D85,'SAP Data'!$A$7:$OM$1849,AC$4,FALSE),"")</f>
        <v>455.75</v>
      </c>
      <c r="AD85" s="76">
        <f>IFERROR(VLOOKUP($D85,'SAP Data'!$A$7:$OM$1849,AD$4,FALSE),"")</f>
        <v>0</v>
      </c>
      <c r="AE85" s="76">
        <f>IFERROR(VLOOKUP($D85,'SAP Data'!$A$7:$OM$1849,AE$4,FALSE),"")</f>
        <v>0</v>
      </c>
      <c r="AF85" s="76">
        <f>IFERROR(VLOOKUP($D85,'SAP Data'!$A$7:$OM$1849,AF$4,FALSE),"")</f>
        <v>0</v>
      </c>
      <c r="AG85" s="76">
        <f>IFERROR(VLOOKUP($D85,'SAP Data'!$A$7:$OM$1849,AG$4,FALSE),"")</f>
        <v>0</v>
      </c>
      <c r="AH85" s="76">
        <f>IFERROR(VLOOKUP($D85,'SAP Data'!$A$7:$OM$1849,AH$4,FALSE),"")</f>
        <v>0</v>
      </c>
      <c r="AI85" s="76">
        <f>IFERROR(VLOOKUP($D85,'SAP Data'!$A$7:$OM$1849,AI$4,FALSE),"")</f>
        <v>0</v>
      </c>
      <c r="AJ85" s="76">
        <f>IFERROR(VLOOKUP($D85,'SAP Data'!$A$7:$OM$1849,AJ$4,FALSE),"")</f>
        <v>0</v>
      </c>
      <c r="AK85" s="76">
        <f>IFERROR(VLOOKUP($D85,'SAP Data'!$A$7:$OM$1849,AK$4,FALSE),"")</f>
        <v>0</v>
      </c>
      <c r="AL85" s="76">
        <f>IFERROR(VLOOKUP($D85,'SAP Data'!$A$7:$OM$1849,AL$4,FALSE),"")</f>
        <v>0</v>
      </c>
      <c r="AM85" s="76">
        <f>IFERROR(VLOOKUP($D85,'SAP Data'!$A$7:$OM$1849,AM$4,FALSE),"")</f>
        <v>0</v>
      </c>
      <c r="AN85" s="76">
        <f>IFERROR(VLOOKUP($D85,'SAP Data'!$A$7:$OM$1849,AN$4,FALSE),"")</f>
        <v>0</v>
      </c>
      <c r="AO85" s="76">
        <f>IFERROR(VLOOKUP($D85,'SAP Data'!$A$7:$OM$1849,AO$4,FALSE),"")</f>
        <v>0</v>
      </c>
      <c r="AP85" s="99">
        <f t="shared" si="89"/>
        <v>436.76041666666669</v>
      </c>
      <c r="AQ85" s="43">
        <f t="shared" si="90"/>
        <v>398.78125</v>
      </c>
      <c r="AR85" s="43">
        <f t="shared" si="91"/>
        <v>360.80208333333331</v>
      </c>
      <c r="AS85" s="43">
        <f t="shared" si="92"/>
        <v>322.82291666666669</v>
      </c>
      <c r="AT85" s="43">
        <f t="shared" si="93"/>
        <v>284.84375</v>
      </c>
      <c r="AU85" s="43">
        <f t="shared" si="94"/>
        <v>246.86458333333334</v>
      </c>
      <c r="AV85" s="43">
        <f t="shared" si="95"/>
        <v>208.88541666666666</v>
      </c>
      <c r="AW85" s="43">
        <f t="shared" si="96"/>
        <v>170.90625</v>
      </c>
      <c r="AX85" s="43">
        <f t="shared" si="97"/>
        <v>132.92708333333334</v>
      </c>
      <c r="AY85" s="43">
        <f t="shared" si="98"/>
        <v>94.947916666666671</v>
      </c>
      <c r="AZ85" s="43">
        <f t="shared" si="99"/>
        <v>56.96875</v>
      </c>
      <c r="BA85" s="98">
        <f t="shared" si="100"/>
        <v>18.989583333333332</v>
      </c>
      <c r="BB85" s="16"/>
      <c r="BC85" s="16">
        <f t="shared" si="106"/>
        <v>436.76041666666669</v>
      </c>
      <c r="BD85" s="16"/>
      <c r="BE85" s="16">
        <f t="shared" si="107"/>
        <v>398.78125</v>
      </c>
      <c r="BF85" s="16"/>
      <c r="BG85" s="16">
        <f t="shared" si="108"/>
        <v>360.80208333333331</v>
      </c>
      <c r="BH85" s="18"/>
      <c r="BI85" s="16">
        <f t="shared" si="109"/>
        <v>322.82291666666669</v>
      </c>
      <c r="BK85" s="16">
        <f t="shared" si="110"/>
        <v>284.84375</v>
      </c>
      <c r="BM85" s="16">
        <f t="shared" si="111"/>
        <v>246.86458333333334</v>
      </c>
      <c r="BO85" s="16">
        <f t="shared" si="112"/>
        <v>208.88541666666666</v>
      </c>
      <c r="BQ85" s="16">
        <f t="shared" si="113"/>
        <v>170.90625</v>
      </c>
      <c r="BS85" s="16">
        <f t="shared" si="114"/>
        <v>132.92708333333334</v>
      </c>
      <c r="BU85" s="16">
        <f t="shared" si="103"/>
        <v>94.947916666666671</v>
      </c>
      <c r="BW85" s="16">
        <f t="shared" si="104"/>
        <v>56.96875</v>
      </c>
      <c r="BY85" s="16">
        <f t="shared" si="105"/>
        <v>18.989583333333332</v>
      </c>
      <c r="CB85" s="16">
        <f t="shared" si="85"/>
        <v>0</v>
      </c>
      <c r="CF85" s="243">
        <f t="shared" si="101"/>
        <v>0</v>
      </c>
      <c r="CH85" s="243">
        <f t="shared" si="102"/>
        <v>0</v>
      </c>
      <c r="CJ85" s="16">
        <f t="shared" si="86"/>
        <v>0</v>
      </c>
      <c r="CL85" s="54">
        <f t="shared" si="87"/>
        <v>0</v>
      </c>
      <c r="CN85" s="18"/>
      <c r="CO85" s="16">
        <f t="shared" si="88"/>
        <v>0</v>
      </c>
      <c r="CP85" s="18"/>
    </row>
    <row r="86" spans="1:94" x14ac:dyDescent="0.2">
      <c r="A86" s="387"/>
      <c r="B86" s="14" t="str">
        <f>VLOOKUP(D86,'line assign basis'!$A$8:$D$668,2,FALSE)</f>
        <v>CASH - WF GAS STORAG</v>
      </c>
      <c r="C86" s="17" t="s">
        <v>155</v>
      </c>
      <c r="D86" s="17" t="s">
        <v>153</v>
      </c>
      <c r="E86" s="17">
        <f>IFERROR(VLOOKUP(D86,'line assign basis'!$A$8:$D$668,4,FALSE),"")</f>
        <v>4</v>
      </c>
      <c r="F86" s="33">
        <f>IFERROR(VLOOKUP($D86,'SAP Data'!$A$7:$OM$1845,F$4,FALSE),"")</f>
        <v>0</v>
      </c>
      <c r="G86" s="33">
        <f>IFERROR(VLOOKUP($D86,'SAP Data'!$A$7:$OM$1845,G$4,FALSE),"")</f>
        <v>0</v>
      </c>
      <c r="H86" s="16">
        <f>IFERROR(VLOOKUP($D86,'SAP Data'!$A$7:$OM$1845,H$4,FALSE),"")</f>
        <v>0</v>
      </c>
      <c r="I86" s="76">
        <f>IFERROR(VLOOKUP($D86,'SAP Data'!$A$7:$OM$1845,I$4,FALSE),"")</f>
        <v>0</v>
      </c>
      <c r="J86" s="76">
        <f>IFERROR(VLOOKUP($D86,'SAP Data'!$A$7:$OM$1845,J$4,FALSE),"")</f>
        <v>0</v>
      </c>
      <c r="K86" s="76">
        <f>IFERROR(VLOOKUP($D86,'SAP Data'!$A$7:$OM$1845,K$4,FALSE),"")</f>
        <v>0</v>
      </c>
      <c r="L86" s="76">
        <f>IFERROR(VLOOKUP($D86,'SAP Data'!$A$7:$OM$1845,L$4,FALSE),"")</f>
        <v>0</v>
      </c>
      <c r="M86" s="76">
        <f>IFERROR(VLOOKUP($D86,'SAP Data'!$A$7:$OM$1845,M$4,FALSE),"")</f>
        <v>0</v>
      </c>
      <c r="N86" s="76">
        <f>IFERROR(VLOOKUP($D86,'SAP Data'!$A$7:$OM$1845,N$4,FALSE),"")</f>
        <v>0</v>
      </c>
      <c r="O86" s="76">
        <f>IFERROR(VLOOKUP($D86,'SAP Data'!$A$7:$OM$1845,O$4,FALSE),"")</f>
        <v>0</v>
      </c>
      <c r="P86" s="76">
        <f>IFERROR(VLOOKUP($D86,'SAP Data'!$A$7:$OM$1845,P$4,FALSE),"")</f>
        <v>0</v>
      </c>
      <c r="Q86" s="76">
        <f>IFERROR(VLOOKUP($D86,'SAP Data'!$A$7:$OM$1845,Q$4,FALSE),"")</f>
        <v>0</v>
      </c>
      <c r="R86" s="43">
        <f>IFERROR(VLOOKUP($D86,'SAP Data'!$A$7:$OM$1845,R$4,FALSE),"")</f>
        <v>0</v>
      </c>
      <c r="S86" s="43">
        <f>IFERROR(VLOOKUP($D86,'SAP Data'!$A$7:$OM$1845,S$4,FALSE),"")</f>
        <v>0</v>
      </c>
      <c r="T86" s="43">
        <f>IFERROR(VLOOKUP($D86,'SAP Data'!$A$7:$OM$1849,T$4,FALSE),"")</f>
        <v>0</v>
      </c>
      <c r="U86" s="43">
        <f>IFERROR(VLOOKUP($D86,'SAP Data'!$A$7:$OM$1849,U$4,FALSE),"")</f>
        <v>0</v>
      </c>
      <c r="V86" s="43">
        <f>IFERROR(VLOOKUP($D86,'SAP Data'!$A$7:$OM$1849,V$4,FALSE),"")</f>
        <v>0</v>
      </c>
      <c r="W86" s="43">
        <f>IFERROR(VLOOKUP($D86,'SAP Data'!$A$7:$OM$1849,W$4,FALSE),"")</f>
        <v>0</v>
      </c>
      <c r="X86" s="43">
        <f>IFERROR(VLOOKUP($D86,'SAP Data'!$A$7:$OM$1849,X$4,FALSE),"")</f>
        <v>0</v>
      </c>
      <c r="Y86" s="43">
        <f>IFERROR(VLOOKUP($D86,'SAP Data'!$A$7:$OM$1849,Y$4,FALSE),"")</f>
        <v>0</v>
      </c>
      <c r="Z86" s="43">
        <f>IFERROR(VLOOKUP($D86,'SAP Data'!$A$7:$OM$1849,Z$4,FALSE),"")</f>
        <v>0</v>
      </c>
      <c r="AA86" s="43">
        <f>IFERROR(VLOOKUP($D86,'SAP Data'!$A$7:$OM$1849,AA$4,FALSE),"")</f>
        <v>0</v>
      </c>
      <c r="AB86" s="43">
        <f>IFERROR(VLOOKUP($D86,'SAP Data'!$A$7:$OM$1849,AB$4,FALSE),"")</f>
        <v>0</v>
      </c>
      <c r="AC86" s="43">
        <f>IFERROR(VLOOKUP($D86,'SAP Data'!$A$7:$OM$1849,AC$4,FALSE),"")</f>
        <v>0</v>
      </c>
      <c r="AD86" s="76">
        <f>IFERROR(VLOOKUP($D86,'SAP Data'!$A$7:$OM$1849,AD$4,FALSE),"")</f>
        <v>0</v>
      </c>
      <c r="AE86" s="76">
        <f>IFERROR(VLOOKUP($D86,'SAP Data'!$A$7:$OM$1849,AE$4,FALSE),"")</f>
        <v>0</v>
      </c>
      <c r="AF86" s="76">
        <f>IFERROR(VLOOKUP($D86,'SAP Data'!$A$7:$OM$1849,AF$4,FALSE),"")</f>
        <v>0</v>
      </c>
      <c r="AG86" s="76">
        <f>IFERROR(VLOOKUP($D86,'SAP Data'!$A$7:$OM$1849,AG$4,FALSE),"")</f>
        <v>0</v>
      </c>
      <c r="AH86" s="76">
        <f>IFERROR(VLOOKUP($D86,'SAP Data'!$A$7:$OM$1849,AH$4,FALSE),"")</f>
        <v>0</v>
      </c>
      <c r="AI86" s="76">
        <f>IFERROR(VLOOKUP($D86,'SAP Data'!$A$7:$OM$1849,AI$4,FALSE),"")</f>
        <v>0</v>
      </c>
      <c r="AJ86" s="76">
        <f>IFERROR(VLOOKUP($D86,'SAP Data'!$A$7:$OM$1849,AJ$4,FALSE),"")</f>
        <v>0</v>
      </c>
      <c r="AK86" s="76">
        <f>IFERROR(VLOOKUP($D86,'SAP Data'!$A$7:$OM$1849,AK$4,FALSE),"")</f>
        <v>0</v>
      </c>
      <c r="AL86" s="76">
        <f>IFERROR(VLOOKUP($D86,'SAP Data'!$A$7:$OM$1849,AL$4,FALSE),"")</f>
        <v>0</v>
      </c>
      <c r="AM86" s="76">
        <f>IFERROR(VLOOKUP($D86,'SAP Data'!$A$7:$OM$1849,AM$4,FALSE),"")</f>
        <v>0</v>
      </c>
      <c r="AN86" s="76">
        <f>IFERROR(VLOOKUP($D86,'SAP Data'!$A$7:$OM$1849,AN$4,FALSE),"")</f>
        <v>0</v>
      </c>
      <c r="AO86" s="76">
        <f>IFERROR(VLOOKUP($D86,'SAP Data'!$A$7:$OM$1849,AO$4,FALSE),"")</f>
        <v>0</v>
      </c>
      <c r="AP86" s="99">
        <f t="shared" si="89"/>
        <v>0</v>
      </c>
      <c r="AQ86" s="43">
        <f t="shared" si="90"/>
        <v>0</v>
      </c>
      <c r="AR86" s="43">
        <f t="shared" si="91"/>
        <v>0</v>
      </c>
      <c r="AS86" s="43">
        <f t="shared" si="92"/>
        <v>0</v>
      </c>
      <c r="AT86" s="43">
        <f t="shared" si="93"/>
        <v>0</v>
      </c>
      <c r="AU86" s="43">
        <f t="shared" si="94"/>
        <v>0</v>
      </c>
      <c r="AV86" s="43">
        <f t="shared" si="95"/>
        <v>0</v>
      </c>
      <c r="AW86" s="43">
        <f t="shared" si="96"/>
        <v>0</v>
      </c>
      <c r="AX86" s="43">
        <f t="shared" si="97"/>
        <v>0</v>
      </c>
      <c r="AY86" s="43">
        <f t="shared" si="98"/>
        <v>0</v>
      </c>
      <c r="AZ86" s="43">
        <f t="shared" si="99"/>
        <v>0</v>
      </c>
      <c r="BA86" s="98">
        <f t="shared" si="100"/>
        <v>0</v>
      </c>
      <c r="BB86" s="16"/>
      <c r="BC86" s="16">
        <f t="shared" si="106"/>
        <v>0</v>
      </c>
      <c r="BD86" s="16"/>
      <c r="BE86" s="16">
        <f t="shared" si="107"/>
        <v>0</v>
      </c>
      <c r="BF86" s="16"/>
      <c r="BG86" s="16">
        <f t="shared" si="108"/>
        <v>0</v>
      </c>
      <c r="BH86" s="18"/>
      <c r="BI86" s="16">
        <f t="shared" si="109"/>
        <v>0</v>
      </c>
      <c r="BK86" s="16">
        <f t="shared" si="110"/>
        <v>0</v>
      </c>
      <c r="BM86" s="16">
        <f t="shared" si="111"/>
        <v>0</v>
      </c>
      <c r="BO86" s="16">
        <f t="shared" si="112"/>
        <v>0</v>
      </c>
      <c r="BQ86" s="16">
        <f t="shared" si="113"/>
        <v>0</v>
      </c>
      <c r="BS86" s="16">
        <f t="shared" si="114"/>
        <v>0</v>
      </c>
      <c r="BU86" s="16">
        <f t="shared" si="103"/>
        <v>0</v>
      </c>
      <c r="BW86" s="16">
        <f t="shared" si="104"/>
        <v>0</v>
      </c>
      <c r="BY86" s="16">
        <f t="shared" si="105"/>
        <v>0</v>
      </c>
      <c r="CB86" s="16">
        <f t="shared" si="85"/>
        <v>0</v>
      </c>
      <c r="CF86" s="243">
        <f t="shared" si="101"/>
        <v>0</v>
      </c>
      <c r="CH86" s="243">
        <f t="shared" si="102"/>
        <v>0</v>
      </c>
      <c r="CJ86" s="16">
        <f t="shared" si="86"/>
        <v>0</v>
      </c>
      <c r="CL86" s="54">
        <f t="shared" si="87"/>
        <v>0</v>
      </c>
      <c r="CN86" s="18"/>
      <c r="CO86" s="16">
        <f t="shared" si="88"/>
        <v>0</v>
      </c>
      <c r="CP86" s="18"/>
    </row>
    <row r="87" spans="1:94" x14ac:dyDescent="0.2">
      <c r="A87" s="387"/>
      <c r="B87" s="14" t="str">
        <f>VLOOKUP(D87,'line assign basis'!$A$8:$D$668,2,FALSE)</f>
        <v>Treasury WF Clearing</v>
      </c>
      <c r="C87" s="17" t="s">
        <v>158</v>
      </c>
      <c r="D87" s="17" t="s">
        <v>156</v>
      </c>
      <c r="E87" s="17">
        <f>IFERROR(VLOOKUP(D87,'line assign basis'!$A$8:$D$668,4,FALSE),"")</f>
        <v>4</v>
      </c>
      <c r="F87" s="33">
        <f>IFERROR(VLOOKUP($D87,'SAP Data'!$A$7:$OM$1845,F$4,FALSE),"")</f>
        <v>0</v>
      </c>
      <c r="G87" s="33">
        <f>IFERROR(VLOOKUP($D87,'SAP Data'!$A$7:$OM$1845,G$4,FALSE),"")</f>
        <v>0</v>
      </c>
      <c r="H87" s="16">
        <f>IFERROR(VLOOKUP($D87,'SAP Data'!$A$7:$OM$1845,H$4,FALSE),"")</f>
        <v>0</v>
      </c>
      <c r="I87" s="76">
        <f>IFERROR(VLOOKUP($D87,'SAP Data'!$A$7:$OM$1845,I$4,FALSE),"")</f>
        <v>0</v>
      </c>
      <c r="J87" s="76">
        <f>IFERROR(VLOOKUP($D87,'SAP Data'!$A$7:$OM$1845,J$4,FALSE),"")</f>
        <v>0</v>
      </c>
      <c r="K87" s="76">
        <f>IFERROR(VLOOKUP($D87,'SAP Data'!$A$7:$OM$1845,K$4,FALSE),"")</f>
        <v>0</v>
      </c>
      <c r="L87" s="76">
        <f>IFERROR(VLOOKUP($D87,'SAP Data'!$A$7:$OM$1845,L$4,FALSE),"")</f>
        <v>0</v>
      </c>
      <c r="M87" s="76">
        <f>IFERROR(VLOOKUP($D87,'SAP Data'!$A$7:$OM$1845,M$4,FALSE),"")</f>
        <v>0.26</v>
      </c>
      <c r="N87" s="76">
        <f>IFERROR(VLOOKUP($D87,'SAP Data'!$A$7:$OM$1845,N$4,FALSE),"")</f>
        <v>0.26</v>
      </c>
      <c r="O87" s="76">
        <f>IFERROR(VLOOKUP($D87,'SAP Data'!$A$7:$OM$1845,O$4,FALSE),"")</f>
        <v>0.26</v>
      </c>
      <c r="P87" s="76">
        <f>IFERROR(VLOOKUP($D87,'SAP Data'!$A$7:$OM$1845,P$4,FALSE),"")</f>
        <v>0.26</v>
      </c>
      <c r="Q87" s="76">
        <f>IFERROR(VLOOKUP($D87,'SAP Data'!$A$7:$OM$1845,Q$4,FALSE),"")</f>
        <v>0.26</v>
      </c>
      <c r="R87" s="194">
        <f>IFERROR(VLOOKUP($D87,'SAP Data'!$A$7:$OM$1845,R$4,FALSE),"")</f>
        <v>0.26</v>
      </c>
      <c r="S87" s="194">
        <f>IFERROR(VLOOKUP($D87,'SAP Data'!$A$7:$OM$1845,S$4,FALSE),"")</f>
        <v>0.26</v>
      </c>
      <c r="T87" s="194">
        <f>IFERROR(VLOOKUP($D87,'SAP Data'!$A$7:$OM$1849,T$4,FALSE),"")</f>
        <v>0.26</v>
      </c>
      <c r="U87" s="194">
        <f>IFERROR(VLOOKUP($D87,'SAP Data'!$A$7:$OM$1849,U$4,FALSE),"")</f>
        <v>0.26</v>
      </c>
      <c r="V87" s="194">
        <f>IFERROR(VLOOKUP($D87,'SAP Data'!$A$7:$OM$1849,V$4,FALSE),"")</f>
        <v>0.26</v>
      </c>
      <c r="W87" s="43">
        <f>IFERROR(VLOOKUP($D87,'SAP Data'!$A$7:$OM$1849,W$4,FALSE),"")</f>
        <v>-48699999.740000002</v>
      </c>
      <c r="X87" s="43">
        <f>IFERROR(VLOOKUP($D87,'SAP Data'!$A$7:$OM$1849,X$4,FALSE),"")</f>
        <v>0.26</v>
      </c>
      <c r="Y87" s="43">
        <f>IFERROR(VLOOKUP($D87,'SAP Data'!$A$7:$OM$1849,Y$4,FALSE),"")</f>
        <v>0.26</v>
      </c>
      <c r="Z87" s="43">
        <f>IFERROR(VLOOKUP($D87,'SAP Data'!$A$7:$OM$1849,Z$4,FALSE),"")</f>
        <v>0.26</v>
      </c>
      <c r="AA87" s="43">
        <f>IFERROR(VLOOKUP($D87,'SAP Data'!$A$7:$OM$1849,AA$4,FALSE),"")</f>
        <v>0.26</v>
      </c>
      <c r="AB87" s="43">
        <f>IFERROR(VLOOKUP($D87,'SAP Data'!$A$7:$OM$1849,AB$4,FALSE),"")</f>
        <v>0.26</v>
      </c>
      <c r="AC87" s="43">
        <f>IFERROR(VLOOKUP($D87,'SAP Data'!$A$7:$OM$1849,AC$4,FALSE),"")</f>
        <v>0.26</v>
      </c>
      <c r="AD87" s="76">
        <f>IFERROR(VLOOKUP($D87,'SAP Data'!$A$7:$OM$1849,AD$4,FALSE),"")</f>
        <v>0.26</v>
      </c>
      <c r="AE87" s="76">
        <f>IFERROR(VLOOKUP($D87,'SAP Data'!$A$7:$OM$1849,AE$4,FALSE),"")</f>
        <v>0.26</v>
      </c>
      <c r="AF87" s="76">
        <f>IFERROR(VLOOKUP($D87,'SAP Data'!$A$7:$OM$1849,AF$4,FALSE),"")</f>
        <v>0.26</v>
      </c>
      <c r="AG87" s="76">
        <f>IFERROR(VLOOKUP($D87,'SAP Data'!$A$7:$OM$1849,AG$4,FALSE),"")</f>
        <v>0.17</v>
      </c>
      <c r="AH87" s="76">
        <f>IFERROR(VLOOKUP($D87,'SAP Data'!$A$7:$OM$1849,AH$4,FALSE),"")</f>
        <v>0.17</v>
      </c>
      <c r="AI87" s="76">
        <f>IFERROR(VLOOKUP($D87,'SAP Data'!$A$7:$OM$1849,AI$4,FALSE),"")</f>
        <v>40.17</v>
      </c>
      <c r="AJ87" s="76">
        <f>IFERROR(VLOOKUP($D87,'SAP Data'!$A$7:$OM$1849,AJ$4,FALSE),"")</f>
        <v>40.17</v>
      </c>
      <c r="AK87" s="76">
        <f>IFERROR(VLOOKUP($D87,'SAP Data'!$A$7:$OM$1849,AK$4,FALSE),"")</f>
        <v>40.17</v>
      </c>
      <c r="AL87" s="76">
        <f>IFERROR(VLOOKUP($D87,'SAP Data'!$A$7:$OM$1849,AL$4,FALSE),"")</f>
        <v>40.17</v>
      </c>
      <c r="AM87" s="76">
        <f>IFERROR(VLOOKUP($D87,'SAP Data'!$A$7:$OM$1849,AM$4,FALSE),"")</f>
        <v>40.26</v>
      </c>
      <c r="AN87" s="76">
        <f>IFERROR(VLOOKUP($D87,'SAP Data'!$A$7:$OM$1849,AN$4,FALSE),"")</f>
        <v>40.26</v>
      </c>
      <c r="AO87" s="76">
        <f>IFERROR(VLOOKUP($D87,'SAP Data'!$A$7:$OM$1849,AO$4,FALSE),"")</f>
        <v>40.26</v>
      </c>
      <c r="AP87" s="99">
        <f t="shared" si="89"/>
        <v>-4058333.0733333342</v>
      </c>
      <c r="AQ87" s="43">
        <f t="shared" si="90"/>
        <v>-4058333.0733333342</v>
      </c>
      <c r="AR87" s="43">
        <f t="shared" si="91"/>
        <v>-4058333.0733333342</v>
      </c>
      <c r="AS87" s="43">
        <f t="shared" si="92"/>
        <v>-4058333.0770833348</v>
      </c>
      <c r="AT87" s="43">
        <f t="shared" si="93"/>
        <v>-4058333.0845833346</v>
      </c>
      <c r="AU87" s="43">
        <f t="shared" si="94"/>
        <v>-2029164.75875</v>
      </c>
      <c r="AV87" s="43">
        <f t="shared" si="95"/>
        <v>5.2337500000000006</v>
      </c>
      <c r="AW87" s="43">
        <f t="shared" si="96"/>
        <v>8.5595833333333342</v>
      </c>
      <c r="AX87" s="43">
        <f t="shared" si="97"/>
        <v>11.885416666666666</v>
      </c>
      <c r="AY87" s="43">
        <f t="shared" si="98"/>
        <v>15.214999999999998</v>
      </c>
      <c r="AZ87" s="43">
        <f t="shared" si="99"/>
        <v>18.548333333333332</v>
      </c>
      <c r="BA87" s="98">
        <f t="shared" si="100"/>
        <v>21.881666666666664</v>
      </c>
      <c r="BB87" s="16"/>
      <c r="BC87" s="16">
        <f t="shared" si="106"/>
        <v>-4058333.0733333342</v>
      </c>
      <c r="BD87" s="16"/>
      <c r="BE87" s="16">
        <f t="shared" si="107"/>
        <v>-4058333.0733333342</v>
      </c>
      <c r="BF87" s="16"/>
      <c r="BG87" s="16">
        <f t="shared" si="108"/>
        <v>-4058333.0733333342</v>
      </c>
      <c r="BH87" s="18"/>
      <c r="BI87" s="16">
        <f t="shared" si="109"/>
        <v>-4058333.0770833348</v>
      </c>
      <c r="BK87" s="16">
        <f t="shared" si="110"/>
        <v>-4058333.0845833346</v>
      </c>
      <c r="BM87" s="16">
        <f t="shared" si="111"/>
        <v>-2029164.75875</v>
      </c>
      <c r="BO87" s="16">
        <f t="shared" si="112"/>
        <v>5.2337500000000006</v>
      </c>
      <c r="BQ87" s="16">
        <f t="shared" si="113"/>
        <v>8.5595833333333342</v>
      </c>
      <c r="BS87" s="16">
        <f t="shared" si="114"/>
        <v>11.885416666666666</v>
      </c>
      <c r="BU87" s="16">
        <f t="shared" si="103"/>
        <v>15.214999999999998</v>
      </c>
      <c r="BW87" s="16">
        <f t="shared" si="104"/>
        <v>18.548333333333332</v>
      </c>
      <c r="BY87" s="16">
        <f t="shared" si="105"/>
        <v>21.881666666666664</v>
      </c>
      <c r="CB87" s="16">
        <f t="shared" si="85"/>
        <v>0</v>
      </c>
      <c r="CF87" s="243">
        <f t="shared" si="101"/>
        <v>0</v>
      </c>
      <c r="CH87" s="243">
        <f t="shared" si="102"/>
        <v>0</v>
      </c>
      <c r="CJ87" s="16">
        <f t="shared" si="86"/>
        <v>0</v>
      </c>
      <c r="CL87" s="54">
        <f t="shared" si="87"/>
        <v>0</v>
      </c>
      <c r="CN87" s="18"/>
      <c r="CO87" s="16">
        <f t="shared" si="88"/>
        <v>0</v>
      </c>
      <c r="CP87" s="18"/>
    </row>
    <row r="88" spans="1:94" x14ac:dyDescent="0.2">
      <c r="A88" s="387"/>
      <c r="B88" s="14" t="str">
        <f>VLOOKUP(D88,'line assign basis'!$A$8:$D$668,2,FALSE)</f>
        <v>Accts Pay WF Clearin</v>
      </c>
      <c r="C88" s="17" t="s">
        <v>161</v>
      </c>
      <c r="D88" s="17" t="s">
        <v>159</v>
      </c>
      <c r="E88" s="17">
        <f>IFERROR(VLOOKUP(D88,'line assign basis'!$A$8:$D$668,4,FALSE),"")</f>
        <v>4</v>
      </c>
      <c r="F88" s="33">
        <f>IFERROR(VLOOKUP($D88,'SAP Data'!$A$7:$OM$1845,F$4,FALSE),"")</f>
        <v>-1685406.71</v>
      </c>
      <c r="G88" s="33">
        <f>IFERROR(VLOOKUP($D88,'SAP Data'!$A$7:$OM$1845,G$4,FALSE),"")</f>
        <v>-727982.86</v>
      </c>
      <c r="H88" s="16">
        <f>IFERROR(VLOOKUP($D88,'SAP Data'!$A$7:$OM$1845,H$4,FALSE),"")</f>
        <v>-3358136.75</v>
      </c>
      <c r="I88" s="76">
        <f>IFERROR(VLOOKUP($D88,'SAP Data'!$A$7:$OM$1845,I$4,FALSE),"")</f>
        <v>-729792.86</v>
      </c>
      <c r="J88" s="76">
        <f>IFERROR(VLOOKUP($D88,'SAP Data'!$A$7:$OM$1845,J$4,FALSE),"")</f>
        <v>-1023340.56</v>
      </c>
      <c r="K88" s="76">
        <f>IFERROR(VLOOKUP($D88,'SAP Data'!$A$7:$OM$1845,K$4,FALSE),"")</f>
        <v>-2337982.4</v>
      </c>
      <c r="L88" s="76">
        <f>IFERROR(VLOOKUP($D88,'SAP Data'!$A$7:$OM$1845,L$4,FALSE),"")</f>
        <v>-719459</v>
      </c>
      <c r="M88" s="76">
        <f>IFERROR(VLOOKUP($D88,'SAP Data'!$A$7:$OM$1845,M$4,FALSE),"")</f>
        <v>-14097999.550000001</v>
      </c>
      <c r="N88" s="76">
        <f>IFERROR(VLOOKUP($D88,'SAP Data'!$A$7:$OM$1845,N$4,FALSE),"")</f>
        <v>-723531.28</v>
      </c>
      <c r="O88" s="76">
        <f>IFERROR(VLOOKUP($D88,'SAP Data'!$A$7:$OM$1845,O$4,FALSE),"")</f>
        <v>-1122679.6100000001</v>
      </c>
      <c r="P88" s="76">
        <f>IFERROR(VLOOKUP($D88,'SAP Data'!$A$7:$OM$1845,P$4,FALSE),"")</f>
        <v>27999109.93</v>
      </c>
      <c r="Q88" s="76">
        <f>IFERROR(VLOOKUP($D88,'SAP Data'!$A$7:$OM$1845,Q$4,FALSE),"")</f>
        <v>-882737.16</v>
      </c>
      <c r="R88" s="76">
        <f>IFERROR(VLOOKUP($D88,'SAP Data'!$A$7:$OM$1845,R$4,FALSE),"")</f>
        <v>-1049804.96</v>
      </c>
      <c r="S88" s="76">
        <f>IFERROR(VLOOKUP($D88,'SAP Data'!$A$7:$OM$1845,S$4,FALSE),"")</f>
        <v>-4457638.8</v>
      </c>
      <c r="T88" s="76">
        <f>IFERROR(VLOOKUP($D88,'SAP Data'!$A$7:$OM$1849,T$4,FALSE),"")</f>
        <v>-1074818.8899999999</v>
      </c>
      <c r="U88" s="76">
        <f>IFERROR(VLOOKUP($D88,'SAP Data'!$A$7:$OM$1849,U$4,FALSE),"")</f>
        <v>-1923999.73</v>
      </c>
      <c r="V88" s="76">
        <f>IFERROR(VLOOKUP($D88,'SAP Data'!$A$7:$OM$1849,V$4,FALSE),"")</f>
        <v>-2905052.81</v>
      </c>
      <c r="W88" s="76">
        <f>IFERROR(VLOOKUP($D88,'SAP Data'!$A$7:$OM$1849,W$4,FALSE),"")</f>
        <v>-1053066.1399999999</v>
      </c>
      <c r="X88" s="76">
        <f>IFERROR(VLOOKUP($D88,'SAP Data'!$A$7:$OM$1849,X$4,FALSE),"")</f>
        <v>-902448.7</v>
      </c>
      <c r="Y88" s="76">
        <f>IFERROR(VLOOKUP($D88,'SAP Data'!$A$7:$OM$1849,Y$4,FALSE),"")</f>
        <v>-695101.89</v>
      </c>
      <c r="Z88" s="76">
        <f>IFERROR(VLOOKUP($D88,'SAP Data'!$A$7:$OM$1849,Z$4,FALSE),"")</f>
        <v>-4941050.92</v>
      </c>
      <c r="AA88" s="76">
        <f>IFERROR(VLOOKUP($D88,'SAP Data'!$A$7:$OM$1849,AA$4,FALSE),"")</f>
        <v>-1938906.95</v>
      </c>
      <c r="AB88" s="76">
        <f>IFERROR(VLOOKUP($D88,'SAP Data'!$A$7:$OM$1849,AB$4,FALSE),"")</f>
        <v>-4901382.76</v>
      </c>
      <c r="AC88" s="76">
        <f>IFERROR(VLOOKUP($D88,'SAP Data'!$A$7:$OM$1849,AC$4,FALSE),"")</f>
        <v>-1669124.96</v>
      </c>
      <c r="AD88" s="76">
        <f>IFERROR(VLOOKUP($D88,'SAP Data'!$A$7:$OM$1849,AD$4,FALSE),"")</f>
        <v>-1632731.15</v>
      </c>
      <c r="AE88" s="76">
        <f>IFERROR(VLOOKUP($D88,'SAP Data'!$A$7:$OM$1849,AE$4,FALSE),"")</f>
        <v>-3369737.05</v>
      </c>
      <c r="AF88" s="76">
        <f>IFERROR(VLOOKUP($D88,'SAP Data'!$A$7:$OM$1849,AF$4,FALSE),"")</f>
        <v>-1084571.1599999999</v>
      </c>
      <c r="AG88" s="76">
        <f>IFERROR(VLOOKUP($D88,'SAP Data'!$A$7:$OM$1849,AG$4,FALSE),"")</f>
        <v>-2094125.39</v>
      </c>
      <c r="AH88" s="76">
        <f>IFERROR(VLOOKUP($D88,'SAP Data'!$A$7:$OM$1849,AH$4,FALSE),"")</f>
        <v>-3381134.16</v>
      </c>
      <c r="AI88" s="76">
        <f>IFERROR(VLOOKUP($D88,'SAP Data'!$A$7:$OM$1849,AI$4,FALSE),"")</f>
        <v>-5408042.1600000001</v>
      </c>
      <c r="AJ88" s="76">
        <f>IFERROR(VLOOKUP($D88,'SAP Data'!$A$7:$OM$1849,AJ$4,FALSE),"")</f>
        <v>-3860994.31</v>
      </c>
      <c r="AK88" s="76">
        <f>IFERROR(VLOOKUP($D88,'SAP Data'!$A$7:$OM$1849,AK$4,FALSE),"")</f>
        <v>-1874246.96</v>
      </c>
      <c r="AL88" s="76">
        <f>IFERROR(VLOOKUP($D88,'SAP Data'!$A$7:$OM$1849,AL$4,FALSE),"")</f>
        <v>-3218149.54</v>
      </c>
      <c r="AM88" s="76">
        <f>IFERROR(VLOOKUP($D88,'SAP Data'!$A$7:$OM$1849,AM$4,FALSE),"")</f>
        <v>-7691082.5300000003</v>
      </c>
      <c r="AN88" s="76">
        <f>IFERROR(VLOOKUP($D88,'SAP Data'!$A$7:$OM$1849,AN$4,FALSE),"")</f>
        <v>-1386309.15</v>
      </c>
      <c r="AO88" s="76">
        <f>IFERROR(VLOOKUP($D88,'SAP Data'!$A$7:$OM$1849,AO$4,FALSE),"")</f>
        <v>-2658.18</v>
      </c>
      <c r="AP88" s="99">
        <f t="shared" si="89"/>
        <v>-2316988.3837500005</v>
      </c>
      <c r="AQ88" s="43">
        <f t="shared" si="90"/>
        <v>-2295947.7354166661</v>
      </c>
      <c r="AR88" s="43">
        <f t="shared" si="91"/>
        <v>-2251024.8404166666</v>
      </c>
      <c r="AS88" s="43">
        <f t="shared" si="92"/>
        <v>-2258519.7541666669</v>
      </c>
      <c r="AT88" s="43">
        <f t="shared" si="93"/>
        <v>-2285445.0462500001</v>
      </c>
      <c r="AU88" s="43">
        <f t="shared" si="94"/>
        <v>-2486739.1033333335</v>
      </c>
      <c r="AV88" s="43">
        <f t="shared" si="95"/>
        <v>-2791469.1712500001</v>
      </c>
      <c r="AW88" s="43">
        <f t="shared" si="96"/>
        <v>-2963872.949583333</v>
      </c>
      <c r="AX88" s="43">
        <f t="shared" si="97"/>
        <v>-2941216.436666667</v>
      </c>
      <c r="AY88" s="43">
        <f t="shared" si="98"/>
        <v>-3109102.8616666663</v>
      </c>
      <c r="AZ88" s="43">
        <f t="shared" si="99"/>
        <v>-3202315.4437500001</v>
      </c>
      <c r="BA88" s="98">
        <f t="shared" si="100"/>
        <v>-2986417.9274999998</v>
      </c>
      <c r="BB88" s="16"/>
      <c r="BC88" s="16">
        <f t="shared" si="106"/>
        <v>-2316988.3837500005</v>
      </c>
      <c r="BD88" s="16"/>
      <c r="BE88" s="16">
        <f t="shared" si="107"/>
        <v>-2295947.7354166661</v>
      </c>
      <c r="BF88" s="16"/>
      <c r="BG88" s="16">
        <f t="shared" si="108"/>
        <v>-2251024.8404166666</v>
      </c>
      <c r="BH88" s="18"/>
      <c r="BI88" s="16">
        <f t="shared" si="109"/>
        <v>-2258519.7541666669</v>
      </c>
      <c r="BK88" s="16">
        <f t="shared" si="110"/>
        <v>-2285445.0462500001</v>
      </c>
      <c r="BM88" s="16">
        <f t="shared" si="111"/>
        <v>-2486739.1033333335</v>
      </c>
      <c r="BO88" s="16">
        <f t="shared" si="112"/>
        <v>-2791469.1712500001</v>
      </c>
      <c r="BQ88" s="16">
        <f t="shared" si="113"/>
        <v>-2963872.949583333</v>
      </c>
      <c r="BS88" s="16">
        <f t="shared" si="114"/>
        <v>-2941216.436666667</v>
      </c>
      <c r="BU88" s="16">
        <f t="shared" si="103"/>
        <v>-3109102.8616666663</v>
      </c>
      <c r="BW88" s="16">
        <f t="shared" si="104"/>
        <v>-3202315.4437500001</v>
      </c>
      <c r="BY88" s="16">
        <f t="shared" si="105"/>
        <v>-2986417.9274999998</v>
      </c>
      <c r="CB88" s="16">
        <f t="shared" si="85"/>
        <v>0</v>
      </c>
      <c r="CF88" s="243">
        <f t="shared" si="101"/>
        <v>0</v>
      </c>
      <c r="CH88" s="243">
        <f t="shared" si="102"/>
        <v>0</v>
      </c>
      <c r="CJ88" s="16">
        <f t="shared" si="86"/>
        <v>0</v>
      </c>
      <c r="CL88" s="54">
        <f t="shared" si="87"/>
        <v>0</v>
      </c>
      <c r="CN88" s="18"/>
      <c r="CO88" s="16">
        <f t="shared" si="88"/>
        <v>0</v>
      </c>
      <c r="CP88" s="18"/>
    </row>
    <row r="89" spans="1:94" x14ac:dyDescent="0.2">
      <c r="A89" s="387"/>
      <c r="B89" s="14" t="str">
        <f>VLOOKUP(D89,'line assign basis'!$A$8:$D$668,2,FALSE)</f>
        <v>Accts Pay WF-AP Clea</v>
      </c>
      <c r="C89" s="17" t="s">
        <v>164</v>
      </c>
      <c r="D89" s="17" t="s">
        <v>162</v>
      </c>
      <c r="E89" s="17">
        <f>IFERROR(VLOOKUP(D89,'line assign basis'!$A$8:$D$668,4,FALSE),"")</f>
        <v>4</v>
      </c>
      <c r="F89" s="33">
        <f>IFERROR(VLOOKUP($D89,'SAP Data'!$A$7:$OM$1845,F$4,FALSE),"")</f>
        <v>-2875611.81</v>
      </c>
      <c r="G89" s="33">
        <f>IFERROR(VLOOKUP($D89,'SAP Data'!$A$7:$OM$1845,G$4,FALSE),"")</f>
        <v>-2800647.88</v>
      </c>
      <c r="H89" s="16">
        <f>IFERROR(VLOOKUP($D89,'SAP Data'!$A$7:$OM$1845,H$4,FALSE),"")</f>
        <v>-3611703.65</v>
      </c>
      <c r="I89" s="76">
        <f>IFERROR(VLOOKUP($D89,'SAP Data'!$A$7:$OM$1845,I$4,FALSE),"")</f>
        <v>-3004801.24</v>
      </c>
      <c r="J89" s="76">
        <f>IFERROR(VLOOKUP($D89,'SAP Data'!$A$7:$OM$1845,J$4,FALSE),"")</f>
        <v>-3067310.88</v>
      </c>
      <c r="K89" s="76">
        <f>IFERROR(VLOOKUP($D89,'SAP Data'!$A$7:$OM$1845,K$4,FALSE),"")</f>
        <v>-2162024.0099999998</v>
      </c>
      <c r="L89" s="76">
        <f>IFERROR(VLOOKUP($D89,'SAP Data'!$A$7:$OM$1845,L$4,FALSE),"")</f>
        <v>-1785847.36</v>
      </c>
      <c r="M89" s="76">
        <f>IFERROR(VLOOKUP($D89,'SAP Data'!$A$7:$OM$1845,M$4,FALSE),"")</f>
        <v>-2325519.41</v>
      </c>
      <c r="N89" s="76">
        <f>IFERROR(VLOOKUP($D89,'SAP Data'!$A$7:$OM$1845,N$4,FALSE),"")</f>
        <v>-2352051.86</v>
      </c>
      <c r="O89" s="76">
        <f>IFERROR(VLOOKUP($D89,'SAP Data'!$A$7:$OM$1845,O$4,FALSE),"")</f>
        <v>-2881021.42</v>
      </c>
      <c r="P89" s="76">
        <f>IFERROR(VLOOKUP($D89,'SAP Data'!$A$7:$OM$1845,P$4,FALSE),"")</f>
        <v>-2513504.36</v>
      </c>
      <c r="Q89" s="76">
        <f>IFERROR(VLOOKUP($D89,'SAP Data'!$A$7:$OM$1845,Q$4,FALSE),"")</f>
        <v>-2860322.32</v>
      </c>
      <c r="R89" s="76">
        <f>IFERROR(VLOOKUP($D89,'SAP Data'!$A$7:$OM$1845,R$4,FALSE),"")</f>
        <v>-1878387.91</v>
      </c>
      <c r="S89" s="76">
        <f>IFERROR(VLOOKUP($D89,'SAP Data'!$A$7:$OM$1845,S$4,FALSE),"")</f>
        <v>-3959780.97</v>
      </c>
      <c r="T89" s="76">
        <f>IFERROR(VLOOKUP($D89,'SAP Data'!$A$7:$OM$1849,T$4,FALSE),"")</f>
        <v>-2513177.73</v>
      </c>
      <c r="U89" s="76">
        <f>IFERROR(VLOOKUP($D89,'SAP Data'!$A$7:$OM$1849,U$4,FALSE),"")</f>
        <v>-3401606.09</v>
      </c>
      <c r="V89" s="76">
        <f>IFERROR(VLOOKUP($D89,'SAP Data'!$A$7:$OM$1849,V$4,FALSE),"")</f>
        <v>-2638008.14</v>
      </c>
      <c r="W89" s="76">
        <f>IFERROR(VLOOKUP($D89,'SAP Data'!$A$7:$OM$1849,W$4,FALSE),"")</f>
        <v>-2477272.37</v>
      </c>
      <c r="X89" s="76">
        <f>IFERROR(VLOOKUP($D89,'SAP Data'!$A$7:$OM$1849,X$4,FALSE),"")</f>
        <v>-3219817.9</v>
      </c>
      <c r="Y89" s="76">
        <f>IFERROR(VLOOKUP($D89,'SAP Data'!$A$7:$OM$1849,Y$4,FALSE),"")</f>
        <v>-1807088.27</v>
      </c>
      <c r="Z89" s="76">
        <f>IFERROR(VLOOKUP($D89,'SAP Data'!$A$7:$OM$1849,Z$4,FALSE),"")</f>
        <v>-2296392.12</v>
      </c>
      <c r="AA89" s="76">
        <f>IFERROR(VLOOKUP($D89,'SAP Data'!$A$7:$OM$1849,AA$4,FALSE),"")</f>
        <v>-2372582.88</v>
      </c>
      <c r="AB89" s="76">
        <f>IFERROR(VLOOKUP($D89,'SAP Data'!$A$7:$OM$1849,AB$4,FALSE),"")</f>
        <v>-8792154.3100000005</v>
      </c>
      <c r="AC89" s="76">
        <f>IFERROR(VLOOKUP($D89,'SAP Data'!$A$7:$OM$1849,AC$4,FALSE),"")</f>
        <v>-4405946.62</v>
      </c>
      <c r="AD89" s="76">
        <f>IFERROR(VLOOKUP($D89,'SAP Data'!$A$7:$OM$1849,AD$4,FALSE),"")</f>
        <v>-2769308.37</v>
      </c>
      <c r="AE89" s="76">
        <f>IFERROR(VLOOKUP($D89,'SAP Data'!$A$7:$OM$1849,AE$4,FALSE),"")</f>
        <v>-4280737.07</v>
      </c>
      <c r="AF89" s="76">
        <f>IFERROR(VLOOKUP($D89,'SAP Data'!$A$7:$OM$1849,AF$4,FALSE),"")</f>
        <v>-1500357.54</v>
      </c>
      <c r="AG89" s="76">
        <f>IFERROR(VLOOKUP($D89,'SAP Data'!$A$7:$OM$1849,AG$4,FALSE),"")</f>
        <v>-2325925.27</v>
      </c>
      <c r="AH89" s="76">
        <f>IFERROR(VLOOKUP($D89,'SAP Data'!$A$7:$OM$1849,AH$4,FALSE),"")</f>
        <v>-1448090.71</v>
      </c>
      <c r="AI89" s="76">
        <f>IFERROR(VLOOKUP($D89,'SAP Data'!$A$7:$OM$1849,AI$4,FALSE),"")</f>
        <v>-1215785.58</v>
      </c>
      <c r="AJ89" s="76">
        <f>IFERROR(VLOOKUP($D89,'SAP Data'!$A$7:$OM$1849,AJ$4,FALSE),"")</f>
        <v>-3008638.64</v>
      </c>
      <c r="AK89" s="76">
        <f>IFERROR(VLOOKUP($D89,'SAP Data'!$A$7:$OM$1849,AK$4,FALSE),"")</f>
        <v>-1824300.3</v>
      </c>
      <c r="AL89" s="76">
        <f>IFERROR(VLOOKUP($D89,'SAP Data'!$A$7:$OM$1849,AL$4,FALSE),"")</f>
        <v>-1477240.5</v>
      </c>
      <c r="AM89" s="76">
        <f>IFERROR(VLOOKUP($D89,'SAP Data'!$A$7:$OM$1849,AM$4,FALSE),"")</f>
        <v>-1718118.54</v>
      </c>
      <c r="AN89" s="76">
        <f>IFERROR(VLOOKUP($D89,'SAP Data'!$A$7:$OM$1849,AN$4,FALSE),"")</f>
        <v>-2243347.71</v>
      </c>
      <c r="AO89" s="76">
        <f>IFERROR(VLOOKUP($D89,'SAP Data'!$A$7:$OM$1849,AO$4,FALSE),"")</f>
        <v>-1610365.27</v>
      </c>
      <c r="AP89" s="99">
        <f t="shared" si="89"/>
        <v>-3350639.6283333334</v>
      </c>
      <c r="AQ89" s="43">
        <f t="shared" si="90"/>
        <v>-3401134.4849999994</v>
      </c>
      <c r="AR89" s="43">
        <f t="shared" si="91"/>
        <v>-3372306.8145833337</v>
      </c>
      <c r="AS89" s="43">
        <f t="shared" si="92"/>
        <v>-3285285.9391666669</v>
      </c>
      <c r="AT89" s="43">
        <f t="shared" si="93"/>
        <v>-3190886.0120833335</v>
      </c>
      <c r="AU89" s="43">
        <f t="shared" si="94"/>
        <v>-3088744.1695833337</v>
      </c>
      <c r="AV89" s="43">
        <f t="shared" si="95"/>
        <v>-3027383.084166667</v>
      </c>
      <c r="AW89" s="43">
        <f t="shared" si="96"/>
        <v>-3019301.1162499995</v>
      </c>
      <c r="AX89" s="43">
        <f t="shared" si="97"/>
        <v>-2985886.9666666668</v>
      </c>
      <c r="AY89" s="43">
        <f t="shared" si="98"/>
        <v>-2924486.3016666672</v>
      </c>
      <c r="AZ89" s="43">
        <f t="shared" si="99"/>
        <v>-2624350.0125000007</v>
      </c>
      <c r="BA89" s="98">
        <f t="shared" si="100"/>
        <v>-2235000.5145833334</v>
      </c>
      <c r="BB89" s="16"/>
      <c r="BC89" s="16">
        <f t="shared" si="106"/>
        <v>-3350639.6283333334</v>
      </c>
      <c r="BD89" s="16"/>
      <c r="BE89" s="16">
        <f t="shared" si="107"/>
        <v>-3401134.4849999994</v>
      </c>
      <c r="BF89" s="16"/>
      <c r="BG89" s="16">
        <f t="shared" si="108"/>
        <v>-3372306.8145833337</v>
      </c>
      <c r="BH89" s="18"/>
      <c r="BI89" s="16">
        <f t="shared" si="109"/>
        <v>-3285285.9391666669</v>
      </c>
      <c r="BK89" s="16">
        <f t="shared" si="110"/>
        <v>-3190886.0120833335</v>
      </c>
      <c r="BM89" s="16">
        <f t="shared" si="111"/>
        <v>-3088744.1695833337</v>
      </c>
      <c r="BO89" s="16">
        <f t="shared" si="112"/>
        <v>-3027383.084166667</v>
      </c>
      <c r="BQ89" s="16">
        <f t="shared" si="113"/>
        <v>-3019301.1162499995</v>
      </c>
      <c r="BS89" s="16">
        <f t="shared" si="114"/>
        <v>-2985886.9666666668</v>
      </c>
      <c r="BU89" s="16">
        <f t="shared" si="103"/>
        <v>-2924486.3016666672</v>
      </c>
      <c r="BW89" s="16">
        <f t="shared" si="104"/>
        <v>-2624350.0125000007</v>
      </c>
      <c r="BY89" s="16">
        <f t="shared" si="105"/>
        <v>-2235000.5145833334</v>
      </c>
      <c r="CB89" s="16">
        <f t="shared" si="85"/>
        <v>0</v>
      </c>
      <c r="CF89" s="243">
        <f t="shared" si="101"/>
        <v>0</v>
      </c>
      <c r="CH89" s="243">
        <f t="shared" si="102"/>
        <v>0</v>
      </c>
      <c r="CJ89" s="16">
        <f t="shared" si="86"/>
        <v>0</v>
      </c>
      <c r="CL89" s="54">
        <f t="shared" si="87"/>
        <v>0</v>
      </c>
      <c r="CN89" s="18"/>
      <c r="CO89" s="16">
        <f t="shared" si="88"/>
        <v>0</v>
      </c>
      <c r="CP89" s="18"/>
    </row>
    <row r="90" spans="1:94" x14ac:dyDescent="0.2">
      <c r="A90" s="387"/>
      <c r="B90" s="14" t="str">
        <f>VLOOKUP(D90,'line assign basis'!$A$8:$D$668,2,FALSE)</f>
        <v>Payroll WF Clearing</v>
      </c>
      <c r="C90" s="17" t="s">
        <v>167</v>
      </c>
      <c r="D90" s="17" t="s">
        <v>165</v>
      </c>
      <c r="E90" s="17">
        <f>IFERROR(VLOOKUP(D90,'line assign basis'!$A$8:$D$668,4,FALSE),"")</f>
        <v>4</v>
      </c>
      <c r="F90" s="33">
        <f>IFERROR(VLOOKUP($D90,'SAP Data'!$A$7:$OM$1845,F$4,FALSE),"")</f>
        <v>77923.55</v>
      </c>
      <c r="G90" s="33">
        <f>IFERROR(VLOOKUP($D90,'SAP Data'!$A$7:$OM$1845,G$4,FALSE),"")</f>
        <v>243724.85</v>
      </c>
      <c r="H90" s="16">
        <f>IFERROR(VLOOKUP($D90,'SAP Data'!$A$7:$OM$1845,H$4,FALSE),"")</f>
        <v>200895.25</v>
      </c>
      <c r="I90" s="76">
        <f>IFERROR(VLOOKUP($D90,'SAP Data'!$A$7:$OM$1845,I$4,FALSE),"")</f>
        <v>210020.23</v>
      </c>
      <c r="J90" s="76">
        <f>IFERROR(VLOOKUP($D90,'SAP Data'!$A$7:$OM$1845,J$4,FALSE),"")</f>
        <v>229743.84</v>
      </c>
      <c r="K90" s="76">
        <f>IFERROR(VLOOKUP($D90,'SAP Data'!$A$7:$OM$1845,K$4,FALSE),"")</f>
        <v>227530.34</v>
      </c>
      <c r="L90" s="76">
        <f>IFERROR(VLOOKUP($D90,'SAP Data'!$A$7:$OM$1845,L$4,FALSE),"")</f>
        <v>236442.67</v>
      </c>
      <c r="M90" s="76">
        <f>IFERROR(VLOOKUP($D90,'SAP Data'!$A$7:$OM$1845,M$4,FALSE),"")</f>
        <v>224910.39</v>
      </c>
      <c r="N90" s="76">
        <f>IFERROR(VLOOKUP($D90,'SAP Data'!$A$7:$OM$1845,N$4,FALSE),"")</f>
        <v>223814.38</v>
      </c>
      <c r="O90" s="76">
        <f>IFERROR(VLOOKUP($D90,'SAP Data'!$A$7:$OM$1845,O$4,FALSE),"")</f>
        <v>230643.54</v>
      </c>
      <c r="P90" s="76">
        <f>IFERROR(VLOOKUP($D90,'SAP Data'!$A$7:$OM$1845,P$4,FALSE),"")</f>
        <v>236342.68</v>
      </c>
      <c r="Q90" s="76">
        <f>IFERROR(VLOOKUP($D90,'SAP Data'!$A$7:$OM$1845,Q$4,FALSE),"")</f>
        <v>244602.36</v>
      </c>
      <c r="R90" s="76">
        <f>IFERROR(VLOOKUP($D90,'SAP Data'!$A$7:$OM$1845,R$4,FALSE),"")</f>
        <v>188609.97</v>
      </c>
      <c r="S90" s="76">
        <f>IFERROR(VLOOKUP($D90,'SAP Data'!$A$7:$OM$1845,S$4,FALSE),"")</f>
        <v>232832.64000000001</v>
      </c>
      <c r="T90" s="76">
        <f>IFERROR(VLOOKUP($D90,'SAP Data'!$A$7:$OM$1849,T$4,FALSE),"")</f>
        <v>232160.35</v>
      </c>
      <c r="U90" s="76">
        <f>IFERROR(VLOOKUP($D90,'SAP Data'!$A$7:$OM$1849,U$4,FALSE),"")</f>
        <v>236420.39</v>
      </c>
      <c r="V90" s="76">
        <f>IFERROR(VLOOKUP($D90,'SAP Data'!$A$7:$OM$1849,V$4,FALSE),"")</f>
        <v>167269.37</v>
      </c>
      <c r="W90" s="76">
        <f>IFERROR(VLOOKUP($D90,'SAP Data'!$A$7:$OM$1849,W$4,FALSE),"")</f>
        <v>234155.12</v>
      </c>
      <c r="X90" s="76">
        <f>IFERROR(VLOOKUP($D90,'SAP Data'!$A$7:$OM$1849,X$4,FALSE),"")</f>
        <v>209454.3</v>
      </c>
      <c r="Y90" s="76">
        <f>IFERROR(VLOOKUP($D90,'SAP Data'!$A$7:$OM$1849,Y$4,FALSE),"")</f>
        <v>239016.17</v>
      </c>
      <c r="Z90" s="76">
        <f>IFERROR(VLOOKUP($D90,'SAP Data'!$A$7:$OM$1849,Z$4,FALSE),"")</f>
        <v>220397.33</v>
      </c>
      <c r="AA90" s="76">
        <f>IFERROR(VLOOKUP($D90,'SAP Data'!$A$7:$OM$1849,AA$4,FALSE),"")</f>
        <v>238523.04</v>
      </c>
      <c r="AB90" s="76">
        <f>IFERROR(VLOOKUP($D90,'SAP Data'!$A$7:$OM$1849,AB$4,FALSE),"")</f>
        <v>243474.68</v>
      </c>
      <c r="AC90" s="76">
        <f>IFERROR(VLOOKUP($D90,'SAP Data'!$A$7:$OM$1849,AC$4,FALSE),"")</f>
        <v>223670.23</v>
      </c>
      <c r="AD90" s="76">
        <f>IFERROR(VLOOKUP($D90,'SAP Data'!$A$7:$OM$1849,AD$4,FALSE),"")</f>
        <v>235157.14</v>
      </c>
      <c r="AE90" s="76">
        <f>IFERROR(VLOOKUP($D90,'SAP Data'!$A$7:$OM$1849,AE$4,FALSE),"")</f>
        <v>232361.8</v>
      </c>
      <c r="AF90" s="76">
        <f>IFERROR(VLOOKUP($D90,'SAP Data'!$A$7:$OM$1849,AF$4,FALSE),"")</f>
        <v>247535.85</v>
      </c>
      <c r="AG90" s="76">
        <f>IFERROR(VLOOKUP($D90,'SAP Data'!$A$7:$OM$1849,AG$4,FALSE),"")</f>
        <v>250723.07</v>
      </c>
      <c r="AH90" s="76">
        <f>IFERROR(VLOOKUP($D90,'SAP Data'!$A$7:$OM$1849,AH$4,FALSE),"")</f>
        <v>-615545.42000000004</v>
      </c>
      <c r="AI90" s="76">
        <f>IFERROR(VLOOKUP($D90,'SAP Data'!$A$7:$OM$1849,AI$4,FALSE),"")</f>
        <v>287044.45</v>
      </c>
      <c r="AJ90" s="76">
        <f>IFERROR(VLOOKUP($D90,'SAP Data'!$A$7:$OM$1849,AJ$4,FALSE),"")</f>
        <v>240944.31</v>
      </c>
      <c r="AK90" s="76">
        <f>IFERROR(VLOOKUP($D90,'SAP Data'!$A$7:$OM$1849,AK$4,FALSE),"")</f>
        <v>260774.94</v>
      </c>
      <c r="AL90" s="76">
        <f>IFERROR(VLOOKUP($D90,'SAP Data'!$A$7:$OM$1849,AL$4,FALSE),"")</f>
        <v>251177.35</v>
      </c>
      <c r="AM90" s="76">
        <f>IFERROR(VLOOKUP($D90,'SAP Data'!$A$7:$OM$1849,AM$4,FALSE),"")</f>
        <v>526556.21</v>
      </c>
      <c r="AN90" s="76">
        <f>IFERROR(VLOOKUP($D90,'SAP Data'!$A$7:$OM$1849,AN$4,FALSE),"")</f>
        <v>246798.33</v>
      </c>
      <c r="AO90" s="76">
        <f>IFERROR(VLOOKUP($D90,'SAP Data'!$A$7:$OM$1849,AO$4,FALSE),"")</f>
        <v>233259.17</v>
      </c>
      <c r="AP90" s="99">
        <f t="shared" si="89"/>
        <v>224104.76458333331</v>
      </c>
      <c r="AQ90" s="43">
        <f t="shared" si="90"/>
        <v>226024.61166666666</v>
      </c>
      <c r="AR90" s="43">
        <f t="shared" si="91"/>
        <v>226645.63916666663</v>
      </c>
      <c r="AS90" s="43">
        <f t="shared" si="92"/>
        <v>227882.22999999998</v>
      </c>
      <c r="AT90" s="43">
        <f t="shared" si="93"/>
        <v>195860.89208333331</v>
      </c>
      <c r="AU90" s="43">
        <f t="shared" si="94"/>
        <v>165447.33125000005</v>
      </c>
      <c r="AV90" s="43">
        <f t="shared" si="95"/>
        <v>168963.13708333333</v>
      </c>
      <c r="AW90" s="43">
        <f t="shared" si="96"/>
        <v>171181.83625000002</v>
      </c>
      <c r="AX90" s="43">
        <f t="shared" si="97"/>
        <v>173370.95250000001</v>
      </c>
      <c r="AY90" s="43">
        <f t="shared" si="98"/>
        <v>186654.8354166667</v>
      </c>
      <c r="AZ90" s="43">
        <f t="shared" si="99"/>
        <v>198794.70291666663</v>
      </c>
      <c r="BA90" s="98">
        <f t="shared" si="100"/>
        <v>199332.72750000004</v>
      </c>
      <c r="BB90" s="16"/>
      <c r="BC90" s="16">
        <f t="shared" si="106"/>
        <v>224104.76458333331</v>
      </c>
      <c r="BD90" s="16"/>
      <c r="BE90" s="16">
        <f t="shared" si="107"/>
        <v>226024.61166666666</v>
      </c>
      <c r="BF90" s="16"/>
      <c r="BG90" s="16">
        <f t="shared" si="108"/>
        <v>226645.63916666663</v>
      </c>
      <c r="BH90" s="18"/>
      <c r="BI90" s="16">
        <f t="shared" si="109"/>
        <v>227882.22999999998</v>
      </c>
      <c r="BK90" s="16">
        <f t="shared" si="110"/>
        <v>195860.89208333331</v>
      </c>
      <c r="BM90" s="16">
        <f t="shared" si="111"/>
        <v>165447.33125000005</v>
      </c>
      <c r="BO90" s="16">
        <f t="shared" si="112"/>
        <v>168963.13708333333</v>
      </c>
      <c r="BQ90" s="16">
        <f t="shared" si="113"/>
        <v>171181.83625000002</v>
      </c>
      <c r="BS90" s="16">
        <f t="shared" si="114"/>
        <v>173370.95250000001</v>
      </c>
      <c r="BU90" s="16">
        <f t="shared" si="103"/>
        <v>186654.8354166667</v>
      </c>
      <c r="BW90" s="16">
        <f t="shared" si="104"/>
        <v>198794.70291666663</v>
      </c>
      <c r="BY90" s="16">
        <f t="shared" si="105"/>
        <v>199332.72750000004</v>
      </c>
      <c r="CB90" s="16">
        <f t="shared" si="85"/>
        <v>0</v>
      </c>
      <c r="CF90" s="243">
        <f t="shared" si="101"/>
        <v>0</v>
      </c>
      <c r="CH90" s="243">
        <f t="shared" si="102"/>
        <v>0</v>
      </c>
      <c r="CJ90" s="16">
        <f t="shared" si="86"/>
        <v>0</v>
      </c>
      <c r="CL90" s="54">
        <f t="shared" si="87"/>
        <v>0</v>
      </c>
      <c r="CN90" s="18"/>
      <c r="CO90" s="16">
        <f t="shared" si="88"/>
        <v>0</v>
      </c>
      <c r="CP90" s="18"/>
    </row>
    <row r="91" spans="1:94" x14ac:dyDescent="0.2">
      <c r="A91" s="387"/>
      <c r="B91" s="14" t="str">
        <f>VLOOKUP(D91,'line assign basis'!$A$8:$D$668,2,FALSE)</f>
        <v>Towers Watson Clring</v>
      </c>
      <c r="C91" s="17" t="s">
        <v>170</v>
      </c>
      <c r="D91" s="17" t="s">
        <v>168</v>
      </c>
      <c r="E91" s="17">
        <f>IFERROR(VLOOKUP(D91,'line assign basis'!$A$8:$D$668,4,FALSE),"")</f>
        <v>4</v>
      </c>
      <c r="F91" s="33">
        <f>IFERROR(VLOOKUP($D91,'SAP Data'!$A$7:$OM$1845,F$4,FALSE),"")</f>
        <v>-1516.56</v>
      </c>
      <c r="G91" s="33">
        <f>IFERROR(VLOOKUP($D91,'SAP Data'!$A$7:$OM$1845,G$4,FALSE),"")</f>
        <v>-2005.09</v>
      </c>
      <c r="H91" s="16">
        <f>IFERROR(VLOOKUP($D91,'SAP Data'!$A$7:$OM$1845,H$4,FALSE),"")</f>
        <v>-2356.85</v>
      </c>
      <c r="I91" s="76">
        <f>IFERROR(VLOOKUP($D91,'SAP Data'!$A$7:$OM$1845,I$4,FALSE),"")</f>
        <v>-372</v>
      </c>
      <c r="J91" s="76">
        <f>IFERROR(VLOOKUP($D91,'SAP Data'!$A$7:$OM$1845,J$4,FALSE),"")</f>
        <v>-474.15</v>
      </c>
      <c r="K91" s="76">
        <f>IFERROR(VLOOKUP($D91,'SAP Data'!$A$7:$OM$1845,K$4,FALSE),"")</f>
        <v>-609.32000000000005</v>
      </c>
      <c r="L91" s="76">
        <f>IFERROR(VLOOKUP($D91,'SAP Data'!$A$7:$OM$1845,L$4,FALSE),"")</f>
        <v>-365.06</v>
      </c>
      <c r="M91" s="76">
        <f>IFERROR(VLOOKUP($D91,'SAP Data'!$A$7:$OM$1845,M$4,FALSE),"")</f>
        <v>-2191.2800000000002</v>
      </c>
      <c r="N91" s="76">
        <f>IFERROR(VLOOKUP($D91,'SAP Data'!$A$7:$OM$1845,N$4,FALSE),"")</f>
        <v>-135.83000000000001</v>
      </c>
      <c r="O91" s="76">
        <f>IFERROR(VLOOKUP($D91,'SAP Data'!$A$7:$OM$1845,O$4,FALSE),"")</f>
        <v>-338</v>
      </c>
      <c r="P91" s="76">
        <f>IFERROR(VLOOKUP($D91,'SAP Data'!$A$7:$OM$1845,P$4,FALSE),"")</f>
        <v>0</v>
      </c>
      <c r="Q91" s="76">
        <f>IFERROR(VLOOKUP($D91,'SAP Data'!$A$7:$OM$1845,Q$4,FALSE),"")</f>
        <v>-127</v>
      </c>
      <c r="R91" s="76">
        <f>IFERROR(VLOOKUP($D91,'SAP Data'!$A$7:$OM$1845,R$4,FALSE),"")</f>
        <v>0</v>
      </c>
      <c r="S91" s="76">
        <f>IFERROR(VLOOKUP($D91,'SAP Data'!$A$7:$OM$1845,S$4,FALSE),"")</f>
        <v>139.77000000000001</v>
      </c>
      <c r="T91" s="76">
        <f>IFERROR(VLOOKUP($D91,'SAP Data'!$A$7:$OM$1849,T$4,FALSE),"")</f>
        <v>-1198.47</v>
      </c>
      <c r="U91" s="76">
        <f>IFERROR(VLOOKUP($D91,'SAP Data'!$A$7:$OM$1849,U$4,FALSE),"")</f>
        <v>-3915.23</v>
      </c>
      <c r="V91" s="76">
        <f>IFERROR(VLOOKUP($D91,'SAP Data'!$A$7:$OM$1849,V$4,FALSE),"")</f>
        <v>0</v>
      </c>
      <c r="W91" s="76">
        <f>IFERROR(VLOOKUP($D91,'SAP Data'!$A$7:$OM$1849,W$4,FALSE),"")</f>
        <v>-2340.36</v>
      </c>
      <c r="X91" s="76">
        <f>IFERROR(VLOOKUP($D91,'SAP Data'!$A$7:$OM$1849,X$4,FALSE),"")</f>
        <v>-1723.82</v>
      </c>
      <c r="Y91" s="76">
        <f>IFERROR(VLOOKUP($D91,'SAP Data'!$A$7:$OM$1849,Y$4,FALSE),"")</f>
        <v>-756.38</v>
      </c>
      <c r="Z91" s="76">
        <f>IFERROR(VLOOKUP($D91,'SAP Data'!$A$7:$OM$1849,Z$4,FALSE),"")</f>
        <v>-583.66</v>
      </c>
      <c r="AA91" s="76">
        <f>IFERROR(VLOOKUP($D91,'SAP Data'!$A$7:$OM$1849,AA$4,FALSE),"")</f>
        <v>-1160.8399999999999</v>
      </c>
      <c r="AB91" s="76">
        <f>IFERROR(VLOOKUP($D91,'SAP Data'!$A$7:$OM$1849,AB$4,FALSE),"")</f>
        <v>-569.79999999999995</v>
      </c>
      <c r="AC91" s="76">
        <f>IFERROR(VLOOKUP($D91,'SAP Data'!$A$7:$OM$1849,AC$4,FALSE),"")</f>
        <v>-1973.87</v>
      </c>
      <c r="AD91" s="76">
        <f>IFERROR(VLOOKUP($D91,'SAP Data'!$A$7:$OM$1849,AD$4,FALSE),"")</f>
        <v>0</v>
      </c>
      <c r="AE91" s="76">
        <f>IFERROR(VLOOKUP($D91,'SAP Data'!$A$7:$OM$1849,AE$4,FALSE),"")</f>
        <v>3930.42</v>
      </c>
      <c r="AF91" s="76">
        <f>IFERROR(VLOOKUP($D91,'SAP Data'!$A$7:$OM$1849,AF$4,FALSE),"")</f>
        <v>968.93</v>
      </c>
      <c r="AG91" s="76">
        <f>IFERROR(VLOOKUP($D91,'SAP Data'!$A$7:$OM$1849,AG$4,FALSE),"")</f>
        <v>0</v>
      </c>
      <c r="AH91" s="76">
        <f>IFERROR(VLOOKUP($D91,'SAP Data'!$A$7:$OM$1849,AH$4,FALSE),"")</f>
        <v>0</v>
      </c>
      <c r="AI91" s="76">
        <f>IFERROR(VLOOKUP($D91,'SAP Data'!$A$7:$OM$1849,AI$4,FALSE),"")</f>
        <v>0</v>
      </c>
      <c r="AJ91" s="76">
        <f>IFERROR(VLOOKUP($D91,'SAP Data'!$A$7:$OM$1849,AJ$4,FALSE),"")</f>
        <v>0</v>
      </c>
      <c r="AK91" s="76">
        <f>IFERROR(VLOOKUP($D91,'SAP Data'!$A$7:$OM$1849,AK$4,FALSE),"")</f>
        <v>-1035</v>
      </c>
      <c r="AL91" s="76">
        <f>IFERROR(VLOOKUP($D91,'SAP Data'!$A$7:$OM$1849,AL$4,FALSE),"")</f>
        <v>0</v>
      </c>
      <c r="AM91" s="76">
        <f>IFERROR(VLOOKUP($D91,'SAP Data'!$A$7:$OM$1849,AM$4,FALSE),"")</f>
        <v>353.55</v>
      </c>
      <c r="AN91" s="76">
        <f>IFERROR(VLOOKUP($D91,'SAP Data'!$A$7:$OM$1849,AN$4,FALSE),"")</f>
        <v>236.79</v>
      </c>
      <c r="AO91" s="76">
        <f>IFERROR(VLOOKUP($D91,'SAP Data'!$A$7:$OM$1849,AO$4,FALSE),"")</f>
        <v>236.79</v>
      </c>
      <c r="AP91" s="99">
        <f t="shared" si="89"/>
        <v>-1173.5550000000001</v>
      </c>
      <c r="AQ91" s="43">
        <f t="shared" si="90"/>
        <v>-1015.6112499999996</v>
      </c>
      <c r="AR91" s="43">
        <f t="shared" si="91"/>
        <v>-767.35916666666662</v>
      </c>
      <c r="AS91" s="43">
        <f t="shared" si="92"/>
        <v>-513.91624999999988</v>
      </c>
      <c r="AT91" s="43">
        <f t="shared" si="93"/>
        <v>-350.78166666666658</v>
      </c>
      <c r="AU91" s="43">
        <f t="shared" si="94"/>
        <v>-253.26666666666665</v>
      </c>
      <c r="AV91" s="43">
        <f t="shared" si="95"/>
        <v>-83.925833333333344</v>
      </c>
      <c r="AW91" s="43">
        <f t="shared" si="96"/>
        <v>-23.709166666666672</v>
      </c>
      <c r="AX91" s="43">
        <f t="shared" si="97"/>
        <v>-10.999166666666653</v>
      </c>
      <c r="AY91" s="43">
        <f t="shared" si="98"/>
        <v>76.419583333333321</v>
      </c>
      <c r="AZ91" s="43">
        <f t="shared" si="99"/>
        <v>173.12708333333333</v>
      </c>
      <c r="BA91" s="98">
        <f t="shared" si="100"/>
        <v>298.84583333333336</v>
      </c>
      <c r="BB91" s="16"/>
      <c r="BC91" s="16">
        <f t="shared" si="106"/>
        <v>-1173.5550000000001</v>
      </c>
      <c r="BD91" s="16"/>
      <c r="BE91" s="16">
        <f t="shared" si="107"/>
        <v>-1015.6112499999996</v>
      </c>
      <c r="BF91" s="16"/>
      <c r="BG91" s="16">
        <f t="shared" si="108"/>
        <v>-767.35916666666662</v>
      </c>
      <c r="BH91" s="18"/>
      <c r="BI91" s="16">
        <f t="shared" si="109"/>
        <v>-513.91624999999988</v>
      </c>
      <c r="BK91" s="16">
        <f t="shared" si="110"/>
        <v>-350.78166666666658</v>
      </c>
      <c r="BM91" s="16">
        <f t="shared" si="111"/>
        <v>-253.26666666666665</v>
      </c>
      <c r="BO91" s="16">
        <f t="shared" si="112"/>
        <v>-83.925833333333344</v>
      </c>
      <c r="BQ91" s="16">
        <f t="shared" si="113"/>
        <v>-23.709166666666672</v>
      </c>
      <c r="BS91" s="16">
        <f t="shared" si="114"/>
        <v>-10.999166666666653</v>
      </c>
      <c r="BU91" s="16">
        <f t="shared" si="103"/>
        <v>76.419583333333321</v>
      </c>
      <c r="BW91" s="16">
        <f t="shared" si="104"/>
        <v>173.12708333333333</v>
      </c>
      <c r="BY91" s="16">
        <f t="shared" si="105"/>
        <v>298.84583333333336</v>
      </c>
      <c r="CB91" s="16">
        <f t="shared" si="85"/>
        <v>0</v>
      </c>
      <c r="CF91" s="243">
        <f t="shared" si="101"/>
        <v>0</v>
      </c>
      <c r="CH91" s="243">
        <f t="shared" si="102"/>
        <v>0</v>
      </c>
      <c r="CJ91" s="16">
        <f t="shared" si="86"/>
        <v>0</v>
      </c>
      <c r="CL91" s="54">
        <f t="shared" si="87"/>
        <v>0</v>
      </c>
      <c r="CN91" s="18"/>
      <c r="CO91" s="16">
        <f t="shared" si="88"/>
        <v>0</v>
      </c>
      <c r="CP91" s="18"/>
    </row>
    <row r="92" spans="1:94" x14ac:dyDescent="0.2">
      <c r="A92" s="387"/>
      <c r="B92" s="14" t="str">
        <f>VLOOKUP(D92,'line assign basis'!$A$8:$D$668,2,FALSE)</f>
        <v>PMT PROC CASH CLEAR</v>
      </c>
      <c r="C92" s="17" t="s">
        <v>172</v>
      </c>
      <c r="D92" s="17" t="s">
        <v>171</v>
      </c>
      <c r="E92" s="17">
        <f>IFERROR(VLOOKUP(D92,'line assign basis'!$A$8:$D$668,4,FALSE),"")</f>
        <v>4</v>
      </c>
      <c r="F92" s="33">
        <f>IFERROR(VLOOKUP($D92,'SAP Data'!$A$7:$OM$1845,F$4,FALSE),"")</f>
        <v>265242.55</v>
      </c>
      <c r="G92" s="33">
        <f>IFERROR(VLOOKUP($D92,'SAP Data'!$A$7:$OM$1845,G$4,FALSE),"")</f>
        <v>698972.38</v>
      </c>
      <c r="H92" s="16">
        <f>IFERROR(VLOOKUP($D92,'SAP Data'!$A$7:$OM$1845,H$4,FALSE),"")</f>
        <v>637899.31999999995</v>
      </c>
      <c r="I92" s="76">
        <f>IFERROR(VLOOKUP($D92,'SAP Data'!$A$7:$OM$1845,I$4,FALSE),"")</f>
        <v>33563.870000000003</v>
      </c>
      <c r="J92" s="76">
        <f>IFERROR(VLOOKUP($D92,'SAP Data'!$A$7:$OM$1845,J$4,FALSE),"")</f>
        <v>301410.21000000002</v>
      </c>
      <c r="K92" s="76">
        <f>IFERROR(VLOOKUP($D92,'SAP Data'!$A$7:$OM$1845,K$4,FALSE),"")</f>
        <v>184915.42</v>
      </c>
      <c r="L92" s="76">
        <f>IFERROR(VLOOKUP($D92,'SAP Data'!$A$7:$OM$1845,L$4,FALSE),"")</f>
        <v>175374.45</v>
      </c>
      <c r="M92" s="76">
        <f>IFERROR(VLOOKUP($D92,'SAP Data'!$A$7:$OM$1845,M$4,FALSE),"")</f>
        <v>192037.3</v>
      </c>
      <c r="N92" s="76">
        <f>IFERROR(VLOOKUP($D92,'SAP Data'!$A$7:$OM$1845,N$4,FALSE),"")</f>
        <v>288443.24</v>
      </c>
      <c r="O92" s="76">
        <f>IFERROR(VLOOKUP($D92,'SAP Data'!$A$7:$OM$1845,O$4,FALSE),"")</f>
        <v>289485.32</v>
      </c>
      <c r="P92" s="76">
        <f>IFERROR(VLOOKUP($D92,'SAP Data'!$A$7:$OM$1845,P$4,FALSE),"")</f>
        <v>-372584.55</v>
      </c>
      <c r="Q92" s="76">
        <f>IFERROR(VLOOKUP($D92,'SAP Data'!$A$7:$OM$1845,Q$4,FALSE),"")</f>
        <v>310435</v>
      </c>
      <c r="R92" s="76">
        <f>IFERROR(VLOOKUP($D92,'SAP Data'!$A$7:$OM$1845,R$4,FALSE),"")</f>
        <v>467847.84</v>
      </c>
      <c r="S92" s="76">
        <f>IFERROR(VLOOKUP($D92,'SAP Data'!$A$7:$OM$1845,S$4,FALSE),"")</f>
        <v>760568.24</v>
      </c>
      <c r="T92" s="76">
        <f>IFERROR(VLOOKUP($D92,'SAP Data'!$A$7:$OM$1849,T$4,FALSE),"")</f>
        <v>-1816214.89</v>
      </c>
      <c r="U92" s="76">
        <f>IFERROR(VLOOKUP($D92,'SAP Data'!$A$7:$OM$1849,U$4,FALSE),"")</f>
        <v>472276.72</v>
      </c>
      <c r="V92" s="76">
        <f>IFERROR(VLOOKUP($D92,'SAP Data'!$A$7:$OM$1849,V$4,FALSE),"")</f>
        <v>339431.77</v>
      </c>
      <c r="W92" s="76">
        <f>IFERROR(VLOOKUP($D92,'SAP Data'!$A$7:$OM$1849,W$4,FALSE),"")</f>
        <v>172379.95</v>
      </c>
      <c r="X92" s="76">
        <f>IFERROR(VLOOKUP($D92,'SAP Data'!$A$7:$OM$1849,X$4,FALSE),"")</f>
        <v>243727.53</v>
      </c>
      <c r="Y92" s="76">
        <f>IFERROR(VLOOKUP($D92,'SAP Data'!$A$7:$OM$1849,Y$4,FALSE),"")</f>
        <v>240796.2</v>
      </c>
      <c r="Z92" s="76">
        <f>IFERROR(VLOOKUP($D92,'SAP Data'!$A$7:$OM$1849,Z$4,FALSE),"")</f>
        <v>184298.18</v>
      </c>
      <c r="AA92" s="76">
        <f>IFERROR(VLOOKUP($D92,'SAP Data'!$A$7:$OM$1849,AA$4,FALSE),"")</f>
        <v>-27945.279999999999</v>
      </c>
      <c r="AB92" s="76">
        <f>IFERROR(VLOOKUP($D92,'SAP Data'!$A$7:$OM$1849,AB$4,FALSE),"")</f>
        <v>-118244.75</v>
      </c>
      <c r="AC92" s="76">
        <f>IFERROR(VLOOKUP($D92,'SAP Data'!$A$7:$OM$1849,AC$4,FALSE),"")</f>
        <v>-1333844.94</v>
      </c>
      <c r="AD92" s="76">
        <f>IFERROR(VLOOKUP($D92,'SAP Data'!$A$7:$OM$1849,AD$4,FALSE),"")</f>
        <v>-415957.96</v>
      </c>
      <c r="AE92" s="76">
        <f>IFERROR(VLOOKUP($D92,'SAP Data'!$A$7:$OM$1849,AE$4,FALSE),"")</f>
        <v>3311743.29</v>
      </c>
      <c r="AF92" s="76">
        <f>IFERROR(VLOOKUP($D92,'SAP Data'!$A$7:$OM$1849,AF$4,FALSE),"")</f>
        <v>-67381.679999999993</v>
      </c>
      <c r="AG92" s="76">
        <f>IFERROR(VLOOKUP($D92,'SAP Data'!$A$7:$OM$1849,AG$4,FALSE),"")</f>
        <v>-817493.15</v>
      </c>
      <c r="AH92" s="76">
        <f>IFERROR(VLOOKUP($D92,'SAP Data'!$A$7:$OM$1849,AH$4,FALSE),"")</f>
        <v>82874.850000000006</v>
      </c>
      <c r="AI92" s="76">
        <f>IFERROR(VLOOKUP($D92,'SAP Data'!$A$7:$OM$1849,AI$4,FALSE),"")</f>
        <v>75418.570000000007</v>
      </c>
      <c r="AJ92" s="76">
        <f>IFERROR(VLOOKUP($D92,'SAP Data'!$A$7:$OM$1849,AJ$4,FALSE),"")</f>
        <v>-211823.12</v>
      </c>
      <c r="AK92" s="76">
        <f>IFERROR(VLOOKUP($D92,'SAP Data'!$A$7:$OM$1849,AK$4,FALSE),"")</f>
        <v>-502312.76</v>
      </c>
      <c r="AL92" s="76">
        <f>IFERROR(VLOOKUP($D92,'SAP Data'!$A$7:$OM$1849,AL$4,FALSE),"")</f>
        <v>18439.8</v>
      </c>
      <c r="AM92" s="76">
        <f>IFERROR(VLOOKUP($D92,'SAP Data'!$A$7:$OM$1849,AM$4,FALSE),"")</f>
        <v>61848.72</v>
      </c>
      <c r="AN92" s="76">
        <f>IFERROR(VLOOKUP($D92,'SAP Data'!$A$7:$OM$1849,AN$4,FALSE),"")</f>
        <v>-2796.57</v>
      </c>
      <c r="AO92" s="76">
        <f>IFERROR(VLOOKUP($D92,'SAP Data'!$A$7:$OM$1849,AO$4,FALSE),"")</f>
        <v>-4009080.31</v>
      </c>
      <c r="AP92" s="99">
        <f t="shared" si="89"/>
        <v>-71402.194166666639</v>
      </c>
      <c r="AQ92" s="43">
        <f t="shared" si="90"/>
        <v>-1928.4754166666341</v>
      </c>
      <c r="AR92" s="43">
        <f t="shared" si="91"/>
        <v>177238.53541666668</v>
      </c>
      <c r="AS92" s="43">
        <f t="shared" si="92"/>
        <v>196366.17458333331</v>
      </c>
      <c r="AT92" s="43">
        <f t="shared" si="93"/>
        <v>131935.89166666663</v>
      </c>
      <c r="AU92" s="43">
        <f t="shared" si="94"/>
        <v>117205.96250000001</v>
      </c>
      <c r="AV92" s="43">
        <f t="shared" si="95"/>
        <v>94184.627916666679</v>
      </c>
      <c r="AW92" s="43">
        <f t="shared" si="96"/>
        <v>44240.477500000008</v>
      </c>
      <c r="AX92" s="43">
        <f t="shared" si="97"/>
        <v>6366.8383333333477</v>
      </c>
      <c r="AY92" s="43">
        <f t="shared" si="98"/>
        <v>3197.4891666666845</v>
      </c>
      <c r="AZ92" s="43">
        <f t="shared" si="99"/>
        <v>11749.246666666682</v>
      </c>
      <c r="BA92" s="98">
        <f t="shared" si="100"/>
        <v>-94908.552916666682</v>
      </c>
      <c r="BB92" s="16"/>
      <c r="BC92" s="16">
        <f t="shared" si="106"/>
        <v>-71402.194166666639</v>
      </c>
      <c r="BD92" s="16"/>
      <c r="BE92" s="16">
        <f t="shared" si="107"/>
        <v>-1928.4754166666341</v>
      </c>
      <c r="BF92" s="16"/>
      <c r="BG92" s="16">
        <f t="shared" si="108"/>
        <v>177238.53541666668</v>
      </c>
      <c r="BH92" s="18"/>
      <c r="BI92" s="16">
        <f t="shared" si="109"/>
        <v>196366.17458333331</v>
      </c>
      <c r="BK92" s="16">
        <f t="shared" si="110"/>
        <v>131935.89166666663</v>
      </c>
      <c r="BM92" s="16">
        <f t="shared" si="111"/>
        <v>117205.96250000001</v>
      </c>
      <c r="BO92" s="16">
        <f t="shared" si="112"/>
        <v>94184.627916666679</v>
      </c>
      <c r="BQ92" s="16">
        <f t="shared" si="113"/>
        <v>44240.477500000008</v>
      </c>
      <c r="BS92" s="16">
        <f t="shared" si="114"/>
        <v>6366.8383333333477</v>
      </c>
      <c r="BU92" s="16">
        <f t="shared" si="103"/>
        <v>3197.4891666666845</v>
      </c>
      <c r="BW92" s="16">
        <f t="shared" si="104"/>
        <v>11749.246666666682</v>
      </c>
      <c r="BY92" s="16">
        <f t="shared" si="105"/>
        <v>-94908.552916666682</v>
      </c>
      <c r="CB92" s="16">
        <f t="shared" si="85"/>
        <v>0</v>
      </c>
      <c r="CF92" s="243">
        <f t="shared" si="101"/>
        <v>0</v>
      </c>
      <c r="CH92" s="243">
        <f t="shared" si="102"/>
        <v>0</v>
      </c>
      <c r="CJ92" s="16">
        <f t="shared" si="86"/>
        <v>0</v>
      </c>
      <c r="CL92" s="54">
        <f t="shared" si="87"/>
        <v>0</v>
      </c>
      <c r="CN92" s="18"/>
      <c r="CO92" s="16">
        <f t="shared" si="88"/>
        <v>0</v>
      </c>
      <c r="CP92" s="18"/>
    </row>
    <row r="93" spans="1:94" x14ac:dyDescent="0.2">
      <c r="A93" s="387"/>
      <c r="B93" s="14" t="str">
        <f>VLOOKUP(D93,'line assign basis'!$A$8:$D$668,2,FALSE)</f>
        <v>Gen Actg USB Clearin</v>
      </c>
      <c r="C93" s="17" t="s">
        <v>175</v>
      </c>
      <c r="D93" s="17" t="s">
        <v>173</v>
      </c>
      <c r="E93" s="17">
        <f>IFERROR(VLOOKUP(D93,'line assign basis'!$A$8:$D$668,4,FALSE),"")</f>
        <v>4</v>
      </c>
      <c r="F93" s="33">
        <f>IFERROR(VLOOKUP($D93,'SAP Data'!$A$7:$OM$1845,F$4,FALSE),"")</f>
        <v>-502111.98</v>
      </c>
      <c r="G93" s="33">
        <f>IFERROR(VLOOKUP($D93,'SAP Data'!$A$7:$OM$1845,G$4,FALSE),"")</f>
        <v>-446341.01</v>
      </c>
      <c r="H93" s="16">
        <f>IFERROR(VLOOKUP($D93,'SAP Data'!$A$7:$OM$1845,H$4,FALSE),"")</f>
        <v>-446263.89</v>
      </c>
      <c r="I93" s="76">
        <f>IFERROR(VLOOKUP($D93,'SAP Data'!$A$7:$OM$1845,I$4,FALSE),"")</f>
        <v>-498700.65</v>
      </c>
      <c r="J93" s="76">
        <f>IFERROR(VLOOKUP($D93,'SAP Data'!$A$7:$OM$1845,J$4,FALSE),"")</f>
        <v>-497037.34</v>
      </c>
      <c r="K93" s="76">
        <f>IFERROR(VLOOKUP($D93,'SAP Data'!$A$7:$OM$1845,K$4,FALSE),"")</f>
        <v>-599961.73</v>
      </c>
      <c r="L93" s="76">
        <f>IFERROR(VLOOKUP($D93,'SAP Data'!$A$7:$OM$1845,L$4,FALSE),"")</f>
        <v>-491627.5</v>
      </c>
      <c r="M93" s="76">
        <f>IFERROR(VLOOKUP($D93,'SAP Data'!$A$7:$OM$1845,M$4,FALSE),"")</f>
        <v>-510398.85</v>
      </c>
      <c r="N93" s="76">
        <f>IFERROR(VLOOKUP($D93,'SAP Data'!$A$7:$OM$1845,N$4,FALSE),"")</f>
        <v>-536475.66</v>
      </c>
      <c r="O93" s="76">
        <f>IFERROR(VLOOKUP($D93,'SAP Data'!$A$7:$OM$1845,O$4,FALSE),"")</f>
        <v>-443576.26</v>
      </c>
      <c r="P93" s="76">
        <f>IFERROR(VLOOKUP($D93,'SAP Data'!$A$7:$OM$1845,P$4,FALSE),"")</f>
        <v>-437759.54</v>
      </c>
      <c r="Q93" s="76">
        <f>IFERROR(VLOOKUP($D93,'SAP Data'!$A$7:$OM$1845,Q$4,FALSE),"")</f>
        <v>-425116.69</v>
      </c>
      <c r="R93" s="76">
        <f>IFERROR(VLOOKUP($D93,'SAP Data'!$A$7:$OM$1845,R$4,FALSE),"")</f>
        <v>-500589.83</v>
      </c>
      <c r="S93" s="76">
        <f>IFERROR(VLOOKUP($D93,'SAP Data'!$A$7:$OM$1845,S$4,FALSE),"")</f>
        <v>-512476.25</v>
      </c>
      <c r="T93" s="76">
        <f>IFERROR(VLOOKUP($D93,'SAP Data'!$A$7:$OM$1849,T$4,FALSE),"")</f>
        <v>-518629.12</v>
      </c>
      <c r="U93" s="76">
        <f>IFERROR(VLOOKUP($D93,'SAP Data'!$A$7:$OM$1849,U$4,FALSE),"")</f>
        <v>-579232.69999999995</v>
      </c>
      <c r="V93" s="76">
        <f>IFERROR(VLOOKUP($D93,'SAP Data'!$A$7:$OM$1849,V$4,FALSE),"")</f>
        <v>-547940.53</v>
      </c>
      <c r="W93" s="76">
        <f>IFERROR(VLOOKUP($D93,'SAP Data'!$A$7:$OM$1849,W$4,FALSE),"")</f>
        <v>-597140.89</v>
      </c>
      <c r="X93" s="76">
        <f>IFERROR(VLOOKUP($D93,'SAP Data'!$A$7:$OM$1849,X$4,FALSE),"")</f>
        <v>-577619.97</v>
      </c>
      <c r="Y93" s="76">
        <f>IFERROR(VLOOKUP($D93,'SAP Data'!$A$7:$OM$1849,Y$4,FALSE),"")</f>
        <v>-592015.53</v>
      </c>
      <c r="Z93" s="76">
        <f>IFERROR(VLOOKUP($D93,'SAP Data'!$A$7:$OM$1849,Z$4,FALSE),"")</f>
        <v>-682681.79</v>
      </c>
      <c r="AA93" s="76">
        <f>IFERROR(VLOOKUP($D93,'SAP Data'!$A$7:$OM$1849,AA$4,FALSE),"")</f>
        <v>-673208.44</v>
      </c>
      <c r="AB93" s="76">
        <f>IFERROR(VLOOKUP($D93,'SAP Data'!$A$7:$OM$1849,AB$4,FALSE),"")</f>
        <v>-676676.25</v>
      </c>
      <c r="AC93" s="76">
        <f>IFERROR(VLOOKUP($D93,'SAP Data'!$A$7:$OM$1849,AC$4,FALSE),"")</f>
        <v>-660562.27</v>
      </c>
      <c r="AD93" s="76">
        <f>IFERROR(VLOOKUP($D93,'SAP Data'!$A$7:$OM$1849,AD$4,FALSE),"")</f>
        <v>-673563.81</v>
      </c>
      <c r="AE93" s="76">
        <f>IFERROR(VLOOKUP($D93,'SAP Data'!$A$7:$OM$1849,AE$4,FALSE),"")</f>
        <v>-691719.48</v>
      </c>
      <c r="AF93" s="76">
        <f>IFERROR(VLOOKUP($D93,'SAP Data'!$A$7:$OM$1849,AF$4,FALSE),"")</f>
        <v>-804438.41</v>
      </c>
      <c r="AG93" s="76">
        <f>IFERROR(VLOOKUP($D93,'SAP Data'!$A$7:$OM$1849,AG$4,FALSE),"")</f>
        <v>-760890.08</v>
      </c>
      <c r="AH93" s="76">
        <f>IFERROR(VLOOKUP($D93,'SAP Data'!$A$7:$OM$1849,AH$4,FALSE),"")</f>
        <v>-723499.99</v>
      </c>
      <c r="AI93" s="76">
        <f>IFERROR(VLOOKUP($D93,'SAP Data'!$A$7:$OM$1849,AI$4,FALSE),"")</f>
        <v>-669570.56000000006</v>
      </c>
      <c r="AJ93" s="76">
        <f>IFERROR(VLOOKUP($D93,'SAP Data'!$A$7:$OM$1849,AJ$4,FALSE),"")</f>
        <v>-627024.66</v>
      </c>
      <c r="AK93" s="76">
        <f>IFERROR(VLOOKUP($D93,'SAP Data'!$A$7:$OM$1849,AK$4,FALSE),"")</f>
        <v>-609899.88</v>
      </c>
      <c r="AL93" s="76">
        <f>IFERROR(VLOOKUP($D93,'SAP Data'!$A$7:$OM$1849,AL$4,FALSE),"")</f>
        <v>-619929.06999999995</v>
      </c>
      <c r="AM93" s="76">
        <f>IFERROR(VLOOKUP($D93,'SAP Data'!$A$7:$OM$1849,AM$4,FALSE),"")</f>
        <v>-415875.44</v>
      </c>
      <c r="AN93" s="76">
        <f>IFERROR(VLOOKUP($D93,'SAP Data'!$A$7:$OM$1849,AN$4,FALSE),"")</f>
        <v>-446555.13</v>
      </c>
      <c r="AO93" s="76">
        <f>IFERROR(VLOOKUP($D93,'SAP Data'!$A$7:$OM$1849,AO$4,FALSE),"")</f>
        <v>-466765.43</v>
      </c>
      <c r="AP93" s="99">
        <f t="shared" si="89"/>
        <v>-600438.38</v>
      </c>
      <c r="AQ93" s="43">
        <f t="shared" si="90"/>
        <v>-615114.09708333341</v>
      </c>
      <c r="AR93" s="43">
        <f t="shared" si="91"/>
        <v>-634491.28541666665</v>
      </c>
      <c r="AS93" s="43">
        <f t="shared" si="92"/>
        <v>-653969.06333333335</v>
      </c>
      <c r="AT93" s="43">
        <f t="shared" si="93"/>
        <v>-668853.09833333327</v>
      </c>
      <c r="AU93" s="43">
        <f t="shared" si="94"/>
        <v>-679185.97875000013</v>
      </c>
      <c r="AV93" s="43">
        <f t="shared" si="95"/>
        <v>-684262.41041666677</v>
      </c>
      <c r="AW93" s="43">
        <f t="shared" si="96"/>
        <v>-687066.12041666673</v>
      </c>
      <c r="AX93" s="43">
        <f t="shared" si="97"/>
        <v>-685196.6050000001</v>
      </c>
      <c r="AY93" s="43">
        <f t="shared" si="98"/>
        <v>-671859.7</v>
      </c>
      <c r="AZ93" s="43">
        <f t="shared" si="99"/>
        <v>-651549.11166666669</v>
      </c>
      <c r="BA93" s="98">
        <f t="shared" si="100"/>
        <v>-633885.8633333334</v>
      </c>
      <c r="BB93" s="16"/>
      <c r="BC93" s="16">
        <f t="shared" si="106"/>
        <v>-600438.38</v>
      </c>
      <c r="BD93" s="16"/>
      <c r="BE93" s="16">
        <f t="shared" si="107"/>
        <v>-615114.09708333341</v>
      </c>
      <c r="BF93" s="16"/>
      <c r="BG93" s="16">
        <f t="shared" si="108"/>
        <v>-634491.28541666665</v>
      </c>
      <c r="BH93" s="18"/>
      <c r="BI93" s="16">
        <f t="shared" si="109"/>
        <v>-653969.06333333335</v>
      </c>
      <c r="BK93" s="16">
        <f t="shared" si="110"/>
        <v>-668853.09833333327</v>
      </c>
      <c r="BM93" s="16">
        <f t="shared" si="111"/>
        <v>-679185.97875000013</v>
      </c>
      <c r="BO93" s="16">
        <f t="shared" si="112"/>
        <v>-684262.41041666677</v>
      </c>
      <c r="BQ93" s="16">
        <f t="shared" si="113"/>
        <v>-687066.12041666673</v>
      </c>
      <c r="BS93" s="16">
        <f t="shared" si="114"/>
        <v>-685196.6050000001</v>
      </c>
      <c r="BU93" s="16">
        <f t="shared" si="103"/>
        <v>-671859.7</v>
      </c>
      <c r="BW93" s="16">
        <f t="shared" si="104"/>
        <v>-651549.11166666669</v>
      </c>
      <c r="BY93" s="16">
        <f t="shared" si="105"/>
        <v>-633885.8633333334</v>
      </c>
      <c r="CB93" s="16">
        <f t="shared" si="85"/>
        <v>0</v>
      </c>
      <c r="CF93" s="243">
        <f t="shared" si="101"/>
        <v>0</v>
      </c>
      <c r="CH93" s="243">
        <f t="shared" si="102"/>
        <v>0</v>
      </c>
      <c r="CJ93" s="16">
        <f t="shared" si="86"/>
        <v>0</v>
      </c>
      <c r="CL93" s="54">
        <f t="shared" si="87"/>
        <v>0</v>
      </c>
      <c r="CN93" s="18"/>
      <c r="CO93" s="16">
        <f t="shared" si="88"/>
        <v>0</v>
      </c>
      <c r="CP93" s="18"/>
    </row>
    <row r="94" spans="1:94" x14ac:dyDescent="0.2">
      <c r="A94" s="387"/>
      <c r="B94" s="14" t="str">
        <f>VLOOKUP(D94,'line assign basis'!$A$8:$D$668,2,FALSE)</f>
        <v>Appl Ctr BofA Cleari</v>
      </c>
      <c r="C94" s="17" t="s">
        <v>178</v>
      </c>
      <c r="D94" s="17" t="s">
        <v>176</v>
      </c>
      <c r="E94" s="17">
        <f>IFERROR(VLOOKUP(D94,'line assign basis'!$A$8:$D$668,4,FALSE),"")</f>
        <v>4</v>
      </c>
      <c r="F94" s="33">
        <f>IFERROR(VLOOKUP($D94,'SAP Data'!$A$7:$OM$1845,F$4,FALSE),"")</f>
        <v>11970.76</v>
      </c>
      <c r="G94" s="33">
        <f>IFERROR(VLOOKUP($D94,'SAP Data'!$A$7:$OM$1845,G$4,FALSE),"")</f>
        <v>17376.88</v>
      </c>
      <c r="H94" s="16">
        <f>IFERROR(VLOOKUP($D94,'SAP Data'!$A$7:$OM$1845,H$4,FALSE),"")</f>
        <v>14215.99</v>
      </c>
      <c r="I94" s="76">
        <f>IFERROR(VLOOKUP($D94,'SAP Data'!$A$7:$OM$1845,I$4,FALSE),"")</f>
        <v>4619.01</v>
      </c>
      <c r="J94" s="76">
        <f>IFERROR(VLOOKUP($D94,'SAP Data'!$A$7:$OM$1845,J$4,FALSE),"")</f>
        <v>13494.76</v>
      </c>
      <c r="K94" s="76">
        <f>IFERROR(VLOOKUP($D94,'SAP Data'!$A$7:$OM$1845,K$4,FALSE),"")</f>
        <v>4333.2</v>
      </c>
      <c r="L94" s="76">
        <f>IFERROR(VLOOKUP($D94,'SAP Data'!$A$7:$OM$1845,L$4,FALSE),"")</f>
        <v>5112.71</v>
      </c>
      <c r="M94" s="76">
        <f>IFERROR(VLOOKUP($D94,'SAP Data'!$A$7:$OM$1845,M$4,FALSE),"")</f>
        <v>21511.8</v>
      </c>
      <c r="N94" s="76">
        <f>IFERROR(VLOOKUP($D94,'SAP Data'!$A$7:$OM$1845,N$4,FALSE),"")</f>
        <v>0.91</v>
      </c>
      <c r="O94" s="76">
        <f>IFERROR(VLOOKUP($D94,'SAP Data'!$A$7:$OM$1845,O$4,FALSE),"")</f>
        <v>38192.480000000003</v>
      </c>
      <c r="P94" s="76">
        <f>IFERROR(VLOOKUP($D94,'SAP Data'!$A$7:$OM$1845,P$4,FALSE),"")</f>
        <v>-21988.09</v>
      </c>
      <c r="Q94" s="76">
        <f>IFERROR(VLOOKUP($D94,'SAP Data'!$A$7:$OM$1845,Q$4,FALSE),"")</f>
        <v>13331.81</v>
      </c>
      <c r="R94" s="76">
        <f>IFERROR(VLOOKUP($D94,'SAP Data'!$A$7:$OM$1845,R$4,FALSE),"")</f>
        <v>22967.71</v>
      </c>
      <c r="S94" s="76">
        <f>IFERROR(VLOOKUP($D94,'SAP Data'!$A$7:$OM$1845,S$4,FALSE),"")</f>
        <v>10834.82</v>
      </c>
      <c r="T94" s="76">
        <f>IFERROR(VLOOKUP($D94,'SAP Data'!$A$7:$OM$1849,T$4,FALSE),"")</f>
        <v>214.11</v>
      </c>
      <c r="U94" s="76">
        <f>IFERROR(VLOOKUP($D94,'SAP Data'!$A$7:$OM$1849,U$4,FALSE),"")</f>
        <v>15547.02</v>
      </c>
      <c r="V94" s="76">
        <f>IFERROR(VLOOKUP($D94,'SAP Data'!$A$7:$OM$1849,V$4,FALSE),"")</f>
        <v>11900.06</v>
      </c>
      <c r="W94" s="76">
        <f>IFERROR(VLOOKUP($D94,'SAP Data'!$A$7:$OM$1849,W$4,FALSE),"")</f>
        <v>12958.03</v>
      </c>
      <c r="X94" s="76">
        <f>IFERROR(VLOOKUP($D94,'SAP Data'!$A$7:$OM$1849,X$4,FALSE),"")</f>
        <v>8851.91</v>
      </c>
      <c r="Y94" s="76">
        <f>IFERROR(VLOOKUP($D94,'SAP Data'!$A$7:$OM$1849,Y$4,FALSE),"")</f>
        <v>0.91</v>
      </c>
      <c r="Z94" s="76">
        <f>IFERROR(VLOOKUP($D94,'SAP Data'!$A$7:$OM$1849,Z$4,FALSE),"")</f>
        <v>13367.1</v>
      </c>
      <c r="AA94" s="76">
        <f>IFERROR(VLOOKUP($D94,'SAP Data'!$A$7:$OM$1849,AA$4,FALSE),"")</f>
        <v>4344.75</v>
      </c>
      <c r="AB94" s="76">
        <f>IFERROR(VLOOKUP($D94,'SAP Data'!$A$7:$OM$1849,AB$4,FALSE),"")</f>
        <v>0.91</v>
      </c>
      <c r="AC94" s="76">
        <f>IFERROR(VLOOKUP($D94,'SAP Data'!$A$7:$OM$1849,AC$4,FALSE),"")</f>
        <v>28400.71</v>
      </c>
      <c r="AD94" s="76">
        <f>IFERROR(VLOOKUP($D94,'SAP Data'!$A$7:$OM$1849,AD$4,FALSE),"")</f>
        <v>14801.21</v>
      </c>
      <c r="AE94" s="76">
        <f>IFERROR(VLOOKUP($D94,'SAP Data'!$A$7:$OM$1849,AE$4,FALSE),"")</f>
        <v>20625.61</v>
      </c>
      <c r="AF94" s="76">
        <f>IFERROR(VLOOKUP($D94,'SAP Data'!$A$7:$OM$1849,AF$4,FALSE),"")</f>
        <v>30956.85</v>
      </c>
      <c r="AG94" s="76">
        <f>IFERROR(VLOOKUP($D94,'SAP Data'!$A$7:$OM$1849,AG$4,FALSE),"")</f>
        <v>15717.62</v>
      </c>
      <c r="AH94" s="76">
        <f>IFERROR(VLOOKUP($D94,'SAP Data'!$A$7:$OM$1849,AH$4,FALSE),"")</f>
        <v>19359.91</v>
      </c>
      <c r="AI94" s="76">
        <f>IFERROR(VLOOKUP($D94,'SAP Data'!$A$7:$OM$1849,AI$4,FALSE),"")</f>
        <v>20633.14</v>
      </c>
      <c r="AJ94" s="76">
        <f>IFERROR(VLOOKUP($D94,'SAP Data'!$A$7:$OM$1849,AJ$4,FALSE),"")</f>
        <v>1244.6300000000001</v>
      </c>
      <c r="AK94" s="76">
        <f>IFERROR(VLOOKUP($D94,'SAP Data'!$A$7:$OM$1849,AK$4,FALSE),"")</f>
        <v>20862.490000000002</v>
      </c>
      <c r="AL94" s="76">
        <f>IFERROR(VLOOKUP($D94,'SAP Data'!$A$7:$OM$1849,AL$4,FALSE),"")</f>
        <v>18757.45</v>
      </c>
      <c r="AM94" s="76">
        <f>IFERROR(VLOOKUP($D94,'SAP Data'!$A$7:$OM$1849,AM$4,FALSE),"")</f>
        <v>35294.050000000003</v>
      </c>
      <c r="AN94" s="76">
        <f>IFERROR(VLOOKUP($D94,'SAP Data'!$A$7:$OM$1849,AN$4,FALSE),"")</f>
        <v>26641.16</v>
      </c>
      <c r="AO94" s="76">
        <f>IFERROR(VLOOKUP($D94,'SAP Data'!$A$7:$OM$1849,AO$4,FALSE),"")</f>
        <v>1366.71</v>
      </c>
      <c r="AP94" s="99">
        <f t="shared" si="89"/>
        <v>10442.065833333334</v>
      </c>
      <c r="AQ94" s="43">
        <f t="shared" si="90"/>
        <v>10509.744583333333</v>
      </c>
      <c r="AR94" s="43">
        <f t="shared" si="91"/>
        <v>12198.641666666665</v>
      </c>
      <c r="AS94" s="43">
        <f t="shared" si="92"/>
        <v>13486.6975</v>
      </c>
      <c r="AT94" s="43">
        <f t="shared" si="93"/>
        <v>13804.632916666664</v>
      </c>
      <c r="AU94" s="43">
        <f t="shared" si="94"/>
        <v>14435.25625</v>
      </c>
      <c r="AV94" s="43">
        <f t="shared" si="95"/>
        <v>14438.082500000002</v>
      </c>
      <c r="AW94" s="43">
        <f t="shared" si="96"/>
        <v>14990.344999999999</v>
      </c>
      <c r="AX94" s="43">
        <f t="shared" si="97"/>
        <v>16084.175416666667</v>
      </c>
      <c r="AY94" s="43">
        <f t="shared" si="98"/>
        <v>17598.327500000003</v>
      </c>
      <c r="AZ94" s="43">
        <f t="shared" si="99"/>
        <v>19997.892083333329</v>
      </c>
      <c r="BA94" s="98">
        <f t="shared" si="100"/>
        <v>19981.485833333336</v>
      </c>
      <c r="BB94" s="16"/>
      <c r="BC94" s="16">
        <f t="shared" si="106"/>
        <v>10442.065833333334</v>
      </c>
      <c r="BD94" s="16"/>
      <c r="BE94" s="16">
        <f t="shared" si="107"/>
        <v>10509.744583333333</v>
      </c>
      <c r="BF94" s="16"/>
      <c r="BG94" s="16">
        <f t="shared" si="108"/>
        <v>12198.641666666665</v>
      </c>
      <c r="BH94" s="18"/>
      <c r="BI94" s="16">
        <f t="shared" si="109"/>
        <v>13486.6975</v>
      </c>
      <c r="BK94" s="16">
        <f t="shared" si="110"/>
        <v>13804.632916666664</v>
      </c>
      <c r="BM94" s="16">
        <f t="shared" si="111"/>
        <v>14435.25625</v>
      </c>
      <c r="BO94" s="16">
        <f t="shared" si="112"/>
        <v>14438.082500000002</v>
      </c>
      <c r="BQ94" s="16">
        <f t="shared" si="113"/>
        <v>14990.344999999999</v>
      </c>
      <c r="BS94" s="16">
        <f t="shared" si="114"/>
        <v>16084.175416666667</v>
      </c>
      <c r="BU94" s="16">
        <f t="shared" si="103"/>
        <v>17598.327500000003</v>
      </c>
      <c r="BW94" s="16">
        <f t="shared" si="104"/>
        <v>19997.892083333329</v>
      </c>
      <c r="BY94" s="16">
        <f t="shared" si="105"/>
        <v>19981.485833333336</v>
      </c>
      <c r="CB94" s="16">
        <f t="shared" si="85"/>
        <v>0</v>
      </c>
      <c r="CF94" s="243">
        <f t="shared" si="101"/>
        <v>0</v>
      </c>
      <c r="CH94" s="243">
        <f t="shared" si="102"/>
        <v>0</v>
      </c>
      <c r="CJ94" s="16">
        <f t="shared" si="86"/>
        <v>0</v>
      </c>
      <c r="CL94" s="54">
        <f t="shared" si="87"/>
        <v>0</v>
      </c>
      <c r="CN94" s="18"/>
      <c r="CO94" s="16">
        <f t="shared" si="88"/>
        <v>0</v>
      </c>
      <c r="CP94" s="18"/>
    </row>
    <row r="95" spans="1:94" x14ac:dyDescent="0.2">
      <c r="A95" s="387"/>
      <c r="B95" s="14" t="str">
        <f>VLOOKUP(D95,'line assign basis'!$A$8:$D$668,2,FALSE)</f>
        <v>RECLASS - O/S CHECKS</v>
      </c>
      <c r="C95" s="17" t="s">
        <v>181</v>
      </c>
      <c r="D95" s="17" t="s">
        <v>179</v>
      </c>
      <c r="E95" s="17">
        <f>IFERROR(VLOOKUP(D95,'line assign basis'!$A$8:$D$668,4,FALSE),"")</f>
        <v>4</v>
      </c>
      <c r="F95" s="33">
        <f>IFERROR(VLOOKUP($D95,'SAP Data'!$A$7:$OM$1845,F$4,FALSE),"")</f>
        <v>4353681.95</v>
      </c>
      <c r="G95" s="33">
        <f>IFERROR(VLOOKUP($D95,'SAP Data'!$A$7:$OM$1845,G$4,FALSE),"")</f>
        <v>3165521.77</v>
      </c>
      <c r="H95" s="16">
        <f>IFERROR(VLOOKUP($D95,'SAP Data'!$A$7:$OM$1845,H$4,FALSE),"")</f>
        <v>6650158.2199999997</v>
      </c>
      <c r="I95" s="76">
        <f>IFERROR(VLOOKUP($D95,'SAP Data'!$A$7:$OM$1845,I$4,FALSE),"")</f>
        <v>3292280.46</v>
      </c>
      <c r="J95" s="76">
        <f>IFERROR(VLOOKUP($D95,'SAP Data'!$A$7:$OM$1845,J$4,FALSE),"")</f>
        <v>3167150</v>
      </c>
      <c r="K95" s="76">
        <f>IFERROR(VLOOKUP($D95,'SAP Data'!$A$7:$OM$1845,K$4,FALSE),"")</f>
        <v>2601508.88</v>
      </c>
      <c r="L95" s="76">
        <f>IFERROR(VLOOKUP($D95,'SAP Data'!$A$7:$OM$1845,L$4,FALSE),"")</f>
        <v>2054247.92</v>
      </c>
      <c r="M95" s="76">
        <f>IFERROR(VLOOKUP($D95,'SAP Data'!$A$7:$OM$1845,M$4,FALSE),"")</f>
        <v>15984608.630000001</v>
      </c>
      <c r="N95" s="76">
        <f>IFERROR(VLOOKUP($D95,'SAP Data'!$A$7:$OM$1845,N$4,FALSE),"")</f>
        <v>2623181.16</v>
      </c>
      <c r="O95" s="76">
        <f>IFERROR(VLOOKUP($D95,'SAP Data'!$A$7:$OM$1845,O$4,FALSE),"")</f>
        <v>3426206.53</v>
      </c>
      <c r="P95" s="76">
        <f>IFERROR(VLOOKUP($D95,'SAP Data'!$A$7:$OM$1845,P$4,FALSE),"")</f>
        <v>0</v>
      </c>
      <c r="Q95" s="76">
        <f>IFERROR(VLOOKUP($D95,'SAP Data'!$A$7:$OM$1845,Q$4,FALSE),"")</f>
        <v>3198098.98</v>
      </c>
      <c r="R95" s="76">
        <f>IFERROR(VLOOKUP($D95,'SAP Data'!$A$7:$OM$1845,R$4,FALSE),"")</f>
        <v>2713055.4</v>
      </c>
      <c r="S95" s="76">
        <f>IFERROR(VLOOKUP($D95,'SAP Data'!$A$7:$OM$1845,S$4,FALSE),"")</f>
        <v>7997377.79</v>
      </c>
      <c r="T95" s="76">
        <f>IFERROR(VLOOKUP($D95,'SAP Data'!$A$7:$OM$1849,T$4,FALSE),"")</f>
        <v>0</v>
      </c>
      <c r="U95" s="76">
        <f>IFERROR(VLOOKUP($D95,'SAP Data'!$A$7:$OM$1849,U$4,FALSE),"")</f>
        <v>4918370.8</v>
      </c>
      <c r="V95" s="76">
        <f>IFERROR(VLOOKUP($D95,'SAP Data'!$A$7:$OM$1849,V$4,FALSE),"")</f>
        <v>5208456.38</v>
      </c>
      <c r="W95" s="76">
        <f>IFERROR(VLOOKUP($D95,'SAP Data'!$A$7:$OM$1849,W$4,FALSE),"")</f>
        <v>0</v>
      </c>
      <c r="X95" s="76">
        <f>IFERROR(VLOOKUP($D95,'SAP Data'!$A$7:$OM$1849,X$4,FALSE),"")</f>
        <v>3779827.06</v>
      </c>
      <c r="Y95" s="76">
        <f>IFERROR(VLOOKUP($D95,'SAP Data'!$A$7:$OM$1849,Y$4,FALSE),"")</f>
        <v>2131106.38</v>
      </c>
      <c r="Z95" s="76">
        <f>IFERROR(VLOOKUP($D95,'SAP Data'!$A$7:$OM$1849,Z$4,FALSE),"")</f>
        <v>6624251.0899999999</v>
      </c>
      <c r="AA95" s="76">
        <f>IFERROR(VLOOKUP($D95,'SAP Data'!$A$7:$OM$1849,AA$4,FALSE),"")</f>
        <v>2463098.38</v>
      </c>
      <c r="AB95" s="76">
        <f>IFERROR(VLOOKUP($D95,'SAP Data'!$A$7:$OM$1849,AB$4,FALSE),"")</f>
        <v>12128268.93</v>
      </c>
      <c r="AC95" s="76">
        <f>IFERROR(VLOOKUP($D95,'SAP Data'!$A$7:$OM$1849,AC$4,FALSE),"")</f>
        <v>5170007.49</v>
      </c>
      <c r="AD95" s="76">
        <f>IFERROR(VLOOKUP($D95,'SAP Data'!$A$7:$OM$1849,AD$4,FALSE),"")</f>
        <v>1629392.79</v>
      </c>
      <c r="AE95" s="76">
        <f>IFERROR(VLOOKUP($D95,'SAP Data'!$A$7:$OM$1849,AE$4,FALSE),"")</f>
        <v>7002545.5300000003</v>
      </c>
      <c r="AF95" s="76">
        <f>IFERROR(VLOOKUP($D95,'SAP Data'!$A$7:$OM$1849,AF$4,FALSE),"")</f>
        <v>2235174.36</v>
      </c>
      <c r="AG95" s="76">
        <f>IFERROR(VLOOKUP($D95,'SAP Data'!$A$7:$OM$1849,AG$4,FALSE),"")</f>
        <v>3652346.24</v>
      </c>
      <c r="AH95" s="76">
        <f>IFERROR(VLOOKUP($D95,'SAP Data'!$A$7:$OM$1849,AH$4,FALSE),"")</f>
        <v>5153439.3899999997</v>
      </c>
      <c r="AI95" s="76">
        <f>IFERROR(VLOOKUP($D95,'SAP Data'!$A$7:$OM$1849,AI$4,FALSE),"")</f>
        <v>6132351.6100000003</v>
      </c>
      <c r="AJ95" s="76">
        <f>IFERROR(VLOOKUP($D95,'SAP Data'!$A$7:$OM$1849,AJ$4,FALSE),"")</f>
        <v>6192218.54</v>
      </c>
      <c r="AK95" s="76">
        <f>IFERROR(VLOOKUP($D95,'SAP Data'!$A$7:$OM$1849,AK$4,FALSE),"")</f>
        <v>2882290.35</v>
      </c>
      <c r="AL95" s="76">
        <f>IFERROR(VLOOKUP($D95,'SAP Data'!$A$7:$OM$1849,AL$4,FALSE),"")</f>
        <v>4214741.04</v>
      </c>
      <c r="AM95" s="76">
        <f>IFERROR(VLOOKUP($D95,'SAP Data'!$A$7:$OM$1849,AM$4,FALSE),"")</f>
        <v>8713845.9900000002</v>
      </c>
      <c r="AN95" s="76">
        <f>IFERROR(VLOOKUP($D95,'SAP Data'!$A$7:$OM$1849,AN$4,FALSE),"")</f>
        <v>14162436.17</v>
      </c>
      <c r="AO95" s="76">
        <f>IFERROR(VLOOKUP($D95,'SAP Data'!$A$7:$OM$1849,AO$4,FALSE),"")</f>
        <v>0</v>
      </c>
      <c r="AP95" s="99">
        <f t="shared" si="89"/>
        <v>4382665.6995833339</v>
      </c>
      <c r="AQ95" s="43">
        <f t="shared" si="90"/>
        <v>4296061.7466666671</v>
      </c>
      <c r="AR95" s="43">
        <f t="shared" si="91"/>
        <v>4347742.6674999995</v>
      </c>
      <c r="AS95" s="43">
        <f t="shared" si="92"/>
        <v>4388123.9091666667</v>
      </c>
      <c r="AT95" s="43">
        <f t="shared" si="93"/>
        <v>4333080.5112499995</v>
      </c>
      <c r="AU95" s="43">
        <f t="shared" si="94"/>
        <v>4586302.7870833334</v>
      </c>
      <c r="AV95" s="43">
        <f t="shared" si="95"/>
        <v>4942333.7491666665</v>
      </c>
      <c r="AW95" s="43">
        <f t="shared" si="96"/>
        <v>5074149.3929166663</v>
      </c>
      <c r="AX95" s="43">
        <f t="shared" si="97"/>
        <v>5005052.4729166673</v>
      </c>
      <c r="AY95" s="43">
        <f t="shared" si="98"/>
        <v>5165104.0379166668</v>
      </c>
      <c r="AZ95" s="43">
        <f t="shared" si="99"/>
        <v>5510308.8233333332</v>
      </c>
      <c r="BA95" s="98">
        <f t="shared" si="100"/>
        <v>5379648.8129166663</v>
      </c>
      <c r="BB95" s="16"/>
      <c r="BC95" s="16">
        <f t="shared" si="106"/>
        <v>4382665.6995833339</v>
      </c>
      <c r="BD95" s="16"/>
      <c r="BE95" s="16">
        <f t="shared" si="107"/>
        <v>4296061.7466666671</v>
      </c>
      <c r="BF95" s="16"/>
      <c r="BG95" s="16">
        <f t="shared" si="108"/>
        <v>4347742.6674999995</v>
      </c>
      <c r="BH95" s="18"/>
      <c r="BI95" s="16">
        <f t="shared" si="109"/>
        <v>4388123.9091666667</v>
      </c>
      <c r="BK95" s="16">
        <f t="shared" si="110"/>
        <v>4333080.5112499995</v>
      </c>
      <c r="BM95" s="16">
        <f t="shared" si="111"/>
        <v>4586302.7870833334</v>
      </c>
      <c r="BO95" s="16">
        <f t="shared" si="112"/>
        <v>4942333.7491666665</v>
      </c>
      <c r="BQ95" s="16">
        <f t="shared" si="113"/>
        <v>5074149.3929166663</v>
      </c>
      <c r="BS95" s="16">
        <f t="shared" si="114"/>
        <v>5005052.4729166673</v>
      </c>
      <c r="BU95" s="16">
        <f t="shared" si="103"/>
        <v>5165104.0379166668</v>
      </c>
      <c r="BW95" s="16">
        <f t="shared" si="104"/>
        <v>5510308.8233333332</v>
      </c>
      <c r="BY95" s="16">
        <f t="shared" si="105"/>
        <v>5379648.8129166663</v>
      </c>
      <c r="CB95" s="16">
        <f t="shared" si="85"/>
        <v>0</v>
      </c>
      <c r="CF95" s="243">
        <f t="shared" si="101"/>
        <v>0</v>
      </c>
      <c r="CH95" s="243">
        <f t="shared" si="102"/>
        <v>0</v>
      </c>
      <c r="CJ95" s="16">
        <f t="shared" si="86"/>
        <v>0</v>
      </c>
      <c r="CL95" s="54">
        <f t="shared" si="87"/>
        <v>0</v>
      </c>
      <c r="CN95" s="18"/>
      <c r="CO95" s="16">
        <f t="shared" si="88"/>
        <v>0</v>
      </c>
      <c r="CP95" s="18"/>
    </row>
    <row r="96" spans="1:94" x14ac:dyDescent="0.2">
      <c r="A96" s="387"/>
      <c r="B96" s="14" t="str">
        <f>VLOOKUP(D96,'line assign basis'!$A$8:$D$668,2,FALSE)</f>
        <v>EDC &amp; ESRIP CASH</v>
      </c>
      <c r="C96" s="17" t="s">
        <v>184</v>
      </c>
      <c r="D96" s="17" t="s">
        <v>182</v>
      </c>
      <c r="E96" s="17">
        <f>IFERROR(VLOOKUP(D96,'line assign basis'!$A$8:$D$668,4,FALSE),"")</f>
        <v>2</v>
      </c>
      <c r="F96" s="33">
        <f>IFERROR(VLOOKUP($D96,'SAP Data'!$A$7:$OM$1845,F$4,FALSE),"")</f>
        <v>2991664.04</v>
      </c>
      <c r="G96" s="33">
        <f>IFERROR(VLOOKUP($D96,'SAP Data'!$A$7:$OM$1845,G$4,FALSE),"")</f>
        <v>2017130.15</v>
      </c>
      <c r="H96" s="16">
        <f>IFERROR(VLOOKUP($D96,'SAP Data'!$A$7:$OM$1845,H$4,FALSE),"")</f>
        <v>2017130.15</v>
      </c>
      <c r="I96" s="76">
        <f>IFERROR(VLOOKUP($D96,'SAP Data'!$A$7:$OM$1845,I$4,FALSE),"")</f>
        <v>2028465.64</v>
      </c>
      <c r="J96" s="76">
        <f>IFERROR(VLOOKUP($D96,'SAP Data'!$A$7:$OM$1845,J$4,FALSE),"")</f>
        <v>2028465.64</v>
      </c>
      <c r="K96" s="76">
        <f>IFERROR(VLOOKUP($D96,'SAP Data'!$A$7:$OM$1845,K$4,FALSE),"")</f>
        <v>2028465.64</v>
      </c>
      <c r="L96" s="76">
        <f>IFERROR(VLOOKUP($D96,'SAP Data'!$A$7:$OM$1845,L$4,FALSE),"")</f>
        <v>2040033.16</v>
      </c>
      <c r="M96" s="76">
        <f>IFERROR(VLOOKUP($D96,'SAP Data'!$A$7:$OM$1845,M$4,FALSE),"")</f>
        <v>2040033.16</v>
      </c>
      <c r="N96" s="76">
        <f>IFERROR(VLOOKUP($D96,'SAP Data'!$A$7:$OM$1845,N$4,FALSE),"")</f>
        <v>2040033.16</v>
      </c>
      <c r="O96" s="76">
        <f>IFERROR(VLOOKUP($D96,'SAP Data'!$A$7:$OM$1845,O$4,FALSE),"")</f>
        <v>2051573.37</v>
      </c>
      <c r="P96" s="76">
        <f>IFERROR(VLOOKUP($D96,'SAP Data'!$A$7:$OM$1845,P$4,FALSE),"")</f>
        <v>2051573.37</v>
      </c>
      <c r="Q96" s="76">
        <f>IFERROR(VLOOKUP($D96,'SAP Data'!$A$7:$OM$1845,Q$4,FALSE),"")</f>
        <v>2051573.37</v>
      </c>
      <c r="R96" s="76">
        <f>IFERROR(VLOOKUP($D96,'SAP Data'!$A$7:$OM$1845,R$4,FALSE),"")</f>
        <v>3066673.74</v>
      </c>
      <c r="S96" s="76">
        <f>IFERROR(VLOOKUP($D96,'SAP Data'!$A$7:$OM$1845,S$4,FALSE),"")</f>
        <v>3064139.09</v>
      </c>
      <c r="T96" s="76">
        <f>IFERROR(VLOOKUP($D96,'SAP Data'!$A$7:$OM$1849,T$4,FALSE),"")</f>
        <v>3064139.09</v>
      </c>
      <c r="U96" s="76">
        <f>IFERROR(VLOOKUP($D96,'SAP Data'!$A$7:$OM$1849,U$4,FALSE),"")</f>
        <v>3064139.09</v>
      </c>
      <c r="V96" s="76">
        <f>IFERROR(VLOOKUP($D96,'SAP Data'!$A$7:$OM$1849,V$4,FALSE),"")</f>
        <v>3070218.93</v>
      </c>
      <c r="W96" s="76">
        <f>IFERROR(VLOOKUP($D96,'SAP Data'!$A$7:$OM$1849,W$4,FALSE),"")</f>
        <v>3070218.93</v>
      </c>
      <c r="X96" s="76">
        <f>IFERROR(VLOOKUP($D96,'SAP Data'!$A$7:$OM$1849,X$4,FALSE),"")</f>
        <v>3072896.13</v>
      </c>
      <c r="Y96" s="76">
        <f>IFERROR(VLOOKUP($D96,'SAP Data'!$A$7:$OM$1849,Y$4,FALSE),"")</f>
        <v>3072896.13</v>
      </c>
      <c r="Z96" s="76">
        <f>IFERROR(VLOOKUP($D96,'SAP Data'!$A$7:$OM$1849,Z$4,FALSE),"")</f>
        <v>3072896.13</v>
      </c>
      <c r="AA96" s="76">
        <f>IFERROR(VLOOKUP($D96,'SAP Data'!$A$7:$OM$1849,AA$4,FALSE),"")</f>
        <v>3302986.65</v>
      </c>
      <c r="AB96" s="76">
        <f>IFERROR(VLOOKUP($D96,'SAP Data'!$A$7:$OM$1849,AB$4,FALSE),"")</f>
        <v>3302986.65</v>
      </c>
      <c r="AC96" s="76">
        <f>IFERROR(VLOOKUP($D96,'SAP Data'!$A$7:$OM$1849,AC$4,FALSE),"")</f>
        <v>4523118.87</v>
      </c>
      <c r="AD96" s="76">
        <f>IFERROR(VLOOKUP($D96,'SAP Data'!$A$7:$OM$1849,AD$4,FALSE),"")</f>
        <v>4523227.63</v>
      </c>
      <c r="AE96" s="76">
        <f>IFERROR(VLOOKUP($D96,'SAP Data'!$A$7:$OM$1849,AE$4,FALSE),"")</f>
        <v>4523227.63</v>
      </c>
      <c r="AF96" s="76">
        <f>IFERROR(VLOOKUP($D96,'SAP Data'!$A$7:$OM$1849,AF$4,FALSE),"")</f>
        <v>4523227.63</v>
      </c>
      <c r="AG96" s="76">
        <f>IFERROR(VLOOKUP($D96,'SAP Data'!$A$7:$OM$1849,AG$4,FALSE),"")</f>
        <v>4523349.9000000004</v>
      </c>
      <c r="AH96" s="76">
        <f>IFERROR(VLOOKUP($D96,'SAP Data'!$A$7:$OM$1849,AH$4,FALSE),"")</f>
        <v>4904163.62</v>
      </c>
      <c r="AI96" s="76">
        <f>IFERROR(VLOOKUP($D96,'SAP Data'!$A$7:$OM$1849,AI$4,FALSE),"")</f>
        <v>4904163.62</v>
      </c>
      <c r="AJ96" s="76">
        <f>IFERROR(VLOOKUP($D96,'SAP Data'!$A$7:$OM$1849,AJ$4,FALSE),"")</f>
        <v>4904163.62</v>
      </c>
      <c r="AK96" s="76">
        <f>IFERROR(VLOOKUP($D96,'SAP Data'!$A$7:$OM$1849,AK$4,FALSE),"")</f>
        <v>4904283.3899999997</v>
      </c>
      <c r="AL96" s="76">
        <f>IFERROR(VLOOKUP($D96,'SAP Data'!$A$7:$OM$1849,AL$4,FALSE),"")</f>
        <v>4904283.3899999997</v>
      </c>
      <c r="AM96" s="76">
        <f>IFERROR(VLOOKUP($D96,'SAP Data'!$A$7:$OM$1849,AM$4,FALSE),"")</f>
        <v>4904448.54</v>
      </c>
      <c r="AN96" s="76">
        <f>IFERROR(VLOOKUP($D96,'SAP Data'!$A$7:$OM$1849,AN$4,FALSE),"")</f>
        <v>4904448.54</v>
      </c>
      <c r="AO96" s="76">
        <f>IFERROR(VLOOKUP($D96,'SAP Data'!$A$7:$OM$1849,AO$4,FALSE),"")</f>
        <v>4904448.54</v>
      </c>
      <c r="AP96" s="99">
        <f t="shared" si="89"/>
        <v>3289632.1979166656</v>
      </c>
      <c r="AQ96" s="43">
        <f t="shared" si="90"/>
        <v>3411117.2991666663</v>
      </c>
      <c r="AR96" s="43">
        <f t="shared" si="91"/>
        <v>3532708.0108333328</v>
      </c>
      <c r="AS96" s="43">
        <f t="shared" si="92"/>
        <v>3654303.8170833341</v>
      </c>
      <c r="AT96" s="43">
        <f t="shared" si="93"/>
        <v>3791518.6295833341</v>
      </c>
      <c r="AU96" s="43">
        <f t="shared" si="94"/>
        <v>3944347.3537500002</v>
      </c>
      <c r="AV96" s="43">
        <f t="shared" si="95"/>
        <v>4097064.5279166661</v>
      </c>
      <c r="AW96" s="43">
        <f t="shared" si="96"/>
        <v>4249675.1424999991</v>
      </c>
      <c r="AX96" s="43">
        <f t="shared" si="97"/>
        <v>4402290.7474999996</v>
      </c>
      <c r="AY96" s="43">
        <f t="shared" si="98"/>
        <v>4545326.1287500001</v>
      </c>
      <c r="AZ96" s="43">
        <f t="shared" si="99"/>
        <v>4678781.2862499999</v>
      </c>
      <c r="BA96" s="98">
        <f t="shared" si="100"/>
        <v>4761397.6012500003</v>
      </c>
      <c r="BB96" s="16"/>
      <c r="BC96" s="16">
        <f t="shared" si="106"/>
        <v>0</v>
      </c>
      <c r="BD96" s="16"/>
      <c r="BE96" s="16">
        <f t="shared" si="107"/>
        <v>0</v>
      </c>
      <c r="BF96" s="16"/>
      <c r="BG96" s="16">
        <f t="shared" si="108"/>
        <v>0</v>
      </c>
      <c r="BH96" s="18"/>
      <c r="BI96" s="16">
        <f t="shared" si="109"/>
        <v>0</v>
      </c>
      <c r="BK96" s="16">
        <f t="shared" si="110"/>
        <v>0</v>
      </c>
      <c r="BM96" s="16">
        <f t="shared" si="111"/>
        <v>0</v>
      </c>
      <c r="BO96" s="16">
        <f t="shared" si="112"/>
        <v>0</v>
      </c>
      <c r="BQ96" s="16">
        <f t="shared" si="113"/>
        <v>0</v>
      </c>
      <c r="BS96" s="16">
        <f t="shared" si="114"/>
        <v>0</v>
      </c>
      <c r="BU96" s="16">
        <f t="shared" si="103"/>
        <v>0</v>
      </c>
      <c r="BW96" s="16">
        <f t="shared" si="104"/>
        <v>0</v>
      </c>
      <c r="BY96" s="16">
        <f t="shared" si="105"/>
        <v>0</v>
      </c>
      <c r="CB96" s="16">
        <f t="shared" si="85"/>
        <v>0</v>
      </c>
      <c r="CF96" s="243">
        <f t="shared" si="101"/>
        <v>0</v>
      </c>
      <c r="CH96" s="243">
        <f t="shared" si="102"/>
        <v>0</v>
      </c>
      <c r="CJ96" s="16">
        <f t="shared" si="86"/>
        <v>4761397.6012500003</v>
      </c>
      <c r="CL96" s="54">
        <f t="shared" si="87"/>
        <v>0</v>
      </c>
      <c r="CN96" s="18"/>
      <c r="CO96" s="16">
        <f t="shared" si="88"/>
        <v>0</v>
      </c>
      <c r="CP96" s="18"/>
    </row>
    <row r="97" spans="1:94" x14ac:dyDescent="0.2">
      <c r="A97" s="387"/>
      <c r="B97" s="14" t="str">
        <f>VLOOKUP(D97,'line assign basis'!$A$8:$D$668,2,FALSE)</f>
        <v>DDC CASH</v>
      </c>
      <c r="C97" s="17" t="s">
        <v>187</v>
      </c>
      <c r="D97" s="17" t="s">
        <v>185</v>
      </c>
      <c r="E97" s="17">
        <f>IFERROR(VLOOKUP(D97,'line assign basis'!$A$8:$D$668,4,FALSE),"")</f>
        <v>2</v>
      </c>
      <c r="F97" s="33">
        <f>IFERROR(VLOOKUP($D97,'SAP Data'!$A$7:$OM$1845,F$4,FALSE),"")</f>
        <v>10421.629999999999</v>
      </c>
      <c r="G97" s="33">
        <f>IFERROR(VLOOKUP($D97,'SAP Data'!$A$7:$OM$1845,G$4,FALSE),"")</f>
        <v>13843.39</v>
      </c>
      <c r="H97" s="16">
        <f>IFERROR(VLOOKUP($D97,'SAP Data'!$A$7:$OM$1845,H$4,FALSE),"")</f>
        <v>13843.39</v>
      </c>
      <c r="I97" s="76">
        <f>IFERROR(VLOOKUP($D97,'SAP Data'!$A$7:$OM$1845,I$4,FALSE),"")</f>
        <v>13921.11</v>
      </c>
      <c r="J97" s="76">
        <f>IFERROR(VLOOKUP($D97,'SAP Data'!$A$7:$OM$1845,J$4,FALSE),"")</f>
        <v>13921.11</v>
      </c>
      <c r="K97" s="76">
        <f>IFERROR(VLOOKUP($D97,'SAP Data'!$A$7:$OM$1845,K$4,FALSE),"")</f>
        <v>13921.11</v>
      </c>
      <c r="L97" s="76">
        <f>IFERROR(VLOOKUP($D97,'SAP Data'!$A$7:$OM$1845,L$4,FALSE),"")</f>
        <v>13999.86</v>
      </c>
      <c r="M97" s="76">
        <f>IFERROR(VLOOKUP($D97,'SAP Data'!$A$7:$OM$1845,M$4,FALSE),"")</f>
        <v>13999.86</v>
      </c>
      <c r="N97" s="76">
        <f>IFERROR(VLOOKUP($D97,'SAP Data'!$A$7:$OM$1845,N$4,FALSE),"")</f>
        <v>13999.86</v>
      </c>
      <c r="O97" s="76">
        <f>IFERROR(VLOOKUP($D97,'SAP Data'!$A$7:$OM$1845,O$4,FALSE),"")</f>
        <v>13999.86</v>
      </c>
      <c r="P97" s="76">
        <f>IFERROR(VLOOKUP($D97,'SAP Data'!$A$7:$OM$1845,P$4,FALSE),"")</f>
        <v>13999.86</v>
      </c>
      <c r="Q97" s="76">
        <f>IFERROR(VLOOKUP($D97,'SAP Data'!$A$7:$OM$1845,Q$4,FALSE),"")</f>
        <v>13999.86</v>
      </c>
      <c r="R97" s="76">
        <f>IFERROR(VLOOKUP($D97,'SAP Data'!$A$7:$OM$1845,R$4,FALSE),"")</f>
        <v>344498.71</v>
      </c>
      <c r="S97" s="76">
        <f>IFERROR(VLOOKUP($D97,'SAP Data'!$A$7:$OM$1845,S$4,FALSE),"")</f>
        <v>344481.14</v>
      </c>
      <c r="T97" s="76">
        <f>IFERROR(VLOOKUP($D97,'SAP Data'!$A$7:$OM$1849,T$4,FALSE),"")</f>
        <v>344481.14</v>
      </c>
      <c r="U97" s="76">
        <f>IFERROR(VLOOKUP($D97,'SAP Data'!$A$7:$OM$1849,U$4,FALSE),"")</f>
        <v>344481.14</v>
      </c>
      <c r="V97" s="76">
        <f>IFERROR(VLOOKUP($D97,'SAP Data'!$A$7:$OM$1849,V$4,FALSE),"")</f>
        <v>344872.13</v>
      </c>
      <c r="W97" s="76">
        <f>IFERROR(VLOOKUP($D97,'SAP Data'!$A$7:$OM$1849,W$4,FALSE),"")</f>
        <v>344872.13</v>
      </c>
      <c r="X97" s="76">
        <f>IFERROR(VLOOKUP($D97,'SAP Data'!$A$7:$OM$1849,X$4,FALSE),"")</f>
        <v>345172.86</v>
      </c>
      <c r="Y97" s="76">
        <f>IFERROR(VLOOKUP($D97,'SAP Data'!$A$7:$OM$1849,Y$4,FALSE),"")</f>
        <v>345172.86</v>
      </c>
      <c r="Z97" s="76">
        <f>IFERROR(VLOOKUP($D97,'SAP Data'!$A$7:$OM$1849,Z$4,FALSE),"")</f>
        <v>345172.86</v>
      </c>
      <c r="AA97" s="76">
        <f>IFERROR(VLOOKUP($D97,'SAP Data'!$A$7:$OM$1849,AA$4,FALSE),"")</f>
        <v>345207.97</v>
      </c>
      <c r="AB97" s="76">
        <f>IFERROR(VLOOKUP($D97,'SAP Data'!$A$7:$OM$1849,AB$4,FALSE),"")</f>
        <v>345207.97</v>
      </c>
      <c r="AC97" s="76">
        <f>IFERROR(VLOOKUP($D97,'SAP Data'!$A$7:$OM$1849,AC$4,FALSE),"")</f>
        <v>345207.97</v>
      </c>
      <c r="AD97" s="76">
        <f>IFERROR(VLOOKUP($D97,'SAP Data'!$A$7:$OM$1849,AD$4,FALSE),"")</f>
        <v>345216.58</v>
      </c>
      <c r="AE97" s="76">
        <f>IFERROR(VLOOKUP($D97,'SAP Data'!$A$7:$OM$1849,AE$4,FALSE),"")</f>
        <v>345216.58</v>
      </c>
      <c r="AF97" s="76">
        <f>IFERROR(VLOOKUP($D97,'SAP Data'!$A$7:$OM$1849,AF$4,FALSE),"")</f>
        <v>345216.58</v>
      </c>
      <c r="AG97" s="76">
        <f>IFERROR(VLOOKUP($D97,'SAP Data'!$A$7:$OM$1849,AG$4,FALSE),"")</f>
        <v>345226.46</v>
      </c>
      <c r="AH97" s="76">
        <f>IFERROR(VLOOKUP($D97,'SAP Data'!$A$7:$OM$1849,AH$4,FALSE),"")</f>
        <v>345226.46</v>
      </c>
      <c r="AI97" s="76">
        <f>IFERROR(VLOOKUP($D97,'SAP Data'!$A$7:$OM$1849,AI$4,FALSE),"")</f>
        <v>345226.46</v>
      </c>
      <c r="AJ97" s="76">
        <f>IFERROR(VLOOKUP($D97,'SAP Data'!$A$7:$OM$1849,AJ$4,FALSE),"")</f>
        <v>345226.46</v>
      </c>
      <c r="AK97" s="76">
        <f>IFERROR(VLOOKUP($D97,'SAP Data'!$A$7:$OM$1849,AK$4,FALSE),"")</f>
        <v>346974.01</v>
      </c>
      <c r="AL97" s="76">
        <f>IFERROR(VLOOKUP($D97,'SAP Data'!$A$7:$OM$1849,AL$4,FALSE),"")</f>
        <v>346974.01</v>
      </c>
      <c r="AM97" s="76">
        <f>IFERROR(VLOOKUP($D97,'SAP Data'!$A$7:$OM$1849,AM$4,FALSE),"")</f>
        <v>347864.03</v>
      </c>
      <c r="AN97" s="76">
        <f>IFERROR(VLOOKUP($D97,'SAP Data'!$A$7:$OM$1849,AN$4,FALSE),"")</f>
        <v>347864.03</v>
      </c>
      <c r="AO97" s="76">
        <f>IFERROR(VLOOKUP($D97,'SAP Data'!$A$7:$OM$1849,AO$4,FALSE),"")</f>
        <v>347864.03</v>
      </c>
      <c r="AP97" s="99">
        <f t="shared" si="89"/>
        <v>344932.31791666656</v>
      </c>
      <c r="AQ97" s="43">
        <f t="shared" si="90"/>
        <v>344992.87249999994</v>
      </c>
      <c r="AR97" s="43">
        <f t="shared" si="91"/>
        <v>345054.15916666662</v>
      </c>
      <c r="AS97" s="43">
        <f t="shared" si="92"/>
        <v>345115.85749999998</v>
      </c>
      <c r="AT97" s="43">
        <f t="shared" si="93"/>
        <v>345161.67625000002</v>
      </c>
      <c r="AU97" s="43">
        <f t="shared" si="94"/>
        <v>345191.20374999999</v>
      </c>
      <c r="AV97" s="43">
        <f t="shared" si="95"/>
        <v>345208.20083333337</v>
      </c>
      <c r="AW97" s="43">
        <f t="shared" si="96"/>
        <v>345285.48208333337</v>
      </c>
      <c r="AX97" s="43">
        <f t="shared" si="97"/>
        <v>345435.57791666669</v>
      </c>
      <c r="AY97" s="43">
        <f t="shared" si="98"/>
        <v>345621.29499999998</v>
      </c>
      <c r="AZ97" s="43">
        <f t="shared" si="99"/>
        <v>345842.63333333336</v>
      </c>
      <c r="BA97" s="98">
        <f t="shared" si="100"/>
        <v>346063.97166666668</v>
      </c>
      <c r="BB97" s="16"/>
      <c r="BC97" s="16">
        <f t="shared" si="106"/>
        <v>0</v>
      </c>
      <c r="BD97" s="16"/>
      <c r="BE97" s="16">
        <f t="shared" si="107"/>
        <v>0</v>
      </c>
      <c r="BF97" s="16"/>
      <c r="BG97" s="16">
        <f t="shared" si="108"/>
        <v>0</v>
      </c>
      <c r="BH97" s="18"/>
      <c r="BI97" s="16">
        <f t="shared" si="109"/>
        <v>0</v>
      </c>
      <c r="BK97" s="16">
        <f t="shared" si="110"/>
        <v>0</v>
      </c>
      <c r="BM97" s="16">
        <f t="shared" si="111"/>
        <v>0</v>
      </c>
      <c r="BO97" s="16">
        <f t="shared" si="112"/>
        <v>0</v>
      </c>
      <c r="BQ97" s="16">
        <f t="shared" si="113"/>
        <v>0</v>
      </c>
      <c r="BS97" s="16">
        <f t="shared" si="114"/>
        <v>0</v>
      </c>
      <c r="BU97" s="16">
        <f t="shared" si="103"/>
        <v>0</v>
      </c>
      <c r="BW97" s="16">
        <f t="shared" si="104"/>
        <v>0</v>
      </c>
      <c r="BY97" s="16">
        <f t="shared" si="105"/>
        <v>0</v>
      </c>
      <c r="CB97" s="16">
        <f t="shared" si="85"/>
        <v>0</v>
      </c>
      <c r="CF97" s="243">
        <f t="shared" si="101"/>
        <v>0</v>
      </c>
      <c r="CH97" s="243">
        <f t="shared" si="102"/>
        <v>0</v>
      </c>
      <c r="CJ97" s="16">
        <f t="shared" si="86"/>
        <v>346063.97166666668</v>
      </c>
      <c r="CL97" s="54">
        <f t="shared" si="87"/>
        <v>0</v>
      </c>
      <c r="CN97" s="18"/>
      <c r="CO97" s="16">
        <f t="shared" si="88"/>
        <v>0</v>
      </c>
      <c r="CP97" s="18"/>
    </row>
    <row r="98" spans="1:94" x14ac:dyDescent="0.2">
      <c r="A98" s="387"/>
      <c r="B98" s="14" t="str">
        <f>VLOOKUP(D98,'line assign basis'!$A$8:$D$668,2,FALSE)</f>
        <v>SUPP TRUST CASH</v>
      </c>
      <c r="C98" s="17" t="s">
        <v>190</v>
      </c>
      <c r="D98" s="17" t="s">
        <v>188</v>
      </c>
      <c r="E98" s="17">
        <f>IFERROR(VLOOKUP(D98,'line assign basis'!$A$8:$D$668,4,FALSE),"")</f>
        <v>2</v>
      </c>
      <c r="F98" s="33">
        <f>IFERROR(VLOOKUP($D98,'SAP Data'!$A$7:$OM$1845,F$4,FALSE),"")</f>
        <v>1848688.05</v>
      </c>
      <c r="G98" s="33">
        <f>IFERROR(VLOOKUP($D98,'SAP Data'!$A$7:$OM$1845,G$4,FALSE),"")</f>
        <v>2859209.35</v>
      </c>
      <c r="H98" s="16">
        <f>IFERROR(VLOOKUP($D98,'SAP Data'!$A$7:$OM$1845,H$4,FALSE),"")</f>
        <v>2859209.35</v>
      </c>
      <c r="I98" s="76">
        <f>IFERROR(VLOOKUP($D98,'SAP Data'!$A$7:$OM$1845,I$4,FALSE),"")</f>
        <v>2875813.72</v>
      </c>
      <c r="J98" s="76">
        <f>IFERROR(VLOOKUP($D98,'SAP Data'!$A$7:$OM$1845,J$4,FALSE),"")</f>
        <v>2875813.72</v>
      </c>
      <c r="K98" s="76">
        <f>IFERROR(VLOOKUP($D98,'SAP Data'!$A$7:$OM$1845,K$4,FALSE),"")</f>
        <v>2875813.72</v>
      </c>
      <c r="L98" s="76">
        <f>IFERROR(VLOOKUP($D98,'SAP Data'!$A$7:$OM$1845,L$4,FALSE),"")</f>
        <v>2892263.97</v>
      </c>
      <c r="M98" s="76">
        <f>IFERROR(VLOOKUP($D98,'SAP Data'!$A$7:$OM$1845,M$4,FALSE),"")</f>
        <v>2892263.97</v>
      </c>
      <c r="N98" s="76">
        <f>IFERROR(VLOOKUP($D98,'SAP Data'!$A$7:$OM$1845,N$4,FALSE),"")</f>
        <v>2892263.97</v>
      </c>
      <c r="O98" s="76">
        <f>IFERROR(VLOOKUP($D98,'SAP Data'!$A$7:$OM$1845,O$4,FALSE),"")</f>
        <v>2908652.32</v>
      </c>
      <c r="P98" s="76">
        <f>IFERROR(VLOOKUP($D98,'SAP Data'!$A$7:$OM$1845,P$4,FALSE),"")</f>
        <v>2908652.32</v>
      </c>
      <c r="Q98" s="76">
        <f>IFERROR(VLOOKUP($D98,'SAP Data'!$A$7:$OM$1845,Q$4,FALSE),"")</f>
        <v>2908652.32</v>
      </c>
      <c r="R98" s="76">
        <f>IFERROR(VLOOKUP($D98,'SAP Data'!$A$7:$OM$1845,R$4,FALSE),"")</f>
        <v>2922629.05</v>
      </c>
      <c r="S98" s="76">
        <f>IFERROR(VLOOKUP($D98,'SAP Data'!$A$7:$OM$1845,S$4,FALSE),"")</f>
        <v>2919096.17</v>
      </c>
      <c r="T98" s="76">
        <f>IFERROR(VLOOKUP($D98,'SAP Data'!$A$7:$OM$1849,T$4,FALSE),"")</f>
        <v>2919096.17</v>
      </c>
      <c r="U98" s="76">
        <f>IFERROR(VLOOKUP($D98,'SAP Data'!$A$7:$OM$1849,U$4,FALSE),"")</f>
        <v>2919096.17</v>
      </c>
      <c r="V98" s="76">
        <f>IFERROR(VLOOKUP($D98,'SAP Data'!$A$7:$OM$1849,V$4,FALSE),"")</f>
        <v>2926293.69</v>
      </c>
      <c r="W98" s="76">
        <f>IFERROR(VLOOKUP($D98,'SAP Data'!$A$7:$OM$1849,W$4,FALSE),"")</f>
        <v>2926293.69</v>
      </c>
      <c r="X98" s="76">
        <f>IFERROR(VLOOKUP($D98,'SAP Data'!$A$7:$OM$1849,X$4,FALSE),"")</f>
        <v>2928879.41</v>
      </c>
      <c r="Y98" s="76">
        <f>IFERROR(VLOOKUP($D98,'SAP Data'!$A$7:$OM$1849,Y$4,FALSE),"")</f>
        <v>2928879.41</v>
      </c>
      <c r="Z98" s="76">
        <f>IFERROR(VLOOKUP($D98,'SAP Data'!$A$7:$OM$1849,Z$4,FALSE),"")</f>
        <v>2928879.41</v>
      </c>
      <c r="AA98" s="76">
        <f>IFERROR(VLOOKUP($D98,'SAP Data'!$A$7:$OM$1849,AA$4,FALSE),"")</f>
        <v>2929251.38</v>
      </c>
      <c r="AB98" s="76">
        <f>IFERROR(VLOOKUP($D98,'SAP Data'!$A$7:$OM$1849,AB$4,FALSE),"")</f>
        <v>2929251.38</v>
      </c>
      <c r="AC98" s="76">
        <f>IFERROR(VLOOKUP($D98,'SAP Data'!$A$7:$OM$1849,AC$4,FALSE),"")</f>
        <v>3621733.14</v>
      </c>
      <c r="AD98" s="76">
        <f>IFERROR(VLOOKUP($D98,'SAP Data'!$A$7:$OM$1849,AD$4,FALSE),"")</f>
        <v>3621877.08</v>
      </c>
      <c r="AE98" s="76">
        <f>IFERROR(VLOOKUP($D98,'SAP Data'!$A$7:$OM$1849,AE$4,FALSE),"")</f>
        <v>3621877.08</v>
      </c>
      <c r="AF98" s="76">
        <f>IFERROR(VLOOKUP($D98,'SAP Data'!$A$7:$OM$1849,AF$4,FALSE),"")</f>
        <v>3621877.08</v>
      </c>
      <c r="AG98" s="76">
        <f>IFERROR(VLOOKUP($D98,'SAP Data'!$A$7:$OM$1849,AG$4,FALSE),"")</f>
        <v>3622052.56</v>
      </c>
      <c r="AH98" s="76">
        <f>IFERROR(VLOOKUP($D98,'SAP Data'!$A$7:$OM$1849,AH$4,FALSE),"")</f>
        <v>3622052.56</v>
      </c>
      <c r="AI98" s="76">
        <f>IFERROR(VLOOKUP($D98,'SAP Data'!$A$7:$OM$1849,AI$4,FALSE),"")</f>
        <v>3622052.56</v>
      </c>
      <c r="AJ98" s="76">
        <f>IFERROR(VLOOKUP($D98,'SAP Data'!$A$7:$OM$1849,AJ$4,FALSE),"")</f>
        <v>3622052.56</v>
      </c>
      <c r="AK98" s="76">
        <f>IFERROR(VLOOKUP($D98,'SAP Data'!$A$7:$OM$1849,AK$4,FALSE),"")</f>
        <v>3622242.44</v>
      </c>
      <c r="AL98" s="76">
        <f>IFERROR(VLOOKUP($D98,'SAP Data'!$A$7:$OM$1849,AL$4,FALSE),"")</f>
        <v>3622242.44</v>
      </c>
      <c r="AM98" s="76">
        <f>IFERROR(VLOOKUP($D98,'SAP Data'!$A$7:$OM$1849,AM$4,FALSE),"")</f>
        <v>3622365.94</v>
      </c>
      <c r="AN98" s="76">
        <f>IFERROR(VLOOKUP($D98,'SAP Data'!$A$7:$OM$1849,AN$4,FALSE),"")</f>
        <v>3622365.94</v>
      </c>
      <c r="AO98" s="76">
        <f>IFERROR(VLOOKUP($D98,'SAP Data'!$A$7:$OM$1849,AO$4,FALSE),"")</f>
        <v>3622365.94</v>
      </c>
      <c r="AP98" s="99">
        <f t="shared" si="89"/>
        <v>3012416.9237499996</v>
      </c>
      <c r="AQ98" s="43">
        <f t="shared" si="90"/>
        <v>3070834.7962500001</v>
      </c>
      <c r="AR98" s="43">
        <f t="shared" si="91"/>
        <v>3129399.8720833329</v>
      </c>
      <c r="AS98" s="43">
        <f t="shared" si="92"/>
        <v>3187972.259583333</v>
      </c>
      <c r="AT98" s="43">
        <f t="shared" si="93"/>
        <v>3246252.0620833333</v>
      </c>
      <c r="AU98" s="43">
        <f t="shared" si="94"/>
        <v>3304231.9679166661</v>
      </c>
      <c r="AV98" s="43">
        <f t="shared" si="95"/>
        <v>3362104.135416666</v>
      </c>
      <c r="AW98" s="43">
        <f t="shared" si="96"/>
        <v>3419876.4762499998</v>
      </c>
      <c r="AX98" s="43">
        <f t="shared" si="97"/>
        <v>3477656.7287499993</v>
      </c>
      <c r="AY98" s="43">
        <f t="shared" si="98"/>
        <v>3535426.628333332</v>
      </c>
      <c r="AZ98" s="43">
        <f t="shared" si="99"/>
        <v>3593186.1749999993</v>
      </c>
      <c r="BA98" s="98">
        <f t="shared" si="100"/>
        <v>3622092.3149999995</v>
      </c>
      <c r="BB98" s="16"/>
      <c r="BC98" s="16">
        <f t="shared" si="106"/>
        <v>0</v>
      </c>
      <c r="BD98" s="16"/>
      <c r="BE98" s="16">
        <f t="shared" si="107"/>
        <v>0</v>
      </c>
      <c r="BF98" s="16"/>
      <c r="BG98" s="16">
        <f t="shared" si="108"/>
        <v>0</v>
      </c>
      <c r="BH98" s="18"/>
      <c r="BI98" s="16">
        <f t="shared" si="109"/>
        <v>0</v>
      </c>
      <c r="BK98" s="16">
        <f t="shared" si="110"/>
        <v>0</v>
      </c>
      <c r="BM98" s="16">
        <f t="shared" si="111"/>
        <v>0</v>
      </c>
      <c r="BO98" s="16">
        <f t="shared" si="112"/>
        <v>0</v>
      </c>
      <c r="BQ98" s="16">
        <f t="shared" si="113"/>
        <v>0</v>
      </c>
      <c r="BS98" s="16">
        <f t="shared" si="114"/>
        <v>0</v>
      </c>
      <c r="BU98" s="16">
        <f t="shared" si="103"/>
        <v>0</v>
      </c>
      <c r="BW98" s="16">
        <f t="shared" si="104"/>
        <v>0</v>
      </c>
      <c r="BY98" s="16">
        <f t="shared" si="105"/>
        <v>0</v>
      </c>
      <c r="CB98" s="16">
        <f t="shared" si="85"/>
        <v>0</v>
      </c>
      <c r="CF98" s="243">
        <f t="shared" si="101"/>
        <v>0</v>
      </c>
      <c r="CH98" s="243">
        <f t="shared" si="102"/>
        <v>0</v>
      </c>
      <c r="CJ98" s="16">
        <f t="shared" si="86"/>
        <v>3622092.3149999995</v>
      </c>
      <c r="CL98" s="54">
        <f t="shared" si="87"/>
        <v>0</v>
      </c>
      <c r="CN98" s="18"/>
      <c r="CO98" s="16">
        <f t="shared" si="88"/>
        <v>0</v>
      </c>
      <c r="CP98" s="18"/>
    </row>
    <row r="99" spans="1:94" x14ac:dyDescent="0.2">
      <c r="A99" s="387"/>
      <c r="B99" s="14" t="str">
        <f>VLOOKUP(D99,'line assign basis'!$A$8:$D$668,2,FALSE)</f>
        <v>C&amp;CE-RESTRICTED CASH</v>
      </c>
      <c r="C99" s="17" t="s">
        <v>2946</v>
      </c>
      <c r="D99" s="123" t="s">
        <v>2995</v>
      </c>
      <c r="E99" s="17">
        <f>IFERROR(VLOOKUP(D99,'line assign basis'!$A$8:$D$668,4,FALSE),"")</f>
        <v>4</v>
      </c>
      <c r="F99" s="33">
        <f>IFERROR(VLOOKUP($D99,'SAP Data'!$A$7:$OM$1845,F$4,FALSE),"")</f>
        <v>0</v>
      </c>
      <c r="G99" s="33">
        <f>IFERROR(VLOOKUP($D99,'SAP Data'!$A$7:$OM$1845,G$4,FALSE),"")</f>
        <v>0</v>
      </c>
      <c r="H99" s="16">
        <f>IFERROR(VLOOKUP($D99,'SAP Data'!$A$7:$OM$1845,H$4,FALSE),"")</f>
        <v>0</v>
      </c>
      <c r="I99" s="76">
        <f>IFERROR(VLOOKUP($D99,'SAP Data'!$A$7:$OM$1845,I$4,FALSE),"")</f>
        <v>0</v>
      </c>
      <c r="J99" s="76">
        <f>IFERROR(VLOOKUP($D99,'SAP Data'!$A$7:$OM$1845,J$4,FALSE),"")</f>
        <v>0</v>
      </c>
      <c r="K99" s="76">
        <f>IFERROR(VLOOKUP($D99,'SAP Data'!$A$7:$OM$1845,K$4,FALSE),"")</f>
        <v>0</v>
      </c>
      <c r="L99" s="76">
        <f>IFERROR(VLOOKUP($D99,'SAP Data'!$A$7:$OM$1845,L$4,FALSE),"")</f>
        <v>0</v>
      </c>
      <c r="M99" s="76">
        <f>IFERROR(VLOOKUP($D99,'SAP Data'!$A$7:$OM$1845,M$4,FALSE),"")</f>
        <v>0</v>
      </c>
      <c r="N99" s="76">
        <f>IFERROR(VLOOKUP($D99,'SAP Data'!$A$7:$OM$1845,N$4,FALSE),"")</f>
        <v>0</v>
      </c>
      <c r="O99" s="76">
        <f>IFERROR(VLOOKUP($D99,'SAP Data'!$A$7:$OM$1845,O$4,FALSE),"")</f>
        <v>0</v>
      </c>
      <c r="P99" s="76">
        <f>IFERROR(VLOOKUP($D99,'SAP Data'!$A$7:$OM$1845,P$4,FALSE),"")</f>
        <v>0</v>
      </c>
      <c r="Q99" s="76">
        <f>IFERROR(VLOOKUP($D99,'SAP Data'!$A$7:$OM$1845,Q$4,FALSE),"")</f>
        <v>25000</v>
      </c>
      <c r="R99" s="76">
        <f>IFERROR(VLOOKUP($D99,'SAP Data'!$A$7:$OM$1845,R$4,FALSE),"")</f>
        <v>25000</v>
      </c>
      <c r="S99" s="76">
        <f>IFERROR(VLOOKUP($D99,'SAP Data'!$A$7:$OM$1845,S$4,FALSE),"")</f>
        <v>25000</v>
      </c>
      <c r="T99" s="76">
        <f>IFERROR(VLOOKUP($D99,'SAP Data'!$A$7:$OM$1849,T$4,FALSE),"")</f>
        <v>25000</v>
      </c>
      <c r="U99" s="76">
        <f>IFERROR(VLOOKUP($D99,'SAP Data'!$A$7:$OM$1849,U$4,FALSE),"")</f>
        <v>25000</v>
      </c>
      <c r="V99" s="76">
        <f>IFERROR(VLOOKUP($D99,'SAP Data'!$A$7:$OM$1849,V$4,FALSE),"")</f>
        <v>25000</v>
      </c>
      <c r="W99" s="76">
        <f>IFERROR(VLOOKUP($D99,'SAP Data'!$A$7:$OM$1849,W$4,FALSE),"")</f>
        <v>0</v>
      </c>
      <c r="X99" s="76">
        <f>IFERROR(VLOOKUP($D99,'SAP Data'!$A$7:$OM$1849,X$4,FALSE),"")</f>
        <v>0</v>
      </c>
      <c r="Y99" s="76">
        <f>IFERROR(VLOOKUP($D99,'SAP Data'!$A$7:$OM$1849,Y$4,FALSE),"")</f>
        <v>0</v>
      </c>
      <c r="Z99" s="76">
        <f>IFERROR(VLOOKUP($D99,'SAP Data'!$A$7:$OM$1849,Z$4,FALSE),"")</f>
        <v>0</v>
      </c>
      <c r="AA99" s="76">
        <f>IFERROR(VLOOKUP($D99,'SAP Data'!$A$7:$OM$1849,AA$4,FALSE),"")</f>
        <v>0</v>
      </c>
      <c r="AB99" s="76">
        <f>IFERROR(VLOOKUP($D99,'SAP Data'!$A$7:$OM$1849,AB$4,FALSE),"")</f>
        <v>0</v>
      </c>
      <c r="AC99" s="76">
        <f>IFERROR(VLOOKUP($D99,'SAP Data'!$A$7:$OM$1849,AC$4,FALSE),"")</f>
        <v>0</v>
      </c>
      <c r="AD99" s="76">
        <f>IFERROR(VLOOKUP($D99,'SAP Data'!$A$7:$OM$1849,AD$4,FALSE),"")</f>
        <v>0</v>
      </c>
      <c r="AE99" s="76">
        <f>IFERROR(VLOOKUP($D99,'SAP Data'!$A$7:$OM$1849,AE$4,FALSE),"")</f>
        <v>0</v>
      </c>
      <c r="AF99" s="76">
        <f>IFERROR(VLOOKUP($D99,'SAP Data'!$A$7:$OM$1849,AF$4,FALSE),"")</f>
        <v>0</v>
      </c>
      <c r="AG99" s="76">
        <f>IFERROR(VLOOKUP($D99,'SAP Data'!$A$7:$OM$1849,AG$4,FALSE),"")</f>
        <v>0</v>
      </c>
      <c r="AH99" s="76">
        <f>IFERROR(VLOOKUP($D99,'SAP Data'!$A$7:$OM$1849,AH$4,FALSE),"")</f>
        <v>0</v>
      </c>
      <c r="AI99" s="76">
        <f>IFERROR(VLOOKUP($D99,'SAP Data'!$A$7:$OM$1849,AI$4,FALSE),"")</f>
        <v>0</v>
      </c>
      <c r="AJ99" s="76">
        <f>IFERROR(VLOOKUP($D99,'SAP Data'!$A$7:$OM$1849,AJ$4,FALSE),"")</f>
        <v>0</v>
      </c>
      <c r="AK99" s="76">
        <f>IFERROR(VLOOKUP($D99,'SAP Data'!$A$7:$OM$1849,AK$4,FALSE),"")</f>
        <v>0</v>
      </c>
      <c r="AL99" s="76">
        <f>IFERROR(VLOOKUP($D99,'SAP Data'!$A$7:$OM$1849,AL$4,FALSE),"")</f>
        <v>0</v>
      </c>
      <c r="AM99" s="76">
        <f>IFERROR(VLOOKUP($D99,'SAP Data'!$A$7:$OM$1849,AM$4,FALSE),"")</f>
        <v>0</v>
      </c>
      <c r="AN99" s="76">
        <f>IFERROR(VLOOKUP($D99,'SAP Data'!$A$7:$OM$1849,AN$4,FALSE),"")</f>
        <v>0</v>
      </c>
      <c r="AO99" s="76">
        <f>IFERROR(VLOOKUP($D99,'SAP Data'!$A$7:$OM$1849,AO$4,FALSE),"")</f>
        <v>0</v>
      </c>
      <c r="AP99" s="99">
        <f t="shared" si="89"/>
        <v>9375</v>
      </c>
      <c r="AQ99" s="43">
        <f t="shared" si="90"/>
        <v>7291.666666666667</v>
      </c>
      <c r="AR99" s="43">
        <f t="shared" si="91"/>
        <v>5208.333333333333</v>
      </c>
      <c r="AS99" s="43">
        <f t="shared" si="92"/>
        <v>3125</v>
      </c>
      <c r="AT99" s="43">
        <f t="shared" si="93"/>
        <v>1041.6666666666667</v>
      </c>
      <c r="AU99" s="43">
        <f t="shared" si="94"/>
        <v>0</v>
      </c>
      <c r="AV99" s="43">
        <f t="shared" si="95"/>
        <v>0</v>
      </c>
      <c r="AW99" s="43">
        <f t="shared" si="96"/>
        <v>0</v>
      </c>
      <c r="AX99" s="43">
        <f t="shared" si="97"/>
        <v>0</v>
      </c>
      <c r="AY99" s="43">
        <f t="shared" si="98"/>
        <v>0</v>
      </c>
      <c r="AZ99" s="43">
        <f t="shared" si="99"/>
        <v>0</v>
      </c>
      <c r="BA99" s="98">
        <f t="shared" si="100"/>
        <v>0</v>
      </c>
      <c r="BB99" s="16"/>
      <c r="BC99" s="16">
        <f t="shared" si="106"/>
        <v>9375</v>
      </c>
      <c r="BD99" s="16"/>
      <c r="BE99" s="16">
        <f t="shared" si="107"/>
        <v>7291.666666666667</v>
      </c>
      <c r="BF99" s="16"/>
      <c r="BG99" s="16">
        <f t="shared" si="108"/>
        <v>5208.333333333333</v>
      </c>
      <c r="BH99" s="18"/>
      <c r="BI99" s="16">
        <f t="shared" si="109"/>
        <v>3125</v>
      </c>
      <c r="BK99" s="16">
        <f t="shared" si="110"/>
        <v>1041.6666666666667</v>
      </c>
      <c r="BM99" s="16">
        <f t="shared" si="111"/>
        <v>0</v>
      </c>
      <c r="BO99" s="16">
        <f t="shared" si="112"/>
        <v>0</v>
      </c>
      <c r="BQ99" s="16">
        <f t="shared" si="113"/>
        <v>0</v>
      </c>
      <c r="BS99" s="16">
        <f t="shared" si="114"/>
        <v>0</v>
      </c>
      <c r="BU99" s="16">
        <f t="shared" si="103"/>
        <v>0</v>
      </c>
      <c r="BW99" s="16">
        <f t="shared" si="104"/>
        <v>0</v>
      </c>
      <c r="BY99" s="16">
        <f t="shared" si="105"/>
        <v>0</v>
      </c>
      <c r="CB99" s="16">
        <f t="shared" si="85"/>
        <v>0</v>
      </c>
      <c r="CF99" s="243">
        <f t="shared" si="101"/>
        <v>0</v>
      </c>
      <c r="CH99" s="243">
        <f t="shared" si="102"/>
        <v>0</v>
      </c>
      <c r="CJ99" s="16">
        <f t="shared" si="86"/>
        <v>0</v>
      </c>
      <c r="CL99" s="54">
        <f t="shared" si="87"/>
        <v>0</v>
      </c>
      <c r="CN99" s="18"/>
      <c r="CO99" s="16">
        <f t="shared" si="88"/>
        <v>0</v>
      </c>
      <c r="CP99" s="18"/>
    </row>
    <row r="100" spans="1:94" x14ac:dyDescent="0.2">
      <c r="A100" s="387"/>
      <c r="B100" s="14" t="str">
        <f>VLOOKUP(D100,'line assign basis'!$A$8:$D$668,2,FALSE)</f>
        <v>EMPLOYEE EXP ADV</v>
      </c>
      <c r="C100" s="17" t="s">
        <v>193</v>
      </c>
      <c r="D100" s="17" t="s">
        <v>191</v>
      </c>
      <c r="E100" s="17">
        <f>IFERROR(VLOOKUP(D100,'line assign basis'!$A$8:$D$668,4,FALSE),"")</f>
        <v>4</v>
      </c>
      <c r="F100" s="33">
        <f>IFERROR(VLOOKUP($D100,'SAP Data'!$A$7:$OM$1845,F$4,FALSE),"")</f>
        <v>0</v>
      </c>
      <c r="G100" s="33">
        <f>IFERROR(VLOOKUP($D100,'SAP Data'!$A$7:$OM$1845,G$4,FALSE),"")</f>
        <v>0</v>
      </c>
      <c r="H100" s="16">
        <f>IFERROR(VLOOKUP($D100,'SAP Data'!$A$7:$OM$1845,H$4,FALSE),"")</f>
        <v>0</v>
      </c>
      <c r="I100" s="76">
        <f>IFERROR(VLOOKUP($D100,'SAP Data'!$A$7:$OM$1845,I$4,FALSE),"")</f>
        <v>0</v>
      </c>
      <c r="J100" s="76">
        <f>IFERROR(VLOOKUP($D100,'SAP Data'!$A$7:$OM$1845,J$4,FALSE),"")</f>
        <v>300</v>
      </c>
      <c r="K100" s="76">
        <f>IFERROR(VLOOKUP($D100,'SAP Data'!$A$7:$OM$1845,K$4,FALSE),"")</f>
        <v>300</v>
      </c>
      <c r="L100" s="76">
        <f>IFERROR(VLOOKUP($D100,'SAP Data'!$A$7:$OM$1845,L$4,FALSE),"")</f>
        <v>300</v>
      </c>
      <c r="M100" s="76">
        <f>IFERROR(VLOOKUP($D100,'SAP Data'!$A$7:$OM$1845,M$4,FALSE),"")</f>
        <v>300</v>
      </c>
      <c r="N100" s="76">
        <f>IFERROR(VLOOKUP($D100,'SAP Data'!$A$7:$OM$1845,N$4,FALSE),"")</f>
        <v>0</v>
      </c>
      <c r="O100" s="76">
        <f>IFERROR(VLOOKUP($D100,'SAP Data'!$A$7:$OM$1845,O$4,FALSE),"")</f>
        <v>5824</v>
      </c>
      <c r="P100" s="76">
        <f>IFERROR(VLOOKUP($D100,'SAP Data'!$A$7:$OM$1845,P$4,FALSE),"")</f>
        <v>5642</v>
      </c>
      <c r="Q100" s="76">
        <f>IFERROR(VLOOKUP($D100,'SAP Data'!$A$7:$OM$1845,Q$4,FALSE),"")</f>
        <v>5369</v>
      </c>
      <c r="R100" s="76">
        <f>IFERROR(VLOOKUP($D100,'SAP Data'!$A$7:$OM$1845,R$4,FALSE),"")</f>
        <v>5278</v>
      </c>
      <c r="S100" s="76">
        <f>IFERROR(VLOOKUP($D100,'SAP Data'!$A$7:$OM$1845,S$4,FALSE),"")</f>
        <v>5096</v>
      </c>
      <c r="T100" s="76">
        <f>IFERROR(VLOOKUP($D100,'SAP Data'!$A$7:$OM$1849,T$4,FALSE),"")</f>
        <v>4914</v>
      </c>
      <c r="U100" s="76">
        <f>IFERROR(VLOOKUP($D100,'SAP Data'!$A$7:$OM$1849,U$4,FALSE),"")</f>
        <v>5025.32</v>
      </c>
      <c r="V100" s="76">
        <f>IFERROR(VLOOKUP($D100,'SAP Data'!$A$7:$OM$1849,V$4,FALSE),"")</f>
        <v>4459</v>
      </c>
      <c r="W100" s="76">
        <f>IFERROR(VLOOKUP($D100,'SAP Data'!$A$7:$OM$1849,W$4,FALSE),"")</f>
        <v>4277</v>
      </c>
      <c r="X100" s="76">
        <f>IFERROR(VLOOKUP($D100,'SAP Data'!$A$7:$OM$1849,X$4,FALSE),"")</f>
        <v>4186</v>
      </c>
      <c r="Y100" s="76">
        <f>IFERROR(VLOOKUP($D100,'SAP Data'!$A$7:$OM$1849,Y$4,FALSE),"")</f>
        <v>4004</v>
      </c>
      <c r="Z100" s="76">
        <f>IFERROR(VLOOKUP($D100,'SAP Data'!$A$7:$OM$1849,Z$4,FALSE),"")</f>
        <v>3822</v>
      </c>
      <c r="AA100" s="76">
        <f>IFERROR(VLOOKUP($D100,'SAP Data'!$A$7:$OM$1849,AA$4,FALSE),"")</f>
        <v>3640</v>
      </c>
      <c r="AB100" s="76">
        <f>IFERROR(VLOOKUP($D100,'SAP Data'!$A$7:$OM$1849,AB$4,FALSE),"")</f>
        <v>3367</v>
      </c>
      <c r="AC100" s="76">
        <f>IFERROR(VLOOKUP($D100,'SAP Data'!$A$7:$OM$1849,AC$4,FALSE),"")</f>
        <v>3276</v>
      </c>
      <c r="AD100" s="76">
        <f>IFERROR(VLOOKUP($D100,'SAP Data'!$A$7:$OM$1849,AD$4,FALSE),"")</f>
        <v>4494</v>
      </c>
      <c r="AE100" s="76">
        <f>IFERROR(VLOOKUP($D100,'SAP Data'!$A$7:$OM$1849,AE$4,FALSE),"")</f>
        <v>4032</v>
      </c>
      <c r="AF100" s="76">
        <f>IFERROR(VLOOKUP($D100,'SAP Data'!$A$7:$OM$1849,AF$4,FALSE),"")</f>
        <v>3570</v>
      </c>
      <c r="AG100" s="76">
        <f>IFERROR(VLOOKUP($D100,'SAP Data'!$A$7:$OM$1849,AG$4,FALSE),"")</f>
        <v>3108</v>
      </c>
      <c r="AH100" s="76">
        <f>IFERROR(VLOOKUP($D100,'SAP Data'!$A$7:$OM$1849,AH$4,FALSE),"")</f>
        <v>2415</v>
      </c>
      <c r="AI100" s="76">
        <f>IFERROR(VLOOKUP($D100,'SAP Data'!$A$7:$OM$1849,AI$4,FALSE),"")</f>
        <v>2093</v>
      </c>
      <c r="AJ100" s="76">
        <f>IFERROR(VLOOKUP($D100,'SAP Data'!$A$7:$OM$1849,AJ$4,FALSE),"")</f>
        <v>2002</v>
      </c>
      <c r="AK100" s="76">
        <f>IFERROR(VLOOKUP($D100,'SAP Data'!$A$7:$OM$1849,AK$4,FALSE),"")</f>
        <v>1820</v>
      </c>
      <c r="AL100" s="76">
        <f>IFERROR(VLOOKUP($D100,'SAP Data'!$A$7:$OM$1849,AL$4,FALSE),"")</f>
        <v>1638</v>
      </c>
      <c r="AM100" s="76">
        <f>IFERROR(VLOOKUP($D100,'SAP Data'!$A$7:$OM$1849,AM$4,FALSE),"")</f>
        <v>1365</v>
      </c>
      <c r="AN100" s="76">
        <f>IFERROR(VLOOKUP($D100,'SAP Data'!$A$7:$OM$1849,AN$4,FALSE),"")</f>
        <v>1183</v>
      </c>
      <c r="AO100" s="76">
        <f>IFERROR(VLOOKUP($D100,'SAP Data'!$A$7:$OM$1849,AO$4,FALSE),"")</f>
        <v>1092</v>
      </c>
      <c r="AP100" s="99">
        <f t="shared" si="89"/>
        <v>4246.0266666666666</v>
      </c>
      <c r="AQ100" s="43">
        <f t="shared" si="90"/>
        <v>4169.0266666666666</v>
      </c>
      <c r="AR100" s="43">
        <f t="shared" si="91"/>
        <v>4068.6933333333332</v>
      </c>
      <c r="AS100" s="43">
        <f t="shared" si="92"/>
        <v>3932.8050000000003</v>
      </c>
      <c r="AT100" s="43">
        <f t="shared" si="93"/>
        <v>3767.75</v>
      </c>
      <c r="AU100" s="43">
        <f t="shared" si="94"/>
        <v>3591.5833333333335</v>
      </c>
      <c r="AV100" s="43">
        <f t="shared" si="95"/>
        <v>3409.5833333333335</v>
      </c>
      <c r="AW100" s="43">
        <f t="shared" si="96"/>
        <v>3227.5833333333335</v>
      </c>
      <c r="AX100" s="43">
        <f t="shared" si="97"/>
        <v>3045.5833333333335</v>
      </c>
      <c r="AY100" s="43">
        <f t="shared" si="98"/>
        <v>2859.7916666666665</v>
      </c>
      <c r="AZ100" s="43">
        <f t="shared" si="99"/>
        <v>2674</v>
      </c>
      <c r="BA100" s="98">
        <f t="shared" si="100"/>
        <v>2492</v>
      </c>
      <c r="BB100" s="16"/>
      <c r="BC100" s="16">
        <f t="shared" si="106"/>
        <v>4246.0266666666666</v>
      </c>
      <c r="BD100" s="16"/>
      <c r="BE100" s="16">
        <f t="shared" si="107"/>
        <v>4169.0266666666666</v>
      </c>
      <c r="BF100" s="16"/>
      <c r="BG100" s="16">
        <f t="shared" si="108"/>
        <v>4068.6933333333332</v>
      </c>
      <c r="BH100" s="18"/>
      <c r="BI100" s="16">
        <f t="shared" si="109"/>
        <v>3932.8050000000003</v>
      </c>
      <c r="BK100" s="16">
        <f t="shared" si="110"/>
        <v>3767.75</v>
      </c>
      <c r="BM100" s="16">
        <f t="shared" si="111"/>
        <v>3591.5833333333335</v>
      </c>
      <c r="BO100" s="16">
        <f t="shared" si="112"/>
        <v>3409.5833333333335</v>
      </c>
      <c r="BQ100" s="16">
        <f t="shared" si="113"/>
        <v>3227.5833333333335</v>
      </c>
      <c r="BS100" s="16">
        <f t="shared" si="114"/>
        <v>3045.5833333333335</v>
      </c>
      <c r="BU100" s="16">
        <f t="shared" si="103"/>
        <v>2859.7916666666665</v>
      </c>
      <c r="BW100" s="16">
        <f t="shared" si="104"/>
        <v>2674</v>
      </c>
      <c r="BY100" s="16">
        <f t="shared" si="105"/>
        <v>2492</v>
      </c>
      <c r="CB100" s="16">
        <f t="shared" si="85"/>
        <v>0</v>
      </c>
      <c r="CF100" s="243">
        <f t="shared" si="101"/>
        <v>0</v>
      </c>
      <c r="CH100" s="243">
        <f t="shared" si="102"/>
        <v>0</v>
      </c>
      <c r="CJ100" s="16">
        <f t="shared" si="86"/>
        <v>0</v>
      </c>
      <c r="CL100" s="54">
        <f t="shared" si="87"/>
        <v>0</v>
      </c>
      <c r="CN100" s="18"/>
      <c r="CO100" s="16">
        <f t="shared" si="88"/>
        <v>0</v>
      </c>
      <c r="CP100" s="18"/>
    </row>
    <row r="101" spans="1:94" x14ac:dyDescent="0.2">
      <c r="A101" s="387"/>
      <c r="B101" s="14" t="str">
        <f>VLOOKUP(D101,'line assign basis'!$A$8:$D$668,2,FALSE)</f>
        <v>PAYROLL ADVANCES 09</v>
      </c>
      <c r="C101" s="17" t="s">
        <v>196</v>
      </c>
      <c r="D101" s="17" t="s">
        <v>194</v>
      </c>
      <c r="E101" s="17">
        <f>IFERROR(VLOOKUP(D101,'line assign basis'!$A$8:$D$668,4,FALSE),"")</f>
        <v>4</v>
      </c>
      <c r="F101" s="33">
        <f>IFERROR(VLOOKUP($D101,'SAP Data'!$A$7:$OM$1845,F$4,FALSE),"")</f>
        <v>0</v>
      </c>
      <c r="G101" s="33">
        <f>IFERROR(VLOOKUP($D101,'SAP Data'!$A$7:$OM$1845,G$4,FALSE),"")</f>
        <v>0</v>
      </c>
      <c r="H101" s="16">
        <f>IFERROR(VLOOKUP($D101,'SAP Data'!$A$7:$OM$1845,H$4,FALSE),"")</f>
        <v>0</v>
      </c>
      <c r="I101" s="76">
        <f>IFERROR(VLOOKUP($D101,'SAP Data'!$A$7:$OM$1845,I$4,FALSE),"")</f>
        <v>0</v>
      </c>
      <c r="J101" s="76">
        <f>IFERROR(VLOOKUP($D101,'SAP Data'!$A$7:$OM$1845,J$4,FALSE),"")</f>
        <v>0</v>
      </c>
      <c r="K101" s="76">
        <f>IFERROR(VLOOKUP($D101,'SAP Data'!$A$7:$OM$1845,K$4,FALSE),"")</f>
        <v>0</v>
      </c>
      <c r="L101" s="76">
        <f>IFERROR(VLOOKUP($D101,'SAP Data'!$A$7:$OM$1845,L$4,FALSE),"")</f>
        <v>0</v>
      </c>
      <c r="M101" s="76">
        <f>IFERROR(VLOOKUP($D101,'SAP Data'!$A$7:$OM$1845,M$4,FALSE),"")</f>
        <v>0</v>
      </c>
      <c r="N101" s="76">
        <f>IFERROR(VLOOKUP($D101,'SAP Data'!$A$7:$OM$1845,N$4,FALSE),"")</f>
        <v>0</v>
      </c>
      <c r="O101" s="76">
        <f>IFERROR(VLOOKUP($D101,'SAP Data'!$A$7:$OM$1845,O$4,FALSE),"")</f>
        <v>0</v>
      </c>
      <c r="P101" s="76">
        <f>IFERROR(VLOOKUP($D101,'SAP Data'!$A$7:$OM$1845,P$4,FALSE),"")</f>
        <v>0</v>
      </c>
      <c r="Q101" s="76">
        <f>IFERROR(VLOOKUP($D101,'SAP Data'!$A$7:$OM$1845,Q$4,FALSE),"")</f>
        <v>0</v>
      </c>
      <c r="R101" s="76">
        <f>IFERROR(VLOOKUP($D101,'SAP Data'!$A$7:$OM$1845,R$4,FALSE),"")</f>
        <v>0</v>
      </c>
      <c r="S101" s="76">
        <f>IFERROR(VLOOKUP($D101,'SAP Data'!$A$7:$OM$1845,S$4,FALSE),"")</f>
        <v>0</v>
      </c>
      <c r="T101" s="76">
        <f>IFERROR(VLOOKUP($D101,'SAP Data'!$A$7:$OM$1849,T$4,FALSE),"")</f>
        <v>0</v>
      </c>
      <c r="U101" s="76">
        <f>IFERROR(VLOOKUP($D101,'SAP Data'!$A$7:$OM$1849,U$4,FALSE),"")</f>
        <v>0</v>
      </c>
      <c r="V101" s="76">
        <f>IFERROR(VLOOKUP($D101,'SAP Data'!$A$7:$OM$1849,V$4,FALSE),"")</f>
        <v>0</v>
      </c>
      <c r="W101" s="76">
        <f>IFERROR(VLOOKUP($D101,'SAP Data'!$A$7:$OM$1849,W$4,FALSE),"")</f>
        <v>0</v>
      </c>
      <c r="X101" s="76">
        <f>IFERROR(VLOOKUP($D101,'SAP Data'!$A$7:$OM$1849,X$4,FALSE),"")</f>
        <v>0</v>
      </c>
      <c r="Y101" s="76">
        <f>IFERROR(VLOOKUP($D101,'SAP Data'!$A$7:$OM$1849,Y$4,FALSE),"")</f>
        <v>0</v>
      </c>
      <c r="Z101" s="76">
        <f>IFERROR(VLOOKUP($D101,'SAP Data'!$A$7:$OM$1849,Z$4,FALSE),"")</f>
        <v>0</v>
      </c>
      <c r="AA101" s="76">
        <f>IFERROR(VLOOKUP($D101,'SAP Data'!$A$7:$OM$1849,AA$4,FALSE),"")</f>
        <v>0</v>
      </c>
      <c r="AB101" s="76">
        <f>IFERROR(VLOOKUP($D101,'SAP Data'!$A$7:$OM$1849,AB$4,FALSE),"")</f>
        <v>0</v>
      </c>
      <c r="AC101" s="76">
        <f>IFERROR(VLOOKUP($D101,'SAP Data'!$A$7:$OM$1849,AC$4,FALSE),"")</f>
        <v>0</v>
      </c>
      <c r="AD101" s="76">
        <f>IFERROR(VLOOKUP($D101,'SAP Data'!$A$7:$OM$1849,AD$4,FALSE),"")</f>
        <v>0</v>
      </c>
      <c r="AE101" s="76">
        <f>IFERROR(VLOOKUP($D101,'SAP Data'!$A$7:$OM$1849,AE$4,FALSE),"")</f>
        <v>0</v>
      </c>
      <c r="AF101" s="76">
        <f>IFERROR(VLOOKUP($D101,'SAP Data'!$A$7:$OM$1849,AF$4,FALSE),"")</f>
        <v>0</v>
      </c>
      <c r="AG101" s="76">
        <f>IFERROR(VLOOKUP($D101,'SAP Data'!$A$7:$OM$1849,AG$4,FALSE),"")</f>
        <v>0</v>
      </c>
      <c r="AH101" s="76">
        <f>IFERROR(VLOOKUP($D101,'SAP Data'!$A$7:$OM$1849,AH$4,FALSE),"")</f>
        <v>0</v>
      </c>
      <c r="AI101" s="76">
        <f>IFERROR(VLOOKUP($D101,'SAP Data'!$A$7:$OM$1849,AI$4,FALSE),"")</f>
        <v>0</v>
      </c>
      <c r="AJ101" s="76">
        <f>IFERROR(VLOOKUP($D101,'SAP Data'!$A$7:$OM$1849,AJ$4,FALSE),"")</f>
        <v>0</v>
      </c>
      <c r="AK101" s="76">
        <f>IFERROR(VLOOKUP($D101,'SAP Data'!$A$7:$OM$1849,AK$4,FALSE),"")</f>
        <v>0</v>
      </c>
      <c r="AL101" s="76">
        <f>IFERROR(VLOOKUP($D101,'SAP Data'!$A$7:$OM$1849,AL$4,FALSE),"")</f>
        <v>0</v>
      </c>
      <c r="AM101" s="76">
        <f>IFERROR(VLOOKUP($D101,'SAP Data'!$A$7:$OM$1849,AM$4,FALSE),"")</f>
        <v>0</v>
      </c>
      <c r="AN101" s="76">
        <f>IFERROR(VLOOKUP($D101,'SAP Data'!$A$7:$OM$1849,AN$4,FALSE),"")</f>
        <v>0</v>
      </c>
      <c r="AO101" s="76">
        <f>IFERROR(VLOOKUP($D101,'SAP Data'!$A$7:$OM$1849,AO$4,FALSE),"")</f>
        <v>0</v>
      </c>
      <c r="AP101" s="99">
        <f t="shared" si="89"/>
        <v>0</v>
      </c>
      <c r="AQ101" s="43">
        <f t="shared" si="90"/>
        <v>0</v>
      </c>
      <c r="AR101" s="43">
        <f t="shared" si="91"/>
        <v>0</v>
      </c>
      <c r="AS101" s="43">
        <f t="shared" si="92"/>
        <v>0</v>
      </c>
      <c r="AT101" s="43">
        <f t="shared" si="93"/>
        <v>0</v>
      </c>
      <c r="AU101" s="43">
        <f t="shared" si="94"/>
        <v>0</v>
      </c>
      <c r="AV101" s="43">
        <f t="shared" si="95"/>
        <v>0</v>
      </c>
      <c r="AW101" s="43">
        <f t="shared" si="96"/>
        <v>0</v>
      </c>
      <c r="AX101" s="43">
        <f t="shared" si="97"/>
        <v>0</v>
      </c>
      <c r="AY101" s="43">
        <f t="shared" si="98"/>
        <v>0</v>
      </c>
      <c r="AZ101" s="43">
        <f t="shared" si="99"/>
        <v>0</v>
      </c>
      <c r="BA101" s="98">
        <f t="shared" si="100"/>
        <v>0</v>
      </c>
      <c r="BB101" s="16"/>
      <c r="BC101" s="16">
        <f t="shared" si="106"/>
        <v>0</v>
      </c>
      <c r="BD101" s="16"/>
      <c r="BE101" s="16">
        <f t="shared" si="107"/>
        <v>0</v>
      </c>
      <c r="BF101" s="16"/>
      <c r="BG101" s="16">
        <f t="shared" si="108"/>
        <v>0</v>
      </c>
      <c r="BH101" s="18"/>
      <c r="BI101" s="16">
        <f t="shared" si="109"/>
        <v>0</v>
      </c>
      <c r="BK101" s="16">
        <f t="shared" si="110"/>
        <v>0</v>
      </c>
      <c r="BM101" s="16">
        <f t="shared" si="111"/>
        <v>0</v>
      </c>
      <c r="BO101" s="16">
        <f t="shared" si="112"/>
        <v>0</v>
      </c>
      <c r="BQ101" s="16">
        <f t="shared" si="113"/>
        <v>0</v>
      </c>
      <c r="BS101" s="16">
        <f t="shared" si="114"/>
        <v>0</v>
      </c>
      <c r="BU101" s="16">
        <f t="shared" si="103"/>
        <v>0</v>
      </c>
      <c r="BW101" s="16">
        <f t="shared" si="104"/>
        <v>0</v>
      </c>
      <c r="BY101" s="16">
        <f t="shared" si="105"/>
        <v>0</v>
      </c>
      <c r="CB101" s="16">
        <f t="shared" si="85"/>
        <v>0</v>
      </c>
      <c r="CF101" s="243">
        <f t="shared" si="101"/>
        <v>0</v>
      </c>
      <c r="CH101" s="243">
        <f t="shared" si="102"/>
        <v>0</v>
      </c>
      <c r="CJ101" s="16">
        <f t="shared" si="86"/>
        <v>0</v>
      </c>
      <c r="CL101" s="54">
        <f t="shared" si="87"/>
        <v>0</v>
      </c>
      <c r="CN101" s="18"/>
      <c r="CO101" s="16">
        <f t="shared" si="88"/>
        <v>0</v>
      </c>
      <c r="CP101" s="18"/>
    </row>
    <row r="102" spans="1:94" x14ac:dyDescent="0.2">
      <c r="A102" s="387"/>
      <c r="B102" s="14" t="str">
        <f>VLOOKUP(D102,'line assign basis'!$A$8:$D$668,2,FALSE)</f>
        <v>WORKING FUNDS - SHWD</v>
      </c>
      <c r="C102" s="17" t="s">
        <v>199</v>
      </c>
      <c r="D102" s="17" t="s">
        <v>197</v>
      </c>
      <c r="E102" s="17">
        <f>IFERROR(VLOOKUP(D102,'line assign basis'!$A$8:$D$668,4,FALSE),"")</f>
        <v>4</v>
      </c>
      <c r="F102" s="33">
        <f>IFERROR(VLOOKUP($D102,'SAP Data'!$A$7:$OM$1845,F$4,FALSE),"")</f>
        <v>300</v>
      </c>
      <c r="G102" s="33">
        <f>IFERROR(VLOOKUP($D102,'SAP Data'!$A$7:$OM$1845,G$4,FALSE),"")</f>
        <v>300</v>
      </c>
      <c r="H102" s="16">
        <f>IFERROR(VLOOKUP($D102,'SAP Data'!$A$7:$OM$1845,H$4,FALSE),"")</f>
        <v>300</v>
      </c>
      <c r="I102" s="76">
        <f>IFERROR(VLOOKUP($D102,'SAP Data'!$A$7:$OM$1845,I$4,FALSE),"")</f>
        <v>300</v>
      </c>
      <c r="J102" s="76">
        <f>IFERROR(VLOOKUP($D102,'SAP Data'!$A$7:$OM$1845,J$4,FALSE),"")</f>
        <v>300</v>
      </c>
      <c r="K102" s="76">
        <f>IFERROR(VLOOKUP($D102,'SAP Data'!$A$7:$OM$1845,K$4,FALSE),"")</f>
        <v>300</v>
      </c>
      <c r="L102" s="76">
        <f>IFERROR(VLOOKUP($D102,'SAP Data'!$A$7:$OM$1845,L$4,FALSE),"")</f>
        <v>300</v>
      </c>
      <c r="M102" s="76">
        <f>IFERROR(VLOOKUP($D102,'SAP Data'!$A$7:$OM$1845,M$4,FALSE),"")</f>
        <v>300</v>
      </c>
      <c r="N102" s="76">
        <f>IFERROR(VLOOKUP($D102,'SAP Data'!$A$7:$OM$1845,N$4,FALSE),"")</f>
        <v>300</v>
      </c>
      <c r="O102" s="76">
        <f>IFERROR(VLOOKUP($D102,'SAP Data'!$A$7:$OM$1845,O$4,FALSE),"")</f>
        <v>300</v>
      </c>
      <c r="P102" s="76">
        <f>IFERROR(VLOOKUP($D102,'SAP Data'!$A$7:$OM$1845,P$4,FALSE),"")</f>
        <v>300</v>
      </c>
      <c r="Q102" s="76">
        <f>IFERROR(VLOOKUP($D102,'SAP Data'!$A$7:$OM$1845,Q$4,FALSE),"")</f>
        <v>300</v>
      </c>
      <c r="R102" s="76">
        <f>IFERROR(VLOOKUP($D102,'SAP Data'!$A$7:$OM$1845,R$4,FALSE),"")</f>
        <v>300</v>
      </c>
      <c r="S102" s="76">
        <f>IFERROR(VLOOKUP($D102,'SAP Data'!$A$7:$OM$1845,S$4,FALSE),"")</f>
        <v>300</v>
      </c>
      <c r="T102" s="76">
        <f>IFERROR(VLOOKUP($D102,'SAP Data'!$A$7:$OM$1849,T$4,FALSE),"")</f>
        <v>300</v>
      </c>
      <c r="U102" s="76">
        <f>IFERROR(VLOOKUP($D102,'SAP Data'!$A$7:$OM$1849,U$4,FALSE),"")</f>
        <v>300</v>
      </c>
      <c r="V102" s="76">
        <f>IFERROR(VLOOKUP($D102,'SAP Data'!$A$7:$OM$1849,V$4,FALSE),"")</f>
        <v>300</v>
      </c>
      <c r="W102" s="76">
        <f>IFERROR(VLOOKUP($D102,'SAP Data'!$A$7:$OM$1849,W$4,FALSE),"")</f>
        <v>300</v>
      </c>
      <c r="X102" s="76">
        <f>IFERROR(VLOOKUP($D102,'SAP Data'!$A$7:$OM$1849,X$4,FALSE),"")</f>
        <v>300</v>
      </c>
      <c r="Y102" s="76">
        <f>IFERROR(VLOOKUP($D102,'SAP Data'!$A$7:$OM$1849,Y$4,FALSE),"")</f>
        <v>300</v>
      </c>
      <c r="Z102" s="76">
        <f>IFERROR(VLOOKUP($D102,'SAP Data'!$A$7:$OM$1849,Z$4,FALSE),"")</f>
        <v>300</v>
      </c>
      <c r="AA102" s="76">
        <f>IFERROR(VLOOKUP($D102,'SAP Data'!$A$7:$OM$1849,AA$4,FALSE),"")</f>
        <v>300</v>
      </c>
      <c r="AB102" s="76">
        <f>IFERROR(VLOOKUP($D102,'SAP Data'!$A$7:$OM$1849,AB$4,FALSE),"")</f>
        <v>300</v>
      </c>
      <c r="AC102" s="76">
        <f>IFERROR(VLOOKUP($D102,'SAP Data'!$A$7:$OM$1849,AC$4,FALSE),"")</f>
        <v>300</v>
      </c>
      <c r="AD102" s="76">
        <f>IFERROR(VLOOKUP($D102,'SAP Data'!$A$7:$OM$1849,AD$4,FALSE),"")</f>
        <v>300</v>
      </c>
      <c r="AE102" s="76">
        <f>IFERROR(VLOOKUP($D102,'SAP Data'!$A$7:$OM$1849,AE$4,FALSE),"")</f>
        <v>300</v>
      </c>
      <c r="AF102" s="76">
        <f>IFERROR(VLOOKUP($D102,'SAP Data'!$A$7:$OM$1849,AF$4,FALSE),"")</f>
        <v>300</v>
      </c>
      <c r="AG102" s="76">
        <f>IFERROR(VLOOKUP($D102,'SAP Data'!$A$7:$OM$1849,AG$4,FALSE),"")</f>
        <v>300</v>
      </c>
      <c r="AH102" s="76">
        <f>IFERROR(VLOOKUP($D102,'SAP Data'!$A$7:$OM$1849,AH$4,FALSE),"")</f>
        <v>300</v>
      </c>
      <c r="AI102" s="76">
        <f>IFERROR(VLOOKUP($D102,'SAP Data'!$A$7:$OM$1849,AI$4,FALSE),"")</f>
        <v>300</v>
      </c>
      <c r="AJ102" s="76">
        <f>IFERROR(VLOOKUP($D102,'SAP Data'!$A$7:$OM$1849,AJ$4,FALSE),"")</f>
        <v>300</v>
      </c>
      <c r="AK102" s="76">
        <f>IFERROR(VLOOKUP($D102,'SAP Data'!$A$7:$OM$1849,AK$4,FALSE),"")</f>
        <v>300</v>
      </c>
      <c r="AL102" s="76">
        <f>IFERROR(VLOOKUP($D102,'SAP Data'!$A$7:$OM$1849,AL$4,FALSE),"")</f>
        <v>300</v>
      </c>
      <c r="AM102" s="76">
        <f>IFERROR(VLOOKUP($D102,'SAP Data'!$A$7:$OM$1849,AM$4,FALSE),"")</f>
        <v>300</v>
      </c>
      <c r="AN102" s="76">
        <f>IFERROR(VLOOKUP($D102,'SAP Data'!$A$7:$OM$1849,AN$4,FALSE),"")</f>
        <v>300</v>
      </c>
      <c r="AO102" s="76">
        <f>IFERROR(VLOOKUP($D102,'SAP Data'!$A$7:$OM$1849,AO$4,FALSE),"")</f>
        <v>300</v>
      </c>
      <c r="AP102" s="99">
        <f t="shared" si="89"/>
        <v>300</v>
      </c>
      <c r="AQ102" s="43">
        <f t="shared" si="90"/>
        <v>300</v>
      </c>
      <c r="AR102" s="43">
        <f t="shared" si="91"/>
        <v>300</v>
      </c>
      <c r="AS102" s="43">
        <f t="shared" si="92"/>
        <v>300</v>
      </c>
      <c r="AT102" s="43">
        <f t="shared" si="93"/>
        <v>300</v>
      </c>
      <c r="AU102" s="43">
        <f t="shared" si="94"/>
        <v>300</v>
      </c>
      <c r="AV102" s="43">
        <f t="shared" si="95"/>
        <v>300</v>
      </c>
      <c r="AW102" s="43">
        <f t="shared" si="96"/>
        <v>300</v>
      </c>
      <c r="AX102" s="43">
        <f t="shared" si="97"/>
        <v>300</v>
      </c>
      <c r="AY102" s="43">
        <f t="shared" si="98"/>
        <v>300</v>
      </c>
      <c r="AZ102" s="43">
        <f t="shared" si="99"/>
        <v>300</v>
      </c>
      <c r="BA102" s="98">
        <f t="shared" si="100"/>
        <v>300</v>
      </c>
      <c r="BB102" s="16"/>
      <c r="BC102" s="16">
        <f t="shared" si="106"/>
        <v>300</v>
      </c>
      <c r="BD102" s="16"/>
      <c r="BE102" s="16">
        <f t="shared" si="107"/>
        <v>300</v>
      </c>
      <c r="BF102" s="16"/>
      <c r="BG102" s="16">
        <f t="shared" si="108"/>
        <v>300</v>
      </c>
      <c r="BH102" s="18"/>
      <c r="BI102" s="16">
        <f t="shared" si="109"/>
        <v>300</v>
      </c>
      <c r="BK102" s="16">
        <f t="shared" si="110"/>
        <v>300</v>
      </c>
      <c r="BM102" s="16">
        <f t="shared" si="111"/>
        <v>300</v>
      </c>
      <c r="BO102" s="16">
        <f t="shared" si="112"/>
        <v>300</v>
      </c>
      <c r="BQ102" s="16">
        <f t="shared" si="113"/>
        <v>300</v>
      </c>
      <c r="BS102" s="16">
        <f t="shared" si="114"/>
        <v>300</v>
      </c>
      <c r="BU102" s="16">
        <f t="shared" si="103"/>
        <v>300</v>
      </c>
      <c r="BW102" s="16">
        <f t="shared" si="104"/>
        <v>300</v>
      </c>
      <c r="BY102" s="16">
        <f t="shared" si="105"/>
        <v>300</v>
      </c>
      <c r="CB102" s="16">
        <f t="shared" si="85"/>
        <v>0</v>
      </c>
      <c r="CF102" s="243">
        <f t="shared" si="101"/>
        <v>0</v>
      </c>
      <c r="CH102" s="243">
        <f t="shared" si="102"/>
        <v>0</v>
      </c>
      <c r="CJ102" s="16">
        <f t="shared" si="86"/>
        <v>0</v>
      </c>
      <c r="CL102" s="54">
        <f t="shared" si="87"/>
        <v>0</v>
      </c>
      <c r="CN102" s="18"/>
      <c r="CO102" s="16">
        <f t="shared" si="88"/>
        <v>0</v>
      </c>
      <c r="CP102" s="18"/>
    </row>
    <row r="103" spans="1:94" x14ac:dyDescent="0.2">
      <c r="A103" s="387"/>
      <c r="B103" s="14" t="str">
        <f>VLOOKUP(D103,'line assign basis'!$A$8:$D$668,2,FALSE)</f>
        <v>WORKING FUNDS - LAND</v>
      </c>
      <c r="C103" s="17" t="s">
        <v>202</v>
      </c>
      <c r="D103" s="17" t="s">
        <v>200</v>
      </c>
      <c r="E103" s="17">
        <f>IFERROR(VLOOKUP(D103,'line assign basis'!$A$8:$D$668,4,FALSE),"")</f>
        <v>4</v>
      </c>
      <c r="F103" s="33">
        <f>IFERROR(VLOOKUP($D103,'SAP Data'!$A$7:$OM$1845,F$4,FALSE),"")</f>
        <v>25000</v>
      </c>
      <c r="G103" s="33">
        <f>IFERROR(VLOOKUP($D103,'SAP Data'!$A$7:$OM$1845,G$4,FALSE),"")</f>
        <v>25000</v>
      </c>
      <c r="H103" s="16">
        <f>IFERROR(VLOOKUP($D103,'SAP Data'!$A$7:$OM$1845,H$4,FALSE),"")</f>
        <v>25000</v>
      </c>
      <c r="I103" s="76">
        <f>IFERROR(VLOOKUP($D103,'SAP Data'!$A$7:$OM$1845,I$4,FALSE),"")</f>
        <v>25000</v>
      </c>
      <c r="J103" s="76">
        <f>IFERROR(VLOOKUP($D103,'SAP Data'!$A$7:$OM$1845,J$4,FALSE),"")</f>
        <v>25000</v>
      </c>
      <c r="K103" s="76">
        <f>IFERROR(VLOOKUP($D103,'SAP Data'!$A$7:$OM$1845,K$4,FALSE),"")</f>
        <v>25000</v>
      </c>
      <c r="L103" s="76">
        <f>IFERROR(VLOOKUP($D103,'SAP Data'!$A$7:$OM$1845,L$4,FALSE),"")</f>
        <v>25000</v>
      </c>
      <c r="M103" s="76">
        <f>IFERROR(VLOOKUP($D103,'SAP Data'!$A$7:$OM$1845,M$4,FALSE),"")</f>
        <v>25000</v>
      </c>
      <c r="N103" s="76">
        <f>IFERROR(VLOOKUP($D103,'SAP Data'!$A$7:$OM$1845,N$4,FALSE),"")</f>
        <v>25000</v>
      </c>
      <c r="O103" s="76">
        <f>IFERROR(VLOOKUP($D103,'SAP Data'!$A$7:$OM$1845,O$4,FALSE),"")</f>
        <v>25000</v>
      </c>
      <c r="P103" s="76">
        <f>IFERROR(VLOOKUP($D103,'SAP Data'!$A$7:$OM$1845,P$4,FALSE),"")</f>
        <v>25000</v>
      </c>
      <c r="Q103" s="76">
        <f>IFERROR(VLOOKUP($D103,'SAP Data'!$A$7:$OM$1845,Q$4,FALSE),"")</f>
        <v>25000</v>
      </c>
      <c r="R103" s="76">
        <f>IFERROR(VLOOKUP($D103,'SAP Data'!$A$7:$OM$1845,R$4,FALSE),"")</f>
        <v>25000</v>
      </c>
      <c r="S103" s="76">
        <f>IFERROR(VLOOKUP($D103,'SAP Data'!$A$7:$OM$1845,S$4,FALSE),"")</f>
        <v>25000</v>
      </c>
      <c r="T103" s="76">
        <f>IFERROR(VLOOKUP($D103,'SAP Data'!$A$7:$OM$1849,T$4,FALSE),"")</f>
        <v>25000</v>
      </c>
      <c r="U103" s="76">
        <f>IFERROR(VLOOKUP($D103,'SAP Data'!$A$7:$OM$1849,U$4,FALSE),"")</f>
        <v>25000</v>
      </c>
      <c r="V103" s="76">
        <f>IFERROR(VLOOKUP($D103,'SAP Data'!$A$7:$OM$1849,V$4,FALSE),"")</f>
        <v>25000</v>
      </c>
      <c r="W103" s="76">
        <f>IFERROR(VLOOKUP($D103,'SAP Data'!$A$7:$OM$1849,W$4,FALSE),"")</f>
        <v>25000</v>
      </c>
      <c r="X103" s="76">
        <f>IFERROR(VLOOKUP($D103,'SAP Data'!$A$7:$OM$1849,X$4,FALSE),"")</f>
        <v>25000</v>
      </c>
      <c r="Y103" s="76">
        <f>IFERROR(VLOOKUP($D103,'SAP Data'!$A$7:$OM$1849,Y$4,FALSE),"")</f>
        <v>25000</v>
      </c>
      <c r="Z103" s="76">
        <f>IFERROR(VLOOKUP($D103,'SAP Data'!$A$7:$OM$1849,Z$4,FALSE),"")</f>
        <v>25000</v>
      </c>
      <c r="AA103" s="76">
        <f>IFERROR(VLOOKUP($D103,'SAP Data'!$A$7:$OM$1849,AA$4,FALSE),"")</f>
        <v>25000</v>
      </c>
      <c r="AB103" s="76">
        <f>IFERROR(VLOOKUP($D103,'SAP Data'!$A$7:$OM$1849,AB$4,FALSE),"")</f>
        <v>25000</v>
      </c>
      <c r="AC103" s="76">
        <f>IFERROR(VLOOKUP($D103,'SAP Data'!$A$7:$OM$1849,AC$4,FALSE),"")</f>
        <v>25000</v>
      </c>
      <c r="AD103" s="76">
        <f>IFERROR(VLOOKUP($D103,'SAP Data'!$A$7:$OM$1849,AD$4,FALSE),"")</f>
        <v>25000</v>
      </c>
      <c r="AE103" s="76">
        <f>IFERROR(VLOOKUP($D103,'SAP Data'!$A$7:$OM$1849,AE$4,FALSE),"")</f>
        <v>25000</v>
      </c>
      <c r="AF103" s="76">
        <f>IFERROR(VLOOKUP($D103,'SAP Data'!$A$7:$OM$1849,AF$4,FALSE),"")</f>
        <v>25000</v>
      </c>
      <c r="AG103" s="76">
        <f>IFERROR(VLOOKUP($D103,'SAP Data'!$A$7:$OM$1849,AG$4,FALSE),"")</f>
        <v>25000</v>
      </c>
      <c r="AH103" s="76">
        <f>IFERROR(VLOOKUP($D103,'SAP Data'!$A$7:$OM$1849,AH$4,FALSE),"")</f>
        <v>25000</v>
      </c>
      <c r="AI103" s="76">
        <f>IFERROR(VLOOKUP($D103,'SAP Data'!$A$7:$OM$1849,AI$4,FALSE),"")</f>
        <v>25000</v>
      </c>
      <c r="AJ103" s="76">
        <f>IFERROR(VLOOKUP($D103,'SAP Data'!$A$7:$OM$1849,AJ$4,FALSE),"")</f>
        <v>25000</v>
      </c>
      <c r="AK103" s="76">
        <f>IFERROR(VLOOKUP($D103,'SAP Data'!$A$7:$OM$1849,AK$4,FALSE),"")</f>
        <v>25000</v>
      </c>
      <c r="AL103" s="76">
        <f>IFERROR(VLOOKUP($D103,'SAP Data'!$A$7:$OM$1849,AL$4,FALSE),"")</f>
        <v>25000</v>
      </c>
      <c r="AM103" s="76">
        <f>IFERROR(VLOOKUP($D103,'SAP Data'!$A$7:$OM$1849,AM$4,FALSE),"")</f>
        <v>25000</v>
      </c>
      <c r="AN103" s="76">
        <f>IFERROR(VLOOKUP($D103,'SAP Data'!$A$7:$OM$1849,AN$4,FALSE),"")</f>
        <v>25000</v>
      </c>
      <c r="AO103" s="76">
        <f>IFERROR(VLOOKUP($D103,'SAP Data'!$A$7:$OM$1849,AO$4,FALSE),"")</f>
        <v>25000</v>
      </c>
      <c r="AP103" s="99">
        <f t="shared" si="89"/>
        <v>25000</v>
      </c>
      <c r="AQ103" s="43">
        <f t="shared" si="90"/>
        <v>25000</v>
      </c>
      <c r="AR103" s="43">
        <f t="shared" si="91"/>
        <v>25000</v>
      </c>
      <c r="AS103" s="43">
        <f t="shared" si="92"/>
        <v>25000</v>
      </c>
      <c r="AT103" s="43">
        <f t="shared" si="93"/>
        <v>25000</v>
      </c>
      <c r="AU103" s="43">
        <f t="shared" si="94"/>
        <v>25000</v>
      </c>
      <c r="AV103" s="43">
        <f t="shared" si="95"/>
        <v>25000</v>
      </c>
      <c r="AW103" s="43">
        <f t="shared" si="96"/>
        <v>25000</v>
      </c>
      <c r="AX103" s="43">
        <f t="shared" si="97"/>
        <v>25000</v>
      </c>
      <c r="AY103" s="43">
        <f t="shared" si="98"/>
        <v>25000</v>
      </c>
      <c r="AZ103" s="43">
        <f t="shared" si="99"/>
        <v>25000</v>
      </c>
      <c r="BA103" s="98">
        <f t="shared" si="100"/>
        <v>25000</v>
      </c>
      <c r="BB103" s="16"/>
      <c r="BC103" s="16">
        <f t="shared" si="106"/>
        <v>25000</v>
      </c>
      <c r="BD103" s="16"/>
      <c r="BE103" s="16">
        <f t="shared" si="107"/>
        <v>25000</v>
      </c>
      <c r="BF103" s="16"/>
      <c r="BG103" s="16">
        <f t="shared" si="108"/>
        <v>25000</v>
      </c>
      <c r="BH103" s="18"/>
      <c r="BI103" s="16">
        <f t="shared" si="109"/>
        <v>25000</v>
      </c>
      <c r="BK103" s="16">
        <f t="shared" si="110"/>
        <v>25000</v>
      </c>
      <c r="BM103" s="16">
        <f t="shared" si="111"/>
        <v>25000</v>
      </c>
      <c r="BO103" s="16">
        <f t="shared" si="112"/>
        <v>25000</v>
      </c>
      <c r="BQ103" s="16">
        <f t="shared" si="113"/>
        <v>25000</v>
      </c>
      <c r="BS103" s="16">
        <f t="shared" si="114"/>
        <v>25000</v>
      </c>
      <c r="BU103" s="16">
        <f t="shared" si="103"/>
        <v>25000</v>
      </c>
      <c r="BW103" s="16">
        <f t="shared" si="104"/>
        <v>25000</v>
      </c>
      <c r="BY103" s="16">
        <f t="shared" si="105"/>
        <v>25000</v>
      </c>
      <c r="CB103" s="16">
        <f t="shared" si="85"/>
        <v>0</v>
      </c>
      <c r="CF103" s="243">
        <f t="shared" si="101"/>
        <v>0</v>
      </c>
      <c r="CH103" s="243">
        <f t="shared" si="102"/>
        <v>0</v>
      </c>
      <c r="CJ103" s="16">
        <f t="shared" si="86"/>
        <v>0</v>
      </c>
      <c r="CL103" s="54">
        <f t="shared" si="87"/>
        <v>0</v>
      </c>
      <c r="CN103" s="18"/>
      <c r="CO103" s="16">
        <f t="shared" si="88"/>
        <v>0</v>
      </c>
      <c r="CP103" s="18"/>
    </row>
    <row r="104" spans="1:94" x14ac:dyDescent="0.2">
      <c r="A104" s="387"/>
      <c r="B104" s="14" t="str">
        <f>VLOOKUP(D104,'line assign basis'!$A$8:$D$668,2,FALSE)</f>
        <v>WORKING FUNDS - APPL</v>
      </c>
      <c r="C104" s="17" t="s">
        <v>205</v>
      </c>
      <c r="D104" s="17" t="s">
        <v>203</v>
      </c>
      <c r="E104" s="17">
        <f>IFERROR(VLOOKUP(D104,'line assign basis'!$A$8:$D$668,4,FALSE),"")</f>
        <v>4</v>
      </c>
      <c r="F104" s="33">
        <f>IFERROR(VLOOKUP($D104,'SAP Data'!$A$7:$OM$1845,F$4,FALSE),"")</f>
        <v>1900</v>
      </c>
      <c r="G104" s="33">
        <f>IFERROR(VLOOKUP($D104,'SAP Data'!$A$7:$OM$1845,G$4,FALSE),"")</f>
        <v>1900</v>
      </c>
      <c r="H104" s="16">
        <f>IFERROR(VLOOKUP($D104,'SAP Data'!$A$7:$OM$1845,H$4,FALSE),"")</f>
        <v>1900</v>
      </c>
      <c r="I104" s="76">
        <f>IFERROR(VLOOKUP($D104,'SAP Data'!$A$7:$OM$1845,I$4,FALSE),"")</f>
        <v>1900</v>
      </c>
      <c r="J104" s="76">
        <f>IFERROR(VLOOKUP($D104,'SAP Data'!$A$7:$OM$1845,J$4,FALSE),"")</f>
        <v>1900</v>
      </c>
      <c r="K104" s="76">
        <f>IFERROR(VLOOKUP($D104,'SAP Data'!$A$7:$OM$1845,K$4,FALSE),"")</f>
        <v>1900</v>
      </c>
      <c r="L104" s="76">
        <f>IFERROR(VLOOKUP($D104,'SAP Data'!$A$7:$OM$1845,L$4,FALSE),"")</f>
        <v>1900</v>
      </c>
      <c r="M104" s="76">
        <f>IFERROR(VLOOKUP($D104,'SAP Data'!$A$7:$OM$1845,M$4,FALSE),"")</f>
        <v>1900</v>
      </c>
      <c r="N104" s="76">
        <f>IFERROR(VLOOKUP($D104,'SAP Data'!$A$7:$OM$1845,N$4,FALSE),"")</f>
        <v>1900</v>
      </c>
      <c r="O104" s="76">
        <f>IFERROR(VLOOKUP($D104,'SAP Data'!$A$7:$OM$1845,O$4,FALSE),"")</f>
        <v>1900</v>
      </c>
      <c r="P104" s="76">
        <f>IFERROR(VLOOKUP($D104,'SAP Data'!$A$7:$OM$1845,P$4,FALSE),"")</f>
        <v>1900</v>
      </c>
      <c r="Q104" s="76">
        <f>IFERROR(VLOOKUP($D104,'SAP Data'!$A$7:$OM$1845,Q$4,FALSE),"")</f>
        <v>1900</v>
      </c>
      <c r="R104" s="76">
        <f>IFERROR(VLOOKUP($D104,'SAP Data'!$A$7:$OM$1845,R$4,FALSE),"")</f>
        <v>1900</v>
      </c>
      <c r="S104" s="76">
        <f>IFERROR(VLOOKUP($D104,'SAP Data'!$A$7:$OM$1845,S$4,FALSE),"")</f>
        <v>1900</v>
      </c>
      <c r="T104" s="76">
        <f>IFERROR(VLOOKUP($D104,'SAP Data'!$A$7:$OM$1849,T$4,FALSE),"")</f>
        <v>1900</v>
      </c>
      <c r="U104" s="76">
        <f>IFERROR(VLOOKUP($D104,'SAP Data'!$A$7:$OM$1849,U$4,FALSE),"")</f>
        <v>1900</v>
      </c>
      <c r="V104" s="76">
        <f>IFERROR(VLOOKUP($D104,'SAP Data'!$A$7:$OM$1849,V$4,FALSE),"")</f>
        <v>1900</v>
      </c>
      <c r="W104" s="76">
        <f>IFERROR(VLOOKUP($D104,'SAP Data'!$A$7:$OM$1849,W$4,FALSE),"")</f>
        <v>1900</v>
      </c>
      <c r="X104" s="76">
        <f>IFERROR(VLOOKUP($D104,'SAP Data'!$A$7:$OM$1849,X$4,FALSE),"")</f>
        <v>1900</v>
      </c>
      <c r="Y104" s="76">
        <f>IFERROR(VLOOKUP($D104,'SAP Data'!$A$7:$OM$1849,Y$4,FALSE),"")</f>
        <v>1900</v>
      </c>
      <c r="Z104" s="76">
        <f>IFERROR(VLOOKUP($D104,'SAP Data'!$A$7:$OM$1849,Z$4,FALSE),"")</f>
        <v>1900</v>
      </c>
      <c r="AA104" s="76">
        <f>IFERROR(VLOOKUP($D104,'SAP Data'!$A$7:$OM$1849,AA$4,FALSE),"")</f>
        <v>1900</v>
      </c>
      <c r="AB104" s="76">
        <f>IFERROR(VLOOKUP($D104,'SAP Data'!$A$7:$OM$1849,AB$4,FALSE),"")</f>
        <v>1900</v>
      </c>
      <c r="AC104" s="76">
        <f>IFERROR(VLOOKUP($D104,'SAP Data'!$A$7:$OM$1849,AC$4,FALSE),"")</f>
        <v>1900</v>
      </c>
      <c r="AD104" s="76">
        <f>IFERROR(VLOOKUP($D104,'SAP Data'!$A$7:$OM$1849,AD$4,FALSE),"")</f>
        <v>1900</v>
      </c>
      <c r="AE104" s="76">
        <f>IFERROR(VLOOKUP($D104,'SAP Data'!$A$7:$OM$1849,AE$4,FALSE),"")</f>
        <v>1900</v>
      </c>
      <c r="AF104" s="76">
        <f>IFERROR(VLOOKUP($D104,'SAP Data'!$A$7:$OM$1849,AF$4,FALSE),"")</f>
        <v>1900</v>
      </c>
      <c r="AG104" s="76">
        <f>IFERROR(VLOOKUP($D104,'SAP Data'!$A$7:$OM$1849,AG$4,FALSE),"")</f>
        <v>1900</v>
      </c>
      <c r="AH104" s="76">
        <f>IFERROR(VLOOKUP($D104,'SAP Data'!$A$7:$OM$1849,AH$4,FALSE),"")</f>
        <v>1900</v>
      </c>
      <c r="AI104" s="76">
        <f>IFERROR(VLOOKUP($D104,'SAP Data'!$A$7:$OM$1849,AI$4,FALSE),"")</f>
        <v>1900</v>
      </c>
      <c r="AJ104" s="76">
        <f>IFERROR(VLOOKUP($D104,'SAP Data'!$A$7:$OM$1849,AJ$4,FALSE),"")</f>
        <v>1900</v>
      </c>
      <c r="AK104" s="76">
        <f>IFERROR(VLOOKUP($D104,'SAP Data'!$A$7:$OM$1849,AK$4,FALSE),"")</f>
        <v>1900</v>
      </c>
      <c r="AL104" s="76">
        <f>IFERROR(VLOOKUP($D104,'SAP Data'!$A$7:$OM$1849,AL$4,FALSE),"")</f>
        <v>1900</v>
      </c>
      <c r="AM104" s="76">
        <f>IFERROR(VLOOKUP($D104,'SAP Data'!$A$7:$OM$1849,AM$4,FALSE),"")</f>
        <v>1900</v>
      </c>
      <c r="AN104" s="76">
        <f>IFERROR(VLOOKUP($D104,'SAP Data'!$A$7:$OM$1849,AN$4,FALSE),"")</f>
        <v>1900</v>
      </c>
      <c r="AO104" s="76">
        <f>IFERROR(VLOOKUP($D104,'SAP Data'!$A$7:$OM$1849,AO$4,FALSE),"")</f>
        <v>1900</v>
      </c>
      <c r="AP104" s="99">
        <f t="shared" si="89"/>
        <v>1900</v>
      </c>
      <c r="AQ104" s="43">
        <f t="shared" si="90"/>
        <v>1900</v>
      </c>
      <c r="AR104" s="43">
        <f t="shared" si="91"/>
        <v>1900</v>
      </c>
      <c r="AS104" s="43">
        <f t="shared" si="92"/>
        <v>1900</v>
      </c>
      <c r="AT104" s="43">
        <f t="shared" si="93"/>
        <v>1900</v>
      </c>
      <c r="AU104" s="43">
        <f t="shared" si="94"/>
        <v>1900</v>
      </c>
      <c r="AV104" s="43">
        <f t="shared" si="95"/>
        <v>1900</v>
      </c>
      <c r="AW104" s="43">
        <f t="shared" si="96"/>
        <v>1900</v>
      </c>
      <c r="AX104" s="43">
        <f t="shared" si="97"/>
        <v>1900</v>
      </c>
      <c r="AY104" s="43">
        <f t="shared" si="98"/>
        <v>1900</v>
      </c>
      <c r="AZ104" s="43">
        <f t="shared" si="99"/>
        <v>1900</v>
      </c>
      <c r="BA104" s="98">
        <f t="shared" si="100"/>
        <v>1900</v>
      </c>
      <c r="BB104" s="16"/>
      <c r="BC104" s="16">
        <f t="shared" si="106"/>
        <v>1900</v>
      </c>
      <c r="BD104" s="16"/>
      <c r="BE104" s="16">
        <f t="shared" si="107"/>
        <v>1900</v>
      </c>
      <c r="BF104" s="16"/>
      <c r="BG104" s="16">
        <f t="shared" si="108"/>
        <v>1900</v>
      </c>
      <c r="BH104" s="18"/>
      <c r="BI104" s="16">
        <f t="shared" si="109"/>
        <v>1900</v>
      </c>
      <c r="BK104" s="16">
        <f t="shared" si="110"/>
        <v>1900</v>
      </c>
      <c r="BM104" s="16">
        <f t="shared" si="111"/>
        <v>1900</v>
      </c>
      <c r="BO104" s="16">
        <f t="shared" si="112"/>
        <v>1900</v>
      </c>
      <c r="BQ104" s="16">
        <f t="shared" si="113"/>
        <v>1900</v>
      </c>
      <c r="BS104" s="16">
        <f t="shared" si="114"/>
        <v>1900</v>
      </c>
      <c r="BU104" s="16">
        <f t="shared" si="103"/>
        <v>1900</v>
      </c>
      <c r="BW104" s="16">
        <f t="shared" si="104"/>
        <v>1900</v>
      </c>
      <c r="BY104" s="16">
        <f t="shared" si="105"/>
        <v>1900</v>
      </c>
      <c r="CB104" s="16">
        <f t="shared" si="85"/>
        <v>0</v>
      </c>
      <c r="CF104" s="243">
        <f t="shared" si="101"/>
        <v>0</v>
      </c>
      <c r="CH104" s="243">
        <f t="shared" si="102"/>
        <v>0</v>
      </c>
      <c r="CJ104" s="16">
        <f t="shared" si="86"/>
        <v>0</v>
      </c>
      <c r="CL104" s="54">
        <f t="shared" si="87"/>
        <v>0</v>
      </c>
      <c r="CN104" s="18"/>
      <c r="CO104" s="16">
        <f t="shared" si="88"/>
        <v>0</v>
      </c>
      <c r="CP104" s="18"/>
    </row>
    <row r="105" spans="1:94" x14ac:dyDescent="0.2">
      <c r="A105" s="387"/>
      <c r="B105" s="14" t="str">
        <f>VLOOKUP(D105,'line assign basis'!$A$8:$D$668,2,FALSE)</f>
        <v>WORKING FUNDS - APPL</v>
      </c>
      <c r="C105" s="17" t="s">
        <v>207</v>
      </c>
      <c r="D105" s="17" t="s">
        <v>206</v>
      </c>
      <c r="E105" s="17">
        <f>IFERROR(VLOOKUP(D105,'line assign basis'!$A$8:$D$668,4,FALSE),"")</f>
        <v>4</v>
      </c>
      <c r="F105" s="33">
        <f>IFERROR(VLOOKUP($D105,'SAP Data'!$A$7:$OM$1845,F$4,FALSE),"")</f>
        <v>3000</v>
      </c>
      <c r="G105" s="33">
        <f>IFERROR(VLOOKUP($D105,'SAP Data'!$A$7:$OM$1845,G$4,FALSE),"")</f>
        <v>3000</v>
      </c>
      <c r="H105" s="16">
        <f>IFERROR(VLOOKUP($D105,'SAP Data'!$A$7:$OM$1845,H$4,FALSE),"")</f>
        <v>3000</v>
      </c>
      <c r="I105" s="76">
        <f>IFERROR(VLOOKUP($D105,'SAP Data'!$A$7:$OM$1845,I$4,FALSE),"")</f>
        <v>3000</v>
      </c>
      <c r="J105" s="76">
        <f>IFERROR(VLOOKUP($D105,'SAP Data'!$A$7:$OM$1845,J$4,FALSE),"")</f>
        <v>3000</v>
      </c>
      <c r="K105" s="76">
        <f>IFERROR(VLOOKUP($D105,'SAP Data'!$A$7:$OM$1845,K$4,FALSE),"")</f>
        <v>3000</v>
      </c>
      <c r="L105" s="76">
        <f>IFERROR(VLOOKUP($D105,'SAP Data'!$A$7:$OM$1845,L$4,FALSE),"")</f>
        <v>3000</v>
      </c>
      <c r="M105" s="76">
        <f>IFERROR(VLOOKUP($D105,'SAP Data'!$A$7:$OM$1845,M$4,FALSE),"")</f>
        <v>3000</v>
      </c>
      <c r="N105" s="76">
        <f>IFERROR(VLOOKUP($D105,'SAP Data'!$A$7:$OM$1845,N$4,FALSE),"")</f>
        <v>3000</v>
      </c>
      <c r="O105" s="76">
        <f>IFERROR(VLOOKUP($D105,'SAP Data'!$A$7:$OM$1845,O$4,FALSE),"")</f>
        <v>3000</v>
      </c>
      <c r="P105" s="76">
        <f>IFERROR(VLOOKUP($D105,'SAP Data'!$A$7:$OM$1845,P$4,FALSE),"")</f>
        <v>3000</v>
      </c>
      <c r="Q105" s="76">
        <f>IFERROR(VLOOKUP($D105,'SAP Data'!$A$7:$OM$1845,Q$4,FALSE),"")</f>
        <v>3000</v>
      </c>
      <c r="R105" s="76">
        <f>IFERROR(VLOOKUP($D105,'SAP Data'!$A$7:$OM$1845,R$4,FALSE),"")</f>
        <v>3000</v>
      </c>
      <c r="S105" s="76">
        <f>IFERROR(VLOOKUP($D105,'SAP Data'!$A$7:$OM$1845,S$4,FALSE),"")</f>
        <v>3000</v>
      </c>
      <c r="T105" s="76">
        <f>IFERROR(VLOOKUP($D105,'SAP Data'!$A$7:$OM$1849,T$4,FALSE),"")</f>
        <v>3000</v>
      </c>
      <c r="U105" s="76">
        <f>IFERROR(VLOOKUP($D105,'SAP Data'!$A$7:$OM$1849,U$4,FALSE),"")</f>
        <v>3000</v>
      </c>
      <c r="V105" s="76">
        <f>IFERROR(VLOOKUP($D105,'SAP Data'!$A$7:$OM$1849,V$4,FALSE),"")</f>
        <v>3000</v>
      </c>
      <c r="W105" s="76">
        <f>IFERROR(VLOOKUP($D105,'SAP Data'!$A$7:$OM$1849,W$4,FALSE),"")</f>
        <v>3000</v>
      </c>
      <c r="X105" s="76">
        <f>IFERROR(VLOOKUP($D105,'SAP Data'!$A$7:$OM$1849,X$4,FALSE),"")</f>
        <v>3000</v>
      </c>
      <c r="Y105" s="76">
        <f>IFERROR(VLOOKUP($D105,'SAP Data'!$A$7:$OM$1849,Y$4,FALSE),"")</f>
        <v>3000</v>
      </c>
      <c r="Z105" s="76">
        <f>IFERROR(VLOOKUP($D105,'SAP Data'!$A$7:$OM$1849,Z$4,FALSE),"")</f>
        <v>3000</v>
      </c>
      <c r="AA105" s="76">
        <f>IFERROR(VLOOKUP($D105,'SAP Data'!$A$7:$OM$1849,AA$4,FALSE),"")</f>
        <v>3000</v>
      </c>
      <c r="AB105" s="76">
        <f>IFERROR(VLOOKUP($D105,'SAP Data'!$A$7:$OM$1849,AB$4,FALSE),"")</f>
        <v>3000</v>
      </c>
      <c r="AC105" s="76">
        <f>IFERROR(VLOOKUP($D105,'SAP Data'!$A$7:$OM$1849,AC$4,FALSE),"")</f>
        <v>3000</v>
      </c>
      <c r="AD105" s="76">
        <f>IFERROR(VLOOKUP($D105,'SAP Data'!$A$7:$OM$1849,AD$4,FALSE),"")</f>
        <v>3000</v>
      </c>
      <c r="AE105" s="76">
        <f>IFERROR(VLOOKUP($D105,'SAP Data'!$A$7:$OM$1849,AE$4,FALSE),"")</f>
        <v>3000</v>
      </c>
      <c r="AF105" s="76">
        <f>IFERROR(VLOOKUP($D105,'SAP Data'!$A$7:$OM$1849,AF$4,FALSE),"")</f>
        <v>3000</v>
      </c>
      <c r="AG105" s="76">
        <f>IFERROR(VLOOKUP($D105,'SAP Data'!$A$7:$OM$1849,AG$4,FALSE),"")</f>
        <v>3000</v>
      </c>
      <c r="AH105" s="76">
        <f>IFERROR(VLOOKUP($D105,'SAP Data'!$A$7:$OM$1849,AH$4,FALSE),"")</f>
        <v>3000</v>
      </c>
      <c r="AI105" s="76">
        <f>IFERROR(VLOOKUP($D105,'SAP Data'!$A$7:$OM$1849,AI$4,FALSE),"")</f>
        <v>3000</v>
      </c>
      <c r="AJ105" s="76">
        <f>IFERROR(VLOOKUP($D105,'SAP Data'!$A$7:$OM$1849,AJ$4,FALSE),"")</f>
        <v>3000</v>
      </c>
      <c r="AK105" s="76">
        <f>IFERROR(VLOOKUP($D105,'SAP Data'!$A$7:$OM$1849,AK$4,FALSE),"")</f>
        <v>3000</v>
      </c>
      <c r="AL105" s="76">
        <f>IFERROR(VLOOKUP($D105,'SAP Data'!$A$7:$OM$1849,AL$4,FALSE),"")</f>
        <v>3000</v>
      </c>
      <c r="AM105" s="76">
        <f>IFERROR(VLOOKUP($D105,'SAP Data'!$A$7:$OM$1849,AM$4,FALSE),"")</f>
        <v>3000</v>
      </c>
      <c r="AN105" s="76">
        <f>IFERROR(VLOOKUP($D105,'SAP Data'!$A$7:$OM$1849,AN$4,FALSE),"")</f>
        <v>3000</v>
      </c>
      <c r="AO105" s="76">
        <f>IFERROR(VLOOKUP($D105,'SAP Data'!$A$7:$OM$1849,AO$4,FALSE),"")</f>
        <v>3000</v>
      </c>
      <c r="AP105" s="99">
        <f t="shared" si="89"/>
        <v>3000</v>
      </c>
      <c r="AQ105" s="43">
        <f t="shared" si="90"/>
        <v>3000</v>
      </c>
      <c r="AR105" s="43">
        <f t="shared" si="91"/>
        <v>3000</v>
      </c>
      <c r="AS105" s="43">
        <f t="shared" si="92"/>
        <v>3000</v>
      </c>
      <c r="AT105" s="43">
        <f t="shared" si="93"/>
        <v>3000</v>
      </c>
      <c r="AU105" s="43">
        <f t="shared" si="94"/>
        <v>3000</v>
      </c>
      <c r="AV105" s="43">
        <f t="shared" si="95"/>
        <v>3000</v>
      </c>
      <c r="AW105" s="43">
        <f t="shared" si="96"/>
        <v>3000</v>
      </c>
      <c r="AX105" s="43">
        <f t="shared" si="97"/>
        <v>3000</v>
      </c>
      <c r="AY105" s="43">
        <f t="shared" si="98"/>
        <v>3000</v>
      </c>
      <c r="AZ105" s="43">
        <f t="shared" si="99"/>
        <v>3000</v>
      </c>
      <c r="BA105" s="98">
        <f t="shared" si="100"/>
        <v>3000</v>
      </c>
      <c r="BB105" s="16"/>
      <c r="BC105" s="16">
        <f t="shared" si="106"/>
        <v>3000</v>
      </c>
      <c r="BD105" s="16"/>
      <c r="BE105" s="16">
        <f t="shared" si="107"/>
        <v>3000</v>
      </c>
      <c r="BF105" s="16"/>
      <c r="BG105" s="16">
        <f t="shared" si="108"/>
        <v>3000</v>
      </c>
      <c r="BH105" s="18"/>
      <c r="BI105" s="16">
        <f t="shared" si="109"/>
        <v>3000</v>
      </c>
      <c r="BK105" s="16">
        <f t="shared" si="110"/>
        <v>3000</v>
      </c>
      <c r="BM105" s="16">
        <f t="shared" si="111"/>
        <v>3000</v>
      </c>
      <c r="BO105" s="16">
        <f t="shared" si="112"/>
        <v>3000</v>
      </c>
      <c r="BQ105" s="16">
        <f t="shared" si="113"/>
        <v>3000</v>
      </c>
      <c r="BS105" s="16">
        <f t="shared" si="114"/>
        <v>3000</v>
      </c>
      <c r="BU105" s="16">
        <f t="shared" si="103"/>
        <v>3000</v>
      </c>
      <c r="BW105" s="16">
        <f t="shared" si="104"/>
        <v>3000</v>
      </c>
      <c r="BY105" s="16">
        <f t="shared" si="105"/>
        <v>3000</v>
      </c>
      <c r="CB105" s="16">
        <f t="shared" si="85"/>
        <v>0</v>
      </c>
      <c r="CF105" s="243">
        <f t="shared" si="101"/>
        <v>0</v>
      </c>
      <c r="CH105" s="243">
        <f t="shared" si="102"/>
        <v>0</v>
      </c>
      <c r="CJ105" s="16">
        <f t="shared" si="86"/>
        <v>0</v>
      </c>
      <c r="CL105" s="54">
        <f t="shared" si="87"/>
        <v>0</v>
      </c>
      <c r="CN105" s="18"/>
      <c r="CO105" s="16">
        <f t="shared" si="88"/>
        <v>0</v>
      </c>
      <c r="CP105" s="18"/>
    </row>
    <row r="106" spans="1:94" x14ac:dyDescent="0.2">
      <c r="A106" s="387"/>
      <c r="B106" s="14" t="str">
        <f>VLOOKUP(D106,'line assign basis'!$A$8:$D$668,2,FALSE)</f>
        <v>WKING FUNDS - ENG -</v>
      </c>
      <c r="C106" s="17" t="s">
        <v>210</v>
      </c>
      <c r="D106" s="17" t="s">
        <v>208</v>
      </c>
      <c r="E106" s="17">
        <f>IFERROR(VLOOKUP(D106,'line assign basis'!$A$8:$D$668,4,FALSE),"")</f>
        <v>4</v>
      </c>
      <c r="F106" s="33">
        <f>IFERROR(VLOOKUP($D106,'SAP Data'!$A$7:$OM$1845,F$4,FALSE),"")</f>
        <v>5000</v>
      </c>
      <c r="G106" s="33">
        <f>IFERROR(VLOOKUP($D106,'SAP Data'!$A$7:$OM$1845,G$4,FALSE),"")</f>
        <v>5000</v>
      </c>
      <c r="H106" s="16">
        <f>IFERROR(VLOOKUP($D106,'SAP Data'!$A$7:$OM$1845,H$4,FALSE),"")</f>
        <v>5000</v>
      </c>
      <c r="I106" s="76">
        <f>IFERROR(VLOOKUP($D106,'SAP Data'!$A$7:$OM$1845,I$4,FALSE),"")</f>
        <v>5000</v>
      </c>
      <c r="J106" s="76">
        <f>IFERROR(VLOOKUP($D106,'SAP Data'!$A$7:$OM$1845,J$4,FALSE),"")</f>
        <v>5000</v>
      </c>
      <c r="K106" s="76">
        <f>IFERROR(VLOOKUP($D106,'SAP Data'!$A$7:$OM$1845,K$4,FALSE),"")</f>
        <v>5000</v>
      </c>
      <c r="L106" s="76">
        <f>IFERROR(VLOOKUP($D106,'SAP Data'!$A$7:$OM$1845,L$4,FALSE),"")</f>
        <v>5000</v>
      </c>
      <c r="M106" s="76">
        <f>IFERROR(VLOOKUP($D106,'SAP Data'!$A$7:$OM$1845,M$4,FALSE),"")</f>
        <v>5000</v>
      </c>
      <c r="N106" s="76">
        <f>IFERROR(VLOOKUP($D106,'SAP Data'!$A$7:$OM$1845,N$4,FALSE),"")</f>
        <v>5000</v>
      </c>
      <c r="O106" s="76">
        <f>IFERROR(VLOOKUP($D106,'SAP Data'!$A$7:$OM$1845,O$4,FALSE),"")</f>
        <v>5000</v>
      </c>
      <c r="P106" s="76">
        <f>IFERROR(VLOOKUP($D106,'SAP Data'!$A$7:$OM$1845,P$4,FALSE),"")</f>
        <v>5000</v>
      </c>
      <c r="Q106" s="76">
        <f>IFERROR(VLOOKUP($D106,'SAP Data'!$A$7:$OM$1845,Q$4,FALSE),"")</f>
        <v>5000</v>
      </c>
      <c r="R106" s="76">
        <f>IFERROR(VLOOKUP($D106,'SAP Data'!$A$7:$OM$1845,R$4,FALSE),"")</f>
        <v>5000</v>
      </c>
      <c r="S106" s="76">
        <f>IFERROR(VLOOKUP($D106,'SAP Data'!$A$7:$OM$1845,S$4,FALSE),"")</f>
        <v>5000</v>
      </c>
      <c r="T106" s="76">
        <f>IFERROR(VLOOKUP($D106,'SAP Data'!$A$7:$OM$1849,T$4,FALSE),"")</f>
        <v>5000</v>
      </c>
      <c r="U106" s="76">
        <f>IFERROR(VLOOKUP($D106,'SAP Data'!$A$7:$OM$1849,U$4,FALSE),"")</f>
        <v>5000</v>
      </c>
      <c r="V106" s="76">
        <f>IFERROR(VLOOKUP($D106,'SAP Data'!$A$7:$OM$1849,V$4,FALSE),"")</f>
        <v>5000</v>
      </c>
      <c r="W106" s="76">
        <f>IFERROR(VLOOKUP($D106,'SAP Data'!$A$7:$OM$1849,W$4,FALSE),"")</f>
        <v>5000</v>
      </c>
      <c r="X106" s="76">
        <f>IFERROR(VLOOKUP($D106,'SAP Data'!$A$7:$OM$1849,X$4,FALSE),"")</f>
        <v>5000</v>
      </c>
      <c r="Y106" s="76">
        <f>IFERROR(VLOOKUP($D106,'SAP Data'!$A$7:$OM$1849,Y$4,FALSE),"")</f>
        <v>5000</v>
      </c>
      <c r="Z106" s="76">
        <f>IFERROR(VLOOKUP($D106,'SAP Data'!$A$7:$OM$1849,Z$4,FALSE),"")</f>
        <v>5000</v>
      </c>
      <c r="AA106" s="76">
        <f>IFERROR(VLOOKUP($D106,'SAP Data'!$A$7:$OM$1849,AA$4,FALSE),"")</f>
        <v>5000</v>
      </c>
      <c r="AB106" s="76">
        <f>IFERROR(VLOOKUP($D106,'SAP Data'!$A$7:$OM$1849,AB$4,FALSE),"")</f>
        <v>5000</v>
      </c>
      <c r="AC106" s="76">
        <f>IFERROR(VLOOKUP($D106,'SAP Data'!$A$7:$OM$1849,AC$4,FALSE),"")</f>
        <v>5000</v>
      </c>
      <c r="AD106" s="76">
        <f>IFERROR(VLOOKUP($D106,'SAP Data'!$A$7:$OM$1849,AD$4,FALSE),"")</f>
        <v>5000</v>
      </c>
      <c r="AE106" s="76">
        <f>IFERROR(VLOOKUP($D106,'SAP Data'!$A$7:$OM$1849,AE$4,FALSE),"")</f>
        <v>5000</v>
      </c>
      <c r="AF106" s="76">
        <f>IFERROR(VLOOKUP($D106,'SAP Data'!$A$7:$OM$1849,AF$4,FALSE),"")</f>
        <v>5000</v>
      </c>
      <c r="AG106" s="76">
        <f>IFERROR(VLOOKUP($D106,'SAP Data'!$A$7:$OM$1849,AG$4,FALSE),"")</f>
        <v>5000</v>
      </c>
      <c r="AH106" s="76">
        <f>IFERROR(VLOOKUP($D106,'SAP Data'!$A$7:$OM$1849,AH$4,FALSE),"")</f>
        <v>5000</v>
      </c>
      <c r="AI106" s="76">
        <f>IFERROR(VLOOKUP($D106,'SAP Data'!$A$7:$OM$1849,AI$4,FALSE),"")</f>
        <v>5000</v>
      </c>
      <c r="AJ106" s="76">
        <f>IFERROR(VLOOKUP($D106,'SAP Data'!$A$7:$OM$1849,AJ$4,FALSE),"")</f>
        <v>5000</v>
      </c>
      <c r="AK106" s="76">
        <f>IFERROR(VLOOKUP($D106,'SAP Data'!$A$7:$OM$1849,AK$4,FALSE),"")</f>
        <v>5000</v>
      </c>
      <c r="AL106" s="76">
        <f>IFERROR(VLOOKUP($D106,'SAP Data'!$A$7:$OM$1849,AL$4,FALSE),"")</f>
        <v>5000</v>
      </c>
      <c r="AM106" s="76">
        <f>IFERROR(VLOOKUP($D106,'SAP Data'!$A$7:$OM$1849,AM$4,FALSE),"")</f>
        <v>5000</v>
      </c>
      <c r="AN106" s="76">
        <f>IFERROR(VLOOKUP($D106,'SAP Data'!$A$7:$OM$1849,AN$4,FALSE),"")</f>
        <v>5000</v>
      </c>
      <c r="AO106" s="76">
        <f>IFERROR(VLOOKUP($D106,'SAP Data'!$A$7:$OM$1849,AO$4,FALSE),"")</f>
        <v>5000</v>
      </c>
      <c r="AP106" s="99">
        <f t="shared" si="89"/>
        <v>5000</v>
      </c>
      <c r="AQ106" s="43">
        <f t="shared" si="90"/>
        <v>5000</v>
      </c>
      <c r="AR106" s="43">
        <f t="shared" si="91"/>
        <v>5000</v>
      </c>
      <c r="AS106" s="43">
        <f t="shared" si="92"/>
        <v>5000</v>
      </c>
      <c r="AT106" s="43">
        <f t="shared" si="93"/>
        <v>5000</v>
      </c>
      <c r="AU106" s="43">
        <f t="shared" si="94"/>
        <v>5000</v>
      </c>
      <c r="AV106" s="43">
        <f t="shared" si="95"/>
        <v>5000</v>
      </c>
      <c r="AW106" s="43">
        <f t="shared" si="96"/>
        <v>5000</v>
      </c>
      <c r="AX106" s="43">
        <f t="shared" si="97"/>
        <v>5000</v>
      </c>
      <c r="AY106" s="43">
        <f t="shared" si="98"/>
        <v>5000</v>
      </c>
      <c r="AZ106" s="43">
        <f t="shared" si="99"/>
        <v>5000</v>
      </c>
      <c r="BA106" s="98">
        <f t="shared" si="100"/>
        <v>5000</v>
      </c>
      <c r="BB106" s="16"/>
      <c r="BC106" s="16">
        <f t="shared" si="106"/>
        <v>5000</v>
      </c>
      <c r="BD106" s="16"/>
      <c r="BE106" s="16">
        <f t="shared" si="107"/>
        <v>5000</v>
      </c>
      <c r="BF106" s="16"/>
      <c r="BG106" s="16">
        <f t="shared" si="108"/>
        <v>5000</v>
      </c>
      <c r="BH106" s="18"/>
      <c r="BI106" s="16">
        <f t="shared" si="109"/>
        <v>5000</v>
      </c>
      <c r="BK106" s="16">
        <f t="shared" si="110"/>
        <v>5000</v>
      </c>
      <c r="BM106" s="16">
        <f t="shared" si="111"/>
        <v>5000</v>
      </c>
      <c r="BO106" s="16">
        <f t="shared" si="112"/>
        <v>5000</v>
      </c>
      <c r="BQ106" s="16">
        <f t="shared" si="113"/>
        <v>5000</v>
      </c>
      <c r="BS106" s="16">
        <f t="shared" si="114"/>
        <v>5000</v>
      </c>
      <c r="BU106" s="16">
        <f t="shared" si="103"/>
        <v>5000</v>
      </c>
      <c r="BW106" s="16">
        <f t="shared" si="104"/>
        <v>5000</v>
      </c>
      <c r="BY106" s="16">
        <f t="shared" si="105"/>
        <v>5000</v>
      </c>
      <c r="CB106" s="16">
        <f t="shared" si="85"/>
        <v>0</v>
      </c>
      <c r="CF106" s="243">
        <f t="shared" si="101"/>
        <v>0</v>
      </c>
      <c r="CH106" s="243">
        <f t="shared" si="102"/>
        <v>0</v>
      </c>
      <c r="CJ106" s="16">
        <f t="shared" si="86"/>
        <v>0</v>
      </c>
      <c r="CL106" s="54">
        <f t="shared" si="87"/>
        <v>0</v>
      </c>
      <c r="CN106" s="18"/>
      <c r="CO106" s="16">
        <f t="shared" si="88"/>
        <v>0</v>
      </c>
      <c r="CP106" s="18"/>
    </row>
    <row r="107" spans="1:94" x14ac:dyDescent="0.2">
      <c r="A107" s="387"/>
      <c r="B107" s="14" t="str">
        <f>VLOOKUP(D107,'line assign basis'!$A$8:$D$668,2,FALSE)</f>
        <v>WKING FUNDS-VEHICLE</v>
      </c>
      <c r="C107" s="17" t="s">
        <v>213</v>
      </c>
      <c r="D107" s="17" t="s">
        <v>211</v>
      </c>
      <c r="E107" s="17">
        <f>IFERROR(VLOOKUP(D107,'line assign basis'!$A$8:$D$668,4,FALSE),"")</f>
        <v>4</v>
      </c>
      <c r="F107" s="33">
        <f>IFERROR(VLOOKUP($D107,'SAP Data'!$A$7:$OM$1845,F$4,FALSE),"")</f>
        <v>0</v>
      </c>
      <c r="G107" s="33">
        <f>IFERROR(VLOOKUP($D107,'SAP Data'!$A$7:$OM$1845,G$4,FALSE),"")</f>
        <v>0</v>
      </c>
      <c r="H107" s="16">
        <f>IFERROR(VLOOKUP($D107,'SAP Data'!$A$7:$OM$1845,H$4,FALSE),"")</f>
        <v>0</v>
      </c>
      <c r="I107" s="76">
        <f>IFERROR(VLOOKUP($D107,'SAP Data'!$A$7:$OM$1845,I$4,FALSE),"")</f>
        <v>0</v>
      </c>
      <c r="J107" s="76">
        <f>IFERROR(VLOOKUP($D107,'SAP Data'!$A$7:$OM$1845,J$4,FALSE),"")</f>
        <v>0</v>
      </c>
      <c r="K107" s="76">
        <f>IFERROR(VLOOKUP($D107,'SAP Data'!$A$7:$OM$1845,K$4,FALSE),"")</f>
        <v>0</v>
      </c>
      <c r="L107" s="76">
        <f>IFERROR(VLOOKUP($D107,'SAP Data'!$A$7:$OM$1845,L$4,FALSE),"")</f>
        <v>0</v>
      </c>
      <c r="M107" s="76">
        <f>IFERROR(VLOOKUP($D107,'SAP Data'!$A$7:$OM$1845,M$4,FALSE),"")</f>
        <v>0</v>
      </c>
      <c r="N107" s="76">
        <f>IFERROR(VLOOKUP($D107,'SAP Data'!$A$7:$OM$1845,N$4,FALSE),"")</f>
        <v>0</v>
      </c>
      <c r="O107" s="76">
        <f>IFERROR(VLOOKUP($D107,'SAP Data'!$A$7:$OM$1845,O$4,FALSE),"")</f>
        <v>0</v>
      </c>
      <c r="P107" s="76">
        <f>IFERROR(VLOOKUP($D107,'SAP Data'!$A$7:$OM$1845,P$4,FALSE),"")</f>
        <v>0</v>
      </c>
      <c r="Q107" s="76">
        <f>IFERROR(VLOOKUP($D107,'SAP Data'!$A$7:$OM$1845,Q$4,FALSE),"")</f>
        <v>0</v>
      </c>
      <c r="R107" s="76">
        <f>IFERROR(VLOOKUP($D107,'SAP Data'!$A$7:$OM$1845,R$4,FALSE),"")</f>
        <v>0</v>
      </c>
      <c r="S107" s="76">
        <f>IFERROR(VLOOKUP($D107,'SAP Data'!$A$7:$OM$1845,S$4,FALSE),"")</f>
        <v>0</v>
      </c>
      <c r="T107" s="76">
        <f>IFERROR(VLOOKUP($D107,'SAP Data'!$A$7:$OM$1849,T$4,FALSE),"")</f>
        <v>0</v>
      </c>
      <c r="U107" s="76">
        <f>IFERROR(VLOOKUP($D107,'SAP Data'!$A$7:$OM$1849,U$4,FALSE),"")</f>
        <v>0</v>
      </c>
      <c r="V107" s="76">
        <f>IFERROR(VLOOKUP($D107,'SAP Data'!$A$7:$OM$1849,V$4,FALSE),"")</f>
        <v>0</v>
      </c>
      <c r="W107" s="76">
        <f>IFERROR(VLOOKUP($D107,'SAP Data'!$A$7:$OM$1849,W$4,FALSE),"")</f>
        <v>0</v>
      </c>
      <c r="X107" s="76">
        <f>IFERROR(VLOOKUP($D107,'SAP Data'!$A$7:$OM$1849,X$4,FALSE),"")</f>
        <v>0</v>
      </c>
      <c r="Y107" s="76">
        <f>IFERROR(VLOOKUP($D107,'SAP Data'!$A$7:$OM$1849,Y$4,FALSE),"")</f>
        <v>0</v>
      </c>
      <c r="Z107" s="76">
        <f>IFERROR(VLOOKUP($D107,'SAP Data'!$A$7:$OM$1849,Z$4,FALSE),"")</f>
        <v>0</v>
      </c>
      <c r="AA107" s="76">
        <f>IFERROR(VLOOKUP($D107,'SAP Data'!$A$7:$OM$1849,AA$4,FALSE),"")</f>
        <v>0</v>
      </c>
      <c r="AB107" s="76">
        <f>IFERROR(VLOOKUP($D107,'SAP Data'!$A$7:$OM$1849,AB$4,FALSE),"")</f>
        <v>0</v>
      </c>
      <c r="AC107" s="76">
        <f>IFERROR(VLOOKUP($D107,'SAP Data'!$A$7:$OM$1849,AC$4,FALSE),"")</f>
        <v>0</v>
      </c>
      <c r="AD107" s="76">
        <f>IFERROR(VLOOKUP($D107,'SAP Data'!$A$7:$OM$1849,AD$4,FALSE),"")</f>
        <v>0</v>
      </c>
      <c r="AE107" s="76">
        <f>IFERROR(VLOOKUP($D107,'SAP Data'!$A$7:$OM$1849,AE$4,FALSE),"")</f>
        <v>0</v>
      </c>
      <c r="AF107" s="76">
        <f>IFERROR(VLOOKUP($D107,'SAP Data'!$A$7:$OM$1849,AF$4,FALSE),"")</f>
        <v>0</v>
      </c>
      <c r="AG107" s="76">
        <f>IFERROR(VLOOKUP($D107,'SAP Data'!$A$7:$OM$1849,AG$4,FALSE),"")</f>
        <v>0</v>
      </c>
      <c r="AH107" s="76">
        <f>IFERROR(VLOOKUP($D107,'SAP Data'!$A$7:$OM$1849,AH$4,FALSE),"")</f>
        <v>0</v>
      </c>
      <c r="AI107" s="76">
        <f>IFERROR(VLOOKUP($D107,'SAP Data'!$A$7:$OM$1849,AI$4,FALSE),"")</f>
        <v>0</v>
      </c>
      <c r="AJ107" s="76">
        <f>IFERROR(VLOOKUP($D107,'SAP Data'!$A$7:$OM$1849,AJ$4,FALSE),"")</f>
        <v>0</v>
      </c>
      <c r="AK107" s="76">
        <f>IFERROR(VLOOKUP($D107,'SAP Data'!$A$7:$OM$1849,AK$4,FALSE),"")</f>
        <v>0</v>
      </c>
      <c r="AL107" s="76">
        <f>IFERROR(VLOOKUP($D107,'SAP Data'!$A$7:$OM$1849,AL$4,FALSE),"")</f>
        <v>0</v>
      </c>
      <c r="AM107" s="76">
        <f>IFERROR(VLOOKUP($D107,'SAP Data'!$A$7:$OM$1849,AM$4,FALSE),"")</f>
        <v>0</v>
      </c>
      <c r="AN107" s="76">
        <f>IFERROR(VLOOKUP($D107,'SAP Data'!$A$7:$OM$1849,AN$4,FALSE),"")</f>
        <v>0</v>
      </c>
      <c r="AO107" s="76">
        <f>IFERROR(VLOOKUP($D107,'SAP Data'!$A$7:$OM$1849,AO$4,FALSE),"")</f>
        <v>0</v>
      </c>
      <c r="AP107" s="99">
        <f t="shared" si="89"/>
        <v>0</v>
      </c>
      <c r="AQ107" s="43">
        <f t="shared" si="90"/>
        <v>0</v>
      </c>
      <c r="AR107" s="43">
        <f t="shared" si="91"/>
        <v>0</v>
      </c>
      <c r="AS107" s="43">
        <f t="shared" si="92"/>
        <v>0</v>
      </c>
      <c r="AT107" s="43">
        <f t="shared" si="93"/>
        <v>0</v>
      </c>
      <c r="AU107" s="43">
        <f t="shared" si="94"/>
        <v>0</v>
      </c>
      <c r="AV107" s="43">
        <f t="shared" si="95"/>
        <v>0</v>
      </c>
      <c r="AW107" s="43">
        <f t="shared" si="96"/>
        <v>0</v>
      </c>
      <c r="AX107" s="43">
        <f t="shared" si="97"/>
        <v>0</v>
      </c>
      <c r="AY107" s="43">
        <f t="shared" si="98"/>
        <v>0</v>
      </c>
      <c r="AZ107" s="43">
        <f t="shared" si="99"/>
        <v>0</v>
      </c>
      <c r="BA107" s="98">
        <f t="shared" si="100"/>
        <v>0</v>
      </c>
      <c r="BB107" s="16"/>
      <c r="BC107" s="16">
        <f t="shared" si="106"/>
        <v>0</v>
      </c>
      <c r="BD107" s="16"/>
      <c r="BE107" s="16">
        <f t="shared" si="107"/>
        <v>0</v>
      </c>
      <c r="BF107" s="16"/>
      <c r="BG107" s="16">
        <f t="shared" si="108"/>
        <v>0</v>
      </c>
      <c r="BH107" s="18"/>
      <c r="BI107" s="16">
        <f t="shared" si="109"/>
        <v>0</v>
      </c>
      <c r="BK107" s="16">
        <f t="shared" si="110"/>
        <v>0</v>
      </c>
      <c r="BM107" s="16">
        <f t="shared" si="111"/>
        <v>0</v>
      </c>
      <c r="BO107" s="16">
        <f t="shared" si="112"/>
        <v>0</v>
      </c>
      <c r="BQ107" s="16">
        <f t="shared" si="113"/>
        <v>0</v>
      </c>
      <c r="BS107" s="16">
        <f t="shared" si="114"/>
        <v>0</v>
      </c>
      <c r="BU107" s="16">
        <f t="shared" si="103"/>
        <v>0</v>
      </c>
      <c r="BW107" s="16">
        <f t="shared" si="104"/>
        <v>0</v>
      </c>
      <c r="BY107" s="16">
        <f t="shared" si="105"/>
        <v>0</v>
      </c>
      <c r="CB107" s="16">
        <f t="shared" si="85"/>
        <v>0</v>
      </c>
      <c r="CF107" s="243">
        <f t="shared" si="101"/>
        <v>0</v>
      </c>
      <c r="CH107" s="243">
        <f t="shared" si="102"/>
        <v>0</v>
      </c>
      <c r="CJ107" s="16">
        <f t="shared" si="86"/>
        <v>0</v>
      </c>
      <c r="CL107" s="54">
        <f t="shared" si="87"/>
        <v>0</v>
      </c>
      <c r="CN107" s="18"/>
      <c r="CO107" s="16">
        <f t="shared" si="88"/>
        <v>0</v>
      </c>
      <c r="CP107" s="18"/>
    </row>
    <row r="108" spans="1:94" x14ac:dyDescent="0.2">
      <c r="A108" s="387"/>
      <c r="B108" s="14" t="str">
        <f>VLOOKUP(D108,'line assign basis'!$A$8:$D$668,2,FALSE)</f>
        <v>WORKING FUNDS - WC</v>
      </c>
      <c r="C108" s="17" t="s">
        <v>216</v>
      </c>
      <c r="D108" s="17" t="s">
        <v>214</v>
      </c>
      <c r="E108" s="17">
        <f>IFERROR(VLOOKUP(D108,'line assign basis'!$A$8:$D$668,4,FALSE),"")</f>
        <v>4</v>
      </c>
      <c r="F108" s="33">
        <f>IFERROR(VLOOKUP($D108,'SAP Data'!$A$7:$OM$1845,F$4,FALSE),"")</f>
        <v>169000</v>
      </c>
      <c r="G108" s="33">
        <f>IFERROR(VLOOKUP($D108,'SAP Data'!$A$7:$OM$1845,G$4,FALSE),"")</f>
        <v>169000</v>
      </c>
      <c r="H108" s="16">
        <f>IFERROR(VLOOKUP($D108,'SAP Data'!$A$7:$OM$1845,H$4,FALSE),"")</f>
        <v>169000</v>
      </c>
      <c r="I108" s="76">
        <f>IFERROR(VLOOKUP($D108,'SAP Data'!$A$7:$OM$1845,I$4,FALSE),"")</f>
        <v>169000</v>
      </c>
      <c r="J108" s="76">
        <f>IFERROR(VLOOKUP($D108,'SAP Data'!$A$7:$OM$1845,J$4,FALSE),"")</f>
        <v>169000</v>
      </c>
      <c r="K108" s="76">
        <f>IFERROR(VLOOKUP($D108,'SAP Data'!$A$7:$OM$1845,K$4,FALSE),"")</f>
        <v>169000</v>
      </c>
      <c r="L108" s="76">
        <f>IFERROR(VLOOKUP($D108,'SAP Data'!$A$7:$OM$1845,L$4,FALSE),"")</f>
        <v>169000</v>
      </c>
      <c r="M108" s="76">
        <f>IFERROR(VLOOKUP($D108,'SAP Data'!$A$7:$OM$1845,M$4,FALSE),"")</f>
        <v>169000</v>
      </c>
      <c r="N108" s="76">
        <f>IFERROR(VLOOKUP($D108,'SAP Data'!$A$7:$OM$1845,N$4,FALSE),"")</f>
        <v>169000</v>
      </c>
      <c r="O108" s="76">
        <f>IFERROR(VLOOKUP($D108,'SAP Data'!$A$7:$OM$1845,O$4,FALSE),"")</f>
        <v>169000</v>
      </c>
      <c r="P108" s="76">
        <f>IFERROR(VLOOKUP($D108,'SAP Data'!$A$7:$OM$1845,P$4,FALSE),"")</f>
        <v>169000</v>
      </c>
      <c r="Q108" s="76">
        <f>IFERROR(VLOOKUP($D108,'SAP Data'!$A$7:$OM$1845,Q$4,FALSE),"")</f>
        <v>169000</v>
      </c>
      <c r="R108" s="76">
        <f>IFERROR(VLOOKUP($D108,'SAP Data'!$A$7:$OM$1845,R$4,FALSE),"")</f>
        <v>169000</v>
      </c>
      <c r="S108" s="76">
        <f>IFERROR(VLOOKUP($D108,'SAP Data'!$A$7:$OM$1845,S$4,FALSE),"")</f>
        <v>169000</v>
      </c>
      <c r="T108" s="76">
        <f>IFERROR(VLOOKUP($D108,'SAP Data'!$A$7:$OM$1849,T$4,FALSE),"")</f>
        <v>169000</v>
      </c>
      <c r="U108" s="76">
        <f>IFERROR(VLOOKUP($D108,'SAP Data'!$A$7:$OM$1849,U$4,FALSE),"")</f>
        <v>169000</v>
      </c>
      <c r="V108" s="76">
        <f>IFERROR(VLOOKUP($D108,'SAP Data'!$A$7:$OM$1849,V$4,FALSE),"")</f>
        <v>169000</v>
      </c>
      <c r="W108" s="76">
        <f>IFERROR(VLOOKUP($D108,'SAP Data'!$A$7:$OM$1849,W$4,FALSE),"")</f>
        <v>169000</v>
      </c>
      <c r="X108" s="76">
        <f>IFERROR(VLOOKUP($D108,'SAP Data'!$A$7:$OM$1849,X$4,FALSE),"")</f>
        <v>169000</v>
      </c>
      <c r="Y108" s="76">
        <f>IFERROR(VLOOKUP($D108,'SAP Data'!$A$7:$OM$1849,Y$4,FALSE),"")</f>
        <v>169000</v>
      </c>
      <c r="Z108" s="76">
        <f>IFERROR(VLOOKUP($D108,'SAP Data'!$A$7:$OM$1849,Z$4,FALSE),"")</f>
        <v>169000</v>
      </c>
      <c r="AA108" s="76">
        <f>IFERROR(VLOOKUP($D108,'SAP Data'!$A$7:$OM$1849,AA$4,FALSE),"")</f>
        <v>169000</v>
      </c>
      <c r="AB108" s="76">
        <f>IFERROR(VLOOKUP($D108,'SAP Data'!$A$7:$OM$1849,AB$4,FALSE),"")</f>
        <v>169000</v>
      </c>
      <c r="AC108" s="76">
        <f>IFERROR(VLOOKUP($D108,'SAP Data'!$A$7:$OM$1849,AC$4,FALSE),"")</f>
        <v>169000</v>
      </c>
      <c r="AD108" s="76">
        <f>IFERROR(VLOOKUP($D108,'SAP Data'!$A$7:$OM$1849,AD$4,FALSE),"")</f>
        <v>169000</v>
      </c>
      <c r="AE108" s="76">
        <f>IFERROR(VLOOKUP($D108,'SAP Data'!$A$7:$OM$1849,AE$4,FALSE),"")</f>
        <v>169000</v>
      </c>
      <c r="AF108" s="76">
        <f>IFERROR(VLOOKUP($D108,'SAP Data'!$A$7:$OM$1849,AF$4,FALSE),"")</f>
        <v>169000</v>
      </c>
      <c r="AG108" s="76">
        <f>IFERROR(VLOOKUP($D108,'SAP Data'!$A$7:$OM$1849,AG$4,FALSE),"")</f>
        <v>169000</v>
      </c>
      <c r="AH108" s="76">
        <f>IFERROR(VLOOKUP($D108,'SAP Data'!$A$7:$OM$1849,AH$4,FALSE),"")</f>
        <v>169000</v>
      </c>
      <c r="AI108" s="76">
        <f>IFERROR(VLOOKUP($D108,'SAP Data'!$A$7:$OM$1849,AI$4,FALSE),"")</f>
        <v>169000</v>
      </c>
      <c r="AJ108" s="76">
        <f>IFERROR(VLOOKUP($D108,'SAP Data'!$A$7:$OM$1849,AJ$4,FALSE),"")</f>
        <v>169000</v>
      </c>
      <c r="AK108" s="76">
        <f>IFERROR(VLOOKUP($D108,'SAP Data'!$A$7:$OM$1849,AK$4,FALSE),"")</f>
        <v>169000</v>
      </c>
      <c r="AL108" s="76">
        <f>IFERROR(VLOOKUP($D108,'SAP Data'!$A$7:$OM$1849,AL$4,FALSE),"")</f>
        <v>169000</v>
      </c>
      <c r="AM108" s="76">
        <f>IFERROR(VLOOKUP($D108,'SAP Data'!$A$7:$OM$1849,AM$4,FALSE),"")</f>
        <v>169000</v>
      </c>
      <c r="AN108" s="76">
        <f>IFERROR(VLOOKUP($D108,'SAP Data'!$A$7:$OM$1849,AN$4,FALSE),"")</f>
        <v>169000</v>
      </c>
      <c r="AO108" s="76">
        <f>IFERROR(VLOOKUP($D108,'SAP Data'!$A$7:$OM$1849,AO$4,FALSE),"")</f>
        <v>169000</v>
      </c>
      <c r="AP108" s="99">
        <f t="shared" si="89"/>
        <v>169000</v>
      </c>
      <c r="AQ108" s="43">
        <f t="shared" si="90"/>
        <v>169000</v>
      </c>
      <c r="AR108" s="43">
        <f t="shared" si="91"/>
        <v>169000</v>
      </c>
      <c r="AS108" s="43">
        <f t="shared" si="92"/>
        <v>169000</v>
      </c>
      <c r="AT108" s="43">
        <f t="shared" si="93"/>
        <v>169000</v>
      </c>
      <c r="AU108" s="43">
        <f t="shared" si="94"/>
        <v>169000</v>
      </c>
      <c r="AV108" s="43">
        <f t="shared" si="95"/>
        <v>169000</v>
      </c>
      <c r="AW108" s="43">
        <f t="shared" si="96"/>
        <v>169000</v>
      </c>
      <c r="AX108" s="43">
        <f t="shared" si="97"/>
        <v>169000</v>
      </c>
      <c r="AY108" s="43">
        <f t="shared" si="98"/>
        <v>169000</v>
      </c>
      <c r="AZ108" s="43">
        <f t="shared" si="99"/>
        <v>169000</v>
      </c>
      <c r="BA108" s="98">
        <f t="shared" si="100"/>
        <v>169000</v>
      </c>
      <c r="BB108" s="16"/>
      <c r="BC108" s="16">
        <f t="shared" si="106"/>
        <v>169000</v>
      </c>
      <c r="BD108" s="16"/>
      <c r="BE108" s="16">
        <f t="shared" si="107"/>
        <v>169000</v>
      </c>
      <c r="BF108" s="16"/>
      <c r="BG108" s="16">
        <f t="shared" si="108"/>
        <v>169000</v>
      </c>
      <c r="BH108" s="18"/>
      <c r="BI108" s="16">
        <f t="shared" si="109"/>
        <v>169000</v>
      </c>
      <c r="BK108" s="16">
        <f t="shared" si="110"/>
        <v>169000</v>
      </c>
      <c r="BM108" s="16">
        <f t="shared" si="111"/>
        <v>169000</v>
      </c>
      <c r="BO108" s="16">
        <f t="shared" si="112"/>
        <v>169000</v>
      </c>
      <c r="BQ108" s="16">
        <f t="shared" si="113"/>
        <v>169000</v>
      </c>
      <c r="BS108" s="16">
        <f t="shared" si="114"/>
        <v>169000</v>
      </c>
      <c r="BU108" s="16">
        <f t="shared" si="103"/>
        <v>169000</v>
      </c>
      <c r="BW108" s="16">
        <f t="shared" si="104"/>
        <v>169000</v>
      </c>
      <c r="BY108" s="16">
        <f t="shared" si="105"/>
        <v>169000</v>
      </c>
      <c r="CB108" s="16">
        <f t="shared" si="85"/>
        <v>0</v>
      </c>
      <c r="CF108" s="243">
        <f t="shared" si="101"/>
        <v>0</v>
      </c>
      <c r="CH108" s="243">
        <f t="shared" si="102"/>
        <v>0</v>
      </c>
      <c r="CJ108" s="16">
        <f t="shared" si="86"/>
        <v>0</v>
      </c>
      <c r="CL108" s="54">
        <f t="shared" si="87"/>
        <v>0</v>
      </c>
      <c r="CN108" s="18"/>
      <c r="CO108" s="16">
        <f t="shared" si="88"/>
        <v>0</v>
      </c>
      <c r="CP108" s="18"/>
    </row>
    <row r="109" spans="1:94" x14ac:dyDescent="0.2">
      <c r="A109" s="387"/>
      <c r="B109" s="14" t="str">
        <f>VLOOKUP(D109,'line assign basis'!$A$8:$D$668,2,FALSE)</f>
        <v>TEMP CASH INVEST</v>
      </c>
      <c r="C109" s="17" t="s">
        <v>219</v>
      </c>
      <c r="D109" s="17" t="s">
        <v>217</v>
      </c>
      <c r="E109" s="17">
        <f>IFERROR(VLOOKUP(D109,'line assign basis'!$A$8:$D$668,4,FALSE),"")</f>
        <v>2</v>
      </c>
      <c r="F109" s="33">
        <f>IFERROR(VLOOKUP($D109,'SAP Data'!$A$7:$OM$1845,F$4,FALSE),"")</f>
        <v>0</v>
      </c>
      <c r="G109" s="33">
        <f>IFERROR(VLOOKUP($D109,'SAP Data'!$A$7:$OM$1845,G$4,FALSE),"")</f>
        <v>0</v>
      </c>
      <c r="H109" s="16">
        <f>IFERROR(VLOOKUP($D109,'SAP Data'!$A$7:$OM$1845,H$4,FALSE),"")</f>
        <v>0</v>
      </c>
      <c r="I109" s="76">
        <f>IFERROR(VLOOKUP($D109,'SAP Data'!$A$7:$OM$1845,I$4,FALSE),"")</f>
        <v>0</v>
      </c>
      <c r="J109" s="76">
        <f>IFERROR(VLOOKUP($D109,'SAP Data'!$A$7:$OM$1845,J$4,FALSE),"")</f>
        <v>0</v>
      </c>
      <c r="K109" s="76">
        <f>IFERROR(VLOOKUP($D109,'SAP Data'!$A$7:$OM$1845,K$4,FALSE),"")</f>
        <v>52600164.920000002</v>
      </c>
      <c r="L109" s="76">
        <f>IFERROR(VLOOKUP($D109,'SAP Data'!$A$7:$OM$1845,L$4,FALSE),"")</f>
        <v>25721381.23</v>
      </c>
      <c r="M109" s="76">
        <f>IFERROR(VLOOKUP($D109,'SAP Data'!$A$7:$OM$1845,M$4,FALSE),"")</f>
        <v>0.46</v>
      </c>
      <c r="N109" s="76">
        <f>IFERROR(VLOOKUP($D109,'SAP Data'!$A$7:$OM$1845,N$4,FALSE),"")</f>
        <v>0</v>
      </c>
      <c r="O109" s="76">
        <f>IFERROR(VLOOKUP($D109,'SAP Data'!$A$7:$OM$1845,O$4,FALSE),"")</f>
        <v>0</v>
      </c>
      <c r="P109" s="76">
        <f>IFERROR(VLOOKUP($D109,'SAP Data'!$A$7:$OM$1845,P$4,FALSE),"")</f>
        <v>0</v>
      </c>
      <c r="Q109" s="76">
        <f>IFERROR(VLOOKUP($D109,'SAP Data'!$A$7:$OM$1845,Q$4,FALSE),"")</f>
        <v>0</v>
      </c>
      <c r="R109" s="76">
        <f>IFERROR(VLOOKUP($D109,'SAP Data'!$A$7:$OM$1845,R$4,FALSE),"")</f>
        <v>0</v>
      </c>
      <c r="S109" s="76">
        <f>IFERROR(VLOOKUP($D109,'SAP Data'!$A$7:$OM$1845,S$4,FALSE),"")</f>
        <v>0</v>
      </c>
      <c r="T109" s="76">
        <f>IFERROR(VLOOKUP($D109,'SAP Data'!$A$7:$OM$1849,T$4,FALSE),"")</f>
        <v>278322847.06999999</v>
      </c>
      <c r="U109" s="76">
        <f>IFERROR(VLOOKUP($D109,'SAP Data'!$A$7:$OM$1849,U$4,FALSE),"")</f>
        <v>449313653.07999998</v>
      </c>
      <c r="V109" s="76">
        <f>IFERROR(VLOOKUP($D109,'SAP Data'!$A$7:$OM$1849,V$4,FALSE),"")</f>
        <v>358006563.10000002</v>
      </c>
      <c r="W109" s="76">
        <f>IFERROR(VLOOKUP($D109,'SAP Data'!$A$7:$OM$1849,W$4,FALSE),"")</f>
        <v>108132775.05</v>
      </c>
      <c r="X109" s="76">
        <f>IFERROR(VLOOKUP($D109,'SAP Data'!$A$7:$OM$1849,X$4,FALSE),"")</f>
        <v>85777410.319999993</v>
      </c>
      <c r="Y109" s="76">
        <f>IFERROR(VLOOKUP($D109,'SAP Data'!$A$7:$OM$1849,Y$4,FALSE),"")</f>
        <v>53732887.020000003</v>
      </c>
      <c r="Z109" s="76">
        <f>IFERROR(VLOOKUP($D109,'SAP Data'!$A$7:$OM$1849,Z$4,FALSE),"")</f>
        <v>19853007.16</v>
      </c>
      <c r="AA109" s="76">
        <f>IFERROR(VLOOKUP($D109,'SAP Data'!$A$7:$OM$1849,AA$4,FALSE),"")</f>
        <v>21287483.140000001</v>
      </c>
      <c r="AB109" s="76">
        <f>IFERROR(VLOOKUP($D109,'SAP Data'!$A$7:$OM$1849,AB$4,FALSE),"")</f>
        <v>7638015.9500000002</v>
      </c>
      <c r="AC109" s="76">
        <f>IFERROR(VLOOKUP($D109,'SAP Data'!$A$7:$OM$1849,AC$4,FALSE),"")</f>
        <v>0</v>
      </c>
      <c r="AD109" s="76">
        <f>IFERROR(VLOOKUP($D109,'SAP Data'!$A$7:$OM$1849,AD$4,FALSE),"")</f>
        <v>0</v>
      </c>
      <c r="AE109" s="76">
        <f>IFERROR(VLOOKUP($D109,'SAP Data'!$A$7:$OM$1849,AE$4,FALSE),"")</f>
        <v>0</v>
      </c>
      <c r="AF109" s="76">
        <f>IFERROR(VLOOKUP($D109,'SAP Data'!$A$7:$OM$1849,AF$4,FALSE),"")</f>
        <v>0</v>
      </c>
      <c r="AG109" s="76">
        <f>IFERROR(VLOOKUP($D109,'SAP Data'!$A$7:$OM$1849,AG$4,FALSE),"")</f>
        <v>0</v>
      </c>
      <c r="AH109" s="76">
        <f>IFERROR(VLOOKUP($D109,'SAP Data'!$A$7:$OM$1849,AH$4,FALSE),"")</f>
        <v>0</v>
      </c>
      <c r="AI109" s="76">
        <f>IFERROR(VLOOKUP($D109,'SAP Data'!$A$7:$OM$1849,AI$4,FALSE),"")</f>
        <v>0</v>
      </c>
      <c r="AJ109" s="76">
        <f>IFERROR(VLOOKUP($D109,'SAP Data'!$A$7:$OM$1849,AJ$4,FALSE),"")</f>
        <v>0</v>
      </c>
      <c r="AK109" s="76">
        <f>IFERROR(VLOOKUP($D109,'SAP Data'!$A$7:$OM$1849,AK$4,FALSE),"")</f>
        <v>0</v>
      </c>
      <c r="AL109" s="76">
        <f>IFERROR(VLOOKUP($D109,'SAP Data'!$A$7:$OM$1849,AL$4,FALSE),"")</f>
        <v>0</v>
      </c>
      <c r="AM109" s="76">
        <f>IFERROR(VLOOKUP($D109,'SAP Data'!$A$7:$OM$1849,AM$4,FALSE),"")</f>
        <v>0</v>
      </c>
      <c r="AN109" s="76">
        <f>IFERROR(VLOOKUP($D109,'SAP Data'!$A$7:$OM$1849,AN$4,FALSE),"")</f>
        <v>0</v>
      </c>
      <c r="AO109" s="76">
        <f>IFERROR(VLOOKUP($D109,'SAP Data'!$A$7:$OM$1849,AO$4,FALSE),"")</f>
        <v>0</v>
      </c>
      <c r="AP109" s="99">
        <f t="shared" si="89"/>
        <v>115172053.49083334</v>
      </c>
      <c r="AQ109" s="43">
        <f t="shared" si="90"/>
        <v>115172053.49083334</v>
      </c>
      <c r="AR109" s="43">
        <f t="shared" si="91"/>
        <v>103575268.19625002</v>
      </c>
      <c r="AS109" s="43">
        <f t="shared" si="92"/>
        <v>73257080.689999998</v>
      </c>
      <c r="AT109" s="43">
        <f t="shared" si="93"/>
        <v>39618738.349166669</v>
      </c>
      <c r="AU109" s="43">
        <f t="shared" si="94"/>
        <v>20196265.92625</v>
      </c>
      <c r="AV109" s="43">
        <f t="shared" si="95"/>
        <v>12116674.869166667</v>
      </c>
      <c r="AW109" s="43">
        <f t="shared" si="96"/>
        <v>6303745.8133333335</v>
      </c>
      <c r="AX109" s="43">
        <f t="shared" si="97"/>
        <v>3237666.8891666667</v>
      </c>
      <c r="AY109" s="43">
        <f t="shared" si="98"/>
        <v>1523479.7933333332</v>
      </c>
      <c r="AZ109" s="43">
        <f t="shared" si="99"/>
        <v>318250.66458333336</v>
      </c>
      <c r="BA109" s="98">
        <f t="shared" si="100"/>
        <v>0</v>
      </c>
      <c r="BB109" s="16"/>
      <c r="BC109" s="16">
        <f t="shared" si="106"/>
        <v>0</v>
      </c>
      <c r="BD109" s="16"/>
      <c r="BE109" s="16">
        <f t="shared" si="107"/>
        <v>0</v>
      </c>
      <c r="BF109" s="16"/>
      <c r="BG109" s="16">
        <f t="shared" si="108"/>
        <v>0</v>
      </c>
      <c r="BH109" s="18"/>
      <c r="BI109" s="16">
        <f t="shared" si="109"/>
        <v>0</v>
      </c>
      <c r="BK109" s="16">
        <f t="shared" si="110"/>
        <v>0</v>
      </c>
      <c r="BM109" s="16">
        <f t="shared" si="111"/>
        <v>0</v>
      </c>
      <c r="BO109" s="16">
        <f t="shared" si="112"/>
        <v>0</v>
      </c>
      <c r="BQ109" s="16">
        <f t="shared" si="113"/>
        <v>0</v>
      </c>
      <c r="BS109" s="16">
        <f t="shared" si="114"/>
        <v>0</v>
      </c>
      <c r="BU109" s="16">
        <f t="shared" si="103"/>
        <v>0</v>
      </c>
      <c r="BW109" s="16">
        <f t="shared" si="104"/>
        <v>0</v>
      </c>
      <c r="BY109" s="16">
        <f t="shared" si="105"/>
        <v>0</v>
      </c>
      <c r="CB109" s="16">
        <f t="shared" si="85"/>
        <v>0</v>
      </c>
      <c r="CF109" s="243">
        <f t="shared" si="101"/>
        <v>0</v>
      </c>
      <c r="CH109" s="243">
        <f t="shared" si="102"/>
        <v>0</v>
      </c>
      <c r="CJ109" s="16">
        <f t="shared" si="86"/>
        <v>0</v>
      </c>
      <c r="CL109" s="54">
        <f t="shared" si="87"/>
        <v>0</v>
      </c>
      <c r="CN109" s="18"/>
      <c r="CO109" s="16">
        <f t="shared" si="88"/>
        <v>0</v>
      </c>
      <c r="CP109" s="18"/>
    </row>
    <row r="110" spans="1:94" x14ac:dyDescent="0.2">
      <c r="A110" s="387"/>
      <c r="B110" s="14" t="str">
        <f>VLOOKUP(D110,'line assign basis'!$A$8:$D$668,2,FALSE)</f>
        <v>TEMP CASH INVEST MAR</v>
      </c>
      <c r="C110" s="17" t="s">
        <v>222</v>
      </c>
      <c r="D110" s="17" t="s">
        <v>220</v>
      </c>
      <c r="E110" s="17">
        <f>IFERROR(VLOOKUP(D110,'line assign basis'!$A$8:$D$668,4,FALSE),"")</f>
        <v>2</v>
      </c>
      <c r="F110" s="33">
        <f>IFERROR(VLOOKUP($D110,'SAP Data'!$A$7:$OM$1845,F$4,FALSE),"")</f>
        <v>0</v>
      </c>
      <c r="G110" s="33">
        <f>IFERROR(VLOOKUP($D110,'SAP Data'!$A$7:$OM$1845,G$4,FALSE),"")</f>
        <v>0</v>
      </c>
      <c r="H110" s="16">
        <f>IFERROR(VLOOKUP($D110,'SAP Data'!$A$7:$OM$1845,H$4,FALSE),"")</f>
        <v>0</v>
      </c>
      <c r="I110" s="76">
        <f>IFERROR(VLOOKUP($D110,'SAP Data'!$A$7:$OM$1845,I$4,FALSE),"")</f>
        <v>0</v>
      </c>
      <c r="J110" s="76">
        <f>IFERROR(VLOOKUP($D110,'SAP Data'!$A$7:$OM$1845,J$4,FALSE),"")</f>
        <v>0</v>
      </c>
      <c r="K110" s="76">
        <f>IFERROR(VLOOKUP($D110,'SAP Data'!$A$7:$OM$1845,K$4,FALSE),"")</f>
        <v>0</v>
      </c>
      <c r="L110" s="76">
        <f>IFERROR(VLOOKUP($D110,'SAP Data'!$A$7:$OM$1845,L$4,FALSE),"")</f>
        <v>0</v>
      </c>
      <c r="M110" s="76">
        <f>IFERROR(VLOOKUP($D110,'SAP Data'!$A$7:$OM$1845,M$4,FALSE),"")</f>
        <v>0</v>
      </c>
      <c r="N110" s="76">
        <f>IFERROR(VLOOKUP($D110,'SAP Data'!$A$7:$OM$1845,N$4,FALSE),"")</f>
        <v>0</v>
      </c>
      <c r="O110" s="76">
        <f>IFERROR(VLOOKUP($D110,'SAP Data'!$A$7:$OM$1845,O$4,FALSE),"")</f>
        <v>0</v>
      </c>
      <c r="P110" s="76">
        <f>IFERROR(VLOOKUP($D110,'SAP Data'!$A$7:$OM$1845,P$4,FALSE),"")</f>
        <v>0</v>
      </c>
      <c r="Q110" s="76">
        <f>IFERROR(VLOOKUP($D110,'SAP Data'!$A$7:$OM$1845,Q$4,FALSE),"")</f>
        <v>0</v>
      </c>
      <c r="R110" s="76">
        <f>IFERROR(VLOOKUP($D110,'SAP Data'!$A$7:$OM$1845,R$4,FALSE),"")</f>
        <v>0</v>
      </c>
      <c r="S110" s="76">
        <f>IFERROR(VLOOKUP($D110,'SAP Data'!$A$7:$OM$1845,S$4,FALSE),"")</f>
        <v>0</v>
      </c>
      <c r="T110" s="76">
        <f>IFERROR(VLOOKUP($D110,'SAP Data'!$A$7:$OM$1849,T$4,FALSE),"")</f>
        <v>0</v>
      </c>
      <c r="U110" s="76">
        <f>IFERROR(VLOOKUP($D110,'SAP Data'!$A$7:$OM$1849,U$4,FALSE),"")</f>
        <v>0</v>
      </c>
      <c r="V110" s="76">
        <f>IFERROR(VLOOKUP($D110,'SAP Data'!$A$7:$OM$1849,V$4,FALSE),"")</f>
        <v>0</v>
      </c>
      <c r="W110" s="76">
        <f>IFERROR(VLOOKUP($D110,'SAP Data'!$A$7:$OM$1849,W$4,FALSE),"")</f>
        <v>0</v>
      </c>
      <c r="X110" s="76">
        <f>IFERROR(VLOOKUP($D110,'SAP Data'!$A$7:$OM$1849,X$4,FALSE),"")</f>
        <v>0</v>
      </c>
      <c r="Y110" s="76">
        <f>IFERROR(VLOOKUP($D110,'SAP Data'!$A$7:$OM$1849,Y$4,FALSE),"")</f>
        <v>0</v>
      </c>
      <c r="Z110" s="76">
        <f>IFERROR(VLOOKUP($D110,'SAP Data'!$A$7:$OM$1849,Z$4,FALSE),"")</f>
        <v>0</v>
      </c>
      <c r="AA110" s="76">
        <f>IFERROR(VLOOKUP($D110,'SAP Data'!$A$7:$OM$1849,AA$4,FALSE),"")</f>
        <v>0</v>
      </c>
      <c r="AB110" s="76">
        <f>IFERROR(VLOOKUP($D110,'SAP Data'!$A$7:$OM$1849,AB$4,FALSE),"")</f>
        <v>0</v>
      </c>
      <c r="AC110" s="76">
        <f>IFERROR(VLOOKUP($D110,'SAP Data'!$A$7:$OM$1849,AC$4,FALSE),"")</f>
        <v>0</v>
      </c>
      <c r="AD110" s="76">
        <f>IFERROR(VLOOKUP($D110,'SAP Data'!$A$7:$OM$1849,AD$4,FALSE),"")</f>
        <v>0</v>
      </c>
      <c r="AE110" s="76">
        <f>IFERROR(VLOOKUP($D110,'SAP Data'!$A$7:$OM$1849,AE$4,FALSE),"")</f>
        <v>0</v>
      </c>
      <c r="AF110" s="76">
        <f>IFERROR(VLOOKUP($D110,'SAP Data'!$A$7:$OM$1849,AF$4,FALSE),"")</f>
        <v>0</v>
      </c>
      <c r="AG110" s="76">
        <f>IFERROR(VLOOKUP($D110,'SAP Data'!$A$7:$OM$1849,AG$4,FALSE),"")</f>
        <v>0</v>
      </c>
      <c r="AH110" s="76">
        <f>IFERROR(VLOOKUP($D110,'SAP Data'!$A$7:$OM$1849,AH$4,FALSE),"")</f>
        <v>0</v>
      </c>
      <c r="AI110" s="76">
        <f>IFERROR(VLOOKUP($D110,'SAP Data'!$A$7:$OM$1849,AI$4,FALSE),"")</f>
        <v>0</v>
      </c>
      <c r="AJ110" s="76">
        <f>IFERROR(VLOOKUP($D110,'SAP Data'!$A$7:$OM$1849,AJ$4,FALSE),"")</f>
        <v>0</v>
      </c>
      <c r="AK110" s="76">
        <f>IFERROR(VLOOKUP($D110,'SAP Data'!$A$7:$OM$1849,AK$4,FALSE),"")</f>
        <v>0</v>
      </c>
      <c r="AL110" s="76">
        <f>IFERROR(VLOOKUP($D110,'SAP Data'!$A$7:$OM$1849,AL$4,FALSE),"")</f>
        <v>0</v>
      </c>
      <c r="AM110" s="76">
        <f>IFERROR(VLOOKUP($D110,'SAP Data'!$A$7:$OM$1849,AM$4,FALSE),"")</f>
        <v>0</v>
      </c>
      <c r="AN110" s="76">
        <f>IFERROR(VLOOKUP($D110,'SAP Data'!$A$7:$OM$1849,AN$4,FALSE),"")</f>
        <v>0</v>
      </c>
      <c r="AO110" s="76">
        <f>IFERROR(VLOOKUP($D110,'SAP Data'!$A$7:$OM$1849,AO$4,FALSE),"")</f>
        <v>0</v>
      </c>
      <c r="AP110" s="99">
        <f t="shared" si="89"/>
        <v>0</v>
      </c>
      <c r="AQ110" s="43">
        <f t="shared" si="90"/>
        <v>0</v>
      </c>
      <c r="AR110" s="43">
        <f t="shared" si="91"/>
        <v>0</v>
      </c>
      <c r="AS110" s="43">
        <f t="shared" si="92"/>
        <v>0</v>
      </c>
      <c r="AT110" s="43">
        <f t="shared" si="93"/>
        <v>0</v>
      </c>
      <c r="AU110" s="43">
        <f t="shared" si="94"/>
        <v>0</v>
      </c>
      <c r="AV110" s="43">
        <f t="shared" si="95"/>
        <v>0</v>
      </c>
      <c r="AW110" s="43">
        <f t="shared" si="96"/>
        <v>0</v>
      </c>
      <c r="AX110" s="43">
        <f t="shared" si="97"/>
        <v>0</v>
      </c>
      <c r="AY110" s="43">
        <f t="shared" si="98"/>
        <v>0</v>
      </c>
      <c r="AZ110" s="43">
        <f t="shared" si="99"/>
        <v>0</v>
      </c>
      <c r="BA110" s="98">
        <f t="shared" si="100"/>
        <v>0</v>
      </c>
      <c r="BB110" s="16"/>
      <c r="BC110" s="16">
        <f t="shared" si="106"/>
        <v>0</v>
      </c>
      <c r="BD110" s="16"/>
      <c r="BE110" s="16">
        <f t="shared" si="107"/>
        <v>0</v>
      </c>
      <c r="BF110" s="16"/>
      <c r="BG110" s="16">
        <f t="shared" si="108"/>
        <v>0</v>
      </c>
      <c r="BH110" s="18"/>
      <c r="BI110" s="16">
        <f t="shared" si="109"/>
        <v>0</v>
      </c>
      <c r="BK110" s="16">
        <f t="shared" si="110"/>
        <v>0</v>
      </c>
      <c r="BM110" s="16">
        <f t="shared" si="111"/>
        <v>0</v>
      </c>
      <c r="BO110" s="16">
        <f t="shared" si="112"/>
        <v>0</v>
      </c>
      <c r="BQ110" s="16">
        <f t="shared" si="113"/>
        <v>0</v>
      </c>
      <c r="BS110" s="16">
        <f t="shared" si="114"/>
        <v>0</v>
      </c>
      <c r="BU110" s="16">
        <f t="shared" si="103"/>
        <v>0</v>
      </c>
      <c r="BW110" s="16">
        <f t="shared" si="104"/>
        <v>0</v>
      </c>
      <c r="BY110" s="16">
        <f t="shared" si="105"/>
        <v>0</v>
      </c>
      <c r="CB110" s="16">
        <f t="shared" si="85"/>
        <v>0</v>
      </c>
      <c r="CF110" s="243">
        <f t="shared" si="101"/>
        <v>0</v>
      </c>
      <c r="CH110" s="243">
        <f t="shared" si="102"/>
        <v>0</v>
      </c>
      <c r="CJ110" s="16">
        <f t="shared" si="86"/>
        <v>0</v>
      </c>
      <c r="CL110" s="54">
        <f t="shared" si="87"/>
        <v>0</v>
      </c>
      <c r="CN110" s="18"/>
      <c r="CO110" s="16">
        <f t="shared" si="88"/>
        <v>0</v>
      </c>
      <c r="CP110" s="18"/>
    </row>
    <row r="111" spans="1:94" x14ac:dyDescent="0.2">
      <c r="A111" s="387"/>
      <c r="B111" s="428" t="str">
        <f>VLOOKUP(D111,'line assign basis'!$A$8:$D$668,2,FALSE)</f>
        <v>A/R-SERVICE</v>
      </c>
      <c r="C111" s="429" t="s">
        <v>225</v>
      </c>
      <c r="D111" s="17" t="s">
        <v>223</v>
      </c>
      <c r="E111" s="17">
        <f>IFERROR(VLOOKUP(D111,'line assign basis'!$A$8:$D$668,4,FALSE),"")</f>
        <v>4</v>
      </c>
      <c r="F111" s="33">
        <f>IFERROR(VLOOKUP($D111,'SAP Data'!$A$7:$OM$1845,F$4,FALSE),"")</f>
        <v>40267711.039999999</v>
      </c>
      <c r="G111" s="33">
        <f>IFERROR(VLOOKUP($D111,'SAP Data'!$A$7:$OM$1845,G$4,FALSE),"")</f>
        <v>43419119.689999998</v>
      </c>
      <c r="H111" s="16">
        <f>IFERROR(VLOOKUP($D111,'SAP Data'!$A$7:$OM$1845,H$4,FALSE),"")</f>
        <v>44132780.780000001</v>
      </c>
      <c r="I111" s="76">
        <f>IFERROR(VLOOKUP($D111,'SAP Data'!$A$7:$OM$1845,I$4,FALSE),"")</f>
        <v>32446163.489999998</v>
      </c>
      <c r="J111" s="76">
        <f>IFERROR(VLOOKUP($D111,'SAP Data'!$A$7:$OM$1845,J$4,FALSE),"")</f>
        <v>21076753.420000002</v>
      </c>
      <c r="K111" s="76">
        <f>IFERROR(VLOOKUP($D111,'SAP Data'!$A$7:$OM$1845,K$4,FALSE),"")</f>
        <v>12203657.189999999</v>
      </c>
      <c r="L111" s="76">
        <f>IFERROR(VLOOKUP($D111,'SAP Data'!$A$7:$OM$1845,L$4,FALSE),"")</f>
        <v>11397106.1</v>
      </c>
      <c r="M111" s="76">
        <f>IFERROR(VLOOKUP($D111,'SAP Data'!$A$7:$OM$1845,M$4,FALSE),"")</f>
        <v>9248842.4700000007</v>
      </c>
      <c r="N111" s="76">
        <f>IFERROR(VLOOKUP($D111,'SAP Data'!$A$7:$OM$1845,N$4,FALSE),"")</f>
        <v>9378674.9499999993</v>
      </c>
      <c r="O111" s="76">
        <f>IFERROR(VLOOKUP($D111,'SAP Data'!$A$7:$OM$1845,O$4,FALSE),"")</f>
        <v>14059172.49</v>
      </c>
      <c r="P111" s="76">
        <f>IFERROR(VLOOKUP($D111,'SAP Data'!$A$7:$OM$1845,P$4,FALSE),"")</f>
        <v>22279035.82</v>
      </c>
      <c r="Q111" s="76">
        <f>IFERROR(VLOOKUP($D111,'SAP Data'!$A$7:$OM$1845,Q$4,FALSE),"")</f>
        <v>36888054.719999999</v>
      </c>
      <c r="R111" s="76">
        <f>IFERROR(VLOOKUP($D111,'SAP Data'!$A$7:$OM$1845,R$4,FALSE),"")</f>
        <v>44932364.170000002</v>
      </c>
      <c r="S111" s="76">
        <f>IFERROR(VLOOKUP($D111,'SAP Data'!$A$7:$OM$1845,S$4,FALSE),"")</f>
        <v>44319368.200000003</v>
      </c>
      <c r="T111" s="76">
        <f>IFERROR(VLOOKUP($D111,'SAP Data'!$A$7:$OM$1849,T$4,FALSE),"")</f>
        <v>39872535.210000001</v>
      </c>
      <c r="U111" s="76">
        <f>IFERROR(VLOOKUP($D111,'SAP Data'!$A$7:$OM$1849,U$4,FALSE),"")</f>
        <v>33413808.949999999</v>
      </c>
      <c r="V111" s="76">
        <f>IFERROR(VLOOKUP($D111,'SAP Data'!$A$7:$OM$1849,V$4,FALSE),"")</f>
        <v>26515519.82</v>
      </c>
      <c r="W111" s="76">
        <f>IFERROR(VLOOKUP($D111,'SAP Data'!$A$7:$OM$1849,W$4,FALSE),"")</f>
        <v>16258995.539999999</v>
      </c>
      <c r="X111" s="76">
        <f>IFERROR(VLOOKUP($D111,'SAP Data'!$A$7:$OM$1849,X$4,FALSE),"")</f>
        <v>15075985.23</v>
      </c>
      <c r="Y111" s="76">
        <f>IFERROR(VLOOKUP($D111,'SAP Data'!$A$7:$OM$1849,Y$4,FALSE),"")</f>
        <v>13120021.630000001</v>
      </c>
      <c r="Z111" s="76">
        <f>IFERROR(VLOOKUP($D111,'SAP Data'!$A$7:$OM$1849,Z$4,FALSE),"")</f>
        <v>12791015.859999999</v>
      </c>
      <c r="AA111" s="76">
        <f>IFERROR(VLOOKUP($D111,'SAP Data'!$A$7:$OM$1849,AA$4,FALSE),"")</f>
        <v>14952566.6</v>
      </c>
      <c r="AB111" s="76">
        <f>IFERROR(VLOOKUP($D111,'SAP Data'!$A$7:$OM$1849,AB$4,FALSE),"")</f>
        <v>30528186.059999999</v>
      </c>
      <c r="AC111" s="76">
        <f>IFERROR(VLOOKUP($D111,'SAP Data'!$A$7:$OM$1849,AC$4,FALSE),"")</f>
        <v>44379605.5</v>
      </c>
      <c r="AD111" s="76">
        <f>IFERROR(VLOOKUP($D111,'SAP Data'!$A$7:$OM$1849,AD$4,FALSE),"")</f>
        <v>57361509</v>
      </c>
      <c r="AE111" s="76">
        <f>IFERROR(VLOOKUP($D111,'SAP Data'!$A$7:$OM$1849,AE$4,FALSE),"")</f>
        <v>57422508.799999997</v>
      </c>
      <c r="AF111" s="76">
        <f>IFERROR(VLOOKUP($D111,'SAP Data'!$A$7:$OM$1849,AF$4,FALSE),"")</f>
        <v>56417090.140000001</v>
      </c>
      <c r="AG111" s="76">
        <f>IFERROR(VLOOKUP($D111,'SAP Data'!$A$7:$OM$1849,AG$4,FALSE),"")</f>
        <v>44953518.789999999</v>
      </c>
      <c r="AH111" s="76">
        <f>IFERROR(VLOOKUP($D111,'SAP Data'!$A$7:$OM$1849,AH$4,FALSE),"")</f>
        <v>36158044.200000003</v>
      </c>
      <c r="AI111" s="76">
        <f>IFERROR(VLOOKUP($D111,'SAP Data'!$A$7:$OM$1849,AI$4,FALSE),"")</f>
        <v>29146176.710000001</v>
      </c>
      <c r="AJ111" s="76">
        <f>IFERROR(VLOOKUP($D111,'SAP Data'!$A$7:$OM$1849,AJ$4,FALSE),"")</f>
        <v>22081899.719999999</v>
      </c>
      <c r="AK111" s="76">
        <f>IFERROR(VLOOKUP($D111,'SAP Data'!$A$7:$OM$1849,AK$4,FALSE),"")</f>
        <v>17087266.75</v>
      </c>
      <c r="AL111" s="76">
        <f>IFERROR(VLOOKUP($D111,'SAP Data'!$A$7:$OM$1849,AL$4,FALSE),"")</f>
        <v>16117281.57</v>
      </c>
      <c r="AM111" s="76">
        <f>IFERROR(VLOOKUP($D111,'SAP Data'!$A$7:$OM$1849,AM$4,FALSE),"")</f>
        <v>20158263.09</v>
      </c>
      <c r="AN111" s="76">
        <f>IFERROR(VLOOKUP($D111,'SAP Data'!$A$7:$OM$1849,AN$4,FALSE),"")</f>
        <v>28416481.25</v>
      </c>
      <c r="AO111" s="76">
        <f>IFERROR(VLOOKUP($D111,'SAP Data'!$A$7:$OM$1849,AO$4,FALSE),"")</f>
        <v>54279484.280000001</v>
      </c>
      <c r="AP111" s="99">
        <f t="shared" si="89"/>
        <v>28531212.098749999</v>
      </c>
      <c r="AQ111" s="43">
        <f t="shared" si="90"/>
        <v>29595057.324999999</v>
      </c>
      <c r="AR111" s="43">
        <f t="shared" si="91"/>
        <v>30830377.972083334</v>
      </c>
      <c r="AS111" s="43">
        <f t="shared" si="92"/>
        <v>32000555.670833334</v>
      </c>
      <c r="AT111" s="43">
        <f t="shared" si="93"/>
        <v>32883148.763333339</v>
      </c>
      <c r="AU111" s="43">
        <f t="shared" si="94"/>
        <v>33821886.494583331</v>
      </c>
      <c r="AV111" s="43">
        <f t="shared" si="95"/>
        <v>34650765.480416663</v>
      </c>
      <c r="AW111" s="43">
        <f t="shared" si="96"/>
        <v>35107980.464166664</v>
      </c>
      <c r="AX111" s="43">
        <f t="shared" si="97"/>
        <v>35411876.748750001</v>
      </c>
      <c r="AY111" s="43">
        <f t="shared" si="98"/>
        <v>35767375.173749998</v>
      </c>
      <c r="AZ111" s="43">
        <f t="shared" si="99"/>
        <v>35896291.493749999</v>
      </c>
      <c r="BA111" s="98">
        <f t="shared" si="100"/>
        <v>36220798.7425</v>
      </c>
      <c r="BB111" s="16"/>
      <c r="BC111" s="16">
        <f t="shared" si="106"/>
        <v>28531212.098749999</v>
      </c>
      <c r="BD111" s="16"/>
      <c r="BE111" s="16">
        <f t="shared" si="107"/>
        <v>29595057.324999999</v>
      </c>
      <c r="BF111" s="16"/>
      <c r="BG111" s="16">
        <f t="shared" si="108"/>
        <v>30830377.972083334</v>
      </c>
      <c r="BH111" s="18"/>
      <c r="BI111" s="16">
        <f t="shared" si="109"/>
        <v>32000555.670833334</v>
      </c>
      <c r="BK111" s="16">
        <f t="shared" si="110"/>
        <v>32883148.763333339</v>
      </c>
      <c r="BM111" s="16">
        <f t="shared" si="111"/>
        <v>33821886.494583331</v>
      </c>
      <c r="BO111" s="16">
        <f t="shared" si="112"/>
        <v>34650765.480416663</v>
      </c>
      <c r="BQ111" s="16">
        <f t="shared" si="113"/>
        <v>35107980.464166664</v>
      </c>
      <c r="BS111" s="16">
        <f t="shared" si="114"/>
        <v>35411876.748750001</v>
      </c>
      <c r="BU111" s="16">
        <f t="shared" si="103"/>
        <v>35767375.173749998</v>
      </c>
      <c r="BW111" s="16">
        <f t="shared" si="104"/>
        <v>35896291.493749999</v>
      </c>
      <c r="BY111" s="16">
        <f t="shared" si="105"/>
        <v>36220798.7425</v>
      </c>
      <c r="CB111" s="16">
        <f t="shared" si="85"/>
        <v>0</v>
      </c>
      <c r="CF111" s="243">
        <f t="shared" si="101"/>
        <v>0</v>
      </c>
      <c r="CH111" s="243">
        <f t="shared" si="102"/>
        <v>0</v>
      </c>
      <c r="CJ111" s="16">
        <f t="shared" si="86"/>
        <v>0</v>
      </c>
      <c r="CL111" s="54">
        <f t="shared" si="87"/>
        <v>0</v>
      </c>
      <c r="CN111" s="18"/>
      <c r="CO111" s="16">
        <f t="shared" si="88"/>
        <v>0</v>
      </c>
      <c r="CP111" s="18"/>
    </row>
    <row r="112" spans="1:94" x14ac:dyDescent="0.2">
      <c r="A112" s="387"/>
      <c r="B112" s="14" t="str">
        <f>VLOOKUP(D112,'line assign basis'!$A$8:$D$668,2,FALSE)</f>
        <v>A/R Vehicle Parts Re</v>
      </c>
      <c r="C112" s="17" t="s">
        <v>228</v>
      </c>
      <c r="D112" s="17" t="s">
        <v>226</v>
      </c>
      <c r="E112" s="17">
        <f>IFERROR(VLOOKUP(D112,'line assign basis'!$A$8:$D$668,4,FALSE),"")</f>
        <v>4</v>
      </c>
      <c r="F112" s="33">
        <f>IFERROR(VLOOKUP($D112,'SAP Data'!$A$7:$OM$1845,F$4,FALSE),"")</f>
        <v>0</v>
      </c>
      <c r="G112" s="33">
        <f>IFERROR(VLOOKUP($D112,'SAP Data'!$A$7:$OM$1845,G$4,FALSE),"")</f>
        <v>0</v>
      </c>
      <c r="H112" s="16">
        <f>IFERROR(VLOOKUP($D112,'SAP Data'!$A$7:$OM$1845,H$4,FALSE),"")</f>
        <v>0</v>
      </c>
      <c r="I112" s="76">
        <f>IFERROR(VLOOKUP($D112,'SAP Data'!$A$7:$OM$1845,I$4,FALSE),"")</f>
        <v>0</v>
      </c>
      <c r="J112" s="76">
        <f>IFERROR(VLOOKUP($D112,'SAP Data'!$A$7:$OM$1845,J$4,FALSE),"")</f>
        <v>0</v>
      </c>
      <c r="K112" s="76">
        <f>IFERROR(VLOOKUP($D112,'SAP Data'!$A$7:$OM$1845,K$4,FALSE),"")</f>
        <v>0</v>
      </c>
      <c r="L112" s="76">
        <f>IFERROR(VLOOKUP($D112,'SAP Data'!$A$7:$OM$1845,L$4,FALSE),"")</f>
        <v>0</v>
      </c>
      <c r="M112" s="76">
        <f>IFERROR(VLOOKUP($D112,'SAP Data'!$A$7:$OM$1845,M$4,FALSE),"")</f>
        <v>0</v>
      </c>
      <c r="N112" s="76">
        <f>IFERROR(VLOOKUP($D112,'SAP Data'!$A$7:$OM$1845,N$4,FALSE),"")</f>
        <v>0</v>
      </c>
      <c r="O112" s="76">
        <f>IFERROR(VLOOKUP($D112,'SAP Data'!$A$7:$OM$1845,O$4,FALSE),"")</f>
        <v>0</v>
      </c>
      <c r="P112" s="76">
        <f>IFERROR(VLOOKUP($D112,'SAP Data'!$A$7:$OM$1845,P$4,FALSE),"")</f>
        <v>0</v>
      </c>
      <c r="Q112" s="76">
        <f>IFERROR(VLOOKUP($D112,'SAP Data'!$A$7:$OM$1845,Q$4,FALSE),"")</f>
        <v>0</v>
      </c>
      <c r="R112" s="76">
        <f>IFERROR(VLOOKUP($D112,'SAP Data'!$A$7:$OM$1845,R$4,FALSE),"")</f>
        <v>0</v>
      </c>
      <c r="S112" s="76">
        <f>IFERROR(VLOOKUP($D112,'SAP Data'!$A$7:$OM$1845,S$4,FALSE),"")</f>
        <v>0</v>
      </c>
      <c r="T112" s="76">
        <f>IFERROR(VLOOKUP($D112,'SAP Data'!$A$7:$OM$1849,T$4,FALSE),"")</f>
        <v>0</v>
      </c>
      <c r="U112" s="76">
        <f>IFERROR(VLOOKUP($D112,'SAP Data'!$A$7:$OM$1849,U$4,FALSE),"")</f>
        <v>0</v>
      </c>
      <c r="V112" s="76">
        <f>IFERROR(VLOOKUP($D112,'SAP Data'!$A$7:$OM$1849,V$4,FALSE),"")</f>
        <v>0</v>
      </c>
      <c r="W112" s="76">
        <f>IFERROR(VLOOKUP($D112,'SAP Data'!$A$7:$OM$1849,W$4,FALSE),"")</f>
        <v>0</v>
      </c>
      <c r="X112" s="76">
        <f>IFERROR(VLOOKUP($D112,'SAP Data'!$A$7:$OM$1849,X$4,FALSE),"")</f>
        <v>0</v>
      </c>
      <c r="Y112" s="76">
        <f>IFERROR(VLOOKUP($D112,'SAP Data'!$A$7:$OM$1849,Y$4,FALSE),"")</f>
        <v>0</v>
      </c>
      <c r="Z112" s="76">
        <f>IFERROR(VLOOKUP($D112,'SAP Data'!$A$7:$OM$1849,Z$4,FALSE),"")</f>
        <v>0</v>
      </c>
      <c r="AA112" s="76">
        <f>IFERROR(VLOOKUP($D112,'SAP Data'!$A$7:$OM$1849,AA$4,FALSE),"")</f>
        <v>0</v>
      </c>
      <c r="AB112" s="76">
        <f>IFERROR(VLOOKUP($D112,'SAP Data'!$A$7:$OM$1849,AB$4,FALSE),"")</f>
        <v>0</v>
      </c>
      <c r="AC112" s="76">
        <f>IFERROR(VLOOKUP($D112,'SAP Data'!$A$7:$OM$1849,AC$4,FALSE),"")</f>
        <v>0</v>
      </c>
      <c r="AD112" s="76">
        <f>IFERROR(VLOOKUP($D112,'SAP Data'!$A$7:$OM$1849,AD$4,FALSE),"")</f>
        <v>0</v>
      </c>
      <c r="AE112" s="76">
        <f>IFERROR(VLOOKUP($D112,'SAP Data'!$A$7:$OM$1849,AE$4,FALSE),"")</f>
        <v>0</v>
      </c>
      <c r="AF112" s="76">
        <f>IFERROR(VLOOKUP($D112,'SAP Data'!$A$7:$OM$1849,AF$4,FALSE),"")</f>
        <v>0</v>
      </c>
      <c r="AG112" s="76">
        <f>IFERROR(VLOOKUP($D112,'SAP Data'!$A$7:$OM$1849,AG$4,FALSE),"")</f>
        <v>0</v>
      </c>
      <c r="AH112" s="76">
        <f>IFERROR(VLOOKUP($D112,'SAP Data'!$A$7:$OM$1849,AH$4,FALSE),"")</f>
        <v>0</v>
      </c>
      <c r="AI112" s="76">
        <f>IFERROR(VLOOKUP($D112,'SAP Data'!$A$7:$OM$1849,AI$4,FALSE),"")</f>
        <v>0</v>
      </c>
      <c r="AJ112" s="76">
        <f>IFERROR(VLOOKUP($D112,'SAP Data'!$A$7:$OM$1849,AJ$4,FALSE),"")</f>
        <v>0</v>
      </c>
      <c r="AK112" s="76">
        <f>IFERROR(VLOOKUP($D112,'SAP Data'!$A$7:$OM$1849,AK$4,FALSE),"")</f>
        <v>0</v>
      </c>
      <c r="AL112" s="76">
        <f>IFERROR(VLOOKUP($D112,'SAP Data'!$A$7:$OM$1849,AL$4,FALSE),"")</f>
        <v>0</v>
      </c>
      <c r="AM112" s="76">
        <f>IFERROR(VLOOKUP($D112,'SAP Data'!$A$7:$OM$1849,AM$4,FALSE),"")</f>
        <v>0</v>
      </c>
      <c r="AN112" s="76">
        <f>IFERROR(VLOOKUP($D112,'SAP Data'!$A$7:$OM$1849,AN$4,FALSE),"")</f>
        <v>0</v>
      </c>
      <c r="AO112" s="76">
        <f>IFERROR(VLOOKUP($D112,'SAP Data'!$A$7:$OM$1849,AO$4,FALSE),"")</f>
        <v>0</v>
      </c>
      <c r="AP112" s="99">
        <f t="shared" si="89"/>
        <v>0</v>
      </c>
      <c r="AQ112" s="43">
        <f t="shared" si="90"/>
        <v>0</v>
      </c>
      <c r="AR112" s="43">
        <f t="shared" si="91"/>
        <v>0</v>
      </c>
      <c r="AS112" s="43">
        <f t="shared" si="92"/>
        <v>0</v>
      </c>
      <c r="AT112" s="43">
        <f t="shared" si="93"/>
        <v>0</v>
      </c>
      <c r="AU112" s="43">
        <f t="shared" si="94"/>
        <v>0</v>
      </c>
      <c r="AV112" s="43">
        <f t="shared" si="95"/>
        <v>0</v>
      </c>
      <c r="AW112" s="43">
        <f t="shared" si="96"/>
        <v>0</v>
      </c>
      <c r="AX112" s="43">
        <f t="shared" si="97"/>
        <v>0</v>
      </c>
      <c r="AY112" s="43">
        <f t="shared" si="98"/>
        <v>0</v>
      </c>
      <c r="AZ112" s="43">
        <f t="shared" si="99"/>
        <v>0</v>
      </c>
      <c r="BA112" s="98">
        <f t="shared" si="100"/>
        <v>0</v>
      </c>
      <c r="BB112" s="16"/>
      <c r="BC112" s="16">
        <f t="shared" si="106"/>
        <v>0</v>
      </c>
      <c r="BD112" s="16"/>
      <c r="BE112" s="16">
        <f t="shared" si="107"/>
        <v>0</v>
      </c>
      <c r="BF112" s="16"/>
      <c r="BG112" s="16">
        <f t="shared" si="108"/>
        <v>0</v>
      </c>
      <c r="BH112" s="18"/>
      <c r="BI112" s="16">
        <f t="shared" si="109"/>
        <v>0</v>
      </c>
      <c r="BK112" s="16">
        <f t="shared" si="110"/>
        <v>0</v>
      </c>
      <c r="BM112" s="16">
        <f t="shared" si="111"/>
        <v>0</v>
      </c>
      <c r="BO112" s="16">
        <f t="shared" si="112"/>
        <v>0</v>
      </c>
      <c r="BQ112" s="16">
        <f t="shared" si="113"/>
        <v>0</v>
      </c>
      <c r="BS112" s="16">
        <f t="shared" si="114"/>
        <v>0</v>
      </c>
      <c r="BU112" s="16">
        <f t="shared" si="103"/>
        <v>0</v>
      </c>
      <c r="BW112" s="16">
        <f t="shared" si="104"/>
        <v>0</v>
      </c>
      <c r="BY112" s="16">
        <f t="shared" si="105"/>
        <v>0</v>
      </c>
      <c r="CB112" s="16">
        <f t="shared" si="85"/>
        <v>0</v>
      </c>
      <c r="CF112" s="243">
        <f t="shared" si="101"/>
        <v>0</v>
      </c>
      <c r="CH112" s="243">
        <f t="shared" si="102"/>
        <v>0</v>
      </c>
      <c r="CJ112" s="16">
        <f t="shared" si="86"/>
        <v>0</v>
      </c>
      <c r="CL112" s="54">
        <f t="shared" si="87"/>
        <v>0</v>
      </c>
      <c r="CN112" s="18"/>
      <c r="CO112" s="16">
        <f t="shared" si="88"/>
        <v>0</v>
      </c>
      <c r="CP112" s="18"/>
    </row>
    <row r="113" spans="1:94" x14ac:dyDescent="0.2">
      <c r="A113" s="387"/>
      <c r="B113" s="14" t="str">
        <f>VLOOKUP(D113,'line assign basis'!$A$8:$D$668,2,FALSE)</f>
        <v>A/R - CONTRA-CLN ENE</v>
      </c>
      <c r="C113" s="17" t="s">
        <v>231</v>
      </c>
      <c r="D113" s="17" t="s">
        <v>229</v>
      </c>
      <c r="E113" s="17">
        <f>IFERROR(VLOOKUP(D113,'line assign basis'!$A$8:$D$668,4,FALSE),"")</f>
        <v>4</v>
      </c>
      <c r="F113" s="33">
        <f>IFERROR(VLOOKUP($D113,'SAP Data'!$A$7:$OM$1845,F$4,FALSE),"")</f>
        <v>-113405.04</v>
      </c>
      <c r="G113" s="33">
        <f>IFERROR(VLOOKUP($D113,'SAP Data'!$A$7:$OM$1845,G$4,FALSE),"")</f>
        <v>-115410.41</v>
      </c>
      <c r="H113" s="16">
        <f>IFERROR(VLOOKUP($D113,'SAP Data'!$A$7:$OM$1845,H$4,FALSE),"")</f>
        <v>-113515.75</v>
      </c>
      <c r="I113" s="76">
        <f>IFERROR(VLOOKUP($D113,'SAP Data'!$A$7:$OM$1845,I$4,FALSE),"")</f>
        <v>-109703.54</v>
      </c>
      <c r="J113" s="76">
        <f>IFERROR(VLOOKUP($D113,'SAP Data'!$A$7:$OM$1845,J$4,FALSE),"")</f>
        <v>-101066.41</v>
      </c>
      <c r="K113" s="76">
        <f>IFERROR(VLOOKUP($D113,'SAP Data'!$A$7:$OM$1845,K$4,FALSE),"")</f>
        <v>-93598.31</v>
      </c>
      <c r="L113" s="76">
        <f>IFERROR(VLOOKUP($D113,'SAP Data'!$A$7:$OM$1845,L$4,FALSE),"")</f>
        <v>-98942.21</v>
      </c>
      <c r="M113" s="76">
        <f>IFERROR(VLOOKUP($D113,'SAP Data'!$A$7:$OM$1845,M$4,FALSE),"")</f>
        <v>-98241.25</v>
      </c>
      <c r="N113" s="76">
        <f>IFERROR(VLOOKUP($D113,'SAP Data'!$A$7:$OM$1845,N$4,FALSE),"")</f>
        <v>-98093.21</v>
      </c>
      <c r="O113" s="76">
        <f>IFERROR(VLOOKUP($D113,'SAP Data'!$A$7:$OM$1845,O$4,FALSE),"")</f>
        <v>-96557.84</v>
      </c>
      <c r="P113" s="76">
        <f>IFERROR(VLOOKUP($D113,'SAP Data'!$A$7:$OM$1845,P$4,FALSE),"")</f>
        <v>-90970.42</v>
      </c>
      <c r="Q113" s="76">
        <f>IFERROR(VLOOKUP($D113,'SAP Data'!$A$7:$OM$1845,Q$4,FALSE),"")</f>
        <v>-91190.2</v>
      </c>
      <c r="R113" s="76">
        <f>IFERROR(VLOOKUP($D113,'SAP Data'!$A$7:$OM$1845,R$4,FALSE),"")</f>
        <v>-91017.2</v>
      </c>
      <c r="S113" s="76">
        <f>IFERROR(VLOOKUP($D113,'SAP Data'!$A$7:$OM$1845,S$4,FALSE),"")</f>
        <v>-91242.89</v>
      </c>
      <c r="T113" s="76">
        <f>IFERROR(VLOOKUP($D113,'SAP Data'!$A$7:$OM$1849,T$4,FALSE),"")</f>
        <v>-89607.19</v>
      </c>
      <c r="U113" s="76">
        <f>IFERROR(VLOOKUP($D113,'SAP Data'!$A$7:$OM$1849,U$4,FALSE),"")</f>
        <v>-84596.55</v>
      </c>
      <c r="V113" s="76">
        <f>IFERROR(VLOOKUP($D113,'SAP Data'!$A$7:$OM$1849,V$4,FALSE),"")</f>
        <v>-135053.31</v>
      </c>
      <c r="W113" s="76">
        <f>IFERROR(VLOOKUP($D113,'SAP Data'!$A$7:$OM$1849,W$4,FALSE),"")</f>
        <v>-81732.740000000005</v>
      </c>
      <c r="X113" s="76">
        <f>IFERROR(VLOOKUP($D113,'SAP Data'!$A$7:$OM$1849,X$4,FALSE),"")</f>
        <v>-79565</v>
      </c>
      <c r="Y113" s="76">
        <f>IFERROR(VLOOKUP($D113,'SAP Data'!$A$7:$OM$1849,Y$4,FALSE),"")</f>
        <v>-77154.86</v>
      </c>
      <c r="Z113" s="76">
        <f>IFERROR(VLOOKUP($D113,'SAP Data'!$A$7:$OM$1849,Z$4,FALSE),"")</f>
        <v>-75210.990000000005</v>
      </c>
      <c r="AA113" s="76">
        <f>IFERROR(VLOOKUP($D113,'SAP Data'!$A$7:$OM$1849,AA$4,FALSE),"")</f>
        <v>-74117.850000000006</v>
      </c>
      <c r="AB113" s="76">
        <f>IFERROR(VLOOKUP($D113,'SAP Data'!$A$7:$OM$1849,AB$4,FALSE),"")</f>
        <v>-71871.8</v>
      </c>
      <c r="AC113" s="76">
        <f>IFERROR(VLOOKUP($D113,'SAP Data'!$A$7:$OM$1849,AC$4,FALSE),"")</f>
        <v>-74209.570000000007</v>
      </c>
      <c r="AD113" s="76">
        <f>IFERROR(VLOOKUP($D113,'SAP Data'!$A$7:$OM$1849,AD$4,FALSE),"")</f>
        <v>-73784.81</v>
      </c>
      <c r="AE113" s="76">
        <f>IFERROR(VLOOKUP($D113,'SAP Data'!$A$7:$OM$1849,AE$4,FALSE),"")</f>
        <v>-76057.8</v>
      </c>
      <c r="AF113" s="76">
        <f>IFERROR(VLOOKUP($D113,'SAP Data'!$A$7:$OM$1849,AF$4,FALSE),"")</f>
        <v>-74612.34</v>
      </c>
      <c r="AG113" s="76">
        <f>IFERROR(VLOOKUP($D113,'SAP Data'!$A$7:$OM$1849,AG$4,FALSE),"")</f>
        <v>-70808.210000000006</v>
      </c>
      <c r="AH113" s="76">
        <f>IFERROR(VLOOKUP($D113,'SAP Data'!$A$7:$OM$1849,AH$4,FALSE),"")</f>
        <v>-64787.51</v>
      </c>
      <c r="AI113" s="76">
        <f>IFERROR(VLOOKUP($D113,'SAP Data'!$A$7:$OM$1849,AI$4,FALSE),"")</f>
        <v>-65868.649999999994</v>
      </c>
      <c r="AJ113" s="76">
        <f>IFERROR(VLOOKUP($D113,'SAP Data'!$A$7:$OM$1849,AJ$4,FALSE),"")</f>
        <v>-62964.800000000003</v>
      </c>
      <c r="AK113" s="76">
        <f>IFERROR(VLOOKUP($D113,'SAP Data'!$A$7:$OM$1849,AK$4,FALSE),"")</f>
        <v>-63134.43</v>
      </c>
      <c r="AL113" s="76">
        <f>IFERROR(VLOOKUP($D113,'SAP Data'!$A$7:$OM$1849,AL$4,FALSE),"")</f>
        <v>-60634.11</v>
      </c>
      <c r="AM113" s="76">
        <f>IFERROR(VLOOKUP($D113,'SAP Data'!$A$7:$OM$1849,AM$4,FALSE),"")</f>
        <v>-60657.21</v>
      </c>
      <c r="AN113" s="76">
        <f>IFERROR(VLOOKUP($D113,'SAP Data'!$A$7:$OM$1849,AN$4,FALSE),"")</f>
        <v>-60185.67</v>
      </c>
      <c r="AO113" s="76">
        <f>IFERROR(VLOOKUP($D113,'SAP Data'!$A$7:$OM$1849,AO$4,FALSE),"")</f>
        <v>-56860.67</v>
      </c>
      <c r="AP113" s="99">
        <f t="shared" si="89"/>
        <v>-84730.312916666662</v>
      </c>
      <c r="AQ113" s="43">
        <f t="shared" si="90"/>
        <v>-83379.584583333344</v>
      </c>
      <c r="AR113" s="43">
        <f t="shared" si="91"/>
        <v>-82122.087083333332</v>
      </c>
      <c r="AS113" s="43">
        <f t="shared" si="92"/>
        <v>-80922.78750000002</v>
      </c>
      <c r="AT113" s="43">
        <f t="shared" si="93"/>
        <v>-77420.531666666662</v>
      </c>
      <c r="AU113" s="43">
        <f t="shared" si="94"/>
        <v>-73831.78624999999</v>
      </c>
      <c r="AV113" s="43">
        <f t="shared" si="95"/>
        <v>-72479.107499999998</v>
      </c>
      <c r="AW113" s="43">
        <f t="shared" si="96"/>
        <v>-71203.247916666674</v>
      </c>
      <c r="AX113" s="43">
        <f t="shared" si="97"/>
        <v>-70011.693333333344</v>
      </c>
      <c r="AY113" s="43">
        <f t="shared" si="98"/>
        <v>-68843.463333333333</v>
      </c>
      <c r="AZ113" s="43">
        <f t="shared" si="99"/>
        <v>-67795.681250000009</v>
      </c>
      <c r="BA113" s="98">
        <f t="shared" si="100"/>
        <v>-66585.888333333321</v>
      </c>
      <c r="BB113" s="16"/>
      <c r="BC113" s="16">
        <f t="shared" si="106"/>
        <v>-84730.312916666662</v>
      </c>
      <c r="BD113" s="16"/>
      <c r="BE113" s="16">
        <f t="shared" si="107"/>
        <v>-83379.584583333344</v>
      </c>
      <c r="BF113" s="16"/>
      <c r="BG113" s="16">
        <f t="shared" si="108"/>
        <v>-82122.087083333332</v>
      </c>
      <c r="BH113" s="18"/>
      <c r="BI113" s="16">
        <f t="shared" si="109"/>
        <v>-80922.78750000002</v>
      </c>
      <c r="BK113" s="16">
        <f t="shared" si="110"/>
        <v>-77420.531666666662</v>
      </c>
      <c r="BM113" s="16">
        <f t="shared" si="111"/>
        <v>-73831.78624999999</v>
      </c>
      <c r="BO113" s="16">
        <f t="shared" si="112"/>
        <v>-72479.107499999998</v>
      </c>
      <c r="BQ113" s="16">
        <f t="shared" si="113"/>
        <v>-71203.247916666674</v>
      </c>
      <c r="BS113" s="16">
        <f t="shared" si="114"/>
        <v>-70011.693333333344</v>
      </c>
      <c r="BU113" s="16">
        <f t="shared" si="103"/>
        <v>-68843.463333333333</v>
      </c>
      <c r="BW113" s="16">
        <f t="shared" si="104"/>
        <v>-67795.681250000009</v>
      </c>
      <c r="BY113" s="16">
        <f t="shared" si="105"/>
        <v>-66585.888333333321</v>
      </c>
      <c r="CB113" s="16">
        <f t="shared" si="85"/>
        <v>0</v>
      </c>
      <c r="CF113" s="243">
        <f t="shared" si="101"/>
        <v>0</v>
      </c>
      <c r="CH113" s="243">
        <f t="shared" si="102"/>
        <v>0</v>
      </c>
      <c r="CJ113" s="16">
        <f t="shared" si="86"/>
        <v>0</v>
      </c>
      <c r="CL113" s="54">
        <f t="shared" si="87"/>
        <v>0</v>
      </c>
      <c r="CN113" s="18"/>
      <c r="CO113" s="16">
        <f t="shared" si="88"/>
        <v>0</v>
      </c>
      <c r="CP113" s="18"/>
    </row>
    <row r="114" spans="1:94" x14ac:dyDescent="0.2">
      <c r="A114" s="387"/>
      <c r="B114" s="14" t="str">
        <f>VLOOKUP(D114,'line assign basis'!$A$8:$D$668,2,FALSE)</f>
        <v>A/R-OPTIMIZATION REC</v>
      </c>
      <c r="C114" s="17" t="s">
        <v>234</v>
      </c>
      <c r="D114" s="17" t="s">
        <v>232</v>
      </c>
      <c r="E114" s="17">
        <f>IFERROR(VLOOKUP(D114,'line assign basis'!$A$8:$D$668,4,FALSE),"")</f>
        <v>4</v>
      </c>
      <c r="F114" s="33">
        <f>IFERROR(VLOOKUP($D114,'SAP Data'!$A$7:$OM$1845,F$4,FALSE),"")</f>
        <v>12665675.07</v>
      </c>
      <c r="G114" s="33">
        <f>IFERROR(VLOOKUP($D114,'SAP Data'!$A$7:$OM$1845,G$4,FALSE),"")</f>
        <v>14813865.99</v>
      </c>
      <c r="H114" s="16">
        <f>IFERROR(VLOOKUP($D114,'SAP Data'!$A$7:$OM$1845,H$4,FALSE),"")</f>
        <v>13782447.59</v>
      </c>
      <c r="I114" s="76">
        <f>IFERROR(VLOOKUP($D114,'SAP Data'!$A$7:$OM$1845,I$4,FALSE),"")</f>
        <v>12722502.02</v>
      </c>
      <c r="J114" s="76">
        <f>IFERROR(VLOOKUP($D114,'SAP Data'!$A$7:$OM$1845,J$4,FALSE),"")</f>
        <v>12055551.380000001</v>
      </c>
      <c r="K114" s="76">
        <f>IFERROR(VLOOKUP($D114,'SAP Data'!$A$7:$OM$1845,K$4,FALSE),"")</f>
        <v>11622406.470000001</v>
      </c>
      <c r="L114" s="76">
        <f>IFERROR(VLOOKUP($D114,'SAP Data'!$A$7:$OM$1845,L$4,FALSE),"")</f>
        <v>9807606.0899999999</v>
      </c>
      <c r="M114" s="76">
        <f>IFERROR(VLOOKUP($D114,'SAP Data'!$A$7:$OM$1845,M$4,FALSE),"")</f>
        <v>6497572.8099999996</v>
      </c>
      <c r="N114" s="76">
        <f>IFERROR(VLOOKUP($D114,'SAP Data'!$A$7:$OM$1845,N$4,FALSE),"")</f>
        <v>1073099.57</v>
      </c>
      <c r="O114" s="76">
        <f>IFERROR(VLOOKUP($D114,'SAP Data'!$A$7:$OM$1845,O$4,FALSE),"")</f>
        <v>0</v>
      </c>
      <c r="P114" s="76">
        <f>IFERROR(VLOOKUP($D114,'SAP Data'!$A$7:$OM$1845,P$4,FALSE),"")</f>
        <v>215540</v>
      </c>
      <c r="Q114" s="76">
        <f>IFERROR(VLOOKUP($D114,'SAP Data'!$A$7:$OM$1845,Q$4,FALSE),"")</f>
        <v>1396952.69</v>
      </c>
      <c r="R114" s="76">
        <f>IFERROR(VLOOKUP($D114,'SAP Data'!$A$7:$OM$1845,R$4,FALSE),"")</f>
        <v>2175848.27</v>
      </c>
      <c r="S114" s="76">
        <f>IFERROR(VLOOKUP($D114,'SAP Data'!$A$7:$OM$1845,S$4,FALSE),"")</f>
        <v>6111391.5</v>
      </c>
      <c r="T114" s="76">
        <f>IFERROR(VLOOKUP($D114,'SAP Data'!$A$7:$OM$1849,T$4,FALSE),"")</f>
        <v>7577146.1200000001</v>
      </c>
      <c r="U114" s="76">
        <f>IFERROR(VLOOKUP($D114,'SAP Data'!$A$7:$OM$1849,U$4,FALSE),"")</f>
        <v>7740233.6200000001</v>
      </c>
      <c r="V114" s="76">
        <f>IFERROR(VLOOKUP($D114,'SAP Data'!$A$7:$OM$1849,V$4,FALSE),"")</f>
        <v>4345686.6500000004</v>
      </c>
      <c r="W114" s="76">
        <f>IFERROR(VLOOKUP($D114,'SAP Data'!$A$7:$OM$1849,W$4,FALSE),"")</f>
        <v>617688.48</v>
      </c>
      <c r="X114" s="76">
        <f>IFERROR(VLOOKUP($D114,'SAP Data'!$A$7:$OM$1849,X$4,FALSE),"")</f>
        <v>104694.37</v>
      </c>
      <c r="Y114" s="76">
        <f>IFERROR(VLOOKUP($D114,'SAP Data'!$A$7:$OM$1849,Y$4,FALSE),"")</f>
        <v>104694.37</v>
      </c>
      <c r="Z114" s="76">
        <f>IFERROR(VLOOKUP($D114,'SAP Data'!$A$7:$OM$1849,Z$4,FALSE),"")</f>
        <v>-0.01</v>
      </c>
      <c r="AA114" s="76">
        <f>IFERROR(VLOOKUP($D114,'SAP Data'!$A$7:$OM$1849,AA$4,FALSE),"")</f>
        <v>-0.01</v>
      </c>
      <c r="AB114" s="76">
        <f>IFERROR(VLOOKUP($D114,'SAP Data'!$A$7:$OM$1849,AB$4,FALSE),"")</f>
        <v>-0.01</v>
      </c>
      <c r="AC114" s="76">
        <f>IFERROR(VLOOKUP($D114,'SAP Data'!$A$7:$OM$1849,AC$4,FALSE),"")</f>
        <v>1723559.39</v>
      </c>
      <c r="AD114" s="76">
        <f>IFERROR(VLOOKUP($D114,'SAP Data'!$A$7:$OM$1849,AD$4,FALSE),"")</f>
        <v>3420941.39</v>
      </c>
      <c r="AE114" s="76">
        <f>IFERROR(VLOOKUP($D114,'SAP Data'!$A$7:$OM$1849,AE$4,FALSE),"")</f>
        <v>5839433.3899999997</v>
      </c>
      <c r="AF114" s="76">
        <f>IFERROR(VLOOKUP($D114,'SAP Data'!$A$7:$OM$1849,AF$4,FALSE),"")</f>
        <v>6328215.0599999996</v>
      </c>
      <c r="AG114" s="76">
        <f>IFERROR(VLOOKUP($D114,'SAP Data'!$A$7:$OM$1849,AG$4,FALSE),"")</f>
        <v>5218815.0599999996</v>
      </c>
      <c r="AH114" s="76">
        <f>IFERROR(VLOOKUP($D114,'SAP Data'!$A$7:$OM$1849,AH$4,FALSE),"")</f>
        <v>2587000.9700000002</v>
      </c>
      <c r="AI114" s="76">
        <f>IFERROR(VLOOKUP($D114,'SAP Data'!$A$7:$OM$1849,AI$4,FALSE),"")</f>
        <v>744265.38</v>
      </c>
      <c r="AJ114" s="76">
        <f>IFERROR(VLOOKUP($D114,'SAP Data'!$A$7:$OM$1849,AJ$4,FALSE),"")</f>
        <v>743832.71</v>
      </c>
      <c r="AK114" s="76">
        <f>IFERROR(VLOOKUP($D114,'SAP Data'!$A$7:$OM$1849,AK$4,FALSE),"")</f>
        <v>743832.71</v>
      </c>
      <c r="AL114" s="76">
        <f>IFERROR(VLOOKUP($D114,'SAP Data'!$A$7:$OM$1849,AL$4,FALSE),"")</f>
        <v>740291.51</v>
      </c>
      <c r="AM114" s="76">
        <f>IFERROR(VLOOKUP($D114,'SAP Data'!$A$7:$OM$1849,AM$4,FALSE),"")</f>
        <v>-0.02</v>
      </c>
      <c r="AN114" s="76">
        <f>IFERROR(VLOOKUP($D114,'SAP Data'!$A$7:$OM$1849,AN$4,FALSE),"")</f>
        <v>660284.43999999994</v>
      </c>
      <c r="AO114" s="76">
        <f>IFERROR(VLOOKUP($D114,'SAP Data'!$A$7:$OM$1849,AO$4,FALSE),"")</f>
        <v>2380459.4500000002</v>
      </c>
      <c r="AP114" s="99">
        <f t="shared" si="89"/>
        <v>2593624.1083333334</v>
      </c>
      <c r="AQ114" s="43">
        <f t="shared" si="90"/>
        <v>2634171.4004166666</v>
      </c>
      <c r="AR114" s="43">
        <f t="shared" si="91"/>
        <v>2570801.0183333331</v>
      </c>
      <c r="AS114" s="43">
        <f t="shared" si="92"/>
        <v>2413703.1175000002</v>
      </c>
      <c r="AT114" s="43">
        <f t="shared" si="93"/>
        <v>2235365.4408333329</v>
      </c>
      <c r="AU114" s="43">
        <f t="shared" si="94"/>
        <v>2167360.9083333327</v>
      </c>
      <c r="AV114" s="43">
        <f t="shared" si="95"/>
        <v>2199265.7099999995</v>
      </c>
      <c r="AW114" s="43">
        <f t="shared" si="96"/>
        <v>2252527.2383333328</v>
      </c>
      <c r="AX114" s="43">
        <f t="shared" si="97"/>
        <v>2310003.4824999995</v>
      </c>
      <c r="AY114" s="43">
        <f t="shared" si="98"/>
        <v>2340848.9620833332</v>
      </c>
      <c r="AZ114" s="43">
        <f t="shared" si="99"/>
        <v>2368360.8137500002</v>
      </c>
      <c r="BA114" s="98">
        <f t="shared" si="100"/>
        <v>2423243.5016666669</v>
      </c>
      <c r="BB114" s="16"/>
      <c r="BC114" s="16">
        <f t="shared" si="106"/>
        <v>2593624.1083333334</v>
      </c>
      <c r="BD114" s="16"/>
      <c r="BE114" s="16">
        <f t="shared" si="107"/>
        <v>2634171.4004166666</v>
      </c>
      <c r="BF114" s="16"/>
      <c r="BG114" s="16">
        <f t="shared" si="108"/>
        <v>2570801.0183333331</v>
      </c>
      <c r="BH114" s="18"/>
      <c r="BI114" s="16">
        <f t="shared" si="109"/>
        <v>2413703.1175000002</v>
      </c>
      <c r="BK114" s="16">
        <f t="shared" si="110"/>
        <v>2235365.4408333329</v>
      </c>
      <c r="BM114" s="16">
        <f t="shared" si="111"/>
        <v>2167360.9083333327</v>
      </c>
      <c r="BO114" s="16">
        <f t="shared" si="112"/>
        <v>2199265.7099999995</v>
      </c>
      <c r="BQ114" s="16">
        <f t="shared" si="113"/>
        <v>2252527.2383333328</v>
      </c>
      <c r="BS114" s="16">
        <f t="shared" si="114"/>
        <v>2310003.4824999995</v>
      </c>
      <c r="BU114" s="16">
        <f t="shared" si="103"/>
        <v>2340848.9620833332</v>
      </c>
      <c r="BW114" s="16">
        <f t="shared" si="104"/>
        <v>2368360.8137500002</v>
      </c>
      <c r="BY114" s="16">
        <f t="shared" si="105"/>
        <v>2423243.5016666669</v>
      </c>
      <c r="CB114" s="16">
        <f t="shared" si="85"/>
        <v>0</v>
      </c>
      <c r="CF114" s="243">
        <f t="shared" si="101"/>
        <v>0</v>
      </c>
      <c r="CH114" s="243">
        <f t="shared" si="102"/>
        <v>0</v>
      </c>
      <c r="CJ114" s="16">
        <f t="shared" si="86"/>
        <v>0</v>
      </c>
      <c r="CL114" s="54">
        <f t="shared" si="87"/>
        <v>0</v>
      </c>
      <c r="CN114" s="18"/>
      <c r="CO114" s="16">
        <f t="shared" si="88"/>
        <v>0</v>
      </c>
      <c r="CP114" s="18"/>
    </row>
    <row r="115" spans="1:94" x14ac:dyDescent="0.2">
      <c r="A115" s="387"/>
      <c r="B115" s="428" t="str">
        <f>VLOOKUP(D115,'line assign basis'!$A$8:$D$668,2,FALSE)</f>
        <v>A/R-COMMERCIAL</v>
      </c>
      <c r="C115" s="429" t="s">
        <v>237</v>
      </c>
      <c r="D115" s="17" t="s">
        <v>235</v>
      </c>
      <c r="E115" s="17">
        <f>IFERROR(VLOOKUP(D115,'line assign basis'!$A$8:$D$668,4,FALSE),"")</f>
        <v>4</v>
      </c>
      <c r="F115" s="33">
        <f>IFERROR(VLOOKUP($D115,'SAP Data'!$A$7:$OM$1845,F$4,FALSE),"")</f>
        <v>18267626.420000002</v>
      </c>
      <c r="G115" s="33">
        <f>IFERROR(VLOOKUP($D115,'SAP Data'!$A$7:$OM$1845,G$4,FALSE),"")</f>
        <v>20000082.760000002</v>
      </c>
      <c r="H115" s="16">
        <f>IFERROR(VLOOKUP($D115,'SAP Data'!$A$7:$OM$1845,H$4,FALSE),"")</f>
        <v>18662632.170000002</v>
      </c>
      <c r="I115" s="76">
        <f>IFERROR(VLOOKUP($D115,'SAP Data'!$A$7:$OM$1845,I$4,FALSE),"")</f>
        <v>10429815.09</v>
      </c>
      <c r="J115" s="76">
        <f>IFERROR(VLOOKUP($D115,'SAP Data'!$A$7:$OM$1845,J$4,FALSE),"")</f>
        <v>6935118.4900000002</v>
      </c>
      <c r="K115" s="76">
        <f>IFERROR(VLOOKUP($D115,'SAP Data'!$A$7:$OM$1845,K$4,FALSE),"")</f>
        <v>5171281.26</v>
      </c>
      <c r="L115" s="76">
        <f>IFERROR(VLOOKUP($D115,'SAP Data'!$A$7:$OM$1845,L$4,FALSE),"")</f>
        <v>6715236.4699999997</v>
      </c>
      <c r="M115" s="76">
        <f>IFERROR(VLOOKUP($D115,'SAP Data'!$A$7:$OM$1845,M$4,FALSE),"")</f>
        <v>6159387.4800000004</v>
      </c>
      <c r="N115" s="76">
        <f>IFERROR(VLOOKUP($D115,'SAP Data'!$A$7:$OM$1845,N$4,FALSE),"")</f>
        <v>6619589.6799999997</v>
      </c>
      <c r="O115" s="76">
        <f>IFERROR(VLOOKUP($D115,'SAP Data'!$A$7:$OM$1845,O$4,FALSE),"")</f>
        <v>8969427.25</v>
      </c>
      <c r="P115" s="76">
        <f>IFERROR(VLOOKUP($D115,'SAP Data'!$A$7:$OM$1845,P$4,FALSE),"")</f>
        <v>13055315.210000001</v>
      </c>
      <c r="Q115" s="76">
        <f>IFERROR(VLOOKUP($D115,'SAP Data'!$A$7:$OM$1845,Q$4,FALSE),"")</f>
        <v>18070774.300000001</v>
      </c>
      <c r="R115" s="76">
        <f>IFERROR(VLOOKUP($D115,'SAP Data'!$A$7:$OM$1845,R$4,FALSE),"")</f>
        <v>20345087.469999999</v>
      </c>
      <c r="S115" s="76">
        <f>IFERROR(VLOOKUP($D115,'SAP Data'!$A$7:$OM$1845,S$4,FALSE),"")</f>
        <v>18980725.879999999</v>
      </c>
      <c r="T115" s="76">
        <f>IFERROR(VLOOKUP($D115,'SAP Data'!$A$7:$OM$1849,T$4,FALSE),"")</f>
        <v>18889229.350000001</v>
      </c>
      <c r="U115" s="76">
        <f>IFERROR(VLOOKUP($D115,'SAP Data'!$A$7:$OM$1849,U$4,FALSE),"")</f>
        <v>12811391.060000001</v>
      </c>
      <c r="V115" s="76">
        <f>IFERROR(VLOOKUP($D115,'SAP Data'!$A$7:$OM$1849,V$4,FALSE),"")</f>
        <v>9893830.3599999994</v>
      </c>
      <c r="W115" s="76">
        <f>IFERROR(VLOOKUP($D115,'SAP Data'!$A$7:$OM$1849,W$4,FALSE),"")</f>
        <v>5538798.9500000002</v>
      </c>
      <c r="X115" s="76">
        <f>IFERROR(VLOOKUP($D115,'SAP Data'!$A$7:$OM$1849,X$4,FALSE),"")</f>
        <v>6935727.5999999996</v>
      </c>
      <c r="Y115" s="76">
        <f>IFERROR(VLOOKUP($D115,'SAP Data'!$A$7:$OM$1849,Y$4,FALSE),"")</f>
        <v>6767933.25</v>
      </c>
      <c r="Z115" s="76">
        <f>IFERROR(VLOOKUP($D115,'SAP Data'!$A$7:$OM$1849,Z$4,FALSE),"")</f>
        <v>6853360.7300000004</v>
      </c>
      <c r="AA115" s="76">
        <f>IFERROR(VLOOKUP($D115,'SAP Data'!$A$7:$OM$1849,AA$4,FALSE),"")</f>
        <v>8078622.6699999999</v>
      </c>
      <c r="AB115" s="76">
        <f>IFERROR(VLOOKUP($D115,'SAP Data'!$A$7:$OM$1849,AB$4,FALSE),"")</f>
        <v>14835895.119999999</v>
      </c>
      <c r="AC115" s="76">
        <f>IFERROR(VLOOKUP($D115,'SAP Data'!$A$7:$OM$1849,AC$4,FALSE),"")</f>
        <v>21381857.600000001</v>
      </c>
      <c r="AD115" s="76">
        <f>IFERROR(VLOOKUP($D115,'SAP Data'!$A$7:$OM$1849,AD$4,FALSE),"")</f>
        <v>24967025.100000001</v>
      </c>
      <c r="AE115" s="76">
        <f>IFERROR(VLOOKUP($D115,'SAP Data'!$A$7:$OM$1849,AE$4,FALSE),"")</f>
        <v>24450810.41</v>
      </c>
      <c r="AF115" s="76">
        <f>IFERROR(VLOOKUP($D115,'SAP Data'!$A$7:$OM$1849,AF$4,FALSE),"")</f>
        <v>20492355.390000001</v>
      </c>
      <c r="AG115" s="76">
        <f>IFERROR(VLOOKUP($D115,'SAP Data'!$A$7:$OM$1849,AG$4,FALSE),"")</f>
        <v>15000089.02</v>
      </c>
      <c r="AH115" s="76">
        <f>IFERROR(VLOOKUP($D115,'SAP Data'!$A$7:$OM$1849,AH$4,FALSE),"")</f>
        <v>11018898.779999999</v>
      </c>
      <c r="AI115" s="76">
        <f>IFERROR(VLOOKUP($D115,'SAP Data'!$A$7:$OM$1849,AI$4,FALSE),"")</f>
        <v>8744634.8699999992</v>
      </c>
      <c r="AJ115" s="76">
        <f>IFERROR(VLOOKUP($D115,'SAP Data'!$A$7:$OM$1849,AJ$4,FALSE),"")</f>
        <v>7341027.6299999999</v>
      </c>
      <c r="AK115" s="76">
        <f>IFERROR(VLOOKUP($D115,'SAP Data'!$A$7:$OM$1849,AK$4,FALSE),"")</f>
        <v>6515967.21</v>
      </c>
      <c r="AL115" s="76">
        <f>IFERROR(VLOOKUP($D115,'SAP Data'!$A$7:$OM$1849,AL$4,FALSE),"")</f>
        <v>7476406.54</v>
      </c>
      <c r="AM115" s="76">
        <f>IFERROR(VLOOKUP($D115,'SAP Data'!$A$7:$OM$1849,AM$4,FALSE),"")</f>
        <v>10106540.890000001</v>
      </c>
      <c r="AN115" s="76">
        <f>IFERROR(VLOOKUP($D115,'SAP Data'!$A$7:$OM$1849,AN$4,FALSE),"")</f>
        <v>14106000.77</v>
      </c>
      <c r="AO115" s="76">
        <f>IFERROR(VLOOKUP($D115,'SAP Data'!$A$7:$OM$1849,AO$4,FALSE),"")</f>
        <v>25711217.84</v>
      </c>
      <c r="AP115" s="99">
        <f t="shared" si="89"/>
        <v>12801952.404583335</v>
      </c>
      <c r="AQ115" s="43">
        <f t="shared" si="90"/>
        <v>13222453.327916669</v>
      </c>
      <c r="AR115" s="43">
        <f t="shared" si="91"/>
        <v>13517170.435000001</v>
      </c>
      <c r="AS115" s="43">
        <f t="shared" si="92"/>
        <v>13675163.101666667</v>
      </c>
      <c r="AT115" s="43">
        <f t="shared" si="93"/>
        <v>13813236.700833334</v>
      </c>
      <c r="AU115" s="43">
        <f t="shared" si="94"/>
        <v>13993691.048333334</v>
      </c>
      <c r="AV115" s="43">
        <f t="shared" si="95"/>
        <v>14144155.046250001</v>
      </c>
      <c r="AW115" s="43">
        <f t="shared" si="96"/>
        <v>14150543.962499999</v>
      </c>
      <c r="AX115" s="43">
        <f t="shared" si="97"/>
        <v>14166005.619583337</v>
      </c>
      <c r="AY115" s="43">
        <f t="shared" si="98"/>
        <v>14276462.454166666</v>
      </c>
      <c r="AZ115" s="43">
        <f t="shared" si="99"/>
        <v>14330546.782083333</v>
      </c>
      <c r="BA115" s="98">
        <f t="shared" si="100"/>
        <v>14480524.527500002</v>
      </c>
      <c r="BB115" s="16"/>
      <c r="BC115" s="16">
        <f t="shared" si="106"/>
        <v>12801952.404583335</v>
      </c>
      <c r="BD115" s="16"/>
      <c r="BE115" s="16">
        <f t="shared" si="107"/>
        <v>13222453.327916669</v>
      </c>
      <c r="BF115" s="16"/>
      <c r="BG115" s="16">
        <f t="shared" si="108"/>
        <v>13517170.435000001</v>
      </c>
      <c r="BH115" s="18"/>
      <c r="BI115" s="16">
        <f t="shared" si="109"/>
        <v>13675163.101666667</v>
      </c>
      <c r="BK115" s="16">
        <f t="shared" si="110"/>
        <v>13813236.700833334</v>
      </c>
      <c r="BM115" s="16">
        <f t="shared" si="111"/>
        <v>13993691.048333334</v>
      </c>
      <c r="BO115" s="16">
        <f t="shared" si="112"/>
        <v>14144155.046250001</v>
      </c>
      <c r="BQ115" s="16">
        <f t="shared" si="113"/>
        <v>14150543.962499999</v>
      </c>
      <c r="BS115" s="16">
        <f t="shared" si="114"/>
        <v>14166005.619583337</v>
      </c>
      <c r="BU115" s="16">
        <f t="shared" si="103"/>
        <v>14276462.454166666</v>
      </c>
      <c r="BW115" s="16">
        <f t="shared" si="104"/>
        <v>14330546.782083333</v>
      </c>
      <c r="BY115" s="16">
        <f t="shared" si="105"/>
        <v>14480524.527500002</v>
      </c>
      <c r="CB115" s="16">
        <f t="shared" si="85"/>
        <v>0</v>
      </c>
      <c r="CF115" s="243">
        <f t="shared" si="101"/>
        <v>0</v>
      </c>
      <c r="CH115" s="243">
        <f t="shared" si="102"/>
        <v>0</v>
      </c>
      <c r="CJ115" s="16">
        <f t="shared" si="86"/>
        <v>0</v>
      </c>
      <c r="CL115" s="54">
        <f t="shared" si="87"/>
        <v>0</v>
      </c>
      <c r="CN115" s="18"/>
      <c r="CO115" s="16">
        <f t="shared" si="88"/>
        <v>0</v>
      </c>
      <c r="CP115" s="18"/>
    </row>
    <row r="116" spans="1:94" x14ac:dyDescent="0.2">
      <c r="A116" s="387"/>
      <c r="B116" s="14" t="str">
        <f>VLOOKUP(D116,'line assign basis'!$A$8:$D$668,2,FALSE)</f>
        <v>A/R-INDUSTRIAL FIRM</v>
      </c>
      <c r="C116" s="17" t="s">
        <v>240</v>
      </c>
      <c r="D116" s="17" t="s">
        <v>238</v>
      </c>
      <c r="E116" s="17">
        <f>IFERROR(VLOOKUP(D116,'line assign basis'!$A$8:$D$668,4,FALSE),"")</f>
        <v>4</v>
      </c>
      <c r="F116" s="33">
        <f>IFERROR(VLOOKUP($D116,'SAP Data'!$A$7:$OM$1845,F$4,FALSE),"")</f>
        <v>2618219.81</v>
      </c>
      <c r="G116" s="33">
        <f>IFERROR(VLOOKUP($D116,'SAP Data'!$A$7:$OM$1845,G$4,FALSE),"")</f>
        <v>3575151.04</v>
      </c>
      <c r="H116" s="16">
        <f>IFERROR(VLOOKUP($D116,'SAP Data'!$A$7:$OM$1845,H$4,FALSE),"")</f>
        <v>3536501.58</v>
      </c>
      <c r="I116" s="76">
        <f>IFERROR(VLOOKUP($D116,'SAP Data'!$A$7:$OM$1845,I$4,FALSE),"")</f>
        <v>2245632.46</v>
      </c>
      <c r="J116" s="76">
        <f>IFERROR(VLOOKUP($D116,'SAP Data'!$A$7:$OM$1845,J$4,FALSE),"")</f>
        <v>1838704.33</v>
      </c>
      <c r="K116" s="76">
        <f>IFERROR(VLOOKUP($D116,'SAP Data'!$A$7:$OM$1845,K$4,FALSE),"")</f>
        <v>1045521.21</v>
      </c>
      <c r="L116" s="76">
        <f>IFERROR(VLOOKUP($D116,'SAP Data'!$A$7:$OM$1845,L$4,FALSE),"")</f>
        <v>1422855.92</v>
      </c>
      <c r="M116" s="76">
        <f>IFERROR(VLOOKUP($D116,'SAP Data'!$A$7:$OM$1845,M$4,FALSE),"")</f>
        <v>1482123.63</v>
      </c>
      <c r="N116" s="76">
        <f>IFERROR(VLOOKUP($D116,'SAP Data'!$A$7:$OM$1845,N$4,FALSE),"")</f>
        <v>2230067.44</v>
      </c>
      <c r="O116" s="76">
        <f>IFERROR(VLOOKUP($D116,'SAP Data'!$A$7:$OM$1845,O$4,FALSE),"")</f>
        <v>1834741.51</v>
      </c>
      <c r="P116" s="76">
        <f>IFERROR(VLOOKUP($D116,'SAP Data'!$A$7:$OM$1845,P$4,FALSE),"")</f>
        <v>2117232.42</v>
      </c>
      <c r="Q116" s="76">
        <f>IFERROR(VLOOKUP($D116,'SAP Data'!$A$7:$OM$1845,Q$4,FALSE),"")</f>
        <v>2554497.81</v>
      </c>
      <c r="R116" s="76">
        <f>IFERROR(VLOOKUP($D116,'SAP Data'!$A$7:$OM$1845,R$4,FALSE),"")</f>
        <v>2341661.87</v>
      </c>
      <c r="S116" s="76">
        <f>IFERROR(VLOOKUP($D116,'SAP Data'!$A$7:$OM$1845,S$4,FALSE),"")</f>
        <v>2399690.89</v>
      </c>
      <c r="T116" s="76">
        <f>IFERROR(VLOOKUP($D116,'SAP Data'!$A$7:$OM$1849,T$4,FALSE),"")</f>
        <v>2090107.03</v>
      </c>
      <c r="U116" s="76">
        <f>IFERROR(VLOOKUP($D116,'SAP Data'!$A$7:$OM$1849,U$4,FALSE),"")</f>
        <v>1836407.95</v>
      </c>
      <c r="V116" s="76">
        <f>IFERROR(VLOOKUP($D116,'SAP Data'!$A$7:$OM$1849,V$4,FALSE),"")</f>
        <v>1703186.36</v>
      </c>
      <c r="W116" s="76">
        <f>IFERROR(VLOOKUP($D116,'SAP Data'!$A$7:$OM$1849,W$4,FALSE),"")</f>
        <v>1047101.12</v>
      </c>
      <c r="X116" s="76">
        <f>IFERROR(VLOOKUP($D116,'SAP Data'!$A$7:$OM$1849,X$4,FALSE),"")</f>
        <v>1387671.14</v>
      </c>
      <c r="Y116" s="76">
        <f>IFERROR(VLOOKUP($D116,'SAP Data'!$A$7:$OM$1849,Y$4,FALSE),"")</f>
        <v>1469523.32</v>
      </c>
      <c r="Z116" s="76">
        <f>IFERROR(VLOOKUP($D116,'SAP Data'!$A$7:$OM$1849,Z$4,FALSE),"")</f>
        <v>1530472.14</v>
      </c>
      <c r="AA116" s="76">
        <f>IFERROR(VLOOKUP($D116,'SAP Data'!$A$7:$OM$1849,AA$4,FALSE),"")</f>
        <v>1758044.84</v>
      </c>
      <c r="AB116" s="76">
        <f>IFERROR(VLOOKUP($D116,'SAP Data'!$A$7:$OM$1849,AB$4,FALSE),"")</f>
        <v>2274458.3199999998</v>
      </c>
      <c r="AC116" s="76">
        <f>IFERROR(VLOOKUP($D116,'SAP Data'!$A$7:$OM$1849,AC$4,FALSE),"")</f>
        <v>2687820.64</v>
      </c>
      <c r="AD116" s="76">
        <f>IFERROR(VLOOKUP($D116,'SAP Data'!$A$7:$OM$1849,AD$4,FALSE),"")</f>
        <v>2831680.11</v>
      </c>
      <c r="AE116" s="76">
        <f>IFERROR(VLOOKUP($D116,'SAP Data'!$A$7:$OM$1849,AE$4,FALSE),"")</f>
        <v>2104677.36</v>
      </c>
      <c r="AF116" s="76">
        <f>IFERROR(VLOOKUP($D116,'SAP Data'!$A$7:$OM$1849,AF$4,FALSE),"")</f>
        <v>2680893.8199999998</v>
      </c>
      <c r="AG116" s="76">
        <f>IFERROR(VLOOKUP($D116,'SAP Data'!$A$7:$OM$1849,AG$4,FALSE),"")</f>
        <v>2081369.23</v>
      </c>
      <c r="AH116" s="76">
        <f>IFERROR(VLOOKUP($D116,'SAP Data'!$A$7:$OM$1849,AH$4,FALSE),"")</f>
        <v>1880468.37</v>
      </c>
      <c r="AI116" s="76">
        <f>IFERROR(VLOOKUP($D116,'SAP Data'!$A$7:$OM$1849,AI$4,FALSE),"")</f>
        <v>1579212.11</v>
      </c>
      <c r="AJ116" s="76">
        <f>IFERROR(VLOOKUP($D116,'SAP Data'!$A$7:$OM$1849,AJ$4,FALSE),"")</f>
        <v>1553632.41</v>
      </c>
      <c r="AK116" s="76">
        <f>IFERROR(VLOOKUP($D116,'SAP Data'!$A$7:$OM$1849,AK$4,FALSE),"")</f>
        <v>1493997.6</v>
      </c>
      <c r="AL116" s="76">
        <f>IFERROR(VLOOKUP($D116,'SAP Data'!$A$7:$OM$1849,AL$4,FALSE),"")</f>
        <v>1604025.24</v>
      </c>
      <c r="AM116" s="76">
        <f>IFERROR(VLOOKUP($D116,'SAP Data'!$A$7:$OM$1849,AM$4,FALSE),"")</f>
        <v>2017266.23</v>
      </c>
      <c r="AN116" s="76">
        <f>IFERROR(VLOOKUP($D116,'SAP Data'!$A$7:$OM$1849,AN$4,FALSE),"")</f>
        <v>2293531.83</v>
      </c>
      <c r="AO116" s="76">
        <f>IFERROR(VLOOKUP($D116,'SAP Data'!$A$7:$OM$1849,AO$4,FALSE),"")</f>
        <v>3215404.3</v>
      </c>
      <c r="AP116" s="99">
        <f t="shared" si="89"/>
        <v>1897596.2283333333</v>
      </c>
      <c r="AQ116" s="43">
        <f t="shared" si="90"/>
        <v>1905721.4245833333</v>
      </c>
      <c r="AR116" s="43">
        <f t="shared" si="91"/>
        <v>1918045.3104166668</v>
      </c>
      <c r="AS116" s="43">
        <f t="shared" si="92"/>
        <v>1952868.1466666667</v>
      </c>
      <c r="AT116" s="43">
        <f t="shared" si="93"/>
        <v>1970461.6170833332</v>
      </c>
      <c r="AU116" s="43">
        <f t="shared" si="94"/>
        <v>2000019.6587499997</v>
      </c>
      <c r="AV116" s="43">
        <f t="shared" si="95"/>
        <v>2029106.0029166664</v>
      </c>
      <c r="AW116" s="43">
        <f t="shared" si="96"/>
        <v>2037040.8174999999</v>
      </c>
      <c r="AX116" s="43">
        <f t="shared" si="97"/>
        <v>2041125.291666667</v>
      </c>
      <c r="AY116" s="43">
        <f t="shared" si="98"/>
        <v>2054990.8954166668</v>
      </c>
      <c r="AZ116" s="43">
        <f t="shared" si="99"/>
        <v>2066586.5162500001</v>
      </c>
      <c r="BA116" s="98">
        <f t="shared" si="100"/>
        <v>2089363.8983333334</v>
      </c>
      <c r="BB116" s="16"/>
      <c r="BC116" s="16">
        <f t="shared" si="106"/>
        <v>1897596.2283333333</v>
      </c>
      <c r="BD116" s="16"/>
      <c r="BE116" s="16">
        <f t="shared" si="107"/>
        <v>1905721.4245833333</v>
      </c>
      <c r="BF116" s="16"/>
      <c r="BG116" s="16">
        <f t="shared" si="108"/>
        <v>1918045.3104166668</v>
      </c>
      <c r="BH116" s="18"/>
      <c r="BI116" s="16">
        <f t="shared" si="109"/>
        <v>1952868.1466666667</v>
      </c>
      <c r="BK116" s="16">
        <f t="shared" si="110"/>
        <v>1970461.6170833332</v>
      </c>
      <c r="BM116" s="16">
        <f t="shared" si="111"/>
        <v>2000019.6587499997</v>
      </c>
      <c r="BO116" s="16">
        <f t="shared" si="112"/>
        <v>2029106.0029166664</v>
      </c>
      <c r="BQ116" s="16">
        <f t="shared" si="113"/>
        <v>2037040.8174999999</v>
      </c>
      <c r="BS116" s="16">
        <f t="shared" si="114"/>
        <v>2041125.291666667</v>
      </c>
      <c r="BU116" s="16">
        <f t="shared" si="103"/>
        <v>2054990.8954166668</v>
      </c>
      <c r="BW116" s="16">
        <f t="shared" si="104"/>
        <v>2066586.5162500001</v>
      </c>
      <c r="BY116" s="16">
        <f t="shared" si="105"/>
        <v>2089363.8983333334</v>
      </c>
      <c r="CB116" s="16">
        <f t="shared" si="85"/>
        <v>0</v>
      </c>
      <c r="CF116" s="243">
        <f t="shared" si="101"/>
        <v>0</v>
      </c>
      <c r="CH116" s="243">
        <f t="shared" si="102"/>
        <v>0</v>
      </c>
      <c r="CJ116" s="16">
        <f t="shared" si="86"/>
        <v>0</v>
      </c>
      <c r="CL116" s="54">
        <f t="shared" si="87"/>
        <v>0</v>
      </c>
      <c r="CN116" s="18"/>
      <c r="CO116" s="16">
        <f t="shared" si="88"/>
        <v>0</v>
      </c>
      <c r="CP116" s="18"/>
    </row>
    <row r="117" spans="1:94" x14ac:dyDescent="0.2">
      <c r="A117" s="387"/>
      <c r="B117" s="14" t="str">
        <f>VLOOKUP(D117,'line assign basis'!$A$8:$D$668,2,FALSE)</f>
        <v>A/R-INDUSTRIAL INT</v>
      </c>
      <c r="C117" s="17" t="s">
        <v>243</v>
      </c>
      <c r="D117" s="17" t="s">
        <v>241</v>
      </c>
      <c r="E117" s="17">
        <f>IFERROR(VLOOKUP(D117,'line assign basis'!$A$8:$D$668,4,FALSE),"")</f>
        <v>4</v>
      </c>
      <c r="F117" s="33">
        <f>IFERROR(VLOOKUP($D117,'SAP Data'!$A$7:$OM$1845,F$4,FALSE),"")</f>
        <v>858398.7</v>
      </c>
      <c r="G117" s="33">
        <f>IFERROR(VLOOKUP($D117,'SAP Data'!$A$7:$OM$1845,G$4,FALSE),"")</f>
        <v>1376791.75</v>
      </c>
      <c r="H117" s="16">
        <f>IFERROR(VLOOKUP($D117,'SAP Data'!$A$7:$OM$1845,H$4,FALSE),"")</f>
        <v>1931233.01</v>
      </c>
      <c r="I117" s="76">
        <f>IFERROR(VLOOKUP($D117,'SAP Data'!$A$7:$OM$1845,I$4,FALSE),"")</f>
        <v>941259.94</v>
      </c>
      <c r="J117" s="76">
        <f>IFERROR(VLOOKUP($D117,'SAP Data'!$A$7:$OM$1845,J$4,FALSE),"")</f>
        <v>1011624.84</v>
      </c>
      <c r="K117" s="76">
        <f>IFERROR(VLOOKUP($D117,'SAP Data'!$A$7:$OM$1845,K$4,FALSE),"")</f>
        <v>892682.67</v>
      </c>
      <c r="L117" s="76">
        <f>IFERROR(VLOOKUP($D117,'SAP Data'!$A$7:$OM$1845,L$4,FALSE),"")</f>
        <v>1253300.23</v>
      </c>
      <c r="M117" s="76">
        <f>IFERROR(VLOOKUP($D117,'SAP Data'!$A$7:$OM$1845,M$4,FALSE),"")</f>
        <v>1374541.09</v>
      </c>
      <c r="N117" s="76">
        <f>IFERROR(VLOOKUP($D117,'SAP Data'!$A$7:$OM$1845,N$4,FALSE),"")</f>
        <v>732585.46</v>
      </c>
      <c r="O117" s="76">
        <f>IFERROR(VLOOKUP($D117,'SAP Data'!$A$7:$OM$1845,O$4,FALSE),"")</f>
        <v>1765915.5</v>
      </c>
      <c r="P117" s="76">
        <f>IFERROR(VLOOKUP($D117,'SAP Data'!$A$7:$OM$1845,P$4,FALSE),"")</f>
        <v>1537955.37</v>
      </c>
      <c r="Q117" s="76">
        <f>IFERROR(VLOOKUP($D117,'SAP Data'!$A$7:$OM$1845,Q$4,FALSE),"")</f>
        <v>1290590.0900000001</v>
      </c>
      <c r="R117" s="76">
        <f>IFERROR(VLOOKUP($D117,'SAP Data'!$A$7:$OM$1845,R$4,FALSE),"")</f>
        <v>1471943.21</v>
      </c>
      <c r="S117" s="76">
        <f>IFERROR(VLOOKUP($D117,'SAP Data'!$A$7:$OM$1845,S$4,FALSE),"")</f>
        <v>1423062.47</v>
      </c>
      <c r="T117" s="76">
        <f>IFERROR(VLOOKUP($D117,'SAP Data'!$A$7:$OM$1849,T$4,FALSE),"")</f>
        <v>1896229.38</v>
      </c>
      <c r="U117" s="76">
        <f>IFERROR(VLOOKUP($D117,'SAP Data'!$A$7:$OM$1849,U$4,FALSE),"")</f>
        <v>1366225.86</v>
      </c>
      <c r="V117" s="76">
        <f>IFERROR(VLOOKUP($D117,'SAP Data'!$A$7:$OM$1849,V$4,FALSE),"")</f>
        <v>1447223.24</v>
      </c>
      <c r="W117" s="76">
        <f>IFERROR(VLOOKUP($D117,'SAP Data'!$A$7:$OM$1849,W$4,FALSE),"")</f>
        <v>1284680.5900000001</v>
      </c>
      <c r="X117" s="76">
        <f>IFERROR(VLOOKUP($D117,'SAP Data'!$A$7:$OM$1849,X$4,FALSE),"")</f>
        <v>1561885.03</v>
      </c>
      <c r="Y117" s="76">
        <f>IFERROR(VLOOKUP($D117,'SAP Data'!$A$7:$OM$1849,Y$4,FALSE),"")</f>
        <v>1704800.8</v>
      </c>
      <c r="Z117" s="76">
        <f>IFERROR(VLOOKUP($D117,'SAP Data'!$A$7:$OM$1849,Z$4,FALSE),"")</f>
        <v>1598062.68</v>
      </c>
      <c r="AA117" s="76">
        <f>IFERROR(VLOOKUP($D117,'SAP Data'!$A$7:$OM$1849,AA$4,FALSE),"")</f>
        <v>1724573.44</v>
      </c>
      <c r="AB117" s="76">
        <f>IFERROR(VLOOKUP($D117,'SAP Data'!$A$7:$OM$1849,AB$4,FALSE),"")</f>
        <v>1596527.22</v>
      </c>
      <c r="AC117" s="76">
        <f>IFERROR(VLOOKUP($D117,'SAP Data'!$A$7:$OM$1849,AC$4,FALSE),"")</f>
        <v>1455280.34</v>
      </c>
      <c r="AD117" s="76">
        <f>IFERROR(VLOOKUP($D117,'SAP Data'!$A$7:$OM$1849,AD$4,FALSE),"")</f>
        <v>1382293.96</v>
      </c>
      <c r="AE117" s="76">
        <f>IFERROR(VLOOKUP($D117,'SAP Data'!$A$7:$OM$1849,AE$4,FALSE),"")</f>
        <v>1491869.12</v>
      </c>
      <c r="AF117" s="76">
        <f>IFERROR(VLOOKUP($D117,'SAP Data'!$A$7:$OM$1849,AF$4,FALSE),"")</f>
        <v>1632796.68</v>
      </c>
      <c r="AG117" s="76">
        <f>IFERROR(VLOOKUP($D117,'SAP Data'!$A$7:$OM$1849,AG$4,FALSE),"")</f>
        <v>1505367.85</v>
      </c>
      <c r="AH117" s="76">
        <f>IFERROR(VLOOKUP($D117,'SAP Data'!$A$7:$OM$1849,AH$4,FALSE),"")</f>
        <v>1605586.68</v>
      </c>
      <c r="AI117" s="76">
        <f>IFERROR(VLOOKUP($D117,'SAP Data'!$A$7:$OM$1849,AI$4,FALSE),"")</f>
        <v>1600855.92</v>
      </c>
      <c r="AJ117" s="76">
        <f>IFERROR(VLOOKUP($D117,'SAP Data'!$A$7:$OM$1849,AJ$4,FALSE),"")</f>
        <v>1752042.09</v>
      </c>
      <c r="AK117" s="76">
        <f>IFERROR(VLOOKUP($D117,'SAP Data'!$A$7:$OM$1849,AK$4,FALSE),"")</f>
        <v>1772429.9</v>
      </c>
      <c r="AL117" s="76">
        <f>IFERROR(VLOOKUP($D117,'SAP Data'!$A$7:$OM$1849,AL$4,FALSE),"")</f>
        <v>1651820.48</v>
      </c>
      <c r="AM117" s="76">
        <f>IFERROR(VLOOKUP($D117,'SAP Data'!$A$7:$OM$1849,AM$4,FALSE),"")</f>
        <v>1850718.62</v>
      </c>
      <c r="AN117" s="76">
        <f>IFERROR(VLOOKUP($D117,'SAP Data'!$A$7:$OM$1849,AN$4,FALSE),"")</f>
        <v>1872283.97</v>
      </c>
      <c r="AO117" s="76">
        <f>IFERROR(VLOOKUP($D117,'SAP Data'!$A$7:$OM$1849,AO$4,FALSE),"")</f>
        <v>1954711.35</v>
      </c>
      <c r="AP117" s="99">
        <f t="shared" si="89"/>
        <v>1540472.4695833335</v>
      </c>
      <c r="AQ117" s="43">
        <f t="shared" si="90"/>
        <v>1539604.0279166664</v>
      </c>
      <c r="AR117" s="43">
        <f t="shared" si="91"/>
        <v>1531494.6091666669</v>
      </c>
      <c r="AS117" s="43">
        <f t="shared" si="92"/>
        <v>1526315.8295833336</v>
      </c>
      <c r="AT117" s="43">
        <f t="shared" si="93"/>
        <v>1538711.8891666669</v>
      </c>
      <c r="AU117" s="43">
        <f t="shared" si="94"/>
        <v>1558484.3379166669</v>
      </c>
      <c r="AV117" s="43">
        <f t="shared" si="95"/>
        <v>1579581.5208333333</v>
      </c>
      <c r="AW117" s="43">
        <f t="shared" si="96"/>
        <v>1590322.6108333331</v>
      </c>
      <c r="AX117" s="43">
        <f t="shared" si="97"/>
        <v>1595380.3983333332</v>
      </c>
      <c r="AY117" s="43">
        <f t="shared" si="98"/>
        <v>1602876.355833333</v>
      </c>
      <c r="AZ117" s="43">
        <f t="shared" si="99"/>
        <v>1619622.2695833333</v>
      </c>
      <c r="BA117" s="98">
        <f t="shared" si="100"/>
        <v>1651921.7595833335</v>
      </c>
      <c r="BB117" s="16"/>
      <c r="BC117" s="16">
        <f t="shared" si="106"/>
        <v>1540472.4695833335</v>
      </c>
      <c r="BD117" s="16"/>
      <c r="BE117" s="16">
        <f t="shared" si="107"/>
        <v>1539604.0279166664</v>
      </c>
      <c r="BF117" s="16"/>
      <c r="BG117" s="16">
        <f t="shared" si="108"/>
        <v>1531494.6091666669</v>
      </c>
      <c r="BH117" s="18"/>
      <c r="BI117" s="16">
        <f t="shared" si="109"/>
        <v>1526315.8295833336</v>
      </c>
      <c r="BK117" s="16">
        <f t="shared" si="110"/>
        <v>1538711.8891666669</v>
      </c>
      <c r="BM117" s="16">
        <f t="shared" si="111"/>
        <v>1558484.3379166669</v>
      </c>
      <c r="BO117" s="16">
        <f t="shared" si="112"/>
        <v>1579581.5208333333</v>
      </c>
      <c r="BQ117" s="16">
        <f t="shared" si="113"/>
        <v>1590322.6108333331</v>
      </c>
      <c r="BS117" s="16">
        <f t="shared" si="114"/>
        <v>1595380.3983333332</v>
      </c>
      <c r="BU117" s="16">
        <f t="shared" si="103"/>
        <v>1602876.355833333</v>
      </c>
      <c r="BW117" s="16">
        <f t="shared" si="104"/>
        <v>1619622.2695833333</v>
      </c>
      <c r="BY117" s="16">
        <f t="shared" si="105"/>
        <v>1651921.7595833335</v>
      </c>
      <c r="CB117" s="16">
        <f t="shared" si="85"/>
        <v>0</v>
      </c>
      <c r="CF117" s="243">
        <f t="shared" si="101"/>
        <v>0</v>
      </c>
      <c r="CH117" s="243">
        <f t="shared" si="102"/>
        <v>0</v>
      </c>
      <c r="CJ117" s="16">
        <f t="shared" si="86"/>
        <v>0</v>
      </c>
      <c r="CL117" s="54">
        <f t="shared" si="87"/>
        <v>0</v>
      </c>
      <c r="CN117" s="18"/>
      <c r="CO117" s="16">
        <f t="shared" si="88"/>
        <v>0</v>
      </c>
      <c r="CP117" s="18"/>
    </row>
    <row r="118" spans="1:94" x14ac:dyDescent="0.2">
      <c r="A118" s="387"/>
      <c r="B118" s="14" t="str">
        <f>VLOOKUP(D118,'line assign basis'!$A$8:$D$668,2,FALSE)</f>
        <v>A/R GST TAX PAID</v>
      </c>
      <c r="C118" s="17" t="s">
        <v>246</v>
      </c>
      <c r="D118" s="17" t="s">
        <v>244</v>
      </c>
      <c r="E118" s="17">
        <f>IFERROR(VLOOKUP(D118,'line assign basis'!$A$8:$D$668,4,FALSE),"")</f>
        <v>4</v>
      </c>
      <c r="F118" s="33">
        <f>IFERROR(VLOOKUP($D118,'SAP Data'!$A$7:$OM$1845,F$4,FALSE),"")</f>
        <v>84565.33</v>
      </c>
      <c r="G118" s="33">
        <f>IFERROR(VLOOKUP($D118,'SAP Data'!$A$7:$OM$1845,G$4,FALSE),"")</f>
        <v>81565.429999999993</v>
      </c>
      <c r="H118" s="16">
        <f>IFERROR(VLOOKUP($D118,'SAP Data'!$A$7:$OM$1845,H$4,FALSE),"")</f>
        <v>80061.399999999994</v>
      </c>
      <c r="I118" s="76">
        <f>IFERROR(VLOOKUP($D118,'SAP Data'!$A$7:$OM$1845,I$4,FALSE),"")</f>
        <v>108083.07</v>
      </c>
      <c r="J118" s="76">
        <f>IFERROR(VLOOKUP($D118,'SAP Data'!$A$7:$OM$1845,J$4,FALSE),"")</f>
        <v>85653.71</v>
      </c>
      <c r="K118" s="76">
        <f>IFERROR(VLOOKUP($D118,'SAP Data'!$A$7:$OM$1845,K$4,FALSE),"")</f>
        <v>84638.27</v>
      </c>
      <c r="L118" s="76">
        <f>IFERROR(VLOOKUP($D118,'SAP Data'!$A$7:$OM$1845,L$4,FALSE),"")</f>
        <v>85867.72</v>
      </c>
      <c r="M118" s="76">
        <f>IFERROR(VLOOKUP($D118,'SAP Data'!$A$7:$OM$1845,M$4,FALSE),"")</f>
        <v>85710.98</v>
      </c>
      <c r="N118" s="76">
        <f>IFERROR(VLOOKUP($D118,'SAP Data'!$A$7:$OM$1845,N$4,FALSE),"")</f>
        <v>85842.79</v>
      </c>
      <c r="O118" s="76">
        <f>IFERROR(VLOOKUP($D118,'SAP Data'!$A$7:$OM$1845,O$4,FALSE),"")</f>
        <v>86131.15</v>
      </c>
      <c r="P118" s="76">
        <f>IFERROR(VLOOKUP($D118,'SAP Data'!$A$7:$OM$1845,P$4,FALSE),"")</f>
        <v>84008.09</v>
      </c>
      <c r="Q118" s="76">
        <f>IFERROR(VLOOKUP($D118,'SAP Data'!$A$7:$OM$1845,Q$4,FALSE),"")</f>
        <v>351577.36</v>
      </c>
      <c r="R118" s="76">
        <f>IFERROR(VLOOKUP($D118,'SAP Data'!$A$7:$OM$1845,R$4,FALSE),"")</f>
        <v>352047.81</v>
      </c>
      <c r="S118" s="76">
        <f>IFERROR(VLOOKUP($D118,'SAP Data'!$A$7:$OM$1845,S$4,FALSE),"")</f>
        <v>377682.44</v>
      </c>
      <c r="T118" s="76">
        <f>IFERROR(VLOOKUP($D118,'SAP Data'!$A$7:$OM$1849,T$4,FALSE),"")</f>
        <v>376012.97</v>
      </c>
      <c r="U118" s="76">
        <f>IFERROR(VLOOKUP($D118,'SAP Data'!$A$7:$OM$1849,U$4,FALSE),"")</f>
        <v>629747.46</v>
      </c>
      <c r="V118" s="76">
        <f>IFERROR(VLOOKUP($D118,'SAP Data'!$A$7:$OM$1849,V$4,FALSE),"")</f>
        <v>798860.09</v>
      </c>
      <c r="W118" s="76">
        <f>IFERROR(VLOOKUP($D118,'SAP Data'!$A$7:$OM$1849,W$4,FALSE),"")</f>
        <v>939499.99</v>
      </c>
      <c r="X118" s="76">
        <f>IFERROR(VLOOKUP($D118,'SAP Data'!$A$7:$OM$1849,X$4,FALSE),"")</f>
        <v>1076415.3700000001</v>
      </c>
      <c r="Y118" s="76">
        <f>IFERROR(VLOOKUP($D118,'SAP Data'!$A$7:$OM$1849,Y$4,FALSE),"")</f>
        <v>1221465.57</v>
      </c>
      <c r="Z118" s="76">
        <f>IFERROR(VLOOKUP($D118,'SAP Data'!$A$7:$OM$1849,Z$4,FALSE),"")</f>
        <v>1371472.98</v>
      </c>
      <c r="AA118" s="76">
        <f>IFERROR(VLOOKUP($D118,'SAP Data'!$A$7:$OM$1849,AA$4,FALSE),"")</f>
        <v>1688532.85</v>
      </c>
      <c r="AB118" s="76">
        <f>IFERROR(VLOOKUP($D118,'SAP Data'!$A$7:$OM$1849,AB$4,FALSE),"")</f>
        <v>2674184.4700000002</v>
      </c>
      <c r="AC118" s="76">
        <f>IFERROR(VLOOKUP($D118,'SAP Data'!$A$7:$OM$1849,AC$4,FALSE),"")</f>
        <v>3542556.15</v>
      </c>
      <c r="AD118" s="76">
        <f>IFERROR(VLOOKUP($D118,'SAP Data'!$A$7:$OM$1849,AD$4,FALSE),"")</f>
        <v>2623693.2999999998</v>
      </c>
      <c r="AE118" s="76">
        <f>IFERROR(VLOOKUP($D118,'SAP Data'!$A$7:$OM$1849,AE$4,FALSE),"")</f>
        <v>3582210.03</v>
      </c>
      <c r="AF118" s="76">
        <f>IFERROR(VLOOKUP($D118,'SAP Data'!$A$7:$OM$1849,AF$4,FALSE),"")</f>
        <v>2556315.08</v>
      </c>
      <c r="AG118" s="76">
        <f>IFERROR(VLOOKUP($D118,'SAP Data'!$A$7:$OM$1849,AG$4,FALSE),"")</f>
        <v>2335861.98</v>
      </c>
      <c r="AH118" s="76">
        <f>IFERROR(VLOOKUP($D118,'SAP Data'!$A$7:$OM$1849,AH$4,FALSE),"")</f>
        <v>2706725.41</v>
      </c>
      <c r="AI118" s="76">
        <f>IFERROR(VLOOKUP($D118,'SAP Data'!$A$7:$OM$1849,AI$4,FALSE),"")</f>
        <v>1314868.67</v>
      </c>
      <c r="AJ118" s="76">
        <f>IFERROR(VLOOKUP($D118,'SAP Data'!$A$7:$OM$1849,AJ$4,FALSE),"")</f>
        <v>1249796.8899999999</v>
      </c>
      <c r="AK118" s="76">
        <f>IFERROR(VLOOKUP($D118,'SAP Data'!$A$7:$OM$1849,AK$4,FALSE),"")</f>
        <v>1396840.89</v>
      </c>
      <c r="AL118" s="76">
        <f>IFERROR(VLOOKUP($D118,'SAP Data'!$A$7:$OM$1849,AL$4,FALSE),"")</f>
        <v>1446761.91</v>
      </c>
      <c r="AM118" s="76">
        <f>IFERROR(VLOOKUP($D118,'SAP Data'!$A$7:$OM$1849,AM$4,FALSE),"")</f>
        <v>1950055.27</v>
      </c>
      <c r="AN118" s="76">
        <f>IFERROR(VLOOKUP($D118,'SAP Data'!$A$7:$OM$1849,AN$4,FALSE),"")</f>
        <v>2784186.75</v>
      </c>
      <c r="AO118" s="76">
        <f>IFERROR(VLOOKUP($D118,'SAP Data'!$A$7:$OM$1849,AO$4,FALSE),"")</f>
        <v>3784111.88</v>
      </c>
      <c r="AP118" s="99">
        <f t="shared" si="89"/>
        <v>1348691.7412500002</v>
      </c>
      <c r="AQ118" s="43">
        <f t="shared" si="90"/>
        <v>1576865.6195833331</v>
      </c>
      <c r="AR118" s="43">
        <f t="shared" si="91"/>
        <v>1801233.5237499999</v>
      </c>
      <c r="AS118" s="43">
        <f t="shared" si="92"/>
        <v>1963167.55</v>
      </c>
      <c r="AT118" s="43">
        <f t="shared" si="93"/>
        <v>2113750.0433333335</v>
      </c>
      <c r="AU118" s="43">
        <f t="shared" si="94"/>
        <v>2208884.7933333339</v>
      </c>
      <c r="AV118" s="43">
        <f t="shared" si="95"/>
        <v>2231749.3850000002</v>
      </c>
      <c r="AW118" s="43">
        <f t="shared" si="96"/>
        <v>2246280.9200000004</v>
      </c>
      <c r="AX118" s="43">
        <f t="shared" si="97"/>
        <v>2256725.2637499995</v>
      </c>
      <c r="AY118" s="43">
        <f t="shared" si="98"/>
        <v>2270759.0699999998</v>
      </c>
      <c r="AZ118" s="43">
        <f t="shared" si="99"/>
        <v>2286239.2658333331</v>
      </c>
      <c r="BA118" s="98">
        <f t="shared" si="100"/>
        <v>2300887.5162499999</v>
      </c>
      <c r="BB118" s="16"/>
      <c r="BC118" s="16">
        <f t="shared" si="106"/>
        <v>1348691.7412500002</v>
      </c>
      <c r="BD118" s="16"/>
      <c r="BE118" s="16">
        <f t="shared" si="107"/>
        <v>1576865.6195833331</v>
      </c>
      <c r="BF118" s="16"/>
      <c r="BG118" s="16">
        <f t="shared" si="108"/>
        <v>1801233.5237499999</v>
      </c>
      <c r="BH118" s="18"/>
      <c r="BI118" s="16">
        <f t="shared" si="109"/>
        <v>1963167.55</v>
      </c>
      <c r="BK118" s="16">
        <f t="shared" si="110"/>
        <v>2113750.0433333335</v>
      </c>
      <c r="BM118" s="16">
        <f t="shared" si="111"/>
        <v>2208884.7933333339</v>
      </c>
      <c r="BO118" s="16">
        <f t="shared" si="112"/>
        <v>2231749.3850000002</v>
      </c>
      <c r="BQ118" s="16">
        <f t="shared" si="113"/>
        <v>2246280.9200000004</v>
      </c>
      <c r="BS118" s="16">
        <f t="shared" si="114"/>
        <v>2256725.2637499995</v>
      </c>
      <c r="BU118" s="16">
        <f t="shared" si="103"/>
        <v>2270759.0699999998</v>
      </c>
      <c r="BW118" s="16">
        <f t="shared" si="104"/>
        <v>2286239.2658333331</v>
      </c>
      <c r="BY118" s="16">
        <f t="shared" si="105"/>
        <v>2300887.5162499999</v>
      </c>
      <c r="CB118" s="16">
        <f t="shared" si="85"/>
        <v>0</v>
      </c>
      <c r="CF118" s="243">
        <f t="shared" si="101"/>
        <v>0</v>
      </c>
      <c r="CH118" s="243">
        <f t="shared" si="102"/>
        <v>0</v>
      </c>
      <c r="CJ118" s="16">
        <f t="shared" si="86"/>
        <v>0</v>
      </c>
      <c r="CL118" s="54">
        <f t="shared" si="87"/>
        <v>0</v>
      </c>
      <c r="CN118" s="18"/>
      <c r="CO118" s="16">
        <f t="shared" si="88"/>
        <v>0</v>
      </c>
      <c r="CP118" s="18"/>
    </row>
    <row r="119" spans="1:94" x14ac:dyDescent="0.2">
      <c r="A119" s="387"/>
      <c r="B119" s="14" t="str">
        <f>VLOOKUP(D119,'line assign basis'!$A$8:$D$668,2,FALSE)</f>
        <v>A/R-GENERAL</v>
      </c>
      <c r="C119" s="17" t="s">
        <v>249</v>
      </c>
      <c r="D119" s="17" t="s">
        <v>247</v>
      </c>
      <c r="E119" s="17">
        <f>IFERROR(VLOOKUP(D119,'line assign basis'!$A$8:$D$668,4,FALSE),"")</f>
        <v>4</v>
      </c>
      <c r="F119" s="33">
        <f>IFERROR(VLOOKUP($D119,'SAP Data'!$A$7:$OM$1845,F$4,FALSE),"")</f>
        <v>3205022.62</v>
      </c>
      <c r="G119" s="33">
        <f>IFERROR(VLOOKUP($D119,'SAP Data'!$A$7:$OM$1845,G$4,FALSE),"")</f>
        <v>4412447.99</v>
      </c>
      <c r="H119" s="16">
        <f>IFERROR(VLOOKUP($D119,'SAP Data'!$A$7:$OM$1845,H$4,FALSE),"")</f>
        <v>5740484.6900000004</v>
      </c>
      <c r="I119" s="76">
        <f>IFERROR(VLOOKUP($D119,'SAP Data'!$A$7:$OM$1845,I$4,FALSE),"")</f>
        <v>3591870.11</v>
      </c>
      <c r="J119" s="76">
        <f>IFERROR(VLOOKUP($D119,'SAP Data'!$A$7:$OM$1845,J$4,FALSE),"")</f>
        <v>2042273.44</v>
      </c>
      <c r="K119" s="76">
        <f>IFERROR(VLOOKUP($D119,'SAP Data'!$A$7:$OM$1845,K$4,FALSE),"")</f>
        <v>3557755.13</v>
      </c>
      <c r="L119" s="76">
        <f>IFERROR(VLOOKUP($D119,'SAP Data'!$A$7:$OM$1845,L$4,FALSE),"")</f>
        <v>2175126.15</v>
      </c>
      <c r="M119" s="76">
        <f>IFERROR(VLOOKUP($D119,'SAP Data'!$A$7:$OM$1845,M$4,FALSE),"")</f>
        <v>3298111.1</v>
      </c>
      <c r="N119" s="76">
        <f>IFERROR(VLOOKUP($D119,'SAP Data'!$A$7:$OM$1845,N$4,FALSE),"")</f>
        <v>2454565.38</v>
      </c>
      <c r="O119" s="76">
        <f>IFERROR(VLOOKUP($D119,'SAP Data'!$A$7:$OM$1845,O$4,FALSE),"")</f>
        <v>1558906.37</v>
      </c>
      <c r="P119" s="76">
        <f>IFERROR(VLOOKUP($D119,'SAP Data'!$A$7:$OM$1845,P$4,FALSE),"")</f>
        <v>1505504.45</v>
      </c>
      <c r="Q119" s="76">
        <f>IFERROR(VLOOKUP($D119,'SAP Data'!$A$7:$OM$1845,Q$4,FALSE),"")</f>
        <v>654653.23</v>
      </c>
      <c r="R119" s="76">
        <f>IFERROR(VLOOKUP($D119,'SAP Data'!$A$7:$OM$1845,R$4,FALSE),"")</f>
        <v>291062.56</v>
      </c>
      <c r="S119" s="76">
        <f>IFERROR(VLOOKUP($D119,'SAP Data'!$A$7:$OM$1845,S$4,FALSE),"")</f>
        <v>337589.52</v>
      </c>
      <c r="T119" s="76">
        <f>IFERROR(VLOOKUP($D119,'SAP Data'!$A$7:$OM$1849,T$4,FALSE),"")</f>
        <v>373602.23</v>
      </c>
      <c r="U119" s="76">
        <f>IFERROR(VLOOKUP($D119,'SAP Data'!$A$7:$OM$1849,U$4,FALSE),"")</f>
        <v>415292.56</v>
      </c>
      <c r="V119" s="76">
        <f>IFERROR(VLOOKUP($D119,'SAP Data'!$A$7:$OM$1849,V$4,FALSE),"")</f>
        <v>353546.2</v>
      </c>
      <c r="W119" s="76">
        <f>IFERROR(VLOOKUP($D119,'SAP Data'!$A$7:$OM$1849,W$4,FALSE),"")</f>
        <v>1242930.03</v>
      </c>
      <c r="X119" s="76">
        <f>IFERROR(VLOOKUP($D119,'SAP Data'!$A$7:$OM$1849,X$4,FALSE),"")</f>
        <v>2183166.23</v>
      </c>
      <c r="Y119" s="76">
        <f>IFERROR(VLOOKUP($D119,'SAP Data'!$A$7:$OM$1849,Y$4,FALSE),"")</f>
        <v>482285.37</v>
      </c>
      <c r="Z119" s="76">
        <f>IFERROR(VLOOKUP($D119,'SAP Data'!$A$7:$OM$1849,Z$4,FALSE),"")</f>
        <v>1097801.6399999999</v>
      </c>
      <c r="AA119" s="76">
        <f>IFERROR(VLOOKUP($D119,'SAP Data'!$A$7:$OM$1849,AA$4,FALSE),"")</f>
        <v>1085154.55</v>
      </c>
      <c r="AB119" s="76">
        <f>IFERROR(VLOOKUP($D119,'SAP Data'!$A$7:$OM$1849,AB$4,FALSE),"")</f>
        <v>579135.9</v>
      </c>
      <c r="AC119" s="76">
        <f>IFERROR(VLOOKUP($D119,'SAP Data'!$A$7:$OM$1849,AC$4,FALSE),"")</f>
        <v>504141.16</v>
      </c>
      <c r="AD119" s="76">
        <f>IFERROR(VLOOKUP($D119,'SAP Data'!$A$7:$OM$1849,AD$4,FALSE),"")</f>
        <v>422579.44</v>
      </c>
      <c r="AE119" s="76">
        <f>IFERROR(VLOOKUP($D119,'SAP Data'!$A$7:$OM$1849,AE$4,FALSE),"")</f>
        <v>626694.9</v>
      </c>
      <c r="AF119" s="76">
        <f>IFERROR(VLOOKUP($D119,'SAP Data'!$A$7:$OM$1849,AF$4,FALSE),"")</f>
        <v>550232.73</v>
      </c>
      <c r="AG119" s="76">
        <f>IFERROR(VLOOKUP($D119,'SAP Data'!$A$7:$OM$1849,AG$4,FALSE),"")</f>
        <v>638430.76</v>
      </c>
      <c r="AH119" s="76">
        <f>IFERROR(VLOOKUP($D119,'SAP Data'!$A$7:$OM$1849,AH$4,FALSE),"")</f>
        <v>659983.43000000005</v>
      </c>
      <c r="AI119" s="76">
        <f>IFERROR(VLOOKUP($D119,'SAP Data'!$A$7:$OM$1849,AI$4,FALSE),"")</f>
        <v>631737.53</v>
      </c>
      <c r="AJ119" s="76">
        <f>IFERROR(VLOOKUP($D119,'SAP Data'!$A$7:$OM$1849,AJ$4,FALSE),"")</f>
        <v>891097.92</v>
      </c>
      <c r="AK119" s="76">
        <f>IFERROR(VLOOKUP($D119,'SAP Data'!$A$7:$OM$1849,AK$4,FALSE),"")</f>
        <v>1064338.1100000001</v>
      </c>
      <c r="AL119" s="76">
        <f>IFERROR(VLOOKUP($D119,'SAP Data'!$A$7:$OM$1849,AL$4,FALSE),"")</f>
        <v>779679.98</v>
      </c>
      <c r="AM119" s="76">
        <f>IFERROR(VLOOKUP($D119,'SAP Data'!$A$7:$OM$1849,AM$4,FALSE),"")</f>
        <v>767863.17</v>
      </c>
      <c r="AN119" s="76">
        <f>IFERROR(VLOOKUP($D119,'SAP Data'!$A$7:$OM$1849,AN$4,FALSE),"")</f>
        <v>625198.55000000005</v>
      </c>
      <c r="AO119" s="76">
        <f>IFERROR(VLOOKUP($D119,'SAP Data'!$A$7:$OM$1849,AO$4,FALSE),"")</f>
        <v>841690.29</v>
      </c>
      <c r="AP119" s="99">
        <f t="shared" si="89"/>
        <v>750955.53249999986</v>
      </c>
      <c r="AQ119" s="43">
        <f t="shared" si="90"/>
        <v>768481.46</v>
      </c>
      <c r="AR119" s="43">
        <f t="shared" si="91"/>
        <v>787887.1216666667</v>
      </c>
      <c r="AS119" s="43">
        <f t="shared" si="92"/>
        <v>804544.15083333338</v>
      </c>
      <c r="AT119" s="43">
        <f t="shared" si="93"/>
        <v>826609.79375000007</v>
      </c>
      <c r="AU119" s="43">
        <f t="shared" si="94"/>
        <v>813911.6575000002</v>
      </c>
      <c r="AV119" s="43">
        <f t="shared" si="95"/>
        <v>734609.12374999991</v>
      </c>
      <c r="AW119" s="43">
        <f t="shared" si="96"/>
        <v>705025.1416666666</v>
      </c>
      <c r="AX119" s="43">
        <f t="shared" si="97"/>
        <v>716022.27</v>
      </c>
      <c r="AY119" s="43">
        <f t="shared" si="98"/>
        <v>689546.72666666668</v>
      </c>
      <c r="AZ119" s="43">
        <f t="shared" si="99"/>
        <v>678245.52958333341</v>
      </c>
      <c r="BA119" s="98">
        <f t="shared" si="100"/>
        <v>694229.35375000013</v>
      </c>
      <c r="BB119" s="16"/>
      <c r="BC119" s="16">
        <f t="shared" si="106"/>
        <v>750955.53249999986</v>
      </c>
      <c r="BD119" s="16"/>
      <c r="BE119" s="16">
        <f t="shared" si="107"/>
        <v>768481.46</v>
      </c>
      <c r="BF119" s="16"/>
      <c r="BG119" s="16">
        <f t="shared" si="108"/>
        <v>787887.1216666667</v>
      </c>
      <c r="BH119" s="18"/>
      <c r="BI119" s="16">
        <f t="shared" si="109"/>
        <v>804544.15083333338</v>
      </c>
      <c r="BK119" s="16">
        <f t="shared" si="110"/>
        <v>826609.79375000007</v>
      </c>
      <c r="BM119" s="16">
        <f t="shared" si="111"/>
        <v>813911.6575000002</v>
      </c>
      <c r="BO119" s="16">
        <f t="shared" si="112"/>
        <v>734609.12374999991</v>
      </c>
      <c r="BQ119" s="16">
        <f t="shared" si="113"/>
        <v>705025.1416666666</v>
      </c>
      <c r="BS119" s="16">
        <f t="shared" si="114"/>
        <v>716022.27</v>
      </c>
      <c r="BU119" s="16">
        <f t="shared" si="103"/>
        <v>689546.72666666668</v>
      </c>
      <c r="BW119" s="16">
        <f t="shared" si="104"/>
        <v>678245.52958333341</v>
      </c>
      <c r="BY119" s="16">
        <f t="shared" si="105"/>
        <v>694229.35375000013</v>
      </c>
      <c r="CB119" s="16">
        <f t="shared" si="85"/>
        <v>0</v>
      </c>
      <c r="CF119" s="243">
        <f t="shared" si="101"/>
        <v>0</v>
      </c>
      <c r="CH119" s="243">
        <f t="shared" si="102"/>
        <v>0</v>
      </c>
      <c r="CJ119" s="16">
        <f t="shared" si="86"/>
        <v>0</v>
      </c>
      <c r="CL119" s="54">
        <f t="shared" si="87"/>
        <v>0</v>
      </c>
      <c r="CN119" s="18"/>
      <c r="CO119" s="16">
        <f t="shared" si="88"/>
        <v>0</v>
      </c>
      <c r="CP119" s="18"/>
    </row>
    <row r="120" spans="1:94" x14ac:dyDescent="0.2">
      <c r="A120" s="387"/>
      <c r="B120" s="14" t="str">
        <f>VLOOKUP(D120,'line assign basis'!$A$8:$D$668,2,FALSE)</f>
        <v>A/R-GAP</v>
      </c>
      <c r="C120" s="17" t="s">
        <v>252</v>
      </c>
      <c r="D120" s="17" t="s">
        <v>250</v>
      </c>
      <c r="E120" s="17">
        <f>IFERROR(VLOOKUP(D120,'line assign basis'!$A$8:$D$668,4,FALSE),"")</f>
        <v>4</v>
      </c>
      <c r="F120" s="33">
        <f>IFERROR(VLOOKUP($D120,'SAP Data'!$A$7:$OM$1845,F$4,FALSE),"")</f>
        <v>61783.51</v>
      </c>
      <c r="G120" s="33">
        <f>IFERROR(VLOOKUP($D120,'SAP Data'!$A$7:$OM$1845,G$4,FALSE),"")</f>
        <v>77813.509999999995</v>
      </c>
      <c r="H120" s="16">
        <f>IFERROR(VLOOKUP($D120,'SAP Data'!$A$7:$OM$1845,H$4,FALSE),"")</f>
        <v>102474.01</v>
      </c>
      <c r="I120" s="76">
        <f>IFERROR(VLOOKUP($D120,'SAP Data'!$A$7:$OM$1845,I$4,FALSE),"")</f>
        <v>36269.01</v>
      </c>
      <c r="J120" s="76">
        <f>IFERROR(VLOOKUP($D120,'SAP Data'!$A$7:$OM$1845,J$4,FALSE),"")</f>
        <v>50712.32</v>
      </c>
      <c r="K120" s="76">
        <f>IFERROR(VLOOKUP($D120,'SAP Data'!$A$7:$OM$1845,K$4,FALSE),"")</f>
        <v>58373.79</v>
      </c>
      <c r="L120" s="76">
        <f>IFERROR(VLOOKUP($D120,'SAP Data'!$A$7:$OM$1845,L$4,FALSE),"")</f>
        <v>60922.26</v>
      </c>
      <c r="M120" s="76">
        <f>IFERROR(VLOOKUP($D120,'SAP Data'!$A$7:$OM$1845,M$4,FALSE),"")</f>
        <v>68138.259999999995</v>
      </c>
      <c r="N120" s="76">
        <f>IFERROR(VLOOKUP($D120,'SAP Data'!$A$7:$OM$1845,N$4,FALSE),"")</f>
        <v>7216</v>
      </c>
      <c r="O120" s="76">
        <f>IFERROR(VLOOKUP($D120,'SAP Data'!$A$7:$OM$1845,O$4,FALSE),"")</f>
        <v>7033.28</v>
      </c>
      <c r="P120" s="76">
        <f>IFERROR(VLOOKUP($D120,'SAP Data'!$A$7:$OM$1845,P$4,FALSE),"")</f>
        <v>9340.59</v>
      </c>
      <c r="Q120" s="76">
        <f>IFERROR(VLOOKUP($D120,'SAP Data'!$A$7:$OM$1845,Q$4,FALSE),"")</f>
        <v>26088.59</v>
      </c>
      <c r="R120" s="76">
        <f>IFERROR(VLOOKUP($D120,'SAP Data'!$A$7:$OM$1845,R$4,FALSE),"")</f>
        <v>43906.79</v>
      </c>
      <c r="S120" s="76">
        <f>IFERROR(VLOOKUP($D120,'SAP Data'!$A$7:$OM$1845,S$4,FALSE),"")</f>
        <v>59541.79</v>
      </c>
      <c r="T120" s="76">
        <f>IFERROR(VLOOKUP($D120,'SAP Data'!$A$7:$OM$1849,T$4,FALSE),"")</f>
        <v>69746.789999999994</v>
      </c>
      <c r="U120" s="76">
        <f>IFERROR(VLOOKUP($D120,'SAP Data'!$A$7:$OM$1849,U$4,FALSE),"")</f>
        <v>18433.54</v>
      </c>
      <c r="V120" s="76">
        <f>IFERROR(VLOOKUP($D120,'SAP Data'!$A$7:$OM$1849,V$4,FALSE),"")</f>
        <v>18257.02</v>
      </c>
      <c r="W120" s="76">
        <f>IFERROR(VLOOKUP($D120,'SAP Data'!$A$7:$OM$1849,W$4,FALSE),"")</f>
        <v>23957.02</v>
      </c>
      <c r="X120" s="76">
        <f>IFERROR(VLOOKUP($D120,'SAP Data'!$A$7:$OM$1849,X$4,FALSE),"")</f>
        <v>56036.28</v>
      </c>
      <c r="Y120" s="76">
        <f>IFERROR(VLOOKUP($D120,'SAP Data'!$A$7:$OM$1849,Y$4,FALSE),"")</f>
        <v>62831.16</v>
      </c>
      <c r="Z120" s="76">
        <f>IFERROR(VLOOKUP($D120,'SAP Data'!$A$7:$OM$1849,Z$4,FALSE),"")</f>
        <v>13594.58</v>
      </c>
      <c r="AA120" s="76">
        <f>IFERROR(VLOOKUP($D120,'SAP Data'!$A$7:$OM$1849,AA$4,FALSE),"")</f>
        <v>15763.61</v>
      </c>
      <c r="AB120" s="76">
        <f>IFERROR(VLOOKUP($D120,'SAP Data'!$A$7:$OM$1849,AB$4,FALSE),"")</f>
        <v>19597.61</v>
      </c>
      <c r="AC120" s="76">
        <f>IFERROR(VLOOKUP($D120,'SAP Data'!$A$7:$OM$1849,AC$4,FALSE),"")</f>
        <v>19447.61</v>
      </c>
      <c r="AD120" s="76">
        <f>IFERROR(VLOOKUP($D120,'SAP Data'!$A$7:$OM$1849,AD$4,FALSE),"")</f>
        <v>33259.46</v>
      </c>
      <c r="AE120" s="76">
        <f>IFERROR(VLOOKUP($D120,'SAP Data'!$A$7:$OM$1849,AE$4,FALSE),"")</f>
        <v>41481.46</v>
      </c>
      <c r="AF120" s="76">
        <f>IFERROR(VLOOKUP($D120,'SAP Data'!$A$7:$OM$1849,AF$4,FALSE),"")</f>
        <v>48312.88</v>
      </c>
      <c r="AG120" s="76">
        <f>IFERROR(VLOOKUP($D120,'SAP Data'!$A$7:$OM$1849,AG$4,FALSE),"")</f>
        <v>65660.78</v>
      </c>
      <c r="AH120" s="76">
        <f>IFERROR(VLOOKUP($D120,'SAP Data'!$A$7:$OM$1849,AH$4,FALSE),"")</f>
        <v>82196.86</v>
      </c>
      <c r="AI120" s="76">
        <f>IFERROR(VLOOKUP($D120,'SAP Data'!$A$7:$OM$1849,AI$4,FALSE),"")</f>
        <v>95887.86</v>
      </c>
      <c r="AJ120" s="76">
        <f>IFERROR(VLOOKUP($D120,'SAP Data'!$A$7:$OM$1849,AJ$4,FALSE),"")</f>
        <v>121740.14</v>
      </c>
      <c r="AK120" s="76">
        <f>IFERROR(VLOOKUP($D120,'SAP Data'!$A$7:$OM$1849,AK$4,FALSE),"")</f>
        <v>129170.99</v>
      </c>
      <c r="AL120" s="76">
        <f>IFERROR(VLOOKUP($D120,'SAP Data'!$A$7:$OM$1849,AL$4,FALSE),"")</f>
        <v>136216.03</v>
      </c>
      <c r="AM120" s="76">
        <f>IFERROR(VLOOKUP($D120,'SAP Data'!$A$7:$OM$1849,AM$4,FALSE),"")</f>
        <v>136140.68</v>
      </c>
      <c r="AN120" s="76">
        <f>IFERROR(VLOOKUP($D120,'SAP Data'!$A$7:$OM$1849,AN$4,FALSE),"")</f>
        <v>-352.37</v>
      </c>
      <c r="AO120" s="76">
        <f>IFERROR(VLOOKUP($D120,'SAP Data'!$A$7:$OM$1849,AO$4,FALSE),"")</f>
        <v>-352.37</v>
      </c>
      <c r="AP120" s="99">
        <f t="shared" si="89"/>
        <v>34649.17791666666</v>
      </c>
      <c r="AQ120" s="43">
        <f t="shared" si="90"/>
        <v>33453.025416666664</v>
      </c>
      <c r="AR120" s="43">
        <f t="shared" si="91"/>
        <v>31807.432083333337</v>
      </c>
      <c r="AS120" s="43">
        <f t="shared" si="92"/>
        <v>32882.154166666667</v>
      </c>
      <c r="AT120" s="43">
        <f t="shared" si="93"/>
        <v>37514.11583333333</v>
      </c>
      <c r="AU120" s="43">
        <f t="shared" si="94"/>
        <v>43175.394166666658</v>
      </c>
      <c r="AV120" s="43">
        <f t="shared" si="95"/>
        <v>48910.173333333332</v>
      </c>
      <c r="AW120" s="43">
        <f t="shared" si="96"/>
        <v>54411.993749999994</v>
      </c>
      <c r="AX120" s="43">
        <f t="shared" si="97"/>
        <v>62285.380416666674</v>
      </c>
      <c r="AY120" s="43">
        <f t="shared" si="98"/>
        <v>72410.318749999991</v>
      </c>
      <c r="AZ120" s="43">
        <f t="shared" si="99"/>
        <v>76594.780833333338</v>
      </c>
      <c r="BA120" s="98">
        <f t="shared" si="100"/>
        <v>74938.532500000016</v>
      </c>
      <c r="BB120" s="16"/>
      <c r="BC120" s="16">
        <f t="shared" si="106"/>
        <v>34649.17791666666</v>
      </c>
      <c r="BD120" s="16"/>
      <c r="BE120" s="16">
        <f t="shared" si="107"/>
        <v>33453.025416666664</v>
      </c>
      <c r="BF120" s="16"/>
      <c r="BG120" s="16">
        <f t="shared" si="108"/>
        <v>31807.432083333337</v>
      </c>
      <c r="BH120" s="18"/>
      <c r="BI120" s="16">
        <f t="shared" si="109"/>
        <v>32882.154166666667</v>
      </c>
      <c r="BK120" s="16">
        <f t="shared" si="110"/>
        <v>37514.11583333333</v>
      </c>
      <c r="BM120" s="16">
        <f t="shared" si="111"/>
        <v>43175.394166666658</v>
      </c>
      <c r="BO120" s="16">
        <f t="shared" si="112"/>
        <v>48910.173333333332</v>
      </c>
      <c r="BQ120" s="16">
        <f t="shared" si="113"/>
        <v>54411.993749999994</v>
      </c>
      <c r="BS120" s="16">
        <f t="shared" si="114"/>
        <v>62285.380416666674</v>
      </c>
      <c r="BU120" s="16">
        <f t="shared" si="103"/>
        <v>72410.318749999991</v>
      </c>
      <c r="BW120" s="16">
        <f t="shared" si="104"/>
        <v>76594.780833333338</v>
      </c>
      <c r="BY120" s="16">
        <f t="shared" si="105"/>
        <v>74938.532500000016</v>
      </c>
      <c r="CB120" s="16">
        <f t="shared" si="85"/>
        <v>0</v>
      </c>
      <c r="CF120" s="243">
        <f t="shared" si="101"/>
        <v>0</v>
      </c>
      <c r="CH120" s="243">
        <f t="shared" si="102"/>
        <v>0</v>
      </c>
      <c r="CJ120" s="16">
        <f t="shared" si="86"/>
        <v>0</v>
      </c>
      <c r="CL120" s="54">
        <f t="shared" si="87"/>
        <v>0</v>
      </c>
      <c r="CN120" s="18"/>
      <c r="CO120" s="16">
        <f t="shared" si="88"/>
        <v>0</v>
      </c>
      <c r="CP120" s="18"/>
    </row>
    <row r="121" spans="1:94" x14ac:dyDescent="0.2">
      <c r="A121" s="387"/>
      <c r="B121" s="14" t="str">
        <f>VLOOKUP(D121,'line assign basis'!$A$8:$D$668,2,FALSE)</f>
        <v>A/R-INSURANCE RECOV</v>
      </c>
      <c r="C121" s="17" t="s">
        <v>2959</v>
      </c>
      <c r="D121" s="123" t="s">
        <v>3001</v>
      </c>
      <c r="E121" s="17">
        <f>IFERROR(VLOOKUP(D121,'line assign basis'!$A$8:$D$668,4,FALSE),"")</f>
        <v>4</v>
      </c>
      <c r="F121" s="33">
        <f>IFERROR(VLOOKUP($D121,'SAP Data'!$A$7:$OM$1845,F$4,FALSE),"")</f>
        <v>0</v>
      </c>
      <c r="G121" s="33">
        <f>IFERROR(VLOOKUP($D121,'SAP Data'!$A$7:$OM$1845,G$4,FALSE),"")</f>
        <v>0</v>
      </c>
      <c r="H121" s="16">
        <f>IFERROR(VLOOKUP($D121,'SAP Data'!$A$7:$OM$1845,H$4,FALSE),"")</f>
        <v>0</v>
      </c>
      <c r="I121" s="76">
        <f>IFERROR(VLOOKUP($D121,'SAP Data'!$A$7:$OM$1845,I$4,FALSE),"")</f>
        <v>0</v>
      </c>
      <c r="J121" s="76">
        <f>IFERROR(VLOOKUP($D121,'SAP Data'!$A$7:$OM$1845,J$4,FALSE),"")</f>
        <v>0</v>
      </c>
      <c r="K121" s="76">
        <f>IFERROR(VLOOKUP($D121,'SAP Data'!$A$7:$OM$1845,K$4,FALSE),"")</f>
        <v>0</v>
      </c>
      <c r="L121" s="76">
        <f>IFERROR(VLOOKUP($D121,'SAP Data'!$A$7:$OM$1845,L$4,FALSE),"")</f>
        <v>0</v>
      </c>
      <c r="M121" s="76">
        <f>IFERROR(VLOOKUP($D121,'SAP Data'!$A$7:$OM$1845,M$4,FALSE),"")</f>
        <v>0</v>
      </c>
      <c r="N121" s="76">
        <f>IFERROR(VLOOKUP($D121,'SAP Data'!$A$7:$OM$1845,N$4,FALSE),"")</f>
        <v>0</v>
      </c>
      <c r="O121" s="76">
        <f>IFERROR(VLOOKUP($D121,'SAP Data'!$A$7:$OM$1845,O$4,FALSE),"")</f>
        <v>0</v>
      </c>
      <c r="P121" s="76">
        <f>IFERROR(VLOOKUP($D121,'SAP Data'!$A$7:$OM$1845,P$4,FALSE),"")</f>
        <v>0</v>
      </c>
      <c r="Q121" s="76">
        <f>IFERROR(VLOOKUP($D121,'SAP Data'!$A$7:$OM$1845,Q$4,FALSE),"")</f>
        <v>0</v>
      </c>
      <c r="R121" s="76">
        <f>IFERROR(VLOOKUP($D121,'SAP Data'!$A$7:$OM$1845,R$4,FALSE),"")</f>
        <v>0</v>
      </c>
      <c r="S121" s="76">
        <f>IFERROR(VLOOKUP($D121,'SAP Data'!$A$7:$OM$1845,S$4,FALSE),"")</f>
        <v>0</v>
      </c>
      <c r="T121" s="76">
        <f>IFERROR(VLOOKUP($D121,'SAP Data'!$A$7:$OM$1849,T$4,FALSE),"")</f>
        <v>0</v>
      </c>
      <c r="U121" s="76">
        <f>IFERROR(VLOOKUP($D121,'SAP Data'!$A$7:$OM$1849,U$4,FALSE),"")</f>
        <v>0</v>
      </c>
      <c r="V121" s="76">
        <f>IFERROR(VLOOKUP($D121,'SAP Data'!$A$7:$OM$1849,V$4,FALSE),"")</f>
        <v>0</v>
      </c>
      <c r="W121" s="76">
        <f>IFERROR(VLOOKUP($D121,'SAP Data'!$A$7:$OM$1849,W$4,FALSE),"")</f>
        <v>0</v>
      </c>
      <c r="X121" s="76">
        <f>IFERROR(VLOOKUP($D121,'SAP Data'!$A$7:$OM$1849,X$4,FALSE),"")</f>
        <v>0</v>
      </c>
      <c r="Y121" s="76">
        <f>IFERROR(VLOOKUP($D121,'SAP Data'!$A$7:$OM$1849,Y$4,FALSE),"")</f>
        <v>0</v>
      </c>
      <c r="Z121" s="76">
        <f>IFERROR(VLOOKUP($D121,'SAP Data'!$A$7:$OM$1849,Z$4,FALSE),"")</f>
        <v>0</v>
      </c>
      <c r="AA121" s="76">
        <f>IFERROR(VLOOKUP($D121,'SAP Data'!$A$7:$OM$1849,AA$4,FALSE),"")</f>
        <v>0</v>
      </c>
      <c r="AB121" s="76">
        <f>IFERROR(VLOOKUP($D121,'SAP Data'!$A$7:$OM$1849,AB$4,FALSE),"")</f>
        <v>0</v>
      </c>
      <c r="AC121" s="76">
        <f>IFERROR(VLOOKUP($D121,'SAP Data'!$A$7:$OM$1849,AC$4,FALSE),"")</f>
        <v>0</v>
      </c>
      <c r="AD121" s="76">
        <f>IFERROR(VLOOKUP($D121,'SAP Data'!$A$7:$OM$1849,AD$4,FALSE),"")</f>
        <v>0</v>
      </c>
      <c r="AE121" s="76">
        <f>IFERROR(VLOOKUP($D121,'SAP Data'!$A$7:$OM$1849,AE$4,FALSE),"")</f>
        <v>0</v>
      </c>
      <c r="AF121" s="76">
        <f>IFERROR(VLOOKUP($D121,'SAP Data'!$A$7:$OM$1849,AF$4,FALSE),"")</f>
        <v>0</v>
      </c>
      <c r="AG121" s="76">
        <f>IFERROR(VLOOKUP($D121,'SAP Data'!$A$7:$OM$1849,AG$4,FALSE),"")</f>
        <v>0</v>
      </c>
      <c r="AH121" s="76">
        <f>IFERROR(VLOOKUP($D121,'SAP Data'!$A$7:$OM$1849,AH$4,FALSE),"")</f>
        <v>0</v>
      </c>
      <c r="AI121" s="76">
        <f>IFERROR(VLOOKUP($D121,'SAP Data'!$A$7:$OM$1849,AI$4,FALSE),"")</f>
        <v>0</v>
      </c>
      <c r="AJ121" s="76">
        <f>IFERROR(VLOOKUP($D121,'SAP Data'!$A$7:$OM$1849,AJ$4,FALSE),"")</f>
        <v>0</v>
      </c>
      <c r="AK121" s="76">
        <f>IFERROR(VLOOKUP($D121,'SAP Data'!$A$7:$OM$1849,AK$4,FALSE),"")</f>
        <v>0</v>
      </c>
      <c r="AL121" s="76">
        <f>IFERROR(VLOOKUP($D121,'SAP Data'!$A$7:$OM$1849,AL$4,FALSE),"")</f>
        <v>0</v>
      </c>
      <c r="AM121" s="76">
        <f>IFERROR(VLOOKUP($D121,'SAP Data'!$A$7:$OM$1849,AM$4,FALSE),"")</f>
        <v>0</v>
      </c>
      <c r="AN121" s="76">
        <f>IFERROR(VLOOKUP($D121,'SAP Data'!$A$7:$OM$1849,AN$4,FALSE),"")</f>
        <v>0</v>
      </c>
      <c r="AO121" s="76">
        <f>IFERROR(VLOOKUP($D121,'SAP Data'!$A$7:$OM$1849,AO$4,FALSE),"")</f>
        <v>0</v>
      </c>
      <c r="AP121" s="99">
        <f t="shared" si="89"/>
        <v>0</v>
      </c>
      <c r="AQ121" s="43">
        <f t="shared" si="90"/>
        <v>0</v>
      </c>
      <c r="AR121" s="43">
        <f t="shared" si="91"/>
        <v>0</v>
      </c>
      <c r="AS121" s="43">
        <f t="shared" si="92"/>
        <v>0</v>
      </c>
      <c r="AT121" s="43">
        <f t="shared" si="93"/>
        <v>0</v>
      </c>
      <c r="AU121" s="43">
        <f t="shared" si="94"/>
        <v>0</v>
      </c>
      <c r="AV121" s="43">
        <f t="shared" si="95"/>
        <v>0</v>
      </c>
      <c r="AW121" s="43">
        <f t="shared" si="96"/>
        <v>0</v>
      </c>
      <c r="AX121" s="43">
        <f t="shared" si="97"/>
        <v>0</v>
      </c>
      <c r="AY121" s="43">
        <f t="shared" si="98"/>
        <v>0</v>
      </c>
      <c r="AZ121" s="43">
        <f t="shared" si="99"/>
        <v>0</v>
      </c>
      <c r="BA121" s="98">
        <f t="shared" si="100"/>
        <v>0</v>
      </c>
      <c r="BB121" s="16"/>
      <c r="BC121" s="16">
        <f t="shared" si="106"/>
        <v>0</v>
      </c>
      <c r="BD121" s="16"/>
      <c r="BE121" s="16">
        <f t="shared" si="107"/>
        <v>0</v>
      </c>
      <c r="BF121" s="16"/>
      <c r="BG121" s="16">
        <f t="shared" si="108"/>
        <v>0</v>
      </c>
      <c r="BH121" s="18"/>
      <c r="BI121" s="16">
        <f t="shared" si="109"/>
        <v>0</v>
      </c>
      <c r="BK121" s="16">
        <f t="shared" si="110"/>
        <v>0</v>
      </c>
      <c r="BM121" s="16">
        <f t="shared" si="111"/>
        <v>0</v>
      </c>
      <c r="BO121" s="16">
        <f t="shared" si="112"/>
        <v>0</v>
      </c>
      <c r="BQ121" s="16">
        <f t="shared" si="113"/>
        <v>0</v>
      </c>
      <c r="BS121" s="16">
        <f t="shared" si="114"/>
        <v>0</v>
      </c>
      <c r="BU121" s="16">
        <f t="shared" si="103"/>
        <v>0</v>
      </c>
      <c r="BW121" s="16">
        <f t="shared" si="104"/>
        <v>0</v>
      </c>
      <c r="BY121" s="16">
        <f t="shared" si="105"/>
        <v>0</v>
      </c>
      <c r="CB121" s="16">
        <f t="shared" si="85"/>
        <v>0</v>
      </c>
      <c r="CF121" s="243">
        <f t="shared" si="101"/>
        <v>0</v>
      </c>
      <c r="CH121" s="243">
        <f t="shared" si="102"/>
        <v>0</v>
      </c>
      <c r="CJ121" s="16">
        <f t="shared" si="86"/>
        <v>0</v>
      </c>
      <c r="CL121" s="54">
        <f t="shared" si="87"/>
        <v>0</v>
      </c>
      <c r="CN121" s="18"/>
      <c r="CO121" s="16">
        <f t="shared" si="88"/>
        <v>0</v>
      </c>
      <c r="CP121" s="18"/>
    </row>
    <row r="122" spans="1:94" x14ac:dyDescent="0.2">
      <c r="A122" s="387"/>
      <c r="B122" s="14" t="str">
        <f>VLOOKUP(D122,'line assign basis'!$A$8:$D$668,2,FALSE)</f>
        <v>A/R OTHER</v>
      </c>
      <c r="C122" s="17" t="s">
        <v>255</v>
      </c>
      <c r="D122" s="17" t="s">
        <v>253</v>
      </c>
      <c r="E122" s="17">
        <f>IFERROR(VLOOKUP(D122,'line assign basis'!$A$8:$D$668,4,FALSE),"")</f>
        <v>4</v>
      </c>
      <c r="F122" s="33">
        <f>IFERROR(VLOOKUP($D122,'SAP Data'!$A$7:$OM$1845,F$4,FALSE),"")</f>
        <v>1650569.1</v>
      </c>
      <c r="G122" s="33">
        <f>IFERROR(VLOOKUP($D122,'SAP Data'!$A$7:$OM$1845,G$4,FALSE),"")</f>
        <v>1152995.46</v>
      </c>
      <c r="H122" s="16">
        <f>IFERROR(VLOOKUP($D122,'SAP Data'!$A$7:$OM$1845,H$4,FALSE),"")</f>
        <v>1757055.42</v>
      </c>
      <c r="I122" s="76">
        <f>IFERROR(VLOOKUP($D122,'SAP Data'!$A$7:$OM$1845,I$4,FALSE),"")</f>
        <v>1401643.11</v>
      </c>
      <c r="J122" s="76">
        <f>IFERROR(VLOOKUP($D122,'SAP Data'!$A$7:$OM$1845,J$4,FALSE),"")</f>
        <v>2413489.4300000002</v>
      </c>
      <c r="K122" s="76">
        <f>IFERROR(VLOOKUP($D122,'SAP Data'!$A$7:$OM$1845,K$4,FALSE),"")</f>
        <v>2407706.87</v>
      </c>
      <c r="L122" s="76">
        <f>IFERROR(VLOOKUP($D122,'SAP Data'!$A$7:$OM$1845,L$4,FALSE),"")</f>
        <v>1414120.87</v>
      </c>
      <c r="M122" s="76">
        <f>IFERROR(VLOOKUP($D122,'SAP Data'!$A$7:$OM$1845,M$4,FALSE),"")</f>
        <v>1689748.77</v>
      </c>
      <c r="N122" s="76">
        <f>IFERROR(VLOOKUP($D122,'SAP Data'!$A$7:$OM$1845,N$4,FALSE),"")</f>
        <v>1150575.1399999999</v>
      </c>
      <c r="O122" s="76">
        <f>IFERROR(VLOOKUP($D122,'SAP Data'!$A$7:$OM$1845,O$4,FALSE),"")</f>
        <v>837662.37</v>
      </c>
      <c r="P122" s="76">
        <f>IFERROR(VLOOKUP($D122,'SAP Data'!$A$7:$OM$1845,P$4,FALSE),"")</f>
        <v>569505.07999999996</v>
      </c>
      <c r="Q122" s="76">
        <f>IFERROR(VLOOKUP($D122,'SAP Data'!$A$7:$OM$1845,Q$4,FALSE),"")</f>
        <v>815472.27</v>
      </c>
      <c r="R122" s="76">
        <f>IFERROR(VLOOKUP($D122,'SAP Data'!$A$7:$OM$1845,R$4,FALSE),"")</f>
        <v>756359.95</v>
      </c>
      <c r="S122" s="76">
        <f>IFERROR(VLOOKUP($D122,'SAP Data'!$A$7:$OM$1845,S$4,FALSE),"")</f>
        <v>959219.85</v>
      </c>
      <c r="T122" s="76">
        <f>IFERROR(VLOOKUP($D122,'SAP Data'!$A$7:$OM$1849,T$4,FALSE),"")</f>
        <v>678577.81</v>
      </c>
      <c r="U122" s="76">
        <f>IFERROR(VLOOKUP($D122,'SAP Data'!$A$7:$OM$1849,U$4,FALSE),"")</f>
        <v>759811.23</v>
      </c>
      <c r="V122" s="76">
        <f>IFERROR(VLOOKUP($D122,'SAP Data'!$A$7:$OM$1849,V$4,FALSE),"")</f>
        <v>694781.89</v>
      </c>
      <c r="W122" s="76">
        <f>IFERROR(VLOOKUP($D122,'SAP Data'!$A$7:$OM$1849,W$4,FALSE),"")</f>
        <v>-87669.57</v>
      </c>
      <c r="X122" s="76">
        <f>IFERROR(VLOOKUP($D122,'SAP Data'!$A$7:$OM$1849,X$4,FALSE),"")</f>
        <v>704527.02</v>
      </c>
      <c r="Y122" s="76">
        <f>IFERROR(VLOOKUP($D122,'SAP Data'!$A$7:$OM$1849,Y$4,FALSE),"")</f>
        <v>678891.68</v>
      </c>
      <c r="Z122" s="76">
        <f>IFERROR(VLOOKUP($D122,'SAP Data'!$A$7:$OM$1849,Z$4,FALSE),"")</f>
        <v>323316.98</v>
      </c>
      <c r="AA122" s="76">
        <f>IFERROR(VLOOKUP($D122,'SAP Data'!$A$7:$OM$1849,AA$4,FALSE),"")</f>
        <v>325646.73</v>
      </c>
      <c r="AB122" s="76">
        <f>IFERROR(VLOOKUP($D122,'SAP Data'!$A$7:$OM$1849,AB$4,FALSE),"")</f>
        <v>255716.73</v>
      </c>
      <c r="AC122" s="76">
        <f>IFERROR(VLOOKUP($D122,'SAP Data'!$A$7:$OM$1849,AC$4,FALSE),"")</f>
        <v>411135.78</v>
      </c>
      <c r="AD122" s="76">
        <f>IFERROR(VLOOKUP($D122,'SAP Data'!$A$7:$OM$1849,AD$4,FALSE),"")</f>
        <v>354911.33</v>
      </c>
      <c r="AE122" s="76">
        <f>IFERROR(VLOOKUP($D122,'SAP Data'!$A$7:$OM$1849,AE$4,FALSE),"")</f>
        <v>886311.55</v>
      </c>
      <c r="AF122" s="76">
        <f>IFERROR(VLOOKUP($D122,'SAP Data'!$A$7:$OM$1849,AF$4,FALSE),"")</f>
        <v>415058.44</v>
      </c>
      <c r="AG122" s="76">
        <f>IFERROR(VLOOKUP($D122,'SAP Data'!$A$7:$OM$1849,AG$4,FALSE),"")</f>
        <v>70593.279999999999</v>
      </c>
      <c r="AH122" s="76">
        <f>IFERROR(VLOOKUP($D122,'SAP Data'!$A$7:$OM$1849,AH$4,FALSE),"")</f>
        <v>28574.7</v>
      </c>
      <c r="AI122" s="76">
        <f>IFERROR(VLOOKUP($D122,'SAP Data'!$A$7:$OM$1849,AI$4,FALSE),"")</f>
        <v>23634.83</v>
      </c>
      <c r="AJ122" s="76">
        <f>IFERROR(VLOOKUP($D122,'SAP Data'!$A$7:$OM$1849,AJ$4,FALSE),"")</f>
        <v>16536.57</v>
      </c>
      <c r="AK122" s="76">
        <f>IFERROR(VLOOKUP($D122,'SAP Data'!$A$7:$OM$1849,AK$4,FALSE),"")</f>
        <v>42830.01</v>
      </c>
      <c r="AL122" s="76">
        <f>IFERROR(VLOOKUP($D122,'SAP Data'!$A$7:$OM$1849,AL$4,FALSE),"")</f>
        <v>75078.77</v>
      </c>
      <c r="AM122" s="76">
        <f>IFERROR(VLOOKUP($D122,'SAP Data'!$A$7:$OM$1849,AM$4,FALSE),"")</f>
        <v>8028.75</v>
      </c>
      <c r="AN122" s="76">
        <f>IFERROR(VLOOKUP($D122,'SAP Data'!$A$7:$OM$1849,AN$4,FALSE),"")</f>
        <v>266736.63</v>
      </c>
      <c r="AO122" s="76">
        <f>IFERROR(VLOOKUP($D122,'SAP Data'!$A$7:$OM$1849,AO$4,FALSE),"")</f>
        <v>32152.51</v>
      </c>
      <c r="AP122" s="99">
        <f t="shared" si="89"/>
        <v>521632.64750000014</v>
      </c>
      <c r="AQ122" s="43">
        <f t="shared" si="90"/>
        <v>501867.77583333338</v>
      </c>
      <c r="AR122" s="43">
        <f t="shared" si="91"/>
        <v>487849.95624999999</v>
      </c>
      <c r="AS122" s="43">
        <f t="shared" si="92"/>
        <v>448152.56791666668</v>
      </c>
      <c r="AT122" s="43">
        <f t="shared" si="93"/>
        <v>391676.5204166667</v>
      </c>
      <c r="AU122" s="43">
        <f t="shared" si="94"/>
        <v>368555.57083333336</v>
      </c>
      <c r="AV122" s="43">
        <f t="shared" si="95"/>
        <v>344526.98541666666</v>
      </c>
      <c r="AW122" s="43">
        <f t="shared" si="96"/>
        <v>289358.14708333329</v>
      </c>
      <c r="AX122" s="43">
        <f t="shared" si="97"/>
        <v>252512.31874999995</v>
      </c>
      <c r="AY122" s="43">
        <f t="shared" si="98"/>
        <v>228934.97749999995</v>
      </c>
      <c r="AZ122" s="43">
        <f t="shared" si="99"/>
        <v>216160.0575</v>
      </c>
      <c r="BA122" s="98">
        <f t="shared" si="100"/>
        <v>200828.25041666671</v>
      </c>
      <c r="BB122" s="16"/>
      <c r="BC122" s="16">
        <f t="shared" si="106"/>
        <v>521632.64750000014</v>
      </c>
      <c r="BD122" s="16"/>
      <c r="BE122" s="16">
        <f t="shared" si="107"/>
        <v>501867.77583333338</v>
      </c>
      <c r="BF122" s="16"/>
      <c r="BG122" s="16">
        <f t="shared" si="108"/>
        <v>487849.95624999999</v>
      </c>
      <c r="BH122" s="18"/>
      <c r="BI122" s="16">
        <f t="shared" si="109"/>
        <v>448152.56791666668</v>
      </c>
      <c r="BK122" s="16">
        <f t="shared" si="110"/>
        <v>391676.5204166667</v>
      </c>
      <c r="BM122" s="16">
        <f t="shared" si="111"/>
        <v>368555.57083333336</v>
      </c>
      <c r="BO122" s="16">
        <f t="shared" si="112"/>
        <v>344526.98541666666</v>
      </c>
      <c r="BQ122" s="16">
        <f t="shared" si="113"/>
        <v>289358.14708333329</v>
      </c>
      <c r="BS122" s="16">
        <f t="shared" si="114"/>
        <v>252512.31874999995</v>
      </c>
      <c r="BU122" s="16">
        <f t="shared" si="103"/>
        <v>228934.97749999995</v>
      </c>
      <c r="BW122" s="16">
        <f t="shared" si="104"/>
        <v>216160.0575</v>
      </c>
      <c r="BY122" s="16">
        <f t="shared" si="105"/>
        <v>200828.25041666671</v>
      </c>
      <c r="CB122" s="16">
        <f t="shared" si="85"/>
        <v>0</v>
      </c>
      <c r="CF122" s="243">
        <f t="shared" si="101"/>
        <v>0</v>
      </c>
      <c r="CH122" s="243">
        <f t="shared" si="102"/>
        <v>0</v>
      </c>
      <c r="CJ122" s="16">
        <f t="shared" si="86"/>
        <v>0</v>
      </c>
      <c r="CL122" s="54">
        <f t="shared" si="87"/>
        <v>0</v>
      </c>
      <c r="CN122" s="18"/>
      <c r="CO122" s="16">
        <f t="shared" si="88"/>
        <v>0</v>
      </c>
      <c r="CP122" s="18"/>
    </row>
    <row r="123" spans="1:94" x14ac:dyDescent="0.2">
      <c r="A123" s="387"/>
      <c r="B123" s="14" t="str">
        <f>VLOOKUP(D123,'line assign basis'!$A$8:$D$668,2,FALSE)</f>
        <v>A/R - INTERSTATE STO</v>
      </c>
      <c r="C123" s="17" t="s">
        <v>258</v>
      </c>
      <c r="D123" s="17" t="s">
        <v>256</v>
      </c>
      <c r="E123" s="17">
        <f>IFERROR(VLOOKUP(D123,'line assign basis'!$A$8:$D$668,4,FALSE),"")</f>
        <v>4</v>
      </c>
      <c r="F123" s="33">
        <f>IFERROR(VLOOKUP($D123,'SAP Data'!$A$7:$OM$1845,F$4,FALSE),"")</f>
        <v>89435.77</v>
      </c>
      <c r="G123" s="33">
        <f>IFERROR(VLOOKUP($D123,'SAP Data'!$A$7:$OM$1845,G$4,FALSE),"")</f>
        <v>2528027.65</v>
      </c>
      <c r="H123" s="16">
        <f>IFERROR(VLOOKUP($D123,'SAP Data'!$A$7:$OM$1845,H$4,FALSE),"")</f>
        <v>2079447.91</v>
      </c>
      <c r="I123" s="76">
        <f>IFERROR(VLOOKUP($D123,'SAP Data'!$A$7:$OM$1845,I$4,FALSE),"")</f>
        <v>3084776.6</v>
      </c>
      <c r="J123" s="76">
        <f>IFERROR(VLOOKUP($D123,'SAP Data'!$A$7:$OM$1845,J$4,FALSE),"")</f>
        <v>3497744.06</v>
      </c>
      <c r="K123" s="76">
        <f>IFERROR(VLOOKUP($D123,'SAP Data'!$A$7:$OM$1845,K$4,FALSE),"")</f>
        <v>2954825.65</v>
      </c>
      <c r="L123" s="76">
        <f>IFERROR(VLOOKUP($D123,'SAP Data'!$A$7:$OM$1845,L$4,FALSE),"")</f>
        <v>3514496.95</v>
      </c>
      <c r="M123" s="76">
        <f>IFERROR(VLOOKUP($D123,'SAP Data'!$A$7:$OM$1845,M$4,FALSE),"")</f>
        <v>2883647.93</v>
      </c>
      <c r="N123" s="76">
        <f>IFERROR(VLOOKUP($D123,'SAP Data'!$A$7:$OM$1845,N$4,FALSE),"")</f>
        <v>2676662.81</v>
      </c>
      <c r="O123" s="76">
        <f>IFERROR(VLOOKUP($D123,'SAP Data'!$A$7:$OM$1845,O$4,FALSE),"")</f>
        <v>2744968.23</v>
      </c>
      <c r="P123" s="76">
        <f>IFERROR(VLOOKUP($D123,'SAP Data'!$A$7:$OM$1845,P$4,FALSE),"")</f>
        <v>1777170.69</v>
      </c>
      <c r="Q123" s="76">
        <f>IFERROR(VLOOKUP($D123,'SAP Data'!$A$7:$OM$1845,Q$4,FALSE),"")</f>
        <v>1685829.41</v>
      </c>
      <c r="R123" s="76">
        <f>IFERROR(VLOOKUP($D123,'SAP Data'!$A$7:$OM$1845,R$4,FALSE),"")</f>
        <v>1479591.16</v>
      </c>
      <c r="S123" s="76">
        <f>IFERROR(VLOOKUP($D123,'SAP Data'!$A$7:$OM$1845,S$4,FALSE),"")</f>
        <v>1392241.25</v>
      </c>
      <c r="T123" s="76">
        <f>IFERROR(VLOOKUP($D123,'SAP Data'!$A$7:$OM$1849,T$4,FALSE),"")</f>
        <v>2211280.4700000002</v>
      </c>
      <c r="U123" s="76">
        <f>IFERROR(VLOOKUP($D123,'SAP Data'!$A$7:$OM$1849,U$4,FALSE),"")</f>
        <v>2121390.2999999998</v>
      </c>
      <c r="V123" s="76">
        <f>IFERROR(VLOOKUP($D123,'SAP Data'!$A$7:$OM$1849,V$4,FALSE),"")</f>
        <v>3072597.35</v>
      </c>
      <c r="W123" s="76">
        <f>IFERROR(VLOOKUP($D123,'SAP Data'!$A$7:$OM$1849,W$4,FALSE),"")</f>
        <v>3896777.01</v>
      </c>
      <c r="X123" s="76">
        <f>IFERROR(VLOOKUP($D123,'SAP Data'!$A$7:$OM$1849,X$4,FALSE),"")</f>
        <v>3486662.21</v>
      </c>
      <c r="Y123" s="76">
        <f>IFERROR(VLOOKUP($D123,'SAP Data'!$A$7:$OM$1849,Y$4,FALSE),"")</f>
        <v>2801562.4</v>
      </c>
      <c r="Z123" s="76">
        <f>IFERROR(VLOOKUP($D123,'SAP Data'!$A$7:$OM$1849,Z$4,FALSE),"")</f>
        <v>2531118.14</v>
      </c>
      <c r="AA123" s="76">
        <f>IFERROR(VLOOKUP($D123,'SAP Data'!$A$7:$OM$1849,AA$4,FALSE),"")</f>
        <v>2324029.16</v>
      </c>
      <c r="AB123" s="76">
        <f>IFERROR(VLOOKUP($D123,'SAP Data'!$A$7:$OM$1849,AB$4,FALSE),"")</f>
        <v>1772262.66</v>
      </c>
      <c r="AC123" s="76">
        <f>IFERROR(VLOOKUP($D123,'SAP Data'!$A$7:$OM$1849,AC$4,FALSE),"")</f>
        <v>1697803.69</v>
      </c>
      <c r="AD123" s="76">
        <f>IFERROR(VLOOKUP($D123,'SAP Data'!$A$7:$OM$1849,AD$4,FALSE),"")</f>
        <v>1234997.1000000001</v>
      </c>
      <c r="AE123" s="76">
        <f>IFERROR(VLOOKUP($D123,'SAP Data'!$A$7:$OM$1849,AE$4,FALSE),"")</f>
        <v>39930339.479999997</v>
      </c>
      <c r="AF123" s="76">
        <f>IFERROR(VLOOKUP($D123,'SAP Data'!$A$7:$OM$1849,AF$4,FALSE),"")</f>
        <v>1796591.13</v>
      </c>
      <c r="AG123" s="76">
        <f>IFERROR(VLOOKUP($D123,'SAP Data'!$A$7:$OM$1849,AG$4,FALSE),"")</f>
        <v>2197660.98</v>
      </c>
      <c r="AH123" s="76">
        <f>IFERROR(VLOOKUP($D123,'SAP Data'!$A$7:$OM$1849,AH$4,FALSE),"")</f>
        <v>3285588.97</v>
      </c>
      <c r="AI123" s="76">
        <f>IFERROR(VLOOKUP($D123,'SAP Data'!$A$7:$OM$1849,AI$4,FALSE),"")</f>
        <v>4097051.39</v>
      </c>
      <c r="AJ123" s="76">
        <f>IFERROR(VLOOKUP($D123,'SAP Data'!$A$7:$OM$1849,AJ$4,FALSE),"")</f>
        <v>3690214.49</v>
      </c>
      <c r="AK123" s="76">
        <f>IFERROR(VLOOKUP($D123,'SAP Data'!$A$7:$OM$1849,AK$4,FALSE),"")</f>
        <v>3139988.47</v>
      </c>
      <c r="AL123" s="76">
        <f>IFERROR(VLOOKUP($D123,'SAP Data'!$A$7:$OM$1849,AL$4,FALSE),"")</f>
        <v>3201256.38</v>
      </c>
      <c r="AM123" s="76">
        <f>IFERROR(VLOOKUP($D123,'SAP Data'!$A$7:$OM$1849,AM$4,FALSE),"")</f>
        <v>2282760.87</v>
      </c>
      <c r="AN123" s="76">
        <f>IFERROR(VLOOKUP($D123,'SAP Data'!$A$7:$OM$1849,AN$4,FALSE),"")</f>
        <v>2115352.04</v>
      </c>
      <c r="AO123" s="76">
        <f>IFERROR(VLOOKUP($D123,'SAP Data'!$A$7:$OM$1849,AO$4,FALSE),"")</f>
        <v>2345343.12</v>
      </c>
      <c r="AP123" s="99">
        <f t="shared" si="89"/>
        <v>2388751.5641666665</v>
      </c>
      <c r="AQ123" s="43">
        <f t="shared" si="90"/>
        <v>3984314.237916667</v>
      </c>
      <c r="AR123" s="43">
        <f t="shared" si="91"/>
        <v>5572789.6083333334</v>
      </c>
      <c r="AS123" s="43">
        <f t="shared" si="92"/>
        <v>5558688.8308333335</v>
      </c>
      <c r="AT123" s="43">
        <f t="shared" si="93"/>
        <v>5570741.4266666658</v>
      </c>
      <c r="AU123" s="43">
        <f t="shared" si="94"/>
        <v>5587960.8433333328</v>
      </c>
      <c r="AV123" s="43">
        <f t="shared" si="95"/>
        <v>5604786.9541666657</v>
      </c>
      <c r="AW123" s="43">
        <f t="shared" si="96"/>
        <v>5627369.385416667</v>
      </c>
      <c r="AX123" s="43">
        <f t="shared" si="97"/>
        <v>5669392.8983333334</v>
      </c>
      <c r="AY123" s="43">
        <f t="shared" si="98"/>
        <v>5695595.8129166663</v>
      </c>
      <c r="AZ123" s="43">
        <f t="shared" si="99"/>
        <v>5708171.6916666664</v>
      </c>
      <c r="BA123" s="98">
        <f t="shared" si="100"/>
        <v>5749447.8920833329</v>
      </c>
      <c r="BB123" s="16"/>
      <c r="BC123" s="16">
        <f t="shared" si="106"/>
        <v>2388751.5641666665</v>
      </c>
      <c r="BD123" s="16"/>
      <c r="BE123" s="16">
        <f t="shared" si="107"/>
        <v>3984314.237916667</v>
      </c>
      <c r="BF123" s="16"/>
      <c r="BG123" s="16">
        <f t="shared" si="108"/>
        <v>5572789.6083333334</v>
      </c>
      <c r="BH123" s="18"/>
      <c r="BI123" s="16">
        <f t="shared" si="109"/>
        <v>5558688.8308333335</v>
      </c>
      <c r="BK123" s="16">
        <f t="shared" si="110"/>
        <v>5570741.4266666658</v>
      </c>
      <c r="BM123" s="16">
        <f t="shared" si="111"/>
        <v>5587960.8433333328</v>
      </c>
      <c r="BO123" s="16">
        <f t="shared" si="112"/>
        <v>5604786.9541666657</v>
      </c>
      <c r="BQ123" s="16">
        <f t="shared" si="113"/>
        <v>5627369.385416667</v>
      </c>
      <c r="BS123" s="16">
        <f t="shared" si="114"/>
        <v>5669392.8983333334</v>
      </c>
      <c r="BU123" s="16">
        <f t="shared" si="103"/>
        <v>5695595.8129166663</v>
      </c>
      <c r="BW123" s="16">
        <f t="shared" si="104"/>
        <v>5708171.6916666664</v>
      </c>
      <c r="BY123" s="16">
        <f t="shared" si="105"/>
        <v>5749447.8920833329</v>
      </c>
      <c r="CB123" s="16">
        <f t="shared" si="85"/>
        <v>0</v>
      </c>
      <c r="CF123" s="243">
        <f t="shared" si="101"/>
        <v>0</v>
      </c>
      <c r="CH123" s="243">
        <f t="shared" si="102"/>
        <v>0</v>
      </c>
      <c r="CJ123" s="16">
        <f t="shared" si="86"/>
        <v>0</v>
      </c>
      <c r="CL123" s="54">
        <f t="shared" si="87"/>
        <v>0</v>
      </c>
      <c r="CN123" s="18"/>
      <c r="CO123" s="16">
        <f t="shared" si="88"/>
        <v>0</v>
      </c>
      <c r="CP123" s="18"/>
    </row>
    <row r="124" spans="1:94" x14ac:dyDescent="0.2">
      <c r="A124" s="387"/>
      <c r="B124" s="14" t="str">
        <f>VLOOKUP(D124,'line assign basis'!$A$8:$D$668,2,FALSE)</f>
        <v>AR CASH RECEIVED NOT</v>
      </c>
      <c r="C124" s="17" t="s">
        <v>1468</v>
      </c>
      <c r="D124" s="123" t="s">
        <v>2731</v>
      </c>
      <c r="E124" s="17">
        <f>IFERROR(VLOOKUP(D124,'line assign basis'!$A$8:$D$668,4,FALSE),"")</f>
        <v>4</v>
      </c>
      <c r="F124" s="33">
        <f>IFERROR(VLOOKUP($D124,'SAP Data'!$A$7:$OM$1845,F$4,FALSE),"")</f>
        <v>0</v>
      </c>
      <c r="G124" s="33">
        <f>IFERROR(VLOOKUP($D124,'SAP Data'!$A$7:$OM$1845,G$4,FALSE),"")</f>
        <v>0</v>
      </c>
      <c r="H124" s="16">
        <f>IFERROR(VLOOKUP($D124,'SAP Data'!$A$7:$OM$1845,H$4,FALSE),"")</f>
        <v>0</v>
      </c>
      <c r="I124" s="76">
        <f>IFERROR(VLOOKUP($D124,'SAP Data'!$A$7:$OM$1845,I$4,FALSE),"")</f>
        <v>0</v>
      </c>
      <c r="J124" s="76">
        <f>IFERROR(VLOOKUP($D124,'SAP Data'!$A$7:$OM$1845,J$4,FALSE),"")</f>
        <v>0</v>
      </c>
      <c r="K124" s="76">
        <f>IFERROR(VLOOKUP($D124,'SAP Data'!$A$7:$OM$1845,K$4,FALSE),"")</f>
        <v>0</v>
      </c>
      <c r="L124" s="76">
        <f>IFERROR(VLOOKUP($D124,'SAP Data'!$A$7:$OM$1845,L$4,FALSE),"")</f>
        <v>0</v>
      </c>
      <c r="M124" s="76">
        <f>IFERROR(VLOOKUP($D124,'SAP Data'!$A$7:$OM$1845,M$4,FALSE),"")</f>
        <v>0</v>
      </c>
      <c r="N124" s="76">
        <f>IFERROR(VLOOKUP($D124,'SAP Data'!$A$7:$OM$1845,N$4,FALSE),"")</f>
        <v>0</v>
      </c>
      <c r="O124" s="76">
        <f>IFERROR(VLOOKUP($D124,'SAP Data'!$A$7:$OM$1845,O$4,FALSE),"")</f>
        <v>0</v>
      </c>
      <c r="P124" s="76">
        <f>IFERROR(VLOOKUP($D124,'SAP Data'!$A$7:$OM$1845,P$4,FALSE),"")</f>
        <v>0</v>
      </c>
      <c r="Q124" s="76">
        <f>IFERROR(VLOOKUP($D124,'SAP Data'!$A$7:$OM$1845,Q$4,FALSE),"")</f>
        <v>0</v>
      </c>
      <c r="R124" s="76">
        <f>IFERROR(VLOOKUP($D124,'SAP Data'!$A$7:$OM$1845,R$4,FALSE),"")</f>
        <v>0</v>
      </c>
      <c r="S124" s="76">
        <f>IFERROR(VLOOKUP($D124,'SAP Data'!$A$7:$OM$1845,S$4,FALSE),"")</f>
        <v>0</v>
      </c>
      <c r="T124" s="76">
        <f>IFERROR(VLOOKUP($D124,'SAP Data'!$A$7:$OM$1849,T$4,FALSE),"")</f>
        <v>0</v>
      </c>
      <c r="U124" s="76">
        <f>IFERROR(VLOOKUP($D124,'SAP Data'!$A$7:$OM$1849,U$4,FALSE),"")</f>
        <v>0</v>
      </c>
      <c r="V124" s="76">
        <f>IFERROR(VLOOKUP($D124,'SAP Data'!$A$7:$OM$1849,V$4,FALSE),"")</f>
        <v>0</v>
      </c>
      <c r="W124" s="76">
        <f>IFERROR(VLOOKUP($D124,'SAP Data'!$A$7:$OM$1849,W$4,FALSE),"")</f>
        <v>0</v>
      </c>
      <c r="X124" s="76">
        <f>IFERROR(VLOOKUP($D124,'SAP Data'!$A$7:$OM$1849,X$4,FALSE),"")</f>
        <v>0</v>
      </c>
      <c r="Y124" s="76">
        <f>IFERROR(VLOOKUP($D124,'SAP Data'!$A$7:$OM$1849,Y$4,FALSE),"")</f>
        <v>0</v>
      </c>
      <c r="Z124" s="76">
        <f>IFERROR(VLOOKUP($D124,'SAP Data'!$A$7:$OM$1849,Z$4,FALSE),"")</f>
        <v>0</v>
      </c>
      <c r="AA124" s="76">
        <f>IFERROR(VLOOKUP($D124,'SAP Data'!$A$7:$OM$1849,AA$4,FALSE),"")</f>
        <v>0</v>
      </c>
      <c r="AB124" s="76">
        <f>IFERROR(VLOOKUP($D124,'SAP Data'!$A$7:$OM$1849,AB$4,FALSE),"")</f>
        <v>0</v>
      </c>
      <c r="AC124" s="76">
        <f>IFERROR(VLOOKUP($D124,'SAP Data'!$A$7:$OM$1849,AC$4,FALSE),"")</f>
        <v>0</v>
      </c>
      <c r="AD124" s="76">
        <f>IFERROR(VLOOKUP($D124,'SAP Data'!$A$7:$OM$1849,AD$4,FALSE),"")</f>
        <v>0</v>
      </c>
      <c r="AE124" s="76">
        <f>IFERROR(VLOOKUP($D124,'SAP Data'!$A$7:$OM$1849,AE$4,FALSE),"")</f>
        <v>0</v>
      </c>
      <c r="AF124" s="76">
        <f>IFERROR(VLOOKUP($D124,'SAP Data'!$A$7:$OM$1849,AF$4,FALSE),"")</f>
        <v>0</v>
      </c>
      <c r="AG124" s="76">
        <f>IFERROR(VLOOKUP($D124,'SAP Data'!$A$7:$OM$1849,AG$4,FALSE),"")</f>
        <v>0</v>
      </c>
      <c r="AH124" s="76">
        <f>IFERROR(VLOOKUP($D124,'SAP Data'!$A$7:$OM$1849,AH$4,FALSE),"")</f>
        <v>0</v>
      </c>
      <c r="AI124" s="76">
        <f>IFERROR(VLOOKUP($D124,'SAP Data'!$A$7:$OM$1849,AI$4,FALSE),"")</f>
        <v>0</v>
      </c>
      <c r="AJ124" s="76">
        <f>IFERROR(VLOOKUP($D124,'SAP Data'!$A$7:$OM$1849,AJ$4,FALSE),"")</f>
        <v>0</v>
      </c>
      <c r="AK124" s="76">
        <f>IFERROR(VLOOKUP($D124,'SAP Data'!$A$7:$OM$1849,AK$4,FALSE),"")</f>
        <v>0</v>
      </c>
      <c r="AL124" s="76">
        <f>IFERROR(VLOOKUP($D124,'SAP Data'!$A$7:$OM$1849,AL$4,FALSE),"")</f>
        <v>0</v>
      </c>
      <c r="AM124" s="76">
        <f>IFERROR(VLOOKUP($D124,'SAP Data'!$A$7:$OM$1849,AM$4,FALSE),"")</f>
        <v>0</v>
      </c>
      <c r="AN124" s="76">
        <f>IFERROR(VLOOKUP($D124,'SAP Data'!$A$7:$OM$1849,AN$4,FALSE),"")</f>
        <v>0</v>
      </c>
      <c r="AO124" s="76">
        <f>IFERROR(VLOOKUP($D124,'SAP Data'!$A$7:$OM$1849,AO$4,FALSE),"")</f>
        <v>0</v>
      </c>
      <c r="AP124" s="99">
        <f t="shared" si="89"/>
        <v>0</v>
      </c>
      <c r="AQ124" s="43">
        <f t="shared" si="90"/>
        <v>0</v>
      </c>
      <c r="AR124" s="43">
        <f t="shared" si="91"/>
        <v>0</v>
      </c>
      <c r="AS124" s="43">
        <f t="shared" si="92"/>
        <v>0</v>
      </c>
      <c r="AT124" s="43">
        <f t="shared" si="93"/>
        <v>0</v>
      </c>
      <c r="AU124" s="43">
        <f t="shared" si="94"/>
        <v>0</v>
      </c>
      <c r="AV124" s="43">
        <f t="shared" si="95"/>
        <v>0</v>
      </c>
      <c r="AW124" s="43">
        <f t="shared" si="96"/>
        <v>0</v>
      </c>
      <c r="AX124" s="43">
        <f t="shared" si="97"/>
        <v>0</v>
      </c>
      <c r="AY124" s="43">
        <f t="shared" si="98"/>
        <v>0</v>
      </c>
      <c r="AZ124" s="43">
        <f t="shared" si="99"/>
        <v>0</v>
      </c>
      <c r="BA124" s="98">
        <f t="shared" si="100"/>
        <v>0</v>
      </c>
      <c r="BB124" s="16"/>
      <c r="BC124" s="16">
        <f t="shared" si="106"/>
        <v>0</v>
      </c>
      <c r="BD124" s="16"/>
      <c r="BE124" s="16">
        <f t="shared" si="107"/>
        <v>0</v>
      </c>
      <c r="BF124" s="16"/>
      <c r="BG124" s="16">
        <f t="shared" si="108"/>
        <v>0</v>
      </c>
      <c r="BH124" s="18"/>
      <c r="BI124" s="16">
        <f t="shared" si="109"/>
        <v>0</v>
      </c>
      <c r="BK124" s="16">
        <f t="shared" si="110"/>
        <v>0</v>
      </c>
      <c r="BM124" s="16">
        <f t="shared" si="111"/>
        <v>0</v>
      </c>
      <c r="BO124" s="16">
        <f t="shared" si="112"/>
        <v>0</v>
      </c>
      <c r="BQ124" s="16">
        <f t="shared" si="113"/>
        <v>0</v>
      </c>
      <c r="BS124" s="16">
        <f t="shared" si="114"/>
        <v>0</v>
      </c>
      <c r="BU124" s="16">
        <f t="shared" si="103"/>
        <v>0</v>
      </c>
      <c r="BW124" s="16">
        <f t="shared" si="104"/>
        <v>0</v>
      </c>
      <c r="BY124" s="16">
        <f t="shared" si="105"/>
        <v>0</v>
      </c>
      <c r="CB124" s="16">
        <f t="shared" si="85"/>
        <v>0</v>
      </c>
      <c r="CF124" s="243">
        <f t="shared" si="101"/>
        <v>0</v>
      </c>
      <c r="CH124" s="243">
        <f t="shared" si="102"/>
        <v>0</v>
      </c>
      <c r="CJ124" s="16">
        <f t="shared" si="86"/>
        <v>0</v>
      </c>
      <c r="CL124" s="54">
        <f t="shared" si="87"/>
        <v>0</v>
      </c>
      <c r="CN124" s="18"/>
      <c r="CO124" s="16">
        <f t="shared" si="88"/>
        <v>0</v>
      </c>
      <c r="CP124" s="18"/>
    </row>
    <row r="125" spans="1:94" x14ac:dyDescent="0.2">
      <c r="A125" s="387"/>
      <c r="B125" s="14" t="str">
        <f>VLOOKUP(D125,'line assign basis'!$A$8:$D$668,2,FALSE)</f>
        <v>A/R Palomar</v>
      </c>
      <c r="C125" s="17" t="s">
        <v>261</v>
      </c>
      <c r="D125" s="17" t="s">
        <v>259</v>
      </c>
      <c r="E125" s="17">
        <f>IFERROR(VLOOKUP(D125,'line assign basis'!$A$8:$D$668,4,FALSE),"")</f>
        <v>4</v>
      </c>
      <c r="F125" s="33">
        <f>IFERROR(VLOOKUP($D125,'SAP Data'!$A$7:$OM$1845,F$4,FALSE),"")</f>
        <v>0</v>
      </c>
      <c r="G125" s="33">
        <f>IFERROR(VLOOKUP($D125,'SAP Data'!$A$7:$OM$1845,G$4,FALSE),"")</f>
        <v>0</v>
      </c>
      <c r="H125" s="16">
        <f>IFERROR(VLOOKUP($D125,'SAP Data'!$A$7:$OM$1845,H$4,FALSE),"")</f>
        <v>0</v>
      </c>
      <c r="I125" s="76">
        <f>IFERROR(VLOOKUP($D125,'SAP Data'!$A$7:$OM$1845,I$4,FALSE),"")</f>
        <v>0</v>
      </c>
      <c r="J125" s="76">
        <f>IFERROR(VLOOKUP($D125,'SAP Data'!$A$7:$OM$1845,J$4,FALSE),"")</f>
        <v>0</v>
      </c>
      <c r="K125" s="76">
        <f>IFERROR(VLOOKUP($D125,'SAP Data'!$A$7:$OM$1845,K$4,FALSE),"")</f>
        <v>0</v>
      </c>
      <c r="L125" s="76">
        <f>IFERROR(VLOOKUP($D125,'SAP Data'!$A$7:$OM$1845,L$4,FALSE),"")</f>
        <v>0</v>
      </c>
      <c r="M125" s="76">
        <f>IFERROR(VLOOKUP($D125,'SAP Data'!$A$7:$OM$1845,M$4,FALSE),"")</f>
        <v>0</v>
      </c>
      <c r="N125" s="76">
        <f>IFERROR(VLOOKUP($D125,'SAP Data'!$A$7:$OM$1845,N$4,FALSE),"")</f>
        <v>0</v>
      </c>
      <c r="O125" s="76">
        <f>IFERROR(VLOOKUP($D125,'SAP Data'!$A$7:$OM$1845,O$4,FALSE),"")</f>
        <v>0</v>
      </c>
      <c r="P125" s="76">
        <f>IFERROR(VLOOKUP($D125,'SAP Data'!$A$7:$OM$1845,P$4,FALSE),"")</f>
        <v>0</v>
      </c>
      <c r="Q125" s="76">
        <f>IFERROR(VLOOKUP($D125,'SAP Data'!$A$7:$OM$1845,Q$4,FALSE),"")</f>
        <v>0</v>
      </c>
      <c r="R125" s="76">
        <f>IFERROR(VLOOKUP($D125,'SAP Data'!$A$7:$OM$1845,R$4,FALSE),"")</f>
        <v>0</v>
      </c>
      <c r="S125" s="76">
        <f>IFERROR(VLOOKUP($D125,'SAP Data'!$A$7:$OM$1845,S$4,FALSE),"")</f>
        <v>0</v>
      </c>
      <c r="T125" s="76">
        <f>IFERROR(VLOOKUP($D125,'SAP Data'!$A$7:$OM$1849,T$4,FALSE),"")</f>
        <v>0</v>
      </c>
      <c r="U125" s="76">
        <f>IFERROR(VLOOKUP($D125,'SAP Data'!$A$7:$OM$1849,U$4,FALSE),"")</f>
        <v>0</v>
      </c>
      <c r="V125" s="76">
        <f>IFERROR(VLOOKUP($D125,'SAP Data'!$A$7:$OM$1849,V$4,FALSE),"")</f>
        <v>0</v>
      </c>
      <c r="W125" s="76">
        <f>IFERROR(VLOOKUP($D125,'SAP Data'!$A$7:$OM$1849,W$4,FALSE),"")</f>
        <v>0</v>
      </c>
      <c r="X125" s="76">
        <f>IFERROR(VLOOKUP($D125,'SAP Data'!$A$7:$OM$1849,X$4,FALSE),"")</f>
        <v>0</v>
      </c>
      <c r="Y125" s="76">
        <f>IFERROR(VLOOKUP($D125,'SAP Data'!$A$7:$OM$1849,Y$4,FALSE),"")</f>
        <v>0</v>
      </c>
      <c r="Z125" s="76">
        <f>IFERROR(VLOOKUP($D125,'SAP Data'!$A$7:$OM$1849,Z$4,FALSE),"")</f>
        <v>0</v>
      </c>
      <c r="AA125" s="76">
        <f>IFERROR(VLOOKUP($D125,'SAP Data'!$A$7:$OM$1849,AA$4,FALSE),"")</f>
        <v>0</v>
      </c>
      <c r="AB125" s="76">
        <f>IFERROR(VLOOKUP($D125,'SAP Data'!$A$7:$OM$1849,AB$4,FALSE),"")</f>
        <v>0</v>
      </c>
      <c r="AC125" s="76">
        <f>IFERROR(VLOOKUP($D125,'SAP Data'!$A$7:$OM$1849,AC$4,FALSE),"")</f>
        <v>0</v>
      </c>
      <c r="AD125" s="76">
        <f>IFERROR(VLOOKUP($D125,'SAP Data'!$A$7:$OM$1849,AD$4,FALSE),"")</f>
        <v>0</v>
      </c>
      <c r="AE125" s="76">
        <f>IFERROR(VLOOKUP($D125,'SAP Data'!$A$7:$OM$1849,AE$4,FALSE),"")</f>
        <v>0</v>
      </c>
      <c r="AF125" s="76">
        <f>IFERROR(VLOOKUP($D125,'SAP Data'!$A$7:$OM$1849,AF$4,FALSE),"")</f>
        <v>0</v>
      </c>
      <c r="AG125" s="76">
        <f>IFERROR(VLOOKUP($D125,'SAP Data'!$A$7:$OM$1849,AG$4,FALSE),"")</f>
        <v>0</v>
      </c>
      <c r="AH125" s="76">
        <f>IFERROR(VLOOKUP($D125,'SAP Data'!$A$7:$OM$1849,AH$4,FALSE),"")</f>
        <v>0</v>
      </c>
      <c r="AI125" s="76">
        <f>IFERROR(VLOOKUP($D125,'SAP Data'!$A$7:$OM$1849,AI$4,FALSE),"")</f>
        <v>0</v>
      </c>
      <c r="AJ125" s="76">
        <f>IFERROR(VLOOKUP($D125,'SAP Data'!$A$7:$OM$1849,AJ$4,FALSE),"")</f>
        <v>0</v>
      </c>
      <c r="AK125" s="76">
        <f>IFERROR(VLOOKUP($D125,'SAP Data'!$A$7:$OM$1849,AK$4,FALSE),"")</f>
        <v>0</v>
      </c>
      <c r="AL125" s="76">
        <f>IFERROR(VLOOKUP($D125,'SAP Data'!$A$7:$OM$1849,AL$4,FALSE),"")</f>
        <v>0</v>
      </c>
      <c r="AM125" s="76">
        <f>IFERROR(VLOOKUP($D125,'SAP Data'!$A$7:$OM$1849,AM$4,FALSE),"")</f>
        <v>0</v>
      </c>
      <c r="AN125" s="76">
        <f>IFERROR(VLOOKUP($D125,'SAP Data'!$A$7:$OM$1849,AN$4,FALSE),"")</f>
        <v>0</v>
      </c>
      <c r="AO125" s="76">
        <f>IFERROR(VLOOKUP($D125,'SAP Data'!$A$7:$OM$1849,AO$4,FALSE),"")</f>
        <v>0</v>
      </c>
      <c r="AP125" s="99">
        <f t="shared" si="89"/>
        <v>0</v>
      </c>
      <c r="AQ125" s="43">
        <f t="shared" si="90"/>
        <v>0</v>
      </c>
      <c r="AR125" s="43">
        <f t="shared" si="91"/>
        <v>0</v>
      </c>
      <c r="AS125" s="43">
        <f t="shared" si="92"/>
        <v>0</v>
      </c>
      <c r="AT125" s="43">
        <f t="shared" si="93"/>
        <v>0</v>
      </c>
      <c r="AU125" s="43">
        <f t="shared" si="94"/>
        <v>0</v>
      </c>
      <c r="AV125" s="43">
        <f t="shared" si="95"/>
        <v>0</v>
      </c>
      <c r="AW125" s="43">
        <f t="shared" si="96"/>
        <v>0</v>
      </c>
      <c r="AX125" s="43">
        <f t="shared" si="97"/>
        <v>0</v>
      </c>
      <c r="AY125" s="43">
        <f t="shared" si="98"/>
        <v>0</v>
      </c>
      <c r="AZ125" s="43">
        <f t="shared" si="99"/>
        <v>0</v>
      </c>
      <c r="BA125" s="98">
        <f t="shared" si="100"/>
        <v>0</v>
      </c>
      <c r="BB125" s="16"/>
      <c r="BC125" s="16">
        <f t="shared" si="106"/>
        <v>0</v>
      </c>
      <c r="BD125" s="16"/>
      <c r="BE125" s="16">
        <f t="shared" si="107"/>
        <v>0</v>
      </c>
      <c r="BF125" s="16"/>
      <c r="BG125" s="16">
        <f t="shared" si="108"/>
        <v>0</v>
      </c>
      <c r="BH125" s="18"/>
      <c r="BI125" s="16">
        <f t="shared" si="109"/>
        <v>0</v>
      </c>
      <c r="BK125" s="16">
        <f t="shared" si="110"/>
        <v>0</v>
      </c>
      <c r="BM125" s="16">
        <f t="shared" si="111"/>
        <v>0</v>
      </c>
      <c r="BO125" s="16">
        <f t="shared" si="112"/>
        <v>0</v>
      </c>
      <c r="BQ125" s="16">
        <f t="shared" si="113"/>
        <v>0</v>
      </c>
      <c r="BS125" s="16">
        <f t="shared" si="114"/>
        <v>0</v>
      </c>
      <c r="BU125" s="16">
        <f t="shared" si="103"/>
        <v>0</v>
      </c>
      <c r="BW125" s="16">
        <f t="shared" si="104"/>
        <v>0</v>
      </c>
      <c r="BY125" s="16">
        <f t="shared" si="105"/>
        <v>0</v>
      </c>
      <c r="CB125" s="16">
        <f t="shared" si="85"/>
        <v>0</v>
      </c>
      <c r="CF125" s="243">
        <f t="shared" si="101"/>
        <v>0</v>
      </c>
      <c r="CH125" s="243">
        <f t="shared" si="102"/>
        <v>0</v>
      </c>
      <c r="CJ125" s="16">
        <f t="shared" si="86"/>
        <v>0</v>
      </c>
      <c r="CL125" s="54">
        <f t="shared" si="87"/>
        <v>0</v>
      </c>
      <c r="CN125" s="18"/>
      <c r="CO125" s="16">
        <f t="shared" si="88"/>
        <v>0</v>
      </c>
      <c r="CP125" s="18"/>
    </row>
    <row r="126" spans="1:94" x14ac:dyDescent="0.2">
      <c r="A126" s="387"/>
      <c r="B126" s="14" t="str">
        <f>VLOOKUP(D126,'line assign basis'!$A$8:$D$668,2,FALSE)</f>
        <v>A/R-CITY OF INDEPEND</v>
      </c>
      <c r="C126" s="17" t="s">
        <v>264</v>
      </c>
      <c r="D126" s="17" t="s">
        <v>262</v>
      </c>
      <c r="E126" s="17">
        <f>IFERROR(VLOOKUP(D126,'line assign basis'!$A$8:$D$668,4,FALSE),"")</f>
        <v>4</v>
      </c>
      <c r="F126" s="33">
        <f>IFERROR(VLOOKUP($D126,'SAP Data'!$A$7:$OM$1845,F$4,FALSE),"")</f>
        <v>0</v>
      </c>
      <c r="G126" s="33">
        <f>IFERROR(VLOOKUP($D126,'SAP Data'!$A$7:$OM$1845,G$4,FALSE),"")</f>
        <v>0</v>
      </c>
      <c r="H126" s="16">
        <f>IFERROR(VLOOKUP($D126,'SAP Data'!$A$7:$OM$1845,H$4,FALSE),"")</f>
        <v>0</v>
      </c>
      <c r="I126" s="76">
        <f>IFERROR(VLOOKUP($D126,'SAP Data'!$A$7:$OM$1845,I$4,FALSE),"")</f>
        <v>0</v>
      </c>
      <c r="J126" s="76">
        <f>IFERROR(VLOOKUP($D126,'SAP Data'!$A$7:$OM$1845,J$4,FALSE),"")</f>
        <v>0</v>
      </c>
      <c r="K126" s="76">
        <f>IFERROR(VLOOKUP($D126,'SAP Data'!$A$7:$OM$1845,K$4,FALSE),"")</f>
        <v>0</v>
      </c>
      <c r="L126" s="76">
        <f>IFERROR(VLOOKUP($D126,'SAP Data'!$A$7:$OM$1845,L$4,FALSE),"")</f>
        <v>0</v>
      </c>
      <c r="M126" s="76">
        <f>IFERROR(VLOOKUP($D126,'SAP Data'!$A$7:$OM$1845,M$4,FALSE),"")</f>
        <v>0</v>
      </c>
      <c r="N126" s="76">
        <f>IFERROR(VLOOKUP($D126,'SAP Data'!$A$7:$OM$1845,N$4,FALSE),"")</f>
        <v>0</v>
      </c>
      <c r="O126" s="76">
        <f>IFERROR(VLOOKUP($D126,'SAP Data'!$A$7:$OM$1845,O$4,FALSE),"")</f>
        <v>0</v>
      </c>
      <c r="P126" s="76">
        <f>IFERROR(VLOOKUP($D126,'SAP Data'!$A$7:$OM$1845,P$4,FALSE),"")</f>
        <v>0</v>
      </c>
      <c r="Q126" s="76">
        <f>IFERROR(VLOOKUP($D126,'SAP Data'!$A$7:$OM$1845,Q$4,FALSE),"")</f>
        <v>0</v>
      </c>
      <c r="R126" s="76">
        <f>IFERROR(VLOOKUP($D126,'SAP Data'!$A$7:$OM$1845,R$4,FALSE),"")</f>
        <v>0</v>
      </c>
      <c r="S126" s="76">
        <f>IFERROR(VLOOKUP($D126,'SAP Data'!$A$7:$OM$1845,S$4,FALSE),"")</f>
        <v>0</v>
      </c>
      <c r="T126" s="76">
        <f>IFERROR(VLOOKUP($D126,'SAP Data'!$A$7:$OM$1849,T$4,FALSE),"")</f>
        <v>0</v>
      </c>
      <c r="U126" s="76">
        <f>IFERROR(VLOOKUP($D126,'SAP Data'!$A$7:$OM$1849,U$4,FALSE),"")</f>
        <v>0</v>
      </c>
      <c r="V126" s="76">
        <f>IFERROR(VLOOKUP($D126,'SAP Data'!$A$7:$OM$1849,V$4,FALSE),"")</f>
        <v>0</v>
      </c>
      <c r="W126" s="76">
        <f>IFERROR(VLOOKUP($D126,'SAP Data'!$A$7:$OM$1849,W$4,FALSE),"")</f>
        <v>0</v>
      </c>
      <c r="X126" s="76">
        <f>IFERROR(VLOOKUP($D126,'SAP Data'!$A$7:$OM$1849,X$4,FALSE),"")</f>
        <v>0</v>
      </c>
      <c r="Y126" s="76">
        <f>IFERROR(VLOOKUP($D126,'SAP Data'!$A$7:$OM$1849,Y$4,FALSE),"")</f>
        <v>0</v>
      </c>
      <c r="Z126" s="76">
        <f>IFERROR(VLOOKUP($D126,'SAP Data'!$A$7:$OM$1849,Z$4,FALSE),"")</f>
        <v>0</v>
      </c>
      <c r="AA126" s="76">
        <f>IFERROR(VLOOKUP($D126,'SAP Data'!$A$7:$OM$1849,AA$4,FALSE),"")</f>
        <v>0</v>
      </c>
      <c r="AB126" s="76">
        <f>IFERROR(VLOOKUP($D126,'SAP Data'!$A$7:$OM$1849,AB$4,FALSE),"")</f>
        <v>0</v>
      </c>
      <c r="AC126" s="76">
        <f>IFERROR(VLOOKUP($D126,'SAP Data'!$A$7:$OM$1849,AC$4,FALSE),"")</f>
        <v>0</v>
      </c>
      <c r="AD126" s="76">
        <f>IFERROR(VLOOKUP($D126,'SAP Data'!$A$7:$OM$1849,AD$4,FALSE),"")</f>
        <v>0</v>
      </c>
      <c r="AE126" s="76">
        <f>IFERROR(VLOOKUP($D126,'SAP Data'!$A$7:$OM$1849,AE$4,FALSE),"")</f>
        <v>0</v>
      </c>
      <c r="AF126" s="76">
        <f>IFERROR(VLOOKUP($D126,'SAP Data'!$A$7:$OM$1849,AF$4,FALSE),"")</f>
        <v>0</v>
      </c>
      <c r="AG126" s="76">
        <f>IFERROR(VLOOKUP($D126,'SAP Data'!$A$7:$OM$1849,AG$4,FALSE),"")</f>
        <v>0</v>
      </c>
      <c r="AH126" s="76">
        <f>IFERROR(VLOOKUP($D126,'SAP Data'!$A$7:$OM$1849,AH$4,FALSE),"")</f>
        <v>0</v>
      </c>
      <c r="AI126" s="76">
        <f>IFERROR(VLOOKUP($D126,'SAP Data'!$A$7:$OM$1849,AI$4,FALSE),"")</f>
        <v>0</v>
      </c>
      <c r="AJ126" s="76">
        <f>IFERROR(VLOOKUP($D126,'SAP Data'!$A$7:$OM$1849,AJ$4,FALSE),"")</f>
        <v>0</v>
      </c>
      <c r="AK126" s="76">
        <f>IFERROR(VLOOKUP($D126,'SAP Data'!$A$7:$OM$1849,AK$4,FALSE),"")</f>
        <v>0</v>
      </c>
      <c r="AL126" s="76">
        <f>IFERROR(VLOOKUP($D126,'SAP Data'!$A$7:$OM$1849,AL$4,FALSE),"")</f>
        <v>0</v>
      </c>
      <c r="AM126" s="76">
        <f>IFERROR(VLOOKUP($D126,'SAP Data'!$A$7:$OM$1849,AM$4,FALSE),"")</f>
        <v>0</v>
      </c>
      <c r="AN126" s="76">
        <f>IFERROR(VLOOKUP($D126,'SAP Data'!$A$7:$OM$1849,AN$4,FALSE),"")</f>
        <v>0</v>
      </c>
      <c r="AO126" s="76">
        <f>IFERROR(VLOOKUP($D126,'SAP Data'!$A$7:$OM$1849,AO$4,FALSE),"")</f>
        <v>0</v>
      </c>
      <c r="AP126" s="99">
        <f t="shared" si="89"/>
        <v>0</v>
      </c>
      <c r="AQ126" s="43">
        <f t="shared" si="90"/>
        <v>0</v>
      </c>
      <c r="AR126" s="43">
        <f t="shared" si="91"/>
        <v>0</v>
      </c>
      <c r="AS126" s="43">
        <f t="shared" si="92"/>
        <v>0</v>
      </c>
      <c r="AT126" s="43">
        <f t="shared" si="93"/>
        <v>0</v>
      </c>
      <c r="AU126" s="43">
        <f t="shared" si="94"/>
        <v>0</v>
      </c>
      <c r="AV126" s="43">
        <f t="shared" si="95"/>
        <v>0</v>
      </c>
      <c r="AW126" s="43">
        <f t="shared" si="96"/>
        <v>0</v>
      </c>
      <c r="AX126" s="43">
        <f t="shared" si="97"/>
        <v>0</v>
      </c>
      <c r="AY126" s="43">
        <f t="shared" si="98"/>
        <v>0</v>
      </c>
      <c r="AZ126" s="43">
        <f t="shared" si="99"/>
        <v>0</v>
      </c>
      <c r="BA126" s="98">
        <f t="shared" si="100"/>
        <v>0</v>
      </c>
      <c r="BB126" s="16"/>
      <c r="BC126" s="16">
        <f t="shared" si="106"/>
        <v>0</v>
      </c>
      <c r="BD126" s="16"/>
      <c r="BE126" s="16">
        <f t="shared" si="107"/>
        <v>0</v>
      </c>
      <c r="BF126" s="16"/>
      <c r="BG126" s="16">
        <f t="shared" si="108"/>
        <v>0</v>
      </c>
      <c r="BH126" s="18"/>
      <c r="BI126" s="16">
        <f t="shared" si="109"/>
        <v>0</v>
      </c>
      <c r="BK126" s="16">
        <f t="shared" si="110"/>
        <v>0</v>
      </c>
      <c r="BM126" s="16">
        <f t="shared" si="111"/>
        <v>0</v>
      </c>
      <c r="BO126" s="16">
        <f t="shared" si="112"/>
        <v>0</v>
      </c>
      <c r="BQ126" s="16">
        <f t="shared" si="113"/>
        <v>0</v>
      </c>
      <c r="BS126" s="16">
        <f t="shared" si="114"/>
        <v>0</v>
      </c>
      <c r="BU126" s="16">
        <f t="shared" si="103"/>
        <v>0</v>
      </c>
      <c r="BW126" s="16">
        <f t="shared" si="104"/>
        <v>0</v>
      </c>
      <c r="BY126" s="16">
        <f t="shared" si="105"/>
        <v>0</v>
      </c>
      <c r="CB126" s="16">
        <f t="shared" si="85"/>
        <v>0</v>
      </c>
      <c r="CF126" s="243">
        <f t="shared" si="101"/>
        <v>0</v>
      </c>
      <c r="CH126" s="243">
        <f t="shared" si="102"/>
        <v>0</v>
      </c>
      <c r="CJ126" s="16">
        <f t="shared" si="86"/>
        <v>0</v>
      </c>
      <c r="CL126" s="54">
        <f t="shared" si="87"/>
        <v>0</v>
      </c>
      <c r="CN126" s="18"/>
      <c r="CO126" s="16">
        <f t="shared" si="88"/>
        <v>0</v>
      </c>
      <c r="CP126" s="18"/>
    </row>
    <row r="127" spans="1:94" x14ac:dyDescent="0.2">
      <c r="A127" s="387"/>
      <c r="B127" s="14" t="str">
        <f>VLOOKUP(D127,'line assign basis'!$A$8:$D$668,2,FALSE)</f>
        <v>A/R-CITY OF VANCOUVE</v>
      </c>
      <c r="C127" s="17" t="s">
        <v>267</v>
      </c>
      <c r="D127" s="17" t="s">
        <v>265</v>
      </c>
      <c r="E127" s="17">
        <f>IFERROR(VLOOKUP(D127,'line assign basis'!$A$8:$D$668,4,FALSE),"")</f>
        <v>4</v>
      </c>
      <c r="F127" s="33">
        <f>IFERROR(VLOOKUP($D127,'SAP Data'!$A$7:$OM$1845,F$4,FALSE),"")</f>
        <v>0</v>
      </c>
      <c r="G127" s="33">
        <f>IFERROR(VLOOKUP($D127,'SAP Data'!$A$7:$OM$1845,G$4,FALSE),"")</f>
        <v>0</v>
      </c>
      <c r="H127" s="16">
        <f>IFERROR(VLOOKUP($D127,'SAP Data'!$A$7:$OM$1845,H$4,FALSE),"")</f>
        <v>0</v>
      </c>
      <c r="I127" s="76">
        <f>IFERROR(VLOOKUP($D127,'SAP Data'!$A$7:$OM$1845,I$4,FALSE),"")</f>
        <v>0</v>
      </c>
      <c r="J127" s="76">
        <f>IFERROR(VLOOKUP($D127,'SAP Data'!$A$7:$OM$1845,J$4,FALSE),"")</f>
        <v>0</v>
      </c>
      <c r="K127" s="76">
        <f>IFERROR(VLOOKUP($D127,'SAP Data'!$A$7:$OM$1845,K$4,FALSE),"")</f>
        <v>0</v>
      </c>
      <c r="L127" s="76">
        <f>IFERROR(VLOOKUP($D127,'SAP Data'!$A$7:$OM$1845,L$4,FALSE),"")</f>
        <v>0</v>
      </c>
      <c r="M127" s="76">
        <f>IFERROR(VLOOKUP($D127,'SAP Data'!$A$7:$OM$1845,M$4,FALSE),"")</f>
        <v>0</v>
      </c>
      <c r="N127" s="76">
        <f>IFERROR(VLOOKUP($D127,'SAP Data'!$A$7:$OM$1845,N$4,FALSE),"")</f>
        <v>0</v>
      </c>
      <c r="O127" s="76">
        <f>IFERROR(VLOOKUP($D127,'SAP Data'!$A$7:$OM$1845,O$4,FALSE),"")</f>
        <v>0</v>
      </c>
      <c r="P127" s="76">
        <f>IFERROR(VLOOKUP($D127,'SAP Data'!$A$7:$OM$1845,P$4,FALSE),"")</f>
        <v>0</v>
      </c>
      <c r="Q127" s="76">
        <f>IFERROR(VLOOKUP($D127,'SAP Data'!$A$7:$OM$1845,Q$4,FALSE),"")</f>
        <v>0</v>
      </c>
      <c r="R127" s="76">
        <f>IFERROR(VLOOKUP($D127,'SAP Data'!$A$7:$OM$1845,R$4,FALSE),"")</f>
        <v>0</v>
      </c>
      <c r="S127" s="76">
        <f>IFERROR(VLOOKUP($D127,'SAP Data'!$A$7:$OM$1845,S$4,FALSE),"")</f>
        <v>0</v>
      </c>
      <c r="T127" s="76">
        <f>IFERROR(VLOOKUP($D127,'SAP Data'!$A$7:$OM$1849,T$4,FALSE),"")</f>
        <v>0</v>
      </c>
      <c r="U127" s="76">
        <f>IFERROR(VLOOKUP($D127,'SAP Data'!$A$7:$OM$1849,U$4,FALSE),"")</f>
        <v>0</v>
      </c>
      <c r="V127" s="76">
        <f>IFERROR(VLOOKUP($D127,'SAP Data'!$A$7:$OM$1849,V$4,FALSE),"")</f>
        <v>0</v>
      </c>
      <c r="W127" s="76">
        <f>IFERROR(VLOOKUP($D127,'SAP Data'!$A$7:$OM$1849,W$4,FALSE),"")</f>
        <v>0</v>
      </c>
      <c r="X127" s="76">
        <f>IFERROR(VLOOKUP($D127,'SAP Data'!$A$7:$OM$1849,X$4,FALSE),"")</f>
        <v>0</v>
      </c>
      <c r="Y127" s="76">
        <f>IFERROR(VLOOKUP($D127,'SAP Data'!$A$7:$OM$1849,Y$4,FALSE),"")</f>
        <v>0</v>
      </c>
      <c r="Z127" s="76">
        <f>IFERROR(VLOOKUP($D127,'SAP Data'!$A$7:$OM$1849,Z$4,FALSE),"")</f>
        <v>0</v>
      </c>
      <c r="AA127" s="76">
        <f>IFERROR(VLOOKUP($D127,'SAP Data'!$A$7:$OM$1849,AA$4,FALSE),"")</f>
        <v>0</v>
      </c>
      <c r="AB127" s="76">
        <f>IFERROR(VLOOKUP($D127,'SAP Data'!$A$7:$OM$1849,AB$4,FALSE),"")</f>
        <v>0</v>
      </c>
      <c r="AC127" s="76">
        <f>IFERROR(VLOOKUP($D127,'SAP Data'!$A$7:$OM$1849,AC$4,FALSE),"")</f>
        <v>0</v>
      </c>
      <c r="AD127" s="76">
        <f>IFERROR(VLOOKUP($D127,'SAP Data'!$A$7:$OM$1849,AD$4,FALSE),"")</f>
        <v>0</v>
      </c>
      <c r="AE127" s="76">
        <f>IFERROR(VLOOKUP($D127,'SAP Data'!$A$7:$OM$1849,AE$4,FALSE),"")</f>
        <v>0</v>
      </c>
      <c r="AF127" s="76">
        <f>IFERROR(VLOOKUP($D127,'SAP Data'!$A$7:$OM$1849,AF$4,FALSE),"")</f>
        <v>0</v>
      </c>
      <c r="AG127" s="76">
        <f>IFERROR(VLOOKUP($D127,'SAP Data'!$A$7:$OM$1849,AG$4,FALSE),"")</f>
        <v>0</v>
      </c>
      <c r="AH127" s="76">
        <f>IFERROR(VLOOKUP($D127,'SAP Data'!$A$7:$OM$1849,AH$4,FALSE),"")</f>
        <v>0</v>
      </c>
      <c r="AI127" s="76">
        <f>IFERROR(VLOOKUP($D127,'SAP Data'!$A$7:$OM$1849,AI$4,FALSE),"")</f>
        <v>0</v>
      </c>
      <c r="AJ127" s="76">
        <f>IFERROR(VLOOKUP($D127,'SAP Data'!$A$7:$OM$1849,AJ$4,FALSE),"")</f>
        <v>0</v>
      </c>
      <c r="AK127" s="76">
        <f>IFERROR(VLOOKUP($D127,'SAP Data'!$A$7:$OM$1849,AK$4,FALSE),"")</f>
        <v>0</v>
      </c>
      <c r="AL127" s="76">
        <f>IFERROR(VLOOKUP($D127,'SAP Data'!$A$7:$OM$1849,AL$4,FALSE),"")</f>
        <v>0</v>
      </c>
      <c r="AM127" s="76">
        <f>IFERROR(VLOOKUP($D127,'SAP Data'!$A$7:$OM$1849,AM$4,FALSE),"")</f>
        <v>0</v>
      </c>
      <c r="AN127" s="76">
        <f>IFERROR(VLOOKUP($D127,'SAP Data'!$A$7:$OM$1849,AN$4,FALSE),"")</f>
        <v>0</v>
      </c>
      <c r="AO127" s="76">
        <f>IFERROR(VLOOKUP($D127,'SAP Data'!$A$7:$OM$1849,AO$4,FALSE),"")</f>
        <v>0</v>
      </c>
      <c r="AP127" s="99">
        <f t="shared" si="89"/>
        <v>0</v>
      </c>
      <c r="AQ127" s="43">
        <f t="shared" si="90"/>
        <v>0</v>
      </c>
      <c r="AR127" s="43">
        <f t="shared" si="91"/>
        <v>0</v>
      </c>
      <c r="AS127" s="43">
        <f t="shared" si="92"/>
        <v>0</v>
      </c>
      <c r="AT127" s="43">
        <f t="shared" si="93"/>
        <v>0</v>
      </c>
      <c r="AU127" s="43">
        <f t="shared" si="94"/>
        <v>0</v>
      </c>
      <c r="AV127" s="43">
        <f t="shared" si="95"/>
        <v>0</v>
      </c>
      <c r="AW127" s="43">
        <f t="shared" si="96"/>
        <v>0</v>
      </c>
      <c r="AX127" s="43">
        <f t="shared" si="97"/>
        <v>0</v>
      </c>
      <c r="AY127" s="43">
        <f t="shared" si="98"/>
        <v>0</v>
      </c>
      <c r="AZ127" s="43">
        <f t="shared" si="99"/>
        <v>0</v>
      </c>
      <c r="BA127" s="98">
        <f t="shared" si="100"/>
        <v>0</v>
      </c>
      <c r="BB127" s="16"/>
      <c r="BC127" s="16">
        <f t="shared" si="106"/>
        <v>0</v>
      </c>
      <c r="BD127" s="16"/>
      <c r="BE127" s="16">
        <f t="shared" si="107"/>
        <v>0</v>
      </c>
      <c r="BF127" s="16"/>
      <c r="BG127" s="16">
        <f t="shared" si="108"/>
        <v>0</v>
      </c>
      <c r="BH127" s="18"/>
      <c r="BI127" s="16">
        <f t="shared" si="109"/>
        <v>0</v>
      </c>
      <c r="BK127" s="16">
        <f t="shared" si="110"/>
        <v>0</v>
      </c>
      <c r="BM127" s="16">
        <f t="shared" si="111"/>
        <v>0</v>
      </c>
      <c r="BO127" s="16">
        <f t="shared" si="112"/>
        <v>0</v>
      </c>
      <c r="BQ127" s="16">
        <f t="shared" si="113"/>
        <v>0</v>
      </c>
      <c r="BS127" s="16">
        <f t="shared" si="114"/>
        <v>0</v>
      </c>
      <c r="BU127" s="16">
        <f t="shared" si="103"/>
        <v>0</v>
      </c>
      <c r="BW127" s="16">
        <f t="shared" si="104"/>
        <v>0</v>
      </c>
      <c r="BY127" s="16">
        <f t="shared" si="105"/>
        <v>0</v>
      </c>
      <c r="CB127" s="16">
        <f t="shared" si="85"/>
        <v>0</v>
      </c>
      <c r="CF127" s="243">
        <f t="shared" si="101"/>
        <v>0</v>
      </c>
      <c r="CH127" s="243">
        <f t="shared" si="102"/>
        <v>0</v>
      </c>
      <c r="CJ127" s="16">
        <f t="shared" si="86"/>
        <v>0</v>
      </c>
      <c r="CL127" s="54">
        <f t="shared" si="87"/>
        <v>0</v>
      </c>
      <c r="CN127" s="18"/>
      <c r="CO127" s="16">
        <f t="shared" si="88"/>
        <v>0</v>
      </c>
      <c r="CP127" s="18"/>
    </row>
    <row r="128" spans="1:94" x14ac:dyDescent="0.2">
      <c r="A128" s="387"/>
      <c r="B128" s="14" t="str">
        <f>VLOOKUP(D128,'line assign basis'!$A$8:$D$668,2,FALSE)</f>
        <v>A/R - P CARDS</v>
      </c>
      <c r="C128" s="17" t="s">
        <v>270</v>
      </c>
      <c r="D128" s="17" t="s">
        <v>268</v>
      </c>
      <c r="E128" s="17">
        <f>IFERROR(VLOOKUP(D128,'line assign basis'!$A$8:$D$668,4,FALSE),"")</f>
        <v>4</v>
      </c>
      <c r="F128" s="33">
        <f>IFERROR(VLOOKUP($D128,'SAP Data'!$A$7:$OM$1845,F$4,FALSE),"")</f>
        <v>1658.11</v>
      </c>
      <c r="G128" s="33">
        <f>IFERROR(VLOOKUP($D128,'SAP Data'!$A$7:$OM$1845,G$4,FALSE),"")</f>
        <v>1335.96</v>
      </c>
      <c r="H128" s="16">
        <f>IFERROR(VLOOKUP($D128,'SAP Data'!$A$7:$OM$1845,H$4,FALSE),"")</f>
        <v>-177.33</v>
      </c>
      <c r="I128" s="76">
        <f>IFERROR(VLOOKUP($D128,'SAP Data'!$A$7:$OM$1845,I$4,FALSE),"")</f>
        <v>641.51</v>
      </c>
      <c r="J128" s="76">
        <f>IFERROR(VLOOKUP($D128,'SAP Data'!$A$7:$OM$1845,J$4,FALSE),"")</f>
        <v>1181.6199999999999</v>
      </c>
      <c r="K128" s="76">
        <f>IFERROR(VLOOKUP($D128,'SAP Data'!$A$7:$OM$1845,K$4,FALSE),"")</f>
        <v>96.06</v>
      </c>
      <c r="L128" s="76">
        <f>IFERROR(VLOOKUP($D128,'SAP Data'!$A$7:$OM$1845,L$4,FALSE),"")</f>
        <v>670.62</v>
      </c>
      <c r="M128" s="76">
        <f>IFERROR(VLOOKUP($D128,'SAP Data'!$A$7:$OM$1845,M$4,FALSE),"")</f>
        <v>-123.3</v>
      </c>
      <c r="N128" s="76">
        <f>IFERROR(VLOOKUP($D128,'SAP Data'!$A$7:$OM$1845,N$4,FALSE),"")</f>
        <v>124.81</v>
      </c>
      <c r="O128" s="76">
        <f>IFERROR(VLOOKUP($D128,'SAP Data'!$A$7:$OM$1845,O$4,FALSE),"")</f>
        <v>272.43</v>
      </c>
      <c r="P128" s="76">
        <f>IFERROR(VLOOKUP($D128,'SAP Data'!$A$7:$OM$1845,P$4,FALSE),"")</f>
        <v>1395.58</v>
      </c>
      <c r="Q128" s="76">
        <f>IFERROR(VLOOKUP($D128,'SAP Data'!$A$7:$OM$1845,Q$4,FALSE),"")</f>
        <v>571.54999999999995</v>
      </c>
      <c r="R128" s="76">
        <f>IFERROR(VLOOKUP($D128,'SAP Data'!$A$7:$OM$1845,R$4,FALSE),"")</f>
        <v>2241.13</v>
      </c>
      <c r="S128" s="76">
        <f>IFERROR(VLOOKUP($D128,'SAP Data'!$A$7:$OM$1845,S$4,FALSE),"")</f>
        <v>2477</v>
      </c>
      <c r="T128" s="76">
        <f>IFERROR(VLOOKUP($D128,'SAP Data'!$A$7:$OM$1849,T$4,FALSE),"")</f>
        <v>2758.59</v>
      </c>
      <c r="U128" s="76">
        <f>IFERROR(VLOOKUP($D128,'SAP Data'!$A$7:$OM$1849,U$4,FALSE),"")</f>
        <v>2014.19</v>
      </c>
      <c r="V128" s="76">
        <f>IFERROR(VLOOKUP($D128,'SAP Data'!$A$7:$OM$1849,V$4,FALSE),"")</f>
        <v>-5696.8</v>
      </c>
      <c r="W128" s="76">
        <f>IFERROR(VLOOKUP($D128,'SAP Data'!$A$7:$OM$1849,W$4,FALSE),"")</f>
        <v>495.52</v>
      </c>
      <c r="X128" s="76">
        <f>IFERROR(VLOOKUP($D128,'SAP Data'!$A$7:$OM$1849,X$4,FALSE),"")</f>
        <v>473.71</v>
      </c>
      <c r="Y128" s="76">
        <f>IFERROR(VLOOKUP($D128,'SAP Data'!$A$7:$OM$1849,Y$4,FALSE),"")</f>
        <v>473.71</v>
      </c>
      <c r="Z128" s="76">
        <f>IFERROR(VLOOKUP($D128,'SAP Data'!$A$7:$OM$1849,Z$4,FALSE),"")</f>
        <v>1540.52</v>
      </c>
      <c r="AA128" s="76">
        <f>IFERROR(VLOOKUP($D128,'SAP Data'!$A$7:$OM$1849,AA$4,FALSE),"")</f>
        <v>1549.4</v>
      </c>
      <c r="AB128" s="76">
        <f>IFERROR(VLOOKUP($D128,'SAP Data'!$A$7:$OM$1849,AB$4,FALSE),"")</f>
        <v>1596.4</v>
      </c>
      <c r="AC128" s="76">
        <f>IFERROR(VLOOKUP($D128,'SAP Data'!$A$7:$OM$1849,AC$4,FALSE),"")</f>
        <v>1541.69</v>
      </c>
      <c r="AD128" s="76">
        <f>IFERROR(VLOOKUP($D128,'SAP Data'!$A$7:$OM$1849,AD$4,FALSE),"")</f>
        <v>1647.75</v>
      </c>
      <c r="AE128" s="76">
        <f>IFERROR(VLOOKUP($D128,'SAP Data'!$A$7:$OM$1849,AE$4,FALSE),"")</f>
        <v>1598.08</v>
      </c>
      <c r="AF128" s="76">
        <f>IFERROR(VLOOKUP($D128,'SAP Data'!$A$7:$OM$1849,AF$4,FALSE),"")</f>
        <v>106.76</v>
      </c>
      <c r="AG128" s="76">
        <f>IFERROR(VLOOKUP($D128,'SAP Data'!$A$7:$OM$1849,AG$4,FALSE),"")</f>
        <v>47.59</v>
      </c>
      <c r="AH128" s="76">
        <f>IFERROR(VLOOKUP($D128,'SAP Data'!$A$7:$OM$1849,AH$4,FALSE),"")</f>
        <v>47.59</v>
      </c>
      <c r="AI128" s="76">
        <f>IFERROR(VLOOKUP($D128,'SAP Data'!$A$7:$OM$1849,AI$4,FALSE),"")</f>
        <v>4550.66</v>
      </c>
      <c r="AJ128" s="76">
        <f>IFERROR(VLOOKUP($D128,'SAP Data'!$A$7:$OM$1849,AJ$4,FALSE),"")</f>
        <v>7266.23</v>
      </c>
      <c r="AK128" s="76">
        <f>IFERROR(VLOOKUP($D128,'SAP Data'!$A$7:$OM$1849,AK$4,FALSE),"")</f>
        <v>200.88</v>
      </c>
      <c r="AL128" s="76">
        <f>IFERROR(VLOOKUP($D128,'SAP Data'!$A$7:$OM$1849,AL$4,FALSE),"")</f>
        <v>361.91</v>
      </c>
      <c r="AM128" s="76">
        <f>IFERROR(VLOOKUP($D128,'SAP Data'!$A$7:$OM$1849,AM$4,FALSE),"")</f>
        <v>251.72</v>
      </c>
      <c r="AN128" s="76">
        <f>IFERROR(VLOOKUP($D128,'SAP Data'!$A$7:$OM$1849,AN$4,FALSE),"")</f>
        <v>144.82</v>
      </c>
      <c r="AO128" s="76">
        <f>IFERROR(VLOOKUP($D128,'SAP Data'!$A$7:$OM$1849,AO$4,FALSE),"")</f>
        <v>-106.29</v>
      </c>
      <c r="AP128" s="99">
        <f t="shared" si="89"/>
        <v>930.6975000000001</v>
      </c>
      <c r="AQ128" s="43">
        <f t="shared" si="90"/>
        <v>869.3516666666668</v>
      </c>
      <c r="AR128" s="43">
        <f t="shared" si="91"/>
        <v>722.23708333333332</v>
      </c>
      <c r="AS128" s="43">
        <f t="shared" si="92"/>
        <v>529.80250000000001</v>
      </c>
      <c r="AT128" s="43">
        <f t="shared" si="93"/>
        <v>687.21041666666679</v>
      </c>
      <c r="AU128" s="43">
        <f t="shared" si="94"/>
        <v>1095.5241666666668</v>
      </c>
      <c r="AV128" s="43">
        <f t="shared" si="95"/>
        <v>1547.5100000000002</v>
      </c>
      <c r="AW128" s="43">
        <f t="shared" si="96"/>
        <v>1819.1637499999997</v>
      </c>
      <c r="AX128" s="43">
        <f t="shared" si="97"/>
        <v>1758.6870833333335</v>
      </c>
      <c r="AY128" s="43">
        <f t="shared" si="98"/>
        <v>1655.5083333333334</v>
      </c>
      <c r="AZ128" s="43">
        <f t="shared" si="99"/>
        <v>1540.9558333333334</v>
      </c>
      <c r="BA128" s="98">
        <f t="shared" si="100"/>
        <v>1411.8074999999999</v>
      </c>
      <c r="BB128" s="16"/>
      <c r="BC128" s="16">
        <f t="shared" si="106"/>
        <v>930.6975000000001</v>
      </c>
      <c r="BD128" s="16"/>
      <c r="BE128" s="16">
        <f t="shared" si="107"/>
        <v>869.3516666666668</v>
      </c>
      <c r="BF128" s="16"/>
      <c r="BG128" s="16">
        <f t="shared" si="108"/>
        <v>722.23708333333332</v>
      </c>
      <c r="BH128" s="18"/>
      <c r="BI128" s="16">
        <f t="shared" si="109"/>
        <v>529.80250000000001</v>
      </c>
      <c r="BK128" s="16">
        <f t="shared" si="110"/>
        <v>687.21041666666679</v>
      </c>
      <c r="BM128" s="16">
        <f t="shared" si="111"/>
        <v>1095.5241666666668</v>
      </c>
      <c r="BO128" s="16">
        <f t="shared" si="112"/>
        <v>1547.5100000000002</v>
      </c>
      <c r="BQ128" s="16">
        <f t="shared" si="113"/>
        <v>1819.1637499999997</v>
      </c>
      <c r="BS128" s="16">
        <f t="shared" si="114"/>
        <v>1758.6870833333335</v>
      </c>
      <c r="BU128" s="16">
        <f t="shared" si="103"/>
        <v>1655.5083333333334</v>
      </c>
      <c r="BW128" s="16">
        <f t="shared" si="104"/>
        <v>1540.9558333333334</v>
      </c>
      <c r="BY128" s="16">
        <f t="shared" si="105"/>
        <v>1411.8074999999999</v>
      </c>
      <c r="CB128" s="16">
        <f t="shared" si="85"/>
        <v>0</v>
      </c>
      <c r="CF128" s="243">
        <f t="shared" si="101"/>
        <v>0</v>
      </c>
      <c r="CH128" s="243">
        <f t="shared" si="102"/>
        <v>0</v>
      </c>
      <c r="CJ128" s="16">
        <f t="shared" si="86"/>
        <v>0</v>
      </c>
      <c r="CL128" s="54">
        <f t="shared" si="87"/>
        <v>0</v>
      </c>
      <c r="CN128" s="18"/>
      <c r="CO128" s="16">
        <f t="shared" si="88"/>
        <v>0</v>
      </c>
      <c r="CP128" s="18"/>
    </row>
    <row r="129" spans="1:94" x14ac:dyDescent="0.2">
      <c r="A129" s="387"/>
      <c r="B129" s="14" t="str">
        <f>VLOOKUP(D129,'line assign basis'!$A$8:$D$668,2,FALSE)</f>
        <v>A/R LIFE INSURANCE</v>
      </c>
      <c r="C129" s="17" t="s">
        <v>273</v>
      </c>
      <c r="D129" s="17" t="s">
        <v>271</v>
      </c>
      <c r="E129" s="17">
        <f>IFERROR(VLOOKUP(D129,'line assign basis'!$A$8:$D$668,4,FALSE),"")</f>
        <v>4</v>
      </c>
      <c r="F129" s="33">
        <f>IFERROR(VLOOKUP($D129,'SAP Data'!$A$7:$OM$1845,F$4,FALSE),"")</f>
        <v>0</v>
      </c>
      <c r="G129" s="33">
        <f>IFERROR(VLOOKUP($D129,'SAP Data'!$A$7:$OM$1845,G$4,FALSE),"")</f>
        <v>0</v>
      </c>
      <c r="H129" s="16">
        <f>IFERROR(VLOOKUP($D129,'SAP Data'!$A$7:$OM$1845,H$4,FALSE),"")</f>
        <v>63222.16</v>
      </c>
      <c r="I129" s="76">
        <f>IFERROR(VLOOKUP($D129,'SAP Data'!$A$7:$OM$1845,I$4,FALSE),"")</f>
        <v>63222.16</v>
      </c>
      <c r="J129" s="76">
        <f>IFERROR(VLOOKUP($D129,'SAP Data'!$A$7:$OM$1845,J$4,FALSE),"")</f>
        <v>63222.16</v>
      </c>
      <c r="K129" s="76">
        <f>IFERROR(VLOOKUP($D129,'SAP Data'!$A$7:$OM$1845,K$4,FALSE),"")</f>
        <v>1526669.16</v>
      </c>
      <c r="L129" s="76">
        <f>IFERROR(VLOOKUP($D129,'SAP Data'!$A$7:$OM$1845,L$4,FALSE),"")</f>
        <v>1526669.16</v>
      </c>
      <c r="M129" s="76">
        <f>IFERROR(VLOOKUP($D129,'SAP Data'!$A$7:$OM$1845,M$4,FALSE),"")</f>
        <v>1544730</v>
      </c>
      <c r="N129" s="76">
        <f>IFERROR(VLOOKUP($D129,'SAP Data'!$A$7:$OM$1845,N$4,FALSE),"")</f>
        <v>1619083</v>
      </c>
      <c r="O129" s="76">
        <f>IFERROR(VLOOKUP($D129,'SAP Data'!$A$7:$OM$1845,O$4,FALSE),"")</f>
        <v>1483863</v>
      </c>
      <c r="P129" s="76">
        <f>IFERROR(VLOOKUP($D129,'SAP Data'!$A$7:$OM$1845,P$4,FALSE),"")</f>
        <v>1483863</v>
      </c>
      <c r="Q129" s="76">
        <f>IFERROR(VLOOKUP($D129,'SAP Data'!$A$7:$OM$1845,Q$4,FALSE),"")</f>
        <v>1483863</v>
      </c>
      <c r="R129" s="76">
        <f>IFERROR(VLOOKUP($D129,'SAP Data'!$A$7:$OM$1845,R$4,FALSE),"")</f>
        <v>155636</v>
      </c>
      <c r="S129" s="76">
        <f>IFERROR(VLOOKUP($D129,'SAP Data'!$A$7:$OM$1845,S$4,FALSE),"")</f>
        <v>247074</v>
      </c>
      <c r="T129" s="76">
        <f>IFERROR(VLOOKUP($D129,'SAP Data'!$A$7:$OM$1849,T$4,FALSE),"")</f>
        <v>2370685</v>
      </c>
      <c r="U129" s="76">
        <f>IFERROR(VLOOKUP($D129,'SAP Data'!$A$7:$OM$1849,U$4,FALSE),"")</f>
        <v>2370685</v>
      </c>
      <c r="V129" s="76">
        <f>IFERROR(VLOOKUP($D129,'SAP Data'!$A$7:$OM$1849,V$4,FALSE),"")</f>
        <v>2272968</v>
      </c>
      <c r="W129" s="76">
        <f>IFERROR(VLOOKUP($D129,'SAP Data'!$A$7:$OM$1849,W$4,FALSE),"")</f>
        <v>2343499</v>
      </c>
      <c r="X129" s="76">
        <f>IFERROR(VLOOKUP($D129,'SAP Data'!$A$7:$OM$1849,X$4,FALSE),"")</f>
        <v>2343499</v>
      </c>
      <c r="Y129" s="76">
        <f>IFERROR(VLOOKUP($D129,'SAP Data'!$A$7:$OM$1849,Y$4,FALSE),"")</f>
        <v>2397342</v>
      </c>
      <c r="Z129" s="76">
        <f>IFERROR(VLOOKUP($D129,'SAP Data'!$A$7:$OM$1849,Z$4,FALSE),"")</f>
        <v>2397342</v>
      </c>
      <c r="AA129" s="76">
        <f>IFERROR(VLOOKUP($D129,'SAP Data'!$A$7:$OM$1849,AA$4,FALSE),"")</f>
        <v>2174334</v>
      </c>
      <c r="AB129" s="76">
        <f>IFERROR(VLOOKUP($D129,'SAP Data'!$A$7:$OM$1849,AB$4,FALSE),"")</f>
        <v>2174334</v>
      </c>
      <c r="AC129" s="76">
        <f>IFERROR(VLOOKUP($D129,'SAP Data'!$A$7:$OM$1849,AC$4,FALSE),"")</f>
        <v>181523.92</v>
      </c>
      <c r="AD129" s="76">
        <f>IFERROR(VLOOKUP($D129,'SAP Data'!$A$7:$OM$1849,AD$4,FALSE),"")</f>
        <v>180754.84</v>
      </c>
      <c r="AE129" s="76">
        <f>IFERROR(VLOOKUP($D129,'SAP Data'!$A$7:$OM$1849,AE$4,FALSE),"")</f>
        <v>182293</v>
      </c>
      <c r="AF129" s="76">
        <f>IFERROR(VLOOKUP($D129,'SAP Data'!$A$7:$OM$1849,AF$4,FALSE),"")</f>
        <v>2555142</v>
      </c>
      <c r="AG129" s="76">
        <f>IFERROR(VLOOKUP($D129,'SAP Data'!$A$7:$OM$1849,AG$4,FALSE),"")</f>
        <v>2555142</v>
      </c>
      <c r="AH129" s="76">
        <f>IFERROR(VLOOKUP($D129,'SAP Data'!$A$7:$OM$1849,AH$4,FALSE),"")</f>
        <v>2178593</v>
      </c>
      <c r="AI129" s="76">
        <f>IFERROR(VLOOKUP($D129,'SAP Data'!$A$7:$OM$1849,AI$4,FALSE),"")</f>
        <v>2178593</v>
      </c>
      <c r="AJ129" s="76">
        <f>IFERROR(VLOOKUP($D129,'SAP Data'!$A$7:$OM$1849,AJ$4,FALSE),"")</f>
        <v>2178593</v>
      </c>
      <c r="AK129" s="76">
        <f>IFERROR(VLOOKUP($D129,'SAP Data'!$A$7:$OM$1849,AK$4,FALSE),"")</f>
        <v>2178593</v>
      </c>
      <c r="AL129" s="76">
        <f>IFERROR(VLOOKUP($D129,'SAP Data'!$A$7:$OM$1849,AL$4,FALSE),"")</f>
        <v>2175871</v>
      </c>
      <c r="AM129" s="76">
        <f>IFERROR(VLOOKUP($D129,'SAP Data'!$A$7:$OM$1849,AM$4,FALSE),"")</f>
        <v>2175871</v>
      </c>
      <c r="AN129" s="76">
        <f>IFERROR(VLOOKUP($D129,'SAP Data'!$A$7:$OM$1849,AN$4,FALSE),"")</f>
        <v>2175871</v>
      </c>
      <c r="AO129" s="76">
        <f>IFERROR(VLOOKUP($D129,'SAP Data'!$A$7:$OM$1849,AO$4,FALSE),"")</f>
        <v>2234451</v>
      </c>
      <c r="AP129" s="99">
        <f t="shared" si="89"/>
        <v>1786790.111666667</v>
      </c>
      <c r="AQ129" s="43">
        <f t="shared" si="90"/>
        <v>1785137.5216666667</v>
      </c>
      <c r="AR129" s="43">
        <f t="shared" si="91"/>
        <v>1790124.0216666667</v>
      </c>
      <c r="AS129" s="43">
        <f t="shared" si="92"/>
        <v>1805495.4383333332</v>
      </c>
      <c r="AT129" s="43">
        <f t="shared" si="93"/>
        <v>1809248.8549999997</v>
      </c>
      <c r="AU129" s="43">
        <f t="shared" si="94"/>
        <v>1798445.4799999997</v>
      </c>
      <c r="AV129" s="43">
        <f t="shared" si="95"/>
        <v>1784703.3133333332</v>
      </c>
      <c r="AW129" s="43">
        <f t="shared" si="96"/>
        <v>1768717.6883333332</v>
      </c>
      <c r="AX129" s="43">
        <f t="shared" si="97"/>
        <v>1750375.1883333332</v>
      </c>
      <c r="AY129" s="43">
        <f t="shared" si="98"/>
        <v>1741211.2716666665</v>
      </c>
      <c r="AZ129" s="43">
        <f t="shared" si="99"/>
        <v>1741339.3549999997</v>
      </c>
      <c r="BA129" s="98">
        <f t="shared" si="100"/>
        <v>1826942.0250000001</v>
      </c>
      <c r="BB129" s="16"/>
      <c r="BC129" s="16">
        <f t="shared" si="106"/>
        <v>1786790.111666667</v>
      </c>
      <c r="BD129" s="16"/>
      <c r="BE129" s="16">
        <f t="shared" si="107"/>
        <v>1785137.5216666667</v>
      </c>
      <c r="BF129" s="16"/>
      <c r="BG129" s="16">
        <f t="shared" si="108"/>
        <v>1790124.0216666667</v>
      </c>
      <c r="BH129" s="18"/>
      <c r="BI129" s="16">
        <f t="shared" si="109"/>
        <v>1805495.4383333332</v>
      </c>
      <c r="BK129" s="16">
        <f t="shared" si="110"/>
        <v>1809248.8549999997</v>
      </c>
      <c r="BM129" s="16">
        <f t="shared" si="111"/>
        <v>1798445.4799999997</v>
      </c>
      <c r="BO129" s="16">
        <f t="shared" si="112"/>
        <v>1784703.3133333332</v>
      </c>
      <c r="BQ129" s="16">
        <f t="shared" si="113"/>
        <v>1768717.6883333332</v>
      </c>
      <c r="BS129" s="16">
        <f t="shared" si="114"/>
        <v>1750375.1883333332</v>
      </c>
      <c r="BU129" s="16">
        <f t="shared" si="103"/>
        <v>1741211.2716666665</v>
      </c>
      <c r="BW129" s="16">
        <f t="shared" si="104"/>
        <v>1741339.3549999997</v>
      </c>
      <c r="BY129" s="16">
        <f t="shared" si="105"/>
        <v>1826942.0250000001</v>
      </c>
      <c r="CB129" s="16">
        <f t="shared" si="85"/>
        <v>0</v>
      </c>
      <c r="CF129" s="243">
        <f t="shared" si="101"/>
        <v>0</v>
      </c>
      <c r="CH129" s="243">
        <f t="shared" si="102"/>
        <v>0</v>
      </c>
      <c r="CJ129" s="16">
        <f t="shared" si="86"/>
        <v>0</v>
      </c>
      <c r="CL129" s="54">
        <f t="shared" si="87"/>
        <v>0</v>
      </c>
      <c r="CN129" s="18"/>
      <c r="CO129" s="16">
        <f t="shared" si="88"/>
        <v>0</v>
      </c>
      <c r="CP129" s="18"/>
    </row>
    <row r="130" spans="1:94" x14ac:dyDescent="0.2">
      <c r="A130" s="387"/>
      <c r="B130" s="14" t="str">
        <f>VLOOKUP(D130,'line assign basis'!$A$8:$D$668,2,FALSE)</f>
        <v>A/R - EMPLOYEE POSTA</v>
      </c>
      <c r="C130" s="17" t="s">
        <v>276</v>
      </c>
      <c r="D130" s="17" t="s">
        <v>274</v>
      </c>
      <c r="E130" s="17">
        <f>IFERROR(VLOOKUP(D130,'line assign basis'!$A$8:$D$668,4,FALSE),"")</f>
        <v>4</v>
      </c>
      <c r="F130" s="33">
        <f>IFERROR(VLOOKUP($D130,'SAP Data'!$A$7:$OM$1845,F$4,FALSE),"")</f>
        <v>0</v>
      </c>
      <c r="G130" s="33">
        <f>IFERROR(VLOOKUP($D130,'SAP Data'!$A$7:$OM$1845,G$4,FALSE),"")</f>
        <v>0</v>
      </c>
      <c r="H130" s="16">
        <f>IFERROR(VLOOKUP($D130,'SAP Data'!$A$7:$OM$1845,H$4,FALSE),"")</f>
        <v>0</v>
      </c>
      <c r="I130" s="76">
        <f>IFERROR(VLOOKUP($D130,'SAP Data'!$A$7:$OM$1845,I$4,FALSE),"")</f>
        <v>0</v>
      </c>
      <c r="J130" s="76">
        <f>IFERROR(VLOOKUP($D130,'SAP Data'!$A$7:$OM$1845,J$4,FALSE),"")</f>
        <v>0</v>
      </c>
      <c r="K130" s="76">
        <f>IFERROR(VLOOKUP($D130,'SAP Data'!$A$7:$OM$1845,K$4,FALSE),"")</f>
        <v>0</v>
      </c>
      <c r="L130" s="76">
        <f>IFERROR(VLOOKUP($D130,'SAP Data'!$A$7:$OM$1845,L$4,FALSE),"")</f>
        <v>0</v>
      </c>
      <c r="M130" s="76">
        <f>IFERROR(VLOOKUP($D130,'SAP Data'!$A$7:$OM$1845,M$4,FALSE),"")</f>
        <v>0</v>
      </c>
      <c r="N130" s="76">
        <f>IFERROR(VLOOKUP($D130,'SAP Data'!$A$7:$OM$1845,N$4,FALSE),"")</f>
        <v>0</v>
      </c>
      <c r="O130" s="76">
        <f>IFERROR(VLOOKUP($D130,'SAP Data'!$A$7:$OM$1845,O$4,FALSE),"")</f>
        <v>0</v>
      </c>
      <c r="P130" s="76">
        <f>IFERROR(VLOOKUP($D130,'SAP Data'!$A$7:$OM$1845,P$4,FALSE),"")</f>
        <v>0</v>
      </c>
      <c r="Q130" s="76">
        <f>IFERROR(VLOOKUP($D130,'SAP Data'!$A$7:$OM$1845,Q$4,FALSE),"")</f>
        <v>0</v>
      </c>
      <c r="R130" s="76">
        <f>IFERROR(VLOOKUP($D130,'SAP Data'!$A$7:$OM$1845,R$4,FALSE),"")</f>
        <v>0</v>
      </c>
      <c r="S130" s="76">
        <f>IFERROR(VLOOKUP($D130,'SAP Data'!$A$7:$OM$1845,S$4,FALSE),"")</f>
        <v>0</v>
      </c>
      <c r="T130" s="76">
        <f>IFERROR(VLOOKUP($D130,'SAP Data'!$A$7:$OM$1849,T$4,FALSE),"")</f>
        <v>0</v>
      </c>
      <c r="U130" s="76">
        <f>IFERROR(VLOOKUP($D130,'SAP Data'!$A$7:$OM$1849,U$4,FALSE),"")</f>
        <v>0</v>
      </c>
      <c r="V130" s="76">
        <f>IFERROR(VLOOKUP($D130,'SAP Data'!$A$7:$OM$1849,V$4,FALSE),"")</f>
        <v>0</v>
      </c>
      <c r="W130" s="76">
        <f>IFERROR(VLOOKUP($D130,'SAP Data'!$A$7:$OM$1849,W$4,FALSE),"")</f>
        <v>0</v>
      </c>
      <c r="X130" s="76">
        <f>IFERROR(VLOOKUP($D130,'SAP Data'!$A$7:$OM$1849,X$4,FALSE),"")</f>
        <v>0</v>
      </c>
      <c r="Y130" s="76">
        <f>IFERROR(VLOOKUP($D130,'SAP Data'!$A$7:$OM$1849,Y$4,FALSE),"")</f>
        <v>0</v>
      </c>
      <c r="Z130" s="76">
        <f>IFERROR(VLOOKUP($D130,'SAP Data'!$A$7:$OM$1849,Z$4,FALSE),"")</f>
        <v>0</v>
      </c>
      <c r="AA130" s="76">
        <f>IFERROR(VLOOKUP($D130,'SAP Data'!$A$7:$OM$1849,AA$4,FALSE),"")</f>
        <v>0</v>
      </c>
      <c r="AB130" s="76">
        <f>IFERROR(VLOOKUP($D130,'SAP Data'!$A$7:$OM$1849,AB$4,FALSE),"")</f>
        <v>0</v>
      </c>
      <c r="AC130" s="76">
        <f>IFERROR(VLOOKUP($D130,'SAP Data'!$A$7:$OM$1849,AC$4,FALSE),"")</f>
        <v>0</v>
      </c>
      <c r="AD130" s="76">
        <f>IFERROR(VLOOKUP($D130,'SAP Data'!$A$7:$OM$1849,AD$4,FALSE),"")</f>
        <v>0</v>
      </c>
      <c r="AE130" s="76">
        <f>IFERROR(VLOOKUP($D130,'SAP Data'!$A$7:$OM$1849,AE$4,FALSE),"")</f>
        <v>0</v>
      </c>
      <c r="AF130" s="76">
        <f>IFERROR(VLOOKUP($D130,'SAP Data'!$A$7:$OM$1849,AF$4,FALSE),"")</f>
        <v>0</v>
      </c>
      <c r="AG130" s="76">
        <f>IFERROR(VLOOKUP($D130,'SAP Data'!$A$7:$OM$1849,AG$4,FALSE),"")</f>
        <v>0</v>
      </c>
      <c r="AH130" s="76">
        <f>IFERROR(VLOOKUP($D130,'SAP Data'!$A$7:$OM$1849,AH$4,FALSE),"")</f>
        <v>0</v>
      </c>
      <c r="AI130" s="76">
        <f>IFERROR(VLOOKUP($D130,'SAP Data'!$A$7:$OM$1849,AI$4,FALSE),"")</f>
        <v>0</v>
      </c>
      <c r="AJ130" s="76">
        <f>IFERROR(VLOOKUP($D130,'SAP Data'!$A$7:$OM$1849,AJ$4,FALSE),"")</f>
        <v>0</v>
      </c>
      <c r="AK130" s="76">
        <f>IFERROR(VLOOKUP($D130,'SAP Data'!$A$7:$OM$1849,AK$4,FALSE),"")</f>
        <v>0</v>
      </c>
      <c r="AL130" s="76">
        <f>IFERROR(VLOOKUP($D130,'SAP Data'!$A$7:$OM$1849,AL$4,FALSE),"")</f>
        <v>0</v>
      </c>
      <c r="AM130" s="76">
        <f>IFERROR(VLOOKUP($D130,'SAP Data'!$A$7:$OM$1849,AM$4,FALSE),"")</f>
        <v>0</v>
      </c>
      <c r="AN130" s="76">
        <f>IFERROR(VLOOKUP($D130,'SAP Data'!$A$7:$OM$1849,AN$4,FALSE),"")</f>
        <v>0</v>
      </c>
      <c r="AO130" s="76">
        <f>IFERROR(VLOOKUP($D130,'SAP Data'!$A$7:$OM$1849,AO$4,FALSE),"")</f>
        <v>0</v>
      </c>
      <c r="AP130" s="99">
        <f t="shared" si="89"/>
        <v>0</v>
      </c>
      <c r="AQ130" s="43">
        <f t="shared" si="90"/>
        <v>0</v>
      </c>
      <c r="AR130" s="43">
        <f t="shared" si="91"/>
        <v>0</v>
      </c>
      <c r="AS130" s="43">
        <f t="shared" si="92"/>
        <v>0</v>
      </c>
      <c r="AT130" s="43">
        <f t="shared" si="93"/>
        <v>0</v>
      </c>
      <c r="AU130" s="43">
        <f t="shared" si="94"/>
        <v>0</v>
      </c>
      <c r="AV130" s="43">
        <f t="shared" si="95"/>
        <v>0</v>
      </c>
      <c r="AW130" s="43">
        <f t="shared" si="96"/>
        <v>0</v>
      </c>
      <c r="AX130" s="43">
        <f t="shared" si="97"/>
        <v>0</v>
      </c>
      <c r="AY130" s="43">
        <f t="shared" si="98"/>
        <v>0</v>
      </c>
      <c r="AZ130" s="43">
        <f t="shared" si="99"/>
        <v>0</v>
      </c>
      <c r="BA130" s="98">
        <f t="shared" si="100"/>
        <v>0</v>
      </c>
      <c r="BB130" s="16"/>
      <c r="BC130" s="16">
        <f t="shared" si="106"/>
        <v>0</v>
      </c>
      <c r="BD130" s="16"/>
      <c r="BE130" s="16">
        <f t="shared" si="107"/>
        <v>0</v>
      </c>
      <c r="BF130" s="16"/>
      <c r="BG130" s="16">
        <f t="shared" si="108"/>
        <v>0</v>
      </c>
      <c r="BH130" s="18"/>
      <c r="BI130" s="16">
        <f t="shared" si="109"/>
        <v>0</v>
      </c>
      <c r="BK130" s="16">
        <f t="shared" si="110"/>
        <v>0</v>
      </c>
      <c r="BM130" s="16">
        <f t="shared" si="111"/>
        <v>0</v>
      </c>
      <c r="BO130" s="16">
        <f t="shared" si="112"/>
        <v>0</v>
      </c>
      <c r="BQ130" s="16">
        <f t="shared" si="113"/>
        <v>0</v>
      </c>
      <c r="BS130" s="16">
        <f t="shared" si="114"/>
        <v>0</v>
      </c>
      <c r="BU130" s="16">
        <f t="shared" si="103"/>
        <v>0</v>
      </c>
      <c r="BW130" s="16">
        <f t="shared" si="104"/>
        <v>0</v>
      </c>
      <c r="BY130" s="16">
        <f t="shared" si="105"/>
        <v>0</v>
      </c>
      <c r="CB130" s="16">
        <f t="shared" si="85"/>
        <v>0</v>
      </c>
      <c r="CF130" s="243">
        <f t="shared" si="101"/>
        <v>0</v>
      </c>
      <c r="CH130" s="243">
        <f t="shared" si="102"/>
        <v>0</v>
      </c>
      <c r="CJ130" s="16">
        <f t="shared" si="86"/>
        <v>0</v>
      </c>
      <c r="CL130" s="54">
        <f t="shared" si="87"/>
        <v>0</v>
      </c>
      <c r="CN130" s="18"/>
      <c r="CO130" s="16">
        <f t="shared" si="88"/>
        <v>0</v>
      </c>
      <c r="CP130" s="18"/>
    </row>
    <row r="131" spans="1:94" x14ac:dyDescent="0.2">
      <c r="A131" s="387"/>
      <c r="B131" s="14" t="str">
        <f>VLOOKUP(D131,'line assign basis'!$A$8:$D$668,2,FALSE)</f>
        <v>A/R - MISC RECEIVAB</v>
      </c>
      <c r="C131" s="17" t="s">
        <v>1469</v>
      </c>
      <c r="D131" s="17" t="s">
        <v>2732</v>
      </c>
      <c r="E131" s="17">
        <f>IFERROR(VLOOKUP(D131,'line assign basis'!$A$8:$D$668,4,FALSE),"")</f>
        <v>4</v>
      </c>
      <c r="F131" s="33">
        <f>IFERROR(VLOOKUP($D131,'SAP Data'!$A$7:$OM$1845,F$4,FALSE),"")</f>
        <v>0</v>
      </c>
      <c r="G131" s="33">
        <f>IFERROR(VLOOKUP($D131,'SAP Data'!$A$7:$OM$1845,G$4,FALSE),"")</f>
        <v>0</v>
      </c>
      <c r="H131" s="16">
        <f>IFERROR(VLOOKUP($D131,'SAP Data'!$A$7:$OM$1845,H$4,FALSE),"")</f>
        <v>0</v>
      </c>
      <c r="I131" s="76">
        <f>IFERROR(VLOOKUP($D131,'SAP Data'!$A$7:$OM$1845,I$4,FALSE),"")</f>
        <v>0</v>
      </c>
      <c r="J131" s="76">
        <f>IFERROR(VLOOKUP($D131,'SAP Data'!$A$7:$OM$1845,J$4,FALSE),"")</f>
        <v>0</v>
      </c>
      <c r="K131" s="76">
        <f>IFERROR(VLOOKUP($D131,'SAP Data'!$A$7:$OM$1845,K$4,FALSE),"")</f>
        <v>0</v>
      </c>
      <c r="L131" s="76">
        <f>IFERROR(VLOOKUP($D131,'SAP Data'!$A$7:$OM$1845,L$4,FALSE),"")</f>
        <v>0</v>
      </c>
      <c r="M131" s="76">
        <f>IFERROR(VLOOKUP($D131,'SAP Data'!$A$7:$OM$1845,M$4,FALSE),"")</f>
        <v>0</v>
      </c>
      <c r="N131" s="76">
        <f>IFERROR(VLOOKUP($D131,'SAP Data'!$A$7:$OM$1845,N$4,FALSE),"")</f>
        <v>0</v>
      </c>
      <c r="O131" s="76">
        <f>IFERROR(VLOOKUP($D131,'SAP Data'!$A$7:$OM$1845,O$4,FALSE),"")</f>
        <v>0</v>
      </c>
      <c r="P131" s="76">
        <f>IFERROR(VLOOKUP($D131,'SAP Data'!$A$7:$OM$1845,P$4,FALSE),"")</f>
        <v>0</v>
      </c>
      <c r="Q131" s="76">
        <f>IFERROR(VLOOKUP($D131,'SAP Data'!$A$7:$OM$1845,Q$4,FALSE),"")</f>
        <v>0</v>
      </c>
      <c r="R131" s="76">
        <f>IFERROR(VLOOKUP($D131,'SAP Data'!$A$7:$OM$1845,R$4,FALSE),"")</f>
        <v>0</v>
      </c>
      <c r="S131" s="76">
        <f>IFERROR(VLOOKUP($D131,'SAP Data'!$A$7:$OM$1845,S$4,FALSE),"")</f>
        <v>0</v>
      </c>
      <c r="T131" s="76">
        <f>IFERROR(VLOOKUP($D131,'SAP Data'!$A$7:$OM$1849,T$4,FALSE),"")</f>
        <v>0</v>
      </c>
      <c r="U131" s="76">
        <f>IFERROR(VLOOKUP($D131,'SAP Data'!$A$7:$OM$1849,U$4,FALSE),"")</f>
        <v>0</v>
      </c>
      <c r="V131" s="76">
        <f>IFERROR(VLOOKUP($D131,'SAP Data'!$A$7:$OM$1849,V$4,FALSE),"")</f>
        <v>0</v>
      </c>
      <c r="W131" s="76">
        <f>IFERROR(VLOOKUP($D131,'SAP Data'!$A$7:$OM$1849,W$4,FALSE),"")</f>
        <v>0</v>
      </c>
      <c r="X131" s="76">
        <f>IFERROR(VLOOKUP($D131,'SAP Data'!$A$7:$OM$1849,X$4,FALSE),"")</f>
        <v>0</v>
      </c>
      <c r="Y131" s="76">
        <f>IFERROR(VLOOKUP($D131,'SAP Data'!$A$7:$OM$1849,Y$4,FALSE),"")</f>
        <v>0</v>
      </c>
      <c r="Z131" s="76">
        <f>IFERROR(VLOOKUP($D131,'SAP Data'!$A$7:$OM$1849,Z$4,FALSE),"")</f>
        <v>0</v>
      </c>
      <c r="AA131" s="76">
        <f>IFERROR(VLOOKUP($D131,'SAP Data'!$A$7:$OM$1849,AA$4,FALSE),"")</f>
        <v>0</v>
      </c>
      <c r="AB131" s="76">
        <f>IFERROR(VLOOKUP($D131,'SAP Data'!$A$7:$OM$1849,AB$4,FALSE),"")</f>
        <v>0</v>
      </c>
      <c r="AC131" s="76">
        <f>IFERROR(VLOOKUP($D131,'SAP Data'!$A$7:$OM$1849,AC$4,FALSE),"")</f>
        <v>0</v>
      </c>
      <c r="AD131" s="76">
        <f>IFERROR(VLOOKUP($D131,'SAP Data'!$A$7:$OM$1849,AD$4,FALSE),"")</f>
        <v>0</v>
      </c>
      <c r="AE131" s="76">
        <f>IFERROR(VLOOKUP($D131,'SAP Data'!$A$7:$OM$1849,AE$4,FALSE),"")</f>
        <v>0</v>
      </c>
      <c r="AF131" s="76">
        <f>IFERROR(VLOOKUP($D131,'SAP Data'!$A$7:$OM$1849,AF$4,FALSE),"")</f>
        <v>0</v>
      </c>
      <c r="AG131" s="76">
        <f>IFERROR(VLOOKUP($D131,'SAP Data'!$A$7:$OM$1849,AG$4,FALSE),"")</f>
        <v>0</v>
      </c>
      <c r="AH131" s="76">
        <f>IFERROR(VLOOKUP($D131,'SAP Data'!$A$7:$OM$1849,AH$4,FALSE),"")</f>
        <v>0</v>
      </c>
      <c r="AI131" s="76">
        <f>IFERROR(VLOOKUP($D131,'SAP Data'!$A$7:$OM$1849,AI$4,FALSE),"")</f>
        <v>0</v>
      </c>
      <c r="AJ131" s="76">
        <f>IFERROR(VLOOKUP($D131,'SAP Data'!$A$7:$OM$1849,AJ$4,FALSE),"")</f>
        <v>0</v>
      </c>
      <c r="AK131" s="76">
        <f>IFERROR(VLOOKUP($D131,'SAP Data'!$A$7:$OM$1849,AK$4,FALSE),"")</f>
        <v>0</v>
      </c>
      <c r="AL131" s="76">
        <f>IFERROR(VLOOKUP($D131,'SAP Data'!$A$7:$OM$1849,AL$4,FALSE),"")</f>
        <v>0</v>
      </c>
      <c r="AM131" s="76">
        <f>IFERROR(VLOOKUP($D131,'SAP Data'!$A$7:$OM$1849,AM$4,FALSE),"")</f>
        <v>0</v>
      </c>
      <c r="AN131" s="76">
        <f>IFERROR(VLOOKUP($D131,'SAP Data'!$A$7:$OM$1849,AN$4,FALSE),"")</f>
        <v>0</v>
      </c>
      <c r="AO131" s="76">
        <f>IFERROR(VLOOKUP($D131,'SAP Data'!$A$7:$OM$1849,AO$4,FALSE),"")</f>
        <v>0</v>
      </c>
      <c r="AP131" s="99">
        <f t="shared" si="89"/>
        <v>0</v>
      </c>
      <c r="AQ131" s="43">
        <f t="shared" si="90"/>
        <v>0</v>
      </c>
      <c r="AR131" s="43">
        <f t="shared" si="91"/>
        <v>0</v>
      </c>
      <c r="AS131" s="43">
        <f t="shared" si="92"/>
        <v>0</v>
      </c>
      <c r="AT131" s="43">
        <f t="shared" si="93"/>
        <v>0</v>
      </c>
      <c r="AU131" s="43">
        <f t="shared" si="94"/>
        <v>0</v>
      </c>
      <c r="AV131" s="43">
        <f t="shared" si="95"/>
        <v>0</v>
      </c>
      <c r="AW131" s="43">
        <f t="shared" si="96"/>
        <v>0</v>
      </c>
      <c r="AX131" s="43">
        <f t="shared" si="97"/>
        <v>0</v>
      </c>
      <c r="AY131" s="43">
        <f t="shared" si="98"/>
        <v>0</v>
      </c>
      <c r="AZ131" s="43">
        <f t="shared" si="99"/>
        <v>0</v>
      </c>
      <c r="BA131" s="98">
        <f t="shared" si="100"/>
        <v>0</v>
      </c>
      <c r="BB131" s="16"/>
      <c r="BC131" s="16">
        <f t="shared" si="106"/>
        <v>0</v>
      </c>
      <c r="BD131" s="16"/>
      <c r="BE131" s="16">
        <f t="shared" si="107"/>
        <v>0</v>
      </c>
      <c r="BF131" s="16"/>
      <c r="BG131" s="16">
        <f t="shared" si="108"/>
        <v>0</v>
      </c>
      <c r="BH131" s="18"/>
      <c r="BI131" s="16">
        <f t="shared" si="109"/>
        <v>0</v>
      </c>
      <c r="BK131" s="16">
        <f t="shared" si="110"/>
        <v>0</v>
      </c>
      <c r="BM131" s="16">
        <f t="shared" si="111"/>
        <v>0</v>
      </c>
      <c r="BO131" s="16">
        <f t="shared" si="112"/>
        <v>0</v>
      </c>
      <c r="BQ131" s="16">
        <f t="shared" si="113"/>
        <v>0</v>
      </c>
      <c r="BS131" s="16">
        <f t="shared" si="114"/>
        <v>0</v>
      </c>
      <c r="BU131" s="16">
        <f t="shared" si="103"/>
        <v>0</v>
      </c>
      <c r="BW131" s="16">
        <f t="shared" si="104"/>
        <v>0</v>
      </c>
      <c r="BY131" s="16">
        <f t="shared" si="105"/>
        <v>0</v>
      </c>
      <c r="CB131" s="16">
        <f t="shared" si="85"/>
        <v>0</v>
      </c>
      <c r="CF131" s="243">
        <f t="shared" si="101"/>
        <v>0</v>
      </c>
      <c r="CH131" s="243">
        <f t="shared" si="102"/>
        <v>0</v>
      </c>
      <c r="CJ131" s="16">
        <f t="shared" si="86"/>
        <v>0</v>
      </c>
      <c r="CL131" s="54">
        <f t="shared" si="87"/>
        <v>0</v>
      </c>
      <c r="CN131" s="18"/>
      <c r="CO131" s="16">
        <f t="shared" si="88"/>
        <v>0</v>
      </c>
      <c r="CP131" s="18"/>
    </row>
    <row r="132" spans="1:94" x14ac:dyDescent="0.2">
      <c r="A132" s="387"/>
      <c r="B132" s="14" t="str">
        <f>VLOOKUP(D132,'line assign basis'!$A$8:$D$668,2,FALSE)</f>
        <v>A/R - WC MCRAE</v>
      </c>
      <c r="C132" s="17" t="s">
        <v>279</v>
      </c>
      <c r="D132" s="17" t="s">
        <v>277</v>
      </c>
      <c r="E132" s="17">
        <f>IFERROR(VLOOKUP(D132,'line assign basis'!$A$8:$D$668,4,FALSE),"")</f>
        <v>4</v>
      </c>
      <c r="F132" s="33">
        <f>IFERROR(VLOOKUP($D132,'SAP Data'!$A$7:$OM$1845,F$4,FALSE),"")</f>
        <v>116744.35</v>
      </c>
      <c r="G132" s="33">
        <f>IFERROR(VLOOKUP($D132,'SAP Data'!$A$7:$OM$1845,G$4,FALSE),"")</f>
        <v>120032.47</v>
      </c>
      <c r="H132" s="16">
        <f>IFERROR(VLOOKUP($D132,'SAP Data'!$A$7:$OM$1845,H$4,FALSE),"")</f>
        <v>130221.05</v>
      </c>
      <c r="I132" s="76">
        <f>IFERROR(VLOOKUP($D132,'SAP Data'!$A$7:$OM$1845,I$4,FALSE),"")</f>
        <v>130414.05</v>
      </c>
      <c r="J132" s="76">
        <f>IFERROR(VLOOKUP($D132,'SAP Data'!$A$7:$OM$1845,J$4,FALSE),"")</f>
        <v>131914.53</v>
      </c>
      <c r="K132" s="76">
        <f>IFERROR(VLOOKUP($D132,'SAP Data'!$A$7:$OM$1845,K$4,FALSE),"")</f>
        <v>140873.34</v>
      </c>
      <c r="L132" s="76">
        <f>IFERROR(VLOOKUP($D132,'SAP Data'!$A$7:$OM$1845,L$4,FALSE),"")</f>
        <v>158871.65</v>
      </c>
      <c r="M132" s="76">
        <f>IFERROR(VLOOKUP($D132,'SAP Data'!$A$7:$OM$1845,M$4,FALSE),"")</f>
        <v>174739.72</v>
      </c>
      <c r="N132" s="76">
        <f>IFERROR(VLOOKUP($D132,'SAP Data'!$A$7:$OM$1845,N$4,FALSE),"")</f>
        <v>189999.25</v>
      </c>
      <c r="O132" s="76">
        <f>IFERROR(VLOOKUP($D132,'SAP Data'!$A$7:$OM$1845,O$4,FALSE),"")</f>
        <v>197435.4</v>
      </c>
      <c r="P132" s="76">
        <f>IFERROR(VLOOKUP($D132,'SAP Data'!$A$7:$OM$1845,P$4,FALSE),"")</f>
        <v>214717.82</v>
      </c>
      <c r="Q132" s="76">
        <f>IFERROR(VLOOKUP($D132,'SAP Data'!$A$7:$OM$1845,Q$4,FALSE),"")</f>
        <v>226323.06</v>
      </c>
      <c r="R132" s="76">
        <f>IFERROR(VLOOKUP($D132,'SAP Data'!$A$7:$OM$1845,R$4,FALSE),"")</f>
        <v>241442.42</v>
      </c>
      <c r="S132" s="76">
        <f>IFERROR(VLOOKUP($D132,'SAP Data'!$A$7:$OM$1845,S$4,FALSE),"")</f>
        <v>250042.14</v>
      </c>
      <c r="T132" s="76">
        <f>IFERROR(VLOOKUP($D132,'SAP Data'!$A$7:$OM$1849,T$4,FALSE),"")</f>
        <v>274246.56</v>
      </c>
      <c r="U132" s="76">
        <f>IFERROR(VLOOKUP($D132,'SAP Data'!$A$7:$OM$1849,U$4,FALSE),"")</f>
        <v>279622.15999999997</v>
      </c>
      <c r="V132" s="76">
        <f>IFERROR(VLOOKUP($D132,'SAP Data'!$A$7:$OM$1849,V$4,FALSE),"")</f>
        <v>286385.56</v>
      </c>
      <c r="W132" s="76">
        <f>IFERROR(VLOOKUP($D132,'SAP Data'!$A$7:$OM$1849,W$4,FALSE),"")</f>
        <v>315799.95</v>
      </c>
      <c r="X132" s="76">
        <f>IFERROR(VLOOKUP($D132,'SAP Data'!$A$7:$OM$1849,X$4,FALSE),"")</f>
        <v>357834.2</v>
      </c>
      <c r="Y132" s="76">
        <f>IFERROR(VLOOKUP($D132,'SAP Data'!$A$7:$OM$1849,Y$4,FALSE),"")</f>
        <v>363703.44</v>
      </c>
      <c r="Z132" s="76">
        <f>IFERROR(VLOOKUP($D132,'SAP Data'!$A$7:$OM$1849,Z$4,FALSE),"")</f>
        <v>382594.76</v>
      </c>
      <c r="AA132" s="76">
        <f>IFERROR(VLOOKUP($D132,'SAP Data'!$A$7:$OM$1849,AA$4,FALSE),"")</f>
        <v>419767.07</v>
      </c>
      <c r="AB132" s="76">
        <f>IFERROR(VLOOKUP($D132,'SAP Data'!$A$7:$OM$1849,AB$4,FALSE),"")</f>
        <v>425743.95</v>
      </c>
      <c r="AC132" s="76">
        <f>IFERROR(VLOOKUP($D132,'SAP Data'!$A$7:$OM$1849,AC$4,FALSE),"")</f>
        <v>434010.16</v>
      </c>
      <c r="AD132" s="76">
        <f>IFERROR(VLOOKUP($D132,'SAP Data'!$A$7:$OM$1849,AD$4,FALSE),"")</f>
        <v>441145.12</v>
      </c>
      <c r="AE132" s="76">
        <f>IFERROR(VLOOKUP($D132,'SAP Data'!$A$7:$OM$1849,AE$4,FALSE),"")</f>
        <v>464204.79999999999</v>
      </c>
      <c r="AF132" s="76">
        <f>IFERROR(VLOOKUP($D132,'SAP Data'!$A$7:$OM$1849,AF$4,FALSE),"")</f>
        <v>478901.58</v>
      </c>
      <c r="AG132" s="76">
        <f>IFERROR(VLOOKUP($D132,'SAP Data'!$A$7:$OM$1849,AG$4,FALSE),"")</f>
        <v>486004.71</v>
      </c>
      <c r="AH132" s="76">
        <f>IFERROR(VLOOKUP($D132,'SAP Data'!$A$7:$OM$1849,AH$4,FALSE),"")</f>
        <v>508503.62</v>
      </c>
      <c r="AI132" s="76">
        <f>IFERROR(VLOOKUP($D132,'SAP Data'!$A$7:$OM$1849,AI$4,FALSE),"")</f>
        <v>517428.51</v>
      </c>
      <c r="AJ132" s="76">
        <f>IFERROR(VLOOKUP($D132,'SAP Data'!$A$7:$OM$1849,AJ$4,FALSE),"")</f>
        <v>514147</v>
      </c>
      <c r="AK132" s="76">
        <f>IFERROR(VLOOKUP($D132,'SAP Data'!$A$7:$OM$1849,AK$4,FALSE),"")</f>
        <v>531053.09</v>
      </c>
      <c r="AL132" s="76">
        <f>IFERROR(VLOOKUP($D132,'SAP Data'!$A$7:$OM$1849,AL$4,FALSE),"")</f>
        <v>523984.92</v>
      </c>
      <c r="AM132" s="76">
        <f>IFERROR(VLOOKUP($D132,'SAP Data'!$A$7:$OM$1849,AM$4,FALSE),"")</f>
        <v>540576.52</v>
      </c>
      <c r="AN132" s="76">
        <f>IFERROR(VLOOKUP($D132,'SAP Data'!$A$7:$OM$1849,AN$4,FALSE),"")</f>
        <v>540773.61</v>
      </c>
      <c r="AO132" s="76">
        <f>IFERROR(VLOOKUP($D132,'SAP Data'!$A$7:$OM$1849,AO$4,FALSE),"")</f>
        <v>540773.61</v>
      </c>
      <c r="AP132" s="99">
        <f t="shared" si="89"/>
        <v>344253.64333333331</v>
      </c>
      <c r="AQ132" s="43">
        <f t="shared" si="90"/>
        <v>361498.03333333338</v>
      </c>
      <c r="AR132" s="43">
        <f t="shared" si="91"/>
        <v>378948.77</v>
      </c>
      <c r="AS132" s="43">
        <f t="shared" si="92"/>
        <v>396075.3354166667</v>
      </c>
      <c r="AT132" s="43">
        <f t="shared" si="93"/>
        <v>413929.52750000003</v>
      </c>
      <c r="AU132" s="43">
        <f t="shared" si="94"/>
        <v>431585.63666666666</v>
      </c>
      <c r="AV132" s="43">
        <f t="shared" si="95"/>
        <v>446499.85999999993</v>
      </c>
      <c r="AW132" s="43">
        <f t="shared" si="96"/>
        <v>459985.79541666666</v>
      </c>
      <c r="AX132" s="43">
        <f t="shared" si="97"/>
        <v>472849.9541666666</v>
      </c>
      <c r="AY132" s="43">
        <f t="shared" si="98"/>
        <v>483774.93791666668</v>
      </c>
      <c r="AZ132" s="43">
        <f t="shared" si="99"/>
        <v>493601.56749999989</v>
      </c>
      <c r="BA132" s="98">
        <f t="shared" si="100"/>
        <v>502842.94708333327</v>
      </c>
      <c r="BB132" s="16"/>
      <c r="BC132" s="16">
        <f t="shared" si="106"/>
        <v>344253.64333333331</v>
      </c>
      <c r="BD132" s="16"/>
      <c r="BE132" s="16">
        <f t="shared" si="107"/>
        <v>361498.03333333338</v>
      </c>
      <c r="BF132" s="16"/>
      <c r="BG132" s="16">
        <f t="shared" si="108"/>
        <v>378948.77</v>
      </c>
      <c r="BH132" s="18"/>
      <c r="BI132" s="16">
        <f t="shared" si="109"/>
        <v>396075.3354166667</v>
      </c>
      <c r="BK132" s="16">
        <f t="shared" si="110"/>
        <v>413929.52750000003</v>
      </c>
      <c r="BM132" s="16">
        <f t="shared" si="111"/>
        <v>431585.63666666666</v>
      </c>
      <c r="BO132" s="16">
        <f t="shared" si="112"/>
        <v>446499.85999999993</v>
      </c>
      <c r="BQ132" s="16">
        <f t="shared" si="113"/>
        <v>459985.79541666666</v>
      </c>
      <c r="BS132" s="16">
        <f t="shared" si="114"/>
        <v>472849.9541666666</v>
      </c>
      <c r="BU132" s="16">
        <f t="shared" si="103"/>
        <v>483774.93791666668</v>
      </c>
      <c r="BW132" s="16">
        <f t="shared" si="104"/>
        <v>493601.56749999989</v>
      </c>
      <c r="BY132" s="16">
        <f t="shared" si="105"/>
        <v>502842.94708333327</v>
      </c>
      <c r="CB132" s="16">
        <f t="shared" si="85"/>
        <v>0</v>
      </c>
      <c r="CF132" s="243">
        <f t="shared" si="101"/>
        <v>0</v>
      </c>
      <c r="CH132" s="243">
        <f t="shared" si="102"/>
        <v>0</v>
      </c>
      <c r="CJ132" s="16">
        <f t="shared" si="86"/>
        <v>0</v>
      </c>
      <c r="CL132" s="54">
        <f t="shared" si="87"/>
        <v>0</v>
      </c>
      <c r="CN132" s="18"/>
      <c r="CO132" s="16">
        <f t="shared" si="88"/>
        <v>0</v>
      </c>
      <c r="CP132" s="18"/>
    </row>
    <row r="133" spans="1:94" x14ac:dyDescent="0.2">
      <c r="A133" s="387"/>
      <c r="B133" s="14" t="str">
        <f>VLOOKUP(D133,'line assign basis'!$A$8:$D$668,2,FALSE)</f>
        <v>A/R - WC POWELL</v>
      </c>
      <c r="C133" s="17" t="s">
        <v>282</v>
      </c>
      <c r="D133" s="17" t="s">
        <v>280</v>
      </c>
      <c r="E133" s="17">
        <f>IFERROR(VLOOKUP(D133,'line assign basis'!$A$8:$D$668,4,FALSE),"")</f>
        <v>4</v>
      </c>
      <c r="F133" s="33">
        <f>IFERROR(VLOOKUP($D133,'SAP Data'!$A$7:$OM$1845,F$4,FALSE),"")</f>
        <v>124805.37</v>
      </c>
      <c r="G133" s="33">
        <f>IFERROR(VLOOKUP($D133,'SAP Data'!$A$7:$OM$1845,G$4,FALSE),"")</f>
        <v>128433.56</v>
      </c>
      <c r="H133" s="16">
        <f>IFERROR(VLOOKUP($D133,'SAP Data'!$A$7:$OM$1845,H$4,FALSE),"")</f>
        <v>132485.12</v>
      </c>
      <c r="I133" s="76">
        <f>IFERROR(VLOOKUP($D133,'SAP Data'!$A$7:$OM$1845,I$4,FALSE),"")</f>
        <v>16715.669999999998</v>
      </c>
      <c r="J133" s="76">
        <f>IFERROR(VLOOKUP($D133,'SAP Data'!$A$7:$OM$1845,J$4,FALSE),"")</f>
        <v>20617.23</v>
      </c>
      <c r="K133" s="76">
        <f>IFERROR(VLOOKUP($D133,'SAP Data'!$A$7:$OM$1845,K$4,FALSE),"")</f>
        <v>24631.29</v>
      </c>
      <c r="L133" s="76">
        <f>IFERROR(VLOOKUP($D133,'SAP Data'!$A$7:$OM$1845,L$4,FALSE),"")</f>
        <v>29525.06</v>
      </c>
      <c r="M133" s="76">
        <f>IFERROR(VLOOKUP($D133,'SAP Data'!$A$7:$OM$1845,M$4,FALSE),"")</f>
        <v>34615.97</v>
      </c>
      <c r="N133" s="76">
        <f>IFERROR(VLOOKUP($D133,'SAP Data'!$A$7:$OM$1845,N$4,FALSE),"")</f>
        <v>39472.300000000003</v>
      </c>
      <c r="O133" s="76">
        <f>IFERROR(VLOOKUP($D133,'SAP Data'!$A$7:$OM$1845,O$4,FALSE),"")</f>
        <v>47096.08</v>
      </c>
      <c r="P133" s="76">
        <f>IFERROR(VLOOKUP($D133,'SAP Data'!$A$7:$OM$1845,P$4,FALSE),"")</f>
        <v>62933.11</v>
      </c>
      <c r="Q133" s="76">
        <f>IFERROR(VLOOKUP($D133,'SAP Data'!$A$7:$OM$1845,Q$4,FALSE),"")</f>
        <v>70377.75</v>
      </c>
      <c r="R133" s="76">
        <f>IFERROR(VLOOKUP($D133,'SAP Data'!$A$7:$OM$1845,R$4,FALSE),"")</f>
        <v>74914.45</v>
      </c>
      <c r="S133" s="76">
        <f>IFERROR(VLOOKUP($D133,'SAP Data'!$A$7:$OM$1845,S$4,FALSE),"")</f>
        <v>78960.73</v>
      </c>
      <c r="T133" s="76">
        <f>IFERROR(VLOOKUP($D133,'SAP Data'!$A$7:$OM$1849,T$4,FALSE),"")</f>
        <v>83257.009999999995</v>
      </c>
      <c r="U133" s="76">
        <f>IFERROR(VLOOKUP($D133,'SAP Data'!$A$7:$OM$1849,U$4,FALSE),"")</f>
        <v>88351.7</v>
      </c>
      <c r="V133" s="76">
        <f>IFERROR(VLOOKUP($D133,'SAP Data'!$A$7:$OM$1849,V$4,FALSE),"")</f>
        <v>92397.98</v>
      </c>
      <c r="W133" s="76">
        <f>IFERROR(VLOOKUP($D133,'SAP Data'!$A$7:$OM$1849,W$4,FALSE),"")</f>
        <v>93821.34</v>
      </c>
      <c r="X133" s="76">
        <f>IFERROR(VLOOKUP($D133,'SAP Data'!$A$7:$OM$1849,X$4,FALSE),"")</f>
        <v>95489.73</v>
      </c>
      <c r="Y133" s="76">
        <f>IFERROR(VLOOKUP($D133,'SAP Data'!$A$7:$OM$1849,Y$4,FALSE),"")</f>
        <v>95920.41</v>
      </c>
      <c r="Z133" s="76">
        <f>IFERROR(VLOOKUP($D133,'SAP Data'!$A$7:$OM$1849,Z$4,FALSE),"")</f>
        <v>99055.28</v>
      </c>
      <c r="AA133" s="76">
        <f>IFERROR(VLOOKUP($D133,'SAP Data'!$A$7:$OM$1849,AA$4,FALSE),"")</f>
        <v>100573.18</v>
      </c>
      <c r="AB133" s="76">
        <f>IFERROR(VLOOKUP($D133,'SAP Data'!$A$7:$OM$1849,AB$4,FALSE),"")</f>
        <v>108460.35</v>
      </c>
      <c r="AC133" s="76">
        <f>IFERROR(VLOOKUP($D133,'SAP Data'!$A$7:$OM$1849,AC$4,FALSE),"")</f>
        <v>113380.96</v>
      </c>
      <c r="AD133" s="76">
        <f>IFERROR(VLOOKUP($D133,'SAP Data'!$A$7:$OM$1849,AD$4,FALSE),"")</f>
        <v>117987.78</v>
      </c>
      <c r="AE133" s="76">
        <f>IFERROR(VLOOKUP($D133,'SAP Data'!$A$7:$OM$1849,AE$4,FALSE),"")</f>
        <v>122821.87</v>
      </c>
      <c r="AF133" s="76">
        <f>IFERROR(VLOOKUP($D133,'SAP Data'!$A$7:$OM$1849,AF$4,FALSE),"")</f>
        <v>127428.69</v>
      </c>
      <c r="AG133" s="76">
        <f>IFERROR(VLOOKUP($D133,'SAP Data'!$A$7:$OM$1849,AG$4,FALSE),"")</f>
        <v>135815.67000000001</v>
      </c>
      <c r="AH133" s="76">
        <f>IFERROR(VLOOKUP($D133,'SAP Data'!$A$7:$OM$1849,AH$4,FALSE),"")</f>
        <v>57492.75</v>
      </c>
      <c r="AI133" s="76">
        <f>IFERROR(VLOOKUP($D133,'SAP Data'!$A$7:$OM$1849,AI$4,FALSE),"")</f>
        <v>297505.25</v>
      </c>
      <c r="AJ133" s="76">
        <f>IFERROR(VLOOKUP($D133,'SAP Data'!$A$7:$OM$1849,AJ$4,FALSE),"")</f>
        <v>297505.25</v>
      </c>
      <c r="AK133" s="76">
        <f>IFERROR(VLOOKUP($D133,'SAP Data'!$A$7:$OM$1849,AK$4,FALSE),"")</f>
        <v>297505.25</v>
      </c>
      <c r="AL133" s="76">
        <f>IFERROR(VLOOKUP($D133,'SAP Data'!$A$7:$OM$1849,AL$4,FALSE),"")</f>
        <v>297505.25</v>
      </c>
      <c r="AM133" s="76">
        <f>IFERROR(VLOOKUP($D133,'SAP Data'!$A$7:$OM$1849,AM$4,FALSE),"")</f>
        <v>298618.61</v>
      </c>
      <c r="AN133" s="76">
        <f>IFERROR(VLOOKUP($D133,'SAP Data'!$A$7:$OM$1849,AN$4,FALSE),"")</f>
        <v>298618.61</v>
      </c>
      <c r="AO133" s="76">
        <f>IFERROR(VLOOKUP($D133,'SAP Data'!$A$7:$OM$1849,AO$4,FALSE),"")</f>
        <v>298618.61</v>
      </c>
      <c r="AP133" s="99">
        <f t="shared" si="89"/>
        <v>95509.982083333351</v>
      </c>
      <c r="AQ133" s="43">
        <f t="shared" si="90"/>
        <v>99132.251666666663</v>
      </c>
      <c r="AR133" s="43">
        <f t="shared" si="91"/>
        <v>102800.28583333333</v>
      </c>
      <c r="AS133" s="43">
        <f t="shared" si="92"/>
        <v>106618.43791666666</v>
      </c>
      <c r="AT133" s="43">
        <f t="shared" si="93"/>
        <v>107141.71875</v>
      </c>
      <c r="AU133" s="43">
        <f t="shared" si="94"/>
        <v>114174.16374999999</v>
      </c>
      <c r="AV133" s="43">
        <f t="shared" si="95"/>
        <v>131078.30666666667</v>
      </c>
      <c r="AW133" s="43">
        <f t="shared" si="96"/>
        <v>147894.98833333337</v>
      </c>
      <c r="AX133" s="43">
        <f t="shared" si="97"/>
        <v>164563.10541666666</v>
      </c>
      <c r="AY133" s="43">
        <f t="shared" si="98"/>
        <v>181083.74708333332</v>
      </c>
      <c r="AZ133" s="43">
        <f t="shared" si="99"/>
        <v>197258.90083333335</v>
      </c>
      <c r="BA133" s="98">
        <f t="shared" si="100"/>
        <v>212900.39708333334</v>
      </c>
      <c r="BB133" s="16"/>
      <c r="BC133" s="16">
        <f t="shared" si="106"/>
        <v>95509.982083333351</v>
      </c>
      <c r="BD133" s="16"/>
      <c r="BE133" s="16">
        <f t="shared" si="107"/>
        <v>99132.251666666663</v>
      </c>
      <c r="BF133" s="16"/>
      <c r="BG133" s="16">
        <f t="shared" si="108"/>
        <v>102800.28583333333</v>
      </c>
      <c r="BH133" s="18"/>
      <c r="BI133" s="16">
        <f t="shared" si="109"/>
        <v>106618.43791666666</v>
      </c>
      <c r="BK133" s="16">
        <f t="shared" si="110"/>
        <v>107141.71875</v>
      </c>
      <c r="BM133" s="16">
        <f t="shared" si="111"/>
        <v>114174.16374999999</v>
      </c>
      <c r="BO133" s="16">
        <f t="shared" si="112"/>
        <v>131078.30666666667</v>
      </c>
      <c r="BQ133" s="16">
        <f t="shared" si="113"/>
        <v>147894.98833333337</v>
      </c>
      <c r="BS133" s="16">
        <f t="shared" si="114"/>
        <v>164563.10541666666</v>
      </c>
      <c r="BU133" s="16">
        <f t="shared" si="103"/>
        <v>181083.74708333332</v>
      </c>
      <c r="BW133" s="16">
        <f t="shared" si="104"/>
        <v>197258.90083333335</v>
      </c>
      <c r="BY133" s="16">
        <f t="shared" si="105"/>
        <v>212900.39708333334</v>
      </c>
      <c r="CB133" s="16">
        <f t="shared" si="85"/>
        <v>0</v>
      </c>
      <c r="CF133" s="243">
        <f t="shared" si="101"/>
        <v>0</v>
      </c>
      <c r="CH133" s="243">
        <f t="shared" si="102"/>
        <v>0</v>
      </c>
      <c r="CJ133" s="16">
        <f t="shared" si="86"/>
        <v>0</v>
      </c>
      <c r="CL133" s="54">
        <f t="shared" si="87"/>
        <v>0</v>
      </c>
      <c r="CN133" s="18"/>
      <c r="CO133" s="16">
        <f t="shared" si="88"/>
        <v>0</v>
      </c>
      <c r="CP133" s="18"/>
    </row>
    <row r="134" spans="1:94" x14ac:dyDescent="0.2">
      <c r="A134" s="387"/>
      <c r="B134" s="14" t="str">
        <f>VLOOKUP(D134,'line assign basis'!$A$8:$D$668,2,FALSE)</f>
        <v>A/R - WC GAUTHIER</v>
      </c>
      <c r="C134" s="17" t="s">
        <v>3997</v>
      </c>
      <c r="D134" s="123" t="s">
        <v>4014</v>
      </c>
      <c r="E134" s="17">
        <f>IFERROR(VLOOKUP(D134,'line assign basis'!$A$8:$D$668,4,FALSE),"")</f>
        <v>4</v>
      </c>
      <c r="F134" s="33">
        <f>IFERROR(VLOOKUP($D134,'SAP Data'!$A$7:$OM$1845,F$4,FALSE),"")</f>
        <v>0</v>
      </c>
      <c r="G134" s="33">
        <f>IFERROR(VLOOKUP($D134,'SAP Data'!$A$7:$OM$1845,G$4,FALSE),"")</f>
        <v>0</v>
      </c>
      <c r="H134" s="16">
        <f>IFERROR(VLOOKUP($D134,'SAP Data'!$A$7:$OM$1845,H$4,FALSE),"")</f>
        <v>0</v>
      </c>
      <c r="I134" s="76">
        <f>IFERROR(VLOOKUP($D134,'SAP Data'!$A$7:$OM$1845,I$4,FALSE),"")</f>
        <v>0</v>
      </c>
      <c r="J134" s="76">
        <f>IFERROR(VLOOKUP($D134,'SAP Data'!$A$7:$OM$1845,J$4,FALSE),"")</f>
        <v>0</v>
      </c>
      <c r="K134" s="76">
        <f>IFERROR(VLOOKUP($D134,'SAP Data'!$A$7:$OM$1845,K$4,FALSE),"")</f>
        <v>0</v>
      </c>
      <c r="L134" s="76">
        <f>IFERROR(VLOOKUP($D134,'SAP Data'!$A$7:$OM$1845,L$4,FALSE),"")</f>
        <v>0</v>
      </c>
      <c r="M134" s="76">
        <f>IFERROR(VLOOKUP($D134,'SAP Data'!$A$7:$OM$1845,M$4,FALSE),"")</f>
        <v>0</v>
      </c>
      <c r="N134" s="76">
        <f>IFERROR(VLOOKUP($D134,'SAP Data'!$A$7:$OM$1845,N$4,FALSE),"")</f>
        <v>0</v>
      </c>
      <c r="O134" s="76">
        <f>IFERROR(VLOOKUP($D134,'SAP Data'!$A$7:$OM$1845,O$4,FALSE),"")</f>
        <v>0</v>
      </c>
      <c r="P134" s="76">
        <f>IFERROR(VLOOKUP($D134,'SAP Data'!$A$7:$OM$1845,P$4,FALSE),"")</f>
        <v>0</v>
      </c>
      <c r="Q134" s="76">
        <f>IFERROR(VLOOKUP($D134,'SAP Data'!$A$7:$OM$1845,Q$4,FALSE),"")</f>
        <v>0</v>
      </c>
      <c r="R134" s="76">
        <f>IFERROR(VLOOKUP($D134,'SAP Data'!$A$7:$OM$1845,R$4,FALSE),"")</f>
        <v>0</v>
      </c>
      <c r="S134" s="76">
        <f>IFERROR(VLOOKUP($D134,'SAP Data'!$A$7:$OM$1845,S$4,FALSE),"")</f>
        <v>0</v>
      </c>
      <c r="T134" s="76">
        <f>IFERROR(VLOOKUP($D134,'SAP Data'!$A$7:$OM$1849,T$4,FALSE),"")</f>
        <v>0</v>
      </c>
      <c r="U134" s="76">
        <f>IFERROR(VLOOKUP($D134,'SAP Data'!$A$7:$OM$1849,U$4,FALSE),"")</f>
        <v>0</v>
      </c>
      <c r="V134" s="76">
        <f>IFERROR(VLOOKUP($D134,'SAP Data'!$A$7:$OM$1849,V$4,FALSE),"")</f>
        <v>0</v>
      </c>
      <c r="W134" s="76">
        <f>IFERROR(VLOOKUP($D134,'SAP Data'!$A$7:$OM$1849,W$4,FALSE),"")</f>
        <v>0</v>
      </c>
      <c r="X134" s="76">
        <f>IFERROR(VLOOKUP($D134,'SAP Data'!$A$7:$OM$1849,X$4,FALSE),"")</f>
        <v>0</v>
      </c>
      <c r="Y134" s="76">
        <f>IFERROR(VLOOKUP($D134,'SAP Data'!$A$7:$OM$1849,Y$4,FALSE),"")</f>
        <v>0</v>
      </c>
      <c r="Z134" s="76">
        <f>IFERROR(VLOOKUP($D134,'SAP Data'!$A$7:$OM$1849,Z$4,FALSE),"")</f>
        <v>503.56</v>
      </c>
      <c r="AA134" s="76">
        <f>IFERROR(VLOOKUP($D134,'SAP Data'!$A$7:$OM$1849,AA$4,FALSE),"")</f>
        <v>3614.97</v>
      </c>
      <c r="AB134" s="76">
        <f>IFERROR(VLOOKUP($D134,'SAP Data'!$A$7:$OM$1849,AB$4,FALSE),"")</f>
        <v>6643.88</v>
      </c>
      <c r="AC134" s="76">
        <f>IFERROR(VLOOKUP($D134,'SAP Data'!$A$7:$OM$1849,AC$4,FALSE),"")</f>
        <v>9672.7900000000009</v>
      </c>
      <c r="AD134" s="76">
        <f>IFERROR(VLOOKUP($D134,'SAP Data'!$A$7:$OM$1849,AD$4,FALSE),"")</f>
        <v>12756.7</v>
      </c>
      <c r="AE134" s="76">
        <f>IFERROR(VLOOKUP($D134,'SAP Data'!$A$7:$OM$1849,AE$4,FALSE),"")</f>
        <v>15785.61</v>
      </c>
      <c r="AF134" s="76">
        <f>IFERROR(VLOOKUP($D134,'SAP Data'!$A$7:$OM$1849,AF$4,FALSE),"")</f>
        <v>19189.52</v>
      </c>
      <c r="AG134" s="76">
        <f>IFERROR(VLOOKUP($D134,'SAP Data'!$A$7:$OM$1849,AG$4,FALSE),"")</f>
        <v>22218.43</v>
      </c>
      <c r="AH134" s="76">
        <f>IFERROR(VLOOKUP($D134,'SAP Data'!$A$7:$OM$1849,AH$4,FALSE),"")</f>
        <v>25247.34</v>
      </c>
      <c r="AI134" s="76">
        <f>IFERROR(VLOOKUP($D134,'SAP Data'!$A$7:$OM$1849,AI$4,FALSE),"")</f>
        <v>28276.25</v>
      </c>
      <c r="AJ134" s="76">
        <f>IFERROR(VLOOKUP($D134,'SAP Data'!$A$7:$OM$1849,AJ$4,FALSE),"")</f>
        <v>31360.16</v>
      </c>
      <c r="AK134" s="76">
        <f>IFERROR(VLOOKUP($D134,'SAP Data'!$A$7:$OM$1849,AK$4,FALSE),"")</f>
        <v>34389.07</v>
      </c>
      <c r="AL134" s="76">
        <f>IFERROR(VLOOKUP($D134,'SAP Data'!$A$7:$OM$1849,AL$4,FALSE),"")</f>
        <v>37472.26</v>
      </c>
      <c r="AM134" s="76">
        <f>IFERROR(VLOOKUP($D134,'SAP Data'!$A$7:$OM$1849,AM$4,FALSE),"")</f>
        <v>40501.89</v>
      </c>
      <c r="AN134" s="76">
        <f>IFERROR(VLOOKUP($D134,'SAP Data'!$A$7:$OM$1849,AN$4,FALSE),"")</f>
        <v>40501.89</v>
      </c>
      <c r="AO134" s="76">
        <f>IFERROR(VLOOKUP($D134,'SAP Data'!$A$7:$OM$1849,AO$4,FALSE),"")</f>
        <v>46643.65</v>
      </c>
      <c r="AP134" s="99">
        <f t="shared" si="89"/>
        <v>2234.4625000000001</v>
      </c>
      <c r="AQ134" s="43">
        <f t="shared" si="90"/>
        <v>3423.7254166666667</v>
      </c>
      <c r="AR134" s="43">
        <f t="shared" si="91"/>
        <v>4881.0225</v>
      </c>
      <c r="AS134" s="43">
        <f t="shared" si="92"/>
        <v>6606.3537499999993</v>
      </c>
      <c r="AT134" s="43">
        <f t="shared" si="93"/>
        <v>8584.0941666666658</v>
      </c>
      <c r="AU134" s="43">
        <f t="shared" si="94"/>
        <v>10814.24375</v>
      </c>
      <c r="AV134" s="43">
        <f t="shared" si="95"/>
        <v>13299.094166666664</v>
      </c>
      <c r="AW134" s="43">
        <f t="shared" si="96"/>
        <v>16038.645416666666</v>
      </c>
      <c r="AX134" s="43">
        <f t="shared" si="97"/>
        <v>19011.885833333334</v>
      </c>
      <c r="AY134" s="43">
        <f t="shared" si="98"/>
        <v>22089.203333333335</v>
      </c>
      <c r="AZ134" s="43">
        <f t="shared" si="99"/>
        <v>25036.908750000002</v>
      </c>
      <c r="BA134" s="98">
        <f t="shared" si="100"/>
        <v>27988.111666666675</v>
      </c>
      <c r="BB134" s="16"/>
      <c r="BC134" s="16">
        <f t="shared" ref="BC134" si="115">IF($E134=4,AP134,0)</f>
        <v>2234.4625000000001</v>
      </c>
      <c r="BD134" s="16"/>
      <c r="BE134" s="16">
        <f t="shared" ref="BE134" si="116">IF($E134=4,AQ134,0)</f>
        <v>3423.7254166666667</v>
      </c>
      <c r="BF134" s="16"/>
      <c r="BG134" s="16">
        <f t="shared" ref="BG134" si="117">IF($E134=4,AR134,0)</f>
        <v>4881.0225</v>
      </c>
      <c r="BH134" s="18"/>
      <c r="BI134" s="16">
        <f t="shared" ref="BI134" si="118">IF($E134=4,AS134,0)</f>
        <v>6606.3537499999993</v>
      </c>
      <c r="BK134" s="16">
        <f t="shared" ref="BK134" si="119">IF($E134=4,AT134,0)</f>
        <v>8584.0941666666658</v>
      </c>
      <c r="BM134" s="16">
        <f t="shared" ref="BM134" si="120">IF($E134=4,AU134,0)</f>
        <v>10814.24375</v>
      </c>
      <c r="BO134" s="16">
        <f t="shared" si="112"/>
        <v>13299.094166666664</v>
      </c>
      <c r="BQ134" s="16">
        <f t="shared" si="113"/>
        <v>16038.645416666666</v>
      </c>
      <c r="BS134" s="16">
        <f t="shared" si="114"/>
        <v>19011.885833333334</v>
      </c>
      <c r="BU134" s="16">
        <f t="shared" si="103"/>
        <v>22089.203333333335</v>
      </c>
      <c r="BW134" s="16">
        <f t="shared" si="104"/>
        <v>25036.908750000002</v>
      </c>
      <c r="BY134" s="16">
        <f t="shared" si="105"/>
        <v>27988.111666666675</v>
      </c>
      <c r="CB134" s="16">
        <f t="shared" si="85"/>
        <v>0</v>
      </c>
      <c r="CF134" s="243">
        <f t="shared" si="101"/>
        <v>0</v>
      </c>
      <c r="CH134" s="243">
        <f t="shared" si="102"/>
        <v>0</v>
      </c>
      <c r="CJ134" s="16">
        <f t="shared" si="86"/>
        <v>0</v>
      </c>
      <c r="CL134" s="54">
        <f t="shared" si="87"/>
        <v>0</v>
      </c>
      <c r="CN134" s="18"/>
      <c r="CO134" s="16">
        <f t="shared" si="88"/>
        <v>0</v>
      </c>
      <c r="CP134" s="18"/>
    </row>
    <row r="135" spans="1:94" x14ac:dyDescent="0.2">
      <c r="A135" s="387"/>
      <c r="B135" s="435" t="s">
        <v>4256</v>
      </c>
      <c r="C135" s="17" t="s">
        <v>4244</v>
      </c>
      <c r="D135" s="123" t="s">
        <v>4269</v>
      </c>
      <c r="E135" s="17">
        <v>4</v>
      </c>
      <c r="F135" s="33">
        <f>IFERROR(VLOOKUP($D135,'SAP Data'!$A$7:$OM$1845,F$4,FALSE),"")</f>
        <v>0</v>
      </c>
      <c r="G135" s="33">
        <f>IFERROR(VLOOKUP($D135,'SAP Data'!$A$7:$OM$1845,G$4,FALSE),"")</f>
        <v>0</v>
      </c>
      <c r="H135" s="16">
        <f>IFERROR(VLOOKUP($D135,'SAP Data'!$A$7:$OM$1845,H$4,FALSE),"")</f>
        <v>0</v>
      </c>
      <c r="I135" s="76">
        <f>IFERROR(VLOOKUP($D135,'SAP Data'!$A$7:$OM$1845,I$4,FALSE),"")</f>
        <v>0</v>
      </c>
      <c r="J135" s="76">
        <f>IFERROR(VLOOKUP($D135,'SAP Data'!$A$7:$OM$1845,J$4,FALSE),"")</f>
        <v>0</v>
      </c>
      <c r="K135" s="76">
        <f>IFERROR(VLOOKUP($D135,'SAP Data'!$A$7:$OM$1845,K$4,FALSE),"")</f>
        <v>0</v>
      </c>
      <c r="L135" s="76">
        <f>IFERROR(VLOOKUP($D135,'SAP Data'!$A$7:$OM$1845,L$4,FALSE),"")</f>
        <v>0</v>
      </c>
      <c r="M135" s="76">
        <f>IFERROR(VLOOKUP($D135,'SAP Data'!$A$7:$OM$1845,M$4,FALSE),"")</f>
        <v>0</v>
      </c>
      <c r="N135" s="76">
        <f>IFERROR(VLOOKUP($D135,'SAP Data'!$A$7:$OM$1845,N$4,FALSE),"")</f>
        <v>0</v>
      </c>
      <c r="O135" s="76">
        <f>IFERROR(VLOOKUP($D135,'SAP Data'!$A$7:$OM$1845,O$4,FALSE),"")</f>
        <v>0</v>
      </c>
      <c r="P135" s="76">
        <f>IFERROR(VLOOKUP($D135,'SAP Data'!$A$7:$OM$1845,P$4,FALSE),"")</f>
        <v>0</v>
      </c>
      <c r="Q135" s="76">
        <f>IFERROR(VLOOKUP($D135,'SAP Data'!$A$7:$OM$1845,Q$4,FALSE),"")</f>
        <v>0</v>
      </c>
      <c r="R135" s="76">
        <f>IFERROR(VLOOKUP($D135,'SAP Data'!$A$7:$OM$1845,R$4,FALSE),"")</f>
        <v>0</v>
      </c>
      <c r="S135" s="76">
        <f>IFERROR(VLOOKUP($D135,'SAP Data'!$A$7:$OM$1845,S$4,FALSE),"")</f>
        <v>0</v>
      </c>
      <c r="T135" s="76">
        <f>IFERROR(VLOOKUP($D135,'SAP Data'!$A$7:$OM$1849,T$4,FALSE),"")</f>
        <v>0</v>
      </c>
      <c r="U135" s="76">
        <f>IFERROR(VLOOKUP($D135,'SAP Data'!$A$7:$OM$1849,U$4,FALSE),"")</f>
        <v>0</v>
      </c>
      <c r="V135" s="76">
        <f>IFERROR(VLOOKUP($D135,'SAP Data'!$A$7:$OM$1849,V$4,FALSE),"")</f>
        <v>0</v>
      </c>
      <c r="W135" s="76">
        <f>IFERROR(VLOOKUP($D135,'SAP Data'!$A$7:$OM$1849,W$4,FALSE),"")</f>
        <v>0</v>
      </c>
      <c r="X135" s="76">
        <f>IFERROR(VLOOKUP($D135,'SAP Data'!$A$7:$OM$1849,X$4,FALSE),"")</f>
        <v>0</v>
      </c>
      <c r="Y135" s="76">
        <f>IFERROR(VLOOKUP($D135,'SAP Data'!$A$7:$OM$1849,Y$4,FALSE),"")</f>
        <v>0</v>
      </c>
      <c r="Z135" s="76">
        <f>IFERROR(VLOOKUP($D135,'SAP Data'!$A$7:$OM$1849,Z$4,FALSE),"")</f>
        <v>0</v>
      </c>
      <c r="AA135" s="76">
        <f>IFERROR(VLOOKUP($D135,'SAP Data'!$A$7:$OM$1849,AA$4,FALSE),"")</f>
        <v>0</v>
      </c>
      <c r="AB135" s="76">
        <f>IFERROR(VLOOKUP($D135,'SAP Data'!$A$7:$OM$1849,AB$4,FALSE),"")</f>
        <v>0</v>
      </c>
      <c r="AC135" s="76">
        <f>IFERROR(VLOOKUP($D135,'SAP Data'!$A$7:$OM$1849,AC$4,FALSE),"")</f>
        <v>0</v>
      </c>
      <c r="AD135" s="76">
        <f>IFERROR(VLOOKUP($D135,'SAP Data'!$A$7:$OM$1849,AD$4,FALSE),"")</f>
        <v>0</v>
      </c>
      <c r="AE135" s="76">
        <f>IFERROR(VLOOKUP($D135,'SAP Data'!$A$7:$OM$1849,AE$4,FALSE),"")</f>
        <v>0</v>
      </c>
      <c r="AF135" s="76">
        <f>IFERROR(VLOOKUP($D135,'SAP Data'!$A$7:$OM$1849,AF$4,FALSE),"")</f>
        <v>0</v>
      </c>
      <c r="AG135" s="76">
        <f>IFERROR(VLOOKUP($D135,'SAP Data'!$A$7:$OM$1849,AG$4,FALSE),"")</f>
        <v>0</v>
      </c>
      <c r="AH135" s="76">
        <f>IFERROR(VLOOKUP($D135,'SAP Data'!$A$7:$OM$1849,AH$4,FALSE),"")</f>
        <v>0</v>
      </c>
      <c r="AI135" s="76">
        <f>IFERROR(VLOOKUP($D135,'SAP Data'!$A$7:$OM$1849,AI$4,FALSE),"")</f>
        <v>0</v>
      </c>
      <c r="AJ135" s="76">
        <f>IFERROR(VLOOKUP($D135,'SAP Data'!$A$7:$OM$1849,AJ$4,FALSE),"")</f>
        <v>0</v>
      </c>
      <c r="AK135" s="76">
        <f>IFERROR(VLOOKUP($D135,'SAP Data'!$A$7:$OM$1849,AK$4,FALSE),"")</f>
        <v>0</v>
      </c>
      <c r="AL135" s="76">
        <f>IFERROR(VLOOKUP($D135,'SAP Data'!$A$7:$OM$1849,AL$4,FALSE),"")</f>
        <v>0</v>
      </c>
      <c r="AM135" s="76">
        <f>IFERROR(VLOOKUP($D135,'SAP Data'!$A$7:$OM$1849,AM$4,FALSE),"")</f>
        <v>0</v>
      </c>
      <c r="AN135" s="76">
        <f>IFERROR(VLOOKUP($D135,'SAP Data'!$A$7:$OM$1849,AN$4,FALSE),"")</f>
        <v>0</v>
      </c>
      <c r="AO135" s="76">
        <f>IFERROR(VLOOKUP($D135,'SAP Data'!$A$7:$OM$1849,AO$4,FALSE),"")</f>
        <v>3494.62</v>
      </c>
      <c r="AP135" s="99">
        <f t="shared" ref="AP135" si="121">IFERROR((R135/2+SUM(S135:AC135)+AD135/2)/12,"")</f>
        <v>0</v>
      </c>
      <c r="AQ135" s="43">
        <f t="shared" ref="AQ135" si="122">IFERROR((S135/2+SUM(T135:AD135)+AE135/2)/12,"")</f>
        <v>0</v>
      </c>
      <c r="AR135" s="43">
        <f t="shared" ref="AR135" si="123">IFERROR((T135/2+SUM(U135:AE135)+AF135/2)/12,"")</f>
        <v>0</v>
      </c>
      <c r="AS135" s="43">
        <f t="shared" ref="AS135" si="124">IFERROR((U135/2+SUM(V135:AF135)+AG135/2)/12,"")</f>
        <v>0</v>
      </c>
      <c r="AT135" s="43">
        <f t="shared" ref="AT135" si="125">IFERROR((V135/2+SUM(W135:AG135)+AH135/2)/12,"")</f>
        <v>0</v>
      </c>
      <c r="AU135" s="43">
        <f t="shared" ref="AU135" si="126">IFERROR((W135/2+SUM(X135:AH135)+AI135/2)/12,"")</f>
        <v>0</v>
      </c>
      <c r="AV135" s="43">
        <f t="shared" ref="AV135" si="127">IFERROR((X135/2+SUM(Y135:AI135)+AJ135/2)/12,"")</f>
        <v>0</v>
      </c>
      <c r="AW135" s="43">
        <f t="shared" ref="AW135" si="128">IFERROR((Y135/2+SUM(Z135:AJ135)+AK135/2)/12,"")</f>
        <v>0</v>
      </c>
      <c r="AX135" s="43">
        <f t="shared" ref="AX135" si="129">IFERROR((Z135/2+SUM(AA135:AK135)+AL135/2)/12,"")</f>
        <v>0</v>
      </c>
      <c r="AY135" s="43">
        <f t="shared" ref="AY135" si="130">IFERROR((AA135/2+SUM(AB135:AL135)+AM135/2)/12,"")</f>
        <v>0</v>
      </c>
      <c r="AZ135" s="43">
        <f t="shared" ref="AZ135" si="131">IFERROR((AB135/2+SUM(AC135:AM135)+AN135/2)/12,"")</f>
        <v>0</v>
      </c>
      <c r="BA135" s="98">
        <f>IFERROR((AC135/2+SUM(AD135:AN135)+AO135/2)/12,"")</f>
        <v>145.60916666666665</v>
      </c>
      <c r="BB135" s="16"/>
      <c r="BC135" s="16">
        <f t="shared" ref="BC135" si="132">IF($E135=4,AP135,0)</f>
        <v>0</v>
      </c>
      <c r="BD135" s="16"/>
      <c r="BE135" s="16">
        <f t="shared" ref="BE135" si="133">IF($E135=4,AQ135,0)</f>
        <v>0</v>
      </c>
      <c r="BF135" s="16"/>
      <c r="BG135" s="16">
        <f t="shared" ref="BG135" si="134">IF($E135=4,AR135,0)</f>
        <v>0</v>
      </c>
      <c r="BH135" s="18"/>
      <c r="BI135" s="16">
        <f t="shared" ref="BI135" si="135">IF($E135=4,AS135,0)</f>
        <v>0</v>
      </c>
      <c r="BK135" s="16">
        <f t="shared" ref="BK135" si="136">IF($E135=4,AT135,0)</f>
        <v>0</v>
      </c>
      <c r="BM135" s="16">
        <f t="shared" ref="BM135" si="137">IF($E135=4,AU135,0)</f>
        <v>0</v>
      </c>
      <c r="BO135" s="16">
        <f t="shared" ref="BO135" si="138">IF($E135=4,AV135,0)</f>
        <v>0</v>
      </c>
      <c r="BQ135" s="16">
        <f t="shared" ref="BQ135" si="139">IF($E135=4,AW135,0)</f>
        <v>0</v>
      </c>
      <c r="BS135" s="16">
        <f t="shared" ref="BS135" si="140">IF($E135=4,AX135,0)</f>
        <v>0</v>
      </c>
      <c r="BU135" s="16">
        <f t="shared" ref="BU135" si="141">IF($E135=4,AY135,0)</f>
        <v>0</v>
      </c>
      <c r="BW135" s="16">
        <f t="shared" ref="BW135" si="142">IF($E135=4,AZ135,0)</f>
        <v>0</v>
      </c>
      <c r="BY135" s="16">
        <f t="shared" ref="BY135" si="143">IF($E135=4,BA135,0)</f>
        <v>145.60916666666665</v>
      </c>
      <c r="CB135" s="16">
        <f t="shared" si="85"/>
        <v>0</v>
      </c>
      <c r="CF135" s="243">
        <f t="shared" ref="CF135" si="144">_xlfn.IFS($D135="252012",CO135*$CS$25,$D135="252014",CO135*$CS$25,$D135="252022",CO135*$CS$25,$D135="252024",CO135*$CS$25,$D135="252032",CO135*$CS$25,$D135="252034",CO135*$CS$25,$E135=3,CO135*0,$E135="3P",CO135*$CS$20,$E135="3D",CO135*$CS$21,$E135="3G",CO135*$CS$23,$E135="3L",CO135*$CS$24,$E135&lt;=2,0,$E135&gt;=4,0)</f>
        <v>0</v>
      </c>
      <c r="CH135" s="243">
        <f t="shared" ref="CH135" si="145">IFERROR(CO135-CF135,"")</f>
        <v>0</v>
      </c>
      <c r="CJ135" s="16">
        <f t="shared" si="86"/>
        <v>0</v>
      </c>
      <c r="CL135" s="54">
        <f t="shared" si="87"/>
        <v>0</v>
      </c>
      <c r="CN135" s="18"/>
      <c r="CO135" s="16">
        <f t="shared" si="88"/>
        <v>0</v>
      </c>
      <c r="CP135" s="18"/>
    </row>
    <row r="136" spans="1:94" x14ac:dyDescent="0.2">
      <c r="A136" s="387"/>
      <c r="B136" s="14" t="str">
        <f>VLOOKUP(D136,'line assign basis'!$A$8:$D$668,2,FALSE)</f>
        <v>A/R-CITY OF COTTAGE</v>
      </c>
      <c r="C136" s="17" t="s">
        <v>285</v>
      </c>
      <c r="D136" s="17" t="s">
        <v>283</v>
      </c>
      <c r="E136" s="17">
        <f>IFERROR(VLOOKUP(D136,'line assign basis'!$A$8:$D$668,4,FALSE),"")</f>
        <v>4</v>
      </c>
      <c r="F136" s="33">
        <f>IFERROR(VLOOKUP($D136,'SAP Data'!$A$7:$OM$1845,F$4,FALSE),"")</f>
        <v>164914.23999999999</v>
      </c>
      <c r="G136" s="33">
        <f>IFERROR(VLOOKUP($D136,'SAP Data'!$A$7:$OM$1845,G$4,FALSE),"")</f>
        <v>158438.15</v>
      </c>
      <c r="H136" s="16">
        <f>IFERROR(VLOOKUP($D136,'SAP Data'!$A$7:$OM$1845,H$4,FALSE),"")</f>
        <v>151853.62</v>
      </c>
      <c r="I136" s="76">
        <f>IFERROR(VLOOKUP($D136,'SAP Data'!$A$7:$OM$1845,I$4,FALSE),"")</f>
        <v>146344.82</v>
      </c>
      <c r="J136" s="76">
        <f>IFERROR(VLOOKUP($D136,'SAP Data'!$A$7:$OM$1845,J$4,FALSE),"")</f>
        <v>142576.98000000001</v>
      </c>
      <c r="K136" s="76">
        <f>IFERROR(VLOOKUP($D136,'SAP Data'!$A$7:$OM$1845,K$4,FALSE),"")</f>
        <v>140133.51</v>
      </c>
      <c r="L136" s="76">
        <f>IFERROR(VLOOKUP($D136,'SAP Data'!$A$7:$OM$1845,L$4,FALSE),"")</f>
        <v>139586.76999999999</v>
      </c>
      <c r="M136" s="76">
        <f>IFERROR(VLOOKUP($D136,'SAP Data'!$A$7:$OM$1845,M$4,FALSE),"")</f>
        <v>137847.9</v>
      </c>
      <c r="N136" s="76">
        <f>IFERROR(VLOOKUP($D136,'SAP Data'!$A$7:$OM$1845,N$4,FALSE),"")</f>
        <v>136321.29999999999</v>
      </c>
      <c r="O136" s="76">
        <f>IFERROR(VLOOKUP($D136,'SAP Data'!$A$7:$OM$1845,O$4,FALSE),"")</f>
        <v>134254.84</v>
      </c>
      <c r="P136" s="76">
        <f>IFERROR(VLOOKUP($D136,'SAP Data'!$A$7:$OM$1845,P$4,FALSE),"")</f>
        <v>130470.1</v>
      </c>
      <c r="Q136" s="76">
        <f>IFERROR(VLOOKUP($D136,'SAP Data'!$A$7:$OM$1845,Q$4,FALSE),"")</f>
        <v>124165.28</v>
      </c>
      <c r="R136" s="76">
        <f>IFERROR(VLOOKUP($D136,'SAP Data'!$A$7:$OM$1845,R$4,FALSE),"")</f>
        <v>117299.97</v>
      </c>
      <c r="S136" s="76">
        <f>IFERROR(VLOOKUP($D136,'SAP Data'!$A$7:$OM$1845,S$4,FALSE),"")</f>
        <v>110930.24000000001</v>
      </c>
      <c r="T136" s="76">
        <f>IFERROR(VLOOKUP($D136,'SAP Data'!$A$7:$OM$1849,T$4,FALSE),"")</f>
        <v>104569.32</v>
      </c>
      <c r="U136" s="76">
        <f>IFERROR(VLOOKUP($D136,'SAP Data'!$A$7:$OM$1849,U$4,FALSE),"")</f>
        <v>98978.55</v>
      </c>
      <c r="V136" s="76">
        <f>IFERROR(VLOOKUP($D136,'SAP Data'!$A$7:$OM$1849,V$4,FALSE),"")</f>
        <v>95323.16</v>
      </c>
      <c r="W136" s="76">
        <f>IFERROR(VLOOKUP($D136,'SAP Data'!$A$7:$OM$1849,W$4,FALSE),"")</f>
        <v>92795.38</v>
      </c>
      <c r="X136" s="76">
        <f>IFERROR(VLOOKUP($D136,'SAP Data'!$A$7:$OM$1849,X$4,FALSE),"")</f>
        <v>92042.84</v>
      </c>
      <c r="Y136" s="76">
        <f>IFERROR(VLOOKUP($D136,'SAP Data'!$A$7:$OM$1849,Y$4,FALSE),"")</f>
        <v>90258.52</v>
      </c>
      <c r="Z136" s="76">
        <f>IFERROR(VLOOKUP($D136,'SAP Data'!$A$7:$OM$1849,Z$4,FALSE),"")</f>
        <v>88699.67</v>
      </c>
      <c r="AA136" s="76">
        <f>IFERROR(VLOOKUP($D136,'SAP Data'!$A$7:$OM$1849,AA$4,FALSE),"")</f>
        <v>86730.28</v>
      </c>
      <c r="AB136" s="76">
        <f>IFERROR(VLOOKUP($D136,'SAP Data'!$A$7:$OM$1849,AB$4,FALSE),"")</f>
        <v>83779.78</v>
      </c>
      <c r="AC136" s="76">
        <f>IFERROR(VLOOKUP($D136,'SAP Data'!$A$7:$OM$1849,AC$4,FALSE),"")</f>
        <v>77656.38</v>
      </c>
      <c r="AD136" s="76">
        <f>IFERROR(VLOOKUP($D136,'SAP Data'!$A$7:$OM$1849,AD$4,FALSE),"")</f>
        <v>70502.42</v>
      </c>
      <c r="AE136" s="76">
        <f>IFERROR(VLOOKUP($D136,'SAP Data'!$A$7:$OM$1849,AE$4,FALSE),"")</f>
        <v>63953.43</v>
      </c>
      <c r="AF136" s="76">
        <f>IFERROR(VLOOKUP($D136,'SAP Data'!$A$7:$OM$1849,AF$4,FALSE),"")</f>
        <v>57407.72</v>
      </c>
      <c r="AG136" s="76">
        <f>IFERROR(VLOOKUP($D136,'SAP Data'!$A$7:$OM$1849,AG$4,FALSE),"")</f>
        <v>51952.77</v>
      </c>
      <c r="AH136" s="76">
        <f>IFERROR(VLOOKUP($D136,'SAP Data'!$A$7:$OM$1849,AH$4,FALSE),"")</f>
        <v>47836.01</v>
      </c>
      <c r="AI136" s="76">
        <f>IFERROR(VLOOKUP($D136,'SAP Data'!$A$7:$OM$1849,AI$4,FALSE),"")</f>
        <v>44929.7</v>
      </c>
      <c r="AJ136" s="76">
        <f>IFERROR(VLOOKUP($D136,'SAP Data'!$A$7:$OM$1849,AJ$4,FALSE),"")</f>
        <v>43041.93</v>
      </c>
      <c r="AK136" s="76">
        <f>IFERROR(VLOOKUP($D136,'SAP Data'!$A$7:$OM$1849,AK$4,FALSE),"")</f>
        <v>41407.67</v>
      </c>
      <c r="AL136" s="76">
        <f>IFERROR(VLOOKUP($D136,'SAP Data'!$A$7:$OM$1849,AL$4,FALSE),"")</f>
        <v>39830.43</v>
      </c>
      <c r="AM136" s="76">
        <f>IFERROR(VLOOKUP($D136,'SAP Data'!$A$7:$OM$1849,AM$4,FALSE),"")</f>
        <v>37778.79</v>
      </c>
      <c r="AN136" s="76">
        <f>IFERROR(VLOOKUP($D136,'SAP Data'!$A$7:$OM$1849,AN$4,FALSE),"")</f>
        <v>34209.11</v>
      </c>
      <c r="AO136" s="76">
        <f>IFERROR(VLOOKUP($D136,'SAP Data'!$A$7:$OM$1849,AO$4,FALSE),"")</f>
        <v>28267.99</v>
      </c>
      <c r="AP136" s="99">
        <f t="shared" si="89"/>
        <v>92972.109583333353</v>
      </c>
      <c r="AQ136" s="43">
        <f t="shared" si="90"/>
        <v>89064.844583333354</v>
      </c>
      <c r="AR136" s="43">
        <f t="shared" si="91"/>
        <v>85142.410833333357</v>
      </c>
      <c r="AS136" s="43">
        <f t="shared" si="92"/>
        <v>81217.936666666676</v>
      </c>
      <c r="AT136" s="43">
        <f t="shared" si="93"/>
        <v>77279.897916666669</v>
      </c>
      <c r="AU136" s="43">
        <f t="shared" si="94"/>
        <v>73306.863333333327</v>
      </c>
      <c r="AV136" s="43">
        <f t="shared" si="95"/>
        <v>69270.755416666667</v>
      </c>
      <c r="AW136" s="43">
        <f t="shared" si="96"/>
        <v>65193.598749999997</v>
      </c>
      <c r="AX136" s="43">
        <f t="shared" si="97"/>
        <v>61121.928333333337</v>
      </c>
      <c r="AY136" s="43">
        <f t="shared" si="98"/>
        <v>57046.064583333347</v>
      </c>
      <c r="AZ136" s="43">
        <f t="shared" si="99"/>
        <v>52940.974583333336</v>
      </c>
      <c r="BA136" s="98">
        <f t="shared" si="100"/>
        <v>48817.680416666662</v>
      </c>
      <c r="BB136" s="16"/>
      <c r="BC136" s="16">
        <f t="shared" si="106"/>
        <v>92972.109583333353</v>
      </c>
      <c r="BD136" s="16"/>
      <c r="BE136" s="16">
        <f t="shared" si="107"/>
        <v>89064.844583333354</v>
      </c>
      <c r="BF136" s="16"/>
      <c r="BG136" s="16">
        <f t="shared" si="108"/>
        <v>85142.410833333357</v>
      </c>
      <c r="BH136" s="18"/>
      <c r="BI136" s="16">
        <f t="shared" si="109"/>
        <v>81217.936666666676</v>
      </c>
      <c r="BK136" s="16">
        <f t="shared" si="110"/>
        <v>77279.897916666669</v>
      </c>
      <c r="BM136" s="16">
        <f t="shared" si="111"/>
        <v>73306.863333333327</v>
      </c>
      <c r="BO136" s="16">
        <f t="shared" si="112"/>
        <v>69270.755416666667</v>
      </c>
      <c r="BQ136" s="16">
        <f t="shared" si="113"/>
        <v>65193.598749999997</v>
      </c>
      <c r="BS136" s="16">
        <f t="shared" si="114"/>
        <v>61121.928333333337</v>
      </c>
      <c r="BU136" s="16">
        <f t="shared" si="103"/>
        <v>57046.064583333347</v>
      </c>
      <c r="BW136" s="16">
        <f t="shared" si="104"/>
        <v>52940.974583333336</v>
      </c>
      <c r="BY136" s="16">
        <f t="shared" si="105"/>
        <v>48817.680416666662</v>
      </c>
      <c r="CB136" s="16">
        <f t="shared" si="85"/>
        <v>0</v>
      </c>
      <c r="CF136" s="243">
        <f t="shared" si="101"/>
        <v>0</v>
      </c>
      <c r="CH136" s="243">
        <f t="shared" si="102"/>
        <v>0</v>
      </c>
      <c r="CJ136" s="16">
        <f t="shared" si="86"/>
        <v>0</v>
      </c>
      <c r="CL136" s="54">
        <f t="shared" si="87"/>
        <v>0</v>
      </c>
      <c r="CN136" s="18"/>
      <c r="CO136" s="16">
        <f t="shared" si="88"/>
        <v>0</v>
      </c>
      <c r="CP136" s="18"/>
    </row>
    <row r="137" spans="1:94" x14ac:dyDescent="0.2">
      <c r="A137" s="387"/>
      <c r="B137" s="14" t="str">
        <f>VLOOKUP(D137,'line assign basis'!$A$8:$D$668,2,FALSE)</f>
        <v>ACCRUED REVENUES</v>
      </c>
      <c r="C137" s="17" t="s">
        <v>288</v>
      </c>
      <c r="D137" s="17" t="s">
        <v>286</v>
      </c>
      <c r="E137" s="17">
        <f>IFERROR(VLOOKUP(D137,'line assign basis'!$A$8:$D$668,4,FALSE),"")</f>
        <v>4</v>
      </c>
      <c r="F137" s="33">
        <f>IFERROR(VLOOKUP($D137,'SAP Data'!$A$7:$OM$1845,F$4,FALSE),"")</f>
        <v>50079873.420000002</v>
      </c>
      <c r="G137" s="33">
        <f>IFERROR(VLOOKUP($D137,'SAP Data'!$A$7:$OM$1845,G$4,FALSE),"")</f>
        <v>56987600.200000003</v>
      </c>
      <c r="H137" s="16">
        <f>IFERROR(VLOOKUP($D137,'SAP Data'!$A$7:$OM$1845,H$4,FALSE),"")</f>
        <v>35191740.119999997</v>
      </c>
      <c r="I137" s="76">
        <f>IFERROR(VLOOKUP($D137,'SAP Data'!$A$7:$OM$1845,I$4,FALSE),"")</f>
        <v>25948057.699999999</v>
      </c>
      <c r="J137" s="76">
        <f>IFERROR(VLOOKUP($D137,'SAP Data'!$A$7:$OM$1845,J$4,FALSE),"")</f>
        <v>19136311.02</v>
      </c>
      <c r="K137" s="76">
        <f>IFERROR(VLOOKUP($D137,'SAP Data'!$A$7:$OM$1845,K$4,FALSE),"")</f>
        <v>14729851.220000001</v>
      </c>
      <c r="L137" s="76">
        <f>IFERROR(VLOOKUP($D137,'SAP Data'!$A$7:$OM$1845,L$4,FALSE),"")</f>
        <v>11881269.470000001</v>
      </c>
      <c r="M137" s="76">
        <f>IFERROR(VLOOKUP($D137,'SAP Data'!$A$7:$OM$1845,M$4,FALSE),"")</f>
        <v>13180647.01</v>
      </c>
      <c r="N137" s="76">
        <f>IFERROR(VLOOKUP($D137,'SAP Data'!$A$7:$OM$1845,N$4,FALSE),"")</f>
        <v>17843336.079999998</v>
      </c>
      <c r="O137" s="76">
        <f>IFERROR(VLOOKUP($D137,'SAP Data'!$A$7:$OM$1845,O$4,FALSE),"")</f>
        <v>39097072.210000001</v>
      </c>
      <c r="P137" s="76">
        <f>IFERROR(VLOOKUP($D137,'SAP Data'!$A$7:$OM$1845,P$4,FALSE),"")</f>
        <v>54118493.75</v>
      </c>
      <c r="Q137" s="76">
        <f>IFERROR(VLOOKUP($D137,'SAP Data'!$A$7:$OM$1845,Q$4,FALSE),"")</f>
        <v>54332107.280000001</v>
      </c>
      <c r="R137" s="76">
        <f>IFERROR(VLOOKUP($D137,'SAP Data'!$A$7:$OM$1845,R$4,FALSE),"")</f>
        <v>44653497.229999997</v>
      </c>
      <c r="S137" s="76">
        <f>IFERROR(VLOOKUP($D137,'SAP Data'!$A$7:$OM$1845,S$4,FALSE),"")</f>
        <v>46094483</v>
      </c>
      <c r="T137" s="76">
        <f>IFERROR(VLOOKUP($D137,'SAP Data'!$A$7:$OM$1849,T$4,FALSE),"")</f>
        <v>43394456.979999997</v>
      </c>
      <c r="U137" s="76">
        <f>IFERROR(VLOOKUP($D137,'SAP Data'!$A$7:$OM$1849,U$4,FALSE),"")</f>
        <v>24580263.23</v>
      </c>
      <c r="V137" s="76">
        <f>IFERROR(VLOOKUP($D137,'SAP Data'!$A$7:$OM$1849,V$4,FALSE),"")</f>
        <v>19300032.890000001</v>
      </c>
      <c r="W137" s="76">
        <f>IFERROR(VLOOKUP($D137,'SAP Data'!$A$7:$OM$1849,W$4,FALSE),"")</f>
        <v>15235655.050000001</v>
      </c>
      <c r="X137" s="76">
        <f>IFERROR(VLOOKUP($D137,'SAP Data'!$A$7:$OM$1849,X$4,FALSE),"")</f>
        <v>12228529.99</v>
      </c>
      <c r="Y137" s="76">
        <f>IFERROR(VLOOKUP($D137,'SAP Data'!$A$7:$OM$1849,Y$4,FALSE),"")</f>
        <v>13570296.33</v>
      </c>
      <c r="Z137" s="76">
        <f>IFERROR(VLOOKUP($D137,'SAP Data'!$A$7:$OM$1849,Z$4,FALSE),"")</f>
        <v>14709116.57</v>
      </c>
      <c r="AA137" s="76">
        <f>IFERROR(VLOOKUP($D137,'SAP Data'!$A$7:$OM$1849,AA$4,FALSE),"")</f>
        <v>33466289.57</v>
      </c>
      <c r="AB137" s="76">
        <f>IFERROR(VLOOKUP($D137,'SAP Data'!$A$7:$OM$1849,AB$4,FALSE),"")</f>
        <v>55114588.200000003</v>
      </c>
      <c r="AC137" s="76">
        <f>IFERROR(VLOOKUP($D137,'SAP Data'!$A$7:$OM$1849,AC$4,FALSE),"")</f>
        <v>55320513.590000004</v>
      </c>
      <c r="AD137" s="76">
        <f>IFERROR(VLOOKUP($D137,'SAP Data'!$A$7:$OM$1849,AD$4,FALSE),"")</f>
        <v>50966528.899999999</v>
      </c>
      <c r="AE137" s="76">
        <f>IFERROR(VLOOKUP($D137,'SAP Data'!$A$7:$OM$1849,AE$4,FALSE),"")</f>
        <v>48052120.140000001</v>
      </c>
      <c r="AF137" s="76">
        <f>IFERROR(VLOOKUP($D137,'SAP Data'!$A$7:$OM$1849,AF$4,FALSE),"")</f>
        <v>43705477.890000001</v>
      </c>
      <c r="AG137" s="76">
        <f>IFERROR(VLOOKUP($D137,'SAP Data'!$A$7:$OM$1849,AG$4,FALSE),"")</f>
        <v>24077663.969999999</v>
      </c>
      <c r="AH137" s="76">
        <f>IFERROR(VLOOKUP($D137,'SAP Data'!$A$7:$OM$1849,AH$4,FALSE),"")</f>
        <v>20454801.300000001</v>
      </c>
      <c r="AI137" s="76">
        <f>IFERROR(VLOOKUP($D137,'SAP Data'!$A$7:$OM$1849,AI$4,FALSE),"")</f>
        <v>13473916.23</v>
      </c>
      <c r="AJ137" s="76">
        <f>IFERROR(VLOOKUP($D137,'SAP Data'!$A$7:$OM$1849,AJ$4,FALSE),"")</f>
        <v>12842389.789999999</v>
      </c>
      <c r="AK137" s="76">
        <f>IFERROR(VLOOKUP($D137,'SAP Data'!$A$7:$OM$1849,AK$4,FALSE),"")</f>
        <v>14303202.76</v>
      </c>
      <c r="AL137" s="76">
        <f>IFERROR(VLOOKUP($D137,'SAP Data'!$A$7:$OM$1849,AL$4,FALSE),"")</f>
        <v>16701629</v>
      </c>
      <c r="AM137" s="76">
        <f>IFERROR(VLOOKUP($D137,'SAP Data'!$A$7:$OM$1849,AM$4,FALSE),"")</f>
        <v>34570333.899999999</v>
      </c>
      <c r="AN137" s="76">
        <f>IFERROR(VLOOKUP($D137,'SAP Data'!$A$7:$OM$1849,AN$4,FALSE),"")</f>
        <v>55243910.189999998</v>
      </c>
      <c r="AO137" s="76">
        <f>IFERROR(VLOOKUP($D137,'SAP Data'!$A$7:$OM$1849,AO$4,FALSE),"")</f>
        <v>83046566.269999996</v>
      </c>
      <c r="AP137" s="99">
        <f t="shared" si="89"/>
        <v>31735353.205416664</v>
      </c>
      <c r="AQ137" s="43">
        <f t="shared" si="90"/>
        <v>32079964.40583333</v>
      </c>
      <c r="AR137" s="43">
        <f t="shared" si="91"/>
        <v>32174491.824583333</v>
      </c>
      <c r="AS137" s="43">
        <f t="shared" si="92"/>
        <v>32166509.393333334</v>
      </c>
      <c r="AT137" s="43">
        <f t="shared" si="93"/>
        <v>32193683.107916657</v>
      </c>
      <c r="AU137" s="43">
        <f t="shared" si="94"/>
        <v>32168392.674166664</v>
      </c>
      <c r="AV137" s="43">
        <f t="shared" si="95"/>
        <v>32120564.381666664</v>
      </c>
      <c r="AW137" s="43">
        <f t="shared" si="96"/>
        <v>32176679.641250011</v>
      </c>
      <c r="AX137" s="43">
        <f t="shared" si="97"/>
        <v>32290238.760416672</v>
      </c>
      <c r="AY137" s="43">
        <f t="shared" si="98"/>
        <v>32419261.958749998</v>
      </c>
      <c r="AZ137" s="43">
        <f t="shared" si="99"/>
        <v>32470652.22208333</v>
      </c>
      <c r="BA137" s="98">
        <f t="shared" si="100"/>
        <v>33631292.833333336</v>
      </c>
      <c r="BB137" s="16"/>
      <c r="BC137" s="16">
        <f t="shared" si="106"/>
        <v>31735353.205416664</v>
      </c>
      <c r="BD137" s="16"/>
      <c r="BE137" s="16">
        <f t="shared" si="107"/>
        <v>32079964.40583333</v>
      </c>
      <c r="BF137" s="16"/>
      <c r="BG137" s="16">
        <f t="shared" si="108"/>
        <v>32174491.824583333</v>
      </c>
      <c r="BH137" s="18"/>
      <c r="BI137" s="16">
        <f t="shared" si="109"/>
        <v>32166509.393333334</v>
      </c>
      <c r="BK137" s="16">
        <f t="shared" si="110"/>
        <v>32193683.107916657</v>
      </c>
      <c r="BM137" s="16">
        <f t="shared" si="111"/>
        <v>32168392.674166664</v>
      </c>
      <c r="BO137" s="16">
        <f t="shared" si="112"/>
        <v>32120564.381666664</v>
      </c>
      <c r="BQ137" s="16">
        <f t="shared" si="113"/>
        <v>32176679.641250011</v>
      </c>
      <c r="BS137" s="16">
        <f t="shared" si="114"/>
        <v>32290238.760416672</v>
      </c>
      <c r="BU137" s="16">
        <f t="shared" si="103"/>
        <v>32419261.958749998</v>
      </c>
      <c r="BW137" s="16">
        <f t="shared" si="104"/>
        <v>32470652.22208333</v>
      </c>
      <c r="BY137" s="16">
        <f t="shared" si="105"/>
        <v>33631292.833333336</v>
      </c>
      <c r="CB137" s="16">
        <f t="shared" ref="CB137:CB200" si="146">IF(E137=1,BA137,0)</f>
        <v>0</v>
      </c>
      <c r="CF137" s="243">
        <f t="shared" si="101"/>
        <v>0</v>
      </c>
      <c r="CH137" s="243">
        <f t="shared" si="102"/>
        <v>0</v>
      </c>
      <c r="CJ137" s="16">
        <f t="shared" ref="CJ137:CJ200" si="147">IF($E137=2,BA137,0)</f>
        <v>0</v>
      </c>
      <c r="CL137" s="54">
        <f t="shared" ref="CL137:CL200" si="148">IFERROR(SUM(BY137:BZ137,CB137,CF137:CJ137)-BA137,"")</f>
        <v>0</v>
      </c>
      <c r="CN137" s="18"/>
      <c r="CO137" s="16">
        <f t="shared" ref="CO137:CO200" si="149">_xlfn.IFS($E137=3,BA137,$E137="3P",BA137,$E137="3D",BA137,$E137="3G",BA137,$E137="3L",BA137,$E137&lt;=2,0,$E137&gt;=4,0)</f>
        <v>0</v>
      </c>
      <c r="CP137" s="18"/>
    </row>
    <row r="138" spans="1:94" x14ac:dyDescent="0.2">
      <c r="A138" s="387"/>
      <c r="B138" s="14" t="str">
        <f>VLOOKUP(D138,'line assign basis'!$A$8:$D$668,2,FALSE)</f>
        <v>ACCRUED REV UNBILLED</v>
      </c>
      <c r="C138" s="17" t="s">
        <v>291</v>
      </c>
      <c r="D138" s="17" t="s">
        <v>289</v>
      </c>
      <c r="E138" s="17">
        <f>IFERROR(VLOOKUP(D138,'line assign basis'!$A$8:$D$668,4,FALSE),"")</f>
        <v>4</v>
      </c>
      <c r="F138" s="33">
        <f>IFERROR(VLOOKUP($D138,'SAP Data'!$A$7:$OM$1845,F$4,FALSE),"")</f>
        <v>1304357.1399999999</v>
      </c>
      <c r="G138" s="33">
        <f>IFERROR(VLOOKUP($D138,'SAP Data'!$A$7:$OM$1845,G$4,FALSE),"")</f>
        <v>-4808893.5</v>
      </c>
      <c r="H138" s="16">
        <f>IFERROR(VLOOKUP($D138,'SAP Data'!$A$7:$OM$1845,H$4,FALSE),"")</f>
        <v>893683.04</v>
      </c>
      <c r="I138" s="76">
        <f>IFERROR(VLOOKUP($D138,'SAP Data'!$A$7:$OM$1845,I$4,FALSE),"")</f>
        <v>1444223.42</v>
      </c>
      <c r="J138" s="76">
        <f>IFERROR(VLOOKUP($D138,'SAP Data'!$A$7:$OM$1845,J$4,FALSE),"")</f>
        <v>0</v>
      </c>
      <c r="K138" s="76">
        <f>IFERROR(VLOOKUP($D138,'SAP Data'!$A$7:$OM$1845,K$4,FALSE),"")</f>
        <v>0</v>
      </c>
      <c r="L138" s="76">
        <f>IFERROR(VLOOKUP($D138,'SAP Data'!$A$7:$OM$1845,L$4,FALSE),"")</f>
        <v>0</v>
      </c>
      <c r="M138" s="76">
        <f>IFERROR(VLOOKUP($D138,'SAP Data'!$A$7:$OM$1845,M$4,FALSE),"")</f>
        <v>0</v>
      </c>
      <c r="N138" s="76">
        <f>IFERROR(VLOOKUP($D138,'SAP Data'!$A$7:$OM$1845,N$4,FALSE),"")</f>
        <v>0</v>
      </c>
      <c r="O138" s="76">
        <f>IFERROR(VLOOKUP($D138,'SAP Data'!$A$7:$OM$1845,O$4,FALSE),"")</f>
        <v>0</v>
      </c>
      <c r="P138" s="76">
        <f>IFERROR(VLOOKUP($D138,'SAP Data'!$A$7:$OM$1845,P$4,FALSE),"")</f>
        <v>-32769.379999999997</v>
      </c>
      <c r="Q138" s="76">
        <f>IFERROR(VLOOKUP($D138,'SAP Data'!$A$7:$OM$1845,Q$4,FALSE),"")</f>
        <v>1807292.98</v>
      </c>
      <c r="R138" s="76">
        <f>IFERROR(VLOOKUP($D138,'SAP Data'!$A$7:$OM$1845,R$4,FALSE),"")</f>
        <v>3913436.35</v>
      </c>
      <c r="S138" s="76">
        <f>IFERROR(VLOOKUP($D138,'SAP Data'!$A$7:$OM$1845,S$4,FALSE),"")</f>
        <v>163583.23000000001</v>
      </c>
      <c r="T138" s="76">
        <f>IFERROR(VLOOKUP($D138,'SAP Data'!$A$7:$OM$1849,T$4,FALSE),"")</f>
        <v>-1585082.8</v>
      </c>
      <c r="U138" s="76">
        <f>IFERROR(VLOOKUP($D138,'SAP Data'!$A$7:$OM$1849,U$4,FALSE),"")</f>
        <v>2152607.4500000002</v>
      </c>
      <c r="V138" s="76">
        <f>IFERROR(VLOOKUP($D138,'SAP Data'!$A$7:$OM$1849,V$4,FALSE),"")</f>
        <v>0</v>
      </c>
      <c r="W138" s="76">
        <f>IFERROR(VLOOKUP($D138,'SAP Data'!$A$7:$OM$1849,W$4,FALSE),"")</f>
        <v>0</v>
      </c>
      <c r="X138" s="76">
        <f>IFERROR(VLOOKUP($D138,'SAP Data'!$A$7:$OM$1849,X$4,FALSE),"")</f>
        <v>0</v>
      </c>
      <c r="Y138" s="76">
        <f>IFERROR(VLOOKUP($D138,'SAP Data'!$A$7:$OM$1849,Y$4,FALSE),"")</f>
        <v>0</v>
      </c>
      <c r="Z138" s="76">
        <f>IFERROR(VLOOKUP($D138,'SAP Data'!$A$7:$OM$1849,Z$4,FALSE),"")</f>
        <v>0</v>
      </c>
      <c r="AA138" s="76">
        <f>IFERROR(VLOOKUP($D138,'SAP Data'!$A$7:$OM$1849,AA$4,FALSE),"")</f>
        <v>0</v>
      </c>
      <c r="AB138" s="76">
        <f>IFERROR(VLOOKUP($D138,'SAP Data'!$A$7:$OM$1849,AB$4,FALSE),"")</f>
        <v>-1262684.3600000001</v>
      </c>
      <c r="AC138" s="76">
        <f>IFERROR(VLOOKUP($D138,'SAP Data'!$A$7:$OM$1849,AC$4,FALSE),"")</f>
        <v>2569541.16</v>
      </c>
      <c r="AD138" s="76">
        <f>IFERROR(VLOOKUP($D138,'SAP Data'!$A$7:$OM$1849,AD$4,FALSE),"")</f>
        <v>742043.62</v>
      </c>
      <c r="AE138" s="76">
        <f>IFERROR(VLOOKUP($D138,'SAP Data'!$A$7:$OM$1849,AE$4,FALSE),"")</f>
        <v>-1196090.78</v>
      </c>
      <c r="AF138" s="76">
        <f>IFERROR(VLOOKUP($D138,'SAP Data'!$A$7:$OM$1849,AF$4,FALSE),"")</f>
        <v>-1888085.08</v>
      </c>
      <c r="AG138" s="76">
        <f>IFERROR(VLOOKUP($D138,'SAP Data'!$A$7:$OM$1849,AG$4,FALSE),"")</f>
        <v>2029056.99</v>
      </c>
      <c r="AH138" s="76">
        <f>IFERROR(VLOOKUP($D138,'SAP Data'!$A$7:$OM$1849,AH$4,FALSE),"")</f>
        <v>0</v>
      </c>
      <c r="AI138" s="76">
        <f>IFERROR(VLOOKUP($D138,'SAP Data'!$A$7:$OM$1849,AI$4,FALSE),"")</f>
        <v>0</v>
      </c>
      <c r="AJ138" s="76">
        <f>IFERROR(VLOOKUP($D138,'SAP Data'!$A$7:$OM$1849,AJ$4,FALSE),"")</f>
        <v>0</v>
      </c>
      <c r="AK138" s="76">
        <f>IFERROR(VLOOKUP($D138,'SAP Data'!$A$7:$OM$1849,AK$4,FALSE),"")</f>
        <v>0</v>
      </c>
      <c r="AL138" s="76">
        <f>IFERROR(VLOOKUP($D138,'SAP Data'!$A$7:$OM$1849,AL$4,FALSE),"")</f>
        <v>0</v>
      </c>
      <c r="AM138" s="76">
        <f>IFERROR(VLOOKUP($D138,'SAP Data'!$A$7:$OM$1849,AM$4,FALSE),"")</f>
        <v>0</v>
      </c>
      <c r="AN138" s="76">
        <f>IFERROR(VLOOKUP($D138,'SAP Data'!$A$7:$OM$1849,AN$4,FALSE),"")</f>
        <v>4167157.9</v>
      </c>
      <c r="AO138" s="76">
        <f>IFERROR(VLOOKUP($D138,'SAP Data'!$A$7:$OM$1849,AO$4,FALSE),"")</f>
        <v>-1018354.83</v>
      </c>
      <c r="AP138" s="99">
        <f t="shared" si="89"/>
        <v>363808.72208333336</v>
      </c>
      <c r="AQ138" s="43">
        <f t="shared" si="90"/>
        <v>175014.27458333338</v>
      </c>
      <c r="AR138" s="43">
        <f t="shared" si="91"/>
        <v>105736.09583333333</v>
      </c>
      <c r="AS138" s="43">
        <f t="shared" si="92"/>
        <v>87963.064999999988</v>
      </c>
      <c r="AT138" s="43">
        <f t="shared" si="93"/>
        <v>82815.129166666651</v>
      </c>
      <c r="AU138" s="43">
        <f t="shared" si="94"/>
        <v>82815.129166666651</v>
      </c>
      <c r="AV138" s="43">
        <f t="shared" si="95"/>
        <v>82815.129166666651</v>
      </c>
      <c r="AW138" s="43">
        <f t="shared" si="96"/>
        <v>82815.129166666651</v>
      </c>
      <c r="AX138" s="43">
        <f t="shared" si="97"/>
        <v>82815.129166666651</v>
      </c>
      <c r="AY138" s="43">
        <f t="shared" si="98"/>
        <v>82815.129166666651</v>
      </c>
      <c r="AZ138" s="43">
        <f t="shared" si="99"/>
        <v>309058.55666666664</v>
      </c>
      <c r="BA138" s="98">
        <f t="shared" si="100"/>
        <v>385806.31791666662</v>
      </c>
      <c r="BB138" s="16"/>
      <c r="BC138" s="16">
        <f t="shared" si="106"/>
        <v>363808.72208333336</v>
      </c>
      <c r="BD138" s="16"/>
      <c r="BE138" s="16">
        <f t="shared" si="107"/>
        <v>175014.27458333338</v>
      </c>
      <c r="BF138" s="16"/>
      <c r="BG138" s="16">
        <f t="shared" si="108"/>
        <v>105736.09583333333</v>
      </c>
      <c r="BH138" s="18"/>
      <c r="BI138" s="16">
        <f t="shared" si="109"/>
        <v>87963.064999999988</v>
      </c>
      <c r="BK138" s="16">
        <f t="shared" si="110"/>
        <v>82815.129166666651</v>
      </c>
      <c r="BM138" s="16">
        <f t="shared" si="111"/>
        <v>82815.129166666651</v>
      </c>
      <c r="BO138" s="16">
        <f t="shared" si="112"/>
        <v>82815.129166666651</v>
      </c>
      <c r="BQ138" s="16">
        <f t="shared" si="113"/>
        <v>82815.129166666651</v>
      </c>
      <c r="BS138" s="16">
        <f t="shared" si="114"/>
        <v>82815.129166666651</v>
      </c>
      <c r="BU138" s="16">
        <f t="shared" si="103"/>
        <v>82815.129166666651</v>
      </c>
      <c r="BW138" s="16">
        <f t="shared" si="104"/>
        <v>309058.55666666664</v>
      </c>
      <c r="BY138" s="16">
        <f t="shared" si="105"/>
        <v>385806.31791666662</v>
      </c>
      <c r="CB138" s="16">
        <f t="shared" si="146"/>
        <v>0</v>
      </c>
      <c r="CF138" s="243">
        <f t="shared" si="101"/>
        <v>0</v>
      </c>
      <c r="CH138" s="243">
        <f t="shared" si="102"/>
        <v>0</v>
      </c>
      <c r="CJ138" s="16">
        <f t="shared" si="147"/>
        <v>0</v>
      </c>
      <c r="CL138" s="54">
        <f t="shared" si="148"/>
        <v>0</v>
      </c>
      <c r="CN138" s="18"/>
      <c r="CO138" s="16">
        <f t="shared" si="149"/>
        <v>0</v>
      </c>
      <c r="CP138" s="18"/>
    </row>
    <row r="139" spans="1:94" x14ac:dyDescent="0.2">
      <c r="A139" s="387"/>
      <c r="B139" s="14" t="str">
        <f>VLOOKUP(D139,'line assign basis'!$A$8:$D$668,2,FALSE)</f>
        <v>PROV-UNCOLL RESIDEN</v>
      </c>
      <c r="C139" s="17" t="s">
        <v>294</v>
      </c>
      <c r="D139" s="17" t="s">
        <v>292</v>
      </c>
      <c r="E139" s="17">
        <f>IFERROR(VLOOKUP(D139,'line assign basis'!$A$8:$D$668,4,FALSE),"")</f>
        <v>4</v>
      </c>
      <c r="F139" s="33">
        <f>IFERROR(VLOOKUP($D139,'SAP Data'!$A$7:$OM$1845,F$4,FALSE),"")</f>
        <v>-522344.05</v>
      </c>
      <c r="G139" s="33">
        <f>IFERROR(VLOOKUP($D139,'SAP Data'!$A$7:$OM$1845,G$4,FALSE),"")</f>
        <v>-627274.87</v>
      </c>
      <c r="H139" s="16">
        <f>IFERROR(VLOOKUP($D139,'SAP Data'!$A$7:$OM$1845,H$4,FALSE),"")</f>
        <v>-700569.93</v>
      </c>
      <c r="I139" s="76">
        <f>IFERROR(VLOOKUP($D139,'SAP Data'!$A$7:$OM$1845,I$4,FALSE),"")</f>
        <v>-699280.43</v>
      </c>
      <c r="J139" s="76">
        <f>IFERROR(VLOOKUP($D139,'SAP Data'!$A$7:$OM$1845,J$4,FALSE),"")</f>
        <v>-608343.52</v>
      </c>
      <c r="K139" s="76">
        <f>IFERROR(VLOOKUP($D139,'SAP Data'!$A$7:$OM$1845,K$4,FALSE),"")</f>
        <v>-314245.3</v>
      </c>
      <c r="L139" s="76">
        <f>IFERROR(VLOOKUP($D139,'SAP Data'!$A$7:$OM$1845,L$4,FALSE),"")</f>
        <v>-133004.92000000001</v>
      </c>
      <c r="M139" s="76">
        <f>IFERROR(VLOOKUP($D139,'SAP Data'!$A$7:$OM$1845,M$4,FALSE),"")</f>
        <v>-29292.83</v>
      </c>
      <c r="N139" s="76">
        <f>IFERROR(VLOOKUP($D139,'SAP Data'!$A$7:$OM$1845,N$4,FALSE),"")</f>
        <v>-28630.62</v>
      </c>
      <c r="O139" s="76">
        <f>IFERROR(VLOOKUP($D139,'SAP Data'!$A$7:$OM$1845,O$4,FALSE),"")</f>
        <v>-147872.84</v>
      </c>
      <c r="P139" s="76">
        <f>IFERROR(VLOOKUP($D139,'SAP Data'!$A$7:$OM$1845,P$4,FALSE),"")</f>
        <v>-243293.76</v>
      </c>
      <c r="Q139" s="76">
        <f>IFERROR(VLOOKUP($D139,'SAP Data'!$A$7:$OM$1845,Q$4,FALSE),"")</f>
        <v>-432046.05</v>
      </c>
      <c r="R139" s="76">
        <f>IFERROR(VLOOKUP($D139,'SAP Data'!$A$7:$OM$1845,R$4,FALSE),"")</f>
        <v>-550646.89</v>
      </c>
      <c r="S139" s="76">
        <f>IFERROR(VLOOKUP($D139,'SAP Data'!$A$7:$OM$1845,S$4,FALSE),"")</f>
        <v>-625686.98</v>
      </c>
      <c r="T139" s="76">
        <f>IFERROR(VLOOKUP($D139,'SAP Data'!$A$7:$OM$1849,T$4,FALSE),"")</f>
        <v>-882915.2</v>
      </c>
      <c r="U139" s="76">
        <f>IFERROR(VLOOKUP($D139,'SAP Data'!$A$7:$OM$1849,U$4,FALSE),"")</f>
        <v>-865711.88</v>
      </c>
      <c r="V139" s="76">
        <f>IFERROR(VLOOKUP($D139,'SAP Data'!$A$7:$OM$1849,V$4,FALSE),"")</f>
        <v>-799569.49</v>
      </c>
      <c r="W139" s="76">
        <f>IFERROR(VLOOKUP($D139,'SAP Data'!$A$7:$OM$1849,W$4,FALSE),"")</f>
        <v>-1012782.9</v>
      </c>
      <c r="X139" s="76">
        <f>IFERROR(VLOOKUP($D139,'SAP Data'!$A$7:$OM$1849,X$4,FALSE),"")</f>
        <v>-947873.55</v>
      </c>
      <c r="Y139" s="76">
        <f>IFERROR(VLOOKUP($D139,'SAP Data'!$A$7:$OM$1849,Y$4,FALSE),"")</f>
        <v>-920644.86</v>
      </c>
      <c r="Z139" s="76">
        <f>IFERROR(VLOOKUP($D139,'SAP Data'!$A$7:$OM$1849,Z$4,FALSE),"")</f>
        <v>-1116887.3600000001</v>
      </c>
      <c r="AA139" s="76">
        <f>IFERROR(VLOOKUP($D139,'SAP Data'!$A$7:$OM$1849,AA$4,FALSE),"")</f>
        <v>-1312839.6299999999</v>
      </c>
      <c r="AB139" s="76">
        <f>IFERROR(VLOOKUP($D139,'SAP Data'!$A$7:$OM$1849,AB$4,FALSE),"")</f>
        <v>-1342844.47</v>
      </c>
      <c r="AC139" s="76">
        <f>IFERROR(VLOOKUP($D139,'SAP Data'!$A$7:$OM$1849,AC$4,FALSE),"")</f>
        <v>-2043022.28</v>
      </c>
      <c r="AD139" s="76">
        <f>IFERROR(VLOOKUP($D139,'SAP Data'!$A$7:$OM$1849,AD$4,FALSE),"")</f>
        <v>-2119125.5699999998</v>
      </c>
      <c r="AE139" s="76">
        <f>IFERROR(VLOOKUP($D139,'SAP Data'!$A$7:$OM$1849,AE$4,FALSE),"")</f>
        <v>-2195745.15</v>
      </c>
      <c r="AF139" s="76">
        <f>IFERROR(VLOOKUP($D139,'SAP Data'!$A$7:$OM$1849,AF$4,FALSE),"")</f>
        <v>-2754101.52</v>
      </c>
      <c r="AG139" s="76">
        <f>IFERROR(VLOOKUP($D139,'SAP Data'!$A$7:$OM$1849,AG$4,FALSE),"")</f>
        <v>-2677981.96</v>
      </c>
      <c r="AH139" s="76">
        <f>IFERROR(VLOOKUP($D139,'SAP Data'!$A$7:$OM$1849,AH$4,FALSE),"")</f>
        <v>-2550529.36</v>
      </c>
      <c r="AI139" s="76">
        <f>IFERROR(VLOOKUP($D139,'SAP Data'!$A$7:$OM$1849,AI$4,FALSE),"")</f>
        <v>-2766097.04</v>
      </c>
      <c r="AJ139" s="76">
        <f>IFERROR(VLOOKUP($D139,'SAP Data'!$A$7:$OM$1849,AJ$4,FALSE),"")</f>
        <v>-2563144.9500000002</v>
      </c>
      <c r="AK139" s="76">
        <f>IFERROR(VLOOKUP($D139,'SAP Data'!$A$7:$OM$1849,AK$4,FALSE),"")</f>
        <v>-2398084.6</v>
      </c>
      <c r="AL139" s="76">
        <f>IFERROR(VLOOKUP($D139,'SAP Data'!$A$7:$OM$1849,AL$4,FALSE),"")</f>
        <v>-2321976.1800000002</v>
      </c>
      <c r="AM139" s="76">
        <f>IFERROR(VLOOKUP($D139,'SAP Data'!$A$7:$OM$1849,AM$4,FALSE),"")</f>
        <v>-2120587.65</v>
      </c>
      <c r="AN139" s="76">
        <f>IFERROR(VLOOKUP($D139,'SAP Data'!$A$7:$OM$1849,AN$4,FALSE),"")</f>
        <v>-2048098.49</v>
      </c>
      <c r="AO139" s="76">
        <f>IFERROR(VLOOKUP($D139,'SAP Data'!$A$7:$OM$1849,AO$4,FALSE),"")</f>
        <v>-1405029.43</v>
      </c>
      <c r="AP139" s="99">
        <f t="shared" ref="AP139:AP206" si="150">IFERROR((R139/2+SUM(S139:AC139)+AD139/2)/12,"")</f>
        <v>-1100472.0691666668</v>
      </c>
      <c r="AQ139" s="43">
        <f t="shared" ref="AQ139:AQ206" si="151">IFERROR((S139/2+SUM(T139:AD139)+AE139/2)/12,"")</f>
        <v>-1231244.4379166667</v>
      </c>
      <c r="AR139" s="43">
        <f t="shared" ref="AR139:AR206" si="152">IFERROR((T139/2+SUM(U139:AE139)+AF139/2)/12,"")</f>
        <v>-1374629.625</v>
      </c>
      <c r="AS139" s="43">
        <f t="shared" ref="AS139:AS206" si="153">IFERROR((U139/2+SUM(V139:AF139)+AG139/2)/12,"")</f>
        <v>-1528106.9749999999</v>
      </c>
      <c r="AT139" s="43">
        <f t="shared" ref="AT139:AT206" si="154">IFERROR((V139/2+SUM(W139:AG139)+AH139/2)/12,"")</f>
        <v>-1676574.8895833334</v>
      </c>
      <c r="AU139" s="43">
        <f t="shared" ref="AU139:AU206" si="155">IFERROR((W139/2+SUM(X139:AH139)+AI139/2)/12,"")</f>
        <v>-1822586.3066666666</v>
      </c>
      <c r="AV139" s="43">
        <f t="shared" ref="AV139:AV206" si="156">IFERROR((X139/2+SUM(Y139:AI139)+AJ139/2)/12,"")</f>
        <v>-1962944.0374999999</v>
      </c>
      <c r="AW139" s="43">
        <f t="shared" ref="AW139:AW206" si="157">IFERROR((Y139/2+SUM(Z139:AJ139)+AK139/2)/12,"")</f>
        <v>-2091807.0016666667</v>
      </c>
      <c r="AX139" s="43">
        <f t="shared" ref="AX139:AX206" si="158">IFERROR((Z139/2+SUM(AA139:AK139)+AL139/2)/12,"")</f>
        <v>-2203579.0249999999</v>
      </c>
      <c r="AY139" s="43">
        <f t="shared" ref="AY139:AY206" si="159">IFERROR((AA139/2+SUM(AB139:AL139)+AM139/2)/12,"")</f>
        <v>-2287447.2266666666</v>
      </c>
      <c r="AZ139" s="43">
        <f t="shared" ref="AZ139:AZ206" si="160">IFERROR((AB139/2+SUM(AC139:AM139)+AN139/2)/12,"")</f>
        <v>-2350488.978333333</v>
      </c>
      <c r="BA139" s="98">
        <f t="shared" ref="BA139:BA206" si="161">IFERROR((AC139/2+SUM(AD139:AN139)+AO139/2)/12,"")</f>
        <v>-2353291.5270833331</v>
      </c>
      <c r="BB139" s="16"/>
      <c r="BC139" s="16">
        <f t="shared" si="106"/>
        <v>-1100472.0691666668</v>
      </c>
      <c r="BD139" s="16"/>
      <c r="BE139" s="16">
        <f t="shared" si="107"/>
        <v>-1231244.4379166667</v>
      </c>
      <c r="BF139" s="16"/>
      <c r="BG139" s="16">
        <f t="shared" si="108"/>
        <v>-1374629.625</v>
      </c>
      <c r="BH139" s="18"/>
      <c r="BI139" s="16">
        <f t="shared" si="109"/>
        <v>-1528106.9749999999</v>
      </c>
      <c r="BK139" s="16">
        <f t="shared" si="110"/>
        <v>-1676574.8895833334</v>
      </c>
      <c r="BM139" s="16">
        <f t="shared" si="111"/>
        <v>-1822586.3066666666</v>
      </c>
      <c r="BO139" s="16">
        <f t="shared" si="112"/>
        <v>-1962944.0374999999</v>
      </c>
      <c r="BQ139" s="16">
        <f t="shared" si="113"/>
        <v>-2091807.0016666667</v>
      </c>
      <c r="BS139" s="16">
        <f t="shared" si="114"/>
        <v>-2203579.0249999999</v>
      </c>
      <c r="BU139" s="16">
        <f t="shared" si="103"/>
        <v>-2287447.2266666666</v>
      </c>
      <c r="BW139" s="16">
        <f t="shared" si="104"/>
        <v>-2350488.978333333</v>
      </c>
      <c r="BY139" s="16">
        <f t="shared" si="105"/>
        <v>-2353291.5270833331</v>
      </c>
      <c r="CB139" s="16">
        <f t="shared" si="146"/>
        <v>0</v>
      </c>
      <c r="CF139" s="243">
        <f t="shared" ref="CF139:CF206" si="162">_xlfn.IFS($D139="252012",CO139*$CS$25,$D139="252014",CO139*$CS$25,$D139="252022",CO139*$CS$25,$D139="252024",CO139*$CS$25,$D139="252032",CO139*$CS$25,$D139="252034",CO139*$CS$25,$E139=3,CO139*0,$E139="3P",CO139*$CS$20,$E139="3D",CO139*$CS$21,$E139="3G",CO139*$CS$23,$E139="3L",CO139*$CS$24,$E139&lt;=2,0,$E139&gt;=4,0)</f>
        <v>0</v>
      </c>
      <c r="CH139" s="243">
        <f t="shared" ref="CH139:CH206" si="163">IFERROR(CO139-CF139,"")</f>
        <v>0</v>
      </c>
      <c r="CJ139" s="16">
        <f t="shared" si="147"/>
        <v>0</v>
      </c>
      <c r="CL139" s="54">
        <f t="shared" si="148"/>
        <v>0</v>
      </c>
      <c r="CN139" s="18"/>
      <c r="CO139" s="16">
        <f t="shared" si="149"/>
        <v>0</v>
      </c>
      <c r="CP139" s="18"/>
    </row>
    <row r="140" spans="1:94" x14ac:dyDescent="0.2">
      <c r="A140" s="387"/>
      <c r="B140" s="14" t="str">
        <f>VLOOKUP(D140,'line assign basis'!$A$8:$D$668,2,FALSE)</f>
        <v>PROV-UNCOLL COMMER</v>
      </c>
      <c r="C140" s="17" t="s">
        <v>297</v>
      </c>
      <c r="D140" s="17" t="s">
        <v>295</v>
      </c>
      <c r="E140" s="17">
        <f>IFERROR(VLOOKUP(D140,'line assign basis'!$A$8:$D$668,4,FALSE),"")</f>
        <v>4</v>
      </c>
      <c r="F140" s="33">
        <f>IFERROR(VLOOKUP($D140,'SAP Data'!$A$7:$OM$1845,F$4,FALSE),"")</f>
        <v>-36174.6</v>
      </c>
      <c r="G140" s="33">
        <f>IFERROR(VLOOKUP($D140,'SAP Data'!$A$7:$OM$1845,G$4,FALSE),"")</f>
        <v>-43936.98</v>
      </c>
      <c r="H140" s="16">
        <f>IFERROR(VLOOKUP($D140,'SAP Data'!$A$7:$OM$1845,H$4,FALSE),"")</f>
        <v>-49378.76</v>
      </c>
      <c r="I140" s="76">
        <f>IFERROR(VLOOKUP($D140,'SAP Data'!$A$7:$OM$1845,I$4,FALSE),"")</f>
        <v>-41072.58</v>
      </c>
      <c r="J140" s="76">
        <f>IFERROR(VLOOKUP($D140,'SAP Data'!$A$7:$OM$1845,J$4,FALSE),"")</f>
        <v>-34157.620000000003</v>
      </c>
      <c r="K140" s="76">
        <f>IFERROR(VLOOKUP($D140,'SAP Data'!$A$7:$OM$1845,K$4,FALSE),"")</f>
        <v>-33619.730000000003</v>
      </c>
      <c r="L140" s="76">
        <f>IFERROR(VLOOKUP($D140,'SAP Data'!$A$7:$OM$1845,L$4,FALSE),"")</f>
        <v>-10431.92</v>
      </c>
      <c r="M140" s="76">
        <f>IFERROR(VLOOKUP($D140,'SAP Data'!$A$7:$OM$1845,M$4,FALSE),"")</f>
        <v>21775.64</v>
      </c>
      <c r="N140" s="76">
        <f>IFERROR(VLOOKUP($D140,'SAP Data'!$A$7:$OM$1845,N$4,FALSE),"")</f>
        <v>-3237.94</v>
      </c>
      <c r="O140" s="76">
        <f>IFERROR(VLOOKUP($D140,'SAP Data'!$A$7:$OM$1845,O$4,FALSE),"")</f>
        <v>-11325.17</v>
      </c>
      <c r="P140" s="76">
        <f>IFERROR(VLOOKUP($D140,'SAP Data'!$A$7:$OM$1845,P$4,FALSE),"")</f>
        <v>-22331.35</v>
      </c>
      <c r="Q140" s="76">
        <f>IFERROR(VLOOKUP($D140,'SAP Data'!$A$7:$OM$1845,Q$4,FALSE),"")</f>
        <v>-56515.78</v>
      </c>
      <c r="R140" s="76">
        <f>IFERROR(VLOOKUP($D140,'SAP Data'!$A$7:$OM$1845,R$4,FALSE),"")</f>
        <v>-72269.490000000005</v>
      </c>
      <c r="S140" s="76">
        <f>IFERROR(VLOOKUP($D140,'SAP Data'!$A$7:$OM$1845,S$4,FALSE),"")</f>
        <v>-83647.83</v>
      </c>
      <c r="T140" s="76">
        <f>IFERROR(VLOOKUP($D140,'SAP Data'!$A$7:$OM$1849,T$4,FALSE),"")</f>
        <v>-241902.78</v>
      </c>
      <c r="U140" s="76">
        <f>IFERROR(VLOOKUP($D140,'SAP Data'!$A$7:$OM$1849,U$4,FALSE),"")</f>
        <v>-231248.27</v>
      </c>
      <c r="V140" s="76">
        <f>IFERROR(VLOOKUP($D140,'SAP Data'!$A$7:$OM$1849,V$4,FALSE),"")</f>
        <v>-241248.75</v>
      </c>
      <c r="W140" s="76">
        <f>IFERROR(VLOOKUP($D140,'SAP Data'!$A$7:$OM$1849,W$4,FALSE),"")</f>
        <v>-337473.01</v>
      </c>
      <c r="X140" s="76">
        <f>IFERROR(VLOOKUP($D140,'SAP Data'!$A$7:$OM$1849,X$4,FALSE),"")</f>
        <v>-319912.21999999997</v>
      </c>
      <c r="Y140" s="76">
        <f>IFERROR(VLOOKUP($D140,'SAP Data'!$A$7:$OM$1849,Y$4,FALSE),"")</f>
        <v>-261815.48</v>
      </c>
      <c r="Z140" s="76">
        <f>IFERROR(VLOOKUP($D140,'SAP Data'!$A$7:$OM$1849,Z$4,FALSE),"")</f>
        <v>-461516.93</v>
      </c>
      <c r="AA140" s="76">
        <f>IFERROR(VLOOKUP($D140,'SAP Data'!$A$7:$OM$1849,AA$4,FALSE),"")</f>
        <v>-555578.42000000004</v>
      </c>
      <c r="AB140" s="76">
        <f>IFERROR(VLOOKUP($D140,'SAP Data'!$A$7:$OM$1849,AB$4,FALSE),"")</f>
        <v>-561999.62</v>
      </c>
      <c r="AC140" s="76">
        <f>IFERROR(VLOOKUP($D140,'SAP Data'!$A$7:$OM$1849,AC$4,FALSE),"")</f>
        <v>-703762.92</v>
      </c>
      <c r="AD140" s="76">
        <f>IFERROR(VLOOKUP($D140,'SAP Data'!$A$7:$OM$1849,AD$4,FALSE),"")</f>
        <v>-704534.1</v>
      </c>
      <c r="AE140" s="76">
        <f>IFERROR(VLOOKUP($D140,'SAP Data'!$A$7:$OM$1849,AE$4,FALSE),"")</f>
        <v>-683456.99</v>
      </c>
      <c r="AF140" s="76">
        <f>IFERROR(VLOOKUP($D140,'SAP Data'!$A$7:$OM$1849,AF$4,FALSE),"")</f>
        <v>-388848.24</v>
      </c>
      <c r="AG140" s="76">
        <f>IFERROR(VLOOKUP($D140,'SAP Data'!$A$7:$OM$1849,AG$4,FALSE),"")</f>
        <v>-361841.65</v>
      </c>
      <c r="AH140" s="76">
        <f>IFERROR(VLOOKUP($D140,'SAP Data'!$A$7:$OM$1849,AH$4,FALSE),"")</f>
        <v>-327346.87</v>
      </c>
      <c r="AI140" s="76">
        <f>IFERROR(VLOOKUP($D140,'SAP Data'!$A$7:$OM$1849,AI$4,FALSE),"")</f>
        <v>-206372.86</v>
      </c>
      <c r="AJ140" s="76">
        <f>IFERROR(VLOOKUP($D140,'SAP Data'!$A$7:$OM$1849,AJ$4,FALSE),"")</f>
        <v>-183558.03</v>
      </c>
      <c r="AK140" s="76">
        <f>IFERROR(VLOOKUP($D140,'SAP Data'!$A$7:$OM$1849,AK$4,FALSE),"")</f>
        <v>-166266.4</v>
      </c>
      <c r="AL140" s="76">
        <f>IFERROR(VLOOKUP($D140,'SAP Data'!$A$7:$OM$1849,AL$4,FALSE),"")</f>
        <v>-63911.79</v>
      </c>
      <c r="AM140" s="76">
        <f>IFERROR(VLOOKUP($D140,'SAP Data'!$A$7:$OM$1849,AM$4,FALSE),"")</f>
        <v>-82678.710000000006</v>
      </c>
      <c r="AN140" s="76">
        <f>IFERROR(VLOOKUP($D140,'SAP Data'!$A$7:$OM$1849,AN$4,FALSE),"")</f>
        <v>-97591.57</v>
      </c>
      <c r="AO140" s="76">
        <f>IFERROR(VLOOKUP($D140,'SAP Data'!$A$7:$OM$1849,AO$4,FALSE),"")</f>
        <v>-177564.75</v>
      </c>
      <c r="AP140" s="99">
        <f t="shared" si="150"/>
        <v>-365709.00208333338</v>
      </c>
      <c r="AQ140" s="43">
        <f t="shared" si="151"/>
        <v>-417045.40916666668</v>
      </c>
      <c r="AR140" s="43">
        <f t="shared" si="152"/>
        <v>-448160.185</v>
      </c>
      <c r="AS140" s="43">
        <f t="shared" si="153"/>
        <v>-459724.3033333334</v>
      </c>
      <c r="AT140" s="43">
        <f t="shared" si="154"/>
        <v>-468753.1158333334</v>
      </c>
      <c r="AU140" s="43">
        <f t="shared" si="155"/>
        <v>-466878.03125</v>
      </c>
      <c r="AV140" s="43">
        <f t="shared" si="156"/>
        <v>-455734.10041666677</v>
      </c>
      <c r="AW140" s="43">
        <f t="shared" si="157"/>
        <v>-446071.46416666685</v>
      </c>
      <c r="AX140" s="43">
        <f t="shared" si="158"/>
        <v>-425523.37166666664</v>
      </c>
      <c r="AY140" s="43">
        <f t="shared" si="159"/>
        <v>-389252.33624999999</v>
      </c>
      <c r="AZ140" s="43">
        <f t="shared" si="160"/>
        <v>-350197.84624999994</v>
      </c>
      <c r="BA140" s="98">
        <f t="shared" si="161"/>
        <v>-308922.58708333329</v>
      </c>
      <c r="BB140" s="16"/>
      <c r="BC140" s="16">
        <f t="shared" si="106"/>
        <v>-365709.00208333338</v>
      </c>
      <c r="BD140" s="16"/>
      <c r="BE140" s="16">
        <f t="shared" si="107"/>
        <v>-417045.40916666668</v>
      </c>
      <c r="BF140" s="16"/>
      <c r="BG140" s="16">
        <f t="shared" si="108"/>
        <v>-448160.185</v>
      </c>
      <c r="BH140" s="18"/>
      <c r="BI140" s="16">
        <f t="shared" si="109"/>
        <v>-459724.3033333334</v>
      </c>
      <c r="BK140" s="16">
        <f t="shared" si="110"/>
        <v>-468753.1158333334</v>
      </c>
      <c r="BM140" s="16">
        <f t="shared" si="111"/>
        <v>-466878.03125</v>
      </c>
      <c r="BO140" s="16">
        <f t="shared" si="112"/>
        <v>-455734.10041666677</v>
      </c>
      <c r="BQ140" s="16">
        <f t="shared" si="113"/>
        <v>-446071.46416666685</v>
      </c>
      <c r="BS140" s="16">
        <f t="shared" si="114"/>
        <v>-425523.37166666664</v>
      </c>
      <c r="BU140" s="16">
        <f t="shared" si="103"/>
        <v>-389252.33624999999</v>
      </c>
      <c r="BW140" s="16">
        <f t="shared" si="104"/>
        <v>-350197.84624999994</v>
      </c>
      <c r="BY140" s="16">
        <f t="shared" si="105"/>
        <v>-308922.58708333329</v>
      </c>
      <c r="CB140" s="16">
        <f t="shared" si="146"/>
        <v>0</v>
      </c>
      <c r="CF140" s="243">
        <f t="shared" si="162"/>
        <v>0</v>
      </c>
      <c r="CH140" s="243">
        <f t="shared" si="163"/>
        <v>0</v>
      </c>
      <c r="CJ140" s="16">
        <f t="shared" si="147"/>
        <v>0</v>
      </c>
      <c r="CL140" s="54">
        <f t="shared" si="148"/>
        <v>0</v>
      </c>
      <c r="CN140" s="18"/>
      <c r="CO140" s="16">
        <f t="shared" si="149"/>
        <v>0</v>
      </c>
      <c r="CP140" s="18"/>
    </row>
    <row r="141" spans="1:94" x14ac:dyDescent="0.2">
      <c r="A141" s="387"/>
      <c r="B141" s="14" t="str">
        <f>VLOOKUP(D141,'line assign basis'!$A$8:$D$668,2,FALSE)</f>
        <v>PROV-UNCOLL IND FIRM</v>
      </c>
      <c r="C141" s="17" t="s">
        <v>300</v>
      </c>
      <c r="D141" s="17" t="s">
        <v>298</v>
      </c>
      <c r="E141" s="17">
        <f>IFERROR(VLOOKUP(D141,'line assign basis'!$A$8:$D$668,4,FALSE),"")</f>
        <v>4</v>
      </c>
      <c r="F141" s="33">
        <f>IFERROR(VLOOKUP($D141,'SAP Data'!$A$7:$OM$1845,F$4,FALSE),"")</f>
        <v>-39536.42</v>
      </c>
      <c r="G141" s="33">
        <f>IFERROR(VLOOKUP($D141,'SAP Data'!$A$7:$OM$1845,G$4,FALSE),"")</f>
        <v>-40658.01</v>
      </c>
      <c r="H141" s="16">
        <f>IFERROR(VLOOKUP($D141,'SAP Data'!$A$7:$OM$1845,H$4,FALSE),"")</f>
        <v>-41034.92</v>
      </c>
      <c r="I141" s="76">
        <f>IFERROR(VLOOKUP($D141,'SAP Data'!$A$7:$OM$1845,I$4,FALSE),"")</f>
        <v>-32090.02</v>
      </c>
      <c r="J141" s="76">
        <f>IFERROR(VLOOKUP($D141,'SAP Data'!$A$7:$OM$1845,J$4,FALSE),"")</f>
        <v>-32996.15</v>
      </c>
      <c r="K141" s="76">
        <f>IFERROR(VLOOKUP($D141,'SAP Data'!$A$7:$OM$1845,K$4,FALSE),"")</f>
        <v>-6588.56</v>
      </c>
      <c r="L141" s="76">
        <f>IFERROR(VLOOKUP($D141,'SAP Data'!$A$7:$OM$1845,L$4,FALSE),"")</f>
        <v>-14998.06</v>
      </c>
      <c r="M141" s="76">
        <f>IFERROR(VLOOKUP($D141,'SAP Data'!$A$7:$OM$1845,M$4,FALSE),"")</f>
        <v>-15896.83</v>
      </c>
      <c r="N141" s="76">
        <f>IFERROR(VLOOKUP($D141,'SAP Data'!$A$7:$OM$1845,N$4,FALSE),"")</f>
        <v>-4070.99</v>
      </c>
      <c r="O141" s="76">
        <f>IFERROR(VLOOKUP($D141,'SAP Data'!$A$7:$OM$1845,O$4,FALSE),"")</f>
        <v>-5164.3599999999997</v>
      </c>
      <c r="P141" s="76">
        <f>IFERROR(VLOOKUP($D141,'SAP Data'!$A$7:$OM$1845,P$4,FALSE),"")</f>
        <v>-6371.5</v>
      </c>
      <c r="Q141" s="76">
        <f>IFERROR(VLOOKUP($D141,'SAP Data'!$A$7:$OM$1845,Q$4,FALSE),"")</f>
        <v>-40681.9</v>
      </c>
      <c r="R141" s="76">
        <f>IFERROR(VLOOKUP($D141,'SAP Data'!$A$7:$OM$1845,R$4,FALSE),"")</f>
        <v>-42501.43</v>
      </c>
      <c r="S141" s="76">
        <f>IFERROR(VLOOKUP($D141,'SAP Data'!$A$7:$OM$1845,S$4,FALSE),"")</f>
        <v>-44262.99</v>
      </c>
      <c r="T141" s="76">
        <f>IFERROR(VLOOKUP($D141,'SAP Data'!$A$7:$OM$1849,T$4,FALSE),"")</f>
        <v>-62975.35</v>
      </c>
      <c r="U141" s="76">
        <f>IFERROR(VLOOKUP($D141,'SAP Data'!$A$7:$OM$1849,U$4,FALSE),"")</f>
        <v>-55498.91</v>
      </c>
      <c r="V141" s="76">
        <f>IFERROR(VLOOKUP($D141,'SAP Data'!$A$7:$OM$1849,V$4,FALSE),"")</f>
        <v>-60220.55</v>
      </c>
      <c r="W141" s="76">
        <f>IFERROR(VLOOKUP($D141,'SAP Data'!$A$7:$OM$1849,W$4,FALSE),"")</f>
        <v>-61010.02</v>
      </c>
      <c r="X141" s="76">
        <f>IFERROR(VLOOKUP($D141,'SAP Data'!$A$7:$OM$1849,X$4,FALSE),"")</f>
        <v>-62151.54</v>
      </c>
      <c r="Y141" s="76">
        <f>IFERROR(VLOOKUP($D141,'SAP Data'!$A$7:$OM$1849,Y$4,FALSE),"")</f>
        <v>-63366.85</v>
      </c>
      <c r="Z141" s="76">
        <f>IFERROR(VLOOKUP($D141,'SAP Data'!$A$7:$OM$1849,Z$4,FALSE),"")</f>
        <v>-16067.75</v>
      </c>
      <c r="AA141" s="76">
        <f>IFERROR(VLOOKUP($D141,'SAP Data'!$A$7:$OM$1849,AA$4,FALSE),"")</f>
        <v>-66109.66</v>
      </c>
      <c r="AB141" s="76">
        <f>IFERROR(VLOOKUP($D141,'SAP Data'!$A$7:$OM$1849,AB$4,FALSE),"")</f>
        <v>-67736.25</v>
      </c>
      <c r="AC141" s="76">
        <f>IFERROR(VLOOKUP($D141,'SAP Data'!$A$7:$OM$1849,AC$4,FALSE),"")</f>
        <v>-95122.240000000005</v>
      </c>
      <c r="AD141" s="76">
        <f>IFERROR(VLOOKUP($D141,'SAP Data'!$A$7:$OM$1849,AD$4,FALSE),"")</f>
        <v>-100897.7</v>
      </c>
      <c r="AE141" s="76">
        <f>IFERROR(VLOOKUP($D141,'SAP Data'!$A$7:$OM$1849,AE$4,FALSE),"")</f>
        <v>-102510.53</v>
      </c>
      <c r="AF141" s="76">
        <f>IFERROR(VLOOKUP($D141,'SAP Data'!$A$7:$OM$1849,AF$4,FALSE),"")</f>
        <v>-35347.26</v>
      </c>
      <c r="AG141" s="76">
        <f>IFERROR(VLOOKUP($D141,'SAP Data'!$A$7:$OM$1849,AG$4,FALSE),"")</f>
        <v>-38493.870000000003</v>
      </c>
      <c r="AH141" s="76">
        <f>IFERROR(VLOOKUP($D141,'SAP Data'!$A$7:$OM$1849,AH$4,FALSE),"")</f>
        <v>-39899.21</v>
      </c>
      <c r="AI141" s="76">
        <f>IFERROR(VLOOKUP($D141,'SAP Data'!$A$7:$OM$1849,AI$4,FALSE),"")</f>
        <v>-24308.41</v>
      </c>
      <c r="AJ141" s="76">
        <f>IFERROR(VLOOKUP($D141,'SAP Data'!$A$7:$OM$1849,AJ$4,FALSE),"")</f>
        <v>-25820.639999999999</v>
      </c>
      <c r="AK141" s="76">
        <f>IFERROR(VLOOKUP($D141,'SAP Data'!$A$7:$OM$1849,AK$4,FALSE),"")</f>
        <v>-27186.89</v>
      </c>
      <c r="AL141" s="76">
        <f>IFERROR(VLOOKUP($D141,'SAP Data'!$A$7:$OM$1849,AL$4,FALSE),"")</f>
        <v>18294.37</v>
      </c>
      <c r="AM141" s="76">
        <f>IFERROR(VLOOKUP($D141,'SAP Data'!$A$7:$OM$1849,AM$4,FALSE),"")</f>
        <v>16615.02</v>
      </c>
      <c r="AN141" s="76">
        <f>IFERROR(VLOOKUP($D141,'SAP Data'!$A$7:$OM$1849,AN$4,FALSE),"")</f>
        <v>15612.68</v>
      </c>
      <c r="AO141" s="76">
        <f>IFERROR(VLOOKUP($D141,'SAP Data'!$A$7:$OM$1849,AO$4,FALSE),"")</f>
        <v>-2517.61</v>
      </c>
      <c r="AP141" s="99">
        <f t="shared" si="150"/>
        <v>-60518.472916666658</v>
      </c>
      <c r="AQ141" s="43">
        <f t="shared" si="151"/>
        <v>-65378.631666666661</v>
      </c>
      <c r="AR141" s="43">
        <f t="shared" si="152"/>
        <v>-66654.442083333342</v>
      </c>
      <c r="AS141" s="43">
        <f t="shared" si="153"/>
        <v>-64794.728333333333</v>
      </c>
      <c r="AT141" s="43">
        <f t="shared" si="154"/>
        <v>-63239.462500000001</v>
      </c>
      <c r="AU141" s="43">
        <f t="shared" si="155"/>
        <v>-60863.506249999999</v>
      </c>
      <c r="AV141" s="43">
        <f t="shared" si="156"/>
        <v>-57820.484999999993</v>
      </c>
      <c r="AW141" s="43">
        <f t="shared" si="157"/>
        <v>-54799.199166666665</v>
      </c>
      <c r="AX141" s="43">
        <f t="shared" si="158"/>
        <v>-51859.945833333331</v>
      </c>
      <c r="AY141" s="43">
        <f t="shared" si="159"/>
        <v>-46981.329166666663</v>
      </c>
      <c r="AZ141" s="43">
        <f t="shared" si="160"/>
        <v>-40061.595416666663</v>
      </c>
      <c r="BA141" s="98">
        <f t="shared" si="161"/>
        <v>-32730.197083333333</v>
      </c>
      <c r="BB141" s="16"/>
      <c r="BC141" s="16">
        <f t="shared" si="106"/>
        <v>-60518.472916666658</v>
      </c>
      <c r="BD141" s="16"/>
      <c r="BE141" s="16">
        <f t="shared" si="107"/>
        <v>-65378.631666666661</v>
      </c>
      <c r="BF141" s="16"/>
      <c r="BG141" s="16">
        <f t="shared" si="108"/>
        <v>-66654.442083333342</v>
      </c>
      <c r="BH141" s="18"/>
      <c r="BI141" s="16">
        <f t="shared" si="109"/>
        <v>-64794.728333333333</v>
      </c>
      <c r="BK141" s="16">
        <f t="shared" si="110"/>
        <v>-63239.462500000001</v>
      </c>
      <c r="BM141" s="16">
        <f t="shared" si="111"/>
        <v>-60863.506249999999</v>
      </c>
      <c r="BO141" s="16">
        <f t="shared" si="112"/>
        <v>-57820.484999999993</v>
      </c>
      <c r="BQ141" s="16">
        <f t="shared" si="113"/>
        <v>-54799.199166666665</v>
      </c>
      <c r="BS141" s="16">
        <f t="shared" si="114"/>
        <v>-51859.945833333331</v>
      </c>
      <c r="BU141" s="16">
        <f t="shared" si="103"/>
        <v>-46981.329166666663</v>
      </c>
      <c r="BW141" s="16">
        <f t="shared" si="104"/>
        <v>-40061.595416666663</v>
      </c>
      <c r="BY141" s="16">
        <f t="shared" si="105"/>
        <v>-32730.197083333333</v>
      </c>
      <c r="CB141" s="16">
        <f t="shared" si="146"/>
        <v>0</v>
      </c>
      <c r="CF141" s="243">
        <f t="shared" si="162"/>
        <v>0</v>
      </c>
      <c r="CH141" s="243">
        <f t="shared" si="163"/>
        <v>0</v>
      </c>
      <c r="CJ141" s="16">
        <f t="shared" si="147"/>
        <v>0</v>
      </c>
      <c r="CL141" s="54">
        <f t="shared" si="148"/>
        <v>0</v>
      </c>
      <c r="CN141" s="18"/>
      <c r="CO141" s="16">
        <f t="shared" si="149"/>
        <v>0</v>
      </c>
      <c r="CP141" s="18"/>
    </row>
    <row r="142" spans="1:94" x14ac:dyDescent="0.2">
      <c r="A142" s="387"/>
      <c r="B142" s="14" t="str">
        <f>VLOOKUP(D142,'line assign basis'!$A$8:$D$668,2,FALSE)</f>
        <v>PROV-UNCOLL IND INT</v>
      </c>
      <c r="C142" s="17" t="s">
        <v>303</v>
      </c>
      <c r="D142" s="17" t="s">
        <v>301</v>
      </c>
      <c r="E142" s="17">
        <f>IFERROR(VLOOKUP(D142,'line assign basis'!$A$8:$D$668,4,FALSE),"")</f>
        <v>4</v>
      </c>
      <c r="F142" s="33">
        <f>IFERROR(VLOOKUP($D142,'SAP Data'!$A$7:$OM$1845,F$4,FALSE),"")</f>
        <v>-31168.09</v>
      </c>
      <c r="G142" s="33">
        <f>IFERROR(VLOOKUP($D142,'SAP Data'!$A$7:$OM$1845,G$4,FALSE),"")</f>
        <v>-32619.96</v>
      </c>
      <c r="H142" s="16">
        <f>IFERROR(VLOOKUP($D142,'SAP Data'!$A$7:$OM$1845,H$4,FALSE),"")</f>
        <v>-33899.39</v>
      </c>
      <c r="I142" s="76">
        <f>IFERROR(VLOOKUP($D142,'SAP Data'!$A$7:$OM$1845,I$4,FALSE),"")</f>
        <v>-34908.39</v>
      </c>
      <c r="J142" s="76">
        <f>IFERROR(VLOOKUP($D142,'SAP Data'!$A$7:$OM$1845,J$4,FALSE),"")</f>
        <v>-35701.360000000001</v>
      </c>
      <c r="K142" s="76">
        <f>IFERROR(VLOOKUP($D142,'SAP Data'!$A$7:$OM$1845,K$4,FALSE),"")</f>
        <v>-35959.730000000003</v>
      </c>
      <c r="L142" s="76">
        <f>IFERROR(VLOOKUP($D142,'SAP Data'!$A$7:$OM$1845,L$4,FALSE),"")</f>
        <v>-36640.36</v>
      </c>
      <c r="M142" s="76">
        <f>IFERROR(VLOOKUP($D142,'SAP Data'!$A$7:$OM$1845,M$4,FALSE),"")</f>
        <v>-37331.15</v>
      </c>
      <c r="N142" s="76">
        <f>IFERROR(VLOOKUP($D142,'SAP Data'!$A$7:$OM$1845,N$4,FALSE),"")</f>
        <v>-28050.1</v>
      </c>
      <c r="O142" s="76">
        <f>IFERROR(VLOOKUP($D142,'SAP Data'!$A$7:$OM$1845,O$4,FALSE),"")</f>
        <v>-29031.4</v>
      </c>
      <c r="P142" s="76">
        <f>IFERROR(VLOOKUP($D142,'SAP Data'!$A$7:$OM$1845,P$4,FALSE),"")</f>
        <v>-30078.799999999999</v>
      </c>
      <c r="Q142" s="76">
        <f>IFERROR(VLOOKUP($D142,'SAP Data'!$A$7:$OM$1845,Q$4,FALSE),"")</f>
        <v>-31185.14</v>
      </c>
      <c r="R142" s="76">
        <f>IFERROR(VLOOKUP($D142,'SAP Data'!$A$7:$OM$1845,R$4,FALSE),"")</f>
        <v>-32770</v>
      </c>
      <c r="S142" s="76">
        <f>IFERROR(VLOOKUP($D142,'SAP Data'!$A$7:$OM$1845,S$4,FALSE),"")</f>
        <v>-34254.089999999997</v>
      </c>
      <c r="T142" s="76">
        <f>IFERROR(VLOOKUP($D142,'SAP Data'!$A$7:$OM$1849,T$4,FALSE),"")</f>
        <v>-35856.14</v>
      </c>
      <c r="U142" s="76">
        <f>IFERROR(VLOOKUP($D142,'SAP Data'!$A$7:$OM$1849,U$4,FALSE),"")</f>
        <v>-37024.83</v>
      </c>
      <c r="V142" s="76">
        <f>IFERROR(VLOOKUP($D142,'SAP Data'!$A$7:$OM$1849,V$4,FALSE),"")</f>
        <v>-38141.300000000003</v>
      </c>
      <c r="W142" s="76">
        <f>IFERROR(VLOOKUP($D142,'SAP Data'!$A$7:$OM$1849,W$4,FALSE),"")</f>
        <v>-38742.589999999997</v>
      </c>
      <c r="X142" s="76">
        <f>IFERROR(VLOOKUP($D142,'SAP Data'!$A$7:$OM$1849,X$4,FALSE),"")</f>
        <v>-39813.42</v>
      </c>
      <c r="Y142" s="76">
        <f>IFERROR(VLOOKUP($D142,'SAP Data'!$A$7:$OM$1849,Y$4,FALSE),"")</f>
        <v>-40907.75</v>
      </c>
      <c r="Z142" s="76">
        <f>IFERROR(VLOOKUP($D142,'SAP Data'!$A$7:$OM$1849,Z$4,FALSE),"")</f>
        <v>-42016.53</v>
      </c>
      <c r="AA142" s="76">
        <f>IFERROR(VLOOKUP($D142,'SAP Data'!$A$7:$OM$1849,AA$4,FALSE),"")</f>
        <v>-43377.75</v>
      </c>
      <c r="AB142" s="76">
        <f>IFERROR(VLOOKUP($D142,'SAP Data'!$A$7:$OM$1849,AB$4,FALSE),"")</f>
        <v>-44872.08</v>
      </c>
      <c r="AC142" s="76">
        <f>IFERROR(VLOOKUP($D142,'SAP Data'!$A$7:$OM$1849,AC$4,FALSE),"")</f>
        <v>-46459.95</v>
      </c>
      <c r="AD142" s="76">
        <f>IFERROR(VLOOKUP($D142,'SAP Data'!$A$7:$OM$1849,AD$4,FALSE),"")</f>
        <v>-48042.51</v>
      </c>
      <c r="AE142" s="76">
        <f>IFERROR(VLOOKUP($D142,'SAP Data'!$A$7:$OM$1849,AE$4,FALSE),"")</f>
        <v>-49267.69</v>
      </c>
      <c r="AF142" s="76">
        <f>IFERROR(VLOOKUP($D142,'SAP Data'!$A$7:$OM$1849,AF$4,FALSE),"")</f>
        <v>-51040.13</v>
      </c>
      <c r="AG142" s="76">
        <f>IFERROR(VLOOKUP($D142,'SAP Data'!$A$7:$OM$1849,AG$4,FALSE),"")</f>
        <v>-52462.94</v>
      </c>
      <c r="AH142" s="76">
        <f>IFERROR(VLOOKUP($D142,'SAP Data'!$A$7:$OM$1849,AH$4,FALSE),"")</f>
        <v>-53808.58</v>
      </c>
      <c r="AI142" s="76">
        <f>IFERROR(VLOOKUP($D142,'SAP Data'!$A$7:$OM$1849,AI$4,FALSE),"")</f>
        <v>-55075.17</v>
      </c>
      <c r="AJ142" s="76">
        <f>IFERROR(VLOOKUP($D142,'SAP Data'!$A$7:$OM$1849,AJ$4,FALSE),"")</f>
        <v>-56359.33</v>
      </c>
      <c r="AK142" s="76">
        <f>IFERROR(VLOOKUP($D142,'SAP Data'!$A$7:$OM$1849,AK$4,FALSE),"")</f>
        <v>-57697.77</v>
      </c>
      <c r="AL142" s="76">
        <f>IFERROR(VLOOKUP($D142,'SAP Data'!$A$7:$OM$1849,AL$4,FALSE),"")</f>
        <v>-58930.69</v>
      </c>
      <c r="AM142" s="76">
        <f>IFERROR(VLOOKUP($D142,'SAP Data'!$A$7:$OM$1849,AM$4,FALSE),"")</f>
        <v>-60570.68</v>
      </c>
      <c r="AN142" s="76">
        <f>IFERROR(VLOOKUP($D142,'SAP Data'!$A$7:$OM$1849,AN$4,FALSE),"")</f>
        <v>-62466.46</v>
      </c>
      <c r="AO142" s="76">
        <f>IFERROR(VLOOKUP($D142,'SAP Data'!$A$7:$OM$1849,AO$4,FALSE),"")</f>
        <v>-64620.59</v>
      </c>
      <c r="AP142" s="99">
        <f t="shared" si="150"/>
        <v>-40156.05708333334</v>
      </c>
      <c r="AQ142" s="43">
        <f t="shared" si="151"/>
        <v>-41417.978333333333</v>
      </c>
      <c r="AR142" s="43">
        <f t="shared" si="152"/>
        <v>-42676.211250000008</v>
      </c>
      <c r="AS142" s="43">
        <f t="shared" si="153"/>
        <v>-43952.13208333333</v>
      </c>
      <c r="AT142" s="43">
        <f t="shared" si="154"/>
        <v>-45248.19</v>
      </c>
      <c r="AU142" s="43">
        <f t="shared" si="155"/>
        <v>-46581.517500000009</v>
      </c>
      <c r="AV142" s="43">
        <f t="shared" si="156"/>
        <v>-47951.45458333334</v>
      </c>
      <c r="AW142" s="43">
        <f t="shared" si="157"/>
        <v>-49340.451666666668</v>
      </c>
      <c r="AX142" s="43">
        <f t="shared" si="158"/>
        <v>-50744.792500000003</v>
      </c>
      <c r="AY142" s="43">
        <f t="shared" si="159"/>
        <v>-52165.921250000007</v>
      </c>
      <c r="AZ142" s="43">
        <f t="shared" si="160"/>
        <v>-53615.392500000009</v>
      </c>
      <c r="BA142" s="98">
        <f t="shared" si="161"/>
        <v>-55105.185000000005</v>
      </c>
      <c r="BB142" s="16"/>
      <c r="BC142" s="16">
        <f t="shared" si="106"/>
        <v>-40156.05708333334</v>
      </c>
      <c r="BD142" s="16"/>
      <c r="BE142" s="16">
        <f t="shared" si="107"/>
        <v>-41417.978333333333</v>
      </c>
      <c r="BF142" s="16"/>
      <c r="BG142" s="16">
        <f t="shared" si="108"/>
        <v>-42676.211250000008</v>
      </c>
      <c r="BH142" s="18"/>
      <c r="BI142" s="16">
        <f t="shared" si="109"/>
        <v>-43952.13208333333</v>
      </c>
      <c r="BK142" s="16">
        <f t="shared" si="110"/>
        <v>-45248.19</v>
      </c>
      <c r="BM142" s="16">
        <f t="shared" si="111"/>
        <v>-46581.517500000009</v>
      </c>
      <c r="BO142" s="16">
        <f t="shared" si="112"/>
        <v>-47951.45458333334</v>
      </c>
      <c r="BQ142" s="16">
        <f t="shared" si="113"/>
        <v>-49340.451666666668</v>
      </c>
      <c r="BS142" s="16">
        <f t="shared" si="114"/>
        <v>-50744.792500000003</v>
      </c>
      <c r="BU142" s="16">
        <f t="shared" si="103"/>
        <v>-52165.921250000007</v>
      </c>
      <c r="BW142" s="16">
        <f t="shared" si="104"/>
        <v>-53615.392500000009</v>
      </c>
      <c r="BY142" s="16">
        <f t="shared" si="105"/>
        <v>-55105.185000000005</v>
      </c>
      <c r="CB142" s="16">
        <f t="shared" si="146"/>
        <v>0</v>
      </c>
      <c r="CF142" s="243">
        <f t="shared" si="162"/>
        <v>0</v>
      </c>
      <c r="CH142" s="243">
        <f t="shared" si="163"/>
        <v>0</v>
      </c>
      <c r="CJ142" s="16">
        <f t="shared" si="147"/>
        <v>0</v>
      </c>
      <c r="CL142" s="54">
        <f t="shared" si="148"/>
        <v>0</v>
      </c>
      <c r="CN142" s="18"/>
      <c r="CO142" s="16">
        <f t="shared" si="149"/>
        <v>0</v>
      </c>
      <c r="CP142" s="18"/>
    </row>
    <row r="143" spans="1:94" x14ac:dyDescent="0.2">
      <c r="A143" s="387"/>
      <c r="B143" s="14" t="str">
        <f>VLOOKUP(D143,'line assign basis'!$A$8:$D$668,2,FALSE)</f>
        <v>PROV-UNCOLL UNBILLED</v>
      </c>
      <c r="C143" s="17" t="s">
        <v>306</v>
      </c>
      <c r="D143" s="17" t="s">
        <v>304</v>
      </c>
      <c r="E143" s="17">
        <f>IFERROR(VLOOKUP(D143,'line assign basis'!$A$8:$D$668,4,FALSE),"")</f>
        <v>4</v>
      </c>
      <c r="F143" s="33">
        <f>IFERROR(VLOOKUP($D143,'SAP Data'!$A$7:$OM$1845,F$4,FALSE),"")</f>
        <v>-53517.83</v>
      </c>
      <c r="G143" s="33">
        <f>IFERROR(VLOOKUP($D143,'SAP Data'!$A$7:$OM$1845,G$4,FALSE),"")</f>
        <v>-60899.83</v>
      </c>
      <c r="H143" s="16">
        <f>IFERROR(VLOOKUP($D143,'SAP Data'!$A$7:$OM$1845,H$4,FALSE),"")</f>
        <v>-37607.83</v>
      </c>
      <c r="I143" s="76">
        <f>IFERROR(VLOOKUP($D143,'SAP Data'!$A$7:$OM$1845,I$4,FALSE),"")</f>
        <v>-27729.83</v>
      </c>
      <c r="J143" s="76">
        <f>IFERROR(VLOOKUP($D143,'SAP Data'!$A$7:$OM$1845,J$4,FALSE),"")</f>
        <v>-20450.830000000002</v>
      </c>
      <c r="K143" s="76">
        <f>IFERROR(VLOOKUP($D143,'SAP Data'!$A$7:$OM$1845,K$4,FALSE),"")</f>
        <v>-15741.83</v>
      </c>
      <c r="L143" s="76">
        <f>IFERROR(VLOOKUP($D143,'SAP Data'!$A$7:$OM$1845,L$4,FALSE),"")</f>
        <v>-12697.83</v>
      </c>
      <c r="M143" s="76">
        <f>IFERROR(VLOOKUP($D143,'SAP Data'!$A$7:$OM$1845,M$4,FALSE),"")</f>
        <v>-14086.83</v>
      </c>
      <c r="N143" s="76">
        <f>IFERROR(VLOOKUP($D143,'SAP Data'!$A$7:$OM$1845,N$4,FALSE),"")</f>
        <v>-19069.830000000002</v>
      </c>
      <c r="O143" s="76">
        <f>IFERROR(VLOOKUP($D143,'SAP Data'!$A$7:$OM$1845,O$4,FALSE),"")</f>
        <v>-41781.83</v>
      </c>
      <c r="P143" s="76">
        <f>IFERROR(VLOOKUP($D143,'SAP Data'!$A$7:$OM$1845,P$4,FALSE),"")</f>
        <v>-55711.83</v>
      </c>
      <c r="Q143" s="76">
        <f>IFERROR(VLOOKUP($D143,'SAP Data'!$A$7:$OM$1845,Q$4,FALSE),"")</f>
        <v>-55931.83</v>
      </c>
      <c r="R143" s="76">
        <f>IFERROR(VLOOKUP($D143,'SAP Data'!$A$7:$OM$1845,R$4,FALSE),"")</f>
        <v>-45968.83</v>
      </c>
      <c r="S143" s="76">
        <f>IFERROR(VLOOKUP($D143,'SAP Data'!$A$7:$OM$1845,S$4,FALSE),"")</f>
        <v>-47451.83</v>
      </c>
      <c r="T143" s="76">
        <f>IFERROR(VLOOKUP($D143,'SAP Data'!$A$7:$OM$1849,T$4,FALSE),"")</f>
        <v>-44672.83</v>
      </c>
      <c r="U143" s="76">
        <f>IFERROR(VLOOKUP($D143,'SAP Data'!$A$7:$OM$1849,U$4,FALSE),"")</f>
        <v>-25304.83</v>
      </c>
      <c r="V143" s="76">
        <f>IFERROR(VLOOKUP($D143,'SAP Data'!$A$7:$OM$1849,V$4,FALSE),"")</f>
        <v>-19868.830000000002</v>
      </c>
      <c r="W143" s="76">
        <f>IFERROR(VLOOKUP($D143,'SAP Data'!$A$7:$OM$1849,W$4,FALSE),"")</f>
        <v>-15684.83</v>
      </c>
      <c r="X143" s="76">
        <f>IFERROR(VLOOKUP($D143,'SAP Data'!$A$7:$OM$1849,X$4,FALSE),"")</f>
        <v>-12588.83</v>
      </c>
      <c r="Y143" s="76">
        <f>IFERROR(VLOOKUP($D143,'SAP Data'!$A$7:$OM$1849,Y$4,FALSE),"")</f>
        <v>-13969.83</v>
      </c>
      <c r="Z143" s="76">
        <f>IFERROR(VLOOKUP($D143,'SAP Data'!$A$7:$OM$1849,Z$4,FALSE),"")</f>
        <v>-15141.83</v>
      </c>
      <c r="AA143" s="76">
        <f>IFERROR(VLOOKUP($D143,'SAP Data'!$A$7:$OM$1849,AA$4,FALSE),"")</f>
        <v>-34450.83</v>
      </c>
      <c r="AB143" s="76">
        <f>IFERROR(VLOOKUP($D143,'SAP Data'!$A$7:$OM$1849,AB$4,FALSE),"")</f>
        <v>-64840.83</v>
      </c>
      <c r="AC143" s="76">
        <f>IFERROR(VLOOKUP($D143,'SAP Data'!$A$7:$OM$1849,AC$4,FALSE),"")</f>
        <v>-65082.83</v>
      </c>
      <c r="AD143" s="76">
        <f>IFERROR(VLOOKUP($D143,'SAP Data'!$A$7:$OM$1849,AD$4,FALSE),"")</f>
        <v>-59960.83</v>
      </c>
      <c r="AE143" s="76">
        <f>IFERROR(VLOOKUP($D143,'SAP Data'!$A$7:$OM$1849,AE$4,FALSE),"")</f>
        <v>-56531.83</v>
      </c>
      <c r="AF143" s="76">
        <f>IFERROR(VLOOKUP($D143,'SAP Data'!$A$7:$OM$1849,AF$4,FALSE),"")</f>
        <v>-51417.83</v>
      </c>
      <c r="AG143" s="76">
        <f>IFERROR(VLOOKUP($D143,'SAP Data'!$A$7:$OM$1849,AG$4,FALSE),"")</f>
        <v>-28325.83</v>
      </c>
      <c r="AH143" s="76">
        <f>IFERROR(VLOOKUP($D143,'SAP Data'!$A$7:$OM$1849,AH$4,FALSE),"")</f>
        <v>-24063.83</v>
      </c>
      <c r="AI143" s="76">
        <f>IFERROR(VLOOKUP($D143,'SAP Data'!$A$7:$OM$1849,AI$4,FALSE),"")</f>
        <v>-15850.83</v>
      </c>
      <c r="AJ143" s="76">
        <f>IFERROR(VLOOKUP($D143,'SAP Data'!$A$7:$OM$1849,AJ$4,FALSE),"")</f>
        <v>-15107.83</v>
      </c>
      <c r="AK143" s="76">
        <f>IFERROR(VLOOKUP($D143,'SAP Data'!$A$7:$OM$1849,AK$4,FALSE),"")</f>
        <v>-16826.830000000002</v>
      </c>
      <c r="AL143" s="76">
        <f>IFERROR(VLOOKUP($D143,'SAP Data'!$A$7:$OM$1849,AL$4,FALSE),"")</f>
        <v>-19648.830000000002</v>
      </c>
      <c r="AM143" s="76">
        <f>IFERROR(VLOOKUP($D143,'SAP Data'!$A$7:$OM$1849,AM$4,FALSE),"")</f>
        <v>-40670.83</v>
      </c>
      <c r="AN143" s="76">
        <f>IFERROR(VLOOKUP($D143,'SAP Data'!$A$7:$OM$1849,AN$4,FALSE),"")</f>
        <v>-53618.83</v>
      </c>
      <c r="AO143" s="76">
        <f>IFERROR(VLOOKUP($D143,'SAP Data'!$A$7:$OM$1849,AO$4,FALSE),"")</f>
        <v>-80603.83</v>
      </c>
      <c r="AP143" s="99">
        <f t="shared" si="150"/>
        <v>-34335.246666666666</v>
      </c>
      <c r="AQ143" s="43">
        <f t="shared" si="151"/>
        <v>-35296.58</v>
      </c>
      <c r="AR143" s="43">
        <f t="shared" si="152"/>
        <v>-35955.955000000002</v>
      </c>
      <c r="AS143" s="43">
        <f t="shared" si="153"/>
        <v>-36362.871666666666</v>
      </c>
      <c r="AT143" s="43">
        <f t="shared" si="154"/>
        <v>-36663.538333333338</v>
      </c>
      <c r="AU143" s="43">
        <f t="shared" si="155"/>
        <v>-36845.246666666673</v>
      </c>
      <c r="AV143" s="43">
        <f t="shared" si="156"/>
        <v>-36957.121666666673</v>
      </c>
      <c r="AW143" s="43">
        <f t="shared" si="157"/>
        <v>-37181.121666666673</v>
      </c>
      <c r="AX143" s="43">
        <f t="shared" si="158"/>
        <v>-37487.955000000009</v>
      </c>
      <c r="AY143" s="43">
        <f t="shared" si="159"/>
        <v>-37934.913333333338</v>
      </c>
      <c r="AZ143" s="43">
        <f t="shared" si="160"/>
        <v>-37726.496666666673</v>
      </c>
      <c r="BA143" s="98">
        <f t="shared" si="161"/>
        <v>-37905.621666666666</v>
      </c>
      <c r="BB143" s="16"/>
      <c r="BC143" s="16">
        <f t="shared" si="106"/>
        <v>-34335.246666666666</v>
      </c>
      <c r="BD143" s="16"/>
      <c r="BE143" s="16">
        <f t="shared" si="107"/>
        <v>-35296.58</v>
      </c>
      <c r="BF143" s="16"/>
      <c r="BG143" s="16">
        <f t="shared" si="108"/>
        <v>-35955.955000000002</v>
      </c>
      <c r="BH143" s="18"/>
      <c r="BI143" s="16">
        <f t="shared" si="109"/>
        <v>-36362.871666666666</v>
      </c>
      <c r="BK143" s="16">
        <f t="shared" si="110"/>
        <v>-36663.538333333338</v>
      </c>
      <c r="BM143" s="16">
        <f t="shared" si="111"/>
        <v>-36845.246666666673</v>
      </c>
      <c r="BO143" s="16">
        <f t="shared" si="112"/>
        <v>-36957.121666666673</v>
      </c>
      <c r="BQ143" s="16">
        <f t="shared" si="113"/>
        <v>-37181.121666666673</v>
      </c>
      <c r="BS143" s="16">
        <f t="shared" si="114"/>
        <v>-37487.955000000009</v>
      </c>
      <c r="BU143" s="16">
        <f t="shared" si="103"/>
        <v>-37934.913333333338</v>
      </c>
      <c r="BW143" s="16">
        <f t="shared" si="104"/>
        <v>-37726.496666666673</v>
      </c>
      <c r="BY143" s="16">
        <f t="shared" si="105"/>
        <v>-37905.621666666666</v>
      </c>
      <c r="CB143" s="16">
        <f t="shared" si="146"/>
        <v>0</v>
      </c>
      <c r="CF143" s="243">
        <f t="shared" si="162"/>
        <v>0</v>
      </c>
      <c r="CH143" s="243">
        <f t="shared" si="163"/>
        <v>0</v>
      </c>
      <c r="CJ143" s="16">
        <f t="shared" si="147"/>
        <v>0</v>
      </c>
      <c r="CL143" s="54">
        <f t="shared" si="148"/>
        <v>0</v>
      </c>
      <c r="CN143" s="18"/>
      <c r="CO143" s="16">
        <f t="shared" si="149"/>
        <v>0</v>
      </c>
      <c r="CP143" s="18"/>
    </row>
    <row r="144" spans="1:94" x14ac:dyDescent="0.2">
      <c r="A144" s="387"/>
      <c r="B144" s="14" t="str">
        <f>VLOOKUP(D144,'line assign basis'!$A$8:$D$668,2,FALSE)</f>
        <v>PROV-UNCOLL UNBILLED</v>
      </c>
      <c r="C144" s="17" t="s">
        <v>308</v>
      </c>
      <c r="D144" s="17" t="s">
        <v>307</v>
      </c>
      <c r="E144" s="17">
        <f>IFERROR(VLOOKUP(D144,'line assign basis'!$A$8:$D$668,4,FALSE),"")</f>
        <v>4</v>
      </c>
      <c r="F144" s="33">
        <f>IFERROR(VLOOKUP($D144,'SAP Data'!$A$7:$OM$1845,F$4,FALSE),"")</f>
        <v>-1421.74</v>
      </c>
      <c r="G144" s="33">
        <f>IFERROR(VLOOKUP($D144,'SAP Data'!$A$7:$OM$1845,G$4,FALSE),"")</f>
        <v>5241.7</v>
      </c>
      <c r="H144" s="16">
        <f>IFERROR(VLOOKUP($D144,'SAP Data'!$A$7:$OM$1845,H$4,FALSE),"")</f>
        <v>-974.11</v>
      </c>
      <c r="I144" s="76">
        <f>IFERROR(VLOOKUP($D144,'SAP Data'!$A$7:$OM$1845,I$4,FALSE),"")</f>
        <v>-1574.2</v>
      </c>
      <c r="J144" s="76">
        <f>IFERROR(VLOOKUP($D144,'SAP Data'!$A$7:$OM$1845,J$4,FALSE),"")</f>
        <v>0</v>
      </c>
      <c r="K144" s="76">
        <f>IFERROR(VLOOKUP($D144,'SAP Data'!$A$7:$OM$1845,K$4,FALSE),"")</f>
        <v>0</v>
      </c>
      <c r="L144" s="76">
        <f>IFERROR(VLOOKUP($D144,'SAP Data'!$A$7:$OM$1845,L$4,FALSE),"")</f>
        <v>0</v>
      </c>
      <c r="M144" s="76">
        <f>IFERROR(VLOOKUP($D144,'SAP Data'!$A$7:$OM$1845,M$4,FALSE),"")</f>
        <v>0</v>
      </c>
      <c r="N144" s="76">
        <f>IFERROR(VLOOKUP($D144,'SAP Data'!$A$7:$OM$1845,N$4,FALSE),"")</f>
        <v>0</v>
      </c>
      <c r="O144" s="76">
        <f>IFERROR(VLOOKUP($D144,'SAP Data'!$A$7:$OM$1845,O$4,FALSE),"")</f>
        <v>0</v>
      </c>
      <c r="P144" s="76">
        <f>IFERROR(VLOOKUP($D144,'SAP Data'!$A$7:$OM$1845,P$4,FALSE),"")</f>
        <v>34.409999999999997</v>
      </c>
      <c r="Q144" s="76">
        <f>IFERROR(VLOOKUP($D144,'SAP Data'!$A$7:$OM$1845,Q$4,FALSE),"")</f>
        <v>-1897.66</v>
      </c>
      <c r="R144" s="76">
        <f>IFERROR(VLOOKUP($D144,'SAP Data'!$A$7:$OM$1845,R$4,FALSE),"")</f>
        <v>-4109.1099999999997</v>
      </c>
      <c r="S144" s="76">
        <f>IFERROR(VLOOKUP($D144,'SAP Data'!$A$7:$OM$1845,S$4,FALSE),"")</f>
        <v>-171.76</v>
      </c>
      <c r="T144" s="76">
        <f>IFERROR(VLOOKUP($D144,'SAP Data'!$A$7:$OM$1849,T$4,FALSE),"")</f>
        <v>1664.34</v>
      </c>
      <c r="U144" s="76">
        <f>IFERROR(VLOOKUP($D144,'SAP Data'!$A$7:$OM$1849,U$4,FALSE),"")</f>
        <v>-2260.23</v>
      </c>
      <c r="V144" s="76">
        <f>IFERROR(VLOOKUP($D144,'SAP Data'!$A$7:$OM$1849,V$4,FALSE),"")</f>
        <v>0.01</v>
      </c>
      <c r="W144" s="76">
        <f>IFERROR(VLOOKUP($D144,'SAP Data'!$A$7:$OM$1849,W$4,FALSE),"")</f>
        <v>0.01</v>
      </c>
      <c r="X144" s="76">
        <f>IFERROR(VLOOKUP($D144,'SAP Data'!$A$7:$OM$1849,X$4,FALSE),"")</f>
        <v>0.01</v>
      </c>
      <c r="Y144" s="76">
        <f>IFERROR(VLOOKUP($D144,'SAP Data'!$A$7:$OM$1849,Y$4,FALSE),"")</f>
        <v>0.01</v>
      </c>
      <c r="Z144" s="76">
        <f>IFERROR(VLOOKUP($D144,'SAP Data'!$A$7:$OM$1849,Z$4,FALSE),"")</f>
        <v>0.01</v>
      </c>
      <c r="AA144" s="76">
        <f>IFERROR(VLOOKUP($D144,'SAP Data'!$A$7:$OM$1849,AA$4,FALSE),"")</f>
        <v>0.01</v>
      </c>
      <c r="AB144" s="76">
        <f>IFERROR(VLOOKUP($D144,'SAP Data'!$A$7:$OM$1849,AB$4,FALSE),"")</f>
        <v>1515.23</v>
      </c>
      <c r="AC144" s="76">
        <f>IFERROR(VLOOKUP($D144,'SAP Data'!$A$7:$OM$1849,AC$4,FALSE),"")</f>
        <v>-3083.44</v>
      </c>
      <c r="AD144" s="76">
        <f>IFERROR(VLOOKUP($D144,'SAP Data'!$A$7:$OM$1849,AD$4,FALSE),"")</f>
        <v>-890.44</v>
      </c>
      <c r="AE144" s="76">
        <f>IFERROR(VLOOKUP($D144,'SAP Data'!$A$7:$OM$1849,AE$4,FALSE),"")</f>
        <v>1435.32</v>
      </c>
      <c r="AF144" s="76">
        <f>IFERROR(VLOOKUP($D144,'SAP Data'!$A$7:$OM$1849,AF$4,FALSE),"")</f>
        <v>2265.71</v>
      </c>
      <c r="AG144" s="76">
        <f>IFERROR(VLOOKUP($D144,'SAP Data'!$A$7:$OM$1849,AG$4,FALSE),"")</f>
        <v>-2434.86</v>
      </c>
      <c r="AH144" s="76">
        <f>IFERROR(VLOOKUP($D144,'SAP Data'!$A$7:$OM$1849,AH$4,FALSE),"")</f>
        <v>0.01</v>
      </c>
      <c r="AI144" s="76">
        <f>IFERROR(VLOOKUP($D144,'SAP Data'!$A$7:$OM$1849,AI$4,FALSE),"")</f>
        <v>0.01</v>
      </c>
      <c r="AJ144" s="76">
        <f>IFERROR(VLOOKUP($D144,'SAP Data'!$A$7:$OM$1849,AJ$4,FALSE),"")</f>
        <v>0.01</v>
      </c>
      <c r="AK144" s="76">
        <f>IFERROR(VLOOKUP($D144,'SAP Data'!$A$7:$OM$1849,AK$4,FALSE),"")</f>
        <v>0.01</v>
      </c>
      <c r="AL144" s="76">
        <f>IFERROR(VLOOKUP($D144,'SAP Data'!$A$7:$OM$1849,AL$4,FALSE),"")</f>
        <v>0.01</v>
      </c>
      <c r="AM144" s="76">
        <f>IFERROR(VLOOKUP($D144,'SAP Data'!$A$7:$OM$1849,AM$4,FALSE),"")</f>
        <v>0.01</v>
      </c>
      <c r="AN144" s="76">
        <f>IFERROR(VLOOKUP($D144,'SAP Data'!$A$7:$OM$1849,AN$4,FALSE),"")</f>
        <v>-412548.62</v>
      </c>
      <c r="AO144" s="76">
        <f>IFERROR(VLOOKUP($D144,'SAP Data'!$A$7:$OM$1849,AO$4,FALSE),"")</f>
        <v>1008.18</v>
      </c>
      <c r="AP144" s="99">
        <f t="shared" si="150"/>
        <v>-402.96458333333334</v>
      </c>
      <c r="AQ144" s="43">
        <f t="shared" si="151"/>
        <v>-201.89166666666668</v>
      </c>
      <c r="AR144" s="43">
        <f t="shared" si="152"/>
        <v>-109.87291666666658</v>
      </c>
      <c r="AS144" s="43">
        <f t="shared" si="153"/>
        <v>-92.092083333333349</v>
      </c>
      <c r="AT144" s="43">
        <f t="shared" si="154"/>
        <v>-99.368333333333354</v>
      </c>
      <c r="AU144" s="43">
        <f t="shared" si="155"/>
        <v>-99.368333333333339</v>
      </c>
      <c r="AV144" s="43">
        <f t="shared" si="156"/>
        <v>-99.368333333333325</v>
      </c>
      <c r="AW144" s="43">
        <f t="shared" si="157"/>
        <v>-99.368333333333339</v>
      </c>
      <c r="AX144" s="43">
        <f t="shared" si="158"/>
        <v>-99.368333333333354</v>
      </c>
      <c r="AY144" s="43">
        <f t="shared" si="159"/>
        <v>-99.368333333333339</v>
      </c>
      <c r="AZ144" s="43">
        <f t="shared" si="160"/>
        <v>-17352.028750000001</v>
      </c>
      <c r="BA144" s="98">
        <f t="shared" si="161"/>
        <v>-34434.204999999994</v>
      </c>
      <c r="BB144" s="16"/>
      <c r="BC144" s="16">
        <f t="shared" si="106"/>
        <v>-402.96458333333334</v>
      </c>
      <c r="BD144" s="16"/>
      <c r="BE144" s="16">
        <f t="shared" si="107"/>
        <v>-201.89166666666668</v>
      </c>
      <c r="BF144" s="16"/>
      <c r="BG144" s="16">
        <f t="shared" si="108"/>
        <v>-109.87291666666658</v>
      </c>
      <c r="BH144" s="18"/>
      <c r="BI144" s="16">
        <f t="shared" si="109"/>
        <v>-92.092083333333349</v>
      </c>
      <c r="BK144" s="16">
        <f t="shared" si="110"/>
        <v>-99.368333333333354</v>
      </c>
      <c r="BM144" s="16">
        <f t="shared" si="111"/>
        <v>-99.368333333333339</v>
      </c>
      <c r="BO144" s="16">
        <f t="shared" si="112"/>
        <v>-99.368333333333325</v>
      </c>
      <c r="BQ144" s="16">
        <f t="shared" si="113"/>
        <v>-99.368333333333339</v>
      </c>
      <c r="BS144" s="16">
        <f t="shared" si="114"/>
        <v>-99.368333333333354</v>
      </c>
      <c r="BU144" s="16">
        <f t="shared" ref="BU144:BU211" si="164">IF($E144=4,AY144,0)</f>
        <v>-99.368333333333339</v>
      </c>
      <c r="BW144" s="16">
        <f t="shared" ref="BW144:BW211" si="165">IF($E144=4,AZ144,0)</f>
        <v>-17352.028750000001</v>
      </c>
      <c r="BY144" s="16">
        <f t="shared" ref="BY144:BY211" si="166">IF($E144=4,BA144,0)</f>
        <v>-34434.204999999994</v>
      </c>
      <c r="CB144" s="16">
        <f t="shared" si="146"/>
        <v>0</v>
      </c>
      <c r="CF144" s="243">
        <f t="shared" si="162"/>
        <v>0</v>
      </c>
      <c r="CH144" s="243">
        <f t="shared" si="163"/>
        <v>0</v>
      </c>
      <c r="CJ144" s="16">
        <f t="shared" si="147"/>
        <v>0</v>
      </c>
      <c r="CL144" s="54">
        <f t="shared" si="148"/>
        <v>0</v>
      </c>
      <c r="CN144" s="18"/>
      <c r="CO144" s="16">
        <f t="shared" si="149"/>
        <v>0</v>
      </c>
      <c r="CP144" s="18"/>
    </row>
    <row r="145" spans="1:94" x14ac:dyDescent="0.2">
      <c r="A145" s="387"/>
      <c r="B145" s="14" t="str">
        <f>VLOOKUP(D145,'line assign basis'!$A$8:$D$668,2,FALSE)</f>
        <v>PROV-UNCOLL MISC</v>
      </c>
      <c r="C145" s="17" t="s">
        <v>311</v>
      </c>
      <c r="D145" s="17" t="s">
        <v>309</v>
      </c>
      <c r="E145" s="17">
        <f>IFERROR(VLOOKUP(D145,'line assign basis'!$A$8:$D$668,4,FALSE),"")</f>
        <v>4</v>
      </c>
      <c r="F145" s="33">
        <f>IFERROR(VLOOKUP($D145,'SAP Data'!$A$7:$OM$1845,F$4,FALSE),"")</f>
        <v>-397867.5</v>
      </c>
      <c r="G145" s="33">
        <f>IFERROR(VLOOKUP($D145,'SAP Data'!$A$7:$OM$1845,G$4,FALSE),"")</f>
        <v>-397528.89</v>
      </c>
      <c r="H145" s="16">
        <f>IFERROR(VLOOKUP($D145,'SAP Data'!$A$7:$OM$1845,H$4,FALSE),"")</f>
        <v>-436520.71</v>
      </c>
      <c r="I145" s="76">
        <f>IFERROR(VLOOKUP($D145,'SAP Data'!$A$7:$OM$1845,I$4,FALSE),"")</f>
        <v>-436154.65</v>
      </c>
      <c r="J145" s="76">
        <f>IFERROR(VLOOKUP($D145,'SAP Data'!$A$7:$OM$1845,J$4,FALSE),"")</f>
        <v>-431019.28</v>
      </c>
      <c r="K145" s="76">
        <f>IFERROR(VLOOKUP($D145,'SAP Data'!$A$7:$OM$1845,K$4,FALSE),"")</f>
        <v>-406296.19</v>
      </c>
      <c r="L145" s="76">
        <f>IFERROR(VLOOKUP($D145,'SAP Data'!$A$7:$OM$1845,L$4,FALSE),"")</f>
        <v>-110353.39</v>
      </c>
      <c r="M145" s="76">
        <f>IFERROR(VLOOKUP($D145,'SAP Data'!$A$7:$OM$1845,M$4,FALSE),"")</f>
        <v>-106876.09</v>
      </c>
      <c r="N145" s="76">
        <f>IFERROR(VLOOKUP($D145,'SAP Data'!$A$7:$OM$1845,N$4,FALSE),"")</f>
        <v>-95307.9</v>
      </c>
      <c r="O145" s="76">
        <f>IFERROR(VLOOKUP($D145,'SAP Data'!$A$7:$OM$1845,O$4,FALSE),"")</f>
        <v>-87435.31</v>
      </c>
      <c r="P145" s="76">
        <f>IFERROR(VLOOKUP($D145,'SAP Data'!$A$7:$OM$1845,P$4,FALSE),"")</f>
        <v>-78511.38</v>
      </c>
      <c r="Q145" s="76">
        <f>IFERROR(VLOOKUP($D145,'SAP Data'!$A$7:$OM$1845,Q$4,FALSE),"")</f>
        <v>-53335.58</v>
      </c>
      <c r="R145" s="76">
        <f>IFERROR(VLOOKUP($D145,'SAP Data'!$A$7:$OM$1845,R$4,FALSE),"")</f>
        <v>-52678.01</v>
      </c>
      <c r="S145" s="76">
        <f>IFERROR(VLOOKUP($D145,'SAP Data'!$A$7:$OM$1845,S$4,FALSE),"")</f>
        <v>-49302.04</v>
      </c>
      <c r="T145" s="76">
        <f>IFERROR(VLOOKUP($D145,'SAP Data'!$A$7:$OM$1849,T$4,FALSE),"")</f>
        <v>-67180.06</v>
      </c>
      <c r="U145" s="76">
        <f>IFERROR(VLOOKUP($D145,'SAP Data'!$A$7:$OM$1849,U$4,FALSE),"")</f>
        <v>-67620.06</v>
      </c>
      <c r="V145" s="76">
        <f>IFERROR(VLOOKUP($D145,'SAP Data'!$A$7:$OM$1849,V$4,FALSE),"")</f>
        <v>-68173.56</v>
      </c>
      <c r="W145" s="76">
        <f>IFERROR(VLOOKUP($D145,'SAP Data'!$A$7:$OM$1849,W$4,FALSE),"")</f>
        <v>-125418.56</v>
      </c>
      <c r="X145" s="76">
        <f>IFERROR(VLOOKUP($D145,'SAP Data'!$A$7:$OM$1849,X$4,FALSE),"")</f>
        <v>-122446.72</v>
      </c>
      <c r="Y145" s="76">
        <f>IFERROR(VLOOKUP($D145,'SAP Data'!$A$7:$OM$1849,Y$4,FALSE),"")</f>
        <v>-117096.55</v>
      </c>
      <c r="Z145" s="76">
        <f>IFERROR(VLOOKUP($D145,'SAP Data'!$A$7:$OM$1849,Z$4,FALSE),"")</f>
        <v>-132607.71</v>
      </c>
      <c r="AA145" s="76">
        <f>IFERROR(VLOOKUP($D145,'SAP Data'!$A$7:$OM$1849,AA$4,FALSE),"")</f>
        <v>-130772.99</v>
      </c>
      <c r="AB145" s="76">
        <f>IFERROR(VLOOKUP($D145,'SAP Data'!$A$7:$OM$1849,AB$4,FALSE),"")</f>
        <v>-130438.13</v>
      </c>
      <c r="AC145" s="76">
        <f>IFERROR(VLOOKUP($D145,'SAP Data'!$A$7:$OM$1849,AC$4,FALSE),"")</f>
        <v>-150319.18</v>
      </c>
      <c r="AD145" s="76">
        <f>IFERROR(VLOOKUP($D145,'SAP Data'!$A$7:$OM$1849,AD$4,FALSE),"")</f>
        <v>-140747.56</v>
      </c>
      <c r="AE145" s="76">
        <f>IFERROR(VLOOKUP($D145,'SAP Data'!$A$7:$OM$1849,AE$4,FALSE),"")</f>
        <v>-139697.4</v>
      </c>
      <c r="AF145" s="76">
        <f>IFERROR(VLOOKUP($D145,'SAP Data'!$A$7:$OM$1849,AF$4,FALSE),"")</f>
        <v>-181062.84</v>
      </c>
      <c r="AG145" s="76">
        <f>IFERROR(VLOOKUP($D145,'SAP Data'!$A$7:$OM$1849,AG$4,FALSE),"")</f>
        <v>-131385.60999999999</v>
      </c>
      <c r="AH145" s="76">
        <f>IFERROR(VLOOKUP($D145,'SAP Data'!$A$7:$OM$1849,AH$4,FALSE),"")</f>
        <v>-132617.28</v>
      </c>
      <c r="AI145" s="76">
        <f>IFERROR(VLOOKUP($D145,'SAP Data'!$A$7:$OM$1849,AI$4,FALSE),"")</f>
        <v>-171145.9</v>
      </c>
      <c r="AJ145" s="76">
        <f>IFERROR(VLOOKUP($D145,'SAP Data'!$A$7:$OM$1849,AJ$4,FALSE),"")</f>
        <v>-172864.56</v>
      </c>
      <c r="AK145" s="76">
        <f>IFERROR(VLOOKUP($D145,'SAP Data'!$A$7:$OM$1849,AK$4,FALSE),"")</f>
        <v>-131236.47</v>
      </c>
      <c r="AL145" s="76">
        <f>IFERROR(VLOOKUP($D145,'SAP Data'!$A$7:$OM$1849,AL$4,FALSE),"")</f>
        <v>-212201.52</v>
      </c>
      <c r="AM145" s="76">
        <f>IFERROR(VLOOKUP($D145,'SAP Data'!$A$7:$OM$1849,AM$4,FALSE),"")</f>
        <v>-189097.12</v>
      </c>
      <c r="AN145" s="76">
        <f>IFERROR(VLOOKUP($D145,'SAP Data'!$A$7:$OM$1849,AN$4,FALSE),"")</f>
        <v>-120824.47</v>
      </c>
      <c r="AO145" s="76">
        <f>IFERROR(VLOOKUP($D145,'SAP Data'!$A$7:$OM$1849,AO$4,FALSE),"")</f>
        <v>-232410.68</v>
      </c>
      <c r="AP145" s="99">
        <f t="shared" si="150"/>
        <v>-104840.69541666667</v>
      </c>
      <c r="AQ145" s="43">
        <f t="shared" si="151"/>
        <v>-112276.73333333334</v>
      </c>
      <c r="AR145" s="43">
        <f t="shared" si="152"/>
        <v>-120788.32249999999</v>
      </c>
      <c r="AS145" s="43">
        <f t="shared" si="153"/>
        <v>-128190.33624999999</v>
      </c>
      <c r="AT145" s="43">
        <f t="shared" si="154"/>
        <v>-133532.38916666666</v>
      </c>
      <c r="AU145" s="43">
        <f t="shared" si="155"/>
        <v>-138122.85</v>
      </c>
      <c r="AV145" s="43">
        <f t="shared" si="156"/>
        <v>-142128.8991666667</v>
      </c>
      <c r="AW145" s="43">
        <f t="shared" si="157"/>
        <v>-144818.80583333332</v>
      </c>
      <c r="AX145" s="43">
        <f t="shared" si="158"/>
        <v>-148724.37791666665</v>
      </c>
      <c r="AY145" s="43">
        <f t="shared" si="159"/>
        <v>-154470.95875000002</v>
      </c>
      <c r="AZ145" s="43">
        <f t="shared" si="160"/>
        <v>-156500.56166666668</v>
      </c>
      <c r="BA145" s="98">
        <f t="shared" si="161"/>
        <v>-159520.47166666665</v>
      </c>
      <c r="BB145" s="16"/>
      <c r="BC145" s="16">
        <f t="shared" si="106"/>
        <v>-104840.69541666667</v>
      </c>
      <c r="BD145" s="16"/>
      <c r="BE145" s="16">
        <f t="shared" si="107"/>
        <v>-112276.73333333334</v>
      </c>
      <c r="BF145" s="16"/>
      <c r="BG145" s="16">
        <f t="shared" si="108"/>
        <v>-120788.32249999999</v>
      </c>
      <c r="BH145" s="18"/>
      <c r="BI145" s="16">
        <f t="shared" si="109"/>
        <v>-128190.33624999999</v>
      </c>
      <c r="BK145" s="16">
        <f t="shared" si="110"/>
        <v>-133532.38916666666</v>
      </c>
      <c r="BM145" s="16">
        <f t="shared" si="111"/>
        <v>-138122.85</v>
      </c>
      <c r="BO145" s="16">
        <f t="shared" ref="BO145:BO212" si="167">IF($E145=4,AV145,0)</f>
        <v>-142128.8991666667</v>
      </c>
      <c r="BQ145" s="16">
        <f t="shared" ref="BQ145:BQ212" si="168">IF($E145=4,AW145,0)</f>
        <v>-144818.80583333332</v>
      </c>
      <c r="BS145" s="16">
        <f t="shared" ref="BS145:BS212" si="169">IF($E145=4,AX145,0)</f>
        <v>-148724.37791666665</v>
      </c>
      <c r="BU145" s="16">
        <f t="shared" si="164"/>
        <v>-154470.95875000002</v>
      </c>
      <c r="BW145" s="16">
        <f t="shared" si="165"/>
        <v>-156500.56166666668</v>
      </c>
      <c r="BY145" s="16">
        <f t="shared" si="166"/>
        <v>-159520.47166666665</v>
      </c>
      <c r="CB145" s="16">
        <f t="shared" si="146"/>
        <v>0</v>
      </c>
      <c r="CF145" s="243">
        <f t="shared" si="162"/>
        <v>0</v>
      </c>
      <c r="CH145" s="243">
        <f t="shared" si="163"/>
        <v>0</v>
      </c>
      <c r="CJ145" s="16">
        <f t="shared" si="147"/>
        <v>0</v>
      </c>
      <c r="CL145" s="54">
        <f t="shared" si="148"/>
        <v>0</v>
      </c>
      <c r="CN145" s="18"/>
      <c r="CO145" s="16">
        <f t="shared" si="149"/>
        <v>0</v>
      </c>
      <c r="CP145" s="18"/>
    </row>
    <row r="146" spans="1:94" x14ac:dyDescent="0.2">
      <c r="A146" s="387" t="s">
        <v>4020</v>
      </c>
      <c r="B146" s="14" t="str">
        <f>VLOOKUP(D146,'line assign basis'!$A$8:$D$668,2,FALSE)</f>
        <v>ASSET CONS. RECLASS</v>
      </c>
      <c r="C146" s="17" t="s">
        <v>314</v>
      </c>
      <c r="D146" s="17" t="s">
        <v>312</v>
      </c>
      <c r="E146" s="17">
        <f>IFERROR(VLOOKUP(D146,'line assign basis'!$A$8:$D$668,4,FALSE),"")</f>
        <v>4</v>
      </c>
      <c r="F146" s="33">
        <f>IFERROR(VLOOKUP($D146,'SAP Data'!$A$7:$OM$1845,F$4,FALSE),"")</f>
        <v>0</v>
      </c>
      <c r="G146" s="33">
        <f>IFERROR(VLOOKUP($D146,'SAP Data'!$A$7:$OM$1845,G$4,FALSE),"")</f>
        <v>0</v>
      </c>
      <c r="H146" s="16">
        <f>IFERROR(VLOOKUP($D146,'SAP Data'!$A$7:$OM$1845,H$4,FALSE),"")</f>
        <v>29043128.09</v>
      </c>
      <c r="I146" s="43">
        <f>IFERROR(VLOOKUP($D146,'SAP Data'!$A$7:$OM$1845,I$4,FALSE),"")</f>
        <v>0</v>
      </c>
      <c r="J146" s="43">
        <f>IFERROR(VLOOKUP($D146,'SAP Data'!$A$7:$OM$1845,J$4,FALSE),"")</f>
        <v>0</v>
      </c>
      <c r="K146" s="43">
        <f>IFERROR(VLOOKUP($D146,'SAP Data'!$A$7:$OM$1845,K$4,FALSE),"")</f>
        <v>30132282.52</v>
      </c>
      <c r="L146" s="43">
        <f>IFERROR(VLOOKUP($D146,'SAP Data'!$A$7:$OM$1845,L$4,FALSE),"")</f>
        <v>0</v>
      </c>
      <c r="M146" s="43">
        <f>IFERROR(VLOOKUP($D146,'SAP Data'!$A$7:$OM$1845,M$4,FALSE),"")</f>
        <v>0</v>
      </c>
      <c r="N146" s="43">
        <f>IFERROR(VLOOKUP($D146,'SAP Data'!$A$7:$OM$1845,N$4,FALSE),"")</f>
        <v>31316549.469999999</v>
      </c>
      <c r="O146" s="43">
        <f>IFERROR(VLOOKUP($D146,'SAP Data'!$A$7:$OM$1845,O$4,FALSE),"")</f>
        <v>0</v>
      </c>
      <c r="P146" s="43">
        <f>IFERROR(VLOOKUP($D146,'SAP Data'!$A$7:$OM$1845,P$4,FALSE),"")</f>
        <v>0</v>
      </c>
      <c r="Q146" s="43">
        <f>IFERROR(VLOOKUP($D146,'SAP Data'!$A$7:$OM$1845,Q$4,FALSE),"")</f>
        <v>27019410.129999999</v>
      </c>
      <c r="R146" s="43">
        <f>IFERROR(VLOOKUP($D146,'SAP Data'!$A$7:$OM$1845,R$4,FALSE),"")</f>
        <v>0</v>
      </c>
      <c r="S146" s="43">
        <f>IFERROR(VLOOKUP($D146,'SAP Data'!$A$7:$OM$1845,S$4,FALSE),"")</f>
        <v>0</v>
      </c>
      <c r="T146" s="43">
        <f>IFERROR(VLOOKUP($D146,'SAP Data'!$A$7:$OM$1849,T$4,FALSE),"")</f>
        <v>20512633.600000001</v>
      </c>
      <c r="U146" s="43">
        <f>IFERROR(VLOOKUP($D146,'SAP Data'!$A$7:$OM$1849,U$4,FALSE),"")</f>
        <v>0</v>
      </c>
      <c r="V146" s="43">
        <f>IFERROR(VLOOKUP($D146,'SAP Data'!$A$7:$OM$1849,V$4,FALSE),"")</f>
        <v>0</v>
      </c>
      <c r="W146" s="43">
        <f>IFERROR(VLOOKUP($D146,'SAP Data'!$A$7:$OM$1849,W$4,FALSE),"")</f>
        <v>13926059.25</v>
      </c>
      <c r="X146" s="43">
        <f>IFERROR(VLOOKUP($D146,'SAP Data'!$A$7:$OM$1849,X$4,FALSE),"")</f>
        <v>0</v>
      </c>
      <c r="Y146" s="43">
        <f>IFERROR(VLOOKUP($D146,'SAP Data'!$A$7:$OM$1849,Y$4,FALSE),"")</f>
        <v>0</v>
      </c>
      <c r="Z146" s="43">
        <f>IFERROR(VLOOKUP($D146,'SAP Data'!$A$7:$OM$1849,Z$4,FALSE),"")</f>
        <v>14502033.18</v>
      </c>
      <c r="AA146" s="43">
        <f>IFERROR(VLOOKUP($D146,'SAP Data'!$A$7:$OM$1849,AA$4,FALSE),"")</f>
        <v>0</v>
      </c>
      <c r="AB146" s="43">
        <f>IFERROR(VLOOKUP($D146,'SAP Data'!$A$7:$OM$1849,AB$4,FALSE),"")</f>
        <v>0</v>
      </c>
      <c r="AC146" s="43">
        <f>IFERROR(VLOOKUP($D146,'SAP Data'!$A$7:$OM$1849,AC$4,FALSE),"")</f>
        <v>13465494.42</v>
      </c>
      <c r="AD146" s="76">
        <f>IFERROR(VLOOKUP($D146,'SAP Data'!$A$7:$OM$1849,AD$4,FALSE),"")</f>
        <v>0</v>
      </c>
      <c r="AE146" s="76">
        <f>IFERROR(VLOOKUP($D146,'SAP Data'!$A$7:$OM$1849,AE$4,FALSE),"")</f>
        <v>0</v>
      </c>
      <c r="AF146" s="76">
        <f>IFERROR(VLOOKUP($D146,'SAP Data'!$A$7:$OM$1849,AF$4,FALSE),"")</f>
        <v>32239868</v>
      </c>
      <c r="AG146" s="76">
        <f>IFERROR(VLOOKUP($D146,'SAP Data'!$A$7:$OM$1849,AG$4,FALSE),"")</f>
        <v>0</v>
      </c>
      <c r="AH146" s="76">
        <f>IFERROR(VLOOKUP($D146,'SAP Data'!$A$7:$OM$1849,AH$4,FALSE),"")</f>
        <v>0</v>
      </c>
      <c r="AI146" s="76">
        <f>IFERROR(VLOOKUP($D146,'SAP Data'!$A$7:$OM$1849,AI$4,FALSE),"")</f>
        <v>42251810.130000003</v>
      </c>
      <c r="AJ146" s="76">
        <f>IFERROR(VLOOKUP($D146,'SAP Data'!$A$7:$OM$1849,AJ$4,FALSE),"")</f>
        <v>0</v>
      </c>
      <c r="AK146" s="76">
        <f>IFERROR(VLOOKUP($D146,'SAP Data'!$A$7:$OM$1849,AK$4,FALSE),"")</f>
        <v>0</v>
      </c>
      <c r="AL146" s="76">
        <f>IFERROR(VLOOKUP($D146,'SAP Data'!$A$7:$OM$1849,AL$4,FALSE),"")</f>
        <v>54412499.810000002</v>
      </c>
      <c r="AM146" s="76">
        <f>IFERROR(VLOOKUP($D146,'SAP Data'!$A$7:$OM$1849,AM$4,FALSE),"")</f>
        <v>0</v>
      </c>
      <c r="AN146" s="76">
        <f>IFERROR(VLOOKUP($D146,'SAP Data'!$A$7:$OM$1849,AN$4,FALSE),"")</f>
        <v>0</v>
      </c>
      <c r="AO146" s="76">
        <f>IFERROR(VLOOKUP($D146,'SAP Data'!$A$7:$OM$1849,AO$4,FALSE),"")</f>
        <v>45955136.799999997</v>
      </c>
      <c r="AP146" s="99">
        <f t="shared" si="150"/>
        <v>5200518.3708333336</v>
      </c>
      <c r="AQ146" s="43">
        <f t="shared" si="151"/>
        <v>5200518.3708333336</v>
      </c>
      <c r="AR146" s="43">
        <f t="shared" si="152"/>
        <v>5689153.1375000002</v>
      </c>
      <c r="AS146" s="43">
        <f t="shared" si="153"/>
        <v>6177787.9041666659</v>
      </c>
      <c r="AT146" s="43">
        <f t="shared" si="154"/>
        <v>6177787.9041666659</v>
      </c>
      <c r="AU146" s="43">
        <f t="shared" si="155"/>
        <v>7358027.524166666</v>
      </c>
      <c r="AV146" s="43">
        <f t="shared" si="156"/>
        <v>8538267.144166667</v>
      </c>
      <c r="AW146" s="43">
        <f t="shared" si="157"/>
        <v>8538267.144166667</v>
      </c>
      <c r="AX146" s="43">
        <f t="shared" si="158"/>
        <v>10201203.253750002</v>
      </c>
      <c r="AY146" s="43">
        <f t="shared" si="159"/>
        <v>11864139.363333335</v>
      </c>
      <c r="AZ146" s="43">
        <f t="shared" si="160"/>
        <v>11864139.363333335</v>
      </c>
      <c r="BA146" s="98">
        <f t="shared" si="161"/>
        <v>13217874.4625</v>
      </c>
      <c r="BB146" s="16"/>
      <c r="BC146" s="16">
        <f t="shared" ref="BC146:BC213" si="170">IF($E146=4,AP146,0)</f>
        <v>5200518.3708333336</v>
      </c>
      <c r="BD146" s="16"/>
      <c r="BE146" s="16">
        <f t="shared" ref="BE146:BE213" si="171">IF($E146=4,AQ146,0)</f>
        <v>5200518.3708333336</v>
      </c>
      <c r="BF146" s="16"/>
      <c r="BG146" s="16">
        <f t="shared" ref="BG146:BG213" si="172">IF($E146=4,AR146,0)</f>
        <v>5689153.1375000002</v>
      </c>
      <c r="BH146" s="18"/>
      <c r="BI146" s="16">
        <f t="shared" ref="BI146:BI213" si="173">IF($E146=4,AS146,0)</f>
        <v>6177787.9041666659</v>
      </c>
      <c r="BK146" s="16">
        <f t="shared" ref="BK146:BK213" si="174">IF($E146=4,AT146,0)</f>
        <v>6177787.9041666659</v>
      </c>
      <c r="BM146" s="16">
        <f t="shared" ref="BM146:BM213" si="175">IF($E146=4,AU146,0)</f>
        <v>7358027.524166666</v>
      </c>
      <c r="BO146" s="16">
        <f t="shared" si="167"/>
        <v>8538267.144166667</v>
      </c>
      <c r="BQ146" s="16">
        <f t="shared" si="168"/>
        <v>8538267.144166667</v>
      </c>
      <c r="BS146" s="16">
        <f t="shared" si="169"/>
        <v>10201203.253750002</v>
      </c>
      <c r="BU146" s="16">
        <f t="shared" si="164"/>
        <v>11864139.363333335</v>
      </c>
      <c r="BW146" s="16">
        <f t="shared" si="165"/>
        <v>11864139.363333335</v>
      </c>
      <c r="BY146" s="16">
        <f t="shared" si="166"/>
        <v>13217874.4625</v>
      </c>
      <c r="CB146" s="16">
        <f t="shared" si="146"/>
        <v>0</v>
      </c>
      <c r="CF146" s="243">
        <f t="shared" si="162"/>
        <v>0</v>
      </c>
      <c r="CH146" s="243">
        <f t="shared" si="163"/>
        <v>0</v>
      </c>
      <c r="CJ146" s="16">
        <f t="shared" si="147"/>
        <v>0</v>
      </c>
      <c r="CL146" s="54">
        <f t="shared" si="148"/>
        <v>0</v>
      </c>
      <c r="CN146" s="18"/>
      <c r="CO146" s="16">
        <f t="shared" si="149"/>
        <v>0</v>
      </c>
      <c r="CP146" s="18"/>
    </row>
    <row r="147" spans="1:94" x14ac:dyDescent="0.2">
      <c r="A147" s="387" t="s">
        <v>4188</v>
      </c>
      <c r="B147" s="14" t="str">
        <f>VLOOKUP(D147,'line assign basis'!$A$8:$D$668,2,FALSE)</f>
        <v>CUR REG ASSETS - TAX</v>
      </c>
      <c r="C147" s="17" t="s">
        <v>317</v>
      </c>
      <c r="D147" s="17" t="s">
        <v>315</v>
      </c>
      <c r="E147" s="17">
        <f>IFERROR(VLOOKUP(D147,'line assign basis'!$A$8:$D$668,4,FALSE),"")</f>
        <v>2</v>
      </c>
      <c r="F147" s="33">
        <f>IFERROR(VLOOKUP($D147,'SAP Data'!$A$7:$OM$1845,F$4,FALSE),"")</f>
        <v>2217654</v>
      </c>
      <c r="G147" s="33">
        <f>IFERROR(VLOOKUP($D147,'SAP Data'!$A$7:$OM$1845,G$4,FALSE),"")</f>
        <v>2217654</v>
      </c>
      <c r="H147" s="16">
        <f>IFERROR(VLOOKUP($D147,'SAP Data'!$A$7:$OM$1845,H$4,FALSE),"")</f>
        <v>2208426</v>
      </c>
      <c r="I147" s="76">
        <f>IFERROR(VLOOKUP($D147,'SAP Data'!$A$7:$OM$1845,I$4,FALSE),"")</f>
        <v>2208426</v>
      </c>
      <c r="J147" s="76">
        <f>IFERROR(VLOOKUP($D147,'SAP Data'!$A$7:$OM$1845,J$4,FALSE),"")</f>
        <v>2208426</v>
      </c>
      <c r="K147" s="76">
        <f>IFERROR(VLOOKUP($D147,'SAP Data'!$A$7:$OM$1845,K$4,FALSE),"")</f>
        <v>2208426</v>
      </c>
      <c r="L147" s="76">
        <f>IFERROR(VLOOKUP($D147,'SAP Data'!$A$7:$OM$1845,L$4,FALSE),"")</f>
        <v>2208426</v>
      </c>
      <c r="M147" s="76">
        <f>IFERROR(VLOOKUP($D147,'SAP Data'!$A$7:$OM$1845,M$4,FALSE),"")</f>
        <v>2208426</v>
      </c>
      <c r="N147" s="76">
        <f>IFERROR(VLOOKUP($D147,'SAP Data'!$A$7:$OM$1845,N$4,FALSE),"")</f>
        <v>2208426</v>
      </c>
      <c r="O147" s="76">
        <f>IFERROR(VLOOKUP($D147,'SAP Data'!$A$7:$OM$1845,O$4,FALSE),"")</f>
        <v>2208426</v>
      </c>
      <c r="P147" s="76">
        <f>IFERROR(VLOOKUP($D147,'SAP Data'!$A$7:$OM$1845,P$4,FALSE),"")</f>
        <v>2208426</v>
      </c>
      <c r="Q147" s="76">
        <f>IFERROR(VLOOKUP($D147,'SAP Data'!$A$7:$OM$1845,Q$4,FALSE),"")</f>
        <v>2208426</v>
      </c>
      <c r="R147" s="76">
        <f>IFERROR(VLOOKUP($D147,'SAP Data'!$A$7:$OM$1845,R$4,FALSE),"")</f>
        <v>2208426</v>
      </c>
      <c r="S147" s="76">
        <f>IFERROR(VLOOKUP($D147,'SAP Data'!$A$7:$OM$1845,S$4,FALSE),"")</f>
        <v>2208426</v>
      </c>
      <c r="T147" s="76">
        <f>IFERROR(VLOOKUP($D147,'SAP Data'!$A$7:$OM$1849,T$4,FALSE),"")</f>
        <v>2208426</v>
      </c>
      <c r="U147" s="76">
        <f>IFERROR(VLOOKUP($D147,'SAP Data'!$A$7:$OM$1849,U$4,FALSE),"")</f>
        <v>2208426</v>
      </c>
      <c r="V147" s="76">
        <f>IFERROR(VLOOKUP($D147,'SAP Data'!$A$7:$OM$1849,V$4,FALSE),"")</f>
        <v>2208426</v>
      </c>
      <c r="W147" s="76">
        <f>IFERROR(VLOOKUP($D147,'SAP Data'!$A$7:$OM$1849,W$4,FALSE),"")</f>
        <v>2208426</v>
      </c>
      <c r="X147" s="76">
        <f>IFERROR(VLOOKUP($D147,'SAP Data'!$A$7:$OM$1849,X$4,FALSE),"")</f>
        <v>2208426</v>
      </c>
      <c r="Y147" s="76">
        <f>IFERROR(VLOOKUP($D147,'SAP Data'!$A$7:$OM$1849,Y$4,FALSE),"")</f>
        <v>2208426</v>
      </c>
      <c r="Z147" s="76">
        <f>IFERROR(VLOOKUP($D147,'SAP Data'!$A$7:$OM$1849,Z$4,FALSE),"")</f>
        <v>2208426</v>
      </c>
      <c r="AA147" s="76">
        <f>IFERROR(VLOOKUP($D147,'SAP Data'!$A$7:$OM$1849,AA$4,FALSE),"")</f>
        <v>2208426</v>
      </c>
      <c r="AB147" s="76">
        <f>IFERROR(VLOOKUP($D147,'SAP Data'!$A$7:$OM$1849,AB$4,FALSE),"")</f>
        <v>2208426</v>
      </c>
      <c r="AC147" s="76">
        <f>IFERROR(VLOOKUP($D147,'SAP Data'!$A$7:$OM$1849,AC$4,FALSE),"")</f>
        <v>2208426</v>
      </c>
      <c r="AD147" s="76">
        <f>IFERROR(VLOOKUP($D147,'SAP Data'!$A$7:$OM$1849,AD$4,FALSE),"")</f>
        <v>2208426</v>
      </c>
      <c r="AE147" s="76">
        <f>IFERROR(VLOOKUP($D147,'SAP Data'!$A$7:$OM$1849,AE$4,FALSE),"")</f>
        <v>2208426</v>
      </c>
      <c r="AF147" s="76">
        <f>IFERROR(VLOOKUP($D147,'SAP Data'!$A$7:$OM$1849,AF$4,FALSE),"")</f>
        <v>2208426</v>
      </c>
      <c r="AG147" s="76">
        <f>IFERROR(VLOOKUP($D147,'SAP Data'!$A$7:$OM$1849,AG$4,FALSE),"")</f>
        <v>2208426</v>
      </c>
      <c r="AH147" s="76">
        <f>IFERROR(VLOOKUP($D147,'SAP Data'!$A$7:$OM$1849,AH$4,FALSE),"")</f>
        <v>2208426</v>
      </c>
      <c r="AI147" s="76">
        <f>IFERROR(VLOOKUP($D147,'SAP Data'!$A$7:$OM$1849,AI$4,FALSE),"")</f>
        <v>2208426</v>
      </c>
      <c r="AJ147" s="76">
        <f>IFERROR(VLOOKUP($D147,'SAP Data'!$A$7:$OM$1849,AJ$4,FALSE),"")</f>
        <v>2208426</v>
      </c>
      <c r="AK147" s="76">
        <f>IFERROR(VLOOKUP($D147,'SAP Data'!$A$7:$OM$1849,AK$4,FALSE),"")</f>
        <v>2208426</v>
      </c>
      <c r="AL147" s="76">
        <f>IFERROR(VLOOKUP($D147,'SAP Data'!$A$7:$OM$1849,AL$4,FALSE),"")</f>
        <v>2208426</v>
      </c>
      <c r="AM147" s="76">
        <f>IFERROR(VLOOKUP($D147,'SAP Data'!$A$7:$OM$1849,AM$4,FALSE),"")</f>
        <v>2208426</v>
      </c>
      <c r="AN147" s="76">
        <f>IFERROR(VLOOKUP($D147,'SAP Data'!$A$7:$OM$1849,AN$4,FALSE),"")</f>
        <v>2208426</v>
      </c>
      <c r="AO147" s="76">
        <f>IFERROR(VLOOKUP($D147,'SAP Data'!$A$7:$OM$1849,AO$4,FALSE),"")</f>
        <v>2208426</v>
      </c>
      <c r="AP147" s="99">
        <f t="shared" si="150"/>
        <v>2208426</v>
      </c>
      <c r="AQ147" s="43">
        <f t="shared" si="151"/>
        <v>2208426</v>
      </c>
      <c r="AR147" s="43">
        <f t="shared" si="152"/>
        <v>2208426</v>
      </c>
      <c r="AS147" s="43">
        <f t="shared" si="153"/>
        <v>2208426</v>
      </c>
      <c r="AT147" s="43">
        <f t="shared" si="154"/>
        <v>2208426</v>
      </c>
      <c r="AU147" s="43">
        <f t="shared" si="155"/>
        <v>2208426</v>
      </c>
      <c r="AV147" s="43">
        <f t="shared" si="156"/>
        <v>2208426</v>
      </c>
      <c r="AW147" s="43">
        <f t="shared" si="157"/>
        <v>2208426</v>
      </c>
      <c r="AX147" s="43">
        <f t="shared" si="158"/>
        <v>2208426</v>
      </c>
      <c r="AY147" s="43">
        <f t="shared" si="159"/>
        <v>2208426</v>
      </c>
      <c r="AZ147" s="43">
        <f t="shared" si="160"/>
        <v>2208426</v>
      </c>
      <c r="BA147" s="98">
        <f t="shared" si="161"/>
        <v>2208426</v>
      </c>
      <c r="BB147" s="16"/>
      <c r="BC147" s="16">
        <f t="shared" si="170"/>
        <v>0</v>
      </c>
      <c r="BD147" s="16"/>
      <c r="BE147" s="16">
        <f t="shared" si="171"/>
        <v>0</v>
      </c>
      <c r="BF147" s="16"/>
      <c r="BG147" s="16">
        <f t="shared" si="172"/>
        <v>0</v>
      </c>
      <c r="BH147" s="18"/>
      <c r="BI147" s="16">
        <f t="shared" si="173"/>
        <v>0</v>
      </c>
      <c r="BK147" s="16">
        <f t="shared" si="174"/>
        <v>0</v>
      </c>
      <c r="BM147" s="16">
        <f t="shared" si="175"/>
        <v>0</v>
      </c>
      <c r="BO147" s="16">
        <f t="shared" si="167"/>
        <v>0</v>
      </c>
      <c r="BQ147" s="16">
        <f t="shared" si="168"/>
        <v>0</v>
      </c>
      <c r="BS147" s="16">
        <f t="shared" si="169"/>
        <v>0</v>
      </c>
      <c r="BU147" s="16">
        <f t="shared" si="164"/>
        <v>0</v>
      </c>
      <c r="BW147" s="16">
        <f t="shared" si="165"/>
        <v>0</v>
      </c>
      <c r="BY147" s="16">
        <f t="shared" si="166"/>
        <v>0</v>
      </c>
      <c r="CB147" s="16">
        <f t="shared" si="146"/>
        <v>0</v>
      </c>
      <c r="CF147" s="243">
        <f t="shared" si="162"/>
        <v>0</v>
      </c>
      <c r="CH147" s="243">
        <f t="shared" si="163"/>
        <v>0</v>
      </c>
      <c r="CJ147" s="16">
        <f t="shared" si="147"/>
        <v>2208426</v>
      </c>
      <c r="CL147" s="54">
        <f t="shared" si="148"/>
        <v>0</v>
      </c>
      <c r="CN147" s="18"/>
      <c r="CO147" s="16">
        <f t="shared" si="149"/>
        <v>0</v>
      </c>
      <c r="CP147" s="18"/>
    </row>
    <row r="148" spans="1:94" x14ac:dyDescent="0.2">
      <c r="A148" s="387" t="s">
        <v>4020</v>
      </c>
      <c r="B148" s="14" t="str">
        <f>VLOOKUP(D148,'line assign basis'!$A$8:$D$668,2,FALSE)</f>
        <v>ENV ASSET ST RECLASS</v>
      </c>
      <c r="C148" s="17" t="s">
        <v>320</v>
      </c>
      <c r="D148" s="17" t="s">
        <v>318</v>
      </c>
      <c r="E148" s="17">
        <f>IFERROR(VLOOKUP(D148,'line assign basis'!$A$8:$D$668,4,FALSE),"")</f>
        <v>4</v>
      </c>
      <c r="F148" s="33">
        <f>IFERROR(VLOOKUP($D148,'SAP Data'!$A$7:$OM$1845,F$4,FALSE),"")</f>
        <v>0</v>
      </c>
      <c r="G148" s="33">
        <f>IFERROR(VLOOKUP($D148,'SAP Data'!$A$7:$OM$1845,G$4,FALSE),"")</f>
        <v>0</v>
      </c>
      <c r="H148" s="16">
        <f>IFERROR(VLOOKUP($D148,'SAP Data'!$A$7:$OM$1845,H$4,FALSE),"")</f>
        <v>5089801.1100000003</v>
      </c>
      <c r="I148" s="43">
        <f>IFERROR(VLOOKUP($D148,'SAP Data'!$A$7:$OM$1845,I$4,FALSE),"")</f>
        <v>0</v>
      </c>
      <c r="J148" s="43">
        <f>IFERROR(VLOOKUP($D148,'SAP Data'!$A$7:$OM$1845,J$4,FALSE),"")</f>
        <v>0</v>
      </c>
      <c r="K148" s="43">
        <f>IFERROR(VLOOKUP($D148,'SAP Data'!$A$7:$OM$1845,K$4,FALSE),"")</f>
        <v>5088956.3499999996</v>
      </c>
      <c r="L148" s="43">
        <f>IFERROR(VLOOKUP($D148,'SAP Data'!$A$7:$OM$1845,L$4,FALSE),"")</f>
        <v>0</v>
      </c>
      <c r="M148" s="43">
        <f>IFERROR(VLOOKUP($D148,'SAP Data'!$A$7:$OM$1845,M$4,FALSE),"")</f>
        <v>0</v>
      </c>
      <c r="N148" s="43">
        <f>IFERROR(VLOOKUP($D148,'SAP Data'!$A$7:$OM$1845,N$4,FALSE),"")</f>
        <v>5100268.66</v>
      </c>
      <c r="O148" s="43">
        <f>IFERROR(VLOOKUP($D148,'SAP Data'!$A$7:$OM$1845,O$4,FALSE),"")</f>
        <v>0</v>
      </c>
      <c r="P148" s="43">
        <f>IFERROR(VLOOKUP($D148,'SAP Data'!$A$7:$OM$1845,P$4,FALSE),"")</f>
        <v>0</v>
      </c>
      <c r="Q148" s="43">
        <f>IFERROR(VLOOKUP($D148,'SAP Data'!$A$7:$OM$1845,Q$4,FALSE),"")</f>
        <v>4762103.5</v>
      </c>
      <c r="R148" s="43">
        <f>IFERROR(VLOOKUP($D148,'SAP Data'!$A$7:$OM$1845,R$4,FALSE),"")</f>
        <v>0</v>
      </c>
      <c r="S148" s="43">
        <f>IFERROR(VLOOKUP($D148,'SAP Data'!$A$7:$OM$1845,S$4,FALSE),"")</f>
        <v>0</v>
      </c>
      <c r="T148" s="43">
        <f>IFERROR(VLOOKUP($D148,'SAP Data'!$A$7:$OM$1849,T$4,FALSE),"")</f>
        <v>4458511.8099999996</v>
      </c>
      <c r="U148" s="43">
        <f>IFERROR(VLOOKUP($D148,'SAP Data'!$A$7:$OM$1849,U$4,FALSE),"")</f>
        <v>0</v>
      </c>
      <c r="V148" s="43">
        <f>IFERROR(VLOOKUP($D148,'SAP Data'!$A$7:$OM$1849,V$4,FALSE),"")</f>
        <v>0</v>
      </c>
      <c r="W148" s="43">
        <f>IFERROR(VLOOKUP($D148,'SAP Data'!$A$7:$OM$1849,W$4,FALSE),"")</f>
        <v>4175532.6</v>
      </c>
      <c r="X148" s="43">
        <f>IFERROR(VLOOKUP($D148,'SAP Data'!$A$7:$OM$1849,X$4,FALSE),"")</f>
        <v>0</v>
      </c>
      <c r="Y148" s="43">
        <f>IFERROR(VLOOKUP($D148,'SAP Data'!$A$7:$OM$1849,Y$4,FALSE),"")</f>
        <v>0</v>
      </c>
      <c r="Z148" s="43">
        <f>IFERROR(VLOOKUP($D148,'SAP Data'!$A$7:$OM$1849,Z$4,FALSE),"")</f>
        <v>4440054.59</v>
      </c>
      <c r="AA148" s="43">
        <f>IFERROR(VLOOKUP($D148,'SAP Data'!$A$7:$OM$1849,AA$4,FALSE),"")</f>
        <v>0</v>
      </c>
      <c r="AB148" s="43">
        <f>IFERROR(VLOOKUP($D148,'SAP Data'!$A$7:$OM$1849,AB$4,FALSE),"")</f>
        <v>0</v>
      </c>
      <c r="AC148" s="43">
        <f>IFERROR(VLOOKUP($D148,'SAP Data'!$A$7:$OM$1849,AC$4,FALSE),"")</f>
        <v>4992406.6399999997</v>
      </c>
      <c r="AD148" s="76">
        <f>IFERROR(VLOOKUP($D148,'SAP Data'!$A$7:$OM$1849,AD$4,FALSE),"")</f>
        <v>0</v>
      </c>
      <c r="AE148" s="76">
        <f>IFERROR(VLOOKUP($D148,'SAP Data'!$A$7:$OM$1849,AE$4,FALSE),"")</f>
        <v>0</v>
      </c>
      <c r="AF148" s="76">
        <f>IFERROR(VLOOKUP($D148,'SAP Data'!$A$7:$OM$1849,AF$4,FALSE),"")</f>
        <v>5396498.6600000001</v>
      </c>
      <c r="AG148" s="76">
        <f>IFERROR(VLOOKUP($D148,'SAP Data'!$A$7:$OM$1849,AG$4,FALSE),"")</f>
        <v>0</v>
      </c>
      <c r="AH148" s="76">
        <f>IFERROR(VLOOKUP($D148,'SAP Data'!$A$7:$OM$1849,AH$4,FALSE),"")</f>
        <v>0</v>
      </c>
      <c r="AI148" s="76">
        <f>IFERROR(VLOOKUP($D148,'SAP Data'!$A$7:$OM$1849,AI$4,FALSE),"")</f>
        <v>5687687.6799999997</v>
      </c>
      <c r="AJ148" s="76">
        <f>IFERROR(VLOOKUP($D148,'SAP Data'!$A$7:$OM$1849,AJ$4,FALSE),"")</f>
        <v>0</v>
      </c>
      <c r="AK148" s="76">
        <f>IFERROR(VLOOKUP($D148,'SAP Data'!$A$7:$OM$1849,AK$4,FALSE),"")</f>
        <v>0</v>
      </c>
      <c r="AL148" s="76">
        <f>IFERROR(VLOOKUP($D148,'SAP Data'!$A$7:$OM$1849,AL$4,FALSE),"")</f>
        <v>7067601.9699999997</v>
      </c>
      <c r="AM148" s="76">
        <f>IFERROR(VLOOKUP($D148,'SAP Data'!$A$7:$OM$1849,AM$4,FALSE),"")</f>
        <v>0</v>
      </c>
      <c r="AN148" s="76">
        <f>IFERROR(VLOOKUP($D148,'SAP Data'!$A$7:$OM$1849,AN$4,FALSE),"")</f>
        <v>0</v>
      </c>
      <c r="AO148" s="76">
        <f>IFERROR(VLOOKUP($D148,'SAP Data'!$A$7:$OM$1849,AO$4,FALSE),"")</f>
        <v>6694402.1399999997</v>
      </c>
      <c r="AP148" s="99">
        <f t="shared" si="150"/>
        <v>1505542.1366666667</v>
      </c>
      <c r="AQ148" s="43">
        <f t="shared" si="151"/>
        <v>1505542.1366666667</v>
      </c>
      <c r="AR148" s="43">
        <f t="shared" si="152"/>
        <v>1544624.9220833331</v>
      </c>
      <c r="AS148" s="43">
        <f t="shared" si="153"/>
        <v>1583707.7074999998</v>
      </c>
      <c r="AT148" s="43">
        <f t="shared" si="154"/>
        <v>1583707.7074999998</v>
      </c>
      <c r="AU148" s="43">
        <f t="shared" si="155"/>
        <v>1646714.1691666667</v>
      </c>
      <c r="AV148" s="43">
        <f t="shared" si="156"/>
        <v>1709720.6308333334</v>
      </c>
      <c r="AW148" s="43">
        <f t="shared" si="157"/>
        <v>1709720.6308333334</v>
      </c>
      <c r="AX148" s="43">
        <f t="shared" si="158"/>
        <v>1819201.7716666665</v>
      </c>
      <c r="AY148" s="43">
        <f t="shared" si="159"/>
        <v>1928682.9124999999</v>
      </c>
      <c r="AZ148" s="43">
        <f t="shared" si="160"/>
        <v>1928682.9124999999</v>
      </c>
      <c r="BA148" s="98">
        <f t="shared" si="161"/>
        <v>1999599.3916666666</v>
      </c>
      <c r="BB148" s="16"/>
      <c r="BC148" s="16">
        <f t="shared" si="170"/>
        <v>1505542.1366666667</v>
      </c>
      <c r="BD148" s="16"/>
      <c r="BE148" s="16">
        <f t="shared" si="171"/>
        <v>1505542.1366666667</v>
      </c>
      <c r="BF148" s="16"/>
      <c r="BG148" s="16">
        <f t="shared" si="172"/>
        <v>1544624.9220833331</v>
      </c>
      <c r="BH148" s="18"/>
      <c r="BI148" s="16">
        <f t="shared" si="173"/>
        <v>1583707.7074999998</v>
      </c>
      <c r="BK148" s="16">
        <f t="shared" si="174"/>
        <v>1583707.7074999998</v>
      </c>
      <c r="BM148" s="16">
        <f t="shared" si="175"/>
        <v>1646714.1691666667</v>
      </c>
      <c r="BO148" s="16">
        <f t="shared" si="167"/>
        <v>1709720.6308333334</v>
      </c>
      <c r="BQ148" s="16">
        <f t="shared" si="168"/>
        <v>1709720.6308333334</v>
      </c>
      <c r="BS148" s="16">
        <f t="shared" si="169"/>
        <v>1819201.7716666665</v>
      </c>
      <c r="BU148" s="16">
        <f t="shared" si="164"/>
        <v>1928682.9124999999</v>
      </c>
      <c r="BW148" s="16">
        <f t="shared" si="165"/>
        <v>1928682.9124999999</v>
      </c>
      <c r="BY148" s="16">
        <f t="shared" si="166"/>
        <v>1999599.3916666666</v>
      </c>
      <c r="CB148" s="16">
        <f t="shared" si="146"/>
        <v>0</v>
      </c>
      <c r="CF148" s="243">
        <f t="shared" si="162"/>
        <v>0</v>
      </c>
      <c r="CH148" s="243">
        <f t="shared" si="163"/>
        <v>0</v>
      </c>
      <c r="CJ148" s="16">
        <f t="shared" si="147"/>
        <v>0</v>
      </c>
      <c r="CL148" s="54">
        <f t="shared" si="148"/>
        <v>0</v>
      </c>
      <c r="CN148" s="18"/>
      <c r="CO148" s="16">
        <f t="shared" si="149"/>
        <v>0</v>
      </c>
      <c r="CP148" s="18"/>
    </row>
    <row r="149" spans="1:94" x14ac:dyDescent="0.2">
      <c r="A149" s="387" t="s">
        <v>4022</v>
      </c>
      <c r="B149" s="14" t="str">
        <f>VLOOKUP(D149,'line assign basis'!$A$8:$D$668,2,FALSE)</f>
        <v>FAS133 S.T. REG LOSS</v>
      </c>
      <c r="C149" s="17" t="s">
        <v>323</v>
      </c>
      <c r="D149" s="17" t="s">
        <v>321</v>
      </c>
      <c r="E149" s="17">
        <f>IFERROR(VLOOKUP(D149,'line assign basis'!$A$8:$D$668,4,FALSE),"")</f>
        <v>2</v>
      </c>
      <c r="F149" s="33">
        <f>IFERROR(VLOOKUP($D149,'SAP Data'!$A$7:$OM$1845,F$4,FALSE),"")</f>
        <v>11103000</v>
      </c>
      <c r="G149" s="33">
        <f>IFERROR(VLOOKUP($D149,'SAP Data'!$A$7:$OM$1845,G$4,FALSE),"")</f>
        <v>11103000</v>
      </c>
      <c r="H149" s="16">
        <f>IFERROR(VLOOKUP($D149,'SAP Data'!$A$7:$OM$1845,H$4,FALSE),"")</f>
        <v>2461000</v>
      </c>
      <c r="I149" s="76">
        <f>IFERROR(VLOOKUP($D149,'SAP Data'!$A$7:$OM$1845,I$4,FALSE),"")</f>
        <v>2461000</v>
      </c>
      <c r="J149" s="76">
        <f>IFERROR(VLOOKUP($D149,'SAP Data'!$A$7:$OM$1845,J$4,FALSE),"")</f>
        <v>2461000</v>
      </c>
      <c r="K149" s="76">
        <f>IFERROR(VLOOKUP($D149,'SAP Data'!$A$7:$OM$1845,K$4,FALSE),"")</f>
        <v>3617000</v>
      </c>
      <c r="L149" s="76">
        <f>IFERROR(VLOOKUP($D149,'SAP Data'!$A$7:$OM$1845,L$4,FALSE),"")</f>
        <v>3617000</v>
      </c>
      <c r="M149" s="76">
        <f>IFERROR(VLOOKUP($D149,'SAP Data'!$A$7:$OM$1845,M$4,FALSE),"")</f>
        <v>3617000</v>
      </c>
      <c r="N149" s="76">
        <f>IFERROR(VLOOKUP($D149,'SAP Data'!$A$7:$OM$1845,N$4,FALSE),"")</f>
        <v>3131000</v>
      </c>
      <c r="O149" s="76">
        <f>IFERROR(VLOOKUP($D149,'SAP Data'!$A$7:$OM$1845,O$4,FALSE),"")</f>
        <v>3131000</v>
      </c>
      <c r="P149" s="76">
        <f>IFERROR(VLOOKUP($D149,'SAP Data'!$A$7:$OM$1845,P$4,FALSE),"")</f>
        <v>3131000</v>
      </c>
      <c r="Q149" s="76">
        <f>IFERROR(VLOOKUP($D149,'SAP Data'!$A$7:$OM$1845,Q$4,FALSE),"")</f>
        <v>1038649</v>
      </c>
      <c r="R149" s="76">
        <f>IFERROR(VLOOKUP($D149,'SAP Data'!$A$7:$OM$1845,R$4,FALSE),"")</f>
        <v>1038649</v>
      </c>
      <c r="S149" s="76">
        <f>IFERROR(VLOOKUP($D149,'SAP Data'!$A$7:$OM$1845,S$4,FALSE),"")</f>
        <v>1038649</v>
      </c>
      <c r="T149" s="76">
        <f>IFERROR(VLOOKUP($D149,'SAP Data'!$A$7:$OM$1849,T$4,FALSE),"")</f>
        <v>3324058</v>
      </c>
      <c r="U149" s="76">
        <f>IFERROR(VLOOKUP($D149,'SAP Data'!$A$7:$OM$1849,U$4,FALSE),"")</f>
        <v>3324058</v>
      </c>
      <c r="V149" s="76">
        <f>IFERROR(VLOOKUP($D149,'SAP Data'!$A$7:$OM$1849,V$4,FALSE),"")</f>
        <v>3324058</v>
      </c>
      <c r="W149" s="76">
        <f>IFERROR(VLOOKUP($D149,'SAP Data'!$A$7:$OM$1849,W$4,FALSE),"")</f>
        <v>1842658</v>
      </c>
      <c r="X149" s="76">
        <f>IFERROR(VLOOKUP($D149,'SAP Data'!$A$7:$OM$1849,X$4,FALSE),"")</f>
        <v>1842658</v>
      </c>
      <c r="Y149" s="76">
        <f>IFERROR(VLOOKUP($D149,'SAP Data'!$A$7:$OM$1849,Y$4,FALSE),"")</f>
        <v>1842658</v>
      </c>
      <c r="Z149" s="76">
        <f>IFERROR(VLOOKUP($D149,'SAP Data'!$A$7:$OM$1849,Z$4,FALSE),"")</f>
        <v>79738</v>
      </c>
      <c r="AA149" s="76">
        <f>IFERROR(VLOOKUP($D149,'SAP Data'!$A$7:$OM$1849,AA$4,FALSE),"")</f>
        <v>79738</v>
      </c>
      <c r="AB149" s="76">
        <f>IFERROR(VLOOKUP($D149,'SAP Data'!$A$7:$OM$1849,AB$4,FALSE),"")</f>
        <v>79738</v>
      </c>
      <c r="AC149" s="76">
        <f>IFERROR(VLOOKUP($D149,'SAP Data'!$A$7:$OM$1849,AC$4,FALSE),"")</f>
        <v>2779378</v>
      </c>
      <c r="AD149" s="76">
        <f>IFERROR(VLOOKUP($D149,'SAP Data'!$A$7:$OM$1849,AD$4,FALSE),"")</f>
        <v>2779378</v>
      </c>
      <c r="AE149" s="76">
        <f>IFERROR(VLOOKUP($D149,'SAP Data'!$A$7:$OM$1849,AE$4,FALSE),"")</f>
        <v>2779378</v>
      </c>
      <c r="AF149" s="76">
        <f>IFERROR(VLOOKUP($D149,'SAP Data'!$A$7:$OM$1849,AF$4,FALSE),"")</f>
        <v>537402</v>
      </c>
      <c r="AG149" s="76">
        <f>IFERROR(VLOOKUP($D149,'SAP Data'!$A$7:$OM$1849,AG$4,FALSE),"")</f>
        <v>537402</v>
      </c>
      <c r="AH149" s="76">
        <f>IFERROR(VLOOKUP($D149,'SAP Data'!$A$7:$OM$1849,AH$4,FALSE),"")</f>
        <v>537402</v>
      </c>
      <c r="AI149" s="76">
        <f>IFERROR(VLOOKUP($D149,'SAP Data'!$A$7:$OM$1849,AI$4,FALSE),"")</f>
        <v>1460776.59</v>
      </c>
      <c r="AJ149" s="76">
        <f>IFERROR(VLOOKUP($D149,'SAP Data'!$A$7:$OM$1849,AJ$4,FALSE),"")</f>
        <v>1460776.59</v>
      </c>
      <c r="AK149" s="76">
        <f>IFERROR(VLOOKUP($D149,'SAP Data'!$A$7:$OM$1849,AK$4,FALSE),"")</f>
        <v>1460776.59</v>
      </c>
      <c r="AL149" s="76">
        <f>IFERROR(VLOOKUP($D149,'SAP Data'!$A$7:$OM$1849,AL$4,FALSE),"")</f>
        <v>4168323.25</v>
      </c>
      <c r="AM149" s="76">
        <f>IFERROR(VLOOKUP($D149,'SAP Data'!$A$7:$OM$1849,AM$4,FALSE),"")</f>
        <v>4168323.25</v>
      </c>
      <c r="AN149" s="76">
        <f>IFERROR(VLOOKUP($D149,'SAP Data'!$A$7:$OM$1849,AN$4,FALSE),"")</f>
        <v>4168323.25</v>
      </c>
      <c r="AO149" s="76">
        <f>IFERROR(VLOOKUP($D149,'SAP Data'!$A$7:$OM$1849,AO$4,FALSE),"")</f>
        <v>6027902.6500000004</v>
      </c>
      <c r="AP149" s="99">
        <f t="shared" si="150"/>
        <v>1788866.875</v>
      </c>
      <c r="AQ149" s="43">
        <f t="shared" si="151"/>
        <v>1933927.625</v>
      </c>
      <c r="AR149" s="43">
        <f t="shared" si="152"/>
        <v>1890347.3333333333</v>
      </c>
      <c r="AS149" s="43">
        <f t="shared" si="153"/>
        <v>1658126</v>
      </c>
      <c r="AT149" s="43">
        <f t="shared" si="154"/>
        <v>1425904.6666666667</v>
      </c>
      <c r="AU149" s="43">
        <f t="shared" si="155"/>
        <v>1293882.2745833334</v>
      </c>
      <c r="AV149" s="43">
        <f t="shared" si="156"/>
        <v>1262058.82375</v>
      </c>
      <c r="AW149" s="43">
        <f t="shared" si="157"/>
        <v>1230235.3729166666</v>
      </c>
      <c r="AX149" s="43">
        <f t="shared" si="158"/>
        <v>1384681.36625</v>
      </c>
      <c r="AY149" s="43">
        <f t="shared" si="159"/>
        <v>1725396.80375</v>
      </c>
      <c r="AZ149" s="43">
        <f t="shared" si="160"/>
        <v>2066112.24125</v>
      </c>
      <c r="BA149" s="98">
        <f t="shared" si="161"/>
        <v>2371825.1537500001</v>
      </c>
      <c r="BB149" s="16"/>
      <c r="BC149" s="16">
        <f t="shared" si="170"/>
        <v>0</v>
      </c>
      <c r="BD149" s="16"/>
      <c r="BE149" s="16">
        <f t="shared" si="171"/>
        <v>0</v>
      </c>
      <c r="BF149" s="16"/>
      <c r="BG149" s="16">
        <f t="shared" si="172"/>
        <v>0</v>
      </c>
      <c r="BH149" s="18"/>
      <c r="BI149" s="16">
        <f t="shared" si="173"/>
        <v>0</v>
      </c>
      <c r="BK149" s="16">
        <f t="shared" si="174"/>
        <v>0</v>
      </c>
      <c r="BM149" s="16">
        <f t="shared" si="175"/>
        <v>0</v>
      </c>
      <c r="BO149" s="16">
        <f t="shared" si="167"/>
        <v>0</v>
      </c>
      <c r="BQ149" s="16">
        <f t="shared" si="168"/>
        <v>0</v>
      </c>
      <c r="BS149" s="16">
        <f t="shared" si="169"/>
        <v>0</v>
      </c>
      <c r="BU149" s="16">
        <f t="shared" si="164"/>
        <v>0</v>
      </c>
      <c r="BW149" s="16">
        <f t="shared" si="165"/>
        <v>0</v>
      </c>
      <c r="BY149" s="16">
        <f t="shared" si="166"/>
        <v>0</v>
      </c>
      <c r="CB149" s="16">
        <f t="shared" si="146"/>
        <v>0</v>
      </c>
      <c r="CF149" s="243">
        <f t="shared" si="162"/>
        <v>0</v>
      </c>
      <c r="CH149" s="243">
        <f t="shared" si="163"/>
        <v>0</v>
      </c>
      <c r="CJ149" s="16">
        <f t="shared" si="147"/>
        <v>2371825.1537500001</v>
      </c>
      <c r="CL149" s="54">
        <f t="shared" si="148"/>
        <v>0</v>
      </c>
      <c r="CN149" s="18"/>
      <c r="CO149" s="16">
        <f t="shared" si="149"/>
        <v>0</v>
      </c>
      <c r="CP149" s="18"/>
    </row>
    <row r="150" spans="1:94" x14ac:dyDescent="0.2">
      <c r="A150" s="387" t="s">
        <v>4022</v>
      </c>
      <c r="B150" s="14" t="str">
        <f>VLOOKUP(D150,'line assign basis'!$A$8:$D$668,2,FALSE)</f>
        <v>FAS133 S.T. REG LOSS</v>
      </c>
      <c r="C150" s="17" t="s">
        <v>325</v>
      </c>
      <c r="D150" s="17" t="s">
        <v>324</v>
      </c>
      <c r="E150" s="17">
        <f>IFERROR(VLOOKUP(D150,'line assign basis'!$A$8:$D$668,4,FALSE),"")</f>
        <v>2</v>
      </c>
      <c r="F150" s="33">
        <f>IFERROR(VLOOKUP($D150,'SAP Data'!$A$7:$OM$1845,F$4,FALSE),"")</f>
        <v>893000</v>
      </c>
      <c r="G150" s="33">
        <f>IFERROR(VLOOKUP($D150,'SAP Data'!$A$7:$OM$1845,G$4,FALSE),"")</f>
        <v>893000</v>
      </c>
      <c r="H150" s="16">
        <f>IFERROR(VLOOKUP($D150,'SAP Data'!$A$7:$OM$1845,H$4,FALSE),"")</f>
        <v>107000</v>
      </c>
      <c r="I150" s="76">
        <f>IFERROR(VLOOKUP($D150,'SAP Data'!$A$7:$OM$1845,I$4,FALSE),"")</f>
        <v>107000</v>
      </c>
      <c r="J150" s="76">
        <f>IFERROR(VLOOKUP($D150,'SAP Data'!$A$7:$OM$1845,J$4,FALSE),"")</f>
        <v>107000</v>
      </c>
      <c r="K150" s="76">
        <f>IFERROR(VLOOKUP($D150,'SAP Data'!$A$7:$OM$1845,K$4,FALSE),"")</f>
        <v>503000</v>
      </c>
      <c r="L150" s="76">
        <f>IFERROR(VLOOKUP($D150,'SAP Data'!$A$7:$OM$1845,L$4,FALSE),"")</f>
        <v>503000</v>
      </c>
      <c r="M150" s="76">
        <f>IFERROR(VLOOKUP($D150,'SAP Data'!$A$7:$OM$1845,M$4,FALSE),"")</f>
        <v>503000</v>
      </c>
      <c r="N150" s="76">
        <f>IFERROR(VLOOKUP($D150,'SAP Data'!$A$7:$OM$1845,N$4,FALSE),"")</f>
        <v>841000</v>
      </c>
      <c r="O150" s="76">
        <f>IFERROR(VLOOKUP($D150,'SAP Data'!$A$7:$OM$1845,O$4,FALSE),"")</f>
        <v>841000</v>
      </c>
      <c r="P150" s="76">
        <f>IFERROR(VLOOKUP($D150,'SAP Data'!$A$7:$OM$1845,P$4,FALSE),"")</f>
        <v>841000</v>
      </c>
      <c r="Q150" s="76">
        <f>IFERROR(VLOOKUP($D150,'SAP Data'!$A$7:$OM$1845,Q$4,FALSE),"")</f>
        <v>580266</v>
      </c>
      <c r="R150" s="76">
        <f>IFERROR(VLOOKUP($D150,'SAP Data'!$A$7:$OM$1845,R$4,FALSE),"")</f>
        <v>580266</v>
      </c>
      <c r="S150" s="76">
        <f>IFERROR(VLOOKUP($D150,'SAP Data'!$A$7:$OM$1845,S$4,FALSE),"")</f>
        <v>580266</v>
      </c>
      <c r="T150" s="76">
        <f>IFERROR(VLOOKUP($D150,'SAP Data'!$A$7:$OM$1849,T$4,FALSE),"")</f>
        <v>128487</v>
      </c>
      <c r="U150" s="76">
        <f>IFERROR(VLOOKUP($D150,'SAP Data'!$A$7:$OM$1849,U$4,FALSE),"")</f>
        <v>128487</v>
      </c>
      <c r="V150" s="76">
        <f>IFERROR(VLOOKUP($D150,'SAP Data'!$A$7:$OM$1849,V$4,FALSE),"")</f>
        <v>128487</v>
      </c>
      <c r="W150" s="76">
        <f>IFERROR(VLOOKUP($D150,'SAP Data'!$A$7:$OM$1849,W$4,FALSE),"")</f>
        <v>521142</v>
      </c>
      <c r="X150" s="76">
        <f>IFERROR(VLOOKUP($D150,'SAP Data'!$A$7:$OM$1849,X$4,FALSE),"")</f>
        <v>521142</v>
      </c>
      <c r="Y150" s="76">
        <f>IFERROR(VLOOKUP($D150,'SAP Data'!$A$7:$OM$1849,Y$4,FALSE),"")</f>
        <v>521142</v>
      </c>
      <c r="Z150" s="76">
        <f>IFERROR(VLOOKUP($D150,'SAP Data'!$A$7:$OM$1849,Z$4,FALSE),"")</f>
        <v>1117140</v>
      </c>
      <c r="AA150" s="76">
        <f>IFERROR(VLOOKUP($D150,'SAP Data'!$A$7:$OM$1849,AA$4,FALSE),"")</f>
        <v>1117140</v>
      </c>
      <c r="AB150" s="76">
        <f>IFERROR(VLOOKUP($D150,'SAP Data'!$A$7:$OM$1849,AB$4,FALSE),"")</f>
        <v>1117140</v>
      </c>
      <c r="AC150" s="76">
        <f>IFERROR(VLOOKUP($D150,'SAP Data'!$A$7:$OM$1849,AC$4,FALSE),"")</f>
        <v>728781</v>
      </c>
      <c r="AD150" s="76">
        <f>IFERROR(VLOOKUP($D150,'SAP Data'!$A$7:$OM$1849,AD$4,FALSE),"")</f>
        <v>728781</v>
      </c>
      <c r="AE150" s="76">
        <f>IFERROR(VLOOKUP($D150,'SAP Data'!$A$7:$OM$1849,AE$4,FALSE),"")</f>
        <v>728781</v>
      </c>
      <c r="AF150" s="76">
        <f>IFERROR(VLOOKUP($D150,'SAP Data'!$A$7:$OM$1849,AF$4,FALSE),"")</f>
        <v>161012</v>
      </c>
      <c r="AG150" s="76">
        <f>IFERROR(VLOOKUP($D150,'SAP Data'!$A$7:$OM$1849,AG$4,FALSE),"")</f>
        <v>161012</v>
      </c>
      <c r="AH150" s="76">
        <f>IFERROR(VLOOKUP($D150,'SAP Data'!$A$7:$OM$1849,AH$4,FALSE),"")</f>
        <v>161012</v>
      </c>
      <c r="AI150" s="76">
        <f>IFERROR(VLOOKUP($D150,'SAP Data'!$A$7:$OM$1849,AI$4,FALSE),"")</f>
        <v>1723810</v>
      </c>
      <c r="AJ150" s="76">
        <f>IFERROR(VLOOKUP($D150,'SAP Data'!$A$7:$OM$1849,AJ$4,FALSE),"")</f>
        <v>1723810</v>
      </c>
      <c r="AK150" s="76">
        <f>IFERROR(VLOOKUP($D150,'SAP Data'!$A$7:$OM$1849,AK$4,FALSE),"")</f>
        <v>1723810</v>
      </c>
      <c r="AL150" s="76">
        <f>IFERROR(VLOOKUP($D150,'SAP Data'!$A$7:$OM$1849,AL$4,FALSE),"")</f>
        <v>4733331</v>
      </c>
      <c r="AM150" s="76">
        <f>IFERROR(VLOOKUP($D150,'SAP Data'!$A$7:$OM$1849,AM$4,FALSE),"")</f>
        <v>4733331</v>
      </c>
      <c r="AN150" s="76">
        <f>IFERROR(VLOOKUP($D150,'SAP Data'!$A$7:$OM$1849,AN$4,FALSE),"")</f>
        <v>4733331</v>
      </c>
      <c r="AO150" s="76">
        <f>IFERROR(VLOOKUP($D150,'SAP Data'!$A$7:$OM$1849,AO$4,FALSE),"")</f>
        <v>3259350</v>
      </c>
      <c r="AP150" s="99">
        <f t="shared" si="150"/>
        <v>605323.125</v>
      </c>
      <c r="AQ150" s="43">
        <f t="shared" si="151"/>
        <v>617699.375</v>
      </c>
      <c r="AR150" s="43">
        <f t="shared" si="152"/>
        <v>625242.70833333337</v>
      </c>
      <c r="AS150" s="43">
        <f t="shared" si="153"/>
        <v>627953.125</v>
      </c>
      <c r="AT150" s="43">
        <f t="shared" si="154"/>
        <v>630663.54166666663</v>
      </c>
      <c r="AU150" s="43">
        <f t="shared" si="155"/>
        <v>682129.91666666663</v>
      </c>
      <c r="AV150" s="43">
        <f t="shared" si="156"/>
        <v>782352.25</v>
      </c>
      <c r="AW150" s="43">
        <f t="shared" si="157"/>
        <v>882574.58333333337</v>
      </c>
      <c r="AX150" s="43">
        <f t="shared" si="158"/>
        <v>1083360.375</v>
      </c>
      <c r="AY150" s="43">
        <f t="shared" si="159"/>
        <v>1384709.625</v>
      </c>
      <c r="AZ150" s="43">
        <f t="shared" si="160"/>
        <v>1686058.875</v>
      </c>
      <c r="BA150" s="98">
        <f t="shared" si="161"/>
        <v>1942173.875</v>
      </c>
      <c r="BB150" s="16"/>
      <c r="BC150" s="16">
        <f t="shared" si="170"/>
        <v>0</v>
      </c>
      <c r="BD150" s="16"/>
      <c r="BE150" s="16">
        <f t="shared" si="171"/>
        <v>0</v>
      </c>
      <c r="BF150" s="16"/>
      <c r="BG150" s="16">
        <f t="shared" si="172"/>
        <v>0</v>
      </c>
      <c r="BH150" s="18"/>
      <c r="BI150" s="16">
        <f t="shared" si="173"/>
        <v>0</v>
      </c>
      <c r="BK150" s="16">
        <f t="shared" si="174"/>
        <v>0</v>
      </c>
      <c r="BM150" s="16">
        <f t="shared" si="175"/>
        <v>0</v>
      </c>
      <c r="BO150" s="16">
        <f t="shared" si="167"/>
        <v>0</v>
      </c>
      <c r="BQ150" s="16">
        <f t="shared" si="168"/>
        <v>0</v>
      </c>
      <c r="BS150" s="16">
        <f t="shared" si="169"/>
        <v>0</v>
      </c>
      <c r="BU150" s="16">
        <f t="shared" si="164"/>
        <v>0</v>
      </c>
      <c r="BW150" s="16">
        <f t="shared" si="165"/>
        <v>0</v>
      </c>
      <c r="BY150" s="16">
        <f t="shared" si="166"/>
        <v>0</v>
      </c>
      <c r="CB150" s="16">
        <f t="shared" si="146"/>
        <v>0</v>
      </c>
      <c r="CF150" s="243">
        <f t="shared" si="162"/>
        <v>0</v>
      </c>
      <c r="CH150" s="243">
        <f t="shared" si="163"/>
        <v>0</v>
      </c>
      <c r="CJ150" s="16">
        <f t="shared" si="147"/>
        <v>1942173.875</v>
      </c>
      <c r="CL150" s="54">
        <f t="shared" si="148"/>
        <v>0</v>
      </c>
      <c r="CN150" s="18"/>
      <c r="CO150" s="16">
        <f t="shared" si="149"/>
        <v>0</v>
      </c>
      <c r="CP150" s="18"/>
    </row>
    <row r="151" spans="1:94" x14ac:dyDescent="0.2">
      <c r="A151" s="387" t="s">
        <v>4021</v>
      </c>
      <c r="B151" s="14" t="str">
        <f>VLOOKUP(D151,'line assign basis'!$A$8:$D$668,2,FALSE)</f>
        <v>PHY OPT-ST LOSS REG</v>
      </c>
      <c r="C151" s="17" t="s">
        <v>328</v>
      </c>
      <c r="D151" s="17" t="s">
        <v>326</v>
      </c>
      <c r="E151" s="17">
        <f>IFERROR(VLOOKUP(D151,'line assign basis'!$A$8:$D$668,4,FALSE),"")</f>
        <v>2</v>
      </c>
      <c r="F151" s="33">
        <f>IFERROR(VLOOKUP($D151,'SAP Data'!$A$7:$OM$1845,F$4,FALSE),"")</f>
        <v>385000</v>
      </c>
      <c r="G151" s="33">
        <f>IFERROR(VLOOKUP($D151,'SAP Data'!$A$7:$OM$1845,G$4,FALSE),"")</f>
        <v>385000</v>
      </c>
      <c r="H151" s="16">
        <f>IFERROR(VLOOKUP($D151,'SAP Data'!$A$7:$OM$1845,H$4,FALSE),"")</f>
        <v>277000</v>
      </c>
      <c r="I151" s="76">
        <f>IFERROR(VLOOKUP($D151,'SAP Data'!$A$7:$OM$1845,I$4,FALSE),"")</f>
        <v>277000</v>
      </c>
      <c r="J151" s="76">
        <f>IFERROR(VLOOKUP($D151,'SAP Data'!$A$7:$OM$1845,J$4,FALSE),"")</f>
        <v>277000</v>
      </c>
      <c r="K151" s="76">
        <f>IFERROR(VLOOKUP($D151,'SAP Data'!$A$7:$OM$1845,K$4,FALSE),"")</f>
        <v>129000</v>
      </c>
      <c r="L151" s="76">
        <f>IFERROR(VLOOKUP($D151,'SAP Data'!$A$7:$OM$1845,L$4,FALSE),"")</f>
        <v>129000</v>
      </c>
      <c r="M151" s="76">
        <f>IFERROR(VLOOKUP($D151,'SAP Data'!$A$7:$OM$1845,M$4,FALSE),"")</f>
        <v>129000</v>
      </c>
      <c r="N151" s="76">
        <f>IFERROR(VLOOKUP($D151,'SAP Data'!$A$7:$OM$1845,N$4,FALSE),"")</f>
        <v>184000</v>
      </c>
      <c r="O151" s="76">
        <f>IFERROR(VLOOKUP($D151,'SAP Data'!$A$7:$OM$1845,O$4,FALSE),"")</f>
        <v>184000</v>
      </c>
      <c r="P151" s="76">
        <f>IFERROR(VLOOKUP($D151,'SAP Data'!$A$7:$OM$1845,P$4,FALSE),"")</f>
        <v>184000</v>
      </c>
      <c r="Q151" s="76">
        <f>IFERROR(VLOOKUP($D151,'SAP Data'!$A$7:$OM$1845,Q$4,FALSE),"")</f>
        <v>380880</v>
      </c>
      <c r="R151" s="76">
        <f>IFERROR(VLOOKUP($D151,'SAP Data'!$A$7:$OM$1845,R$4,FALSE),"")</f>
        <v>380880</v>
      </c>
      <c r="S151" s="76">
        <f>IFERROR(VLOOKUP($D151,'SAP Data'!$A$7:$OM$1845,S$4,FALSE),"")</f>
        <v>380880</v>
      </c>
      <c r="T151" s="76">
        <f>IFERROR(VLOOKUP($D151,'SAP Data'!$A$7:$OM$1849,T$4,FALSE),"")</f>
        <v>389256</v>
      </c>
      <c r="U151" s="76">
        <f>IFERROR(VLOOKUP($D151,'SAP Data'!$A$7:$OM$1849,U$4,FALSE),"")</f>
        <v>389256</v>
      </c>
      <c r="V151" s="76">
        <f>IFERROR(VLOOKUP($D151,'SAP Data'!$A$7:$OM$1849,V$4,FALSE),"")</f>
        <v>389256</v>
      </c>
      <c r="W151" s="76">
        <f>IFERROR(VLOOKUP($D151,'SAP Data'!$A$7:$OM$1849,W$4,FALSE),"")</f>
        <v>216360</v>
      </c>
      <c r="X151" s="76">
        <f>IFERROR(VLOOKUP($D151,'SAP Data'!$A$7:$OM$1849,X$4,FALSE),"")</f>
        <v>216360</v>
      </c>
      <c r="Y151" s="76">
        <f>IFERROR(VLOOKUP($D151,'SAP Data'!$A$7:$OM$1849,Y$4,FALSE),"")</f>
        <v>216360</v>
      </c>
      <c r="Z151" s="76">
        <f>IFERROR(VLOOKUP($D151,'SAP Data'!$A$7:$OM$1849,Z$4,FALSE),"")</f>
        <v>261880</v>
      </c>
      <c r="AA151" s="76">
        <f>IFERROR(VLOOKUP($D151,'SAP Data'!$A$7:$OM$1849,AA$4,FALSE),"")</f>
        <v>261880</v>
      </c>
      <c r="AB151" s="76">
        <f>IFERROR(VLOOKUP($D151,'SAP Data'!$A$7:$OM$1849,AB$4,FALSE),"")</f>
        <v>261880</v>
      </c>
      <c r="AC151" s="76">
        <f>IFERROR(VLOOKUP($D151,'SAP Data'!$A$7:$OM$1849,AC$4,FALSE),"")</f>
        <v>689470</v>
      </c>
      <c r="AD151" s="76">
        <f>IFERROR(VLOOKUP($D151,'SAP Data'!$A$7:$OM$1849,AD$4,FALSE),"")</f>
        <v>689470</v>
      </c>
      <c r="AE151" s="76">
        <f>IFERROR(VLOOKUP($D151,'SAP Data'!$A$7:$OM$1849,AE$4,FALSE),"")</f>
        <v>689470</v>
      </c>
      <c r="AF151" s="76">
        <f>IFERROR(VLOOKUP($D151,'SAP Data'!$A$7:$OM$1849,AF$4,FALSE),"")</f>
        <v>339848</v>
      </c>
      <c r="AG151" s="76">
        <f>IFERROR(VLOOKUP($D151,'SAP Data'!$A$7:$OM$1849,AG$4,FALSE),"")</f>
        <v>339848</v>
      </c>
      <c r="AH151" s="76">
        <f>IFERROR(VLOOKUP($D151,'SAP Data'!$A$7:$OM$1849,AH$4,FALSE),"")</f>
        <v>339848</v>
      </c>
      <c r="AI151" s="76">
        <f>IFERROR(VLOOKUP($D151,'SAP Data'!$A$7:$OM$1849,AI$4,FALSE),"")</f>
        <v>208848</v>
      </c>
      <c r="AJ151" s="76">
        <f>IFERROR(VLOOKUP($D151,'SAP Data'!$A$7:$OM$1849,AJ$4,FALSE),"")</f>
        <v>208848</v>
      </c>
      <c r="AK151" s="76">
        <f>IFERROR(VLOOKUP($D151,'SAP Data'!$A$7:$OM$1849,AK$4,FALSE),"")</f>
        <v>208848</v>
      </c>
      <c r="AL151" s="76">
        <f>IFERROR(VLOOKUP($D151,'SAP Data'!$A$7:$OM$1849,AL$4,FALSE),"")</f>
        <v>916603</v>
      </c>
      <c r="AM151" s="76">
        <f>IFERROR(VLOOKUP($D151,'SAP Data'!$A$7:$OM$1849,AM$4,FALSE),"")</f>
        <v>916603</v>
      </c>
      <c r="AN151" s="76">
        <f>IFERROR(VLOOKUP($D151,'SAP Data'!$A$7:$OM$1849,AN$4,FALSE),"")</f>
        <v>916603</v>
      </c>
      <c r="AO151" s="76">
        <f>IFERROR(VLOOKUP($D151,'SAP Data'!$A$7:$OM$1849,AO$4,FALSE),"")</f>
        <v>1114419</v>
      </c>
      <c r="AP151" s="99">
        <f t="shared" si="150"/>
        <v>350667.75</v>
      </c>
      <c r="AQ151" s="43">
        <f t="shared" si="151"/>
        <v>376383.58333333331</v>
      </c>
      <c r="AR151" s="43">
        <f t="shared" si="152"/>
        <v>387182.83333333331</v>
      </c>
      <c r="AS151" s="43">
        <f t="shared" si="153"/>
        <v>383065.5</v>
      </c>
      <c r="AT151" s="43">
        <f t="shared" si="154"/>
        <v>378948.16666666669</v>
      </c>
      <c r="AU151" s="43">
        <f t="shared" si="155"/>
        <v>376576.5</v>
      </c>
      <c r="AV151" s="43">
        <f t="shared" si="156"/>
        <v>375950.5</v>
      </c>
      <c r="AW151" s="43">
        <f t="shared" si="157"/>
        <v>375324.5</v>
      </c>
      <c r="AX151" s="43">
        <f t="shared" si="158"/>
        <v>402291.625</v>
      </c>
      <c r="AY151" s="43">
        <f t="shared" si="159"/>
        <v>456851.875</v>
      </c>
      <c r="AZ151" s="43">
        <f t="shared" si="160"/>
        <v>511412.125</v>
      </c>
      <c r="BA151" s="98">
        <f t="shared" si="161"/>
        <v>556398.45833333337</v>
      </c>
      <c r="BB151" s="16"/>
      <c r="BC151" s="16">
        <f t="shared" si="170"/>
        <v>0</v>
      </c>
      <c r="BD151" s="16"/>
      <c r="BE151" s="16">
        <f t="shared" si="171"/>
        <v>0</v>
      </c>
      <c r="BF151" s="16"/>
      <c r="BG151" s="16">
        <f t="shared" si="172"/>
        <v>0</v>
      </c>
      <c r="BH151" s="18"/>
      <c r="BI151" s="16">
        <f t="shared" si="173"/>
        <v>0</v>
      </c>
      <c r="BK151" s="16">
        <f t="shared" si="174"/>
        <v>0</v>
      </c>
      <c r="BM151" s="16">
        <f t="shared" si="175"/>
        <v>0</v>
      </c>
      <c r="BO151" s="16">
        <f t="shared" si="167"/>
        <v>0</v>
      </c>
      <c r="BQ151" s="16">
        <f t="shared" si="168"/>
        <v>0</v>
      </c>
      <c r="BS151" s="16">
        <f t="shared" si="169"/>
        <v>0</v>
      </c>
      <c r="BU151" s="16">
        <f t="shared" si="164"/>
        <v>0</v>
      </c>
      <c r="BW151" s="16">
        <f t="shared" si="165"/>
        <v>0</v>
      </c>
      <c r="BY151" s="16">
        <f t="shared" si="166"/>
        <v>0</v>
      </c>
      <c r="CB151" s="16">
        <f t="shared" si="146"/>
        <v>0</v>
      </c>
      <c r="CF151" s="243">
        <f t="shared" si="162"/>
        <v>0</v>
      </c>
      <c r="CH151" s="243">
        <f t="shared" si="163"/>
        <v>0</v>
      </c>
      <c r="CJ151" s="16">
        <f t="shared" si="147"/>
        <v>556398.45833333337</v>
      </c>
      <c r="CL151" s="54">
        <f t="shared" si="148"/>
        <v>0</v>
      </c>
      <c r="CN151" s="18"/>
      <c r="CO151" s="16">
        <f t="shared" si="149"/>
        <v>0</v>
      </c>
      <c r="CP151" s="18"/>
    </row>
    <row r="152" spans="1:94" x14ac:dyDescent="0.2">
      <c r="A152" s="387" t="s">
        <v>4022</v>
      </c>
      <c r="B152" s="14" t="str">
        <f>VLOOKUP(D152,'line assign basis'!$A$8:$D$668,2,FALSE)</f>
        <v>FAS 133 S.T. GAIN SW</v>
      </c>
      <c r="C152" s="17" t="s">
        <v>331</v>
      </c>
      <c r="D152" s="17" t="s">
        <v>329</v>
      </c>
      <c r="E152" s="17">
        <f>IFERROR(VLOOKUP(D152,'line assign basis'!$A$8:$D$668,4,FALSE),"")</f>
        <v>2</v>
      </c>
      <c r="F152" s="33">
        <f>IFERROR(VLOOKUP($D152,'SAP Data'!$A$7:$OM$1845,F$4,FALSE),"")</f>
        <v>5985000</v>
      </c>
      <c r="G152" s="33">
        <f>IFERROR(VLOOKUP($D152,'SAP Data'!$A$7:$OM$1845,G$4,FALSE),"")</f>
        <v>5985000</v>
      </c>
      <c r="H152" s="16">
        <f>IFERROR(VLOOKUP($D152,'SAP Data'!$A$7:$OM$1845,H$4,FALSE),"")</f>
        <v>3000000</v>
      </c>
      <c r="I152" s="76">
        <f>IFERROR(VLOOKUP($D152,'SAP Data'!$A$7:$OM$1845,I$4,FALSE),"")</f>
        <v>3000000</v>
      </c>
      <c r="J152" s="76">
        <f>IFERROR(VLOOKUP($D152,'SAP Data'!$A$7:$OM$1845,J$4,FALSE),"")</f>
        <v>3000000</v>
      </c>
      <c r="K152" s="76">
        <f>IFERROR(VLOOKUP($D152,'SAP Data'!$A$7:$OM$1845,K$4,FALSE),"")</f>
        <v>1122000</v>
      </c>
      <c r="L152" s="76">
        <f>IFERROR(VLOOKUP($D152,'SAP Data'!$A$7:$OM$1845,L$4,FALSE),"")</f>
        <v>1122000</v>
      </c>
      <c r="M152" s="76">
        <f>IFERROR(VLOOKUP($D152,'SAP Data'!$A$7:$OM$1845,M$4,FALSE),"")</f>
        <v>1122000</v>
      </c>
      <c r="N152" s="76">
        <f>IFERROR(VLOOKUP($D152,'SAP Data'!$A$7:$OM$1845,N$4,FALSE),"")</f>
        <v>2689000</v>
      </c>
      <c r="O152" s="76">
        <f>IFERROR(VLOOKUP($D152,'SAP Data'!$A$7:$OM$1845,O$4,FALSE),"")</f>
        <v>2689000</v>
      </c>
      <c r="P152" s="76">
        <f>IFERROR(VLOOKUP($D152,'SAP Data'!$A$7:$OM$1845,P$4,FALSE),"")</f>
        <v>2689000</v>
      </c>
      <c r="Q152" s="76">
        <f>IFERROR(VLOOKUP($D152,'SAP Data'!$A$7:$OM$1845,Q$4,FALSE),"")</f>
        <v>4313553</v>
      </c>
      <c r="R152" s="76">
        <f>IFERROR(VLOOKUP($D152,'SAP Data'!$A$7:$OM$1845,R$4,FALSE),"")</f>
        <v>4313553</v>
      </c>
      <c r="S152" s="76">
        <f>IFERROR(VLOOKUP($D152,'SAP Data'!$A$7:$OM$1845,S$4,FALSE),"")</f>
        <v>4313553</v>
      </c>
      <c r="T152" s="76">
        <f>IFERROR(VLOOKUP($D152,'SAP Data'!$A$7:$OM$1849,T$4,FALSE),"")</f>
        <v>1444539</v>
      </c>
      <c r="U152" s="76">
        <f>IFERROR(VLOOKUP($D152,'SAP Data'!$A$7:$OM$1849,U$4,FALSE),"")</f>
        <v>1444539</v>
      </c>
      <c r="V152" s="76">
        <f>IFERROR(VLOOKUP($D152,'SAP Data'!$A$7:$OM$1849,V$4,FALSE),"")</f>
        <v>1444539</v>
      </c>
      <c r="W152" s="76">
        <f>IFERROR(VLOOKUP($D152,'SAP Data'!$A$7:$OM$1849,W$4,FALSE),"")</f>
        <v>4810619</v>
      </c>
      <c r="X152" s="76">
        <f>IFERROR(VLOOKUP($D152,'SAP Data'!$A$7:$OM$1849,X$4,FALSE),"")</f>
        <v>4810619</v>
      </c>
      <c r="Y152" s="76">
        <f>IFERROR(VLOOKUP($D152,'SAP Data'!$A$7:$OM$1849,Y$4,FALSE),"")</f>
        <v>4810619</v>
      </c>
      <c r="Z152" s="76">
        <f>IFERROR(VLOOKUP($D152,'SAP Data'!$A$7:$OM$1849,Z$4,FALSE),"")</f>
        <v>22216948</v>
      </c>
      <c r="AA152" s="76">
        <f>IFERROR(VLOOKUP($D152,'SAP Data'!$A$7:$OM$1849,AA$4,FALSE),"")</f>
        <v>22216948</v>
      </c>
      <c r="AB152" s="76">
        <f>IFERROR(VLOOKUP($D152,'SAP Data'!$A$7:$OM$1849,AB$4,FALSE),"")</f>
        <v>22216948</v>
      </c>
      <c r="AC152" s="76">
        <f>IFERROR(VLOOKUP($D152,'SAP Data'!$A$7:$OM$1849,AC$4,FALSE),"")</f>
        <v>12635447.939999999</v>
      </c>
      <c r="AD152" s="76">
        <f>IFERROR(VLOOKUP($D152,'SAP Data'!$A$7:$OM$1849,AD$4,FALSE),"")</f>
        <v>12635447.939999999</v>
      </c>
      <c r="AE152" s="76">
        <f>IFERROR(VLOOKUP($D152,'SAP Data'!$A$7:$OM$1849,AE$4,FALSE),"")</f>
        <v>12635447.939999999</v>
      </c>
      <c r="AF152" s="76">
        <f>IFERROR(VLOOKUP($D152,'SAP Data'!$A$7:$OM$1849,AF$4,FALSE),"")</f>
        <v>19403323.420000002</v>
      </c>
      <c r="AG152" s="76">
        <f>IFERROR(VLOOKUP($D152,'SAP Data'!$A$7:$OM$1849,AG$4,FALSE),"")</f>
        <v>19403323.420000002</v>
      </c>
      <c r="AH152" s="76">
        <f>IFERROR(VLOOKUP($D152,'SAP Data'!$A$7:$OM$1849,AH$4,FALSE),"")</f>
        <v>19403323.420000002</v>
      </c>
      <c r="AI152" s="76">
        <f>IFERROR(VLOOKUP($D152,'SAP Data'!$A$7:$OM$1849,AI$4,FALSE),"")</f>
        <v>45222084.049999997</v>
      </c>
      <c r="AJ152" s="76">
        <f>IFERROR(VLOOKUP($D152,'SAP Data'!$A$7:$OM$1849,AJ$4,FALSE),"")</f>
        <v>45222084.049999997</v>
      </c>
      <c r="AK152" s="76">
        <f>IFERROR(VLOOKUP($D152,'SAP Data'!$A$7:$OM$1849,AK$4,FALSE),"")</f>
        <v>45222084.049999997</v>
      </c>
      <c r="AL152" s="76">
        <f>IFERROR(VLOOKUP($D152,'SAP Data'!$A$7:$OM$1849,AL$4,FALSE),"")</f>
        <v>103310749.73999999</v>
      </c>
      <c r="AM152" s="76">
        <f>IFERROR(VLOOKUP($D152,'SAP Data'!$A$7:$OM$1849,AM$4,FALSE),"")</f>
        <v>103310749.73999999</v>
      </c>
      <c r="AN152" s="76">
        <f>IFERROR(VLOOKUP($D152,'SAP Data'!$A$7:$OM$1849,AN$4,FALSE),"")</f>
        <v>103310749.73999999</v>
      </c>
      <c r="AO152" s="76">
        <f>IFERROR(VLOOKUP($D152,'SAP Data'!$A$7:$OM$1849,AO$4,FALSE),"")</f>
        <v>46937392.210000001</v>
      </c>
      <c r="AP152" s="99">
        <f t="shared" si="150"/>
        <v>9236651.6174999997</v>
      </c>
      <c r="AQ152" s="43">
        <f t="shared" si="151"/>
        <v>9930142.8624999989</v>
      </c>
      <c r="AR152" s="43">
        <f t="shared" si="152"/>
        <v>11025171.169166667</v>
      </c>
      <c r="AS152" s="43">
        <f t="shared" si="153"/>
        <v>12521736.537500001</v>
      </c>
      <c r="AT152" s="43">
        <f t="shared" si="154"/>
        <v>14018301.905833336</v>
      </c>
      <c r="AU152" s="43">
        <f t="shared" si="155"/>
        <v>16450395.633749999</v>
      </c>
      <c r="AV152" s="43">
        <f t="shared" si="156"/>
        <v>19818017.721250001</v>
      </c>
      <c r="AW152" s="43">
        <f t="shared" si="157"/>
        <v>23185639.80875</v>
      </c>
      <c r="AX152" s="43">
        <f t="shared" si="158"/>
        <v>28248359.258333337</v>
      </c>
      <c r="AY152" s="43">
        <f t="shared" si="159"/>
        <v>35006176.07</v>
      </c>
      <c r="AZ152" s="43">
        <f t="shared" si="160"/>
        <v>41763992.881666668</v>
      </c>
      <c r="BA152" s="98">
        <f t="shared" si="161"/>
        <v>46572148.96541667</v>
      </c>
      <c r="BB152" s="16"/>
      <c r="BC152" s="16">
        <f t="shared" si="170"/>
        <v>0</v>
      </c>
      <c r="BD152" s="16"/>
      <c r="BE152" s="16">
        <f t="shared" si="171"/>
        <v>0</v>
      </c>
      <c r="BF152" s="16"/>
      <c r="BG152" s="16">
        <f t="shared" si="172"/>
        <v>0</v>
      </c>
      <c r="BH152" s="18"/>
      <c r="BI152" s="16">
        <f t="shared" si="173"/>
        <v>0</v>
      </c>
      <c r="BK152" s="16">
        <f t="shared" si="174"/>
        <v>0</v>
      </c>
      <c r="BM152" s="16">
        <f t="shared" si="175"/>
        <v>0</v>
      </c>
      <c r="BO152" s="16">
        <f t="shared" si="167"/>
        <v>0</v>
      </c>
      <c r="BQ152" s="16">
        <f t="shared" si="168"/>
        <v>0</v>
      </c>
      <c r="BS152" s="16">
        <f t="shared" si="169"/>
        <v>0</v>
      </c>
      <c r="BU152" s="16">
        <f t="shared" si="164"/>
        <v>0</v>
      </c>
      <c r="BW152" s="16">
        <f t="shared" si="165"/>
        <v>0</v>
      </c>
      <c r="BY152" s="16">
        <f t="shared" si="166"/>
        <v>0</v>
      </c>
      <c r="CB152" s="16">
        <f t="shared" si="146"/>
        <v>0</v>
      </c>
      <c r="CF152" s="243">
        <f t="shared" si="162"/>
        <v>0</v>
      </c>
      <c r="CH152" s="243">
        <f t="shared" si="163"/>
        <v>0</v>
      </c>
      <c r="CJ152" s="16">
        <f t="shared" si="147"/>
        <v>46572148.96541667</v>
      </c>
      <c r="CL152" s="54">
        <f t="shared" si="148"/>
        <v>0</v>
      </c>
      <c r="CN152" s="18"/>
      <c r="CO152" s="16">
        <f t="shared" si="149"/>
        <v>0</v>
      </c>
      <c r="CP152" s="18"/>
    </row>
    <row r="153" spans="1:94" x14ac:dyDescent="0.2">
      <c r="A153" s="387" t="s">
        <v>4022</v>
      </c>
      <c r="B153" s="14" t="str">
        <f>VLOOKUP(D153,'line assign basis'!$A$8:$D$668,2,FALSE)</f>
        <v>FASFAS 133 S.T. GAIN</v>
      </c>
      <c r="C153" s="17" t="s">
        <v>334</v>
      </c>
      <c r="D153" s="17" t="s">
        <v>332</v>
      </c>
      <c r="E153" s="17">
        <f>IFERROR(VLOOKUP(D153,'line assign basis'!$A$8:$D$668,4,FALSE),"")</f>
        <v>2</v>
      </c>
      <c r="F153" s="33">
        <f>IFERROR(VLOOKUP($D153,'SAP Data'!$A$7:$OM$1845,F$4,FALSE),"")</f>
        <v>1014000</v>
      </c>
      <c r="G153" s="33">
        <f>IFERROR(VLOOKUP($D153,'SAP Data'!$A$7:$OM$1845,G$4,FALSE),"")</f>
        <v>1014000</v>
      </c>
      <c r="H153" s="16">
        <f>IFERROR(VLOOKUP($D153,'SAP Data'!$A$7:$OM$1845,H$4,FALSE),"")</f>
        <v>716000</v>
      </c>
      <c r="I153" s="76">
        <f>IFERROR(VLOOKUP($D153,'SAP Data'!$A$7:$OM$1845,I$4,FALSE),"")</f>
        <v>716000</v>
      </c>
      <c r="J153" s="76">
        <f>IFERROR(VLOOKUP($D153,'SAP Data'!$A$7:$OM$1845,J$4,FALSE),"")</f>
        <v>716000</v>
      </c>
      <c r="K153" s="76">
        <f>IFERROR(VLOOKUP($D153,'SAP Data'!$A$7:$OM$1845,K$4,FALSE),"")</f>
        <v>822000</v>
      </c>
      <c r="L153" s="76">
        <f>IFERROR(VLOOKUP($D153,'SAP Data'!$A$7:$OM$1845,L$4,FALSE),"")</f>
        <v>822000</v>
      </c>
      <c r="M153" s="76">
        <f>IFERROR(VLOOKUP($D153,'SAP Data'!$A$7:$OM$1845,M$4,FALSE),"")</f>
        <v>822000</v>
      </c>
      <c r="N153" s="76">
        <f>IFERROR(VLOOKUP($D153,'SAP Data'!$A$7:$OM$1845,N$4,FALSE),"")</f>
        <v>1380000</v>
      </c>
      <c r="O153" s="76">
        <f>IFERROR(VLOOKUP($D153,'SAP Data'!$A$7:$OM$1845,O$4,FALSE),"")</f>
        <v>1380000</v>
      </c>
      <c r="P153" s="76">
        <f>IFERROR(VLOOKUP($D153,'SAP Data'!$A$7:$OM$1845,P$4,FALSE),"")</f>
        <v>1380000</v>
      </c>
      <c r="Q153" s="76">
        <f>IFERROR(VLOOKUP($D153,'SAP Data'!$A$7:$OM$1845,Q$4,FALSE),"")</f>
        <v>1159201</v>
      </c>
      <c r="R153" s="76">
        <f>IFERROR(VLOOKUP($D153,'SAP Data'!$A$7:$OM$1845,R$4,FALSE),"")</f>
        <v>1159201</v>
      </c>
      <c r="S153" s="76">
        <f>IFERROR(VLOOKUP($D153,'SAP Data'!$A$7:$OM$1845,S$4,FALSE),"")</f>
        <v>1159201</v>
      </c>
      <c r="T153" s="76">
        <f>IFERROR(VLOOKUP($D153,'SAP Data'!$A$7:$OM$1849,T$4,FALSE),"")</f>
        <v>812260</v>
      </c>
      <c r="U153" s="76">
        <f>IFERROR(VLOOKUP($D153,'SAP Data'!$A$7:$OM$1849,U$4,FALSE),"")</f>
        <v>812260</v>
      </c>
      <c r="V153" s="76">
        <f>IFERROR(VLOOKUP($D153,'SAP Data'!$A$7:$OM$1849,V$4,FALSE),"")</f>
        <v>812260</v>
      </c>
      <c r="W153" s="76">
        <f>IFERROR(VLOOKUP($D153,'SAP Data'!$A$7:$OM$1849,W$4,FALSE),"")</f>
        <v>1067466</v>
      </c>
      <c r="X153" s="76">
        <f>IFERROR(VLOOKUP($D153,'SAP Data'!$A$7:$OM$1849,X$4,FALSE),"")</f>
        <v>1067466</v>
      </c>
      <c r="Y153" s="76">
        <f>IFERROR(VLOOKUP($D153,'SAP Data'!$A$7:$OM$1849,Y$4,FALSE),"")</f>
        <v>1067466</v>
      </c>
      <c r="Z153" s="76">
        <f>IFERROR(VLOOKUP($D153,'SAP Data'!$A$7:$OM$1849,Z$4,FALSE),"")</f>
        <v>1221967</v>
      </c>
      <c r="AA153" s="76">
        <f>IFERROR(VLOOKUP($D153,'SAP Data'!$A$7:$OM$1849,AA$4,FALSE),"")</f>
        <v>1221967</v>
      </c>
      <c r="AB153" s="76">
        <f>IFERROR(VLOOKUP($D153,'SAP Data'!$A$7:$OM$1849,AB$4,FALSE),"")</f>
        <v>1221967</v>
      </c>
      <c r="AC153" s="76">
        <f>IFERROR(VLOOKUP($D153,'SAP Data'!$A$7:$OM$1849,AC$4,FALSE),"")</f>
        <v>919244</v>
      </c>
      <c r="AD153" s="76">
        <f>IFERROR(VLOOKUP($D153,'SAP Data'!$A$7:$OM$1849,AD$4,FALSE),"")</f>
        <v>919244</v>
      </c>
      <c r="AE153" s="76">
        <f>IFERROR(VLOOKUP($D153,'SAP Data'!$A$7:$OM$1849,AE$4,FALSE),"")</f>
        <v>919244</v>
      </c>
      <c r="AF153" s="76">
        <f>IFERROR(VLOOKUP($D153,'SAP Data'!$A$7:$OM$1849,AF$4,FALSE),"")</f>
        <v>505135</v>
      </c>
      <c r="AG153" s="76">
        <f>IFERROR(VLOOKUP($D153,'SAP Data'!$A$7:$OM$1849,AG$4,FALSE),"")</f>
        <v>505135</v>
      </c>
      <c r="AH153" s="76">
        <f>IFERROR(VLOOKUP($D153,'SAP Data'!$A$7:$OM$1849,AH$4,FALSE),"")</f>
        <v>505135</v>
      </c>
      <c r="AI153" s="76">
        <f>IFERROR(VLOOKUP($D153,'SAP Data'!$A$7:$OM$1849,AI$4,FALSE),"")</f>
        <v>939065</v>
      </c>
      <c r="AJ153" s="76">
        <f>IFERROR(VLOOKUP($D153,'SAP Data'!$A$7:$OM$1849,AJ$4,FALSE),"")</f>
        <v>939065</v>
      </c>
      <c r="AK153" s="76">
        <f>IFERROR(VLOOKUP($D153,'SAP Data'!$A$7:$OM$1849,AK$4,FALSE),"")</f>
        <v>939065</v>
      </c>
      <c r="AL153" s="76">
        <f>IFERROR(VLOOKUP($D153,'SAP Data'!$A$7:$OM$1849,AL$4,FALSE),"")</f>
        <v>1415443</v>
      </c>
      <c r="AM153" s="76">
        <f>IFERROR(VLOOKUP($D153,'SAP Data'!$A$7:$OM$1849,AM$4,FALSE),"")</f>
        <v>1415443</v>
      </c>
      <c r="AN153" s="76">
        <f>IFERROR(VLOOKUP($D153,'SAP Data'!$A$7:$OM$1849,AN$4,FALSE),"")</f>
        <v>1415443</v>
      </c>
      <c r="AO153" s="76">
        <f>IFERROR(VLOOKUP($D153,'SAP Data'!$A$7:$OM$1849,AO$4,FALSE),"")</f>
        <v>1005400</v>
      </c>
      <c r="AP153" s="99">
        <f t="shared" si="150"/>
        <v>1035228.875</v>
      </c>
      <c r="AQ153" s="43">
        <f t="shared" si="151"/>
        <v>1015232.4583333334</v>
      </c>
      <c r="AR153" s="43">
        <f t="shared" si="152"/>
        <v>992437.375</v>
      </c>
      <c r="AS153" s="43">
        <f t="shared" si="153"/>
        <v>966843.625</v>
      </c>
      <c r="AT153" s="43">
        <f t="shared" si="154"/>
        <v>941249.875</v>
      </c>
      <c r="AU153" s="43">
        <f t="shared" si="155"/>
        <v>923102.95833333337</v>
      </c>
      <c r="AV153" s="43">
        <f t="shared" si="156"/>
        <v>912402.875</v>
      </c>
      <c r="AW153" s="43">
        <f t="shared" si="157"/>
        <v>901702.79166666663</v>
      </c>
      <c r="AX153" s="43">
        <f t="shared" si="158"/>
        <v>904414.25</v>
      </c>
      <c r="AY153" s="43">
        <f t="shared" si="159"/>
        <v>920537.25</v>
      </c>
      <c r="AZ153" s="43">
        <f t="shared" si="160"/>
        <v>936660.25</v>
      </c>
      <c r="BA153" s="98">
        <f t="shared" si="161"/>
        <v>948311.58333333337</v>
      </c>
      <c r="BB153" s="16"/>
      <c r="BC153" s="16">
        <f t="shared" si="170"/>
        <v>0</v>
      </c>
      <c r="BD153" s="16"/>
      <c r="BE153" s="16">
        <f t="shared" si="171"/>
        <v>0</v>
      </c>
      <c r="BF153" s="16"/>
      <c r="BG153" s="16">
        <f t="shared" si="172"/>
        <v>0</v>
      </c>
      <c r="BH153" s="18"/>
      <c r="BI153" s="16">
        <f t="shared" si="173"/>
        <v>0</v>
      </c>
      <c r="BK153" s="16">
        <f t="shared" si="174"/>
        <v>0</v>
      </c>
      <c r="BM153" s="16">
        <f t="shared" si="175"/>
        <v>0</v>
      </c>
      <c r="BO153" s="16">
        <f t="shared" si="167"/>
        <v>0</v>
      </c>
      <c r="BQ153" s="16">
        <f t="shared" si="168"/>
        <v>0</v>
      </c>
      <c r="BS153" s="16">
        <f t="shared" si="169"/>
        <v>0</v>
      </c>
      <c r="BU153" s="16">
        <f t="shared" si="164"/>
        <v>0</v>
      </c>
      <c r="BW153" s="16">
        <f t="shared" si="165"/>
        <v>0</v>
      </c>
      <c r="BY153" s="16">
        <f t="shared" si="166"/>
        <v>0</v>
      </c>
      <c r="CB153" s="16">
        <f t="shared" si="146"/>
        <v>0</v>
      </c>
      <c r="CF153" s="243">
        <f t="shared" si="162"/>
        <v>0</v>
      </c>
      <c r="CH153" s="243">
        <f t="shared" si="163"/>
        <v>0</v>
      </c>
      <c r="CJ153" s="16">
        <f t="shared" si="147"/>
        <v>948311.58333333337</v>
      </c>
      <c r="CL153" s="54">
        <f t="shared" si="148"/>
        <v>0</v>
      </c>
      <c r="CN153" s="18"/>
      <c r="CO153" s="16">
        <f t="shared" si="149"/>
        <v>0</v>
      </c>
      <c r="CP153" s="18"/>
    </row>
    <row r="154" spans="1:94" x14ac:dyDescent="0.2">
      <c r="A154" s="387" t="s">
        <v>4021</v>
      </c>
      <c r="B154" s="14" t="str">
        <f>VLOOKUP(D154,'line assign basis'!$A$8:$D$668,2,FALSE)</f>
        <v>PHYSICAL OPT-ST GAIN</v>
      </c>
      <c r="C154" s="17" t="s">
        <v>337</v>
      </c>
      <c r="D154" s="17" t="s">
        <v>335</v>
      </c>
      <c r="E154" s="17">
        <f>IFERROR(VLOOKUP(D154,'line assign basis'!$A$8:$D$668,4,FALSE),"")</f>
        <v>2</v>
      </c>
      <c r="F154" s="33">
        <f>IFERROR(VLOOKUP($D154,'SAP Data'!$A$7:$OM$1845,F$4,FALSE),"")</f>
        <v>2002000</v>
      </c>
      <c r="G154" s="33">
        <f>IFERROR(VLOOKUP($D154,'SAP Data'!$A$7:$OM$1845,G$4,FALSE),"")</f>
        <v>2002000</v>
      </c>
      <c r="H154" s="16">
        <f>IFERROR(VLOOKUP($D154,'SAP Data'!$A$7:$OM$1845,H$4,FALSE),"")</f>
        <v>4174000</v>
      </c>
      <c r="I154" s="76">
        <f>IFERROR(VLOOKUP($D154,'SAP Data'!$A$7:$OM$1845,I$4,FALSE),"")</f>
        <v>4174000</v>
      </c>
      <c r="J154" s="76">
        <f>IFERROR(VLOOKUP($D154,'SAP Data'!$A$7:$OM$1845,J$4,FALSE),"")</f>
        <v>4174000</v>
      </c>
      <c r="K154" s="76">
        <f>IFERROR(VLOOKUP($D154,'SAP Data'!$A$7:$OM$1845,K$4,FALSE),"")</f>
        <v>242000</v>
      </c>
      <c r="L154" s="76">
        <f>IFERROR(VLOOKUP($D154,'SAP Data'!$A$7:$OM$1845,L$4,FALSE),"")</f>
        <v>242000</v>
      </c>
      <c r="M154" s="76">
        <f>IFERROR(VLOOKUP($D154,'SAP Data'!$A$7:$OM$1845,M$4,FALSE),"")</f>
        <v>242000</v>
      </c>
      <c r="N154" s="76">
        <f>IFERROR(VLOOKUP($D154,'SAP Data'!$A$7:$OM$1845,N$4,FALSE),"")</f>
        <v>1918000</v>
      </c>
      <c r="O154" s="76">
        <f>IFERROR(VLOOKUP($D154,'SAP Data'!$A$7:$OM$1845,O$4,FALSE),"")</f>
        <v>1918000</v>
      </c>
      <c r="P154" s="76">
        <f>IFERROR(VLOOKUP($D154,'SAP Data'!$A$7:$OM$1845,P$4,FALSE),"")</f>
        <v>1918000</v>
      </c>
      <c r="Q154" s="76">
        <f>IFERROR(VLOOKUP($D154,'SAP Data'!$A$7:$OM$1845,Q$4,FALSE),"")</f>
        <v>1328849</v>
      </c>
      <c r="R154" s="76">
        <f>IFERROR(VLOOKUP($D154,'SAP Data'!$A$7:$OM$1845,R$4,FALSE),"")</f>
        <v>1328849</v>
      </c>
      <c r="S154" s="76">
        <f>IFERROR(VLOOKUP($D154,'SAP Data'!$A$7:$OM$1845,S$4,FALSE),"")</f>
        <v>1328849</v>
      </c>
      <c r="T154" s="76">
        <f>IFERROR(VLOOKUP($D154,'SAP Data'!$A$7:$OM$1849,T$4,FALSE),"")</f>
        <v>0</v>
      </c>
      <c r="U154" s="76">
        <f>IFERROR(VLOOKUP($D154,'SAP Data'!$A$7:$OM$1849,U$4,FALSE),"")</f>
        <v>0</v>
      </c>
      <c r="V154" s="76">
        <f>IFERROR(VLOOKUP($D154,'SAP Data'!$A$7:$OM$1849,V$4,FALSE),"")</f>
        <v>0</v>
      </c>
      <c r="W154" s="76">
        <f>IFERROR(VLOOKUP($D154,'SAP Data'!$A$7:$OM$1849,W$4,FALSE),"")</f>
        <v>118119</v>
      </c>
      <c r="X154" s="76">
        <f>IFERROR(VLOOKUP($D154,'SAP Data'!$A$7:$OM$1849,X$4,FALSE),"")</f>
        <v>118119</v>
      </c>
      <c r="Y154" s="76">
        <f>IFERROR(VLOOKUP($D154,'SAP Data'!$A$7:$OM$1849,Y$4,FALSE),"")</f>
        <v>118119</v>
      </c>
      <c r="Z154" s="76">
        <f>IFERROR(VLOOKUP($D154,'SAP Data'!$A$7:$OM$1849,Z$4,FALSE),"")</f>
        <v>655446</v>
      </c>
      <c r="AA154" s="76">
        <f>IFERROR(VLOOKUP($D154,'SAP Data'!$A$7:$OM$1849,AA$4,FALSE),"")</f>
        <v>655446</v>
      </c>
      <c r="AB154" s="76">
        <f>IFERROR(VLOOKUP($D154,'SAP Data'!$A$7:$OM$1849,AB$4,FALSE),"")</f>
        <v>655446</v>
      </c>
      <c r="AC154" s="76">
        <f>IFERROR(VLOOKUP($D154,'SAP Data'!$A$7:$OM$1849,AC$4,FALSE),"")</f>
        <v>123577</v>
      </c>
      <c r="AD154" s="76">
        <f>IFERROR(VLOOKUP($D154,'SAP Data'!$A$7:$OM$1849,AD$4,FALSE),"")</f>
        <v>123577</v>
      </c>
      <c r="AE154" s="76">
        <f>IFERROR(VLOOKUP($D154,'SAP Data'!$A$7:$OM$1849,AE$4,FALSE),"")</f>
        <v>123577</v>
      </c>
      <c r="AF154" s="76">
        <f>IFERROR(VLOOKUP($D154,'SAP Data'!$A$7:$OM$1849,AF$4,FALSE),"")</f>
        <v>5507</v>
      </c>
      <c r="AG154" s="76">
        <f>IFERROR(VLOOKUP($D154,'SAP Data'!$A$7:$OM$1849,AG$4,FALSE),"")</f>
        <v>5507</v>
      </c>
      <c r="AH154" s="76">
        <f>IFERROR(VLOOKUP($D154,'SAP Data'!$A$7:$OM$1849,AH$4,FALSE),"")</f>
        <v>5507</v>
      </c>
      <c r="AI154" s="76">
        <f>IFERROR(VLOOKUP($D154,'SAP Data'!$A$7:$OM$1849,AI$4,FALSE),"")</f>
        <v>6580</v>
      </c>
      <c r="AJ154" s="76">
        <f>IFERROR(VLOOKUP($D154,'SAP Data'!$A$7:$OM$1849,AJ$4,FALSE),"")</f>
        <v>6580</v>
      </c>
      <c r="AK154" s="76">
        <f>IFERROR(VLOOKUP($D154,'SAP Data'!$A$7:$OM$1849,AK$4,FALSE),"")</f>
        <v>6580</v>
      </c>
      <c r="AL154" s="76">
        <f>IFERROR(VLOOKUP($D154,'SAP Data'!$A$7:$OM$1849,AL$4,FALSE),"")</f>
        <v>448442</v>
      </c>
      <c r="AM154" s="76">
        <f>IFERROR(VLOOKUP($D154,'SAP Data'!$A$7:$OM$1849,AM$4,FALSE),"")</f>
        <v>448442</v>
      </c>
      <c r="AN154" s="76">
        <f>IFERROR(VLOOKUP($D154,'SAP Data'!$A$7:$OM$1849,AN$4,FALSE),"")</f>
        <v>448442</v>
      </c>
      <c r="AO154" s="76">
        <f>IFERROR(VLOOKUP($D154,'SAP Data'!$A$7:$OM$1849,AO$4,FALSE),"")</f>
        <v>187051</v>
      </c>
      <c r="AP154" s="99">
        <f t="shared" si="150"/>
        <v>374944.5</v>
      </c>
      <c r="AQ154" s="43">
        <f t="shared" si="151"/>
        <v>274505.16666666669</v>
      </c>
      <c r="AR154" s="43">
        <f t="shared" si="152"/>
        <v>224514.95833333334</v>
      </c>
      <c r="AS154" s="43">
        <f t="shared" si="153"/>
        <v>224973.875</v>
      </c>
      <c r="AT154" s="43">
        <f t="shared" si="154"/>
        <v>225432.79166666666</v>
      </c>
      <c r="AU154" s="43">
        <f t="shared" si="155"/>
        <v>221014.79166666666</v>
      </c>
      <c r="AV154" s="43">
        <f t="shared" si="156"/>
        <v>211719.875</v>
      </c>
      <c r="AW154" s="43">
        <f t="shared" si="157"/>
        <v>202424.95833333334</v>
      </c>
      <c r="AX154" s="43">
        <f t="shared" si="158"/>
        <v>189152.33333333334</v>
      </c>
      <c r="AY154" s="43">
        <f t="shared" si="159"/>
        <v>171902</v>
      </c>
      <c r="AZ154" s="43">
        <f t="shared" si="160"/>
        <v>154651.66666666666</v>
      </c>
      <c r="BA154" s="98">
        <f t="shared" si="161"/>
        <v>148671.25</v>
      </c>
      <c r="BB154" s="16"/>
      <c r="BC154" s="16">
        <f t="shared" si="170"/>
        <v>0</v>
      </c>
      <c r="BD154" s="16"/>
      <c r="BE154" s="16">
        <f t="shared" si="171"/>
        <v>0</v>
      </c>
      <c r="BF154" s="16"/>
      <c r="BG154" s="16">
        <f t="shared" si="172"/>
        <v>0</v>
      </c>
      <c r="BH154" s="18"/>
      <c r="BI154" s="16">
        <f t="shared" si="173"/>
        <v>0</v>
      </c>
      <c r="BK154" s="16">
        <f t="shared" si="174"/>
        <v>0</v>
      </c>
      <c r="BM154" s="16">
        <f t="shared" si="175"/>
        <v>0</v>
      </c>
      <c r="BO154" s="16">
        <f t="shared" si="167"/>
        <v>0</v>
      </c>
      <c r="BQ154" s="16">
        <f t="shared" si="168"/>
        <v>0</v>
      </c>
      <c r="BS154" s="16">
        <f t="shared" si="169"/>
        <v>0</v>
      </c>
      <c r="BU154" s="16">
        <f t="shared" si="164"/>
        <v>0</v>
      </c>
      <c r="BW154" s="16">
        <f t="shared" si="165"/>
        <v>0</v>
      </c>
      <c r="BY154" s="16">
        <f t="shared" si="166"/>
        <v>0</v>
      </c>
      <c r="CB154" s="16">
        <f t="shared" si="146"/>
        <v>0</v>
      </c>
      <c r="CF154" s="243">
        <f t="shared" si="162"/>
        <v>0</v>
      </c>
      <c r="CH154" s="243">
        <f t="shared" si="163"/>
        <v>0</v>
      </c>
      <c r="CJ154" s="16">
        <f t="shared" si="147"/>
        <v>148671.25</v>
      </c>
      <c r="CL154" s="54">
        <f t="shared" si="148"/>
        <v>0</v>
      </c>
      <c r="CN154" s="18"/>
      <c r="CO154" s="16">
        <f t="shared" si="149"/>
        <v>0</v>
      </c>
      <c r="CP154" s="18"/>
    </row>
    <row r="155" spans="1:94" x14ac:dyDescent="0.2">
      <c r="A155" s="387"/>
      <c r="B155" s="14" t="str">
        <f>VLOOKUP(D155,'line assign basis'!$A$8:$D$668,2,FALSE)</f>
        <v>UNDRGRD STG MIST BRU</v>
      </c>
      <c r="C155" s="17" t="s">
        <v>340</v>
      </c>
      <c r="D155" s="17" t="s">
        <v>338</v>
      </c>
      <c r="E155" s="17">
        <f>IFERROR(VLOOKUP(D155,'line assign basis'!$A$8:$D$668,4,FALSE),"")</f>
        <v>4</v>
      </c>
      <c r="F155" s="33">
        <f>IFERROR(VLOOKUP($D155,'SAP Data'!$A$7:$OM$1845,F$4,FALSE),"")</f>
        <v>27486095.629999999</v>
      </c>
      <c r="G155" s="33">
        <f>IFERROR(VLOOKUP($D155,'SAP Data'!$A$7:$OM$1845,G$4,FALSE),"")</f>
        <v>19618746.52</v>
      </c>
      <c r="H155" s="16">
        <f>IFERROR(VLOOKUP($D155,'SAP Data'!$A$7:$OM$1845,H$4,FALSE),"")</f>
        <v>14749306.98</v>
      </c>
      <c r="I155" s="76">
        <f>IFERROR(VLOOKUP($D155,'SAP Data'!$A$7:$OM$1845,I$4,FALSE),"")</f>
        <v>14834384.220000001</v>
      </c>
      <c r="J155" s="76">
        <f>IFERROR(VLOOKUP($D155,'SAP Data'!$A$7:$OM$1845,J$4,FALSE),"")</f>
        <v>14936673.220000001</v>
      </c>
      <c r="K155" s="76">
        <f>IFERROR(VLOOKUP($D155,'SAP Data'!$A$7:$OM$1845,K$4,FALSE),"")</f>
        <v>15363055.57</v>
      </c>
      <c r="L155" s="76">
        <f>IFERROR(VLOOKUP($D155,'SAP Data'!$A$7:$OM$1845,L$4,FALSE),"")</f>
        <v>19529473.129999999</v>
      </c>
      <c r="M155" s="76">
        <f>IFERROR(VLOOKUP($D155,'SAP Data'!$A$7:$OM$1845,M$4,FALSE),"")</f>
        <v>21943183.309999999</v>
      </c>
      <c r="N155" s="76">
        <f>IFERROR(VLOOKUP($D155,'SAP Data'!$A$7:$OM$1845,N$4,FALSE),"")</f>
        <v>22221527.18</v>
      </c>
      <c r="O155" s="76">
        <f>IFERROR(VLOOKUP($D155,'SAP Data'!$A$7:$OM$1845,O$4,FALSE),"")</f>
        <v>21866264.449999999</v>
      </c>
      <c r="P155" s="76">
        <f>IFERROR(VLOOKUP($D155,'SAP Data'!$A$7:$OM$1845,P$4,FALSE),"")</f>
        <v>24394342.539999999</v>
      </c>
      <c r="Q155" s="76">
        <f>IFERROR(VLOOKUP($D155,'SAP Data'!$A$7:$OM$1845,Q$4,FALSE),"")</f>
        <v>24038518.82</v>
      </c>
      <c r="R155" s="76">
        <f>IFERROR(VLOOKUP($D155,'SAP Data'!$A$7:$OM$1845,R$4,FALSE),"")</f>
        <v>22296376.739999998</v>
      </c>
      <c r="S155" s="76">
        <f>IFERROR(VLOOKUP($D155,'SAP Data'!$A$7:$OM$1845,S$4,FALSE),"")</f>
        <v>21756980.27</v>
      </c>
      <c r="T155" s="76">
        <f>IFERROR(VLOOKUP($D155,'SAP Data'!$A$7:$OM$1849,T$4,FALSE),"")</f>
        <v>21732695.940000001</v>
      </c>
      <c r="U155" s="76">
        <f>IFERROR(VLOOKUP($D155,'SAP Data'!$A$7:$OM$1849,U$4,FALSE),"")</f>
        <v>21998694.510000002</v>
      </c>
      <c r="V155" s="76">
        <f>IFERROR(VLOOKUP($D155,'SAP Data'!$A$7:$OM$1849,V$4,FALSE),"")</f>
        <v>22099751.550000001</v>
      </c>
      <c r="W155" s="76">
        <f>IFERROR(VLOOKUP($D155,'SAP Data'!$A$7:$OM$1849,W$4,FALSE),"")</f>
        <v>22137225.640000001</v>
      </c>
      <c r="X155" s="76">
        <f>IFERROR(VLOOKUP($D155,'SAP Data'!$A$7:$OM$1849,X$4,FALSE),"")</f>
        <v>22154284.010000002</v>
      </c>
      <c r="Y155" s="76">
        <f>IFERROR(VLOOKUP($D155,'SAP Data'!$A$7:$OM$1849,Y$4,FALSE),"")</f>
        <v>22660468.859999999</v>
      </c>
      <c r="Z155" s="76">
        <f>IFERROR(VLOOKUP($D155,'SAP Data'!$A$7:$OM$1849,Z$4,FALSE),"")</f>
        <v>22664736.969999999</v>
      </c>
      <c r="AA155" s="76">
        <f>IFERROR(VLOOKUP($D155,'SAP Data'!$A$7:$OM$1849,AA$4,FALSE),"")</f>
        <v>22156347.210000001</v>
      </c>
      <c r="AB155" s="76">
        <f>IFERROR(VLOOKUP($D155,'SAP Data'!$A$7:$OM$1849,AB$4,FALSE),"")</f>
        <v>24549592.260000002</v>
      </c>
      <c r="AC155" s="76">
        <f>IFERROR(VLOOKUP($D155,'SAP Data'!$A$7:$OM$1849,AC$4,FALSE),"")</f>
        <v>21049415.530000001</v>
      </c>
      <c r="AD155" s="76">
        <f>IFERROR(VLOOKUP($D155,'SAP Data'!$A$7:$OM$1849,AD$4,FALSE),"")</f>
        <v>16919279.309999999</v>
      </c>
      <c r="AE155" s="76">
        <f>IFERROR(VLOOKUP($D155,'SAP Data'!$A$7:$OM$1849,AE$4,FALSE),"")</f>
        <v>11686004.539999999</v>
      </c>
      <c r="AF155" s="76">
        <f>IFERROR(VLOOKUP($D155,'SAP Data'!$A$7:$OM$1849,AF$4,FALSE),"")</f>
        <v>9964347.5999999996</v>
      </c>
      <c r="AG155" s="76">
        <f>IFERROR(VLOOKUP($D155,'SAP Data'!$A$7:$OM$1849,AG$4,FALSE),"")</f>
        <v>11328029.43</v>
      </c>
      <c r="AH155" s="76">
        <f>IFERROR(VLOOKUP($D155,'SAP Data'!$A$7:$OM$1849,AH$4,FALSE),"")</f>
        <v>13028336.42</v>
      </c>
      <c r="AI155" s="76">
        <f>IFERROR(VLOOKUP($D155,'SAP Data'!$A$7:$OM$1849,AI$4,FALSE),"")</f>
        <v>16382082.289999999</v>
      </c>
      <c r="AJ155" s="76">
        <f>IFERROR(VLOOKUP($D155,'SAP Data'!$A$7:$OM$1849,AJ$4,FALSE),"")</f>
        <v>21234520.030000001</v>
      </c>
      <c r="AK155" s="76">
        <f>IFERROR(VLOOKUP($D155,'SAP Data'!$A$7:$OM$1849,AK$4,FALSE),"")</f>
        <v>27618865.190000001</v>
      </c>
      <c r="AL155" s="76">
        <f>IFERROR(VLOOKUP($D155,'SAP Data'!$A$7:$OM$1849,AL$4,FALSE),"")</f>
        <v>31488179.969999999</v>
      </c>
      <c r="AM155" s="76">
        <f>IFERROR(VLOOKUP($D155,'SAP Data'!$A$7:$OM$1849,AM$4,FALSE),"")</f>
        <v>38833562.090000004</v>
      </c>
      <c r="AN155" s="76">
        <f>IFERROR(VLOOKUP($D155,'SAP Data'!$A$7:$OM$1849,AN$4,FALSE),"")</f>
        <v>39845112.07</v>
      </c>
      <c r="AO155" s="76">
        <f>IFERROR(VLOOKUP($D155,'SAP Data'!$A$7:$OM$1849,AO$4,FALSE),"")</f>
        <v>31395892.460000001</v>
      </c>
      <c r="AP155" s="99">
        <f t="shared" si="150"/>
        <v>22047335.064583335</v>
      </c>
      <c r="AQ155" s="43">
        <f t="shared" si="151"/>
        <v>21403665.349583335</v>
      </c>
      <c r="AR155" s="43">
        <f t="shared" si="152"/>
        <v>20493693.513333332</v>
      </c>
      <c r="AS155" s="43">
        <f t="shared" si="153"/>
        <v>19558734.620833334</v>
      </c>
      <c r="AT155" s="43">
        <f t="shared" si="154"/>
        <v>18736147.945416667</v>
      </c>
      <c r="AU155" s="43">
        <f t="shared" si="155"/>
        <v>18118374.675416667</v>
      </c>
      <c r="AV155" s="43">
        <f t="shared" si="156"/>
        <v>17840253.536666665</v>
      </c>
      <c r="AW155" s="43">
        <f t="shared" si="157"/>
        <v>18008529.884583332</v>
      </c>
      <c r="AX155" s="43">
        <f t="shared" si="158"/>
        <v>18582773.190000001</v>
      </c>
      <c r="AY155" s="43">
        <f t="shared" si="159"/>
        <v>19645300.60166667</v>
      </c>
      <c r="AZ155" s="43">
        <f t="shared" si="160"/>
        <v>20977497.880416665</v>
      </c>
      <c r="BA155" s="98">
        <f t="shared" si="161"/>
        <v>22045914.411249999</v>
      </c>
      <c r="BB155" s="16"/>
      <c r="BC155" s="16">
        <f t="shared" si="170"/>
        <v>22047335.064583335</v>
      </c>
      <c r="BD155" s="16"/>
      <c r="BE155" s="16">
        <f t="shared" si="171"/>
        <v>21403665.349583335</v>
      </c>
      <c r="BF155" s="16"/>
      <c r="BG155" s="16">
        <f t="shared" si="172"/>
        <v>20493693.513333332</v>
      </c>
      <c r="BH155" s="18"/>
      <c r="BI155" s="16">
        <f t="shared" si="173"/>
        <v>19558734.620833334</v>
      </c>
      <c r="BK155" s="16">
        <f t="shared" si="174"/>
        <v>18736147.945416667</v>
      </c>
      <c r="BM155" s="16">
        <f t="shared" si="175"/>
        <v>18118374.675416667</v>
      </c>
      <c r="BO155" s="16">
        <f t="shared" si="167"/>
        <v>17840253.536666665</v>
      </c>
      <c r="BQ155" s="16">
        <f t="shared" si="168"/>
        <v>18008529.884583332</v>
      </c>
      <c r="BS155" s="16">
        <f t="shared" si="169"/>
        <v>18582773.190000001</v>
      </c>
      <c r="BU155" s="16">
        <f t="shared" si="164"/>
        <v>19645300.60166667</v>
      </c>
      <c r="BW155" s="16">
        <f t="shared" si="165"/>
        <v>20977497.880416665</v>
      </c>
      <c r="BY155" s="16">
        <f t="shared" si="166"/>
        <v>22045914.411249999</v>
      </c>
      <c r="CB155" s="16">
        <f t="shared" si="146"/>
        <v>0</v>
      </c>
      <c r="CF155" s="243">
        <f t="shared" si="162"/>
        <v>0</v>
      </c>
      <c r="CH155" s="243">
        <f t="shared" si="163"/>
        <v>0</v>
      </c>
      <c r="CJ155" s="16">
        <f t="shared" si="147"/>
        <v>0</v>
      </c>
      <c r="CL155" s="54">
        <f t="shared" si="148"/>
        <v>0</v>
      </c>
      <c r="CN155" s="18"/>
      <c r="CO155" s="16">
        <f t="shared" si="149"/>
        <v>0</v>
      </c>
      <c r="CP155" s="18"/>
    </row>
    <row r="156" spans="1:94" x14ac:dyDescent="0.2">
      <c r="A156" s="387" t="s">
        <v>3037</v>
      </c>
      <c r="B156" s="14" t="str">
        <f>VLOOKUP(D156,'line assign basis'!$A$8:$D$668,2,FALSE)</f>
        <v>GAS STRD-WRK GAS-NMI</v>
      </c>
      <c r="C156" s="17" t="s">
        <v>1471</v>
      </c>
      <c r="D156" s="17" t="s">
        <v>2699</v>
      </c>
      <c r="E156" s="17">
        <f>IFERROR(VLOOKUP(D156,'line assign basis'!$A$8:$D$668,4,FALSE),"")</f>
        <v>3</v>
      </c>
      <c r="F156" s="33">
        <f>IFERROR(VLOOKUP($D156,'SAP Data'!$A$7:$OM$1845,F$4,FALSE),"")</f>
        <v>171453.46</v>
      </c>
      <c r="G156" s="33">
        <f>IFERROR(VLOOKUP($D156,'SAP Data'!$A$7:$OM$1845,G$4,FALSE),"")</f>
        <v>171453.46</v>
      </c>
      <c r="H156" s="16">
        <f>IFERROR(VLOOKUP($D156,'SAP Data'!$A$7:$OM$1845,H$4,FALSE),"")</f>
        <v>171453.46</v>
      </c>
      <c r="I156" s="76">
        <f>IFERROR(VLOOKUP($D156,'SAP Data'!$A$7:$OM$1845,I$4,FALSE),"")</f>
        <v>171453.46</v>
      </c>
      <c r="J156" s="76">
        <f>IFERROR(VLOOKUP($D156,'SAP Data'!$A$7:$OM$1845,J$4,FALSE),"")</f>
        <v>171453.46</v>
      </c>
      <c r="K156" s="76">
        <f>IFERROR(VLOOKUP($D156,'SAP Data'!$A$7:$OM$1845,K$4,FALSE),"")</f>
        <v>0</v>
      </c>
      <c r="L156" s="76">
        <f>IFERROR(VLOOKUP($D156,'SAP Data'!$A$7:$OM$1845,L$4,FALSE),"")</f>
        <v>0</v>
      </c>
      <c r="M156" s="76">
        <f>IFERROR(VLOOKUP($D156,'SAP Data'!$A$7:$OM$1845,M$4,FALSE),"")</f>
        <v>0</v>
      </c>
      <c r="N156" s="76">
        <f>IFERROR(VLOOKUP($D156,'SAP Data'!$A$7:$OM$1845,N$4,FALSE),"")</f>
        <v>0</v>
      </c>
      <c r="O156" s="76">
        <f>IFERROR(VLOOKUP($D156,'SAP Data'!$A$7:$OM$1845,O$4,FALSE),"")</f>
        <v>0</v>
      </c>
      <c r="P156" s="76">
        <f>IFERROR(VLOOKUP($D156,'SAP Data'!$A$7:$OM$1845,P$4,FALSE),"")</f>
        <v>0</v>
      </c>
      <c r="Q156" s="76">
        <f>IFERROR(VLOOKUP($D156,'SAP Data'!$A$7:$OM$1845,Q$4,FALSE),"")</f>
        <v>0</v>
      </c>
      <c r="R156" s="76">
        <f>IFERROR(VLOOKUP($D156,'SAP Data'!$A$7:$OM$1845,R$4,FALSE),"")</f>
        <v>0</v>
      </c>
      <c r="S156" s="76">
        <f>IFERROR(VLOOKUP($D156,'SAP Data'!$A$7:$OM$1845,S$4,FALSE),"")</f>
        <v>0</v>
      </c>
      <c r="T156" s="76">
        <f>IFERROR(VLOOKUP($D156,'SAP Data'!$A$7:$OM$1849,T$4,FALSE),"")</f>
        <v>0</v>
      </c>
      <c r="U156" s="76">
        <f>IFERROR(VLOOKUP($D156,'SAP Data'!$A$7:$OM$1849,U$4,FALSE),"")</f>
        <v>0</v>
      </c>
      <c r="V156" s="76">
        <f>IFERROR(VLOOKUP($D156,'SAP Data'!$A$7:$OM$1849,V$4,FALSE),"")</f>
        <v>0</v>
      </c>
      <c r="W156" s="76">
        <f>IFERROR(VLOOKUP($D156,'SAP Data'!$A$7:$OM$1849,W$4,FALSE),"")</f>
        <v>0</v>
      </c>
      <c r="X156" s="76">
        <f>IFERROR(VLOOKUP($D156,'SAP Data'!$A$7:$OM$1849,X$4,FALSE),"")</f>
        <v>0</v>
      </c>
      <c r="Y156" s="76">
        <f>IFERROR(VLOOKUP($D156,'SAP Data'!$A$7:$OM$1849,Y$4,FALSE),"")</f>
        <v>0</v>
      </c>
      <c r="Z156" s="76">
        <f>IFERROR(VLOOKUP($D156,'SAP Data'!$A$7:$OM$1849,Z$4,FALSE),"")</f>
        <v>0</v>
      </c>
      <c r="AA156" s="76">
        <f>IFERROR(VLOOKUP($D156,'SAP Data'!$A$7:$OM$1849,AA$4,FALSE),"")</f>
        <v>0</v>
      </c>
      <c r="AB156" s="76">
        <f>IFERROR(VLOOKUP($D156,'SAP Data'!$A$7:$OM$1849,AB$4,FALSE),"")</f>
        <v>0</v>
      </c>
      <c r="AC156" s="76">
        <f>IFERROR(VLOOKUP($D156,'SAP Data'!$A$7:$OM$1849,AC$4,FALSE),"")</f>
        <v>0</v>
      </c>
      <c r="AD156" s="76">
        <f>IFERROR(VLOOKUP($D156,'SAP Data'!$A$7:$OM$1849,AD$4,FALSE),"")</f>
        <v>0</v>
      </c>
      <c r="AE156" s="76">
        <f>IFERROR(VLOOKUP($D156,'SAP Data'!$A$7:$OM$1849,AE$4,FALSE),"")</f>
        <v>0</v>
      </c>
      <c r="AF156" s="76">
        <f>IFERROR(VLOOKUP($D156,'SAP Data'!$A$7:$OM$1849,AF$4,FALSE),"")</f>
        <v>0</v>
      </c>
      <c r="AG156" s="76">
        <f>IFERROR(VLOOKUP($D156,'SAP Data'!$A$7:$OM$1849,AG$4,FALSE),"")</f>
        <v>0</v>
      </c>
      <c r="AH156" s="76">
        <f>IFERROR(VLOOKUP($D156,'SAP Data'!$A$7:$OM$1849,AH$4,FALSE),"")</f>
        <v>0</v>
      </c>
      <c r="AI156" s="76">
        <f>IFERROR(VLOOKUP($D156,'SAP Data'!$A$7:$OM$1849,AI$4,FALSE),"")</f>
        <v>0</v>
      </c>
      <c r="AJ156" s="76">
        <f>IFERROR(VLOOKUP($D156,'SAP Data'!$A$7:$OM$1849,AJ$4,FALSE),"")</f>
        <v>0</v>
      </c>
      <c r="AK156" s="76">
        <f>IFERROR(VLOOKUP($D156,'SAP Data'!$A$7:$OM$1849,AK$4,FALSE),"")</f>
        <v>0</v>
      </c>
      <c r="AL156" s="76">
        <f>IFERROR(VLOOKUP($D156,'SAP Data'!$A$7:$OM$1849,AL$4,FALSE),"")</f>
        <v>0</v>
      </c>
      <c r="AM156" s="76">
        <f>IFERROR(VLOOKUP($D156,'SAP Data'!$A$7:$OM$1849,AM$4,FALSE),"")</f>
        <v>0</v>
      </c>
      <c r="AN156" s="76">
        <f>IFERROR(VLOOKUP($D156,'SAP Data'!$A$7:$OM$1849,AN$4,FALSE),"")</f>
        <v>0</v>
      </c>
      <c r="AO156" s="76">
        <f>IFERROR(VLOOKUP($D156,'SAP Data'!$A$7:$OM$1849,AO$4,FALSE),"")</f>
        <v>0</v>
      </c>
      <c r="AP156" s="99">
        <f t="shared" si="150"/>
        <v>0</v>
      </c>
      <c r="AQ156" s="43">
        <f t="shared" si="151"/>
        <v>0</v>
      </c>
      <c r="AR156" s="43">
        <f t="shared" si="152"/>
        <v>0</v>
      </c>
      <c r="AS156" s="43">
        <f t="shared" si="153"/>
        <v>0</v>
      </c>
      <c r="AT156" s="43">
        <f t="shared" si="154"/>
        <v>0</v>
      </c>
      <c r="AU156" s="43">
        <f t="shared" si="155"/>
        <v>0</v>
      </c>
      <c r="AV156" s="43">
        <f t="shared" si="156"/>
        <v>0</v>
      </c>
      <c r="AW156" s="43">
        <f t="shared" si="157"/>
        <v>0</v>
      </c>
      <c r="AX156" s="43">
        <f t="shared" si="158"/>
        <v>0</v>
      </c>
      <c r="AY156" s="43">
        <f t="shared" si="159"/>
        <v>0</v>
      </c>
      <c r="AZ156" s="43">
        <f t="shared" si="160"/>
        <v>0</v>
      </c>
      <c r="BA156" s="98">
        <f t="shared" si="161"/>
        <v>0</v>
      </c>
      <c r="BB156" s="16"/>
      <c r="BC156" s="16">
        <f t="shared" si="170"/>
        <v>0</v>
      </c>
      <c r="BD156" s="16"/>
      <c r="BE156" s="16">
        <f t="shared" si="171"/>
        <v>0</v>
      </c>
      <c r="BF156" s="16"/>
      <c r="BG156" s="16">
        <f t="shared" si="172"/>
        <v>0</v>
      </c>
      <c r="BH156" s="18"/>
      <c r="BI156" s="16">
        <f t="shared" si="173"/>
        <v>0</v>
      </c>
      <c r="BK156" s="16">
        <f t="shared" si="174"/>
        <v>0</v>
      </c>
      <c r="BM156" s="16">
        <f t="shared" si="175"/>
        <v>0</v>
      </c>
      <c r="BO156" s="16">
        <f t="shared" si="167"/>
        <v>0</v>
      </c>
      <c r="BQ156" s="16">
        <f t="shared" si="168"/>
        <v>0</v>
      </c>
      <c r="BS156" s="16">
        <f t="shared" si="169"/>
        <v>0</v>
      </c>
      <c r="BU156" s="16">
        <f t="shared" si="164"/>
        <v>0</v>
      </c>
      <c r="BW156" s="16">
        <f t="shared" si="165"/>
        <v>0</v>
      </c>
      <c r="BY156" s="16">
        <f t="shared" si="166"/>
        <v>0</v>
      </c>
      <c r="CB156" s="16">
        <f t="shared" si="146"/>
        <v>0</v>
      </c>
      <c r="CF156" s="243">
        <f t="shared" si="162"/>
        <v>0</v>
      </c>
      <c r="CH156" s="243">
        <f t="shared" si="163"/>
        <v>0</v>
      </c>
      <c r="CJ156" s="16">
        <f t="shared" si="147"/>
        <v>0</v>
      </c>
      <c r="CL156" s="54">
        <f t="shared" si="148"/>
        <v>0</v>
      </c>
      <c r="CN156" s="18"/>
      <c r="CO156" s="16">
        <f t="shared" si="149"/>
        <v>0</v>
      </c>
      <c r="CP156" s="18"/>
    </row>
    <row r="157" spans="1:94" x14ac:dyDescent="0.2">
      <c r="A157" s="387"/>
      <c r="B157" s="14" t="str">
        <f>VLOOKUP(D157,'line assign basis'!$A$8:$D$668,2,FALSE)</f>
        <v>UNDRGRD STG-J P. 2F</v>
      </c>
      <c r="C157" s="17" t="s">
        <v>343</v>
      </c>
      <c r="D157" s="17" t="s">
        <v>341</v>
      </c>
      <c r="E157" s="17">
        <f>IFERROR(VLOOKUP(D157,'line assign basis'!$A$8:$D$668,4,FALSE),"")</f>
        <v>4</v>
      </c>
      <c r="F157" s="33">
        <f>IFERROR(VLOOKUP($D157,'SAP Data'!$A$7:$OM$1845,F$4,FALSE),"")</f>
        <v>1589473.47</v>
      </c>
      <c r="G157" s="33">
        <f>IFERROR(VLOOKUP($D157,'SAP Data'!$A$7:$OM$1845,G$4,FALSE),"")</f>
        <v>1159042.43</v>
      </c>
      <c r="H157" s="16">
        <f>IFERROR(VLOOKUP($D157,'SAP Data'!$A$7:$OM$1845,H$4,FALSE),"")</f>
        <v>1370421.56</v>
      </c>
      <c r="I157" s="76">
        <f>IFERROR(VLOOKUP($D157,'SAP Data'!$A$7:$OM$1845,I$4,FALSE),"")</f>
        <v>1326561.03</v>
      </c>
      <c r="J157" s="76">
        <f>IFERROR(VLOOKUP($D157,'SAP Data'!$A$7:$OM$1845,J$4,FALSE),"")</f>
        <v>1326561.03</v>
      </c>
      <c r="K157" s="76">
        <f>IFERROR(VLOOKUP($D157,'SAP Data'!$A$7:$OM$1845,K$4,FALSE),"")</f>
        <v>1326561.03</v>
      </c>
      <c r="L157" s="76">
        <f>IFERROR(VLOOKUP($D157,'SAP Data'!$A$7:$OM$1845,L$4,FALSE),"")</f>
        <v>1672172.53</v>
      </c>
      <c r="M157" s="76">
        <f>IFERROR(VLOOKUP($D157,'SAP Data'!$A$7:$OM$1845,M$4,FALSE),"")</f>
        <v>1974346.69</v>
      </c>
      <c r="N157" s="76">
        <f>IFERROR(VLOOKUP($D157,'SAP Data'!$A$7:$OM$1845,N$4,FALSE),"")</f>
        <v>2226389.4500000002</v>
      </c>
      <c r="O157" s="76">
        <f>IFERROR(VLOOKUP($D157,'SAP Data'!$A$7:$OM$1845,O$4,FALSE),"")</f>
        <v>2073995.56</v>
      </c>
      <c r="P157" s="76">
        <f>IFERROR(VLOOKUP($D157,'SAP Data'!$A$7:$OM$1845,P$4,FALSE),"")</f>
        <v>2057755.54</v>
      </c>
      <c r="Q157" s="76">
        <f>IFERROR(VLOOKUP($D157,'SAP Data'!$A$7:$OM$1845,Q$4,FALSE),"")</f>
        <v>2111977.5299999998</v>
      </c>
      <c r="R157" s="76">
        <f>IFERROR(VLOOKUP($D157,'SAP Data'!$A$7:$OM$1845,R$4,FALSE),"")</f>
        <v>1797536.42</v>
      </c>
      <c r="S157" s="76">
        <f>IFERROR(VLOOKUP($D157,'SAP Data'!$A$7:$OM$1845,S$4,FALSE),"")</f>
        <v>1797536.41</v>
      </c>
      <c r="T157" s="76">
        <f>IFERROR(VLOOKUP($D157,'SAP Data'!$A$7:$OM$1849,T$4,FALSE),"")</f>
        <v>1520873.95</v>
      </c>
      <c r="U157" s="76">
        <f>IFERROR(VLOOKUP($D157,'SAP Data'!$A$7:$OM$1849,U$4,FALSE),"")</f>
        <v>1575974.48</v>
      </c>
      <c r="V157" s="76">
        <f>IFERROR(VLOOKUP($D157,'SAP Data'!$A$7:$OM$1849,V$4,FALSE),"")</f>
        <v>1575974.47</v>
      </c>
      <c r="W157" s="76">
        <f>IFERROR(VLOOKUP($D157,'SAP Data'!$A$7:$OM$1849,W$4,FALSE),"")</f>
        <v>1575974.47</v>
      </c>
      <c r="X157" s="76">
        <f>IFERROR(VLOOKUP($D157,'SAP Data'!$A$7:$OM$1849,X$4,FALSE),"")</f>
        <v>1664249.82</v>
      </c>
      <c r="Y157" s="76">
        <f>IFERROR(VLOOKUP($D157,'SAP Data'!$A$7:$OM$1849,Y$4,FALSE),"")</f>
        <v>1783697.3</v>
      </c>
      <c r="Z157" s="76">
        <f>IFERROR(VLOOKUP($D157,'SAP Data'!$A$7:$OM$1849,Z$4,FALSE),"")</f>
        <v>2182120.02</v>
      </c>
      <c r="AA157" s="76">
        <f>IFERROR(VLOOKUP($D157,'SAP Data'!$A$7:$OM$1849,AA$4,FALSE),"")</f>
        <v>1345120.75</v>
      </c>
      <c r="AB157" s="76">
        <f>IFERROR(VLOOKUP($D157,'SAP Data'!$A$7:$OM$1849,AB$4,FALSE),"")</f>
        <v>2390249.9700000002</v>
      </c>
      <c r="AC157" s="76">
        <f>IFERROR(VLOOKUP($D157,'SAP Data'!$A$7:$OM$1849,AC$4,FALSE),"")</f>
        <v>2390249.96</v>
      </c>
      <c r="AD157" s="76">
        <f>IFERROR(VLOOKUP($D157,'SAP Data'!$A$7:$OM$1849,AD$4,FALSE),"")</f>
        <v>2107177.81</v>
      </c>
      <c r="AE157" s="76">
        <f>IFERROR(VLOOKUP($D157,'SAP Data'!$A$7:$OM$1849,AE$4,FALSE),"")</f>
        <v>3203906.21</v>
      </c>
      <c r="AF157" s="76">
        <f>IFERROR(VLOOKUP($D157,'SAP Data'!$A$7:$OM$1849,AF$4,FALSE),"")</f>
        <v>2769861.81</v>
      </c>
      <c r="AG157" s="76">
        <f>IFERROR(VLOOKUP($D157,'SAP Data'!$A$7:$OM$1849,AG$4,FALSE),"")</f>
        <v>2769861.81</v>
      </c>
      <c r="AH157" s="76">
        <f>IFERROR(VLOOKUP($D157,'SAP Data'!$A$7:$OM$1849,AH$4,FALSE),"")</f>
        <v>2769861.81</v>
      </c>
      <c r="AI157" s="76">
        <f>IFERROR(VLOOKUP($D157,'SAP Data'!$A$7:$OM$1849,AI$4,FALSE),"")</f>
        <v>2769861.81</v>
      </c>
      <c r="AJ157" s="76">
        <f>IFERROR(VLOOKUP($D157,'SAP Data'!$A$7:$OM$1849,AJ$4,FALSE),"")</f>
        <v>3500186.31</v>
      </c>
      <c r="AK157" s="76">
        <f>IFERROR(VLOOKUP($D157,'SAP Data'!$A$7:$OM$1849,AK$4,FALSE),"")</f>
        <v>4254059</v>
      </c>
      <c r="AL157" s="76">
        <f>IFERROR(VLOOKUP($D157,'SAP Data'!$A$7:$OM$1849,AL$4,FALSE),"")</f>
        <v>5281160.0999999996</v>
      </c>
      <c r="AM157" s="76">
        <f>IFERROR(VLOOKUP($D157,'SAP Data'!$A$7:$OM$1849,AM$4,FALSE),"")</f>
        <v>5008972.99</v>
      </c>
      <c r="AN157" s="76">
        <f>IFERROR(VLOOKUP($D157,'SAP Data'!$A$7:$OM$1849,AN$4,FALSE),"")</f>
        <v>4634308.96</v>
      </c>
      <c r="AO157" s="76">
        <f>IFERROR(VLOOKUP($D157,'SAP Data'!$A$7:$OM$1849,AO$4,FALSE),"")</f>
        <v>4335531.37</v>
      </c>
      <c r="AP157" s="99">
        <f t="shared" si="150"/>
        <v>1812864.892916667</v>
      </c>
      <c r="AQ157" s="43">
        <f t="shared" si="151"/>
        <v>1884365.3591666666</v>
      </c>
      <c r="AR157" s="43">
        <f t="shared" si="152"/>
        <v>1995005.2616666669</v>
      </c>
      <c r="AS157" s="43">
        <f t="shared" si="153"/>
        <v>2096791.7279166665</v>
      </c>
      <c r="AT157" s="43">
        <f t="shared" si="154"/>
        <v>2196282.3391666664</v>
      </c>
      <c r="AU157" s="43">
        <f t="shared" si="155"/>
        <v>2295772.9508333332</v>
      </c>
      <c r="AV157" s="43">
        <f t="shared" si="156"/>
        <v>2422015.6104166661</v>
      </c>
      <c r="AW157" s="43">
        <f t="shared" si="157"/>
        <v>2601444.7016666662</v>
      </c>
      <c r="AX157" s="43">
        <f t="shared" si="158"/>
        <v>2833503.1091666664</v>
      </c>
      <c r="AY157" s="43">
        <f t="shared" si="159"/>
        <v>3115290.2891666661</v>
      </c>
      <c r="AZ157" s="43">
        <f t="shared" si="160"/>
        <v>3361453.2570833326</v>
      </c>
      <c r="BA157" s="98">
        <f t="shared" si="161"/>
        <v>3536009.1070833337</v>
      </c>
      <c r="BB157" s="16"/>
      <c r="BC157" s="16">
        <f t="shared" si="170"/>
        <v>1812864.892916667</v>
      </c>
      <c r="BD157" s="16"/>
      <c r="BE157" s="16">
        <f t="shared" si="171"/>
        <v>1884365.3591666666</v>
      </c>
      <c r="BF157" s="16"/>
      <c r="BG157" s="16">
        <f t="shared" si="172"/>
        <v>1995005.2616666669</v>
      </c>
      <c r="BH157" s="18"/>
      <c r="BI157" s="16">
        <f t="shared" si="173"/>
        <v>2096791.7279166665</v>
      </c>
      <c r="BK157" s="16">
        <f t="shared" si="174"/>
        <v>2196282.3391666664</v>
      </c>
      <c r="BM157" s="16">
        <f t="shared" si="175"/>
        <v>2295772.9508333332</v>
      </c>
      <c r="BO157" s="16">
        <f t="shared" si="167"/>
        <v>2422015.6104166661</v>
      </c>
      <c r="BQ157" s="16">
        <f t="shared" si="168"/>
        <v>2601444.7016666662</v>
      </c>
      <c r="BS157" s="16">
        <f t="shared" si="169"/>
        <v>2833503.1091666664</v>
      </c>
      <c r="BU157" s="16">
        <f t="shared" si="164"/>
        <v>3115290.2891666661</v>
      </c>
      <c r="BW157" s="16">
        <f t="shared" si="165"/>
        <v>3361453.2570833326</v>
      </c>
      <c r="BY157" s="16">
        <f t="shared" si="166"/>
        <v>3536009.1070833337</v>
      </c>
      <c r="CB157" s="16">
        <f t="shared" si="146"/>
        <v>0</v>
      </c>
      <c r="CF157" s="243">
        <f t="shared" si="162"/>
        <v>0</v>
      </c>
      <c r="CH157" s="243">
        <f t="shared" si="163"/>
        <v>0</v>
      </c>
      <c r="CJ157" s="16">
        <f t="shared" si="147"/>
        <v>0</v>
      </c>
      <c r="CL157" s="54">
        <f t="shared" si="148"/>
        <v>0</v>
      </c>
      <c r="CN157" s="18"/>
      <c r="CO157" s="16">
        <f t="shared" si="149"/>
        <v>0</v>
      </c>
      <c r="CP157" s="18"/>
    </row>
    <row r="158" spans="1:94" x14ac:dyDescent="0.2">
      <c r="A158" s="387"/>
      <c r="B158" s="14" t="str">
        <f>VLOOKUP(D158,'line assign basis'!$A$8:$D$668,2,FALSE)</f>
        <v>STORAGE-TRANS CAN</v>
      </c>
      <c r="C158" s="17" t="s">
        <v>346</v>
      </c>
      <c r="D158" s="17" t="s">
        <v>344</v>
      </c>
      <c r="E158" s="17">
        <f>IFERROR(VLOOKUP(D158,'line assign basis'!$A$8:$D$668,4,FALSE),"")</f>
        <v>4</v>
      </c>
      <c r="F158" s="33">
        <f>IFERROR(VLOOKUP($D158,'SAP Data'!$A$7:$OM$1845,F$4,FALSE),"")</f>
        <v>0</v>
      </c>
      <c r="G158" s="33">
        <f>IFERROR(VLOOKUP($D158,'SAP Data'!$A$7:$OM$1845,G$4,FALSE),"")</f>
        <v>0</v>
      </c>
      <c r="H158" s="16">
        <f>IFERROR(VLOOKUP($D158,'SAP Data'!$A$7:$OM$1845,H$4,FALSE),"")</f>
        <v>0</v>
      </c>
      <c r="I158" s="76">
        <f>IFERROR(VLOOKUP($D158,'SAP Data'!$A$7:$OM$1845,I$4,FALSE),"")</f>
        <v>0</v>
      </c>
      <c r="J158" s="76">
        <f>IFERROR(VLOOKUP($D158,'SAP Data'!$A$7:$OM$1845,J$4,FALSE),"")</f>
        <v>0</v>
      </c>
      <c r="K158" s="76">
        <f>IFERROR(VLOOKUP($D158,'SAP Data'!$A$7:$OM$1845,K$4,FALSE),"")</f>
        <v>0</v>
      </c>
      <c r="L158" s="76">
        <f>IFERROR(VLOOKUP($D158,'SAP Data'!$A$7:$OM$1845,L$4,FALSE),"")</f>
        <v>0</v>
      </c>
      <c r="M158" s="76">
        <f>IFERROR(VLOOKUP($D158,'SAP Data'!$A$7:$OM$1845,M$4,FALSE),"")</f>
        <v>0</v>
      </c>
      <c r="N158" s="76">
        <f>IFERROR(VLOOKUP($D158,'SAP Data'!$A$7:$OM$1845,N$4,FALSE),"")</f>
        <v>0</v>
      </c>
      <c r="O158" s="76">
        <f>IFERROR(VLOOKUP($D158,'SAP Data'!$A$7:$OM$1845,O$4,FALSE),"")</f>
        <v>0</v>
      </c>
      <c r="P158" s="76">
        <f>IFERROR(VLOOKUP($D158,'SAP Data'!$A$7:$OM$1845,P$4,FALSE),"")</f>
        <v>0</v>
      </c>
      <c r="Q158" s="76">
        <f>IFERROR(VLOOKUP($D158,'SAP Data'!$A$7:$OM$1845,Q$4,FALSE),"")</f>
        <v>0</v>
      </c>
      <c r="R158" s="76">
        <f>IFERROR(VLOOKUP($D158,'SAP Data'!$A$7:$OM$1845,R$4,FALSE),"")</f>
        <v>0</v>
      </c>
      <c r="S158" s="76">
        <f>IFERROR(VLOOKUP($D158,'SAP Data'!$A$7:$OM$1845,S$4,FALSE),"")</f>
        <v>0</v>
      </c>
      <c r="T158" s="76">
        <f>IFERROR(VLOOKUP($D158,'SAP Data'!$A$7:$OM$1849,T$4,FALSE),"")</f>
        <v>0</v>
      </c>
      <c r="U158" s="76">
        <f>IFERROR(VLOOKUP($D158,'SAP Data'!$A$7:$OM$1849,U$4,FALSE),"")</f>
        <v>0</v>
      </c>
      <c r="V158" s="76">
        <f>IFERROR(VLOOKUP($D158,'SAP Data'!$A$7:$OM$1849,V$4,FALSE),"")</f>
        <v>0</v>
      </c>
      <c r="W158" s="76">
        <f>IFERROR(VLOOKUP($D158,'SAP Data'!$A$7:$OM$1849,W$4,FALSE),"")</f>
        <v>0</v>
      </c>
      <c r="X158" s="76">
        <f>IFERROR(VLOOKUP($D158,'SAP Data'!$A$7:$OM$1849,X$4,FALSE),"")</f>
        <v>0</v>
      </c>
      <c r="Y158" s="76">
        <f>IFERROR(VLOOKUP($D158,'SAP Data'!$A$7:$OM$1849,Y$4,FALSE),"")</f>
        <v>0</v>
      </c>
      <c r="Z158" s="76">
        <f>IFERROR(VLOOKUP($D158,'SAP Data'!$A$7:$OM$1849,Z$4,FALSE),"")</f>
        <v>0</v>
      </c>
      <c r="AA158" s="76">
        <f>IFERROR(VLOOKUP($D158,'SAP Data'!$A$7:$OM$1849,AA$4,FALSE),"")</f>
        <v>0</v>
      </c>
      <c r="AB158" s="76">
        <f>IFERROR(VLOOKUP($D158,'SAP Data'!$A$7:$OM$1849,AB$4,FALSE),"")</f>
        <v>0</v>
      </c>
      <c r="AC158" s="76">
        <f>IFERROR(VLOOKUP($D158,'SAP Data'!$A$7:$OM$1849,AC$4,FALSE),"")</f>
        <v>0</v>
      </c>
      <c r="AD158" s="76">
        <f>IFERROR(VLOOKUP($D158,'SAP Data'!$A$7:$OM$1849,AD$4,FALSE),"")</f>
        <v>0</v>
      </c>
      <c r="AE158" s="76">
        <f>IFERROR(VLOOKUP($D158,'SAP Data'!$A$7:$OM$1849,AE$4,FALSE),"")</f>
        <v>0</v>
      </c>
      <c r="AF158" s="76">
        <f>IFERROR(VLOOKUP($D158,'SAP Data'!$A$7:$OM$1849,AF$4,FALSE),"")</f>
        <v>0</v>
      </c>
      <c r="AG158" s="76">
        <f>IFERROR(VLOOKUP($D158,'SAP Data'!$A$7:$OM$1849,AG$4,FALSE),"")</f>
        <v>0</v>
      </c>
      <c r="AH158" s="76">
        <f>IFERROR(VLOOKUP($D158,'SAP Data'!$A$7:$OM$1849,AH$4,FALSE),"")</f>
        <v>0</v>
      </c>
      <c r="AI158" s="76">
        <f>IFERROR(VLOOKUP($D158,'SAP Data'!$A$7:$OM$1849,AI$4,FALSE),"")</f>
        <v>0</v>
      </c>
      <c r="AJ158" s="76">
        <f>IFERROR(VLOOKUP($D158,'SAP Data'!$A$7:$OM$1849,AJ$4,FALSE),"")</f>
        <v>0</v>
      </c>
      <c r="AK158" s="76">
        <f>IFERROR(VLOOKUP($D158,'SAP Data'!$A$7:$OM$1849,AK$4,FALSE),"")</f>
        <v>0</v>
      </c>
      <c r="AL158" s="76">
        <f>IFERROR(VLOOKUP($D158,'SAP Data'!$A$7:$OM$1849,AL$4,FALSE),"")</f>
        <v>0</v>
      </c>
      <c r="AM158" s="76">
        <f>IFERROR(VLOOKUP($D158,'SAP Data'!$A$7:$OM$1849,AM$4,FALSE),"")</f>
        <v>0</v>
      </c>
      <c r="AN158" s="76">
        <f>IFERROR(VLOOKUP($D158,'SAP Data'!$A$7:$OM$1849,AN$4,FALSE),"")</f>
        <v>0</v>
      </c>
      <c r="AO158" s="76">
        <f>IFERROR(VLOOKUP($D158,'SAP Data'!$A$7:$OM$1849,AO$4,FALSE),"")</f>
        <v>0</v>
      </c>
      <c r="AP158" s="99">
        <f t="shared" si="150"/>
        <v>0</v>
      </c>
      <c r="AQ158" s="43">
        <f t="shared" si="151"/>
        <v>0</v>
      </c>
      <c r="AR158" s="43">
        <f t="shared" si="152"/>
        <v>0</v>
      </c>
      <c r="AS158" s="43">
        <f t="shared" si="153"/>
        <v>0</v>
      </c>
      <c r="AT158" s="43">
        <f t="shared" si="154"/>
        <v>0</v>
      </c>
      <c r="AU158" s="43">
        <f t="shared" si="155"/>
        <v>0</v>
      </c>
      <c r="AV158" s="43">
        <f t="shared" si="156"/>
        <v>0</v>
      </c>
      <c r="AW158" s="43">
        <f t="shared" si="157"/>
        <v>0</v>
      </c>
      <c r="AX158" s="43">
        <f t="shared" si="158"/>
        <v>0</v>
      </c>
      <c r="AY158" s="43">
        <f t="shared" si="159"/>
        <v>0</v>
      </c>
      <c r="AZ158" s="43">
        <f t="shared" si="160"/>
        <v>0</v>
      </c>
      <c r="BA158" s="98">
        <f t="shared" si="161"/>
        <v>0</v>
      </c>
      <c r="BB158" s="16"/>
      <c r="BC158" s="16">
        <f t="shared" si="170"/>
        <v>0</v>
      </c>
      <c r="BD158" s="16"/>
      <c r="BE158" s="16">
        <f t="shared" si="171"/>
        <v>0</v>
      </c>
      <c r="BF158" s="16"/>
      <c r="BG158" s="16">
        <f t="shared" si="172"/>
        <v>0</v>
      </c>
      <c r="BH158" s="18"/>
      <c r="BI158" s="16">
        <f t="shared" si="173"/>
        <v>0</v>
      </c>
      <c r="BK158" s="16">
        <f t="shared" si="174"/>
        <v>0</v>
      </c>
      <c r="BM158" s="16">
        <f t="shared" si="175"/>
        <v>0</v>
      </c>
      <c r="BO158" s="16">
        <f t="shared" si="167"/>
        <v>0</v>
      </c>
      <c r="BQ158" s="16">
        <f t="shared" si="168"/>
        <v>0</v>
      </c>
      <c r="BS158" s="16">
        <f t="shared" si="169"/>
        <v>0</v>
      </c>
      <c r="BU158" s="16">
        <f t="shared" si="164"/>
        <v>0</v>
      </c>
      <c r="BW158" s="16">
        <f t="shared" si="165"/>
        <v>0</v>
      </c>
      <c r="BY158" s="16">
        <f t="shared" si="166"/>
        <v>0</v>
      </c>
      <c r="CB158" s="16">
        <f t="shared" si="146"/>
        <v>0</v>
      </c>
      <c r="CF158" s="243">
        <f t="shared" si="162"/>
        <v>0</v>
      </c>
      <c r="CH158" s="243">
        <f t="shared" si="163"/>
        <v>0</v>
      </c>
      <c r="CJ158" s="16">
        <f t="shared" si="147"/>
        <v>0</v>
      </c>
      <c r="CL158" s="54">
        <f t="shared" si="148"/>
        <v>0</v>
      </c>
      <c r="CN158" s="18"/>
      <c r="CO158" s="16">
        <f t="shared" si="149"/>
        <v>0</v>
      </c>
      <c r="CP158" s="18"/>
    </row>
    <row r="159" spans="1:94" x14ac:dyDescent="0.2">
      <c r="A159" s="387"/>
      <c r="B159" s="14" t="str">
        <f>VLOOKUP(D159,'line assign basis'!$A$8:$D$668,2,FALSE)</f>
        <v>LNG STORAGE-GASCO</v>
      </c>
      <c r="C159" s="17" t="s">
        <v>349</v>
      </c>
      <c r="D159" s="17" t="s">
        <v>347</v>
      </c>
      <c r="E159" s="17">
        <f>IFERROR(VLOOKUP(D159,'line assign basis'!$A$8:$D$668,4,FALSE),"")</f>
        <v>4</v>
      </c>
      <c r="F159" s="33">
        <f>IFERROR(VLOOKUP($D159,'SAP Data'!$A$7:$OM$1845,F$4,FALSE),"")</f>
        <v>1267359.4099999999</v>
      </c>
      <c r="G159" s="33">
        <f>IFERROR(VLOOKUP($D159,'SAP Data'!$A$7:$OM$1845,G$4,FALSE),"")</f>
        <v>779674.5</v>
      </c>
      <c r="H159" s="16">
        <f>IFERROR(VLOOKUP($D159,'SAP Data'!$A$7:$OM$1845,H$4,FALSE),"")</f>
        <v>673581.37</v>
      </c>
      <c r="I159" s="76">
        <f>IFERROR(VLOOKUP($D159,'SAP Data'!$A$7:$OM$1845,I$4,FALSE),"")</f>
        <v>626046.56000000006</v>
      </c>
      <c r="J159" s="76">
        <f>IFERROR(VLOOKUP($D159,'SAP Data'!$A$7:$OM$1845,J$4,FALSE),"")</f>
        <v>602998.94999999995</v>
      </c>
      <c r="K159" s="76">
        <f>IFERROR(VLOOKUP($D159,'SAP Data'!$A$7:$OM$1845,K$4,FALSE),"")</f>
        <v>608266.09</v>
      </c>
      <c r="L159" s="76">
        <f>IFERROR(VLOOKUP($D159,'SAP Data'!$A$7:$OM$1845,L$4,FALSE),"")</f>
        <v>656430.68000000005</v>
      </c>
      <c r="M159" s="76">
        <f>IFERROR(VLOOKUP($D159,'SAP Data'!$A$7:$OM$1845,M$4,FALSE),"")</f>
        <v>665987.52</v>
      </c>
      <c r="N159" s="76">
        <f>IFERROR(VLOOKUP($D159,'SAP Data'!$A$7:$OM$1845,N$4,FALSE),"")</f>
        <v>724552.16</v>
      </c>
      <c r="O159" s="76">
        <f>IFERROR(VLOOKUP($D159,'SAP Data'!$A$7:$OM$1845,O$4,FALSE),"")</f>
        <v>708178.88</v>
      </c>
      <c r="P159" s="76">
        <f>IFERROR(VLOOKUP($D159,'SAP Data'!$A$7:$OM$1845,P$4,FALSE),"")</f>
        <v>685280.71</v>
      </c>
      <c r="Q159" s="76">
        <f>IFERROR(VLOOKUP($D159,'SAP Data'!$A$7:$OM$1845,Q$4,FALSE),"")</f>
        <v>661401.43999999994</v>
      </c>
      <c r="R159" s="76">
        <f>IFERROR(VLOOKUP($D159,'SAP Data'!$A$7:$OM$1845,R$4,FALSE),"")</f>
        <v>635232.56000000006</v>
      </c>
      <c r="S159" s="76">
        <f>IFERROR(VLOOKUP($D159,'SAP Data'!$A$7:$OM$1845,S$4,FALSE),"")</f>
        <v>614132.5</v>
      </c>
      <c r="T159" s="76">
        <f>IFERROR(VLOOKUP($D159,'SAP Data'!$A$7:$OM$1849,T$4,FALSE),"")</f>
        <v>591427.41</v>
      </c>
      <c r="U159" s="76">
        <f>IFERROR(VLOOKUP($D159,'SAP Data'!$A$7:$OM$1849,U$4,FALSE),"")</f>
        <v>578541.15</v>
      </c>
      <c r="V159" s="76">
        <f>IFERROR(VLOOKUP($D159,'SAP Data'!$A$7:$OM$1849,V$4,FALSE),"")</f>
        <v>559983.11</v>
      </c>
      <c r="W159" s="76">
        <f>IFERROR(VLOOKUP($D159,'SAP Data'!$A$7:$OM$1849,W$4,FALSE),"")</f>
        <v>542076.81999999995</v>
      </c>
      <c r="X159" s="76">
        <f>IFERROR(VLOOKUP($D159,'SAP Data'!$A$7:$OM$1849,X$4,FALSE),"")</f>
        <v>523192.61</v>
      </c>
      <c r="Y159" s="76">
        <f>IFERROR(VLOOKUP($D159,'SAP Data'!$A$7:$OM$1849,Y$4,FALSE),"")</f>
        <v>603546.09</v>
      </c>
      <c r="Z159" s="76">
        <f>IFERROR(VLOOKUP($D159,'SAP Data'!$A$7:$OM$1849,Z$4,FALSE),"")</f>
        <v>676275.12</v>
      </c>
      <c r="AA159" s="76">
        <f>IFERROR(VLOOKUP($D159,'SAP Data'!$A$7:$OM$1849,AA$4,FALSE),"")</f>
        <v>749433.27</v>
      </c>
      <c r="AB159" s="76">
        <f>IFERROR(VLOOKUP($D159,'SAP Data'!$A$7:$OM$1849,AB$4,FALSE),"")</f>
        <v>733105.82</v>
      </c>
      <c r="AC159" s="76">
        <f>IFERROR(VLOOKUP($D159,'SAP Data'!$A$7:$OM$1849,AC$4,FALSE),"")</f>
        <v>713738.17</v>
      </c>
      <c r="AD159" s="76">
        <f>IFERROR(VLOOKUP($D159,'SAP Data'!$A$7:$OM$1849,AD$4,FALSE),"")</f>
        <v>688766.9</v>
      </c>
      <c r="AE159" s="76">
        <f>IFERROR(VLOOKUP($D159,'SAP Data'!$A$7:$OM$1849,AE$4,FALSE),"")</f>
        <v>666838.04</v>
      </c>
      <c r="AF159" s="76">
        <f>IFERROR(VLOOKUP($D159,'SAP Data'!$A$7:$OM$1849,AF$4,FALSE),"")</f>
        <v>641547.44999999995</v>
      </c>
      <c r="AG159" s="76">
        <f>IFERROR(VLOOKUP($D159,'SAP Data'!$A$7:$OM$1849,AG$4,FALSE),"")</f>
        <v>629222.57999999996</v>
      </c>
      <c r="AH159" s="76">
        <f>IFERROR(VLOOKUP($D159,'SAP Data'!$A$7:$OM$1849,AH$4,FALSE),"")</f>
        <v>682733.92</v>
      </c>
      <c r="AI159" s="76">
        <f>IFERROR(VLOOKUP($D159,'SAP Data'!$A$7:$OM$1849,AI$4,FALSE),"")</f>
        <v>846355.37</v>
      </c>
      <c r="AJ159" s="76">
        <f>IFERROR(VLOOKUP($D159,'SAP Data'!$A$7:$OM$1849,AJ$4,FALSE),"")</f>
        <v>1045441.54</v>
      </c>
      <c r="AK159" s="76">
        <f>IFERROR(VLOOKUP($D159,'SAP Data'!$A$7:$OM$1849,AK$4,FALSE),"")</f>
        <v>1258919.92</v>
      </c>
      <c r="AL159" s="76">
        <f>IFERROR(VLOOKUP($D159,'SAP Data'!$A$7:$OM$1849,AL$4,FALSE),"")</f>
        <v>1375347.59</v>
      </c>
      <c r="AM159" s="76">
        <f>IFERROR(VLOOKUP($D159,'SAP Data'!$A$7:$OM$1849,AM$4,FALSE),"")</f>
        <v>1381273.74</v>
      </c>
      <c r="AN159" s="76">
        <f>IFERROR(VLOOKUP($D159,'SAP Data'!$A$7:$OM$1849,AN$4,FALSE),"")</f>
        <v>1359869.08</v>
      </c>
      <c r="AO159" s="76">
        <f>IFERROR(VLOOKUP($D159,'SAP Data'!$A$7:$OM$1849,AO$4,FALSE),"")</f>
        <v>1322015.82</v>
      </c>
      <c r="AP159" s="99">
        <f t="shared" si="150"/>
        <v>628954.31666666677</v>
      </c>
      <c r="AQ159" s="43">
        <f t="shared" si="151"/>
        <v>633380.97833333339</v>
      </c>
      <c r="AR159" s="43">
        <f t="shared" si="152"/>
        <v>637665.37750000006</v>
      </c>
      <c r="AS159" s="43">
        <f t="shared" si="153"/>
        <v>641865.43875000009</v>
      </c>
      <c r="AT159" s="43">
        <f t="shared" si="154"/>
        <v>649091.78208333335</v>
      </c>
      <c r="AU159" s="43">
        <f t="shared" si="155"/>
        <v>666884.67208333325</v>
      </c>
      <c r="AV159" s="43">
        <f t="shared" si="156"/>
        <v>701323.31708333327</v>
      </c>
      <c r="AW159" s="43">
        <f t="shared" si="157"/>
        <v>750390.93208333338</v>
      </c>
      <c r="AX159" s="43">
        <f t="shared" si="158"/>
        <v>806826.19458333345</v>
      </c>
      <c r="AY159" s="43">
        <f t="shared" si="159"/>
        <v>862280.90041666664</v>
      </c>
      <c r="AZ159" s="43">
        <f t="shared" si="160"/>
        <v>914722.72250000015</v>
      </c>
      <c r="BA159" s="98">
        <f t="shared" si="161"/>
        <v>966182.76041666663</v>
      </c>
      <c r="BB159" s="16"/>
      <c r="BC159" s="16">
        <f t="shared" si="170"/>
        <v>628954.31666666677</v>
      </c>
      <c r="BD159" s="16"/>
      <c r="BE159" s="16">
        <f t="shared" si="171"/>
        <v>633380.97833333339</v>
      </c>
      <c r="BF159" s="16"/>
      <c r="BG159" s="16">
        <f t="shared" si="172"/>
        <v>637665.37750000006</v>
      </c>
      <c r="BH159" s="18"/>
      <c r="BI159" s="16">
        <f t="shared" si="173"/>
        <v>641865.43875000009</v>
      </c>
      <c r="BK159" s="16">
        <f t="shared" si="174"/>
        <v>649091.78208333335</v>
      </c>
      <c r="BM159" s="16">
        <f t="shared" si="175"/>
        <v>666884.67208333325</v>
      </c>
      <c r="BO159" s="16">
        <f t="shared" si="167"/>
        <v>701323.31708333327</v>
      </c>
      <c r="BQ159" s="16">
        <f t="shared" si="168"/>
        <v>750390.93208333338</v>
      </c>
      <c r="BS159" s="16">
        <f t="shared" si="169"/>
        <v>806826.19458333345</v>
      </c>
      <c r="BU159" s="16">
        <f t="shared" si="164"/>
        <v>862280.90041666664</v>
      </c>
      <c r="BW159" s="16">
        <f t="shared" si="165"/>
        <v>914722.72250000015</v>
      </c>
      <c r="BY159" s="16">
        <f t="shared" si="166"/>
        <v>966182.76041666663</v>
      </c>
      <c r="CB159" s="16">
        <f t="shared" si="146"/>
        <v>0</v>
      </c>
      <c r="CF159" s="243">
        <f t="shared" si="162"/>
        <v>0</v>
      </c>
      <c r="CH159" s="243">
        <f t="shared" si="163"/>
        <v>0</v>
      </c>
      <c r="CJ159" s="16">
        <f t="shared" si="147"/>
        <v>0</v>
      </c>
      <c r="CL159" s="54">
        <f t="shared" si="148"/>
        <v>0</v>
      </c>
      <c r="CN159" s="18"/>
      <c r="CO159" s="16">
        <f t="shared" si="149"/>
        <v>0</v>
      </c>
      <c r="CP159" s="18"/>
    </row>
    <row r="160" spans="1:94" x14ac:dyDescent="0.2">
      <c r="A160" s="387"/>
      <c r="B160" s="14" t="str">
        <f>VLOOKUP(D160,'line assign basis'!$A$8:$D$668,2,FALSE)</f>
        <v>LNG STORAGE-PLYMOUTH</v>
      </c>
      <c r="C160" s="17" t="s">
        <v>352</v>
      </c>
      <c r="D160" s="17" t="s">
        <v>350</v>
      </c>
      <c r="E160" s="17">
        <f>IFERROR(VLOOKUP(D160,'line assign basis'!$A$8:$D$668,4,FALSE),"")</f>
        <v>4</v>
      </c>
      <c r="F160" s="33">
        <f>IFERROR(VLOOKUP($D160,'SAP Data'!$A$7:$OM$1845,F$4,FALSE),"")</f>
        <v>0</v>
      </c>
      <c r="G160" s="33">
        <f>IFERROR(VLOOKUP($D160,'SAP Data'!$A$7:$OM$1845,G$4,FALSE),"")</f>
        <v>0</v>
      </c>
      <c r="H160" s="16">
        <f>IFERROR(VLOOKUP($D160,'SAP Data'!$A$7:$OM$1845,H$4,FALSE),"")</f>
        <v>0</v>
      </c>
      <c r="I160" s="76">
        <f>IFERROR(VLOOKUP($D160,'SAP Data'!$A$7:$OM$1845,I$4,FALSE),"")</f>
        <v>0</v>
      </c>
      <c r="J160" s="76">
        <f>IFERROR(VLOOKUP($D160,'SAP Data'!$A$7:$OM$1845,J$4,FALSE),"")</f>
        <v>0</v>
      </c>
      <c r="K160" s="76">
        <f>IFERROR(VLOOKUP($D160,'SAP Data'!$A$7:$OM$1845,K$4,FALSE),"")</f>
        <v>0</v>
      </c>
      <c r="L160" s="76">
        <f>IFERROR(VLOOKUP($D160,'SAP Data'!$A$7:$OM$1845,L$4,FALSE),"")</f>
        <v>0</v>
      </c>
      <c r="M160" s="76">
        <f>IFERROR(VLOOKUP($D160,'SAP Data'!$A$7:$OM$1845,M$4,FALSE),"")</f>
        <v>0</v>
      </c>
      <c r="N160" s="76">
        <f>IFERROR(VLOOKUP($D160,'SAP Data'!$A$7:$OM$1845,N$4,FALSE),"")</f>
        <v>0</v>
      </c>
      <c r="O160" s="76">
        <f>IFERROR(VLOOKUP($D160,'SAP Data'!$A$7:$OM$1845,O$4,FALSE),"")</f>
        <v>0</v>
      </c>
      <c r="P160" s="76">
        <f>IFERROR(VLOOKUP($D160,'SAP Data'!$A$7:$OM$1845,P$4,FALSE),"")</f>
        <v>0</v>
      </c>
      <c r="Q160" s="76">
        <f>IFERROR(VLOOKUP($D160,'SAP Data'!$A$7:$OM$1845,Q$4,FALSE),"")</f>
        <v>0</v>
      </c>
      <c r="R160" s="76">
        <f>IFERROR(VLOOKUP($D160,'SAP Data'!$A$7:$OM$1845,R$4,FALSE),"")</f>
        <v>0</v>
      </c>
      <c r="S160" s="76">
        <f>IFERROR(VLOOKUP($D160,'SAP Data'!$A$7:$OM$1845,S$4,FALSE),"")</f>
        <v>0</v>
      </c>
      <c r="T160" s="76">
        <f>IFERROR(VLOOKUP($D160,'SAP Data'!$A$7:$OM$1849,T$4,FALSE),"")</f>
        <v>0</v>
      </c>
      <c r="U160" s="76">
        <f>IFERROR(VLOOKUP($D160,'SAP Data'!$A$7:$OM$1849,U$4,FALSE),"")</f>
        <v>0</v>
      </c>
      <c r="V160" s="76">
        <f>IFERROR(VLOOKUP($D160,'SAP Data'!$A$7:$OM$1849,V$4,FALSE),"")</f>
        <v>0</v>
      </c>
      <c r="W160" s="76">
        <f>IFERROR(VLOOKUP($D160,'SAP Data'!$A$7:$OM$1849,W$4,FALSE),"")</f>
        <v>0</v>
      </c>
      <c r="X160" s="76">
        <f>IFERROR(VLOOKUP($D160,'SAP Data'!$A$7:$OM$1849,X$4,FALSE),"")</f>
        <v>0</v>
      </c>
      <c r="Y160" s="76">
        <f>IFERROR(VLOOKUP($D160,'SAP Data'!$A$7:$OM$1849,Y$4,FALSE),"")</f>
        <v>0</v>
      </c>
      <c r="Z160" s="76">
        <f>IFERROR(VLOOKUP($D160,'SAP Data'!$A$7:$OM$1849,Z$4,FALSE),"")</f>
        <v>0</v>
      </c>
      <c r="AA160" s="76">
        <f>IFERROR(VLOOKUP($D160,'SAP Data'!$A$7:$OM$1849,AA$4,FALSE),"")</f>
        <v>0</v>
      </c>
      <c r="AB160" s="76">
        <f>IFERROR(VLOOKUP($D160,'SAP Data'!$A$7:$OM$1849,AB$4,FALSE),"")</f>
        <v>0</v>
      </c>
      <c r="AC160" s="76">
        <f>IFERROR(VLOOKUP($D160,'SAP Data'!$A$7:$OM$1849,AC$4,FALSE),"")</f>
        <v>0</v>
      </c>
      <c r="AD160" s="76">
        <f>IFERROR(VLOOKUP($D160,'SAP Data'!$A$7:$OM$1849,AD$4,FALSE),"")</f>
        <v>0</v>
      </c>
      <c r="AE160" s="76">
        <f>IFERROR(VLOOKUP($D160,'SAP Data'!$A$7:$OM$1849,AE$4,FALSE),"")</f>
        <v>0</v>
      </c>
      <c r="AF160" s="76">
        <f>IFERROR(VLOOKUP($D160,'SAP Data'!$A$7:$OM$1849,AF$4,FALSE),"")</f>
        <v>0</v>
      </c>
      <c r="AG160" s="76">
        <f>IFERROR(VLOOKUP($D160,'SAP Data'!$A$7:$OM$1849,AG$4,FALSE),"")</f>
        <v>0</v>
      </c>
      <c r="AH160" s="76">
        <f>IFERROR(VLOOKUP($D160,'SAP Data'!$A$7:$OM$1849,AH$4,FALSE),"")</f>
        <v>0</v>
      </c>
      <c r="AI160" s="76">
        <f>IFERROR(VLOOKUP($D160,'SAP Data'!$A$7:$OM$1849,AI$4,FALSE),"")</f>
        <v>0</v>
      </c>
      <c r="AJ160" s="76">
        <f>IFERROR(VLOOKUP($D160,'SAP Data'!$A$7:$OM$1849,AJ$4,FALSE),"")</f>
        <v>0</v>
      </c>
      <c r="AK160" s="76">
        <f>IFERROR(VLOOKUP($D160,'SAP Data'!$A$7:$OM$1849,AK$4,FALSE),"")</f>
        <v>0</v>
      </c>
      <c r="AL160" s="76">
        <f>IFERROR(VLOOKUP($D160,'SAP Data'!$A$7:$OM$1849,AL$4,FALSE),"")</f>
        <v>0</v>
      </c>
      <c r="AM160" s="76">
        <f>IFERROR(VLOOKUP($D160,'SAP Data'!$A$7:$OM$1849,AM$4,FALSE),"")</f>
        <v>0</v>
      </c>
      <c r="AN160" s="76">
        <f>IFERROR(VLOOKUP($D160,'SAP Data'!$A$7:$OM$1849,AN$4,FALSE),"")</f>
        <v>0</v>
      </c>
      <c r="AO160" s="76">
        <f>IFERROR(VLOOKUP($D160,'SAP Data'!$A$7:$OM$1849,AO$4,FALSE),"")</f>
        <v>0</v>
      </c>
      <c r="AP160" s="99">
        <f t="shared" si="150"/>
        <v>0</v>
      </c>
      <c r="AQ160" s="43">
        <f t="shared" si="151"/>
        <v>0</v>
      </c>
      <c r="AR160" s="43">
        <f t="shared" si="152"/>
        <v>0</v>
      </c>
      <c r="AS160" s="43">
        <f t="shared" si="153"/>
        <v>0</v>
      </c>
      <c r="AT160" s="43">
        <f t="shared" si="154"/>
        <v>0</v>
      </c>
      <c r="AU160" s="43">
        <f t="shared" si="155"/>
        <v>0</v>
      </c>
      <c r="AV160" s="43">
        <f t="shared" si="156"/>
        <v>0</v>
      </c>
      <c r="AW160" s="43">
        <f t="shared" si="157"/>
        <v>0</v>
      </c>
      <c r="AX160" s="43">
        <f t="shared" si="158"/>
        <v>0</v>
      </c>
      <c r="AY160" s="43">
        <f t="shared" si="159"/>
        <v>0</v>
      </c>
      <c r="AZ160" s="43">
        <f t="shared" si="160"/>
        <v>0</v>
      </c>
      <c r="BA160" s="98">
        <f t="shared" si="161"/>
        <v>0</v>
      </c>
      <c r="BB160" s="16"/>
      <c r="BC160" s="16">
        <f t="shared" si="170"/>
        <v>0</v>
      </c>
      <c r="BD160" s="16"/>
      <c r="BE160" s="16">
        <f t="shared" si="171"/>
        <v>0</v>
      </c>
      <c r="BF160" s="16"/>
      <c r="BG160" s="16">
        <f t="shared" si="172"/>
        <v>0</v>
      </c>
      <c r="BH160" s="18"/>
      <c r="BI160" s="16">
        <f t="shared" si="173"/>
        <v>0</v>
      </c>
      <c r="BK160" s="16">
        <f t="shared" si="174"/>
        <v>0</v>
      </c>
      <c r="BM160" s="16">
        <f t="shared" si="175"/>
        <v>0</v>
      </c>
      <c r="BO160" s="16">
        <f t="shared" si="167"/>
        <v>0</v>
      </c>
      <c r="BQ160" s="16">
        <f t="shared" si="168"/>
        <v>0</v>
      </c>
      <c r="BS160" s="16">
        <f t="shared" si="169"/>
        <v>0</v>
      </c>
      <c r="BU160" s="16">
        <f t="shared" si="164"/>
        <v>0</v>
      </c>
      <c r="BW160" s="16">
        <f t="shared" si="165"/>
        <v>0</v>
      </c>
      <c r="BY160" s="16">
        <f t="shared" si="166"/>
        <v>0</v>
      </c>
      <c r="CB160" s="16">
        <f t="shared" si="146"/>
        <v>0</v>
      </c>
      <c r="CF160" s="243">
        <f t="shared" si="162"/>
        <v>0</v>
      </c>
      <c r="CH160" s="243">
        <f t="shared" si="163"/>
        <v>0</v>
      </c>
      <c r="CJ160" s="16">
        <f t="shared" si="147"/>
        <v>0</v>
      </c>
      <c r="CL160" s="54">
        <f t="shared" si="148"/>
        <v>0</v>
      </c>
      <c r="CN160" s="18"/>
      <c r="CO160" s="16">
        <f t="shared" si="149"/>
        <v>0</v>
      </c>
      <c r="CP160" s="18"/>
    </row>
    <row r="161" spans="1:94" x14ac:dyDescent="0.2">
      <c r="A161" s="387"/>
      <c r="B161" s="14" t="str">
        <f>VLOOKUP(D161,'line assign basis'!$A$8:$D$668,2,FALSE)</f>
        <v>LNG STORAGE-NEWPORT</v>
      </c>
      <c r="C161" s="17" t="s">
        <v>355</v>
      </c>
      <c r="D161" s="17" t="s">
        <v>353</v>
      </c>
      <c r="E161" s="17">
        <f>IFERROR(VLOOKUP(D161,'line assign basis'!$A$8:$D$668,4,FALSE),"")</f>
        <v>4</v>
      </c>
      <c r="F161" s="33">
        <f>IFERROR(VLOOKUP($D161,'SAP Data'!$A$7:$OM$1845,F$4,FALSE),"")</f>
        <v>2255550.71</v>
      </c>
      <c r="G161" s="33">
        <f>IFERROR(VLOOKUP($D161,'SAP Data'!$A$7:$OM$1845,G$4,FALSE),"")</f>
        <v>1070824.51</v>
      </c>
      <c r="H161" s="16">
        <f>IFERROR(VLOOKUP($D161,'SAP Data'!$A$7:$OM$1845,H$4,FALSE),"")</f>
        <v>650807.6</v>
      </c>
      <c r="I161" s="76">
        <f>IFERROR(VLOOKUP($D161,'SAP Data'!$A$7:$OM$1845,I$4,FALSE),"")</f>
        <v>628824.43000000005</v>
      </c>
      <c r="J161" s="76">
        <f>IFERROR(VLOOKUP($D161,'SAP Data'!$A$7:$OM$1845,J$4,FALSE),"")</f>
        <v>855104.26</v>
      </c>
      <c r="K161" s="76">
        <f>IFERROR(VLOOKUP($D161,'SAP Data'!$A$7:$OM$1845,K$4,FALSE),"")</f>
        <v>936816.7</v>
      </c>
      <c r="L161" s="76">
        <f>IFERROR(VLOOKUP($D161,'SAP Data'!$A$7:$OM$1845,L$4,FALSE),"")</f>
        <v>1185668.28</v>
      </c>
      <c r="M161" s="76">
        <f>IFERROR(VLOOKUP($D161,'SAP Data'!$A$7:$OM$1845,M$4,FALSE),"")</f>
        <v>1457490.82</v>
      </c>
      <c r="N161" s="76">
        <f>IFERROR(VLOOKUP($D161,'SAP Data'!$A$7:$OM$1845,N$4,FALSE),"")</f>
        <v>1560521.08</v>
      </c>
      <c r="O161" s="76">
        <f>IFERROR(VLOOKUP($D161,'SAP Data'!$A$7:$OM$1845,O$4,FALSE),"")</f>
        <v>1969079.94</v>
      </c>
      <c r="P161" s="76">
        <f>IFERROR(VLOOKUP($D161,'SAP Data'!$A$7:$OM$1845,P$4,FALSE),"")</f>
        <v>2095571.41</v>
      </c>
      <c r="Q161" s="76">
        <f>IFERROR(VLOOKUP($D161,'SAP Data'!$A$7:$OM$1845,Q$4,FALSE),"")</f>
        <v>2052584.65</v>
      </c>
      <c r="R161" s="76">
        <f>IFERROR(VLOOKUP($D161,'SAP Data'!$A$7:$OM$1845,R$4,FALSE),"")</f>
        <v>1997804.99</v>
      </c>
      <c r="S161" s="76">
        <f>IFERROR(VLOOKUP($D161,'SAP Data'!$A$7:$OM$1845,S$4,FALSE),"")</f>
        <v>1446024</v>
      </c>
      <c r="T161" s="76">
        <f>IFERROR(VLOOKUP($D161,'SAP Data'!$A$7:$OM$1849,T$4,FALSE),"")</f>
        <v>1264477.22</v>
      </c>
      <c r="U161" s="76">
        <f>IFERROR(VLOOKUP($D161,'SAP Data'!$A$7:$OM$1849,U$4,FALSE),"")</f>
        <v>1370936.71</v>
      </c>
      <c r="V161" s="76">
        <f>IFERROR(VLOOKUP($D161,'SAP Data'!$A$7:$OM$1849,V$4,FALSE),"")</f>
        <v>1495486.98</v>
      </c>
      <c r="W161" s="76">
        <f>IFERROR(VLOOKUP($D161,'SAP Data'!$A$7:$OM$1849,W$4,FALSE),"")</f>
        <v>1787744.71</v>
      </c>
      <c r="X161" s="76">
        <f>IFERROR(VLOOKUP($D161,'SAP Data'!$A$7:$OM$1849,X$4,FALSE),"")</f>
        <v>1747936.86</v>
      </c>
      <c r="Y161" s="76">
        <f>IFERROR(VLOOKUP($D161,'SAP Data'!$A$7:$OM$1849,Y$4,FALSE),"")</f>
        <v>1707527.02</v>
      </c>
      <c r="Z161" s="76">
        <f>IFERROR(VLOOKUP($D161,'SAP Data'!$A$7:$OM$1849,Z$4,FALSE),"")</f>
        <v>1642813.63</v>
      </c>
      <c r="AA161" s="76">
        <f>IFERROR(VLOOKUP($D161,'SAP Data'!$A$7:$OM$1849,AA$4,FALSE),"")</f>
        <v>1945670.31</v>
      </c>
      <c r="AB161" s="76">
        <f>IFERROR(VLOOKUP($D161,'SAP Data'!$A$7:$OM$1849,AB$4,FALSE),"")</f>
        <v>2339744.64</v>
      </c>
      <c r="AC161" s="76">
        <f>IFERROR(VLOOKUP($D161,'SAP Data'!$A$7:$OM$1849,AC$4,FALSE),"")</f>
        <v>2286220.15</v>
      </c>
      <c r="AD161" s="76">
        <f>IFERROR(VLOOKUP($D161,'SAP Data'!$A$7:$OM$1849,AD$4,FALSE),"")</f>
        <v>2237918.98</v>
      </c>
      <c r="AE161" s="76">
        <f>IFERROR(VLOOKUP($D161,'SAP Data'!$A$7:$OM$1849,AE$4,FALSE),"")</f>
        <v>1464039.77</v>
      </c>
      <c r="AF161" s="76">
        <f>IFERROR(VLOOKUP($D161,'SAP Data'!$A$7:$OM$1849,AF$4,FALSE),"")</f>
        <v>1695339.79</v>
      </c>
      <c r="AG161" s="76">
        <f>IFERROR(VLOOKUP($D161,'SAP Data'!$A$7:$OM$1849,AG$4,FALSE),"")</f>
        <v>1881160.44</v>
      </c>
      <c r="AH161" s="76">
        <f>IFERROR(VLOOKUP($D161,'SAP Data'!$A$7:$OM$1849,AH$4,FALSE),"")</f>
        <v>1833257.94</v>
      </c>
      <c r="AI161" s="76">
        <f>IFERROR(VLOOKUP($D161,'SAP Data'!$A$7:$OM$1849,AI$4,FALSE),"")</f>
        <v>1773123.14</v>
      </c>
      <c r="AJ161" s="76">
        <f>IFERROR(VLOOKUP($D161,'SAP Data'!$A$7:$OM$1849,AJ$4,FALSE),"")</f>
        <v>1824262.17</v>
      </c>
      <c r="AK161" s="76">
        <f>IFERROR(VLOOKUP($D161,'SAP Data'!$A$7:$OM$1849,AK$4,FALSE),"")</f>
        <v>2090146.52</v>
      </c>
      <c r="AL161" s="76">
        <f>IFERROR(VLOOKUP($D161,'SAP Data'!$A$7:$OM$1849,AL$4,FALSE),"")</f>
        <v>2757897.45</v>
      </c>
      <c r="AM161" s="76">
        <f>IFERROR(VLOOKUP($D161,'SAP Data'!$A$7:$OM$1849,AM$4,FALSE),"")</f>
        <v>3444709.85</v>
      </c>
      <c r="AN161" s="76">
        <f>IFERROR(VLOOKUP($D161,'SAP Data'!$A$7:$OM$1849,AN$4,FALSE),"")</f>
        <v>3361310.88</v>
      </c>
      <c r="AO161" s="76">
        <f>IFERROR(VLOOKUP($D161,'SAP Data'!$A$7:$OM$1849,AO$4,FALSE),"")</f>
        <v>2705786.61</v>
      </c>
      <c r="AP161" s="99">
        <f t="shared" si="150"/>
        <v>1762703.6845833333</v>
      </c>
      <c r="AQ161" s="43">
        <f t="shared" si="151"/>
        <v>1773459.0912500003</v>
      </c>
      <c r="AR161" s="43">
        <f t="shared" si="152"/>
        <v>1792162.3554166667</v>
      </c>
      <c r="AS161" s="43">
        <f t="shared" si="153"/>
        <v>1831374.2845833332</v>
      </c>
      <c r="AT161" s="43">
        <f t="shared" si="154"/>
        <v>1866707.3966666665</v>
      </c>
      <c r="AU161" s="43">
        <f t="shared" si="155"/>
        <v>1880171.9545833338</v>
      </c>
      <c r="AV161" s="43">
        <f t="shared" si="156"/>
        <v>1882742.9437500003</v>
      </c>
      <c r="AW161" s="43">
        <f t="shared" si="157"/>
        <v>1901865.644166667</v>
      </c>
      <c r="AX161" s="43">
        <f t="shared" si="158"/>
        <v>1964269.9491666667</v>
      </c>
      <c r="AY161" s="43">
        <f t="shared" si="159"/>
        <v>2073191.7558333331</v>
      </c>
      <c r="AZ161" s="43">
        <f t="shared" si="160"/>
        <v>2178216.9966666671</v>
      </c>
      <c r="BA161" s="98">
        <f t="shared" si="161"/>
        <v>2238264.1924999999</v>
      </c>
      <c r="BB161" s="16"/>
      <c r="BC161" s="16">
        <f t="shared" si="170"/>
        <v>1762703.6845833333</v>
      </c>
      <c r="BD161" s="16"/>
      <c r="BE161" s="16">
        <f t="shared" si="171"/>
        <v>1773459.0912500003</v>
      </c>
      <c r="BF161" s="16"/>
      <c r="BG161" s="16">
        <f t="shared" si="172"/>
        <v>1792162.3554166667</v>
      </c>
      <c r="BH161" s="18"/>
      <c r="BI161" s="16">
        <f t="shared" si="173"/>
        <v>1831374.2845833332</v>
      </c>
      <c r="BK161" s="16">
        <f t="shared" si="174"/>
        <v>1866707.3966666665</v>
      </c>
      <c r="BM161" s="16">
        <f t="shared" si="175"/>
        <v>1880171.9545833338</v>
      </c>
      <c r="BO161" s="16">
        <f t="shared" si="167"/>
        <v>1882742.9437500003</v>
      </c>
      <c r="BQ161" s="16">
        <f t="shared" si="168"/>
        <v>1901865.644166667</v>
      </c>
      <c r="BS161" s="16">
        <f t="shared" si="169"/>
        <v>1964269.9491666667</v>
      </c>
      <c r="BU161" s="16">
        <f t="shared" si="164"/>
        <v>2073191.7558333331</v>
      </c>
      <c r="BW161" s="16">
        <f t="shared" si="165"/>
        <v>2178216.9966666671</v>
      </c>
      <c r="BY161" s="16">
        <f t="shared" si="166"/>
        <v>2238264.1924999999</v>
      </c>
      <c r="CB161" s="16">
        <f t="shared" si="146"/>
        <v>0</v>
      </c>
      <c r="CF161" s="243">
        <f t="shared" si="162"/>
        <v>0</v>
      </c>
      <c r="CH161" s="243">
        <f t="shared" si="163"/>
        <v>0</v>
      </c>
      <c r="CJ161" s="16">
        <f t="shared" si="147"/>
        <v>0</v>
      </c>
      <c r="CL161" s="54">
        <f t="shared" si="148"/>
        <v>0</v>
      </c>
      <c r="CN161" s="18"/>
      <c r="CO161" s="16">
        <f t="shared" si="149"/>
        <v>0</v>
      </c>
      <c r="CP161" s="18"/>
    </row>
    <row r="162" spans="1:94" x14ac:dyDescent="0.2">
      <c r="A162" s="387"/>
      <c r="B162" s="14" t="str">
        <f>VLOOKUP(D162,'line assign basis'!$A$8:$D$668,2,FALSE)</f>
        <v>UNDRGRD STG - INTRST</v>
      </c>
      <c r="C162" s="17" t="s">
        <v>1472</v>
      </c>
      <c r="D162" s="41" t="s">
        <v>2733</v>
      </c>
      <c r="E162" s="17">
        <f>IFERROR(VLOOKUP(D162,'line assign basis'!$A$8:$D$668,4,FALSE),"")</f>
        <v>4</v>
      </c>
      <c r="F162" s="33">
        <f>IFERROR(VLOOKUP($D162,'SAP Data'!$A$7:$OM$1845,F$4,FALSE),"")</f>
        <v>0</v>
      </c>
      <c r="G162" s="33">
        <f>IFERROR(VLOOKUP($D162,'SAP Data'!$A$7:$OM$1845,G$4,FALSE),"")</f>
        <v>0</v>
      </c>
      <c r="H162" s="16">
        <f>IFERROR(VLOOKUP($D162,'SAP Data'!$A$7:$OM$1845,H$4,FALSE),"")</f>
        <v>0</v>
      </c>
      <c r="I162" s="76">
        <f>IFERROR(VLOOKUP($D162,'SAP Data'!$A$7:$OM$1845,I$4,FALSE),"")</f>
        <v>0</v>
      </c>
      <c r="J162" s="76">
        <f>IFERROR(VLOOKUP($D162,'SAP Data'!$A$7:$OM$1845,J$4,FALSE),"")</f>
        <v>0</v>
      </c>
      <c r="K162" s="76">
        <f>IFERROR(VLOOKUP($D162,'SAP Data'!$A$7:$OM$1845,K$4,FALSE),"")</f>
        <v>0</v>
      </c>
      <c r="L162" s="76">
        <f>IFERROR(VLOOKUP($D162,'SAP Data'!$A$7:$OM$1845,L$4,FALSE),"")</f>
        <v>0</v>
      </c>
      <c r="M162" s="76">
        <f>IFERROR(VLOOKUP($D162,'SAP Data'!$A$7:$OM$1845,M$4,FALSE),"")</f>
        <v>0</v>
      </c>
      <c r="N162" s="76">
        <f>IFERROR(VLOOKUP($D162,'SAP Data'!$A$7:$OM$1845,N$4,FALSE),"")</f>
        <v>0</v>
      </c>
      <c r="O162" s="76">
        <f>IFERROR(VLOOKUP($D162,'SAP Data'!$A$7:$OM$1845,O$4,FALSE),"")</f>
        <v>0</v>
      </c>
      <c r="P162" s="76">
        <f>IFERROR(VLOOKUP($D162,'SAP Data'!$A$7:$OM$1845,P$4,FALSE),"")</f>
        <v>0</v>
      </c>
      <c r="Q162" s="76">
        <f>IFERROR(VLOOKUP($D162,'SAP Data'!$A$7:$OM$1845,Q$4,FALSE),"")</f>
        <v>0</v>
      </c>
      <c r="R162" s="76">
        <f>IFERROR(VLOOKUP($D162,'SAP Data'!$A$7:$OM$1845,R$4,FALSE),"")</f>
        <v>0</v>
      </c>
      <c r="S162" s="76">
        <f>IFERROR(VLOOKUP($D162,'SAP Data'!$A$7:$OM$1845,S$4,FALSE),"")</f>
        <v>0</v>
      </c>
      <c r="T162" s="76">
        <f>IFERROR(VLOOKUP($D162,'SAP Data'!$A$7:$OM$1849,T$4,FALSE),"")</f>
        <v>0</v>
      </c>
      <c r="U162" s="76">
        <f>IFERROR(VLOOKUP($D162,'SAP Data'!$A$7:$OM$1849,U$4,FALSE),"")</f>
        <v>0</v>
      </c>
      <c r="V162" s="76">
        <f>IFERROR(VLOOKUP($D162,'SAP Data'!$A$7:$OM$1849,V$4,FALSE),"")</f>
        <v>0</v>
      </c>
      <c r="W162" s="76">
        <f>IFERROR(VLOOKUP($D162,'SAP Data'!$A$7:$OM$1849,W$4,FALSE),"")</f>
        <v>0</v>
      </c>
      <c r="X162" s="76">
        <f>IFERROR(VLOOKUP($D162,'SAP Data'!$A$7:$OM$1849,X$4,FALSE),"")</f>
        <v>0</v>
      </c>
      <c r="Y162" s="76">
        <f>IFERROR(VLOOKUP($D162,'SAP Data'!$A$7:$OM$1849,Y$4,FALSE),"")</f>
        <v>0</v>
      </c>
      <c r="Z162" s="76">
        <f>IFERROR(VLOOKUP($D162,'SAP Data'!$A$7:$OM$1849,Z$4,FALSE),"")</f>
        <v>0</v>
      </c>
      <c r="AA162" s="76">
        <f>IFERROR(VLOOKUP($D162,'SAP Data'!$A$7:$OM$1849,AA$4,FALSE),"")</f>
        <v>0</v>
      </c>
      <c r="AB162" s="76">
        <f>IFERROR(VLOOKUP($D162,'SAP Data'!$A$7:$OM$1849,AB$4,FALSE),"")</f>
        <v>0</v>
      </c>
      <c r="AC162" s="76">
        <f>IFERROR(VLOOKUP($D162,'SAP Data'!$A$7:$OM$1849,AC$4,FALSE),"")</f>
        <v>0</v>
      </c>
      <c r="AD162" s="76">
        <f>IFERROR(VLOOKUP($D162,'SAP Data'!$A$7:$OM$1849,AD$4,FALSE),"")</f>
        <v>0</v>
      </c>
      <c r="AE162" s="76">
        <f>IFERROR(VLOOKUP($D162,'SAP Data'!$A$7:$OM$1849,AE$4,FALSE),"")</f>
        <v>0</v>
      </c>
      <c r="AF162" s="76">
        <f>IFERROR(VLOOKUP($D162,'SAP Data'!$A$7:$OM$1849,AF$4,FALSE),"")</f>
        <v>0</v>
      </c>
      <c r="AG162" s="76">
        <f>IFERROR(VLOOKUP($D162,'SAP Data'!$A$7:$OM$1849,AG$4,FALSE),"")</f>
        <v>0</v>
      </c>
      <c r="AH162" s="76">
        <f>IFERROR(VLOOKUP($D162,'SAP Data'!$A$7:$OM$1849,AH$4,FALSE),"")</f>
        <v>0</v>
      </c>
      <c r="AI162" s="76">
        <f>IFERROR(VLOOKUP($D162,'SAP Data'!$A$7:$OM$1849,AI$4,FALSE),"")</f>
        <v>0</v>
      </c>
      <c r="AJ162" s="76">
        <f>IFERROR(VLOOKUP($D162,'SAP Data'!$A$7:$OM$1849,AJ$4,FALSE),"")</f>
        <v>0</v>
      </c>
      <c r="AK162" s="76">
        <f>IFERROR(VLOOKUP($D162,'SAP Data'!$A$7:$OM$1849,AK$4,FALSE),"")</f>
        <v>0</v>
      </c>
      <c r="AL162" s="76">
        <f>IFERROR(VLOOKUP($D162,'SAP Data'!$A$7:$OM$1849,AL$4,FALSE),"")</f>
        <v>0</v>
      </c>
      <c r="AM162" s="76">
        <f>IFERROR(VLOOKUP($D162,'SAP Data'!$A$7:$OM$1849,AM$4,FALSE),"")</f>
        <v>0</v>
      </c>
      <c r="AN162" s="76">
        <f>IFERROR(VLOOKUP($D162,'SAP Data'!$A$7:$OM$1849,AN$4,FALSE),"")</f>
        <v>0</v>
      </c>
      <c r="AO162" s="76">
        <f>IFERROR(VLOOKUP($D162,'SAP Data'!$A$7:$OM$1849,AO$4,FALSE),"")</f>
        <v>0</v>
      </c>
      <c r="AP162" s="99">
        <f t="shared" si="150"/>
        <v>0</v>
      </c>
      <c r="AQ162" s="43">
        <f t="shared" si="151"/>
        <v>0</v>
      </c>
      <c r="AR162" s="43">
        <f t="shared" si="152"/>
        <v>0</v>
      </c>
      <c r="AS162" s="43">
        <f t="shared" si="153"/>
        <v>0</v>
      </c>
      <c r="AT162" s="43">
        <f t="shared" si="154"/>
        <v>0</v>
      </c>
      <c r="AU162" s="43">
        <f t="shared" si="155"/>
        <v>0</v>
      </c>
      <c r="AV162" s="43">
        <f t="shared" si="156"/>
        <v>0</v>
      </c>
      <c r="AW162" s="43">
        <f t="shared" si="157"/>
        <v>0</v>
      </c>
      <c r="AX162" s="43">
        <f t="shared" si="158"/>
        <v>0</v>
      </c>
      <c r="AY162" s="43">
        <f t="shared" si="159"/>
        <v>0</v>
      </c>
      <c r="AZ162" s="43">
        <f t="shared" si="160"/>
        <v>0</v>
      </c>
      <c r="BA162" s="98">
        <f t="shared" si="161"/>
        <v>0</v>
      </c>
      <c r="BB162" s="16"/>
      <c r="BC162" s="16">
        <f t="shared" si="170"/>
        <v>0</v>
      </c>
      <c r="BD162" s="16"/>
      <c r="BE162" s="16">
        <f t="shared" si="171"/>
        <v>0</v>
      </c>
      <c r="BF162" s="16"/>
      <c r="BG162" s="16">
        <f t="shared" si="172"/>
        <v>0</v>
      </c>
      <c r="BH162" s="18"/>
      <c r="BI162" s="16">
        <f t="shared" si="173"/>
        <v>0</v>
      </c>
      <c r="BK162" s="16">
        <f t="shared" si="174"/>
        <v>0</v>
      </c>
      <c r="BM162" s="16">
        <f t="shared" si="175"/>
        <v>0</v>
      </c>
      <c r="BO162" s="16">
        <f t="shared" si="167"/>
        <v>0</v>
      </c>
      <c r="BQ162" s="16">
        <f t="shared" si="168"/>
        <v>0</v>
      </c>
      <c r="BS162" s="16">
        <f t="shared" si="169"/>
        <v>0</v>
      </c>
      <c r="BU162" s="16">
        <f t="shared" si="164"/>
        <v>0</v>
      </c>
      <c r="BW162" s="16">
        <f t="shared" si="165"/>
        <v>0</v>
      </c>
      <c r="BY162" s="16">
        <f t="shared" si="166"/>
        <v>0</v>
      </c>
      <c r="CB162" s="16">
        <f t="shared" si="146"/>
        <v>0</v>
      </c>
      <c r="CF162" s="243">
        <f t="shared" si="162"/>
        <v>0</v>
      </c>
      <c r="CH162" s="243">
        <f t="shared" si="163"/>
        <v>0</v>
      </c>
      <c r="CJ162" s="16">
        <f t="shared" si="147"/>
        <v>0</v>
      </c>
      <c r="CL162" s="54">
        <f t="shared" si="148"/>
        <v>0</v>
      </c>
      <c r="CN162" s="18"/>
      <c r="CO162" s="16">
        <f t="shared" si="149"/>
        <v>0</v>
      </c>
      <c r="CP162" s="18"/>
    </row>
    <row r="163" spans="1:94" x14ac:dyDescent="0.2">
      <c r="A163" s="387"/>
      <c r="B163" s="14" t="str">
        <f>VLOOKUP(D163,'line assign basis'!$A$8:$D$668,2,FALSE)</f>
        <v>UNDRGRD STG - OPTN</v>
      </c>
      <c r="C163" s="17" t="s">
        <v>358</v>
      </c>
      <c r="D163" s="17" t="s">
        <v>356</v>
      </c>
      <c r="E163" s="17">
        <f>IFERROR(VLOOKUP(D163,'line assign basis'!$A$8:$D$668,4,FALSE),"")</f>
        <v>4</v>
      </c>
      <c r="F163" s="33">
        <f>IFERROR(VLOOKUP($D163,'SAP Data'!$A$7:$OM$1845,F$4,FALSE),"")</f>
        <v>-12665675.07</v>
      </c>
      <c r="G163" s="33">
        <f>IFERROR(VLOOKUP($D163,'SAP Data'!$A$7:$OM$1845,G$4,FALSE),"")</f>
        <v>-14813865.99</v>
      </c>
      <c r="H163" s="16">
        <f>IFERROR(VLOOKUP($D163,'SAP Data'!$A$7:$OM$1845,H$4,FALSE),"")</f>
        <v>-13782447.59</v>
      </c>
      <c r="I163" s="76">
        <f>IFERROR(VLOOKUP($D163,'SAP Data'!$A$7:$OM$1845,I$4,FALSE),"")</f>
        <v>-12722502.02</v>
      </c>
      <c r="J163" s="76">
        <f>IFERROR(VLOOKUP($D163,'SAP Data'!$A$7:$OM$1845,J$4,FALSE),"")</f>
        <v>-12055551.380000001</v>
      </c>
      <c r="K163" s="76">
        <f>IFERROR(VLOOKUP($D163,'SAP Data'!$A$7:$OM$1845,K$4,FALSE),"")</f>
        <v>-11622406.470000001</v>
      </c>
      <c r="L163" s="76">
        <f>IFERROR(VLOOKUP($D163,'SAP Data'!$A$7:$OM$1845,L$4,FALSE),"")</f>
        <v>-9807606.0899999999</v>
      </c>
      <c r="M163" s="76">
        <f>IFERROR(VLOOKUP($D163,'SAP Data'!$A$7:$OM$1845,M$4,FALSE),"")</f>
        <v>-6497572.8099999996</v>
      </c>
      <c r="N163" s="76">
        <f>IFERROR(VLOOKUP($D163,'SAP Data'!$A$7:$OM$1845,N$4,FALSE),"")</f>
        <v>-1073099.57</v>
      </c>
      <c r="O163" s="76">
        <f>IFERROR(VLOOKUP($D163,'SAP Data'!$A$7:$OM$1845,O$4,FALSE),"")</f>
        <v>0</v>
      </c>
      <c r="P163" s="76">
        <f>IFERROR(VLOOKUP($D163,'SAP Data'!$A$7:$OM$1845,P$4,FALSE),"")</f>
        <v>-215540</v>
      </c>
      <c r="Q163" s="76">
        <f>IFERROR(VLOOKUP($D163,'SAP Data'!$A$7:$OM$1845,Q$4,FALSE),"")</f>
        <v>-1396952.69</v>
      </c>
      <c r="R163" s="76">
        <f>IFERROR(VLOOKUP($D163,'SAP Data'!$A$7:$OM$1845,R$4,FALSE),"")</f>
        <v>-2175848.27</v>
      </c>
      <c r="S163" s="76">
        <f>IFERROR(VLOOKUP($D163,'SAP Data'!$A$7:$OM$1845,S$4,FALSE),"")</f>
        <v>-6111391.5</v>
      </c>
      <c r="T163" s="76">
        <f>IFERROR(VLOOKUP($D163,'SAP Data'!$A$7:$OM$1849,T$4,FALSE),"")</f>
        <v>-7577146.1200000001</v>
      </c>
      <c r="U163" s="76">
        <f>IFERROR(VLOOKUP($D163,'SAP Data'!$A$7:$OM$1849,U$4,FALSE),"")</f>
        <v>-7740233.6200000001</v>
      </c>
      <c r="V163" s="76">
        <f>IFERROR(VLOOKUP($D163,'SAP Data'!$A$7:$OM$1849,V$4,FALSE),"")</f>
        <v>-4345686.6500000004</v>
      </c>
      <c r="W163" s="76">
        <f>IFERROR(VLOOKUP($D163,'SAP Data'!$A$7:$OM$1849,W$4,FALSE),"")</f>
        <v>-617688.48</v>
      </c>
      <c r="X163" s="76">
        <f>IFERROR(VLOOKUP($D163,'SAP Data'!$A$7:$OM$1849,X$4,FALSE),"")</f>
        <v>-104694.37</v>
      </c>
      <c r="Y163" s="76">
        <f>IFERROR(VLOOKUP($D163,'SAP Data'!$A$7:$OM$1849,Y$4,FALSE),"")</f>
        <v>-104694.37</v>
      </c>
      <c r="Z163" s="76">
        <f>IFERROR(VLOOKUP($D163,'SAP Data'!$A$7:$OM$1849,Z$4,FALSE),"")</f>
        <v>0.01</v>
      </c>
      <c r="AA163" s="76">
        <f>IFERROR(VLOOKUP($D163,'SAP Data'!$A$7:$OM$1849,AA$4,FALSE),"")</f>
        <v>0.01</v>
      </c>
      <c r="AB163" s="76">
        <f>IFERROR(VLOOKUP($D163,'SAP Data'!$A$7:$OM$1849,AB$4,FALSE),"")</f>
        <v>0.01</v>
      </c>
      <c r="AC163" s="76">
        <f>IFERROR(VLOOKUP($D163,'SAP Data'!$A$7:$OM$1849,AC$4,FALSE),"")</f>
        <v>-1723559.39</v>
      </c>
      <c r="AD163" s="76">
        <f>IFERROR(VLOOKUP($D163,'SAP Data'!$A$7:$OM$1849,AD$4,FALSE),"")</f>
        <v>-3420941.39</v>
      </c>
      <c r="AE163" s="76">
        <f>IFERROR(VLOOKUP($D163,'SAP Data'!$A$7:$OM$1849,AE$4,FALSE),"")</f>
        <v>-5839433.3899999997</v>
      </c>
      <c r="AF163" s="76">
        <f>IFERROR(VLOOKUP($D163,'SAP Data'!$A$7:$OM$1849,AF$4,FALSE),"")</f>
        <v>-6328215.0599999996</v>
      </c>
      <c r="AG163" s="76">
        <f>IFERROR(VLOOKUP($D163,'SAP Data'!$A$7:$OM$1849,AG$4,FALSE),"")</f>
        <v>-5218815.0599999996</v>
      </c>
      <c r="AH163" s="76">
        <f>IFERROR(VLOOKUP($D163,'SAP Data'!$A$7:$OM$1849,AH$4,FALSE),"")</f>
        <v>-2587000.9700000002</v>
      </c>
      <c r="AI163" s="76">
        <f>IFERROR(VLOOKUP($D163,'SAP Data'!$A$7:$OM$1849,AI$4,FALSE),"")</f>
        <v>-744265.38</v>
      </c>
      <c r="AJ163" s="76">
        <f>IFERROR(VLOOKUP($D163,'SAP Data'!$A$7:$OM$1849,AJ$4,FALSE),"")</f>
        <v>-743832.71</v>
      </c>
      <c r="AK163" s="76">
        <f>IFERROR(VLOOKUP($D163,'SAP Data'!$A$7:$OM$1849,AK$4,FALSE),"")</f>
        <v>-743832.71</v>
      </c>
      <c r="AL163" s="76">
        <f>IFERROR(VLOOKUP($D163,'SAP Data'!$A$7:$OM$1849,AL$4,FALSE),"")</f>
        <v>-740291.51</v>
      </c>
      <c r="AM163" s="76">
        <f>IFERROR(VLOOKUP($D163,'SAP Data'!$A$7:$OM$1849,AM$4,FALSE),"")</f>
        <v>0.02</v>
      </c>
      <c r="AN163" s="76">
        <f>IFERROR(VLOOKUP($D163,'SAP Data'!$A$7:$OM$1849,AN$4,FALSE),"")</f>
        <v>-660284.43999999994</v>
      </c>
      <c r="AO163" s="76">
        <f>IFERROR(VLOOKUP($D163,'SAP Data'!$A$7:$OM$1849,AO$4,FALSE),"")</f>
        <v>-2380459.4500000002</v>
      </c>
      <c r="AP163" s="99">
        <f t="shared" si="150"/>
        <v>-2593624.1083333334</v>
      </c>
      <c r="AQ163" s="43">
        <f t="shared" si="151"/>
        <v>-2634171.4004166666</v>
      </c>
      <c r="AR163" s="43">
        <f t="shared" si="152"/>
        <v>-2570801.0183333331</v>
      </c>
      <c r="AS163" s="43">
        <f t="shared" si="153"/>
        <v>-2413703.1175000002</v>
      </c>
      <c r="AT163" s="43">
        <f t="shared" si="154"/>
        <v>-2235365.4408333329</v>
      </c>
      <c r="AU163" s="43">
        <f t="shared" si="155"/>
        <v>-2167360.9083333327</v>
      </c>
      <c r="AV163" s="43">
        <f t="shared" si="156"/>
        <v>-2199265.7099999995</v>
      </c>
      <c r="AW163" s="43">
        <f t="shared" si="157"/>
        <v>-2252527.2383333328</v>
      </c>
      <c r="AX163" s="43">
        <f t="shared" si="158"/>
        <v>-2310003.4824999995</v>
      </c>
      <c r="AY163" s="43">
        <f t="shared" si="159"/>
        <v>-2340848.9620833332</v>
      </c>
      <c r="AZ163" s="43">
        <f t="shared" si="160"/>
        <v>-2368360.8137500002</v>
      </c>
      <c r="BA163" s="98">
        <f t="shared" si="161"/>
        <v>-2423243.5016666669</v>
      </c>
      <c r="BB163" s="16"/>
      <c r="BC163" s="16">
        <f t="shared" si="170"/>
        <v>-2593624.1083333334</v>
      </c>
      <c r="BD163" s="16"/>
      <c r="BE163" s="16">
        <f t="shared" si="171"/>
        <v>-2634171.4004166666</v>
      </c>
      <c r="BF163" s="16"/>
      <c r="BG163" s="16">
        <f t="shared" si="172"/>
        <v>-2570801.0183333331</v>
      </c>
      <c r="BH163" s="18"/>
      <c r="BI163" s="16">
        <f t="shared" si="173"/>
        <v>-2413703.1175000002</v>
      </c>
      <c r="BK163" s="16">
        <f t="shared" si="174"/>
        <v>-2235365.4408333329</v>
      </c>
      <c r="BM163" s="16">
        <f t="shared" si="175"/>
        <v>-2167360.9083333327</v>
      </c>
      <c r="BO163" s="16">
        <f t="shared" si="167"/>
        <v>-2199265.7099999995</v>
      </c>
      <c r="BQ163" s="16">
        <f t="shared" si="168"/>
        <v>-2252527.2383333328</v>
      </c>
      <c r="BS163" s="16">
        <f t="shared" si="169"/>
        <v>-2310003.4824999995</v>
      </c>
      <c r="BU163" s="16">
        <f t="shared" si="164"/>
        <v>-2340848.9620833332</v>
      </c>
      <c r="BW163" s="16">
        <f t="shared" si="165"/>
        <v>-2368360.8137500002</v>
      </c>
      <c r="BY163" s="16">
        <f t="shared" si="166"/>
        <v>-2423243.5016666669</v>
      </c>
      <c r="CB163" s="16">
        <f t="shared" si="146"/>
        <v>0</v>
      </c>
      <c r="CF163" s="243">
        <f t="shared" si="162"/>
        <v>0</v>
      </c>
      <c r="CH163" s="243">
        <f t="shared" si="163"/>
        <v>0</v>
      </c>
      <c r="CJ163" s="16">
        <f t="shared" si="147"/>
        <v>0</v>
      </c>
      <c r="CL163" s="54">
        <f t="shared" si="148"/>
        <v>0</v>
      </c>
      <c r="CN163" s="18"/>
      <c r="CO163" s="16">
        <f t="shared" si="149"/>
        <v>0</v>
      </c>
      <c r="CP163" s="18"/>
    </row>
    <row r="164" spans="1:94" x14ac:dyDescent="0.2">
      <c r="A164" s="387"/>
      <c r="B164" s="14" t="str">
        <f>VLOOKUP(D164,'line assign basis'!$A$8:$D$668,2,FALSE)</f>
        <v>MAT &amp; SUPPLIES-GEN</v>
      </c>
      <c r="C164" s="17" t="s">
        <v>361</v>
      </c>
      <c r="D164" s="17" t="s">
        <v>359</v>
      </c>
      <c r="E164" s="17">
        <f>IFERROR(VLOOKUP(D164,'line assign basis'!$A$8:$D$668,4,FALSE),"")</f>
        <v>4</v>
      </c>
      <c r="F164" s="33">
        <f>IFERROR(VLOOKUP($D164,'SAP Data'!$A$7:$OM$1845,F$4,FALSE),"")</f>
        <v>13698939.1</v>
      </c>
      <c r="G164" s="33">
        <f>IFERROR(VLOOKUP($D164,'SAP Data'!$A$7:$OM$1845,G$4,FALSE),"")</f>
        <v>13879292.68</v>
      </c>
      <c r="H164" s="16">
        <f>IFERROR(VLOOKUP($D164,'SAP Data'!$A$7:$OM$1845,H$4,FALSE),"")</f>
        <v>14645372.99</v>
      </c>
      <c r="I164" s="76">
        <f>IFERROR(VLOOKUP($D164,'SAP Data'!$A$7:$OM$1845,I$4,FALSE),"")</f>
        <v>14833533.25</v>
      </c>
      <c r="J164" s="76">
        <f>IFERROR(VLOOKUP($D164,'SAP Data'!$A$7:$OM$1845,J$4,FALSE),"")</f>
        <v>15591060.73</v>
      </c>
      <c r="K164" s="76">
        <f>IFERROR(VLOOKUP($D164,'SAP Data'!$A$7:$OM$1845,K$4,FALSE),"")</f>
        <v>15111923.279999999</v>
      </c>
      <c r="L164" s="76">
        <f>IFERROR(VLOOKUP($D164,'SAP Data'!$A$7:$OM$1845,L$4,FALSE),"")</f>
        <v>14478745.24</v>
      </c>
      <c r="M164" s="76">
        <f>IFERROR(VLOOKUP($D164,'SAP Data'!$A$7:$OM$1845,M$4,FALSE),"")</f>
        <v>14324181.939999999</v>
      </c>
      <c r="N164" s="76">
        <f>IFERROR(VLOOKUP($D164,'SAP Data'!$A$7:$OM$1845,N$4,FALSE),"")</f>
        <v>14029405.98</v>
      </c>
      <c r="O164" s="76">
        <f>IFERROR(VLOOKUP($D164,'SAP Data'!$A$7:$OM$1845,O$4,FALSE),"")</f>
        <v>14001989.960000001</v>
      </c>
      <c r="P164" s="76">
        <f>IFERROR(VLOOKUP($D164,'SAP Data'!$A$7:$OM$1845,P$4,FALSE),"")</f>
        <v>13927727.98</v>
      </c>
      <c r="Q164" s="76">
        <f>IFERROR(VLOOKUP($D164,'SAP Data'!$A$7:$OM$1845,Q$4,FALSE),"")</f>
        <v>14850420.390000001</v>
      </c>
      <c r="R164" s="76">
        <f>IFERROR(VLOOKUP($D164,'SAP Data'!$A$7:$OM$1845,R$4,FALSE),"")</f>
        <v>14970129.470000001</v>
      </c>
      <c r="S164" s="76">
        <f>IFERROR(VLOOKUP($D164,'SAP Data'!$A$7:$OM$1845,S$4,FALSE),"")</f>
        <v>15181541.9</v>
      </c>
      <c r="T164" s="76">
        <f>IFERROR(VLOOKUP($D164,'SAP Data'!$A$7:$OM$1849,T$4,FALSE),"")</f>
        <v>14989593.109999999</v>
      </c>
      <c r="U164" s="76">
        <f>IFERROR(VLOOKUP($D164,'SAP Data'!$A$7:$OM$1849,U$4,FALSE),"")</f>
        <v>15569216.039999999</v>
      </c>
      <c r="V164" s="76">
        <f>IFERROR(VLOOKUP($D164,'SAP Data'!$A$7:$OM$1849,V$4,FALSE),"")</f>
        <v>16868309.09</v>
      </c>
      <c r="W164" s="76">
        <f>IFERROR(VLOOKUP($D164,'SAP Data'!$A$7:$OM$1849,W$4,FALSE),"")</f>
        <v>16717824.390000001</v>
      </c>
      <c r="X164" s="76">
        <f>IFERROR(VLOOKUP($D164,'SAP Data'!$A$7:$OM$1849,X$4,FALSE),"")</f>
        <v>15942777.119999999</v>
      </c>
      <c r="Y164" s="76">
        <f>IFERROR(VLOOKUP($D164,'SAP Data'!$A$7:$OM$1849,Y$4,FALSE),"")</f>
        <v>15835472</v>
      </c>
      <c r="Z164" s="76">
        <f>IFERROR(VLOOKUP($D164,'SAP Data'!$A$7:$OM$1849,Z$4,FALSE),"")</f>
        <v>16163540.939999999</v>
      </c>
      <c r="AA164" s="76">
        <f>IFERROR(VLOOKUP($D164,'SAP Data'!$A$7:$OM$1849,AA$4,FALSE),"")</f>
        <v>15866717.16</v>
      </c>
      <c r="AB164" s="76">
        <f>IFERROR(VLOOKUP($D164,'SAP Data'!$A$7:$OM$1849,AB$4,FALSE),"")</f>
        <v>15586077.279999999</v>
      </c>
      <c r="AC164" s="76">
        <f>IFERROR(VLOOKUP($D164,'SAP Data'!$A$7:$OM$1849,AC$4,FALSE),"")</f>
        <v>15568878.630000001</v>
      </c>
      <c r="AD164" s="76">
        <f>IFERROR(VLOOKUP($D164,'SAP Data'!$A$7:$OM$1849,AD$4,FALSE),"")</f>
        <v>16038696.02</v>
      </c>
      <c r="AE164" s="76">
        <f>IFERROR(VLOOKUP($D164,'SAP Data'!$A$7:$OM$1849,AE$4,FALSE),"")</f>
        <v>16074832.130000001</v>
      </c>
      <c r="AF164" s="76">
        <f>IFERROR(VLOOKUP($D164,'SAP Data'!$A$7:$OM$1849,AF$4,FALSE),"")</f>
        <v>15498192.029999999</v>
      </c>
      <c r="AG164" s="76">
        <f>IFERROR(VLOOKUP($D164,'SAP Data'!$A$7:$OM$1849,AG$4,FALSE),"")</f>
        <v>15032620.26</v>
      </c>
      <c r="AH164" s="76">
        <f>IFERROR(VLOOKUP($D164,'SAP Data'!$A$7:$OM$1849,AH$4,FALSE),"")</f>
        <v>14778328.390000001</v>
      </c>
      <c r="AI164" s="76">
        <f>IFERROR(VLOOKUP($D164,'SAP Data'!$A$7:$OM$1849,AI$4,FALSE),"")</f>
        <v>16032550.32</v>
      </c>
      <c r="AJ164" s="76">
        <f>IFERROR(VLOOKUP($D164,'SAP Data'!$A$7:$OM$1849,AJ$4,FALSE),"")</f>
        <v>16841832.600000001</v>
      </c>
      <c r="AK164" s="76">
        <f>IFERROR(VLOOKUP($D164,'SAP Data'!$A$7:$OM$1849,AK$4,FALSE),"")</f>
        <v>16709016.9</v>
      </c>
      <c r="AL164" s="76">
        <f>IFERROR(VLOOKUP($D164,'SAP Data'!$A$7:$OM$1849,AL$4,FALSE),"")</f>
        <v>16701283.34</v>
      </c>
      <c r="AM164" s="76">
        <f>IFERROR(VLOOKUP($D164,'SAP Data'!$A$7:$OM$1849,AM$4,FALSE),"")</f>
        <v>16820506.02</v>
      </c>
      <c r="AN164" s="76">
        <f>IFERROR(VLOOKUP($D164,'SAP Data'!$A$7:$OM$1849,AN$4,FALSE),"")</f>
        <v>16945450.739999998</v>
      </c>
      <c r="AO164" s="76">
        <f>IFERROR(VLOOKUP($D164,'SAP Data'!$A$7:$OM$1849,AO$4,FALSE),"")</f>
        <v>17968759.300000001</v>
      </c>
      <c r="AP164" s="99">
        <f t="shared" si="150"/>
        <v>15816196.700416667</v>
      </c>
      <c r="AQ164" s="43">
        <f t="shared" si="151"/>
        <v>15897940.732916666</v>
      </c>
      <c r="AR164" s="43">
        <f t="shared" si="152"/>
        <v>15956352.780833332</v>
      </c>
      <c r="AS164" s="43">
        <f t="shared" si="153"/>
        <v>15955186.244999999</v>
      </c>
      <c r="AT164" s="43">
        <f t="shared" si="154"/>
        <v>15845745.55833333</v>
      </c>
      <c r="AU164" s="43">
        <f t="shared" si="155"/>
        <v>15730109.942916663</v>
      </c>
      <c r="AV164" s="43">
        <f t="shared" si="156"/>
        <v>15739017.501666665</v>
      </c>
      <c r="AW164" s="43">
        <f t="shared" si="157"/>
        <v>15812875.850833332</v>
      </c>
      <c r="AX164" s="43">
        <f t="shared" si="158"/>
        <v>15871679.488333331</v>
      </c>
      <c r="AY164" s="43">
        <f t="shared" si="159"/>
        <v>15933826.624166667</v>
      </c>
      <c r="AZ164" s="43">
        <f t="shared" si="160"/>
        <v>16030208.387500001</v>
      </c>
      <c r="BA164" s="98">
        <f t="shared" si="161"/>
        <v>16186843.976250002</v>
      </c>
      <c r="BB164" s="16"/>
      <c r="BC164" s="16">
        <f t="shared" si="170"/>
        <v>15816196.700416667</v>
      </c>
      <c r="BD164" s="16"/>
      <c r="BE164" s="16">
        <f t="shared" si="171"/>
        <v>15897940.732916666</v>
      </c>
      <c r="BF164" s="16"/>
      <c r="BG164" s="16">
        <f t="shared" si="172"/>
        <v>15956352.780833332</v>
      </c>
      <c r="BH164" s="18"/>
      <c r="BI164" s="16">
        <f t="shared" si="173"/>
        <v>15955186.244999999</v>
      </c>
      <c r="BK164" s="16">
        <f t="shared" si="174"/>
        <v>15845745.55833333</v>
      </c>
      <c r="BM164" s="16">
        <f t="shared" si="175"/>
        <v>15730109.942916663</v>
      </c>
      <c r="BO164" s="16">
        <f t="shared" si="167"/>
        <v>15739017.501666665</v>
      </c>
      <c r="BQ164" s="16">
        <f t="shared" si="168"/>
        <v>15812875.850833332</v>
      </c>
      <c r="BS164" s="16">
        <f t="shared" si="169"/>
        <v>15871679.488333331</v>
      </c>
      <c r="BU164" s="16">
        <f t="shared" si="164"/>
        <v>15933826.624166667</v>
      </c>
      <c r="BW164" s="16">
        <f t="shared" si="165"/>
        <v>16030208.387500001</v>
      </c>
      <c r="BY164" s="16">
        <f t="shared" si="166"/>
        <v>16186843.976250002</v>
      </c>
      <c r="CB164" s="16">
        <f t="shared" si="146"/>
        <v>0</v>
      </c>
      <c r="CF164" s="243">
        <f t="shared" si="162"/>
        <v>0</v>
      </c>
      <c r="CH164" s="243">
        <f t="shared" si="163"/>
        <v>0</v>
      </c>
      <c r="CJ164" s="16">
        <f t="shared" si="147"/>
        <v>0</v>
      </c>
      <c r="CL164" s="54">
        <f t="shared" si="148"/>
        <v>0</v>
      </c>
      <c r="CN164" s="18"/>
      <c r="CO164" s="16">
        <f t="shared" si="149"/>
        <v>0</v>
      </c>
      <c r="CP164" s="18"/>
    </row>
    <row r="165" spans="1:94" x14ac:dyDescent="0.2">
      <c r="A165" s="387"/>
      <c r="B165" s="14" t="str">
        <f>VLOOKUP(D165,'line assign basis'!$A$8:$D$668,2,FALSE)</f>
        <v>PURCHASED APPL-PTLD-</v>
      </c>
      <c r="C165" s="17" t="s">
        <v>364</v>
      </c>
      <c r="D165" s="17" t="s">
        <v>362</v>
      </c>
      <c r="E165" s="17">
        <f>IFERROR(VLOOKUP(D165,'line assign basis'!$A$8:$D$668,4,FALSE),"")</f>
        <v>2</v>
      </c>
      <c r="F165" s="33">
        <f>IFERROR(VLOOKUP($D165,'SAP Data'!$A$7:$OM$1845,F$4,FALSE),"")</f>
        <v>941824.76</v>
      </c>
      <c r="G165" s="33">
        <f>IFERROR(VLOOKUP($D165,'SAP Data'!$A$7:$OM$1845,G$4,FALSE),"")</f>
        <v>943527.5</v>
      </c>
      <c r="H165" s="16">
        <f>IFERROR(VLOOKUP($D165,'SAP Data'!$A$7:$OM$1845,H$4,FALSE),"")</f>
        <v>871187.93</v>
      </c>
      <c r="I165" s="76">
        <f>IFERROR(VLOOKUP($D165,'SAP Data'!$A$7:$OM$1845,I$4,FALSE),"")</f>
        <v>854951.34</v>
      </c>
      <c r="J165" s="76">
        <f>IFERROR(VLOOKUP($D165,'SAP Data'!$A$7:$OM$1845,J$4,FALSE),"")</f>
        <v>815707.05</v>
      </c>
      <c r="K165" s="76">
        <f>IFERROR(VLOOKUP($D165,'SAP Data'!$A$7:$OM$1845,K$4,FALSE),"")</f>
        <v>875428.46</v>
      </c>
      <c r="L165" s="76">
        <f>IFERROR(VLOOKUP($D165,'SAP Data'!$A$7:$OM$1845,L$4,FALSE),"")</f>
        <v>838792.95</v>
      </c>
      <c r="M165" s="76">
        <f>IFERROR(VLOOKUP($D165,'SAP Data'!$A$7:$OM$1845,M$4,FALSE),"")</f>
        <v>829872.16</v>
      </c>
      <c r="N165" s="76">
        <f>IFERROR(VLOOKUP($D165,'SAP Data'!$A$7:$OM$1845,N$4,FALSE),"")</f>
        <v>943400.43</v>
      </c>
      <c r="O165" s="76">
        <f>IFERROR(VLOOKUP($D165,'SAP Data'!$A$7:$OM$1845,O$4,FALSE),"")</f>
        <v>1060739.0900000001</v>
      </c>
      <c r="P165" s="76">
        <f>IFERROR(VLOOKUP($D165,'SAP Data'!$A$7:$OM$1845,P$4,FALSE),"")</f>
        <v>967132.68</v>
      </c>
      <c r="Q165" s="76">
        <f>IFERROR(VLOOKUP($D165,'SAP Data'!$A$7:$OM$1845,Q$4,FALSE),"")</f>
        <v>944229.69</v>
      </c>
      <c r="R165" s="76">
        <f>IFERROR(VLOOKUP($D165,'SAP Data'!$A$7:$OM$1845,R$4,FALSE),"")</f>
        <v>1041470.98</v>
      </c>
      <c r="S165" s="76">
        <f>IFERROR(VLOOKUP($D165,'SAP Data'!$A$7:$OM$1845,S$4,FALSE),"")</f>
        <v>970844.59</v>
      </c>
      <c r="T165" s="76">
        <f>IFERROR(VLOOKUP($D165,'SAP Data'!$A$7:$OM$1849,T$4,FALSE),"")</f>
        <v>984261.08</v>
      </c>
      <c r="U165" s="76">
        <f>IFERROR(VLOOKUP($D165,'SAP Data'!$A$7:$OM$1849,U$4,FALSE),"")</f>
        <v>912366.05</v>
      </c>
      <c r="V165" s="76">
        <f>IFERROR(VLOOKUP($D165,'SAP Data'!$A$7:$OM$1849,V$4,FALSE),"")</f>
        <v>886352.11</v>
      </c>
      <c r="W165" s="76">
        <f>IFERROR(VLOOKUP($D165,'SAP Data'!$A$7:$OM$1849,W$4,FALSE),"")</f>
        <v>822873.81</v>
      </c>
      <c r="X165" s="76">
        <f>IFERROR(VLOOKUP($D165,'SAP Data'!$A$7:$OM$1849,X$4,FALSE),"")</f>
        <v>888960.33</v>
      </c>
      <c r="Y165" s="76">
        <f>IFERROR(VLOOKUP($D165,'SAP Data'!$A$7:$OM$1849,Y$4,FALSE),"")</f>
        <v>866963.2</v>
      </c>
      <c r="Z165" s="76">
        <f>IFERROR(VLOOKUP($D165,'SAP Data'!$A$7:$OM$1849,Z$4,FALSE),"")</f>
        <v>915956.34</v>
      </c>
      <c r="AA165" s="76">
        <f>IFERROR(VLOOKUP($D165,'SAP Data'!$A$7:$OM$1849,AA$4,FALSE),"")</f>
        <v>850480.44</v>
      </c>
      <c r="AB165" s="76">
        <f>IFERROR(VLOOKUP($D165,'SAP Data'!$A$7:$OM$1849,AB$4,FALSE),"")</f>
        <v>1026476.98</v>
      </c>
      <c r="AC165" s="76">
        <f>IFERROR(VLOOKUP($D165,'SAP Data'!$A$7:$OM$1849,AC$4,FALSE),"")</f>
        <v>968529.25</v>
      </c>
      <c r="AD165" s="76">
        <f>IFERROR(VLOOKUP($D165,'SAP Data'!$A$7:$OM$1849,AD$4,FALSE),"")</f>
        <v>961704.23</v>
      </c>
      <c r="AE165" s="76">
        <f>IFERROR(VLOOKUP($D165,'SAP Data'!$A$7:$OM$1849,AE$4,FALSE),"")</f>
        <v>1005119.01</v>
      </c>
      <c r="AF165" s="76">
        <f>IFERROR(VLOOKUP($D165,'SAP Data'!$A$7:$OM$1849,AF$4,FALSE),"")</f>
        <v>1055246.6399999999</v>
      </c>
      <c r="AG165" s="76">
        <f>IFERROR(VLOOKUP($D165,'SAP Data'!$A$7:$OM$1849,AG$4,FALSE),"")</f>
        <v>1039523.49</v>
      </c>
      <c r="AH165" s="76">
        <f>IFERROR(VLOOKUP($D165,'SAP Data'!$A$7:$OM$1849,AH$4,FALSE),"")</f>
        <v>1080920.3700000001</v>
      </c>
      <c r="AI165" s="76">
        <f>IFERROR(VLOOKUP($D165,'SAP Data'!$A$7:$OM$1849,AI$4,FALSE),"")</f>
        <v>1081532.02</v>
      </c>
      <c r="AJ165" s="76">
        <f>IFERROR(VLOOKUP($D165,'SAP Data'!$A$7:$OM$1849,AJ$4,FALSE),"")</f>
        <v>1211304.3899999999</v>
      </c>
      <c r="AK165" s="76">
        <f>IFERROR(VLOOKUP($D165,'SAP Data'!$A$7:$OM$1849,AK$4,FALSE),"")</f>
        <v>1144587.3400000001</v>
      </c>
      <c r="AL165" s="76">
        <f>IFERROR(VLOOKUP($D165,'SAP Data'!$A$7:$OM$1849,AL$4,FALSE),"")</f>
        <v>1135948.3400000001</v>
      </c>
      <c r="AM165" s="76">
        <f>IFERROR(VLOOKUP($D165,'SAP Data'!$A$7:$OM$1849,AM$4,FALSE),"")</f>
        <v>1159080.51</v>
      </c>
      <c r="AN165" s="76">
        <f>IFERROR(VLOOKUP($D165,'SAP Data'!$A$7:$OM$1849,AN$4,FALSE),"")</f>
        <v>1086315.54</v>
      </c>
      <c r="AO165" s="76">
        <f>IFERROR(VLOOKUP($D165,'SAP Data'!$A$7:$OM$1849,AO$4,FALSE),"")</f>
        <v>1160800.72</v>
      </c>
      <c r="AP165" s="99">
        <f t="shared" si="150"/>
        <v>924637.64875000005</v>
      </c>
      <c r="AQ165" s="43">
        <f t="shared" si="151"/>
        <v>922742.13500000013</v>
      </c>
      <c r="AR165" s="43">
        <f t="shared" si="152"/>
        <v>927127.96749999991</v>
      </c>
      <c r="AS165" s="43">
        <f t="shared" si="153"/>
        <v>935383.9258333334</v>
      </c>
      <c r="AT165" s="43">
        <f t="shared" si="154"/>
        <v>948789.16333333345</v>
      </c>
      <c r="AU165" s="43">
        <f t="shared" si="155"/>
        <v>967673.59958333336</v>
      </c>
      <c r="AV165" s="43">
        <f t="shared" si="156"/>
        <v>991882.02749999985</v>
      </c>
      <c r="AW165" s="43">
        <f t="shared" si="157"/>
        <v>1016880.7025</v>
      </c>
      <c r="AX165" s="43">
        <f t="shared" si="158"/>
        <v>1037614.7083333334</v>
      </c>
      <c r="AY165" s="43">
        <f t="shared" si="159"/>
        <v>1059639.3779166669</v>
      </c>
      <c r="AZ165" s="43">
        <f t="shared" si="160"/>
        <v>1074990.9875</v>
      </c>
      <c r="BA165" s="98">
        <f t="shared" si="161"/>
        <v>1085495.5720833333</v>
      </c>
      <c r="BB165" s="16"/>
      <c r="BC165" s="16">
        <f t="shared" si="170"/>
        <v>0</v>
      </c>
      <c r="BD165" s="16"/>
      <c r="BE165" s="16">
        <f t="shared" si="171"/>
        <v>0</v>
      </c>
      <c r="BF165" s="16"/>
      <c r="BG165" s="16">
        <f t="shared" si="172"/>
        <v>0</v>
      </c>
      <c r="BH165" s="18"/>
      <c r="BI165" s="16">
        <f t="shared" si="173"/>
        <v>0</v>
      </c>
      <c r="BK165" s="16">
        <f t="shared" si="174"/>
        <v>0</v>
      </c>
      <c r="BM165" s="16">
        <f t="shared" si="175"/>
        <v>0</v>
      </c>
      <c r="BO165" s="16">
        <f t="shared" si="167"/>
        <v>0</v>
      </c>
      <c r="BQ165" s="16">
        <f t="shared" si="168"/>
        <v>0</v>
      </c>
      <c r="BS165" s="16">
        <f t="shared" si="169"/>
        <v>0</v>
      </c>
      <c r="BU165" s="16">
        <f t="shared" si="164"/>
        <v>0</v>
      </c>
      <c r="BW165" s="16">
        <f t="shared" si="165"/>
        <v>0</v>
      </c>
      <c r="BY165" s="16">
        <f t="shared" si="166"/>
        <v>0</v>
      </c>
      <c r="CB165" s="16">
        <f t="shared" si="146"/>
        <v>0</v>
      </c>
      <c r="CF165" s="243">
        <f t="shared" si="162"/>
        <v>0</v>
      </c>
      <c r="CH165" s="243">
        <f t="shared" si="163"/>
        <v>0</v>
      </c>
      <c r="CJ165" s="16">
        <f t="shared" si="147"/>
        <v>1085495.5720833333</v>
      </c>
      <c r="CL165" s="54">
        <f t="shared" si="148"/>
        <v>0</v>
      </c>
      <c r="CN165" s="18"/>
      <c r="CO165" s="16">
        <f t="shared" si="149"/>
        <v>0</v>
      </c>
      <c r="CP165" s="18"/>
    </row>
    <row r="166" spans="1:94" x14ac:dyDescent="0.2">
      <c r="A166" s="387"/>
      <c r="B166" s="14" t="str">
        <f>VLOOKUP(D166,'line assign basis'!$A$8:$D$668,2,FALSE)</f>
        <v>MAT &amp; SUPP-GAR TOOLS</v>
      </c>
      <c r="C166" s="17" t="s">
        <v>367</v>
      </c>
      <c r="D166" s="17" t="s">
        <v>365</v>
      </c>
      <c r="E166" s="17">
        <f>IFERROR(VLOOKUP(D166,'line assign basis'!$A$8:$D$668,4,FALSE),"")</f>
        <v>4</v>
      </c>
      <c r="F166" s="33">
        <f>IFERROR(VLOOKUP($D166,'SAP Data'!$A$7:$OM$1845,F$4,FALSE),"")</f>
        <v>0</v>
      </c>
      <c r="G166" s="33">
        <f>IFERROR(VLOOKUP($D166,'SAP Data'!$A$7:$OM$1845,G$4,FALSE),"")</f>
        <v>0</v>
      </c>
      <c r="H166" s="16">
        <f>IFERROR(VLOOKUP($D166,'SAP Data'!$A$7:$OM$1845,H$4,FALSE),"")</f>
        <v>0</v>
      </c>
      <c r="I166" s="76">
        <f>IFERROR(VLOOKUP($D166,'SAP Data'!$A$7:$OM$1845,I$4,FALSE),"")</f>
        <v>0</v>
      </c>
      <c r="J166" s="76">
        <f>IFERROR(VLOOKUP($D166,'SAP Data'!$A$7:$OM$1845,J$4,FALSE),"")</f>
        <v>0</v>
      </c>
      <c r="K166" s="76">
        <f>IFERROR(VLOOKUP($D166,'SAP Data'!$A$7:$OM$1845,K$4,FALSE),"")</f>
        <v>0</v>
      </c>
      <c r="L166" s="76">
        <f>IFERROR(VLOOKUP($D166,'SAP Data'!$A$7:$OM$1845,L$4,FALSE),"")</f>
        <v>0</v>
      </c>
      <c r="M166" s="76">
        <f>IFERROR(VLOOKUP($D166,'SAP Data'!$A$7:$OM$1845,M$4,FALSE),"")</f>
        <v>0</v>
      </c>
      <c r="N166" s="76">
        <f>IFERROR(VLOOKUP($D166,'SAP Data'!$A$7:$OM$1845,N$4,FALSE),"")</f>
        <v>0</v>
      </c>
      <c r="O166" s="76">
        <f>IFERROR(VLOOKUP($D166,'SAP Data'!$A$7:$OM$1845,O$4,FALSE),"")</f>
        <v>0</v>
      </c>
      <c r="P166" s="76">
        <f>IFERROR(VLOOKUP($D166,'SAP Data'!$A$7:$OM$1845,P$4,FALSE),"")</f>
        <v>0</v>
      </c>
      <c r="Q166" s="76">
        <f>IFERROR(VLOOKUP($D166,'SAP Data'!$A$7:$OM$1845,Q$4,FALSE),"")</f>
        <v>0</v>
      </c>
      <c r="R166" s="76">
        <f>IFERROR(VLOOKUP($D166,'SAP Data'!$A$7:$OM$1845,R$4,FALSE),"")</f>
        <v>0</v>
      </c>
      <c r="S166" s="76">
        <f>IFERROR(VLOOKUP($D166,'SAP Data'!$A$7:$OM$1845,S$4,FALSE),"")</f>
        <v>0</v>
      </c>
      <c r="T166" s="76">
        <f>IFERROR(VLOOKUP($D166,'SAP Data'!$A$7:$OM$1849,T$4,FALSE),"")</f>
        <v>0</v>
      </c>
      <c r="U166" s="76">
        <f>IFERROR(VLOOKUP($D166,'SAP Data'!$A$7:$OM$1849,U$4,FALSE),"")</f>
        <v>0</v>
      </c>
      <c r="V166" s="76">
        <f>IFERROR(VLOOKUP($D166,'SAP Data'!$A$7:$OM$1849,V$4,FALSE),"")</f>
        <v>0</v>
      </c>
      <c r="W166" s="76">
        <f>IFERROR(VLOOKUP($D166,'SAP Data'!$A$7:$OM$1849,W$4,FALSE),"")</f>
        <v>0</v>
      </c>
      <c r="X166" s="76">
        <f>IFERROR(VLOOKUP($D166,'SAP Data'!$A$7:$OM$1849,X$4,FALSE),"")</f>
        <v>0</v>
      </c>
      <c r="Y166" s="76">
        <f>IFERROR(VLOOKUP($D166,'SAP Data'!$A$7:$OM$1849,Y$4,FALSE),"")</f>
        <v>0</v>
      </c>
      <c r="Z166" s="76">
        <f>IFERROR(VLOOKUP($D166,'SAP Data'!$A$7:$OM$1849,Z$4,FALSE),"")</f>
        <v>0</v>
      </c>
      <c r="AA166" s="76">
        <f>IFERROR(VLOOKUP($D166,'SAP Data'!$A$7:$OM$1849,AA$4,FALSE),"")</f>
        <v>0</v>
      </c>
      <c r="AB166" s="76">
        <f>IFERROR(VLOOKUP($D166,'SAP Data'!$A$7:$OM$1849,AB$4,FALSE),"")</f>
        <v>0</v>
      </c>
      <c r="AC166" s="76">
        <f>IFERROR(VLOOKUP($D166,'SAP Data'!$A$7:$OM$1849,AC$4,FALSE),"")</f>
        <v>0</v>
      </c>
      <c r="AD166" s="76">
        <f>IFERROR(VLOOKUP($D166,'SAP Data'!$A$7:$OM$1849,AD$4,FALSE),"")</f>
        <v>0</v>
      </c>
      <c r="AE166" s="76">
        <f>IFERROR(VLOOKUP($D166,'SAP Data'!$A$7:$OM$1849,AE$4,FALSE),"")</f>
        <v>0</v>
      </c>
      <c r="AF166" s="76">
        <f>IFERROR(VLOOKUP($D166,'SAP Data'!$A$7:$OM$1849,AF$4,FALSE),"")</f>
        <v>0</v>
      </c>
      <c r="AG166" s="76">
        <f>IFERROR(VLOOKUP($D166,'SAP Data'!$A$7:$OM$1849,AG$4,FALSE),"")</f>
        <v>0</v>
      </c>
      <c r="AH166" s="76">
        <f>IFERROR(VLOOKUP($D166,'SAP Data'!$A$7:$OM$1849,AH$4,FALSE),"")</f>
        <v>0</v>
      </c>
      <c r="AI166" s="76">
        <f>IFERROR(VLOOKUP($D166,'SAP Data'!$A$7:$OM$1849,AI$4,FALSE),"")</f>
        <v>0</v>
      </c>
      <c r="AJ166" s="76">
        <f>IFERROR(VLOOKUP($D166,'SAP Data'!$A$7:$OM$1849,AJ$4,FALSE),"")</f>
        <v>0</v>
      </c>
      <c r="AK166" s="76">
        <f>IFERROR(VLOOKUP($D166,'SAP Data'!$A$7:$OM$1849,AK$4,FALSE),"")</f>
        <v>0</v>
      </c>
      <c r="AL166" s="76">
        <f>IFERROR(VLOOKUP($D166,'SAP Data'!$A$7:$OM$1849,AL$4,FALSE),"")</f>
        <v>0</v>
      </c>
      <c r="AM166" s="76">
        <f>IFERROR(VLOOKUP($D166,'SAP Data'!$A$7:$OM$1849,AM$4,FALSE),"")</f>
        <v>0</v>
      </c>
      <c r="AN166" s="76">
        <f>IFERROR(VLOOKUP($D166,'SAP Data'!$A$7:$OM$1849,AN$4,FALSE),"")</f>
        <v>0</v>
      </c>
      <c r="AO166" s="76">
        <f>IFERROR(VLOOKUP($D166,'SAP Data'!$A$7:$OM$1849,AO$4,FALSE),"")</f>
        <v>0</v>
      </c>
      <c r="AP166" s="99">
        <f t="shared" si="150"/>
        <v>0</v>
      </c>
      <c r="AQ166" s="43">
        <f t="shared" si="151"/>
        <v>0</v>
      </c>
      <c r="AR166" s="43">
        <f t="shared" si="152"/>
        <v>0</v>
      </c>
      <c r="AS166" s="43">
        <f t="shared" si="153"/>
        <v>0</v>
      </c>
      <c r="AT166" s="43">
        <f t="shared" si="154"/>
        <v>0</v>
      </c>
      <c r="AU166" s="43">
        <f t="shared" si="155"/>
        <v>0</v>
      </c>
      <c r="AV166" s="43">
        <f t="shared" si="156"/>
        <v>0</v>
      </c>
      <c r="AW166" s="43">
        <f t="shared" si="157"/>
        <v>0</v>
      </c>
      <c r="AX166" s="43">
        <f t="shared" si="158"/>
        <v>0</v>
      </c>
      <c r="AY166" s="43">
        <f t="shared" si="159"/>
        <v>0</v>
      </c>
      <c r="AZ166" s="43">
        <f t="shared" si="160"/>
        <v>0</v>
      </c>
      <c r="BA166" s="98">
        <f t="shared" si="161"/>
        <v>0</v>
      </c>
      <c r="BB166" s="16"/>
      <c r="BC166" s="16">
        <f t="shared" si="170"/>
        <v>0</v>
      </c>
      <c r="BD166" s="16"/>
      <c r="BE166" s="16">
        <f t="shared" si="171"/>
        <v>0</v>
      </c>
      <c r="BF166" s="16"/>
      <c r="BG166" s="16">
        <f t="shared" si="172"/>
        <v>0</v>
      </c>
      <c r="BH166" s="18"/>
      <c r="BI166" s="16">
        <f t="shared" si="173"/>
        <v>0</v>
      </c>
      <c r="BK166" s="16">
        <f t="shared" si="174"/>
        <v>0</v>
      </c>
      <c r="BM166" s="16">
        <f t="shared" si="175"/>
        <v>0</v>
      </c>
      <c r="BO166" s="16">
        <f t="shared" si="167"/>
        <v>0</v>
      </c>
      <c r="BQ166" s="16">
        <f t="shared" si="168"/>
        <v>0</v>
      </c>
      <c r="BS166" s="16">
        <f t="shared" si="169"/>
        <v>0</v>
      </c>
      <c r="BU166" s="16">
        <f t="shared" si="164"/>
        <v>0</v>
      </c>
      <c r="BW166" s="16">
        <f t="shared" si="165"/>
        <v>0</v>
      </c>
      <c r="BY166" s="16">
        <f t="shared" si="166"/>
        <v>0</v>
      </c>
      <c r="CB166" s="16">
        <f t="shared" si="146"/>
        <v>0</v>
      </c>
      <c r="CF166" s="243">
        <f t="shared" si="162"/>
        <v>0</v>
      </c>
      <c r="CH166" s="243">
        <f t="shared" si="163"/>
        <v>0</v>
      </c>
      <c r="CJ166" s="16">
        <f t="shared" si="147"/>
        <v>0</v>
      </c>
      <c r="CL166" s="54">
        <f t="shared" si="148"/>
        <v>0</v>
      </c>
      <c r="CN166" s="18"/>
      <c r="CO166" s="16">
        <f t="shared" si="149"/>
        <v>0</v>
      </c>
      <c r="CP166" s="18"/>
    </row>
    <row r="167" spans="1:94" x14ac:dyDescent="0.2">
      <c r="A167" s="387"/>
      <c r="B167" s="14" t="str">
        <f>VLOOKUP(D167,'line assign basis'!$A$8:$D$668,2,FALSE)</f>
        <v>MAT &amp; SUPPLIES-GARAG</v>
      </c>
      <c r="C167" s="17" t="s">
        <v>370</v>
      </c>
      <c r="D167" s="17" t="s">
        <v>368</v>
      </c>
      <c r="E167" s="17">
        <f>IFERROR(VLOOKUP(D167,'line assign basis'!$A$8:$D$668,4,FALSE),"")</f>
        <v>4</v>
      </c>
      <c r="F167" s="33">
        <f>IFERROR(VLOOKUP($D167,'SAP Data'!$A$7:$OM$1845,F$4,FALSE),"")</f>
        <v>0</v>
      </c>
      <c r="G167" s="33">
        <f>IFERROR(VLOOKUP($D167,'SAP Data'!$A$7:$OM$1845,G$4,FALSE),"")</f>
        <v>0</v>
      </c>
      <c r="H167" s="16">
        <f>IFERROR(VLOOKUP($D167,'SAP Data'!$A$7:$OM$1845,H$4,FALSE),"")</f>
        <v>0</v>
      </c>
      <c r="I167" s="76">
        <f>IFERROR(VLOOKUP($D167,'SAP Data'!$A$7:$OM$1845,I$4,FALSE),"")</f>
        <v>0</v>
      </c>
      <c r="J167" s="76">
        <f>IFERROR(VLOOKUP($D167,'SAP Data'!$A$7:$OM$1845,J$4,FALSE),"")</f>
        <v>0</v>
      </c>
      <c r="K167" s="76">
        <f>IFERROR(VLOOKUP($D167,'SAP Data'!$A$7:$OM$1845,K$4,FALSE),"")</f>
        <v>0</v>
      </c>
      <c r="L167" s="76">
        <f>IFERROR(VLOOKUP($D167,'SAP Data'!$A$7:$OM$1845,L$4,FALSE),"")</f>
        <v>0</v>
      </c>
      <c r="M167" s="76">
        <f>IFERROR(VLOOKUP($D167,'SAP Data'!$A$7:$OM$1845,M$4,FALSE),"")</f>
        <v>0</v>
      </c>
      <c r="N167" s="76">
        <f>IFERROR(VLOOKUP($D167,'SAP Data'!$A$7:$OM$1845,N$4,FALSE),"")</f>
        <v>0</v>
      </c>
      <c r="O167" s="76">
        <f>IFERROR(VLOOKUP($D167,'SAP Data'!$A$7:$OM$1845,O$4,FALSE),"")</f>
        <v>0</v>
      </c>
      <c r="P167" s="76">
        <f>IFERROR(VLOOKUP($D167,'SAP Data'!$A$7:$OM$1845,P$4,FALSE),"")</f>
        <v>0</v>
      </c>
      <c r="Q167" s="76">
        <f>IFERROR(VLOOKUP($D167,'SAP Data'!$A$7:$OM$1845,Q$4,FALSE),"")</f>
        <v>0</v>
      </c>
      <c r="R167" s="76">
        <f>IFERROR(VLOOKUP($D167,'SAP Data'!$A$7:$OM$1845,R$4,FALSE),"")</f>
        <v>0</v>
      </c>
      <c r="S167" s="76">
        <f>IFERROR(VLOOKUP($D167,'SAP Data'!$A$7:$OM$1845,S$4,FALSE),"")</f>
        <v>0</v>
      </c>
      <c r="T167" s="76">
        <f>IFERROR(VLOOKUP($D167,'SAP Data'!$A$7:$OM$1849,T$4,FALSE),"")</f>
        <v>0</v>
      </c>
      <c r="U167" s="76">
        <f>IFERROR(VLOOKUP($D167,'SAP Data'!$A$7:$OM$1849,U$4,FALSE),"")</f>
        <v>0</v>
      </c>
      <c r="V167" s="76">
        <f>IFERROR(VLOOKUP($D167,'SAP Data'!$A$7:$OM$1849,V$4,FALSE),"")</f>
        <v>0</v>
      </c>
      <c r="W167" s="76">
        <f>IFERROR(VLOOKUP($D167,'SAP Data'!$A$7:$OM$1849,W$4,FALSE),"")</f>
        <v>0</v>
      </c>
      <c r="X167" s="76">
        <f>IFERROR(VLOOKUP($D167,'SAP Data'!$A$7:$OM$1849,X$4,FALSE),"")</f>
        <v>0</v>
      </c>
      <c r="Y167" s="76">
        <f>IFERROR(VLOOKUP($D167,'SAP Data'!$A$7:$OM$1849,Y$4,FALSE),"")</f>
        <v>0</v>
      </c>
      <c r="Z167" s="76">
        <f>IFERROR(VLOOKUP($D167,'SAP Data'!$A$7:$OM$1849,Z$4,FALSE),"")</f>
        <v>0</v>
      </c>
      <c r="AA167" s="76">
        <f>IFERROR(VLOOKUP($D167,'SAP Data'!$A$7:$OM$1849,AA$4,FALSE),"")</f>
        <v>0</v>
      </c>
      <c r="AB167" s="76">
        <f>IFERROR(VLOOKUP($D167,'SAP Data'!$A$7:$OM$1849,AB$4,FALSE),"")</f>
        <v>0</v>
      </c>
      <c r="AC167" s="76">
        <f>IFERROR(VLOOKUP($D167,'SAP Data'!$A$7:$OM$1849,AC$4,FALSE),"")</f>
        <v>0</v>
      </c>
      <c r="AD167" s="76">
        <f>IFERROR(VLOOKUP($D167,'SAP Data'!$A$7:$OM$1849,AD$4,FALSE),"")</f>
        <v>0</v>
      </c>
      <c r="AE167" s="76">
        <f>IFERROR(VLOOKUP($D167,'SAP Data'!$A$7:$OM$1849,AE$4,FALSE),"")</f>
        <v>0</v>
      </c>
      <c r="AF167" s="76">
        <f>IFERROR(VLOOKUP($D167,'SAP Data'!$A$7:$OM$1849,AF$4,FALSE),"")</f>
        <v>0</v>
      </c>
      <c r="AG167" s="76">
        <f>IFERROR(VLOOKUP($D167,'SAP Data'!$A$7:$OM$1849,AG$4,FALSE),"")</f>
        <v>0</v>
      </c>
      <c r="AH167" s="76">
        <f>IFERROR(VLOOKUP($D167,'SAP Data'!$A$7:$OM$1849,AH$4,FALSE),"")</f>
        <v>0</v>
      </c>
      <c r="AI167" s="76">
        <f>IFERROR(VLOOKUP($D167,'SAP Data'!$A$7:$OM$1849,AI$4,FALSE),"")</f>
        <v>0</v>
      </c>
      <c r="AJ167" s="76">
        <f>IFERROR(VLOOKUP($D167,'SAP Data'!$A$7:$OM$1849,AJ$4,FALSE),"")</f>
        <v>0</v>
      </c>
      <c r="AK167" s="76">
        <f>IFERROR(VLOOKUP($D167,'SAP Data'!$A$7:$OM$1849,AK$4,FALSE),"")</f>
        <v>0</v>
      </c>
      <c r="AL167" s="76">
        <f>IFERROR(VLOOKUP($D167,'SAP Data'!$A$7:$OM$1849,AL$4,FALSE),"")</f>
        <v>0</v>
      </c>
      <c r="AM167" s="76">
        <f>IFERROR(VLOOKUP($D167,'SAP Data'!$A$7:$OM$1849,AM$4,FALSE),"")</f>
        <v>0</v>
      </c>
      <c r="AN167" s="76">
        <f>IFERROR(VLOOKUP($D167,'SAP Data'!$A$7:$OM$1849,AN$4,FALSE),"")</f>
        <v>0</v>
      </c>
      <c r="AO167" s="76">
        <f>IFERROR(VLOOKUP($D167,'SAP Data'!$A$7:$OM$1849,AO$4,FALSE),"")</f>
        <v>0</v>
      </c>
      <c r="AP167" s="99">
        <f t="shared" si="150"/>
        <v>0</v>
      </c>
      <c r="AQ167" s="43">
        <f t="shared" si="151"/>
        <v>0</v>
      </c>
      <c r="AR167" s="43">
        <f t="shared" si="152"/>
        <v>0</v>
      </c>
      <c r="AS167" s="43">
        <f t="shared" si="153"/>
        <v>0</v>
      </c>
      <c r="AT167" s="43">
        <f t="shared" si="154"/>
        <v>0</v>
      </c>
      <c r="AU167" s="43">
        <f t="shared" si="155"/>
        <v>0</v>
      </c>
      <c r="AV167" s="43">
        <f t="shared" si="156"/>
        <v>0</v>
      </c>
      <c r="AW167" s="43">
        <f t="shared" si="157"/>
        <v>0</v>
      </c>
      <c r="AX167" s="43">
        <f t="shared" si="158"/>
        <v>0</v>
      </c>
      <c r="AY167" s="43">
        <f t="shared" si="159"/>
        <v>0</v>
      </c>
      <c r="AZ167" s="43">
        <f t="shared" si="160"/>
        <v>0</v>
      </c>
      <c r="BA167" s="98">
        <f t="shared" si="161"/>
        <v>0</v>
      </c>
      <c r="BB167" s="16"/>
      <c r="BC167" s="16">
        <f t="shared" si="170"/>
        <v>0</v>
      </c>
      <c r="BD167" s="16"/>
      <c r="BE167" s="16">
        <f t="shared" si="171"/>
        <v>0</v>
      </c>
      <c r="BF167" s="16"/>
      <c r="BG167" s="16">
        <f t="shared" si="172"/>
        <v>0</v>
      </c>
      <c r="BH167" s="18"/>
      <c r="BI167" s="16">
        <f t="shared" si="173"/>
        <v>0</v>
      </c>
      <c r="BK167" s="16">
        <f t="shared" si="174"/>
        <v>0</v>
      </c>
      <c r="BM167" s="16">
        <f t="shared" si="175"/>
        <v>0</v>
      </c>
      <c r="BO167" s="16">
        <f t="shared" si="167"/>
        <v>0</v>
      </c>
      <c r="BQ167" s="16">
        <f t="shared" si="168"/>
        <v>0</v>
      </c>
      <c r="BS167" s="16">
        <f t="shared" si="169"/>
        <v>0</v>
      </c>
      <c r="BU167" s="16">
        <f t="shared" si="164"/>
        <v>0</v>
      </c>
      <c r="BW167" s="16">
        <f t="shared" si="165"/>
        <v>0</v>
      </c>
      <c r="BY167" s="16">
        <f t="shared" si="166"/>
        <v>0</v>
      </c>
      <c r="CB167" s="16">
        <f t="shared" si="146"/>
        <v>0</v>
      </c>
      <c r="CF167" s="243">
        <f t="shared" si="162"/>
        <v>0</v>
      </c>
      <c r="CH167" s="243">
        <f t="shared" si="163"/>
        <v>0</v>
      </c>
      <c r="CJ167" s="16">
        <f t="shared" si="147"/>
        <v>0</v>
      </c>
      <c r="CL167" s="54">
        <f t="shared" si="148"/>
        <v>0</v>
      </c>
      <c r="CN167" s="18"/>
      <c r="CO167" s="16">
        <f t="shared" si="149"/>
        <v>0</v>
      </c>
      <c r="CP167" s="18"/>
    </row>
    <row r="168" spans="1:94" x14ac:dyDescent="0.2">
      <c r="A168" s="387"/>
      <c r="B168" s="14" t="str">
        <f>VLOOKUP(D168,'line assign basis'!$A$8:$D$668,2,FALSE)</f>
        <v>MAT &amp; SUPPLIES-POSTA</v>
      </c>
      <c r="C168" s="17" t="s">
        <v>373</v>
      </c>
      <c r="D168" s="17" t="s">
        <v>371</v>
      </c>
      <c r="E168" s="17">
        <f>IFERROR(VLOOKUP(D168,'line assign basis'!$A$8:$D$668,4,FALSE),"")</f>
        <v>4</v>
      </c>
      <c r="F168" s="33">
        <f>IFERROR(VLOOKUP($D168,'SAP Data'!$A$7:$OM$1845,F$4,FALSE),"")</f>
        <v>265234.71000000002</v>
      </c>
      <c r="G168" s="33">
        <f>IFERROR(VLOOKUP($D168,'SAP Data'!$A$7:$OM$1845,G$4,FALSE),"")</f>
        <v>268283</v>
      </c>
      <c r="H168" s="16">
        <f>IFERROR(VLOOKUP($D168,'SAP Data'!$A$7:$OM$1845,H$4,FALSE),"")</f>
        <v>174386.74</v>
      </c>
      <c r="I168" s="76">
        <f>IFERROR(VLOOKUP($D168,'SAP Data'!$A$7:$OM$1845,I$4,FALSE),"")</f>
        <v>281341.5</v>
      </c>
      <c r="J168" s="76">
        <f>IFERROR(VLOOKUP($D168,'SAP Data'!$A$7:$OM$1845,J$4,FALSE),"")</f>
        <v>310589.76</v>
      </c>
      <c r="K168" s="76">
        <f>IFERROR(VLOOKUP($D168,'SAP Data'!$A$7:$OM$1845,K$4,FALSE),"")</f>
        <v>156799.45000000001</v>
      </c>
      <c r="L168" s="76">
        <f>IFERROR(VLOOKUP($D168,'SAP Data'!$A$7:$OM$1845,L$4,FALSE),"")</f>
        <v>289783.44</v>
      </c>
      <c r="M168" s="76">
        <f>IFERROR(VLOOKUP($D168,'SAP Data'!$A$7:$OM$1845,M$4,FALSE),"")</f>
        <v>311066.98</v>
      </c>
      <c r="N168" s="76">
        <f>IFERROR(VLOOKUP($D168,'SAP Data'!$A$7:$OM$1845,N$4,FALSE),"")</f>
        <v>195697.22</v>
      </c>
      <c r="O168" s="76">
        <f>IFERROR(VLOOKUP($D168,'SAP Data'!$A$7:$OM$1845,O$4,FALSE),"")</f>
        <v>263696.15999999997</v>
      </c>
      <c r="P168" s="76">
        <f>IFERROR(VLOOKUP($D168,'SAP Data'!$A$7:$OM$1845,P$4,FALSE),"")</f>
        <v>307093.84999999998</v>
      </c>
      <c r="Q168" s="76">
        <f>IFERROR(VLOOKUP($D168,'SAP Data'!$A$7:$OM$1845,Q$4,FALSE),"")</f>
        <v>111334.87</v>
      </c>
      <c r="R168" s="76">
        <f>IFERROR(VLOOKUP($D168,'SAP Data'!$A$7:$OM$1845,R$4,FALSE),"")</f>
        <v>310937.09000000003</v>
      </c>
      <c r="S168" s="76">
        <f>IFERROR(VLOOKUP($D168,'SAP Data'!$A$7:$OM$1845,S$4,FALSE),"")</f>
        <v>242314.75</v>
      </c>
      <c r="T168" s="76">
        <f>IFERROR(VLOOKUP($D168,'SAP Data'!$A$7:$OM$1849,T$4,FALSE),"")</f>
        <v>153125.09</v>
      </c>
      <c r="U168" s="76">
        <f>IFERROR(VLOOKUP($D168,'SAP Data'!$A$7:$OM$1849,U$4,FALSE),"")</f>
        <v>301710.7</v>
      </c>
      <c r="V168" s="76">
        <f>IFERROR(VLOOKUP($D168,'SAP Data'!$A$7:$OM$1849,V$4,FALSE),"")</f>
        <v>370201.88</v>
      </c>
      <c r="W168" s="76">
        <f>IFERROR(VLOOKUP($D168,'SAP Data'!$A$7:$OM$1849,W$4,FALSE),"")</f>
        <v>298071.07</v>
      </c>
      <c r="X168" s="76">
        <f>IFERROR(VLOOKUP($D168,'SAP Data'!$A$7:$OM$1849,X$4,FALSE),"")</f>
        <v>201479.43</v>
      </c>
      <c r="Y168" s="76">
        <f>IFERROR(VLOOKUP($D168,'SAP Data'!$A$7:$OM$1849,Y$4,FALSE),"")</f>
        <v>242887.54</v>
      </c>
      <c r="Z168" s="76">
        <f>IFERROR(VLOOKUP($D168,'SAP Data'!$A$7:$OM$1849,Z$4,FALSE),"")</f>
        <v>112473.12</v>
      </c>
      <c r="AA168" s="76">
        <f>IFERROR(VLOOKUP($D168,'SAP Data'!$A$7:$OM$1849,AA$4,FALSE),"")</f>
        <v>187352.91</v>
      </c>
      <c r="AB168" s="76">
        <f>IFERROR(VLOOKUP($D168,'SAP Data'!$A$7:$OM$1849,AB$4,FALSE),"")</f>
        <v>172533.01</v>
      </c>
      <c r="AC168" s="76">
        <f>IFERROR(VLOOKUP($D168,'SAP Data'!$A$7:$OM$1849,AC$4,FALSE),"")</f>
        <v>192656.54</v>
      </c>
      <c r="AD168" s="76">
        <f>IFERROR(VLOOKUP($D168,'SAP Data'!$A$7:$OM$1849,AD$4,FALSE),"")</f>
        <v>204904.33</v>
      </c>
      <c r="AE168" s="76">
        <f>IFERROR(VLOOKUP($D168,'SAP Data'!$A$7:$OM$1849,AE$4,FALSE),"")</f>
        <v>183561.28</v>
      </c>
      <c r="AF168" s="76">
        <f>IFERROR(VLOOKUP($D168,'SAP Data'!$A$7:$OM$1849,AF$4,FALSE),"")</f>
        <v>149258.23999999999</v>
      </c>
      <c r="AG168" s="76">
        <f>IFERROR(VLOOKUP($D168,'SAP Data'!$A$7:$OM$1849,AG$4,FALSE),"")</f>
        <v>202708.81</v>
      </c>
      <c r="AH168" s="76">
        <f>IFERROR(VLOOKUP($D168,'SAP Data'!$A$7:$OM$1849,AH$4,FALSE),"")</f>
        <v>203983.17</v>
      </c>
      <c r="AI168" s="76">
        <f>IFERROR(VLOOKUP($D168,'SAP Data'!$A$7:$OM$1849,AI$4,FALSE),"")</f>
        <v>175304.39</v>
      </c>
      <c r="AJ168" s="76">
        <f>IFERROR(VLOOKUP($D168,'SAP Data'!$A$7:$OM$1849,AJ$4,FALSE),"")</f>
        <v>210802.29</v>
      </c>
      <c r="AK168" s="76">
        <f>IFERROR(VLOOKUP($D168,'SAP Data'!$A$7:$OM$1849,AK$4,FALSE),"")</f>
        <v>186585.44</v>
      </c>
      <c r="AL168" s="76">
        <f>IFERROR(VLOOKUP($D168,'SAP Data'!$A$7:$OM$1849,AL$4,FALSE),"")</f>
        <v>182464.92</v>
      </c>
      <c r="AM168" s="76">
        <f>IFERROR(VLOOKUP($D168,'SAP Data'!$A$7:$OM$1849,AM$4,FALSE),"")</f>
        <v>238403.99</v>
      </c>
      <c r="AN168" s="76">
        <f>IFERROR(VLOOKUP($D168,'SAP Data'!$A$7:$OM$1849,AN$4,FALSE),"")</f>
        <v>620066.48</v>
      </c>
      <c r="AO168" s="76">
        <f>IFERROR(VLOOKUP($D168,'SAP Data'!$A$7:$OM$1849,AO$4,FALSE),"")</f>
        <v>0</v>
      </c>
      <c r="AP168" s="99">
        <f t="shared" si="150"/>
        <v>227727.22916666666</v>
      </c>
      <c r="AQ168" s="43">
        <f t="shared" si="151"/>
        <v>220861.13625000001</v>
      </c>
      <c r="AR168" s="43">
        <f t="shared" si="152"/>
        <v>218251.95625000002</v>
      </c>
      <c r="AS168" s="43">
        <f t="shared" si="153"/>
        <v>213965.75874999995</v>
      </c>
      <c r="AT168" s="43">
        <f t="shared" si="154"/>
        <v>202914.90041666667</v>
      </c>
      <c r="AU168" s="43">
        <f t="shared" si="155"/>
        <v>190873.8425</v>
      </c>
      <c r="AV168" s="43">
        <f t="shared" si="156"/>
        <v>186147.01666666669</v>
      </c>
      <c r="AW168" s="43">
        <f t="shared" si="157"/>
        <v>184189.54833333334</v>
      </c>
      <c r="AX168" s="43">
        <f t="shared" si="158"/>
        <v>184759.95250000001</v>
      </c>
      <c r="AY168" s="43">
        <f t="shared" si="159"/>
        <v>189803.40583333335</v>
      </c>
      <c r="AZ168" s="43">
        <f t="shared" si="160"/>
        <v>210577.76208333331</v>
      </c>
      <c r="BA168" s="98">
        <f t="shared" si="161"/>
        <v>221197.63416666666</v>
      </c>
      <c r="BB168" s="16"/>
      <c r="BC168" s="16">
        <f t="shared" si="170"/>
        <v>227727.22916666666</v>
      </c>
      <c r="BD168" s="16"/>
      <c r="BE168" s="16">
        <f t="shared" si="171"/>
        <v>220861.13625000001</v>
      </c>
      <c r="BF168" s="16"/>
      <c r="BG168" s="16">
        <f t="shared" si="172"/>
        <v>218251.95625000002</v>
      </c>
      <c r="BH168" s="18"/>
      <c r="BI168" s="16">
        <f t="shared" si="173"/>
        <v>213965.75874999995</v>
      </c>
      <c r="BK168" s="16">
        <f t="shared" si="174"/>
        <v>202914.90041666667</v>
      </c>
      <c r="BM168" s="16">
        <f t="shared" si="175"/>
        <v>190873.8425</v>
      </c>
      <c r="BO168" s="16">
        <f t="shared" si="167"/>
        <v>186147.01666666669</v>
      </c>
      <c r="BQ168" s="16">
        <f t="shared" si="168"/>
        <v>184189.54833333334</v>
      </c>
      <c r="BS168" s="16">
        <f t="shared" si="169"/>
        <v>184759.95250000001</v>
      </c>
      <c r="BU168" s="16">
        <f t="shared" si="164"/>
        <v>189803.40583333335</v>
      </c>
      <c r="BW168" s="16">
        <f t="shared" si="165"/>
        <v>210577.76208333331</v>
      </c>
      <c r="BY168" s="16">
        <f t="shared" si="166"/>
        <v>221197.63416666666</v>
      </c>
      <c r="CB168" s="16">
        <f t="shared" si="146"/>
        <v>0</v>
      </c>
      <c r="CF168" s="243">
        <f t="shared" si="162"/>
        <v>0</v>
      </c>
      <c r="CH168" s="243">
        <f t="shared" si="163"/>
        <v>0</v>
      </c>
      <c r="CJ168" s="16">
        <f t="shared" si="147"/>
        <v>0</v>
      </c>
      <c r="CL168" s="54">
        <f t="shared" si="148"/>
        <v>0</v>
      </c>
      <c r="CN168" s="18"/>
      <c r="CO168" s="16">
        <f t="shared" si="149"/>
        <v>0</v>
      </c>
      <c r="CP168" s="18"/>
    </row>
    <row r="169" spans="1:94" x14ac:dyDescent="0.2">
      <c r="A169" s="387"/>
      <c r="B169" s="14" t="str">
        <f>VLOOKUP(D169,'line assign basis'!$A$8:$D$668,2,FALSE)</f>
        <v>INVEN RESERVE - UTIL</v>
      </c>
      <c r="C169" s="17" t="s">
        <v>1474</v>
      </c>
      <c r="D169" s="17" t="s">
        <v>2700</v>
      </c>
      <c r="E169" s="17">
        <f>IFERROR(VLOOKUP(D169,'line assign basis'!$A$8:$D$668,4,FALSE),"")</f>
        <v>4</v>
      </c>
      <c r="F169" s="33">
        <f>IFERROR(VLOOKUP($D169,'SAP Data'!$A$7:$OM$1845,F$4,FALSE),"")</f>
        <v>-182607.87</v>
      </c>
      <c r="G169" s="33">
        <f>IFERROR(VLOOKUP($D169,'SAP Data'!$A$7:$OM$1845,G$4,FALSE),"")</f>
        <v>-182601.87</v>
      </c>
      <c r="H169" s="16">
        <f>IFERROR(VLOOKUP($D169,'SAP Data'!$A$7:$OM$1845,H$4,FALSE),"")</f>
        <v>-182601.87</v>
      </c>
      <c r="I169" s="76">
        <f>IFERROR(VLOOKUP($D169,'SAP Data'!$A$7:$OM$1845,I$4,FALSE),"")</f>
        <v>0</v>
      </c>
      <c r="J169" s="76">
        <f>IFERROR(VLOOKUP($D169,'SAP Data'!$A$7:$OM$1845,J$4,FALSE),"")</f>
        <v>0</v>
      </c>
      <c r="K169" s="76">
        <f>IFERROR(VLOOKUP($D169,'SAP Data'!$A$7:$OM$1845,K$4,FALSE),"")</f>
        <v>0</v>
      </c>
      <c r="L169" s="76">
        <f>IFERROR(VLOOKUP($D169,'SAP Data'!$A$7:$OM$1845,L$4,FALSE),"")</f>
        <v>0</v>
      </c>
      <c r="M169" s="76">
        <f>IFERROR(VLOOKUP($D169,'SAP Data'!$A$7:$OM$1845,M$4,FALSE),"")</f>
        <v>0</v>
      </c>
      <c r="N169" s="76">
        <f>IFERROR(VLOOKUP($D169,'SAP Data'!$A$7:$OM$1845,N$4,FALSE),"")</f>
        <v>0</v>
      </c>
      <c r="O169" s="76">
        <f>IFERROR(VLOOKUP($D169,'SAP Data'!$A$7:$OM$1845,O$4,FALSE),"")</f>
        <v>0</v>
      </c>
      <c r="P169" s="76">
        <f>IFERROR(VLOOKUP($D169,'SAP Data'!$A$7:$OM$1845,P$4,FALSE),"")</f>
        <v>-55105.36</v>
      </c>
      <c r="Q169" s="76">
        <f>IFERROR(VLOOKUP($D169,'SAP Data'!$A$7:$OM$1845,Q$4,FALSE),"")</f>
        <v>0</v>
      </c>
      <c r="R169" s="76">
        <f>IFERROR(VLOOKUP($D169,'SAP Data'!$A$7:$OM$1845,R$4,FALSE),"")</f>
        <v>0</v>
      </c>
      <c r="S169" s="76">
        <f>IFERROR(VLOOKUP($D169,'SAP Data'!$A$7:$OM$1845,S$4,FALSE),"")</f>
        <v>0</v>
      </c>
      <c r="T169" s="76">
        <f>IFERROR(VLOOKUP($D169,'SAP Data'!$A$7:$OM$1849,T$4,FALSE),"")</f>
        <v>0</v>
      </c>
      <c r="U169" s="76">
        <f>IFERROR(VLOOKUP($D169,'SAP Data'!$A$7:$OM$1849,U$4,FALSE),"")</f>
        <v>0</v>
      </c>
      <c r="V169" s="76">
        <f>IFERROR(VLOOKUP($D169,'SAP Data'!$A$7:$OM$1849,V$4,FALSE),"")</f>
        <v>0</v>
      </c>
      <c r="W169" s="76">
        <f>IFERROR(VLOOKUP($D169,'SAP Data'!$A$7:$OM$1849,W$4,FALSE),"")</f>
        <v>0</v>
      </c>
      <c r="X169" s="76">
        <f>IFERROR(VLOOKUP($D169,'SAP Data'!$A$7:$OM$1849,X$4,FALSE),"")</f>
        <v>0</v>
      </c>
      <c r="Y169" s="76">
        <f>IFERROR(VLOOKUP($D169,'SAP Data'!$A$7:$OM$1849,Y$4,FALSE),"")</f>
        <v>0</v>
      </c>
      <c r="Z169" s="76">
        <f>IFERROR(VLOOKUP($D169,'SAP Data'!$A$7:$OM$1849,Z$4,FALSE),"")</f>
        <v>0</v>
      </c>
      <c r="AA169" s="76">
        <f>IFERROR(VLOOKUP($D169,'SAP Data'!$A$7:$OM$1849,AA$4,FALSE),"")</f>
        <v>0</v>
      </c>
      <c r="AB169" s="76">
        <f>IFERROR(VLOOKUP($D169,'SAP Data'!$A$7:$OM$1849,AB$4,FALSE),"")</f>
        <v>0</v>
      </c>
      <c r="AC169" s="76">
        <f>IFERROR(VLOOKUP($D169,'SAP Data'!$A$7:$OM$1849,AC$4,FALSE),"")</f>
        <v>610448.48</v>
      </c>
      <c r="AD169" s="76">
        <f>IFERROR(VLOOKUP($D169,'SAP Data'!$A$7:$OM$1849,AD$4,FALSE),"")</f>
        <v>0</v>
      </c>
      <c r="AE169" s="76">
        <f>IFERROR(VLOOKUP($D169,'SAP Data'!$A$7:$OM$1849,AE$4,FALSE),"")</f>
        <v>0</v>
      </c>
      <c r="AF169" s="76">
        <f>IFERROR(VLOOKUP($D169,'SAP Data'!$A$7:$OM$1849,AF$4,FALSE),"")</f>
        <v>0</v>
      </c>
      <c r="AG169" s="76">
        <f>IFERROR(VLOOKUP($D169,'SAP Data'!$A$7:$OM$1849,AG$4,FALSE),"")</f>
        <v>0</v>
      </c>
      <c r="AH169" s="76">
        <f>IFERROR(VLOOKUP($D169,'SAP Data'!$A$7:$OM$1849,AH$4,FALSE),"")</f>
        <v>0</v>
      </c>
      <c r="AI169" s="76">
        <f>IFERROR(VLOOKUP($D169,'SAP Data'!$A$7:$OM$1849,AI$4,FALSE),"")</f>
        <v>0</v>
      </c>
      <c r="AJ169" s="76">
        <f>IFERROR(VLOOKUP($D169,'SAP Data'!$A$7:$OM$1849,AJ$4,FALSE),"")</f>
        <v>0</v>
      </c>
      <c r="AK169" s="76">
        <f>IFERROR(VLOOKUP($D169,'SAP Data'!$A$7:$OM$1849,AK$4,FALSE),"")</f>
        <v>0</v>
      </c>
      <c r="AL169" s="76">
        <f>IFERROR(VLOOKUP($D169,'SAP Data'!$A$7:$OM$1849,AL$4,FALSE),"")</f>
        <v>0</v>
      </c>
      <c r="AM169" s="76">
        <f>IFERROR(VLOOKUP($D169,'SAP Data'!$A$7:$OM$1849,AM$4,FALSE),"")</f>
        <v>0</v>
      </c>
      <c r="AN169" s="76">
        <f>IFERROR(VLOOKUP($D169,'SAP Data'!$A$7:$OM$1849,AN$4,FALSE),"")</f>
        <v>0</v>
      </c>
      <c r="AO169" s="76">
        <f>IFERROR(VLOOKUP($D169,'SAP Data'!$A$7:$OM$1849,AO$4,FALSE),"")</f>
        <v>0</v>
      </c>
      <c r="AP169" s="99">
        <f t="shared" si="150"/>
        <v>50870.706666666665</v>
      </c>
      <c r="AQ169" s="43">
        <f t="shared" si="151"/>
        <v>50870.706666666665</v>
      </c>
      <c r="AR169" s="43">
        <f t="shared" si="152"/>
        <v>50870.706666666665</v>
      </c>
      <c r="AS169" s="43">
        <f t="shared" si="153"/>
        <v>50870.706666666665</v>
      </c>
      <c r="AT169" s="43">
        <f t="shared" si="154"/>
        <v>50870.706666666665</v>
      </c>
      <c r="AU169" s="43">
        <f t="shared" si="155"/>
        <v>50870.706666666665</v>
      </c>
      <c r="AV169" s="43">
        <f t="shared" si="156"/>
        <v>50870.706666666665</v>
      </c>
      <c r="AW169" s="43">
        <f t="shared" si="157"/>
        <v>50870.706666666665</v>
      </c>
      <c r="AX169" s="43">
        <f t="shared" si="158"/>
        <v>50870.706666666665</v>
      </c>
      <c r="AY169" s="43">
        <f t="shared" si="159"/>
        <v>50870.706666666665</v>
      </c>
      <c r="AZ169" s="43">
        <f t="shared" si="160"/>
        <v>50870.706666666665</v>
      </c>
      <c r="BA169" s="98">
        <f t="shared" si="161"/>
        <v>25435.353333333333</v>
      </c>
      <c r="BB169" s="16"/>
      <c r="BC169" s="16">
        <f t="shared" si="170"/>
        <v>50870.706666666665</v>
      </c>
      <c r="BD169" s="16"/>
      <c r="BE169" s="16">
        <f t="shared" si="171"/>
        <v>50870.706666666665</v>
      </c>
      <c r="BF169" s="16"/>
      <c r="BG169" s="16">
        <f t="shared" si="172"/>
        <v>50870.706666666665</v>
      </c>
      <c r="BH169" s="18"/>
      <c r="BI169" s="16">
        <f t="shared" si="173"/>
        <v>50870.706666666665</v>
      </c>
      <c r="BK169" s="16">
        <f t="shared" si="174"/>
        <v>50870.706666666665</v>
      </c>
      <c r="BM169" s="16">
        <f t="shared" si="175"/>
        <v>50870.706666666665</v>
      </c>
      <c r="BO169" s="16">
        <f t="shared" si="167"/>
        <v>50870.706666666665</v>
      </c>
      <c r="BQ169" s="16">
        <f t="shared" si="168"/>
        <v>50870.706666666665</v>
      </c>
      <c r="BS169" s="16">
        <f t="shared" si="169"/>
        <v>50870.706666666665</v>
      </c>
      <c r="BU169" s="16">
        <f t="shared" si="164"/>
        <v>50870.706666666665</v>
      </c>
      <c r="BW169" s="16">
        <f t="shared" si="165"/>
        <v>50870.706666666665</v>
      </c>
      <c r="BY169" s="16">
        <f t="shared" si="166"/>
        <v>25435.353333333333</v>
      </c>
      <c r="CB169" s="16">
        <f t="shared" si="146"/>
        <v>0</v>
      </c>
      <c r="CF169" s="243">
        <f t="shared" si="162"/>
        <v>0</v>
      </c>
      <c r="CH169" s="243">
        <f t="shared" si="163"/>
        <v>0</v>
      </c>
      <c r="CJ169" s="16">
        <f t="shared" si="147"/>
        <v>0</v>
      </c>
      <c r="CL169" s="54">
        <f t="shared" si="148"/>
        <v>0</v>
      </c>
      <c r="CN169" s="18"/>
      <c r="CO169" s="16">
        <f t="shared" si="149"/>
        <v>0</v>
      </c>
      <c r="CP169" s="18"/>
    </row>
    <row r="170" spans="1:94" x14ac:dyDescent="0.2">
      <c r="A170" s="387"/>
      <c r="B170" s="14" t="str">
        <f>VLOOKUP(D170,'line assign basis'!$A$8:$D$668,2,FALSE)</f>
        <v>INVEN RESERVE - APP</v>
      </c>
      <c r="C170" s="17" t="s">
        <v>375</v>
      </c>
      <c r="D170" s="17" t="s">
        <v>374</v>
      </c>
      <c r="E170" s="17">
        <f>IFERROR(VLOOKUP(D170,'line assign basis'!$A$8:$D$668,4,FALSE),"")</f>
        <v>4</v>
      </c>
      <c r="F170" s="33">
        <f>IFERROR(VLOOKUP($D170,'SAP Data'!$A$7:$OM$1845,F$4,FALSE),"")</f>
        <v>-18671.599999999999</v>
      </c>
      <c r="G170" s="33">
        <f>IFERROR(VLOOKUP($D170,'SAP Data'!$A$7:$OM$1845,G$4,FALSE),"")</f>
        <v>-18671.599999999999</v>
      </c>
      <c r="H170" s="16">
        <f>IFERROR(VLOOKUP($D170,'SAP Data'!$A$7:$OM$1845,H$4,FALSE),"")</f>
        <v>-18671.599999999999</v>
      </c>
      <c r="I170" s="76">
        <f>IFERROR(VLOOKUP($D170,'SAP Data'!$A$7:$OM$1845,I$4,FALSE),"")</f>
        <v>-18671.599999999999</v>
      </c>
      <c r="J170" s="76">
        <f>IFERROR(VLOOKUP($D170,'SAP Data'!$A$7:$OM$1845,J$4,FALSE),"")</f>
        <v>-18671.599999999999</v>
      </c>
      <c r="K170" s="76">
        <f>IFERROR(VLOOKUP($D170,'SAP Data'!$A$7:$OM$1845,K$4,FALSE),"")</f>
        <v>-18671.599999999999</v>
      </c>
      <c r="L170" s="76">
        <f>IFERROR(VLOOKUP($D170,'SAP Data'!$A$7:$OM$1845,L$4,FALSE),"")</f>
        <v>-18671.599999999999</v>
      </c>
      <c r="M170" s="76">
        <f>IFERROR(VLOOKUP($D170,'SAP Data'!$A$7:$OM$1845,M$4,FALSE),"")</f>
        <v>-5222.6000000000004</v>
      </c>
      <c r="N170" s="76">
        <f>IFERROR(VLOOKUP($D170,'SAP Data'!$A$7:$OM$1845,N$4,FALSE),"")</f>
        <v>-5222.6000000000004</v>
      </c>
      <c r="O170" s="76">
        <f>IFERROR(VLOOKUP($D170,'SAP Data'!$A$7:$OM$1845,O$4,FALSE),"")</f>
        <v>-5222.6000000000004</v>
      </c>
      <c r="P170" s="76">
        <f>IFERROR(VLOOKUP($D170,'SAP Data'!$A$7:$OM$1845,P$4,FALSE),"")</f>
        <v>-5222.6000000000004</v>
      </c>
      <c r="Q170" s="76">
        <f>IFERROR(VLOOKUP($D170,'SAP Data'!$A$7:$OM$1845,Q$4,FALSE),"")</f>
        <v>-5222.6000000000004</v>
      </c>
      <c r="R170" s="76">
        <f>IFERROR(VLOOKUP($D170,'SAP Data'!$A$7:$OM$1845,R$4,FALSE),"")</f>
        <v>-5222.6000000000004</v>
      </c>
      <c r="S170" s="76">
        <f>IFERROR(VLOOKUP($D170,'SAP Data'!$A$7:$OM$1845,S$4,FALSE),"")</f>
        <v>-5222.6000000000004</v>
      </c>
      <c r="T170" s="76">
        <f>IFERROR(VLOOKUP($D170,'SAP Data'!$A$7:$OM$1849,T$4,FALSE),"")</f>
        <v>-5222.6000000000004</v>
      </c>
      <c r="U170" s="76">
        <f>IFERROR(VLOOKUP($D170,'SAP Data'!$A$7:$OM$1849,U$4,FALSE),"")</f>
        <v>-5222.6000000000004</v>
      </c>
      <c r="V170" s="76">
        <f>IFERROR(VLOOKUP($D170,'SAP Data'!$A$7:$OM$1849,V$4,FALSE),"")</f>
        <v>-5222.6000000000004</v>
      </c>
      <c r="W170" s="76">
        <f>IFERROR(VLOOKUP($D170,'SAP Data'!$A$7:$OM$1849,W$4,FALSE),"")</f>
        <v>-5222.6000000000004</v>
      </c>
      <c r="X170" s="76">
        <f>IFERROR(VLOOKUP($D170,'SAP Data'!$A$7:$OM$1849,X$4,FALSE),"")</f>
        <v>-5222.6000000000004</v>
      </c>
      <c r="Y170" s="76">
        <f>IFERROR(VLOOKUP($D170,'SAP Data'!$A$7:$OM$1849,Y$4,FALSE),"")</f>
        <v>-5222.6000000000004</v>
      </c>
      <c r="Z170" s="76">
        <f>IFERROR(VLOOKUP($D170,'SAP Data'!$A$7:$OM$1849,Z$4,FALSE),"")</f>
        <v>-5222.6000000000004</v>
      </c>
      <c r="AA170" s="76">
        <f>IFERROR(VLOOKUP($D170,'SAP Data'!$A$7:$OM$1849,AA$4,FALSE),"")</f>
        <v>-5222.6000000000004</v>
      </c>
      <c r="AB170" s="76">
        <f>IFERROR(VLOOKUP($D170,'SAP Data'!$A$7:$OM$1849,AB$4,FALSE),"")</f>
        <v>-5222.6000000000004</v>
      </c>
      <c r="AC170" s="76">
        <f>IFERROR(VLOOKUP($D170,'SAP Data'!$A$7:$OM$1849,AC$4,FALSE),"")</f>
        <v>-5222.6000000000004</v>
      </c>
      <c r="AD170" s="76">
        <f>IFERROR(VLOOKUP($D170,'SAP Data'!$A$7:$OM$1849,AD$4,FALSE),"")</f>
        <v>-5222.6000000000004</v>
      </c>
      <c r="AE170" s="76">
        <f>IFERROR(VLOOKUP($D170,'SAP Data'!$A$7:$OM$1849,AE$4,FALSE),"")</f>
        <v>-5222.6000000000004</v>
      </c>
      <c r="AF170" s="76">
        <f>IFERROR(VLOOKUP($D170,'SAP Data'!$A$7:$OM$1849,AF$4,FALSE),"")</f>
        <v>-5222.6000000000004</v>
      </c>
      <c r="AG170" s="76">
        <f>IFERROR(VLOOKUP($D170,'SAP Data'!$A$7:$OM$1849,AG$4,FALSE),"")</f>
        <v>-5222.6000000000004</v>
      </c>
      <c r="AH170" s="76">
        <f>IFERROR(VLOOKUP($D170,'SAP Data'!$A$7:$OM$1849,AH$4,FALSE),"")</f>
        <v>-5222.6000000000004</v>
      </c>
      <c r="AI170" s="76">
        <f>IFERROR(VLOOKUP($D170,'SAP Data'!$A$7:$OM$1849,AI$4,FALSE),"")</f>
        <v>-5222.6000000000004</v>
      </c>
      <c r="AJ170" s="76">
        <f>IFERROR(VLOOKUP($D170,'SAP Data'!$A$7:$OM$1849,AJ$4,FALSE),"")</f>
        <v>-5222.6000000000004</v>
      </c>
      <c r="AK170" s="76">
        <f>IFERROR(VLOOKUP($D170,'SAP Data'!$A$7:$OM$1849,AK$4,FALSE),"")</f>
        <v>-5222.6000000000004</v>
      </c>
      <c r="AL170" s="76">
        <f>IFERROR(VLOOKUP($D170,'SAP Data'!$A$7:$OM$1849,AL$4,FALSE),"")</f>
        <v>-5222.6000000000004</v>
      </c>
      <c r="AM170" s="76">
        <f>IFERROR(VLOOKUP($D170,'SAP Data'!$A$7:$OM$1849,AM$4,FALSE),"")</f>
        <v>-5222.6000000000004</v>
      </c>
      <c r="AN170" s="76">
        <f>IFERROR(VLOOKUP($D170,'SAP Data'!$A$7:$OM$1849,AN$4,FALSE),"")</f>
        <v>-5222.6000000000004</v>
      </c>
      <c r="AO170" s="76">
        <f>IFERROR(VLOOKUP($D170,'SAP Data'!$A$7:$OM$1849,AO$4,FALSE),"")</f>
        <v>0</v>
      </c>
      <c r="AP170" s="99">
        <f t="shared" si="150"/>
        <v>-5222.5999999999995</v>
      </c>
      <c r="AQ170" s="43">
        <f t="shared" si="151"/>
        <v>-5222.5999999999995</v>
      </c>
      <c r="AR170" s="43">
        <f t="shared" si="152"/>
        <v>-5222.5999999999995</v>
      </c>
      <c r="AS170" s="43">
        <f t="shared" si="153"/>
        <v>-5222.5999999999995</v>
      </c>
      <c r="AT170" s="43">
        <f t="shared" si="154"/>
        <v>-5222.5999999999995</v>
      </c>
      <c r="AU170" s="43">
        <f t="shared" si="155"/>
        <v>-5222.5999999999995</v>
      </c>
      <c r="AV170" s="43">
        <f t="shared" si="156"/>
        <v>-5222.5999999999995</v>
      </c>
      <c r="AW170" s="43">
        <f t="shared" si="157"/>
        <v>-5222.5999999999995</v>
      </c>
      <c r="AX170" s="43">
        <f t="shared" si="158"/>
        <v>-5222.5999999999995</v>
      </c>
      <c r="AY170" s="43">
        <f t="shared" si="159"/>
        <v>-5222.5999999999995</v>
      </c>
      <c r="AZ170" s="43">
        <f t="shared" si="160"/>
        <v>-5222.5999999999995</v>
      </c>
      <c r="BA170" s="98">
        <f t="shared" si="161"/>
        <v>-5004.9916666666659</v>
      </c>
      <c r="BB170" s="16"/>
      <c r="BC170" s="16">
        <f t="shared" si="170"/>
        <v>-5222.5999999999995</v>
      </c>
      <c r="BD170" s="16"/>
      <c r="BE170" s="16">
        <f t="shared" si="171"/>
        <v>-5222.5999999999995</v>
      </c>
      <c r="BF170" s="16"/>
      <c r="BG170" s="16">
        <f t="shared" si="172"/>
        <v>-5222.5999999999995</v>
      </c>
      <c r="BH170" s="18"/>
      <c r="BI170" s="16">
        <f t="shared" si="173"/>
        <v>-5222.5999999999995</v>
      </c>
      <c r="BK170" s="16">
        <f t="shared" si="174"/>
        <v>-5222.5999999999995</v>
      </c>
      <c r="BM170" s="16">
        <f t="shared" si="175"/>
        <v>-5222.5999999999995</v>
      </c>
      <c r="BO170" s="16">
        <f t="shared" si="167"/>
        <v>-5222.5999999999995</v>
      </c>
      <c r="BQ170" s="16">
        <f t="shared" si="168"/>
        <v>-5222.5999999999995</v>
      </c>
      <c r="BS170" s="16">
        <f t="shared" si="169"/>
        <v>-5222.5999999999995</v>
      </c>
      <c r="BU170" s="16">
        <f t="shared" si="164"/>
        <v>-5222.5999999999995</v>
      </c>
      <c r="BW170" s="16">
        <f t="shared" si="165"/>
        <v>-5222.5999999999995</v>
      </c>
      <c r="BY170" s="16">
        <f t="shared" si="166"/>
        <v>-5004.9916666666659</v>
      </c>
      <c r="CB170" s="16">
        <f t="shared" si="146"/>
        <v>0</v>
      </c>
      <c r="CF170" s="243">
        <f t="shared" si="162"/>
        <v>0</v>
      </c>
      <c r="CH170" s="243">
        <f t="shared" si="163"/>
        <v>0</v>
      </c>
      <c r="CJ170" s="16">
        <f t="shared" si="147"/>
        <v>0</v>
      </c>
      <c r="CL170" s="54">
        <f t="shared" si="148"/>
        <v>0</v>
      </c>
      <c r="CN170" s="18"/>
      <c r="CO170" s="16">
        <f t="shared" si="149"/>
        <v>0</v>
      </c>
      <c r="CP170" s="18"/>
    </row>
    <row r="171" spans="1:94" x14ac:dyDescent="0.2">
      <c r="A171" s="387"/>
      <c r="B171" s="14" t="str">
        <f>VLOOKUP(D171,'line assign basis'!$A$8:$D$668,2,FALSE)</f>
        <v>MAT &amp; SUPPLIES-ODORA</v>
      </c>
      <c r="C171" s="17" t="s">
        <v>378</v>
      </c>
      <c r="D171" s="17" t="s">
        <v>376</v>
      </c>
      <c r="E171" s="17">
        <f>IFERROR(VLOOKUP(D171,'line assign basis'!$A$8:$D$668,4,FALSE),"")</f>
        <v>4</v>
      </c>
      <c r="F171" s="33">
        <f>IFERROR(VLOOKUP($D171,'SAP Data'!$A$7:$OM$1845,F$4,FALSE),"")</f>
        <v>152276.32999999999</v>
      </c>
      <c r="G171" s="33">
        <f>IFERROR(VLOOKUP($D171,'SAP Data'!$A$7:$OM$1845,G$4,FALSE),"")</f>
        <v>110205.77</v>
      </c>
      <c r="H171" s="16">
        <f>IFERROR(VLOOKUP($D171,'SAP Data'!$A$7:$OM$1845,H$4,FALSE),"")</f>
        <v>80115.850000000006</v>
      </c>
      <c r="I171" s="76">
        <f>IFERROR(VLOOKUP($D171,'SAP Data'!$A$7:$OM$1845,I$4,FALSE),"")</f>
        <v>174587.08</v>
      </c>
      <c r="J171" s="76">
        <f>IFERROR(VLOOKUP($D171,'SAP Data'!$A$7:$OM$1845,J$4,FALSE),"")</f>
        <v>161116.84</v>
      </c>
      <c r="K171" s="76">
        <f>IFERROR(VLOOKUP($D171,'SAP Data'!$A$7:$OM$1845,K$4,FALSE),"")</f>
        <v>146992.24</v>
      </c>
      <c r="L171" s="76">
        <f>IFERROR(VLOOKUP($D171,'SAP Data'!$A$7:$OM$1845,L$4,FALSE),"")</f>
        <v>240581.12</v>
      </c>
      <c r="M171" s="76">
        <f>IFERROR(VLOOKUP($D171,'SAP Data'!$A$7:$OM$1845,M$4,FALSE),"")</f>
        <v>229494.24</v>
      </c>
      <c r="N171" s="76">
        <f>IFERROR(VLOOKUP($D171,'SAP Data'!$A$7:$OM$1845,N$4,FALSE),"")</f>
        <v>217364.64</v>
      </c>
      <c r="O171" s="76">
        <f>IFERROR(VLOOKUP($D171,'SAP Data'!$A$7:$OM$1845,O$4,FALSE),"")</f>
        <v>193850.23999999999</v>
      </c>
      <c r="P171" s="76">
        <f>IFERROR(VLOOKUP($D171,'SAP Data'!$A$7:$OM$1845,P$4,FALSE),"")</f>
        <v>166845.92000000001</v>
      </c>
      <c r="Q171" s="76">
        <f>IFERROR(VLOOKUP($D171,'SAP Data'!$A$7:$OM$1845,Q$4,FALSE),"")</f>
        <v>244378.47</v>
      </c>
      <c r="R171" s="76">
        <f>IFERROR(VLOOKUP($D171,'SAP Data'!$A$7:$OM$1845,R$4,FALSE),"")</f>
        <v>210905.03</v>
      </c>
      <c r="S171" s="76">
        <f>IFERROR(VLOOKUP($D171,'SAP Data'!$A$7:$OM$1845,S$4,FALSE),"")</f>
        <v>174260.87</v>
      </c>
      <c r="T171" s="76">
        <f>IFERROR(VLOOKUP($D171,'SAP Data'!$A$7:$OM$1849,T$4,FALSE),"")</f>
        <v>146745.82999999999</v>
      </c>
      <c r="U171" s="76">
        <f>IFERROR(VLOOKUP($D171,'SAP Data'!$A$7:$OM$1849,U$4,FALSE),"")</f>
        <v>130253.83</v>
      </c>
      <c r="V171" s="76">
        <f>IFERROR(VLOOKUP($D171,'SAP Data'!$A$7:$OM$1849,V$4,FALSE),"")</f>
        <v>223885.06</v>
      </c>
      <c r="W171" s="76">
        <f>IFERROR(VLOOKUP($D171,'SAP Data'!$A$7:$OM$1849,W$4,FALSE),"")</f>
        <v>212649.22</v>
      </c>
      <c r="X171" s="76">
        <f>IFERROR(VLOOKUP($D171,'SAP Data'!$A$7:$OM$1849,X$4,FALSE),"")</f>
        <v>202434.82</v>
      </c>
      <c r="Y171" s="76">
        <f>IFERROR(VLOOKUP($D171,'SAP Data'!$A$7:$OM$1849,Y$4,FALSE),"")</f>
        <v>192050.18</v>
      </c>
      <c r="Z171" s="76">
        <f>IFERROR(VLOOKUP($D171,'SAP Data'!$A$7:$OM$1849,Z$4,FALSE),"")</f>
        <v>181325.06</v>
      </c>
      <c r="AA171" s="76">
        <f>IFERROR(VLOOKUP($D171,'SAP Data'!$A$7:$OM$1849,AA$4,FALSE),"")</f>
        <v>271859.84000000003</v>
      </c>
      <c r="AB171" s="76">
        <f>IFERROR(VLOOKUP($D171,'SAP Data'!$A$7:$OM$1849,AB$4,FALSE),"")</f>
        <v>246132.32</v>
      </c>
      <c r="AC171" s="76">
        <f>IFERROR(VLOOKUP($D171,'SAP Data'!$A$7:$OM$1849,AC$4,FALSE),"")</f>
        <v>210336.7</v>
      </c>
      <c r="AD171" s="76">
        <f>IFERROR(VLOOKUP($D171,'SAP Data'!$A$7:$OM$1849,AD$4,FALSE),"")</f>
        <v>174692.7</v>
      </c>
      <c r="AE171" s="76">
        <f>IFERROR(VLOOKUP($D171,'SAP Data'!$A$7:$OM$1849,AE$4,FALSE),"")</f>
        <v>133345.66</v>
      </c>
      <c r="AF171" s="76">
        <f>IFERROR(VLOOKUP($D171,'SAP Data'!$A$7:$OM$1849,AF$4,FALSE),"")</f>
        <v>212421.08</v>
      </c>
      <c r="AG171" s="76">
        <f>IFERROR(VLOOKUP($D171,'SAP Data'!$A$7:$OM$1849,AG$4,FALSE),"")</f>
        <v>194482.04</v>
      </c>
      <c r="AH171" s="76">
        <f>IFERROR(VLOOKUP($D171,'SAP Data'!$A$7:$OM$1849,AH$4,FALSE),"")</f>
        <v>179926.52</v>
      </c>
      <c r="AI171" s="76">
        <f>IFERROR(VLOOKUP($D171,'SAP Data'!$A$7:$OM$1849,AI$4,FALSE),"")</f>
        <v>168690.68</v>
      </c>
      <c r="AJ171" s="76">
        <f>IFERROR(VLOOKUP($D171,'SAP Data'!$A$7:$OM$1849,AJ$4,FALSE),"")</f>
        <v>265003.27</v>
      </c>
      <c r="AK171" s="76">
        <f>IFERROR(VLOOKUP($D171,'SAP Data'!$A$7:$OM$1849,AK$4,FALSE),"")</f>
        <v>254000.66</v>
      </c>
      <c r="AL171" s="76">
        <f>IFERROR(VLOOKUP($D171,'SAP Data'!$A$7:$OM$1849,AL$4,FALSE),"")</f>
        <v>242211.54</v>
      </c>
      <c r="AM171" s="76">
        <f>IFERROR(VLOOKUP($D171,'SAP Data'!$A$7:$OM$1849,AM$4,FALSE),"")</f>
        <v>223123.38</v>
      </c>
      <c r="AN171" s="76">
        <f>IFERROR(VLOOKUP($D171,'SAP Data'!$A$7:$OM$1849,AN$4,FALSE),"")</f>
        <v>198970.58</v>
      </c>
      <c r="AO171" s="76">
        <f>IFERROR(VLOOKUP($D171,'SAP Data'!$A$7:$OM$1849,AO$4,FALSE),"")</f>
        <v>156091.38</v>
      </c>
      <c r="AP171" s="99">
        <f t="shared" si="150"/>
        <v>198727.71625000003</v>
      </c>
      <c r="AQ171" s="43">
        <f t="shared" si="151"/>
        <v>195514.06875000001</v>
      </c>
      <c r="AR171" s="43">
        <f t="shared" si="152"/>
        <v>196545.73708333334</v>
      </c>
      <c r="AS171" s="43">
        <f t="shared" si="153"/>
        <v>201958.38125000001</v>
      </c>
      <c r="AT171" s="43">
        <f t="shared" si="154"/>
        <v>202802.95083333331</v>
      </c>
      <c r="AU171" s="43">
        <f t="shared" si="155"/>
        <v>199139.73916666664</v>
      </c>
      <c r="AV171" s="43">
        <f t="shared" si="156"/>
        <v>199915.15208333335</v>
      </c>
      <c r="AW171" s="43">
        <f t="shared" si="157"/>
        <v>205103.44083333333</v>
      </c>
      <c r="AX171" s="43">
        <f t="shared" si="158"/>
        <v>210221.64749999999</v>
      </c>
      <c r="AY171" s="43">
        <f t="shared" si="159"/>
        <v>210727.89833333332</v>
      </c>
      <c r="AZ171" s="43">
        <f t="shared" si="160"/>
        <v>206732.14</v>
      </c>
      <c r="BA171" s="98">
        <f t="shared" si="161"/>
        <v>202506.84583333333</v>
      </c>
      <c r="BB171" s="16"/>
      <c r="BC171" s="16">
        <f t="shared" si="170"/>
        <v>198727.71625000003</v>
      </c>
      <c r="BD171" s="16"/>
      <c r="BE171" s="16">
        <f t="shared" si="171"/>
        <v>195514.06875000001</v>
      </c>
      <c r="BF171" s="16"/>
      <c r="BG171" s="16">
        <f t="shared" si="172"/>
        <v>196545.73708333334</v>
      </c>
      <c r="BH171" s="18"/>
      <c r="BI171" s="16">
        <f t="shared" si="173"/>
        <v>201958.38125000001</v>
      </c>
      <c r="BK171" s="16">
        <f t="shared" si="174"/>
        <v>202802.95083333331</v>
      </c>
      <c r="BM171" s="16">
        <f t="shared" si="175"/>
        <v>199139.73916666664</v>
      </c>
      <c r="BO171" s="16">
        <f t="shared" si="167"/>
        <v>199915.15208333335</v>
      </c>
      <c r="BQ171" s="16">
        <f t="shared" si="168"/>
        <v>205103.44083333333</v>
      </c>
      <c r="BS171" s="16">
        <f t="shared" si="169"/>
        <v>210221.64749999999</v>
      </c>
      <c r="BU171" s="16">
        <f t="shared" si="164"/>
        <v>210727.89833333332</v>
      </c>
      <c r="BW171" s="16">
        <f t="shared" si="165"/>
        <v>206732.14</v>
      </c>
      <c r="BY171" s="16">
        <f t="shared" si="166"/>
        <v>202506.84583333333</v>
      </c>
      <c r="CB171" s="16">
        <f t="shared" si="146"/>
        <v>0</v>
      </c>
      <c r="CF171" s="243">
        <f t="shared" si="162"/>
        <v>0</v>
      </c>
      <c r="CH171" s="243">
        <f t="shared" si="163"/>
        <v>0</v>
      </c>
      <c r="CJ171" s="16">
        <f t="shared" si="147"/>
        <v>0</v>
      </c>
      <c r="CL171" s="54">
        <f t="shared" si="148"/>
        <v>0</v>
      </c>
      <c r="CN171" s="18"/>
      <c r="CO171" s="16">
        <f t="shared" si="149"/>
        <v>0</v>
      </c>
      <c r="CP171" s="18"/>
    </row>
    <row r="172" spans="1:94" x14ac:dyDescent="0.2">
      <c r="A172" s="387"/>
      <c r="B172" s="14" t="str">
        <f>VLOOKUP(D172,'line assign basis'!$A$8:$D$668,2,FALSE)</f>
        <v>INVENTORY-OFFICE SUP</v>
      </c>
      <c r="C172" s="17" t="s">
        <v>381</v>
      </c>
      <c r="D172" s="17" t="s">
        <v>379</v>
      </c>
      <c r="E172" s="17">
        <f>IFERROR(VLOOKUP(D172,'line assign basis'!$A$8:$D$668,4,FALSE),"")</f>
        <v>4</v>
      </c>
      <c r="F172" s="33">
        <f>IFERROR(VLOOKUP($D172,'SAP Data'!$A$7:$OM$1845,F$4,FALSE),"")</f>
        <v>31312.87</v>
      </c>
      <c r="G172" s="33">
        <f>IFERROR(VLOOKUP($D172,'SAP Data'!$A$7:$OM$1845,G$4,FALSE),"")</f>
        <v>31312.87</v>
      </c>
      <c r="H172" s="16">
        <f>IFERROR(VLOOKUP($D172,'SAP Data'!$A$7:$OM$1845,H$4,FALSE),"")</f>
        <v>31312.87</v>
      </c>
      <c r="I172" s="76">
        <f>IFERROR(VLOOKUP($D172,'SAP Data'!$A$7:$OM$1845,I$4,FALSE),"")</f>
        <v>31312.87</v>
      </c>
      <c r="J172" s="76">
        <f>IFERROR(VLOOKUP($D172,'SAP Data'!$A$7:$OM$1845,J$4,FALSE),"")</f>
        <v>31312.87</v>
      </c>
      <c r="K172" s="76">
        <f>IFERROR(VLOOKUP($D172,'SAP Data'!$A$7:$OM$1845,K$4,FALSE),"")</f>
        <v>31312.87</v>
      </c>
      <c r="L172" s="76">
        <f>IFERROR(VLOOKUP($D172,'SAP Data'!$A$7:$OM$1845,L$4,FALSE),"")</f>
        <v>31312.87</v>
      </c>
      <c r="M172" s="76">
        <f>IFERROR(VLOOKUP($D172,'SAP Data'!$A$7:$OM$1845,M$4,FALSE),"")</f>
        <v>31312.87</v>
      </c>
      <c r="N172" s="76">
        <f>IFERROR(VLOOKUP($D172,'SAP Data'!$A$7:$OM$1845,N$4,FALSE),"")</f>
        <v>31312.87</v>
      </c>
      <c r="O172" s="76">
        <f>IFERROR(VLOOKUP($D172,'SAP Data'!$A$7:$OM$1845,O$4,FALSE),"")</f>
        <v>31312.87</v>
      </c>
      <c r="P172" s="76">
        <f>IFERROR(VLOOKUP($D172,'SAP Data'!$A$7:$OM$1845,P$4,FALSE),"")</f>
        <v>31312.87</v>
      </c>
      <c r="Q172" s="76">
        <f>IFERROR(VLOOKUP($D172,'SAP Data'!$A$7:$OM$1845,Q$4,FALSE),"")</f>
        <v>45777.48</v>
      </c>
      <c r="R172" s="76">
        <f>IFERROR(VLOOKUP($D172,'SAP Data'!$A$7:$OM$1845,R$4,FALSE),"")</f>
        <v>45777.48</v>
      </c>
      <c r="S172" s="76">
        <f>IFERROR(VLOOKUP($D172,'SAP Data'!$A$7:$OM$1845,S$4,FALSE),"")</f>
        <v>45777.48</v>
      </c>
      <c r="T172" s="76">
        <f>IFERROR(VLOOKUP($D172,'SAP Data'!$A$7:$OM$1849,T$4,FALSE),"")</f>
        <v>45777.48</v>
      </c>
      <c r="U172" s="76">
        <f>IFERROR(VLOOKUP($D172,'SAP Data'!$A$7:$OM$1849,U$4,FALSE),"")</f>
        <v>45777.48</v>
      </c>
      <c r="V172" s="76">
        <f>IFERROR(VLOOKUP($D172,'SAP Data'!$A$7:$OM$1849,V$4,FALSE),"")</f>
        <v>45777.48</v>
      </c>
      <c r="W172" s="76">
        <f>IFERROR(VLOOKUP($D172,'SAP Data'!$A$7:$OM$1849,W$4,FALSE),"")</f>
        <v>45777.48</v>
      </c>
      <c r="X172" s="76">
        <f>IFERROR(VLOOKUP($D172,'SAP Data'!$A$7:$OM$1849,X$4,FALSE),"")</f>
        <v>45777.48</v>
      </c>
      <c r="Y172" s="76">
        <f>IFERROR(VLOOKUP($D172,'SAP Data'!$A$7:$OM$1849,Y$4,FALSE),"")</f>
        <v>45777.48</v>
      </c>
      <c r="Z172" s="76">
        <f>IFERROR(VLOOKUP($D172,'SAP Data'!$A$7:$OM$1849,Z$4,FALSE),"")</f>
        <v>45777.48</v>
      </c>
      <c r="AA172" s="76">
        <f>IFERROR(VLOOKUP($D172,'SAP Data'!$A$7:$OM$1849,AA$4,FALSE),"")</f>
        <v>45777.48</v>
      </c>
      <c r="AB172" s="76">
        <f>IFERROR(VLOOKUP($D172,'SAP Data'!$A$7:$OM$1849,AB$4,FALSE),"")</f>
        <v>45777.48</v>
      </c>
      <c r="AC172" s="76">
        <f>IFERROR(VLOOKUP($D172,'SAP Data'!$A$7:$OM$1849,AC$4,FALSE),"")</f>
        <v>15192.12</v>
      </c>
      <c r="AD172" s="76">
        <f>IFERROR(VLOOKUP($D172,'SAP Data'!$A$7:$OM$1849,AD$4,FALSE),"")</f>
        <v>15192.12</v>
      </c>
      <c r="AE172" s="76">
        <f>IFERROR(VLOOKUP($D172,'SAP Data'!$A$7:$OM$1849,AE$4,FALSE),"")</f>
        <v>15192.12</v>
      </c>
      <c r="AF172" s="76">
        <f>IFERROR(VLOOKUP($D172,'SAP Data'!$A$7:$OM$1849,AF$4,FALSE),"")</f>
        <v>15192.12</v>
      </c>
      <c r="AG172" s="76">
        <f>IFERROR(VLOOKUP($D172,'SAP Data'!$A$7:$OM$1849,AG$4,FALSE),"")</f>
        <v>15192.12</v>
      </c>
      <c r="AH172" s="76">
        <f>IFERROR(VLOOKUP($D172,'SAP Data'!$A$7:$OM$1849,AH$4,FALSE),"")</f>
        <v>15192.12</v>
      </c>
      <c r="AI172" s="76">
        <f>IFERROR(VLOOKUP($D172,'SAP Data'!$A$7:$OM$1849,AI$4,FALSE),"")</f>
        <v>15192.12</v>
      </c>
      <c r="AJ172" s="76">
        <f>IFERROR(VLOOKUP($D172,'SAP Data'!$A$7:$OM$1849,AJ$4,FALSE),"")</f>
        <v>15192.12</v>
      </c>
      <c r="AK172" s="76">
        <f>IFERROR(VLOOKUP($D172,'SAP Data'!$A$7:$OM$1849,AK$4,FALSE),"")</f>
        <v>15192.12</v>
      </c>
      <c r="AL172" s="76">
        <f>IFERROR(VLOOKUP($D172,'SAP Data'!$A$7:$OM$1849,AL$4,FALSE),"")</f>
        <v>15192.12</v>
      </c>
      <c r="AM172" s="76">
        <f>IFERROR(VLOOKUP($D172,'SAP Data'!$A$7:$OM$1849,AM$4,FALSE),"")</f>
        <v>15192.12</v>
      </c>
      <c r="AN172" s="76">
        <f>IFERROR(VLOOKUP($D172,'SAP Data'!$A$7:$OM$1849,AN$4,FALSE),"")</f>
        <v>15192.12</v>
      </c>
      <c r="AO172" s="76">
        <f>IFERROR(VLOOKUP($D172,'SAP Data'!$A$7:$OM$1849,AO$4,FALSE),"")</f>
        <v>0</v>
      </c>
      <c r="AP172" s="99">
        <f t="shared" si="150"/>
        <v>41954.30999999999</v>
      </c>
      <c r="AQ172" s="43">
        <f t="shared" si="151"/>
        <v>39405.529999999992</v>
      </c>
      <c r="AR172" s="43">
        <f t="shared" si="152"/>
        <v>36856.749999999993</v>
      </c>
      <c r="AS172" s="43">
        <f t="shared" si="153"/>
        <v>34307.969999999994</v>
      </c>
      <c r="AT172" s="43">
        <f t="shared" si="154"/>
        <v>31759.19</v>
      </c>
      <c r="AU172" s="43">
        <f t="shared" si="155"/>
        <v>29210.41</v>
      </c>
      <c r="AV172" s="43">
        <f t="shared" si="156"/>
        <v>26661.63</v>
      </c>
      <c r="AW172" s="43">
        <f t="shared" si="157"/>
        <v>24112.849999999995</v>
      </c>
      <c r="AX172" s="43">
        <f t="shared" si="158"/>
        <v>21564.069999999996</v>
      </c>
      <c r="AY172" s="43">
        <f t="shared" si="159"/>
        <v>19015.289999999997</v>
      </c>
      <c r="AZ172" s="43">
        <f t="shared" si="160"/>
        <v>16466.509999999998</v>
      </c>
      <c r="BA172" s="98">
        <f t="shared" si="161"/>
        <v>14559.114999999998</v>
      </c>
      <c r="BB172" s="16"/>
      <c r="BC172" s="16">
        <f t="shared" si="170"/>
        <v>41954.30999999999</v>
      </c>
      <c r="BD172" s="16"/>
      <c r="BE172" s="16">
        <f t="shared" si="171"/>
        <v>39405.529999999992</v>
      </c>
      <c r="BF172" s="16"/>
      <c r="BG172" s="16">
        <f t="shared" si="172"/>
        <v>36856.749999999993</v>
      </c>
      <c r="BH172" s="18"/>
      <c r="BI172" s="16">
        <f t="shared" si="173"/>
        <v>34307.969999999994</v>
      </c>
      <c r="BK172" s="16">
        <f t="shared" si="174"/>
        <v>31759.19</v>
      </c>
      <c r="BM172" s="16">
        <f t="shared" si="175"/>
        <v>29210.41</v>
      </c>
      <c r="BO172" s="16">
        <f t="shared" si="167"/>
        <v>26661.63</v>
      </c>
      <c r="BQ172" s="16">
        <f t="shared" si="168"/>
        <v>24112.849999999995</v>
      </c>
      <c r="BS172" s="16">
        <f t="shared" si="169"/>
        <v>21564.069999999996</v>
      </c>
      <c r="BU172" s="16">
        <f t="shared" si="164"/>
        <v>19015.289999999997</v>
      </c>
      <c r="BW172" s="16">
        <f t="shared" si="165"/>
        <v>16466.509999999998</v>
      </c>
      <c r="BY172" s="16">
        <f t="shared" si="166"/>
        <v>14559.114999999998</v>
      </c>
      <c r="CB172" s="16">
        <f t="shared" si="146"/>
        <v>0</v>
      </c>
      <c r="CF172" s="243">
        <f t="shared" si="162"/>
        <v>0</v>
      </c>
      <c r="CH172" s="243">
        <f t="shared" si="163"/>
        <v>0</v>
      </c>
      <c r="CJ172" s="16">
        <f t="shared" si="147"/>
        <v>0</v>
      </c>
      <c r="CL172" s="54">
        <f t="shared" si="148"/>
        <v>0</v>
      </c>
      <c r="CN172" s="18"/>
      <c r="CO172" s="16">
        <f t="shared" si="149"/>
        <v>0</v>
      </c>
      <c r="CP172" s="18"/>
    </row>
    <row r="173" spans="1:94" x14ac:dyDescent="0.2">
      <c r="A173" s="387"/>
      <c r="B173" s="14" t="str">
        <f>VLOOKUP(D173,'line assign basis'!$A$8:$D$668,2,FALSE)</f>
        <v>MAT &amp; SUPP-DIESEL AU</v>
      </c>
      <c r="C173" s="17" t="s">
        <v>384</v>
      </c>
      <c r="D173" s="17" t="s">
        <v>382</v>
      </c>
      <c r="E173" s="17">
        <f>IFERROR(VLOOKUP(D173,'line assign basis'!$A$8:$D$668,4,FALSE),"")</f>
        <v>4</v>
      </c>
      <c r="F173" s="33">
        <f>IFERROR(VLOOKUP($D173,'SAP Data'!$A$7:$OM$1845,F$4,FALSE),"")</f>
        <v>13066.38</v>
      </c>
      <c r="G173" s="33">
        <f>IFERROR(VLOOKUP($D173,'SAP Data'!$A$7:$OM$1845,G$4,FALSE),"")</f>
        <v>12515.21</v>
      </c>
      <c r="H173" s="16">
        <f>IFERROR(VLOOKUP($D173,'SAP Data'!$A$7:$OM$1845,H$4,FALSE),"")</f>
        <v>12963.62</v>
      </c>
      <c r="I173" s="76">
        <f>IFERROR(VLOOKUP($D173,'SAP Data'!$A$7:$OM$1845,I$4,FALSE),"")</f>
        <v>11176.93</v>
      </c>
      <c r="J173" s="76">
        <f>IFERROR(VLOOKUP($D173,'SAP Data'!$A$7:$OM$1845,J$4,FALSE),"")</f>
        <v>10422.84</v>
      </c>
      <c r="K173" s="76">
        <f>IFERROR(VLOOKUP($D173,'SAP Data'!$A$7:$OM$1845,K$4,FALSE),"")</f>
        <v>5620.94</v>
      </c>
      <c r="L173" s="76">
        <f>IFERROR(VLOOKUP($D173,'SAP Data'!$A$7:$OM$1845,L$4,FALSE),"")</f>
        <v>7108.52</v>
      </c>
      <c r="M173" s="76">
        <f>IFERROR(VLOOKUP($D173,'SAP Data'!$A$7:$OM$1845,M$4,FALSE),"")</f>
        <v>7014.98</v>
      </c>
      <c r="N173" s="76">
        <f>IFERROR(VLOOKUP($D173,'SAP Data'!$A$7:$OM$1845,N$4,FALSE),"")</f>
        <v>5415.87</v>
      </c>
      <c r="O173" s="76">
        <f>IFERROR(VLOOKUP($D173,'SAP Data'!$A$7:$OM$1845,O$4,FALSE),"")</f>
        <v>3856.04</v>
      </c>
      <c r="P173" s="76">
        <f>IFERROR(VLOOKUP($D173,'SAP Data'!$A$7:$OM$1845,P$4,FALSE),"")</f>
        <v>40575.07</v>
      </c>
      <c r="Q173" s="76">
        <f>IFERROR(VLOOKUP($D173,'SAP Data'!$A$7:$OM$1845,Q$4,FALSE),"")</f>
        <v>77061.990000000005</v>
      </c>
      <c r="R173" s="76">
        <f>IFERROR(VLOOKUP($D173,'SAP Data'!$A$7:$OM$1845,R$4,FALSE),"")</f>
        <v>91129.89</v>
      </c>
      <c r="S173" s="76">
        <f>IFERROR(VLOOKUP($D173,'SAP Data'!$A$7:$OM$1845,S$4,FALSE),"")</f>
        <v>138766.15</v>
      </c>
      <c r="T173" s="76">
        <f>IFERROR(VLOOKUP($D173,'SAP Data'!$A$7:$OM$1849,T$4,FALSE),"")</f>
        <v>164179.72</v>
      </c>
      <c r="U173" s="76">
        <f>IFERROR(VLOOKUP($D173,'SAP Data'!$A$7:$OM$1849,U$4,FALSE),"")</f>
        <v>192077.11</v>
      </c>
      <c r="V173" s="76">
        <f>IFERROR(VLOOKUP($D173,'SAP Data'!$A$7:$OM$1849,V$4,FALSE),"")</f>
        <v>212020.85</v>
      </c>
      <c r="W173" s="76">
        <f>IFERROR(VLOOKUP($D173,'SAP Data'!$A$7:$OM$1849,W$4,FALSE),"")</f>
        <v>10280.1</v>
      </c>
      <c r="X173" s="76">
        <f>IFERROR(VLOOKUP($D173,'SAP Data'!$A$7:$OM$1849,X$4,FALSE),"")</f>
        <v>10832.85</v>
      </c>
      <c r="Y173" s="76">
        <f>IFERROR(VLOOKUP($D173,'SAP Data'!$A$7:$OM$1849,Y$4,FALSE),"")</f>
        <v>9144.06</v>
      </c>
      <c r="Z173" s="76">
        <f>IFERROR(VLOOKUP($D173,'SAP Data'!$A$7:$OM$1849,Z$4,FALSE),"")</f>
        <v>11920.69</v>
      </c>
      <c r="AA173" s="76">
        <f>IFERROR(VLOOKUP($D173,'SAP Data'!$A$7:$OM$1849,AA$4,FALSE),"")</f>
        <v>11296.64</v>
      </c>
      <c r="AB173" s="76">
        <f>IFERROR(VLOOKUP($D173,'SAP Data'!$A$7:$OM$1849,AB$4,FALSE),"")</f>
        <v>15367.58</v>
      </c>
      <c r="AC173" s="76">
        <f>IFERROR(VLOOKUP($D173,'SAP Data'!$A$7:$OM$1849,AC$4,FALSE),"")</f>
        <v>12995.97</v>
      </c>
      <c r="AD173" s="76">
        <f>IFERROR(VLOOKUP($D173,'SAP Data'!$A$7:$OM$1849,AD$4,FALSE),"")</f>
        <v>11057.21</v>
      </c>
      <c r="AE173" s="76">
        <f>IFERROR(VLOOKUP($D173,'SAP Data'!$A$7:$OM$1849,AE$4,FALSE),"")</f>
        <v>14994.43</v>
      </c>
      <c r="AF173" s="76">
        <f>IFERROR(VLOOKUP($D173,'SAP Data'!$A$7:$OM$1849,AF$4,FALSE),"")</f>
        <v>13425.15</v>
      </c>
      <c r="AG173" s="76">
        <f>IFERROR(VLOOKUP($D173,'SAP Data'!$A$7:$OM$1849,AG$4,FALSE),"")</f>
        <v>17831.22</v>
      </c>
      <c r="AH173" s="76">
        <f>IFERROR(VLOOKUP($D173,'SAP Data'!$A$7:$OM$1849,AH$4,FALSE),"")</f>
        <v>14745.29</v>
      </c>
      <c r="AI173" s="76">
        <f>IFERROR(VLOOKUP($D173,'SAP Data'!$A$7:$OM$1849,AI$4,FALSE),"")</f>
        <v>13570.47</v>
      </c>
      <c r="AJ173" s="76">
        <f>IFERROR(VLOOKUP($D173,'SAP Data'!$A$7:$OM$1849,AJ$4,FALSE),"")</f>
        <v>11036.65</v>
      </c>
      <c r="AK173" s="76">
        <f>IFERROR(VLOOKUP($D173,'SAP Data'!$A$7:$OM$1849,AK$4,FALSE),"")</f>
        <v>17918.990000000002</v>
      </c>
      <c r="AL173" s="76">
        <f>IFERROR(VLOOKUP($D173,'SAP Data'!$A$7:$OM$1849,AL$4,FALSE),"")</f>
        <v>22681.85</v>
      </c>
      <c r="AM173" s="76">
        <f>IFERROR(VLOOKUP($D173,'SAP Data'!$A$7:$OM$1849,AM$4,FALSE),"")</f>
        <v>18233.84</v>
      </c>
      <c r="AN173" s="76">
        <f>IFERROR(VLOOKUP($D173,'SAP Data'!$A$7:$OM$1849,AN$4,FALSE),"")</f>
        <v>22118.49</v>
      </c>
      <c r="AO173" s="76">
        <f>IFERROR(VLOOKUP($D173,'SAP Data'!$A$7:$OM$1849,AO$4,FALSE),"")</f>
        <v>20453.04</v>
      </c>
      <c r="AP173" s="99">
        <f t="shared" si="150"/>
        <v>69997.939166666649</v>
      </c>
      <c r="AQ173" s="43">
        <f t="shared" si="151"/>
        <v>61504.422499999979</v>
      </c>
      <c r="AR173" s="43">
        <f t="shared" si="152"/>
        <v>50065.82708333333</v>
      </c>
      <c r="AS173" s="43">
        <f t="shared" si="153"/>
        <v>36524.141250000001</v>
      </c>
      <c r="AT173" s="43">
        <f t="shared" si="154"/>
        <v>21044.080833333333</v>
      </c>
      <c r="AU173" s="43">
        <f t="shared" si="155"/>
        <v>12961.36458333333</v>
      </c>
      <c r="AV173" s="43">
        <f t="shared" si="156"/>
        <v>13106.955</v>
      </c>
      <c r="AW173" s="43">
        <f t="shared" si="157"/>
        <v>13481.068749999999</v>
      </c>
      <c r="AX173" s="43">
        <f t="shared" si="158"/>
        <v>14295.072499999997</v>
      </c>
      <c r="AY173" s="43">
        <f t="shared" si="159"/>
        <v>15032.504166666668</v>
      </c>
      <c r="AZ173" s="43">
        <f t="shared" si="160"/>
        <v>15602.842083333335</v>
      </c>
      <c r="BA173" s="98">
        <f t="shared" si="161"/>
        <v>16194.841249999998</v>
      </c>
      <c r="BB173" s="16"/>
      <c r="BC173" s="16">
        <f t="shared" si="170"/>
        <v>69997.939166666649</v>
      </c>
      <c r="BD173" s="16"/>
      <c r="BE173" s="16">
        <f t="shared" si="171"/>
        <v>61504.422499999979</v>
      </c>
      <c r="BF173" s="16"/>
      <c r="BG173" s="16">
        <f t="shared" si="172"/>
        <v>50065.82708333333</v>
      </c>
      <c r="BH173" s="18"/>
      <c r="BI173" s="16">
        <f t="shared" si="173"/>
        <v>36524.141250000001</v>
      </c>
      <c r="BK173" s="16">
        <f t="shared" si="174"/>
        <v>21044.080833333333</v>
      </c>
      <c r="BM173" s="16">
        <f t="shared" si="175"/>
        <v>12961.36458333333</v>
      </c>
      <c r="BO173" s="16">
        <f t="shared" si="167"/>
        <v>13106.955</v>
      </c>
      <c r="BQ173" s="16">
        <f t="shared" si="168"/>
        <v>13481.068749999999</v>
      </c>
      <c r="BS173" s="16">
        <f t="shared" si="169"/>
        <v>14295.072499999997</v>
      </c>
      <c r="BU173" s="16">
        <f t="shared" si="164"/>
        <v>15032.504166666668</v>
      </c>
      <c r="BW173" s="16">
        <f t="shared" si="165"/>
        <v>15602.842083333335</v>
      </c>
      <c r="BY173" s="16">
        <f t="shared" si="166"/>
        <v>16194.841249999998</v>
      </c>
      <c r="CB173" s="16">
        <f t="shared" si="146"/>
        <v>0</v>
      </c>
      <c r="CF173" s="243">
        <f t="shared" si="162"/>
        <v>0</v>
      </c>
      <c r="CH173" s="243">
        <f t="shared" si="163"/>
        <v>0</v>
      </c>
      <c r="CJ173" s="16">
        <f t="shared" si="147"/>
        <v>0</v>
      </c>
      <c r="CL173" s="54">
        <f t="shared" si="148"/>
        <v>0</v>
      </c>
      <c r="CN173" s="18"/>
      <c r="CO173" s="16">
        <f t="shared" si="149"/>
        <v>0</v>
      </c>
      <c r="CP173" s="18"/>
    </row>
    <row r="174" spans="1:94" x14ac:dyDescent="0.2">
      <c r="A174" s="387"/>
      <c r="B174" s="14" t="str">
        <f>VLOOKUP(D174,'line assign basis'!$A$8:$D$668,2,FALSE)</f>
        <v>MAT &amp; SUPP-UNLEADED</v>
      </c>
      <c r="C174" s="17" t="s">
        <v>387</v>
      </c>
      <c r="D174" s="17" t="s">
        <v>385</v>
      </c>
      <c r="E174" s="17">
        <f>IFERROR(VLOOKUP(D174,'line assign basis'!$A$8:$D$668,4,FALSE),"")</f>
        <v>4</v>
      </c>
      <c r="F174" s="33">
        <f>IFERROR(VLOOKUP($D174,'SAP Data'!$A$7:$OM$1845,F$4,FALSE),"")</f>
        <v>79889.320000000007</v>
      </c>
      <c r="G174" s="33">
        <f>IFERROR(VLOOKUP($D174,'SAP Data'!$A$7:$OM$1845,G$4,FALSE),"")</f>
        <v>81997.38</v>
      </c>
      <c r="H174" s="16">
        <f>IFERROR(VLOOKUP($D174,'SAP Data'!$A$7:$OM$1845,H$4,FALSE),"")</f>
        <v>81087.48</v>
      </c>
      <c r="I174" s="76">
        <f>IFERROR(VLOOKUP($D174,'SAP Data'!$A$7:$OM$1845,I$4,FALSE),"")</f>
        <v>82658.039999999994</v>
      </c>
      <c r="J174" s="76">
        <f>IFERROR(VLOOKUP($D174,'SAP Data'!$A$7:$OM$1845,J$4,FALSE),"")</f>
        <v>80844.009999999995</v>
      </c>
      <c r="K174" s="76">
        <f>IFERROR(VLOOKUP($D174,'SAP Data'!$A$7:$OM$1845,K$4,FALSE),"")</f>
        <v>76848.28</v>
      </c>
      <c r="L174" s="76">
        <f>IFERROR(VLOOKUP($D174,'SAP Data'!$A$7:$OM$1845,L$4,FALSE),"")</f>
        <v>71424.800000000003</v>
      </c>
      <c r="M174" s="76">
        <f>IFERROR(VLOOKUP($D174,'SAP Data'!$A$7:$OM$1845,M$4,FALSE),"")</f>
        <v>70927.95</v>
      </c>
      <c r="N174" s="76">
        <f>IFERROR(VLOOKUP($D174,'SAP Data'!$A$7:$OM$1845,N$4,FALSE),"")</f>
        <v>70745.08</v>
      </c>
      <c r="O174" s="76">
        <f>IFERROR(VLOOKUP($D174,'SAP Data'!$A$7:$OM$1845,O$4,FALSE),"")</f>
        <v>69907.320000000007</v>
      </c>
      <c r="P174" s="76">
        <f>IFERROR(VLOOKUP($D174,'SAP Data'!$A$7:$OM$1845,P$4,FALSE),"")</f>
        <v>120723.91</v>
      </c>
      <c r="Q174" s="76">
        <f>IFERROR(VLOOKUP($D174,'SAP Data'!$A$7:$OM$1845,Q$4,FALSE),"")</f>
        <v>160379.62</v>
      </c>
      <c r="R174" s="76">
        <f>IFERROR(VLOOKUP($D174,'SAP Data'!$A$7:$OM$1845,R$4,FALSE),"")</f>
        <v>176680.84</v>
      </c>
      <c r="S174" s="76">
        <f>IFERROR(VLOOKUP($D174,'SAP Data'!$A$7:$OM$1845,S$4,FALSE),"")</f>
        <v>229739.98</v>
      </c>
      <c r="T174" s="76">
        <f>IFERROR(VLOOKUP($D174,'SAP Data'!$A$7:$OM$1849,T$4,FALSE),"")</f>
        <v>267963.71000000002</v>
      </c>
      <c r="U174" s="76">
        <f>IFERROR(VLOOKUP($D174,'SAP Data'!$A$7:$OM$1849,U$4,FALSE),"")</f>
        <v>274884.90999999997</v>
      </c>
      <c r="V174" s="76">
        <f>IFERROR(VLOOKUP($D174,'SAP Data'!$A$7:$OM$1849,V$4,FALSE),"")</f>
        <v>291084.28999999998</v>
      </c>
      <c r="W174" s="76">
        <f>IFERROR(VLOOKUP($D174,'SAP Data'!$A$7:$OM$1849,W$4,FALSE),"")</f>
        <v>91214.63</v>
      </c>
      <c r="X174" s="76">
        <f>IFERROR(VLOOKUP($D174,'SAP Data'!$A$7:$OM$1849,X$4,FALSE),"")</f>
        <v>92732.36</v>
      </c>
      <c r="Y174" s="76">
        <f>IFERROR(VLOOKUP($D174,'SAP Data'!$A$7:$OM$1849,Y$4,FALSE),"")</f>
        <v>116570.09</v>
      </c>
      <c r="Z174" s="76">
        <f>IFERROR(VLOOKUP($D174,'SAP Data'!$A$7:$OM$1849,Z$4,FALSE),"")</f>
        <v>116776.3</v>
      </c>
      <c r="AA174" s="76">
        <f>IFERROR(VLOOKUP($D174,'SAP Data'!$A$7:$OM$1849,AA$4,FALSE),"")</f>
        <v>117907.11</v>
      </c>
      <c r="AB174" s="76">
        <f>IFERROR(VLOOKUP($D174,'SAP Data'!$A$7:$OM$1849,AB$4,FALSE),"")</f>
        <v>97706.04</v>
      </c>
      <c r="AC174" s="76">
        <f>IFERROR(VLOOKUP($D174,'SAP Data'!$A$7:$OM$1849,AC$4,FALSE),"")</f>
        <v>34677.21</v>
      </c>
      <c r="AD174" s="76">
        <f>IFERROR(VLOOKUP($D174,'SAP Data'!$A$7:$OM$1849,AD$4,FALSE),"")</f>
        <v>31381.03</v>
      </c>
      <c r="AE174" s="76">
        <f>IFERROR(VLOOKUP($D174,'SAP Data'!$A$7:$OM$1849,AE$4,FALSE),"")</f>
        <v>42405.79</v>
      </c>
      <c r="AF174" s="76">
        <f>IFERROR(VLOOKUP($D174,'SAP Data'!$A$7:$OM$1849,AF$4,FALSE),"")</f>
        <v>54971.74</v>
      </c>
      <c r="AG174" s="76">
        <f>IFERROR(VLOOKUP($D174,'SAP Data'!$A$7:$OM$1849,AG$4,FALSE),"")</f>
        <v>44822.09</v>
      </c>
      <c r="AH174" s="76">
        <f>IFERROR(VLOOKUP($D174,'SAP Data'!$A$7:$OM$1849,AH$4,FALSE),"")</f>
        <v>45550.91</v>
      </c>
      <c r="AI174" s="76">
        <f>IFERROR(VLOOKUP($D174,'SAP Data'!$A$7:$OM$1849,AI$4,FALSE),"")</f>
        <v>40393.81</v>
      </c>
      <c r="AJ174" s="76">
        <f>IFERROR(VLOOKUP($D174,'SAP Data'!$A$7:$OM$1849,AJ$4,FALSE),"")</f>
        <v>49142.97</v>
      </c>
      <c r="AK174" s="76">
        <f>IFERROR(VLOOKUP($D174,'SAP Data'!$A$7:$OM$1849,AK$4,FALSE),"")</f>
        <v>66084.320000000007</v>
      </c>
      <c r="AL174" s="76">
        <f>IFERROR(VLOOKUP($D174,'SAP Data'!$A$7:$OM$1849,AL$4,FALSE),"")</f>
        <v>61982.67</v>
      </c>
      <c r="AM174" s="76">
        <f>IFERROR(VLOOKUP($D174,'SAP Data'!$A$7:$OM$1849,AM$4,FALSE),"")</f>
        <v>59185.05</v>
      </c>
      <c r="AN174" s="76">
        <f>IFERROR(VLOOKUP($D174,'SAP Data'!$A$7:$OM$1849,AN$4,FALSE),"")</f>
        <v>82002.22</v>
      </c>
      <c r="AO174" s="76">
        <f>IFERROR(VLOOKUP($D174,'SAP Data'!$A$7:$OM$1849,AO$4,FALSE),"")</f>
        <v>67211.42</v>
      </c>
      <c r="AP174" s="99">
        <f t="shared" si="150"/>
        <v>152940.63041666668</v>
      </c>
      <c r="AQ174" s="43">
        <f t="shared" si="151"/>
        <v>139080.88041666668</v>
      </c>
      <c r="AR174" s="43">
        <f t="shared" si="152"/>
        <v>122400.62375000001</v>
      </c>
      <c r="AS174" s="43">
        <f t="shared" si="153"/>
        <v>103940.00750000001</v>
      </c>
      <c r="AT174" s="43">
        <f t="shared" si="154"/>
        <v>84123.499166666661</v>
      </c>
      <c r="AU174" s="43">
        <f t="shared" si="155"/>
        <v>71775.407500000016</v>
      </c>
      <c r="AV174" s="43">
        <f t="shared" si="156"/>
        <v>67841.648750000008</v>
      </c>
      <c r="AW174" s="43">
        <f t="shared" si="157"/>
        <v>63921.850416666675</v>
      </c>
      <c r="AX174" s="43">
        <f t="shared" si="158"/>
        <v>59535.208749999998</v>
      </c>
      <c r="AY174" s="43">
        <f t="shared" si="159"/>
        <v>54805.388333333343</v>
      </c>
      <c r="AZ174" s="43">
        <f t="shared" si="160"/>
        <v>51704.31</v>
      </c>
      <c r="BA174" s="98">
        <f t="shared" si="161"/>
        <v>52405.576249999991</v>
      </c>
      <c r="BB174" s="16"/>
      <c r="BC174" s="16">
        <f t="shared" si="170"/>
        <v>152940.63041666668</v>
      </c>
      <c r="BD174" s="16"/>
      <c r="BE174" s="16">
        <f t="shared" si="171"/>
        <v>139080.88041666668</v>
      </c>
      <c r="BF174" s="16"/>
      <c r="BG174" s="16">
        <f t="shared" si="172"/>
        <v>122400.62375000001</v>
      </c>
      <c r="BH174" s="18"/>
      <c r="BI174" s="16">
        <f t="shared" si="173"/>
        <v>103940.00750000001</v>
      </c>
      <c r="BK174" s="16">
        <f t="shared" si="174"/>
        <v>84123.499166666661</v>
      </c>
      <c r="BM174" s="16">
        <f t="shared" si="175"/>
        <v>71775.407500000016</v>
      </c>
      <c r="BO174" s="16">
        <f t="shared" si="167"/>
        <v>67841.648750000008</v>
      </c>
      <c r="BQ174" s="16">
        <f t="shared" si="168"/>
        <v>63921.850416666675</v>
      </c>
      <c r="BS174" s="16">
        <f t="shared" si="169"/>
        <v>59535.208749999998</v>
      </c>
      <c r="BU174" s="16">
        <f t="shared" si="164"/>
        <v>54805.388333333343</v>
      </c>
      <c r="BW174" s="16">
        <f t="shared" si="165"/>
        <v>51704.31</v>
      </c>
      <c r="BY174" s="16">
        <f t="shared" si="166"/>
        <v>52405.576249999991</v>
      </c>
      <c r="CB174" s="16">
        <f t="shared" si="146"/>
        <v>0</v>
      </c>
      <c r="CF174" s="243">
        <f t="shared" si="162"/>
        <v>0</v>
      </c>
      <c r="CH174" s="243">
        <f t="shared" si="163"/>
        <v>0</v>
      </c>
      <c r="CJ174" s="16">
        <f t="shared" si="147"/>
        <v>0</v>
      </c>
      <c r="CL174" s="54">
        <f t="shared" si="148"/>
        <v>0</v>
      </c>
      <c r="CN174" s="18"/>
      <c r="CO174" s="16">
        <f t="shared" si="149"/>
        <v>0</v>
      </c>
      <c r="CP174" s="18"/>
    </row>
    <row r="175" spans="1:94" x14ac:dyDescent="0.2">
      <c r="A175" s="387"/>
      <c r="B175" s="14" t="str">
        <f>VLOOKUP(D175,'line assign basis'!$A$8:$D$668,2,FALSE)</f>
        <v>MAT &amp; SUPP-SMPE</v>
      </c>
      <c r="C175" s="17" t="s">
        <v>390</v>
      </c>
      <c r="D175" s="17" t="s">
        <v>388</v>
      </c>
      <c r="E175" s="17">
        <f>IFERROR(VLOOKUP(D175,'line assign basis'!$A$8:$D$668,4,FALSE),"")</f>
        <v>4</v>
      </c>
      <c r="F175" s="33">
        <f>IFERROR(VLOOKUP($D175,'SAP Data'!$A$7:$OM$1845,F$4,FALSE),"")</f>
        <v>0</v>
      </c>
      <c r="G175" s="33">
        <f>IFERROR(VLOOKUP($D175,'SAP Data'!$A$7:$OM$1845,G$4,FALSE),"")</f>
        <v>0</v>
      </c>
      <c r="H175" s="16">
        <f>IFERROR(VLOOKUP($D175,'SAP Data'!$A$7:$OM$1845,H$4,FALSE),"")</f>
        <v>0</v>
      </c>
      <c r="I175" s="76">
        <f>IFERROR(VLOOKUP($D175,'SAP Data'!$A$7:$OM$1845,I$4,FALSE),"")</f>
        <v>0</v>
      </c>
      <c r="J175" s="76">
        <f>IFERROR(VLOOKUP($D175,'SAP Data'!$A$7:$OM$1845,J$4,FALSE),"")</f>
        <v>0</v>
      </c>
      <c r="K175" s="76">
        <f>IFERROR(VLOOKUP($D175,'SAP Data'!$A$7:$OM$1845,K$4,FALSE),"")</f>
        <v>0</v>
      </c>
      <c r="L175" s="76">
        <f>IFERROR(VLOOKUP($D175,'SAP Data'!$A$7:$OM$1845,L$4,FALSE),"")</f>
        <v>0</v>
      </c>
      <c r="M175" s="76">
        <f>IFERROR(VLOOKUP($D175,'SAP Data'!$A$7:$OM$1845,M$4,FALSE),"")</f>
        <v>0</v>
      </c>
      <c r="N175" s="76">
        <f>IFERROR(VLOOKUP($D175,'SAP Data'!$A$7:$OM$1845,N$4,FALSE),"")</f>
        <v>0</v>
      </c>
      <c r="O175" s="76">
        <f>IFERROR(VLOOKUP($D175,'SAP Data'!$A$7:$OM$1845,O$4,FALSE),"")</f>
        <v>0</v>
      </c>
      <c r="P175" s="76">
        <f>IFERROR(VLOOKUP($D175,'SAP Data'!$A$7:$OM$1845,P$4,FALSE),"")</f>
        <v>0</v>
      </c>
      <c r="Q175" s="76">
        <f>IFERROR(VLOOKUP($D175,'SAP Data'!$A$7:$OM$1845,Q$4,FALSE),"")</f>
        <v>0</v>
      </c>
      <c r="R175" s="76">
        <f>IFERROR(VLOOKUP($D175,'SAP Data'!$A$7:$OM$1845,R$4,FALSE),"")</f>
        <v>0</v>
      </c>
      <c r="S175" s="76">
        <f>IFERROR(VLOOKUP($D175,'SAP Data'!$A$7:$OM$1845,S$4,FALSE),"")</f>
        <v>0</v>
      </c>
      <c r="T175" s="76">
        <f>IFERROR(VLOOKUP($D175,'SAP Data'!$A$7:$OM$1849,T$4,FALSE),"")</f>
        <v>0</v>
      </c>
      <c r="U175" s="76">
        <f>IFERROR(VLOOKUP($D175,'SAP Data'!$A$7:$OM$1849,U$4,FALSE),"")</f>
        <v>0</v>
      </c>
      <c r="V175" s="76">
        <f>IFERROR(VLOOKUP($D175,'SAP Data'!$A$7:$OM$1849,V$4,FALSE),"")</f>
        <v>0</v>
      </c>
      <c r="W175" s="76">
        <f>IFERROR(VLOOKUP($D175,'SAP Data'!$A$7:$OM$1849,W$4,FALSE),"")</f>
        <v>0</v>
      </c>
      <c r="X175" s="76">
        <f>IFERROR(VLOOKUP($D175,'SAP Data'!$A$7:$OM$1849,X$4,FALSE),"")</f>
        <v>0</v>
      </c>
      <c r="Y175" s="76">
        <f>IFERROR(VLOOKUP($D175,'SAP Data'!$A$7:$OM$1849,Y$4,FALSE),"")</f>
        <v>0</v>
      </c>
      <c r="Z175" s="76">
        <f>IFERROR(VLOOKUP($D175,'SAP Data'!$A$7:$OM$1849,Z$4,FALSE),"")</f>
        <v>0</v>
      </c>
      <c r="AA175" s="76">
        <f>IFERROR(VLOOKUP($D175,'SAP Data'!$A$7:$OM$1849,AA$4,FALSE),"")</f>
        <v>0</v>
      </c>
      <c r="AB175" s="76">
        <f>IFERROR(VLOOKUP($D175,'SAP Data'!$A$7:$OM$1849,AB$4,FALSE),"")</f>
        <v>0</v>
      </c>
      <c r="AC175" s="76">
        <f>IFERROR(VLOOKUP($D175,'SAP Data'!$A$7:$OM$1849,AC$4,FALSE),"")</f>
        <v>0</v>
      </c>
      <c r="AD175" s="76">
        <f>IFERROR(VLOOKUP($D175,'SAP Data'!$A$7:$OM$1849,AD$4,FALSE),"")</f>
        <v>0</v>
      </c>
      <c r="AE175" s="76">
        <f>IFERROR(VLOOKUP($D175,'SAP Data'!$A$7:$OM$1849,AE$4,FALSE),"")</f>
        <v>0</v>
      </c>
      <c r="AF175" s="76">
        <f>IFERROR(VLOOKUP($D175,'SAP Data'!$A$7:$OM$1849,AF$4,FALSE),"")</f>
        <v>0</v>
      </c>
      <c r="AG175" s="76">
        <f>IFERROR(VLOOKUP($D175,'SAP Data'!$A$7:$OM$1849,AG$4,FALSE),"")</f>
        <v>0</v>
      </c>
      <c r="AH175" s="76">
        <f>IFERROR(VLOOKUP($D175,'SAP Data'!$A$7:$OM$1849,AH$4,FALSE),"")</f>
        <v>0</v>
      </c>
      <c r="AI175" s="76">
        <f>IFERROR(VLOOKUP($D175,'SAP Data'!$A$7:$OM$1849,AI$4,FALSE),"")</f>
        <v>0</v>
      </c>
      <c r="AJ175" s="76">
        <f>IFERROR(VLOOKUP($D175,'SAP Data'!$A$7:$OM$1849,AJ$4,FALSE),"")</f>
        <v>0</v>
      </c>
      <c r="AK175" s="76">
        <f>IFERROR(VLOOKUP($D175,'SAP Data'!$A$7:$OM$1849,AK$4,FALSE),"")</f>
        <v>0</v>
      </c>
      <c r="AL175" s="76">
        <f>IFERROR(VLOOKUP($D175,'SAP Data'!$A$7:$OM$1849,AL$4,FALSE),"")</f>
        <v>0</v>
      </c>
      <c r="AM175" s="76">
        <f>IFERROR(VLOOKUP($D175,'SAP Data'!$A$7:$OM$1849,AM$4,FALSE),"")</f>
        <v>0</v>
      </c>
      <c r="AN175" s="76">
        <f>IFERROR(VLOOKUP($D175,'SAP Data'!$A$7:$OM$1849,AN$4,FALSE),"")</f>
        <v>0</v>
      </c>
      <c r="AO175" s="76">
        <f>IFERROR(VLOOKUP($D175,'SAP Data'!$A$7:$OM$1849,AO$4,FALSE),"")</f>
        <v>0</v>
      </c>
      <c r="AP175" s="99">
        <f t="shared" si="150"/>
        <v>0</v>
      </c>
      <c r="AQ175" s="43">
        <f t="shared" si="151"/>
        <v>0</v>
      </c>
      <c r="AR175" s="43">
        <f t="shared" si="152"/>
        <v>0</v>
      </c>
      <c r="AS175" s="43">
        <f t="shared" si="153"/>
        <v>0</v>
      </c>
      <c r="AT175" s="43">
        <f t="shared" si="154"/>
        <v>0</v>
      </c>
      <c r="AU175" s="43">
        <f t="shared" si="155"/>
        <v>0</v>
      </c>
      <c r="AV175" s="43">
        <f t="shared" si="156"/>
        <v>0</v>
      </c>
      <c r="AW175" s="43">
        <f t="shared" si="157"/>
        <v>0</v>
      </c>
      <c r="AX175" s="43">
        <f t="shared" si="158"/>
        <v>0</v>
      </c>
      <c r="AY175" s="43">
        <f t="shared" si="159"/>
        <v>0</v>
      </c>
      <c r="AZ175" s="43">
        <f t="shared" si="160"/>
        <v>0</v>
      </c>
      <c r="BA175" s="98">
        <f t="shared" si="161"/>
        <v>0</v>
      </c>
      <c r="BB175" s="16"/>
      <c r="BC175" s="16">
        <f t="shared" si="170"/>
        <v>0</v>
      </c>
      <c r="BD175" s="16"/>
      <c r="BE175" s="16">
        <f t="shared" si="171"/>
        <v>0</v>
      </c>
      <c r="BF175" s="16"/>
      <c r="BG175" s="16">
        <f t="shared" si="172"/>
        <v>0</v>
      </c>
      <c r="BH175" s="18"/>
      <c r="BI175" s="16">
        <f t="shared" si="173"/>
        <v>0</v>
      </c>
      <c r="BK175" s="16">
        <f t="shared" si="174"/>
        <v>0</v>
      </c>
      <c r="BM175" s="16">
        <f t="shared" si="175"/>
        <v>0</v>
      </c>
      <c r="BO175" s="16">
        <f t="shared" si="167"/>
        <v>0</v>
      </c>
      <c r="BQ175" s="16">
        <f t="shared" si="168"/>
        <v>0</v>
      </c>
      <c r="BS175" s="16">
        <f t="shared" si="169"/>
        <v>0</v>
      </c>
      <c r="BU175" s="16">
        <f t="shared" si="164"/>
        <v>0</v>
      </c>
      <c r="BW175" s="16">
        <f t="shared" si="165"/>
        <v>0</v>
      </c>
      <c r="BY175" s="16">
        <f t="shared" si="166"/>
        <v>0</v>
      </c>
      <c r="CB175" s="16">
        <f t="shared" si="146"/>
        <v>0</v>
      </c>
      <c r="CF175" s="243">
        <f t="shared" si="162"/>
        <v>0</v>
      </c>
      <c r="CH175" s="243">
        <f t="shared" si="163"/>
        <v>0</v>
      </c>
      <c r="CJ175" s="16">
        <f t="shared" si="147"/>
        <v>0</v>
      </c>
      <c r="CL175" s="54">
        <f t="shared" si="148"/>
        <v>0</v>
      </c>
      <c r="CN175" s="18"/>
      <c r="CO175" s="16">
        <f t="shared" si="149"/>
        <v>0</v>
      </c>
      <c r="CP175" s="18"/>
    </row>
    <row r="176" spans="1:94" x14ac:dyDescent="0.2">
      <c r="A176" s="387"/>
      <c r="B176" s="14" t="str">
        <f>VLOOKUP(D176,'line assign basis'!$A$8:$D$668,2,FALSE)</f>
        <v>CONVERSION INV BALAN</v>
      </c>
      <c r="C176" s="17" t="s">
        <v>393</v>
      </c>
      <c r="D176" s="17" t="s">
        <v>391</v>
      </c>
      <c r="E176" s="17">
        <f>IFERROR(VLOOKUP(D176,'line assign basis'!$A$8:$D$668,4,FALSE),"")</f>
        <v>4</v>
      </c>
      <c r="F176" s="33">
        <f>IFERROR(VLOOKUP($D176,'SAP Data'!$A$7:$OM$1845,F$4,FALSE),"")</f>
        <v>0</v>
      </c>
      <c r="G176" s="33">
        <f>IFERROR(VLOOKUP($D176,'SAP Data'!$A$7:$OM$1845,G$4,FALSE),"")</f>
        <v>0</v>
      </c>
      <c r="H176" s="16">
        <f>IFERROR(VLOOKUP($D176,'SAP Data'!$A$7:$OM$1845,H$4,FALSE),"")</f>
        <v>0</v>
      </c>
      <c r="I176" s="76">
        <f>IFERROR(VLOOKUP($D176,'SAP Data'!$A$7:$OM$1845,I$4,FALSE),"")</f>
        <v>0</v>
      </c>
      <c r="J176" s="76">
        <f>IFERROR(VLOOKUP($D176,'SAP Data'!$A$7:$OM$1845,J$4,FALSE),"")</f>
        <v>0</v>
      </c>
      <c r="K176" s="76">
        <f>IFERROR(VLOOKUP($D176,'SAP Data'!$A$7:$OM$1845,K$4,FALSE),"")</f>
        <v>0</v>
      </c>
      <c r="L176" s="76">
        <f>IFERROR(VLOOKUP($D176,'SAP Data'!$A$7:$OM$1845,L$4,FALSE),"")</f>
        <v>0</v>
      </c>
      <c r="M176" s="76">
        <f>IFERROR(VLOOKUP($D176,'SAP Data'!$A$7:$OM$1845,M$4,FALSE),"")</f>
        <v>0</v>
      </c>
      <c r="N176" s="76">
        <f>IFERROR(VLOOKUP($D176,'SAP Data'!$A$7:$OM$1845,N$4,FALSE),"")</f>
        <v>0</v>
      </c>
      <c r="O176" s="76">
        <f>IFERROR(VLOOKUP($D176,'SAP Data'!$A$7:$OM$1845,O$4,FALSE),"")</f>
        <v>0</v>
      </c>
      <c r="P176" s="76">
        <f>IFERROR(VLOOKUP($D176,'SAP Data'!$A$7:$OM$1845,P$4,FALSE),"")</f>
        <v>0</v>
      </c>
      <c r="Q176" s="76">
        <f>IFERROR(VLOOKUP($D176,'SAP Data'!$A$7:$OM$1845,Q$4,FALSE),"")</f>
        <v>0</v>
      </c>
      <c r="R176" s="76">
        <f>IFERROR(VLOOKUP($D176,'SAP Data'!$A$7:$OM$1845,R$4,FALSE),"")</f>
        <v>0</v>
      </c>
      <c r="S176" s="76">
        <f>IFERROR(VLOOKUP($D176,'SAP Data'!$A$7:$OM$1845,S$4,FALSE),"")</f>
        <v>0</v>
      </c>
      <c r="T176" s="76">
        <f>IFERROR(VLOOKUP($D176,'SAP Data'!$A$7:$OM$1849,T$4,FALSE),"")</f>
        <v>0</v>
      </c>
      <c r="U176" s="76">
        <f>IFERROR(VLOOKUP($D176,'SAP Data'!$A$7:$OM$1849,U$4,FALSE),"")</f>
        <v>0</v>
      </c>
      <c r="V176" s="76">
        <f>IFERROR(VLOOKUP($D176,'SAP Data'!$A$7:$OM$1849,V$4,FALSE),"")</f>
        <v>0</v>
      </c>
      <c r="W176" s="76">
        <f>IFERROR(VLOOKUP($D176,'SAP Data'!$A$7:$OM$1849,W$4,FALSE),"")</f>
        <v>0</v>
      </c>
      <c r="X176" s="76">
        <f>IFERROR(VLOOKUP($D176,'SAP Data'!$A$7:$OM$1849,X$4,FALSE),"")</f>
        <v>0</v>
      </c>
      <c r="Y176" s="76">
        <f>IFERROR(VLOOKUP($D176,'SAP Data'!$A$7:$OM$1849,Y$4,FALSE),"")</f>
        <v>0</v>
      </c>
      <c r="Z176" s="76">
        <f>IFERROR(VLOOKUP($D176,'SAP Data'!$A$7:$OM$1849,Z$4,FALSE),"")</f>
        <v>0</v>
      </c>
      <c r="AA176" s="76">
        <f>IFERROR(VLOOKUP($D176,'SAP Data'!$A$7:$OM$1849,AA$4,FALSE),"")</f>
        <v>0</v>
      </c>
      <c r="AB176" s="76">
        <f>IFERROR(VLOOKUP($D176,'SAP Data'!$A$7:$OM$1849,AB$4,FALSE),"")</f>
        <v>0</v>
      </c>
      <c r="AC176" s="76">
        <f>IFERROR(VLOOKUP($D176,'SAP Data'!$A$7:$OM$1849,AC$4,FALSE),"")</f>
        <v>0</v>
      </c>
      <c r="AD176" s="76">
        <f>IFERROR(VLOOKUP($D176,'SAP Data'!$A$7:$OM$1849,AD$4,FALSE),"")</f>
        <v>0</v>
      </c>
      <c r="AE176" s="76">
        <f>IFERROR(VLOOKUP($D176,'SAP Data'!$A$7:$OM$1849,AE$4,FALSE),"")</f>
        <v>0</v>
      </c>
      <c r="AF176" s="76">
        <f>IFERROR(VLOOKUP($D176,'SAP Data'!$A$7:$OM$1849,AF$4,FALSE),"")</f>
        <v>0</v>
      </c>
      <c r="AG176" s="76">
        <f>IFERROR(VLOOKUP($D176,'SAP Data'!$A$7:$OM$1849,AG$4,FALSE),"")</f>
        <v>0</v>
      </c>
      <c r="AH176" s="76">
        <f>IFERROR(VLOOKUP($D176,'SAP Data'!$A$7:$OM$1849,AH$4,FALSE),"")</f>
        <v>0</v>
      </c>
      <c r="AI176" s="76">
        <f>IFERROR(VLOOKUP($D176,'SAP Data'!$A$7:$OM$1849,AI$4,FALSE),"")</f>
        <v>0</v>
      </c>
      <c r="AJ176" s="76">
        <f>IFERROR(VLOOKUP($D176,'SAP Data'!$A$7:$OM$1849,AJ$4,FALSE),"")</f>
        <v>0</v>
      </c>
      <c r="AK176" s="76">
        <f>IFERROR(VLOOKUP($D176,'SAP Data'!$A$7:$OM$1849,AK$4,FALSE),"")</f>
        <v>0</v>
      </c>
      <c r="AL176" s="76">
        <f>IFERROR(VLOOKUP($D176,'SAP Data'!$A$7:$OM$1849,AL$4,FALSE),"")</f>
        <v>0</v>
      </c>
      <c r="AM176" s="76">
        <f>IFERROR(VLOOKUP($D176,'SAP Data'!$A$7:$OM$1849,AM$4,FALSE),"")</f>
        <v>0</v>
      </c>
      <c r="AN176" s="76">
        <f>IFERROR(VLOOKUP($D176,'SAP Data'!$A$7:$OM$1849,AN$4,FALSE),"")</f>
        <v>0</v>
      </c>
      <c r="AO176" s="76">
        <f>IFERROR(VLOOKUP($D176,'SAP Data'!$A$7:$OM$1849,AO$4,FALSE),"")</f>
        <v>0</v>
      </c>
      <c r="AP176" s="99">
        <f t="shared" si="150"/>
        <v>0</v>
      </c>
      <c r="AQ176" s="43">
        <f t="shared" si="151"/>
        <v>0</v>
      </c>
      <c r="AR176" s="43">
        <f t="shared" si="152"/>
        <v>0</v>
      </c>
      <c r="AS176" s="43">
        <f t="shared" si="153"/>
        <v>0</v>
      </c>
      <c r="AT176" s="43">
        <f t="shared" si="154"/>
        <v>0</v>
      </c>
      <c r="AU176" s="43">
        <f t="shared" si="155"/>
        <v>0</v>
      </c>
      <c r="AV176" s="43">
        <f t="shared" si="156"/>
        <v>0</v>
      </c>
      <c r="AW176" s="43">
        <f t="shared" si="157"/>
        <v>0</v>
      </c>
      <c r="AX176" s="43">
        <f t="shared" si="158"/>
        <v>0</v>
      </c>
      <c r="AY176" s="43">
        <f t="shared" si="159"/>
        <v>0</v>
      </c>
      <c r="AZ176" s="43">
        <f t="shared" si="160"/>
        <v>0</v>
      </c>
      <c r="BA176" s="98">
        <f t="shared" si="161"/>
        <v>0</v>
      </c>
      <c r="BB176" s="16"/>
      <c r="BC176" s="16">
        <f t="shared" si="170"/>
        <v>0</v>
      </c>
      <c r="BD176" s="16"/>
      <c r="BE176" s="16">
        <f t="shared" si="171"/>
        <v>0</v>
      </c>
      <c r="BF176" s="16"/>
      <c r="BG176" s="16">
        <f t="shared" si="172"/>
        <v>0</v>
      </c>
      <c r="BH176" s="18"/>
      <c r="BI176" s="16">
        <f t="shared" si="173"/>
        <v>0</v>
      </c>
      <c r="BK176" s="16">
        <f t="shared" si="174"/>
        <v>0</v>
      </c>
      <c r="BM176" s="16">
        <f t="shared" si="175"/>
        <v>0</v>
      </c>
      <c r="BO176" s="16">
        <f t="shared" si="167"/>
        <v>0</v>
      </c>
      <c r="BQ176" s="16">
        <f t="shared" si="168"/>
        <v>0</v>
      </c>
      <c r="BS176" s="16">
        <f t="shared" si="169"/>
        <v>0</v>
      </c>
      <c r="BU176" s="16">
        <f t="shared" si="164"/>
        <v>0</v>
      </c>
      <c r="BW176" s="16">
        <f t="shared" si="165"/>
        <v>0</v>
      </c>
      <c r="BY176" s="16">
        <f t="shared" si="166"/>
        <v>0</v>
      </c>
      <c r="CB176" s="16">
        <f t="shared" si="146"/>
        <v>0</v>
      </c>
      <c r="CF176" s="243">
        <f t="shared" si="162"/>
        <v>0</v>
      </c>
      <c r="CH176" s="243">
        <f t="shared" si="163"/>
        <v>0</v>
      </c>
      <c r="CJ176" s="16">
        <f t="shared" si="147"/>
        <v>0</v>
      </c>
      <c r="CL176" s="54">
        <f t="shared" si="148"/>
        <v>0</v>
      </c>
      <c r="CN176" s="18"/>
      <c r="CO176" s="16">
        <f t="shared" si="149"/>
        <v>0</v>
      </c>
      <c r="CP176" s="18"/>
    </row>
    <row r="177" spans="1:94" x14ac:dyDescent="0.2">
      <c r="A177" s="387"/>
      <c r="B177" s="426" t="str">
        <f>VLOOKUP(D177,'line assign basis'!$A$8:$D$668,2,FALSE)</f>
        <v>RTC INVENTORY</v>
      </c>
      <c r="C177" s="427" t="s">
        <v>4229</v>
      </c>
      <c r="D177" s="17" t="s">
        <v>4235</v>
      </c>
      <c r="E177" s="17">
        <f>IFERROR(VLOOKUP(D177,'line assign basis'!$A$8:$D$668,4,FALSE),"")</f>
        <v>4</v>
      </c>
      <c r="F177" s="33"/>
      <c r="G177" s="33"/>
      <c r="H177" s="1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  <c r="AA177" s="76"/>
      <c r="AB177" s="76"/>
      <c r="AC177" s="76"/>
      <c r="AD177" s="76">
        <f>IFERROR(VLOOKUP($D177,'SAP Data'!$A$7:$OM$1849,AD$4,FALSE),"")</f>
        <v>0</v>
      </c>
      <c r="AE177" s="76">
        <f>IFERROR(VLOOKUP($D177,'SAP Data'!$A$7:$OM$1849,AE$4,FALSE),"")</f>
        <v>0</v>
      </c>
      <c r="AF177" s="76">
        <f>IFERROR(VLOOKUP($D177,'SAP Data'!$A$7:$OM$1849,AF$4,FALSE),"")</f>
        <v>0</v>
      </c>
      <c r="AG177" s="76">
        <f>IFERROR(VLOOKUP($D177,'SAP Data'!$A$7:$OM$1849,AG$4,FALSE),"")</f>
        <v>0</v>
      </c>
      <c r="AH177" s="76">
        <f>IFERROR(VLOOKUP($D177,'SAP Data'!$A$7:$OM$1849,AH$4,FALSE),"")</f>
        <v>0</v>
      </c>
      <c r="AI177" s="76">
        <f>IFERROR(VLOOKUP($D177,'SAP Data'!$A$7:$OM$1849,AI$4,FALSE),"")</f>
        <v>0</v>
      </c>
      <c r="AJ177" s="76">
        <f>IFERROR(VLOOKUP($D177,'SAP Data'!$A$7:$OM$1849,AJ$4,FALSE),"")</f>
        <v>0</v>
      </c>
      <c r="AK177" s="76">
        <f>IFERROR(VLOOKUP($D177,'SAP Data'!$A$7:$OM$1849,AK$4,FALSE),"")</f>
        <v>0</v>
      </c>
      <c r="AL177" s="76">
        <f>IFERROR(VLOOKUP($D177,'SAP Data'!$A$7:$OM$1849,AL$4,FALSE),"")</f>
        <v>1122093.6000000001</v>
      </c>
      <c r="AM177" s="76">
        <f>IFERROR(VLOOKUP($D177,'SAP Data'!$A$7:$OM$1849,AM$4,FALSE),"")</f>
        <v>0</v>
      </c>
      <c r="AN177" s="76">
        <f>IFERROR(VLOOKUP($D177,'SAP Data'!$A$7:$OM$1849,AN$4,FALSE),"")</f>
        <v>0</v>
      </c>
      <c r="AO177" s="76">
        <f>IFERROR(VLOOKUP($D177,'SAP Data'!$A$7:$OM$1849,AO$4,FALSE),"")</f>
        <v>0</v>
      </c>
      <c r="AP177" s="99">
        <f t="shared" ref="AP177" si="176">IFERROR((R177/2+SUM(S177:AC177)+AD177/2)/12,"")</f>
        <v>0</v>
      </c>
      <c r="AQ177" s="43">
        <f t="shared" ref="AQ177" si="177">IFERROR((S177/2+SUM(T177:AD177)+AE177/2)/12,"")</f>
        <v>0</v>
      </c>
      <c r="AR177" s="43">
        <f t="shared" ref="AR177" si="178">IFERROR((T177/2+SUM(U177:AE177)+AF177/2)/12,"")</f>
        <v>0</v>
      </c>
      <c r="AS177" s="43">
        <f t="shared" ref="AS177" si="179">IFERROR((U177/2+SUM(V177:AF177)+AG177/2)/12,"")</f>
        <v>0</v>
      </c>
      <c r="AT177" s="43">
        <f t="shared" ref="AT177" si="180">IFERROR((V177/2+SUM(W177:AG177)+AH177/2)/12,"")</f>
        <v>0</v>
      </c>
      <c r="AU177" s="43">
        <f t="shared" ref="AU177" si="181">IFERROR((W177/2+SUM(X177:AH177)+AI177/2)/12,"")</f>
        <v>0</v>
      </c>
      <c r="AV177" s="43">
        <f t="shared" ref="AV177" si="182">IFERROR((X177/2+SUM(Y177:AI177)+AJ177/2)/12,"")</f>
        <v>0</v>
      </c>
      <c r="AW177" s="43">
        <f t="shared" ref="AW177" si="183">IFERROR((Y177/2+SUM(Z177:AJ177)+AK177/2)/12,"")</f>
        <v>0</v>
      </c>
      <c r="AX177" s="43">
        <f t="shared" ref="AX177" si="184">IFERROR((Z177/2+SUM(AA177:AK177)+AL177/2)/12,"")</f>
        <v>46753.9</v>
      </c>
      <c r="AY177" s="43">
        <f t="shared" ref="AY177" si="185">IFERROR((AA177/2+SUM(AB177:AL177)+AM177/2)/12,"")</f>
        <v>93507.8</v>
      </c>
      <c r="AZ177" s="43">
        <f t="shared" ref="AZ177" si="186">IFERROR((AB177/2+SUM(AC177:AM177)+AN177/2)/12,"")</f>
        <v>93507.8</v>
      </c>
      <c r="BA177" s="98">
        <f t="shared" ref="BA177" si="187">IFERROR((AC177/2+SUM(AD177:AN177)+AO177/2)/12,"")</f>
        <v>93507.8</v>
      </c>
      <c r="BB177" s="16"/>
      <c r="BC177" s="16">
        <f t="shared" ref="BC177" si="188">IF($E177=4,AP177,0)</f>
        <v>0</v>
      </c>
      <c r="BD177" s="16"/>
      <c r="BE177" s="16">
        <f t="shared" ref="BE177" si="189">IF($E177=4,AQ177,0)</f>
        <v>0</v>
      </c>
      <c r="BF177" s="16"/>
      <c r="BG177" s="16">
        <f t="shared" ref="BG177" si="190">IF($E177=4,AR177,0)</f>
        <v>0</v>
      </c>
      <c r="BH177" s="18"/>
      <c r="BI177" s="16">
        <f t="shared" ref="BI177" si="191">IF($E177=4,AS177,0)</f>
        <v>0</v>
      </c>
      <c r="BK177" s="16">
        <f t="shared" ref="BK177" si="192">IF($E177=4,AT177,0)</f>
        <v>0</v>
      </c>
      <c r="BM177" s="16">
        <f t="shared" ref="BM177" si="193">IF($E177=4,AU177,0)</f>
        <v>0</v>
      </c>
      <c r="BO177" s="16">
        <f t="shared" ref="BO177" si="194">IF($E177=4,AV177,0)</f>
        <v>0</v>
      </c>
      <c r="BQ177" s="16">
        <f t="shared" ref="BQ177" si="195">IF($E177=4,AW177,0)</f>
        <v>0</v>
      </c>
      <c r="BS177" s="16">
        <f t="shared" ref="BS177" si="196">IF($E177=4,AX177,0)</f>
        <v>46753.9</v>
      </c>
      <c r="BU177" s="16">
        <f t="shared" ref="BU177" si="197">IF($E177=4,AY177,0)</f>
        <v>93507.8</v>
      </c>
      <c r="BW177" s="16">
        <f t="shared" ref="BW177" si="198">IF($E177=4,AZ177,0)</f>
        <v>93507.8</v>
      </c>
      <c r="BY177" s="16">
        <f t="shared" ref="BY177" si="199">IF($E177=4,BA177,0)</f>
        <v>93507.8</v>
      </c>
      <c r="CB177" s="16">
        <f t="shared" si="146"/>
        <v>0</v>
      </c>
      <c r="CF177" s="243">
        <f t="shared" ref="CF177" si="200">_xlfn.IFS($D177="252012",CO177*$CS$25,$D177="252014",CO177*$CS$25,$D177="252022",CO177*$CS$25,$D177="252024",CO177*$CS$25,$D177="252032",CO177*$CS$25,$D177="252034",CO177*$CS$25,$E177=3,CO177*0,$E177="3P",CO177*$CS$20,$E177="3D",CO177*$CS$21,$E177="3G",CO177*$CS$23,$E177="3L",CO177*$CS$24,$E177&lt;=2,0,$E177&gt;=4,0)</f>
        <v>0</v>
      </c>
      <c r="CH177" s="243">
        <f t="shared" ref="CH177" si="201">IFERROR(CO177-CF177,"")</f>
        <v>0</v>
      </c>
      <c r="CJ177" s="16">
        <f t="shared" si="147"/>
        <v>0</v>
      </c>
      <c r="CL177" s="54">
        <f t="shared" si="148"/>
        <v>0</v>
      </c>
      <c r="CN177" s="18"/>
      <c r="CO177" s="16">
        <f t="shared" si="149"/>
        <v>0</v>
      </c>
      <c r="CP177" s="18"/>
    </row>
    <row r="178" spans="1:94" x14ac:dyDescent="0.2">
      <c r="A178" s="387"/>
      <c r="B178" s="14" t="str">
        <f>VLOOKUP(D178,'line assign basis'!$A$8:$D$668,2,FALSE)</f>
        <v>STORES EXP-INV ADJ</v>
      </c>
      <c r="C178" s="17" t="s">
        <v>396</v>
      </c>
      <c r="D178" s="17" t="s">
        <v>394</v>
      </c>
      <c r="E178" s="17">
        <f>IFERROR(VLOOKUP(D178,'line assign basis'!$A$8:$D$668,4,FALSE),"")</f>
        <v>4</v>
      </c>
      <c r="F178" s="33">
        <f>IFERROR(VLOOKUP($D178,'SAP Data'!$A$7:$OM$1845,F$4,FALSE),"")</f>
        <v>0</v>
      </c>
      <c r="G178" s="33">
        <f>IFERROR(VLOOKUP($D178,'SAP Data'!$A$7:$OM$1845,G$4,FALSE),"")</f>
        <v>0</v>
      </c>
      <c r="H178" s="16">
        <f>IFERROR(VLOOKUP($D178,'SAP Data'!$A$7:$OM$1845,H$4,FALSE),"")</f>
        <v>0</v>
      </c>
      <c r="I178" s="76">
        <f>IFERROR(VLOOKUP($D178,'SAP Data'!$A$7:$OM$1845,I$4,FALSE),"")</f>
        <v>0</v>
      </c>
      <c r="J178" s="76">
        <f>IFERROR(VLOOKUP($D178,'SAP Data'!$A$7:$OM$1845,J$4,FALSE),"")</f>
        <v>0</v>
      </c>
      <c r="K178" s="76">
        <f>IFERROR(VLOOKUP($D178,'SAP Data'!$A$7:$OM$1845,K$4,FALSE),"")</f>
        <v>0</v>
      </c>
      <c r="L178" s="76">
        <f>IFERROR(VLOOKUP($D178,'SAP Data'!$A$7:$OM$1845,L$4,FALSE),"")</f>
        <v>0</v>
      </c>
      <c r="M178" s="76">
        <f>IFERROR(VLOOKUP($D178,'SAP Data'!$A$7:$OM$1845,M$4,FALSE),"")</f>
        <v>0</v>
      </c>
      <c r="N178" s="76">
        <f>IFERROR(VLOOKUP($D178,'SAP Data'!$A$7:$OM$1845,N$4,FALSE),"")</f>
        <v>0</v>
      </c>
      <c r="O178" s="76">
        <f>IFERROR(VLOOKUP($D178,'SAP Data'!$A$7:$OM$1845,O$4,FALSE),"")</f>
        <v>0</v>
      </c>
      <c r="P178" s="76">
        <f>IFERROR(VLOOKUP($D178,'SAP Data'!$A$7:$OM$1845,P$4,FALSE),"")</f>
        <v>0</v>
      </c>
      <c r="Q178" s="76">
        <f>IFERROR(VLOOKUP($D178,'SAP Data'!$A$7:$OM$1845,Q$4,FALSE),"")</f>
        <v>0</v>
      </c>
      <c r="R178" s="76">
        <f>IFERROR(VLOOKUP($D178,'SAP Data'!$A$7:$OM$1845,R$4,FALSE),"")</f>
        <v>0</v>
      </c>
      <c r="S178" s="76">
        <f>IFERROR(VLOOKUP($D178,'SAP Data'!$A$7:$OM$1845,S$4,FALSE),"")</f>
        <v>0</v>
      </c>
      <c r="T178" s="76">
        <f>IFERROR(VLOOKUP($D178,'SAP Data'!$A$7:$OM$1849,T$4,FALSE),"")</f>
        <v>0</v>
      </c>
      <c r="U178" s="76">
        <f>IFERROR(VLOOKUP($D178,'SAP Data'!$A$7:$OM$1849,U$4,FALSE),"")</f>
        <v>0</v>
      </c>
      <c r="V178" s="76">
        <f>IFERROR(VLOOKUP($D178,'SAP Data'!$A$7:$OM$1849,V$4,FALSE),"")</f>
        <v>0</v>
      </c>
      <c r="W178" s="76">
        <f>IFERROR(VLOOKUP($D178,'SAP Data'!$A$7:$OM$1849,W$4,FALSE),"")</f>
        <v>0</v>
      </c>
      <c r="X178" s="76">
        <f>IFERROR(VLOOKUP($D178,'SAP Data'!$A$7:$OM$1849,X$4,FALSE),"")</f>
        <v>0</v>
      </c>
      <c r="Y178" s="76">
        <f>IFERROR(VLOOKUP($D178,'SAP Data'!$A$7:$OM$1849,Y$4,FALSE),"")</f>
        <v>0</v>
      </c>
      <c r="Z178" s="76">
        <f>IFERROR(VLOOKUP($D178,'SAP Data'!$A$7:$OM$1849,Z$4,FALSE),"")</f>
        <v>0</v>
      </c>
      <c r="AA178" s="76">
        <f>IFERROR(VLOOKUP($D178,'SAP Data'!$A$7:$OM$1849,AA$4,FALSE),"")</f>
        <v>0</v>
      </c>
      <c r="AB178" s="76">
        <f>IFERROR(VLOOKUP($D178,'SAP Data'!$A$7:$OM$1849,AB$4,FALSE),"")</f>
        <v>0</v>
      </c>
      <c r="AC178" s="76">
        <f>IFERROR(VLOOKUP($D178,'SAP Data'!$A$7:$OM$1849,AC$4,FALSE),"")</f>
        <v>0</v>
      </c>
      <c r="AD178" s="76">
        <f>IFERROR(VLOOKUP($D178,'SAP Data'!$A$7:$OM$1849,AD$4,FALSE),"")</f>
        <v>0</v>
      </c>
      <c r="AE178" s="76">
        <f>IFERROR(VLOOKUP($D178,'SAP Data'!$A$7:$OM$1849,AE$4,FALSE),"")</f>
        <v>0</v>
      </c>
      <c r="AF178" s="76">
        <f>IFERROR(VLOOKUP($D178,'SAP Data'!$A$7:$OM$1849,AF$4,FALSE),"")</f>
        <v>0</v>
      </c>
      <c r="AG178" s="76">
        <f>IFERROR(VLOOKUP($D178,'SAP Data'!$A$7:$OM$1849,AG$4,FALSE),"")</f>
        <v>0</v>
      </c>
      <c r="AH178" s="76">
        <f>IFERROR(VLOOKUP($D178,'SAP Data'!$A$7:$OM$1849,AH$4,FALSE),"")</f>
        <v>0</v>
      </c>
      <c r="AI178" s="76">
        <f>IFERROR(VLOOKUP($D178,'SAP Data'!$A$7:$OM$1849,AI$4,FALSE),"")</f>
        <v>0</v>
      </c>
      <c r="AJ178" s="76">
        <f>IFERROR(VLOOKUP($D178,'SAP Data'!$A$7:$OM$1849,AJ$4,FALSE),"")</f>
        <v>0</v>
      </c>
      <c r="AK178" s="76">
        <f>IFERROR(VLOOKUP($D178,'SAP Data'!$A$7:$OM$1849,AK$4,FALSE),"")</f>
        <v>0</v>
      </c>
      <c r="AL178" s="76">
        <f>IFERROR(VLOOKUP($D178,'SAP Data'!$A$7:$OM$1849,AL$4,FALSE),"")</f>
        <v>0</v>
      </c>
      <c r="AM178" s="76">
        <f>IFERROR(VLOOKUP($D178,'SAP Data'!$A$7:$OM$1849,AM$4,FALSE),"")</f>
        <v>0</v>
      </c>
      <c r="AN178" s="76">
        <f>IFERROR(VLOOKUP($D178,'SAP Data'!$A$7:$OM$1849,AN$4,FALSE),"")</f>
        <v>0</v>
      </c>
      <c r="AO178" s="76">
        <f>IFERROR(VLOOKUP($D178,'SAP Data'!$A$7:$OM$1849,AO$4,FALSE),"")</f>
        <v>0</v>
      </c>
      <c r="AP178" s="99">
        <f t="shared" si="150"/>
        <v>0</v>
      </c>
      <c r="AQ178" s="43">
        <f t="shared" si="151"/>
        <v>0</v>
      </c>
      <c r="AR178" s="43">
        <f t="shared" si="152"/>
        <v>0</v>
      </c>
      <c r="AS178" s="43">
        <f t="shared" si="153"/>
        <v>0</v>
      </c>
      <c r="AT178" s="43">
        <f t="shared" si="154"/>
        <v>0</v>
      </c>
      <c r="AU178" s="43">
        <f t="shared" si="155"/>
        <v>0</v>
      </c>
      <c r="AV178" s="43">
        <f t="shared" si="156"/>
        <v>0</v>
      </c>
      <c r="AW178" s="43">
        <f t="shared" si="157"/>
        <v>0</v>
      </c>
      <c r="AX178" s="43">
        <f t="shared" si="158"/>
        <v>0</v>
      </c>
      <c r="AY178" s="43">
        <f t="shared" si="159"/>
        <v>0</v>
      </c>
      <c r="AZ178" s="43">
        <f t="shared" si="160"/>
        <v>0</v>
      </c>
      <c r="BA178" s="98">
        <f t="shared" si="161"/>
        <v>0</v>
      </c>
      <c r="BB178" s="16"/>
      <c r="BC178" s="16">
        <f t="shared" si="170"/>
        <v>0</v>
      </c>
      <c r="BD178" s="16"/>
      <c r="BE178" s="16">
        <f t="shared" si="171"/>
        <v>0</v>
      </c>
      <c r="BF178" s="16"/>
      <c r="BG178" s="16">
        <f t="shared" si="172"/>
        <v>0</v>
      </c>
      <c r="BH178" s="18"/>
      <c r="BI178" s="16">
        <f t="shared" si="173"/>
        <v>0</v>
      </c>
      <c r="BK178" s="16">
        <f t="shared" si="174"/>
        <v>0</v>
      </c>
      <c r="BM178" s="16">
        <f t="shared" si="175"/>
        <v>0</v>
      </c>
      <c r="BO178" s="16">
        <f t="shared" si="167"/>
        <v>0</v>
      </c>
      <c r="BQ178" s="16">
        <f t="shared" si="168"/>
        <v>0</v>
      </c>
      <c r="BS178" s="16">
        <f t="shared" si="169"/>
        <v>0</v>
      </c>
      <c r="BU178" s="16">
        <f t="shared" si="164"/>
        <v>0</v>
      </c>
      <c r="BW178" s="16">
        <f t="shared" si="165"/>
        <v>0</v>
      </c>
      <c r="BY178" s="16">
        <f t="shared" si="166"/>
        <v>0</v>
      </c>
      <c r="CB178" s="16">
        <f t="shared" si="146"/>
        <v>0</v>
      </c>
      <c r="CF178" s="243">
        <f t="shared" si="162"/>
        <v>0</v>
      </c>
      <c r="CH178" s="243">
        <f t="shared" si="163"/>
        <v>0</v>
      </c>
      <c r="CJ178" s="16">
        <f t="shared" si="147"/>
        <v>0</v>
      </c>
      <c r="CL178" s="54">
        <f t="shared" si="148"/>
        <v>0</v>
      </c>
      <c r="CN178" s="18"/>
      <c r="CO178" s="16">
        <f t="shared" si="149"/>
        <v>0</v>
      </c>
      <c r="CP178" s="18"/>
    </row>
    <row r="179" spans="1:94" x14ac:dyDescent="0.2">
      <c r="A179" s="387"/>
      <c r="B179" s="14" t="str">
        <f>VLOOKUP(D179,'line assign basis'!$A$8:$D$668,2,FALSE)</f>
        <v>STORES EXP-FREIGHT</v>
      </c>
      <c r="C179" s="17" t="s">
        <v>399</v>
      </c>
      <c r="D179" s="17" t="s">
        <v>397</v>
      </c>
      <c r="E179" s="17">
        <f>IFERROR(VLOOKUP(D179,'line assign basis'!$A$8:$D$668,4,FALSE),"")</f>
        <v>4</v>
      </c>
      <c r="F179" s="33">
        <f>IFERROR(VLOOKUP($D179,'SAP Data'!$A$7:$OM$1845,F$4,FALSE),"")</f>
        <v>0</v>
      </c>
      <c r="G179" s="33">
        <f>IFERROR(VLOOKUP($D179,'SAP Data'!$A$7:$OM$1845,G$4,FALSE),"")</f>
        <v>0</v>
      </c>
      <c r="H179" s="16">
        <f>IFERROR(VLOOKUP($D179,'SAP Data'!$A$7:$OM$1845,H$4,FALSE),"")</f>
        <v>0</v>
      </c>
      <c r="I179" s="76">
        <f>IFERROR(VLOOKUP($D179,'SAP Data'!$A$7:$OM$1845,I$4,FALSE),"")</f>
        <v>0</v>
      </c>
      <c r="J179" s="76">
        <f>IFERROR(VLOOKUP($D179,'SAP Data'!$A$7:$OM$1845,J$4,FALSE),"")</f>
        <v>0</v>
      </c>
      <c r="K179" s="76">
        <f>IFERROR(VLOOKUP($D179,'SAP Data'!$A$7:$OM$1845,K$4,FALSE),"")</f>
        <v>0</v>
      </c>
      <c r="L179" s="76">
        <f>IFERROR(VLOOKUP($D179,'SAP Data'!$A$7:$OM$1845,L$4,FALSE),"")</f>
        <v>0</v>
      </c>
      <c r="M179" s="76">
        <f>IFERROR(VLOOKUP($D179,'SAP Data'!$A$7:$OM$1845,M$4,FALSE),"")</f>
        <v>0</v>
      </c>
      <c r="N179" s="76">
        <f>IFERROR(VLOOKUP($D179,'SAP Data'!$A$7:$OM$1845,N$4,FALSE),"")</f>
        <v>0</v>
      </c>
      <c r="O179" s="76">
        <f>IFERROR(VLOOKUP($D179,'SAP Data'!$A$7:$OM$1845,O$4,FALSE),"")</f>
        <v>0</v>
      </c>
      <c r="P179" s="76">
        <f>IFERROR(VLOOKUP($D179,'SAP Data'!$A$7:$OM$1845,P$4,FALSE),"")</f>
        <v>0</v>
      </c>
      <c r="Q179" s="76">
        <f>IFERROR(VLOOKUP($D179,'SAP Data'!$A$7:$OM$1845,Q$4,FALSE),"")</f>
        <v>0</v>
      </c>
      <c r="R179" s="76">
        <f>IFERROR(VLOOKUP($D179,'SAP Data'!$A$7:$OM$1845,R$4,FALSE),"")</f>
        <v>0</v>
      </c>
      <c r="S179" s="76">
        <f>IFERROR(VLOOKUP($D179,'SAP Data'!$A$7:$OM$1845,S$4,FALSE),"")</f>
        <v>0</v>
      </c>
      <c r="T179" s="76">
        <f>IFERROR(VLOOKUP($D179,'SAP Data'!$A$7:$OM$1849,T$4,FALSE),"")</f>
        <v>0</v>
      </c>
      <c r="U179" s="76">
        <f>IFERROR(VLOOKUP($D179,'SAP Data'!$A$7:$OM$1849,U$4,FALSE),"")</f>
        <v>0</v>
      </c>
      <c r="V179" s="76">
        <f>IFERROR(VLOOKUP($D179,'SAP Data'!$A$7:$OM$1849,V$4,FALSE),"")</f>
        <v>0</v>
      </c>
      <c r="W179" s="76">
        <f>IFERROR(VLOOKUP($D179,'SAP Data'!$A$7:$OM$1849,W$4,FALSE),"")</f>
        <v>0</v>
      </c>
      <c r="X179" s="76">
        <f>IFERROR(VLOOKUP($D179,'SAP Data'!$A$7:$OM$1849,X$4,FALSE),"")</f>
        <v>0</v>
      </c>
      <c r="Y179" s="76">
        <f>IFERROR(VLOOKUP($D179,'SAP Data'!$A$7:$OM$1849,Y$4,FALSE),"")</f>
        <v>0</v>
      </c>
      <c r="Z179" s="76">
        <f>IFERROR(VLOOKUP($D179,'SAP Data'!$A$7:$OM$1849,Z$4,FALSE),"")</f>
        <v>0</v>
      </c>
      <c r="AA179" s="76">
        <f>IFERROR(VLOOKUP($D179,'SAP Data'!$A$7:$OM$1849,AA$4,FALSE),"")</f>
        <v>0</v>
      </c>
      <c r="AB179" s="76">
        <f>IFERROR(VLOOKUP($D179,'SAP Data'!$A$7:$OM$1849,AB$4,FALSE),"")</f>
        <v>0</v>
      </c>
      <c r="AC179" s="76">
        <f>IFERROR(VLOOKUP($D179,'SAP Data'!$A$7:$OM$1849,AC$4,FALSE),"")</f>
        <v>0</v>
      </c>
      <c r="AD179" s="76">
        <f>IFERROR(VLOOKUP($D179,'SAP Data'!$A$7:$OM$1849,AD$4,FALSE),"")</f>
        <v>0</v>
      </c>
      <c r="AE179" s="76">
        <f>IFERROR(VLOOKUP($D179,'SAP Data'!$A$7:$OM$1849,AE$4,FALSE),"")</f>
        <v>0</v>
      </c>
      <c r="AF179" s="76">
        <f>IFERROR(VLOOKUP($D179,'SAP Data'!$A$7:$OM$1849,AF$4,FALSE),"")</f>
        <v>0</v>
      </c>
      <c r="AG179" s="76">
        <f>IFERROR(VLOOKUP($D179,'SAP Data'!$A$7:$OM$1849,AG$4,FALSE),"")</f>
        <v>0</v>
      </c>
      <c r="AH179" s="76">
        <f>IFERROR(VLOOKUP($D179,'SAP Data'!$A$7:$OM$1849,AH$4,FALSE),"")</f>
        <v>0</v>
      </c>
      <c r="AI179" s="76">
        <f>IFERROR(VLOOKUP($D179,'SAP Data'!$A$7:$OM$1849,AI$4,FALSE),"")</f>
        <v>0</v>
      </c>
      <c r="AJ179" s="76">
        <f>IFERROR(VLOOKUP($D179,'SAP Data'!$A$7:$OM$1849,AJ$4,FALSE),"")</f>
        <v>0</v>
      </c>
      <c r="AK179" s="76">
        <f>IFERROR(VLOOKUP($D179,'SAP Data'!$A$7:$OM$1849,AK$4,FALSE),"")</f>
        <v>0</v>
      </c>
      <c r="AL179" s="76">
        <f>IFERROR(VLOOKUP($D179,'SAP Data'!$A$7:$OM$1849,AL$4,FALSE),"")</f>
        <v>0</v>
      </c>
      <c r="AM179" s="76">
        <f>IFERROR(VLOOKUP($D179,'SAP Data'!$A$7:$OM$1849,AM$4,FALSE),"")</f>
        <v>0</v>
      </c>
      <c r="AN179" s="76">
        <f>IFERROR(VLOOKUP($D179,'SAP Data'!$A$7:$OM$1849,AN$4,FALSE),"")</f>
        <v>0</v>
      </c>
      <c r="AO179" s="76">
        <f>IFERROR(VLOOKUP($D179,'SAP Data'!$A$7:$OM$1849,AO$4,FALSE),"")</f>
        <v>0</v>
      </c>
      <c r="AP179" s="99">
        <f t="shared" si="150"/>
        <v>0</v>
      </c>
      <c r="AQ179" s="43">
        <f t="shared" si="151"/>
        <v>0</v>
      </c>
      <c r="AR179" s="43">
        <f t="shared" si="152"/>
        <v>0</v>
      </c>
      <c r="AS179" s="43">
        <f t="shared" si="153"/>
        <v>0</v>
      </c>
      <c r="AT179" s="43">
        <f t="shared" si="154"/>
        <v>0</v>
      </c>
      <c r="AU179" s="43">
        <f t="shared" si="155"/>
        <v>0</v>
      </c>
      <c r="AV179" s="43">
        <f t="shared" si="156"/>
        <v>0</v>
      </c>
      <c r="AW179" s="43">
        <f t="shared" si="157"/>
        <v>0</v>
      </c>
      <c r="AX179" s="43">
        <f t="shared" si="158"/>
        <v>0</v>
      </c>
      <c r="AY179" s="43">
        <f t="shared" si="159"/>
        <v>0</v>
      </c>
      <c r="AZ179" s="43">
        <f t="shared" si="160"/>
        <v>0</v>
      </c>
      <c r="BA179" s="98">
        <f t="shared" si="161"/>
        <v>0</v>
      </c>
      <c r="BB179" s="16"/>
      <c r="BC179" s="16">
        <f t="shared" si="170"/>
        <v>0</v>
      </c>
      <c r="BD179" s="16"/>
      <c r="BE179" s="16">
        <f t="shared" si="171"/>
        <v>0</v>
      </c>
      <c r="BF179" s="16"/>
      <c r="BG179" s="16">
        <f t="shared" si="172"/>
        <v>0</v>
      </c>
      <c r="BH179" s="18"/>
      <c r="BI179" s="16">
        <f t="shared" si="173"/>
        <v>0</v>
      </c>
      <c r="BK179" s="16">
        <f t="shared" si="174"/>
        <v>0</v>
      </c>
      <c r="BM179" s="16">
        <f t="shared" si="175"/>
        <v>0</v>
      </c>
      <c r="BO179" s="16">
        <f t="shared" si="167"/>
        <v>0</v>
      </c>
      <c r="BQ179" s="16">
        <f t="shared" si="168"/>
        <v>0</v>
      </c>
      <c r="BS179" s="16">
        <f t="shared" si="169"/>
        <v>0</v>
      </c>
      <c r="BU179" s="16">
        <f t="shared" si="164"/>
        <v>0</v>
      </c>
      <c r="BW179" s="16">
        <f t="shared" si="165"/>
        <v>0</v>
      </c>
      <c r="BY179" s="16">
        <f t="shared" si="166"/>
        <v>0</v>
      </c>
      <c r="CB179" s="16">
        <f t="shared" si="146"/>
        <v>0</v>
      </c>
      <c r="CF179" s="243">
        <f t="shared" si="162"/>
        <v>0</v>
      </c>
      <c r="CH179" s="243">
        <f t="shared" si="163"/>
        <v>0</v>
      </c>
      <c r="CJ179" s="16">
        <f t="shared" si="147"/>
        <v>0</v>
      </c>
      <c r="CL179" s="54">
        <f t="shared" si="148"/>
        <v>0</v>
      </c>
      <c r="CN179" s="18"/>
      <c r="CO179" s="16">
        <f t="shared" si="149"/>
        <v>0</v>
      </c>
      <c r="CP179" s="18"/>
    </row>
    <row r="180" spans="1:94" x14ac:dyDescent="0.2">
      <c r="A180" s="387"/>
      <c r="B180" s="14" t="str">
        <f>VLOOKUP(D180,'line assign basis'!$A$8:$D$668,2,FALSE)</f>
        <v>PREPMTS-NOTE DISC</v>
      </c>
      <c r="C180" s="17" t="s">
        <v>402</v>
      </c>
      <c r="D180" s="17" t="s">
        <v>400</v>
      </c>
      <c r="E180" s="17">
        <f>IFERROR(VLOOKUP(D180,'line assign basis'!$A$8:$D$668,4,FALSE),"")</f>
        <v>4</v>
      </c>
      <c r="F180" s="33">
        <f>IFERROR(VLOOKUP($D180,'SAP Data'!$A$7:$OM$1845,F$4,FALSE),"")</f>
        <v>266353.90000000002</v>
      </c>
      <c r="G180" s="33">
        <f>IFERROR(VLOOKUP($D180,'SAP Data'!$A$7:$OM$1845,G$4,FALSE),"")</f>
        <v>280309.74</v>
      </c>
      <c r="H180" s="16">
        <f>IFERROR(VLOOKUP($D180,'SAP Data'!$A$7:$OM$1845,H$4,FALSE),"")</f>
        <v>212895.13</v>
      </c>
      <c r="I180" s="76">
        <f>IFERROR(VLOOKUP($D180,'SAP Data'!$A$7:$OM$1845,I$4,FALSE),"")</f>
        <v>130543.09</v>
      </c>
      <c r="J180" s="76">
        <f>IFERROR(VLOOKUP($D180,'SAP Data'!$A$7:$OM$1845,J$4,FALSE),"")</f>
        <v>83935.679999999993</v>
      </c>
      <c r="K180" s="76">
        <f>IFERROR(VLOOKUP($D180,'SAP Data'!$A$7:$OM$1845,K$4,FALSE),"")</f>
        <v>0</v>
      </c>
      <c r="L180" s="76">
        <f>IFERROR(VLOOKUP($D180,'SAP Data'!$A$7:$OM$1845,L$4,FALSE),"")</f>
        <v>0</v>
      </c>
      <c r="M180" s="76">
        <f>IFERROR(VLOOKUP($D180,'SAP Data'!$A$7:$OM$1845,M$4,FALSE),"")</f>
        <v>2193.75</v>
      </c>
      <c r="N180" s="76">
        <f>IFERROR(VLOOKUP($D180,'SAP Data'!$A$7:$OM$1845,N$4,FALSE),"")</f>
        <v>8369.44</v>
      </c>
      <c r="O180" s="76">
        <f>IFERROR(VLOOKUP($D180,'SAP Data'!$A$7:$OM$1845,O$4,FALSE),"")</f>
        <v>23821.25</v>
      </c>
      <c r="P180" s="76">
        <f>IFERROR(VLOOKUP($D180,'SAP Data'!$A$7:$OM$1845,P$4,FALSE),"")</f>
        <v>53324</v>
      </c>
      <c r="Q180" s="76">
        <f>IFERROR(VLOOKUP($D180,'SAP Data'!$A$7:$OM$1845,Q$4,FALSE),"")</f>
        <v>65258.95</v>
      </c>
      <c r="R180" s="76">
        <f>IFERROR(VLOOKUP($D180,'SAP Data'!$A$7:$OM$1845,R$4,FALSE),"")</f>
        <v>85163.42</v>
      </c>
      <c r="S180" s="76">
        <f>IFERROR(VLOOKUP($D180,'SAP Data'!$A$7:$OM$1845,S$4,FALSE),"")</f>
        <v>51254.51</v>
      </c>
      <c r="T180" s="76">
        <f>IFERROR(VLOOKUP($D180,'SAP Data'!$A$7:$OM$1849,T$4,FALSE),"")</f>
        <v>76583.34</v>
      </c>
      <c r="U180" s="76">
        <f>IFERROR(VLOOKUP($D180,'SAP Data'!$A$7:$OM$1849,U$4,FALSE),"")</f>
        <v>11041.67</v>
      </c>
      <c r="V180" s="76">
        <f>IFERROR(VLOOKUP($D180,'SAP Data'!$A$7:$OM$1849,V$4,FALSE),"")</f>
        <v>1780.49</v>
      </c>
      <c r="W180" s="76">
        <f>IFERROR(VLOOKUP($D180,'SAP Data'!$A$7:$OM$1849,W$4,FALSE),"")</f>
        <v>2849.93</v>
      </c>
      <c r="X180" s="76">
        <f>IFERROR(VLOOKUP($D180,'SAP Data'!$A$7:$OM$1849,X$4,FALSE),"")</f>
        <v>1250</v>
      </c>
      <c r="Y180" s="76">
        <f>IFERROR(VLOOKUP($D180,'SAP Data'!$A$7:$OM$1849,Y$4,FALSE),"")</f>
        <v>216.67</v>
      </c>
      <c r="Z180" s="76">
        <f>IFERROR(VLOOKUP($D180,'SAP Data'!$A$7:$OM$1849,Z$4,FALSE),"")</f>
        <v>0</v>
      </c>
      <c r="AA180" s="76">
        <f>IFERROR(VLOOKUP($D180,'SAP Data'!$A$7:$OM$1849,AA$4,FALSE),"")</f>
        <v>338874.62</v>
      </c>
      <c r="AB180" s="76">
        <f>IFERROR(VLOOKUP($D180,'SAP Data'!$A$7:$OM$1849,AB$4,FALSE),"")</f>
        <v>277947.19</v>
      </c>
      <c r="AC180" s="76">
        <f>IFERROR(VLOOKUP($D180,'SAP Data'!$A$7:$OM$1849,AC$4,FALSE),"")</f>
        <v>207024.17</v>
      </c>
      <c r="AD180" s="76">
        <f>IFERROR(VLOOKUP($D180,'SAP Data'!$A$7:$OM$1849,AD$4,FALSE),"")</f>
        <v>138331.43</v>
      </c>
      <c r="AE180" s="76">
        <f>IFERROR(VLOOKUP($D180,'SAP Data'!$A$7:$OM$1849,AE$4,FALSE),"")</f>
        <v>90438.87</v>
      </c>
      <c r="AF180" s="76">
        <f>IFERROR(VLOOKUP($D180,'SAP Data'!$A$7:$OM$1849,AF$4,FALSE),"")</f>
        <v>53956.49</v>
      </c>
      <c r="AG180" s="76">
        <f>IFERROR(VLOOKUP($D180,'SAP Data'!$A$7:$OM$1849,AG$4,FALSE),"")</f>
        <v>29635.46</v>
      </c>
      <c r="AH180" s="76">
        <f>IFERROR(VLOOKUP($D180,'SAP Data'!$A$7:$OM$1849,AH$4,FALSE),"")</f>
        <v>8724.6</v>
      </c>
      <c r="AI180" s="76">
        <f>IFERROR(VLOOKUP($D180,'SAP Data'!$A$7:$OM$1849,AI$4,FALSE),"")</f>
        <v>7891.46</v>
      </c>
      <c r="AJ180" s="76">
        <f>IFERROR(VLOOKUP($D180,'SAP Data'!$A$7:$OM$1849,AJ$4,FALSE),"")</f>
        <v>11804.91</v>
      </c>
      <c r="AK180" s="76">
        <f>IFERROR(VLOOKUP($D180,'SAP Data'!$A$7:$OM$1849,AK$4,FALSE),"")</f>
        <v>22928.36</v>
      </c>
      <c r="AL180" s="76">
        <f>IFERROR(VLOOKUP($D180,'SAP Data'!$A$7:$OM$1849,AL$4,FALSE),"")</f>
        <v>52074.67</v>
      </c>
      <c r="AM180" s="76">
        <f>IFERROR(VLOOKUP($D180,'SAP Data'!$A$7:$OM$1849,AM$4,FALSE),"")</f>
        <v>23648.42</v>
      </c>
      <c r="AN180" s="76">
        <f>IFERROR(VLOOKUP($D180,'SAP Data'!$A$7:$OM$1849,AN$4,FALSE),"")</f>
        <v>12214.57</v>
      </c>
      <c r="AO180" s="76">
        <f>IFERROR(VLOOKUP($D180,'SAP Data'!$A$7:$OM$1849,AO$4,FALSE),"")</f>
        <v>78781.070000000007</v>
      </c>
      <c r="AP180" s="99">
        <f t="shared" si="150"/>
        <v>90047.501249999987</v>
      </c>
      <c r="AQ180" s="43">
        <f t="shared" si="151"/>
        <v>93895.516666666663</v>
      </c>
      <c r="AR180" s="43">
        <f t="shared" si="152"/>
        <v>94585.412916666668</v>
      </c>
      <c r="AS180" s="43">
        <f t="shared" si="153"/>
        <v>94417.368750000009</v>
      </c>
      <c r="AT180" s="43">
        <f t="shared" si="154"/>
        <v>95481.447916666672</v>
      </c>
      <c r="AU180" s="43">
        <f t="shared" si="155"/>
        <v>95980.849583333358</v>
      </c>
      <c r="AV180" s="43">
        <f t="shared" si="156"/>
        <v>96630.701250000027</v>
      </c>
      <c r="AW180" s="43">
        <f t="shared" si="157"/>
        <v>98016.809583333335</v>
      </c>
      <c r="AX180" s="43">
        <f t="shared" si="158"/>
        <v>101132.90791666669</v>
      </c>
      <c r="AY180" s="43">
        <f t="shared" si="159"/>
        <v>90168.260833333319</v>
      </c>
      <c r="AZ180" s="43">
        <f t="shared" si="160"/>
        <v>65961.643333333341</v>
      </c>
      <c r="BA180" s="98">
        <f t="shared" si="161"/>
        <v>49545.988333333335</v>
      </c>
      <c r="BB180" s="16"/>
      <c r="BC180" s="16">
        <f t="shared" si="170"/>
        <v>90047.501249999987</v>
      </c>
      <c r="BD180" s="16"/>
      <c r="BE180" s="16">
        <f t="shared" si="171"/>
        <v>93895.516666666663</v>
      </c>
      <c r="BF180" s="16"/>
      <c r="BG180" s="16">
        <f t="shared" si="172"/>
        <v>94585.412916666668</v>
      </c>
      <c r="BH180" s="18"/>
      <c r="BI180" s="16">
        <f t="shared" si="173"/>
        <v>94417.368750000009</v>
      </c>
      <c r="BK180" s="16">
        <f t="shared" si="174"/>
        <v>95481.447916666672</v>
      </c>
      <c r="BM180" s="16">
        <f t="shared" si="175"/>
        <v>95980.849583333358</v>
      </c>
      <c r="BO180" s="16">
        <f t="shared" si="167"/>
        <v>96630.701250000027</v>
      </c>
      <c r="BQ180" s="16">
        <f t="shared" si="168"/>
        <v>98016.809583333335</v>
      </c>
      <c r="BS180" s="16">
        <f t="shared" si="169"/>
        <v>101132.90791666669</v>
      </c>
      <c r="BU180" s="16">
        <f t="shared" si="164"/>
        <v>90168.260833333319</v>
      </c>
      <c r="BW180" s="16">
        <f t="shared" si="165"/>
        <v>65961.643333333341</v>
      </c>
      <c r="BY180" s="16">
        <f t="shared" si="166"/>
        <v>49545.988333333335</v>
      </c>
      <c r="CB180" s="16">
        <f t="shared" si="146"/>
        <v>0</v>
      </c>
      <c r="CF180" s="243">
        <f t="shared" si="162"/>
        <v>0</v>
      </c>
      <c r="CH180" s="243">
        <f t="shared" si="163"/>
        <v>0</v>
      </c>
      <c r="CJ180" s="16">
        <f t="shared" si="147"/>
        <v>0</v>
      </c>
      <c r="CL180" s="54">
        <f t="shared" si="148"/>
        <v>0</v>
      </c>
      <c r="CN180" s="18"/>
      <c r="CO180" s="16">
        <f t="shared" si="149"/>
        <v>0</v>
      </c>
      <c r="CP180" s="18"/>
    </row>
    <row r="181" spans="1:94" x14ac:dyDescent="0.2">
      <c r="A181" s="387"/>
      <c r="B181" s="14" t="str">
        <f>VLOOKUP(D181,'line assign basis'!$A$8:$D$668,2,FALSE)</f>
        <v>PREPMTS-NETWORK HARD</v>
      </c>
      <c r="C181" s="17" t="s">
        <v>405</v>
      </c>
      <c r="D181" s="17" t="s">
        <v>403</v>
      </c>
      <c r="E181" s="17">
        <f>IFERROR(VLOOKUP(D181,'line assign basis'!$A$8:$D$668,4,FALSE),"")</f>
        <v>4</v>
      </c>
      <c r="F181" s="33">
        <f>IFERROR(VLOOKUP($D181,'SAP Data'!$A$7:$OM$1845,F$4,FALSE),"")</f>
        <v>0</v>
      </c>
      <c r="G181" s="33">
        <f>IFERROR(VLOOKUP($D181,'SAP Data'!$A$7:$OM$1845,G$4,FALSE),"")</f>
        <v>0</v>
      </c>
      <c r="H181" s="16">
        <f>IFERROR(VLOOKUP($D181,'SAP Data'!$A$7:$OM$1845,H$4,FALSE),"")</f>
        <v>0</v>
      </c>
      <c r="I181" s="76">
        <f>IFERROR(VLOOKUP($D181,'SAP Data'!$A$7:$OM$1845,I$4,FALSE),"")</f>
        <v>0</v>
      </c>
      <c r="J181" s="76">
        <f>IFERROR(VLOOKUP($D181,'SAP Data'!$A$7:$OM$1845,J$4,FALSE),"")</f>
        <v>0</v>
      </c>
      <c r="K181" s="76">
        <f>IFERROR(VLOOKUP($D181,'SAP Data'!$A$7:$OM$1845,K$4,FALSE),"")</f>
        <v>0</v>
      </c>
      <c r="L181" s="76">
        <f>IFERROR(VLOOKUP($D181,'SAP Data'!$A$7:$OM$1845,L$4,FALSE),"")</f>
        <v>0</v>
      </c>
      <c r="M181" s="76">
        <f>IFERROR(VLOOKUP($D181,'SAP Data'!$A$7:$OM$1845,M$4,FALSE),"")</f>
        <v>0</v>
      </c>
      <c r="N181" s="76">
        <f>IFERROR(VLOOKUP($D181,'SAP Data'!$A$7:$OM$1845,N$4,FALSE),"")</f>
        <v>0</v>
      </c>
      <c r="O181" s="76">
        <f>IFERROR(VLOOKUP($D181,'SAP Data'!$A$7:$OM$1845,O$4,FALSE),"")</f>
        <v>0</v>
      </c>
      <c r="P181" s="76">
        <f>IFERROR(VLOOKUP($D181,'SAP Data'!$A$7:$OM$1845,P$4,FALSE),"")</f>
        <v>0</v>
      </c>
      <c r="Q181" s="76">
        <f>IFERROR(VLOOKUP($D181,'SAP Data'!$A$7:$OM$1845,Q$4,FALSE),"")</f>
        <v>0</v>
      </c>
      <c r="R181" s="76">
        <f>IFERROR(VLOOKUP($D181,'SAP Data'!$A$7:$OM$1845,R$4,FALSE),"")</f>
        <v>0</v>
      </c>
      <c r="S181" s="76">
        <f>IFERROR(VLOOKUP($D181,'SAP Data'!$A$7:$OM$1845,S$4,FALSE),"")</f>
        <v>0</v>
      </c>
      <c r="T181" s="76">
        <f>IFERROR(VLOOKUP($D181,'SAP Data'!$A$7:$OM$1849,T$4,FALSE),"")</f>
        <v>0</v>
      </c>
      <c r="U181" s="76">
        <f>IFERROR(VLOOKUP($D181,'SAP Data'!$A$7:$OM$1849,U$4,FALSE),"")</f>
        <v>0</v>
      </c>
      <c r="V181" s="76">
        <f>IFERROR(VLOOKUP($D181,'SAP Data'!$A$7:$OM$1849,V$4,FALSE),"")</f>
        <v>0</v>
      </c>
      <c r="W181" s="76">
        <f>IFERROR(VLOOKUP($D181,'SAP Data'!$A$7:$OM$1849,W$4,FALSE),"")</f>
        <v>0</v>
      </c>
      <c r="X181" s="76">
        <f>IFERROR(VLOOKUP($D181,'SAP Data'!$A$7:$OM$1849,X$4,FALSE),"")</f>
        <v>0</v>
      </c>
      <c r="Y181" s="76">
        <f>IFERROR(VLOOKUP($D181,'SAP Data'!$A$7:$OM$1849,Y$4,FALSE),"")</f>
        <v>0</v>
      </c>
      <c r="Z181" s="76">
        <f>IFERROR(VLOOKUP($D181,'SAP Data'!$A$7:$OM$1849,Z$4,FALSE),"")</f>
        <v>0</v>
      </c>
      <c r="AA181" s="76">
        <f>IFERROR(VLOOKUP($D181,'SAP Data'!$A$7:$OM$1849,AA$4,FALSE),"")</f>
        <v>0</v>
      </c>
      <c r="AB181" s="76">
        <f>IFERROR(VLOOKUP($D181,'SAP Data'!$A$7:$OM$1849,AB$4,FALSE),"")</f>
        <v>0</v>
      </c>
      <c r="AC181" s="76">
        <f>IFERROR(VLOOKUP($D181,'SAP Data'!$A$7:$OM$1849,AC$4,FALSE),"")</f>
        <v>0</v>
      </c>
      <c r="AD181" s="76">
        <f>IFERROR(VLOOKUP($D181,'SAP Data'!$A$7:$OM$1849,AD$4,FALSE),"")</f>
        <v>0</v>
      </c>
      <c r="AE181" s="76">
        <f>IFERROR(VLOOKUP($D181,'SAP Data'!$A$7:$OM$1849,AE$4,FALSE),"")</f>
        <v>0</v>
      </c>
      <c r="AF181" s="76">
        <f>IFERROR(VLOOKUP($D181,'SAP Data'!$A$7:$OM$1849,AF$4,FALSE),"")</f>
        <v>0</v>
      </c>
      <c r="AG181" s="76">
        <f>IFERROR(VLOOKUP($D181,'SAP Data'!$A$7:$OM$1849,AG$4,FALSE),"")</f>
        <v>0</v>
      </c>
      <c r="AH181" s="76">
        <f>IFERROR(VLOOKUP($D181,'SAP Data'!$A$7:$OM$1849,AH$4,FALSE),"")</f>
        <v>0</v>
      </c>
      <c r="AI181" s="76">
        <f>IFERROR(VLOOKUP($D181,'SAP Data'!$A$7:$OM$1849,AI$4,FALSE),"")</f>
        <v>0</v>
      </c>
      <c r="AJ181" s="76">
        <f>IFERROR(VLOOKUP($D181,'SAP Data'!$A$7:$OM$1849,AJ$4,FALSE),"")</f>
        <v>0</v>
      </c>
      <c r="AK181" s="76">
        <f>IFERROR(VLOOKUP($D181,'SAP Data'!$A$7:$OM$1849,AK$4,FALSE),"")</f>
        <v>0</v>
      </c>
      <c r="AL181" s="76">
        <f>IFERROR(VLOOKUP($D181,'SAP Data'!$A$7:$OM$1849,AL$4,FALSE),"")</f>
        <v>0</v>
      </c>
      <c r="AM181" s="76">
        <f>IFERROR(VLOOKUP($D181,'SAP Data'!$A$7:$OM$1849,AM$4,FALSE),"")</f>
        <v>0</v>
      </c>
      <c r="AN181" s="76">
        <f>IFERROR(VLOOKUP($D181,'SAP Data'!$A$7:$OM$1849,AN$4,FALSE),"")</f>
        <v>0</v>
      </c>
      <c r="AO181" s="76">
        <f>IFERROR(VLOOKUP($D181,'SAP Data'!$A$7:$OM$1849,AO$4,FALSE),"")</f>
        <v>0</v>
      </c>
      <c r="AP181" s="99">
        <f t="shared" si="150"/>
        <v>0</v>
      </c>
      <c r="AQ181" s="43">
        <f t="shared" si="151"/>
        <v>0</v>
      </c>
      <c r="AR181" s="43">
        <f t="shared" si="152"/>
        <v>0</v>
      </c>
      <c r="AS181" s="43">
        <f t="shared" si="153"/>
        <v>0</v>
      </c>
      <c r="AT181" s="43">
        <f t="shared" si="154"/>
        <v>0</v>
      </c>
      <c r="AU181" s="43">
        <f t="shared" si="155"/>
        <v>0</v>
      </c>
      <c r="AV181" s="43">
        <f t="shared" si="156"/>
        <v>0</v>
      </c>
      <c r="AW181" s="43">
        <f t="shared" si="157"/>
        <v>0</v>
      </c>
      <c r="AX181" s="43">
        <f t="shared" si="158"/>
        <v>0</v>
      </c>
      <c r="AY181" s="43">
        <f t="shared" si="159"/>
        <v>0</v>
      </c>
      <c r="AZ181" s="43">
        <f t="shared" si="160"/>
        <v>0</v>
      </c>
      <c r="BA181" s="98">
        <f t="shared" si="161"/>
        <v>0</v>
      </c>
      <c r="BB181" s="16"/>
      <c r="BC181" s="16">
        <f t="shared" si="170"/>
        <v>0</v>
      </c>
      <c r="BD181" s="16"/>
      <c r="BE181" s="16">
        <f t="shared" si="171"/>
        <v>0</v>
      </c>
      <c r="BF181" s="16"/>
      <c r="BG181" s="16">
        <f t="shared" si="172"/>
        <v>0</v>
      </c>
      <c r="BH181" s="18"/>
      <c r="BI181" s="16">
        <f t="shared" si="173"/>
        <v>0</v>
      </c>
      <c r="BK181" s="16">
        <f t="shared" si="174"/>
        <v>0</v>
      </c>
      <c r="BM181" s="16">
        <f t="shared" si="175"/>
        <v>0</v>
      </c>
      <c r="BO181" s="16">
        <f t="shared" si="167"/>
        <v>0</v>
      </c>
      <c r="BQ181" s="16">
        <f t="shared" si="168"/>
        <v>0</v>
      </c>
      <c r="BS181" s="16">
        <f t="shared" si="169"/>
        <v>0</v>
      </c>
      <c r="BU181" s="16">
        <f t="shared" si="164"/>
        <v>0</v>
      </c>
      <c r="BW181" s="16">
        <f t="shared" si="165"/>
        <v>0</v>
      </c>
      <c r="BY181" s="16">
        <f t="shared" si="166"/>
        <v>0</v>
      </c>
      <c r="CB181" s="16">
        <f t="shared" si="146"/>
        <v>0</v>
      </c>
      <c r="CF181" s="243">
        <f t="shared" si="162"/>
        <v>0</v>
      </c>
      <c r="CH181" s="243">
        <f t="shared" si="163"/>
        <v>0</v>
      </c>
      <c r="CJ181" s="16">
        <f t="shared" si="147"/>
        <v>0</v>
      </c>
      <c r="CL181" s="54">
        <f t="shared" si="148"/>
        <v>0</v>
      </c>
      <c r="CN181" s="18"/>
      <c r="CO181" s="16">
        <f t="shared" si="149"/>
        <v>0</v>
      </c>
      <c r="CP181" s="18"/>
    </row>
    <row r="182" spans="1:94" x14ac:dyDescent="0.2">
      <c r="A182" s="387"/>
      <c r="B182" s="14" t="str">
        <f>VLOOKUP(D182,'line assign basis'!$A$8:$D$668,2,FALSE)</f>
        <v>VIRTUAL STORAGE</v>
      </c>
      <c r="C182" s="17" t="s">
        <v>408</v>
      </c>
      <c r="D182" s="17" t="s">
        <v>406</v>
      </c>
      <c r="E182" s="17">
        <f>IFERROR(VLOOKUP(D182,'line assign basis'!$A$8:$D$668,4,FALSE),"")</f>
        <v>4</v>
      </c>
      <c r="F182" s="33">
        <f>IFERROR(VLOOKUP($D182,'SAP Data'!$A$7:$OM$1845,F$4,FALSE),"")</f>
        <v>0</v>
      </c>
      <c r="G182" s="33">
        <f>IFERROR(VLOOKUP($D182,'SAP Data'!$A$7:$OM$1845,G$4,FALSE),"")</f>
        <v>0</v>
      </c>
      <c r="H182" s="16">
        <f>IFERROR(VLOOKUP($D182,'SAP Data'!$A$7:$OM$1845,H$4,FALSE),"")</f>
        <v>0</v>
      </c>
      <c r="I182" s="76">
        <f>IFERROR(VLOOKUP($D182,'SAP Data'!$A$7:$OM$1845,I$4,FALSE),"")</f>
        <v>0</v>
      </c>
      <c r="J182" s="76">
        <f>IFERROR(VLOOKUP($D182,'SAP Data'!$A$7:$OM$1845,J$4,FALSE),"")</f>
        <v>0</v>
      </c>
      <c r="K182" s="76">
        <f>IFERROR(VLOOKUP($D182,'SAP Data'!$A$7:$OM$1845,K$4,FALSE),"")</f>
        <v>0</v>
      </c>
      <c r="L182" s="76">
        <f>IFERROR(VLOOKUP($D182,'SAP Data'!$A$7:$OM$1845,L$4,FALSE),"")</f>
        <v>0</v>
      </c>
      <c r="M182" s="76">
        <f>IFERROR(VLOOKUP($D182,'SAP Data'!$A$7:$OM$1845,M$4,FALSE),"")</f>
        <v>0</v>
      </c>
      <c r="N182" s="76">
        <f>IFERROR(VLOOKUP($D182,'SAP Data'!$A$7:$OM$1845,N$4,FALSE),"")</f>
        <v>0</v>
      </c>
      <c r="O182" s="76">
        <f>IFERROR(VLOOKUP($D182,'SAP Data'!$A$7:$OM$1845,O$4,FALSE),"")</f>
        <v>0</v>
      </c>
      <c r="P182" s="76">
        <f>IFERROR(VLOOKUP($D182,'SAP Data'!$A$7:$OM$1845,P$4,FALSE),"")</f>
        <v>0</v>
      </c>
      <c r="Q182" s="76">
        <f>IFERROR(VLOOKUP($D182,'SAP Data'!$A$7:$OM$1845,Q$4,FALSE),"")</f>
        <v>0</v>
      </c>
      <c r="R182" s="76">
        <f>IFERROR(VLOOKUP($D182,'SAP Data'!$A$7:$OM$1845,R$4,FALSE),"")</f>
        <v>0</v>
      </c>
      <c r="S182" s="76">
        <f>IFERROR(VLOOKUP($D182,'SAP Data'!$A$7:$OM$1845,S$4,FALSE),"")</f>
        <v>0</v>
      </c>
      <c r="T182" s="76">
        <f>IFERROR(VLOOKUP($D182,'SAP Data'!$A$7:$OM$1849,T$4,FALSE),"")</f>
        <v>0</v>
      </c>
      <c r="U182" s="76">
        <f>IFERROR(VLOOKUP($D182,'SAP Data'!$A$7:$OM$1849,U$4,FALSE),"")</f>
        <v>0</v>
      </c>
      <c r="V182" s="76">
        <f>IFERROR(VLOOKUP($D182,'SAP Data'!$A$7:$OM$1849,V$4,FALSE),"")</f>
        <v>0</v>
      </c>
      <c r="W182" s="76">
        <f>IFERROR(VLOOKUP($D182,'SAP Data'!$A$7:$OM$1849,W$4,FALSE),"")</f>
        <v>0</v>
      </c>
      <c r="X182" s="76">
        <f>IFERROR(VLOOKUP($D182,'SAP Data'!$A$7:$OM$1849,X$4,FALSE),"")</f>
        <v>0</v>
      </c>
      <c r="Y182" s="76">
        <f>IFERROR(VLOOKUP($D182,'SAP Data'!$A$7:$OM$1849,Y$4,FALSE),"")</f>
        <v>0</v>
      </c>
      <c r="Z182" s="76">
        <f>IFERROR(VLOOKUP($D182,'SAP Data'!$A$7:$OM$1849,Z$4,FALSE),"")</f>
        <v>0</v>
      </c>
      <c r="AA182" s="76">
        <f>IFERROR(VLOOKUP($D182,'SAP Data'!$A$7:$OM$1849,AA$4,FALSE),"")</f>
        <v>0</v>
      </c>
      <c r="AB182" s="76">
        <f>IFERROR(VLOOKUP($D182,'SAP Data'!$A$7:$OM$1849,AB$4,FALSE),"")</f>
        <v>0</v>
      </c>
      <c r="AC182" s="76">
        <f>IFERROR(VLOOKUP($D182,'SAP Data'!$A$7:$OM$1849,AC$4,FALSE),"")</f>
        <v>0</v>
      </c>
      <c r="AD182" s="76">
        <f>IFERROR(VLOOKUP($D182,'SAP Data'!$A$7:$OM$1849,AD$4,FALSE),"")</f>
        <v>0</v>
      </c>
      <c r="AE182" s="76">
        <f>IFERROR(VLOOKUP($D182,'SAP Data'!$A$7:$OM$1849,AE$4,FALSE),"")</f>
        <v>0</v>
      </c>
      <c r="AF182" s="76">
        <f>IFERROR(VLOOKUP($D182,'SAP Data'!$A$7:$OM$1849,AF$4,FALSE),"")</f>
        <v>0</v>
      </c>
      <c r="AG182" s="76">
        <f>IFERROR(VLOOKUP($D182,'SAP Data'!$A$7:$OM$1849,AG$4,FALSE),"")</f>
        <v>0</v>
      </c>
      <c r="AH182" s="76">
        <f>IFERROR(VLOOKUP($D182,'SAP Data'!$A$7:$OM$1849,AH$4,FALSE),"")</f>
        <v>0</v>
      </c>
      <c r="AI182" s="76">
        <f>IFERROR(VLOOKUP($D182,'SAP Data'!$A$7:$OM$1849,AI$4,FALSE),"")</f>
        <v>0</v>
      </c>
      <c r="AJ182" s="76">
        <f>IFERROR(VLOOKUP($D182,'SAP Data'!$A$7:$OM$1849,AJ$4,FALSE),"")</f>
        <v>0</v>
      </c>
      <c r="AK182" s="76">
        <f>IFERROR(VLOOKUP($D182,'SAP Data'!$A$7:$OM$1849,AK$4,FALSE),"")</f>
        <v>0</v>
      </c>
      <c r="AL182" s="76">
        <f>IFERROR(VLOOKUP($D182,'SAP Data'!$A$7:$OM$1849,AL$4,FALSE),"")</f>
        <v>0</v>
      </c>
      <c r="AM182" s="76">
        <f>IFERROR(VLOOKUP($D182,'SAP Data'!$A$7:$OM$1849,AM$4,FALSE),"")</f>
        <v>0</v>
      </c>
      <c r="AN182" s="76">
        <f>IFERROR(VLOOKUP($D182,'SAP Data'!$A$7:$OM$1849,AN$4,FALSE),"")</f>
        <v>0</v>
      </c>
      <c r="AO182" s="76">
        <f>IFERROR(VLOOKUP($D182,'SAP Data'!$A$7:$OM$1849,AO$4,FALSE),"")</f>
        <v>0</v>
      </c>
      <c r="AP182" s="99">
        <f t="shared" si="150"/>
        <v>0</v>
      </c>
      <c r="AQ182" s="43">
        <f t="shared" si="151"/>
        <v>0</v>
      </c>
      <c r="AR182" s="43">
        <f t="shared" si="152"/>
        <v>0</v>
      </c>
      <c r="AS182" s="43">
        <f t="shared" si="153"/>
        <v>0</v>
      </c>
      <c r="AT182" s="43">
        <f t="shared" si="154"/>
        <v>0</v>
      </c>
      <c r="AU182" s="43">
        <f t="shared" si="155"/>
        <v>0</v>
      </c>
      <c r="AV182" s="43">
        <f t="shared" si="156"/>
        <v>0</v>
      </c>
      <c r="AW182" s="43">
        <f t="shared" si="157"/>
        <v>0</v>
      </c>
      <c r="AX182" s="43">
        <f t="shared" si="158"/>
        <v>0</v>
      </c>
      <c r="AY182" s="43">
        <f t="shared" si="159"/>
        <v>0</v>
      </c>
      <c r="AZ182" s="43">
        <f t="shared" si="160"/>
        <v>0</v>
      </c>
      <c r="BA182" s="98">
        <f t="shared" si="161"/>
        <v>0</v>
      </c>
      <c r="BB182" s="16"/>
      <c r="BC182" s="16">
        <f t="shared" si="170"/>
        <v>0</v>
      </c>
      <c r="BD182" s="16"/>
      <c r="BE182" s="16">
        <f t="shared" si="171"/>
        <v>0</v>
      </c>
      <c r="BF182" s="16"/>
      <c r="BG182" s="16">
        <f t="shared" si="172"/>
        <v>0</v>
      </c>
      <c r="BH182" s="18"/>
      <c r="BI182" s="16">
        <f t="shared" si="173"/>
        <v>0</v>
      </c>
      <c r="BK182" s="16">
        <f t="shared" si="174"/>
        <v>0</v>
      </c>
      <c r="BM182" s="16">
        <f t="shared" si="175"/>
        <v>0</v>
      </c>
      <c r="BO182" s="16">
        <f t="shared" si="167"/>
        <v>0</v>
      </c>
      <c r="BQ182" s="16">
        <f t="shared" si="168"/>
        <v>0</v>
      </c>
      <c r="BS182" s="16">
        <f t="shared" si="169"/>
        <v>0</v>
      </c>
      <c r="BU182" s="16">
        <f t="shared" si="164"/>
        <v>0</v>
      </c>
      <c r="BW182" s="16">
        <f t="shared" si="165"/>
        <v>0</v>
      </c>
      <c r="BY182" s="16">
        <f t="shared" si="166"/>
        <v>0</v>
      </c>
      <c r="CB182" s="16">
        <f t="shared" si="146"/>
        <v>0</v>
      </c>
      <c r="CF182" s="243">
        <f t="shared" si="162"/>
        <v>0</v>
      </c>
      <c r="CH182" s="243">
        <f t="shared" si="163"/>
        <v>0</v>
      </c>
      <c r="CJ182" s="16">
        <f t="shared" si="147"/>
        <v>0</v>
      </c>
      <c r="CL182" s="54">
        <f t="shared" si="148"/>
        <v>0</v>
      </c>
      <c r="CN182" s="18"/>
      <c r="CO182" s="16">
        <f t="shared" si="149"/>
        <v>0</v>
      </c>
      <c r="CP182" s="18"/>
    </row>
    <row r="183" spans="1:94" x14ac:dyDescent="0.2">
      <c r="A183" s="387"/>
      <c r="B183" s="14" t="str">
        <f>VLOOKUP(D183,'line assign basis'!$A$8:$D$668,2,FALSE)</f>
        <v>PREPMTS-PROP TAXES</v>
      </c>
      <c r="C183" s="17" t="s">
        <v>411</v>
      </c>
      <c r="D183" s="17" t="s">
        <v>409</v>
      </c>
      <c r="E183" s="17">
        <f>IFERROR(VLOOKUP(D183,'line assign basis'!$A$8:$D$668,4,FALSE),"")</f>
        <v>4</v>
      </c>
      <c r="F183" s="33">
        <f>IFERROR(VLOOKUP($D183,'SAP Data'!$A$7:$OM$1845,F$4,FALSE),"")</f>
        <v>9852005.9499999993</v>
      </c>
      <c r="G183" s="33">
        <f>IFERROR(VLOOKUP($D183,'SAP Data'!$A$7:$OM$1845,G$4,FALSE),"")</f>
        <v>7881604.7599999998</v>
      </c>
      <c r="H183" s="16">
        <f>IFERROR(VLOOKUP($D183,'SAP Data'!$A$7:$OM$1845,H$4,FALSE),"")</f>
        <v>5859578.5700000003</v>
      </c>
      <c r="I183" s="76">
        <f>IFERROR(VLOOKUP($D183,'SAP Data'!$A$7:$OM$1845,I$4,FALSE),"")</f>
        <v>3940802.38</v>
      </c>
      <c r="J183" s="76">
        <f>IFERROR(VLOOKUP($D183,'SAP Data'!$A$7:$OM$1845,J$4,FALSE),"")</f>
        <v>1970401.19</v>
      </c>
      <c r="K183" s="76">
        <f>IFERROR(VLOOKUP($D183,'SAP Data'!$A$7:$OM$1845,K$4,FALSE),"")</f>
        <v>0</v>
      </c>
      <c r="L183" s="76">
        <f>IFERROR(VLOOKUP($D183,'SAP Data'!$A$7:$OM$1845,L$4,FALSE),"")</f>
        <v>0</v>
      </c>
      <c r="M183" s="76">
        <f>IFERROR(VLOOKUP($D183,'SAP Data'!$A$7:$OM$1845,M$4,FALSE),"")</f>
        <v>0</v>
      </c>
      <c r="N183" s="76">
        <f>IFERROR(VLOOKUP($D183,'SAP Data'!$A$7:$OM$1845,N$4,FALSE),"")</f>
        <v>0</v>
      </c>
      <c r="O183" s="76">
        <f>IFERROR(VLOOKUP($D183,'SAP Data'!$A$7:$OM$1845,O$4,FALSE),"")</f>
        <v>0</v>
      </c>
      <c r="P183" s="76">
        <f>IFERROR(VLOOKUP($D183,'SAP Data'!$A$7:$OM$1845,P$4,FALSE),"")</f>
        <v>13999523.82</v>
      </c>
      <c r="Q183" s="76">
        <f>IFERROR(VLOOKUP($D183,'SAP Data'!$A$7:$OM$1845,Q$4,FALSE),"")</f>
        <v>12053469.74</v>
      </c>
      <c r="R183" s="76">
        <f>IFERROR(VLOOKUP($D183,'SAP Data'!$A$7:$OM$1845,R$4,FALSE),"")</f>
        <v>10044558.119999999</v>
      </c>
      <c r="S183" s="76">
        <f>IFERROR(VLOOKUP($D183,'SAP Data'!$A$7:$OM$1845,S$4,FALSE),"")</f>
        <v>7972952.5</v>
      </c>
      <c r="T183" s="76">
        <f>IFERROR(VLOOKUP($D183,'SAP Data'!$A$7:$OM$1849,T$4,FALSE),"")</f>
        <v>5979714.3799999999</v>
      </c>
      <c r="U183" s="76">
        <f>IFERROR(VLOOKUP($D183,'SAP Data'!$A$7:$OM$1849,U$4,FALSE),"")</f>
        <v>3986476.26</v>
      </c>
      <c r="V183" s="76">
        <f>IFERROR(VLOOKUP($D183,'SAP Data'!$A$7:$OM$1849,V$4,FALSE),"")</f>
        <v>1993238.14</v>
      </c>
      <c r="W183" s="76">
        <f>IFERROR(VLOOKUP($D183,'SAP Data'!$A$7:$OM$1849,W$4,FALSE),"")</f>
        <v>0</v>
      </c>
      <c r="X183" s="76">
        <f>IFERROR(VLOOKUP($D183,'SAP Data'!$A$7:$OM$1849,X$4,FALSE),"")</f>
        <v>0</v>
      </c>
      <c r="Y183" s="76">
        <f>IFERROR(VLOOKUP($D183,'SAP Data'!$A$7:$OM$1849,Y$4,FALSE),"")</f>
        <v>0</v>
      </c>
      <c r="Z183" s="76">
        <f>IFERROR(VLOOKUP($D183,'SAP Data'!$A$7:$OM$1849,Z$4,FALSE),"")</f>
        <v>0</v>
      </c>
      <c r="AA183" s="76">
        <f>IFERROR(VLOOKUP($D183,'SAP Data'!$A$7:$OM$1849,AA$4,FALSE),"")</f>
        <v>0</v>
      </c>
      <c r="AB183" s="76">
        <f>IFERROR(VLOOKUP($D183,'SAP Data'!$A$7:$OM$1849,AB$4,FALSE),"")</f>
        <v>15709207.74</v>
      </c>
      <c r="AC183" s="76">
        <f>IFERROR(VLOOKUP($D183,'SAP Data'!$A$7:$OM$1849,AC$4,FALSE),"")</f>
        <v>13404211.369999999</v>
      </c>
      <c r="AD183" s="76">
        <f>IFERROR(VLOOKUP($D183,'SAP Data'!$A$7:$OM$1849,AD$4,FALSE),"")</f>
        <v>11170176.140000001</v>
      </c>
      <c r="AE183" s="76">
        <f>IFERROR(VLOOKUP($D183,'SAP Data'!$A$7:$OM$1849,AE$4,FALSE),"")</f>
        <v>8936140.9100000001</v>
      </c>
      <c r="AF183" s="76">
        <f>IFERROR(VLOOKUP($D183,'SAP Data'!$A$7:$OM$1849,AF$4,FALSE),"")</f>
        <v>6702105.6799999997</v>
      </c>
      <c r="AG183" s="76">
        <f>IFERROR(VLOOKUP($D183,'SAP Data'!$A$7:$OM$1849,AG$4,FALSE),"")</f>
        <v>4468070.45</v>
      </c>
      <c r="AH183" s="76">
        <f>IFERROR(VLOOKUP($D183,'SAP Data'!$A$7:$OM$1849,AH$4,FALSE),"")</f>
        <v>2234035.2200000002</v>
      </c>
      <c r="AI183" s="76">
        <f>IFERROR(VLOOKUP($D183,'SAP Data'!$A$7:$OM$1849,AI$4,FALSE),"")</f>
        <v>0</v>
      </c>
      <c r="AJ183" s="76">
        <f>IFERROR(VLOOKUP($D183,'SAP Data'!$A$7:$OM$1849,AJ$4,FALSE),"")</f>
        <v>0</v>
      </c>
      <c r="AK183" s="76">
        <f>IFERROR(VLOOKUP($D183,'SAP Data'!$A$7:$OM$1849,AK$4,FALSE),"")</f>
        <v>0</v>
      </c>
      <c r="AL183" s="76">
        <f>IFERROR(VLOOKUP($D183,'SAP Data'!$A$7:$OM$1849,AL$4,FALSE),"")</f>
        <v>0</v>
      </c>
      <c r="AM183" s="76">
        <f>IFERROR(VLOOKUP($D183,'SAP Data'!$A$7:$OM$1849,AM$4,FALSE),"")</f>
        <v>0</v>
      </c>
      <c r="AN183" s="76">
        <f>IFERROR(VLOOKUP($D183,'SAP Data'!$A$7:$OM$1849,AN$4,FALSE),"")</f>
        <v>16915007.440000001</v>
      </c>
      <c r="AO183" s="76">
        <f>IFERROR(VLOOKUP($D183,'SAP Data'!$A$7:$OM$1849,AO$4,FALSE),"")</f>
        <v>14508151.710000001</v>
      </c>
      <c r="AP183" s="99">
        <f t="shared" si="150"/>
        <v>4971097.2933333339</v>
      </c>
      <c r="AQ183" s="43">
        <f t="shared" si="151"/>
        <v>5058130.8945833333</v>
      </c>
      <c r="AR183" s="43">
        <f t="shared" si="152"/>
        <v>5128363.3825000003</v>
      </c>
      <c r="AS183" s="43">
        <f t="shared" si="153"/>
        <v>5178529.4445833331</v>
      </c>
      <c r="AT183" s="43">
        <f t="shared" si="154"/>
        <v>5208629.0808333335</v>
      </c>
      <c r="AU183" s="43">
        <f t="shared" si="155"/>
        <v>5218662.2924999995</v>
      </c>
      <c r="AV183" s="43">
        <f t="shared" si="156"/>
        <v>5218662.2924999995</v>
      </c>
      <c r="AW183" s="43">
        <f t="shared" si="157"/>
        <v>5218662.2924999995</v>
      </c>
      <c r="AX183" s="43">
        <f t="shared" si="158"/>
        <v>5218662.2924999995</v>
      </c>
      <c r="AY183" s="43">
        <f t="shared" si="159"/>
        <v>5218662.2924999995</v>
      </c>
      <c r="AZ183" s="43">
        <f t="shared" si="160"/>
        <v>5268903.9466666663</v>
      </c>
      <c r="BA183" s="98">
        <f t="shared" si="161"/>
        <v>5365143.1150000012</v>
      </c>
      <c r="BB183" s="16"/>
      <c r="BC183" s="16">
        <f t="shared" si="170"/>
        <v>4971097.2933333339</v>
      </c>
      <c r="BD183" s="16"/>
      <c r="BE183" s="16">
        <f t="shared" si="171"/>
        <v>5058130.8945833333</v>
      </c>
      <c r="BF183" s="16"/>
      <c r="BG183" s="16">
        <f t="shared" si="172"/>
        <v>5128363.3825000003</v>
      </c>
      <c r="BH183" s="18"/>
      <c r="BI183" s="16">
        <f t="shared" si="173"/>
        <v>5178529.4445833331</v>
      </c>
      <c r="BK183" s="16">
        <f t="shared" si="174"/>
        <v>5208629.0808333335</v>
      </c>
      <c r="BM183" s="16">
        <f t="shared" si="175"/>
        <v>5218662.2924999995</v>
      </c>
      <c r="BO183" s="16">
        <f t="shared" si="167"/>
        <v>5218662.2924999995</v>
      </c>
      <c r="BQ183" s="16">
        <f t="shared" si="168"/>
        <v>5218662.2924999995</v>
      </c>
      <c r="BS183" s="16">
        <f t="shared" si="169"/>
        <v>5218662.2924999995</v>
      </c>
      <c r="BU183" s="16">
        <f t="shared" si="164"/>
        <v>5218662.2924999995</v>
      </c>
      <c r="BW183" s="16">
        <f t="shared" si="165"/>
        <v>5268903.9466666663</v>
      </c>
      <c r="BY183" s="16">
        <f t="shared" si="166"/>
        <v>5365143.1150000012</v>
      </c>
      <c r="CB183" s="16">
        <f t="shared" si="146"/>
        <v>0</v>
      </c>
      <c r="CF183" s="243">
        <f t="shared" si="162"/>
        <v>0</v>
      </c>
      <c r="CH183" s="243">
        <f t="shared" si="163"/>
        <v>0</v>
      </c>
      <c r="CJ183" s="16">
        <f t="shared" si="147"/>
        <v>0</v>
      </c>
      <c r="CL183" s="54">
        <f t="shared" si="148"/>
        <v>0</v>
      </c>
      <c r="CN183" s="18"/>
      <c r="CO183" s="16">
        <f t="shared" si="149"/>
        <v>0</v>
      </c>
      <c r="CP183" s="18"/>
    </row>
    <row r="184" spans="1:94" x14ac:dyDescent="0.2">
      <c r="A184" s="387"/>
      <c r="B184" s="14" t="str">
        <f>VLOOKUP(D184,'line assign basis'!$A$8:$D$668,2,FALSE)</f>
        <v>PREPMTS-OTHER TAXES</v>
      </c>
      <c r="C184" s="17" t="s">
        <v>414</v>
      </c>
      <c r="D184" s="17" t="s">
        <v>412</v>
      </c>
      <c r="E184" s="17">
        <f>IFERROR(VLOOKUP(D184,'line assign basis'!$A$8:$D$668,4,FALSE),"")</f>
        <v>4</v>
      </c>
      <c r="F184" s="33">
        <f>IFERROR(VLOOKUP($D184,'SAP Data'!$A$7:$OM$1845,F$4,FALSE),"")</f>
        <v>0</v>
      </c>
      <c r="G184" s="33">
        <f>IFERROR(VLOOKUP($D184,'SAP Data'!$A$7:$OM$1845,G$4,FALSE),"")</f>
        <v>893748.45</v>
      </c>
      <c r="H184" s="16">
        <f>IFERROR(VLOOKUP($D184,'SAP Data'!$A$7:$OM$1845,H$4,FALSE),"")</f>
        <v>804373.6</v>
      </c>
      <c r="I184" s="76">
        <f>IFERROR(VLOOKUP($D184,'SAP Data'!$A$7:$OM$1845,I$4,FALSE),"")</f>
        <v>714998.75</v>
      </c>
      <c r="J184" s="76">
        <f>IFERROR(VLOOKUP($D184,'SAP Data'!$A$7:$OM$1845,J$4,FALSE),"")</f>
        <v>625623.9</v>
      </c>
      <c r="K184" s="76">
        <f>IFERROR(VLOOKUP($D184,'SAP Data'!$A$7:$OM$1845,K$4,FALSE),"")</f>
        <v>536249.05000000005</v>
      </c>
      <c r="L184" s="76">
        <f>IFERROR(VLOOKUP($D184,'SAP Data'!$A$7:$OM$1845,L$4,FALSE),"")</f>
        <v>446874.2</v>
      </c>
      <c r="M184" s="76">
        <f>IFERROR(VLOOKUP($D184,'SAP Data'!$A$7:$OM$1845,M$4,FALSE),"")</f>
        <v>357499.35</v>
      </c>
      <c r="N184" s="76">
        <f>IFERROR(VLOOKUP($D184,'SAP Data'!$A$7:$OM$1845,N$4,FALSE),"")</f>
        <v>268124.5</v>
      </c>
      <c r="O184" s="76">
        <f>IFERROR(VLOOKUP($D184,'SAP Data'!$A$7:$OM$1845,O$4,FALSE),"")</f>
        <v>178749.65</v>
      </c>
      <c r="P184" s="76">
        <f>IFERROR(VLOOKUP($D184,'SAP Data'!$A$7:$OM$1845,P$4,FALSE),"")</f>
        <v>89374.8</v>
      </c>
      <c r="Q184" s="76">
        <f>IFERROR(VLOOKUP($D184,'SAP Data'!$A$7:$OM$1845,Q$4,FALSE),"")</f>
        <v>0</v>
      </c>
      <c r="R184" s="76">
        <f>IFERROR(VLOOKUP($D184,'SAP Data'!$A$7:$OM$1845,R$4,FALSE),"")</f>
        <v>0</v>
      </c>
      <c r="S184" s="76">
        <f>IFERROR(VLOOKUP($D184,'SAP Data'!$A$7:$OM$1845,S$4,FALSE),"")</f>
        <v>954448.55</v>
      </c>
      <c r="T184" s="76">
        <f>IFERROR(VLOOKUP($D184,'SAP Data'!$A$7:$OM$1849,T$4,FALSE),"")</f>
        <v>859003.69</v>
      </c>
      <c r="U184" s="76">
        <f>IFERROR(VLOOKUP($D184,'SAP Data'!$A$7:$OM$1849,U$4,FALSE),"")</f>
        <v>763558.83</v>
      </c>
      <c r="V184" s="76">
        <f>IFERROR(VLOOKUP($D184,'SAP Data'!$A$7:$OM$1849,V$4,FALSE),"")</f>
        <v>668113.97</v>
      </c>
      <c r="W184" s="76">
        <f>IFERROR(VLOOKUP($D184,'SAP Data'!$A$7:$OM$1849,W$4,FALSE),"")</f>
        <v>572669.11</v>
      </c>
      <c r="X184" s="76">
        <f>IFERROR(VLOOKUP($D184,'SAP Data'!$A$7:$OM$1849,X$4,FALSE),"")</f>
        <v>477224.25</v>
      </c>
      <c r="Y184" s="76">
        <f>IFERROR(VLOOKUP($D184,'SAP Data'!$A$7:$OM$1849,Y$4,FALSE),"")</f>
        <v>381779.39</v>
      </c>
      <c r="Z184" s="76">
        <f>IFERROR(VLOOKUP($D184,'SAP Data'!$A$7:$OM$1849,Z$4,FALSE),"")</f>
        <v>286334.53000000003</v>
      </c>
      <c r="AA184" s="76">
        <f>IFERROR(VLOOKUP($D184,'SAP Data'!$A$7:$OM$1849,AA$4,FALSE),"")</f>
        <v>190889.67</v>
      </c>
      <c r="AB184" s="76">
        <f>IFERROR(VLOOKUP($D184,'SAP Data'!$A$7:$OM$1849,AB$4,FALSE),"")</f>
        <v>95444.81</v>
      </c>
      <c r="AC184" s="76">
        <f>IFERROR(VLOOKUP($D184,'SAP Data'!$A$7:$OM$1849,AC$4,FALSE),"")</f>
        <v>0</v>
      </c>
      <c r="AD184" s="76">
        <f>IFERROR(VLOOKUP($D184,'SAP Data'!$A$7:$OM$1849,AD$4,FALSE),"")</f>
        <v>0</v>
      </c>
      <c r="AE184" s="76">
        <f>IFERROR(VLOOKUP($D184,'SAP Data'!$A$7:$OM$1849,AE$4,FALSE),"")</f>
        <v>920691.49</v>
      </c>
      <c r="AF184" s="76">
        <f>IFERROR(VLOOKUP($D184,'SAP Data'!$A$7:$OM$1849,AF$4,FALSE),"")</f>
        <v>828622.34</v>
      </c>
      <c r="AG184" s="76">
        <f>IFERROR(VLOOKUP($D184,'SAP Data'!$A$7:$OM$1849,AG$4,FALSE),"")</f>
        <v>736553.19</v>
      </c>
      <c r="AH184" s="76">
        <f>IFERROR(VLOOKUP($D184,'SAP Data'!$A$7:$OM$1849,AH$4,FALSE),"")</f>
        <v>644484.04</v>
      </c>
      <c r="AI184" s="76">
        <f>IFERROR(VLOOKUP($D184,'SAP Data'!$A$7:$OM$1849,AI$4,FALSE),"")</f>
        <v>552414.89</v>
      </c>
      <c r="AJ184" s="76">
        <f>IFERROR(VLOOKUP($D184,'SAP Data'!$A$7:$OM$1849,AJ$4,FALSE),"")</f>
        <v>460345.74</v>
      </c>
      <c r="AK184" s="76">
        <f>IFERROR(VLOOKUP($D184,'SAP Data'!$A$7:$OM$1849,AK$4,FALSE),"")</f>
        <v>368276.59</v>
      </c>
      <c r="AL184" s="76">
        <f>IFERROR(VLOOKUP($D184,'SAP Data'!$A$7:$OM$1849,AL$4,FALSE),"")</f>
        <v>276207.44</v>
      </c>
      <c r="AM184" s="76">
        <f>IFERROR(VLOOKUP($D184,'SAP Data'!$A$7:$OM$1849,AM$4,FALSE),"")</f>
        <v>184138.29</v>
      </c>
      <c r="AN184" s="76">
        <f>IFERROR(VLOOKUP($D184,'SAP Data'!$A$7:$OM$1849,AN$4,FALSE),"")</f>
        <v>92069.14</v>
      </c>
      <c r="AO184" s="76">
        <f>IFERROR(VLOOKUP($D184,'SAP Data'!$A$7:$OM$1849,AO$4,FALSE),"")</f>
        <v>0</v>
      </c>
      <c r="AP184" s="99">
        <f t="shared" si="150"/>
        <v>437455.56666666665</v>
      </c>
      <c r="AQ184" s="43">
        <f t="shared" si="151"/>
        <v>436049.02250000002</v>
      </c>
      <c r="AR184" s="43">
        <f t="shared" si="152"/>
        <v>433376.58874999994</v>
      </c>
      <c r="AS184" s="43">
        <f t="shared" si="153"/>
        <v>430985.46416666661</v>
      </c>
      <c r="AT184" s="43">
        <f t="shared" si="154"/>
        <v>428875.64874999999</v>
      </c>
      <c r="AU184" s="43">
        <f t="shared" si="155"/>
        <v>427047.1424999999</v>
      </c>
      <c r="AV184" s="43">
        <f t="shared" si="156"/>
        <v>425499.94541666663</v>
      </c>
      <c r="AW184" s="43">
        <f t="shared" si="157"/>
        <v>424234.05750000005</v>
      </c>
      <c r="AX184" s="43">
        <f t="shared" si="158"/>
        <v>423249.47874999995</v>
      </c>
      <c r="AY184" s="43">
        <f t="shared" si="159"/>
        <v>422546.20916666667</v>
      </c>
      <c r="AZ184" s="43">
        <f t="shared" si="160"/>
        <v>422124.24875000009</v>
      </c>
      <c r="BA184" s="98">
        <f t="shared" si="161"/>
        <v>421983.59583333338</v>
      </c>
      <c r="BB184" s="16"/>
      <c r="BC184" s="16">
        <f t="shared" si="170"/>
        <v>437455.56666666665</v>
      </c>
      <c r="BD184" s="16"/>
      <c r="BE184" s="16">
        <f t="shared" si="171"/>
        <v>436049.02250000002</v>
      </c>
      <c r="BF184" s="16"/>
      <c r="BG184" s="16">
        <f t="shared" si="172"/>
        <v>433376.58874999994</v>
      </c>
      <c r="BH184" s="18"/>
      <c r="BI184" s="16">
        <f t="shared" si="173"/>
        <v>430985.46416666661</v>
      </c>
      <c r="BK184" s="16">
        <f t="shared" si="174"/>
        <v>428875.64874999999</v>
      </c>
      <c r="BM184" s="16">
        <f t="shared" si="175"/>
        <v>427047.1424999999</v>
      </c>
      <c r="BO184" s="16">
        <f t="shared" si="167"/>
        <v>425499.94541666663</v>
      </c>
      <c r="BQ184" s="16">
        <f t="shared" si="168"/>
        <v>424234.05750000005</v>
      </c>
      <c r="BS184" s="16">
        <f t="shared" si="169"/>
        <v>423249.47874999995</v>
      </c>
      <c r="BU184" s="16">
        <f t="shared" si="164"/>
        <v>422546.20916666667</v>
      </c>
      <c r="BW184" s="16">
        <f t="shared" si="165"/>
        <v>422124.24875000009</v>
      </c>
      <c r="BY184" s="16">
        <f t="shared" si="166"/>
        <v>421983.59583333338</v>
      </c>
      <c r="CB184" s="16">
        <f t="shared" si="146"/>
        <v>0</v>
      </c>
      <c r="CF184" s="243">
        <f t="shared" si="162"/>
        <v>0</v>
      </c>
      <c r="CH184" s="243">
        <f t="shared" si="163"/>
        <v>0</v>
      </c>
      <c r="CJ184" s="16">
        <f t="shared" si="147"/>
        <v>0</v>
      </c>
      <c r="CL184" s="54">
        <f t="shared" si="148"/>
        <v>0</v>
      </c>
      <c r="CN184" s="18"/>
      <c r="CO184" s="16">
        <f t="shared" si="149"/>
        <v>0</v>
      </c>
      <c r="CP184" s="18"/>
    </row>
    <row r="185" spans="1:94" x14ac:dyDescent="0.2">
      <c r="A185" s="387"/>
      <c r="B185" s="14" t="str">
        <f>VLOOKUP(D185,'line assign basis'!$A$8:$D$668,2,FALSE)</f>
        <v>Prepaid Income Tax</v>
      </c>
      <c r="C185" s="17" t="s">
        <v>417</v>
      </c>
      <c r="D185" s="17" t="s">
        <v>415</v>
      </c>
      <c r="E185" s="17">
        <f>IFERROR(VLOOKUP(D185,'line assign basis'!$A$8:$D$668,4,FALSE),"")</f>
        <v>4</v>
      </c>
      <c r="F185" s="33">
        <f>IFERROR(VLOOKUP($D185,'SAP Data'!$A$7:$OM$1845,F$4,FALSE),"")</f>
        <v>0</v>
      </c>
      <c r="G185" s="33">
        <f>IFERROR(VLOOKUP($D185,'SAP Data'!$A$7:$OM$1845,G$4,FALSE),"")</f>
        <v>0</v>
      </c>
      <c r="H185" s="16">
        <f>IFERROR(VLOOKUP($D185,'SAP Data'!$A$7:$OM$1845,H$4,FALSE),"")</f>
        <v>0</v>
      </c>
      <c r="I185" s="76">
        <f>IFERROR(VLOOKUP($D185,'SAP Data'!$A$7:$OM$1845,I$4,FALSE),"")</f>
        <v>0</v>
      </c>
      <c r="J185" s="76">
        <f>IFERROR(VLOOKUP($D185,'SAP Data'!$A$7:$OM$1845,J$4,FALSE),"")</f>
        <v>0</v>
      </c>
      <c r="K185" s="76">
        <f>IFERROR(VLOOKUP($D185,'SAP Data'!$A$7:$OM$1845,K$4,FALSE),"")</f>
        <v>0</v>
      </c>
      <c r="L185" s="76">
        <f>IFERROR(VLOOKUP($D185,'SAP Data'!$A$7:$OM$1845,L$4,FALSE),"")</f>
        <v>0</v>
      </c>
      <c r="M185" s="76">
        <f>IFERROR(VLOOKUP($D185,'SAP Data'!$A$7:$OM$1845,M$4,FALSE),"")</f>
        <v>0</v>
      </c>
      <c r="N185" s="76">
        <f>IFERROR(VLOOKUP($D185,'SAP Data'!$A$7:$OM$1845,N$4,FALSE),"")</f>
        <v>0</v>
      </c>
      <c r="O185" s="76">
        <f>IFERROR(VLOOKUP($D185,'SAP Data'!$A$7:$OM$1845,O$4,FALSE),"")</f>
        <v>0</v>
      </c>
      <c r="P185" s="76">
        <f>IFERROR(VLOOKUP($D185,'SAP Data'!$A$7:$OM$1845,P$4,FALSE),"")</f>
        <v>0</v>
      </c>
      <c r="Q185" s="76">
        <f>IFERROR(VLOOKUP($D185,'SAP Data'!$A$7:$OM$1845,Q$4,FALSE),"")</f>
        <v>0</v>
      </c>
      <c r="R185" s="76">
        <f>IFERROR(VLOOKUP($D185,'SAP Data'!$A$7:$OM$1845,R$4,FALSE),"")</f>
        <v>0</v>
      </c>
      <c r="S185" s="76">
        <f>IFERROR(VLOOKUP($D185,'SAP Data'!$A$7:$OM$1845,S$4,FALSE),"")</f>
        <v>0</v>
      </c>
      <c r="T185" s="76">
        <f>IFERROR(VLOOKUP($D185,'SAP Data'!$A$7:$OM$1849,T$4,FALSE),"")</f>
        <v>0</v>
      </c>
      <c r="U185" s="76">
        <f>IFERROR(VLOOKUP($D185,'SAP Data'!$A$7:$OM$1849,U$4,FALSE),"")</f>
        <v>0</v>
      </c>
      <c r="V185" s="76">
        <f>IFERROR(VLOOKUP($D185,'SAP Data'!$A$7:$OM$1849,V$4,FALSE),"")</f>
        <v>0</v>
      </c>
      <c r="W185" s="76">
        <f>IFERROR(VLOOKUP($D185,'SAP Data'!$A$7:$OM$1849,W$4,FALSE),"")</f>
        <v>0</v>
      </c>
      <c r="X185" s="76">
        <f>IFERROR(VLOOKUP($D185,'SAP Data'!$A$7:$OM$1849,X$4,FALSE),"")</f>
        <v>0</v>
      </c>
      <c r="Y185" s="76">
        <f>IFERROR(VLOOKUP($D185,'SAP Data'!$A$7:$OM$1849,Y$4,FALSE),"")</f>
        <v>0</v>
      </c>
      <c r="Z185" s="76">
        <f>IFERROR(VLOOKUP($D185,'SAP Data'!$A$7:$OM$1849,Z$4,FALSE),"")</f>
        <v>0</v>
      </c>
      <c r="AA185" s="76">
        <f>IFERROR(VLOOKUP($D185,'SAP Data'!$A$7:$OM$1849,AA$4,FALSE),"")</f>
        <v>0</v>
      </c>
      <c r="AB185" s="76">
        <f>IFERROR(VLOOKUP($D185,'SAP Data'!$A$7:$OM$1849,AB$4,FALSE),"")</f>
        <v>0</v>
      </c>
      <c r="AC185" s="76">
        <f>IFERROR(VLOOKUP($D185,'SAP Data'!$A$7:$OM$1849,AC$4,FALSE),"")</f>
        <v>0</v>
      </c>
      <c r="AD185" s="76">
        <f>IFERROR(VLOOKUP($D185,'SAP Data'!$A$7:$OM$1849,AD$4,FALSE),"")</f>
        <v>0</v>
      </c>
      <c r="AE185" s="76">
        <f>IFERROR(VLOOKUP($D185,'SAP Data'!$A$7:$OM$1849,AE$4,FALSE),"")</f>
        <v>0</v>
      </c>
      <c r="AF185" s="76">
        <f>IFERROR(VLOOKUP($D185,'SAP Data'!$A$7:$OM$1849,AF$4,FALSE),"")</f>
        <v>0</v>
      </c>
      <c r="AG185" s="76">
        <f>IFERROR(VLOOKUP($D185,'SAP Data'!$A$7:$OM$1849,AG$4,FALSE),"")</f>
        <v>0</v>
      </c>
      <c r="AH185" s="76">
        <f>IFERROR(VLOOKUP($D185,'SAP Data'!$A$7:$OM$1849,AH$4,FALSE),"")</f>
        <v>0</v>
      </c>
      <c r="AI185" s="76">
        <f>IFERROR(VLOOKUP($D185,'SAP Data'!$A$7:$OM$1849,AI$4,FALSE),"")</f>
        <v>0</v>
      </c>
      <c r="AJ185" s="76">
        <f>IFERROR(VLOOKUP($D185,'SAP Data'!$A$7:$OM$1849,AJ$4,FALSE),"")</f>
        <v>0</v>
      </c>
      <c r="AK185" s="76">
        <f>IFERROR(VLOOKUP($D185,'SAP Data'!$A$7:$OM$1849,AK$4,FALSE),"")</f>
        <v>0</v>
      </c>
      <c r="AL185" s="76">
        <f>IFERROR(VLOOKUP($D185,'SAP Data'!$A$7:$OM$1849,AL$4,FALSE),"")</f>
        <v>0</v>
      </c>
      <c r="AM185" s="76">
        <f>IFERROR(VLOOKUP($D185,'SAP Data'!$A$7:$OM$1849,AM$4,FALSE),"")</f>
        <v>0</v>
      </c>
      <c r="AN185" s="76">
        <f>IFERROR(VLOOKUP($D185,'SAP Data'!$A$7:$OM$1849,AN$4,FALSE),"")</f>
        <v>0</v>
      </c>
      <c r="AO185" s="76">
        <f>IFERROR(VLOOKUP($D185,'SAP Data'!$A$7:$OM$1849,AO$4,FALSE),"")</f>
        <v>0</v>
      </c>
      <c r="AP185" s="99">
        <f t="shared" si="150"/>
        <v>0</v>
      </c>
      <c r="AQ185" s="43">
        <f t="shared" si="151"/>
        <v>0</v>
      </c>
      <c r="AR185" s="43">
        <f t="shared" si="152"/>
        <v>0</v>
      </c>
      <c r="AS185" s="43">
        <f t="shared" si="153"/>
        <v>0</v>
      </c>
      <c r="AT185" s="43">
        <f t="shared" si="154"/>
        <v>0</v>
      </c>
      <c r="AU185" s="43">
        <f t="shared" si="155"/>
        <v>0</v>
      </c>
      <c r="AV185" s="43">
        <f t="shared" si="156"/>
        <v>0</v>
      </c>
      <c r="AW185" s="43">
        <f t="shared" si="157"/>
        <v>0</v>
      </c>
      <c r="AX185" s="43">
        <f t="shared" si="158"/>
        <v>0</v>
      </c>
      <c r="AY185" s="43">
        <f t="shared" si="159"/>
        <v>0</v>
      </c>
      <c r="AZ185" s="43">
        <f t="shared" si="160"/>
        <v>0</v>
      </c>
      <c r="BA185" s="98">
        <f t="shared" si="161"/>
        <v>0</v>
      </c>
      <c r="BB185" s="16"/>
      <c r="BC185" s="16">
        <f t="shared" si="170"/>
        <v>0</v>
      </c>
      <c r="BD185" s="16"/>
      <c r="BE185" s="16">
        <f t="shared" si="171"/>
        <v>0</v>
      </c>
      <c r="BF185" s="16"/>
      <c r="BG185" s="16">
        <f t="shared" si="172"/>
        <v>0</v>
      </c>
      <c r="BH185" s="18"/>
      <c r="BI185" s="16">
        <f t="shared" si="173"/>
        <v>0</v>
      </c>
      <c r="BK185" s="16">
        <f t="shared" si="174"/>
        <v>0</v>
      </c>
      <c r="BM185" s="16">
        <f t="shared" si="175"/>
        <v>0</v>
      </c>
      <c r="BO185" s="16">
        <f t="shared" si="167"/>
        <v>0</v>
      </c>
      <c r="BQ185" s="16">
        <f t="shared" si="168"/>
        <v>0</v>
      </c>
      <c r="BS185" s="16">
        <f t="shared" si="169"/>
        <v>0</v>
      </c>
      <c r="BU185" s="16">
        <f t="shared" si="164"/>
        <v>0</v>
      </c>
      <c r="BW185" s="16">
        <f t="shared" si="165"/>
        <v>0</v>
      </c>
      <c r="BY185" s="16">
        <f t="shared" si="166"/>
        <v>0</v>
      </c>
      <c r="CB185" s="16">
        <f t="shared" si="146"/>
        <v>0</v>
      </c>
      <c r="CF185" s="243">
        <f t="shared" si="162"/>
        <v>0</v>
      </c>
      <c r="CH185" s="243">
        <f t="shared" si="163"/>
        <v>0</v>
      </c>
      <c r="CJ185" s="16">
        <f t="shared" si="147"/>
        <v>0</v>
      </c>
      <c r="CL185" s="54">
        <f t="shared" si="148"/>
        <v>0</v>
      </c>
      <c r="CN185" s="18"/>
      <c r="CO185" s="16">
        <f t="shared" si="149"/>
        <v>0</v>
      </c>
      <c r="CP185" s="18"/>
    </row>
    <row r="186" spans="1:94" x14ac:dyDescent="0.2">
      <c r="A186" s="387"/>
      <c r="B186" s="14" t="str">
        <f>VLOOKUP(D186,'line assign basis'!$A$8:$D$668,2,FALSE)</f>
        <v>VIRTUAL STORAGE-TMC</v>
      </c>
      <c r="C186" s="17" t="s">
        <v>420</v>
      </c>
      <c r="D186" s="17" t="s">
        <v>418</v>
      </c>
      <c r="E186" s="17">
        <f>IFERROR(VLOOKUP(D186,'line assign basis'!$A$8:$D$668,4,FALSE),"")</f>
        <v>4</v>
      </c>
      <c r="F186" s="33">
        <f>IFERROR(VLOOKUP($D186,'SAP Data'!$A$7:$OM$1845,F$4,FALSE),"")</f>
        <v>0</v>
      </c>
      <c r="G186" s="33">
        <f>IFERROR(VLOOKUP($D186,'SAP Data'!$A$7:$OM$1845,G$4,FALSE),"")</f>
        <v>0</v>
      </c>
      <c r="H186" s="16">
        <f>IFERROR(VLOOKUP($D186,'SAP Data'!$A$7:$OM$1845,H$4,FALSE),"")</f>
        <v>0</v>
      </c>
      <c r="I186" s="76">
        <f>IFERROR(VLOOKUP($D186,'SAP Data'!$A$7:$OM$1845,I$4,FALSE),"")</f>
        <v>0</v>
      </c>
      <c r="J186" s="76">
        <f>IFERROR(VLOOKUP($D186,'SAP Data'!$A$7:$OM$1845,J$4,FALSE),"")</f>
        <v>0</v>
      </c>
      <c r="K186" s="76">
        <f>IFERROR(VLOOKUP($D186,'SAP Data'!$A$7:$OM$1845,K$4,FALSE),"")</f>
        <v>0</v>
      </c>
      <c r="L186" s="76">
        <f>IFERROR(VLOOKUP($D186,'SAP Data'!$A$7:$OM$1845,L$4,FALSE),"")</f>
        <v>0</v>
      </c>
      <c r="M186" s="76">
        <f>IFERROR(VLOOKUP($D186,'SAP Data'!$A$7:$OM$1845,M$4,FALSE),"")</f>
        <v>0</v>
      </c>
      <c r="N186" s="76">
        <f>IFERROR(VLOOKUP($D186,'SAP Data'!$A$7:$OM$1845,N$4,FALSE),"")</f>
        <v>0</v>
      </c>
      <c r="O186" s="76">
        <f>IFERROR(VLOOKUP($D186,'SAP Data'!$A$7:$OM$1845,O$4,FALSE),"")</f>
        <v>0</v>
      </c>
      <c r="P186" s="76">
        <f>IFERROR(VLOOKUP($D186,'SAP Data'!$A$7:$OM$1845,P$4,FALSE),"")</f>
        <v>0</v>
      </c>
      <c r="Q186" s="76">
        <f>IFERROR(VLOOKUP($D186,'SAP Data'!$A$7:$OM$1845,Q$4,FALSE),"")</f>
        <v>0</v>
      </c>
      <c r="R186" s="76">
        <f>IFERROR(VLOOKUP($D186,'SAP Data'!$A$7:$OM$1845,R$4,FALSE),"")</f>
        <v>0</v>
      </c>
      <c r="S186" s="76">
        <f>IFERROR(VLOOKUP($D186,'SAP Data'!$A$7:$OM$1845,S$4,FALSE),"")</f>
        <v>0</v>
      </c>
      <c r="T186" s="76">
        <f>IFERROR(VLOOKUP($D186,'SAP Data'!$A$7:$OM$1849,T$4,FALSE),"")</f>
        <v>0</v>
      </c>
      <c r="U186" s="76">
        <f>IFERROR(VLOOKUP($D186,'SAP Data'!$A$7:$OM$1849,U$4,FALSE),"")</f>
        <v>0</v>
      </c>
      <c r="V186" s="76">
        <f>IFERROR(VLOOKUP($D186,'SAP Data'!$A$7:$OM$1849,V$4,FALSE),"")</f>
        <v>0</v>
      </c>
      <c r="W186" s="76">
        <f>IFERROR(VLOOKUP($D186,'SAP Data'!$A$7:$OM$1849,W$4,FALSE),"")</f>
        <v>0</v>
      </c>
      <c r="X186" s="76">
        <f>IFERROR(VLOOKUP($D186,'SAP Data'!$A$7:$OM$1849,X$4,FALSE),"")</f>
        <v>0</v>
      </c>
      <c r="Y186" s="76">
        <f>IFERROR(VLOOKUP($D186,'SAP Data'!$A$7:$OM$1849,Y$4,FALSE),"")</f>
        <v>0</v>
      </c>
      <c r="Z186" s="76">
        <f>IFERROR(VLOOKUP($D186,'SAP Data'!$A$7:$OM$1849,Z$4,FALSE),"")</f>
        <v>0</v>
      </c>
      <c r="AA186" s="76">
        <f>IFERROR(VLOOKUP($D186,'SAP Data'!$A$7:$OM$1849,AA$4,FALSE),"")</f>
        <v>0</v>
      </c>
      <c r="AB186" s="76">
        <f>IFERROR(VLOOKUP($D186,'SAP Data'!$A$7:$OM$1849,AB$4,FALSE),"")</f>
        <v>0</v>
      </c>
      <c r="AC186" s="76">
        <f>IFERROR(VLOOKUP($D186,'SAP Data'!$A$7:$OM$1849,AC$4,FALSE),"")</f>
        <v>0</v>
      </c>
      <c r="AD186" s="76">
        <f>IFERROR(VLOOKUP($D186,'SAP Data'!$A$7:$OM$1849,AD$4,FALSE),"")</f>
        <v>0</v>
      </c>
      <c r="AE186" s="76">
        <f>IFERROR(VLOOKUP($D186,'SAP Data'!$A$7:$OM$1849,AE$4,FALSE),"")</f>
        <v>0</v>
      </c>
      <c r="AF186" s="76">
        <f>IFERROR(VLOOKUP($D186,'SAP Data'!$A$7:$OM$1849,AF$4,FALSE),"")</f>
        <v>0</v>
      </c>
      <c r="AG186" s="76">
        <f>IFERROR(VLOOKUP($D186,'SAP Data'!$A$7:$OM$1849,AG$4,FALSE),"")</f>
        <v>0</v>
      </c>
      <c r="AH186" s="76">
        <f>IFERROR(VLOOKUP($D186,'SAP Data'!$A$7:$OM$1849,AH$4,FALSE),"")</f>
        <v>0</v>
      </c>
      <c r="AI186" s="76">
        <f>IFERROR(VLOOKUP($D186,'SAP Data'!$A$7:$OM$1849,AI$4,FALSE),"")</f>
        <v>0</v>
      </c>
      <c r="AJ186" s="76">
        <f>IFERROR(VLOOKUP($D186,'SAP Data'!$A$7:$OM$1849,AJ$4,FALSE),"")</f>
        <v>0</v>
      </c>
      <c r="AK186" s="76">
        <f>IFERROR(VLOOKUP($D186,'SAP Data'!$A$7:$OM$1849,AK$4,FALSE),"")</f>
        <v>0</v>
      </c>
      <c r="AL186" s="76">
        <f>IFERROR(VLOOKUP($D186,'SAP Data'!$A$7:$OM$1849,AL$4,FALSE),"")</f>
        <v>0</v>
      </c>
      <c r="AM186" s="76">
        <f>IFERROR(VLOOKUP($D186,'SAP Data'!$A$7:$OM$1849,AM$4,FALSE),"")</f>
        <v>0</v>
      </c>
      <c r="AN186" s="76">
        <f>IFERROR(VLOOKUP($D186,'SAP Data'!$A$7:$OM$1849,AN$4,FALSE),"")</f>
        <v>0</v>
      </c>
      <c r="AO186" s="76">
        <f>IFERROR(VLOOKUP($D186,'SAP Data'!$A$7:$OM$1849,AO$4,FALSE),"")</f>
        <v>0</v>
      </c>
      <c r="AP186" s="99">
        <f t="shared" si="150"/>
        <v>0</v>
      </c>
      <c r="AQ186" s="43">
        <f t="shared" si="151"/>
        <v>0</v>
      </c>
      <c r="AR186" s="43">
        <f t="shared" si="152"/>
        <v>0</v>
      </c>
      <c r="AS186" s="43">
        <f t="shared" si="153"/>
        <v>0</v>
      </c>
      <c r="AT186" s="43">
        <f t="shared" si="154"/>
        <v>0</v>
      </c>
      <c r="AU186" s="43">
        <f t="shared" si="155"/>
        <v>0</v>
      </c>
      <c r="AV186" s="43">
        <f t="shared" si="156"/>
        <v>0</v>
      </c>
      <c r="AW186" s="43">
        <f t="shared" si="157"/>
        <v>0</v>
      </c>
      <c r="AX186" s="43">
        <f t="shared" si="158"/>
        <v>0</v>
      </c>
      <c r="AY186" s="43">
        <f t="shared" si="159"/>
        <v>0</v>
      </c>
      <c r="AZ186" s="43">
        <f t="shared" si="160"/>
        <v>0</v>
      </c>
      <c r="BA186" s="98">
        <f t="shared" si="161"/>
        <v>0</v>
      </c>
      <c r="BB186" s="16"/>
      <c r="BC186" s="16">
        <f t="shared" si="170"/>
        <v>0</v>
      </c>
      <c r="BD186" s="16"/>
      <c r="BE186" s="16">
        <f t="shared" si="171"/>
        <v>0</v>
      </c>
      <c r="BF186" s="16"/>
      <c r="BG186" s="16">
        <f t="shared" si="172"/>
        <v>0</v>
      </c>
      <c r="BH186" s="18"/>
      <c r="BI186" s="16">
        <f t="shared" si="173"/>
        <v>0</v>
      </c>
      <c r="BK186" s="16">
        <f t="shared" si="174"/>
        <v>0</v>
      </c>
      <c r="BM186" s="16">
        <f t="shared" si="175"/>
        <v>0</v>
      </c>
      <c r="BO186" s="16">
        <f t="shared" si="167"/>
        <v>0</v>
      </c>
      <c r="BQ186" s="16">
        <f t="shared" si="168"/>
        <v>0</v>
      </c>
      <c r="BS186" s="16">
        <f t="shared" si="169"/>
        <v>0</v>
      </c>
      <c r="BU186" s="16">
        <f t="shared" si="164"/>
        <v>0</v>
      </c>
      <c r="BW186" s="16">
        <f t="shared" si="165"/>
        <v>0</v>
      </c>
      <c r="BY186" s="16">
        <f t="shared" si="166"/>
        <v>0</v>
      </c>
      <c r="CB186" s="16">
        <f t="shared" si="146"/>
        <v>0</v>
      </c>
      <c r="CF186" s="243">
        <f t="shared" si="162"/>
        <v>0</v>
      </c>
      <c r="CH186" s="243">
        <f t="shared" si="163"/>
        <v>0</v>
      </c>
      <c r="CJ186" s="16">
        <f t="shared" si="147"/>
        <v>0</v>
      </c>
      <c r="CL186" s="54">
        <f t="shared" si="148"/>
        <v>0</v>
      </c>
      <c r="CN186" s="18"/>
      <c r="CO186" s="16">
        <f t="shared" si="149"/>
        <v>0</v>
      </c>
      <c r="CP186" s="18"/>
    </row>
    <row r="187" spans="1:94" x14ac:dyDescent="0.2">
      <c r="A187" s="387"/>
      <c r="B187" s="14" t="str">
        <f>VLOOKUP(D187,'line assign basis'!$A$8:$D$668,2,FALSE)</f>
        <v>PREPD LEASES &amp; MAINT</v>
      </c>
      <c r="C187" s="17" t="s">
        <v>423</v>
      </c>
      <c r="D187" s="17" t="s">
        <v>421</v>
      </c>
      <c r="E187" s="17">
        <f>IFERROR(VLOOKUP(D187,'line assign basis'!$A$8:$D$668,4,FALSE),"")</f>
        <v>4</v>
      </c>
      <c r="F187" s="33">
        <f>IFERROR(VLOOKUP($D187,'SAP Data'!$A$7:$OM$1845,F$4,FALSE),"")</f>
        <v>152910.16</v>
      </c>
      <c r="G187" s="33">
        <f>IFERROR(VLOOKUP($D187,'SAP Data'!$A$7:$OM$1845,G$4,FALSE),"")</f>
        <v>137411.07999999999</v>
      </c>
      <c r="H187" s="16">
        <f>IFERROR(VLOOKUP($D187,'SAP Data'!$A$7:$OM$1845,H$4,FALSE),"")</f>
        <v>140887.43</v>
      </c>
      <c r="I187" s="76">
        <f>IFERROR(VLOOKUP($D187,'SAP Data'!$A$7:$OM$1845,I$4,FALSE),"")</f>
        <v>212410.4</v>
      </c>
      <c r="J187" s="76">
        <f>IFERROR(VLOOKUP($D187,'SAP Data'!$A$7:$OM$1845,J$4,FALSE),"")</f>
        <v>197616.37</v>
      </c>
      <c r="K187" s="76">
        <f>IFERROR(VLOOKUP($D187,'SAP Data'!$A$7:$OM$1845,K$4,FALSE),"")</f>
        <v>182822.34</v>
      </c>
      <c r="L187" s="76">
        <f>IFERROR(VLOOKUP($D187,'SAP Data'!$A$7:$OM$1845,L$4,FALSE),"")</f>
        <v>231838.31</v>
      </c>
      <c r="M187" s="76">
        <f>IFERROR(VLOOKUP($D187,'SAP Data'!$A$7:$OM$1845,M$4,FALSE),"")</f>
        <v>204294.28</v>
      </c>
      <c r="N187" s="76">
        <f>IFERROR(VLOOKUP($D187,'SAP Data'!$A$7:$OM$1845,N$4,FALSE),"")</f>
        <v>176750.25</v>
      </c>
      <c r="O187" s="76">
        <f>IFERROR(VLOOKUP($D187,'SAP Data'!$A$7:$OM$1845,O$4,FALSE),"")</f>
        <v>149206.22</v>
      </c>
      <c r="P187" s="76">
        <f>IFERROR(VLOOKUP($D187,'SAP Data'!$A$7:$OM$1845,P$4,FALSE),"")</f>
        <v>289662.19</v>
      </c>
      <c r="Q187" s="76">
        <f>IFERROR(VLOOKUP($D187,'SAP Data'!$A$7:$OM$1845,Q$4,FALSE),"")</f>
        <v>262057.71</v>
      </c>
      <c r="R187" s="76">
        <f>IFERROR(VLOOKUP($D187,'SAP Data'!$A$7:$OM$1845,R$4,FALSE),"")</f>
        <v>233203.23</v>
      </c>
      <c r="S187" s="76">
        <f>IFERROR(VLOOKUP($D187,'SAP Data'!$A$7:$OM$1845,S$4,FALSE),"")</f>
        <v>256409.65</v>
      </c>
      <c r="T187" s="76">
        <f>IFERROR(VLOOKUP($D187,'SAP Data'!$A$7:$OM$1849,T$4,FALSE),"")</f>
        <v>223716.12</v>
      </c>
      <c r="U187" s="76">
        <f>IFERROR(VLOOKUP($D187,'SAP Data'!$A$7:$OM$1849,U$4,FALSE),"")</f>
        <v>191022.54</v>
      </c>
      <c r="V187" s="76">
        <f>IFERROR(VLOOKUP($D187,'SAP Data'!$A$7:$OM$1849,V$4,FALSE),"")</f>
        <v>165583.46</v>
      </c>
      <c r="W187" s="76">
        <f>IFERROR(VLOOKUP($D187,'SAP Data'!$A$7:$OM$1849,W$4,FALSE),"")</f>
        <v>140144.38</v>
      </c>
      <c r="X187" s="76">
        <f>IFERROR(VLOOKUP($D187,'SAP Data'!$A$7:$OM$1849,X$4,FALSE),"")</f>
        <v>114705.3</v>
      </c>
      <c r="Y187" s="76">
        <f>IFERROR(VLOOKUP($D187,'SAP Data'!$A$7:$OM$1849,Y$4,FALSE),"")</f>
        <v>89266.22</v>
      </c>
      <c r="Z187" s="76">
        <f>IFERROR(VLOOKUP($D187,'SAP Data'!$A$7:$OM$1849,Z$4,FALSE),"")</f>
        <v>87879.64</v>
      </c>
      <c r="AA187" s="76">
        <f>IFERROR(VLOOKUP($D187,'SAP Data'!$A$7:$OM$1849,AA$4,FALSE),"")</f>
        <v>59768</v>
      </c>
      <c r="AB187" s="76">
        <f>IFERROR(VLOOKUP($D187,'SAP Data'!$A$7:$OM$1849,AB$4,FALSE),"")</f>
        <v>280479.96999999997</v>
      </c>
      <c r="AC187" s="76">
        <f>IFERROR(VLOOKUP($D187,'SAP Data'!$A$7:$OM$1849,AC$4,FALSE),"")</f>
        <v>287906.55</v>
      </c>
      <c r="AD187" s="76">
        <f>IFERROR(VLOOKUP($D187,'SAP Data'!$A$7:$OM$1849,AD$4,FALSE),"")</f>
        <v>451771.87</v>
      </c>
      <c r="AE187" s="76">
        <f>IFERROR(VLOOKUP($D187,'SAP Data'!$A$7:$OM$1849,AE$4,FALSE),"")</f>
        <v>421570.19</v>
      </c>
      <c r="AF187" s="76">
        <f>IFERROR(VLOOKUP($D187,'SAP Data'!$A$7:$OM$1849,AF$4,FALSE),"")</f>
        <v>399093.51</v>
      </c>
      <c r="AG187" s="76">
        <f>IFERROR(VLOOKUP($D187,'SAP Data'!$A$7:$OM$1849,AG$4,FALSE),"")</f>
        <v>439120.76</v>
      </c>
      <c r="AH187" s="76">
        <f>IFERROR(VLOOKUP($D187,'SAP Data'!$A$7:$OM$1849,AH$4,FALSE),"")</f>
        <v>551931.44999999995</v>
      </c>
      <c r="AI187" s="76">
        <f>IFERROR(VLOOKUP($D187,'SAP Data'!$A$7:$OM$1849,AI$4,FALSE),"")</f>
        <v>424824.14</v>
      </c>
      <c r="AJ187" s="76">
        <f>IFERROR(VLOOKUP($D187,'SAP Data'!$A$7:$OM$1849,AJ$4,FALSE),"")</f>
        <v>324852.33</v>
      </c>
      <c r="AK187" s="76">
        <f>IFERROR(VLOOKUP($D187,'SAP Data'!$A$7:$OM$1849,AK$4,FALSE),"")</f>
        <v>288544.52</v>
      </c>
      <c r="AL187" s="76">
        <f>IFERROR(VLOOKUP($D187,'SAP Data'!$A$7:$OM$1849,AL$4,FALSE),"")</f>
        <v>252236.71</v>
      </c>
      <c r="AM187" s="76">
        <f>IFERROR(VLOOKUP($D187,'SAP Data'!$A$7:$OM$1849,AM$4,FALSE),"")</f>
        <v>215928.85</v>
      </c>
      <c r="AN187" s="76">
        <f>IFERROR(VLOOKUP($D187,'SAP Data'!$A$7:$OM$1849,AN$4,FALSE),"")</f>
        <v>181135.67</v>
      </c>
      <c r="AO187" s="76">
        <f>IFERROR(VLOOKUP($D187,'SAP Data'!$A$7:$OM$1849,AO$4,FALSE),"")</f>
        <v>188110.13</v>
      </c>
      <c r="AP187" s="99">
        <f t="shared" si="150"/>
        <v>186614.11499999999</v>
      </c>
      <c r="AQ187" s="43">
        <f t="shared" si="151"/>
        <v>202602.8308333334</v>
      </c>
      <c r="AR187" s="43">
        <f t="shared" si="152"/>
        <v>216791.91125</v>
      </c>
      <c r="AS187" s="43">
        <f t="shared" si="153"/>
        <v>234436.7283333333</v>
      </c>
      <c r="AT187" s="43">
        <f t="shared" si="154"/>
        <v>260871.98708333331</v>
      </c>
      <c r="AU187" s="43">
        <f t="shared" si="155"/>
        <v>288831.47666666663</v>
      </c>
      <c r="AV187" s="43">
        <f t="shared" si="156"/>
        <v>309449.25958333333</v>
      </c>
      <c r="AW187" s="43">
        <f t="shared" si="157"/>
        <v>326508.64833333326</v>
      </c>
      <c r="AX187" s="43">
        <f t="shared" si="158"/>
        <v>341660.12208333332</v>
      </c>
      <c r="AY187" s="43">
        <f t="shared" si="159"/>
        <v>355015.03541666665</v>
      </c>
      <c r="AZ187" s="43">
        <f t="shared" si="160"/>
        <v>357382.39166666666</v>
      </c>
      <c r="BA187" s="98">
        <f t="shared" si="161"/>
        <v>349084.86166666669</v>
      </c>
      <c r="BB187" s="16"/>
      <c r="BC187" s="16">
        <f t="shared" si="170"/>
        <v>186614.11499999999</v>
      </c>
      <c r="BD187" s="16"/>
      <c r="BE187" s="16">
        <f t="shared" si="171"/>
        <v>202602.8308333334</v>
      </c>
      <c r="BF187" s="16"/>
      <c r="BG187" s="16">
        <f t="shared" si="172"/>
        <v>216791.91125</v>
      </c>
      <c r="BH187" s="18"/>
      <c r="BI187" s="16">
        <f t="shared" si="173"/>
        <v>234436.7283333333</v>
      </c>
      <c r="BK187" s="16">
        <f t="shared" si="174"/>
        <v>260871.98708333331</v>
      </c>
      <c r="BM187" s="16">
        <f t="shared" si="175"/>
        <v>288831.47666666663</v>
      </c>
      <c r="BO187" s="16">
        <f t="shared" si="167"/>
        <v>309449.25958333333</v>
      </c>
      <c r="BQ187" s="16">
        <f t="shared" si="168"/>
        <v>326508.64833333326</v>
      </c>
      <c r="BS187" s="16">
        <f t="shared" si="169"/>
        <v>341660.12208333332</v>
      </c>
      <c r="BU187" s="16">
        <f t="shared" si="164"/>
        <v>355015.03541666665</v>
      </c>
      <c r="BW187" s="16">
        <f t="shared" si="165"/>
        <v>357382.39166666666</v>
      </c>
      <c r="BY187" s="16">
        <f t="shared" si="166"/>
        <v>349084.86166666669</v>
      </c>
      <c r="CB187" s="16">
        <f t="shared" si="146"/>
        <v>0</v>
      </c>
      <c r="CF187" s="243">
        <f t="shared" si="162"/>
        <v>0</v>
      </c>
      <c r="CH187" s="243">
        <f t="shared" si="163"/>
        <v>0</v>
      </c>
      <c r="CJ187" s="16">
        <f t="shared" si="147"/>
        <v>0</v>
      </c>
      <c r="CL187" s="54">
        <f t="shared" si="148"/>
        <v>0</v>
      </c>
      <c r="CN187" s="18"/>
      <c r="CO187" s="16">
        <f t="shared" si="149"/>
        <v>0</v>
      </c>
      <c r="CP187" s="18"/>
    </row>
    <row r="188" spans="1:94" x14ac:dyDescent="0.2">
      <c r="A188" s="387"/>
      <c r="B188" s="14" t="str">
        <f>VLOOKUP(D188,'line assign basis'!$A$8:$D$668,2,FALSE)</f>
        <v>PREPAID NT SYSTEM EX</v>
      </c>
      <c r="C188" s="17" t="s">
        <v>426</v>
      </c>
      <c r="D188" s="17" t="s">
        <v>424</v>
      </c>
      <c r="E188" s="17">
        <f>IFERROR(VLOOKUP(D188,'line assign basis'!$A$8:$D$668,4,FALSE),"")</f>
        <v>4</v>
      </c>
      <c r="F188" s="33">
        <f>IFERROR(VLOOKUP($D188,'SAP Data'!$A$7:$OM$1845,F$4,FALSE),"")</f>
        <v>4250749.53</v>
      </c>
      <c r="G188" s="33">
        <f>IFERROR(VLOOKUP($D188,'SAP Data'!$A$7:$OM$1845,G$4,FALSE),"")</f>
        <v>3924763.45</v>
      </c>
      <c r="H188" s="16">
        <f>IFERROR(VLOOKUP($D188,'SAP Data'!$A$7:$OM$1845,H$4,FALSE),"")</f>
        <v>2459013.13</v>
      </c>
      <c r="I188" s="76">
        <f>IFERROR(VLOOKUP($D188,'SAP Data'!$A$7:$OM$1845,I$4,FALSE),"")</f>
        <v>4127879.46</v>
      </c>
      <c r="J188" s="76">
        <f>IFERROR(VLOOKUP($D188,'SAP Data'!$A$7:$OM$1845,J$4,FALSE),"")</f>
        <v>4177652.65</v>
      </c>
      <c r="K188" s="76">
        <f>IFERROR(VLOOKUP($D188,'SAP Data'!$A$7:$OM$1845,K$4,FALSE),"")</f>
        <v>2343298.44</v>
      </c>
      <c r="L188" s="76">
        <f>IFERROR(VLOOKUP($D188,'SAP Data'!$A$7:$OM$1845,L$4,FALSE),"")</f>
        <v>3753595.21</v>
      </c>
      <c r="M188" s="76">
        <f>IFERROR(VLOOKUP($D188,'SAP Data'!$A$7:$OM$1845,M$4,FALSE),"")</f>
        <v>3603737.26</v>
      </c>
      <c r="N188" s="76">
        <f>IFERROR(VLOOKUP($D188,'SAP Data'!$A$7:$OM$1845,N$4,FALSE),"")</f>
        <v>1925994.04</v>
      </c>
      <c r="O188" s="76">
        <f>IFERROR(VLOOKUP($D188,'SAP Data'!$A$7:$OM$1845,O$4,FALSE),"")</f>
        <v>4065270.79</v>
      </c>
      <c r="P188" s="76">
        <f>IFERROR(VLOOKUP($D188,'SAP Data'!$A$7:$OM$1845,P$4,FALSE),"")</f>
        <v>3942948.42</v>
      </c>
      <c r="Q188" s="76">
        <f>IFERROR(VLOOKUP($D188,'SAP Data'!$A$7:$OM$1845,Q$4,FALSE),"")</f>
        <v>2615578.7599999998</v>
      </c>
      <c r="R188" s="76">
        <f>IFERROR(VLOOKUP($D188,'SAP Data'!$A$7:$OM$1845,R$4,FALSE),"")</f>
        <v>4632416.72</v>
      </c>
      <c r="S188" s="76">
        <f>IFERROR(VLOOKUP($D188,'SAP Data'!$A$7:$OM$1845,S$4,FALSE),"")</f>
        <v>4601634.6500000004</v>
      </c>
      <c r="T188" s="76">
        <f>IFERROR(VLOOKUP($D188,'SAP Data'!$A$7:$OM$1849,T$4,FALSE),"")</f>
        <v>2524395.36</v>
      </c>
      <c r="U188" s="76">
        <f>IFERROR(VLOOKUP($D188,'SAP Data'!$A$7:$OM$1849,U$4,FALSE),"")</f>
        <v>4243170.88</v>
      </c>
      <c r="V188" s="76">
        <f>IFERROR(VLOOKUP($D188,'SAP Data'!$A$7:$OM$1849,V$4,FALSE),"")</f>
        <v>4643501.16</v>
      </c>
      <c r="W188" s="76">
        <f>IFERROR(VLOOKUP($D188,'SAP Data'!$A$7:$OM$1849,W$4,FALSE),"")</f>
        <v>2964258.66</v>
      </c>
      <c r="X188" s="76">
        <f>IFERROR(VLOOKUP($D188,'SAP Data'!$A$7:$OM$1849,X$4,FALSE),"")</f>
        <v>4508603.53</v>
      </c>
      <c r="Y188" s="76">
        <f>IFERROR(VLOOKUP($D188,'SAP Data'!$A$7:$OM$1849,Y$4,FALSE),"")</f>
        <v>4529050.45</v>
      </c>
      <c r="Z188" s="76">
        <f>IFERROR(VLOOKUP($D188,'SAP Data'!$A$7:$OM$1849,Z$4,FALSE),"")</f>
        <v>2880548</v>
      </c>
      <c r="AA188" s="76">
        <f>IFERROR(VLOOKUP($D188,'SAP Data'!$A$7:$OM$1849,AA$4,FALSE),"")</f>
        <v>4764784.3899999997</v>
      </c>
      <c r="AB188" s="76">
        <f>IFERROR(VLOOKUP($D188,'SAP Data'!$A$7:$OM$1849,AB$4,FALSE),"")</f>
        <v>4644614.37</v>
      </c>
      <c r="AC188" s="76">
        <f>IFERROR(VLOOKUP($D188,'SAP Data'!$A$7:$OM$1849,AC$4,FALSE),"")</f>
        <v>3418588.27</v>
      </c>
      <c r="AD188" s="76">
        <f>IFERROR(VLOOKUP($D188,'SAP Data'!$A$7:$OM$1849,AD$4,FALSE),"")</f>
        <v>5403783.7599999998</v>
      </c>
      <c r="AE188" s="76">
        <f>IFERROR(VLOOKUP($D188,'SAP Data'!$A$7:$OM$1849,AE$4,FALSE),"")</f>
        <v>5057121</v>
      </c>
      <c r="AF188" s="76">
        <f>IFERROR(VLOOKUP($D188,'SAP Data'!$A$7:$OM$1849,AF$4,FALSE),"")</f>
        <v>3486840.52</v>
      </c>
      <c r="AG188" s="76">
        <f>IFERROR(VLOOKUP($D188,'SAP Data'!$A$7:$OM$1849,AG$4,FALSE),"")</f>
        <v>4846931.29</v>
      </c>
      <c r="AH188" s="76">
        <f>IFERROR(VLOOKUP($D188,'SAP Data'!$A$7:$OM$1849,AH$4,FALSE),"")</f>
        <v>4517940</v>
      </c>
      <c r="AI188" s="76">
        <f>IFERROR(VLOOKUP($D188,'SAP Data'!$A$7:$OM$1849,AI$4,FALSE),"")</f>
        <v>3284782.75</v>
      </c>
      <c r="AJ188" s="76">
        <f>IFERROR(VLOOKUP($D188,'SAP Data'!$A$7:$OM$1849,AJ$4,FALSE),"")</f>
        <v>4256869.99</v>
      </c>
      <c r="AK188" s="76">
        <f>IFERROR(VLOOKUP($D188,'SAP Data'!$A$7:$OM$1849,AK$4,FALSE),"")</f>
        <v>3763141.82</v>
      </c>
      <c r="AL188" s="76">
        <f>IFERROR(VLOOKUP($D188,'SAP Data'!$A$7:$OM$1849,AL$4,FALSE),"")</f>
        <v>4115200.57</v>
      </c>
      <c r="AM188" s="76">
        <f>IFERROR(VLOOKUP($D188,'SAP Data'!$A$7:$OM$1849,AM$4,FALSE),"")</f>
        <v>4514697.05</v>
      </c>
      <c r="AN188" s="76">
        <f>IFERROR(VLOOKUP($D188,'SAP Data'!$A$7:$OM$1849,AN$4,FALSE),"")</f>
        <v>3991763.31</v>
      </c>
      <c r="AO188" s="76">
        <f>IFERROR(VLOOKUP($D188,'SAP Data'!$A$7:$OM$1849,AO$4,FALSE),"")</f>
        <v>4133785.65</v>
      </c>
      <c r="AP188" s="99">
        <f t="shared" si="150"/>
        <v>4061770.83</v>
      </c>
      <c r="AQ188" s="43">
        <f t="shared" si="151"/>
        <v>4112889.7212499999</v>
      </c>
      <c r="AR188" s="43">
        <f t="shared" si="152"/>
        <v>4171970.2008333332</v>
      </c>
      <c r="AS188" s="43">
        <f t="shared" si="153"/>
        <v>4237228.7662500003</v>
      </c>
      <c r="AT188" s="43">
        <f t="shared" si="154"/>
        <v>4257153.7350000003</v>
      </c>
      <c r="AU188" s="43">
        <f t="shared" si="155"/>
        <v>4265277.1904166667</v>
      </c>
      <c r="AV188" s="43">
        <f t="shared" si="156"/>
        <v>4268143.4633333338</v>
      </c>
      <c r="AW188" s="43">
        <f t="shared" si="157"/>
        <v>4225741.7062499998</v>
      </c>
      <c r="AX188" s="43">
        <f t="shared" si="158"/>
        <v>4245272.7037499994</v>
      </c>
      <c r="AY188" s="43">
        <f t="shared" si="159"/>
        <v>4286296.2549999999</v>
      </c>
      <c r="AZ188" s="43">
        <f t="shared" si="160"/>
        <v>4248673.8216666663</v>
      </c>
      <c r="BA188" s="98">
        <f t="shared" si="161"/>
        <v>4251271.585</v>
      </c>
      <c r="BB188" s="16"/>
      <c r="BC188" s="16">
        <f t="shared" si="170"/>
        <v>4061770.83</v>
      </c>
      <c r="BD188" s="16"/>
      <c r="BE188" s="16">
        <f t="shared" si="171"/>
        <v>4112889.7212499999</v>
      </c>
      <c r="BF188" s="16"/>
      <c r="BG188" s="16">
        <f t="shared" si="172"/>
        <v>4171970.2008333332</v>
      </c>
      <c r="BH188" s="18"/>
      <c r="BI188" s="16">
        <f t="shared" si="173"/>
        <v>4237228.7662500003</v>
      </c>
      <c r="BK188" s="16">
        <f t="shared" si="174"/>
        <v>4257153.7350000003</v>
      </c>
      <c r="BM188" s="16">
        <f t="shared" si="175"/>
        <v>4265277.1904166667</v>
      </c>
      <c r="BO188" s="16">
        <f t="shared" si="167"/>
        <v>4268143.4633333338</v>
      </c>
      <c r="BQ188" s="16">
        <f t="shared" si="168"/>
        <v>4225741.7062499998</v>
      </c>
      <c r="BS188" s="16">
        <f t="shared" si="169"/>
        <v>4245272.7037499994</v>
      </c>
      <c r="BU188" s="16">
        <f t="shared" si="164"/>
        <v>4286296.2549999999</v>
      </c>
      <c r="BW188" s="16">
        <f t="shared" si="165"/>
        <v>4248673.8216666663</v>
      </c>
      <c r="BY188" s="16">
        <f t="shared" si="166"/>
        <v>4251271.585</v>
      </c>
      <c r="CB188" s="16">
        <f t="shared" si="146"/>
        <v>0</v>
      </c>
      <c r="CF188" s="243">
        <f t="shared" si="162"/>
        <v>0</v>
      </c>
      <c r="CH188" s="243">
        <f t="shared" si="163"/>
        <v>0</v>
      </c>
      <c r="CJ188" s="16">
        <f t="shared" si="147"/>
        <v>0</v>
      </c>
      <c r="CL188" s="54">
        <f t="shared" si="148"/>
        <v>0</v>
      </c>
      <c r="CN188" s="18"/>
      <c r="CO188" s="16">
        <f t="shared" si="149"/>
        <v>0</v>
      </c>
      <c r="CP188" s="18"/>
    </row>
    <row r="189" spans="1:94" x14ac:dyDescent="0.2">
      <c r="A189" s="387"/>
      <c r="B189" s="14" t="str">
        <f>VLOOKUP(D189,'line assign basis'!$A$8:$D$668,2,FALSE)</f>
        <v>PREPMTS-BONUS</v>
      </c>
      <c r="C189" s="17" t="s">
        <v>429</v>
      </c>
      <c r="D189" s="17" t="s">
        <v>427</v>
      </c>
      <c r="E189" s="17">
        <f>IFERROR(VLOOKUP(D189,'line assign basis'!$A$8:$D$668,4,FALSE),"")</f>
        <v>4</v>
      </c>
      <c r="F189" s="33">
        <f>IFERROR(VLOOKUP($D189,'SAP Data'!$A$7:$OM$1845,F$4,FALSE),"")</f>
        <v>106570.85</v>
      </c>
      <c r="G189" s="33">
        <f>IFERROR(VLOOKUP($D189,'SAP Data'!$A$7:$OM$1845,G$4,FALSE),"")</f>
        <v>107675.96</v>
      </c>
      <c r="H189" s="16">
        <f>IFERROR(VLOOKUP($D189,'SAP Data'!$A$7:$OM$1845,H$4,FALSE),"")</f>
        <v>84952.66</v>
      </c>
      <c r="I189" s="76">
        <f>IFERROR(VLOOKUP($D189,'SAP Data'!$A$7:$OM$1845,I$4,FALSE),"")</f>
        <v>69761.56</v>
      </c>
      <c r="J189" s="76">
        <f>IFERROR(VLOOKUP($D189,'SAP Data'!$A$7:$OM$1845,J$4,FALSE),"")</f>
        <v>62912.12</v>
      </c>
      <c r="K189" s="76">
        <f>IFERROR(VLOOKUP($D189,'SAP Data'!$A$7:$OM$1845,K$4,FALSE),"")</f>
        <v>59271.02</v>
      </c>
      <c r="L189" s="76">
        <f>IFERROR(VLOOKUP($D189,'SAP Data'!$A$7:$OM$1845,L$4,FALSE),"")</f>
        <v>91716.05</v>
      </c>
      <c r="M189" s="76">
        <f>IFERROR(VLOOKUP($D189,'SAP Data'!$A$7:$OM$1845,M$4,FALSE),"")</f>
        <v>90106.91</v>
      </c>
      <c r="N189" s="76">
        <f>IFERROR(VLOOKUP($D189,'SAP Data'!$A$7:$OM$1845,N$4,FALSE),"")</f>
        <v>122651.97</v>
      </c>
      <c r="O189" s="76">
        <f>IFERROR(VLOOKUP($D189,'SAP Data'!$A$7:$OM$1845,O$4,FALSE),"")</f>
        <v>103480.27</v>
      </c>
      <c r="P189" s="76">
        <f>IFERROR(VLOOKUP($D189,'SAP Data'!$A$7:$OM$1845,P$4,FALSE),"")</f>
        <v>99304.47</v>
      </c>
      <c r="Q189" s="76">
        <f>IFERROR(VLOOKUP($D189,'SAP Data'!$A$7:$OM$1845,Q$4,FALSE),"")</f>
        <v>119900.01</v>
      </c>
      <c r="R189" s="76">
        <f>IFERROR(VLOOKUP($D189,'SAP Data'!$A$7:$OM$1845,R$4,FALSE),"")</f>
        <v>112413.91</v>
      </c>
      <c r="S189" s="76">
        <f>IFERROR(VLOOKUP($D189,'SAP Data'!$A$7:$OM$1845,S$4,FALSE),"")</f>
        <v>158194.47</v>
      </c>
      <c r="T189" s="76">
        <f>IFERROR(VLOOKUP($D189,'SAP Data'!$A$7:$OM$1849,T$4,FALSE),"")</f>
        <v>162341.71</v>
      </c>
      <c r="U189" s="76">
        <f>IFERROR(VLOOKUP($D189,'SAP Data'!$A$7:$OM$1849,U$4,FALSE),"")</f>
        <v>178780.61</v>
      </c>
      <c r="V189" s="76">
        <f>IFERROR(VLOOKUP($D189,'SAP Data'!$A$7:$OM$1849,V$4,FALSE),"")</f>
        <v>166069.51</v>
      </c>
      <c r="W189" s="76">
        <f>IFERROR(VLOOKUP($D189,'SAP Data'!$A$7:$OM$1849,W$4,FALSE),"")</f>
        <v>143733.41</v>
      </c>
      <c r="X189" s="76">
        <f>IFERROR(VLOOKUP($D189,'SAP Data'!$A$7:$OM$1849,X$4,FALSE),"")</f>
        <v>185487.57</v>
      </c>
      <c r="Y189" s="76">
        <f>IFERROR(VLOOKUP($D189,'SAP Data'!$A$7:$OM$1849,Y$4,FALSE),"")</f>
        <v>162479.23000000001</v>
      </c>
      <c r="Z189" s="76">
        <f>IFERROR(VLOOKUP($D189,'SAP Data'!$A$7:$OM$1849,Z$4,FALSE),"")</f>
        <v>143550.04999999999</v>
      </c>
      <c r="AA189" s="76">
        <f>IFERROR(VLOOKUP($D189,'SAP Data'!$A$7:$OM$1849,AA$4,FALSE),"")</f>
        <v>124620.87</v>
      </c>
      <c r="AB189" s="76">
        <f>IFERROR(VLOOKUP($D189,'SAP Data'!$A$7:$OM$1849,AB$4,FALSE),"")</f>
        <v>105325.03</v>
      </c>
      <c r="AC189" s="76">
        <f>IFERROR(VLOOKUP($D189,'SAP Data'!$A$7:$OM$1849,AC$4,FALSE),"")</f>
        <v>104362.53</v>
      </c>
      <c r="AD189" s="76">
        <f>IFERROR(VLOOKUP($D189,'SAP Data'!$A$7:$OM$1849,AD$4,FALSE),"")</f>
        <v>88458.35</v>
      </c>
      <c r="AE189" s="76">
        <f>IFERROR(VLOOKUP($D189,'SAP Data'!$A$7:$OM$1849,AE$4,FALSE),"")</f>
        <v>73929.17</v>
      </c>
      <c r="AF189" s="76">
        <f>IFERROR(VLOOKUP($D189,'SAP Data'!$A$7:$OM$1849,AF$4,FALSE),"")</f>
        <v>60041.67</v>
      </c>
      <c r="AG189" s="76">
        <f>IFERROR(VLOOKUP($D189,'SAP Data'!$A$7:$OM$1849,AG$4,FALSE),"")</f>
        <v>48812.51</v>
      </c>
      <c r="AH189" s="76">
        <f>IFERROR(VLOOKUP($D189,'SAP Data'!$A$7:$OM$1849,AH$4,FALSE),"")</f>
        <v>58666.67</v>
      </c>
      <c r="AI189" s="76">
        <f>IFERROR(VLOOKUP($D189,'SAP Data'!$A$7:$OM$1849,AI$4,FALSE),"")</f>
        <v>46520.83</v>
      </c>
      <c r="AJ189" s="76">
        <f>IFERROR(VLOOKUP($D189,'SAP Data'!$A$7:$OM$1849,AJ$4,FALSE),"")</f>
        <v>52983.33</v>
      </c>
      <c r="AK189" s="76">
        <f>IFERROR(VLOOKUP($D189,'SAP Data'!$A$7:$OM$1849,AK$4,FALSE),"")</f>
        <v>45145.83</v>
      </c>
      <c r="AL189" s="76">
        <f>IFERROR(VLOOKUP($D189,'SAP Data'!$A$7:$OM$1849,AL$4,FALSE),"")</f>
        <v>46016.67</v>
      </c>
      <c r="AM189" s="76">
        <f>IFERROR(VLOOKUP($D189,'SAP Data'!$A$7:$OM$1849,AM$4,FALSE),"")</f>
        <v>52387.51</v>
      </c>
      <c r="AN189" s="76">
        <f>IFERROR(VLOOKUP($D189,'SAP Data'!$A$7:$OM$1849,AN$4,FALSE),"")</f>
        <v>73883.350000000006</v>
      </c>
      <c r="AO189" s="76">
        <f>IFERROR(VLOOKUP($D189,'SAP Data'!$A$7:$OM$1849,AO$4,FALSE),"")</f>
        <v>73150.03</v>
      </c>
      <c r="AP189" s="99">
        <f t="shared" si="150"/>
        <v>144615.09333333335</v>
      </c>
      <c r="AQ189" s="43">
        <f t="shared" si="151"/>
        <v>140105.89083333334</v>
      </c>
      <c r="AR189" s="43">
        <f t="shared" si="152"/>
        <v>132332.33499999999</v>
      </c>
      <c r="AS189" s="43">
        <f t="shared" si="153"/>
        <v>122654.49583333331</v>
      </c>
      <c r="AT189" s="43">
        <f t="shared" si="154"/>
        <v>112764.04</v>
      </c>
      <c r="AU189" s="43">
        <f t="shared" si="155"/>
        <v>104238.39750000001</v>
      </c>
      <c r="AV189" s="43">
        <f t="shared" si="156"/>
        <v>94666.863333333342</v>
      </c>
      <c r="AW189" s="43">
        <f t="shared" si="157"/>
        <v>84256.96166666667</v>
      </c>
      <c r="AX189" s="43">
        <f t="shared" si="158"/>
        <v>75304.179166666654</v>
      </c>
      <c r="AY189" s="43">
        <f t="shared" si="159"/>
        <v>68230.564999999988</v>
      </c>
      <c r="AZ189" s="43">
        <f t="shared" si="160"/>
        <v>63910.771666666667</v>
      </c>
      <c r="BA189" s="98">
        <f t="shared" si="161"/>
        <v>61300.180833333339</v>
      </c>
      <c r="BB189" s="16"/>
      <c r="BC189" s="16">
        <f t="shared" si="170"/>
        <v>144615.09333333335</v>
      </c>
      <c r="BD189" s="16"/>
      <c r="BE189" s="16">
        <f t="shared" si="171"/>
        <v>140105.89083333334</v>
      </c>
      <c r="BF189" s="16"/>
      <c r="BG189" s="16">
        <f t="shared" si="172"/>
        <v>132332.33499999999</v>
      </c>
      <c r="BH189" s="18"/>
      <c r="BI189" s="16">
        <f t="shared" si="173"/>
        <v>122654.49583333331</v>
      </c>
      <c r="BK189" s="16">
        <f t="shared" si="174"/>
        <v>112764.04</v>
      </c>
      <c r="BM189" s="16">
        <f t="shared" si="175"/>
        <v>104238.39750000001</v>
      </c>
      <c r="BO189" s="16">
        <f t="shared" si="167"/>
        <v>94666.863333333342</v>
      </c>
      <c r="BQ189" s="16">
        <f t="shared" si="168"/>
        <v>84256.96166666667</v>
      </c>
      <c r="BS189" s="16">
        <f t="shared" si="169"/>
        <v>75304.179166666654</v>
      </c>
      <c r="BU189" s="16">
        <f t="shared" si="164"/>
        <v>68230.564999999988</v>
      </c>
      <c r="BW189" s="16">
        <f t="shared" si="165"/>
        <v>63910.771666666667</v>
      </c>
      <c r="BY189" s="16">
        <f t="shared" si="166"/>
        <v>61300.180833333339</v>
      </c>
      <c r="CB189" s="16">
        <f t="shared" si="146"/>
        <v>0</v>
      </c>
      <c r="CF189" s="243">
        <f t="shared" si="162"/>
        <v>0</v>
      </c>
      <c r="CH189" s="243">
        <f t="shared" si="163"/>
        <v>0</v>
      </c>
      <c r="CJ189" s="16">
        <f t="shared" si="147"/>
        <v>0</v>
      </c>
      <c r="CL189" s="54">
        <f t="shared" si="148"/>
        <v>0</v>
      </c>
      <c r="CN189" s="18"/>
      <c r="CO189" s="16">
        <f t="shared" si="149"/>
        <v>0</v>
      </c>
      <c r="CP189" s="18"/>
    </row>
    <row r="190" spans="1:94" x14ac:dyDescent="0.2">
      <c r="A190" s="387"/>
      <c r="B190" s="14" t="str">
        <f>VLOOKUP(D190,'line assign basis'!$A$8:$D$668,2,FALSE)</f>
        <v>PREPMTS-NETWORK OPER</v>
      </c>
      <c r="C190" s="17" t="s">
        <v>432</v>
      </c>
      <c r="D190" s="17" t="s">
        <v>430</v>
      </c>
      <c r="E190" s="17">
        <f>IFERROR(VLOOKUP(D190,'line assign basis'!$A$8:$D$668,4,FALSE),"")</f>
        <v>4</v>
      </c>
      <c r="F190" s="33">
        <f>IFERROR(VLOOKUP($D190,'SAP Data'!$A$7:$OM$1845,F$4,FALSE),"")</f>
        <v>0</v>
      </c>
      <c r="G190" s="33">
        <f>IFERROR(VLOOKUP($D190,'SAP Data'!$A$7:$OM$1845,G$4,FALSE),"")</f>
        <v>0</v>
      </c>
      <c r="H190" s="16">
        <f>IFERROR(VLOOKUP($D190,'SAP Data'!$A$7:$OM$1845,H$4,FALSE),"")</f>
        <v>0</v>
      </c>
      <c r="I190" s="76">
        <f>IFERROR(VLOOKUP($D190,'SAP Data'!$A$7:$OM$1845,I$4,FALSE),"")</f>
        <v>0</v>
      </c>
      <c r="J190" s="76">
        <f>IFERROR(VLOOKUP($D190,'SAP Data'!$A$7:$OM$1845,J$4,FALSE),"")</f>
        <v>0</v>
      </c>
      <c r="K190" s="76">
        <f>IFERROR(VLOOKUP($D190,'SAP Data'!$A$7:$OM$1845,K$4,FALSE),"")</f>
        <v>0</v>
      </c>
      <c r="L190" s="76">
        <f>IFERROR(VLOOKUP($D190,'SAP Data'!$A$7:$OM$1845,L$4,FALSE),"")</f>
        <v>0</v>
      </c>
      <c r="M190" s="76">
        <f>IFERROR(VLOOKUP($D190,'SAP Data'!$A$7:$OM$1845,M$4,FALSE),"")</f>
        <v>0</v>
      </c>
      <c r="N190" s="76">
        <f>IFERROR(VLOOKUP($D190,'SAP Data'!$A$7:$OM$1845,N$4,FALSE),"")</f>
        <v>0</v>
      </c>
      <c r="O190" s="76">
        <f>IFERROR(VLOOKUP($D190,'SAP Data'!$A$7:$OM$1845,O$4,FALSE),"")</f>
        <v>0</v>
      </c>
      <c r="P190" s="76">
        <f>IFERROR(VLOOKUP($D190,'SAP Data'!$A$7:$OM$1845,P$4,FALSE),"")</f>
        <v>0</v>
      </c>
      <c r="Q190" s="76">
        <f>IFERROR(VLOOKUP($D190,'SAP Data'!$A$7:$OM$1845,Q$4,FALSE),"")</f>
        <v>0</v>
      </c>
      <c r="R190" s="76">
        <f>IFERROR(VLOOKUP($D190,'SAP Data'!$A$7:$OM$1845,R$4,FALSE),"")</f>
        <v>0</v>
      </c>
      <c r="S190" s="76">
        <f>IFERROR(VLOOKUP($D190,'SAP Data'!$A$7:$OM$1845,S$4,FALSE),"")</f>
        <v>0</v>
      </c>
      <c r="T190" s="76">
        <f>IFERROR(VLOOKUP($D190,'SAP Data'!$A$7:$OM$1849,T$4,FALSE),"")</f>
        <v>0</v>
      </c>
      <c r="U190" s="76">
        <f>IFERROR(VLOOKUP($D190,'SAP Data'!$A$7:$OM$1849,U$4,FALSE),"")</f>
        <v>0</v>
      </c>
      <c r="V190" s="76">
        <f>IFERROR(VLOOKUP($D190,'SAP Data'!$A$7:$OM$1849,V$4,FALSE),"")</f>
        <v>0</v>
      </c>
      <c r="W190" s="76">
        <f>IFERROR(VLOOKUP($D190,'SAP Data'!$A$7:$OM$1849,W$4,FALSE),"")</f>
        <v>0</v>
      </c>
      <c r="X190" s="76">
        <f>IFERROR(VLOOKUP($D190,'SAP Data'!$A$7:$OM$1849,X$4,FALSE),"")</f>
        <v>0</v>
      </c>
      <c r="Y190" s="76">
        <f>IFERROR(VLOOKUP($D190,'SAP Data'!$A$7:$OM$1849,Y$4,FALSE),"")</f>
        <v>0</v>
      </c>
      <c r="Z190" s="76">
        <f>IFERROR(VLOOKUP($D190,'SAP Data'!$A$7:$OM$1849,Z$4,FALSE),"")</f>
        <v>0</v>
      </c>
      <c r="AA190" s="76">
        <f>IFERROR(VLOOKUP($D190,'SAP Data'!$A$7:$OM$1849,AA$4,FALSE),"")</f>
        <v>0</v>
      </c>
      <c r="AB190" s="76">
        <f>IFERROR(VLOOKUP($D190,'SAP Data'!$A$7:$OM$1849,AB$4,FALSE),"")</f>
        <v>0</v>
      </c>
      <c r="AC190" s="76">
        <f>IFERROR(VLOOKUP($D190,'SAP Data'!$A$7:$OM$1849,AC$4,FALSE),"")</f>
        <v>0</v>
      </c>
      <c r="AD190" s="76">
        <f>IFERROR(VLOOKUP($D190,'SAP Data'!$A$7:$OM$1849,AD$4,FALSE),"")</f>
        <v>0</v>
      </c>
      <c r="AE190" s="76">
        <f>IFERROR(VLOOKUP($D190,'SAP Data'!$A$7:$OM$1849,AE$4,FALSE),"")</f>
        <v>0</v>
      </c>
      <c r="AF190" s="76">
        <f>IFERROR(VLOOKUP($D190,'SAP Data'!$A$7:$OM$1849,AF$4,FALSE),"")</f>
        <v>0</v>
      </c>
      <c r="AG190" s="76">
        <f>IFERROR(VLOOKUP($D190,'SAP Data'!$A$7:$OM$1849,AG$4,FALSE),"")</f>
        <v>0</v>
      </c>
      <c r="AH190" s="76">
        <f>IFERROR(VLOOKUP($D190,'SAP Data'!$A$7:$OM$1849,AH$4,FALSE),"")</f>
        <v>0</v>
      </c>
      <c r="AI190" s="76">
        <f>IFERROR(VLOOKUP($D190,'SAP Data'!$A$7:$OM$1849,AI$4,FALSE),"")</f>
        <v>0</v>
      </c>
      <c r="AJ190" s="76">
        <f>IFERROR(VLOOKUP($D190,'SAP Data'!$A$7:$OM$1849,AJ$4,FALSE),"")</f>
        <v>0</v>
      </c>
      <c r="AK190" s="76">
        <f>IFERROR(VLOOKUP($D190,'SAP Data'!$A$7:$OM$1849,AK$4,FALSE),"")</f>
        <v>0</v>
      </c>
      <c r="AL190" s="76">
        <f>IFERROR(VLOOKUP($D190,'SAP Data'!$A$7:$OM$1849,AL$4,FALSE),"")</f>
        <v>0</v>
      </c>
      <c r="AM190" s="76">
        <f>IFERROR(VLOOKUP($D190,'SAP Data'!$A$7:$OM$1849,AM$4,FALSE),"")</f>
        <v>0</v>
      </c>
      <c r="AN190" s="76">
        <f>IFERROR(VLOOKUP($D190,'SAP Data'!$A$7:$OM$1849,AN$4,FALSE),"")</f>
        <v>0</v>
      </c>
      <c r="AO190" s="76">
        <f>IFERROR(VLOOKUP($D190,'SAP Data'!$A$7:$OM$1849,AO$4,FALSE),"")</f>
        <v>0</v>
      </c>
      <c r="AP190" s="99">
        <f t="shared" si="150"/>
        <v>0</v>
      </c>
      <c r="AQ190" s="43">
        <f t="shared" si="151"/>
        <v>0</v>
      </c>
      <c r="AR190" s="43">
        <f t="shared" si="152"/>
        <v>0</v>
      </c>
      <c r="AS190" s="43">
        <f t="shared" si="153"/>
        <v>0</v>
      </c>
      <c r="AT190" s="43">
        <f t="shared" si="154"/>
        <v>0</v>
      </c>
      <c r="AU190" s="43">
        <f t="shared" si="155"/>
        <v>0</v>
      </c>
      <c r="AV190" s="43">
        <f t="shared" si="156"/>
        <v>0</v>
      </c>
      <c r="AW190" s="43">
        <f t="shared" si="157"/>
        <v>0</v>
      </c>
      <c r="AX190" s="43">
        <f t="shared" si="158"/>
        <v>0</v>
      </c>
      <c r="AY190" s="43">
        <f t="shared" si="159"/>
        <v>0</v>
      </c>
      <c r="AZ190" s="43">
        <f t="shared" si="160"/>
        <v>0</v>
      </c>
      <c r="BA190" s="98">
        <f t="shared" si="161"/>
        <v>0</v>
      </c>
      <c r="BB190" s="16"/>
      <c r="BC190" s="16">
        <f t="shared" si="170"/>
        <v>0</v>
      </c>
      <c r="BD190" s="16"/>
      <c r="BE190" s="16">
        <f t="shared" si="171"/>
        <v>0</v>
      </c>
      <c r="BF190" s="16"/>
      <c r="BG190" s="16">
        <f t="shared" si="172"/>
        <v>0</v>
      </c>
      <c r="BH190" s="18"/>
      <c r="BI190" s="16">
        <f t="shared" si="173"/>
        <v>0</v>
      </c>
      <c r="BK190" s="16">
        <f t="shared" si="174"/>
        <v>0</v>
      </c>
      <c r="BM190" s="16">
        <f t="shared" si="175"/>
        <v>0</v>
      </c>
      <c r="BO190" s="16">
        <f t="shared" si="167"/>
        <v>0</v>
      </c>
      <c r="BQ190" s="16">
        <f t="shared" si="168"/>
        <v>0</v>
      </c>
      <c r="BS190" s="16">
        <f t="shared" si="169"/>
        <v>0</v>
      </c>
      <c r="BU190" s="16">
        <f t="shared" si="164"/>
        <v>0</v>
      </c>
      <c r="BW190" s="16">
        <f t="shared" si="165"/>
        <v>0</v>
      </c>
      <c r="BY190" s="16">
        <f t="shared" si="166"/>
        <v>0</v>
      </c>
      <c r="CB190" s="16">
        <f t="shared" si="146"/>
        <v>0</v>
      </c>
      <c r="CF190" s="243">
        <f t="shared" si="162"/>
        <v>0</v>
      </c>
      <c r="CH190" s="243">
        <f t="shared" si="163"/>
        <v>0</v>
      </c>
      <c r="CJ190" s="16">
        <f t="shared" si="147"/>
        <v>0</v>
      </c>
      <c r="CL190" s="54">
        <f t="shared" si="148"/>
        <v>0</v>
      </c>
      <c r="CN190" s="18"/>
      <c r="CO190" s="16">
        <f t="shared" si="149"/>
        <v>0</v>
      </c>
      <c r="CP190" s="18"/>
    </row>
    <row r="191" spans="1:94" x14ac:dyDescent="0.2">
      <c r="A191" s="387"/>
      <c r="B191" s="14" t="str">
        <f>VLOOKUP(D191,'line assign basis'!$A$8:$D$668,2,FALSE)</f>
        <v>PRE-PD ANNUAL TRIMET</v>
      </c>
      <c r="C191" s="17" t="s">
        <v>435</v>
      </c>
      <c r="D191" s="17" t="s">
        <v>433</v>
      </c>
      <c r="E191" s="17">
        <f>IFERROR(VLOOKUP(D191,'line assign basis'!$A$8:$D$668,4,FALSE),"")</f>
        <v>4</v>
      </c>
      <c r="F191" s="33">
        <f>IFERROR(VLOOKUP($D191,'SAP Data'!$A$7:$OM$1845,F$4,FALSE),"")</f>
        <v>87532.9</v>
      </c>
      <c r="G191" s="33">
        <f>IFERROR(VLOOKUP($D191,'SAP Data'!$A$7:$OM$1845,G$4,FALSE),"")</f>
        <v>75028.210000000006</v>
      </c>
      <c r="H191" s="16">
        <f>IFERROR(VLOOKUP($D191,'SAP Data'!$A$7:$OM$1845,H$4,FALSE),"")</f>
        <v>62523.519999999997</v>
      </c>
      <c r="I191" s="76">
        <f>IFERROR(VLOOKUP($D191,'SAP Data'!$A$7:$OM$1845,I$4,FALSE),"")</f>
        <v>50018.83</v>
      </c>
      <c r="J191" s="76">
        <f>IFERROR(VLOOKUP($D191,'SAP Data'!$A$7:$OM$1845,J$4,FALSE),"")</f>
        <v>37514.14</v>
      </c>
      <c r="K191" s="76">
        <f>IFERROR(VLOOKUP($D191,'SAP Data'!$A$7:$OM$1845,K$4,FALSE),"")</f>
        <v>25009.45</v>
      </c>
      <c r="L191" s="76">
        <f>IFERROR(VLOOKUP($D191,'SAP Data'!$A$7:$OM$1845,L$4,FALSE),"")</f>
        <v>12504.76</v>
      </c>
      <c r="M191" s="76">
        <f>IFERROR(VLOOKUP($D191,'SAP Data'!$A$7:$OM$1845,M$4,FALSE),"")</f>
        <v>0</v>
      </c>
      <c r="N191" s="76">
        <f>IFERROR(VLOOKUP($D191,'SAP Data'!$A$7:$OM$1845,N$4,FALSE),"")</f>
        <v>139614.09</v>
      </c>
      <c r="O191" s="76">
        <f>IFERROR(VLOOKUP($D191,'SAP Data'!$A$7:$OM$1845,O$4,FALSE),"")</f>
        <v>154838.49</v>
      </c>
      <c r="P191" s="76">
        <f>IFERROR(VLOOKUP($D191,'SAP Data'!$A$7:$OM$1845,P$4,FALSE),"")</f>
        <v>139354.56</v>
      </c>
      <c r="Q191" s="76">
        <f>IFERROR(VLOOKUP($D191,'SAP Data'!$A$7:$OM$1845,Q$4,FALSE),"")</f>
        <v>123870.81</v>
      </c>
      <c r="R191" s="76">
        <f>IFERROR(VLOOKUP($D191,'SAP Data'!$A$7:$OM$1845,R$4,FALSE),"")</f>
        <v>108386.94</v>
      </c>
      <c r="S191" s="76">
        <f>IFERROR(VLOOKUP($D191,'SAP Data'!$A$7:$OM$1845,S$4,FALSE),"")</f>
        <v>92903.07</v>
      </c>
      <c r="T191" s="76">
        <f>IFERROR(VLOOKUP($D191,'SAP Data'!$A$7:$OM$1849,T$4,FALSE),"")</f>
        <v>77992.06</v>
      </c>
      <c r="U191" s="76">
        <f>IFERROR(VLOOKUP($D191,'SAP Data'!$A$7:$OM$1849,U$4,FALSE),"")</f>
        <v>61935.33</v>
      </c>
      <c r="V191" s="76">
        <f>IFERROR(VLOOKUP($D191,'SAP Data'!$A$7:$OM$1849,V$4,FALSE),"")</f>
        <v>46451.519999999997</v>
      </c>
      <c r="W191" s="76">
        <f>IFERROR(VLOOKUP($D191,'SAP Data'!$A$7:$OM$1849,W$4,FALSE),"")</f>
        <v>30967.65</v>
      </c>
      <c r="X191" s="76">
        <f>IFERROR(VLOOKUP($D191,'SAP Data'!$A$7:$OM$1849,X$4,FALSE),"")</f>
        <v>15483.78</v>
      </c>
      <c r="Y191" s="76">
        <f>IFERROR(VLOOKUP($D191,'SAP Data'!$A$7:$OM$1849,Y$4,FALSE),"")</f>
        <v>-0.09</v>
      </c>
      <c r="Z191" s="76">
        <f>IFERROR(VLOOKUP($D191,'SAP Data'!$A$7:$OM$1849,Z$4,FALSE),"")</f>
        <v>98023.91</v>
      </c>
      <c r="AA191" s="76">
        <f>IFERROR(VLOOKUP($D191,'SAP Data'!$A$7:$OM$1849,AA$4,FALSE),"")</f>
        <v>100570.98</v>
      </c>
      <c r="AB191" s="76">
        <f>IFERROR(VLOOKUP($D191,'SAP Data'!$A$7:$OM$1849,AB$4,FALSE),"")</f>
        <v>90513.88</v>
      </c>
      <c r="AC191" s="76">
        <f>IFERROR(VLOOKUP($D191,'SAP Data'!$A$7:$OM$1849,AC$4,FALSE),"")</f>
        <v>80456.78</v>
      </c>
      <c r="AD191" s="76">
        <f>IFERROR(VLOOKUP($D191,'SAP Data'!$A$7:$OM$1849,AD$4,FALSE),"")</f>
        <v>70399.679999999993</v>
      </c>
      <c r="AE191" s="76">
        <f>IFERROR(VLOOKUP($D191,'SAP Data'!$A$7:$OM$1849,AE$4,FALSE),"")</f>
        <v>60342.58</v>
      </c>
      <c r="AF191" s="76">
        <f>IFERROR(VLOOKUP($D191,'SAP Data'!$A$7:$OM$1849,AF$4,FALSE),"")</f>
        <v>50285.48</v>
      </c>
      <c r="AG191" s="76">
        <f>IFERROR(VLOOKUP($D191,'SAP Data'!$A$7:$OM$1849,AG$4,FALSE),"")</f>
        <v>40228.379999999997</v>
      </c>
      <c r="AH191" s="76">
        <f>IFERROR(VLOOKUP($D191,'SAP Data'!$A$7:$OM$1849,AH$4,FALSE),"")</f>
        <v>30171.279999999999</v>
      </c>
      <c r="AI191" s="76">
        <f>IFERROR(VLOOKUP($D191,'SAP Data'!$A$7:$OM$1849,AI$4,FALSE),"")</f>
        <v>20114.18</v>
      </c>
      <c r="AJ191" s="76">
        <f>IFERROR(VLOOKUP($D191,'SAP Data'!$A$7:$OM$1849,AJ$4,FALSE),"")</f>
        <v>10057.08</v>
      </c>
      <c r="AK191" s="76">
        <f>IFERROR(VLOOKUP($D191,'SAP Data'!$A$7:$OM$1849,AK$4,FALSE),"")</f>
        <v>0</v>
      </c>
      <c r="AL191" s="76">
        <f>IFERROR(VLOOKUP($D191,'SAP Data'!$A$7:$OM$1849,AL$4,FALSE),"")</f>
        <v>105531.21</v>
      </c>
      <c r="AM191" s="76">
        <f>IFERROR(VLOOKUP($D191,'SAP Data'!$A$7:$OM$1849,AM$4,FALSE),"")</f>
        <v>95937.52</v>
      </c>
      <c r="AN191" s="76">
        <f>IFERROR(VLOOKUP($D191,'SAP Data'!$A$7:$OM$1849,AN$4,FALSE),"")</f>
        <v>86343.83</v>
      </c>
      <c r="AO191" s="76">
        <f>IFERROR(VLOOKUP($D191,'SAP Data'!$A$7:$OM$1849,AO$4,FALSE),"")</f>
        <v>76750.14</v>
      </c>
      <c r="AP191" s="99">
        <f t="shared" si="150"/>
        <v>65391.015000000007</v>
      </c>
      <c r="AQ191" s="43">
        <f t="shared" si="151"/>
        <v>62451.525416666671</v>
      </c>
      <c r="AR191" s="43">
        <f t="shared" si="152"/>
        <v>59940.397499999992</v>
      </c>
      <c r="AS191" s="43">
        <f t="shared" si="153"/>
        <v>57881.500416666669</v>
      </c>
      <c r="AT191" s="43">
        <f t="shared" si="154"/>
        <v>56298.700833333336</v>
      </c>
      <c r="AU191" s="43">
        <f t="shared" si="155"/>
        <v>55168.129583333328</v>
      </c>
      <c r="AV191" s="43">
        <f t="shared" si="156"/>
        <v>54489.789166666676</v>
      </c>
      <c r="AW191" s="43">
        <f t="shared" si="157"/>
        <v>54263.68041666667</v>
      </c>
      <c r="AX191" s="43">
        <f t="shared" si="158"/>
        <v>54576.488333333335</v>
      </c>
      <c r="AY191" s="43">
        <f t="shared" si="159"/>
        <v>54696.231666666659</v>
      </c>
      <c r="AZ191" s="43">
        <f t="shared" si="160"/>
        <v>54329.41874999999</v>
      </c>
      <c r="BA191" s="98">
        <f t="shared" si="161"/>
        <v>54001.223333333335</v>
      </c>
      <c r="BB191" s="16"/>
      <c r="BC191" s="16">
        <f t="shared" si="170"/>
        <v>65391.015000000007</v>
      </c>
      <c r="BD191" s="16"/>
      <c r="BE191" s="16">
        <f t="shared" si="171"/>
        <v>62451.525416666671</v>
      </c>
      <c r="BF191" s="16"/>
      <c r="BG191" s="16">
        <f t="shared" si="172"/>
        <v>59940.397499999992</v>
      </c>
      <c r="BH191" s="18"/>
      <c r="BI191" s="16">
        <f t="shared" si="173"/>
        <v>57881.500416666669</v>
      </c>
      <c r="BK191" s="16">
        <f t="shared" si="174"/>
        <v>56298.700833333336</v>
      </c>
      <c r="BM191" s="16">
        <f t="shared" si="175"/>
        <v>55168.129583333328</v>
      </c>
      <c r="BO191" s="16">
        <f t="shared" si="167"/>
        <v>54489.789166666676</v>
      </c>
      <c r="BQ191" s="16">
        <f t="shared" si="168"/>
        <v>54263.68041666667</v>
      </c>
      <c r="BS191" s="16">
        <f t="shared" si="169"/>
        <v>54576.488333333335</v>
      </c>
      <c r="BU191" s="16">
        <f t="shared" si="164"/>
        <v>54696.231666666659</v>
      </c>
      <c r="BW191" s="16">
        <f t="shared" si="165"/>
        <v>54329.41874999999</v>
      </c>
      <c r="BY191" s="16">
        <f t="shared" si="166"/>
        <v>54001.223333333335</v>
      </c>
      <c r="CB191" s="16">
        <f t="shared" si="146"/>
        <v>0</v>
      </c>
      <c r="CF191" s="243">
        <f t="shared" si="162"/>
        <v>0</v>
      </c>
      <c r="CH191" s="243">
        <f t="shared" si="163"/>
        <v>0</v>
      </c>
      <c r="CJ191" s="16">
        <f t="shared" si="147"/>
        <v>0</v>
      </c>
      <c r="CL191" s="54">
        <f t="shared" si="148"/>
        <v>0</v>
      </c>
      <c r="CN191" s="18"/>
      <c r="CO191" s="16">
        <f t="shared" si="149"/>
        <v>0</v>
      </c>
      <c r="CP191" s="18"/>
    </row>
    <row r="192" spans="1:94" x14ac:dyDescent="0.2">
      <c r="A192" s="387"/>
      <c r="B192" s="14" t="str">
        <f>VLOOKUP(D192,'line assign basis'!$A$8:$D$668,2,FALSE)</f>
        <v>PREPMTS-INSURANCE</v>
      </c>
      <c r="C192" s="17" t="s">
        <v>438</v>
      </c>
      <c r="D192" s="17" t="s">
        <v>436</v>
      </c>
      <c r="E192" s="17">
        <f>IFERROR(VLOOKUP(D192,'line assign basis'!$A$8:$D$668,4,FALSE),"")</f>
        <v>4</v>
      </c>
      <c r="F192" s="33">
        <f>IFERROR(VLOOKUP($D192,'SAP Data'!$A$7:$OM$1845,F$4,FALSE),"")</f>
        <v>2889215.56</v>
      </c>
      <c r="G192" s="33">
        <f>IFERROR(VLOOKUP($D192,'SAP Data'!$A$7:$OM$1845,G$4,FALSE),"")</f>
        <v>2570234.67</v>
      </c>
      <c r="H192" s="16">
        <f>IFERROR(VLOOKUP($D192,'SAP Data'!$A$7:$OM$1845,H$4,FALSE),"")</f>
        <v>2232866.2999999998</v>
      </c>
      <c r="I192" s="76">
        <f>IFERROR(VLOOKUP($D192,'SAP Data'!$A$7:$OM$1845,I$4,FALSE),"")</f>
        <v>1913885.41</v>
      </c>
      <c r="J192" s="76">
        <f>IFERROR(VLOOKUP($D192,'SAP Data'!$A$7:$OM$1845,J$4,FALSE),"")</f>
        <v>1594904.52</v>
      </c>
      <c r="K192" s="76">
        <f>IFERROR(VLOOKUP($D192,'SAP Data'!$A$7:$OM$1845,K$4,FALSE),"")</f>
        <v>1276923.6299999999</v>
      </c>
      <c r="L192" s="76">
        <f>IFERROR(VLOOKUP($D192,'SAP Data'!$A$7:$OM$1845,L$4,FALSE),"")</f>
        <v>956939.96</v>
      </c>
      <c r="M192" s="76">
        <f>IFERROR(VLOOKUP($D192,'SAP Data'!$A$7:$OM$1845,M$4,FALSE),"")</f>
        <v>637959.06999999995</v>
      </c>
      <c r="N192" s="76">
        <f>IFERROR(VLOOKUP($D192,'SAP Data'!$A$7:$OM$1845,N$4,FALSE),"")</f>
        <v>318978.18</v>
      </c>
      <c r="O192" s="76">
        <f>IFERROR(VLOOKUP($D192,'SAP Data'!$A$7:$OM$1845,O$4,FALSE),"")</f>
        <v>3353858.51</v>
      </c>
      <c r="P192" s="76">
        <f>IFERROR(VLOOKUP($D192,'SAP Data'!$A$7:$OM$1845,P$4,FALSE),"")</f>
        <v>3913277.4399999999</v>
      </c>
      <c r="Q192" s="76">
        <f>IFERROR(VLOOKUP($D192,'SAP Data'!$A$7:$OM$1845,Q$4,FALSE),"")</f>
        <v>3562132.59</v>
      </c>
      <c r="R192" s="76">
        <f>IFERROR(VLOOKUP($D192,'SAP Data'!$A$7:$OM$1845,R$4,FALSE),"")</f>
        <v>3210987.74</v>
      </c>
      <c r="S192" s="76">
        <f>IFERROR(VLOOKUP($D192,'SAP Data'!$A$7:$OM$1845,S$4,FALSE),"")</f>
        <v>2859842.89</v>
      </c>
      <c r="T192" s="76">
        <f>IFERROR(VLOOKUP($D192,'SAP Data'!$A$7:$OM$1849,T$4,FALSE),"")</f>
        <v>2508698.04</v>
      </c>
      <c r="U192" s="76">
        <f>IFERROR(VLOOKUP($D192,'SAP Data'!$A$7:$OM$1849,U$4,FALSE),"")</f>
        <v>2157553.19</v>
      </c>
      <c r="V192" s="76">
        <f>IFERROR(VLOOKUP($D192,'SAP Data'!$A$7:$OM$1849,V$4,FALSE),"")</f>
        <v>1806408.34</v>
      </c>
      <c r="W192" s="76">
        <f>IFERROR(VLOOKUP($D192,'SAP Data'!$A$7:$OM$1849,W$4,FALSE),"")</f>
        <v>1455263.49</v>
      </c>
      <c r="X192" s="76">
        <f>IFERROR(VLOOKUP($D192,'SAP Data'!$A$7:$OM$1849,X$4,FALSE),"")</f>
        <v>1104118.6399999999</v>
      </c>
      <c r="Y192" s="76">
        <f>IFERROR(VLOOKUP($D192,'SAP Data'!$A$7:$OM$1849,Y$4,FALSE),"")</f>
        <v>702289.79</v>
      </c>
      <c r="Z192" s="76">
        <f>IFERROR(VLOOKUP($D192,'SAP Data'!$A$7:$OM$1849,Z$4,FALSE),"")</f>
        <v>351144.94</v>
      </c>
      <c r="AA192" s="76">
        <f>IFERROR(VLOOKUP($D192,'SAP Data'!$A$7:$OM$1849,AA$4,FALSE),"")</f>
        <v>4624430.58</v>
      </c>
      <c r="AB192" s="76">
        <f>IFERROR(VLOOKUP($D192,'SAP Data'!$A$7:$OM$1849,AB$4,FALSE),"")</f>
        <v>4290052.92</v>
      </c>
      <c r="AC192" s="76">
        <f>IFERROR(VLOOKUP($D192,'SAP Data'!$A$7:$OM$1849,AC$4,FALSE),"")</f>
        <v>3922539.14</v>
      </c>
      <c r="AD192" s="76">
        <f>IFERROR(VLOOKUP($D192,'SAP Data'!$A$7:$OM$1849,AD$4,FALSE),"")</f>
        <v>3518886.92</v>
      </c>
      <c r="AE192" s="76">
        <f>IFERROR(VLOOKUP($D192,'SAP Data'!$A$7:$OM$1849,AE$4,FALSE),"")</f>
        <v>3133303.92</v>
      </c>
      <c r="AF192" s="76">
        <f>IFERROR(VLOOKUP($D192,'SAP Data'!$A$7:$OM$1849,AF$4,FALSE),"")</f>
        <v>2747720.92</v>
      </c>
      <c r="AG192" s="76">
        <f>IFERROR(VLOOKUP($D192,'SAP Data'!$A$7:$OM$1849,AG$4,FALSE),"")</f>
        <v>2362137.92</v>
      </c>
      <c r="AH192" s="76">
        <f>IFERROR(VLOOKUP($D192,'SAP Data'!$A$7:$OM$1849,AH$4,FALSE),"")</f>
        <v>1976554.92</v>
      </c>
      <c r="AI192" s="76">
        <f>IFERROR(VLOOKUP($D192,'SAP Data'!$A$7:$OM$1849,AI$4,FALSE),"")</f>
        <v>1590636.92</v>
      </c>
      <c r="AJ192" s="76">
        <f>IFERROR(VLOOKUP($D192,'SAP Data'!$A$7:$OM$1849,AJ$4,FALSE),"")</f>
        <v>1205053.92</v>
      </c>
      <c r="AK192" s="76">
        <f>IFERROR(VLOOKUP($D192,'SAP Data'!$A$7:$OM$1849,AK$4,FALSE),"")</f>
        <v>771165.92</v>
      </c>
      <c r="AL192" s="76">
        <f>IFERROR(VLOOKUP($D192,'SAP Data'!$A$7:$OM$1849,AL$4,FALSE),"")</f>
        <v>385582.92</v>
      </c>
      <c r="AM192" s="76">
        <f>IFERROR(VLOOKUP($D192,'SAP Data'!$A$7:$OM$1849,AM$4,FALSE),"")</f>
        <v>5689461.1699999999</v>
      </c>
      <c r="AN192" s="76">
        <f>IFERROR(VLOOKUP($D192,'SAP Data'!$A$7:$OM$1849,AN$4,FALSE),"")</f>
        <v>4912291.01</v>
      </c>
      <c r="AO192" s="76">
        <f>IFERROR(VLOOKUP($D192,'SAP Data'!$A$7:$OM$1849,AO$4,FALSE),"")</f>
        <v>4474501.82</v>
      </c>
      <c r="AP192" s="99">
        <f t="shared" si="150"/>
        <v>2428939.9408333334</v>
      </c>
      <c r="AQ192" s="43">
        <f t="shared" si="151"/>
        <v>2453163.2829166669</v>
      </c>
      <c r="AR192" s="43">
        <f t="shared" si="152"/>
        <v>2474516.7791666673</v>
      </c>
      <c r="AS192" s="43">
        <f t="shared" si="153"/>
        <v>2493000.4295833334</v>
      </c>
      <c r="AT192" s="43">
        <f t="shared" si="154"/>
        <v>2508614.2341666673</v>
      </c>
      <c r="AU192" s="43">
        <f t="shared" si="155"/>
        <v>2521344.2345833341</v>
      </c>
      <c r="AV192" s="43">
        <f t="shared" si="156"/>
        <v>2531190.4308333341</v>
      </c>
      <c r="AW192" s="43">
        <f t="shared" si="157"/>
        <v>2538265.9062500009</v>
      </c>
      <c r="AX192" s="43">
        <f t="shared" si="158"/>
        <v>2542570.6608333341</v>
      </c>
      <c r="AY192" s="43">
        <f t="shared" si="159"/>
        <v>2588381.8512500008</v>
      </c>
      <c r="AZ192" s="43">
        <f t="shared" si="160"/>
        <v>2658684.7129166676</v>
      </c>
      <c r="BA192" s="98">
        <f t="shared" si="161"/>
        <v>2707609.7450000001</v>
      </c>
      <c r="BB192" s="16"/>
      <c r="BC192" s="16">
        <f t="shared" si="170"/>
        <v>2428939.9408333334</v>
      </c>
      <c r="BD192" s="16"/>
      <c r="BE192" s="16">
        <f t="shared" si="171"/>
        <v>2453163.2829166669</v>
      </c>
      <c r="BF192" s="16"/>
      <c r="BG192" s="16">
        <f t="shared" si="172"/>
        <v>2474516.7791666673</v>
      </c>
      <c r="BH192" s="18"/>
      <c r="BI192" s="16">
        <f t="shared" si="173"/>
        <v>2493000.4295833334</v>
      </c>
      <c r="BK192" s="16">
        <f t="shared" si="174"/>
        <v>2508614.2341666673</v>
      </c>
      <c r="BM192" s="16">
        <f t="shared" si="175"/>
        <v>2521344.2345833341</v>
      </c>
      <c r="BO192" s="16">
        <f t="shared" si="167"/>
        <v>2531190.4308333341</v>
      </c>
      <c r="BQ192" s="16">
        <f t="shared" si="168"/>
        <v>2538265.9062500009</v>
      </c>
      <c r="BS192" s="16">
        <f t="shared" si="169"/>
        <v>2542570.6608333341</v>
      </c>
      <c r="BU192" s="16">
        <f t="shared" si="164"/>
        <v>2588381.8512500008</v>
      </c>
      <c r="BW192" s="16">
        <f t="shared" si="165"/>
        <v>2658684.7129166676</v>
      </c>
      <c r="BY192" s="16">
        <f t="shared" si="166"/>
        <v>2707609.7450000001</v>
      </c>
      <c r="CB192" s="16">
        <f t="shared" si="146"/>
        <v>0</v>
      </c>
      <c r="CF192" s="243">
        <f t="shared" si="162"/>
        <v>0</v>
      </c>
      <c r="CH192" s="243">
        <f t="shared" si="163"/>
        <v>0</v>
      </c>
      <c r="CJ192" s="16">
        <f t="shared" si="147"/>
        <v>0</v>
      </c>
      <c r="CL192" s="54">
        <f t="shared" si="148"/>
        <v>0</v>
      </c>
      <c r="CN192" s="18"/>
      <c r="CO192" s="16">
        <f t="shared" si="149"/>
        <v>0</v>
      </c>
      <c r="CP192" s="18"/>
    </row>
    <row r="193" spans="1:94" x14ac:dyDescent="0.2">
      <c r="A193" s="387"/>
      <c r="B193" s="14" t="str">
        <f>VLOOKUP(D193,'line assign basis'!$A$8:$D$668,2,FALSE)</f>
        <v>PREP SHELF REG EXP</v>
      </c>
      <c r="C193" s="17" t="s">
        <v>4230</v>
      </c>
      <c r="D193" s="17" t="s">
        <v>4236</v>
      </c>
      <c r="E193" s="17">
        <f>IFERROR(VLOOKUP(D193,'line assign basis'!$A$8:$D$668,4,FALSE),"")</f>
        <v>4</v>
      </c>
      <c r="F193" s="33"/>
      <c r="G193" s="33"/>
      <c r="H193" s="1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  <c r="AA193" s="76"/>
      <c r="AB193" s="76"/>
      <c r="AC193" s="76"/>
      <c r="AD193" s="76"/>
      <c r="AE193" s="76"/>
      <c r="AF193" s="76"/>
      <c r="AG193" s="76"/>
      <c r="AH193" s="76"/>
      <c r="AI193" s="76"/>
      <c r="AJ193" s="76">
        <f>IFERROR(VLOOKUP($D193,'SAP Data'!$A$7:$OM$1849,AJ$4,FALSE),"")</f>
        <v>0</v>
      </c>
      <c r="AK193" s="76">
        <f>IFERROR(VLOOKUP($D193,'SAP Data'!$A$7:$OM$1849,AK$4,FALSE),"")</f>
        <v>32370</v>
      </c>
      <c r="AL193" s="76">
        <f>IFERROR(VLOOKUP($D193,'SAP Data'!$A$7:$OM$1849,AL$4,FALSE),"")</f>
        <v>39036</v>
      </c>
      <c r="AM193" s="76">
        <f>IFERROR(VLOOKUP($D193,'SAP Data'!$A$7:$OM$1849,AM$4,FALSE),"")</f>
        <v>39036</v>
      </c>
      <c r="AN193" s="76">
        <f>IFERROR(VLOOKUP($D193,'SAP Data'!$A$7:$OM$1849,AN$4,FALSE),"")</f>
        <v>23422</v>
      </c>
      <c r="AO193" s="76">
        <f>IFERROR(VLOOKUP($D193,'SAP Data'!$A$7:$OM$1849,AO$4,FALSE),"")</f>
        <v>39636</v>
      </c>
      <c r="AP193" s="99">
        <f t="shared" ref="AP193" si="202">IFERROR((R193/2+SUM(S193:AC193)+AD193/2)/12,"")</f>
        <v>0</v>
      </c>
      <c r="AQ193" s="43">
        <f t="shared" ref="AQ193" si="203">IFERROR((S193/2+SUM(T193:AD193)+AE193/2)/12,"")</f>
        <v>0</v>
      </c>
      <c r="AR193" s="43">
        <f t="shared" ref="AR193" si="204">IFERROR((T193/2+SUM(U193:AE193)+AF193/2)/12,"")</f>
        <v>0</v>
      </c>
      <c r="AS193" s="43">
        <f t="shared" ref="AS193" si="205">IFERROR((U193/2+SUM(V193:AF193)+AG193/2)/12,"")</f>
        <v>0</v>
      </c>
      <c r="AT193" s="43">
        <f t="shared" ref="AT193" si="206">IFERROR((V193/2+SUM(W193:AG193)+AH193/2)/12,"")</f>
        <v>0</v>
      </c>
      <c r="AU193" s="43">
        <f t="shared" ref="AU193" si="207">IFERROR((W193/2+SUM(X193:AH193)+AI193/2)/12,"")</f>
        <v>0</v>
      </c>
      <c r="AV193" s="43">
        <f t="shared" ref="AV193" si="208">IFERROR((X193/2+SUM(Y193:AI193)+AJ193/2)/12,"")</f>
        <v>0</v>
      </c>
      <c r="AW193" s="43">
        <f t="shared" ref="AW193" si="209">IFERROR((Y193/2+SUM(Z193:AJ193)+AK193/2)/12,"")</f>
        <v>1348.75</v>
      </c>
      <c r="AX193" s="43">
        <f t="shared" ref="AX193" si="210">IFERROR((Z193/2+SUM(AA193:AK193)+AL193/2)/12,"")</f>
        <v>4324</v>
      </c>
      <c r="AY193" s="43">
        <f t="shared" ref="AY193" si="211">IFERROR((AA193/2+SUM(AB193:AL193)+AM193/2)/12,"")</f>
        <v>7577</v>
      </c>
      <c r="AZ193" s="43">
        <f t="shared" ref="AZ193" si="212">IFERROR((AB193/2+SUM(AC193:AM193)+AN193/2)/12,"")</f>
        <v>10179.416666666666</v>
      </c>
      <c r="BA193" s="98">
        <f t="shared" ref="BA193" si="213">IFERROR((AC193/2+SUM(AD193:AN193)+AO193/2)/12,"")</f>
        <v>12806.833333333334</v>
      </c>
      <c r="BB193" s="16"/>
      <c r="BC193" s="16">
        <f t="shared" ref="BC193" si="214">IF($E193=4,AP193,0)</f>
        <v>0</v>
      </c>
      <c r="BD193" s="16"/>
      <c r="BE193" s="16">
        <f t="shared" ref="BE193" si="215">IF($E193=4,AQ193,0)</f>
        <v>0</v>
      </c>
      <c r="BF193" s="16"/>
      <c r="BG193" s="16">
        <f t="shared" ref="BG193" si="216">IF($E193=4,AR193,0)</f>
        <v>0</v>
      </c>
      <c r="BH193" s="18"/>
      <c r="BI193" s="16">
        <f t="shared" ref="BI193" si="217">IF($E193=4,AS193,0)</f>
        <v>0</v>
      </c>
      <c r="BK193" s="16">
        <f t="shared" ref="BK193" si="218">IF($E193=4,AT193,0)</f>
        <v>0</v>
      </c>
      <c r="BM193" s="16">
        <f t="shared" ref="BM193" si="219">IF($E193=4,AU193,0)</f>
        <v>0</v>
      </c>
      <c r="BO193" s="16">
        <f t="shared" ref="BO193" si="220">IF($E193=4,AV193,0)</f>
        <v>0</v>
      </c>
      <c r="BQ193" s="16">
        <f t="shared" ref="BQ193" si="221">IF($E193=4,AW193,0)</f>
        <v>1348.75</v>
      </c>
      <c r="BS193" s="16">
        <f t="shared" ref="BS193" si="222">IF($E193=4,AX193,0)</f>
        <v>4324</v>
      </c>
      <c r="BU193" s="16">
        <f t="shared" ref="BU193" si="223">IF($E193=4,AY193,0)</f>
        <v>7577</v>
      </c>
      <c r="BW193" s="16">
        <f t="shared" ref="BW193" si="224">IF($E193=4,AZ193,0)</f>
        <v>10179.416666666666</v>
      </c>
      <c r="BY193" s="16">
        <f t="shared" ref="BY193" si="225">IF($E193=4,BA193,0)</f>
        <v>12806.833333333334</v>
      </c>
      <c r="CB193" s="16">
        <f t="shared" si="146"/>
        <v>0</v>
      </c>
      <c r="CF193" s="243">
        <f t="shared" ref="CF193" si="226">_xlfn.IFS($D193="252012",CO193*$CS$25,$D193="252014",CO193*$CS$25,$D193="252022",CO193*$CS$25,$D193="252024",CO193*$CS$25,$D193="252032",CO193*$CS$25,$D193="252034",CO193*$CS$25,$E193=3,CO193*0,$E193="3P",CO193*$CS$20,$E193="3D",CO193*$CS$21,$E193="3G",CO193*$CS$23,$E193="3L",CO193*$CS$24,$E193&lt;=2,0,$E193&gt;=4,0)</f>
        <v>0</v>
      </c>
      <c r="CH193" s="243">
        <f t="shared" ref="CH193" si="227">IFERROR(CO193-CF193,"")</f>
        <v>0</v>
      </c>
      <c r="CJ193" s="16">
        <f t="shared" si="147"/>
        <v>0</v>
      </c>
      <c r="CL193" s="54">
        <f t="shared" si="148"/>
        <v>0</v>
      </c>
      <c r="CN193" s="18"/>
      <c r="CO193" s="16">
        <f t="shared" si="149"/>
        <v>0</v>
      </c>
      <c r="CP193" s="18"/>
    </row>
    <row r="194" spans="1:94" x14ac:dyDescent="0.2">
      <c r="A194" s="387"/>
      <c r="B194" s="14" t="str">
        <f>VLOOKUP(D194,'line assign basis'!$A$8:$D$668,2,FALSE)</f>
        <v>PREPMTS-MISC</v>
      </c>
      <c r="C194" s="17" t="s">
        <v>441</v>
      </c>
      <c r="D194" s="17" t="s">
        <v>439</v>
      </c>
      <c r="E194" s="17">
        <f>IFERROR(VLOOKUP(D194,'line assign basis'!$A$8:$D$668,4,FALSE),"")</f>
        <v>4</v>
      </c>
      <c r="F194" s="33">
        <f>IFERROR(VLOOKUP($D194,'SAP Data'!$A$7:$OM$1845,F$4,FALSE),"")</f>
        <v>0</v>
      </c>
      <c r="G194" s="33">
        <f>IFERROR(VLOOKUP($D194,'SAP Data'!$A$7:$OM$1845,G$4,FALSE),"")</f>
        <v>0</v>
      </c>
      <c r="H194" s="16">
        <f>IFERROR(VLOOKUP($D194,'SAP Data'!$A$7:$OM$1845,H$4,FALSE),"")</f>
        <v>65000</v>
      </c>
      <c r="I194" s="76">
        <f>IFERROR(VLOOKUP($D194,'SAP Data'!$A$7:$OM$1845,I$4,FALSE),"")</f>
        <v>0</v>
      </c>
      <c r="J194" s="76">
        <f>IFERROR(VLOOKUP($D194,'SAP Data'!$A$7:$OM$1845,J$4,FALSE),"")</f>
        <v>0</v>
      </c>
      <c r="K194" s="76">
        <f>IFERROR(VLOOKUP($D194,'SAP Data'!$A$7:$OM$1845,K$4,FALSE),"")</f>
        <v>104000</v>
      </c>
      <c r="L194" s="76">
        <f>IFERROR(VLOOKUP($D194,'SAP Data'!$A$7:$OM$1845,L$4,FALSE),"")</f>
        <v>0</v>
      </c>
      <c r="M194" s="76">
        <f>IFERROR(VLOOKUP($D194,'SAP Data'!$A$7:$OM$1845,M$4,FALSE),"")</f>
        <v>0</v>
      </c>
      <c r="N194" s="76">
        <f>IFERROR(VLOOKUP($D194,'SAP Data'!$A$7:$OM$1845,N$4,FALSE),"")</f>
        <v>244715.36</v>
      </c>
      <c r="O194" s="76">
        <f>IFERROR(VLOOKUP($D194,'SAP Data'!$A$7:$OM$1845,O$4,FALSE),"")</f>
        <v>119809.83</v>
      </c>
      <c r="P194" s="76">
        <f>IFERROR(VLOOKUP($D194,'SAP Data'!$A$7:$OM$1845,P$4,FALSE),"")</f>
        <v>59904.91</v>
      </c>
      <c r="Q194" s="76">
        <f>IFERROR(VLOOKUP($D194,'SAP Data'!$A$7:$OM$1845,Q$4,FALSE),"")</f>
        <v>701336.95</v>
      </c>
      <c r="R194" s="76">
        <f>IFERROR(VLOOKUP($D194,'SAP Data'!$A$7:$OM$1845,R$4,FALSE),"")</f>
        <v>0</v>
      </c>
      <c r="S194" s="76">
        <f>IFERROR(VLOOKUP($D194,'SAP Data'!$A$7:$OM$1845,S$4,FALSE),"")</f>
        <v>0</v>
      </c>
      <c r="T194" s="76">
        <f>IFERROR(VLOOKUP($D194,'SAP Data'!$A$7:$OM$1849,T$4,FALSE),"")</f>
        <v>125000</v>
      </c>
      <c r="U194" s="76">
        <f>IFERROR(VLOOKUP($D194,'SAP Data'!$A$7:$OM$1849,U$4,FALSE),"")</f>
        <v>0</v>
      </c>
      <c r="V194" s="76">
        <f>IFERROR(VLOOKUP($D194,'SAP Data'!$A$7:$OM$1849,V$4,FALSE),"")</f>
        <v>0</v>
      </c>
      <c r="W194" s="76">
        <f>IFERROR(VLOOKUP($D194,'SAP Data'!$A$7:$OM$1849,W$4,FALSE),"")</f>
        <v>415214.94</v>
      </c>
      <c r="X194" s="76">
        <f>IFERROR(VLOOKUP($D194,'SAP Data'!$A$7:$OM$1849,X$4,FALSE),"")</f>
        <v>354384.61</v>
      </c>
      <c r="Y194" s="76">
        <f>IFERROR(VLOOKUP($D194,'SAP Data'!$A$7:$OM$1849,Y$4,FALSE),"")</f>
        <v>293554.28000000003</v>
      </c>
      <c r="Z194" s="76">
        <f>IFERROR(VLOOKUP($D194,'SAP Data'!$A$7:$OM$1849,Z$4,FALSE),"")</f>
        <v>322722.53999999998</v>
      </c>
      <c r="AA194" s="76">
        <f>IFERROR(VLOOKUP($D194,'SAP Data'!$A$7:$OM$1849,AA$4,FALSE),"")</f>
        <v>171893.62</v>
      </c>
      <c r="AB194" s="76">
        <f>IFERROR(VLOOKUP($D194,'SAP Data'!$A$7:$OM$1849,AB$4,FALSE),"")</f>
        <v>111063.29</v>
      </c>
      <c r="AC194" s="76">
        <f>IFERROR(VLOOKUP($D194,'SAP Data'!$A$7:$OM$1849,AC$4,FALSE),"")</f>
        <v>50232.94</v>
      </c>
      <c r="AD194" s="76">
        <f>IFERROR(VLOOKUP($D194,'SAP Data'!$A$7:$OM$1849,AD$4,FALSE),"")</f>
        <v>50232.94</v>
      </c>
      <c r="AE194" s="76">
        <f>IFERROR(VLOOKUP($D194,'SAP Data'!$A$7:$OM$1849,AE$4,FALSE),"")</f>
        <v>50232.94</v>
      </c>
      <c r="AF194" s="76">
        <f>IFERROR(VLOOKUP($D194,'SAP Data'!$A$7:$OM$1849,AF$4,FALSE),"")</f>
        <v>50232.94</v>
      </c>
      <c r="AG194" s="76">
        <f>IFERROR(VLOOKUP($D194,'SAP Data'!$A$7:$OM$1849,AG$4,FALSE),"")</f>
        <v>50232.94</v>
      </c>
      <c r="AH194" s="76">
        <f>IFERROR(VLOOKUP($D194,'SAP Data'!$A$7:$OM$1849,AH$4,FALSE),"")</f>
        <v>50232.94</v>
      </c>
      <c r="AI194" s="76">
        <f>IFERROR(VLOOKUP($D194,'SAP Data'!$A$7:$OM$1849,AI$4,FALSE),"")</f>
        <v>43929.08</v>
      </c>
      <c r="AJ194" s="76">
        <f>IFERROR(VLOOKUP($D194,'SAP Data'!$A$7:$OM$1849,AJ$4,FALSE),"")</f>
        <v>39536.86</v>
      </c>
      <c r="AK194" s="76">
        <f>IFERROR(VLOOKUP($D194,'SAP Data'!$A$7:$OM$1849,AK$4,FALSE),"")</f>
        <v>38229.54</v>
      </c>
      <c r="AL194" s="76">
        <f>IFERROR(VLOOKUP($D194,'SAP Data'!$A$7:$OM$1849,AL$4,FALSE),"")</f>
        <v>297270.46000000002</v>
      </c>
      <c r="AM194" s="76">
        <f>IFERROR(VLOOKUP($D194,'SAP Data'!$A$7:$OM$1849,AM$4,FALSE),"")</f>
        <v>172131.99</v>
      </c>
      <c r="AN194" s="76">
        <f>IFERROR(VLOOKUP($D194,'SAP Data'!$A$7:$OM$1849,AN$4,FALSE),"")</f>
        <v>101012.44</v>
      </c>
      <c r="AO194" s="76">
        <f>IFERROR(VLOOKUP($D194,'SAP Data'!$A$7:$OM$1849,AO$4,FALSE),"")</f>
        <v>29139.7</v>
      </c>
      <c r="AP194" s="99">
        <f t="shared" si="150"/>
        <v>155765.22416666668</v>
      </c>
      <c r="AQ194" s="43">
        <f t="shared" si="151"/>
        <v>159951.30250000002</v>
      </c>
      <c r="AR194" s="43">
        <f t="shared" si="152"/>
        <v>158929.04750000002</v>
      </c>
      <c r="AS194" s="43">
        <f t="shared" si="153"/>
        <v>157906.79250000001</v>
      </c>
      <c r="AT194" s="43">
        <f t="shared" si="154"/>
        <v>162092.87083333332</v>
      </c>
      <c r="AU194" s="43">
        <f t="shared" si="155"/>
        <v>148715.6658333333</v>
      </c>
      <c r="AV194" s="43">
        <f t="shared" si="156"/>
        <v>120126.76541666665</v>
      </c>
      <c r="AW194" s="43">
        <f t="shared" si="157"/>
        <v>96369.578333333295</v>
      </c>
      <c r="AX194" s="43">
        <f t="shared" si="158"/>
        <v>84670.544166666674</v>
      </c>
      <c r="AY194" s="43">
        <f t="shared" si="159"/>
        <v>83619.97291666668</v>
      </c>
      <c r="AZ194" s="43">
        <f t="shared" si="160"/>
        <v>83211.119583333333</v>
      </c>
      <c r="BA194" s="98">
        <f t="shared" si="161"/>
        <v>81913.449166666673</v>
      </c>
      <c r="BB194" s="16"/>
      <c r="BC194" s="16">
        <f t="shared" si="170"/>
        <v>155765.22416666668</v>
      </c>
      <c r="BD194" s="16"/>
      <c r="BE194" s="16">
        <f t="shared" si="171"/>
        <v>159951.30250000002</v>
      </c>
      <c r="BF194" s="16"/>
      <c r="BG194" s="16">
        <f t="shared" si="172"/>
        <v>158929.04750000002</v>
      </c>
      <c r="BH194" s="18"/>
      <c r="BI194" s="16">
        <f t="shared" si="173"/>
        <v>157906.79250000001</v>
      </c>
      <c r="BK194" s="16">
        <f t="shared" si="174"/>
        <v>162092.87083333332</v>
      </c>
      <c r="BM194" s="16">
        <f t="shared" si="175"/>
        <v>148715.6658333333</v>
      </c>
      <c r="BO194" s="16">
        <f t="shared" si="167"/>
        <v>120126.76541666665</v>
      </c>
      <c r="BQ194" s="16">
        <f t="shared" si="168"/>
        <v>96369.578333333295</v>
      </c>
      <c r="BS194" s="16">
        <f t="shared" si="169"/>
        <v>84670.544166666674</v>
      </c>
      <c r="BU194" s="16">
        <f t="shared" si="164"/>
        <v>83619.97291666668</v>
      </c>
      <c r="BW194" s="16">
        <f t="shared" si="165"/>
        <v>83211.119583333333</v>
      </c>
      <c r="BY194" s="16">
        <f t="shared" si="166"/>
        <v>81913.449166666673</v>
      </c>
      <c r="CB194" s="16">
        <f t="shared" si="146"/>
        <v>0</v>
      </c>
      <c r="CF194" s="243">
        <f t="shared" si="162"/>
        <v>0</v>
      </c>
      <c r="CH194" s="243">
        <f t="shared" si="163"/>
        <v>0</v>
      </c>
      <c r="CJ194" s="16">
        <f t="shared" si="147"/>
        <v>0</v>
      </c>
      <c r="CL194" s="54">
        <f t="shared" si="148"/>
        <v>0</v>
      </c>
      <c r="CN194" s="18"/>
      <c r="CO194" s="16">
        <f t="shared" si="149"/>
        <v>0</v>
      </c>
      <c r="CP194" s="18"/>
    </row>
    <row r="195" spans="1:94" x14ac:dyDescent="0.2">
      <c r="A195" s="387"/>
      <c r="B195" s="14" t="str">
        <f>VLOOKUP(D195,'line assign basis'!$A$8:$D$668,2,FALSE)</f>
        <v>PPD STORAGE RENT</v>
      </c>
      <c r="C195" s="17" t="s">
        <v>444</v>
      </c>
      <c r="D195" s="17" t="s">
        <v>442</v>
      </c>
      <c r="E195" s="17">
        <f>IFERROR(VLOOKUP(D195,'line assign basis'!$A$8:$D$668,4,FALSE),"")</f>
        <v>4</v>
      </c>
      <c r="F195" s="33">
        <f>IFERROR(VLOOKUP($D195,'SAP Data'!$A$7:$OM$1845,F$4,FALSE),"")</f>
        <v>443458.5</v>
      </c>
      <c r="G195" s="33">
        <f>IFERROR(VLOOKUP($D195,'SAP Data'!$A$7:$OM$1845,G$4,FALSE),"")</f>
        <v>417686.58</v>
      </c>
      <c r="H195" s="16">
        <f>IFERROR(VLOOKUP($D195,'SAP Data'!$A$7:$OM$1845,H$4,FALSE),"")</f>
        <v>391943.7</v>
      </c>
      <c r="I195" s="76">
        <f>IFERROR(VLOOKUP($D195,'SAP Data'!$A$7:$OM$1845,I$4,FALSE),"")</f>
        <v>366172.11</v>
      </c>
      <c r="J195" s="76">
        <f>IFERROR(VLOOKUP($D195,'SAP Data'!$A$7:$OM$1845,J$4,FALSE),"")</f>
        <v>340400.52</v>
      </c>
      <c r="K195" s="76">
        <f>IFERROR(VLOOKUP($D195,'SAP Data'!$A$7:$OM$1845,K$4,FALSE),"")</f>
        <v>314628.93</v>
      </c>
      <c r="L195" s="76">
        <f>IFERROR(VLOOKUP($D195,'SAP Data'!$A$7:$OM$1845,L$4,FALSE),"")</f>
        <v>288857.34000000003</v>
      </c>
      <c r="M195" s="76">
        <f>IFERROR(VLOOKUP($D195,'SAP Data'!$A$7:$OM$1845,M$4,FALSE),"")</f>
        <v>263085.75</v>
      </c>
      <c r="N195" s="76">
        <f>IFERROR(VLOOKUP($D195,'SAP Data'!$A$7:$OM$1845,N$4,FALSE),"")</f>
        <v>237314.16</v>
      </c>
      <c r="O195" s="76">
        <f>IFERROR(VLOOKUP($D195,'SAP Data'!$A$7:$OM$1845,O$4,FALSE),"")</f>
        <v>211542.57</v>
      </c>
      <c r="P195" s="76">
        <f>IFERROR(VLOOKUP($D195,'SAP Data'!$A$7:$OM$1845,P$4,FALSE),"")</f>
        <v>185770.98</v>
      </c>
      <c r="Q195" s="76">
        <f>IFERROR(VLOOKUP($D195,'SAP Data'!$A$7:$OM$1845,Q$4,FALSE),"")</f>
        <v>471216.65</v>
      </c>
      <c r="R195" s="76">
        <f>IFERROR(VLOOKUP($D195,'SAP Data'!$A$7:$OM$1845,R$4,FALSE),"")</f>
        <v>444865.19</v>
      </c>
      <c r="S195" s="76">
        <f>IFERROR(VLOOKUP($D195,'SAP Data'!$A$7:$OM$1845,S$4,FALSE),"")</f>
        <v>418513.73</v>
      </c>
      <c r="T195" s="76">
        <f>IFERROR(VLOOKUP($D195,'SAP Data'!$A$7:$OM$1849,T$4,FALSE),"")</f>
        <v>392162.27</v>
      </c>
      <c r="U195" s="76">
        <f>IFERROR(VLOOKUP($D195,'SAP Data'!$A$7:$OM$1849,U$4,FALSE),"")</f>
        <v>365810.81</v>
      </c>
      <c r="V195" s="76">
        <f>IFERROR(VLOOKUP($D195,'SAP Data'!$A$7:$OM$1849,V$4,FALSE),"")</f>
        <v>339459.35</v>
      </c>
      <c r="W195" s="76">
        <f>IFERROR(VLOOKUP($D195,'SAP Data'!$A$7:$OM$1849,W$4,FALSE),"")</f>
        <v>313107.89</v>
      </c>
      <c r="X195" s="76">
        <f>IFERROR(VLOOKUP($D195,'SAP Data'!$A$7:$OM$1849,X$4,FALSE),"")</f>
        <v>286756.43</v>
      </c>
      <c r="Y195" s="76">
        <f>IFERROR(VLOOKUP($D195,'SAP Data'!$A$7:$OM$1849,Y$4,FALSE),"")</f>
        <v>260404.97</v>
      </c>
      <c r="Z195" s="76">
        <f>IFERROR(VLOOKUP($D195,'SAP Data'!$A$7:$OM$1849,Z$4,FALSE),"")</f>
        <v>234053.51</v>
      </c>
      <c r="AA195" s="76">
        <f>IFERROR(VLOOKUP($D195,'SAP Data'!$A$7:$OM$1849,AA$4,FALSE),"")</f>
        <v>207702.05</v>
      </c>
      <c r="AB195" s="76">
        <f>IFERROR(VLOOKUP($D195,'SAP Data'!$A$7:$OM$1849,AB$4,FALSE),"")</f>
        <v>181350.59</v>
      </c>
      <c r="AC195" s="76">
        <f>IFERROR(VLOOKUP($D195,'SAP Data'!$A$7:$OM$1849,AC$4,FALSE),"")</f>
        <v>469336.95</v>
      </c>
      <c r="AD195" s="76">
        <f>IFERROR(VLOOKUP($D195,'SAP Data'!$A$7:$OM$1849,AD$4,FALSE),"")</f>
        <v>442725.45</v>
      </c>
      <c r="AE195" s="76">
        <f>IFERROR(VLOOKUP($D195,'SAP Data'!$A$7:$OM$1849,AE$4,FALSE),"")</f>
        <v>416113.95</v>
      </c>
      <c r="AF195" s="76">
        <f>IFERROR(VLOOKUP($D195,'SAP Data'!$A$7:$OM$1849,AF$4,FALSE),"")</f>
        <v>389502.45</v>
      </c>
      <c r="AG195" s="76">
        <f>IFERROR(VLOOKUP($D195,'SAP Data'!$A$7:$OM$1849,AG$4,FALSE),"")</f>
        <v>362890.95</v>
      </c>
      <c r="AH195" s="76">
        <f>IFERROR(VLOOKUP($D195,'SAP Data'!$A$7:$OM$1849,AH$4,FALSE),"")</f>
        <v>336279.45</v>
      </c>
      <c r="AI195" s="76">
        <f>IFERROR(VLOOKUP($D195,'SAP Data'!$A$7:$OM$1849,AI$4,FALSE),"")</f>
        <v>309667.95</v>
      </c>
      <c r="AJ195" s="76">
        <f>IFERROR(VLOOKUP($D195,'SAP Data'!$A$7:$OM$1849,AJ$4,FALSE),"")</f>
        <v>283056.45</v>
      </c>
      <c r="AK195" s="76">
        <f>IFERROR(VLOOKUP($D195,'SAP Data'!$A$7:$OM$1849,AK$4,FALSE),"")</f>
        <v>256444.95</v>
      </c>
      <c r="AL195" s="76">
        <f>IFERROR(VLOOKUP($D195,'SAP Data'!$A$7:$OM$1849,AL$4,FALSE),"")</f>
        <v>229833.45</v>
      </c>
      <c r="AM195" s="76">
        <f>IFERROR(VLOOKUP($D195,'SAP Data'!$A$7:$OM$1849,AM$4,FALSE),"")</f>
        <v>203221.95</v>
      </c>
      <c r="AN195" s="76">
        <f>IFERROR(VLOOKUP($D195,'SAP Data'!$A$7:$OM$1849,AN$4,FALSE),"")</f>
        <v>176610.45</v>
      </c>
      <c r="AO195" s="76">
        <f>IFERROR(VLOOKUP($D195,'SAP Data'!$A$7:$OM$1849,AO$4,FALSE),"")</f>
        <v>479352.83</v>
      </c>
      <c r="AP195" s="99">
        <f t="shared" si="150"/>
        <v>326037.82250000007</v>
      </c>
      <c r="AQ195" s="43">
        <f t="shared" si="151"/>
        <v>325848.6758333334</v>
      </c>
      <c r="AR195" s="43">
        <f t="shared" si="152"/>
        <v>325637.85916666675</v>
      </c>
      <c r="AS195" s="43">
        <f t="shared" si="153"/>
        <v>325405.37250000006</v>
      </c>
      <c r="AT195" s="43">
        <f t="shared" si="154"/>
        <v>325151.21583333338</v>
      </c>
      <c r="AU195" s="43">
        <f t="shared" si="155"/>
        <v>324875.38916666672</v>
      </c>
      <c r="AV195" s="43">
        <f t="shared" si="156"/>
        <v>324577.89250000007</v>
      </c>
      <c r="AW195" s="43">
        <f t="shared" si="157"/>
        <v>324258.72583333339</v>
      </c>
      <c r="AX195" s="43">
        <f t="shared" si="158"/>
        <v>323917.88916666672</v>
      </c>
      <c r="AY195" s="43">
        <f t="shared" si="159"/>
        <v>323555.38250000007</v>
      </c>
      <c r="AZ195" s="43">
        <f t="shared" si="160"/>
        <v>323171.20583333343</v>
      </c>
      <c r="BA195" s="98">
        <f t="shared" si="161"/>
        <v>323391.02833333344</v>
      </c>
      <c r="BB195" s="16"/>
      <c r="BC195" s="16">
        <f t="shared" si="170"/>
        <v>326037.82250000007</v>
      </c>
      <c r="BD195" s="16"/>
      <c r="BE195" s="16">
        <f t="shared" si="171"/>
        <v>325848.6758333334</v>
      </c>
      <c r="BF195" s="16"/>
      <c r="BG195" s="16">
        <f t="shared" si="172"/>
        <v>325637.85916666675</v>
      </c>
      <c r="BH195" s="18"/>
      <c r="BI195" s="16">
        <f t="shared" si="173"/>
        <v>325405.37250000006</v>
      </c>
      <c r="BK195" s="16">
        <f t="shared" si="174"/>
        <v>325151.21583333338</v>
      </c>
      <c r="BM195" s="16">
        <f t="shared" si="175"/>
        <v>324875.38916666672</v>
      </c>
      <c r="BO195" s="16">
        <f t="shared" si="167"/>
        <v>324577.89250000007</v>
      </c>
      <c r="BQ195" s="16">
        <f t="shared" si="168"/>
        <v>324258.72583333339</v>
      </c>
      <c r="BS195" s="16">
        <f t="shared" si="169"/>
        <v>323917.88916666672</v>
      </c>
      <c r="BU195" s="16">
        <f t="shared" si="164"/>
        <v>323555.38250000007</v>
      </c>
      <c r="BW195" s="16">
        <f t="shared" si="165"/>
        <v>323171.20583333343</v>
      </c>
      <c r="BY195" s="16">
        <f t="shared" si="166"/>
        <v>323391.02833333344</v>
      </c>
      <c r="CB195" s="16">
        <f t="shared" si="146"/>
        <v>0</v>
      </c>
      <c r="CF195" s="243">
        <f t="shared" si="162"/>
        <v>0</v>
      </c>
      <c r="CH195" s="243">
        <f t="shared" si="163"/>
        <v>0</v>
      </c>
      <c r="CJ195" s="16">
        <f t="shared" si="147"/>
        <v>0</v>
      </c>
      <c r="CL195" s="54">
        <f t="shared" si="148"/>
        <v>0</v>
      </c>
      <c r="CN195" s="18"/>
      <c r="CO195" s="16">
        <f t="shared" si="149"/>
        <v>0</v>
      </c>
      <c r="CP195" s="18"/>
    </row>
    <row r="196" spans="1:94" x14ac:dyDescent="0.2">
      <c r="A196" s="387"/>
      <c r="B196" s="435" t="s">
        <v>4257</v>
      </c>
      <c r="C196" s="17" t="s">
        <v>4245</v>
      </c>
      <c r="D196" s="17" t="s">
        <v>4270</v>
      </c>
      <c r="E196" s="17">
        <v>4</v>
      </c>
      <c r="F196" s="33">
        <f>IFERROR(VLOOKUP($D196,'SAP Data'!$A$7:$OM$1845,F$4,FALSE),"")</f>
        <v>0</v>
      </c>
      <c r="G196" s="33">
        <f>IFERROR(VLOOKUP($D196,'SAP Data'!$A$7:$OM$1845,G$4,FALSE),"")</f>
        <v>0</v>
      </c>
      <c r="H196" s="16">
        <f>IFERROR(VLOOKUP($D196,'SAP Data'!$A$7:$OM$1845,H$4,FALSE),"")</f>
        <v>0</v>
      </c>
      <c r="I196" s="76">
        <f>IFERROR(VLOOKUP($D196,'SAP Data'!$A$7:$OM$1845,I$4,FALSE),"")</f>
        <v>0</v>
      </c>
      <c r="J196" s="76">
        <f>IFERROR(VLOOKUP($D196,'SAP Data'!$A$7:$OM$1845,J$4,FALSE),"")</f>
        <v>0</v>
      </c>
      <c r="K196" s="76">
        <f>IFERROR(VLOOKUP($D196,'SAP Data'!$A$7:$OM$1845,K$4,FALSE),"")</f>
        <v>0</v>
      </c>
      <c r="L196" s="76">
        <f>IFERROR(VLOOKUP($D196,'SAP Data'!$A$7:$OM$1845,L$4,FALSE),"")</f>
        <v>0</v>
      </c>
      <c r="M196" s="76">
        <f>IFERROR(VLOOKUP($D196,'SAP Data'!$A$7:$OM$1845,M$4,FALSE),"")</f>
        <v>0</v>
      </c>
      <c r="N196" s="76">
        <f>IFERROR(VLOOKUP($D196,'SAP Data'!$A$7:$OM$1845,N$4,FALSE),"")</f>
        <v>0</v>
      </c>
      <c r="O196" s="76">
        <f>IFERROR(VLOOKUP($D196,'SAP Data'!$A$7:$OM$1845,O$4,FALSE),"")</f>
        <v>0</v>
      </c>
      <c r="P196" s="76">
        <f>IFERROR(VLOOKUP($D196,'SAP Data'!$A$7:$OM$1845,P$4,FALSE),"")</f>
        <v>0</v>
      </c>
      <c r="Q196" s="76">
        <f>IFERROR(VLOOKUP($D196,'SAP Data'!$A$7:$OM$1845,Q$4,FALSE),"")</f>
        <v>0</v>
      </c>
      <c r="R196" s="76">
        <f>IFERROR(VLOOKUP($D196,'SAP Data'!$A$7:$OM$1845,R$4,FALSE),"")</f>
        <v>0</v>
      </c>
      <c r="S196" s="76">
        <f>IFERROR(VLOOKUP($D196,'SAP Data'!$A$7:$OM$1845,S$4,FALSE),"")</f>
        <v>0</v>
      </c>
      <c r="T196" s="76">
        <f>IFERROR(VLOOKUP($D196,'SAP Data'!$A$7:$OM$1849,T$4,FALSE),"")</f>
        <v>0</v>
      </c>
      <c r="U196" s="76">
        <f>IFERROR(VLOOKUP($D196,'SAP Data'!$A$7:$OM$1849,U$4,FALSE),"")</f>
        <v>0</v>
      </c>
      <c r="V196" s="76">
        <f>IFERROR(VLOOKUP($D196,'SAP Data'!$A$7:$OM$1849,V$4,FALSE),"")</f>
        <v>0</v>
      </c>
      <c r="W196" s="76">
        <f>IFERROR(VLOOKUP($D196,'SAP Data'!$A$7:$OM$1849,W$4,FALSE),"")</f>
        <v>0</v>
      </c>
      <c r="X196" s="76">
        <f>IFERROR(VLOOKUP($D196,'SAP Data'!$A$7:$OM$1849,X$4,FALSE),"")</f>
        <v>0</v>
      </c>
      <c r="Y196" s="76">
        <f>IFERROR(VLOOKUP($D196,'SAP Data'!$A$7:$OM$1849,Y$4,FALSE),"")</f>
        <v>0</v>
      </c>
      <c r="Z196" s="76">
        <f>IFERROR(VLOOKUP($D196,'SAP Data'!$A$7:$OM$1849,Z$4,FALSE),"")</f>
        <v>0</v>
      </c>
      <c r="AA196" s="76">
        <f>IFERROR(VLOOKUP($D196,'SAP Data'!$A$7:$OM$1849,AA$4,FALSE),"")</f>
        <v>0</v>
      </c>
      <c r="AB196" s="76">
        <f>IFERROR(VLOOKUP($D196,'SAP Data'!$A$7:$OM$1849,AB$4,FALSE),"")</f>
        <v>0</v>
      </c>
      <c r="AC196" s="76">
        <f>IFERROR(VLOOKUP($D196,'SAP Data'!$A$7:$OM$1849,AC$4,FALSE),"")</f>
        <v>0</v>
      </c>
      <c r="AD196" s="76">
        <f>IFERROR(VLOOKUP($D196,'SAP Data'!$A$7:$OM$1849,AD$4,FALSE),"")</f>
        <v>0</v>
      </c>
      <c r="AE196" s="76">
        <f>IFERROR(VLOOKUP($D196,'SAP Data'!$A$7:$OM$1849,AE$4,FALSE),"")</f>
        <v>0</v>
      </c>
      <c r="AF196" s="76">
        <f>IFERROR(VLOOKUP($D196,'SAP Data'!$A$7:$OM$1849,AF$4,FALSE),"")</f>
        <v>0</v>
      </c>
      <c r="AG196" s="76">
        <f>IFERROR(VLOOKUP($D196,'SAP Data'!$A$7:$OM$1849,AG$4,FALSE),"")</f>
        <v>0</v>
      </c>
      <c r="AH196" s="76">
        <f>IFERROR(VLOOKUP($D196,'SAP Data'!$A$7:$OM$1849,AH$4,FALSE),"")</f>
        <v>0</v>
      </c>
      <c r="AI196" s="76">
        <f>IFERROR(VLOOKUP($D196,'SAP Data'!$A$7:$OM$1849,AI$4,FALSE),"")</f>
        <v>0</v>
      </c>
      <c r="AJ196" s="76">
        <f>IFERROR(VLOOKUP($D196,'SAP Data'!$A$7:$OM$1849,AJ$4,FALSE),"")</f>
        <v>0</v>
      </c>
      <c r="AK196" s="76">
        <f>IFERROR(VLOOKUP($D196,'SAP Data'!$A$7:$OM$1849,AK$4,FALSE),"")</f>
        <v>0</v>
      </c>
      <c r="AL196" s="76">
        <f>IFERROR(VLOOKUP($D196,'SAP Data'!$A$7:$OM$1849,AL$4,FALSE),"")</f>
        <v>0</v>
      </c>
      <c r="AM196" s="76">
        <f>IFERROR(VLOOKUP($D196,'SAP Data'!$A$7:$OM$1849,AM$4,FALSE),"")</f>
        <v>0</v>
      </c>
      <c r="AN196" s="76">
        <f>IFERROR(VLOOKUP($D196,'SAP Data'!$A$7:$OM$1849,AN$4,FALSE),"")</f>
        <v>0</v>
      </c>
      <c r="AO196" s="76">
        <f>IFERROR(VLOOKUP($D196,'SAP Data'!$A$7:$OM$1849,AO$4,FALSE),"")</f>
        <v>625000</v>
      </c>
      <c r="AP196" s="99">
        <f t="shared" ref="AP196:AP197" si="228">IFERROR((R196/2+SUM(S196:AC196)+AD196/2)/12,"")</f>
        <v>0</v>
      </c>
      <c r="AQ196" s="43">
        <f t="shared" ref="AQ196:AQ197" si="229">IFERROR((S196/2+SUM(T196:AD196)+AE196/2)/12,"")</f>
        <v>0</v>
      </c>
      <c r="AR196" s="43">
        <f t="shared" ref="AR196:AR197" si="230">IFERROR((T196/2+SUM(U196:AE196)+AF196/2)/12,"")</f>
        <v>0</v>
      </c>
      <c r="AS196" s="43">
        <f t="shared" ref="AS196:AS197" si="231">IFERROR((U196/2+SUM(V196:AF196)+AG196/2)/12,"")</f>
        <v>0</v>
      </c>
      <c r="AT196" s="43">
        <f t="shared" ref="AT196:AT197" si="232">IFERROR((V196/2+SUM(W196:AG196)+AH196/2)/12,"")</f>
        <v>0</v>
      </c>
      <c r="AU196" s="43">
        <f t="shared" ref="AU196:AU197" si="233">IFERROR((W196/2+SUM(X196:AH196)+AI196/2)/12,"")</f>
        <v>0</v>
      </c>
      <c r="AV196" s="43">
        <f t="shared" ref="AV196:AV197" si="234">IFERROR((X196/2+SUM(Y196:AI196)+AJ196/2)/12,"")</f>
        <v>0</v>
      </c>
      <c r="AW196" s="43">
        <f t="shared" ref="AW196:AW197" si="235">IFERROR((Y196/2+SUM(Z196:AJ196)+AK196/2)/12,"")</f>
        <v>0</v>
      </c>
      <c r="AX196" s="43">
        <f t="shared" ref="AX196:AX197" si="236">IFERROR((Z196/2+SUM(AA196:AK196)+AL196/2)/12,"")</f>
        <v>0</v>
      </c>
      <c r="AY196" s="43">
        <f t="shared" ref="AY196:AY197" si="237">IFERROR((AA196/2+SUM(AB196:AL196)+AM196/2)/12,"")</f>
        <v>0</v>
      </c>
      <c r="AZ196" s="43">
        <f t="shared" ref="AZ196:AZ197" si="238">IFERROR((AB196/2+SUM(AC196:AM196)+AN196/2)/12,"")</f>
        <v>0</v>
      </c>
      <c r="BA196" s="98">
        <f t="shared" ref="BA196:BA197" si="239">IFERROR((AC196/2+SUM(AD196:AN196)+AO196/2)/12,"")</f>
        <v>26041.666666666668</v>
      </c>
      <c r="BB196" s="16"/>
      <c r="BC196" s="16">
        <f t="shared" ref="BC196:BC197" si="240">IF($E196=4,AP196,0)</f>
        <v>0</v>
      </c>
      <c r="BD196" s="16"/>
      <c r="BE196" s="16">
        <f t="shared" ref="BE196:BE197" si="241">IF($E196=4,AQ196,0)</f>
        <v>0</v>
      </c>
      <c r="BF196" s="16"/>
      <c r="BG196" s="16">
        <f t="shared" ref="BG196:BG197" si="242">IF($E196=4,AR196,0)</f>
        <v>0</v>
      </c>
      <c r="BH196" s="18"/>
      <c r="BI196" s="16">
        <f t="shared" ref="BI196:BI197" si="243">IF($E196=4,AS196,0)</f>
        <v>0</v>
      </c>
      <c r="BK196" s="16">
        <f t="shared" ref="BK196:BK197" si="244">IF($E196=4,AT196,0)</f>
        <v>0</v>
      </c>
      <c r="BM196" s="16">
        <f t="shared" ref="BM196:BM197" si="245">IF($E196=4,AU196,0)</f>
        <v>0</v>
      </c>
      <c r="BO196" s="16">
        <f t="shared" ref="BO196:BO197" si="246">IF($E196=4,AV196,0)</f>
        <v>0</v>
      </c>
      <c r="BQ196" s="16">
        <f t="shared" ref="BQ196:BQ197" si="247">IF($E196=4,AW196,0)</f>
        <v>0</v>
      </c>
      <c r="BS196" s="16">
        <f t="shared" ref="BS196:BS197" si="248">IF($E196=4,AX196,0)</f>
        <v>0</v>
      </c>
      <c r="BU196" s="16">
        <f t="shared" ref="BU196:BU197" si="249">IF($E196=4,AY196,0)</f>
        <v>0</v>
      </c>
      <c r="BW196" s="16">
        <f t="shared" ref="BW196:BW197" si="250">IF($E196=4,AZ196,0)</f>
        <v>0</v>
      </c>
      <c r="BY196" s="16">
        <f t="shared" ref="BY196:BY197" si="251">IF($E196=4,BA196,0)</f>
        <v>26041.666666666668</v>
      </c>
      <c r="CB196" s="16">
        <f t="shared" si="146"/>
        <v>0</v>
      </c>
      <c r="CF196" s="243">
        <f t="shared" ref="CF196:CF197" si="252">_xlfn.IFS($D196="252012",CO196*$CS$25,$D196="252014",CO196*$CS$25,$D196="252022",CO196*$CS$25,$D196="252024",CO196*$CS$25,$D196="252032",CO196*$CS$25,$D196="252034",CO196*$CS$25,$E196=3,CO196*0,$E196="3P",CO196*$CS$20,$E196="3D",CO196*$CS$21,$E196="3G",CO196*$CS$23,$E196="3L",CO196*$CS$24,$E196&lt;=2,0,$E196&gt;=4,0)</f>
        <v>0</v>
      </c>
      <c r="CH196" s="243">
        <f t="shared" ref="CH196:CH197" si="253">IFERROR(CO196-CF196,"")</f>
        <v>0</v>
      </c>
      <c r="CJ196" s="16">
        <f t="shared" si="147"/>
        <v>0</v>
      </c>
      <c r="CL196" s="54">
        <f t="shared" si="148"/>
        <v>0</v>
      </c>
      <c r="CN196" s="18"/>
      <c r="CO196" s="16">
        <f t="shared" si="149"/>
        <v>0</v>
      </c>
      <c r="CP196" s="18"/>
    </row>
    <row r="197" spans="1:94" x14ac:dyDescent="0.2">
      <c r="A197" s="387"/>
      <c r="B197" s="435" t="s">
        <v>4258</v>
      </c>
      <c r="C197" s="17" t="s">
        <v>4246</v>
      </c>
      <c r="D197" s="17" t="s">
        <v>4271</v>
      </c>
      <c r="E197" s="17">
        <v>4</v>
      </c>
      <c r="F197" s="33">
        <f>IFERROR(VLOOKUP($D197,'SAP Data'!$A$7:$OM$1845,F$4,FALSE),"")</f>
        <v>0</v>
      </c>
      <c r="G197" s="33">
        <f>IFERROR(VLOOKUP($D197,'SAP Data'!$A$7:$OM$1845,G$4,FALSE),"")</f>
        <v>0</v>
      </c>
      <c r="H197" s="16">
        <f>IFERROR(VLOOKUP($D197,'SAP Data'!$A$7:$OM$1845,H$4,FALSE),"")</f>
        <v>0</v>
      </c>
      <c r="I197" s="76">
        <f>IFERROR(VLOOKUP($D197,'SAP Data'!$A$7:$OM$1845,I$4,FALSE),"")</f>
        <v>0</v>
      </c>
      <c r="J197" s="76">
        <f>IFERROR(VLOOKUP($D197,'SAP Data'!$A$7:$OM$1845,J$4,FALSE),"")</f>
        <v>0</v>
      </c>
      <c r="K197" s="76">
        <f>IFERROR(VLOOKUP($D197,'SAP Data'!$A$7:$OM$1845,K$4,FALSE),"")</f>
        <v>0</v>
      </c>
      <c r="L197" s="76">
        <f>IFERROR(VLOOKUP($D197,'SAP Data'!$A$7:$OM$1845,L$4,FALSE),"")</f>
        <v>0</v>
      </c>
      <c r="M197" s="76">
        <f>IFERROR(VLOOKUP($D197,'SAP Data'!$A$7:$OM$1845,M$4,FALSE),"")</f>
        <v>0</v>
      </c>
      <c r="N197" s="76">
        <f>IFERROR(VLOOKUP($D197,'SAP Data'!$A$7:$OM$1845,N$4,FALSE),"")</f>
        <v>0</v>
      </c>
      <c r="O197" s="76">
        <f>IFERROR(VLOOKUP($D197,'SAP Data'!$A$7:$OM$1845,O$4,FALSE),"")</f>
        <v>0</v>
      </c>
      <c r="P197" s="76">
        <f>IFERROR(VLOOKUP($D197,'SAP Data'!$A$7:$OM$1845,P$4,FALSE),"")</f>
        <v>0</v>
      </c>
      <c r="Q197" s="76">
        <f>IFERROR(VLOOKUP($D197,'SAP Data'!$A$7:$OM$1845,Q$4,FALSE),"")</f>
        <v>0</v>
      </c>
      <c r="R197" s="76">
        <f>IFERROR(VLOOKUP($D197,'SAP Data'!$A$7:$OM$1845,R$4,FALSE),"")</f>
        <v>0</v>
      </c>
      <c r="S197" s="76">
        <f>IFERROR(VLOOKUP($D197,'SAP Data'!$A$7:$OM$1845,S$4,FALSE),"")</f>
        <v>0</v>
      </c>
      <c r="T197" s="76">
        <f>IFERROR(VLOOKUP($D197,'SAP Data'!$A$7:$OM$1849,T$4,FALSE),"")</f>
        <v>0</v>
      </c>
      <c r="U197" s="76">
        <f>IFERROR(VLOOKUP($D197,'SAP Data'!$A$7:$OM$1849,U$4,FALSE),"")</f>
        <v>0</v>
      </c>
      <c r="V197" s="76">
        <f>IFERROR(VLOOKUP($D197,'SAP Data'!$A$7:$OM$1849,V$4,FALSE),"")</f>
        <v>0</v>
      </c>
      <c r="W197" s="76">
        <f>IFERROR(VLOOKUP($D197,'SAP Data'!$A$7:$OM$1849,W$4,FALSE),"")</f>
        <v>0</v>
      </c>
      <c r="X197" s="76">
        <f>IFERROR(VLOOKUP($D197,'SAP Data'!$A$7:$OM$1849,X$4,FALSE),"")</f>
        <v>0</v>
      </c>
      <c r="Y197" s="76">
        <f>IFERROR(VLOOKUP($D197,'SAP Data'!$A$7:$OM$1849,Y$4,FALSE),"")</f>
        <v>0</v>
      </c>
      <c r="Z197" s="76">
        <f>IFERROR(VLOOKUP($D197,'SAP Data'!$A$7:$OM$1849,Z$4,FALSE),"")</f>
        <v>0</v>
      </c>
      <c r="AA197" s="76">
        <f>IFERROR(VLOOKUP($D197,'SAP Data'!$A$7:$OM$1849,AA$4,FALSE),"")</f>
        <v>0</v>
      </c>
      <c r="AB197" s="76">
        <f>IFERROR(VLOOKUP($D197,'SAP Data'!$A$7:$OM$1849,AB$4,FALSE),"")</f>
        <v>0</v>
      </c>
      <c r="AC197" s="76">
        <f>IFERROR(VLOOKUP($D197,'SAP Data'!$A$7:$OM$1849,AC$4,FALSE),"")</f>
        <v>0</v>
      </c>
      <c r="AD197" s="76">
        <f>IFERROR(VLOOKUP($D197,'SAP Data'!$A$7:$OM$1849,AD$4,FALSE),"")</f>
        <v>0</v>
      </c>
      <c r="AE197" s="76">
        <f>IFERROR(VLOOKUP($D197,'SAP Data'!$A$7:$OM$1849,AE$4,FALSE),"")</f>
        <v>0</v>
      </c>
      <c r="AF197" s="76">
        <f>IFERROR(VLOOKUP($D197,'SAP Data'!$A$7:$OM$1849,AF$4,FALSE),"")</f>
        <v>0</v>
      </c>
      <c r="AG197" s="76">
        <f>IFERROR(VLOOKUP($D197,'SAP Data'!$A$7:$OM$1849,AG$4,FALSE),"")</f>
        <v>0</v>
      </c>
      <c r="AH197" s="76">
        <f>IFERROR(VLOOKUP($D197,'SAP Data'!$A$7:$OM$1849,AH$4,FALSE),"")</f>
        <v>0</v>
      </c>
      <c r="AI197" s="76">
        <f>IFERROR(VLOOKUP($D197,'SAP Data'!$A$7:$OM$1849,AI$4,FALSE),"")</f>
        <v>0</v>
      </c>
      <c r="AJ197" s="76">
        <f>IFERROR(VLOOKUP($D197,'SAP Data'!$A$7:$OM$1849,AJ$4,FALSE),"")</f>
        <v>0</v>
      </c>
      <c r="AK197" s="76">
        <f>IFERROR(VLOOKUP($D197,'SAP Data'!$A$7:$OM$1849,AK$4,FALSE),"")</f>
        <v>0</v>
      </c>
      <c r="AL197" s="76">
        <f>IFERROR(VLOOKUP($D197,'SAP Data'!$A$7:$OM$1849,AL$4,FALSE),"")</f>
        <v>0</v>
      </c>
      <c r="AM197" s="76">
        <f>IFERROR(VLOOKUP($D197,'SAP Data'!$A$7:$OM$1849,AM$4,FALSE),"")</f>
        <v>0</v>
      </c>
      <c r="AN197" s="76">
        <f>IFERROR(VLOOKUP($D197,'SAP Data'!$A$7:$OM$1849,AN$4,FALSE),"")</f>
        <v>0</v>
      </c>
      <c r="AO197" s="76">
        <f>IFERROR(VLOOKUP($D197,'SAP Data'!$A$7:$OM$1849,AO$4,FALSE),"")</f>
        <v>229691.76</v>
      </c>
      <c r="AP197" s="99">
        <f t="shared" si="228"/>
        <v>0</v>
      </c>
      <c r="AQ197" s="43">
        <f t="shared" si="229"/>
        <v>0</v>
      </c>
      <c r="AR197" s="43">
        <f t="shared" si="230"/>
        <v>0</v>
      </c>
      <c r="AS197" s="43">
        <f t="shared" si="231"/>
        <v>0</v>
      </c>
      <c r="AT197" s="43">
        <f t="shared" si="232"/>
        <v>0</v>
      </c>
      <c r="AU197" s="43">
        <f t="shared" si="233"/>
        <v>0</v>
      </c>
      <c r="AV197" s="43">
        <f t="shared" si="234"/>
        <v>0</v>
      </c>
      <c r="AW197" s="43">
        <f t="shared" si="235"/>
        <v>0</v>
      </c>
      <c r="AX197" s="43">
        <f t="shared" si="236"/>
        <v>0</v>
      </c>
      <c r="AY197" s="43">
        <f t="shared" si="237"/>
        <v>0</v>
      </c>
      <c r="AZ197" s="43">
        <f t="shared" si="238"/>
        <v>0</v>
      </c>
      <c r="BA197" s="98">
        <f t="shared" si="239"/>
        <v>9570.49</v>
      </c>
      <c r="BB197" s="16"/>
      <c r="BC197" s="16">
        <f t="shared" si="240"/>
        <v>0</v>
      </c>
      <c r="BD197" s="16"/>
      <c r="BE197" s="16">
        <f t="shared" si="241"/>
        <v>0</v>
      </c>
      <c r="BF197" s="16"/>
      <c r="BG197" s="16">
        <f t="shared" si="242"/>
        <v>0</v>
      </c>
      <c r="BH197" s="18"/>
      <c r="BI197" s="16">
        <f t="shared" si="243"/>
        <v>0</v>
      </c>
      <c r="BK197" s="16">
        <f t="shared" si="244"/>
        <v>0</v>
      </c>
      <c r="BM197" s="16">
        <f t="shared" si="245"/>
        <v>0</v>
      </c>
      <c r="BO197" s="16">
        <f t="shared" si="246"/>
        <v>0</v>
      </c>
      <c r="BQ197" s="16">
        <f t="shared" si="247"/>
        <v>0</v>
      </c>
      <c r="BS197" s="16">
        <f t="shared" si="248"/>
        <v>0</v>
      </c>
      <c r="BU197" s="16">
        <f t="shared" si="249"/>
        <v>0</v>
      </c>
      <c r="BW197" s="16">
        <f t="shared" si="250"/>
        <v>0</v>
      </c>
      <c r="BY197" s="16">
        <f t="shared" si="251"/>
        <v>9570.49</v>
      </c>
      <c r="CB197" s="16">
        <f t="shared" si="146"/>
        <v>0</v>
      </c>
      <c r="CF197" s="243">
        <f t="shared" si="252"/>
        <v>0</v>
      </c>
      <c r="CH197" s="243">
        <f t="shared" si="253"/>
        <v>0</v>
      </c>
      <c r="CJ197" s="16">
        <f t="shared" si="147"/>
        <v>0</v>
      </c>
      <c r="CL197" s="54">
        <f t="shared" si="148"/>
        <v>0</v>
      </c>
      <c r="CN197" s="18"/>
      <c r="CO197" s="16">
        <f t="shared" si="149"/>
        <v>0</v>
      </c>
      <c r="CP197" s="18"/>
    </row>
    <row r="198" spans="1:94" x14ac:dyDescent="0.2">
      <c r="A198" s="387"/>
      <c r="B198" s="14" t="str">
        <f>VLOOKUP(D198,'line assign basis'!$A$8:$D$668,2,FALSE)</f>
        <v>PREPMTS-NPC DEM CHGE</v>
      </c>
      <c r="C198" s="17" t="s">
        <v>447</v>
      </c>
      <c r="D198" s="17" t="s">
        <v>445</v>
      </c>
      <c r="E198" s="17">
        <f>IFERROR(VLOOKUP(D198,'line assign basis'!$A$8:$D$668,4,FALSE),"")</f>
        <v>4</v>
      </c>
      <c r="F198" s="33">
        <f>IFERROR(VLOOKUP($D198,'SAP Data'!$A$7:$OM$1845,F$4,FALSE),"")</f>
        <v>937000</v>
      </c>
      <c r="G198" s="33">
        <f>IFERROR(VLOOKUP($D198,'SAP Data'!$A$7:$OM$1845,G$4,FALSE),"")</f>
        <v>359000</v>
      </c>
      <c r="H198" s="16">
        <f>IFERROR(VLOOKUP($D198,'SAP Data'!$A$7:$OM$1845,H$4,FALSE),"")</f>
        <v>49000</v>
      </c>
      <c r="I198" s="76">
        <f>IFERROR(VLOOKUP($D198,'SAP Data'!$A$7:$OM$1845,I$4,FALSE),"")</f>
        <v>0</v>
      </c>
      <c r="J198" s="76">
        <f>IFERROR(VLOOKUP($D198,'SAP Data'!$A$7:$OM$1845,J$4,FALSE),"")</f>
        <v>327000</v>
      </c>
      <c r="K198" s="76">
        <f>IFERROR(VLOOKUP($D198,'SAP Data'!$A$7:$OM$1845,K$4,FALSE),"")</f>
        <v>1031000</v>
      </c>
      <c r="L198" s="76">
        <f>IFERROR(VLOOKUP($D198,'SAP Data'!$A$7:$OM$1845,L$4,FALSE),"")</f>
        <v>1749000</v>
      </c>
      <c r="M198" s="76">
        <f>IFERROR(VLOOKUP($D198,'SAP Data'!$A$7:$OM$1845,M$4,FALSE),"")</f>
        <v>2465000</v>
      </c>
      <c r="N198" s="76">
        <f>IFERROR(VLOOKUP($D198,'SAP Data'!$A$7:$OM$1845,N$4,FALSE),"")</f>
        <v>3181000</v>
      </c>
      <c r="O198" s="76">
        <f>IFERROR(VLOOKUP($D198,'SAP Data'!$A$7:$OM$1845,O$4,FALSE),"")</f>
        <v>3411000</v>
      </c>
      <c r="P198" s="76">
        <f>IFERROR(VLOOKUP($D198,'SAP Data'!$A$7:$OM$1845,P$4,FALSE),"")</f>
        <v>3021000</v>
      </c>
      <c r="Q198" s="76">
        <f>IFERROR(VLOOKUP($D198,'SAP Data'!$A$7:$OM$1845,Q$4,FALSE),"")</f>
        <v>2044000</v>
      </c>
      <c r="R198" s="76">
        <f>IFERROR(VLOOKUP($D198,'SAP Data'!$A$7:$OM$1845,R$4,FALSE),"")</f>
        <v>937000</v>
      </c>
      <c r="S198" s="76">
        <f>IFERROR(VLOOKUP($D198,'SAP Data'!$A$7:$OM$1845,S$4,FALSE),"")</f>
        <v>359000</v>
      </c>
      <c r="T198" s="76">
        <f>IFERROR(VLOOKUP($D198,'SAP Data'!$A$7:$OM$1849,T$4,FALSE),"")</f>
        <v>49000</v>
      </c>
      <c r="U198" s="76">
        <f>IFERROR(VLOOKUP($D198,'SAP Data'!$A$7:$OM$1849,U$4,FALSE),"")</f>
        <v>0</v>
      </c>
      <c r="V198" s="76">
        <f>IFERROR(VLOOKUP($D198,'SAP Data'!$A$7:$OM$1849,V$4,FALSE),"")</f>
        <v>327000</v>
      </c>
      <c r="W198" s="76">
        <f>IFERROR(VLOOKUP($D198,'SAP Data'!$A$7:$OM$1849,W$4,FALSE),"")</f>
        <v>1031000</v>
      </c>
      <c r="X198" s="76">
        <f>IFERROR(VLOOKUP($D198,'SAP Data'!$A$7:$OM$1849,X$4,FALSE),"")</f>
        <v>1749000</v>
      </c>
      <c r="Y198" s="76">
        <f>IFERROR(VLOOKUP($D198,'SAP Data'!$A$7:$OM$1849,Y$4,FALSE),"")</f>
        <v>2465000</v>
      </c>
      <c r="Z198" s="76">
        <f>IFERROR(VLOOKUP($D198,'SAP Data'!$A$7:$OM$1849,Z$4,FALSE),"")</f>
        <v>3181000</v>
      </c>
      <c r="AA198" s="76">
        <f>IFERROR(VLOOKUP($D198,'SAP Data'!$A$7:$OM$1849,AA$4,FALSE),"")</f>
        <v>3411000</v>
      </c>
      <c r="AB198" s="76">
        <f>IFERROR(VLOOKUP($D198,'SAP Data'!$A$7:$OM$1849,AB$4,FALSE),"")</f>
        <v>3021000</v>
      </c>
      <c r="AC198" s="76">
        <f>IFERROR(VLOOKUP($D198,'SAP Data'!$A$7:$OM$1849,AC$4,FALSE),"")</f>
        <v>2044000</v>
      </c>
      <c r="AD198" s="76">
        <f>IFERROR(VLOOKUP($D198,'SAP Data'!$A$7:$OM$1849,AD$4,FALSE),"")</f>
        <v>937000</v>
      </c>
      <c r="AE198" s="76">
        <f>IFERROR(VLOOKUP($D198,'SAP Data'!$A$7:$OM$1849,AE$4,FALSE),"")</f>
        <v>359000</v>
      </c>
      <c r="AF198" s="76">
        <f>IFERROR(VLOOKUP($D198,'SAP Data'!$A$7:$OM$1849,AF$4,FALSE),"")</f>
        <v>49000</v>
      </c>
      <c r="AG198" s="76">
        <f>IFERROR(VLOOKUP($D198,'SAP Data'!$A$7:$OM$1849,AG$4,FALSE),"")</f>
        <v>0</v>
      </c>
      <c r="AH198" s="76">
        <f>IFERROR(VLOOKUP($D198,'SAP Data'!$A$7:$OM$1849,AH$4,FALSE),"")</f>
        <v>327000</v>
      </c>
      <c r="AI198" s="76">
        <f>IFERROR(VLOOKUP($D198,'SAP Data'!$A$7:$OM$1849,AI$4,FALSE),"")</f>
        <v>1031000</v>
      </c>
      <c r="AJ198" s="76">
        <f>IFERROR(VLOOKUP($D198,'SAP Data'!$A$7:$OM$1849,AJ$4,FALSE),"")</f>
        <v>1749000</v>
      </c>
      <c r="AK198" s="76">
        <f>IFERROR(VLOOKUP($D198,'SAP Data'!$A$7:$OM$1849,AK$4,FALSE),"")</f>
        <v>2465000</v>
      </c>
      <c r="AL198" s="76">
        <f>IFERROR(VLOOKUP($D198,'SAP Data'!$A$7:$OM$1849,AL$4,FALSE),"")</f>
        <v>3181000</v>
      </c>
      <c r="AM198" s="76">
        <f>IFERROR(VLOOKUP($D198,'SAP Data'!$A$7:$OM$1849,AM$4,FALSE),"")</f>
        <v>3411000</v>
      </c>
      <c r="AN198" s="76">
        <f>IFERROR(VLOOKUP($D198,'SAP Data'!$A$7:$OM$1849,AN$4,FALSE),"")</f>
        <v>3021000</v>
      </c>
      <c r="AO198" s="76">
        <f>IFERROR(VLOOKUP($D198,'SAP Data'!$A$7:$OM$1849,AO$4,FALSE),"")</f>
        <v>2044000</v>
      </c>
      <c r="AP198" s="99">
        <f t="shared" si="150"/>
        <v>1547833.3333333333</v>
      </c>
      <c r="AQ198" s="43">
        <f t="shared" si="151"/>
        <v>1547833.3333333333</v>
      </c>
      <c r="AR198" s="43">
        <f t="shared" si="152"/>
        <v>1547833.3333333333</v>
      </c>
      <c r="AS198" s="43">
        <f t="shared" si="153"/>
        <v>1547833.3333333333</v>
      </c>
      <c r="AT198" s="43">
        <f t="shared" si="154"/>
        <v>1547833.3333333333</v>
      </c>
      <c r="AU198" s="43">
        <f t="shared" si="155"/>
        <v>1547833.3333333333</v>
      </c>
      <c r="AV198" s="43">
        <f t="shared" si="156"/>
        <v>1547833.3333333333</v>
      </c>
      <c r="AW198" s="43">
        <f t="shared" si="157"/>
        <v>1547833.3333333333</v>
      </c>
      <c r="AX198" s="43">
        <f t="shared" si="158"/>
        <v>1547833.3333333333</v>
      </c>
      <c r="AY198" s="43">
        <f t="shared" si="159"/>
        <v>1547833.3333333333</v>
      </c>
      <c r="AZ198" s="43">
        <f t="shared" si="160"/>
        <v>1547833.3333333333</v>
      </c>
      <c r="BA198" s="98">
        <f t="shared" si="161"/>
        <v>1547833.3333333333</v>
      </c>
      <c r="BB198" s="16"/>
      <c r="BC198" s="16">
        <f t="shared" si="170"/>
        <v>1547833.3333333333</v>
      </c>
      <c r="BD198" s="16"/>
      <c r="BE198" s="16">
        <f t="shared" si="171"/>
        <v>1547833.3333333333</v>
      </c>
      <c r="BF198" s="16"/>
      <c r="BG198" s="16">
        <f t="shared" si="172"/>
        <v>1547833.3333333333</v>
      </c>
      <c r="BH198" s="18"/>
      <c r="BI198" s="16">
        <f t="shared" si="173"/>
        <v>1547833.3333333333</v>
      </c>
      <c r="BK198" s="16">
        <f t="shared" si="174"/>
        <v>1547833.3333333333</v>
      </c>
      <c r="BM198" s="16">
        <f t="shared" si="175"/>
        <v>1547833.3333333333</v>
      </c>
      <c r="BO198" s="16">
        <f t="shared" si="167"/>
        <v>1547833.3333333333</v>
      </c>
      <c r="BQ198" s="16">
        <f t="shared" si="168"/>
        <v>1547833.3333333333</v>
      </c>
      <c r="BS198" s="16">
        <f t="shared" si="169"/>
        <v>1547833.3333333333</v>
      </c>
      <c r="BU198" s="16">
        <f t="shared" si="164"/>
        <v>1547833.3333333333</v>
      </c>
      <c r="BW198" s="16">
        <f t="shared" si="165"/>
        <v>1547833.3333333333</v>
      </c>
      <c r="BY198" s="16">
        <f t="shared" si="166"/>
        <v>1547833.3333333333</v>
      </c>
      <c r="CB198" s="16">
        <f t="shared" si="146"/>
        <v>0</v>
      </c>
      <c r="CF198" s="243">
        <f t="shared" si="162"/>
        <v>0</v>
      </c>
      <c r="CH198" s="243">
        <f t="shared" si="163"/>
        <v>0</v>
      </c>
      <c r="CJ198" s="16">
        <f t="shared" si="147"/>
        <v>0</v>
      </c>
      <c r="CL198" s="54">
        <f t="shared" si="148"/>
        <v>0</v>
      </c>
      <c r="CN198" s="18"/>
      <c r="CO198" s="16">
        <f t="shared" si="149"/>
        <v>0</v>
      </c>
      <c r="CP198" s="18"/>
    </row>
    <row r="199" spans="1:94" x14ac:dyDescent="0.2">
      <c r="A199" s="387"/>
      <c r="B199" s="14" t="str">
        <f>VLOOKUP(D199,'line assign basis'!$A$8:$D$668,2,FALSE)</f>
        <v>PREPMTS-DEC-NOV DEM</v>
      </c>
      <c r="C199" s="17" t="s">
        <v>450</v>
      </c>
      <c r="D199" s="17" t="s">
        <v>448</v>
      </c>
      <c r="E199" s="17">
        <f>IFERROR(VLOOKUP(D199,'line assign basis'!$A$8:$D$668,4,FALSE),"")</f>
        <v>4</v>
      </c>
      <c r="F199" s="33">
        <f>IFERROR(VLOOKUP($D199,'SAP Data'!$A$7:$OM$1845,F$4,FALSE),"")</f>
        <v>1357983.74</v>
      </c>
      <c r="G199" s="33">
        <f>IFERROR(VLOOKUP($D199,'SAP Data'!$A$7:$OM$1845,G$4,FALSE),"")</f>
        <v>1593229</v>
      </c>
      <c r="H199" s="16">
        <f>IFERROR(VLOOKUP($D199,'SAP Data'!$A$7:$OM$1845,H$4,FALSE),"")</f>
        <v>1356283</v>
      </c>
      <c r="I199" s="76">
        <f>IFERROR(VLOOKUP($D199,'SAP Data'!$A$7:$OM$1845,I$4,FALSE),"")</f>
        <v>1013401</v>
      </c>
      <c r="J199" s="76">
        <f>IFERROR(VLOOKUP($D199,'SAP Data'!$A$7:$OM$1845,J$4,FALSE),"")</f>
        <v>869004</v>
      </c>
      <c r="K199" s="76">
        <f>IFERROR(VLOOKUP($D199,'SAP Data'!$A$7:$OM$1845,K$4,FALSE),"")</f>
        <v>516147</v>
      </c>
      <c r="L199" s="76">
        <f>IFERROR(VLOOKUP($D199,'SAP Data'!$A$7:$OM$1845,L$4,FALSE),"")</f>
        <v>364382</v>
      </c>
      <c r="M199" s="76">
        <f>IFERROR(VLOOKUP($D199,'SAP Data'!$A$7:$OM$1845,M$4,FALSE),"")</f>
        <v>234302</v>
      </c>
      <c r="N199" s="76">
        <f>IFERROR(VLOOKUP($D199,'SAP Data'!$A$7:$OM$1845,N$4,FALSE),"")</f>
        <v>184477</v>
      </c>
      <c r="O199" s="76">
        <f>IFERROR(VLOOKUP($D199,'SAP Data'!$A$7:$OM$1845,O$4,FALSE),"")</f>
        <v>0</v>
      </c>
      <c r="P199" s="76">
        <f>IFERROR(VLOOKUP($D199,'SAP Data'!$A$7:$OM$1845,P$4,FALSE),"")</f>
        <v>309181.23</v>
      </c>
      <c r="Q199" s="76">
        <f>IFERROR(VLOOKUP($D199,'SAP Data'!$A$7:$OM$1845,Q$4,FALSE),"")</f>
        <v>918078.96</v>
      </c>
      <c r="R199" s="76">
        <f>IFERROR(VLOOKUP($D199,'SAP Data'!$A$7:$OM$1845,R$4,FALSE),"")</f>
        <v>1583799.11</v>
      </c>
      <c r="S199" s="76">
        <f>IFERROR(VLOOKUP($D199,'SAP Data'!$A$7:$OM$1845,S$4,FALSE),"")</f>
        <v>1672057.34</v>
      </c>
      <c r="T199" s="76">
        <f>IFERROR(VLOOKUP($D199,'SAP Data'!$A$7:$OM$1849,T$4,FALSE),"")</f>
        <v>1296771.49</v>
      </c>
      <c r="U199" s="76">
        <f>IFERROR(VLOOKUP($D199,'SAP Data'!$A$7:$OM$1849,U$4,FALSE),"")</f>
        <v>968833.19</v>
      </c>
      <c r="V199" s="76">
        <f>IFERROR(VLOOKUP($D199,'SAP Data'!$A$7:$OM$1849,V$4,FALSE),"")</f>
        <v>878706.46</v>
      </c>
      <c r="W199" s="76">
        <f>IFERROR(VLOOKUP($D199,'SAP Data'!$A$7:$OM$1849,W$4,FALSE),"")</f>
        <v>547791.16</v>
      </c>
      <c r="X199" s="76">
        <f>IFERROR(VLOOKUP($D199,'SAP Data'!$A$7:$OM$1849,X$4,FALSE),"")</f>
        <v>411509.43</v>
      </c>
      <c r="Y199" s="76">
        <f>IFERROR(VLOOKUP($D199,'SAP Data'!$A$7:$OM$1849,Y$4,FALSE),"")</f>
        <v>302369.7</v>
      </c>
      <c r="Z199" s="76">
        <f>IFERROR(VLOOKUP($D199,'SAP Data'!$A$7:$OM$1849,Z$4,FALSE),"")</f>
        <v>257160.4</v>
      </c>
      <c r="AA199" s="76">
        <f>IFERROR(VLOOKUP($D199,'SAP Data'!$A$7:$OM$1849,AA$4,FALSE),"")</f>
        <v>0.45</v>
      </c>
      <c r="AB199" s="76">
        <f>IFERROR(VLOOKUP($D199,'SAP Data'!$A$7:$OM$1849,AB$4,FALSE),"")</f>
        <v>459717.94</v>
      </c>
      <c r="AC199" s="76">
        <f>IFERROR(VLOOKUP($D199,'SAP Data'!$A$7:$OM$1849,AC$4,FALSE),"")</f>
        <v>1492736.07</v>
      </c>
      <c r="AD199" s="76">
        <f>IFERROR(VLOOKUP($D199,'SAP Data'!$A$7:$OM$1849,AD$4,FALSE),"")</f>
        <v>2440620.2000000002</v>
      </c>
      <c r="AE199" s="76">
        <f>IFERROR(VLOOKUP($D199,'SAP Data'!$A$7:$OM$1849,AE$4,FALSE),"")</f>
        <v>2726924.52</v>
      </c>
      <c r="AF199" s="76">
        <f>IFERROR(VLOOKUP($D199,'SAP Data'!$A$7:$OM$1849,AF$4,FALSE),"")</f>
        <v>2342773.65</v>
      </c>
      <c r="AG199" s="76">
        <f>IFERROR(VLOOKUP($D199,'SAP Data'!$A$7:$OM$1849,AG$4,FALSE),"")</f>
        <v>1996653.81</v>
      </c>
      <c r="AH199" s="76">
        <f>IFERROR(VLOOKUP($D199,'SAP Data'!$A$7:$OM$1849,AH$4,FALSE),"")</f>
        <v>1760661.25</v>
      </c>
      <c r="AI199" s="76">
        <f>IFERROR(VLOOKUP($D199,'SAP Data'!$A$7:$OM$1849,AI$4,FALSE),"")</f>
        <v>1194607.4099999999</v>
      </c>
      <c r="AJ199" s="76">
        <f>IFERROR(VLOOKUP($D199,'SAP Data'!$A$7:$OM$1849,AJ$4,FALSE),"")</f>
        <v>749794.85</v>
      </c>
      <c r="AK199" s="76">
        <f>IFERROR(VLOOKUP($D199,'SAP Data'!$A$7:$OM$1849,AK$4,FALSE),"")</f>
        <v>480835.29</v>
      </c>
      <c r="AL199" s="76">
        <f>IFERROR(VLOOKUP($D199,'SAP Data'!$A$7:$OM$1849,AL$4,FALSE),"")</f>
        <v>237878.45</v>
      </c>
      <c r="AM199" s="76">
        <f>IFERROR(VLOOKUP($D199,'SAP Data'!$A$7:$OM$1849,AM$4,FALSE),"")</f>
        <v>0.5</v>
      </c>
      <c r="AN199" s="76">
        <f>IFERROR(VLOOKUP($D199,'SAP Data'!$A$7:$OM$1849,AN$4,FALSE),"")</f>
        <v>311900.56</v>
      </c>
      <c r="AO199" s="76">
        <f>IFERROR(VLOOKUP($D199,'SAP Data'!$A$7:$OM$1849,AO$4,FALSE),"")</f>
        <v>1062482.8899999999</v>
      </c>
      <c r="AP199" s="99">
        <f t="shared" si="150"/>
        <v>858321.9404166668</v>
      </c>
      <c r="AQ199" s="43">
        <f t="shared" si="151"/>
        <v>937975.61833333352</v>
      </c>
      <c r="AR199" s="43">
        <f t="shared" si="152"/>
        <v>1025511.8408333333</v>
      </c>
      <c r="AS199" s="43">
        <f t="shared" si="153"/>
        <v>1111921.1233333333</v>
      </c>
      <c r="AT199" s="43">
        <f t="shared" si="154"/>
        <v>1191495.0987500001</v>
      </c>
      <c r="AU199" s="43">
        <f t="shared" si="155"/>
        <v>1255193.8920833336</v>
      </c>
      <c r="AV199" s="43">
        <f t="shared" si="156"/>
        <v>1296239.7950000002</v>
      </c>
      <c r="AW199" s="43">
        <f t="shared" si="157"/>
        <v>1317771.0870833334</v>
      </c>
      <c r="AX199" s="43">
        <f t="shared" si="158"/>
        <v>1324403.7387499998</v>
      </c>
      <c r="AY199" s="43">
        <f t="shared" si="159"/>
        <v>1323600.3262499999</v>
      </c>
      <c r="AZ199" s="43">
        <f t="shared" si="160"/>
        <v>1317441.2708333333</v>
      </c>
      <c r="BA199" s="98">
        <f t="shared" si="161"/>
        <v>1293354.9975000001</v>
      </c>
      <c r="BB199" s="16"/>
      <c r="BC199" s="16">
        <f t="shared" si="170"/>
        <v>858321.9404166668</v>
      </c>
      <c r="BD199" s="16"/>
      <c r="BE199" s="16">
        <f t="shared" si="171"/>
        <v>937975.61833333352</v>
      </c>
      <c r="BF199" s="16"/>
      <c r="BG199" s="16">
        <f t="shared" si="172"/>
        <v>1025511.8408333333</v>
      </c>
      <c r="BH199" s="18"/>
      <c r="BI199" s="16">
        <f t="shared" si="173"/>
        <v>1111921.1233333333</v>
      </c>
      <c r="BK199" s="16">
        <f t="shared" si="174"/>
        <v>1191495.0987500001</v>
      </c>
      <c r="BM199" s="16">
        <f t="shared" si="175"/>
        <v>1255193.8920833336</v>
      </c>
      <c r="BO199" s="16">
        <f t="shared" si="167"/>
        <v>1296239.7950000002</v>
      </c>
      <c r="BQ199" s="16">
        <f t="shared" si="168"/>
        <v>1317771.0870833334</v>
      </c>
      <c r="BS199" s="16">
        <f t="shared" si="169"/>
        <v>1324403.7387499998</v>
      </c>
      <c r="BU199" s="16">
        <f t="shared" si="164"/>
        <v>1323600.3262499999</v>
      </c>
      <c r="BW199" s="16">
        <f t="shared" si="165"/>
        <v>1317441.2708333333</v>
      </c>
      <c r="BY199" s="16">
        <f t="shared" si="166"/>
        <v>1293354.9975000001</v>
      </c>
      <c r="CB199" s="16">
        <f t="shared" si="146"/>
        <v>0</v>
      </c>
      <c r="CF199" s="243">
        <f t="shared" si="162"/>
        <v>0</v>
      </c>
      <c r="CH199" s="243">
        <f t="shared" si="163"/>
        <v>0</v>
      </c>
      <c r="CJ199" s="16">
        <f t="shared" si="147"/>
        <v>0</v>
      </c>
      <c r="CL199" s="54">
        <f t="shared" si="148"/>
        <v>0</v>
      </c>
      <c r="CN199" s="18"/>
      <c r="CO199" s="16">
        <f t="shared" si="149"/>
        <v>0</v>
      </c>
      <c r="CP199" s="18"/>
    </row>
    <row r="200" spans="1:94" x14ac:dyDescent="0.2">
      <c r="A200" s="387"/>
      <c r="B200" s="14" t="str">
        <f>VLOOKUP(D200,'line assign basis'!$A$8:$D$668,2,FALSE)</f>
        <v>WC INS Recover - ST</v>
      </c>
      <c r="C200" s="17" t="s">
        <v>453</v>
      </c>
      <c r="D200" s="17" t="s">
        <v>451</v>
      </c>
      <c r="E200" s="17">
        <f>IFERROR(VLOOKUP(D200,'line assign basis'!$A$8:$D$668,4,FALSE),"")</f>
        <v>4</v>
      </c>
      <c r="F200" s="33">
        <f>IFERROR(VLOOKUP($D200,'SAP Data'!$A$7:$OM$1845,F$4,FALSE),"")</f>
        <v>2144078.77</v>
      </c>
      <c r="G200" s="33">
        <f>IFERROR(VLOOKUP($D200,'SAP Data'!$A$7:$OM$1845,G$4,FALSE),"")</f>
        <v>2137162.46</v>
      </c>
      <c r="H200" s="16">
        <f>IFERROR(VLOOKUP($D200,'SAP Data'!$A$7:$OM$1845,H$4,FALSE),"")</f>
        <v>175754.32</v>
      </c>
      <c r="I200" s="76">
        <f>IFERROR(VLOOKUP($D200,'SAP Data'!$A$7:$OM$1845,I$4,FALSE),"")</f>
        <v>2114756.5099999998</v>
      </c>
      <c r="J200" s="76">
        <f>IFERROR(VLOOKUP($D200,'SAP Data'!$A$7:$OM$1845,J$4,FALSE),"")</f>
        <v>2109354.4700000002</v>
      </c>
      <c r="K200" s="76">
        <f>IFERROR(VLOOKUP($D200,'SAP Data'!$A$7:$OM$1845,K$4,FALSE),"")</f>
        <v>170841.60000000001</v>
      </c>
      <c r="L200" s="76">
        <f>IFERROR(VLOOKUP($D200,'SAP Data'!$A$7:$OM$1845,L$4,FALSE),"")</f>
        <v>2072364.52</v>
      </c>
      <c r="M200" s="76">
        <f>IFERROR(VLOOKUP($D200,'SAP Data'!$A$7:$OM$1845,M$4,FALSE),"")</f>
        <v>2051405.54</v>
      </c>
      <c r="N200" s="76">
        <f>IFERROR(VLOOKUP($D200,'SAP Data'!$A$7:$OM$1845,N$4,FALSE),"")</f>
        <v>194364.68</v>
      </c>
      <c r="O200" s="76">
        <f>IFERROR(VLOOKUP($D200,'SAP Data'!$A$7:$OM$1845,O$4,FALSE),"")</f>
        <v>179304.75</v>
      </c>
      <c r="P200" s="76">
        <f>IFERROR(VLOOKUP($D200,'SAP Data'!$A$7:$OM$1845,P$4,FALSE),"")</f>
        <v>146185.29999999999</v>
      </c>
      <c r="Q200" s="76">
        <f>IFERROR(VLOOKUP($D200,'SAP Data'!$A$7:$OM$1845,Q$4,FALSE),"")</f>
        <v>213809.42</v>
      </c>
      <c r="R200" s="76">
        <f>IFERROR(VLOOKUP($D200,'SAP Data'!$A$7:$OM$1845,R$4,FALSE),"")</f>
        <v>1944404.36</v>
      </c>
      <c r="S200" s="76">
        <f>IFERROR(VLOOKUP($D200,'SAP Data'!$A$7:$OM$1845,S$4,FALSE),"")</f>
        <v>1931758.36</v>
      </c>
      <c r="T200" s="76">
        <f>IFERROR(VLOOKUP($D200,'SAP Data'!$A$7:$OM$1849,T$4,FALSE),"")</f>
        <v>211697.66</v>
      </c>
      <c r="U200" s="76">
        <f>IFERROR(VLOOKUP($D200,'SAP Data'!$A$7:$OM$1849,U$4,FALSE),"")</f>
        <v>1892787.37</v>
      </c>
      <c r="V200" s="76">
        <f>IFERROR(VLOOKUP($D200,'SAP Data'!$A$7:$OM$1849,V$4,FALSE),"")</f>
        <v>1881977.69</v>
      </c>
      <c r="W200" s="76">
        <f>IFERROR(VLOOKUP($D200,'SAP Data'!$A$7:$OM$1849,W$4,FALSE),"")</f>
        <v>209968.94</v>
      </c>
      <c r="X200" s="76">
        <f>IFERROR(VLOOKUP($D200,'SAP Data'!$A$7:$OM$1849,X$4,FALSE),"")</f>
        <v>1807437.3</v>
      </c>
      <c r="Y200" s="76">
        <f>IFERROR(VLOOKUP($D200,'SAP Data'!$A$7:$OM$1849,Y$4,FALSE),"")</f>
        <v>1801137.38</v>
      </c>
      <c r="Z200" s="76">
        <f>IFERROR(VLOOKUP($D200,'SAP Data'!$A$7:$OM$1849,Z$4,FALSE),"")</f>
        <v>235375.63</v>
      </c>
      <c r="AA200" s="76">
        <f>IFERROR(VLOOKUP($D200,'SAP Data'!$A$7:$OM$1849,AA$4,FALSE),"")</f>
        <v>1736806.01</v>
      </c>
      <c r="AB200" s="76">
        <f>IFERROR(VLOOKUP($D200,'SAP Data'!$A$7:$OM$1849,AB$4,FALSE),"")</f>
        <v>1719913.05</v>
      </c>
      <c r="AC200" s="76">
        <f>IFERROR(VLOOKUP($D200,'SAP Data'!$A$7:$OM$1849,AC$4,FALSE),"")</f>
        <v>257937.32</v>
      </c>
      <c r="AD200" s="76">
        <f>IFERROR(VLOOKUP($D200,'SAP Data'!$A$7:$OM$1849,AD$4,FALSE),"")</f>
        <v>1688871.63</v>
      </c>
      <c r="AE200" s="76">
        <f>IFERROR(VLOOKUP($D200,'SAP Data'!$A$7:$OM$1849,AE$4,FALSE),"")</f>
        <v>1657948.95</v>
      </c>
      <c r="AF200" s="76">
        <f>IFERROR(VLOOKUP($D200,'SAP Data'!$A$7:$OM$1849,AF$4,FALSE),"")</f>
        <v>282577.44</v>
      </c>
      <c r="AG200" s="76">
        <f>IFERROR(VLOOKUP($D200,'SAP Data'!$A$7:$OM$1849,AG$4,FALSE),"")</f>
        <v>1616722.42</v>
      </c>
      <c r="AH200" s="76">
        <f>IFERROR(VLOOKUP($D200,'SAP Data'!$A$7:$OM$1849,AH$4,FALSE),"")</f>
        <v>1589069.14</v>
      </c>
      <c r="AI200" s="76">
        <f>IFERROR(VLOOKUP($D200,'SAP Data'!$A$7:$OM$1849,AI$4,FALSE),"")</f>
        <v>423414.95</v>
      </c>
      <c r="AJ200" s="76">
        <f>IFERROR(VLOOKUP($D200,'SAP Data'!$A$7:$OM$1849,AJ$4,FALSE),"")</f>
        <v>1564208.55</v>
      </c>
      <c r="AK200" s="76">
        <f>IFERROR(VLOOKUP($D200,'SAP Data'!$A$7:$OM$1849,AK$4,FALSE),"")</f>
        <v>1544273.55</v>
      </c>
      <c r="AL200" s="76">
        <f>IFERROR(VLOOKUP($D200,'SAP Data'!$A$7:$OM$1849,AL$4,FALSE),"")</f>
        <v>403649.53</v>
      </c>
      <c r="AM200" s="76">
        <f>IFERROR(VLOOKUP($D200,'SAP Data'!$A$7:$OM$1849,AM$4,FALSE),"")</f>
        <v>1527523.94</v>
      </c>
      <c r="AN200" s="76">
        <f>IFERROR(VLOOKUP($D200,'SAP Data'!$A$7:$OM$1849,AN$4,FALSE),"")</f>
        <v>1527326.85</v>
      </c>
      <c r="AO200" s="76">
        <f>IFERROR(VLOOKUP($D200,'SAP Data'!$A$7:$OM$1849,AO$4,FALSE),"")</f>
        <v>376619.47</v>
      </c>
      <c r="AP200" s="99">
        <f t="shared" si="150"/>
        <v>1291952.8920833333</v>
      </c>
      <c r="AQ200" s="43">
        <f t="shared" si="151"/>
        <v>1269896.9695833332</v>
      </c>
      <c r="AR200" s="43">
        <f t="shared" si="152"/>
        <v>1261441.5683333334</v>
      </c>
      <c r="AS200" s="43">
        <f t="shared" si="153"/>
        <v>1252892.18625</v>
      </c>
      <c r="AT200" s="43">
        <f t="shared" si="154"/>
        <v>1229184.9570833333</v>
      </c>
      <c r="AU200" s="43">
        <f t="shared" si="155"/>
        <v>1225874.0179166666</v>
      </c>
      <c r="AV200" s="43">
        <f t="shared" si="156"/>
        <v>1224633.0704166666</v>
      </c>
      <c r="AW200" s="43">
        <f t="shared" si="157"/>
        <v>1203795.8795833334</v>
      </c>
      <c r="AX200" s="43">
        <f t="shared" si="158"/>
        <v>1200104.6325000001</v>
      </c>
      <c r="AY200" s="43">
        <f t="shared" si="159"/>
        <v>1198395.9587500002</v>
      </c>
      <c r="AZ200" s="43">
        <f t="shared" si="160"/>
        <v>1181651.4475</v>
      </c>
      <c r="BA200" s="98">
        <f t="shared" si="161"/>
        <v>1178572.1120833333</v>
      </c>
      <c r="BB200" s="16"/>
      <c r="BC200" s="16">
        <f t="shared" si="170"/>
        <v>1291952.8920833333</v>
      </c>
      <c r="BD200" s="16"/>
      <c r="BE200" s="16">
        <f t="shared" si="171"/>
        <v>1269896.9695833332</v>
      </c>
      <c r="BF200" s="16"/>
      <c r="BG200" s="16">
        <f t="shared" si="172"/>
        <v>1261441.5683333334</v>
      </c>
      <c r="BH200" s="18"/>
      <c r="BI200" s="16">
        <f t="shared" si="173"/>
        <v>1252892.18625</v>
      </c>
      <c r="BK200" s="16">
        <f t="shared" si="174"/>
        <v>1229184.9570833333</v>
      </c>
      <c r="BM200" s="16">
        <f t="shared" si="175"/>
        <v>1225874.0179166666</v>
      </c>
      <c r="BO200" s="16">
        <f t="shared" si="167"/>
        <v>1224633.0704166666</v>
      </c>
      <c r="BQ200" s="16">
        <f t="shared" si="168"/>
        <v>1203795.8795833334</v>
      </c>
      <c r="BS200" s="16">
        <f t="shared" si="169"/>
        <v>1200104.6325000001</v>
      </c>
      <c r="BU200" s="16">
        <f t="shared" si="164"/>
        <v>1198395.9587500002</v>
      </c>
      <c r="BW200" s="16">
        <f t="shared" si="165"/>
        <v>1181651.4475</v>
      </c>
      <c r="BY200" s="16">
        <f t="shared" si="166"/>
        <v>1178572.1120833333</v>
      </c>
      <c r="CB200" s="16">
        <f t="shared" si="146"/>
        <v>0</v>
      </c>
      <c r="CF200" s="243">
        <f t="shared" si="162"/>
        <v>0</v>
      </c>
      <c r="CH200" s="243">
        <f t="shared" si="163"/>
        <v>0</v>
      </c>
      <c r="CJ200" s="16">
        <f t="shared" si="147"/>
        <v>0</v>
      </c>
      <c r="CL200" s="54">
        <f t="shared" si="148"/>
        <v>0</v>
      </c>
      <c r="CN200" s="18"/>
      <c r="CO200" s="16">
        <f t="shared" si="149"/>
        <v>0</v>
      </c>
      <c r="CP200" s="18"/>
    </row>
    <row r="201" spans="1:94" x14ac:dyDescent="0.2">
      <c r="A201" s="387"/>
      <c r="B201" s="14" t="str">
        <f>VLOOKUP(D201,'line assign basis'!$A$8:$D$668,2,FALSE)</f>
        <v>Cash in Escrow</v>
      </c>
      <c r="C201" s="17" t="s">
        <v>456</v>
      </c>
      <c r="D201" s="17" t="s">
        <v>454</v>
      </c>
      <c r="E201" s="17">
        <f>IFERROR(VLOOKUP(D201,'line assign basis'!$A$8:$D$668,4,FALSE),"")</f>
        <v>2</v>
      </c>
      <c r="F201" s="33">
        <f>IFERROR(VLOOKUP($D201,'SAP Data'!$A$7:$OM$1845,F$4,FALSE),"")</f>
        <v>0</v>
      </c>
      <c r="G201" s="33">
        <f>IFERROR(VLOOKUP($D201,'SAP Data'!$A$7:$OM$1845,G$4,FALSE),"")</f>
        <v>0</v>
      </c>
      <c r="H201" s="16">
        <f>IFERROR(VLOOKUP($D201,'SAP Data'!$A$7:$OM$1845,H$4,FALSE),"")</f>
        <v>0</v>
      </c>
      <c r="I201" s="76">
        <f>IFERROR(VLOOKUP($D201,'SAP Data'!$A$7:$OM$1845,I$4,FALSE),"")</f>
        <v>0</v>
      </c>
      <c r="J201" s="76">
        <f>IFERROR(VLOOKUP($D201,'SAP Data'!$A$7:$OM$1845,J$4,FALSE),"")</f>
        <v>0</v>
      </c>
      <c r="K201" s="76">
        <f>IFERROR(VLOOKUP($D201,'SAP Data'!$A$7:$OM$1845,K$4,FALSE),"")</f>
        <v>0</v>
      </c>
      <c r="L201" s="76">
        <f>IFERROR(VLOOKUP($D201,'SAP Data'!$A$7:$OM$1845,L$4,FALSE),"")</f>
        <v>0</v>
      </c>
      <c r="M201" s="76">
        <f>IFERROR(VLOOKUP($D201,'SAP Data'!$A$7:$OM$1845,M$4,FALSE),"")</f>
        <v>0</v>
      </c>
      <c r="N201" s="76">
        <f>IFERROR(VLOOKUP($D201,'SAP Data'!$A$7:$OM$1845,N$4,FALSE),"")</f>
        <v>0</v>
      </c>
      <c r="O201" s="76">
        <f>IFERROR(VLOOKUP($D201,'SAP Data'!$A$7:$OM$1845,O$4,FALSE),"")</f>
        <v>0</v>
      </c>
      <c r="P201" s="76">
        <f>IFERROR(VLOOKUP($D201,'SAP Data'!$A$7:$OM$1845,P$4,FALSE),"")</f>
        <v>0</v>
      </c>
      <c r="Q201" s="76">
        <f>IFERROR(VLOOKUP($D201,'SAP Data'!$A$7:$OM$1845,Q$4,FALSE),"")</f>
        <v>0</v>
      </c>
      <c r="R201" s="76">
        <f>IFERROR(VLOOKUP($D201,'SAP Data'!$A$7:$OM$1845,R$4,FALSE),"")</f>
        <v>0</v>
      </c>
      <c r="S201" s="76">
        <f>IFERROR(VLOOKUP($D201,'SAP Data'!$A$7:$OM$1845,S$4,FALSE),"")</f>
        <v>0</v>
      </c>
      <c r="T201" s="76">
        <f>IFERROR(VLOOKUP($D201,'SAP Data'!$A$7:$OM$1849,T$4,FALSE),"")</f>
        <v>0</v>
      </c>
      <c r="U201" s="76">
        <f>IFERROR(VLOOKUP($D201,'SAP Data'!$A$7:$OM$1849,U$4,FALSE),"")</f>
        <v>0</v>
      </c>
      <c r="V201" s="76">
        <f>IFERROR(VLOOKUP($D201,'SAP Data'!$A$7:$OM$1849,V$4,FALSE),"")</f>
        <v>0</v>
      </c>
      <c r="W201" s="76">
        <f>IFERROR(VLOOKUP($D201,'SAP Data'!$A$7:$OM$1849,W$4,FALSE),"")</f>
        <v>0</v>
      </c>
      <c r="X201" s="76">
        <f>IFERROR(VLOOKUP($D201,'SAP Data'!$A$7:$OM$1849,X$4,FALSE),"")</f>
        <v>0</v>
      </c>
      <c r="Y201" s="76">
        <f>IFERROR(VLOOKUP($D201,'SAP Data'!$A$7:$OM$1849,Y$4,FALSE),"")</f>
        <v>0</v>
      </c>
      <c r="Z201" s="76">
        <f>IFERROR(VLOOKUP($D201,'SAP Data'!$A$7:$OM$1849,Z$4,FALSE),"")</f>
        <v>0</v>
      </c>
      <c r="AA201" s="76">
        <f>IFERROR(VLOOKUP($D201,'SAP Data'!$A$7:$OM$1849,AA$4,FALSE),"")</f>
        <v>0</v>
      </c>
      <c r="AB201" s="76">
        <f>IFERROR(VLOOKUP($D201,'SAP Data'!$A$7:$OM$1849,AB$4,FALSE),"")</f>
        <v>0</v>
      </c>
      <c r="AC201" s="76">
        <f>IFERROR(VLOOKUP($D201,'SAP Data'!$A$7:$OM$1849,AC$4,FALSE),"")</f>
        <v>0</v>
      </c>
      <c r="AD201" s="76">
        <f>IFERROR(VLOOKUP($D201,'SAP Data'!$A$7:$OM$1849,AD$4,FALSE),"")</f>
        <v>0</v>
      </c>
      <c r="AE201" s="76">
        <f>IFERROR(VLOOKUP($D201,'SAP Data'!$A$7:$OM$1849,AE$4,FALSE),"")</f>
        <v>0</v>
      </c>
      <c r="AF201" s="76">
        <f>IFERROR(VLOOKUP($D201,'SAP Data'!$A$7:$OM$1849,AF$4,FALSE),"")</f>
        <v>0</v>
      </c>
      <c r="AG201" s="76">
        <f>IFERROR(VLOOKUP($D201,'SAP Data'!$A$7:$OM$1849,AG$4,FALSE),"")</f>
        <v>0</v>
      </c>
      <c r="AH201" s="76">
        <f>IFERROR(VLOOKUP($D201,'SAP Data'!$A$7:$OM$1849,AH$4,FALSE),"")</f>
        <v>0</v>
      </c>
      <c r="AI201" s="76">
        <f>IFERROR(VLOOKUP($D201,'SAP Data'!$A$7:$OM$1849,AI$4,FALSE),"")</f>
        <v>0</v>
      </c>
      <c r="AJ201" s="76">
        <f>IFERROR(VLOOKUP($D201,'SAP Data'!$A$7:$OM$1849,AJ$4,FALSE),"")</f>
        <v>0</v>
      </c>
      <c r="AK201" s="76">
        <f>IFERROR(VLOOKUP($D201,'SAP Data'!$A$7:$OM$1849,AK$4,FALSE),"")</f>
        <v>0</v>
      </c>
      <c r="AL201" s="76">
        <f>IFERROR(VLOOKUP($D201,'SAP Data'!$A$7:$OM$1849,AL$4,FALSE),"")</f>
        <v>0</v>
      </c>
      <c r="AM201" s="76">
        <f>IFERROR(VLOOKUP($D201,'SAP Data'!$A$7:$OM$1849,AM$4,FALSE),"")</f>
        <v>0</v>
      </c>
      <c r="AN201" s="76">
        <f>IFERROR(VLOOKUP($D201,'SAP Data'!$A$7:$OM$1849,AN$4,FALSE),"")</f>
        <v>0</v>
      </c>
      <c r="AO201" s="76">
        <f>IFERROR(VLOOKUP($D201,'SAP Data'!$A$7:$OM$1849,AO$4,FALSE),"")</f>
        <v>0</v>
      </c>
      <c r="AP201" s="99">
        <f t="shared" si="150"/>
        <v>0</v>
      </c>
      <c r="AQ201" s="43">
        <f t="shared" si="151"/>
        <v>0</v>
      </c>
      <c r="AR201" s="43">
        <f t="shared" si="152"/>
        <v>0</v>
      </c>
      <c r="AS201" s="43">
        <f t="shared" si="153"/>
        <v>0</v>
      </c>
      <c r="AT201" s="43">
        <f t="shared" si="154"/>
        <v>0</v>
      </c>
      <c r="AU201" s="43">
        <f t="shared" si="155"/>
        <v>0</v>
      </c>
      <c r="AV201" s="43">
        <f t="shared" si="156"/>
        <v>0</v>
      </c>
      <c r="AW201" s="43">
        <f t="shared" si="157"/>
        <v>0</v>
      </c>
      <c r="AX201" s="43">
        <f t="shared" si="158"/>
        <v>0</v>
      </c>
      <c r="AY201" s="43">
        <f t="shared" si="159"/>
        <v>0</v>
      </c>
      <c r="AZ201" s="43">
        <f t="shared" si="160"/>
        <v>0</v>
      </c>
      <c r="BA201" s="98">
        <f t="shared" si="161"/>
        <v>0</v>
      </c>
      <c r="BB201" s="16"/>
      <c r="BC201" s="16">
        <f t="shared" si="170"/>
        <v>0</v>
      </c>
      <c r="BD201" s="16"/>
      <c r="BE201" s="16">
        <f t="shared" si="171"/>
        <v>0</v>
      </c>
      <c r="BF201" s="16"/>
      <c r="BG201" s="16">
        <f t="shared" si="172"/>
        <v>0</v>
      </c>
      <c r="BH201" s="18"/>
      <c r="BI201" s="16">
        <f t="shared" si="173"/>
        <v>0</v>
      </c>
      <c r="BK201" s="16">
        <f t="shared" si="174"/>
        <v>0</v>
      </c>
      <c r="BM201" s="16">
        <f t="shared" si="175"/>
        <v>0</v>
      </c>
      <c r="BO201" s="16">
        <f t="shared" si="167"/>
        <v>0</v>
      </c>
      <c r="BQ201" s="16">
        <f t="shared" si="168"/>
        <v>0</v>
      </c>
      <c r="BS201" s="16">
        <f t="shared" si="169"/>
        <v>0</v>
      </c>
      <c r="BU201" s="16">
        <f t="shared" si="164"/>
        <v>0</v>
      </c>
      <c r="BW201" s="16">
        <f t="shared" si="165"/>
        <v>0</v>
      </c>
      <c r="BY201" s="16">
        <f t="shared" si="166"/>
        <v>0</v>
      </c>
      <c r="CB201" s="16">
        <f t="shared" ref="CB201:CB264" si="254">IF(E201=1,BA201,0)</f>
        <v>0</v>
      </c>
      <c r="CF201" s="243">
        <f t="shared" si="162"/>
        <v>0</v>
      </c>
      <c r="CH201" s="243">
        <f t="shared" si="163"/>
        <v>0</v>
      </c>
      <c r="CJ201" s="16">
        <f t="shared" ref="CJ201:CJ264" si="255">IF($E201=2,BA201,0)</f>
        <v>0</v>
      </c>
      <c r="CL201" s="54">
        <f t="shared" ref="CL201:CL264" si="256">IFERROR(SUM(BY201:BZ201,CB201,CF201:CJ201)-BA201,"")</f>
        <v>0</v>
      </c>
      <c r="CN201" s="18"/>
      <c r="CO201" s="16">
        <f t="shared" ref="CO201:CO264" si="257">_xlfn.IFS($E201=3,BA201,$E201="3P",BA201,$E201="3D",BA201,$E201="3G",BA201,$E201="3L",BA201,$E201&lt;=2,0,$E201&gt;=4,0)</f>
        <v>0</v>
      </c>
      <c r="CP201" s="18"/>
    </row>
    <row r="202" spans="1:94" x14ac:dyDescent="0.2">
      <c r="A202" s="387"/>
      <c r="B202" s="14" t="str">
        <f>VLOOKUP(D202,'line assign basis'!$A$8:$D$668,2,FALSE)</f>
        <v>US BANK-OLGA INVEST</v>
      </c>
      <c r="C202" s="17" t="s">
        <v>459</v>
      </c>
      <c r="D202" s="17" t="s">
        <v>457</v>
      </c>
      <c r="E202" s="17">
        <f>IFERROR(VLOOKUP(D202,'line assign basis'!$A$8:$D$668,4,FALSE),"")</f>
        <v>4</v>
      </c>
      <c r="F202" s="33">
        <f>IFERROR(VLOOKUP($D202,'SAP Data'!$A$7:$OM$1845,F$4,FALSE),"")</f>
        <v>1055036.45</v>
      </c>
      <c r="G202" s="33">
        <f>IFERROR(VLOOKUP($D202,'SAP Data'!$A$7:$OM$1845,G$4,FALSE),"")</f>
        <v>1182536.44</v>
      </c>
      <c r="H202" s="16">
        <f>IFERROR(VLOOKUP($D202,'SAP Data'!$A$7:$OM$1845,H$4,FALSE),"")</f>
        <v>1320776.67</v>
      </c>
      <c r="I202" s="76">
        <f>IFERROR(VLOOKUP($D202,'SAP Data'!$A$7:$OM$1845,I$4,FALSE),"")</f>
        <v>1304288.6100000001</v>
      </c>
      <c r="J202" s="76">
        <f>IFERROR(VLOOKUP($D202,'SAP Data'!$A$7:$OM$1845,J$4,FALSE),"")</f>
        <v>1329668.55</v>
      </c>
      <c r="K202" s="76">
        <f>IFERROR(VLOOKUP($D202,'SAP Data'!$A$7:$OM$1845,K$4,FALSE),"")</f>
        <v>1326454.02</v>
      </c>
      <c r="L202" s="76">
        <f>IFERROR(VLOOKUP($D202,'SAP Data'!$A$7:$OM$1845,L$4,FALSE),"")</f>
        <v>1252147.49</v>
      </c>
      <c r="M202" s="76">
        <f>IFERROR(VLOOKUP($D202,'SAP Data'!$A$7:$OM$1845,M$4,FALSE),"")</f>
        <v>1204158.18</v>
      </c>
      <c r="N202" s="76">
        <f>IFERROR(VLOOKUP($D202,'SAP Data'!$A$7:$OM$1845,N$4,FALSE),"")</f>
        <v>1160469.53</v>
      </c>
      <c r="O202" s="76">
        <f>IFERROR(VLOOKUP($D202,'SAP Data'!$A$7:$OM$1845,O$4,FALSE),"")</f>
        <v>1209622.1200000001</v>
      </c>
      <c r="P202" s="76">
        <f>IFERROR(VLOOKUP($D202,'SAP Data'!$A$7:$OM$1845,P$4,FALSE),"")</f>
        <v>948848.19</v>
      </c>
      <c r="Q202" s="76">
        <f>IFERROR(VLOOKUP($D202,'SAP Data'!$A$7:$OM$1845,Q$4,FALSE),"")</f>
        <v>952475.09</v>
      </c>
      <c r="R202" s="76">
        <f>IFERROR(VLOOKUP($D202,'SAP Data'!$A$7:$OM$1845,R$4,FALSE),"")</f>
        <v>1076799.3600000001</v>
      </c>
      <c r="S202" s="76">
        <f>IFERROR(VLOOKUP($D202,'SAP Data'!$A$7:$OM$1845,S$4,FALSE),"")</f>
        <v>1108634.3899999999</v>
      </c>
      <c r="T202" s="76">
        <f>IFERROR(VLOOKUP($D202,'SAP Data'!$A$7:$OM$1849,T$4,FALSE),"")</f>
        <v>1235844.42</v>
      </c>
      <c r="U202" s="76">
        <f>IFERROR(VLOOKUP($D202,'SAP Data'!$A$7:$OM$1849,U$4,FALSE),"")</f>
        <v>1352925.1</v>
      </c>
      <c r="V202" s="76">
        <f>IFERROR(VLOOKUP($D202,'SAP Data'!$A$7:$OM$1849,V$4,FALSE),"")</f>
        <v>1598152.22</v>
      </c>
      <c r="W202" s="76">
        <f>IFERROR(VLOOKUP($D202,'SAP Data'!$A$7:$OM$1849,W$4,FALSE),"")</f>
        <v>1752935.56</v>
      </c>
      <c r="X202" s="76">
        <f>IFERROR(VLOOKUP($D202,'SAP Data'!$A$7:$OM$1849,X$4,FALSE),"")</f>
        <v>1373740.64</v>
      </c>
      <c r="Y202" s="76">
        <f>IFERROR(VLOOKUP($D202,'SAP Data'!$A$7:$OM$1849,Y$4,FALSE),"")</f>
        <v>1320783.1399999999</v>
      </c>
      <c r="Z202" s="76">
        <f>IFERROR(VLOOKUP($D202,'SAP Data'!$A$7:$OM$1849,Z$4,FALSE),"")</f>
        <v>1310551.1499999999</v>
      </c>
      <c r="AA202" s="76">
        <f>IFERROR(VLOOKUP($D202,'SAP Data'!$A$7:$OM$1849,AA$4,FALSE),"")</f>
        <v>1278410.55</v>
      </c>
      <c r="AB202" s="76">
        <f>IFERROR(VLOOKUP($D202,'SAP Data'!$A$7:$OM$1849,AB$4,FALSE),"")</f>
        <v>1111701.29</v>
      </c>
      <c r="AC202" s="76">
        <f>IFERROR(VLOOKUP($D202,'SAP Data'!$A$7:$OM$1849,AC$4,FALSE),"")</f>
        <v>1238172.83</v>
      </c>
      <c r="AD202" s="76">
        <f>IFERROR(VLOOKUP($D202,'SAP Data'!$A$7:$OM$1849,AD$4,FALSE),"")</f>
        <v>1377259.76</v>
      </c>
      <c r="AE202" s="76">
        <f>IFERROR(VLOOKUP($D202,'SAP Data'!$A$7:$OM$1849,AE$4,FALSE),"")</f>
        <v>1636754.31</v>
      </c>
      <c r="AF202" s="76">
        <f>IFERROR(VLOOKUP($D202,'SAP Data'!$A$7:$OM$1849,AF$4,FALSE),"")</f>
        <v>1725778.39</v>
      </c>
      <c r="AG202" s="76">
        <f>IFERROR(VLOOKUP($D202,'SAP Data'!$A$7:$OM$1849,AG$4,FALSE),"")</f>
        <v>1874104.58</v>
      </c>
      <c r="AH202" s="76">
        <f>IFERROR(VLOOKUP($D202,'SAP Data'!$A$7:$OM$1849,AH$4,FALSE),"")</f>
        <v>1909493.81</v>
      </c>
      <c r="AI202" s="76">
        <f>IFERROR(VLOOKUP($D202,'SAP Data'!$A$7:$OM$1849,AI$4,FALSE),"")</f>
        <v>1890986.23</v>
      </c>
      <c r="AJ202" s="76">
        <f>IFERROR(VLOOKUP($D202,'SAP Data'!$A$7:$OM$1849,AJ$4,FALSE),"")</f>
        <v>1837060.28</v>
      </c>
      <c r="AK202" s="76">
        <f>IFERROR(VLOOKUP($D202,'SAP Data'!$A$7:$OM$1849,AK$4,FALSE),"")</f>
        <v>1737108.46</v>
      </c>
      <c r="AL202" s="76">
        <f>IFERROR(VLOOKUP($D202,'SAP Data'!$A$7:$OM$1849,AL$4,FALSE),"")</f>
        <v>1732775.75</v>
      </c>
      <c r="AM202" s="76">
        <f>IFERROR(VLOOKUP($D202,'SAP Data'!$A$7:$OM$1849,AM$4,FALSE),"")</f>
        <v>1676231.96</v>
      </c>
      <c r="AN202" s="76">
        <f>IFERROR(VLOOKUP($D202,'SAP Data'!$A$7:$OM$1849,AN$4,FALSE),"")</f>
        <v>1559979.06</v>
      </c>
      <c r="AO202" s="76">
        <f>IFERROR(VLOOKUP($D202,'SAP Data'!$A$7:$OM$1849,AO$4,FALSE),"")</f>
        <v>1611112.75</v>
      </c>
      <c r="AP202" s="99">
        <f t="shared" si="150"/>
        <v>1325740.0708333335</v>
      </c>
      <c r="AQ202" s="43">
        <f t="shared" si="151"/>
        <v>1360264.2508333332</v>
      </c>
      <c r="AR202" s="43">
        <f t="shared" si="152"/>
        <v>1402683.1629166668</v>
      </c>
      <c r="AS202" s="43">
        <f t="shared" si="153"/>
        <v>1444812.8900000004</v>
      </c>
      <c r="AT202" s="43">
        <f t="shared" si="154"/>
        <v>1479501.267916667</v>
      </c>
      <c r="AU202" s="43">
        <f t="shared" si="155"/>
        <v>1498225.9454166666</v>
      </c>
      <c r="AV202" s="43">
        <f t="shared" si="156"/>
        <v>1523283.0416666667</v>
      </c>
      <c r="AW202" s="43">
        <f t="shared" si="157"/>
        <v>1559934.9150000003</v>
      </c>
      <c r="AX202" s="43">
        <f t="shared" si="158"/>
        <v>1594874.4950000001</v>
      </c>
      <c r="AY202" s="43">
        <f t="shared" si="159"/>
        <v>1629043.0787500001</v>
      </c>
      <c r="AZ202" s="43">
        <f t="shared" si="160"/>
        <v>1664297.2112499999</v>
      </c>
      <c r="BA202" s="98">
        <f t="shared" si="161"/>
        <v>1698514.615</v>
      </c>
      <c r="BB202" s="16"/>
      <c r="BC202" s="16">
        <f t="shared" si="170"/>
        <v>1325740.0708333335</v>
      </c>
      <c r="BD202" s="16"/>
      <c r="BE202" s="16">
        <f t="shared" si="171"/>
        <v>1360264.2508333332</v>
      </c>
      <c r="BF202" s="16"/>
      <c r="BG202" s="16">
        <f t="shared" si="172"/>
        <v>1402683.1629166668</v>
      </c>
      <c r="BH202" s="18"/>
      <c r="BI202" s="16">
        <f t="shared" si="173"/>
        <v>1444812.8900000004</v>
      </c>
      <c r="BK202" s="16">
        <f t="shared" si="174"/>
        <v>1479501.267916667</v>
      </c>
      <c r="BM202" s="16">
        <f t="shared" si="175"/>
        <v>1498225.9454166666</v>
      </c>
      <c r="BO202" s="16">
        <f t="shared" si="167"/>
        <v>1523283.0416666667</v>
      </c>
      <c r="BQ202" s="16">
        <f t="shared" si="168"/>
        <v>1559934.9150000003</v>
      </c>
      <c r="BS202" s="16">
        <f t="shared" si="169"/>
        <v>1594874.4950000001</v>
      </c>
      <c r="BU202" s="16">
        <f t="shared" si="164"/>
        <v>1629043.0787500001</v>
      </c>
      <c r="BW202" s="16">
        <f t="shared" si="165"/>
        <v>1664297.2112499999</v>
      </c>
      <c r="BY202" s="16">
        <f t="shared" si="166"/>
        <v>1698514.615</v>
      </c>
      <c r="CB202" s="16">
        <f t="shared" si="254"/>
        <v>0</v>
      </c>
      <c r="CF202" s="243">
        <f t="shared" si="162"/>
        <v>0</v>
      </c>
      <c r="CH202" s="243">
        <f t="shared" si="163"/>
        <v>0</v>
      </c>
      <c r="CJ202" s="16">
        <f t="shared" si="255"/>
        <v>0</v>
      </c>
      <c r="CL202" s="54">
        <f t="shared" si="256"/>
        <v>0</v>
      </c>
      <c r="CN202" s="18"/>
      <c r="CO202" s="16">
        <f t="shared" si="257"/>
        <v>0</v>
      </c>
      <c r="CP202" s="18"/>
    </row>
    <row r="203" spans="1:94" x14ac:dyDescent="0.2">
      <c r="A203" s="387"/>
      <c r="B203" s="14" t="str">
        <f>VLOOKUP(D203,'line assign basis'!$A$8:$D$668,2,FALSE)</f>
        <v>US BANK-OLIEE INVEST</v>
      </c>
      <c r="C203" s="17" t="s">
        <v>462</v>
      </c>
      <c r="D203" s="17" t="s">
        <v>460</v>
      </c>
      <c r="E203" s="17">
        <f>IFERROR(VLOOKUP(D203,'line assign basis'!$A$8:$D$668,4,FALSE),"")</f>
        <v>4</v>
      </c>
      <c r="F203" s="33">
        <f>IFERROR(VLOOKUP($D203,'SAP Data'!$A$7:$OM$1845,F$4,FALSE),"")</f>
        <v>1346085.97</v>
      </c>
      <c r="G203" s="33">
        <f>IFERROR(VLOOKUP($D203,'SAP Data'!$A$7:$OM$1845,G$4,FALSE),"")</f>
        <v>1823225.38</v>
      </c>
      <c r="H203" s="16">
        <f>IFERROR(VLOOKUP($D203,'SAP Data'!$A$7:$OM$1845,H$4,FALSE),"")</f>
        <v>2004249.56</v>
      </c>
      <c r="I203" s="76">
        <f>IFERROR(VLOOKUP($D203,'SAP Data'!$A$7:$OM$1845,I$4,FALSE),"")</f>
        <v>2256040.46</v>
      </c>
      <c r="J203" s="76">
        <f>IFERROR(VLOOKUP($D203,'SAP Data'!$A$7:$OM$1845,J$4,FALSE),"")</f>
        <v>2434509.56</v>
      </c>
      <c r="K203" s="76">
        <f>IFERROR(VLOOKUP($D203,'SAP Data'!$A$7:$OM$1845,K$4,FALSE),"")</f>
        <v>2616107.5</v>
      </c>
      <c r="L203" s="76">
        <f>IFERROR(VLOOKUP($D203,'SAP Data'!$A$7:$OM$1845,L$4,FALSE),"")</f>
        <v>2086651.21</v>
      </c>
      <c r="M203" s="76">
        <f>IFERROR(VLOOKUP($D203,'SAP Data'!$A$7:$OM$1845,M$4,FALSE),"")</f>
        <v>2186187.33</v>
      </c>
      <c r="N203" s="76">
        <f>IFERROR(VLOOKUP($D203,'SAP Data'!$A$7:$OM$1845,N$4,FALSE),"")</f>
        <v>1866115.35</v>
      </c>
      <c r="O203" s="76">
        <f>IFERROR(VLOOKUP($D203,'SAP Data'!$A$7:$OM$1845,O$4,FALSE),"")</f>
        <v>1702468.14</v>
      </c>
      <c r="P203" s="76">
        <f>IFERROR(VLOOKUP($D203,'SAP Data'!$A$7:$OM$1845,P$4,FALSE),"")</f>
        <v>1667462.31</v>
      </c>
      <c r="Q203" s="76">
        <f>IFERROR(VLOOKUP($D203,'SAP Data'!$A$7:$OM$1845,Q$4,FALSE),"")</f>
        <v>1721430.13</v>
      </c>
      <c r="R203" s="76">
        <f>IFERROR(VLOOKUP($D203,'SAP Data'!$A$7:$OM$1845,R$4,FALSE),"")</f>
        <v>2031033.05</v>
      </c>
      <c r="S203" s="76">
        <f>IFERROR(VLOOKUP($D203,'SAP Data'!$A$7:$OM$1845,S$4,FALSE),"")</f>
        <v>2544640.62</v>
      </c>
      <c r="T203" s="76">
        <f>IFERROR(VLOOKUP($D203,'SAP Data'!$A$7:$OM$1849,T$4,FALSE),"")</f>
        <v>3091074.99</v>
      </c>
      <c r="U203" s="76">
        <f>IFERROR(VLOOKUP($D203,'SAP Data'!$A$7:$OM$1849,U$4,FALSE),"")</f>
        <v>3232953.98</v>
      </c>
      <c r="V203" s="76">
        <f>IFERROR(VLOOKUP($D203,'SAP Data'!$A$7:$OM$1849,V$4,FALSE),"")</f>
        <v>3372676.43</v>
      </c>
      <c r="W203" s="76">
        <f>IFERROR(VLOOKUP($D203,'SAP Data'!$A$7:$OM$1849,W$4,FALSE),"")</f>
        <v>3509519.83</v>
      </c>
      <c r="X203" s="76">
        <f>IFERROR(VLOOKUP($D203,'SAP Data'!$A$7:$OM$1849,X$4,FALSE),"")</f>
        <v>3563180.15</v>
      </c>
      <c r="Y203" s="76">
        <f>IFERROR(VLOOKUP($D203,'SAP Data'!$A$7:$OM$1849,Y$4,FALSE),"")</f>
        <v>3669287.27</v>
      </c>
      <c r="Z203" s="76">
        <f>IFERROR(VLOOKUP($D203,'SAP Data'!$A$7:$OM$1849,Z$4,FALSE),"")</f>
        <v>3771369.52</v>
      </c>
      <c r="AA203" s="76">
        <f>IFERROR(VLOOKUP($D203,'SAP Data'!$A$7:$OM$1849,AA$4,FALSE),"")</f>
        <v>3703735.75</v>
      </c>
      <c r="AB203" s="76">
        <f>IFERROR(VLOOKUP($D203,'SAP Data'!$A$7:$OM$1849,AB$4,FALSE),"")</f>
        <v>3521426.59</v>
      </c>
      <c r="AC203" s="76">
        <f>IFERROR(VLOOKUP($D203,'SAP Data'!$A$7:$OM$1849,AC$4,FALSE),"")</f>
        <v>3714745.99</v>
      </c>
      <c r="AD203" s="76">
        <f>IFERROR(VLOOKUP($D203,'SAP Data'!$A$7:$OM$1849,AD$4,FALSE),"")</f>
        <v>4280638.8099999996</v>
      </c>
      <c r="AE203" s="76">
        <f>IFERROR(VLOOKUP($D203,'SAP Data'!$A$7:$OM$1849,AE$4,FALSE),"")</f>
        <v>5012107.0599999996</v>
      </c>
      <c r="AF203" s="76">
        <f>IFERROR(VLOOKUP($D203,'SAP Data'!$A$7:$OM$1849,AF$4,FALSE),"")</f>
        <v>5379068.5199999996</v>
      </c>
      <c r="AG203" s="76">
        <f>IFERROR(VLOOKUP($D203,'SAP Data'!$A$7:$OM$1849,AG$4,FALSE),"")</f>
        <v>5805111.6799999997</v>
      </c>
      <c r="AH203" s="76">
        <f>IFERROR(VLOOKUP($D203,'SAP Data'!$A$7:$OM$1849,AH$4,FALSE),"")</f>
        <v>5970791.04</v>
      </c>
      <c r="AI203" s="76">
        <f>IFERROR(VLOOKUP($D203,'SAP Data'!$A$7:$OM$1849,AI$4,FALSE),"")</f>
        <v>6081336.1399999997</v>
      </c>
      <c r="AJ203" s="76">
        <f>IFERROR(VLOOKUP($D203,'SAP Data'!$A$7:$OM$1849,AJ$4,FALSE),"")</f>
        <v>6169615.3899999997</v>
      </c>
      <c r="AK203" s="76">
        <f>IFERROR(VLOOKUP($D203,'SAP Data'!$A$7:$OM$1849,AK$4,FALSE),"")</f>
        <v>6244963.2800000003</v>
      </c>
      <c r="AL203" s="76">
        <f>IFERROR(VLOOKUP($D203,'SAP Data'!$A$7:$OM$1849,AL$4,FALSE),"")</f>
        <v>6249349.5700000003</v>
      </c>
      <c r="AM203" s="76">
        <f>IFERROR(VLOOKUP($D203,'SAP Data'!$A$7:$OM$1849,AM$4,FALSE),"")</f>
        <v>6328250.8499999996</v>
      </c>
      <c r="AN203" s="76">
        <f>IFERROR(VLOOKUP($D203,'SAP Data'!$A$7:$OM$1849,AN$4,FALSE),"")</f>
        <v>6204254.6600000001</v>
      </c>
      <c r="AO203" s="76">
        <f>IFERROR(VLOOKUP($D203,'SAP Data'!$A$7:$OM$1849,AO$4,FALSE),"")</f>
        <v>6587276.1500000004</v>
      </c>
      <c r="AP203" s="99">
        <f t="shared" si="150"/>
        <v>3404203.9208333329</v>
      </c>
      <c r="AQ203" s="43">
        <f t="shared" si="151"/>
        <v>3600748.5958333337</v>
      </c>
      <c r="AR203" s="43">
        <f t="shared" si="152"/>
        <v>3798892.76125</v>
      </c>
      <c r="AS203" s="43">
        <f t="shared" si="153"/>
        <v>4001399.0625</v>
      </c>
      <c r="AT203" s="43">
        <f t="shared" si="154"/>
        <v>4216827.0754166665</v>
      </c>
      <c r="AU203" s="43">
        <f t="shared" si="155"/>
        <v>4432240.8637499996</v>
      </c>
      <c r="AV203" s="43">
        <f t="shared" si="156"/>
        <v>4648001.3449999997</v>
      </c>
      <c r="AW203" s="43">
        <f t="shared" si="157"/>
        <v>4863922.6470833337</v>
      </c>
      <c r="AX203" s="43">
        <f t="shared" si="158"/>
        <v>5074491.6495833332</v>
      </c>
      <c r="AY203" s="43">
        <f t="shared" si="159"/>
        <v>5287095.6141666668</v>
      </c>
      <c r="AZ203" s="43">
        <f t="shared" si="160"/>
        <v>5508234.9129166668</v>
      </c>
      <c r="BA203" s="98">
        <f t="shared" si="161"/>
        <v>5739708.1724999994</v>
      </c>
      <c r="BB203" s="16"/>
      <c r="BC203" s="16">
        <f t="shared" si="170"/>
        <v>3404203.9208333329</v>
      </c>
      <c r="BD203" s="16"/>
      <c r="BE203" s="16">
        <f t="shared" si="171"/>
        <v>3600748.5958333337</v>
      </c>
      <c r="BF203" s="16"/>
      <c r="BG203" s="16">
        <f t="shared" si="172"/>
        <v>3798892.76125</v>
      </c>
      <c r="BH203" s="18"/>
      <c r="BI203" s="16">
        <f t="shared" si="173"/>
        <v>4001399.0625</v>
      </c>
      <c r="BK203" s="16">
        <f t="shared" si="174"/>
        <v>4216827.0754166665</v>
      </c>
      <c r="BM203" s="16">
        <f t="shared" si="175"/>
        <v>4432240.8637499996</v>
      </c>
      <c r="BO203" s="16">
        <f t="shared" si="167"/>
        <v>4648001.3449999997</v>
      </c>
      <c r="BQ203" s="16">
        <f t="shared" si="168"/>
        <v>4863922.6470833337</v>
      </c>
      <c r="BS203" s="16">
        <f t="shared" si="169"/>
        <v>5074491.6495833332</v>
      </c>
      <c r="BU203" s="16">
        <f t="shared" si="164"/>
        <v>5287095.6141666668</v>
      </c>
      <c r="BW203" s="16">
        <f t="shared" si="165"/>
        <v>5508234.9129166668</v>
      </c>
      <c r="BY203" s="16">
        <f t="shared" si="166"/>
        <v>5739708.1724999994</v>
      </c>
      <c r="CB203" s="16">
        <f t="shared" si="254"/>
        <v>0</v>
      </c>
      <c r="CF203" s="243">
        <f t="shared" si="162"/>
        <v>0</v>
      </c>
      <c r="CH203" s="243">
        <f t="shared" si="163"/>
        <v>0</v>
      </c>
      <c r="CJ203" s="16">
        <f t="shared" si="255"/>
        <v>0</v>
      </c>
      <c r="CL203" s="54">
        <f t="shared" si="256"/>
        <v>0</v>
      </c>
      <c r="CN203" s="18"/>
      <c r="CO203" s="16">
        <f t="shared" si="257"/>
        <v>0</v>
      </c>
      <c r="CP203" s="18"/>
    </row>
    <row r="204" spans="1:94" x14ac:dyDescent="0.2">
      <c r="A204" s="387"/>
      <c r="B204" s="14" t="str">
        <f>VLOOKUP(D204,'line assign basis'!$A$8:$D$668,2,FALSE)</f>
        <v>SMART ENERGY INVEST</v>
      </c>
      <c r="C204" s="17" t="s">
        <v>465</v>
      </c>
      <c r="D204" s="17" t="s">
        <v>463</v>
      </c>
      <c r="E204" s="17">
        <f>IFERROR(VLOOKUP(D204,'line assign basis'!$A$8:$D$668,4,FALSE),"")</f>
        <v>4</v>
      </c>
      <c r="F204" s="33">
        <f>IFERROR(VLOOKUP($D204,'SAP Data'!$A$7:$OM$1845,F$4,FALSE),"")</f>
        <v>351824.18</v>
      </c>
      <c r="G204" s="33">
        <f>IFERROR(VLOOKUP($D204,'SAP Data'!$A$7:$OM$1845,G$4,FALSE),"")</f>
        <v>395209</v>
      </c>
      <c r="H204" s="16">
        <f>IFERROR(VLOOKUP($D204,'SAP Data'!$A$7:$OM$1845,H$4,FALSE),"")</f>
        <v>391694.33</v>
      </c>
      <c r="I204" s="76">
        <f>IFERROR(VLOOKUP($D204,'SAP Data'!$A$7:$OM$1845,I$4,FALSE),"")</f>
        <v>408078.53</v>
      </c>
      <c r="J204" s="76">
        <f>IFERROR(VLOOKUP($D204,'SAP Data'!$A$7:$OM$1845,J$4,FALSE),"")</f>
        <v>254289.92000000001</v>
      </c>
      <c r="K204" s="76">
        <f>IFERROR(VLOOKUP($D204,'SAP Data'!$A$7:$OM$1845,K$4,FALSE),"")</f>
        <v>194589.37</v>
      </c>
      <c r="L204" s="76">
        <f>IFERROR(VLOOKUP($D204,'SAP Data'!$A$7:$OM$1845,L$4,FALSE),"")</f>
        <v>164386.92000000001</v>
      </c>
      <c r="M204" s="76">
        <f>IFERROR(VLOOKUP($D204,'SAP Data'!$A$7:$OM$1845,M$4,FALSE),"")</f>
        <v>150644.49</v>
      </c>
      <c r="N204" s="76">
        <f>IFERROR(VLOOKUP($D204,'SAP Data'!$A$7:$OM$1845,N$4,FALSE),"")</f>
        <v>144174.09</v>
      </c>
      <c r="O204" s="76">
        <f>IFERROR(VLOOKUP($D204,'SAP Data'!$A$7:$OM$1845,O$4,FALSE),"")</f>
        <v>149324.1</v>
      </c>
      <c r="P204" s="76">
        <f>IFERROR(VLOOKUP($D204,'SAP Data'!$A$7:$OM$1845,P$4,FALSE),"")</f>
        <v>215385.32</v>
      </c>
      <c r="Q204" s="76">
        <f>IFERROR(VLOOKUP($D204,'SAP Data'!$A$7:$OM$1845,Q$4,FALSE),"")</f>
        <v>314129.51</v>
      </c>
      <c r="R204" s="76">
        <f>IFERROR(VLOOKUP($D204,'SAP Data'!$A$7:$OM$1845,R$4,FALSE),"")</f>
        <v>441045.83</v>
      </c>
      <c r="S204" s="76">
        <f>IFERROR(VLOOKUP($D204,'SAP Data'!$A$7:$OM$1845,S$4,FALSE),"")</f>
        <v>414942.81</v>
      </c>
      <c r="T204" s="76">
        <f>IFERROR(VLOOKUP($D204,'SAP Data'!$A$7:$OM$1849,T$4,FALSE),"")</f>
        <v>458356.54</v>
      </c>
      <c r="U204" s="76">
        <f>IFERROR(VLOOKUP($D204,'SAP Data'!$A$7:$OM$1849,U$4,FALSE),"")</f>
        <v>395358.6</v>
      </c>
      <c r="V204" s="76">
        <f>IFERROR(VLOOKUP($D204,'SAP Data'!$A$7:$OM$1849,V$4,FALSE),"")</f>
        <v>333875.46999999997</v>
      </c>
      <c r="W204" s="76">
        <f>IFERROR(VLOOKUP($D204,'SAP Data'!$A$7:$OM$1849,W$4,FALSE),"")</f>
        <v>228138.93</v>
      </c>
      <c r="X204" s="76">
        <f>IFERROR(VLOOKUP($D204,'SAP Data'!$A$7:$OM$1849,X$4,FALSE),"")</f>
        <v>200383.58</v>
      </c>
      <c r="Y204" s="76">
        <f>IFERROR(VLOOKUP($D204,'SAP Data'!$A$7:$OM$1849,Y$4,FALSE),"")</f>
        <v>176613.97</v>
      </c>
      <c r="Z204" s="76">
        <f>IFERROR(VLOOKUP($D204,'SAP Data'!$A$7:$OM$1849,Z$4,FALSE),"")</f>
        <v>163032.51</v>
      </c>
      <c r="AA204" s="76">
        <f>IFERROR(VLOOKUP($D204,'SAP Data'!$A$7:$OM$1849,AA$4,FALSE),"")</f>
        <v>164809.85999999999</v>
      </c>
      <c r="AB204" s="76">
        <f>IFERROR(VLOOKUP($D204,'SAP Data'!$A$7:$OM$1849,AB$4,FALSE),"")</f>
        <v>183976.76</v>
      </c>
      <c r="AC204" s="76">
        <f>IFERROR(VLOOKUP($D204,'SAP Data'!$A$7:$OM$1849,AC$4,FALSE),"")</f>
        <v>333500.53999999998</v>
      </c>
      <c r="AD204" s="76">
        <f>IFERROR(VLOOKUP($D204,'SAP Data'!$A$7:$OM$1849,AD$4,FALSE),"")</f>
        <v>472859.3</v>
      </c>
      <c r="AE204" s="76">
        <f>IFERROR(VLOOKUP($D204,'SAP Data'!$A$7:$OM$1849,AE$4,FALSE),"")</f>
        <v>489267.84</v>
      </c>
      <c r="AF204" s="76">
        <f>IFERROR(VLOOKUP($D204,'SAP Data'!$A$7:$OM$1849,AF$4,FALSE),"")</f>
        <v>500396.61</v>
      </c>
      <c r="AG204" s="76">
        <f>IFERROR(VLOOKUP($D204,'SAP Data'!$A$7:$OM$1849,AG$4,FALSE),"")</f>
        <v>456298.25</v>
      </c>
      <c r="AH204" s="76">
        <f>IFERROR(VLOOKUP($D204,'SAP Data'!$A$7:$OM$1849,AH$4,FALSE),"")</f>
        <v>369190.01</v>
      </c>
      <c r="AI204" s="76">
        <f>IFERROR(VLOOKUP($D204,'SAP Data'!$A$7:$OM$1849,AI$4,FALSE),"")</f>
        <v>253190.95</v>
      </c>
      <c r="AJ204" s="76">
        <f>IFERROR(VLOOKUP($D204,'SAP Data'!$A$7:$OM$1849,AJ$4,FALSE),"")</f>
        <v>226940.17</v>
      </c>
      <c r="AK204" s="76">
        <f>IFERROR(VLOOKUP($D204,'SAP Data'!$A$7:$OM$1849,AK$4,FALSE),"")</f>
        <v>192086.36</v>
      </c>
      <c r="AL204" s="76">
        <f>IFERROR(VLOOKUP($D204,'SAP Data'!$A$7:$OM$1849,AL$4,FALSE),"")</f>
        <v>187830.83</v>
      </c>
      <c r="AM204" s="76">
        <f>IFERROR(VLOOKUP($D204,'SAP Data'!$A$7:$OM$1849,AM$4,FALSE),"")</f>
        <v>196298.06</v>
      </c>
      <c r="AN204" s="76">
        <f>IFERROR(VLOOKUP($D204,'SAP Data'!$A$7:$OM$1849,AN$4,FALSE),"")</f>
        <v>257180.24</v>
      </c>
      <c r="AO204" s="76">
        <f>IFERROR(VLOOKUP($D204,'SAP Data'!$A$7:$OM$1849,AO$4,FALSE),"")</f>
        <v>362745.76</v>
      </c>
      <c r="AP204" s="99">
        <f t="shared" si="150"/>
        <v>292495.17791666667</v>
      </c>
      <c r="AQ204" s="43">
        <f t="shared" si="151"/>
        <v>296917.61541666661</v>
      </c>
      <c r="AR204" s="43">
        <f t="shared" si="152"/>
        <v>301766.16124999995</v>
      </c>
      <c r="AS204" s="43">
        <f t="shared" si="153"/>
        <v>306056.9829166666</v>
      </c>
      <c r="AT204" s="43">
        <f t="shared" si="154"/>
        <v>310067.57416666666</v>
      </c>
      <c r="AU204" s="43">
        <f t="shared" si="155"/>
        <v>312582.84749999997</v>
      </c>
      <c r="AV204" s="43">
        <f t="shared" si="156"/>
        <v>314733.20625000005</v>
      </c>
      <c r="AW204" s="43">
        <f t="shared" si="157"/>
        <v>316484.41375000001</v>
      </c>
      <c r="AX204" s="43">
        <f t="shared" si="158"/>
        <v>318162.36</v>
      </c>
      <c r="AY204" s="43">
        <f t="shared" si="159"/>
        <v>320507.63166666665</v>
      </c>
      <c r="AZ204" s="43">
        <f t="shared" si="160"/>
        <v>324869.78499999997</v>
      </c>
      <c r="BA204" s="98">
        <f t="shared" si="161"/>
        <v>329138.48083333333</v>
      </c>
      <c r="BB204" s="16"/>
      <c r="BC204" s="16">
        <f t="shared" si="170"/>
        <v>292495.17791666667</v>
      </c>
      <c r="BD204" s="16"/>
      <c r="BE204" s="16">
        <f t="shared" si="171"/>
        <v>296917.61541666661</v>
      </c>
      <c r="BF204" s="16"/>
      <c r="BG204" s="16">
        <f t="shared" si="172"/>
        <v>301766.16124999995</v>
      </c>
      <c r="BH204" s="18"/>
      <c r="BI204" s="16">
        <f t="shared" si="173"/>
        <v>306056.9829166666</v>
      </c>
      <c r="BK204" s="16">
        <f t="shared" si="174"/>
        <v>310067.57416666666</v>
      </c>
      <c r="BM204" s="16">
        <f t="shared" si="175"/>
        <v>312582.84749999997</v>
      </c>
      <c r="BO204" s="16">
        <f t="shared" si="167"/>
        <v>314733.20625000005</v>
      </c>
      <c r="BQ204" s="16">
        <f t="shared" si="168"/>
        <v>316484.41375000001</v>
      </c>
      <c r="BS204" s="16">
        <f t="shared" si="169"/>
        <v>318162.36</v>
      </c>
      <c r="BU204" s="16">
        <f t="shared" si="164"/>
        <v>320507.63166666665</v>
      </c>
      <c r="BW204" s="16">
        <f t="shared" si="165"/>
        <v>324869.78499999997</v>
      </c>
      <c r="BY204" s="16">
        <f t="shared" si="166"/>
        <v>329138.48083333333</v>
      </c>
      <c r="CB204" s="16">
        <f t="shared" si="254"/>
        <v>0</v>
      </c>
      <c r="CF204" s="243">
        <f t="shared" si="162"/>
        <v>0</v>
      </c>
      <c r="CH204" s="243">
        <f t="shared" si="163"/>
        <v>0</v>
      </c>
      <c r="CJ204" s="16">
        <f t="shared" si="255"/>
        <v>0</v>
      </c>
      <c r="CL204" s="54">
        <f t="shared" si="256"/>
        <v>0</v>
      </c>
      <c r="CN204" s="18"/>
      <c r="CO204" s="16">
        <f t="shared" si="257"/>
        <v>0</v>
      </c>
      <c r="CP204" s="18"/>
    </row>
    <row r="205" spans="1:94" x14ac:dyDescent="0.2">
      <c r="A205" s="387"/>
      <c r="B205" s="14" t="str">
        <f>VLOOKUP(D205,'line assign basis'!$A$8:$D$668,2,FALSE)</f>
        <v>A/R INTERCO-WTR SR</v>
      </c>
      <c r="C205" s="17" t="s">
        <v>2924</v>
      </c>
      <c r="D205" s="123" t="s">
        <v>2934</v>
      </c>
      <c r="E205" s="17">
        <f>IFERROR(VLOOKUP(D205,'line assign basis'!$A$8:$D$668,4,FALSE),"")</f>
        <v>2</v>
      </c>
      <c r="F205" s="33">
        <f>IFERROR(VLOOKUP($D205,'SAP Data'!$A$7:$OM$1845,F$4,FALSE),"")</f>
        <v>0</v>
      </c>
      <c r="G205" s="33">
        <f>IFERROR(VLOOKUP($D205,'SAP Data'!$A$7:$OM$1845,G$4,FALSE),"")</f>
        <v>0</v>
      </c>
      <c r="H205" s="16">
        <f>IFERROR(VLOOKUP($D205,'SAP Data'!$A$7:$OM$1845,H$4,FALSE),"")</f>
        <v>0</v>
      </c>
      <c r="I205" s="76">
        <f>IFERROR(VLOOKUP($D205,'SAP Data'!$A$7:$OM$1845,I$4,FALSE),"")</f>
        <v>0</v>
      </c>
      <c r="J205" s="76">
        <f>IFERROR(VLOOKUP($D205,'SAP Data'!$A$7:$OM$1845,J$4,FALSE),"")</f>
        <v>0</v>
      </c>
      <c r="K205" s="76">
        <f>IFERROR(VLOOKUP($D205,'SAP Data'!$A$7:$OM$1845,K$4,FALSE),"")</f>
        <v>0</v>
      </c>
      <c r="L205" s="76">
        <f>IFERROR(VLOOKUP($D205,'SAP Data'!$A$7:$OM$1845,L$4,FALSE),"")</f>
        <v>804.65</v>
      </c>
      <c r="M205" s="76">
        <f>IFERROR(VLOOKUP($D205,'SAP Data'!$A$7:$OM$1845,M$4,FALSE),"")</f>
        <v>1568.67</v>
      </c>
      <c r="N205" s="76">
        <f>IFERROR(VLOOKUP($D205,'SAP Data'!$A$7:$OM$1845,N$4,FALSE),"")</f>
        <v>0</v>
      </c>
      <c r="O205" s="76">
        <f>IFERROR(VLOOKUP($D205,'SAP Data'!$A$7:$OM$1845,O$4,FALSE),"")</f>
        <v>0</v>
      </c>
      <c r="P205" s="76">
        <f>IFERROR(VLOOKUP($D205,'SAP Data'!$A$7:$OM$1845,P$4,FALSE),"")</f>
        <v>0</v>
      </c>
      <c r="Q205" s="76">
        <f>IFERROR(VLOOKUP($D205,'SAP Data'!$A$7:$OM$1845,Q$4,FALSE),"")</f>
        <v>0</v>
      </c>
      <c r="R205" s="76">
        <f>IFERROR(VLOOKUP($D205,'SAP Data'!$A$7:$OM$1845,R$4,FALSE),"")</f>
        <v>0</v>
      </c>
      <c r="S205" s="76">
        <f>IFERROR(VLOOKUP($D205,'SAP Data'!$A$7:$OM$1845,S$4,FALSE),"")</f>
        <v>-5576.92</v>
      </c>
      <c r="T205" s="76">
        <f>IFERROR(VLOOKUP($D205,'SAP Data'!$A$7:$OM$1849,T$4,FALSE),"")</f>
        <v>0</v>
      </c>
      <c r="U205" s="76">
        <f>IFERROR(VLOOKUP($D205,'SAP Data'!$A$7:$OM$1849,U$4,FALSE),"")</f>
        <v>0</v>
      </c>
      <c r="V205" s="76">
        <f>IFERROR(VLOOKUP($D205,'SAP Data'!$A$7:$OM$1849,V$4,FALSE),"")</f>
        <v>0</v>
      </c>
      <c r="W205" s="76">
        <f>IFERROR(VLOOKUP($D205,'SAP Data'!$A$7:$OM$1849,W$4,FALSE),"")</f>
        <v>0</v>
      </c>
      <c r="X205" s="76">
        <f>IFERROR(VLOOKUP($D205,'SAP Data'!$A$7:$OM$1849,X$4,FALSE),"")</f>
        <v>0</v>
      </c>
      <c r="Y205" s="76">
        <f>IFERROR(VLOOKUP($D205,'SAP Data'!$A$7:$OM$1849,Y$4,FALSE),"")</f>
        <v>0</v>
      </c>
      <c r="Z205" s="76">
        <f>IFERROR(VLOOKUP($D205,'SAP Data'!$A$7:$OM$1849,Z$4,FALSE),"")</f>
        <v>0</v>
      </c>
      <c r="AA205" s="76">
        <f>IFERROR(VLOOKUP($D205,'SAP Data'!$A$7:$OM$1849,AA$4,FALSE),"")</f>
        <v>0</v>
      </c>
      <c r="AB205" s="76">
        <f>IFERROR(VLOOKUP($D205,'SAP Data'!$A$7:$OM$1849,AB$4,FALSE),"")</f>
        <v>0</v>
      </c>
      <c r="AC205" s="76">
        <f>IFERROR(VLOOKUP($D205,'SAP Data'!$A$7:$OM$1849,AC$4,FALSE),"")</f>
        <v>4848.75</v>
      </c>
      <c r="AD205" s="76">
        <f>IFERROR(VLOOKUP($D205,'SAP Data'!$A$7:$OM$1849,AD$4,FALSE),"")</f>
        <v>0</v>
      </c>
      <c r="AE205" s="76">
        <f>IFERROR(VLOOKUP($D205,'SAP Data'!$A$7:$OM$1849,AE$4,FALSE),"")</f>
        <v>0</v>
      </c>
      <c r="AF205" s="76">
        <f>IFERROR(VLOOKUP($D205,'SAP Data'!$A$7:$OM$1849,AF$4,FALSE),"")</f>
        <v>0</v>
      </c>
      <c r="AG205" s="76">
        <f>IFERROR(VLOOKUP($D205,'SAP Data'!$A$7:$OM$1849,AG$4,FALSE),"")</f>
        <v>0</v>
      </c>
      <c r="AH205" s="76">
        <f>IFERROR(VLOOKUP($D205,'SAP Data'!$A$7:$OM$1849,AH$4,FALSE),"")</f>
        <v>0</v>
      </c>
      <c r="AI205" s="76">
        <f>IFERROR(VLOOKUP($D205,'SAP Data'!$A$7:$OM$1849,AI$4,FALSE),"")</f>
        <v>0</v>
      </c>
      <c r="AJ205" s="76">
        <f>IFERROR(VLOOKUP($D205,'SAP Data'!$A$7:$OM$1849,AJ$4,FALSE),"")</f>
        <v>0</v>
      </c>
      <c r="AK205" s="76">
        <f>IFERROR(VLOOKUP($D205,'SAP Data'!$A$7:$OM$1849,AK$4,FALSE),"")</f>
        <v>71.97</v>
      </c>
      <c r="AL205" s="76">
        <f>IFERROR(VLOOKUP($D205,'SAP Data'!$A$7:$OM$1849,AL$4,FALSE),"")</f>
        <v>0</v>
      </c>
      <c r="AM205" s="76">
        <f>IFERROR(VLOOKUP($D205,'SAP Data'!$A$7:$OM$1849,AM$4,FALSE),"")</f>
        <v>0</v>
      </c>
      <c r="AN205" s="76">
        <f>IFERROR(VLOOKUP($D205,'SAP Data'!$A$7:$OM$1849,AN$4,FALSE),"")</f>
        <v>0</v>
      </c>
      <c r="AO205" s="76">
        <f>IFERROR(VLOOKUP($D205,'SAP Data'!$A$7:$OM$1849,AO$4,FALSE),"")</f>
        <v>0</v>
      </c>
      <c r="AP205" s="99">
        <f t="shared" si="150"/>
        <v>-60.680833333333339</v>
      </c>
      <c r="AQ205" s="43">
        <f t="shared" si="151"/>
        <v>171.69083333333333</v>
      </c>
      <c r="AR205" s="43">
        <f t="shared" si="152"/>
        <v>404.0625</v>
      </c>
      <c r="AS205" s="43">
        <f t="shared" si="153"/>
        <v>404.0625</v>
      </c>
      <c r="AT205" s="43">
        <f t="shared" si="154"/>
        <v>404.0625</v>
      </c>
      <c r="AU205" s="43">
        <f t="shared" si="155"/>
        <v>404.0625</v>
      </c>
      <c r="AV205" s="43">
        <f t="shared" si="156"/>
        <v>404.0625</v>
      </c>
      <c r="AW205" s="43">
        <f t="shared" si="157"/>
        <v>407.06124999999997</v>
      </c>
      <c r="AX205" s="43">
        <f t="shared" si="158"/>
        <v>410.06</v>
      </c>
      <c r="AY205" s="43">
        <f t="shared" si="159"/>
        <v>410.06</v>
      </c>
      <c r="AZ205" s="43">
        <f t="shared" si="160"/>
        <v>410.06</v>
      </c>
      <c r="BA205" s="98">
        <f t="shared" si="161"/>
        <v>208.02874999999997</v>
      </c>
      <c r="BB205" s="16"/>
      <c r="BC205" s="16">
        <f t="shared" si="170"/>
        <v>0</v>
      </c>
      <c r="BD205" s="16"/>
      <c r="BE205" s="16">
        <f t="shared" si="171"/>
        <v>0</v>
      </c>
      <c r="BF205" s="16"/>
      <c r="BG205" s="16">
        <f t="shared" si="172"/>
        <v>0</v>
      </c>
      <c r="BH205" s="18"/>
      <c r="BI205" s="16">
        <f t="shared" si="173"/>
        <v>0</v>
      </c>
      <c r="BK205" s="16">
        <f t="shared" si="174"/>
        <v>0</v>
      </c>
      <c r="BM205" s="16">
        <f t="shared" si="175"/>
        <v>0</v>
      </c>
      <c r="BO205" s="16">
        <f t="shared" si="167"/>
        <v>0</v>
      </c>
      <c r="BQ205" s="16">
        <f t="shared" si="168"/>
        <v>0</v>
      </c>
      <c r="BS205" s="16">
        <f t="shared" si="169"/>
        <v>0</v>
      </c>
      <c r="BU205" s="16">
        <f t="shared" si="164"/>
        <v>0</v>
      </c>
      <c r="BW205" s="16">
        <f t="shared" si="165"/>
        <v>0</v>
      </c>
      <c r="BY205" s="16">
        <f t="shared" si="166"/>
        <v>0</v>
      </c>
      <c r="CB205" s="16">
        <f t="shared" si="254"/>
        <v>0</v>
      </c>
      <c r="CF205" s="243">
        <f t="shared" si="162"/>
        <v>0</v>
      </c>
      <c r="CH205" s="243">
        <f t="shared" si="163"/>
        <v>0</v>
      </c>
      <c r="CJ205" s="16">
        <f t="shared" si="255"/>
        <v>208.02874999999997</v>
      </c>
      <c r="CL205" s="54">
        <f t="shared" si="256"/>
        <v>0</v>
      </c>
      <c r="CN205" s="18"/>
      <c r="CO205" s="16">
        <f t="shared" si="257"/>
        <v>0</v>
      </c>
      <c r="CP205" s="18"/>
    </row>
    <row r="206" spans="1:94" x14ac:dyDescent="0.2">
      <c r="A206" s="387"/>
      <c r="B206" s="14" t="str">
        <f>VLOOKUP(D206,'line assign basis'!$A$8:$D$668,2,FALSE)</f>
        <v>A/R INTERCO-WTR SRE</v>
      </c>
      <c r="C206" s="17" t="s">
        <v>2926</v>
      </c>
      <c r="D206" s="123" t="s">
        <v>2935</v>
      </c>
      <c r="E206" s="17">
        <f>IFERROR(VLOOKUP(D206,'line assign basis'!$A$8:$D$668,4,FALSE),"")</f>
        <v>2</v>
      </c>
      <c r="F206" s="33">
        <f>IFERROR(VLOOKUP($D206,'SAP Data'!$A$7:$OM$1845,F$4,FALSE),"")</f>
        <v>0</v>
      </c>
      <c r="G206" s="33">
        <f>IFERROR(VLOOKUP($D206,'SAP Data'!$A$7:$OM$1845,G$4,FALSE),"")</f>
        <v>0</v>
      </c>
      <c r="H206" s="16">
        <f>IFERROR(VLOOKUP($D206,'SAP Data'!$A$7:$OM$1845,H$4,FALSE),"")</f>
        <v>0</v>
      </c>
      <c r="I206" s="76">
        <f>IFERROR(VLOOKUP($D206,'SAP Data'!$A$7:$OM$1845,I$4,FALSE),"")</f>
        <v>0</v>
      </c>
      <c r="J206" s="76">
        <f>IFERROR(VLOOKUP($D206,'SAP Data'!$A$7:$OM$1845,J$4,FALSE),"")</f>
        <v>0</v>
      </c>
      <c r="K206" s="76">
        <f>IFERROR(VLOOKUP($D206,'SAP Data'!$A$7:$OM$1845,K$4,FALSE),"")</f>
        <v>0</v>
      </c>
      <c r="L206" s="76">
        <f>IFERROR(VLOOKUP($D206,'SAP Data'!$A$7:$OM$1845,L$4,FALSE),"")</f>
        <v>804.65</v>
      </c>
      <c r="M206" s="76">
        <f>IFERROR(VLOOKUP($D206,'SAP Data'!$A$7:$OM$1845,M$4,FALSE),"")</f>
        <v>1568.67</v>
      </c>
      <c r="N206" s="76">
        <f>IFERROR(VLOOKUP($D206,'SAP Data'!$A$7:$OM$1845,N$4,FALSE),"")</f>
        <v>0</v>
      </c>
      <c r="O206" s="76">
        <f>IFERROR(VLOOKUP($D206,'SAP Data'!$A$7:$OM$1845,O$4,FALSE),"")</f>
        <v>0</v>
      </c>
      <c r="P206" s="76">
        <f>IFERROR(VLOOKUP($D206,'SAP Data'!$A$7:$OM$1845,P$4,FALSE),"")</f>
        <v>0</v>
      </c>
      <c r="Q206" s="76">
        <f>IFERROR(VLOOKUP($D206,'SAP Data'!$A$7:$OM$1845,Q$4,FALSE),"")</f>
        <v>0</v>
      </c>
      <c r="R206" s="76">
        <f>IFERROR(VLOOKUP($D206,'SAP Data'!$A$7:$OM$1845,R$4,FALSE),"")</f>
        <v>0</v>
      </c>
      <c r="S206" s="76">
        <f>IFERROR(VLOOKUP($D206,'SAP Data'!$A$7:$OM$1845,S$4,FALSE),"")</f>
        <v>0</v>
      </c>
      <c r="T206" s="76">
        <f>IFERROR(VLOOKUP($D206,'SAP Data'!$A$7:$OM$1849,T$4,FALSE),"")</f>
        <v>0</v>
      </c>
      <c r="U206" s="76">
        <f>IFERROR(VLOOKUP($D206,'SAP Data'!$A$7:$OM$1849,U$4,FALSE),"")</f>
        <v>0</v>
      </c>
      <c r="V206" s="76">
        <f>IFERROR(VLOOKUP($D206,'SAP Data'!$A$7:$OM$1849,V$4,FALSE),"")</f>
        <v>0</v>
      </c>
      <c r="W206" s="76">
        <f>IFERROR(VLOOKUP($D206,'SAP Data'!$A$7:$OM$1849,W$4,FALSE),"")</f>
        <v>0</v>
      </c>
      <c r="X206" s="76">
        <f>IFERROR(VLOOKUP($D206,'SAP Data'!$A$7:$OM$1849,X$4,FALSE),"")</f>
        <v>0</v>
      </c>
      <c r="Y206" s="76">
        <f>IFERROR(VLOOKUP($D206,'SAP Data'!$A$7:$OM$1849,Y$4,FALSE),"")</f>
        <v>0</v>
      </c>
      <c r="Z206" s="76">
        <f>IFERROR(VLOOKUP($D206,'SAP Data'!$A$7:$OM$1849,Z$4,FALSE),"")</f>
        <v>0</v>
      </c>
      <c r="AA206" s="76">
        <f>IFERROR(VLOOKUP($D206,'SAP Data'!$A$7:$OM$1849,AA$4,FALSE),"")</f>
        <v>0</v>
      </c>
      <c r="AB206" s="76">
        <f>IFERROR(VLOOKUP($D206,'SAP Data'!$A$7:$OM$1849,AB$4,FALSE),"")</f>
        <v>0</v>
      </c>
      <c r="AC206" s="76">
        <f>IFERROR(VLOOKUP($D206,'SAP Data'!$A$7:$OM$1849,AC$4,FALSE),"")</f>
        <v>4848.75</v>
      </c>
      <c r="AD206" s="76">
        <f>IFERROR(VLOOKUP($D206,'SAP Data'!$A$7:$OM$1849,AD$4,FALSE),"")</f>
        <v>0</v>
      </c>
      <c r="AE206" s="76">
        <f>IFERROR(VLOOKUP($D206,'SAP Data'!$A$7:$OM$1849,AE$4,FALSE),"")</f>
        <v>0</v>
      </c>
      <c r="AF206" s="76">
        <f>IFERROR(VLOOKUP($D206,'SAP Data'!$A$7:$OM$1849,AF$4,FALSE),"")</f>
        <v>0</v>
      </c>
      <c r="AG206" s="76">
        <f>IFERROR(VLOOKUP($D206,'SAP Data'!$A$7:$OM$1849,AG$4,FALSE),"")</f>
        <v>0</v>
      </c>
      <c r="AH206" s="76">
        <f>IFERROR(VLOOKUP($D206,'SAP Data'!$A$7:$OM$1849,AH$4,FALSE),"")</f>
        <v>0</v>
      </c>
      <c r="AI206" s="76">
        <f>IFERROR(VLOOKUP($D206,'SAP Data'!$A$7:$OM$1849,AI$4,FALSE),"")</f>
        <v>0</v>
      </c>
      <c r="AJ206" s="76">
        <f>IFERROR(VLOOKUP($D206,'SAP Data'!$A$7:$OM$1849,AJ$4,FALSE),"")</f>
        <v>0</v>
      </c>
      <c r="AK206" s="76">
        <f>IFERROR(VLOOKUP($D206,'SAP Data'!$A$7:$OM$1849,AK$4,FALSE),"")</f>
        <v>0</v>
      </c>
      <c r="AL206" s="76">
        <f>IFERROR(VLOOKUP($D206,'SAP Data'!$A$7:$OM$1849,AL$4,FALSE),"")</f>
        <v>0</v>
      </c>
      <c r="AM206" s="76">
        <f>IFERROR(VLOOKUP($D206,'SAP Data'!$A$7:$OM$1849,AM$4,FALSE),"")</f>
        <v>0</v>
      </c>
      <c r="AN206" s="76">
        <f>IFERROR(VLOOKUP($D206,'SAP Data'!$A$7:$OM$1849,AN$4,FALSE),"")</f>
        <v>0</v>
      </c>
      <c r="AO206" s="76">
        <f>IFERROR(VLOOKUP($D206,'SAP Data'!$A$7:$OM$1849,AO$4,FALSE),"")</f>
        <v>0</v>
      </c>
      <c r="AP206" s="99">
        <f t="shared" si="150"/>
        <v>404.0625</v>
      </c>
      <c r="AQ206" s="43">
        <f t="shared" si="151"/>
        <v>404.0625</v>
      </c>
      <c r="AR206" s="43">
        <f t="shared" si="152"/>
        <v>404.0625</v>
      </c>
      <c r="AS206" s="43">
        <f t="shared" si="153"/>
        <v>404.0625</v>
      </c>
      <c r="AT206" s="43">
        <f t="shared" si="154"/>
        <v>404.0625</v>
      </c>
      <c r="AU206" s="43">
        <f t="shared" si="155"/>
        <v>404.0625</v>
      </c>
      <c r="AV206" s="43">
        <f t="shared" si="156"/>
        <v>404.0625</v>
      </c>
      <c r="AW206" s="43">
        <f t="shared" si="157"/>
        <v>404.0625</v>
      </c>
      <c r="AX206" s="43">
        <f t="shared" si="158"/>
        <v>404.0625</v>
      </c>
      <c r="AY206" s="43">
        <f t="shared" si="159"/>
        <v>404.0625</v>
      </c>
      <c r="AZ206" s="43">
        <f t="shared" si="160"/>
        <v>404.0625</v>
      </c>
      <c r="BA206" s="98">
        <f t="shared" si="161"/>
        <v>202.03125</v>
      </c>
      <c r="BB206" s="16"/>
      <c r="BC206" s="16">
        <f t="shared" si="170"/>
        <v>0</v>
      </c>
      <c r="BD206" s="16"/>
      <c r="BE206" s="16">
        <f t="shared" si="171"/>
        <v>0</v>
      </c>
      <c r="BF206" s="16"/>
      <c r="BG206" s="16">
        <f t="shared" si="172"/>
        <v>0</v>
      </c>
      <c r="BH206" s="18"/>
      <c r="BI206" s="16">
        <f t="shared" si="173"/>
        <v>0</v>
      </c>
      <c r="BK206" s="16">
        <f t="shared" si="174"/>
        <v>0</v>
      </c>
      <c r="BM206" s="16">
        <f t="shared" si="175"/>
        <v>0</v>
      </c>
      <c r="BO206" s="16">
        <f t="shared" si="167"/>
        <v>0</v>
      </c>
      <c r="BQ206" s="16">
        <f t="shared" si="168"/>
        <v>0</v>
      </c>
      <c r="BS206" s="16">
        <f t="shared" si="169"/>
        <v>0</v>
      </c>
      <c r="BU206" s="16">
        <f t="shared" si="164"/>
        <v>0</v>
      </c>
      <c r="BW206" s="16">
        <f t="shared" si="165"/>
        <v>0</v>
      </c>
      <c r="BY206" s="16">
        <f t="shared" si="166"/>
        <v>0</v>
      </c>
      <c r="CB206" s="16">
        <f t="shared" si="254"/>
        <v>0</v>
      </c>
      <c r="CF206" s="243">
        <f t="shared" si="162"/>
        <v>0</v>
      </c>
      <c r="CH206" s="243">
        <f t="shared" si="163"/>
        <v>0</v>
      </c>
      <c r="CJ206" s="16">
        <f t="shared" si="255"/>
        <v>202.03125</v>
      </c>
      <c r="CL206" s="54">
        <f t="shared" si="256"/>
        <v>0</v>
      </c>
      <c r="CN206" s="18"/>
      <c r="CO206" s="16">
        <f t="shared" si="257"/>
        <v>0</v>
      </c>
      <c r="CP206" s="18"/>
    </row>
    <row r="207" spans="1:94" x14ac:dyDescent="0.2">
      <c r="A207" s="387"/>
      <c r="B207" s="14" t="str">
        <f>VLOOKUP(D207,'line assign basis'!$A$8:$D$668,2,FALSE)</f>
        <v>A/R INTERCO-NWNEN</v>
      </c>
      <c r="C207" s="17" t="s">
        <v>467</v>
      </c>
      <c r="D207" s="17" t="s">
        <v>466</v>
      </c>
      <c r="E207" s="17">
        <f>IFERROR(VLOOKUP(D207,'line assign basis'!$A$8:$D$668,4,FALSE),"")</f>
        <v>2</v>
      </c>
      <c r="F207" s="33">
        <f>IFERROR(VLOOKUP($D207,'SAP Data'!$A$7:$OM$1845,F$4,FALSE),"")</f>
        <v>0</v>
      </c>
      <c r="G207" s="33">
        <f>IFERROR(VLOOKUP($D207,'SAP Data'!$A$7:$OM$1845,G$4,FALSE),"")</f>
        <v>303.16000000000003</v>
      </c>
      <c r="H207" s="16">
        <f>IFERROR(VLOOKUP($D207,'SAP Data'!$A$7:$OM$1845,H$4,FALSE),"")</f>
        <v>1324.11</v>
      </c>
      <c r="I207" s="76">
        <f>IFERROR(VLOOKUP($D207,'SAP Data'!$A$7:$OM$1845,I$4,FALSE),"")</f>
        <v>6791.71</v>
      </c>
      <c r="J207" s="76">
        <f>IFERROR(VLOOKUP($D207,'SAP Data'!$A$7:$OM$1845,J$4,FALSE),"")</f>
        <v>3271.91</v>
      </c>
      <c r="K207" s="76">
        <f>IFERROR(VLOOKUP($D207,'SAP Data'!$A$7:$OM$1845,K$4,FALSE),"")</f>
        <v>45.82</v>
      </c>
      <c r="L207" s="76">
        <f>IFERROR(VLOOKUP($D207,'SAP Data'!$A$7:$OM$1845,L$4,FALSE),"")</f>
        <v>86.36</v>
      </c>
      <c r="M207" s="76">
        <f>IFERROR(VLOOKUP($D207,'SAP Data'!$A$7:$OM$1845,M$4,FALSE),"")</f>
        <v>178.01</v>
      </c>
      <c r="N207" s="76">
        <f>IFERROR(VLOOKUP($D207,'SAP Data'!$A$7:$OM$1845,N$4,FALSE),"")</f>
        <v>219.19</v>
      </c>
      <c r="O207" s="76">
        <f>IFERROR(VLOOKUP($D207,'SAP Data'!$A$7:$OM$1845,O$4,FALSE),"")</f>
        <v>0</v>
      </c>
      <c r="P207" s="76">
        <f>IFERROR(VLOOKUP($D207,'SAP Data'!$A$7:$OM$1845,P$4,FALSE),"")</f>
        <v>3980.82</v>
      </c>
      <c r="Q207" s="76">
        <f>IFERROR(VLOOKUP($D207,'SAP Data'!$A$7:$OM$1845,Q$4,FALSE),"")</f>
        <v>407.97</v>
      </c>
      <c r="R207" s="76">
        <f>IFERROR(VLOOKUP($D207,'SAP Data'!$A$7:$OM$1845,R$4,FALSE),"")</f>
        <v>5576.92</v>
      </c>
      <c r="S207" s="76">
        <f>IFERROR(VLOOKUP($D207,'SAP Data'!$A$7:$OM$1845,S$4,FALSE),"")</f>
        <v>5627.16</v>
      </c>
      <c r="T207" s="76">
        <f>IFERROR(VLOOKUP($D207,'SAP Data'!$A$7:$OM$1849,T$4,FALSE),"")</f>
        <v>165.28</v>
      </c>
      <c r="U207" s="76">
        <f>IFERROR(VLOOKUP($D207,'SAP Data'!$A$7:$OM$1849,U$4,FALSE),"")</f>
        <v>330.56</v>
      </c>
      <c r="V207" s="76">
        <f>IFERROR(VLOOKUP($D207,'SAP Data'!$A$7:$OM$1849,V$4,FALSE),"")</f>
        <v>495.83</v>
      </c>
      <c r="W207" s="76">
        <f>IFERROR(VLOOKUP($D207,'SAP Data'!$A$7:$OM$1849,W$4,FALSE),"")</f>
        <v>2939.16</v>
      </c>
      <c r="X207" s="76">
        <f>IFERROR(VLOOKUP($D207,'SAP Data'!$A$7:$OM$1849,X$4,FALSE),"")</f>
        <v>547.08000000000004</v>
      </c>
      <c r="Y207" s="76">
        <f>IFERROR(VLOOKUP($D207,'SAP Data'!$A$7:$OM$1849,Y$4,FALSE),"")</f>
        <v>651.75</v>
      </c>
      <c r="Z207" s="76">
        <f>IFERROR(VLOOKUP($D207,'SAP Data'!$A$7:$OM$1849,Z$4,FALSE),"")</f>
        <v>444.78</v>
      </c>
      <c r="AA207" s="76">
        <f>IFERROR(VLOOKUP($D207,'SAP Data'!$A$7:$OM$1849,AA$4,FALSE),"")</f>
        <v>228.26</v>
      </c>
      <c r="AB207" s="76">
        <f>IFERROR(VLOOKUP($D207,'SAP Data'!$A$7:$OM$1849,AB$4,FALSE),"")</f>
        <v>7198.15</v>
      </c>
      <c r="AC207" s="76">
        <f>IFERROR(VLOOKUP($D207,'SAP Data'!$A$7:$OM$1849,AC$4,FALSE),"")</f>
        <v>8349.73</v>
      </c>
      <c r="AD207" s="76">
        <f>IFERROR(VLOOKUP($D207,'SAP Data'!$A$7:$OM$1849,AD$4,FALSE),"")</f>
        <v>52.16</v>
      </c>
      <c r="AE207" s="76">
        <f>IFERROR(VLOOKUP($D207,'SAP Data'!$A$7:$OM$1849,AE$4,FALSE),"")</f>
        <v>52.16</v>
      </c>
      <c r="AF207" s="76">
        <f>IFERROR(VLOOKUP($D207,'SAP Data'!$A$7:$OM$1849,AF$4,FALSE),"")</f>
        <v>52.16</v>
      </c>
      <c r="AG207" s="76">
        <f>IFERROR(VLOOKUP($D207,'SAP Data'!$A$7:$OM$1849,AG$4,FALSE),"")</f>
        <v>52.16</v>
      </c>
      <c r="AH207" s="76">
        <f>IFERROR(VLOOKUP($D207,'SAP Data'!$A$7:$OM$1849,AH$4,FALSE),"")</f>
        <v>52.16</v>
      </c>
      <c r="AI207" s="76">
        <f>IFERROR(VLOOKUP($D207,'SAP Data'!$A$7:$OM$1849,AI$4,FALSE),"")</f>
        <v>106.16</v>
      </c>
      <c r="AJ207" s="76">
        <f>IFERROR(VLOOKUP($D207,'SAP Data'!$A$7:$OM$1849,AJ$4,FALSE),"")</f>
        <v>2058.9</v>
      </c>
      <c r="AK207" s="76">
        <f>IFERROR(VLOOKUP($D207,'SAP Data'!$A$7:$OM$1849,AK$4,FALSE),"")</f>
        <v>1943.9</v>
      </c>
      <c r="AL207" s="76">
        <f>IFERROR(VLOOKUP($D207,'SAP Data'!$A$7:$OM$1849,AL$4,FALSE),"")</f>
        <v>8045.55</v>
      </c>
      <c r="AM207" s="76">
        <f>IFERROR(VLOOKUP($D207,'SAP Data'!$A$7:$OM$1849,AM$4,FALSE),"")</f>
        <v>150.72999999999999</v>
      </c>
      <c r="AN207" s="76">
        <f>IFERROR(VLOOKUP($D207,'SAP Data'!$A$7:$OM$1849,AN$4,FALSE),"")</f>
        <v>2024.31</v>
      </c>
      <c r="AO207" s="76">
        <f>IFERROR(VLOOKUP($D207,'SAP Data'!$A$7:$OM$1849,AO$4,FALSE),"")</f>
        <v>0</v>
      </c>
      <c r="AP207" s="99">
        <f t="shared" ref="AP207:AP271" si="258">IFERROR((R207/2+SUM(S207:AC207)+AD207/2)/12,"")</f>
        <v>2482.69</v>
      </c>
      <c r="AQ207" s="43">
        <f t="shared" ref="AQ207:AQ271" si="259">IFERROR((S207/2+SUM(T207:AD207)+AE207/2)/12,"")</f>
        <v>2020.2</v>
      </c>
      <c r="AR207" s="43">
        <f t="shared" ref="AR207:AR271" si="260">IFERROR((T207/2+SUM(U207:AE207)+AF207/2)/12,"")</f>
        <v>1783.1949999999999</v>
      </c>
      <c r="AS207" s="43">
        <f t="shared" ref="AS207:AS271" si="261">IFERROR((U207/2+SUM(V207:AF207)+AG207/2)/12,"")</f>
        <v>1766.8816666666664</v>
      </c>
      <c r="AT207" s="43">
        <f t="shared" ref="AT207:AT271" si="262">IFERROR((V207/2+SUM(W207:AG207)+AH207/2)/12,"")</f>
        <v>1736.7954166666668</v>
      </c>
      <c r="AU207" s="43">
        <f t="shared" ref="AU207:AU271" si="263">IFERROR((W207/2+SUM(X207:AH207)+AI207/2)/12,"")</f>
        <v>1600.2674999999999</v>
      </c>
      <c r="AV207" s="43">
        <f t="shared" ref="AV207:AV271" si="264">IFERROR((X207/2+SUM(Y207:AI207)+AJ207/2)/12,"")</f>
        <v>1545.2183333333332</v>
      </c>
      <c r="AW207" s="43">
        <f t="shared" ref="AW207:AW271" si="265">IFERROR((Y207/2+SUM(Z207:AJ207)+AK207/2)/12,"")</f>
        <v>1662.0504166666667</v>
      </c>
      <c r="AX207" s="43">
        <f t="shared" ref="AX207:AX271" si="266">IFERROR((Z207/2+SUM(AA207:AK207)+AL207/2)/12,"")</f>
        <v>2032.5887500000001</v>
      </c>
      <c r="AY207" s="43">
        <f t="shared" ref="AY207:AY271" si="267">IFERROR((AA207/2+SUM(AB207:AL207)+AM207/2)/12,"")</f>
        <v>2346.0570833333336</v>
      </c>
      <c r="AZ207" s="43">
        <f t="shared" ref="AZ207:AZ271" si="268">IFERROR((AB207/2+SUM(AC207:AM207)+AN207/2)/12,"")</f>
        <v>2127.2499999999995</v>
      </c>
      <c r="BA207" s="98">
        <f t="shared" ref="BA207:BA271" si="269">IFERROR((AC207/2+SUM(AD207:AN207)+AO207/2)/12,"")</f>
        <v>1563.7679166666667</v>
      </c>
      <c r="BB207" s="16"/>
      <c r="BC207" s="16">
        <f t="shared" si="170"/>
        <v>0</v>
      </c>
      <c r="BD207" s="16"/>
      <c r="BE207" s="16">
        <f t="shared" si="171"/>
        <v>0</v>
      </c>
      <c r="BF207" s="16"/>
      <c r="BG207" s="16">
        <f t="shared" si="172"/>
        <v>0</v>
      </c>
      <c r="BH207" s="18"/>
      <c r="BI207" s="16">
        <f t="shared" si="173"/>
        <v>0</v>
      </c>
      <c r="BK207" s="16">
        <f t="shared" si="174"/>
        <v>0</v>
      </c>
      <c r="BM207" s="16">
        <f t="shared" si="175"/>
        <v>0</v>
      </c>
      <c r="BO207" s="16">
        <f t="shared" si="167"/>
        <v>0</v>
      </c>
      <c r="BQ207" s="16">
        <f t="shared" si="168"/>
        <v>0</v>
      </c>
      <c r="BS207" s="16">
        <f t="shared" si="169"/>
        <v>0</v>
      </c>
      <c r="BU207" s="16">
        <f t="shared" si="164"/>
        <v>0</v>
      </c>
      <c r="BW207" s="16">
        <f t="shared" si="165"/>
        <v>0</v>
      </c>
      <c r="BY207" s="16">
        <f t="shared" si="166"/>
        <v>0</v>
      </c>
      <c r="CB207" s="16">
        <f t="shared" si="254"/>
        <v>0</v>
      </c>
      <c r="CF207" s="243">
        <f t="shared" ref="CF207:CF271" si="270">_xlfn.IFS($D207="252012",CO207*$CS$25,$D207="252014",CO207*$CS$25,$D207="252022",CO207*$CS$25,$D207="252024",CO207*$CS$25,$D207="252032",CO207*$CS$25,$D207="252034",CO207*$CS$25,$E207=3,CO207*0,$E207="3P",CO207*$CS$20,$E207="3D",CO207*$CS$21,$E207="3G",CO207*$CS$23,$E207="3L",CO207*$CS$24,$E207&lt;=2,0,$E207&gt;=4,0)</f>
        <v>0</v>
      </c>
      <c r="CH207" s="243">
        <f t="shared" ref="CH207:CH271" si="271">IFERROR(CO207-CF207,"")</f>
        <v>0</v>
      </c>
      <c r="CJ207" s="16">
        <f t="shared" si="255"/>
        <v>1563.7679166666667</v>
      </c>
      <c r="CL207" s="54">
        <f t="shared" si="256"/>
        <v>0</v>
      </c>
      <c r="CN207" s="18"/>
      <c r="CO207" s="16">
        <f t="shared" si="257"/>
        <v>0</v>
      </c>
      <c r="CP207" s="18"/>
    </row>
    <row r="208" spans="1:94" x14ac:dyDescent="0.2">
      <c r="A208" s="387"/>
      <c r="B208" s="14" t="str">
        <f>VLOOKUP(D208,'line assign basis'!$A$8:$D$668,2,FALSE)</f>
        <v>A/R INTERCO-NWNWTR</v>
      </c>
      <c r="C208" s="17" t="s">
        <v>1478</v>
      </c>
      <c r="D208" s="17" t="s">
        <v>2702</v>
      </c>
      <c r="E208" s="17">
        <f>IFERROR(VLOOKUP(D208,'line assign basis'!$A$8:$D$668,4,FALSE),"")</f>
        <v>2</v>
      </c>
      <c r="F208" s="33">
        <f>IFERROR(VLOOKUP($D208,'SAP Data'!$A$7:$OM$1845,F$4,FALSE),"")</f>
        <v>25855.29</v>
      </c>
      <c r="G208" s="33">
        <f>IFERROR(VLOOKUP($D208,'SAP Data'!$A$7:$OM$1845,G$4,FALSE),"")</f>
        <v>32811.22</v>
      </c>
      <c r="H208" s="16">
        <f>IFERROR(VLOOKUP($D208,'SAP Data'!$A$7:$OM$1845,H$4,FALSE),"")</f>
        <v>10243.76</v>
      </c>
      <c r="I208" s="76">
        <f>IFERROR(VLOOKUP($D208,'SAP Data'!$A$7:$OM$1845,I$4,FALSE),"")</f>
        <v>29968.45</v>
      </c>
      <c r="J208" s="76">
        <f>IFERROR(VLOOKUP($D208,'SAP Data'!$A$7:$OM$1845,J$4,FALSE),"")</f>
        <v>111528.25</v>
      </c>
      <c r="K208" s="76">
        <f>IFERROR(VLOOKUP($D208,'SAP Data'!$A$7:$OM$1845,K$4,FALSE),"")</f>
        <v>131694.89000000001</v>
      </c>
      <c r="L208" s="76">
        <f>IFERROR(VLOOKUP($D208,'SAP Data'!$A$7:$OM$1845,L$4,FALSE),"")</f>
        <v>318021.06</v>
      </c>
      <c r="M208" s="76">
        <f>IFERROR(VLOOKUP($D208,'SAP Data'!$A$7:$OM$1845,M$4,FALSE),"")</f>
        <v>50018.92</v>
      </c>
      <c r="N208" s="76">
        <f>IFERROR(VLOOKUP($D208,'SAP Data'!$A$7:$OM$1845,N$4,FALSE),"")</f>
        <v>229063.32</v>
      </c>
      <c r="O208" s="76">
        <f>IFERROR(VLOOKUP($D208,'SAP Data'!$A$7:$OM$1845,O$4,FALSE),"")</f>
        <v>101078.88</v>
      </c>
      <c r="P208" s="76">
        <f>IFERROR(VLOOKUP($D208,'SAP Data'!$A$7:$OM$1845,P$4,FALSE),"")</f>
        <v>285609.84999999998</v>
      </c>
      <c r="Q208" s="76">
        <f>IFERROR(VLOOKUP($D208,'SAP Data'!$A$7:$OM$1845,Q$4,FALSE),"")</f>
        <v>399409.07</v>
      </c>
      <c r="R208" s="76">
        <f>IFERROR(VLOOKUP($D208,'SAP Data'!$A$7:$OM$1845,R$4,FALSE),"")</f>
        <v>85219.16</v>
      </c>
      <c r="S208" s="76">
        <f>IFERROR(VLOOKUP($D208,'SAP Data'!$A$7:$OM$1845,S$4,FALSE),"")</f>
        <v>150175.87</v>
      </c>
      <c r="T208" s="76">
        <f>IFERROR(VLOOKUP($D208,'SAP Data'!$A$7:$OM$1849,T$4,FALSE),"")</f>
        <v>197204.33</v>
      </c>
      <c r="U208" s="76">
        <f>IFERROR(VLOOKUP($D208,'SAP Data'!$A$7:$OM$1849,U$4,FALSE),"")</f>
        <v>241466.31</v>
      </c>
      <c r="V208" s="76">
        <f>IFERROR(VLOOKUP($D208,'SAP Data'!$A$7:$OM$1849,V$4,FALSE),"")</f>
        <v>124852.58</v>
      </c>
      <c r="W208" s="76">
        <f>IFERROR(VLOOKUP($D208,'SAP Data'!$A$7:$OM$1849,W$4,FALSE),"")</f>
        <v>321948.71000000002</v>
      </c>
      <c r="X208" s="76">
        <f>IFERROR(VLOOKUP($D208,'SAP Data'!$A$7:$OM$1849,X$4,FALSE),"")</f>
        <v>106678.53</v>
      </c>
      <c r="Y208" s="76">
        <f>IFERROR(VLOOKUP($D208,'SAP Data'!$A$7:$OM$1849,Y$4,FALSE),"")</f>
        <v>162634.9</v>
      </c>
      <c r="Z208" s="76">
        <f>IFERROR(VLOOKUP($D208,'SAP Data'!$A$7:$OM$1849,Z$4,FALSE),"")</f>
        <v>215454.64</v>
      </c>
      <c r="AA208" s="76">
        <f>IFERROR(VLOOKUP($D208,'SAP Data'!$A$7:$OM$1849,AA$4,FALSE),"")</f>
        <v>115980.6</v>
      </c>
      <c r="AB208" s="76">
        <f>IFERROR(VLOOKUP($D208,'SAP Data'!$A$7:$OM$1849,AB$4,FALSE),"")</f>
        <v>611699.72</v>
      </c>
      <c r="AC208" s="76">
        <f>IFERROR(VLOOKUP($D208,'SAP Data'!$A$7:$OM$1849,AC$4,FALSE),"")</f>
        <v>189269.11</v>
      </c>
      <c r="AD208" s="76">
        <f>IFERROR(VLOOKUP($D208,'SAP Data'!$A$7:$OM$1849,AD$4,FALSE),"")</f>
        <v>82991.350000000006</v>
      </c>
      <c r="AE208" s="76">
        <f>IFERROR(VLOOKUP($D208,'SAP Data'!$A$7:$OM$1849,AE$4,FALSE),"")</f>
        <v>237212.65</v>
      </c>
      <c r="AF208" s="76">
        <f>IFERROR(VLOOKUP($D208,'SAP Data'!$A$7:$OM$1849,AF$4,FALSE),"")</f>
        <v>240980.39</v>
      </c>
      <c r="AG208" s="76">
        <f>IFERROR(VLOOKUP($D208,'SAP Data'!$A$7:$OM$1849,AG$4,FALSE),"")</f>
        <v>158660.10999999999</v>
      </c>
      <c r="AH208" s="76">
        <f>IFERROR(VLOOKUP($D208,'SAP Data'!$A$7:$OM$1849,AH$4,FALSE),"")</f>
        <v>151848.39000000001</v>
      </c>
      <c r="AI208" s="76">
        <f>IFERROR(VLOOKUP($D208,'SAP Data'!$A$7:$OM$1849,AI$4,FALSE),"")</f>
        <v>252848.07</v>
      </c>
      <c r="AJ208" s="76">
        <f>IFERROR(VLOOKUP($D208,'SAP Data'!$A$7:$OM$1849,AJ$4,FALSE),"")</f>
        <v>190650.11</v>
      </c>
      <c r="AK208" s="76">
        <f>IFERROR(VLOOKUP($D208,'SAP Data'!$A$7:$OM$1849,AK$4,FALSE),"")</f>
        <v>107376.15</v>
      </c>
      <c r="AL208" s="76">
        <f>IFERROR(VLOOKUP($D208,'SAP Data'!$A$7:$OM$1849,AL$4,FALSE),"")</f>
        <v>250028.87</v>
      </c>
      <c r="AM208" s="76">
        <f>IFERROR(VLOOKUP($D208,'SAP Data'!$A$7:$OM$1849,AM$4,FALSE),"")</f>
        <v>174690.91</v>
      </c>
      <c r="AN208" s="76">
        <f>IFERROR(VLOOKUP($D208,'SAP Data'!$A$7:$OM$1849,AN$4,FALSE),"")</f>
        <v>637499.89</v>
      </c>
      <c r="AO208" s="76">
        <f>IFERROR(VLOOKUP($D208,'SAP Data'!$A$7:$OM$1849,AO$4,FALSE),"")</f>
        <v>222535.31</v>
      </c>
      <c r="AP208" s="99">
        <f t="shared" si="258"/>
        <v>210122.54625000001</v>
      </c>
      <c r="AQ208" s="43">
        <f t="shared" si="259"/>
        <v>213656.25333333338</v>
      </c>
      <c r="AR208" s="43">
        <f t="shared" si="260"/>
        <v>219106.78833333333</v>
      </c>
      <c r="AS208" s="43">
        <f t="shared" si="261"/>
        <v>217480.5325</v>
      </c>
      <c r="AT208" s="43">
        <f t="shared" si="262"/>
        <v>215155.09958333333</v>
      </c>
      <c r="AU208" s="43">
        <f t="shared" si="263"/>
        <v>213400.73166666669</v>
      </c>
      <c r="AV208" s="43">
        <f t="shared" si="264"/>
        <v>214020.35416666666</v>
      </c>
      <c r="AW208" s="43">
        <f t="shared" si="265"/>
        <v>215216.72208333333</v>
      </c>
      <c r="AX208" s="43">
        <f t="shared" si="266"/>
        <v>214354.86708333332</v>
      </c>
      <c r="AY208" s="43">
        <f t="shared" si="267"/>
        <v>218241.72291666665</v>
      </c>
      <c r="AZ208" s="43">
        <f t="shared" si="268"/>
        <v>221762.99291666667</v>
      </c>
      <c r="BA208" s="98">
        <f t="shared" si="269"/>
        <v>224224.09166666665</v>
      </c>
      <c r="BB208" s="16"/>
      <c r="BC208" s="16">
        <f t="shared" si="170"/>
        <v>0</v>
      </c>
      <c r="BD208" s="16"/>
      <c r="BE208" s="16">
        <f t="shared" si="171"/>
        <v>0</v>
      </c>
      <c r="BF208" s="16"/>
      <c r="BG208" s="16">
        <f t="shared" si="172"/>
        <v>0</v>
      </c>
      <c r="BH208" s="18"/>
      <c r="BI208" s="16">
        <f t="shared" si="173"/>
        <v>0</v>
      </c>
      <c r="BK208" s="16">
        <f t="shared" si="174"/>
        <v>0</v>
      </c>
      <c r="BM208" s="16">
        <f t="shared" si="175"/>
        <v>0</v>
      </c>
      <c r="BO208" s="16">
        <f t="shared" si="167"/>
        <v>0</v>
      </c>
      <c r="BQ208" s="16">
        <f t="shared" si="168"/>
        <v>0</v>
      </c>
      <c r="BS208" s="16">
        <f t="shared" si="169"/>
        <v>0</v>
      </c>
      <c r="BU208" s="16">
        <f t="shared" si="164"/>
        <v>0</v>
      </c>
      <c r="BW208" s="16">
        <f t="shared" si="165"/>
        <v>0</v>
      </c>
      <c r="BY208" s="16">
        <f t="shared" si="166"/>
        <v>0</v>
      </c>
      <c r="CB208" s="16">
        <f t="shared" si="254"/>
        <v>0</v>
      </c>
      <c r="CF208" s="243">
        <f t="shared" si="270"/>
        <v>0</v>
      </c>
      <c r="CH208" s="243">
        <f t="shared" si="271"/>
        <v>0</v>
      </c>
      <c r="CJ208" s="16">
        <f t="shared" si="255"/>
        <v>224224.09166666665</v>
      </c>
      <c r="CL208" s="54">
        <f t="shared" si="256"/>
        <v>0</v>
      </c>
      <c r="CN208" s="18"/>
      <c r="CO208" s="16">
        <f t="shared" si="257"/>
        <v>0</v>
      </c>
      <c r="CP208" s="18"/>
    </row>
    <row r="209" spans="1:94" x14ac:dyDescent="0.2">
      <c r="A209" s="387"/>
      <c r="B209" s="14" t="str">
        <f>VLOOKUP(D209,'line assign basis'!$A$8:$D$668,2,FALSE)</f>
        <v>A/R INTERCO - GRS</v>
      </c>
      <c r="C209" s="17" t="s">
        <v>469</v>
      </c>
      <c r="D209" s="17" t="s">
        <v>468</v>
      </c>
      <c r="E209" s="17">
        <f>IFERROR(VLOOKUP(D209,'line assign basis'!$A$8:$D$668,4,FALSE),"")</f>
        <v>2</v>
      </c>
      <c r="F209" s="33">
        <f>IFERROR(VLOOKUP($D209,'SAP Data'!$A$7:$OM$1845,F$4,FALSE),"")</f>
        <v>47051.47</v>
      </c>
      <c r="G209" s="33">
        <f>IFERROR(VLOOKUP($D209,'SAP Data'!$A$7:$OM$1845,G$4,FALSE),"")</f>
        <v>33614.730000000003</v>
      </c>
      <c r="H209" s="16">
        <f>IFERROR(VLOOKUP($D209,'SAP Data'!$A$7:$OM$1845,H$4,FALSE),"")</f>
        <v>39812.49</v>
      </c>
      <c r="I209" s="76">
        <f>IFERROR(VLOOKUP($D209,'SAP Data'!$A$7:$OM$1845,I$4,FALSE),"")</f>
        <v>35418.129999999997</v>
      </c>
      <c r="J209" s="76">
        <f>IFERROR(VLOOKUP($D209,'SAP Data'!$A$7:$OM$1845,J$4,FALSE),"")</f>
        <v>54707.040000000001</v>
      </c>
      <c r="K209" s="76">
        <f>IFERROR(VLOOKUP($D209,'SAP Data'!$A$7:$OM$1845,K$4,FALSE),"")</f>
        <v>36568.65</v>
      </c>
      <c r="L209" s="76">
        <f>IFERROR(VLOOKUP($D209,'SAP Data'!$A$7:$OM$1845,L$4,FALSE),"")</f>
        <v>27306.02</v>
      </c>
      <c r="M209" s="76">
        <f>IFERROR(VLOOKUP($D209,'SAP Data'!$A$7:$OM$1845,M$4,FALSE),"")</f>
        <v>32943</v>
      </c>
      <c r="N209" s="76">
        <f>IFERROR(VLOOKUP($D209,'SAP Data'!$A$7:$OM$1845,N$4,FALSE),"")</f>
        <v>34355.919999999998</v>
      </c>
      <c r="O209" s="76">
        <f>IFERROR(VLOOKUP($D209,'SAP Data'!$A$7:$OM$1845,O$4,FALSE),"")</f>
        <v>37713.78</v>
      </c>
      <c r="P209" s="76">
        <f>IFERROR(VLOOKUP($D209,'SAP Data'!$A$7:$OM$1845,P$4,FALSE),"")</f>
        <v>311783.61</v>
      </c>
      <c r="Q209" s="76">
        <f>IFERROR(VLOOKUP($D209,'SAP Data'!$A$7:$OM$1845,Q$4,FALSE),"")</f>
        <v>29106.63</v>
      </c>
      <c r="R209" s="76">
        <f>IFERROR(VLOOKUP($D209,'SAP Data'!$A$7:$OM$1845,R$4,FALSE),"")</f>
        <v>44024.05</v>
      </c>
      <c r="S209" s="76">
        <f>IFERROR(VLOOKUP($D209,'SAP Data'!$A$7:$OM$1845,S$4,FALSE),"")</f>
        <v>42959.43</v>
      </c>
      <c r="T209" s="76">
        <f>IFERROR(VLOOKUP($D209,'SAP Data'!$A$7:$OM$1849,T$4,FALSE),"")</f>
        <v>49172.92</v>
      </c>
      <c r="U209" s="76">
        <f>IFERROR(VLOOKUP($D209,'SAP Data'!$A$7:$OM$1849,U$4,FALSE),"")</f>
        <v>51159.44</v>
      </c>
      <c r="V209" s="76">
        <f>IFERROR(VLOOKUP($D209,'SAP Data'!$A$7:$OM$1849,V$4,FALSE),"")</f>
        <v>50645.06</v>
      </c>
      <c r="W209" s="76">
        <f>IFERROR(VLOOKUP($D209,'SAP Data'!$A$7:$OM$1849,W$4,FALSE),"")</f>
        <v>70062.990000000005</v>
      </c>
      <c r="X209" s="76">
        <f>IFERROR(VLOOKUP($D209,'SAP Data'!$A$7:$OM$1849,X$4,FALSE),"")</f>
        <v>55729.33</v>
      </c>
      <c r="Y209" s="76">
        <f>IFERROR(VLOOKUP($D209,'SAP Data'!$A$7:$OM$1849,Y$4,FALSE),"")</f>
        <v>50259.26</v>
      </c>
      <c r="Z209" s="76">
        <f>IFERROR(VLOOKUP($D209,'SAP Data'!$A$7:$OM$1849,Z$4,FALSE),"")</f>
        <v>56136.01</v>
      </c>
      <c r="AA209" s="76">
        <f>IFERROR(VLOOKUP($D209,'SAP Data'!$A$7:$OM$1849,AA$4,FALSE),"")</f>
        <v>55510.91</v>
      </c>
      <c r="AB209" s="76">
        <f>IFERROR(VLOOKUP($D209,'SAP Data'!$A$7:$OM$1849,AB$4,FALSE),"")</f>
        <v>51595.519999999997</v>
      </c>
      <c r="AC209" s="76">
        <f>IFERROR(VLOOKUP($D209,'SAP Data'!$A$7:$OM$1849,AC$4,FALSE),"")</f>
        <v>0</v>
      </c>
      <c r="AD209" s="76">
        <f>IFERROR(VLOOKUP($D209,'SAP Data'!$A$7:$OM$1849,AD$4,FALSE),"")</f>
        <v>0</v>
      </c>
      <c r="AE209" s="76">
        <f>IFERROR(VLOOKUP($D209,'SAP Data'!$A$7:$OM$1849,AE$4,FALSE),"")</f>
        <v>0</v>
      </c>
      <c r="AF209" s="76">
        <f>IFERROR(VLOOKUP($D209,'SAP Data'!$A$7:$OM$1849,AF$4,FALSE),"")</f>
        <v>0</v>
      </c>
      <c r="AG209" s="76">
        <f>IFERROR(VLOOKUP($D209,'SAP Data'!$A$7:$OM$1849,AG$4,FALSE),"")</f>
        <v>0</v>
      </c>
      <c r="AH209" s="76">
        <f>IFERROR(VLOOKUP($D209,'SAP Data'!$A$7:$OM$1849,AH$4,FALSE),"")</f>
        <v>0</v>
      </c>
      <c r="AI209" s="76">
        <f>IFERROR(VLOOKUP($D209,'SAP Data'!$A$7:$OM$1849,AI$4,FALSE),"")</f>
        <v>0</v>
      </c>
      <c r="AJ209" s="76">
        <f>IFERROR(VLOOKUP($D209,'SAP Data'!$A$7:$OM$1849,AJ$4,FALSE),"")</f>
        <v>0</v>
      </c>
      <c r="AK209" s="76">
        <f>IFERROR(VLOOKUP($D209,'SAP Data'!$A$7:$OM$1849,AK$4,FALSE),"")</f>
        <v>0</v>
      </c>
      <c r="AL209" s="76">
        <f>IFERROR(VLOOKUP($D209,'SAP Data'!$A$7:$OM$1849,AL$4,FALSE),"")</f>
        <v>0</v>
      </c>
      <c r="AM209" s="76">
        <f>IFERROR(VLOOKUP($D209,'SAP Data'!$A$7:$OM$1849,AM$4,FALSE),"")</f>
        <v>0</v>
      </c>
      <c r="AN209" s="76">
        <f>IFERROR(VLOOKUP($D209,'SAP Data'!$A$7:$OM$1849,AN$4,FALSE),"")</f>
        <v>0</v>
      </c>
      <c r="AO209" s="76">
        <f>IFERROR(VLOOKUP($D209,'SAP Data'!$A$7:$OM$1849,AO$4,FALSE),"")</f>
        <v>0</v>
      </c>
      <c r="AP209" s="99">
        <f t="shared" si="258"/>
        <v>46270.241250000014</v>
      </c>
      <c r="AQ209" s="43">
        <f t="shared" si="259"/>
        <v>42645.929583333338</v>
      </c>
      <c r="AR209" s="43">
        <f t="shared" si="260"/>
        <v>38807.081666666672</v>
      </c>
      <c r="AS209" s="43">
        <f t="shared" si="261"/>
        <v>34626.566666666673</v>
      </c>
      <c r="AT209" s="43">
        <f t="shared" si="262"/>
        <v>30384.712500000005</v>
      </c>
      <c r="AU209" s="43">
        <f t="shared" si="263"/>
        <v>25355.210416666669</v>
      </c>
      <c r="AV209" s="43">
        <f t="shared" si="264"/>
        <v>20113.86375</v>
      </c>
      <c r="AW209" s="43">
        <f t="shared" si="265"/>
        <v>15697.672500000001</v>
      </c>
      <c r="AX209" s="43">
        <f t="shared" si="266"/>
        <v>11264.536249999999</v>
      </c>
      <c r="AY209" s="43">
        <f t="shared" si="267"/>
        <v>6612.5812500000002</v>
      </c>
      <c r="AZ209" s="43">
        <f t="shared" si="268"/>
        <v>2149.813333333333</v>
      </c>
      <c r="BA209" s="98">
        <f t="shared" si="269"/>
        <v>0</v>
      </c>
      <c r="BB209" s="16"/>
      <c r="BC209" s="16">
        <f t="shared" si="170"/>
        <v>0</v>
      </c>
      <c r="BD209" s="16"/>
      <c r="BE209" s="16">
        <f t="shared" si="171"/>
        <v>0</v>
      </c>
      <c r="BF209" s="16"/>
      <c r="BG209" s="16">
        <f t="shared" si="172"/>
        <v>0</v>
      </c>
      <c r="BH209" s="18"/>
      <c r="BI209" s="16">
        <f t="shared" si="173"/>
        <v>0</v>
      </c>
      <c r="BK209" s="16">
        <f t="shared" si="174"/>
        <v>0</v>
      </c>
      <c r="BM209" s="16">
        <f t="shared" si="175"/>
        <v>0</v>
      </c>
      <c r="BO209" s="16">
        <f t="shared" si="167"/>
        <v>0</v>
      </c>
      <c r="BQ209" s="16">
        <f t="shared" si="168"/>
        <v>0</v>
      </c>
      <c r="BS209" s="16">
        <f t="shared" si="169"/>
        <v>0</v>
      </c>
      <c r="BU209" s="16">
        <f t="shared" si="164"/>
        <v>0</v>
      </c>
      <c r="BW209" s="16">
        <f t="shared" si="165"/>
        <v>0</v>
      </c>
      <c r="BY209" s="16">
        <f t="shared" si="166"/>
        <v>0</v>
      </c>
      <c r="CB209" s="16">
        <f t="shared" si="254"/>
        <v>0</v>
      </c>
      <c r="CF209" s="243">
        <f t="shared" si="270"/>
        <v>0</v>
      </c>
      <c r="CH209" s="243">
        <f t="shared" si="271"/>
        <v>0</v>
      </c>
      <c r="CJ209" s="16">
        <f t="shared" si="255"/>
        <v>0</v>
      </c>
      <c r="CL209" s="54">
        <f t="shared" si="256"/>
        <v>0</v>
      </c>
      <c r="CN209" s="18"/>
      <c r="CO209" s="16">
        <f t="shared" si="257"/>
        <v>0</v>
      </c>
      <c r="CP209" s="18"/>
    </row>
    <row r="210" spans="1:94" x14ac:dyDescent="0.2">
      <c r="A210" s="387"/>
      <c r="B210" s="14" t="str">
        <f>VLOOKUP(D210,'line assign basis'!$A$8:$D$668,2,FALSE)</f>
        <v>A/R INTERCO-NWNGS</v>
      </c>
      <c r="C210" s="17" t="s">
        <v>471</v>
      </c>
      <c r="D210" s="17" t="s">
        <v>470</v>
      </c>
      <c r="E210" s="17">
        <f>IFERROR(VLOOKUP(D210,'line assign basis'!$A$8:$D$668,4,FALSE),"")</f>
        <v>2</v>
      </c>
      <c r="F210" s="33">
        <f>IFERROR(VLOOKUP($D210,'SAP Data'!$A$7:$OM$1845,F$4,FALSE),"")</f>
        <v>75624.960000000006</v>
      </c>
      <c r="G210" s="33">
        <f>IFERROR(VLOOKUP($D210,'SAP Data'!$A$7:$OM$1845,G$4,FALSE),"")</f>
        <v>133516.57</v>
      </c>
      <c r="H210" s="16">
        <f>IFERROR(VLOOKUP($D210,'SAP Data'!$A$7:$OM$1845,H$4,FALSE),"")</f>
        <v>243746.81</v>
      </c>
      <c r="I210" s="76">
        <f>IFERROR(VLOOKUP($D210,'SAP Data'!$A$7:$OM$1845,I$4,FALSE),"")</f>
        <v>79268.89</v>
      </c>
      <c r="J210" s="76">
        <f>IFERROR(VLOOKUP($D210,'SAP Data'!$A$7:$OM$1845,J$4,FALSE),"")</f>
        <v>95819.37</v>
      </c>
      <c r="K210" s="76">
        <f>IFERROR(VLOOKUP($D210,'SAP Data'!$A$7:$OM$1845,K$4,FALSE),"")</f>
        <v>90639.02</v>
      </c>
      <c r="L210" s="76">
        <f>IFERROR(VLOOKUP($D210,'SAP Data'!$A$7:$OM$1845,L$4,FALSE),"")</f>
        <v>94680.14</v>
      </c>
      <c r="M210" s="76">
        <f>IFERROR(VLOOKUP($D210,'SAP Data'!$A$7:$OM$1845,M$4,FALSE),"")</f>
        <v>70487.289999999994</v>
      </c>
      <c r="N210" s="76">
        <f>IFERROR(VLOOKUP($D210,'SAP Data'!$A$7:$OM$1845,N$4,FALSE),"")</f>
        <v>104392.86</v>
      </c>
      <c r="O210" s="76">
        <f>IFERROR(VLOOKUP($D210,'SAP Data'!$A$7:$OM$1845,O$4,FALSE),"")</f>
        <v>70264.36</v>
      </c>
      <c r="P210" s="76">
        <f>IFERROR(VLOOKUP($D210,'SAP Data'!$A$7:$OM$1845,P$4,FALSE),"")</f>
        <v>77895.41</v>
      </c>
      <c r="Q210" s="76">
        <f>IFERROR(VLOOKUP($D210,'SAP Data'!$A$7:$OM$1845,Q$4,FALSE),"")</f>
        <v>158824.82</v>
      </c>
      <c r="R210" s="76">
        <f>IFERROR(VLOOKUP($D210,'SAP Data'!$A$7:$OM$1845,R$4,FALSE),"")</f>
        <v>104887.33</v>
      </c>
      <c r="S210" s="76">
        <f>IFERROR(VLOOKUP($D210,'SAP Data'!$A$7:$OM$1845,S$4,FALSE),"")</f>
        <v>63174.42</v>
      </c>
      <c r="T210" s="76">
        <f>IFERROR(VLOOKUP($D210,'SAP Data'!$A$7:$OM$1849,T$4,FALSE),"")</f>
        <v>332030.14</v>
      </c>
      <c r="U210" s="76">
        <f>IFERROR(VLOOKUP($D210,'SAP Data'!$A$7:$OM$1849,U$4,FALSE),"")</f>
        <v>59986.35</v>
      </c>
      <c r="V210" s="76">
        <f>IFERROR(VLOOKUP($D210,'SAP Data'!$A$7:$OM$1849,V$4,FALSE),"")</f>
        <v>57986.239999999998</v>
      </c>
      <c r="W210" s="76">
        <f>IFERROR(VLOOKUP($D210,'SAP Data'!$A$7:$OM$1849,W$4,FALSE),"")</f>
        <v>62205.81</v>
      </c>
      <c r="X210" s="76">
        <f>IFERROR(VLOOKUP($D210,'SAP Data'!$A$7:$OM$1849,X$4,FALSE),"")</f>
        <v>61008.49</v>
      </c>
      <c r="Y210" s="76">
        <f>IFERROR(VLOOKUP($D210,'SAP Data'!$A$7:$OM$1849,Y$4,FALSE),"")</f>
        <v>55750.98</v>
      </c>
      <c r="Z210" s="76">
        <f>IFERROR(VLOOKUP($D210,'SAP Data'!$A$7:$OM$1849,Z$4,FALSE),"")</f>
        <v>57956.15</v>
      </c>
      <c r="AA210" s="76">
        <f>IFERROR(VLOOKUP($D210,'SAP Data'!$A$7:$OM$1849,AA$4,FALSE),"")</f>
        <v>56817.03</v>
      </c>
      <c r="AB210" s="76">
        <f>IFERROR(VLOOKUP($D210,'SAP Data'!$A$7:$OM$1849,AB$4,FALSE),"")</f>
        <v>313924.15000000002</v>
      </c>
      <c r="AC210" s="76">
        <f>IFERROR(VLOOKUP($D210,'SAP Data'!$A$7:$OM$1849,AC$4,FALSE),"")</f>
        <v>133489.16</v>
      </c>
      <c r="AD210" s="76">
        <f>IFERROR(VLOOKUP($D210,'SAP Data'!$A$7:$OM$1849,AD$4,FALSE),"")</f>
        <v>50555.44</v>
      </c>
      <c r="AE210" s="76">
        <f>IFERROR(VLOOKUP($D210,'SAP Data'!$A$7:$OM$1849,AE$4,FALSE),"")</f>
        <v>57682.7</v>
      </c>
      <c r="AF210" s="76">
        <f>IFERROR(VLOOKUP($D210,'SAP Data'!$A$7:$OM$1849,AF$4,FALSE),"")</f>
        <v>193502.51</v>
      </c>
      <c r="AG210" s="76">
        <f>IFERROR(VLOOKUP($D210,'SAP Data'!$A$7:$OM$1849,AG$4,FALSE),"")</f>
        <v>56097.7</v>
      </c>
      <c r="AH210" s="76">
        <f>IFERROR(VLOOKUP($D210,'SAP Data'!$A$7:$OM$1849,AH$4,FALSE),"")</f>
        <v>52732.79</v>
      </c>
      <c r="AI210" s="76">
        <f>IFERROR(VLOOKUP($D210,'SAP Data'!$A$7:$OM$1849,AI$4,FALSE),"")</f>
        <v>61951.25</v>
      </c>
      <c r="AJ210" s="76">
        <f>IFERROR(VLOOKUP($D210,'SAP Data'!$A$7:$OM$1849,AJ$4,FALSE),"")</f>
        <v>44206.31</v>
      </c>
      <c r="AK210" s="76">
        <f>IFERROR(VLOOKUP($D210,'SAP Data'!$A$7:$OM$1849,AK$4,FALSE),"")</f>
        <v>50860.94</v>
      </c>
      <c r="AL210" s="76">
        <f>IFERROR(VLOOKUP($D210,'SAP Data'!$A$7:$OM$1849,AL$4,FALSE),"")</f>
        <v>61797.83</v>
      </c>
      <c r="AM210" s="76">
        <f>IFERROR(VLOOKUP($D210,'SAP Data'!$A$7:$OM$1849,AM$4,FALSE),"")</f>
        <v>50493.57</v>
      </c>
      <c r="AN210" s="76">
        <f>IFERROR(VLOOKUP($D210,'SAP Data'!$A$7:$OM$1849,AN$4,FALSE),"")</f>
        <v>37612.35</v>
      </c>
      <c r="AO210" s="76">
        <f>IFERROR(VLOOKUP($D210,'SAP Data'!$A$7:$OM$1849,AO$4,FALSE),"")</f>
        <v>20368.849999999999</v>
      </c>
      <c r="AP210" s="99">
        <f t="shared" si="258"/>
        <v>111004.19208333333</v>
      </c>
      <c r="AQ210" s="43">
        <f t="shared" si="259"/>
        <v>108511.54166666667</v>
      </c>
      <c r="AR210" s="43">
        <f t="shared" si="260"/>
        <v>102510.73541666668</v>
      </c>
      <c r="AS210" s="43">
        <f t="shared" si="261"/>
        <v>96576.723750000005</v>
      </c>
      <c r="AT210" s="43">
        <f t="shared" si="262"/>
        <v>96195.802916666667</v>
      </c>
      <c r="AU210" s="43">
        <f t="shared" si="263"/>
        <v>95966.302500000005</v>
      </c>
      <c r="AV210" s="43">
        <f t="shared" si="264"/>
        <v>95255.605000000025</v>
      </c>
      <c r="AW210" s="43">
        <f t="shared" si="265"/>
        <v>94351.762499999997</v>
      </c>
      <c r="AX210" s="43">
        <f t="shared" si="266"/>
        <v>94308.080833333326</v>
      </c>
      <c r="AY210" s="43">
        <f t="shared" si="267"/>
        <v>94204.673333333325</v>
      </c>
      <c r="AZ210" s="43">
        <f t="shared" si="268"/>
        <v>82428.204166666663</v>
      </c>
      <c r="BA210" s="98">
        <f t="shared" si="269"/>
        <v>66201.866249999992</v>
      </c>
      <c r="BB210" s="16"/>
      <c r="BC210" s="16">
        <f t="shared" si="170"/>
        <v>0</v>
      </c>
      <c r="BD210" s="16"/>
      <c r="BE210" s="16">
        <f t="shared" si="171"/>
        <v>0</v>
      </c>
      <c r="BF210" s="16"/>
      <c r="BG210" s="16">
        <f t="shared" si="172"/>
        <v>0</v>
      </c>
      <c r="BH210" s="18"/>
      <c r="BI210" s="16">
        <f t="shared" si="173"/>
        <v>0</v>
      </c>
      <c r="BK210" s="16">
        <f t="shared" si="174"/>
        <v>0</v>
      </c>
      <c r="BM210" s="16">
        <f t="shared" si="175"/>
        <v>0</v>
      </c>
      <c r="BO210" s="16">
        <f t="shared" si="167"/>
        <v>0</v>
      </c>
      <c r="BQ210" s="16">
        <f t="shared" si="168"/>
        <v>0</v>
      </c>
      <c r="BS210" s="16">
        <f t="shared" si="169"/>
        <v>0</v>
      </c>
      <c r="BU210" s="16">
        <f t="shared" si="164"/>
        <v>0</v>
      </c>
      <c r="BW210" s="16">
        <f t="shared" si="165"/>
        <v>0</v>
      </c>
      <c r="BY210" s="16">
        <f t="shared" si="166"/>
        <v>0</v>
      </c>
      <c r="CB210" s="16">
        <f t="shared" si="254"/>
        <v>0</v>
      </c>
      <c r="CF210" s="243">
        <f t="shared" si="270"/>
        <v>0</v>
      </c>
      <c r="CH210" s="243">
        <f t="shared" si="271"/>
        <v>0</v>
      </c>
      <c r="CJ210" s="16">
        <f t="shared" si="255"/>
        <v>66201.866249999992</v>
      </c>
      <c r="CL210" s="54">
        <f t="shared" si="256"/>
        <v>0</v>
      </c>
      <c r="CN210" s="18"/>
      <c r="CO210" s="16">
        <f t="shared" si="257"/>
        <v>0</v>
      </c>
      <c r="CP210" s="18"/>
    </row>
    <row r="211" spans="1:94" x14ac:dyDescent="0.2">
      <c r="A211" s="387"/>
      <c r="B211" s="14" t="str">
        <f>VLOOKUP(D211,'line assign basis'!$A$8:$D$668,2,FALSE)</f>
        <v>A/R INTER NNG FIN</v>
      </c>
      <c r="C211" s="17" t="s">
        <v>474</v>
      </c>
      <c r="D211" s="17" t="s">
        <v>472</v>
      </c>
      <c r="E211" s="17">
        <f>IFERROR(VLOOKUP(D211,'line assign basis'!$A$8:$D$668,4,FALSE),"")</f>
        <v>2</v>
      </c>
      <c r="F211" s="33">
        <f>IFERROR(VLOOKUP($D211,'SAP Data'!$A$7:$OM$1845,F$4,FALSE),"")</f>
        <v>0</v>
      </c>
      <c r="G211" s="33">
        <f>IFERROR(VLOOKUP($D211,'SAP Data'!$A$7:$OM$1845,G$4,FALSE),"")</f>
        <v>0</v>
      </c>
      <c r="H211" s="16">
        <f>IFERROR(VLOOKUP($D211,'SAP Data'!$A$7:$OM$1845,H$4,FALSE),"")</f>
        <v>0</v>
      </c>
      <c r="I211" s="76">
        <f>IFERROR(VLOOKUP($D211,'SAP Data'!$A$7:$OM$1845,I$4,FALSE),"")</f>
        <v>86.36</v>
      </c>
      <c r="J211" s="76">
        <f>IFERROR(VLOOKUP($D211,'SAP Data'!$A$7:$OM$1845,J$4,FALSE),"")</f>
        <v>483.99</v>
      </c>
      <c r="K211" s="76">
        <f>IFERROR(VLOOKUP($D211,'SAP Data'!$A$7:$OM$1845,K$4,FALSE),"")</f>
        <v>483.99</v>
      </c>
      <c r="L211" s="76">
        <f>IFERROR(VLOOKUP($D211,'SAP Data'!$A$7:$OM$1845,L$4,FALSE),"")</f>
        <v>0</v>
      </c>
      <c r="M211" s="76">
        <f>IFERROR(VLOOKUP($D211,'SAP Data'!$A$7:$OM$1845,M$4,FALSE),"")</f>
        <v>0</v>
      </c>
      <c r="N211" s="76">
        <f>IFERROR(VLOOKUP($D211,'SAP Data'!$A$7:$OM$1845,N$4,FALSE),"")</f>
        <v>0</v>
      </c>
      <c r="O211" s="76">
        <f>IFERROR(VLOOKUP($D211,'SAP Data'!$A$7:$OM$1845,O$4,FALSE),"")</f>
        <v>0</v>
      </c>
      <c r="P211" s="76">
        <f>IFERROR(VLOOKUP($D211,'SAP Data'!$A$7:$OM$1845,P$4,FALSE),"")</f>
        <v>0</v>
      </c>
      <c r="Q211" s="76">
        <f>IFERROR(VLOOKUP($D211,'SAP Data'!$A$7:$OM$1845,Q$4,FALSE),"")</f>
        <v>0</v>
      </c>
      <c r="R211" s="76">
        <f>IFERROR(VLOOKUP($D211,'SAP Data'!$A$7:$OM$1845,R$4,FALSE),"")</f>
        <v>0</v>
      </c>
      <c r="S211" s="76">
        <f>IFERROR(VLOOKUP($D211,'SAP Data'!$A$7:$OM$1845,S$4,FALSE),"")</f>
        <v>0</v>
      </c>
      <c r="T211" s="76">
        <f>IFERROR(VLOOKUP($D211,'SAP Data'!$A$7:$OM$1849,T$4,FALSE),"")</f>
        <v>0</v>
      </c>
      <c r="U211" s="76">
        <f>IFERROR(VLOOKUP($D211,'SAP Data'!$A$7:$OM$1849,U$4,FALSE),"")</f>
        <v>0</v>
      </c>
      <c r="V211" s="76">
        <f>IFERROR(VLOOKUP($D211,'SAP Data'!$A$7:$OM$1849,V$4,FALSE),"")</f>
        <v>0</v>
      </c>
      <c r="W211" s="76">
        <f>IFERROR(VLOOKUP($D211,'SAP Data'!$A$7:$OM$1849,W$4,FALSE),"")</f>
        <v>0</v>
      </c>
      <c r="X211" s="76">
        <f>IFERROR(VLOOKUP($D211,'SAP Data'!$A$7:$OM$1849,X$4,FALSE),"")</f>
        <v>0</v>
      </c>
      <c r="Y211" s="76">
        <f>IFERROR(VLOOKUP($D211,'SAP Data'!$A$7:$OM$1849,Y$4,FALSE),"")</f>
        <v>0</v>
      </c>
      <c r="Z211" s="76">
        <f>IFERROR(VLOOKUP($D211,'SAP Data'!$A$7:$OM$1849,Z$4,FALSE),"")</f>
        <v>0</v>
      </c>
      <c r="AA211" s="76">
        <f>IFERROR(VLOOKUP($D211,'SAP Data'!$A$7:$OM$1849,AA$4,FALSE),"")</f>
        <v>0</v>
      </c>
      <c r="AB211" s="76">
        <f>IFERROR(VLOOKUP($D211,'SAP Data'!$A$7:$OM$1849,AB$4,FALSE),"")</f>
        <v>0</v>
      </c>
      <c r="AC211" s="76">
        <f>IFERROR(VLOOKUP($D211,'SAP Data'!$A$7:$OM$1849,AC$4,FALSE),"")</f>
        <v>0</v>
      </c>
      <c r="AD211" s="76">
        <f>IFERROR(VLOOKUP($D211,'SAP Data'!$A$7:$OM$1849,AD$4,FALSE),"")</f>
        <v>0</v>
      </c>
      <c r="AE211" s="76">
        <f>IFERROR(VLOOKUP($D211,'SAP Data'!$A$7:$OM$1849,AE$4,FALSE),"")</f>
        <v>0</v>
      </c>
      <c r="AF211" s="76">
        <f>IFERROR(VLOOKUP($D211,'SAP Data'!$A$7:$OM$1849,AF$4,FALSE),"")</f>
        <v>0</v>
      </c>
      <c r="AG211" s="76">
        <f>IFERROR(VLOOKUP($D211,'SAP Data'!$A$7:$OM$1849,AG$4,FALSE),"")</f>
        <v>0</v>
      </c>
      <c r="AH211" s="76">
        <f>IFERROR(VLOOKUP($D211,'SAP Data'!$A$7:$OM$1849,AH$4,FALSE),"")</f>
        <v>0</v>
      </c>
      <c r="AI211" s="76">
        <f>IFERROR(VLOOKUP($D211,'SAP Data'!$A$7:$OM$1849,AI$4,FALSE),"")</f>
        <v>0</v>
      </c>
      <c r="AJ211" s="76">
        <f>IFERROR(VLOOKUP($D211,'SAP Data'!$A$7:$OM$1849,AJ$4,FALSE),"")</f>
        <v>0</v>
      </c>
      <c r="AK211" s="76">
        <f>IFERROR(VLOOKUP($D211,'SAP Data'!$A$7:$OM$1849,AK$4,FALSE),"")</f>
        <v>0</v>
      </c>
      <c r="AL211" s="76">
        <f>IFERROR(VLOOKUP($D211,'SAP Data'!$A$7:$OM$1849,AL$4,FALSE),"")</f>
        <v>0</v>
      </c>
      <c r="AM211" s="76">
        <f>IFERROR(VLOOKUP($D211,'SAP Data'!$A$7:$OM$1849,AM$4,FALSE),"")</f>
        <v>0</v>
      </c>
      <c r="AN211" s="76">
        <f>IFERROR(VLOOKUP($D211,'SAP Data'!$A$7:$OM$1849,AN$4,FALSE),"")</f>
        <v>0</v>
      </c>
      <c r="AO211" s="76">
        <f>IFERROR(VLOOKUP($D211,'SAP Data'!$A$7:$OM$1849,AO$4,FALSE),"")</f>
        <v>0</v>
      </c>
      <c r="AP211" s="99">
        <f t="shared" si="258"/>
        <v>0</v>
      </c>
      <c r="AQ211" s="43">
        <f t="shared" si="259"/>
        <v>0</v>
      </c>
      <c r="AR211" s="43">
        <f t="shared" si="260"/>
        <v>0</v>
      </c>
      <c r="AS211" s="43">
        <f t="shared" si="261"/>
        <v>0</v>
      </c>
      <c r="AT211" s="43">
        <f t="shared" si="262"/>
        <v>0</v>
      </c>
      <c r="AU211" s="43">
        <f t="shared" si="263"/>
        <v>0</v>
      </c>
      <c r="AV211" s="43">
        <f t="shared" si="264"/>
        <v>0</v>
      </c>
      <c r="AW211" s="43">
        <f t="shared" si="265"/>
        <v>0</v>
      </c>
      <c r="AX211" s="43">
        <f t="shared" si="266"/>
        <v>0</v>
      </c>
      <c r="AY211" s="43">
        <f t="shared" si="267"/>
        <v>0</v>
      </c>
      <c r="AZ211" s="43">
        <f t="shared" si="268"/>
        <v>0</v>
      </c>
      <c r="BA211" s="98">
        <f t="shared" si="269"/>
        <v>0</v>
      </c>
      <c r="BB211" s="16"/>
      <c r="BC211" s="16">
        <f t="shared" si="170"/>
        <v>0</v>
      </c>
      <c r="BD211" s="16"/>
      <c r="BE211" s="16">
        <f t="shared" si="171"/>
        <v>0</v>
      </c>
      <c r="BF211" s="16"/>
      <c r="BG211" s="16">
        <f t="shared" si="172"/>
        <v>0</v>
      </c>
      <c r="BH211" s="18"/>
      <c r="BI211" s="16">
        <f t="shared" si="173"/>
        <v>0</v>
      </c>
      <c r="BK211" s="16">
        <f t="shared" si="174"/>
        <v>0</v>
      </c>
      <c r="BM211" s="16">
        <f t="shared" si="175"/>
        <v>0</v>
      </c>
      <c r="BO211" s="16">
        <f t="shared" si="167"/>
        <v>0</v>
      </c>
      <c r="BQ211" s="16">
        <f t="shared" si="168"/>
        <v>0</v>
      </c>
      <c r="BS211" s="16">
        <f t="shared" si="169"/>
        <v>0</v>
      </c>
      <c r="BU211" s="16">
        <f t="shared" si="164"/>
        <v>0</v>
      </c>
      <c r="BW211" s="16">
        <f t="shared" si="165"/>
        <v>0</v>
      </c>
      <c r="BY211" s="16">
        <f t="shared" si="166"/>
        <v>0</v>
      </c>
      <c r="CB211" s="16">
        <f t="shared" si="254"/>
        <v>0</v>
      </c>
      <c r="CF211" s="243">
        <f t="shared" si="270"/>
        <v>0</v>
      </c>
      <c r="CH211" s="243">
        <f t="shared" si="271"/>
        <v>0</v>
      </c>
      <c r="CJ211" s="16">
        <f t="shared" si="255"/>
        <v>0</v>
      </c>
      <c r="CL211" s="54">
        <f t="shared" si="256"/>
        <v>0</v>
      </c>
      <c r="CN211" s="18"/>
      <c r="CO211" s="16">
        <f t="shared" si="257"/>
        <v>0</v>
      </c>
      <c r="CP211" s="18"/>
    </row>
    <row r="212" spans="1:94" x14ac:dyDescent="0.2">
      <c r="A212" s="387"/>
      <c r="B212" s="14" t="str">
        <f>VLOOKUP(D212,'line assign basis'!$A$8:$D$668,2,FALSE)</f>
        <v>A/R INTER NW BIOGAS</v>
      </c>
      <c r="C212" s="17" t="s">
        <v>477</v>
      </c>
      <c r="D212" s="17" t="s">
        <v>475</v>
      </c>
      <c r="E212" s="17">
        <f>IFERROR(VLOOKUP(D212,'line assign basis'!$A$8:$D$668,4,FALSE),"")</f>
        <v>2</v>
      </c>
      <c r="F212" s="33">
        <f>IFERROR(VLOOKUP($D212,'SAP Data'!$A$7:$OM$1845,F$4,FALSE),"")</f>
        <v>0</v>
      </c>
      <c r="G212" s="33">
        <f>IFERROR(VLOOKUP($D212,'SAP Data'!$A$7:$OM$1845,G$4,FALSE),"")</f>
        <v>0</v>
      </c>
      <c r="H212" s="16">
        <f>IFERROR(VLOOKUP($D212,'SAP Data'!$A$7:$OM$1845,H$4,FALSE),"")</f>
        <v>0</v>
      </c>
      <c r="I212" s="76">
        <f>IFERROR(VLOOKUP($D212,'SAP Data'!$A$7:$OM$1845,I$4,FALSE),"")</f>
        <v>0</v>
      </c>
      <c r="J212" s="76">
        <f>IFERROR(VLOOKUP($D212,'SAP Data'!$A$7:$OM$1845,J$4,FALSE),"")</f>
        <v>0</v>
      </c>
      <c r="K212" s="76">
        <f>IFERROR(VLOOKUP($D212,'SAP Data'!$A$7:$OM$1845,K$4,FALSE),"")</f>
        <v>0</v>
      </c>
      <c r="L212" s="76">
        <f>IFERROR(VLOOKUP($D212,'SAP Data'!$A$7:$OM$1845,L$4,FALSE),"")</f>
        <v>0</v>
      </c>
      <c r="M212" s="76">
        <f>IFERROR(VLOOKUP($D212,'SAP Data'!$A$7:$OM$1845,M$4,FALSE),"")</f>
        <v>0</v>
      </c>
      <c r="N212" s="76">
        <f>IFERROR(VLOOKUP($D212,'SAP Data'!$A$7:$OM$1845,N$4,FALSE),"")</f>
        <v>0</v>
      </c>
      <c r="O212" s="76">
        <f>IFERROR(VLOOKUP($D212,'SAP Data'!$A$7:$OM$1845,O$4,FALSE),"")</f>
        <v>0</v>
      </c>
      <c r="P212" s="76">
        <f>IFERROR(VLOOKUP($D212,'SAP Data'!$A$7:$OM$1845,P$4,FALSE),"")</f>
        <v>0</v>
      </c>
      <c r="Q212" s="76">
        <f>IFERROR(VLOOKUP($D212,'SAP Data'!$A$7:$OM$1845,Q$4,FALSE),"")</f>
        <v>0</v>
      </c>
      <c r="R212" s="76">
        <f>IFERROR(VLOOKUP($D212,'SAP Data'!$A$7:$OM$1845,R$4,FALSE),"")</f>
        <v>0</v>
      </c>
      <c r="S212" s="76">
        <f>IFERROR(VLOOKUP($D212,'SAP Data'!$A$7:$OM$1845,S$4,FALSE),"")</f>
        <v>0</v>
      </c>
      <c r="T212" s="76">
        <f>IFERROR(VLOOKUP($D212,'SAP Data'!$A$7:$OM$1849,T$4,FALSE),"")</f>
        <v>0</v>
      </c>
      <c r="U212" s="76">
        <f>IFERROR(VLOOKUP($D212,'SAP Data'!$A$7:$OM$1849,U$4,FALSE),"")</f>
        <v>0</v>
      </c>
      <c r="V212" s="76">
        <f>IFERROR(VLOOKUP($D212,'SAP Data'!$A$7:$OM$1849,V$4,FALSE),"")</f>
        <v>0</v>
      </c>
      <c r="W212" s="76">
        <f>IFERROR(VLOOKUP($D212,'SAP Data'!$A$7:$OM$1849,W$4,FALSE),"")</f>
        <v>0</v>
      </c>
      <c r="X212" s="76">
        <f>IFERROR(VLOOKUP($D212,'SAP Data'!$A$7:$OM$1849,X$4,FALSE),"")</f>
        <v>0</v>
      </c>
      <c r="Y212" s="76">
        <f>IFERROR(VLOOKUP($D212,'SAP Data'!$A$7:$OM$1849,Y$4,FALSE),"")</f>
        <v>0</v>
      </c>
      <c r="Z212" s="76">
        <f>IFERROR(VLOOKUP($D212,'SAP Data'!$A$7:$OM$1849,Z$4,FALSE),"")</f>
        <v>0</v>
      </c>
      <c r="AA212" s="76">
        <f>IFERROR(VLOOKUP($D212,'SAP Data'!$A$7:$OM$1849,AA$4,FALSE),"")</f>
        <v>0</v>
      </c>
      <c r="AB212" s="76">
        <f>IFERROR(VLOOKUP($D212,'SAP Data'!$A$7:$OM$1849,AB$4,FALSE),"")</f>
        <v>0</v>
      </c>
      <c r="AC212" s="76">
        <f>IFERROR(VLOOKUP($D212,'SAP Data'!$A$7:$OM$1849,AC$4,FALSE),"")</f>
        <v>0</v>
      </c>
      <c r="AD212" s="76">
        <f>IFERROR(VLOOKUP($D212,'SAP Data'!$A$7:$OM$1849,AD$4,FALSE),"")</f>
        <v>0</v>
      </c>
      <c r="AE212" s="76">
        <f>IFERROR(VLOOKUP($D212,'SAP Data'!$A$7:$OM$1849,AE$4,FALSE),"")</f>
        <v>0</v>
      </c>
      <c r="AF212" s="76">
        <f>IFERROR(VLOOKUP($D212,'SAP Data'!$A$7:$OM$1849,AF$4,FALSE),"")</f>
        <v>0</v>
      </c>
      <c r="AG212" s="76">
        <f>IFERROR(VLOOKUP($D212,'SAP Data'!$A$7:$OM$1849,AG$4,FALSE),"")</f>
        <v>0</v>
      </c>
      <c r="AH212" s="76">
        <f>IFERROR(VLOOKUP($D212,'SAP Data'!$A$7:$OM$1849,AH$4,FALSE),"")</f>
        <v>0</v>
      </c>
      <c r="AI212" s="76">
        <f>IFERROR(VLOOKUP($D212,'SAP Data'!$A$7:$OM$1849,AI$4,FALSE),"")</f>
        <v>0</v>
      </c>
      <c r="AJ212" s="76">
        <f>IFERROR(VLOOKUP($D212,'SAP Data'!$A$7:$OM$1849,AJ$4,FALSE),"")</f>
        <v>0</v>
      </c>
      <c r="AK212" s="76">
        <f>IFERROR(VLOOKUP($D212,'SAP Data'!$A$7:$OM$1849,AK$4,FALSE),"")</f>
        <v>0</v>
      </c>
      <c r="AL212" s="76">
        <f>IFERROR(VLOOKUP($D212,'SAP Data'!$A$7:$OM$1849,AL$4,FALSE),"")</f>
        <v>0</v>
      </c>
      <c r="AM212" s="76">
        <f>IFERROR(VLOOKUP($D212,'SAP Data'!$A$7:$OM$1849,AM$4,FALSE),"")</f>
        <v>0</v>
      </c>
      <c r="AN212" s="76">
        <f>IFERROR(VLOOKUP($D212,'SAP Data'!$A$7:$OM$1849,AN$4,FALSE),"")</f>
        <v>0</v>
      </c>
      <c r="AO212" s="76">
        <f>IFERROR(VLOOKUP($D212,'SAP Data'!$A$7:$OM$1849,AO$4,FALSE),"")</f>
        <v>0</v>
      </c>
      <c r="AP212" s="99">
        <f t="shared" si="258"/>
        <v>0</v>
      </c>
      <c r="AQ212" s="43">
        <f t="shared" si="259"/>
        <v>0</v>
      </c>
      <c r="AR212" s="43">
        <f t="shared" si="260"/>
        <v>0</v>
      </c>
      <c r="AS212" s="43">
        <f t="shared" si="261"/>
        <v>0</v>
      </c>
      <c r="AT212" s="43">
        <f t="shared" si="262"/>
        <v>0</v>
      </c>
      <c r="AU212" s="43">
        <f t="shared" si="263"/>
        <v>0</v>
      </c>
      <c r="AV212" s="43">
        <f t="shared" si="264"/>
        <v>0</v>
      </c>
      <c r="AW212" s="43">
        <f t="shared" si="265"/>
        <v>0</v>
      </c>
      <c r="AX212" s="43">
        <f t="shared" si="266"/>
        <v>0</v>
      </c>
      <c r="AY212" s="43">
        <f t="shared" si="267"/>
        <v>0</v>
      </c>
      <c r="AZ212" s="43">
        <f t="shared" si="268"/>
        <v>0</v>
      </c>
      <c r="BA212" s="98">
        <f t="shared" si="269"/>
        <v>0</v>
      </c>
      <c r="BB212" s="16"/>
      <c r="BC212" s="16">
        <f t="shared" si="170"/>
        <v>0</v>
      </c>
      <c r="BD212" s="16"/>
      <c r="BE212" s="16">
        <f t="shared" si="171"/>
        <v>0</v>
      </c>
      <c r="BF212" s="16"/>
      <c r="BG212" s="16">
        <f t="shared" si="172"/>
        <v>0</v>
      </c>
      <c r="BH212" s="18"/>
      <c r="BI212" s="16">
        <f t="shared" si="173"/>
        <v>0</v>
      </c>
      <c r="BK212" s="16">
        <f t="shared" si="174"/>
        <v>0</v>
      </c>
      <c r="BM212" s="16">
        <f t="shared" si="175"/>
        <v>0</v>
      </c>
      <c r="BO212" s="16">
        <f t="shared" si="167"/>
        <v>0</v>
      </c>
      <c r="BQ212" s="16">
        <f t="shared" si="168"/>
        <v>0</v>
      </c>
      <c r="BS212" s="16">
        <f t="shared" si="169"/>
        <v>0</v>
      </c>
      <c r="BU212" s="16">
        <f t="shared" ref="BU212:BU276" si="272">IF($E212=4,AY212,0)</f>
        <v>0</v>
      </c>
      <c r="BW212" s="16">
        <f t="shared" ref="BW212:BW276" si="273">IF($E212=4,AZ212,0)</f>
        <v>0</v>
      </c>
      <c r="BY212" s="16">
        <f t="shared" ref="BY212:BY276" si="274">IF($E212=4,BA212,0)</f>
        <v>0</v>
      </c>
      <c r="CB212" s="16">
        <f t="shared" si="254"/>
        <v>0</v>
      </c>
      <c r="CF212" s="243">
        <f t="shared" si="270"/>
        <v>0</v>
      </c>
      <c r="CH212" s="243">
        <f t="shared" si="271"/>
        <v>0</v>
      </c>
      <c r="CJ212" s="16">
        <f t="shared" si="255"/>
        <v>0</v>
      </c>
      <c r="CL212" s="54">
        <f t="shared" si="256"/>
        <v>0</v>
      </c>
      <c r="CN212" s="18"/>
      <c r="CO212" s="16">
        <f t="shared" si="257"/>
        <v>0</v>
      </c>
      <c r="CP212" s="18"/>
    </row>
    <row r="213" spans="1:94" x14ac:dyDescent="0.2">
      <c r="A213" s="387"/>
      <c r="B213" s="14" t="str">
        <f>VLOOKUP(D213,'line assign basis'!$A$8:$D$668,2,FALSE)</f>
        <v>A/R TAX SHARE-NW ENE</v>
      </c>
      <c r="C213" s="17" t="s">
        <v>480</v>
      </c>
      <c r="D213" s="17" t="s">
        <v>478</v>
      </c>
      <c r="E213" s="17">
        <f>IFERROR(VLOOKUP(D213,'line assign basis'!$A$8:$D$668,4,FALSE),"")</f>
        <v>2</v>
      </c>
      <c r="F213" s="33">
        <f>IFERROR(VLOOKUP($D213,'SAP Data'!$A$7:$OM$1845,F$4,FALSE),"")</f>
        <v>0</v>
      </c>
      <c r="G213" s="33">
        <f>IFERROR(VLOOKUP($D213,'SAP Data'!$A$7:$OM$1845,G$4,FALSE),"")</f>
        <v>0</v>
      </c>
      <c r="H213" s="16">
        <f>IFERROR(VLOOKUP($D213,'SAP Data'!$A$7:$OM$1845,H$4,FALSE),"")</f>
        <v>0</v>
      </c>
      <c r="I213" s="76">
        <f>IFERROR(VLOOKUP($D213,'SAP Data'!$A$7:$OM$1845,I$4,FALSE),"")</f>
        <v>0</v>
      </c>
      <c r="J213" s="76">
        <f>IFERROR(VLOOKUP($D213,'SAP Data'!$A$7:$OM$1845,J$4,FALSE),"")</f>
        <v>0</v>
      </c>
      <c r="K213" s="76">
        <f>IFERROR(VLOOKUP($D213,'SAP Data'!$A$7:$OM$1845,K$4,FALSE),"")</f>
        <v>0</v>
      </c>
      <c r="L213" s="76">
        <f>IFERROR(VLOOKUP($D213,'SAP Data'!$A$7:$OM$1845,L$4,FALSE),"")</f>
        <v>0</v>
      </c>
      <c r="M213" s="76">
        <f>IFERROR(VLOOKUP($D213,'SAP Data'!$A$7:$OM$1845,M$4,FALSE),"")</f>
        <v>0</v>
      </c>
      <c r="N213" s="76">
        <f>IFERROR(VLOOKUP($D213,'SAP Data'!$A$7:$OM$1845,N$4,FALSE),"")</f>
        <v>0</v>
      </c>
      <c r="O213" s="76">
        <f>IFERROR(VLOOKUP($D213,'SAP Data'!$A$7:$OM$1845,O$4,FALSE),"")</f>
        <v>0</v>
      </c>
      <c r="P213" s="76">
        <f>IFERROR(VLOOKUP($D213,'SAP Data'!$A$7:$OM$1845,P$4,FALSE),"")</f>
        <v>0</v>
      </c>
      <c r="Q213" s="76">
        <f>IFERROR(VLOOKUP($D213,'SAP Data'!$A$7:$OM$1845,Q$4,FALSE),"")</f>
        <v>0</v>
      </c>
      <c r="R213" s="76">
        <f>IFERROR(VLOOKUP($D213,'SAP Data'!$A$7:$OM$1845,R$4,FALSE),"")</f>
        <v>0</v>
      </c>
      <c r="S213" s="76">
        <f>IFERROR(VLOOKUP($D213,'SAP Data'!$A$7:$OM$1845,S$4,FALSE),"")</f>
        <v>0</v>
      </c>
      <c r="T213" s="76">
        <f>IFERROR(VLOOKUP($D213,'SAP Data'!$A$7:$OM$1849,T$4,FALSE),"")</f>
        <v>0</v>
      </c>
      <c r="U213" s="76">
        <f>IFERROR(VLOOKUP($D213,'SAP Data'!$A$7:$OM$1849,U$4,FALSE),"")</f>
        <v>0</v>
      </c>
      <c r="V213" s="76">
        <f>IFERROR(VLOOKUP($D213,'SAP Data'!$A$7:$OM$1849,V$4,FALSE),"")</f>
        <v>0</v>
      </c>
      <c r="W213" s="76">
        <f>IFERROR(VLOOKUP($D213,'SAP Data'!$A$7:$OM$1849,W$4,FALSE),"")</f>
        <v>0</v>
      </c>
      <c r="X213" s="76">
        <f>IFERROR(VLOOKUP($D213,'SAP Data'!$A$7:$OM$1849,X$4,FALSE),"")</f>
        <v>0</v>
      </c>
      <c r="Y213" s="76">
        <f>IFERROR(VLOOKUP($D213,'SAP Data'!$A$7:$OM$1849,Y$4,FALSE),"")</f>
        <v>0</v>
      </c>
      <c r="Z213" s="76">
        <f>IFERROR(VLOOKUP($D213,'SAP Data'!$A$7:$OM$1849,Z$4,FALSE),"")</f>
        <v>0</v>
      </c>
      <c r="AA213" s="76">
        <f>IFERROR(VLOOKUP($D213,'SAP Data'!$A$7:$OM$1849,AA$4,FALSE),"")</f>
        <v>0</v>
      </c>
      <c r="AB213" s="76">
        <f>IFERROR(VLOOKUP($D213,'SAP Data'!$A$7:$OM$1849,AB$4,FALSE),"")</f>
        <v>0</v>
      </c>
      <c r="AC213" s="76">
        <f>IFERROR(VLOOKUP($D213,'SAP Data'!$A$7:$OM$1849,AC$4,FALSE),"")</f>
        <v>0</v>
      </c>
      <c r="AD213" s="76">
        <f>IFERROR(VLOOKUP($D213,'SAP Data'!$A$7:$OM$1849,AD$4,FALSE),"")</f>
        <v>0</v>
      </c>
      <c r="AE213" s="76">
        <f>IFERROR(VLOOKUP($D213,'SAP Data'!$A$7:$OM$1849,AE$4,FALSE),"")</f>
        <v>0</v>
      </c>
      <c r="AF213" s="76">
        <f>IFERROR(VLOOKUP($D213,'SAP Data'!$A$7:$OM$1849,AF$4,FALSE),"")</f>
        <v>0</v>
      </c>
      <c r="AG213" s="76">
        <f>IFERROR(VLOOKUP($D213,'SAP Data'!$A$7:$OM$1849,AG$4,FALSE),"")</f>
        <v>0</v>
      </c>
      <c r="AH213" s="76">
        <f>IFERROR(VLOOKUP($D213,'SAP Data'!$A$7:$OM$1849,AH$4,FALSE),"")</f>
        <v>0</v>
      </c>
      <c r="AI213" s="76">
        <f>IFERROR(VLOOKUP($D213,'SAP Data'!$A$7:$OM$1849,AI$4,FALSE),"")</f>
        <v>0</v>
      </c>
      <c r="AJ213" s="76">
        <f>IFERROR(VLOOKUP($D213,'SAP Data'!$A$7:$OM$1849,AJ$4,FALSE),"")</f>
        <v>0</v>
      </c>
      <c r="AK213" s="76">
        <f>IFERROR(VLOOKUP($D213,'SAP Data'!$A$7:$OM$1849,AK$4,FALSE),"")</f>
        <v>0</v>
      </c>
      <c r="AL213" s="76">
        <f>IFERROR(VLOOKUP($D213,'SAP Data'!$A$7:$OM$1849,AL$4,FALSE),"")</f>
        <v>0</v>
      </c>
      <c r="AM213" s="76">
        <f>IFERROR(VLOOKUP($D213,'SAP Data'!$A$7:$OM$1849,AM$4,FALSE),"")</f>
        <v>0</v>
      </c>
      <c r="AN213" s="76">
        <f>IFERROR(VLOOKUP($D213,'SAP Data'!$A$7:$OM$1849,AN$4,FALSE),"")</f>
        <v>0</v>
      </c>
      <c r="AO213" s="76">
        <f>IFERROR(VLOOKUP($D213,'SAP Data'!$A$7:$OM$1849,AO$4,FALSE),"")</f>
        <v>0</v>
      </c>
      <c r="AP213" s="99">
        <f t="shared" si="258"/>
        <v>0</v>
      </c>
      <c r="AQ213" s="43">
        <f t="shared" si="259"/>
        <v>0</v>
      </c>
      <c r="AR213" s="43">
        <f t="shared" si="260"/>
        <v>0</v>
      </c>
      <c r="AS213" s="43">
        <f t="shared" si="261"/>
        <v>0</v>
      </c>
      <c r="AT213" s="43">
        <f t="shared" si="262"/>
        <v>0</v>
      </c>
      <c r="AU213" s="43">
        <f t="shared" si="263"/>
        <v>0</v>
      </c>
      <c r="AV213" s="43">
        <f t="shared" si="264"/>
        <v>0</v>
      </c>
      <c r="AW213" s="43">
        <f t="shared" si="265"/>
        <v>0</v>
      </c>
      <c r="AX213" s="43">
        <f t="shared" si="266"/>
        <v>0</v>
      </c>
      <c r="AY213" s="43">
        <f t="shared" si="267"/>
        <v>0</v>
      </c>
      <c r="AZ213" s="43">
        <f t="shared" si="268"/>
        <v>0</v>
      </c>
      <c r="BA213" s="98">
        <f t="shared" si="269"/>
        <v>0</v>
      </c>
      <c r="BB213" s="16"/>
      <c r="BC213" s="16">
        <f t="shared" si="170"/>
        <v>0</v>
      </c>
      <c r="BD213" s="16"/>
      <c r="BE213" s="16">
        <f t="shared" si="171"/>
        <v>0</v>
      </c>
      <c r="BF213" s="16"/>
      <c r="BG213" s="16">
        <f t="shared" si="172"/>
        <v>0</v>
      </c>
      <c r="BH213" s="18"/>
      <c r="BI213" s="16">
        <f t="shared" si="173"/>
        <v>0</v>
      </c>
      <c r="BK213" s="16">
        <f t="shared" si="174"/>
        <v>0</v>
      </c>
      <c r="BM213" s="16">
        <f t="shared" si="175"/>
        <v>0</v>
      </c>
      <c r="BO213" s="16">
        <f t="shared" ref="BO213:BO288" si="275">IF($E213=4,AV213,0)</f>
        <v>0</v>
      </c>
      <c r="BQ213" s="16">
        <f t="shared" ref="BQ213:BQ288" si="276">IF($E213=4,AW213,0)</f>
        <v>0</v>
      </c>
      <c r="BS213" s="16">
        <f t="shared" ref="BS213:BS288" si="277">IF($E213=4,AX213,0)</f>
        <v>0</v>
      </c>
      <c r="BU213" s="16">
        <f t="shared" si="272"/>
        <v>0</v>
      </c>
      <c r="BW213" s="16">
        <f t="shared" si="273"/>
        <v>0</v>
      </c>
      <c r="BY213" s="16">
        <f t="shared" si="274"/>
        <v>0</v>
      </c>
      <c r="CB213" s="16">
        <f t="shared" si="254"/>
        <v>0</v>
      </c>
      <c r="CF213" s="243">
        <f t="shared" si="270"/>
        <v>0</v>
      </c>
      <c r="CH213" s="243">
        <f t="shared" si="271"/>
        <v>0</v>
      </c>
      <c r="CJ213" s="16">
        <f t="shared" si="255"/>
        <v>0</v>
      </c>
      <c r="CL213" s="54">
        <f t="shared" si="256"/>
        <v>0</v>
      </c>
      <c r="CN213" s="18"/>
      <c r="CO213" s="16">
        <f t="shared" si="257"/>
        <v>0</v>
      </c>
      <c r="CP213" s="18"/>
    </row>
    <row r="214" spans="1:94" x14ac:dyDescent="0.2">
      <c r="A214" s="387"/>
      <c r="B214" s="14" t="str">
        <f>VLOOKUP(D214,'line assign basis'!$A$8:$D$668,2,FALSE)</f>
        <v>A/R TAX SHARE-NWNGS</v>
      </c>
      <c r="C214" s="17" t="s">
        <v>482</v>
      </c>
      <c r="D214" s="17" t="s">
        <v>481</v>
      </c>
      <c r="E214" s="17">
        <f>IFERROR(VLOOKUP(D214,'line assign basis'!$A$8:$D$668,4,FALSE),"")</f>
        <v>2</v>
      </c>
      <c r="F214" s="33">
        <f>IFERROR(VLOOKUP($D214,'SAP Data'!$A$7:$OM$1845,F$4,FALSE),"")</f>
        <v>0</v>
      </c>
      <c r="G214" s="33">
        <f>IFERROR(VLOOKUP($D214,'SAP Data'!$A$7:$OM$1845,G$4,FALSE),"")</f>
        <v>0</v>
      </c>
      <c r="H214" s="16">
        <f>IFERROR(VLOOKUP($D214,'SAP Data'!$A$7:$OM$1845,H$4,FALSE),"")</f>
        <v>0</v>
      </c>
      <c r="I214" s="76">
        <f>IFERROR(VLOOKUP($D214,'SAP Data'!$A$7:$OM$1845,I$4,FALSE),"")</f>
        <v>0</v>
      </c>
      <c r="J214" s="76">
        <f>IFERROR(VLOOKUP($D214,'SAP Data'!$A$7:$OM$1845,J$4,FALSE),"")</f>
        <v>0</v>
      </c>
      <c r="K214" s="76">
        <f>IFERROR(VLOOKUP($D214,'SAP Data'!$A$7:$OM$1845,K$4,FALSE),"")</f>
        <v>0</v>
      </c>
      <c r="L214" s="76">
        <f>IFERROR(VLOOKUP($D214,'SAP Data'!$A$7:$OM$1845,L$4,FALSE),"")</f>
        <v>0</v>
      </c>
      <c r="M214" s="76">
        <f>IFERROR(VLOOKUP($D214,'SAP Data'!$A$7:$OM$1845,M$4,FALSE),"")</f>
        <v>0</v>
      </c>
      <c r="N214" s="76">
        <f>IFERROR(VLOOKUP($D214,'SAP Data'!$A$7:$OM$1845,N$4,FALSE),"")</f>
        <v>0</v>
      </c>
      <c r="O214" s="76">
        <f>IFERROR(VLOOKUP($D214,'SAP Data'!$A$7:$OM$1845,O$4,FALSE),"")</f>
        <v>0</v>
      </c>
      <c r="P214" s="76">
        <f>IFERROR(VLOOKUP($D214,'SAP Data'!$A$7:$OM$1845,P$4,FALSE),"")</f>
        <v>0</v>
      </c>
      <c r="Q214" s="76">
        <f>IFERROR(VLOOKUP($D214,'SAP Data'!$A$7:$OM$1845,Q$4,FALSE),"")</f>
        <v>0</v>
      </c>
      <c r="R214" s="76">
        <f>IFERROR(VLOOKUP($D214,'SAP Data'!$A$7:$OM$1845,R$4,FALSE),"")</f>
        <v>0</v>
      </c>
      <c r="S214" s="76">
        <f>IFERROR(VLOOKUP($D214,'SAP Data'!$A$7:$OM$1845,S$4,FALSE),"")</f>
        <v>0</v>
      </c>
      <c r="T214" s="76">
        <f>IFERROR(VLOOKUP($D214,'SAP Data'!$A$7:$OM$1849,T$4,FALSE),"")</f>
        <v>0</v>
      </c>
      <c r="U214" s="76">
        <f>IFERROR(VLOOKUP($D214,'SAP Data'!$A$7:$OM$1849,U$4,FALSE),"")</f>
        <v>0</v>
      </c>
      <c r="V214" s="76">
        <f>IFERROR(VLOOKUP($D214,'SAP Data'!$A$7:$OM$1849,V$4,FALSE),"")</f>
        <v>0</v>
      </c>
      <c r="W214" s="76">
        <f>IFERROR(VLOOKUP($D214,'SAP Data'!$A$7:$OM$1849,W$4,FALSE),"")</f>
        <v>0</v>
      </c>
      <c r="X214" s="76">
        <f>IFERROR(VLOOKUP($D214,'SAP Data'!$A$7:$OM$1849,X$4,FALSE),"")</f>
        <v>0</v>
      </c>
      <c r="Y214" s="76">
        <f>IFERROR(VLOOKUP($D214,'SAP Data'!$A$7:$OM$1849,Y$4,FALSE),"")</f>
        <v>0</v>
      </c>
      <c r="Z214" s="76">
        <f>IFERROR(VLOOKUP($D214,'SAP Data'!$A$7:$OM$1849,Z$4,FALSE),"")</f>
        <v>0</v>
      </c>
      <c r="AA214" s="76">
        <f>IFERROR(VLOOKUP($D214,'SAP Data'!$A$7:$OM$1849,AA$4,FALSE),"")</f>
        <v>0</v>
      </c>
      <c r="AB214" s="76">
        <f>IFERROR(VLOOKUP($D214,'SAP Data'!$A$7:$OM$1849,AB$4,FALSE),"")</f>
        <v>0</v>
      </c>
      <c r="AC214" s="76">
        <f>IFERROR(VLOOKUP($D214,'SAP Data'!$A$7:$OM$1849,AC$4,FALSE),"")</f>
        <v>0</v>
      </c>
      <c r="AD214" s="76">
        <f>IFERROR(VLOOKUP($D214,'SAP Data'!$A$7:$OM$1849,AD$4,FALSE),"")</f>
        <v>0</v>
      </c>
      <c r="AE214" s="76">
        <f>IFERROR(VLOOKUP($D214,'SAP Data'!$A$7:$OM$1849,AE$4,FALSE),"")</f>
        <v>0</v>
      </c>
      <c r="AF214" s="76">
        <f>IFERROR(VLOOKUP($D214,'SAP Data'!$A$7:$OM$1849,AF$4,FALSE),"")</f>
        <v>0</v>
      </c>
      <c r="AG214" s="76">
        <f>IFERROR(VLOOKUP($D214,'SAP Data'!$A$7:$OM$1849,AG$4,FALSE),"")</f>
        <v>0</v>
      </c>
      <c r="AH214" s="76">
        <f>IFERROR(VLOOKUP($D214,'SAP Data'!$A$7:$OM$1849,AH$4,FALSE),"")</f>
        <v>0</v>
      </c>
      <c r="AI214" s="76">
        <f>IFERROR(VLOOKUP($D214,'SAP Data'!$A$7:$OM$1849,AI$4,FALSE),"")</f>
        <v>0</v>
      </c>
      <c r="AJ214" s="76">
        <f>IFERROR(VLOOKUP($D214,'SAP Data'!$A$7:$OM$1849,AJ$4,FALSE),"")</f>
        <v>0</v>
      </c>
      <c r="AK214" s="76">
        <f>IFERROR(VLOOKUP($D214,'SAP Data'!$A$7:$OM$1849,AK$4,FALSE),"")</f>
        <v>0</v>
      </c>
      <c r="AL214" s="76">
        <f>IFERROR(VLOOKUP($D214,'SAP Data'!$A$7:$OM$1849,AL$4,FALSE),"")</f>
        <v>0</v>
      </c>
      <c r="AM214" s="76">
        <f>IFERROR(VLOOKUP($D214,'SAP Data'!$A$7:$OM$1849,AM$4,FALSE),"")</f>
        <v>0</v>
      </c>
      <c r="AN214" s="76">
        <f>IFERROR(VLOOKUP($D214,'SAP Data'!$A$7:$OM$1849,AN$4,FALSE),"")</f>
        <v>0</v>
      </c>
      <c r="AO214" s="76">
        <f>IFERROR(VLOOKUP($D214,'SAP Data'!$A$7:$OM$1849,AO$4,FALSE),"")</f>
        <v>0</v>
      </c>
      <c r="AP214" s="99">
        <f t="shared" si="258"/>
        <v>0</v>
      </c>
      <c r="AQ214" s="43">
        <f t="shared" si="259"/>
        <v>0</v>
      </c>
      <c r="AR214" s="43">
        <f t="shared" si="260"/>
        <v>0</v>
      </c>
      <c r="AS214" s="43">
        <f t="shared" si="261"/>
        <v>0</v>
      </c>
      <c r="AT214" s="43">
        <f t="shared" si="262"/>
        <v>0</v>
      </c>
      <c r="AU214" s="43">
        <f t="shared" si="263"/>
        <v>0</v>
      </c>
      <c r="AV214" s="43">
        <f t="shared" si="264"/>
        <v>0</v>
      </c>
      <c r="AW214" s="43">
        <f t="shared" si="265"/>
        <v>0</v>
      </c>
      <c r="AX214" s="43">
        <f t="shared" si="266"/>
        <v>0</v>
      </c>
      <c r="AY214" s="43">
        <f t="shared" si="267"/>
        <v>0</v>
      </c>
      <c r="AZ214" s="43">
        <f t="shared" si="268"/>
        <v>0</v>
      </c>
      <c r="BA214" s="98">
        <f t="shared" si="269"/>
        <v>0</v>
      </c>
      <c r="BB214" s="16"/>
      <c r="BC214" s="16">
        <f t="shared" ref="BC214:BC289" si="278">IF($E214=4,AP214,0)</f>
        <v>0</v>
      </c>
      <c r="BD214" s="16"/>
      <c r="BE214" s="16">
        <f t="shared" ref="BE214:BE289" si="279">IF($E214=4,AQ214,0)</f>
        <v>0</v>
      </c>
      <c r="BF214" s="16"/>
      <c r="BG214" s="16">
        <f t="shared" ref="BG214:BG289" si="280">IF($E214=4,AR214,0)</f>
        <v>0</v>
      </c>
      <c r="BH214" s="18"/>
      <c r="BI214" s="16">
        <f t="shared" ref="BI214:BI289" si="281">IF($E214=4,AS214,0)</f>
        <v>0</v>
      </c>
      <c r="BK214" s="16">
        <f t="shared" ref="BK214:BK289" si="282">IF($E214=4,AT214,0)</f>
        <v>0</v>
      </c>
      <c r="BM214" s="16">
        <f t="shared" ref="BM214:BM289" si="283">IF($E214=4,AU214,0)</f>
        <v>0</v>
      </c>
      <c r="BO214" s="16">
        <f t="shared" si="275"/>
        <v>0</v>
      </c>
      <c r="BQ214" s="16">
        <f t="shared" si="276"/>
        <v>0</v>
      </c>
      <c r="BS214" s="16">
        <f t="shared" si="277"/>
        <v>0</v>
      </c>
      <c r="BU214" s="16">
        <f t="shared" si="272"/>
        <v>0</v>
      </c>
      <c r="BW214" s="16">
        <f t="shared" si="273"/>
        <v>0</v>
      </c>
      <c r="BY214" s="16">
        <f t="shared" si="274"/>
        <v>0</v>
      </c>
      <c r="CB214" s="16">
        <f t="shared" si="254"/>
        <v>0</v>
      </c>
      <c r="CF214" s="243">
        <f t="shared" si="270"/>
        <v>0</v>
      </c>
      <c r="CH214" s="243">
        <f t="shared" si="271"/>
        <v>0</v>
      </c>
      <c r="CJ214" s="16">
        <f t="shared" si="255"/>
        <v>0</v>
      </c>
      <c r="CL214" s="54">
        <f t="shared" si="256"/>
        <v>0</v>
      </c>
      <c r="CN214" s="18"/>
      <c r="CO214" s="16">
        <f t="shared" si="257"/>
        <v>0</v>
      </c>
      <c r="CP214" s="18"/>
    </row>
    <row r="215" spans="1:94" x14ac:dyDescent="0.2">
      <c r="A215" s="387"/>
      <c r="B215" s="14" t="str">
        <f>VLOOKUP(D215,'line assign basis'!$A$8:$D$668,2,FALSE)</f>
        <v>A/R INTERCO - NNGFC</v>
      </c>
      <c r="C215" s="17" t="s">
        <v>484</v>
      </c>
      <c r="D215" s="17" t="s">
        <v>483</v>
      </c>
      <c r="E215" s="17">
        <f>IFERROR(VLOOKUP(D215,'line assign basis'!$A$8:$D$668,4,FALSE),"")</f>
        <v>2</v>
      </c>
      <c r="F215" s="33">
        <f>IFERROR(VLOOKUP($D215,'SAP Data'!$A$7:$OM$1845,F$4,FALSE),"")</f>
        <v>-12083.1</v>
      </c>
      <c r="G215" s="33">
        <f>IFERROR(VLOOKUP($D215,'SAP Data'!$A$7:$OM$1845,G$4,FALSE),"")</f>
        <v>-26889.24</v>
      </c>
      <c r="H215" s="16">
        <f>IFERROR(VLOOKUP($D215,'SAP Data'!$A$7:$OM$1845,H$4,FALSE),"")</f>
        <v>-40428.5</v>
      </c>
      <c r="I215" s="76">
        <f>IFERROR(VLOOKUP($D215,'SAP Data'!$A$7:$OM$1845,I$4,FALSE),"")</f>
        <v>-10934.07</v>
      </c>
      <c r="J215" s="76">
        <f>IFERROR(VLOOKUP($D215,'SAP Data'!$A$7:$OM$1845,J$4,FALSE),"")</f>
        <v>-18868.43</v>
      </c>
      <c r="K215" s="76">
        <f>IFERROR(VLOOKUP($D215,'SAP Data'!$A$7:$OM$1845,K$4,FALSE),"")</f>
        <v>-33649.32</v>
      </c>
      <c r="L215" s="76">
        <f>IFERROR(VLOOKUP($D215,'SAP Data'!$A$7:$OM$1845,L$4,FALSE),"")</f>
        <v>-18688.189999999999</v>
      </c>
      <c r="M215" s="76">
        <f>IFERROR(VLOOKUP($D215,'SAP Data'!$A$7:$OM$1845,M$4,FALSE),"")</f>
        <v>-26336.63</v>
      </c>
      <c r="N215" s="76">
        <f>IFERROR(VLOOKUP($D215,'SAP Data'!$A$7:$OM$1845,N$4,FALSE),"")</f>
        <v>-28605.15</v>
      </c>
      <c r="O215" s="76">
        <f>IFERROR(VLOOKUP($D215,'SAP Data'!$A$7:$OM$1845,O$4,FALSE),"")</f>
        <v>-8755.1299999999992</v>
      </c>
      <c r="P215" s="76">
        <f>IFERROR(VLOOKUP($D215,'SAP Data'!$A$7:$OM$1845,P$4,FALSE),"")</f>
        <v>-9440.57</v>
      </c>
      <c r="Q215" s="76">
        <f>IFERROR(VLOOKUP($D215,'SAP Data'!$A$7:$OM$1845,Q$4,FALSE),"")</f>
        <v>-20232.259999999998</v>
      </c>
      <c r="R215" s="76">
        <f>IFERROR(VLOOKUP($D215,'SAP Data'!$A$7:$OM$1845,R$4,FALSE),"")</f>
        <v>-25525.71</v>
      </c>
      <c r="S215" s="76">
        <f>IFERROR(VLOOKUP($D215,'SAP Data'!$A$7:$OM$1845,S$4,FALSE),"")</f>
        <v>-19906.009999999998</v>
      </c>
      <c r="T215" s="76">
        <f>IFERROR(VLOOKUP($D215,'SAP Data'!$A$7:$OM$1849,T$4,FALSE),"")</f>
        <v>-33147.410000000003</v>
      </c>
      <c r="U215" s="76">
        <f>IFERROR(VLOOKUP($D215,'SAP Data'!$A$7:$OM$1849,U$4,FALSE),"")</f>
        <v>-13856.96</v>
      </c>
      <c r="V215" s="76">
        <f>IFERROR(VLOOKUP($D215,'SAP Data'!$A$7:$OM$1849,V$4,FALSE),"")</f>
        <v>-32545.15</v>
      </c>
      <c r="W215" s="76">
        <f>IFERROR(VLOOKUP($D215,'SAP Data'!$A$7:$OM$1849,W$4,FALSE),"")</f>
        <v>-39605.68</v>
      </c>
      <c r="X215" s="76">
        <f>IFERROR(VLOOKUP($D215,'SAP Data'!$A$7:$OM$1849,X$4,FALSE),"")</f>
        <v>-12936.88</v>
      </c>
      <c r="Y215" s="76">
        <f>IFERROR(VLOOKUP($D215,'SAP Data'!$A$7:$OM$1849,Y$4,FALSE),"")</f>
        <v>-22955.25</v>
      </c>
      <c r="Z215" s="76">
        <f>IFERROR(VLOOKUP($D215,'SAP Data'!$A$7:$OM$1849,Z$4,FALSE),"")</f>
        <v>-33266.980000000003</v>
      </c>
      <c r="AA215" s="76">
        <f>IFERROR(VLOOKUP($D215,'SAP Data'!$A$7:$OM$1849,AA$4,FALSE),"")</f>
        <v>-12373.84</v>
      </c>
      <c r="AB215" s="76">
        <f>IFERROR(VLOOKUP($D215,'SAP Data'!$A$7:$OM$1849,AB$4,FALSE),"")</f>
        <v>-6638.3</v>
      </c>
      <c r="AC215" s="76">
        <f>IFERROR(VLOOKUP($D215,'SAP Data'!$A$7:$OM$1849,AC$4,FALSE),"")</f>
        <v>-18999.38</v>
      </c>
      <c r="AD215" s="76">
        <f>IFERROR(VLOOKUP($D215,'SAP Data'!$A$7:$OM$1849,AD$4,FALSE),"")</f>
        <v>-4553.7299999999996</v>
      </c>
      <c r="AE215" s="76">
        <f>IFERROR(VLOOKUP($D215,'SAP Data'!$A$7:$OM$1849,AE$4,FALSE),"")</f>
        <v>-18946.490000000002</v>
      </c>
      <c r="AF215" s="76">
        <f>IFERROR(VLOOKUP($D215,'SAP Data'!$A$7:$OM$1849,AF$4,FALSE),"")</f>
        <v>-32397.53</v>
      </c>
      <c r="AG215" s="76">
        <f>IFERROR(VLOOKUP($D215,'SAP Data'!$A$7:$OM$1849,AG$4,FALSE),"")</f>
        <v>-14771.38</v>
      </c>
      <c r="AH215" s="76">
        <f>IFERROR(VLOOKUP($D215,'SAP Data'!$A$7:$OM$1849,AH$4,FALSE),"")</f>
        <v>-27909.81</v>
      </c>
      <c r="AI215" s="76">
        <f>IFERROR(VLOOKUP($D215,'SAP Data'!$A$7:$OM$1849,AI$4,FALSE),"")</f>
        <v>-40100.620000000003</v>
      </c>
      <c r="AJ215" s="76">
        <f>IFERROR(VLOOKUP($D215,'SAP Data'!$A$7:$OM$1849,AJ$4,FALSE),"")</f>
        <v>-54513.89</v>
      </c>
      <c r="AK215" s="76">
        <f>IFERROR(VLOOKUP($D215,'SAP Data'!$A$7:$OM$1849,AK$4,FALSE),"")</f>
        <v>-27325.119999999999</v>
      </c>
      <c r="AL215" s="76">
        <f>IFERROR(VLOOKUP($D215,'SAP Data'!$A$7:$OM$1849,AL$4,FALSE),"")</f>
        <v>-41394.379999999997</v>
      </c>
      <c r="AM215" s="76">
        <f>IFERROR(VLOOKUP($D215,'SAP Data'!$A$7:$OM$1849,AM$4,FALSE),"")</f>
        <v>-5370.21</v>
      </c>
      <c r="AN215" s="76">
        <f>IFERROR(VLOOKUP($D215,'SAP Data'!$A$7:$OM$1849,AN$4,FALSE),"")</f>
        <v>-16261.18</v>
      </c>
      <c r="AO215" s="76">
        <f>IFERROR(VLOOKUP($D215,'SAP Data'!$A$7:$OM$1849,AO$4,FALSE),"")</f>
        <v>-22083.48</v>
      </c>
      <c r="AP215" s="99">
        <f t="shared" si="258"/>
        <v>-21772.63</v>
      </c>
      <c r="AQ215" s="43">
        <f t="shared" si="259"/>
        <v>-20858.817500000001</v>
      </c>
      <c r="AR215" s="43">
        <f t="shared" si="260"/>
        <v>-20787.592500000002</v>
      </c>
      <c r="AS215" s="43">
        <f t="shared" si="261"/>
        <v>-20794.448333333334</v>
      </c>
      <c r="AT215" s="43">
        <f t="shared" si="262"/>
        <v>-20639.41</v>
      </c>
      <c r="AU215" s="43">
        <f t="shared" si="263"/>
        <v>-20466.893333333333</v>
      </c>
      <c r="AV215" s="43">
        <f t="shared" si="264"/>
        <v>-22219.891250000001</v>
      </c>
      <c r="AW215" s="43">
        <f t="shared" si="265"/>
        <v>-24134.344583333335</v>
      </c>
      <c r="AX215" s="43">
        <f t="shared" si="266"/>
        <v>-24655.064166666667</v>
      </c>
      <c r="AY215" s="43">
        <f t="shared" si="267"/>
        <v>-24701.887916666663</v>
      </c>
      <c r="AZ215" s="43">
        <f t="shared" si="268"/>
        <v>-24811.023333333342</v>
      </c>
      <c r="BA215" s="98">
        <f t="shared" si="269"/>
        <v>-25340.480833333335</v>
      </c>
      <c r="BB215" s="16"/>
      <c r="BC215" s="16">
        <f t="shared" si="278"/>
        <v>0</v>
      </c>
      <c r="BD215" s="16"/>
      <c r="BE215" s="16">
        <f t="shared" si="279"/>
        <v>0</v>
      </c>
      <c r="BF215" s="16"/>
      <c r="BG215" s="16">
        <f t="shared" si="280"/>
        <v>0</v>
      </c>
      <c r="BH215" s="18"/>
      <c r="BI215" s="16">
        <f t="shared" si="281"/>
        <v>0</v>
      </c>
      <c r="BK215" s="16">
        <f t="shared" si="282"/>
        <v>0</v>
      </c>
      <c r="BM215" s="16">
        <f t="shared" si="283"/>
        <v>0</v>
      </c>
      <c r="BO215" s="16">
        <f t="shared" si="275"/>
        <v>0</v>
      </c>
      <c r="BQ215" s="16">
        <f t="shared" si="276"/>
        <v>0</v>
      </c>
      <c r="BS215" s="16">
        <f t="shared" si="277"/>
        <v>0</v>
      </c>
      <c r="BU215" s="16">
        <f t="shared" si="272"/>
        <v>0</v>
      </c>
      <c r="BW215" s="16">
        <f t="shared" si="273"/>
        <v>0</v>
      </c>
      <c r="BY215" s="16">
        <f t="shared" si="274"/>
        <v>0</v>
      </c>
      <c r="CB215" s="16">
        <f t="shared" si="254"/>
        <v>0</v>
      </c>
      <c r="CF215" s="243">
        <f t="shared" si="270"/>
        <v>0</v>
      </c>
      <c r="CH215" s="243">
        <f t="shared" si="271"/>
        <v>0</v>
      </c>
      <c r="CJ215" s="16">
        <f t="shared" si="255"/>
        <v>-25340.480833333335</v>
      </c>
      <c r="CL215" s="54">
        <f t="shared" si="256"/>
        <v>0</v>
      </c>
      <c r="CN215" s="18"/>
      <c r="CO215" s="16">
        <f t="shared" si="257"/>
        <v>0</v>
      </c>
      <c r="CP215" s="18"/>
    </row>
    <row r="216" spans="1:94" x14ac:dyDescent="0.2">
      <c r="A216" s="387"/>
      <c r="B216" s="14" t="str">
        <f>VLOOKUP(D216,'line assign basis'!$A$8:$D$668,2,FALSE)</f>
        <v>A/R INTERCO-RNG HLD</v>
      </c>
      <c r="C216" s="17" t="s">
        <v>4056</v>
      </c>
      <c r="D216" s="123" t="s">
        <v>4097</v>
      </c>
      <c r="E216" s="17">
        <f>IFERROR(VLOOKUP(D216,'line assign basis'!$A$8:$D$668,4,FALSE),"")</f>
        <v>2</v>
      </c>
      <c r="F216" s="33">
        <f>IFERROR(VLOOKUP($D216,'SAP Data'!$A$7:$OM$1845,F$4,FALSE),"")</f>
        <v>0</v>
      </c>
      <c r="G216" s="33">
        <f>IFERROR(VLOOKUP($D216,'SAP Data'!$A$7:$OM$1845,G$4,FALSE),"")</f>
        <v>0</v>
      </c>
      <c r="H216" s="16">
        <f>IFERROR(VLOOKUP($D216,'SAP Data'!$A$7:$OM$1845,H$4,FALSE),"")</f>
        <v>0</v>
      </c>
      <c r="I216" s="76">
        <f>IFERROR(VLOOKUP($D216,'SAP Data'!$A$7:$OM$1845,I$4,FALSE),"")</f>
        <v>0</v>
      </c>
      <c r="J216" s="76">
        <f>IFERROR(VLOOKUP($D216,'SAP Data'!$A$7:$OM$1845,J$4,FALSE),"")</f>
        <v>0</v>
      </c>
      <c r="K216" s="76">
        <f>IFERROR(VLOOKUP($D216,'SAP Data'!$A$7:$OM$1845,K$4,FALSE),"")</f>
        <v>0</v>
      </c>
      <c r="L216" s="76">
        <f>IFERROR(VLOOKUP($D216,'SAP Data'!$A$7:$OM$1845,L$4,FALSE),"")</f>
        <v>0</v>
      </c>
      <c r="M216" s="76">
        <f>IFERROR(VLOOKUP($D216,'SAP Data'!$A$7:$OM$1845,M$4,FALSE),"")</f>
        <v>0</v>
      </c>
      <c r="N216" s="76">
        <f>IFERROR(VLOOKUP($D216,'SAP Data'!$A$7:$OM$1845,N$4,FALSE),"")</f>
        <v>0</v>
      </c>
      <c r="O216" s="76">
        <f>IFERROR(VLOOKUP($D216,'SAP Data'!$A$7:$OM$1845,O$4,FALSE),"")</f>
        <v>0</v>
      </c>
      <c r="P216" s="76">
        <f>IFERROR(VLOOKUP($D216,'SAP Data'!$A$7:$OM$1845,P$4,FALSE),"")</f>
        <v>0</v>
      </c>
      <c r="Q216" s="76">
        <f>IFERROR(VLOOKUP($D216,'SAP Data'!$A$7:$OM$1845,Q$4,FALSE),"")</f>
        <v>0</v>
      </c>
      <c r="R216" s="76">
        <f>IFERROR(VLOOKUP($D216,'SAP Data'!$A$7:$OM$1845,R$4,FALSE),"")</f>
        <v>0</v>
      </c>
      <c r="S216" s="76">
        <f>IFERROR(VLOOKUP($D216,'SAP Data'!$A$7:$OM$1845,S$4,FALSE),"")</f>
        <v>0</v>
      </c>
      <c r="T216" s="76">
        <f>IFERROR(VLOOKUP($D216,'SAP Data'!$A$7:$OM$1849,T$4,FALSE),"")</f>
        <v>0</v>
      </c>
      <c r="U216" s="76">
        <f>IFERROR(VLOOKUP($D216,'SAP Data'!$A$7:$OM$1849,U$4,FALSE),"")</f>
        <v>0</v>
      </c>
      <c r="V216" s="76">
        <f>IFERROR(VLOOKUP($D216,'SAP Data'!$A$7:$OM$1849,V$4,FALSE),"")</f>
        <v>0</v>
      </c>
      <c r="W216" s="76">
        <f>IFERROR(VLOOKUP($D216,'SAP Data'!$A$7:$OM$1849,W$4,FALSE),"")</f>
        <v>0</v>
      </c>
      <c r="X216" s="76">
        <f>IFERROR(VLOOKUP($D216,'SAP Data'!$A$7:$OM$1849,X$4,FALSE),"")</f>
        <v>0</v>
      </c>
      <c r="Y216" s="76">
        <f>IFERROR(VLOOKUP($D216,'SAP Data'!$A$7:$OM$1849,Y$4,FALSE),"")</f>
        <v>0</v>
      </c>
      <c r="Z216" s="76">
        <f>IFERROR(VLOOKUP($D216,'SAP Data'!$A$7:$OM$1849,Z$4,FALSE),"")</f>
        <v>0</v>
      </c>
      <c r="AA216" s="76">
        <f>IFERROR(VLOOKUP($D216,'SAP Data'!$A$7:$OM$1849,AA$4,FALSE),"")</f>
        <v>0</v>
      </c>
      <c r="AB216" s="76">
        <f>IFERROR(VLOOKUP($D216,'SAP Data'!$A$7:$OM$1849,AB$4,FALSE),"")</f>
        <v>0</v>
      </c>
      <c r="AC216" s="76">
        <f>IFERROR(VLOOKUP($D216,'SAP Data'!$A$7:$OM$1849,AC$4,FALSE),"")</f>
        <v>0</v>
      </c>
      <c r="AD216" s="76">
        <f>IFERROR(VLOOKUP($D216,'SAP Data'!$A$7:$OM$1849,AD$4,FALSE),"")</f>
        <v>0</v>
      </c>
      <c r="AE216" s="76">
        <f>IFERROR(VLOOKUP($D216,'SAP Data'!$A$7:$OM$1849,AE$4,FALSE),"")</f>
        <v>0</v>
      </c>
      <c r="AF216" s="76">
        <f>IFERROR(VLOOKUP($D216,'SAP Data'!$A$7:$OM$1849,AF$4,FALSE),"")</f>
        <v>7752</v>
      </c>
      <c r="AG216" s="76">
        <f>IFERROR(VLOOKUP($D216,'SAP Data'!$A$7:$OM$1849,AG$4,FALSE),"")</f>
        <v>42604.32</v>
      </c>
      <c r="AH216" s="76">
        <f>IFERROR(VLOOKUP($D216,'SAP Data'!$A$7:$OM$1849,AH$4,FALSE),"")</f>
        <v>0</v>
      </c>
      <c r="AI216" s="76">
        <f>IFERROR(VLOOKUP($D216,'SAP Data'!$A$7:$OM$1849,AI$4,FALSE),"")</f>
        <v>70295.91</v>
      </c>
      <c r="AJ216" s="76">
        <f>IFERROR(VLOOKUP($D216,'SAP Data'!$A$7:$OM$1849,AJ$4,FALSE),"")</f>
        <v>27652.67</v>
      </c>
      <c r="AK216" s="76">
        <f>IFERROR(VLOOKUP($D216,'SAP Data'!$A$7:$OM$1849,AK$4,FALSE),"")</f>
        <v>14455.97</v>
      </c>
      <c r="AL216" s="76">
        <f>IFERROR(VLOOKUP($D216,'SAP Data'!$A$7:$OM$1849,AL$4,FALSE),"")</f>
        <v>27943.34</v>
      </c>
      <c r="AM216" s="76">
        <f>IFERROR(VLOOKUP($D216,'SAP Data'!$A$7:$OM$1849,AM$4,FALSE),"")</f>
        <v>24032.57</v>
      </c>
      <c r="AN216" s="76">
        <f>IFERROR(VLOOKUP($D216,'SAP Data'!$A$7:$OM$1849,AN$4,FALSE),"")</f>
        <v>26679.59</v>
      </c>
      <c r="AO216" s="76">
        <f>IFERROR(VLOOKUP($D216,'SAP Data'!$A$7:$OM$1849,AO$4,FALSE),"")</f>
        <v>198573.34</v>
      </c>
      <c r="AP216" s="99">
        <f t="shared" si="258"/>
        <v>0</v>
      </c>
      <c r="AQ216" s="43">
        <f t="shared" si="259"/>
        <v>0</v>
      </c>
      <c r="AR216" s="43">
        <f t="shared" si="260"/>
        <v>323</v>
      </c>
      <c r="AS216" s="43">
        <f t="shared" si="261"/>
        <v>2421.1799999999998</v>
      </c>
      <c r="AT216" s="43">
        <f t="shared" si="262"/>
        <v>4196.3599999999997</v>
      </c>
      <c r="AU216" s="43">
        <f t="shared" si="263"/>
        <v>7125.3562499999998</v>
      </c>
      <c r="AV216" s="43">
        <f t="shared" si="264"/>
        <v>11206.547083333333</v>
      </c>
      <c r="AW216" s="43">
        <f t="shared" si="265"/>
        <v>12961.073750000001</v>
      </c>
      <c r="AX216" s="43">
        <f t="shared" si="266"/>
        <v>14727.71166666667</v>
      </c>
      <c r="AY216" s="43">
        <f t="shared" si="267"/>
        <v>16893.374583333334</v>
      </c>
      <c r="AZ216" s="43">
        <f t="shared" si="268"/>
        <v>19006.381250000002</v>
      </c>
      <c r="BA216" s="98">
        <f t="shared" si="269"/>
        <v>28391.920000000002</v>
      </c>
      <c r="BB216" s="16"/>
      <c r="BC216" s="16">
        <f t="shared" ref="BC216" si="284">IF($E216=4,AP216,0)</f>
        <v>0</v>
      </c>
      <c r="BD216" s="16"/>
      <c r="BE216" s="16">
        <f t="shared" ref="BE216" si="285">IF($E216=4,AQ216,0)</f>
        <v>0</v>
      </c>
      <c r="BF216" s="16"/>
      <c r="BG216" s="16">
        <f t="shared" ref="BG216" si="286">IF($E216=4,AR216,0)</f>
        <v>0</v>
      </c>
      <c r="BH216" s="18"/>
      <c r="BI216" s="16">
        <f t="shared" ref="BI216" si="287">IF($E216=4,AS216,0)</f>
        <v>0</v>
      </c>
      <c r="BK216" s="16">
        <f t="shared" ref="BK216" si="288">IF($E216=4,AT216,0)</f>
        <v>0</v>
      </c>
      <c r="BM216" s="16">
        <f t="shared" ref="BM216" si="289">IF($E216=4,AU216,0)</f>
        <v>0</v>
      </c>
      <c r="BO216" s="16">
        <f t="shared" ref="BO216" si="290">IF($E216=4,AV216,0)</f>
        <v>0</v>
      </c>
      <c r="BQ216" s="16">
        <f t="shared" ref="BQ216" si="291">IF($E216=4,AW216,0)</f>
        <v>0</v>
      </c>
      <c r="BS216" s="16">
        <f t="shared" ref="BS216" si="292">IF($E216=4,AX216,0)</f>
        <v>0</v>
      </c>
      <c r="BU216" s="16">
        <f t="shared" si="272"/>
        <v>0</v>
      </c>
      <c r="BW216" s="16">
        <f t="shared" si="273"/>
        <v>0</v>
      </c>
      <c r="BY216" s="16">
        <f t="shared" si="274"/>
        <v>0</v>
      </c>
      <c r="CB216" s="16">
        <f t="shared" si="254"/>
        <v>0</v>
      </c>
      <c r="CF216" s="243">
        <f t="shared" si="270"/>
        <v>0</v>
      </c>
      <c r="CH216" s="243">
        <f t="shared" si="271"/>
        <v>0</v>
      </c>
      <c r="CJ216" s="16">
        <f t="shared" si="255"/>
        <v>28391.920000000002</v>
      </c>
      <c r="CL216" s="54">
        <f t="shared" si="256"/>
        <v>0</v>
      </c>
      <c r="CN216" s="18"/>
      <c r="CO216" s="16">
        <f t="shared" si="257"/>
        <v>0</v>
      </c>
      <c r="CP216" s="18"/>
    </row>
    <row r="217" spans="1:94" x14ac:dyDescent="0.2">
      <c r="A217" s="387"/>
      <c r="B217" s="14" t="str">
        <f>VLOOKUP(D217,'line assign basis'!$A$8:$D$668,2,FALSE)</f>
        <v>A/R TAX SHARE-NNGFC</v>
      </c>
      <c r="C217" s="17" t="s">
        <v>486</v>
      </c>
      <c r="D217" s="17" t="s">
        <v>485</v>
      </c>
      <c r="E217" s="17">
        <f>IFERROR(VLOOKUP(D217,'line assign basis'!$A$8:$D$668,4,FALSE),"")</f>
        <v>2</v>
      </c>
      <c r="F217" s="33">
        <f>IFERROR(VLOOKUP($D217,'SAP Data'!$A$7:$OM$1845,F$4,FALSE),"")</f>
        <v>0</v>
      </c>
      <c r="G217" s="33">
        <f>IFERROR(VLOOKUP($D217,'SAP Data'!$A$7:$OM$1845,G$4,FALSE),"")</f>
        <v>0</v>
      </c>
      <c r="H217" s="16">
        <f>IFERROR(VLOOKUP($D217,'SAP Data'!$A$7:$OM$1845,H$4,FALSE),"")</f>
        <v>0</v>
      </c>
      <c r="I217" s="76">
        <f>IFERROR(VLOOKUP($D217,'SAP Data'!$A$7:$OM$1845,I$4,FALSE),"")</f>
        <v>0</v>
      </c>
      <c r="J217" s="76">
        <f>IFERROR(VLOOKUP($D217,'SAP Data'!$A$7:$OM$1845,J$4,FALSE),"")</f>
        <v>0</v>
      </c>
      <c r="K217" s="76">
        <f>IFERROR(VLOOKUP($D217,'SAP Data'!$A$7:$OM$1845,K$4,FALSE),"")</f>
        <v>0</v>
      </c>
      <c r="L217" s="76">
        <f>IFERROR(VLOOKUP($D217,'SAP Data'!$A$7:$OM$1845,L$4,FALSE),"")</f>
        <v>0</v>
      </c>
      <c r="M217" s="76">
        <f>IFERROR(VLOOKUP($D217,'SAP Data'!$A$7:$OM$1845,M$4,FALSE),"")</f>
        <v>0</v>
      </c>
      <c r="N217" s="76">
        <f>IFERROR(VLOOKUP($D217,'SAP Data'!$A$7:$OM$1845,N$4,FALSE),"")</f>
        <v>0</v>
      </c>
      <c r="O217" s="76">
        <f>IFERROR(VLOOKUP($D217,'SAP Data'!$A$7:$OM$1845,O$4,FALSE),"")</f>
        <v>0</v>
      </c>
      <c r="P217" s="76">
        <f>IFERROR(VLOOKUP($D217,'SAP Data'!$A$7:$OM$1845,P$4,FALSE),"")</f>
        <v>0</v>
      </c>
      <c r="Q217" s="76">
        <f>IFERROR(VLOOKUP($D217,'SAP Data'!$A$7:$OM$1845,Q$4,FALSE),"")</f>
        <v>0</v>
      </c>
      <c r="R217" s="76">
        <f>IFERROR(VLOOKUP($D217,'SAP Data'!$A$7:$OM$1845,R$4,FALSE),"")</f>
        <v>0</v>
      </c>
      <c r="S217" s="76">
        <f>IFERROR(VLOOKUP($D217,'SAP Data'!$A$7:$OM$1845,S$4,FALSE),"")</f>
        <v>0</v>
      </c>
      <c r="T217" s="76">
        <f>IFERROR(VLOOKUP($D217,'SAP Data'!$A$7:$OM$1849,T$4,FALSE),"")</f>
        <v>0</v>
      </c>
      <c r="U217" s="76">
        <f>IFERROR(VLOOKUP($D217,'SAP Data'!$A$7:$OM$1849,U$4,FALSE),"")</f>
        <v>0</v>
      </c>
      <c r="V217" s="76">
        <f>IFERROR(VLOOKUP($D217,'SAP Data'!$A$7:$OM$1849,V$4,FALSE),"")</f>
        <v>0</v>
      </c>
      <c r="W217" s="76">
        <f>IFERROR(VLOOKUP($D217,'SAP Data'!$A$7:$OM$1849,W$4,FALSE),"")</f>
        <v>0</v>
      </c>
      <c r="X217" s="76">
        <f>IFERROR(VLOOKUP($D217,'SAP Data'!$A$7:$OM$1849,X$4,FALSE),"")</f>
        <v>0</v>
      </c>
      <c r="Y217" s="76">
        <f>IFERROR(VLOOKUP($D217,'SAP Data'!$A$7:$OM$1849,Y$4,FALSE),"")</f>
        <v>0</v>
      </c>
      <c r="Z217" s="76">
        <f>IFERROR(VLOOKUP($D217,'SAP Data'!$A$7:$OM$1849,Z$4,FALSE),"")</f>
        <v>0</v>
      </c>
      <c r="AA217" s="76">
        <f>IFERROR(VLOOKUP($D217,'SAP Data'!$A$7:$OM$1849,AA$4,FALSE),"")</f>
        <v>0</v>
      </c>
      <c r="AB217" s="76">
        <f>IFERROR(VLOOKUP($D217,'SAP Data'!$A$7:$OM$1849,AB$4,FALSE),"")</f>
        <v>0</v>
      </c>
      <c r="AC217" s="76">
        <f>IFERROR(VLOOKUP($D217,'SAP Data'!$A$7:$OM$1849,AC$4,FALSE),"")</f>
        <v>0</v>
      </c>
      <c r="AD217" s="76">
        <f>IFERROR(VLOOKUP($D217,'SAP Data'!$A$7:$OM$1849,AD$4,FALSE),"")</f>
        <v>0</v>
      </c>
      <c r="AE217" s="76">
        <f>IFERROR(VLOOKUP($D217,'SAP Data'!$A$7:$OM$1849,AE$4,FALSE),"")</f>
        <v>0</v>
      </c>
      <c r="AF217" s="76">
        <f>IFERROR(VLOOKUP($D217,'SAP Data'!$A$7:$OM$1849,AF$4,FALSE),"")</f>
        <v>0</v>
      </c>
      <c r="AG217" s="76">
        <f>IFERROR(VLOOKUP($D217,'SAP Data'!$A$7:$OM$1849,AG$4,FALSE),"")</f>
        <v>0</v>
      </c>
      <c r="AH217" s="76">
        <f>IFERROR(VLOOKUP($D217,'SAP Data'!$A$7:$OM$1849,AH$4,FALSE),"")</f>
        <v>0</v>
      </c>
      <c r="AI217" s="76">
        <f>IFERROR(VLOOKUP($D217,'SAP Data'!$A$7:$OM$1849,AI$4,FALSE),"")</f>
        <v>0</v>
      </c>
      <c r="AJ217" s="76">
        <f>IFERROR(VLOOKUP($D217,'SAP Data'!$A$7:$OM$1849,AJ$4,FALSE),"")</f>
        <v>0</v>
      </c>
      <c r="AK217" s="76">
        <f>IFERROR(VLOOKUP($D217,'SAP Data'!$A$7:$OM$1849,AK$4,FALSE),"")</f>
        <v>0</v>
      </c>
      <c r="AL217" s="76">
        <f>IFERROR(VLOOKUP($D217,'SAP Data'!$A$7:$OM$1849,AL$4,FALSE),"")</f>
        <v>0</v>
      </c>
      <c r="AM217" s="76">
        <f>IFERROR(VLOOKUP($D217,'SAP Data'!$A$7:$OM$1849,AM$4,FALSE),"")</f>
        <v>0</v>
      </c>
      <c r="AN217" s="76">
        <f>IFERROR(VLOOKUP($D217,'SAP Data'!$A$7:$OM$1849,AN$4,FALSE),"")</f>
        <v>0</v>
      </c>
      <c r="AO217" s="76">
        <f>IFERROR(VLOOKUP($D217,'SAP Data'!$A$7:$OM$1849,AO$4,FALSE),"")</f>
        <v>0</v>
      </c>
      <c r="AP217" s="99">
        <f t="shared" si="258"/>
        <v>0</v>
      </c>
      <c r="AQ217" s="43">
        <f t="shared" si="259"/>
        <v>0</v>
      </c>
      <c r="AR217" s="43">
        <f t="shared" si="260"/>
        <v>0</v>
      </c>
      <c r="AS217" s="43">
        <f t="shared" si="261"/>
        <v>0</v>
      </c>
      <c r="AT217" s="43">
        <f t="shared" si="262"/>
        <v>0</v>
      </c>
      <c r="AU217" s="43">
        <f t="shared" si="263"/>
        <v>0</v>
      </c>
      <c r="AV217" s="43">
        <f t="shared" si="264"/>
        <v>0</v>
      </c>
      <c r="AW217" s="43">
        <f t="shared" si="265"/>
        <v>0</v>
      </c>
      <c r="AX217" s="43">
        <f t="shared" si="266"/>
        <v>0</v>
      </c>
      <c r="AY217" s="43">
        <f t="shared" si="267"/>
        <v>0</v>
      </c>
      <c r="AZ217" s="43">
        <f t="shared" si="268"/>
        <v>0</v>
      </c>
      <c r="BA217" s="98">
        <f t="shared" si="269"/>
        <v>0</v>
      </c>
      <c r="BB217" s="16"/>
      <c r="BC217" s="16">
        <f t="shared" si="278"/>
        <v>0</v>
      </c>
      <c r="BD217" s="16"/>
      <c r="BE217" s="16">
        <f t="shared" si="279"/>
        <v>0</v>
      </c>
      <c r="BF217" s="16"/>
      <c r="BG217" s="16">
        <f t="shared" si="280"/>
        <v>0</v>
      </c>
      <c r="BH217" s="18"/>
      <c r="BI217" s="16">
        <f t="shared" si="281"/>
        <v>0</v>
      </c>
      <c r="BK217" s="16">
        <f t="shared" si="282"/>
        <v>0</v>
      </c>
      <c r="BM217" s="16">
        <f t="shared" si="283"/>
        <v>0</v>
      </c>
      <c r="BO217" s="16">
        <f t="shared" si="275"/>
        <v>0</v>
      </c>
      <c r="BQ217" s="16">
        <f t="shared" si="276"/>
        <v>0</v>
      </c>
      <c r="BS217" s="16">
        <f t="shared" si="277"/>
        <v>0</v>
      </c>
      <c r="BU217" s="16">
        <f t="shared" si="272"/>
        <v>0</v>
      </c>
      <c r="BW217" s="16">
        <f t="shared" si="273"/>
        <v>0</v>
      </c>
      <c r="BY217" s="16">
        <f t="shared" si="274"/>
        <v>0</v>
      </c>
      <c r="CB217" s="16">
        <f t="shared" si="254"/>
        <v>0</v>
      </c>
      <c r="CF217" s="243">
        <f t="shared" si="270"/>
        <v>0</v>
      </c>
      <c r="CH217" s="243">
        <f t="shared" si="271"/>
        <v>0</v>
      </c>
      <c r="CJ217" s="16">
        <f t="shared" si="255"/>
        <v>0</v>
      </c>
      <c r="CL217" s="54">
        <f t="shared" si="256"/>
        <v>0</v>
      </c>
      <c r="CN217" s="18"/>
      <c r="CO217" s="16">
        <f t="shared" si="257"/>
        <v>0</v>
      </c>
      <c r="CP217" s="18"/>
    </row>
    <row r="218" spans="1:94" x14ac:dyDescent="0.2">
      <c r="A218" s="387"/>
      <c r="B218" s="14" t="str">
        <f>VLOOKUP(D218,'line assign basis'!$A$8:$D$668,2,FALSE)</f>
        <v>INVEST IN NNGFC</v>
      </c>
      <c r="C218" s="17" t="s">
        <v>488</v>
      </c>
      <c r="D218" s="17" t="s">
        <v>487</v>
      </c>
      <c r="E218" s="17">
        <f>IFERROR(VLOOKUP(D218,'line assign basis'!$A$8:$D$668,4,FALSE),"")</f>
        <v>2</v>
      </c>
      <c r="F218" s="33">
        <f>IFERROR(VLOOKUP($D218,'SAP Data'!$A$7:$OM$1845,F$4,FALSE),"")</f>
        <v>0</v>
      </c>
      <c r="G218" s="33">
        <f>IFERROR(VLOOKUP($D218,'SAP Data'!$A$7:$OM$1845,G$4,FALSE),"")</f>
        <v>0</v>
      </c>
      <c r="H218" s="16">
        <f>IFERROR(VLOOKUP($D218,'SAP Data'!$A$7:$OM$1845,H$4,FALSE),"")</f>
        <v>0</v>
      </c>
      <c r="I218" s="76">
        <f>IFERROR(VLOOKUP($D218,'SAP Data'!$A$7:$OM$1845,I$4,FALSE),"")</f>
        <v>0</v>
      </c>
      <c r="J218" s="76">
        <f>IFERROR(VLOOKUP($D218,'SAP Data'!$A$7:$OM$1845,J$4,FALSE),"")</f>
        <v>0</v>
      </c>
      <c r="K218" s="76">
        <f>IFERROR(VLOOKUP($D218,'SAP Data'!$A$7:$OM$1845,K$4,FALSE),"")</f>
        <v>0</v>
      </c>
      <c r="L218" s="76">
        <f>IFERROR(VLOOKUP($D218,'SAP Data'!$A$7:$OM$1845,L$4,FALSE),"")</f>
        <v>0</v>
      </c>
      <c r="M218" s="76">
        <f>IFERROR(VLOOKUP($D218,'SAP Data'!$A$7:$OM$1845,M$4,FALSE),"")</f>
        <v>0</v>
      </c>
      <c r="N218" s="76">
        <f>IFERROR(VLOOKUP($D218,'SAP Data'!$A$7:$OM$1845,N$4,FALSE),"")</f>
        <v>0</v>
      </c>
      <c r="O218" s="76">
        <f>IFERROR(VLOOKUP($D218,'SAP Data'!$A$7:$OM$1845,O$4,FALSE),"")</f>
        <v>0</v>
      </c>
      <c r="P218" s="76">
        <f>IFERROR(VLOOKUP($D218,'SAP Data'!$A$7:$OM$1845,P$4,FALSE),"")</f>
        <v>0</v>
      </c>
      <c r="Q218" s="76">
        <f>IFERROR(VLOOKUP($D218,'SAP Data'!$A$7:$OM$1845,Q$4,FALSE),"")</f>
        <v>0</v>
      </c>
      <c r="R218" s="76">
        <f>IFERROR(VLOOKUP($D218,'SAP Data'!$A$7:$OM$1845,R$4,FALSE),"")</f>
        <v>0</v>
      </c>
      <c r="S218" s="76">
        <f>IFERROR(VLOOKUP($D218,'SAP Data'!$A$7:$OM$1845,S$4,FALSE),"")</f>
        <v>0</v>
      </c>
      <c r="T218" s="76">
        <f>IFERROR(VLOOKUP($D218,'SAP Data'!$A$7:$OM$1849,T$4,FALSE),"")</f>
        <v>0</v>
      </c>
      <c r="U218" s="76">
        <f>IFERROR(VLOOKUP($D218,'SAP Data'!$A$7:$OM$1849,U$4,FALSE),"")</f>
        <v>0</v>
      </c>
      <c r="V218" s="76">
        <f>IFERROR(VLOOKUP($D218,'SAP Data'!$A$7:$OM$1849,V$4,FALSE),"")</f>
        <v>0</v>
      </c>
      <c r="W218" s="76">
        <f>IFERROR(VLOOKUP($D218,'SAP Data'!$A$7:$OM$1849,W$4,FALSE),"")</f>
        <v>0</v>
      </c>
      <c r="X218" s="76">
        <f>IFERROR(VLOOKUP($D218,'SAP Data'!$A$7:$OM$1849,X$4,FALSE),"")</f>
        <v>0</v>
      </c>
      <c r="Y218" s="76">
        <f>IFERROR(VLOOKUP($D218,'SAP Data'!$A$7:$OM$1849,Y$4,FALSE),"")</f>
        <v>0</v>
      </c>
      <c r="Z218" s="76">
        <f>IFERROR(VLOOKUP($D218,'SAP Data'!$A$7:$OM$1849,Z$4,FALSE),"")</f>
        <v>0</v>
      </c>
      <c r="AA218" s="76">
        <f>IFERROR(VLOOKUP($D218,'SAP Data'!$A$7:$OM$1849,AA$4,FALSE),"")</f>
        <v>0</v>
      </c>
      <c r="AB218" s="76">
        <f>IFERROR(VLOOKUP($D218,'SAP Data'!$A$7:$OM$1849,AB$4,FALSE),"")</f>
        <v>0</v>
      </c>
      <c r="AC218" s="76">
        <f>IFERROR(VLOOKUP($D218,'SAP Data'!$A$7:$OM$1849,AC$4,FALSE),"")</f>
        <v>0</v>
      </c>
      <c r="AD218" s="76">
        <f>IFERROR(VLOOKUP($D218,'SAP Data'!$A$7:$OM$1849,AD$4,FALSE),"")</f>
        <v>0</v>
      </c>
      <c r="AE218" s="76">
        <f>IFERROR(VLOOKUP($D218,'SAP Data'!$A$7:$OM$1849,AE$4,FALSE),"")</f>
        <v>0</v>
      </c>
      <c r="AF218" s="76">
        <f>IFERROR(VLOOKUP($D218,'SAP Data'!$A$7:$OM$1849,AF$4,FALSE),"")</f>
        <v>0</v>
      </c>
      <c r="AG218" s="76">
        <f>IFERROR(VLOOKUP($D218,'SAP Data'!$A$7:$OM$1849,AG$4,FALSE),"")</f>
        <v>0</v>
      </c>
      <c r="AH218" s="76">
        <f>IFERROR(VLOOKUP($D218,'SAP Data'!$A$7:$OM$1849,AH$4,FALSE),"")</f>
        <v>0</v>
      </c>
      <c r="AI218" s="76">
        <f>IFERROR(VLOOKUP($D218,'SAP Data'!$A$7:$OM$1849,AI$4,FALSE),"")</f>
        <v>0</v>
      </c>
      <c r="AJ218" s="76">
        <f>IFERROR(VLOOKUP($D218,'SAP Data'!$A$7:$OM$1849,AJ$4,FALSE),"")</f>
        <v>0</v>
      </c>
      <c r="AK218" s="76">
        <f>IFERROR(VLOOKUP($D218,'SAP Data'!$A$7:$OM$1849,AK$4,FALSE),"")</f>
        <v>0</v>
      </c>
      <c r="AL218" s="76">
        <f>IFERROR(VLOOKUP($D218,'SAP Data'!$A$7:$OM$1849,AL$4,FALSE),"")</f>
        <v>0</v>
      </c>
      <c r="AM218" s="76">
        <f>IFERROR(VLOOKUP($D218,'SAP Data'!$A$7:$OM$1849,AM$4,FALSE),"")</f>
        <v>0</v>
      </c>
      <c r="AN218" s="76">
        <f>IFERROR(VLOOKUP($D218,'SAP Data'!$A$7:$OM$1849,AN$4,FALSE),"")</f>
        <v>0</v>
      </c>
      <c r="AO218" s="76">
        <f>IFERROR(VLOOKUP($D218,'SAP Data'!$A$7:$OM$1849,AO$4,FALSE),"")</f>
        <v>0</v>
      </c>
      <c r="AP218" s="99">
        <f t="shared" si="258"/>
        <v>0</v>
      </c>
      <c r="AQ218" s="43">
        <f t="shared" si="259"/>
        <v>0</v>
      </c>
      <c r="AR218" s="43">
        <f t="shared" si="260"/>
        <v>0</v>
      </c>
      <c r="AS218" s="43">
        <f t="shared" si="261"/>
        <v>0</v>
      </c>
      <c r="AT218" s="43">
        <f t="shared" si="262"/>
        <v>0</v>
      </c>
      <c r="AU218" s="43">
        <f t="shared" si="263"/>
        <v>0</v>
      </c>
      <c r="AV218" s="43">
        <f t="shared" si="264"/>
        <v>0</v>
      </c>
      <c r="AW218" s="43">
        <f t="shared" si="265"/>
        <v>0</v>
      </c>
      <c r="AX218" s="43">
        <f t="shared" si="266"/>
        <v>0</v>
      </c>
      <c r="AY218" s="43">
        <f t="shared" si="267"/>
        <v>0</v>
      </c>
      <c r="AZ218" s="43">
        <f t="shared" si="268"/>
        <v>0</v>
      </c>
      <c r="BA218" s="98">
        <f t="shared" si="269"/>
        <v>0</v>
      </c>
      <c r="BB218" s="16"/>
      <c r="BC218" s="16">
        <f t="shared" si="278"/>
        <v>0</v>
      </c>
      <c r="BD218" s="16"/>
      <c r="BE218" s="16">
        <f t="shared" si="279"/>
        <v>0</v>
      </c>
      <c r="BF218" s="16"/>
      <c r="BG218" s="16">
        <f t="shared" si="280"/>
        <v>0</v>
      </c>
      <c r="BH218" s="18"/>
      <c r="BI218" s="16">
        <f t="shared" si="281"/>
        <v>0</v>
      </c>
      <c r="BK218" s="16">
        <f t="shared" si="282"/>
        <v>0</v>
      </c>
      <c r="BM218" s="16">
        <f t="shared" si="283"/>
        <v>0</v>
      </c>
      <c r="BO218" s="16">
        <f t="shared" si="275"/>
        <v>0</v>
      </c>
      <c r="BQ218" s="16">
        <f t="shared" si="276"/>
        <v>0</v>
      </c>
      <c r="BS218" s="16">
        <f t="shared" si="277"/>
        <v>0</v>
      </c>
      <c r="BU218" s="16">
        <f t="shared" si="272"/>
        <v>0</v>
      </c>
      <c r="BW218" s="16">
        <f t="shared" si="273"/>
        <v>0</v>
      </c>
      <c r="BY218" s="16">
        <f t="shared" si="274"/>
        <v>0</v>
      </c>
      <c r="CB218" s="16">
        <f t="shared" si="254"/>
        <v>0</v>
      </c>
      <c r="CF218" s="243">
        <f t="shared" si="270"/>
        <v>0</v>
      </c>
      <c r="CH218" s="243">
        <f t="shared" si="271"/>
        <v>0</v>
      </c>
      <c r="CJ218" s="16">
        <f t="shared" si="255"/>
        <v>0</v>
      </c>
      <c r="CL218" s="54">
        <f t="shared" si="256"/>
        <v>0</v>
      </c>
      <c r="CN218" s="18"/>
      <c r="CO218" s="16">
        <f t="shared" si="257"/>
        <v>0</v>
      </c>
      <c r="CP218" s="18"/>
    </row>
    <row r="219" spans="1:94" x14ac:dyDescent="0.2">
      <c r="A219" s="387"/>
      <c r="B219" s="14" t="str">
        <f>VLOOKUP(D219,'line assign basis'!$A$8:$D$668,2,FALSE)</f>
        <v>INVEST IN SUB-HLD</v>
      </c>
      <c r="C219" s="17" t="s">
        <v>1485</v>
      </c>
      <c r="D219" s="17" t="s">
        <v>2705</v>
      </c>
      <c r="E219" s="17">
        <f>IFERROR(VLOOKUP(D219,'line assign basis'!$A$8:$D$668,4,FALSE),"")</f>
        <v>2</v>
      </c>
      <c r="F219" s="33">
        <f>IFERROR(VLOOKUP($D219,'SAP Data'!$A$7:$OM$1845,F$4,FALSE),"")</f>
        <v>0</v>
      </c>
      <c r="G219" s="33">
        <f>IFERROR(VLOOKUP($D219,'SAP Data'!$A$7:$OM$1845,G$4,FALSE),"")</f>
        <v>0</v>
      </c>
      <c r="H219" s="16">
        <f>IFERROR(VLOOKUP($D219,'SAP Data'!$A$7:$OM$1845,H$4,FALSE),"")</f>
        <v>0</v>
      </c>
      <c r="I219" s="76">
        <f>IFERROR(VLOOKUP($D219,'SAP Data'!$A$7:$OM$1845,I$4,FALSE),"")</f>
        <v>0</v>
      </c>
      <c r="J219" s="76">
        <f>IFERROR(VLOOKUP($D219,'SAP Data'!$A$7:$OM$1845,J$4,FALSE),"")</f>
        <v>0</v>
      </c>
      <c r="K219" s="76">
        <f>IFERROR(VLOOKUP($D219,'SAP Data'!$A$7:$OM$1845,K$4,FALSE),"")</f>
        <v>0</v>
      </c>
      <c r="L219" s="76">
        <f>IFERROR(VLOOKUP($D219,'SAP Data'!$A$7:$OM$1845,L$4,FALSE),"")</f>
        <v>0</v>
      </c>
      <c r="M219" s="76">
        <f>IFERROR(VLOOKUP($D219,'SAP Data'!$A$7:$OM$1845,M$4,FALSE),"")</f>
        <v>0</v>
      </c>
      <c r="N219" s="76">
        <f>IFERROR(VLOOKUP($D219,'SAP Data'!$A$7:$OM$1845,N$4,FALSE),"")</f>
        <v>0</v>
      </c>
      <c r="O219" s="76">
        <f>IFERROR(VLOOKUP($D219,'SAP Data'!$A$7:$OM$1845,O$4,FALSE),"")</f>
        <v>0</v>
      </c>
      <c r="P219" s="76">
        <f>IFERROR(VLOOKUP($D219,'SAP Data'!$A$7:$OM$1845,P$4,FALSE),"")</f>
        <v>0</v>
      </c>
      <c r="Q219" s="76">
        <f>IFERROR(VLOOKUP($D219,'SAP Data'!$A$7:$OM$1845,Q$4,FALSE),"")</f>
        <v>0</v>
      </c>
      <c r="R219" s="76">
        <f>IFERROR(VLOOKUP($D219,'SAP Data'!$A$7:$OM$1845,R$4,FALSE),"")</f>
        <v>0</v>
      </c>
      <c r="S219" s="76">
        <f>IFERROR(VLOOKUP($D219,'SAP Data'!$A$7:$OM$1845,S$4,FALSE),"")</f>
        <v>0</v>
      </c>
      <c r="T219" s="76">
        <f>IFERROR(VLOOKUP($D219,'SAP Data'!$A$7:$OM$1849,T$4,FALSE),"")</f>
        <v>0</v>
      </c>
      <c r="U219" s="76">
        <f>IFERROR(VLOOKUP($D219,'SAP Data'!$A$7:$OM$1849,U$4,FALSE),"")</f>
        <v>0</v>
      </c>
      <c r="V219" s="76">
        <f>IFERROR(VLOOKUP($D219,'SAP Data'!$A$7:$OM$1849,V$4,FALSE),"")</f>
        <v>0</v>
      </c>
      <c r="W219" s="76">
        <f>IFERROR(VLOOKUP($D219,'SAP Data'!$A$7:$OM$1849,W$4,FALSE),"")</f>
        <v>0</v>
      </c>
      <c r="X219" s="76">
        <f>IFERROR(VLOOKUP($D219,'SAP Data'!$A$7:$OM$1849,X$4,FALSE),"")</f>
        <v>0</v>
      </c>
      <c r="Y219" s="76">
        <f>IFERROR(VLOOKUP($D219,'SAP Data'!$A$7:$OM$1849,Y$4,FALSE),"")</f>
        <v>0</v>
      </c>
      <c r="Z219" s="76">
        <f>IFERROR(VLOOKUP($D219,'SAP Data'!$A$7:$OM$1849,Z$4,FALSE),"")</f>
        <v>0</v>
      </c>
      <c r="AA219" s="76">
        <f>IFERROR(VLOOKUP($D219,'SAP Data'!$A$7:$OM$1849,AA$4,FALSE),"")</f>
        <v>0</v>
      </c>
      <c r="AB219" s="76">
        <f>IFERROR(VLOOKUP($D219,'SAP Data'!$A$7:$OM$1849,AB$4,FALSE),"")</f>
        <v>0</v>
      </c>
      <c r="AC219" s="76">
        <f>IFERROR(VLOOKUP($D219,'SAP Data'!$A$7:$OM$1849,AC$4,FALSE),"")</f>
        <v>0</v>
      </c>
      <c r="AD219" s="76">
        <f>IFERROR(VLOOKUP($D219,'SAP Data'!$A$7:$OM$1849,AD$4,FALSE),"")</f>
        <v>0</v>
      </c>
      <c r="AE219" s="76">
        <f>IFERROR(VLOOKUP($D219,'SAP Data'!$A$7:$OM$1849,AE$4,FALSE),"")</f>
        <v>0</v>
      </c>
      <c r="AF219" s="76">
        <f>IFERROR(VLOOKUP($D219,'SAP Data'!$A$7:$OM$1849,AF$4,FALSE),"")</f>
        <v>0</v>
      </c>
      <c r="AG219" s="76">
        <f>IFERROR(VLOOKUP($D219,'SAP Data'!$A$7:$OM$1849,AG$4,FALSE),"")</f>
        <v>0</v>
      </c>
      <c r="AH219" s="76">
        <f>IFERROR(VLOOKUP($D219,'SAP Data'!$A$7:$OM$1849,AH$4,FALSE),"")</f>
        <v>0</v>
      </c>
      <c r="AI219" s="76">
        <f>IFERROR(VLOOKUP($D219,'SAP Data'!$A$7:$OM$1849,AI$4,FALSE),"")</f>
        <v>0</v>
      </c>
      <c r="AJ219" s="76">
        <f>IFERROR(VLOOKUP($D219,'SAP Data'!$A$7:$OM$1849,AJ$4,FALSE),"")</f>
        <v>0</v>
      </c>
      <c r="AK219" s="76">
        <f>IFERROR(VLOOKUP($D219,'SAP Data'!$A$7:$OM$1849,AK$4,FALSE),"")</f>
        <v>0</v>
      </c>
      <c r="AL219" s="76">
        <f>IFERROR(VLOOKUP($D219,'SAP Data'!$A$7:$OM$1849,AL$4,FALSE),"")</f>
        <v>0</v>
      </c>
      <c r="AM219" s="76">
        <f>IFERROR(VLOOKUP($D219,'SAP Data'!$A$7:$OM$1849,AM$4,FALSE),"")</f>
        <v>0</v>
      </c>
      <c r="AN219" s="76">
        <f>IFERROR(VLOOKUP($D219,'SAP Data'!$A$7:$OM$1849,AN$4,FALSE),"")</f>
        <v>0</v>
      </c>
      <c r="AO219" s="76">
        <f>IFERROR(VLOOKUP($D219,'SAP Data'!$A$7:$OM$1849,AO$4,FALSE),"")</f>
        <v>0</v>
      </c>
      <c r="AP219" s="99">
        <f t="shared" si="258"/>
        <v>0</v>
      </c>
      <c r="AQ219" s="43">
        <f t="shared" si="259"/>
        <v>0</v>
      </c>
      <c r="AR219" s="43">
        <f t="shared" si="260"/>
        <v>0</v>
      </c>
      <c r="AS219" s="43">
        <f t="shared" si="261"/>
        <v>0</v>
      </c>
      <c r="AT219" s="43">
        <f t="shared" si="262"/>
        <v>0</v>
      </c>
      <c r="AU219" s="43">
        <f t="shared" si="263"/>
        <v>0</v>
      </c>
      <c r="AV219" s="43">
        <f t="shared" si="264"/>
        <v>0</v>
      </c>
      <c r="AW219" s="43">
        <f t="shared" si="265"/>
        <v>0</v>
      </c>
      <c r="AX219" s="43">
        <f t="shared" si="266"/>
        <v>0</v>
      </c>
      <c r="AY219" s="43">
        <f t="shared" si="267"/>
        <v>0</v>
      </c>
      <c r="AZ219" s="43">
        <f t="shared" si="268"/>
        <v>0</v>
      </c>
      <c r="BA219" s="98">
        <f t="shared" si="269"/>
        <v>0</v>
      </c>
      <c r="BB219" s="16"/>
      <c r="BC219" s="16">
        <f t="shared" si="278"/>
        <v>0</v>
      </c>
      <c r="BD219" s="16"/>
      <c r="BE219" s="16">
        <f t="shared" si="279"/>
        <v>0</v>
      </c>
      <c r="BF219" s="16"/>
      <c r="BG219" s="16">
        <f t="shared" si="280"/>
        <v>0</v>
      </c>
      <c r="BH219" s="18"/>
      <c r="BI219" s="16">
        <f t="shared" si="281"/>
        <v>0</v>
      </c>
      <c r="BK219" s="16">
        <f t="shared" si="282"/>
        <v>0</v>
      </c>
      <c r="BM219" s="16">
        <f t="shared" si="283"/>
        <v>0</v>
      </c>
      <c r="BO219" s="16">
        <f t="shared" si="275"/>
        <v>0</v>
      </c>
      <c r="BQ219" s="16">
        <f t="shared" si="276"/>
        <v>0</v>
      </c>
      <c r="BS219" s="16">
        <f t="shared" si="277"/>
        <v>0</v>
      </c>
      <c r="BU219" s="16">
        <f t="shared" si="272"/>
        <v>0</v>
      </c>
      <c r="BW219" s="16">
        <f t="shared" si="273"/>
        <v>0</v>
      </c>
      <c r="BY219" s="16">
        <f t="shared" si="274"/>
        <v>0</v>
      </c>
      <c r="CB219" s="16">
        <f t="shared" si="254"/>
        <v>0</v>
      </c>
      <c r="CF219" s="243">
        <f t="shared" si="270"/>
        <v>0</v>
      </c>
      <c r="CH219" s="243">
        <f t="shared" si="271"/>
        <v>0</v>
      </c>
      <c r="CJ219" s="16">
        <f t="shared" si="255"/>
        <v>0</v>
      </c>
      <c r="CL219" s="54">
        <f t="shared" si="256"/>
        <v>0</v>
      </c>
      <c r="CN219" s="18"/>
      <c r="CO219" s="16">
        <f t="shared" si="257"/>
        <v>0</v>
      </c>
      <c r="CP219" s="18"/>
    </row>
    <row r="220" spans="1:94" x14ac:dyDescent="0.2">
      <c r="A220" s="387"/>
      <c r="B220" s="14" t="str">
        <f>VLOOKUP(D220,'line assign basis'!$A$8:$D$668,2,FALSE)</f>
        <v>NORTHWEST ENERGY COR</v>
      </c>
      <c r="C220" s="17" t="s">
        <v>491</v>
      </c>
      <c r="D220" s="17" t="s">
        <v>489</v>
      </c>
      <c r="E220" s="17">
        <f>IFERROR(VLOOKUP(D220,'line assign basis'!$A$8:$D$668,4,FALSE),"")</f>
        <v>3</v>
      </c>
      <c r="F220" s="33">
        <f>IFERROR(VLOOKUP($D220,'SAP Data'!$A$7:$OM$1845,F$4,FALSE),"")</f>
        <v>103934637.44</v>
      </c>
      <c r="G220" s="33">
        <f>IFERROR(VLOOKUP($D220,'SAP Data'!$A$7:$OM$1845,G$4,FALSE),"")</f>
        <v>101834105.44</v>
      </c>
      <c r="H220" s="16">
        <f>IFERROR(VLOOKUP($D220,'SAP Data'!$A$7:$OM$1845,H$4,FALSE),"")</f>
        <v>100276408.44</v>
      </c>
      <c r="I220" s="76">
        <f>IFERROR(VLOOKUP($D220,'SAP Data'!$A$7:$OM$1845,I$4,FALSE),"")</f>
        <v>99032844.439999998</v>
      </c>
      <c r="J220" s="76">
        <f>IFERROR(VLOOKUP($D220,'SAP Data'!$A$7:$OM$1845,J$4,FALSE),"")</f>
        <v>96779550.439999998</v>
      </c>
      <c r="K220" s="76">
        <f>IFERROR(VLOOKUP($D220,'SAP Data'!$A$7:$OM$1845,K$4,FALSE),"")</f>
        <v>95414266.439999998</v>
      </c>
      <c r="L220" s="76">
        <f>IFERROR(VLOOKUP($D220,'SAP Data'!$A$7:$OM$1845,L$4,FALSE),"")</f>
        <v>94128810.439999998</v>
      </c>
      <c r="M220" s="76">
        <f>IFERROR(VLOOKUP($D220,'SAP Data'!$A$7:$OM$1845,M$4,FALSE),"")</f>
        <v>93287079.439999998</v>
      </c>
      <c r="N220" s="76">
        <f>IFERROR(VLOOKUP($D220,'SAP Data'!$A$7:$OM$1845,N$4,FALSE),"")</f>
        <v>92195992.439999998</v>
      </c>
      <c r="O220" s="76">
        <f>IFERROR(VLOOKUP($D220,'SAP Data'!$A$7:$OM$1845,O$4,FALSE),"")</f>
        <v>90543107.439999998</v>
      </c>
      <c r="P220" s="76">
        <f>IFERROR(VLOOKUP($D220,'SAP Data'!$A$7:$OM$1845,P$4,FALSE),"")</f>
        <v>89512661.439999998</v>
      </c>
      <c r="Q220" s="76">
        <f>IFERROR(VLOOKUP($D220,'SAP Data'!$A$7:$OM$1845,Q$4,FALSE),"")</f>
        <v>88130262.439999998</v>
      </c>
      <c r="R220" s="76">
        <f>IFERROR(VLOOKUP($D220,'SAP Data'!$A$7:$OM$1845,R$4,FALSE),"")</f>
        <v>86622955.439999998</v>
      </c>
      <c r="S220" s="76">
        <f>IFERROR(VLOOKUP($D220,'SAP Data'!$A$7:$OM$1845,S$4,FALSE),"")</f>
        <v>85227428.439999998</v>
      </c>
      <c r="T220" s="76">
        <f>IFERROR(VLOOKUP($D220,'SAP Data'!$A$7:$OM$1849,T$4,FALSE),"")</f>
        <v>83696783.439999998</v>
      </c>
      <c r="U220" s="76">
        <f>IFERROR(VLOOKUP($D220,'SAP Data'!$A$7:$OM$1849,U$4,FALSE),"")</f>
        <v>82573345.439999998</v>
      </c>
      <c r="V220" s="76">
        <f>IFERROR(VLOOKUP($D220,'SAP Data'!$A$7:$OM$1849,V$4,FALSE),"")</f>
        <v>81631857.439999998</v>
      </c>
      <c r="W220" s="76">
        <f>IFERROR(VLOOKUP($D220,'SAP Data'!$A$7:$OM$1849,W$4,FALSE),"")</f>
        <v>80456301.439999998</v>
      </c>
      <c r="X220" s="76">
        <f>IFERROR(VLOOKUP($D220,'SAP Data'!$A$7:$OM$1849,X$4,FALSE),"")</f>
        <v>79321912.439999998</v>
      </c>
      <c r="Y220" s="76">
        <f>IFERROR(VLOOKUP($D220,'SAP Data'!$A$7:$OM$1849,Y$4,FALSE),"")</f>
        <v>78185143.439999998</v>
      </c>
      <c r="Z220" s="76">
        <f>IFERROR(VLOOKUP($D220,'SAP Data'!$A$7:$OM$1849,Z$4,FALSE),"")</f>
        <v>77351434.439999998</v>
      </c>
      <c r="AA220" s="76">
        <f>IFERROR(VLOOKUP($D220,'SAP Data'!$A$7:$OM$1849,AA$4,FALSE),"")</f>
        <v>76372326.439999998</v>
      </c>
      <c r="AB220" s="76">
        <f>IFERROR(VLOOKUP($D220,'SAP Data'!$A$7:$OM$1849,AB$4,FALSE),"")</f>
        <v>75666611.439999998</v>
      </c>
      <c r="AC220" s="76">
        <f>IFERROR(VLOOKUP($D220,'SAP Data'!$A$7:$OM$1849,AC$4,FALSE),"")</f>
        <v>74852232.439999998</v>
      </c>
      <c r="AD220" s="76">
        <f>IFERROR(VLOOKUP($D220,'SAP Data'!$A$7:$OM$1849,AD$4,FALSE),"")</f>
        <v>73349702.439999998</v>
      </c>
      <c r="AE220" s="76">
        <f>IFERROR(VLOOKUP($D220,'SAP Data'!$A$7:$OM$1849,AE$4,FALSE),"")</f>
        <v>72789400.439999998</v>
      </c>
      <c r="AF220" s="76">
        <f>IFERROR(VLOOKUP($D220,'SAP Data'!$A$7:$OM$1849,AF$4,FALSE),"")</f>
        <v>71176428.439999998</v>
      </c>
      <c r="AG220" s="76">
        <f>IFERROR(VLOOKUP($D220,'SAP Data'!$A$7:$OM$1849,AG$4,FALSE),"")</f>
        <v>70542544.439999998</v>
      </c>
      <c r="AH220" s="76">
        <f>IFERROR(VLOOKUP($D220,'SAP Data'!$A$7:$OM$1849,AH$4,FALSE),"")</f>
        <v>69690829.439999998</v>
      </c>
      <c r="AI220" s="76">
        <f>IFERROR(VLOOKUP($D220,'SAP Data'!$A$7:$OM$1849,AI$4,FALSE),"")</f>
        <v>67963273.439999998</v>
      </c>
      <c r="AJ220" s="76">
        <f>IFERROR(VLOOKUP($D220,'SAP Data'!$A$7:$OM$1849,AJ$4,FALSE),"")</f>
        <v>67044906.439999998</v>
      </c>
      <c r="AK220" s="76">
        <f>IFERROR(VLOOKUP($D220,'SAP Data'!$A$7:$OM$1849,AK$4,FALSE),"")</f>
        <v>66524091.439999998</v>
      </c>
      <c r="AL220" s="76">
        <f>IFERROR(VLOOKUP($D220,'SAP Data'!$A$7:$OM$1849,AL$4,FALSE),"")</f>
        <v>64992032.439999998</v>
      </c>
      <c r="AM220" s="76">
        <f>IFERROR(VLOOKUP($D220,'SAP Data'!$A$7:$OM$1849,AM$4,FALSE),"")</f>
        <v>64805902.439999998</v>
      </c>
      <c r="AN220" s="76">
        <f>IFERROR(VLOOKUP($D220,'SAP Data'!$A$7:$OM$1849,AN$4,FALSE),"")</f>
        <v>65107512.439999998</v>
      </c>
      <c r="AO220" s="76">
        <f>IFERROR(VLOOKUP($D220,'SAP Data'!$A$7:$OM$1849,AO$4,FALSE),"")</f>
        <v>63403205.439999998</v>
      </c>
      <c r="AP220" s="99">
        <f t="shared" si="258"/>
        <v>79610142.148333356</v>
      </c>
      <c r="AQ220" s="43">
        <f t="shared" si="259"/>
        <v>78538838.773333356</v>
      </c>
      <c r="AR220" s="43">
        <f t="shared" si="260"/>
        <v>77498906.148333356</v>
      </c>
      <c r="AS220" s="43">
        <f t="shared" si="261"/>
        <v>76475941.315000013</v>
      </c>
      <c r="AT220" s="43">
        <f t="shared" si="262"/>
        <v>75477115.106666684</v>
      </c>
      <c r="AU220" s="43">
        <f t="shared" si="263"/>
        <v>74459029.440000013</v>
      </c>
      <c r="AV220" s="43">
        <f t="shared" si="264"/>
        <v>73426944.690000013</v>
      </c>
      <c r="AW220" s="43">
        <f t="shared" si="265"/>
        <v>72429525.606666684</v>
      </c>
      <c r="AX220" s="43">
        <f t="shared" si="266"/>
        <v>71428673.356666684</v>
      </c>
      <c r="AY220" s="43">
        <f t="shared" si="267"/>
        <v>70431763.940000013</v>
      </c>
      <c r="AZ220" s="43">
        <f t="shared" si="268"/>
        <v>69509867.148333356</v>
      </c>
      <c r="BA220" s="98">
        <f t="shared" si="269"/>
        <v>68592861.898333356</v>
      </c>
      <c r="BB220" s="16"/>
      <c r="BC220" s="16">
        <f t="shared" si="278"/>
        <v>0</v>
      </c>
      <c r="BD220" s="16"/>
      <c r="BE220" s="16">
        <f t="shared" si="279"/>
        <v>0</v>
      </c>
      <c r="BF220" s="16"/>
      <c r="BG220" s="16">
        <f t="shared" si="280"/>
        <v>0</v>
      </c>
      <c r="BH220" s="18"/>
      <c r="BI220" s="16">
        <f t="shared" si="281"/>
        <v>0</v>
      </c>
      <c r="BK220" s="16">
        <f t="shared" si="282"/>
        <v>0</v>
      </c>
      <c r="BM220" s="16">
        <f t="shared" si="283"/>
        <v>0</v>
      </c>
      <c r="BO220" s="16">
        <f t="shared" si="275"/>
        <v>0</v>
      </c>
      <c r="BQ220" s="16">
        <f t="shared" si="276"/>
        <v>0</v>
      </c>
      <c r="BS220" s="16">
        <f t="shared" si="277"/>
        <v>0</v>
      </c>
      <c r="BU220" s="16">
        <f t="shared" si="272"/>
        <v>0</v>
      </c>
      <c r="BW220" s="16">
        <f t="shared" si="273"/>
        <v>0</v>
      </c>
      <c r="BY220" s="16">
        <f t="shared" si="274"/>
        <v>0</v>
      </c>
      <c r="CB220" s="16">
        <f t="shared" si="254"/>
        <v>0</v>
      </c>
      <c r="CF220" s="243">
        <f t="shared" si="270"/>
        <v>0</v>
      </c>
      <c r="CH220" s="243">
        <f t="shared" si="271"/>
        <v>68592861.898333356</v>
      </c>
      <c r="CJ220" s="16">
        <f t="shared" si="255"/>
        <v>0</v>
      </c>
      <c r="CL220" s="54">
        <f t="shared" si="256"/>
        <v>0</v>
      </c>
      <c r="CN220" s="18"/>
      <c r="CO220" s="16">
        <f t="shared" si="257"/>
        <v>68592861.898333356</v>
      </c>
      <c r="CP220" s="18"/>
    </row>
    <row r="221" spans="1:94" x14ac:dyDescent="0.2">
      <c r="A221" s="387"/>
      <c r="B221" s="14" t="str">
        <f>VLOOKUP(D221,'line assign basis'!$A$8:$D$668,2,FALSE)</f>
        <v>INVEST IN NWN WATER</v>
      </c>
      <c r="C221" s="17" t="s">
        <v>1487</v>
      </c>
      <c r="D221" s="17" t="s">
        <v>2706</v>
      </c>
      <c r="E221" s="17">
        <f>IFERROR(VLOOKUP(D221,'line assign basis'!$A$8:$D$668,4,FALSE),"")</f>
        <v>2</v>
      </c>
      <c r="F221" s="33">
        <f>IFERROR(VLOOKUP($D221,'SAP Data'!$A$7:$OM$1845,F$4,FALSE),"")</f>
        <v>0</v>
      </c>
      <c r="G221" s="33">
        <f>IFERROR(VLOOKUP($D221,'SAP Data'!$A$7:$OM$1845,G$4,FALSE),"")</f>
        <v>0</v>
      </c>
      <c r="H221" s="16">
        <f>IFERROR(VLOOKUP($D221,'SAP Data'!$A$7:$OM$1845,H$4,FALSE),"")</f>
        <v>0</v>
      </c>
      <c r="I221" s="76">
        <f>IFERROR(VLOOKUP($D221,'SAP Data'!$A$7:$OM$1845,I$4,FALSE),"")</f>
        <v>0</v>
      </c>
      <c r="J221" s="76">
        <f>IFERROR(VLOOKUP($D221,'SAP Data'!$A$7:$OM$1845,J$4,FALSE),"")</f>
        <v>0</v>
      </c>
      <c r="K221" s="76">
        <f>IFERROR(VLOOKUP($D221,'SAP Data'!$A$7:$OM$1845,K$4,FALSE),"")</f>
        <v>0</v>
      </c>
      <c r="L221" s="76">
        <f>IFERROR(VLOOKUP($D221,'SAP Data'!$A$7:$OM$1845,L$4,FALSE),"")</f>
        <v>0</v>
      </c>
      <c r="M221" s="76">
        <f>IFERROR(VLOOKUP($D221,'SAP Data'!$A$7:$OM$1845,M$4,FALSE),"")</f>
        <v>0</v>
      </c>
      <c r="N221" s="76">
        <f>IFERROR(VLOOKUP($D221,'SAP Data'!$A$7:$OM$1845,N$4,FALSE),"")</f>
        <v>0</v>
      </c>
      <c r="O221" s="76">
        <f>IFERROR(VLOOKUP($D221,'SAP Data'!$A$7:$OM$1845,O$4,FALSE),"")</f>
        <v>0</v>
      </c>
      <c r="P221" s="76">
        <f>IFERROR(VLOOKUP($D221,'SAP Data'!$A$7:$OM$1845,P$4,FALSE),"")</f>
        <v>0</v>
      </c>
      <c r="Q221" s="76">
        <f>IFERROR(VLOOKUP($D221,'SAP Data'!$A$7:$OM$1845,Q$4,FALSE),"")</f>
        <v>0</v>
      </c>
      <c r="R221" s="76">
        <f>IFERROR(VLOOKUP($D221,'SAP Data'!$A$7:$OM$1845,R$4,FALSE),"")</f>
        <v>0</v>
      </c>
      <c r="S221" s="76">
        <f>IFERROR(VLOOKUP($D221,'SAP Data'!$A$7:$OM$1845,S$4,FALSE),"")</f>
        <v>0</v>
      </c>
      <c r="T221" s="76">
        <f>IFERROR(VLOOKUP($D221,'SAP Data'!$A$7:$OM$1849,T$4,FALSE),"")</f>
        <v>0</v>
      </c>
      <c r="U221" s="76">
        <f>IFERROR(VLOOKUP($D221,'SAP Data'!$A$7:$OM$1849,U$4,FALSE),"")</f>
        <v>0</v>
      </c>
      <c r="V221" s="76">
        <f>IFERROR(VLOOKUP($D221,'SAP Data'!$A$7:$OM$1849,V$4,FALSE),"")</f>
        <v>0</v>
      </c>
      <c r="W221" s="76">
        <f>IFERROR(VLOOKUP($D221,'SAP Data'!$A$7:$OM$1849,W$4,FALSE),"")</f>
        <v>0</v>
      </c>
      <c r="X221" s="76">
        <f>IFERROR(VLOOKUP($D221,'SAP Data'!$A$7:$OM$1849,X$4,FALSE),"")</f>
        <v>0</v>
      </c>
      <c r="Y221" s="76">
        <f>IFERROR(VLOOKUP($D221,'SAP Data'!$A$7:$OM$1849,Y$4,FALSE),"")</f>
        <v>0</v>
      </c>
      <c r="Z221" s="76">
        <f>IFERROR(VLOOKUP($D221,'SAP Data'!$A$7:$OM$1849,Z$4,FALSE),"")</f>
        <v>0</v>
      </c>
      <c r="AA221" s="76">
        <f>IFERROR(VLOOKUP($D221,'SAP Data'!$A$7:$OM$1849,AA$4,FALSE),"")</f>
        <v>0</v>
      </c>
      <c r="AB221" s="76">
        <f>IFERROR(VLOOKUP($D221,'SAP Data'!$A$7:$OM$1849,AB$4,FALSE),"")</f>
        <v>0</v>
      </c>
      <c r="AC221" s="76">
        <f>IFERROR(VLOOKUP($D221,'SAP Data'!$A$7:$OM$1849,AC$4,FALSE),"")</f>
        <v>0</v>
      </c>
      <c r="AD221" s="76">
        <f>IFERROR(VLOOKUP($D221,'SAP Data'!$A$7:$OM$1849,AD$4,FALSE),"")</f>
        <v>0</v>
      </c>
      <c r="AE221" s="76">
        <f>IFERROR(VLOOKUP($D221,'SAP Data'!$A$7:$OM$1849,AE$4,FALSE),"")</f>
        <v>0</v>
      </c>
      <c r="AF221" s="76">
        <f>IFERROR(VLOOKUP($D221,'SAP Data'!$A$7:$OM$1849,AF$4,FALSE),"")</f>
        <v>0</v>
      </c>
      <c r="AG221" s="76">
        <f>IFERROR(VLOOKUP($D221,'SAP Data'!$A$7:$OM$1849,AG$4,FALSE),"")</f>
        <v>0</v>
      </c>
      <c r="AH221" s="76">
        <f>IFERROR(VLOOKUP($D221,'SAP Data'!$A$7:$OM$1849,AH$4,FALSE),"")</f>
        <v>0</v>
      </c>
      <c r="AI221" s="76">
        <f>IFERROR(VLOOKUP($D221,'SAP Data'!$A$7:$OM$1849,AI$4,FALSE),"")</f>
        <v>0</v>
      </c>
      <c r="AJ221" s="76">
        <f>IFERROR(VLOOKUP($D221,'SAP Data'!$A$7:$OM$1849,AJ$4,FALSE),"")</f>
        <v>0</v>
      </c>
      <c r="AK221" s="76">
        <f>IFERROR(VLOOKUP($D221,'SAP Data'!$A$7:$OM$1849,AK$4,FALSE),"")</f>
        <v>0</v>
      </c>
      <c r="AL221" s="76">
        <f>IFERROR(VLOOKUP($D221,'SAP Data'!$A$7:$OM$1849,AL$4,FALSE),"")</f>
        <v>0</v>
      </c>
      <c r="AM221" s="76">
        <f>IFERROR(VLOOKUP($D221,'SAP Data'!$A$7:$OM$1849,AM$4,FALSE),"")</f>
        <v>0</v>
      </c>
      <c r="AN221" s="76">
        <f>IFERROR(VLOOKUP($D221,'SAP Data'!$A$7:$OM$1849,AN$4,FALSE),"")</f>
        <v>0</v>
      </c>
      <c r="AO221" s="76">
        <f>IFERROR(VLOOKUP($D221,'SAP Data'!$A$7:$OM$1849,AO$4,FALSE),"")</f>
        <v>0</v>
      </c>
      <c r="AP221" s="99">
        <f t="shared" si="258"/>
        <v>0</v>
      </c>
      <c r="AQ221" s="43">
        <f t="shared" si="259"/>
        <v>0</v>
      </c>
      <c r="AR221" s="43">
        <f t="shared" si="260"/>
        <v>0</v>
      </c>
      <c r="AS221" s="43">
        <f t="shared" si="261"/>
        <v>0</v>
      </c>
      <c r="AT221" s="43">
        <f t="shared" si="262"/>
        <v>0</v>
      </c>
      <c r="AU221" s="43">
        <f t="shared" si="263"/>
        <v>0</v>
      </c>
      <c r="AV221" s="43">
        <f t="shared" si="264"/>
        <v>0</v>
      </c>
      <c r="AW221" s="43">
        <f t="shared" si="265"/>
        <v>0</v>
      </c>
      <c r="AX221" s="43">
        <f t="shared" si="266"/>
        <v>0</v>
      </c>
      <c r="AY221" s="43">
        <f t="shared" si="267"/>
        <v>0</v>
      </c>
      <c r="AZ221" s="43">
        <f t="shared" si="268"/>
        <v>0</v>
      </c>
      <c r="BA221" s="98">
        <f t="shared" si="269"/>
        <v>0</v>
      </c>
      <c r="BB221" s="16"/>
      <c r="BC221" s="16">
        <f t="shared" si="278"/>
        <v>0</v>
      </c>
      <c r="BD221" s="16"/>
      <c r="BE221" s="16">
        <f t="shared" si="279"/>
        <v>0</v>
      </c>
      <c r="BF221" s="16"/>
      <c r="BG221" s="16">
        <f t="shared" si="280"/>
        <v>0</v>
      </c>
      <c r="BH221" s="18"/>
      <c r="BI221" s="16">
        <f t="shared" si="281"/>
        <v>0</v>
      </c>
      <c r="BK221" s="16">
        <f t="shared" si="282"/>
        <v>0</v>
      </c>
      <c r="BM221" s="16">
        <f t="shared" si="283"/>
        <v>0</v>
      </c>
      <c r="BO221" s="16">
        <f t="shared" si="275"/>
        <v>0</v>
      </c>
      <c r="BQ221" s="16">
        <f t="shared" si="276"/>
        <v>0</v>
      </c>
      <c r="BS221" s="16">
        <f t="shared" si="277"/>
        <v>0</v>
      </c>
      <c r="BU221" s="16">
        <f t="shared" si="272"/>
        <v>0</v>
      </c>
      <c r="BW221" s="16">
        <f t="shared" si="273"/>
        <v>0</v>
      </c>
      <c r="BY221" s="16">
        <f t="shared" si="274"/>
        <v>0</v>
      </c>
      <c r="CB221" s="16">
        <f t="shared" si="254"/>
        <v>0</v>
      </c>
      <c r="CF221" s="243">
        <f t="shared" si="270"/>
        <v>0</v>
      </c>
      <c r="CH221" s="243">
        <f t="shared" si="271"/>
        <v>0</v>
      </c>
      <c r="CJ221" s="16">
        <f t="shared" si="255"/>
        <v>0</v>
      </c>
      <c r="CL221" s="54">
        <f t="shared" si="256"/>
        <v>0</v>
      </c>
      <c r="CN221" s="18"/>
      <c r="CO221" s="16">
        <f t="shared" si="257"/>
        <v>0</v>
      </c>
      <c r="CP221" s="18"/>
    </row>
    <row r="222" spans="1:94" x14ac:dyDescent="0.2">
      <c r="A222" s="387"/>
      <c r="B222" s="14" t="str">
        <f>VLOOKUP(D222,'line assign basis'!$A$8:$D$668,2,FALSE)</f>
        <v>INVEST - NWN ENERGY</v>
      </c>
      <c r="C222" s="17" t="s">
        <v>494</v>
      </c>
      <c r="D222" s="17" t="s">
        <v>492</v>
      </c>
      <c r="E222" s="17">
        <f>IFERROR(VLOOKUP(D222,'line assign basis'!$A$8:$D$668,4,FALSE),"")</f>
        <v>2</v>
      </c>
      <c r="F222" s="33">
        <f>IFERROR(VLOOKUP($D222,'SAP Data'!$A$7:$OM$1845,F$4,FALSE),"")</f>
        <v>0</v>
      </c>
      <c r="G222" s="33">
        <f>IFERROR(VLOOKUP($D222,'SAP Data'!$A$7:$OM$1845,G$4,FALSE),"")</f>
        <v>0</v>
      </c>
      <c r="H222" s="16">
        <f>IFERROR(VLOOKUP($D222,'SAP Data'!$A$7:$OM$1845,H$4,FALSE),"")</f>
        <v>0</v>
      </c>
      <c r="I222" s="76">
        <f>IFERROR(VLOOKUP($D222,'SAP Data'!$A$7:$OM$1845,I$4,FALSE),"")</f>
        <v>0</v>
      </c>
      <c r="J222" s="76">
        <f>IFERROR(VLOOKUP($D222,'SAP Data'!$A$7:$OM$1845,J$4,FALSE),"")</f>
        <v>0</v>
      </c>
      <c r="K222" s="76">
        <f>IFERROR(VLOOKUP($D222,'SAP Data'!$A$7:$OM$1845,K$4,FALSE),"")</f>
        <v>0</v>
      </c>
      <c r="L222" s="76">
        <f>IFERROR(VLOOKUP($D222,'SAP Data'!$A$7:$OM$1845,L$4,FALSE),"")</f>
        <v>0</v>
      </c>
      <c r="M222" s="76">
        <f>IFERROR(VLOOKUP($D222,'SAP Data'!$A$7:$OM$1845,M$4,FALSE),"")</f>
        <v>0</v>
      </c>
      <c r="N222" s="76">
        <f>IFERROR(VLOOKUP($D222,'SAP Data'!$A$7:$OM$1845,N$4,FALSE),"")</f>
        <v>0</v>
      </c>
      <c r="O222" s="76">
        <f>IFERROR(VLOOKUP($D222,'SAP Data'!$A$7:$OM$1845,O$4,FALSE),"")</f>
        <v>0</v>
      </c>
      <c r="P222" s="76">
        <f>IFERROR(VLOOKUP($D222,'SAP Data'!$A$7:$OM$1845,P$4,FALSE),"")</f>
        <v>0</v>
      </c>
      <c r="Q222" s="76">
        <f>IFERROR(VLOOKUP($D222,'SAP Data'!$A$7:$OM$1845,Q$4,FALSE),"")</f>
        <v>0</v>
      </c>
      <c r="R222" s="76">
        <f>IFERROR(VLOOKUP($D222,'SAP Data'!$A$7:$OM$1845,R$4,FALSE),"")</f>
        <v>0</v>
      </c>
      <c r="S222" s="76">
        <f>IFERROR(VLOOKUP($D222,'SAP Data'!$A$7:$OM$1845,S$4,FALSE),"")</f>
        <v>0</v>
      </c>
      <c r="T222" s="76">
        <f>IFERROR(VLOOKUP($D222,'SAP Data'!$A$7:$OM$1849,T$4,FALSE),"")</f>
        <v>0</v>
      </c>
      <c r="U222" s="76">
        <f>IFERROR(VLOOKUP($D222,'SAP Data'!$A$7:$OM$1849,U$4,FALSE),"")</f>
        <v>0</v>
      </c>
      <c r="V222" s="76">
        <f>IFERROR(VLOOKUP($D222,'SAP Data'!$A$7:$OM$1849,V$4,FALSE),"")</f>
        <v>0</v>
      </c>
      <c r="W222" s="76">
        <f>IFERROR(VLOOKUP($D222,'SAP Data'!$A$7:$OM$1849,W$4,FALSE),"")</f>
        <v>0</v>
      </c>
      <c r="X222" s="76">
        <f>IFERROR(VLOOKUP($D222,'SAP Data'!$A$7:$OM$1849,X$4,FALSE),"")</f>
        <v>0</v>
      </c>
      <c r="Y222" s="76">
        <f>IFERROR(VLOOKUP($D222,'SAP Data'!$A$7:$OM$1849,Y$4,FALSE),"")</f>
        <v>0</v>
      </c>
      <c r="Z222" s="76">
        <f>IFERROR(VLOOKUP($D222,'SAP Data'!$A$7:$OM$1849,Z$4,FALSE),"")</f>
        <v>0</v>
      </c>
      <c r="AA222" s="76">
        <f>IFERROR(VLOOKUP($D222,'SAP Data'!$A$7:$OM$1849,AA$4,FALSE),"")</f>
        <v>0</v>
      </c>
      <c r="AB222" s="76">
        <f>IFERROR(VLOOKUP($D222,'SAP Data'!$A$7:$OM$1849,AB$4,FALSE),"")</f>
        <v>0</v>
      </c>
      <c r="AC222" s="76">
        <f>IFERROR(VLOOKUP($D222,'SAP Data'!$A$7:$OM$1849,AC$4,FALSE),"")</f>
        <v>0</v>
      </c>
      <c r="AD222" s="76">
        <f>IFERROR(VLOOKUP($D222,'SAP Data'!$A$7:$OM$1849,AD$4,FALSE),"")</f>
        <v>0</v>
      </c>
      <c r="AE222" s="76">
        <f>IFERROR(VLOOKUP($D222,'SAP Data'!$A$7:$OM$1849,AE$4,FALSE),"")</f>
        <v>0</v>
      </c>
      <c r="AF222" s="76">
        <f>IFERROR(VLOOKUP($D222,'SAP Data'!$A$7:$OM$1849,AF$4,FALSE),"")</f>
        <v>0</v>
      </c>
      <c r="AG222" s="76">
        <f>IFERROR(VLOOKUP($D222,'SAP Data'!$A$7:$OM$1849,AG$4,FALSE),"")</f>
        <v>0</v>
      </c>
      <c r="AH222" s="76">
        <f>IFERROR(VLOOKUP($D222,'SAP Data'!$A$7:$OM$1849,AH$4,FALSE),"")</f>
        <v>0</v>
      </c>
      <c r="AI222" s="76">
        <f>IFERROR(VLOOKUP($D222,'SAP Data'!$A$7:$OM$1849,AI$4,FALSE),"")</f>
        <v>0</v>
      </c>
      <c r="AJ222" s="76">
        <f>IFERROR(VLOOKUP($D222,'SAP Data'!$A$7:$OM$1849,AJ$4,FALSE),"")</f>
        <v>0</v>
      </c>
      <c r="AK222" s="76">
        <f>IFERROR(VLOOKUP($D222,'SAP Data'!$A$7:$OM$1849,AK$4,FALSE),"")</f>
        <v>0</v>
      </c>
      <c r="AL222" s="76">
        <f>IFERROR(VLOOKUP($D222,'SAP Data'!$A$7:$OM$1849,AL$4,FALSE),"")</f>
        <v>0</v>
      </c>
      <c r="AM222" s="76">
        <f>IFERROR(VLOOKUP($D222,'SAP Data'!$A$7:$OM$1849,AM$4,FALSE),"")</f>
        <v>0</v>
      </c>
      <c r="AN222" s="76">
        <f>IFERROR(VLOOKUP($D222,'SAP Data'!$A$7:$OM$1849,AN$4,FALSE),"")</f>
        <v>0</v>
      </c>
      <c r="AO222" s="76">
        <f>IFERROR(VLOOKUP($D222,'SAP Data'!$A$7:$OM$1849,AO$4,FALSE),"")</f>
        <v>0</v>
      </c>
      <c r="AP222" s="99">
        <f t="shared" si="258"/>
        <v>0</v>
      </c>
      <c r="AQ222" s="43">
        <f t="shared" si="259"/>
        <v>0</v>
      </c>
      <c r="AR222" s="43">
        <f t="shared" si="260"/>
        <v>0</v>
      </c>
      <c r="AS222" s="43">
        <f t="shared" si="261"/>
        <v>0</v>
      </c>
      <c r="AT222" s="43">
        <f t="shared" si="262"/>
        <v>0</v>
      </c>
      <c r="AU222" s="43">
        <f t="shared" si="263"/>
        <v>0</v>
      </c>
      <c r="AV222" s="43">
        <f t="shared" si="264"/>
        <v>0</v>
      </c>
      <c r="AW222" s="43">
        <f t="shared" si="265"/>
        <v>0</v>
      </c>
      <c r="AX222" s="43">
        <f t="shared" si="266"/>
        <v>0</v>
      </c>
      <c r="AY222" s="43">
        <f t="shared" si="267"/>
        <v>0</v>
      </c>
      <c r="AZ222" s="43">
        <f t="shared" si="268"/>
        <v>0</v>
      </c>
      <c r="BA222" s="98">
        <f t="shared" si="269"/>
        <v>0</v>
      </c>
      <c r="BB222" s="16"/>
      <c r="BC222" s="16">
        <f t="shared" si="278"/>
        <v>0</v>
      </c>
      <c r="BD222" s="16"/>
      <c r="BE222" s="16">
        <f t="shared" si="279"/>
        <v>0</v>
      </c>
      <c r="BF222" s="16"/>
      <c r="BG222" s="16">
        <f t="shared" si="280"/>
        <v>0</v>
      </c>
      <c r="BH222" s="18"/>
      <c r="BI222" s="16">
        <f t="shared" si="281"/>
        <v>0</v>
      </c>
      <c r="BK222" s="16">
        <f t="shared" si="282"/>
        <v>0</v>
      </c>
      <c r="BM222" s="16">
        <f t="shared" si="283"/>
        <v>0</v>
      </c>
      <c r="BO222" s="16">
        <f t="shared" si="275"/>
        <v>0</v>
      </c>
      <c r="BQ222" s="16">
        <f t="shared" si="276"/>
        <v>0</v>
      </c>
      <c r="BS222" s="16">
        <f t="shared" si="277"/>
        <v>0</v>
      </c>
      <c r="BU222" s="16">
        <f t="shared" si="272"/>
        <v>0</v>
      </c>
      <c r="BW222" s="16">
        <f t="shared" si="273"/>
        <v>0</v>
      </c>
      <c r="BY222" s="16">
        <f t="shared" si="274"/>
        <v>0</v>
      </c>
      <c r="CB222" s="16">
        <f t="shared" si="254"/>
        <v>0</v>
      </c>
      <c r="CF222" s="243">
        <f t="shared" si="270"/>
        <v>0</v>
      </c>
      <c r="CH222" s="243">
        <f t="shared" si="271"/>
        <v>0</v>
      </c>
      <c r="CJ222" s="16">
        <f t="shared" si="255"/>
        <v>0</v>
      </c>
      <c r="CL222" s="54">
        <f t="shared" si="256"/>
        <v>0</v>
      </c>
      <c r="CN222" s="18"/>
      <c r="CO222" s="16">
        <f t="shared" si="257"/>
        <v>0</v>
      </c>
      <c r="CP222" s="18"/>
    </row>
    <row r="223" spans="1:94" x14ac:dyDescent="0.2">
      <c r="A223" s="387"/>
      <c r="B223" s="14" t="str">
        <f>VLOOKUP(D223,'line assign basis'!$A$8:$D$668,2,FALSE)</f>
        <v>INVEST IN RNG HOLDCO</v>
      </c>
      <c r="C223" s="17" t="s">
        <v>494</v>
      </c>
      <c r="D223" s="123" t="s">
        <v>4098</v>
      </c>
      <c r="E223" s="17">
        <f>IFERROR(VLOOKUP(D223,'line assign basis'!$A$8:$D$668,4,FALSE),"")</f>
        <v>2</v>
      </c>
      <c r="F223" s="33">
        <f>IFERROR(VLOOKUP($D223,'SAP Data'!$A$7:$OM$1845,F$4,FALSE),"")</f>
        <v>0</v>
      </c>
      <c r="G223" s="33">
        <f>IFERROR(VLOOKUP($D223,'SAP Data'!$A$7:$OM$1845,G$4,FALSE),"")</f>
        <v>0</v>
      </c>
      <c r="H223" s="16">
        <f>IFERROR(VLOOKUP($D223,'SAP Data'!$A$7:$OM$1845,H$4,FALSE),"")</f>
        <v>0</v>
      </c>
      <c r="I223" s="76">
        <f>IFERROR(VLOOKUP($D223,'SAP Data'!$A$7:$OM$1845,I$4,FALSE),"")</f>
        <v>0</v>
      </c>
      <c r="J223" s="76">
        <f>IFERROR(VLOOKUP($D223,'SAP Data'!$A$7:$OM$1845,J$4,FALSE),"")</f>
        <v>0</v>
      </c>
      <c r="K223" s="76">
        <f>IFERROR(VLOOKUP($D223,'SAP Data'!$A$7:$OM$1845,K$4,FALSE),"")</f>
        <v>0</v>
      </c>
      <c r="L223" s="76">
        <f>IFERROR(VLOOKUP($D223,'SAP Data'!$A$7:$OM$1845,L$4,FALSE),"")</f>
        <v>0</v>
      </c>
      <c r="M223" s="76">
        <f>IFERROR(VLOOKUP($D223,'SAP Data'!$A$7:$OM$1845,M$4,FALSE),"")</f>
        <v>0</v>
      </c>
      <c r="N223" s="76">
        <f>IFERROR(VLOOKUP($D223,'SAP Data'!$A$7:$OM$1845,N$4,FALSE),"")</f>
        <v>0</v>
      </c>
      <c r="O223" s="76">
        <f>IFERROR(VLOOKUP($D223,'SAP Data'!$A$7:$OM$1845,O$4,FALSE),"")</f>
        <v>0</v>
      </c>
      <c r="P223" s="76">
        <f>IFERROR(VLOOKUP($D223,'SAP Data'!$A$7:$OM$1845,P$4,FALSE),"")</f>
        <v>0</v>
      </c>
      <c r="Q223" s="76">
        <f>IFERROR(VLOOKUP($D223,'SAP Data'!$A$7:$OM$1845,Q$4,FALSE),"")</f>
        <v>0</v>
      </c>
      <c r="R223" s="76">
        <f>IFERROR(VLOOKUP($D223,'SAP Data'!$A$7:$OM$1845,R$4,FALSE),"")</f>
        <v>0</v>
      </c>
      <c r="S223" s="76">
        <f>IFERROR(VLOOKUP($D223,'SAP Data'!$A$7:$OM$1845,S$4,FALSE),"")</f>
        <v>0</v>
      </c>
      <c r="T223" s="76">
        <f>IFERROR(VLOOKUP($D223,'SAP Data'!$A$7:$OM$1849,T$4,FALSE),"")</f>
        <v>0</v>
      </c>
      <c r="U223" s="76">
        <f>IFERROR(VLOOKUP($D223,'SAP Data'!$A$7:$OM$1849,U$4,FALSE),"")</f>
        <v>0</v>
      </c>
      <c r="V223" s="76">
        <f>IFERROR(VLOOKUP($D223,'SAP Data'!$A$7:$OM$1849,V$4,FALSE),"")</f>
        <v>0</v>
      </c>
      <c r="W223" s="76">
        <f>IFERROR(VLOOKUP($D223,'SAP Data'!$A$7:$OM$1849,W$4,FALSE),"")</f>
        <v>0</v>
      </c>
      <c r="X223" s="76">
        <f>IFERROR(VLOOKUP($D223,'SAP Data'!$A$7:$OM$1849,X$4,FALSE),"")</f>
        <v>0</v>
      </c>
      <c r="Y223" s="76">
        <f>IFERROR(VLOOKUP($D223,'SAP Data'!$A$7:$OM$1849,Y$4,FALSE),"")</f>
        <v>0</v>
      </c>
      <c r="Z223" s="76">
        <f>IFERROR(VLOOKUP($D223,'SAP Data'!$A$7:$OM$1849,Z$4,FALSE),"")</f>
        <v>0</v>
      </c>
      <c r="AA223" s="76">
        <f>IFERROR(VLOOKUP($D223,'SAP Data'!$A$7:$OM$1849,AA$4,FALSE),"")</f>
        <v>0</v>
      </c>
      <c r="AB223" s="76">
        <f>IFERROR(VLOOKUP($D223,'SAP Data'!$A$7:$OM$1849,AB$4,FALSE),"")</f>
        <v>0</v>
      </c>
      <c r="AC223" s="76">
        <f>IFERROR(VLOOKUP($D223,'SAP Data'!$A$7:$OM$1849,AC$4,FALSE),"")</f>
        <v>2681911.12</v>
      </c>
      <c r="AD223" s="76">
        <f>IFERROR(VLOOKUP($D223,'SAP Data'!$A$7:$OM$1849,AD$4,FALSE),"")</f>
        <v>2681911.12</v>
      </c>
      <c r="AE223" s="76">
        <f>IFERROR(VLOOKUP($D223,'SAP Data'!$A$7:$OM$1849,AE$4,FALSE),"")</f>
        <v>2831188.12</v>
      </c>
      <c r="AF223" s="76">
        <f>IFERROR(VLOOKUP($D223,'SAP Data'!$A$7:$OM$1849,AF$4,FALSE),"")</f>
        <v>2831188.12</v>
      </c>
      <c r="AG223" s="76">
        <f>IFERROR(VLOOKUP($D223,'SAP Data'!$A$7:$OM$1849,AG$4,FALSE),"")</f>
        <v>2831188.12</v>
      </c>
      <c r="AH223" s="76">
        <f>IFERROR(VLOOKUP($D223,'SAP Data'!$A$7:$OM$1849,AH$4,FALSE),"")</f>
        <v>2895978.12</v>
      </c>
      <c r="AI223" s="76">
        <f>IFERROR(VLOOKUP($D223,'SAP Data'!$A$7:$OM$1849,AI$4,FALSE),"")</f>
        <v>3495750.12</v>
      </c>
      <c r="AJ223" s="76">
        <f>IFERROR(VLOOKUP($D223,'SAP Data'!$A$7:$OM$1849,AJ$4,FALSE),"")</f>
        <v>3570534.12</v>
      </c>
      <c r="AK223" s="76">
        <f>IFERROR(VLOOKUP($D223,'SAP Data'!$A$7:$OM$1849,AK$4,FALSE),"")</f>
        <v>4325314.12</v>
      </c>
      <c r="AL223" s="76">
        <f>IFERROR(VLOOKUP($D223,'SAP Data'!$A$7:$OM$1849,AL$4,FALSE),"")</f>
        <v>5025060.12</v>
      </c>
      <c r="AM223" s="76">
        <f>IFERROR(VLOOKUP($D223,'SAP Data'!$A$7:$OM$1849,AM$4,FALSE),"")</f>
        <v>6039834.1200000001</v>
      </c>
      <c r="AN223" s="76">
        <f>IFERROR(VLOOKUP($D223,'SAP Data'!$A$7:$OM$1849,AN$4,FALSE),"")</f>
        <v>7089580.1200000001</v>
      </c>
      <c r="AO223" s="76">
        <f>IFERROR(VLOOKUP($D223,'SAP Data'!$A$7:$OM$1849,AO$4,FALSE),"")</f>
        <v>11639354.119999999</v>
      </c>
      <c r="AP223" s="99">
        <f t="shared" si="258"/>
        <v>335238.89</v>
      </c>
      <c r="AQ223" s="43">
        <f t="shared" si="259"/>
        <v>564951.3583333334</v>
      </c>
      <c r="AR223" s="43">
        <f t="shared" si="260"/>
        <v>800883.70166666666</v>
      </c>
      <c r="AS223" s="43">
        <f t="shared" si="261"/>
        <v>1036816.045</v>
      </c>
      <c r="AT223" s="43">
        <f t="shared" si="262"/>
        <v>1275447.9716666669</v>
      </c>
      <c r="AU223" s="43">
        <f t="shared" si="263"/>
        <v>1541769.9816666667</v>
      </c>
      <c r="AV223" s="43">
        <f t="shared" si="264"/>
        <v>1836198.4916666669</v>
      </c>
      <c r="AW223" s="43">
        <f t="shared" si="265"/>
        <v>2165192.1683333335</v>
      </c>
      <c r="AX223" s="43">
        <f t="shared" si="266"/>
        <v>2554791.0950000002</v>
      </c>
      <c r="AY223" s="43">
        <f t="shared" si="267"/>
        <v>3015828.3550000004</v>
      </c>
      <c r="AZ223" s="43">
        <f t="shared" si="268"/>
        <v>3562887.2816666677</v>
      </c>
      <c r="BA223" s="98">
        <f t="shared" si="269"/>
        <v>4231513.2450000001</v>
      </c>
      <c r="BB223" s="16"/>
      <c r="BC223" s="16">
        <f t="shared" ref="BC223" si="293">IF($E223=4,AP223,0)</f>
        <v>0</v>
      </c>
      <c r="BD223" s="16"/>
      <c r="BE223" s="16">
        <f t="shared" ref="BE223" si="294">IF($E223=4,AQ223,0)</f>
        <v>0</v>
      </c>
      <c r="BF223" s="16"/>
      <c r="BG223" s="16">
        <f t="shared" ref="BG223" si="295">IF($E223=4,AR223,0)</f>
        <v>0</v>
      </c>
      <c r="BH223" s="18"/>
      <c r="BI223" s="16">
        <f t="shared" ref="BI223" si="296">IF($E223=4,AS223,0)</f>
        <v>0</v>
      </c>
      <c r="BK223" s="16">
        <f t="shared" ref="BK223" si="297">IF($E223=4,AT223,0)</f>
        <v>0</v>
      </c>
      <c r="BM223" s="16">
        <f t="shared" ref="BM223" si="298">IF($E223=4,AU223,0)</f>
        <v>0</v>
      </c>
      <c r="BO223" s="16">
        <f t="shared" ref="BO223" si="299">IF($E223=4,AV223,0)</f>
        <v>0</v>
      </c>
      <c r="BQ223" s="16">
        <f t="shared" ref="BQ223" si="300">IF($E223=4,AW223,0)</f>
        <v>0</v>
      </c>
      <c r="BS223" s="16">
        <f t="shared" ref="BS223" si="301">IF($E223=4,AX223,0)</f>
        <v>0</v>
      </c>
      <c r="BU223" s="16">
        <f t="shared" si="272"/>
        <v>0</v>
      </c>
      <c r="BW223" s="16">
        <f t="shared" si="273"/>
        <v>0</v>
      </c>
      <c r="BY223" s="16">
        <f t="shared" si="274"/>
        <v>0</v>
      </c>
      <c r="CB223" s="16">
        <f t="shared" si="254"/>
        <v>0</v>
      </c>
      <c r="CF223" s="243">
        <f t="shared" si="270"/>
        <v>0</v>
      </c>
      <c r="CH223" s="243">
        <f t="shared" si="271"/>
        <v>0</v>
      </c>
      <c r="CJ223" s="16">
        <f t="shared" si="255"/>
        <v>4231513.2450000001</v>
      </c>
      <c r="CL223" s="54">
        <f t="shared" si="256"/>
        <v>0</v>
      </c>
      <c r="CN223" s="18"/>
      <c r="CO223" s="16">
        <f t="shared" si="257"/>
        <v>0</v>
      </c>
      <c r="CP223" s="18"/>
    </row>
    <row r="224" spans="1:94" x14ac:dyDescent="0.2">
      <c r="A224" s="387"/>
      <c r="B224" s="14" t="str">
        <f>VLOOKUP(D224,'line assign basis'!$A$8:$D$668,2,FALSE)</f>
        <v>INVEST - GILL RANCH</v>
      </c>
      <c r="C224" s="17" t="s">
        <v>497</v>
      </c>
      <c r="D224" s="17" t="s">
        <v>495</v>
      </c>
      <c r="E224" s="17">
        <f>IFERROR(VLOOKUP(D224,'line assign basis'!$A$8:$D$668,4,FALSE),"")</f>
        <v>2</v>
      </c>
      <c r="F224" s="33">
        <f>IFERROR(VLOOKUP($D224,'SAP Data'!$A$7:$OM$1845,F$4,FALSE),"")</f>
        <v>0</v>
      </c>
      <c r="G224" s="33">
        <f>IFERROR(VLOOKUP($D224,'SAP Data'!$A$7:$OM$1845,G$4,FALSE),"")</f>
        <v>0</v>
      </c>
      <c r="H224" s="16">
        <f>IFERROR(VLOOKUP($D224,'SAP Data'!$A$7:$OM$1845,H$4,FALSE),"")</f>
        <v>0</v>
      </c>
      <c r="I224" s="76">
        <f>IFERROR(VLOOKUP($D224,'SAP Data'!$A$7:$OM$1845,I$4,FALSE),"")</f>
        <v>0</v>
      </c>
      <c r="J224" s="76">
        <f>IFERROR(VLOOKUP($D224,'SAP Data'!$A$7:$OM$1845,J$4,FALSE),"")</f>
        <v>0</v>
      </c>
      <c r="K224" s="76">
        <f>IFERROR(VLOOKUP($D224,'SAP Data'!$A$7:$OM$1845,K$4,FALSE),"")</f>
        <v>0</v>
      </c>
      <c r="L224" s="76">
        <f>IFERROR(VLOOKUP($D224,'SAP Data'!$A$7:$OM$1845,L$4,FALSE),"")</f>
        <v>0</v>
      </c>
      <c r="M224" s="76">
        <f>IFERROR(VLOOKUP($D224,'SAP Data'!$A$7:$OM$1845,M$4,FALSE),"")</f>
        <v>0</v>
      </c>
      <c r="N224" s="76">
        <f>IFERROR(VLOOKUP($D224,'SAP Data'!$A$7:$OM$1845,N$4,FALSE),"")</f>
        <v>0</v>
      </c>
      <c r="O224" s="76">
        <f>IFERROR(VLOOKUP($D224,'SAP Data'!$A$7:$OM$1845,O$4,FALSE),"")</f>
        <v>0</v>
      </c>
      <c r="P224" s="76">
        <f>IFERROR(VLOOKUP($D224,'SAP Data'!$A$7:$OM$1845,P$4,FALSE),"")</f>
        <v>0</v>
      </c>
      <c r="Q224" s="76">
        <f>IFERROR(VLOOKUP($D224,'SAP Data'!$A$7:$OM$1845,Q$4,FALSE),"")</f>
        <v>0</v>
      </c>
      <c r="R224" s="76">
        <f>IFERROR(VLOOKUP($D224,'SAP Data'!$A$7:$OM$1845,R$4,FALSE),"")</f>
        <v>0</v>
      </c>
      <c r="S224" s="76">
        <f>IFERROR(VLOOKUP($D224,'SAP Data'!$A$7:$OM$1845,S$4,FALSE),"")</f>
        <v>0</v>
      </c>
      <c r="T224" s="76">
        <f>IFERROR(VLOOKUP($D224,'SAP Data'!$A$7:$OM$1849,T$4,FALSE),"")</f>
        <v>0</v>
      </c>
      <c r="U224" s="76">
        <f>IFERROR(VLOOKUP($D224,'SAP Data'!$A$7:$OM$1849,U$4,FALSE),"")</f>
        <v>0</v>
      </c>
      <c r="V224" s="76">
        <f>IFERROR(VLOOKUP($D224,'SAP Data'!$A$7:$OM$1849,V$4,FALSE),"")</f>
        <v>0</v>
      </c>
      <c r="W224" s="76">
        <f>IFERROR(VLOOKUP($D224,'SAP Data'!$A$7:$OM$1849,W$4,FALSE),"")</f>
        <v>0</v>
      </c>
      <c r="X224" s="76">
        <f>IFERROR(VLOOKUP($D224,'SAP Data'!$A$7:$OM$1849,X$4,FALSE),"")</f>
        <v>0</v>
      </c>
      <c r="Y224" s="76">
        <f>IFERROR(VLOOKUP($D224,'SAP Data'!$A$7:$OM$1849,Y$4,FALSE),"")</f>
        <v>0</v>
      </c>
      <c r="Z224" s="76">
        <f>IFERROR(VLOOKUP($D224,'SAP Data'!$A$7:$OM$1849,Z$4,FALSE),"")</f>
        <v>0</v>
      </c>
      <c r="AA224" s="76">
        <f>IFERROR(VLOOKUP($D224,'SAP Data'!$A$7:$OM$1849,AA$4,FALSE),"")</f>
        <v>0</v>
      </c>
      <c r="AB224" s="76">
        <f>IFERROR(VLOOKUP($D224,'SAP Data'!$A$7:$OM$1849,AB$4,FALSE),"")</f>
        <v>0</v>
      </c>
      <c r="AC224" s="76">
        <f>IFERROR(VLOOKUP($D224,'SAP Data'!$A$7:$OM$1849,AC$4,FALSE),"")</f>
        <v>0</v>
      </c>
      <c r="AD224" s="76">
        <f>IFERROR(VLOOKUP($D224,'SAP Data'!$A$7:$OM$1849,AD$4,FALSE),"")</f>
        <v>0</v>
      </c>
      <c r="AE224" s="76">
        <f>IFERROR(VLOOKUP($D224,'SAP Data'!$A$7:$OM$1849,AE$4,FALSE),"")</f>
        <v>0</v>
      </c>
      <c r="AF224" s="76">
        <f>IFERROR(VLOOKUP($D224,'SAP Data'!$A$7:$OM$1849,AF$4,FALSE),"")</f>
        <v>0</v>
      </c>
      <c r="AG224" s="76">
        <f>IFERROR(VLOOKUP($D224,'SAP Data'!$A$7:$OM$1849,AG$4,FALSE),"")</f>
        <v>0</v>
      </c>
      <c r="AH224" s="76">
        <f>IFERROR(VLOOKUP($D224,'SAP Data'!$A$7:$OM$1849,AH$4,FALSE),"")</f>
        <v>0</v>
      </c>
      <c r="AI224" s="76">
        <f>IFERROR(VLOOKUP($D224,'SAP Data'!$A$7:$OM$1849,AI$4,FALSE),"")</f>
        <v>0</v>
      </c>
      <c r="AJ224" s="76">
        <f>IFERROR(VLOOKUP($D224,'SAP Data'!$A$7:$OM$1849,AJ$4,FALSE),"")</f>
        <v>0</v>
      </c>
      <c r="AK224" s="76">
        <f>IFERROR(VLOOKUP($D224,'SAP Data'!$A$7:$OM$1849,AK$4,FALSE),"")</f>
        <v>0</v>
      </c>
      <c r="AL224" s="76">
        <f>IFERROR(VLOOKUP($D224,'SAP Data'!$A$7:$OM$1849,AL$4,FALSE),"")</f>
        <v>0</v>
      </c>
      <c r="AM224" s="76">
        <f>IFERROR(VLOOKUP($D224,'SAP Data'!$A$7:$OM$1849,AM$4,FALSE),"")</f>
        <v>0</v>
      </c>
      <c r="AN224" s="76">
        <f>IFERROR(VLOOKUP($D224,'SAP Data'!$A$7:$OM$1849,AN$4,FALSE),"")</f>
        <v>0</v>
      </c>
      <c r="AO224" s="76">
        <f>IFERROR(VLOOKUP($D224,'SAP Data'!$A$7:$OM$1849,AO$4,FALSE),"")</f>
        <v>0</v>
      </c>
      <c r="AP224" s="99">
        <f t="shared" si="258"/>
        <v>0</v>
      </c>
      <c r="AQ224" s="43">
        <f t="shared" si="259"/>
        <v>0</v>
      </c>
      <c r="AR224" s="43">
        <f t="shared" si="260"/>
        <v>0</v>
      </c>
      <c r="AS224" s="43">
        <f t="shared" si="261"/>
        <v>0</v>
      </c>
      <c r="AT224" s="43">
        <f t="shared" si="262"/>
        <v>0</v>
      </c>
      <c r="AU224" s="43">
        <f t="shared" si="263"/>
        <v>0</v>
      </c>
      <c r="AV224" s="43">
        <f t="shared" si="264"/>
        <v>0</v>
      </c>
      <c r="AW224" s="43">
        <f t="shared" si="265"/>
        <v>0</v>
      </c>
      <c r="AX224" s="43">
        <f t="shared" si="266"/>
        <v>0</v>
      </c>
      <c r="AY224" s="43">
        <f t="shared" si="267"/>
        <v>0</v>
      </c>
      <c r="AZ224" s="43">
        <f t="shared" si="268"/>
        <v>0</v>
      </c>
      <c r="BA224" s="98">
        <f t="shared" si="269"/>
        <v>0</v>
      </c>
      <c r="BB224" s="16"/>
      <c r="BC224" s="16">
        <f t="shared" si="278"/>
        <v>0</v>
      </c>
      <c r="BD224" s="16"/>
      <c r="BE224" s="16">
        <f t="shared" si="279"/>
        <v>0</v>
      </c>
      <c r="BF224" s="16"/>
      <c r="BG224" s="16">
        <f t="shared" si="280"/>
        <v>0</v>
      </c>
      <c r="BH224" s="18"/>
      <c r="BI224" s="16">
        <f t="shared" si="281"/>
        <v>0</v>
      </c>
      <c r="BK224" s="16">
        <f t="shared" si="282"/>
        <v>0</v>
      </c>
      <c r="BM224" s="16">
        <f t="shared" si="283"/>
        <v>0</v>
      </c>
      <c r="BO224" s="16">
        <f t="shared" si="275"/>
        <v>0</v>
      </c>
      <c r="BQ224" s="16">
        <f t="shared" si="276"/>
        <v>0</v>
      </c>
      <c r="BS224" s="16">
        <f t="shared" si="277"/>
        <v>0</v>
      </c>
      <c r="BU224" s="16">
        <f t="shared" si="272"/>
        <v>0</v>
      </c>
      <c r="BW224" s="16">
        <f t="shared" si="273"/>
        <v>0</v>
      </c>
      <c r="BY224" s="16">
        <f t="shared" si="274"/>
        <v>0</v>
      </c>
      <c r="CB224" s="16">
        <f t="shared" si="254"/>
        <v>0</v>
      </c>
      <c r="CF224" s="243">
        <f t="shared" si="270"/>
        <v>0</v>
      </c>
      <c r="CH224" s="243">
        <f t="shared" si="271"/>
        <v>0</v>
      </c>
      <c r="CJ224" s="16">
        <f t="shared" si="255"/>
        <v>0</v>
      </c>
      <c r="CL224" s="54">
        <f t="shared" si="256"/>
        <v>0</v>
      </c>
      <c r="CN224" s="18"/>
      <c r="CO224" s="16">
        <f t="shared" si="257"/>
        <v>0</v>
      </c>
      <c r="CP224" s="18"/>
    </row>
    <row r="225" spans="1:94" x14ac:dyDescent="0.2">
      <c r="A225" s="387"/>
      <c r="B225" s="14" t="str">
        <f>VLOOKUP(D225,'line assign basis'!$A$8:$D$668,2,FALSE)</f>
        <v>A/R INTERCO-HLD</v>
      </c>
      <c r="C225" s="17" t="s">
        <v>1616</v>
      </c>
      <c r="D225" s="17" t="s">
        <v>2703</v>
      </c>
      <c r="E225" s="17">
        <f>IFERROR(VLOOKUP(D225,'line assign basis'!$A$8:$D$668,4,FALSE),"")</f>
        <v>2</v>
      </c>
      <c r="F225" s="33">
        <f>IFERROR(VLOOKUP($D225,'SAP Data'!$A$7:$OM$1845,F$4,FALSE),"")</f>
        <v>11701.31</v>
      </c>
      <c r="G225" s="33">
        <f>IFERROR(VLOOKUP($D225,'SAP Data'!$A$7:$OM$1845,G$4,FALSE),"")</f>
        <v>61613.52</v>
      </c>
      <c r="H225" s="16">
        <f>IFERROR(VLOOKUP($D225,'SAP Data'!$A$7:$OM$1845,H$4,FALSE),"")</f>
        <v>1793519.09</v>
      </c>
      <c r="I225" s="76">
        <f>IFERROR(VLOOKUP($D225,'SAP Data'!$A$7:$OM$1845,I$4,FALSE),"")</f>
        <v>205515.23</v>
      </c>
      <c r="J225" s="76">
        <f>IFERROR(VLOOKUP($D225,'SAP Data'!$A$7:$OM$1845,J$4,FALSE),"")</f>
        <v>60223.47</v>
      </c>
      <c r="K225" s="76">
        <f>IFERROR(VLOOKUP($D225,'SAP Data'!$A$7:$OM$1845,K$4,FALSE),"")</f>
        <v>63807.3</v>
      </c>
      <c r="L225" s="76">
        <f>IFERROR(VLOOKUP($D225,'SAP Data'!$A$7:$OM$1845,L$4,FALSE),"")</f>
        <v>47205.85</v>
      </c>
      <c r="M225" s="76">
        <f>IFERROR(VLOOKUP($D225,'SAP Data'!$A$7:$OM$1845,M$4,FALSE),"")</f>
        <v>34875.269999999997</v>
      </c>
      <c r="N225" s="76">
        <f>IFERROR(VLOOKUP($D225,'SAP Data'!$A$7:$OM$1845,N$4,FALSE),"")</f>
        <v>766592.96</v>
      </c>
      <c r="O225" s="76">
        <f>IFERROR(VLOOKUP($D225,'SAP Data'!$A$7:$OM$1845,O$4,FALSE),"")</f>
        <v>33856</v>
      </c>
      <c r="P225" s="76">
        <f>IFERROR(VLOOKUP($D225,'SAP Data'!$A$7:$OM$1845,P$4,FALSE),"")</f>
        <v>8157.95</v>
      </c>
      <c r="Q225" s="76">
        <f>IFERROR(VLOOKUP($D225,'SAP Data'!$A$7:$OM$1845,Q$4,FALSE),"")</f>
        <v>219018.71</v>
      </c>
      <c r="R225" s="76">
        <f>IFERROR(VLOOKUP($D225,'SAP Data'!$A$7:$OM$1845,R$4,FALSE),"")</f>
        <v>12244.62</v>
      </c>
      <c r="S225" s="76">
        <f>IFERROR(VLOOKUP($D225,'SAP Data'!$A$7:$OM$1845,S$4,FALSE),"")</f>
        <v>6989.18</v>
      </c>
      <c r="T225" s="76">
        <f>IFERROR(VLOOKUP($D225,'SAP Data'!$A$7:$OM$1849,T$4,FALSE),"")</f>
        <v>2172114.7400000002</v>
      </c>
      <c r="U225" s="76">
        <f>IFERROR(VLOOKUP($D225,'SAP Data'!$A$7:$OM$1849,U$4,FALSE),"")</f>
        <v>20908.84</v>
      </c>
      <c r="V225" s="76">
        <f>IFERROR(VLOOKUP($D225,'SAP Data'!$A$7:$OM$1849,V$4,FALSE),"")</f>
        <v>26917.84</v>
      </c>
      <c r="W225" s="76">
        <f>IFERROR(VLOOKUP($D225,'SAP Data'!$A$7:$OM$1849,W$4,FALSE),"")</f>
        <v>145330.48000000001</v>
      </c>
      <c r="X225" s="76">
        <f>IFERROR(VLOOKUP($D225,'SAP Data'!$A$7:$OM$1849,X$4,FALSE),"")</f>
        <v>27236.17</v>
      </c>
      <c r="Y225" s="76">
        <f>IFERROR(VLOOKUP($D225,'SAP Data'!$A$7:$OM$1849,Y$4,FALSE),"")</f>
        <v>5916.69</v>
      </c>
      <c r="Z225" s="76">
        <f>IFERROR(VLOOKUP($D225,'SAP Data'!$A$7:$OM$1849,Z$4,FALSE),"")</f>
        <v>344540.84</v>
      </c>
      <c r="AA225" s="76">
        <f>IFERROR(VLOOKUP($D225,'SAP Data'!$A$7:$OM$1849,AA$4,FALSE),"")</f>
        <v>84985.63</v>
      </c>
      <c r="AB225" s="76">
        <f>IFERROR(VLOOKUP($D225,'SAP Data'!$A$7:$OM$1849,AB$4,FALSE),"")</f>
        <v>350876.55</v>
      </c>
      <c r="AC225" s="76">
        <f>IFERROR(VLOOKUP($D225,'SAP Data'!$A$7:$OM$1849,AC$4,FALSE),"")</f>
        <v>338500.51</v>
      </c>
      <c r="AD225" s="76">
        <f>IFERROR(VLOOKUP($D225,'SAP Data'!$A$7:$OM$1849,AD$4,FALSE),"")</f>
        <v>8729.7099999999991</v>
      </c>
      <c r="AE225" s="76">
        <f>IFERROR(VLOOKUP($D225,'SAP Data'!$A$7:$OM$1849,AE$4,FALSE),"")</f>
        <v>17228</v>
      </c>
      <c r="AF225" s="76">
        <f>IFERROR(VLOOKUP($D225,'SAP Data'!$A$7:$OM$1849,AF$4,FALSE),"")</f>
        <v>1266673.08</v>
      </c>
      <c r="AG225" s="76">
        <f>IFERROR(VLOOKUP($D225,'SAP Data'!$A$7:$OM$1849,AG$4,FALSE),"")</f>
        <v>39006.35</v>
      </c>
      <c r="AH225" s="76">
        <f>IFERROR(VLOOKUP($D225,'SAP Data'!$A$7:$OM$1849,AH$4,FALSE),"")</f>
        <v>25999.29</v>
      </c>
      <c r="AI225" s="76">
        <f>IFERROR(VLOOKUP($D225,'SAP Data'!$A$7:$OM$1849,AI$4,FALSE),"")</f>
        <v>26692.37</v>
      </c>
      <c r="AJ225" s="76">
        <f>IFERROR(VLOOKUP($D225,'SAP Data'!$A$7:$OM$1849,AJ$4,FALSE),"")</f>
        <v>45365.47</v>
      </c>
      <c r="AK225" s="76">
        <f>IFERROR(VLOOKUP($D225,'SAP Data'!$A$7:$OM$1849,AK$4,FALSE),"")</f>
        <v>7770.15</v>
      </c>
      <c r="AL225" s="76">
        <f>IFERROR(VLOOKUP($D225,'SAP Data'!$A$7:$OM$1849,AL$4,FALSE),"")</f>
        <v>349506.4</v>
      </c>
      <c r="AM225" s="76">
        <f>IFERROR(VLOOKUP($D225,'SAP Data'!$A$7:$OM$1849,AM$4,FALSE),"")</f>
        <v>51736.97</v>
      </c>
      <c r="AN225" s="76">
        <f>IFERROR(VLOOKUP($D225,'SAP Data'!$A$7:$OM$1849,AN$4,FALSE),"")</f>
        <v>24720.79</v>
      </c>
      <c r="AO225" s="76">
        <f>IFERROR(VLOOKUP($D225,'SAP Data'!$A$7:$OM$1849,AO$4,FALSE),"")</f>
        <v>40320.86</v>
      </c>
      <c r="AP225" s="99">
        <f t="shared" si="258"/>
        <v>294567.05291666667</v>
      </c>
      <c r="AQ225" s="43">
        <f t="shared" si="259"/>
        <v>294847.21583333326</v>
      </c>
      <c r="AR225" s="43">
        <f t="shared" si="260"/>
        <v>257547.0975</v>
      </c>
      <c r="AS225" s="43">
        <f t="shared" si="261"/>
        <v>220574.42458333331</v>
      </c>
      <c r="AT225" s="43">
        <f t="shared" si="262"/>
        <v>221290.21458333335</v>
      </c>
      <c r="AU225" s="43">
        <f t="shared" si="263"/>
        <v>216308.68708333338</v>
      </c>
      <c r="AV225" s="43">
        <f t="shared" si="264"/>
        <v>212120.81999999998</v>
      </c>
      <c r="AW225" s="43">
        <f t="shared" si="265"/>
        <v>212953.43500000008</v>
      </c>
      <c r="AX225" s="43">
        <f t="shared" si="266"/>
        <v>213237.56083333338</v>
      </c>
      <c r="AY225" s="43">
        <f t="shared" si="267"/>
        <v>212059.09833333336</v>
      </c>
      <c r="AZ225" s="43">
        <f t="shared" si="268"/>
        <v>197083.91416666668</v>
      </c>
      <c r="BA225" s="98">
        <f t="shared" si="269"/>
        <v>171069.93875000003</v>
      </c>
      <c r="BB225" s="16"/>
      <c r="BC225" s="16">
        <f t="shared" si="278"/>
        <v>0</v>
      </c>
      <c r="BD225" s="16"/>
      <c r="BE225" s="16">
        <f t="shared" si="279"/>
        <v>0</v>
      </c>
      <c r="BF225" s="16"/>
      <c r="BG225" s="16">
        <f t="shared" si="280"/>
        <v>0</v>
      </c>
      <c r="BH225" s="18"/>
      <c r="BI225" s="16">
        <f t="shared" si="281"/>
        <v>0</v>
      </c>
      <c r="BK225" s="16">
        <f t="shared" si="282"/>
        <v>0</v>
      </c>
      <c r="BM225" s="16">
        <f t="shared" si="283"/>
        <v>0</v>
      </c>
      <c r="BO225" s="16">
        <f t="shared" si="275"/>
        <v>0</v>
      </c>
      <c r="BQ225" s="16">
        <f t="shared" si="276"/>
        <v>0</v>
      </c>
      <c r="BS225" s="16">
        <f t="shared" si="277"/>
        <v>0</v>
      </c>
      <c r="BU225" s="16">
        <f t="shared" si="272"/>
        <v>0</v>
      </c>
      <c r="BW225" s="16">
        <f t="shared" si="273"/>
        <v>0</v>
      </c>
      <c r="BY225" s="16">
        <f t="shared" si="274"/>
        <v>0</v>
      </c>
      <c r="CB225" s="16">
        <f t="shared" si="254"/>
        <v>0</v>
      </c>
      <c r="CE225" s="54"/>
      <c r="CF225" s="243">
        <f t="shared" si="270"/>
        <v>0</v>
      </c>
      <c r="CH225" s="243">
        <f t="shared" si="271"/>
        <v>0</v>
      </c>
      <c r="CJ225" s="16">
        <f t="shared" si="255"/>
        <v>171069.93875000003</v>
      </c>
      <c r="CL225" s="54">
        <f t="shared" si="256"/>
        <v>0</v>
      </c>
      <c r="CN225" s="18"/>
      <c r="CO225" s="16">
        <f t="shared" si="257"/>
        <v>0</v>
      </c>
      <c r="CP225" s="18"/>
    </row>
    <row r="226" spans="1:94" x14ac:dyDescent="0.2">
      <c r="A226" s="387"/>
      <c r="B226" s="14" t="str">
        <f>VLOOKUP(D226,'line assign basis'!$A$8:$D$668,2,FALSE)</f>
        <v>A/R TAX SHARE-HLD</v>
      </c>
      <c r="C226" s="17" t="s">
        <v>1618</v>
      </c>
      <c r="D226" s="17" t="s">
        <v>2704</v>
      </c>
      <c r="E226" s="17">
        <f>IFERROR(VLOOKUP(D226,'line assign basis'!$A$8:$D$668,4,FALSE),"")</f>
        <v>2</v>
      </c>
      <c r="F226" s="33">
        <f>IFERROR(VLOOKUP($D226,'SAP Data'!$A$7:$OM$1845,F$4,FALSE),"")</f>
        <v>3623631.98</v>
      </c>
      <c r="G226" s="33">
        <f>IFERROR(VLOOKUP($D226,'SAP Data'!$A$7:$OM$1845,G$4,FALSE),"")</f>
        <v>0</v>
      </c>
      <c r="H226" s="16">
        <f>IFERROR(VLOOKUP($D226,'SAP Data'!$A$7:$OM$1845,H$4,FALSE),"")</f>
        <v>2198571.98</v>
      </c>
      <c r="I226" s="76">
        <f>IFERROR(VLOOKUP($D226,'SAP Data'!$A$7:$OM$1845,I$4,FALSE),"")</f>
        <v>0</v>
      </c>
      <c r="J226" s="76">
        <f>IFERROR(VLOOKUP($D226,'SAP Data'!$A$7:$OM$1845,J$4,FALSE),"")</f>
        <v>0</v>
      </c>
      <c r="K226" s="76">
        <f>IFERROR(VLOOKUP($D226,'SAP Data'!$A$7:$OM$1845,K$4,FALSE),"")</f>
        <v>0</v>
      </c>
      <c r="L226" s="76">
        <f>IFERROR(VLOOKUP($D226,'SAP Data'!$A$7:$OM$1845,L$4,FALSE),"")</f>
        <v>0</v>
      </c>
      <c r="M226" s="76">
        <f>IFERROR(VLOOKUP($D226,'SAP Data'!$A$7:$OM$1845,M$4,FALSE),"")</f>
        <v>0</v>
      </c>
      <c r="N226" s="76">
        <f>IFERROR(VLOOKUP($D226,'SAP Data'!$A$7:$OM$1845,N$4,FALSE),"")</f>
        <v>0</v>
      </c>
      <c r="O226" s="76">
        <f>IFERROR(VLOOKUP($D226,'SAP Data'!$A$7:$OM$1845,O$4,FALSE),"")</f>
        <v>0</v>
      </c>
      <c r="P226" s="76">
        <f>IFERROR(VLOOKUP($D226,'SAP Data'!$A$7:$OM$1845,P$4,FALSE),"")</f>
        <v>0</v>
      </c>
      <c r="Q226" s="76">
        <f>IFERROR(VLOOKUP($D226,'SAP Data'!$A$7:$OM$1845,Q$4,FALSE),"")</f>
        <v>0</v>
      </c>
      <c r="R226" s="76">
        <f>IFERROR(VLOOKUP($D226,'SAP Data'!$A$7:$OM$1845,R$4,FALSE),"")</f>
        <v>0</v>
      </c>
      <c r="S226" s="76">
        <f>IFERROR(VLOOKUP($D226,'SAP Data'!$A$7:$OM$1845,S$4,FALSE),"")</f>
        <v>0</v>
      </c>
      <c r="T226" s="76">
        <f>IFERROR(VLOOKUP($D226,'SAP Data'!$A$7:$OM$1849,T$4,FALSE),"")</f>
        <v>0</v>
      </c>
      <c r="U226" s="76">
        <f>IFERROR(VLOOKUP($D226,'SAP Data'!$A$7:$OM$1849,U$4,FALSE),"")</f>
        <v>0</v>
      </c>
      <c r="V226" s="76">
        <f>IFERROR(VLOOKUP($D226,'SAP Data'!$A$7:$OM$1849,V$4,FALSE),"")</f>
        <v>0</v>
      </c>
      <c r="W226" s="76">
        <f>IFERROR(VLOOKUP($D226,'SAP Data'!$A$7:$OM$1849,W$4,FALSE),"")</f>
        <v>0</v>
      </c>
      <c r="X226" s="76">
        <f>IFERROR(VLOOKUP($D226,'SAP Data'!$A$7:$OM$1849,X$4,FALSE),"")</f>
        <v>0</v>
      </c>
      <c r="Y226" s="76">
        <f>IFERROR(VLOOKUP($D226,'SAP Data'!$A$7:$OM$1849,Y$4,FALSE),"")</f>
        <v>0</v>
      </c>
      <c r="Z226" s="76">
        <f>IFERROR(VLOOKUP($D226,'SAP Data'!$A$7:$OM$1849,Z$4,FALSE),"")</f>
        <v>0</v>
      </c>
      <c r="AA226" s="76">
        <f>IFERROR(VLOOKUP($D226,'SAP Data'!$A$7:$OM$1849,AA$4,FALSE),"")</f>
        <v>0</v>
      </c>
      <c r="AB226" s="76">
        <f>IFERROR(VLOOKUP($D226,'SAP Data'!$A$7:$OM$1849,AB$4,FALSE),"")</f>
        <v>0</v>
      </c>
      <c r="AC226" s="76">
        <f>IFERROR(VLOOKUP($D226,'SAP Data'!$A$7:$OM$1849,AC$4,FALSE),"")</f>
        <v>0</v>
      </c>
      <c r="AD226" s="76">
        <f>IFERROR(VLOOKUP($D226,'SAP Data'!$A$7:$OM$1849,AD$4,FALSE),"")</f>
        <v>0</v>
      </c>
      <c r="AE226" s="76">
        <f>IFERROR(VLOOKUP($D226,'SAP Data'!$A$7:$OM$1849,AE$4,FALSE),"")</f>
        <v>0</v>
      </c>
      <c r="AF226" s="76">
        <f>IFERROR(VLOOKUP($D226,'SAP Data'!$A$7:$OM$1849,AF$4,FALSE),"")</f>
        <v>0</v>
      </c>
      <c r="AG226" s="76">
        <f>IFERROR(VLOOKUP($D226,'SAP Data'!$A$7:$OM$1849,AG$4,FALSE),"")</f>
        <v>0</v>
      </c>
      <c r="AH226" s="76">
        <f>IFERROR(VLOOKUP($D226,'SAP Data'!$A$7:$OM$1849,AH$4,FALSE),"")</f>
        <v>0</v>
      </c>
      <c r="AI226" s="76">
        <f>IFERROR(VLOOKUP($D226,'SAP Data'!$A$7:$OM$1849,AI$4,FALSE),"")</f>
        <v>0</v>
      </c>
      <c r="AJ226" s="76">
        <f>IFERROR(VLOOKUP($D226,'SAP Data'!$A$7:$OM$1849,AJ$4,FALSE),"")</f>
        <v>0</v>
      </c>
      <c r="AK226" s="76">
        <f>IFERROR(VLOOKUP($D226,'SAP Data'!$A$7:$OM$1849,AK$4,FALSE),"")</f>
        <v>0</v>
      </c>
      <c r="AL226" s="76">
        <f>IFERROR(VLOOKUP($D226,'SAP Data'!$A$7:$OM$1849,AL$4,FALSE),"")</f>
        <v>0</v>
      </c>
      <c r="AM226" s="76">
        <f>IFERROR(VLOOKUP($D226,'SAP Data'!$A$7:$OM$1849,AM$4,FALSE),"")</f>
        <v>0</v>
      </c>
      <c r="AN226" s="76">
        <f>IFERROR(VLOOKUP($D226,'SAP Data'!$A$7:$OM$1849,AN$4,FALSE),"")</f>
        <v>0</v>
      </c>
      <c r="AO226" s="76">
        <f>IFERROR(VLOOKUP($D226,'SAP Data'!$A$7:$OM$1849,AO$4,FALSE),"")</f>
        <v>0</v>
      </c>
      <c r="AP226" s="99">
        <f t="shared" si="258"/>
        <v>0</v>
      </c>
      <c r="AQ226" s="43">
        <f t="shared" si="259"/>
        <v>0</v>
      </c>
      <c r="AR226" s="43">
        <f t="shared" si="260"/>
        <v>0</v>
      </c>
      <c r="AS226" s="43">
        <f t="shared" si="261"/>
        <v>0</v>
      </c>
      <c r="AT226" s="43">
        <f t="shared" si="262"/>
        <v>0</v>
      </c>
      <c r="AU226" s="43">
        <f t="shared" si="263"/>
        <v>0</v>
      </c>
      <c r="AV226" s="43">
        <f t="shared" si="264"/>
        <v>0</v>
      </c>
      <c r="AW226" s="43">
        <f t="shared" si="265"/>
        <v>0</v>
      </c>
      <c r="AX226" s="43">
        <f t="shared" si="266"/>
        <v>0</v>
      </c>
      <c r="AY226" s="43">
        <f t="shared" si="267"/>
        <v>0</v>
      </c>
      <c r="AZ226" s="43">
        <f t="shared" si="268"/>
        <v>0</v>
      </c>
      <c r="BA226" s="98">
        <f t="shared" si="269"/>
        <v>0</v>
      </c>
      <c r="BB226" s="16"/>
      <c r="BC226" s="16">
        <f t="shared" si="278"/>
        <v>0</v>
      </c>
      <c r="BD226" s="16"/>
      <c r="BE226" s="16">
        <f t="shared" si="279"/>
        <v>0</v>
      </c>
      <c r="BF226" s="16"/>
      <c r="BG226" s="16">
        <f t="shared" si="280"/>
        <v>0</v>
      </c>
      <c r="BH226" s="18"/>
      <c r="BI226" s="16">
        <f t="shared" si="281"/>
        <v>0</v>
      </c>
      <c r="BK226" s="16">
        <f t="shared" si="282"/>
        <v>0</v>
      </c>
      <c r="BM226" s="16">
        <f t="shared" si="283"/>
        <v>0</v>
      </c>
      <c r="BO226" s="16">
        <f t="shared" si="275"/>
        <v>0</v>
      </c>
      <c r="BQ226" s="16">
        <f t="shared" si="276"/>
        <v>0</v>
      </c>
      <c r="BS226" s="16">
        <f t="shared" si="277"/>
        <v>0</v>
      </c>
      <c r="BU226" s="16">
        <f t="shared" si="272"/>
        <v>0</v>
      </c>
      <c r="BW226" s="16">
        <f t="shared" si="273"/>
        <v>0</v>
      </c>
      <c r="BY226" s="16">
        <f t="shared" si="274"/>
        <v>0</v>
      </c>
      <c r="CB226" s="16">
        <f t="shared" si="254"/>
        <v>0</v>
      </c>
      <c r="CE226" s="54"/>
      <c r="CF226" s="243">
        <f t="shared" si="270"/>
        <v>0</v>
      </c>
      <c r="CH226" s="243">
        <f t="shared" si="271"/>
        <v>0</v>
      </c>
      <c r="CJ226" s="16">
        <f t="shared" si="255"/>
        <v>0</v>
      </c>
      <c r="CL226" s="54">
        <f t="shared" si="256"/>
        <v>0</v>
      </c>
      <c r="CN226" s="18"/>
      <c r="CO226" s="16">
        <f t="shared" si="257"/>
        <v>0</v>
      </c>
      <c r="CP226" s="18"/>
    </row>
    <row r="227" spans="1:94" x14ac:dyDescent="0.2">
      <c r="A227" s="387" t="s">
        <v>4020</v>
      </c>
      <c r="B227" s="14" t="str">
        <f>VLOOKUP(D227,'line assign basis'!$A$8:$D$668,2,FALSE)</f>
        <v>LEASE RECEIVABLE- LT</v>
      </c>
      <c r="C227" s="17" t="s">
        <v>1638</v>
      </c>
      <c r="D227" s="17" t="s">
        <v>2712</v>
      </c>
      <c r="E227" s="17">
        <f>IFERROR(VLOOKUP(D227,'line assign basis'!$A$8:$D$668,4,FALSE),"")</f>
        <v>4</v>
      </c>
      <c r="F227" s="33">
        <f>IFERROR(VLOOKUP($D227,'SAP Data'!$A$7:$OM$1845,F$4,FALSE),"")</f>
        <v>1021407.81</v>
      </c>
      <c r="G227" s="33">
        <f>IFERROR(VLOOKUP($D227,'SAP Data'!$A$7:$OM$1845,G$4,FALSE),"")</f>
        <v>1021407.81</v>
      </c>
      <c r="H227" s="16">
        <f>IFERROR(VLOOKUP($D227,'SAP Data'!$A$7:$OM$1845,H$4,FALSE),"")</f>
        <v>989970.27</v>
      </c>
      <c r="I227" s="76">
        <f>IFERROR(VLOOKUP($D227,'SAP Data'!$A$7:$OM$1845,I$4,FALSE),"")</f>
        <v>989970.27</v>
      </c>
      <c r="J227" s="76">
        <f>IFERROR(VLOOKUP($D227,'SAP Data'!$A$7:$OM$1845,J$4,FALSE),"")</f>
        <v>989970.27</v>
      </c>
      <c r="K227" s="76">
        <f>IFERROR(VLOOKUP($D227,'SAP Data'!$A$7:$OM$1845,K$4,FALSE),"")</f>
        <v>959129.32</v>
      </c>
      <c r="L227" s="76">
        <f>IFERROR(VLOOKUP($D227,'SAP Data'!$A$7:$OM$1845,L$4,FALSE),"")</f>
        <v>959129.32</v>
      </c>
      <c r="M227" s="76">
        <f>IFERROR(VLOOKUP($D227,'SAP Data'!$A$7:$OM$1845,M$4,FALSE),"")</f>
        <v>959129.32</v>
      </c>
      <c r="N227" s="76">
        <f>IFERROR(VLOOKUP($D227,'SAP Data'!$A$7:$OM$1845,N$4,FALSE),"")</f>
        <v>930076.56</v>
      </c>
      <c r="O227" s="76">
        <f>IFERROR(VLOOKUP($D227,'SAP Data'!$A$7:$OM$1845,O$4,FALSE),"")</f>
        <v>930076.56</v>
      </c>
      <c r="P227" s="76">
        <f>IFERROR(VLOOKUP($D227,'SAP Data'!$A$7:$OM$1845,P$4,FALSE),"")</f>
        <v>930076.56</v>
      </c>
      <c r="Q227" s="76">
        <f>IFERROR(VLOOKUP($D227,'SAP Data'!$A$7:$OM$1845,Q$4,FALSE),"")</f>
        <v>897447.4</v>
      </c>
      <c r="R227" s="76">
        <f>IFERROR(VLOOKUP($D227,'SAP Data'!$A$7:$OM$1845,R$4,FALSE),"")</f>
        <v>897447.4</v>
      </c>
      <c r="S227" s="76">
        <f>IFERROR(VLOOKUP($D227,'SAP Data'!$A$7:$OM$1845,S$4,FALSE),"")</f>
        <v>897447.4</v>
      </c>
      <c r="T227" s="76">
        <f>IFERROR(VLOOKUP($D227,'SAP Data'!$A$7:$OM$1849,T$4,FALSE),"")</f>
        <v>866606.44</v>
      </c>
      <c r="U227" s="76">
        <f>IFERROR(VLOOKUP($D227,'SAP Data'!$A$7:$OM$1849,U$4,FALSE),"")</f>
        <v>866606.44</v>
      </c>
      <c r="V227" s="76">
        <f>IFERROR(VLOOKUP($D227,'SAP Data'!$A$7:$OM$1849,V$4,FALSE),"")</f>
        <v>866606.44</v>
      </c>
      <c r="W227" s="76">
        <f>IFERROR(VLOOKUP($D227,'SAP Data'!$A$7:$OM$1849,W$4,FALSE),"")</f>
        <v>835765.49</v>
      </c>
      <c r="X227" s="76">
        <f>IFERROR(VLOOKUP($D227,'SAP Data'!$A$7:$OM$1849,X$4,FALSE),"")</f>
        <v>835765.49</v>
      </c>
      <c r="Y227" s="76">
        <f>IFERROR(VLOOKUP($D227,'SAP Data'!$A$7:$OM$1849,Y$4,FALSE),"")</f>
        <v>835765.49</v>
      </c>
      <c r="Z227" s="76">
        <f>IFERROR(VLOOKUP($D227,'SAP Data'!$A$7:$OM$1849,Z$4,FALSE),"")</f>
        <v>804924.53</v>
      </c>
      <c r="AA227" s="76">
        <f>IFERROR(VLOOKUP($D227,'SAP Data'!$A$7:$OM$1849,AA$4,FALSE),"")</f>
        <v>804924.53</v>
      </c>
      <c r="AB227" s="76">
        <f>IFERROR(VLOOKUP($D227,'SAP Data'!$A$7:$OM$1849,AB$4,FALSE),"")</f>
        <v>804924.53</v>
      </c>
      <c r="AC227" s="76">
        <f>IFERROR(VLOOKUP($D227,'SAP Data'!$A$7:$OM$1849,AC$4,FALSE),"")</f>
        <v>774083.57</v>
      </c>
      <c r="AD227" s="76">
        <f>IFERROR(VLOOKUP($D227,'SAP Data'!$A$7:$OM$1849,AD$4,FALSE),"")</f>
        <v>774083.57</v>
      </c>
      <c r="AE227" s="76">
        <f>IFERROR(VLOOKUP($D227,'SAP Data'!$A$7:$OM$1849,AE$4,FALSE),"")</f>
        <v>774083.57</v>
      </c>
      <c r="AF227" s="76">
        <f>IFERROR(VLOOKUP($D227,'SAP Data'!$A$7:$OM$1849,AF$4,FALSE),"")</f>
        <v>743242.61</v>
      </c>
      <c r="AG227" s="76">
        <f>IFERROR(VLOOKUP($D227,'SAP Data'!$A$7:$OM$1849,AG$4,FALSE),"")</f>
        <v>743242.61</v>
      </c>
      <c r="AH227" s="76">
        <f>IFERROR(VLOOKUP($D227,'SAP Data'!$A$7:$OM$1849,AH$4,FALSE),"")</f>
        <v>743242.61</v>
      </c>
      <c r="AI227" s="76">
        <f>IFERROR(VLOOKUP($D227,'SAP Data'!$A$7:$OM$1849,AI$4,FALSE),"")</f>
        <v>712401.66</v>
      </c>
      <c r="AJ227" s="76">
        <f>IFERROR(VLOOKUP($D227,'SAP Data'!$A$7:$OM$1849,AJ$4,FALSE),"")</f>
        <v>712401.66</v>
      </c>
      <c r="AK227" s="76">
        <f>IFERROR(VLOOKUP($D227,'SAP Data'!$A$7:$OM$1849,AK$4,FALSE),"")</f>
        <v>712401.66</v>
      </c>
      <c r="AL227" s="76">
        <f>IFERROR(VLOOKUP($D227,'SAP Data'!$A$7:$OM$1849,AL$4,FALSE),"")</f>
        <v>682166.7</v>
      </c>
      <c r="AM227" s="76">
        <f>IFERROR(VLOOKUP($D227,'SAP Data'!$A$7:$OM$1849,AM$4,FALSE),"")</f>
        <v>682166.7</v>
      </c>
      <c r="AN227" s="76">
        <f>IFERROR(VLOOKUP($D227,'SAP Data'!$A$7:$OM$1849,AN$4,FALSE),"")</f>
        <v>682166.7</v>
      </c>
      <c r="AO227" s="76">
        <f>IFERROR(VLOOKUP($D227,'SAP Data'!$A$7:$OM$1849,AO$4,FALSE),"")</f>
        <v>650719.74</v>
      </c>
      <c r="AP227" s="99">
        <f t="shared" si="258"/>
        <v>835765.48625000007</v>
      </c>
      <c r="AQ227" s="43">
        <f t="shared" si="259"/>
        <v>825485.16708333336</v>
      </c>
      <c r="AR227" s="43">
        <f t="shared" si="260"/>
        <v>815204.84791666688</v>
      </c>
      <c r="AS227" s="43">
        <f t="shared" si="261"/>
        <v>804924.52875000017</v>
      </c>
      <c r="AT227" s="43">
        <f t="shared" si="262"/>
        <v>794644.20958333358</v>
      </c>
      <c r="AU227" s="43">
        <f t="shared" si="263"/>
        <v>784363.89041666675</v>
      </c>
      <c r="AV227" s="43">
        <f t="shared" si="264"/>
        <v>774083.57125000004</v>
      </c>
      <c r="AW227" s="43">
        <f t="shared" si="265"/>
        <v>763803.25208333333</v>
      </c>
      <c r="AX227" s="43">
        <f t="shared" si="266"/>
        <v>753548.18291666673</v>
      </c>
      <c r="AY227" s="43">
        <f t="shared" si="267"/>
        <v>743318.36375000002</v>
      </c>
      <c r="AZ227" s="43">
        <f t="shared" si="268"/>
        <v>733088.54458333331</v>
      </c>
      <c r="BA227" s="98">
        <f t="shared" si="269"/>
        <v>722833.47541666671</v>
      </c>
      <c r="BB227" s="16"/>
      <c r="BC227" s="16">
        <f t="shared" si="278"/>
        <v>835765.48625000007</v>
      </c>
      <c r="BD227" s="16"/>
      <c r="BE227" s="16">
        <f t="shared" si="279"/>
        <v>825485.16708333336</v>
      </c>
      <c r="BF227" s="16"/>
      <c r="BG227" s="16">
        <f t="shared" si="280"/>
        <v>815204.84791666688</v>
      </c>
      <c r="BH227" s="18"/>
      <c r="BI227" s="16">
        <f t="shared" si="281"/>
        <v>804924.52875000017</v>
      </c>
      <c r="BK227" s="16">
        <f t="shared" si="282"/>
        <v>794644.20958333358</v>
      </c>
      <c r="BM227" s="16">
        <f t="shared" si="283"/>
        <v>784363.89041666675</v>
      </c>
      <c r="BO227" s="16">
        <f t="shared" si="275"/>
        <v>774083.57125000004</v>
      </c>
      <c r="BQ227" s="16">
        <f t="shared" si="276"/>
        <v>763803.25208333333</v>
      </c>
      <c r="BS227" s="16">
        <f t="shared" si="277"/>
        <v>753548.18291666673</v>
      </c>
      <c r="BU227" s="16">
        <f t="shared" si="272"/>
        <v>743318.36375000002</v>
      </c>
      <c r="BW227" s="16">
        <f t="shared" si="273"/>
        <v>733088.54458333331</v>
      </c>
      <c r="BY227" s="16">
        <f t="shared" si="274"/>
        <v>722833.47541666671</v>
      </c>
      <c r="CB227" s="16">
        <f t="shared" si="254"/>
        <v>0</v>
      </c>
      <c r="CE227" s="54"/>
      <c r="CF227" s="243">
        <f t="shared" si="270"/>
        <v>0</v>
      </c>
      <c r="CH227" s="243">
        <f t="shared" si="271"/>
        <v>0</v>
      </c>
      <c r="CJ227" s="16">
        <f t="shared" si="255"/>
        <v>0</v>
      </c>
      <c r="CL227" s="54">
        <f t="shared" si="256"/>
        <v>0</v>
      </c>
      <c r="CN227" s="18"/>
      <c r="CO227" s="16">
        <f t="shared" si="257"/>
        <v>0</v>
      </c>
      <c r="CP227" s="18"/>
    </row>
    <row r="228" spans="1:94" x14ac:dyDescent="0.2">
      <c r="A228" s="387" t="s">
        <v>3037</v>
      </c>
      <c r="B228" s="14" t="str">
        <f>VLOOKUP(D228,'line assign basis'!$A$8:$D$668,2,FALSE)</f>
        <v>N. MIST LT LEASE REC</v>
      </c>
      <c r="C228" s="17" t="s">
        <v>2854</v>
      </c>
      <c r="D228" s="17" t="s">
        <v>2893</v>
      </c>
      <c r="E228" s="17">
        <f>IFERROR(VLOOKUP(D228,'line assign basis'!$A$8:$D$668,4,FALSE),"")</f>
        <v>3</v>
      </c>
      <c r="F228" s="33">
        <f>IFERROR(VLOOKUP($D228,'SAP Data'!$A$7:$OM$1845,F$4,FALSE),"")</f>
        <v>0</v>
      </c>
      <c r="G228" s="33">
        <f>IFERROR(VLOOKUP($D228,'SAP Data'!$A$7:$OM$1845,G$4,FALSE),"")</f>
        <v>0</v>
      </c>
      <c r="H228" s="16">
        <f>IFERROR(VLOOKUP($D228,'SAP Data'!$A$7:$OM$1845,H$4,FALSE),"")</f>
        <v>0</v>
      </c>
      <c r="I228" s="76">
        <f>IFERROR(VLOOKUP($D228,'SAP Data'!$A$7:$OM$1845,I$4,FALSE),"")</f>
        <v>0</v>
      </c>
      <c r="J228" s="76">
        <f>IFERROR(VLOOKUP($D228,'SAP Data'!$A$7:$OM$1845,J$4,FALSE),"")</f>
        <v>0</v>
      </c>
      <c r="K228" s="76">
        <f>IFERROR(VLOOKUP($D228,'SAP Data'!$A$7:$OM$1845,K$4,FALSE),"")</f>
        <v>147927056</v>
      </c>
      <c r="L228" s="76">
        <f>IFERROR(VLOOKUP($D228,'SAP Data'!$A$7:$OM$1845,L$4,FALSE),"")</f>
        <v>150214221</v>
      </c>
      <c r="M228" s="76">
        <f>IFERROR(VLOOKUP($D228,'SAP Data'!$A$7:$OM$1845,M$4,FALSE),"")</f>
        <v>150214221</v>
      </c>
      <c r="N228" s="76">
        <f>IFERROR(VLOOKUP($D228,'SAP Data'!$A$7:$OM$1845,N$4,FALSE),"")</f>
        <v>146987461.13</v>
      </c>
      <c r="O228" s="76">
        <f>IFERROR(VLOOKUP($D228,'SAP Data'!$A$7:$OM$1845,O$4,FALSE),"")</f>
        <v>148944104.41999999</v>
      </c>
      <c r="P228" s="76">
        <f>IFERROR(VLOOKUP($D228,'SAP Data'!$A$7:$OM$1845,P$4,FALSE),"")</f>
        <v>148944104.41999999</v>
      </c>
      <c r="Q228" s="76">
        <f>IFERROR(VLOOKUP($D228,'SAP Data'!$A$7:$OM$1845,Q$4,FALSE),"")</f>
        <v>145412438.03</v>
      </c>
      <c r="R228" s="76">
        <f>IFERROR(VLOOKUP($D228,'SAP Data'!$A$7:$OM$1845,R$4,FALSE),"")</f>
        <v>147699584.40000001</v>
      </c>
      <c r="S228" s="76">
        <f>IFERROR(VLOOKUP($D228,'SAP Data'!$A$7:$OM$1845,S$4,FALSE),"")</f>
        <v>147699584.40000001</v>
      </c>
      <c r="T228" s="76">
        <f>IFERROR(VLOOKUP($D228,'SAP Data'!$A$7:$OM$1849,T$4,FALSE),"")</f>
        <v>146070723.03999999</v>
      </c>
      <c r="U228" s="76">
        <f>IFERROR(VLOOKUP($D228,'SAP Data'!$A$7:$OM$1849,U$4,FALSE),"")</f>
        <v>146534911.94</v>
      </c>
      <c r="V228" s="76">
        <f>IFERROR(VLOOKUP($D228,'SAP Data'!$A$7:$OM$1849,V$4,FALSE),"")</f>
        <v>146534911.94</v>
      </c>
      <c r="W228" s="76">
        <f>IFERROR(VLOOKUP($D228,'SAP Data'!$A$7:$OM$1849,W$4,FALSE),"")</f>
        <v>145372128.56999999</v>
      </c>
      <c r="X228" s="76">
        <f>IFERROR(VLOOKUP($D228,'SAP Data'!$A$7:$OM$1849,X$4,FALSE),"")</f>
        <v>145372128.56999999</v>
      </c>
      <c r="Y228" s="76">
        <f>IFERROR(VLOOKUP($D228,'SAP Data'!$A$7:$OM$1849,Y$4,FALSE),"")</f>
        <v>145372128.56999999</v>
      </c>
      <c r="Z228" s="76">
        <f>IFERROR(VLOOKUP($D228,'SAP Data'!$A$7:$OM$1849,Z$4,FALSE),"")</f>
        <v>144165826.63999999</v>
      </c>
      <c r="AA228" s="76">
        <f>IFERROR(VLOOKUP($D228,'SAP Data'!$A$7:$OM$1849,AA$4,FALSE),"")</f>
        <v>144165826.63999999</v>
      </c>
      <c r="AB228" s="76">
        <f>IFERROR(VLOOKUP($D228,'SAP Data'!$A$7:$OM$1849,AB$4,FALSE),"")</f>
        <v>144165826.63999999</v>
      </c>
      <c r="AC228" s="76">
        <f>IFERROR(VLOOKUP($D228,'SAP Data'!$A$7:$OM$1849,AC$4,FALSE),"")</f>
        <v>142985120.99000001</v>
      </c>
      <c r="AD228" s="76">
        <f>IFERROR(VLOOKUP($D228,'SAP Data'!$A$7:$OM$1849,AD$4,FALSE),"")</f>
        <v>142985120.99000001</v>
      </c>
      <c r="AE228" s="76">
        <f>IFERROR(VLOOKUP($D228,'SAP Data'!$A$7:$OM$1849,AE$4,FALSE),"")</f>
        <v>142985120.99000001</v>
      </c>
      <c r="AF228" s="76">
        <f>IFERROR(VLOOKUP($D228,'SAP Data'!$A$7:$OM$1849,AF$4,FALSE),"")</f>
        <v>141842791.19999999</v>
      </c>
      <c r="AG228" s="76">
        <f>IFERROR(VLOOKUP($D228,'SAP Data'!$A$7:$OM$1849,AG$4,FALSE),"")</f>
        <v>141842791.19999999</v>
      </c>
      <c r="AH228" s="76">
        <f>IFERROR(VLOOKUP($D228,'SAP Data'!$A$7:$OM$1849,AH$4,FALSE),"")</f>
        <v>141842791.19999999</v>
      </c>
      <c r="AI228" s="76">
        <f>IFERROR(VLOOKUP($D228,'SAP Data'!$A$7:$OM$1849,AI$4,FALSE),"")</f>
        <v>140695339.53</v>
      </c>
      <c r="AJ228" s="76">
        <f>IFERROR(VLOOKUP($D228,'SAP Data'!$A$7:$OM$1849,AJ$4,FALSE),"")</f>
        <v>140695339.53</v>
      </c>
      <c r="AK228" s="76">
        <f>IFERROR(VLOOKUP($D228,'SAP Data'!$A$7:$OM$1849,AK$4,FALSE),"")</f>
        <v>140695339.53</v>
      </c>
      <c r="AL228" s="76">
        <f>IFERROR(VLOOKUP($D228,'SAP Data'!$A$7:$OM$1849,AL$4,FALSE),"")</f>
        <v>139506935.96000001</v>
      </c>
      <c r="AM228" s="76">
        <f>IFERROR(VLOOKUP($D228,'SAP Data'!$A$7:$OM$1849,AM$4,FALSE),"")</f>
        <v>139506935.96000001</v>
      </c>
      <c r="AN228" s="76">
        <f>IFERROR(VLOOKUP($D228,'SAP Data'!$A$7:$OM$1849,AN$4,FALSE),"")</f>
        <v>139506935.96000001</v>
      </c>
      <c r="AO228" s="76">
        <f>IFERROR(VLOOKUP($D228,'SAP Data'!$A$7:$OM$1849,AO$4,FALSE),"")</f>
        <v>138344128.66999999</v>
      </c>
      <c r="AP228" s="99">
        <f t="shared" si="258"/>
        <v>145315122.55291662</v>
      </c>
      <c r="AQ228" s="43">
        <f t="shared" si="259"/>
        <v>144922250.60208333</v>
      </c>
      <c r="AR228" s="43">
        <f t="shared" si="260"/>
        <v>144549650.79999998</v>
      </c>
      <c r="AS228" s="43">
        <f t="shared" si="261"/>
        <v>144177981.9425</v>
      </c>
      <c r="AT228" s="43">
        <f t="shared" si="262"/>
        <v>143786971.88083333</v>
      </c>
      <c r="AU228" s="43">
        <f t="shared" si="263"/>
        <v>143396600.64000002</v>
      </c>
      <c r="AV228" s="43">
        <f t="shared" si="264"/>
        <v>143006868.22000003</v>
      </c>
      <c r="AW228" s="43">
        <f t="shared" si="265"/>
        <v>142617135.80000001</v>
      </c>
      <c r="AX228" s="43">
        <f t="shared" si="266"/>
        <v>142228149.14500001</v>
      </c>
      <c r="AY228" s="43">
        <f t="shared" si="267"/>
        <v>141839908.255</v>
      </c>
      <c r="AZ228" s="43">
        <f t="shared" si="268"/>
        <v>141451667.36500001</v>
      </c>
      <c r="BA228" s="98">
        <f t="shared" si="269"/>
        <v>141064172.24000001</v>
      </c>
      <c r="BB228" s="16"/>
      <c r="BC228" s="16">
        <f t="shared" si="278"/>
        <v>0</v>
      </c>
      <c r="BD228" s="16"/>
      <c r="BE228" s="16">
        <f t="shared" si="279"/>
        <v>0</v>
      </c>
      <c r="BF228" s="16"/>
      <c r="BG228" s="16">
        <f t="shared" si="280"/>
        <v>0</v>
      </c>
      <c r="BH228" s="18"/>
      <c r="BI228" s="16">
        <f t="shared" si="281"/>
        <v>0</v>
      </c>
      <c r="BK228" s="16">
        <f t="shared" si="282"/>
        <v>0</v>
      </c>
      <c r="BM228" s="16">
        <f t="shared" si="283"/>
        <v>0</v>
      </c>
      <c r="BO228" s="16">
        <f t="shared" si="275"/>
        <v>0</v>
      </c>
      <c r="BQ228" s="16">
        <f t="shared" si="276"/>
        <v>0</v>
      </c>
      <c r="BS228" s="16">
        <f t="shared" si="277"/>
        <v>0</v>
      </c>
      <c r="BU228" s="16">
        <f t="shared" si="272"/>
        <v>0</v>
      </c>
      <c r="BW228" s="16">
        <f t="shared" si="273"/>
        <v>0</v>
      </c>
      <c r="BY228" s="16">
        <f t="shared" si="274"/>
        <v>0</v>
      </c>
      <c r="CB228" s="16">
        <f t="shared" si="254"/>
        <v>0</v>
      </c>
      <c r="CE228" s="54"/>
      <c r="CF228" s="243">
        <f t="shared" si="270"/>
        <v>0</v>
      </c>
      <c r="CH228" s="243">
        <f t="shared" si="271"/>
        <v>141064172.24000001</v>
      </c>
      <c r="CJ228" s="16">
        <f t="shared" si="255"/>
        <v>0</v>
      </c>
      <c r="CL228" s="54">
        <f t="shared" si="256"/>
        <v>0</v>
      </c>
      <c r="CN228" s="18"/>
      <c r="CO228" s="16">
        <f t="shared" si="257"/>
        <v>141064172.24000001</v>
      </c>
      <c r="CP228" s="18"/>
    </row>
    <row r="229" spans="1:94" x14ac:dyDescent="0.2">
      <c r="A229" s="387" t="s">
        <v>3037</v>
      </c>
      <c r="B229" s="14" t="str">
        <f>VLOOKUP(D229,'line assign basis'!$A$8:$D$668,2,FALSE)</f>
        <v>N. MIST ST LEASE REC</v>
      </c>
      <c r="C229" s="17" t="s">
        <v>2847</v>
      </c>
      <c r="D229" s="17" t="s">
        <v>2894</v>
      </c>
      <c r="E229" s="17">
        <f>IFERROR(VLOOKUP(D229,'line assign basis'!$A$8:$D$668,4,FALSE),"")</f>
        <v>3</v>
      </c>
      <c r="F229" s="33">
        <f>IFERROR(VLOOKUP($D229,'SAP Data'!$A$7:$OM$1845,F$4,FALSE),"")</f>
        <v>0</v>
      </c>
      <c r="G229" s="33">
        <f>IFERROR(VLOOKUP($D229,'SAP Data'!$A$7:$OM$1845,G$4,FALSE),"")</f>
        <v>0</v>
      </c>
      <c r="H229" s="16">
        <f>IFERROR(VLOOKUP($D229,'SAP Data'!$A$7:$OM$1845,H$4,FALSE),"")</f>
        <v>0</v>
      </c>
      <c r="I229" s="76">
        <f>IFERROR(VLOOKUP($D229,'SAP Data'!$A$7:$OM$1845,I$4,FALSE),"")</f>
        <v>0</v>
      </c>
      <c r="J229" s="76">
        <f>IFERROR(VLOOKUP($D229,'SAP Data'!$A$7:$OM$1845,J$4,FALSE),"")</f>
        <v>0</v>
      </c>
      <c r="K229" s="76">
        <f>IFERROR(VLOOKUP($D229,'SAP Data'!$A$7:$OM$1845,K$4,FALSE),"")</f>
        <v>5699885</v>
      </c>
      <c r="L229" s="76">
        <f>IFERROR(VLOOKUP($D229,'SAP Data'!$A$7:$OM$1845,L$4,FALSE),"")</f>
        <v>5699885</v>
      </c>
      <c r="M229" s="76">
        <f>IFERROR(VLOOKUP($D229,'SAP Data'!$A$7:$OM$1845,M$4,FALSE),"")</f>
        <v>5699885</v>
      </c>
      <c r="N229" s="76">
        <f>IFERROR(VLOOKUP($D229,'SAP Data'!$A$7:$OM$1845,N$4,FALSE),"")</f>
        <v>5493566.9100000001</v>
      </c>
      <c r="O229" s="76">
        <f>IFERROR(VLOOKUP($D229,'SAP Data'!$A$7:$OM$1845,O$4,FALSE),"")</f>
        <v>5493566.9100000001</v>
      </c>
      <c r="P229" s="76">
        <f>IFERROR(VLOOKUP($D229,'SAP Data'!$A$7:$OM$1845,P$4,FALSE),"")</f>
        <v>5493566.9100000001</v>
      </c>
      <c r="Q229" s="76">
        <f>IFERROR(VLOOKUP($D229,'SAP Data'!$A$7:$OM$1845,Q$4,FALSE),"")</f>
        <v>5287248.54</v>
      </c>
      <c r="R229" s="76">
        <f>IFERROR(VLOOKUP($D229,'SAP Data'!$A$7:$OM$1845,R$4,FALSE),"")</f>
        <v>5287248.54</v>
      </c>
      <c r="S229" s="76">
        <f>IFERROR(VLOOKUP($D229,'SAP Data'!$A$7:$OM$1845,S$4,FALSE),"")</f>
        <v>5287248.54</v>
      </c>
      <c r="T229" s="76">
        <f>IFERROR(VLOOKUP($D229,'SAP Data'!$A$7:$OM$1849,T$4,FALSE),"")</f>
        <v>5215757.33</v>
      </c>
      <c r="U229" s="76">
        <f>IFERROR(VLOOKUP($D229,'SAP Data'!$A$7:$OM$1849,U$4,FALSE),"")</f>
        <v>5215757.33</v>
      </c>
      <c r="V229" s="76">
        <f>IFERROR(VLOOKUP($D229,'SAP Data'!$A$7:$OM$1849,V$4,FALSE),"")</f>
        <v>5215757.33</v>
      </c>
      <c r="W229" s="76">
        <f>IFERROR(VLOOKUP($D229,'SAP Data'!$A$7:$OM$1849,W$4,FALSE),"")</f>
        <v>5167095.09</v>
      </c>
      <c r="X229" s="76">
        <f>IFERROR(VLOOKUP($D229,'SAP Data'!$A$7:$OM$1849,X$4,FALSE),"")</f>
        <v>5167095.09</v>
      </c>
      <c r="Y229" s="76">
        <f>IFERROR(VLOOKUP($D229,'SAP Data'!$A$7:$OM$1849,Y$4,FALSE),"")</f>
        <v>5167095.09</v>
      </c>
      <c r="Z229" s="76">
        <f>IFERROR(VLOOKUP($D229,'SAP Data'!$A$7:$OM$1849,Z$4,FALSE),"")</f>
        <v>5110159.92</v>
      </c>
      <c r="AA229" s="76">
        <f>IFERROR(VLOOKUP($D229,'SAP Data'!$A$7:$OM$1849,AA$4,FALSE),"")</f>
        <v>5110159.92</v>
      </c>
      <c r="AB229" s="76">
        <f>IFERROR(VLOOKUP($D229,'SAP Data'!$A$7:$OM$1849,AB$4,FALSE),"")</f>
        <v>5110159.92</v>
      </c>
      <c r="AC229" s="76">
        <f>IFERROR(VLOOKUP($D229,'SAP Data'!$A$7:$OM$1849,AC$4,FALSE),"")</f>
        <v>5053224.75</v>
      </c>
      <c r="AD229" s="76">
        <f>IFERROR(VLOOKUP($D229,'SAP Data'!$A$7:$OM$1849,AD$4,FALSE),"")</f>
        <v>5053224.75</v>
      </c>
      <c r="AE229" s="76">
        <f>IFERROR(VLOOKUP($D229,'SAP Data'!$A$7:$OM$1849,AE$4,FALSE),"")</f>
        <v>5053224.75</v>
      </c>
      <c r="AF229" s="76">
        <f>IFERROR(VLOOKUP($D229,'SAP Data'!$A$7:$OM$1849,AF$4,FALSE),"")</f>
        <v>5037761.28</v>
      </c>
      <c r="AG229" s="76">
        <f>IFERROR(VLOOKUP($D229,'SAP Data'!$A$7:$OM$1849,AG$4,FALSE),"")</f>
        <v>5037761.28</v>
      </c>
      <c r="AH229" s="76">
        <f>IFERROR(VLOOKUP($D229,'SAP Data'!$A$7:$OM$1849,AH$4,FALSE),"")</f>
        <v>5037761.28</v>
      </c>
      <c r="AI229" s="76">
        <f>IFERROR(VLOOKUP($D229,'SAP Data'!$A$7:$OM$1849,AI$4,FALSE),"")</f>
        <v>5029504.33</v>
      </c>
      <c r="AJ229" s="76">
        <f>IFERROR(VLOOKUP($D229,'SAP Data'!$A$7:$OM$1849,AJ$4,FALSE),"")</f>
        <v>5029504.33</v>
      </c>
      <c r="AK229" s="76">
        <f>IFERROR(VLOOKUP($D229,'SAP Data'!$A$7:$OM$1849,AK$4,FALSE),"")</f>
        <v>5029504.33</v>
      </c>
      <c r="AL229" s="76">
        <f>IFERROR(VLOOKUP($D229,'SAP Data'!$A$7:$OM$1849,AL$4,FALSE),"")</f>
        <v>5019071.75</v>
      </c>
      <c r="AM229" s="76">
        <f>IFERROR(VLOOKUP($D229,'SAP Data'!$A$7:$OM$1849,AM$4,FALSE),"")</f>
        <v>5019071.75</v>
      </c>
      <c r="AN229" s="76">
        <f>IFERROR(VLOOKUP($D229,'SAP Data'!$A$7:$OM$1849,AN$4,FALSE),"")</f>
        <v>5019071.75</v>
      </c>
      <c r="AO229" s="76">
        <f>IFERROR(VLOOKUP($D229,'SAP Data'!$A$7:$OM$1849,AO$4,FALSE),"")</f>
        <v>5008639.17</v>
      </c>
      <c r="AP229" s="99">
        <f t="shared" si="258"/>
        <v>5165812.2462500008</v>
      </c>
      <c r="AQ229" s="43">
        <f t="shared" si="259"/>
        <v>5146310.2637500009</v>
      </c>
      <c r="AR229" s="43">
        <f t="shared" si="260"/>
        <v>5129142.7704166668</v>
      </c>
      <c r="AS229" s="43">
        <f t="shared" si="261"/>
        <v>5114309.7662500003</v>
      </c>
      <c r="AT229" s="43">
        <f t="shared" si="262"/>
        <v>5099476.7620833339</v>
      </c>
      <c r="AU229" s="43">
        <f t="shared" si="263"/>
        <v>5086327.3116666665</v>
      </c>
      <c r="AV229" s="43">
        <f t="shared" si="264"/>
        <v>5074861.415</v>
      </c>
      <c r="AW229" s="43">
        <f t="shared" si="265"/>
        <v>5063395.5183333335</v>
      </c>
      <c r="AX229" s="43">
        <f t="shared" si="266"/>
        <v>5053867.2295833332</v>
      </c>
      <c r="AY229" s="43">
        <f t="shared" si="267"/>
        <v>5046276.5487500001</v>
      </c>
      <c r="AZ229" s="43">
        <f t="shared" si="268"/>
        <v>5038685.8679166669</v>
      </c>
      <c r="BA229" s="98">
        <f t="shared" si="269"/>
        <v>5033032.7949999999</v>
      </c>
      <c r="BB229" s="16"/>
      <c r="BC229" s="16">
        <f t="shared" si="278"/>
        <v>0</v>
      </c>
      <c r="BD229" s="16"/>
      <c r="BE229" s="16">
        <f t="shared" si="279"/>
        <v>0</v>
      </c>
      <c r="BF229" s="16"/>
      <c r="BG229" s="16">
        <f t="shared" si="280"/>
        <v>0</v>
      </c>
      <c r="BH229" s="18"/>
      <c r="BI229" s="16">
        <f t="shared" si="281"/>
        <v>0</v>
      </c>
      <c r="BK229" s="16">
        <f t="shared" si="282"/>
        <v>0</v>
      </c>
      <c r="BM229" s="16">
        <f t="shared" si="283"/>
        <v>0</v>
      </c>
      <c r="BO229" s="16">
        <f t="shared" si="275"/>
        <v>0</v>
      </c>
      <c r="BQ229" s="16">
        <f t="shared" si="276"/>
        <v>0</v>
      </c>
      <c r="BS229" s="16">
        <f t="shared" si="277"/>
        <v>0</v>
      </c>
      <c r="BU229" s="16">
        <f t="shared" si="272"/>
        <v>0</v>
      </c>
      <c r="BW229" s="16">
        <f t="shared" si="273"/>
        <v>0</v>
      </c>
      <c r="BY229" s="16">
        <f t="shared" si="274"/>
        <v>0</v>
      </c>
      <c r="CB229" s="16">
        <f t="shared" si="254"/>
        <v>0</v>
      </c>
      <c r="CE229" s="54"/>
      <c r="CF229" s="243">
        <f t="shared" si="270"/>
        <v>0</v>
      </c>
      <c r="CH229" s="243">
        <f t="shared" si="271"/>
        <v>5033032.7949999999</v>
      </c>
      <c r="CJ229" s="16">
        <f t="shared" si="255"/>
        <v>0</v>
      </c>
      <c r="CL229" s="54">
        <f t="shared" si="256"/>
        <v>0</v>
      </c>
      <c r="CN229" s="18"/>
      <c r="CO229" s="16">
        <f t="shared" si="257"/>
        <v>5033032.7949999999</v>
      </c>
      <c r="CP229" s="18"/>
    </row>
    <row r="230" spans="1:94" x14ac:dyDescent="0.2">
      <c r="A230" s="387"/>
      <c r="B230" s="14" t="str">
        <f>VLOOKUP(D230,'line assign basis'!$A$8:$D$668,2,FALSE)</f>
        <v>PROP HELD FOR SALE</v>
      </c>
      <c r="C230" s="17" t="s">
        <v>1611</v>
      </c>
      <c r="D230" s="17" t="s">
        <v>2701</v>
      </c>
      <c r="E230" s="17">
        <f>IFERROR(VLOOKUP(D230,'line assign basis'!$A$8:$D$668,4,FALSE),"")</f>
        <v>2</v>
      </c>
      <c r="F230" s="33">
        <f>IFERROR(VLOOKUP($D230,'SAP Data'!$A$7:$OM$1845,F$4,FALSE),"")</f>
        <v>1862179.19</v>
      </c>
      <c r="G230" s="33">
        <f>IFERROR(VLOOKUP($D230,'SAP Data'!$A$7:$OM$1845,G$4,FALSE),"")</f>
        <v>1862179.19</v>
      </c>
      <c r="H230" s="16">
        <f>IFERROR(VLOOKUP($D230,'SAP Data'!$A$7:$OM$1845,H$4,FALSE),"")</f>
        <v>1862179.19</v>
      </c>
      <c r="I230" s="76">
        <f>IFERROR(VLOOKUP($D230,'SAP Data'!$A$7:$OM$1845,I$4,FALSE),"")</f>
        <v>1862179.19</v>
      </c>
      <c r="J230" s="76">
        <f>IFERROR(VLOOKUP($D230,'SAP Data'!$A$7:$OM$1845,J$4,FALSE),"")</f>
        <v>1862179.19</v>
      </c>
      <c r="K230" s="76">
        <f>IFERROR(VLOOKUP($D230,'SAP Data'!$A$7:$OM$1845,K$4,FALSE),"")</f>
        <v>1862179.19</v>
      </c>
      <c r="L230" s="76">
        <f>IFERROR(VLOOKUP($D230,'SAP Data'!$A$7:$OM$1845,L$4,FALSE),"")</f>
        <v>1862179.19</v>
      </c>
      <c r="M230" s="76">
        <f>IFERROR(VLOOKUP($D230,'SAP Data'!$A$7:$OM$1845,M$4,FALSE),"")</f>
        <v>1862179.19</v>
      </c>
      <c r="N230" s="76">
        <f>IFERROR(VLOOKUP($D230,'SAP Data'!$A$7:$OM$1845,N$4,FALSE),"")</f>
        <v>1852179.19</v>
      </c>
      <c r="O230" s="76">
        <f>IFERROR(VLOOKUP($D230,'SAP Data'!$A$7:$OM$1845,O$4,FALSE),"")</f>
        <v>1842179.19</v>
      </c>
      <c r="P230" s="76">
        <f>IFERROR(VLOOKUP($D230,'SAP Data'!$A$7:$OM$1845,P$4,FALSE),"")</f>
        <v>1832179.19</v>
      </c>
      <c r="Q230" s="76">
        <f>IFERROR(VLOOKUP($D230,'SAP Data'!$A$7:$OM$1845,Q$4,FALSE),"")</f>
        <v>1832179.19</v>
      </c>
      <c r="R230" s="76">
        <f>IFERROR(VLOOKUP($D230,'SAP Data'!$A$7:$OM$1845,R$4,FALSE),"")</f>
        <v>1832179.19</v>
      </c>
      <c r="S230" s="76">
        <f>IFERROR(VLOOKUP($D230,'SAP Data'!$A$7:$OM$1845,S$4,FALSE),"")</f>
        <v>1802179.19</v>
      </c>
      <c r="T230" s="76">
        <f>IFERROR(VLOOKUP($D230,'SAP Data'!$A$7:$OM$1849,T$4,FALSE),"")</f>
        <v>1802179.19</v>
      </c>
      <c r="U230" s="76">
        <f>IFERROR(VLOOKUP($D230,'SAP Data'!$A$7:$OM$1849,U$4,FALSE),"")</f>
        <v>1802179.19</v>
      </c>
      <c r="V230" s="76">
        <f>IFERROR(VLOOKUP($D230,'SAP Data'!$A$7:$OM$1849,V$4,FALSE),"")</f>
        <v>1802179.19</v>
      </c>
      <c r="W230" s="76">
        <f>IFERROR(VLOOKUP($D230,'SAP Data'!$A$7:$OM$1849,W$4,FALSE),"")</f>
        <v>1802179.19</v>
      </c>
      <c r="X230" s="76">
        <f>IFERROR(VLOOKUP($D230,'SAP Data'!$A$7:$OM$1849,X$4,FALSE),"")</f>
        <v>1802179.19</v>
      </c>
      <c r="Y230" s="76">
        <f>IFERROR(VLOOKUP($D230,'SAP Data'!$A$7:$OM$1849,Y$4,FALSE),"")</f>
        <v>1802179.19</v>
      </c>
      <c r="Z230" s="76">
        <f>IFERROR(VLOOKUP($D230,'SAP Data'!$A$7:$OM$1849,Z$4,FALSE),"")</f>
        <v>1802179.19</v>
      </c>
      <c r="AA230" s="76">
        <f>IFERROR(VLOOKUP($D230,'SAP Data'!$A$7:$OM$1849,AA$4,FALSE),"")</f>
        <v>1802179.19</v>
      </c>
      <c r="AB230" s="76">
        <f>IFERROR(VLOOKUP($D230,'SAP Data'!$A$7:$OM$1849,AB$4,FALSE),"")</f>
        <v>1802179.19</v>
      </c>
      <c r="AC230" s="76">
        <f>IFERROR(VLOOKUP($D230,'SAP Data'!$A$7:$OM$1849,AC$4,FALSE),"")</f>
        <v>1802179.19</v>
      </c>
      <c r="AD230" s="76">
        <f>IFERROR(VLOOKUP($D230,'SAP Data'!$A$7:$OM$1849,AD$4,FALSE),"")</f>
        <v>0</v>
      </c>
      <c r="AE230" s="76">
        <f>IFERROR(VLOOKUP($D230,'SAP Data'!$A$7:$OM$1849,AE$4,FALSE),"")</f>
        <v>0</v>
      </c>
      <c r="AF230" s="76">
        <f>IFERROR(VLOOKUP($D230,'SAP Data'!$A$7:$OM$1849,AF$4,FALSE),"")</f>
        <v>0</v>
      </c>
      <c r="AG230" s="76">
        <f>IFERROR(VLOOKUP($D230,'SAP Data'!$A$7:$OM$1849,AG$4,FALSE),"")</f>
        <v>0</v>
      </c>
      <c r="AH230" s="76">
        <f>IFERROR(VLOOKUP($D230,'SAP Data'!$A$7:$OM$1849,AH$4,FALSE),"")</f>
        <v>0</v>
      </c>
      <c r="AI230" s="76">
        <f>IFERROR(VLOOKUP($D230,'SAP Data'!$A$7:$OM$1849,AI$4,FALSE),"")</f>
        <v>0</v>
      </c>
      <c r="AJ230" s="76">
        <f>IFERROR(VLOOKUP($D230,'SAP Data'!$A$7:$OM$1849,AJ$4,FALSE),"")</f>
        <v>0</v>
      </c>
      <c r="AK230" s="76">
        <f>IFERROR(VLOOKUP($D230,'SAP Data'!$A$7:$OM$1849,AK$4,FALSE),"")</f>
        <v>0</v>
      </c>
      <c r="AL230" s="76">
        <f>IFERROR(VLOOKUP($D230,'SAP Data'!$A$7:$OM$1849,AL$4,FALSE),"")</f>
        <v>0</v>
      </c>
      <c r="AM230" s="76">
        <f>IFERROR(VLOOKUP($D230,'SAP Data'!$A$7:$OM$1849,AM$4,FALSE),"")</f>
        <v>0</v>
      </c>
      <c r="AN230" s="76">
        <f>IFERROR(VLOOKUP($D230,'SAP Data'!$A$7:$OM$1849,AN$4,FALSE),"")</f>
        <v>0</v>
      </c>
      <c r="AO230" s="76">
        <f>IFERROR(VLOOKUP($D230,'SAP Data'!$A$7:$OM$1849,AO$4,FALSE),"")</f>
        <v>0</v>
      </c>
      <c r="AP230" s="99">
        <f t="shared" si="258"/>
        <v>1728338.3904166666</v>
      </c>
      <c r="AQ230" s="43">
        <f t="shared" si="259"/>
        <v>1576906.7912499998</v>
      </c>
      <c r="AR230" s="43">
        <f t="shared" si="260"/>
        <v>1426725.1920833329</v>
      </c>
      <c r="AS230" s="43">
        <f t="shared" si="261"/>
        <v>1276543.5929166665</v>
      </c>
      <c r="AT230" s="43">
        <f t="shared" si="262"/>
        <v>1126361.9937499999</v>
      </c>
      <c r="AU230" s="43">
        <f t="shared" si="263"/>
        <v>976180.39458333328</v>
      </c>
      <c r="AV230" s="43">
        <f t="shared" si="264"/>
        <v>825998.79541666666</v>
      </c>
      <c r="AW230" s="43">
        <f t="shared" si="265"/>
        <v>675817.19624999992</v>
      </c>
      <c r="AX230" s="43">
        <f t="shared" si="266"/>
        <v>525635.5970833333</v>
      </c>
      <c r="AY230" s="43">
        <f t="shared" si="267"/>
        <v>375453.99791666662</v>
      </c>
      <c r="AZ230" s="43">
        <f t="shared" si="268"/>
        <v>225272.39875000002</v>
      </c>
      <c r="BA230" s="98">
        <f t="shared" si="269"/>
        <v>75090.799583333326</v>
      </c>
      <c r="BB230" s="16"/>
      <c r="BC230" s="16">
        <f t="shared" si="278"/>
        <v>0</v>
      </c>
      <c r="BD230" s="16"/>
      <c r="BE230" s="16">
        <f t="shared" si="279"/>
        <v>0</v>
      </c>
      <c r="BF230" s="16"/>
      <c r="BG230" s="16">
        <f t="shared" si="280"/>
        <v>0</v>
      </c>
      <c r="BH230" s="18"/>
      <c r="BI230" s="16">
        <f t="shared" si="281"/>
        <v>0</v>
      </c>
      <c r="BK230" s="16">
        <f t="shared" si="282"/>
        <v>0</v>
      </c>
      <c r="BM230" s="16">
        <f t="shared" si="283"/>
        <v>0</v>
      </c>
      <c r="BO230" s="16">
        <f t="shared" si="275"/>
        <v>0</v>
      </c>
      <c r="BQ230" s="16">
        <f t="shared" si="276"/>
        <v>0</v>
      </c>
      <c r="BS230" s="16">
        <f t="shared" si="277"/>
        <v>0</v>
      </c>
      <c r="BU230" s="16">
        <f t="shared" si="272"/>
        <v>0</v>
      </c>
      <c r="BW230" s="16">
        <f t="shared" si="273"/>
        <v>0</v>
      </c>
      <c r="BY230" s="16">
        <f t="shared" si="274"/>
        <v>0</v>
      </c>
      <c r="CB230" s="16">
        <f t="shared" si="254"/>
        <v>0</v>
      </c>
      <c r="CE230" s="54"/>
      <c r="CF230" s="243">
        <f t="shared" si="270"/>
        <v>0</v>
      </c>
      <c r="CH230" s="243">
        <f t="shared" si="271"/>
        <v>0</v>
      </c>
      <c r="CJ230" s="16">
        <f t="shared" si="255"/>
        <v>75090.799583333326</v>
      </c>
      <c r="CL230" s="54">
        <f t="shared" si="256"/>
        <v>0</v>
      </c>
      <c r="CN230" s="18"/>
      <c r="CO230" s="16">
        <f t="shared" si="257"/>
        <v>0</v>
      </c>
      <c r="CP230" s="18"/>
    </row>
    <row r="231" spans="1:94" x14ac:dyDescent="0.2">
      <c r="A231" s="387"/>
      <c r="B231" s="14" t="str">
        <f>VLOOKUP(D231,'line assign basis'!$A$8:$D$668,2,FALSE)</f>
        <v>UNAMTZD LOSS 9.80%</v>
      </c>
      <c r="C231" s="17" t="s">
        <v>500</v>
      </c>
      <c r="D231" s="17" t="s">
        <v>498</v>
      </c>
      <c r="E231" s="17">
        <f>IFERROR(VLOOKUP(D231,'line assign basis'!$A$8:$D$668,4,FALSE),"")</f>
        <v>2</v>
      </c>
      <c r="F231" s="33">
        <f>IFERROR(VLOOKUP($D231,'SAP Data'!$A$7:$OM$1845,F$4,FALSE),"")</f>
        <v>27840</v>
      </c>
      <c r="G231" s="33">
        <f>IFERROR(VLOOKUP($D231,'SAP Data'!$A$7:$OM$1845,G$4,FALSE),"")</f>
        <v>24360</v>
      </c>
      <c r="H231" s="16">
        <f>IFERROR(VLOOKUP($D231,'SAP Data'!$A$7:$OM$1845,H$4,FALSE),"")</f>
        <v>20880</v>
      </c>
      <c r="I231" s="76">
        <f>IFERROR(VLOOKUP($D231,'SAP Data'!$A$7:$OM$1845,I$4,FALSE),"")</f>
        <v>17400</v>
      </c>
      <c r="J231" s="76">
        <f>IFERROR(VLOOKUP($D231,'SAP Data'!$A$7:$OM$1845,J$4,FALSE),"")</f>
        <v>13920</v>
      </c>
      <c r="K231" s="76">
        <f>IFERROR(VLOOKUP($D231,'SAP Data'!$A$7:$OM$1845,K$4,FALSE),"")</f>
        <v>10440</v>
      </c>
      <c r="L231" s="76">
        <f>IFERROR(VLOOKUP($D231,'SAP Data'!$A$7:$OM$1845,L$4,FALSE),"")</f>
        <v>6960</v>
      </c>
      <c r="M231" s="76">
        <f>IFERROR(VLOOKUP($D231,'SAP Data'!$A$7:$OM$1845,M$4,FALSE),"")</f>
        <v>3480</v>
      </c>
      <c r="N231" s="76">
        <f>IFERROR(VLOOKUP($D231,'SAP Data'!$A$7:$OM$1845,N$4,FALSE),"")</f>
        <v>0</v>
      </c>
      <c r="O231" s="76">
        <f>IFERROR(VLOOKUP($D231,'SAP Data'!$A$7:$OM$1845,O$4,FALSE),"")</f>
        <v>0</v>
      </c>
      <c r="P231" s="76">
        <f>IFERROR(VLOOKUP($D231,'SAP Data'!$A$7:$OM$1845,P$4,FALSE),"")</f>
        <v>0</v>
      </c>
      <c r="Q231" s="76">
        <f>IFERROR(VLOOKUP($D231,'SAP Data'!$A$7:$OM$1845,Q$4,FALSE),"")</f>
        <v>0</v>
      </c>
      <c r="R231" s="76">
        <f>IFERROR(VLOOKUP($D231,'SAP Data'!$A$7:$OM$1845,R$4,FALSE),"")</f>
        <v>0</v>
      </c>
      <c r="S231" s="76">
        <f>IFERROR(VLOOKUP($D231,'SAP Data'!$A$7:$OM$1845,S$4,FALSE),"")</f>
        <v>0</v>
      </c>
      <c r="T231" s="76">
        <f>IFERROR(VLOOKUP($D231,'SAP Data'!$A$7:$OM$1849,T$4,FALSE),"")</f>
        <v>0</v>
      </c>
      <c r="U231" s="76">
        <f>IFERROR(VLOOKUP($D231,'SAP Data'!$A$7:$OM$1849,U$4,FALSE),"")</f>
        <v>0</v>
      </c>
      <c r="V231" s="76">
        <f>IFERROR(VLOOKUP($D231,'SAP Data'!$A$7:$OM$1849,V$4,FALSE),"")</f>
        <v>0</v>
      </c>
      <c r="W231" s="76">
        <f>IFERROR(VLOOKUP($D231,'SAP Data'!$A$7:$OM$1849,W$4,FALSE),"")</f>
        <v>0</v>
      </c>
      <c r="X231" s="76">
        <f>IFERROR(VLOOKUP($D231,'SAP Data'!$A$7:$OM$1849,X$4,FALSE),"")</f>
        <v>0</v>
      </c>
      <c r="Y231" s="76">
        <f>IFERROR(VLOOKUP($D231,'SAP Data'!$A$7:$OM$1849,Y$4,FALSE),"")</f>
        <v>0</v>
      </c>
      <c r="Z231" s="76">
        <f>IFERROR(VLOOKUP($D231,'SAP Data'!$A$7:$OM$1849,Z$4,FALSE),"")</f>
        <v>0</v>
      </c>
      <c r="AA231" s="76">
        <f>IFERROR(VLOOKUP($D231,'SAP Data'!$A$7:$OM$1849,AA$4,FALSE),"")</f>
        <v>0</v>
      </c>
      <c r="AB231" s="76">
        <f>IFERROR(VLOOKUP($D231,'SAP Data'!$A$7:$OM$1849,AB$4,FALSE),"")</f>
        <v>0</v>
      </c>
      <c r="AC231" s="76">
        <f>IFERROR(VLOOKUP($D231,'SAP Data'!$A$7:$OM$1849,AC$4,FALSE),"")</f>
        <v>0</v>
      </c>
      <c r="AD231" s="76">
        <f>IFERROR(VLOOKUP($D231,'SAP Data'!$A$7:$OM$1849,AD$4,FALSE),"")</f>
        <v>0</v>
      </c>
      <c r="AE231" s="76">
        <f>IFERROR(VLOOKUP($D231,'SAP Data'!$A$7:$OM$1849,AE$4,FALSE),"")</f>
        <v>0</v>
      </c>
      <c r="AF231" s="76">
        <f>IFERROR(VLOOKUP($D231,'SAP Data'!$A$7:$OM$1849,AF$4,FALSE),"")</f>
        <v>0</v>
      </c>
      <c r="AG231" s="76">
        <f>IFERROR(VLOOKUP($D231,'SAP Data'!$A$7:$OM$1849,AG$4,FALSE),"")</f>
        <v>0</v>
      </c>
      <c r="AH231" s="76">
        <f>IFERROR(VLOOKUP($D231,'SAP Data'!$A$7:$OM$1849,AH$4,FALSE),"")</f>
        <v>0</v>
      </c>
      <c r="AI231" s="76">
        <f>IFERROR(VLOOKUP($D231,'SAP Data'!$A$7:$OM$1849,AI$4,FALSE),"")</f>
        <v>0</v>
      </c>
      <c r="AJ231" s="76">
        <f>IFERROR(VLOOKUP($D231,'SAP Data'!$A$7:$OM$1849,AJ$4,FALSE),"")</f>
        <v>0</v>
      </c>
      <c r="AK231" s="76">
        <f>IFERROR(VLOOKUP($D231,'SAP Data'!$A$7:$OM$1849,AK$4,FALSE),"")</f>
        <v>0</v>
      </c>
      <c r="AL231" s="76">
        <f>IFERROR(VLOOKUP($D231,'SAP Data'!$A$7:$OM$1849,AL$4,FALSE),"")</f>
        <v>0</v>
      </c>
      <c r="AM231" s="76">
        <f>IFERROR(VLOOKUP($D231,'SAP Data'!$A$7:$OM$1849,AM$4,FALSE),"")</f>
        <v>0</v>
      </c>
      <c r="AN231" s="76">
        <f>IFERROR(VLOOKUP($D231,'SAP Data'!$A$7:$OM$1849,AN$4,FALSE),"")</f>
        <v>0</v>
      </c>
      <c r="AO231" s="76">
        <f>IFERROR(VLOOKUP($D231,'SAP Data'!$A$7:$OM$1849,AO$4,FALSE),"")</f>
        <v>0</v>
      </c>
      <c r="AP231" s="99">
        <f t="shared" si="258"/>
        <v>0</v>
      </c>
      <c r="AQ231" s="43">
        <f t="shared" si="259"/>
        <v>0</v>
      </c>
      <c r="AR231" s="43">
        <f t="shared" si="260"/>
        <v>0</v>
      </c>
      <c r="AS231" s="43">
        <f t="shared" si="261"/>
        <v>0</v>
      </c>
      <c r="AT231" s="43">
        <f t="shared" si="262"/>
        <v>0</v>
      </c>
      <c r="AU231" s="43">
        <f t="shared" si="263"/>
        <v>0</v>
      </c>
      <c r="AV231" s="43">
        <f t="shared" si="264"/>
        <v>0</v>
      </c>
      <c r="AW231" s="43">
        <f t="shared" si="265"/>
        <v>0</v>
      </c>
      <c r="AX231" s="43">
        <f t="shared" si="266"/>
        <v>0</v>
      </c>
      <c r="AY231" s="43">
        <f t="shared" si="267"/>
        <v>0</v>
      </c>
      <c r="AZ231" s="43">
        <f t="shared" si="268"/>
        <v>0</v>
      </c>
      <c r="BA231" s="98">
        <f t="shared" si="269"/>
        <v>0</v>
      </c>
      <c r="BB231" s="16"/>
      <c r="BC231" s="16">
        <f t="shared" si="278"/>
        <v>0</v>
      </c>
      <c r="BD231" s="16"/>
      <c r="BE231" s="16">
        <f t="shared" si="279"/>
        <v>0</v>
      </c>
      <c r="BF231" s="16"/>
      <c r="BG231" s="16">
        <f t="shared" si="280"/>
        <v>0</v>
      </c>
      <c r="BH231" s="18"/>
      <c r="BI231" s="16">
        <f t="shared" si="281"/>
        <v>0</v>
      </c>
      <c r="BK231" s="16">
        <f t="shared" si="282"/>
        <v>0</v>
      </c>
      <c r="BM231" s="16">
        <f t="shared" si="283"/>
        <v>0</v>
      </c>
      <c r="BO231" s="16">
        <f t="shared" si="275"/>
        <v>0</v>
      </c>
      <c r="BQ231" s="16">
        <f t="shared" si="276"/>
        <v>0</v>
      </c>
      <c r="BS231" s="16">
        <f t="shared" si="277"/>
        <v>0</v>
      </c>
      <c r="BU231" s="16">
        <f t="shared" si="272"/>
        <v>0</v>
      </c>
      <c r="BW231" s="16">
        <f t="shared" si="273"/>
        <v>0</v>
      </c>
      <c r="BY231" s="16">
        <f t="shared" si="274"/>
        <v>0</v>
      </c>
      <c r="CB231" s="16">
        <f t="shared" si="254"/>
        <v>0</v>
      </c>
      <c r="CF231" s="243">
        <f t="shared" si="270"/>
        <v>0</v>
      </c>
      <c r="CH231" s="243">
        <f t="shared" si="271"/>
        <v>0</v>
      </c>
      <c r="CJ231" s="16">
        <f t="shared" si="255"/>
        <v>0</v>
      </c>
      <c r="CL231" s="54">
        <f t="shared" si="256"/>
        <v>0</v>
      </c>
      <c r="CN231" s="18"/>
      <c r="CO231" s="16">
        <f t="shared" si="257"/>
        <v>0</v>
      </c>
      <c r="CP231" s="18"/>
    </row>
    <row r="232" spans="1:94" x14ac:dyDescent="0.2">
      <c r="A232" s="387"/>
      <c r="B232" s="14" t="str">
        <f>VLOOKUP(D232,'line assign basis'!$A$8:$D$668,2,FALSE)</f>
        <v>UNAMTZD LOSS 9.125%</v>
      </c>
      <c r="C232" s="17" t="s">
        <v>503</v>
      </c>
      <c r="D232" s="17" t="s">
        <v>501</v>
      </c>
      <c r="E232" s="17">
        <f>IFERROR(VLOOKUP(D232,'line assign basis'!$A$8:$D$668,4,FALSE),"")</f>
        <v>2</v>
      </c>
      <c r="F232" s="33">
        <f>IFERROR(VLOOKUP($D232,'SAP Data'!$A$7:$OM$1845,F$4,FALSE),"")</f>
        <v>0</v>
      </c>
      <c r="G232" s="33">
        <f>IFERROR(VLOOKUP($D232,'SAP Data'!$A$7:$OM$1845,G$4,FALSE),"")</f>
        <v>0</v>
      </c>
      <c r="H232" s="16">
        <f>IFERROR(VLOOKUP($D232,'SAP Data'!$A$7:$OM$1845,H$4,FALSE),"")</f>
        <v>0</v>
      </c>
      <c r="I232" s="76">
        <f>IFERROR(VLOOKUP($D232,'SAP Data'!$A$7:$OM$1845,I$4,FALSE),"")</f>
        <v>0</v>
      </c>
      <c r="J232" s="76">
        <f>IFERROR(VLOOKUP($D232,'SAP Data'!$A$7:$OM$1845,J$4,FALSE),"")</f>
        <v>0</v>
      </c>
      <c r="K232" s="76">
        <f>IFERROR(VLOOKUP($D232,'SAP Data'!$A$7:$OM$1845,K$4,FALSE),"")</f>
        <v>0</v>
      </c>
      <c r="L232" s="76">
        <f>IFERROR(VLOOKUP($D232,'SAP Data'!$A$7:$OM$1845,L$4,FALSE),"")</f>
        <v>0</v>
      </c>
      <c r="M232" s="76">
        <f>IFERROR(VLOOKUP($D232,'SAP Data'!$A$7:$OM$1845,M$4,FALSE),"")</f>
        <v>0</v>
      </c>
      <c r="N232" s="76">
        <f>IFERROR(VLOOKUP($D232,'SAP Data'!$A$7:$OM$1845,N$4,FALSE),"")</f>
        <v>0</v>
      </c>
      <c r="O232" s="76">
        <f>IFERROR(VLOOKUP($D232,'SAP Data'!$A$7:$OM$1845,O$4,FALSE),"")</f>
        <v>0</v>
      </c>
      <c r="P232" s="76">
        <f>IFERROR(VLOOKUP($D232,'SAP Data'!$A$7:$OM$1845,P$4,FALSE),"")</f>
        <v>0</v>
      </c>
      <c r="Q232" s="76">
        <f>IFERROR(VLOOKUP($D232,'SAP Data'!$A$7:$OM$1845,Q$4,FALSE),"")</f>
        <v>0</v>
      </c>
      <c r="R232" s="76">
        <f>IFERROR(VLOOKUP($D232,'SAP Data'!$A$7:$OM$1845,R$4,FALSE),"")</f>
        <v>0</v>
      </c>
      <c r="S232" s="76">
        <f>IFERROR(VLOOKUP($D232,'SAP Data'!$A$7:$OM$1845,S$4,FALSE),"")</f>
        <v>0</v>
      </c>
      <c r="T232" s="76">
        <f>IFERROR(VLOOKUP($D232,'SAP Data'!$A$7:$OM$1849,T$4,FALSE),"")</f>
        <v>0</v>
      </c>
      <c r="U232" s="76">
        <f>IFERROR(VLOOKUP($D232,'SAP Data'!$A$7:$OM$1849,U$4,FALSE),"")</f>
        <v>0</v>
      </c>
      <c r="V232" s="76">
        <f>IFERROR(VLOOKUP($D232,'SAP Data'!$A$7:$OM$1849,V$4,FALSE),"")</f>
        <v>0</v>
      </c>
      <c r="W232" s="76">
        <f>IFERROR(VLOOKUP($D232,'SAP Data'!$A$7:$OM$1849,W$4,FALSE),"")</f>
        <v>0</v>
      </c>
      <c r="X232" s="76">
        <f>IFERROR(VLOOKUP($D232,'SAP Data'!$A$7:$OM$1849,X$4,FALSE),"")</f>
        <v>0</v>
      </c>
      <c r="Y232" s="76">
        <f>IFERROR(VLOOKUP($D232,'SAP Data'!$A$7:$OM$1849,Y$4,FALSE),"")</f>
        <v>0</v>
      </c>
      <c r="Z232" s="76">
        <f>IFERROR(VLOOKUP($D232,'SAP Data'!$A$7:$OM$1849,Z$4,FALSE),"")</f>
        <v>0</v>
      </c>
      <c r="AA232" s="76">
        <f>IFERROR(VLOOKUP($D232,'SAP Data'!$A$7:$OM$1849,AA$4,FALSE),"")</f>
        <v>0</v>
      </c>
      <c r="AB232" s="76">
        <f>IFERROR(VLOOKUP($D232,'SAP Data'!$A$7:$OM$1849,AB$4,FALSE),"")</f>
        <v>0</v>
      </c>
      <c r="AC232" s="76">
        <f>IFERROR(VLOOKUP($D232,'SAP Data'!$A$7:$OM$1849,AC$4,FALSE),"")</f>
        <v>0</v>
      </c>
      <c r="AD232" s="76">
        <f>IFERROR(VLOOKUP($D232,'SAP Data'!$A$7:$OM$1849,AD$4,FALSE),"")</f>
        <v>0</v>
      </c>
      <c r="AE232" s="76">
        <f>IFERROR(VLOOKUP($D232,'SAP Data'!$A$7:$OM$1849,AE$4,FALSE),"")</f>
        <v>0</v>
      </c>
      <c r="AF232" s="76">
        <f>IFERROR(VLOOKUP($D232,'SAP Data'!$A$7:$OM$1849,AF$4,FALSE),"")</f>
        <v>0</v>
      </c>
      <c r="AG232" s="76">
        <f>IFERROR(VLOOKUP($D232,'SAP Data'!$A$7:$OM$1849,AG$4,FALSE),"")</f>
        <v>0</v>
      </c>
      <c r="AH232" s="76">
        <f>IFERROR(VLOOKUP($D232,'SAP Data'!$A$7:$OM$1849,AH$4,FALSE),"")</f>
        <v>0</v>
      </c>
      <c r="AI232" s="76">
        <f>IFERROR(VLOOKUP($D232,'SAP Data'!$A$7:$OM$1849,AI$4,FALSE),"")</f>
        <v>0</v>
      </c>
      <c r="AJ232" s="76">
        <f>IFERROR(VLOOKUP($D232,'SAP Data'!$A$7:$OM$1849,AJ$4,FALSE),"")</f>
        <v>0</v>
      </c>
      <c r="AK232" s="76">
        <f>IFERROR(VLOOKUP($D232,'SAP Data'!$A$7:$OM$1849,AK$4,FALSE),"")</f>
        <v>0</v>
      </c>
      <c r="AL232" s="76">
        <f>IFERROR(VLOOKUP($D232,'SAP Data'!$A$7:$OM$1849,AL$4,FALSE),"")</f>
        <v>0</v>
      </c>
      <c r="AM232" s="76">
        <f>IFERROR(VLOOKUP($D232,'SAP Data'!$A$7:$OM$1849,AM$4,FALSE),"")</f>
        <v>0</v>
      </c>
      <c r="AN232" s="76">
        <f>IFERROR(VLOOKUP($D232,'SAP Data'!$A$7:$OM$1849,AN$4,FALSE),"")</f>
        <v>0</v>
      </c>
      <c r="AO232" s="76">
        <f>IFERROR(VLOOKUP($D232,'SAP Data'!$A$7:$OM$1849,AO$4,FALSE),"")</f>
        <v>0</v>
      </c>
      <c r="AP232" s="99">
        <f t="shared" si="258"/>
        <v>0</v>
      </c>
      <c r="AQ232" s="43">
        <f t="shared" si="259"/>
        <v>0</v>
      </c>
      <c r="AR232" s="43">
        <f t="shared" si="260"/>
        <v>0</v>
      </c>
      <c r="AS232" s="43">
        <f t="shared" si="261"/>
        <v>0</v>
      </c>
      <c r="AT232" s="43">
        <f t="shared" si="262"/>
        <v>0</v>
      </c>
      <c r="AU232" s="43">
        <f t="shared" si="263"/>
        <v>0</v>
      </c>
      <c r="AV232" s="43">
        <f t="shared" si="264"/>
        <v>0</v>
      </c>
      <c r="AW232" s="43">
        <f t="shared" si="265"/>
        <v>0</v>
      </c>
      <c r="AX232" s="43">
        <f t="shared" si="266"/>
        <v>0</v>
      </c>
      <c r="AY232" s="43">
        <f t="shared" si="267"/>
        <v>0</v>
      </c>
      <c r="AZ232" s="43">
        <f t="shared" si="268"/>
        <v>0</v>
      </c>
      <c r="BA232" s="98">
        <f t="shared" si="269"/>
        <v>0</v>
      </c>
      <c r="BB232" s="16"/>
      <c r="BC232" s="16">
        <f t="shared" si="278"/>
        <v>0</v>
      </c>
      <c r="BD232" s="16"/>
      <c r="BE232" s="16">
        <f t="shared" si="279"/>
        <v>0</v>
      </c>
      <c r="BF232" s="16"/>
      <c r="BG232" s="16">
        <f t="shared" si="280"/>
        <v>0</v>
      </c>
      <c r="BH232" s="18"/>
      <c r="BI232" s="16">
        <f t="shared" si="281"/>
        <v>0</v>
      </c>
      <c r="BK232" s="16">
        <f t="shared" si="282"/>
        <v>0</v>
      </c>
      <c r="BM232" s="16">
        <f t="shared" si="283"/>
        <v>0</v>
      </c>
      <c r="BO232" s="16">
        <f t="shared" si="275"/>
        <v>0</v>
      </c>
      <c r="BQ232" s="16">
        <f t="shared" si="276"/>
        <v>0</v>
      </c>
      <c r="BS232" s="16">
        <f t="shared" si="277"/>
        <v>0</v>
      </c>
      <c r="BU232" s="16">
        <f t="shared" si="272"/>
        <v>0</v>
      </c>
      <c r="BW232" s="16">
        <f t="shared" si="273"/>
        <v>0</v>
      </c>
      <c r="BY232" s="16">
        <f t="shared" si="274"/>
        <v>0</v>
      </c>
      <c r="CB232" s="16">
        <f t="shared" si="254"/>
        <v>0</v>
      </c>
      <c r="CF232" s="243">
        <f t="shared" si="270"/>
        <v>0</v>
      </c>
      <c r="CH232" s="243">
        <f t="shared" si="271"/>
        <v>0</v>
      </c>
      <c r="CJ232" s="16">
        <f t="shared" si="255"/>
        <v>0</v>
      </c>
      <c r="CL232" s="54">
        <f t="shared" si="256"/>
        <v>0</v>
      </c>
      <c r="CN232" s="18"/>
      <c r="CO232" s="16">
        <f t="shared" si="257"/>
        <v>0</v>
      </c>
      <c r="CP232" s="18"/>
    </row>
    <row r="233" spans="1:94" x14ac:dyDescent="0.2">
      <c r="A233" s="387"/>
      <c r="B233" s="14" t="str">
        <f>VLOOKUP(D233,'line assign basis'!$A$8:$D$668,2,FALSE)</f>
        <v>UNAMTZD LOSS 9.75%</v>
      </c>
      <c r="C233" s="17" t="s">
        <v>506</v>
      </c>
      <c r="D233" s="17" t="s">
        <v>504</v>
      </c>
      <c r="E233" s="17">
        <f>IFERROR(VLOOKUP(D233,'line assign basis'!$A$8:$D$668,4,FALSE),"")</f>
        <v>2</v>
      </c>
      <c r="F233" s="33">
        <f>IFERROR(VLOOKUP($D233,'SAP Data'!$A$7:$OM$1845,F$4,FALSE),"")</f>
        <v>1053975</v>
      </c>
      <c r="G233" s="33">
        <f>IFERROR(VLOOKUP($D233,'SAP Data'!$A$7:$OM$1845,G$4,FALSE),"")</f>
        <v>1044810</v>
      </c>
      <c r="H233" s="16">
        <f>IFERROR(VLOOKUP($D233,'SAP Data'!$A$7:$OM$1845,H$4,FALSE),"")</f>
        <v>1035645</v>
      </c>
      <c r="I233" s="76">
        <f>IFERROR(VLOOKUP($D233,'SAP Data'!$A$7:$OM$1845,I$4,FALSE),"")</f>
        <v>1026480</v>
      </c>
      <c r="J233" s="76">
        <f>IFERROR(VLOOKUP($D233,'SAP Data'!$A$7:$OM$1845,J$4,FALSE),"")</f>
        <v>1017315</v>
      </c>
      <c r="K233" s="76">
        <f>IFERROR(VLOOKUP($D233,'SAP Data'!$A$7:$OM$1845,K$4,FALSE),"")</f>
        <v>1008150</v>
      </c>
      <c r="L233" s="76">
        <f>IFERROR(VLOOKUP($D233,'SAP Data'!$A$7:$OM$1845,L$4,FALSE),"")</f>
        <v>998985</v>
      </c>
      <c r="M233" s="76">
        <f>IFERROR(VLOOKUP($D233,'SAP Data'!$A$7:$OM$1845,M$4,FALSE),"")</f>
        <v>989820</v>
      </c>
      <c r="N233" s="76">
        <f>IFERROR(VLOOKUP($D233,'SAP Data'!$A$7:$OM$1845,N$4,FALSE),"")</f>
        <v>980655</v>
      </c>
      <c r="O233" s="76">
        <f>IFERROR(VLOOKUP($D233,'SAP Data'!$A$7:$OM$1845,O$4,FALSE),"")</f>
        <v>971490</v>
      </c>
      <c r="P233" s="76">
        <f>IFERROR(VLOOKUP($D233,'SAP Data'!$A$7:$OM$1845,P$4,FALSE),"")</f>
        <v>962325</v>
      </c>
      <c r="Q233" s="76">
        <f>IFERROR(VLOOKUP($D233,'SAP Data'!$A$7:$OM$1845,Q$4,FALSE),"")</f>
        <v>953160</v>
      </c>
      <c r="R233" s="76">
        <f>IFERROR(VLOOKUP($D233,'SAP Data'!$A$7:$OM$1845,R$4,FALSE),"")</f>
        <v>943995</v>
      </c>
      <c r="S233" s="76">
        <f>IFERROR(VLOOKUP($D233,'SAP Data'!$A$7:$OM$1845,S$4,FALSE),"")</f>
        <v>934830</v>
      </c>
      <c r="T233" s="76">
        <f>IFERROR(VLOOKUP($D233,'SAP Data'!$A$7:$OM$1849,T$4,FALSE),"")</f>
        <v>925665</v>
      </c>
      <c r="U233" s="76">
        <f>IFERROR(VLOOKUP($D233,'SAP Data'!$A$7:$OM$1849,U$4,FALSE),"")</f>
        <v>916500</v>
      </c>
      <c r="V233" s="76">
        <f>IFERROR(VLOOKUP($D233,'SAP Data'!$A$7:$OM$1849,V$4,FALSE),"")</f>
        <v>907335</v>
      </c>
      <c r="W233" s="76">
        <f>IFERROR(VLOOKUP($D233,'SAP Data'!$A$7:$OM$1849,W$4,FALSE),"")</f>
        <v>898170</v>
      </c>
      <c r="X233" s="76">
        <f>IFERROR(VLOOKUP($D233,'SAP Data'!$A$7:$OM$1849,X$4,FALSE),"")</f>
        <v>889005</v>
      </c>
      <c r="Y233" s="76">
        <f>IFERROR(VLOOKUP($D233,'SAP Data'!$A$7:$OM$1849,Y$4,FALSE),"")</f>
        <v>879840</v>
      </c>
      <c r="Z233" s="76">
        <f>IFERROR(VLOOKUP($D233,'SAP Data'!$A$7:$OM$1849,Z$4,FALSE),"")</f>
        <v>870675</v>
      </c>
      <c r="AA233" s="76">
        <f>IFERROR(VLOOKUP($D233,'SAP Data'!$A$7:$OM$1849,AA$4,FALSE),"")</f>
        <v>861510</v>
      </c>
      <c r="AB233" s="76">
        <f>IFERROR(VLOOKUP($D233,'SAP Data'!$A$7:$OM$1849,AB$4,FALSE),"")</f>
        <v>852345</v>
      </c>
      <c r="AC233" s="76">
        <f>IFERROR(VLOOKUP($D233,'SAP Data'!$A$7:$OM$1849,AC$4,FALSE),"")</f>
        <v>843180</v>
      </c>
      <c r="AD233" s="76">
        <f>IFERROR(VLOOKUP($D233,'SAP Data'!$A$7:$OM$1849,AD$4,FALSE),"")</f>
        <v>834015</v>
      </c>
      <c r="AE233" s="76">
        <f>IFERROR(VLOOKUP($D233,'SAP Data'!$A$7:$OM$1849,AE$4,FALSE),"")</f>
        <v>824850</v>
      </c>
      <c r="AF233" s="76">
        <f>IFERROR(VLOOKUP($D233,'SAP Data'!$A$7:$OM$1849,AF$4,FALSE),"")</f>
        <v>815685</v>
      </c>
      <c r="AG233" s="76">
        <f>IFERROR(VLOOKUP($D233,'SAP Data'!$A$7:$OM$1849,AG$4,FALSE),"")</f>
        <v>806520</v>
      </c>
      <c r="AH233" s="76">
        <f>IFERROR(VLOOKUP($D233,'SAP Data'!$A$7:$OM$1849,AH$4,FALSE),"")</f>
        <v>799319</v>
      </c>
      <c r="AI233" s="76">
        <f>IFERROR(VLOOKUP($D233,'SAP Data'!$A$7:$OM$1849,AI$4,FALSE),"")</f>
        <v>792118</v>
      </c>
      <c r="AJ233" s="76">
        <f>IFERROR(VLOOKUP($D233,'SAP Data'!$A$7:$OM$1849,AJ$4,FALSE),"")</f>
        <v>784917</v>
      </c>
      <c r="AK233" s="76">
        <f>IFERROR(VLOOKUP($D233,'SAP Data'!$A$7:$OM$1849,AK$4,FALSE),"")</f>
        <v>777716</v>
      </c>
      <c r="AL233" s="76">
        <f>IFERROR(VLOOKUP($D233,'SAP Data'!$A$7:$OM$1849,AL$4,FALSE),"")</f>
        <v>770515</v>
      </c>
      <c r="AM233" s="76">
        <f>IFERROR(VLOOKUP($D233,'SAP Data'!$A$7:$OM$1849,AM$4,FALSE),"")</f>
        <v>763314</v>
      </c>
      <c r="AN233" s="76">
        <f>IFERROR(VLOOKUP($D233,'SAP Data'!$A$7:$OM$1849,AN$4,FALSE),"")</f>
        <v>756113</v>
      </c>
      <c r="AO233" s="76">
        <f>IFERROR(VLOOKUP($D233,'SAP Data'!$A$7:$OM$1849,AO$4,FALSE),"")</f>
        <v>748912</v>
      </c>
      <c r="AP233" s="99">
        <f t="shared" si="258"/>
        <v>889005</v>
      </c>
      <c r="AQ233" s="43">
        <f t="shared" si="259"/>
        <v>879840</v>
      </c>
      <c r="AR233" s="43">
        <f t="shared" si="260"/>
        <v>870675</v>
      </c>
      <c r="AS233" s="43">
        <f t="shared" si="261"/>
        <v>861510</v>
      </c>
      <c r="AT233" s="43">
        <f t="shared" si="262"/>
        <v>852426.83333333337</v>
      </c>
      <c r="AU233" s="43">
        <f t="shared" si="263"/>
        <v>843507.33333333337</v>
      </c>
      <c r="AV233" s="43">
        <f t="shared" si="264"/>
        <v>834751.5</v>
      </c>
      <c r="AW233" s="43">
        <f t="shared" si="265"/>
        <v>826159.33333333337</v>
      </c>
      <c r="AX233" s="43">
        <f t="shared" si="266"/>
        <v>817730.83333333337</v>
      </c>
      <c r="AY233" s="43">
        <f t="shared" si="267"/>
        <v>809466</v>
      </c>
      <c r="AZ233" s="43">
        <f t="shared" si="268"/>
        <v>801364.83333333337</v>
      </c>
      <c r="BA233" s="98">
        <f t="shared" si="269"/>
        <v>793427.33333333337</v>
      </c>
      <c r="BB233" s="16"/>
      <c r="BC233" s="16">
        <f t="shared" si="278"/>
        <v>0</v>
      </c>
      <c r="BD233" s="16"/>
      <c r="BE233" s="16">
        <f t="shared" si="279"/>
        <v>0</v>
      </c>
      <c r="BF233" s="16"/>
      <c r="BG233" s="16">
        <f t="shared" si="280"/>
        <v>0</v>
      </c>
      <c r="BH233" s="18"/>
      <c r="BI233" s="16">
        <f t="shared" si="281"/>
        <v>0</v>
      </c>
      <c r="BK233" s="16">
        <f t="shared" si="282"/>
        <v>0</v>
      </c>
      <c r="BM233" s="16">
        <f t="shared" si="283"/>
        <v>0</v>
      </c>
      <c r="BO233" s="16">
        <f t="shared" si="275"/>
        <v>0</v>
      </c>
      <c r="BQ233" s="16">
        <f t="shared" si="276"/>
        <v>0</v>
      </c>
      <c r="BS233" s="16">
        <f t="shared" si="277"/>
        <v>0</v>
      </c>
      <c r="BU233" s="16">
        <f t="shared" si="272"/>
        <v>0</v>
      </c>
      <c r="BW233" s="16">
        <f t="shared" si="273"/>
        <v>0</v>
      </c>
      <c r="BY233" s="16">
        <f t="shared" si="274"/>
        <v>0</v>
      </c>
      <c r="CB233" s="16">
        <f t="shared" si="254"/>
        <v>0</v>
      </c>
      <c r="CF233" s="243">
        <f t="shared" si="270"/>
        <v>0</v>
      </c>
      <c r="CH233" s="243">
        <f t="shared" si="271"/>
        <v>0</v>
      </c>
      <c r="CJ233" s="16">
        <f t="shared" si="255"/>
        <v>793427.33333333337</v>
      </c>
      <c r="CL233" s="54">
        <f t="shared" si="256"/>
        <v>0</v>
      </c>
      <c r="CN233" s="18"/>
      <c r="CO233" s="16">
        <f t="shared" si="257"/>
        <v>0</v>
      </c>
      <c r="CP233" s="18"/>
    </row>
    <row r="234" spans="1:94" x14ac:dyDescent="0.2">
      <c r="A234" s="387"/>
      <c r="B234" s="14" t="str">
        <f>VLOOKUP(D234,'line assign basis'!$A$8:$D$668,2,FALSE)</f>
        <v>UNAMTZD EXPENSE 5.62</v>
      </c>
      <c r="C234" s="17" t="s">
        <v>509</v>
      </c>
      <c r="D234" s="17" t="s">
        <v>507</v>
      </c>
      <c r="E234" s="17">
        <f>IFERROR(VLOOKUP(D234,'line assign basis'!$A$8:$D$668,4,FALSE),"")</f>
        <v>2</v>
      </c>
      <c r="F234" s="33">
        <f>IFERROR(VLOOKUP($D234,'SAP Data'!$A$7:$OM$1845,F$4,FALSE),"")</f>
        <v>701328</v>
      </c>
      <c r="G234" s="33">
        <f>IFERROR(VLOOKUP($D234,'SAP Data'!$A$7:$OM$1845,G$4,FALSE),"")</f>
        <v>689024</v>
      </c>
      <c r="H234" s="16">
        <f>IFERROR(VLOOKUP($D234,'SAP Data'!$A$7:$OM$1845,H$4,FALSE),"")</f>
        <v>676720</v>
      </c>
      <c r="I234" s="76">
        <f>IFERROR(VLOOKUP($D234,'SAP Data'!$A$7:$OM$1845,I$4,FALSE),"")</f>
        <v>664416</v>
      </c>
      <c r="J234" s="76">
        <f>IFERROR(VLOOKUP($D234,'SAP Data'!$A$7:$OM$1845,J$4,FALSE),"")</f>
        <v>652112</v>
      </c>
      <c r="K234" s="76">
        <f>IFERROR(VLOOKUP($D234,'SAP Data'!$A$7:$OM$1845,K$4,FALSE),"")</f>
        <v>639808</v>
      </c>
      <c r="L234" s="76">
        <f>IFERROR(VLOOKUP($D234,'SAP Data'!$A$7:$OM$1845,L$4,FALSE),"")</f>
        <v>627504</v>
      </c>
      <c r="M234" s="76">
        <f>IFERROR(VLOOKUP($D234,'SAP Data'!$A$7:$OM$1845,M$4,FALSE),"")</f>
        <v>615200</v>
      </c>
      <c r="N234" s="76">
        <f>IFERROR(VLOOKUP($D234,'SAP Data'!$A$7:$OM$1845,N$4,FALSE),"")</f>
        <v>602896</v>
      </c>
      <c r="O234" s="76">
        <f>IFERROR(VLOOKUP($D234,'SAP Data'!$A$7:$OM$1845,O$4,FALSE),"")</f>
        <v>590592</v>
      </c>
      <c r="P234" s="76">
        <f>IFERROR(VLOOKUP($D234,'SAP Data'!$A$7:$OM$1845,P$4,FALSE),"")</f>
        <v>578288</v>
      </c>
      <c r="Q234" s="76">
        <f>IFERROR(VLOOKUP($D234,'SAP Data'!$A$7:$OM$1845,Q$4,FALSE),"")</f>
        <v>565984</v>
      </c>
      <c r="R234" s="76">
        <f>IFERROR(VLOOKUP($D234,'SAP Data'!$A$7:$OM$1845,R$4,FALSE),"")</f>
        <v>553680</v>
      </c>
      <c r="S234" s="76">
        <f>IFERROR(VLOOKUP($D234,'SAP Data'!$A$7:$OM$1845,S$4,FALSE),"")</f>
        <v>541376</v>
      </c>
      <c r="T234" s="76">
        <f>IFERROR(VLOOKUP($D234,'SAP Data'!$A$7:$OM$1849,T$4,FALSE),"")</f>
        <v>529072</v>
      </c>
      <c r="U234" s="76">
        <f>IFERROR(VLOOKUP($D234,'SAP Data'!$A$7:$OM$1849,U$4,FALSE),"")</f>
        <v>516768</v>
      </c>
      <c r="V234" s="76">
        <f>IFERROR(VLOOKUP($D234,'SAP Data'!$A$7:$OM$1849,V$4,FALSE),"")</f>
        <v>504464</v>
      </c>
      <c r="W234" s="76">
        <f>IFERROR(VLOOKUP($D234,'SAP Data'!$A$7:$OM$1849,W$4,FALSE),"")</f>
        <v>492160</v>
      </c>
      <c r="X234" s="76">
        <f>IFERROR(VLOOKUP($D234,'SAP Data'!$A$7:$OM$1849,X$4,FALSE),"")</f>
        <v>479856</v>
      </c>
      <c r="Y234" s="76">
        <f>IFERROR(VLOOKUP($D234,'SAP Data'!$A$7:$OM$1849,Y$4,FALSE),"")</f>
        <v>467552</v>
      </c>
      <c r="Z234" s="76">
        <f>IFERROR(VLOOKUP($D234,'SAP Data'!$A$7:$OM$1849,Z$4,FALSE),"")</f>
        <v>455248</v>
      </c>
      <c r="AA234" s="76">
        <f>IFERROR(VLOOKUP($D234,'SAP Data'!$A$7:$OM$1849,AA$4,FALSE),"")</f>
        <v>442944</v>
      </c>
      <c r="AB234" s="76">
        <f>IFERROR(VLOOKUP($D234,'SAP Data'!$A$7:$OM$1849,AB$4,FALSE),"")</f>
        <v>430640</v>
      </c>
      <c r="AC234" s="76">
        <f>IFERROR(VLOOKUP($D234,'SAP Data'!$A$7:$OM$1849,AC$4,FALSE),"")</f>
        <v>418336</v>
      </c>
      <c r="AD234" s="76">
        <f>IFERROR(VLOOKUP($D234,'SAP Data'!$A$7:$OM$1849,AD$4,FALSE),"")</f>
        <v>406032</v>
      </c>
      <c r="AE234" s="76">
        <f>IFERROR(VLOOKUP($D234,'SAP Data'!$A$7:$OM$1849,AE$4,FALSE),"")</f>
        <v>393728</v>
      </c>
      <c r="AF234" s="76">
        <f>IFERROR(VLOOKUP($D234,'SAP Data'!$A$7:$OM$1849,AF$4,FALSE),"")</f>
        <v>381424</v>
      </c>
      <c r="AG234" s="76">
        <f>IFERROR(VLOOKUP($D234,'SAP Data'!$A$7:$OM$1849,AG$4,FALSE),"")</f>
        <v>369120</v>
      </c>
      <c r="AH234" s="76">
        <f>IFERROR(VLOOKUP($D234,'SAP Data'!$A$7:$OM$1849,AH$4,FALSE),"")</f>
        <v>356816</v>
      </c>
      <c r="AI234" s="76">
        <f>IFERROR(VLOOKUP($D234,'SAP Data'!$A$7:$OM$1849,AI$4,FALSE),"")</f>
        <v>344512</v>
      </c>
      <c r="AJ234" s="76">
        <f>IFERROR(VLOOKUP($D234,'SAP Data'!$A$7:$OM$1849,AJ$4,FALSE),"")</f>
        <v>332208</v>
      </c>
      <c r="AK234" s="76">
        <f>IFERROR(VLOOKUP($D234,'SAP Data'!$A$7:$OM$1849,AK$4,FALSE),"")</f>
        <v>319904</v>
      </c>
      <c r="AL234" s="76">
        <f>IFERROR(VLOOKUP($D234,'SAP Data'!$A$7:$OM$1849,AL$4,FALSE),"")</f>
        <v>307600</v>
      </c>
      <c r="AM234" s="76">
        <f>IFERROR(VLOOKUP($D234,'SAP Data'!$A$7:$OM$1849,AM$4,FALSE),"")</f>
        <v>295296</v>
      </c>
      <c r="AN234" s="76">
        <f>IFERROR(VLOOKUP($D234,'SAP Data'!$A$7:$OM$1849,AN$4,FALSE),"")</f>
        <v>282992</v>
      </c>
      <c r="AO234" s="76">
        <f>IFERROR(VLOOKUP($D234,'SAP Data'!$A$7:$OM$1849,AO$4,FALSE),"")</f>
        <v>270688</v>
      </c>
      <c r="AP234" s="99">
        <f t="shared" si="258"/>
        <v>479856</v>
      </c>
      <c r="AQ234" s="43">
        <f t="shared" si="259"/>
        <v>467552</v>
      </c>
      <c r="AR234" s="43">
        <f t="shared" si="260"/>
        <v>455248</v>
      </c>
      <c r="AS234" s="43">
        <f t="shared" si="261"/>
        <v>442944</v>
      </c>
      <c r="AT234" s="43">
        <f t="shared" si="262"/>
        <v>430640</v>
      </c>
      <c r="AU234" s="43">
        <f t="shared" si="263"/>
        <v>418336</v>
      </c>
      <c r="AV234" s="43">
        <f t="shared" si="264"/>
        <v>406032</v>
      </c>
      <c r="AW234" s="43">
        <f t="shared" si="265"/>
        <v>393728</v>
      </c>
      <c r="AX234" s="43">
        <f t="shared" si="266"/>
        <v>381424</v>
      </c>
      <c r="AY234" s="43">
        <f t="shared" si="267"/>
        <v>369120</v>
      </c>
      <c r="AZ234" s="43">
        <f t="shared" si="268"/>
        <v>356816</v>
      </c>
      <c r="BA234" s="98">
        <f t="shared" si="269"/>
        <v>344512</v>
      </c>
      <c r="BB234" s="16"/>
      <c r="BC234" s="16">
        <f t="shared" si="278"/>
        <v>0</v>
      </c>
      <c r="BD234" s="16"/>
      <c r="BE234" s="16">
        <f t="shared" si="279"/>
        <v>0</v>
      </c>
      <c r="BF234" s="16"/>
      <c r="BG234" s="16">
        <f t="shared" si="280"/>
        <v>0</v>
      </c>
      <c r="BH234" s="18"/>
      <c r="BI234" s="16">
        <f t="shared" si="281"/>
        <v>0</v>
      </c>
      <c r="BK234" s="16">
        <f t="shared" si="282"/>
        <v>0</v>
      </c>
      <c r="BM234" s="16">
        <f t="shared" si="283"/>
        <v>0</v>
      </c>
      <c r="BO234" s="16">
        <f t="shared" si="275"/>
        <v>0</v>
      </c>
      <c r="BQ234" s="16">
        <f t="shared" si="276"/>
        <v>0</v>
      </c>
      <c r="BS234" s="16">
        <f t="shared" si="277"/>
        <v>0</v>
      </c>
      <c r="BU234" s="16">
        <f t="shared" si="272"/>
        <v>0</v>
      </c>
      <c r="BW234" s="16">
        <f t="shared" si="273"/>
        <v>0</v>
      </c>
      <c r="BY234" s="16">
        <f t="shared" si="274"/>
        <v>0</v>
      </c>
      <c r="CB234" s="16">
        <f t="shared" si="254"/>
        <v>0</v>
      </c>
      <c r="CF234" s="243">
        <f t="shared" si="270"/>
        <v>0</v>
      </c>
      <c r="CH234" s="243">
        <f t="shared" si="271"/>
        <v>0</v>
      </c>
      <c r="CJ234" s="16">
        <f t="shared" si="255"/>
        <v>344512</v>
      </c>
      <c r="CL234" s="54">
        <f t="shared" si="256"/>
        <v>0</v>
      </c>
      <c r="CN234" s="18"/>
      <c r="CO234" s="16">
        <f t="shared" si="257"/>
        <v>0</v>
      </c>
      <c r="CP234" s="18"/>
    </row>
    <row r="235" spans="1:94" x14ac:dyDescent="0.2">
      <c r="A235" s="387" t="s">
        <v>4022</v>
      </c>
      <c r="B235" s="14" t="str">
        <f>VLOOKUP(D235,'line assign basis'!$A$8:$D$668,2,FALSE)</f>
        <v>FAS133 L.T. REG LOSS</v>
      </c>
      <c r="C235" s="17" t="s">
        <v>512</v>
      </c>
      <c r="D235" s="17" t="s">
        <v>510</v>
      </c>
      <c r="E235" s="17">
        <f>IFERROR(VLOOKUP(D235,'line assign basis'!$A$8:$D$668,4,FALSE),"")</f>
        <v>2</v>
      </c>
      <c r="F235" s="33">
        <f>IFERROR(VLOOKUP($D235,'SAP Data'!$A$7:$OM$1845,F$4,FALSE),"")</f>
        <v>3025000</v>
      </c>
      <c r="G235" s="33">
        <f>IFERROR(VLOOKUP($D235,'SAP Data'!$A$7:$OM$1845,G$4,FALSE),"")</f>
        <v>3025000</v>
      </c>
      <c r="H235" s="16">
        <f>IFERROR(VLOOKUP($D235,'SAP Data'!$A$7:$OM$1845,H$4,FALSE),"")</f>
        <v>1161000</v>
      </c>
      <c r="I235" s="76">
        <f>IFERROR(VLOOKUP($D235,'SAP Data'!$A$7:$OM$1845,I$4,FALSE),"")</f>
        <v>1161000</v>
      </c>
      <c r="J235" s="76">
        <f>IFERROR(VLOOKUP($D235,'SAP Data'!$A$7:$OM$1845,J$4,FALSE),"")</f>
        <v>1161000</v>
      </c>
      <c r="K235" s="76">
        <f>IFERROR(VLOOKUP($D235,'SAP Data'!$A$7:$OM$1845,K$4,FALSE),"")</f>
        <v>2004000</v>
      </c>
      <c r="L235" s="76">
        <f>IFERROR(VLOOKUP($D235,'SAP Data'!$A$7:$OM$1845,L$4,FALSE),"")</f>
        <v>2004000</v>
      </c>
      <c r="M235" s="76">
        <f>IFERROR(VLOOKUP($D235,'SAP Data'!$A$7:$OM$1845,M$4,FALSE),"")</f>
        <v>2004000</v>
      </c>
      <c r="N235" s="76">
        <f>IFERROR(VLOOKUP($D235,'SAP Data'!$A$7:$OM$1845,N$4,FALSE),"")</f>
        <v>2946000</v>
      </c>
      <c r="O235" s="76">
        <f>IFERROR(VLOOKUP($D235,'SAP Data'!$A$7:$OM$1845,O$4,FALSE),"")</f>
        <v>2946000</v>
      </c>
      <c r="P235" s="76">
        <f>IFERROR(VLOOKUP($D235,'SAP Data'!$A$7:$OM$1845,P$4,FALSE),"")</f>
        <v>2946000</v>
      </c>
      <c r="Q235" s="76">
        <f>IFERROR(VLOOKUP($D235,'SAP Data'!$A$7:$OM$1845,Q$4,FALSE),"")</f>
        <v>608623</v>
      </c>
      <c r="R235" s="76">
        <f>IFERROR(VLOOKUP($D235,'SAP Data'!$A$7:$OM$1845,R$4,FALSE),"")</f>
        <v>608623</v>
      </c>
      <c r="S235" s="76">
        <f>IFERROR(VLOOKUP($D235,'SAP Data'!$A$7:$OM$1845,S$4,FALSE),"")</f>
        <v>608623</v>
      </c>
      <c r="T235" s="76">
        <f>IFERROR(VLOOKUP($D235,'SAP Data'!$A$7:$OM$1849,T$4,FALSE),"")</f>
        <v>930104</v>
      </c>
      <c r="U235" s="76">
        <f>IFERROR(VLOOKUP($D235,'SAP Data'!$A$7:$OM$1849,U$4,FALSE),"")</f>
        <v>930104</v>
      </c>
      <c r="V235" s="76">
        <f>IFERROR(VLOOKUP($D235,'SAP Data'!$A$7:$OM$1849,V$4,FALSE),"")</f>
        <v>930104</v>
      </c>
      <c r="W235" s="76">
        <f>IFERROR(VLOOKUP($D235,'SAP Data'!$A$7:$OM$1849,W$4,FALSE),"")</f>
        <v>1483088</v>
      </c>
      <c r="X235" s="76">
        <f>IFERROR(VLOOKUP($D235,'SAP Data'!$A$7:$OM$1849,X$4,FALSE),"")</f>
        <v>1483088</v>
      </c>
      <c r="Y235" s="76">
        <f>IFERROR(VLOOKUP($D235,'SAP Data'!$A$7:$OM$1849,Y$4,FALSE),"")</f>
        <v>1483088</v>
      </c>
      <c r="Z235" s="76">
        <f>IFERROR(VLOOKUP($D235,'SAP Data'!$A$7:$OM$1849,Z$4,FALSE),"")</f>
        <v>853933</v>
      </c>
      <c r="AA235" s="76">
        <f>IFERROR(VLOOKUP($D235,'SAP Data'!$A$7:$OM$1849,AA$4,FALSE),"")</f>
        <v>853933</v>
      </c>
      <c r="AB235" s="76">
        <f>IFERROR(VLOOKUP($D235,'SAP Data'!$A$7:$OM$1849,AB$4,FALSE),"")</f>
        <v>853933</v>
      </c>
      <c r="AC235" s="76">
        <f>IFERROR(VLOOKUP($D235,'SAP Data'!$A$7:$OM$1849,AC$4,FALSE),"")</f>
        <v>2851643</v>
      </c>
      <c r="AD235" s="76">
        <f>IFERROR(VLOOKUP($D235,'SAP Data'!$A$7:$OM$1849,AD$4,FALSE),"")</f>
        <v>2851643</v>
      </c>
      <c r="AE235" s="76">
        <f>IFERROR(VLOOKUP($D235,'SAP Data'!$A$7:$OM$1849,AE$4,FALSE),"")</f>
        <v>2851643</v>
      </c>
      <c r="AF235" s="76">
        <f>IFERROR(VLOOKUP($D235,'SAP Data'!$A$7:$OM$1849,AF$4,FALSE),"")</f>
        <v>1272114</v>
      </c>
      <c r="AG235" s="76">
        <f>IFERROR(VLOOKUP($D235,'SAP Data'!$A$7:$OM$1849,AG$4,FALSE),"")</f>
        <v>1272114</v>
      </c>
      <c r="AH235" s="76">
        <f>IFERROR(VLOOKUP($D235,'SAP Data'!$A$7:$OM$1849,AH$4,FALSE),"")</f>
        <v>1272114</v>
      </c>
      <c r="AI235" s="76">
        <f>IFERROR(VLOOKUP($D235,'SAP Data'!$A$7:$OM$1849,AI$4,FALSE),"")</f>
        <v>216930</v>
      </c>
      <c r="AJ235" s="76">
        <f>IFERROR(VLOOKUP($D235,'SAP Data'!$A$7:$OM$1849,AJ$4,FALSE),"")</f>
        <v>216930</v>
      </c>
      <c r="AK235" s="76">
        <f>IFERROR(VLOOKUP($D235,'SAP Data'!$A$7:$OM$1849,AK$4,FALSE),"")</f>
        <v>216930</v>
      </c>
      <c r="AL235" s="76">
        <f>IFERROR(VLOOKUP($D235,'SAP Data'!$A$7:$OM$1849,AL$4,FALSE),"")</f>
        <v>0</v>
      </c>
      <c r="AM235" s="76">
        <f>IFERROR(VLOOKUP($D235,'SAP Data'!$A$7:$OM$1849,AM$4,FALSE),"")</f>
        <v>0</v>
      </c>
      <c r="AN235" s="76">
        <f>IFERROR(VLOOKUP($D235,'SAP Data'!$A$7:$OM$1849,AN$4,FALSE),"")</f>
        <v>0</v>
      </c>
      <c r="AO235" s="76">
        <f>IFERROR(VLOOKUP($D235,'SAP Data'!$A$7:$OM$1849,AO$4,FALSE),"")</f>
        <v>411607</v>
      </c>
      <c r="AP235" s="99">
        <f t="shared" si="258"/>
        <v>1249314.5</v>
      </c>
      <c r="AQ235" s="43">
        <f t="shared" si="259"/>
        <v>1436232.8333333333</v>
      </c>
      <c r="AR235" s="43">
        <f t="shared" si="260"/>
        <v>1543942.4166666667</v>
      </c>
      <c r="AS235" s="43">
        <f t="shared" si="261"/>
        <v>1572443.25</v>
      </c>
      <c r="AT235" s="43">
        <f t="shared" si="262"/>
        <v>1600944.0833333333</v>
      </c>
      <c r="AU235" s="43">
        <f t="shared" si="263"/>
        <v>1562437.9166666667</v>
      </c>
      <c r="AV235" s="43">
        <f t="shared" si="264"/>
        <v>1456924.75</v>
      </c>
      <c r="AW235" s="43">
        <f t="shared" si="265"/>
        <v>1351411.5833333333</v>
      </c>
      <c r="AX235" s="43">
        <f t="shared" si="266"/>
        <v>1263074.4583333333</v>
      </c>
      <c r="AY235" s="43">
        <f t="shared" si="267"/>
        <v>1191913.375</v>
      </c>
      <c r="AZ235" s="43">
        <f t="shared" si="268"/>
        <v>1120752.2916666667</v>
      </c>
      <c r="BA235" s="98">
        <f t="shared" si="269"/>
        <v>983503.58333333337</v>
      </c>
      <c r="BB235" s="16"/>
      <c r="BC235" s="16">
        <f t="shared" si="278"/>
        <v>0</v>
      </c>
      <c r="BD235" s="16"/>
      <c r="BE235" s="16">
        <f t="shared" si="279"/>
        <v>0</v>
      </c>
      <c r="BF235" s="16"/>
      <c r="BG235" s="16">
        <f t="shared" si="280"/>
        <v>0</v>
      </c>
      <c r="BH235" s="18"/>
      <c r="BI235" s="16">
        <f t="shared" si="281"/>
        <v>0</v>
      </c>
      <c r="BK235" s="16">
        <f t="shared" si="282"/>
        <v>0</v>
      </c>
      <c r="BM235" s="16">
        <f t="shared" si="283"/>
        <v>0</v>
      </c>
      <c r="BO235" s="16">
        <f t="shared" si="275"/>
        <v>0</v>
      </c>
      <c r="BQ235" s="16">
        <f t="shared" si="276"/>
        <v>0</v>
      </c>
      <c r="BS235" s="16">
        <f t="shared" si="277"/>
        <v>0</v>
      </c>
      <c r="BU235" s="16">
        <f t="shared" si="272"/>
        <v>0</v>
      </c>
      <c r="BW235" s="16">
        <f t="shared" si="273"/>
        <v>0</v>
      </c>
      <c r="BY235" s="16">
        <f t="shared" si="274"/>
        <v>0</v>
      </c>
      <c r="CB235" s="16">
        <f t="shared" si="254"/>
        <v>0</v>
      </c>
      <c r="CF235" s="243">
        <f t="shared" si="270"/>
        <v>0</v>
      </c>
      <c r="CH235" s="243">
        <f t="shared" si="271"/>
        <v>0</v>
      </c>
      <c r="CJ235" s="16">
        <f t="shared" si="255"/>
        <v>983503.58333333337</v>
      </c>
      <c r="CL235" s="54">
        <f t="shared" si="256"/>
        <v>0</v>
      </c>
      <c r="CN235" s="18"/>
      <c r="CO235" s="16">
        <f t="shared" si="257"/>
        <v>0</v>
      </c>
      <c r="CP235" s="18"/>
    </row>
    <row r="236" spans="1:94" x14ac:dyDescent="0.2">
      <c r="A236" s="387" t="s">
        <v>4022</v>
      </c>
      <c r="B236" s="14" t="str">
        <f>VLOOKUP(D236,'line assign basis'!$A$8:$D$668,2,FALSE)</f>
        <v>FAS133 L.T. REG LOSS</v>
      </c>
      <c r="C236" s="17" t="s">
        <v>514</v>
      </c>
      <c r="D236" s="17" t="s">
        <v>513</v>
      </c>
      <c r="E236" s="17">
        <f>IFERROR(VLOOKUP(D236,'line assign basis'!$A$8:$D$668,4,FALSE),"")</f>
        <v>2</v>
      </c>
      <c r="F236" s="33">
        <f>IFERROR(VLOOKUP($D236,'SAP Data'!$A$7:$OM$1845,F$4,FALSE),"")</f>
        <v>0</v>
      </c>
      <c r="G236" s="33">
        <f>IFERROR(VLOOKUP($D236,'SAP Data'!$A$7:$OM$1845,G$4,FALSE),"")</f>
        <v>0</v>
      </c>
      <c r="H236" s="16">
        <f>IFERROR(VLOOKUP($D236,'SAP Data'!$A$7:$OM$1845,H$4,FALSE),"")</f>
        <v>0</v>
      </c>
      <c r="I236" s="76">
        <f>IFERROR(VLOOKUP($D236,'SAP Data'!$A$7:$OM$1845,I$4,FALSE),"")</f>
        <v>0</v>
      </c>
      <c r="J236" s="76">
        <f>IFERROR(VLOOKUP($D236,'SAP Data'!$A$7:$OM$1845,J$4,FALSE),"")</f>
        <v>0</v>
      </c>
      <c r="K236" s="76">
        <f>IFERROR(VLOOKUP($D236,'SAP Data'!$A$7:$OM$1845,K$4,FALSE),"")</f>
        <v>58000</v>
      </c>
      <c r="L236" s="76">
        <f>IFERROR(VLOOKUP($D236,'SAP Data'!$A$7:$OM$1845,L$4,FALSE),"")</f>
        <v>58000</v>
      </c>
      <c r="M236" s="76">
        <f>IFERROR(VLOOKUP($D236,'SAP Data'!$A$7:$OM$1845,M$4,FALSE),"")</f>
        <v>58000</v>
      </c>
      <c r="N236" s="76">
        <f>IFERROR(VLOOKUP($D236,'SAP Data'!$A$7:$OM$1845,N$4,FALSE),"")</f>
        <v>20000</v>
      </c>
      <c r="O236" s="76">
        <f>IFERROR(VLOOKUP($D236,'SAP Data'!$A$7:$OM$1845,O$4,FALSE),"")</f>
        <v>20000</v>
      </c>
      <c r="P236" s="76">
        <f>IFERROR(VLOOKUP($D236,'SAP Data'!$A$7:$OM$1845,P$4,FALSE),"")</f>
        <v>20000</v>
      </c>
      <c r="Q236" s="76">
        <f>IFERROR(VLOOKUP($D236,'SAP Data'!$A$7:$OM$1845,Q$4,FALSE),"")</f>
        <v>0</v>
      </c>
      <c r="R236" s="76">
        <f>IFERROR(VLOOKUP($D236,'SAP Data'!$A$7:$OM$1845,R$4,FALSE),"")</f>
        <v>0</v>
      </c>
      <c r="S236" s="76">
        <f>IFERROR(VLOOKUP($D236,'SAP Data'!$A$7:$OM$1845,S$4,FALSE),"")</f>
        <v>0</v>
      </c>
      <c r="T236" s="76">
        <f>IFERROR(VLOOKUP($D236,'SAP Data'!$A$7:$OM$1849,T$4,FALSE),"")</f>
        <v>9173</v>
      </c>
      <c r="U236" s="76">
        <f>IFERROR(VLOOKUP($D236,'SAP Data'!$A$7:$OM$1849,U$4,FALSE),"")</f>
        <v>9173</v>
      </c>
      <c r="V236" s="76">
        <f>IFERROR(VLOOKUP($D236,'SAP Data'!$A$7:$OM$1849,V$4,FALSE),"")</f>
        <v>9173</v>
      </c>
      <c r="W236" s="76">
        <f>IFERROR(VLOOKUP($D236,'SAP Data'!$A$7:$OM$1849,W$4,FALSE),"")</f>
        <v>23458</v>
      </c>
      <c r="X236" s="76">
        <f>IFERROR(VLOOKUP($D236,'SAP Data'!$A$7:$OM$1849,X$4,FALSE),"")</f>
        <v>23458</v>
      </c>
      <c r="Y236" s="76">
        <f>IFERROR(VLOOKUP($D236,'SAP Data'!$A$7:$OM$1849,Y$4,FALSE),"")</f>
        <v>23458</v>
      </c>
      <c r="Z236" s="76">
        <f>IFERROR(VLOOKUP($D236,'SAP Data'!$A$7:$OM$1849,Z$4,FALSE),"")</f>
        <v>27062</v>
      </c>
      <c r="AA236" s="76">
        <f>IFERROR(VLOOKUP($D236,'SAP Data'!$A$7:$OM$1849,AA$4,FALSE),"")</f>
        <v>27062</v>
      </c>
      <c r="AB236" s="76">
        <f>IFERROR(VLOOKUP($D236,'SAP Data'!$A$7:$OM$1849,AB$4,FALSE),"")</f>
        <v>27062</v>
      </c>
      <c r="AC236" s="76">
        <f>IFERROR(VLOOKUP($D236,'SAP Data'!$A$7:$OM$1849,AC$4,FALSE),"")</f>
        <v>0</v>
      </c>
      <c r="AD236" s="76">
        <f>IFERROR(VLOOKUP($D236,'SAP Data'!$A$7:$OM$1849,AD$4,FALSE),"")</f>
        <v>0</v>
      </c>
      <c r="AE236" s="76">
        <f>IFERROR(VLOOKUP($D236,'SAP Data'!$A$7:$OM$1849,AE$4,FALSE),"")</f>
        <v>0</v>
      </c>
      <c r="AF236" s="76">
        <f>IFERROR(VLOOKUP($D236,'SAP Data'!$A$7:$OM$1849,AF$4,FALSE),"")</f>
        <v>0</v>
      </c>
      <c r="AG236" s="76">
        <f>IFERROR(VLOOKUP($D236,'SAP Data'!$A$7:$OM$1849,AG$4,FALSE),"")</f>
        <v>0</v>
      </c>
      <c r="AH236" s="76">
        <f>IFERROR(VLOOKUP($D236,'SAP Data'!$A$7:$OM$1849,AH$4,FALSE),"")</f>
        <v>0</v>
      </c>
      <c r="AI236" s="76">
        <f>IFERROR(VLOOKUP($D236,'SAP Data'!$A$7:$OM$1849,AI$4,FALSE),"")</f>
        <v>235669</v>
      </c>
      <c r="AJ236" s="76">
        <f>IFERROR(VLOOKUP($D236,'SAP Data'!$A$7:$OM$1849,AJ$4,FALSE),"")</f>
        <v>235669</v>
      </c>
      <c r="AK236" s="76">
        <f>IFERROR(VLOOKUP($D236,'SAP Data'!$A$7:$OM$1849,AK$4,FALSE),"")</f>
        <v>235669</v>
      </c>
      <c r="AL236" s="76">
        <f>IFERROR(VLOOKUP($D236,'SAP Data'!$A$7:$OM$1849,AL$4,FALSE),"")</f>
        <v>103936</v>
      </c>
      <c r="AM236" s="76">
        <f>IFERROR(VLOOKUP($D236,'SAP Data'!$A$7:$OM$1849,AM$4,FALSE),"")</f>
        <v>103936</v>
      </c>
      <c r="AN236" s="76">
        <f>IFERROR(VLOOKUP($D236,'SAP Data'!$A$7:$OM$1849,AN$4,FALSE),"")</f>
        <v>103936</v>
      </c>
      <c r="AO236" s="76">
        <f>IFERROR(VLOOKUP($D236,'SAP Data'!$A$7:$OM$1849,AO$4,FALSE),"")</f>
        <v>0</v>
      </c>
      <c r="AP236" s="99">
        <f t="shared" si="258"/>
        <v>14923.25</v>
      </c>
      <c r="AQ236" s="43">
        <f t="shared" si="259"/>
        <v>14923.25</v>
      </c>
      <c r="AR236" s="43">
        <f t="shared" si="260"/>
        <v>14541.041666666666</v>
      </c>
      <c r="AS236" s="43">
        <f t="shared" si="261"/>
        <v>13776.625</v>
      </c>
      <c r="AT236" s="43">
        <f t="shared" si="262"/>
        <v>13012.208333333334</v>
      </c>
      <c r="AU236" s="43">
        <f t="shared" si="263"/>
        <v>21472.125</v>
      </c>
      <c r="AV236" s="43">
        <f t="shared" si="264"/>
        <v>39156.375</v>
      </c>
      <c r="AW236" s="43">
        <f t="shared" si="265"/>
        <v>56840.625</v>
      </c>
      <c r="AX236" s="43">
        <f t="shared" si="266"/>
        <v>68885.833333333328</v>
      </c>
      <c r="AY236" s="43">
        <f t="shared" si="267"/>
        <v>75292</v>
      </c>
      <c r="AZ236" s="43">
        <f t="shared" si="268"/>
        <v>81698.166666666672</v>
      </c>
      <c r="BA236" s="98">
        <f t="shared" si="269"/>
        <v>84901.25</v>
      </c>
      <c r="BB236" s="16"/>
      <c r="BC236" s="16">
        <f t="shared" si="278"/>
        <v>0</v>
      </c>
      <c r="BD236" s="16"/>
      <c r="BE236" s="16">
        <f t="shared" si="279"/>
        <v>0</v>
      </c>
      <c r="BF236" s="16"/>
      <c r="BG236" s="16">
        <f t="shared" si="280"/>
        <v>0</v>
      </c>
      <c r="BH236" s="18"/>
      <c r="BI236" s="16">
        <f t="shared" si="281"/>
        <v>0</v>
      </c>
      <c r="BK236" s="16">
        <f t="shared" si="282"/>
        <v>0</v>
      </c>
      <c r="BM236" s="16">
        <f t="shared" si="283"/>
        <v>0</v>
      </c>
      <c r="BO236" s="16">
        <f t="shared" si="275"/>
        <v>0</v>
      </c>
      <c r="BQ236" s="16">
        <f t="shared" si="276"/>
        <v>0</v>
      </c>
      <c r="BS236" s="16">
        <f t="shared" si="277"/>
        <v>0</v>
      </c>
      <c r="BU236" s="16">
        <f t="shared" si="272"/>
        <v>0</v>
      </c>
      <c r="BW236" s="16">
        <f t="shared" si="273"/>
        <v>0</v>
      </c>
      <c r="BY236" s="16">
        <f t="shared" si="274"/>
        <v>0</v>
      </c>
      <c r="CB236" s="16">
        <f t="shared" si="254"/>
        <v>0</v>
      </c>
      <c r="CF236" s="243">
        <f t="shared" si="270"/>
        <v>0</v>
      </c>
      <c r="CH236" s="243">
        <f t="shared" si="271"/>
        <v>0</v>
      </c>
      <c r="CJ236" s="16">
        <f t="shared" si="255"/>
        <v>84901.25</v>
      </c>
      <c r="CL236" s="54">
        <f t="shared" si="256"/>
        <v>0</v>
      </c>
      <c r="CN236" s="18"/>
      <c r="CO236" s="16">
        <f t="shared" si="257"/>
        <v>0</v>
      </c>
      <c r="CP236" s="18"/>
    </row>
    <row r="237" spans="1:94" x14ac:dyDescent="0.2">
      <c r="A237" s="387" t="s">
        <v>4021</v>
      </c>
      <c r="B237" s="14" t="str">
        <f>VLOOKUP(D237,'line assign basis'!$A$8:$D$668,2,FALSE)</f>
        <v>PHY OPT-LT LOSS REG</v>
      </c>
      <c r="C237" s="17" t="s">
        <v>517</v>
      </c>
      <c r="D237" s="17" t="s">
        <v>515</v>
      </c>
      <c r="E237" s="17">
        <f>IFERROR(VLOOKUP(D237,'line assign basis'!$A$8:$D$668,4,FALSE),"")</f>
        <v>2</v>
      </c>
      <c r="F237" s="33">
        <f>IFERROR(VLOOKUP($D237,'SAP Data'!$A$7:$OM$1845,F$4,FALSE),"")</f>
        <v>0</v>
      </c>
      <c r="G237" s="33">
        <f>IFERROR(VLOOKUP($D237,'SAP Data'!$A$7:$OM$1845,G$4,FALSE),"")</f>
        <v>0</v>
      </c>
      <c r="H237" s="16">
        <f>IFERROR(VLOOKUP($D237,'SAP Data'!$A$7:$OM$1845,H$4,FALSE),"")</f>
        <v>0</v>
      </c>
      <c r="I237" s="76">
        <f>IFERROR(VLOOKUP($D237,'SAP Data'!$A$7:$OM$1845,I$4,FALSE),"")</f>
        <v>0</v>
      </c>
      <c r="J237" s="76">
        <f>IFERROR(VLOOKUP($D237,'SAP Data'!$A$7:$OM$1845,J$4,FALSE),"")</f>
        <v>0</v>
      </c>
      <c r="K237" s="76">
        <f>IFERROR(VLOOKUP($D237,'SAP Data'!$A$7:$OM$1845,K$4,FALSE),"")</f>
        <v>0</v>
      </c>
      <c r="L237" s="76">
        <f>IFERROR(VLOOKUP($D237,'SAP Data'!$A$7:$OM$1845,L$4,FALSE),"")</f>
        <v>0</v>
      </c>
      <c r="M237" s="76">
        <f>IFERROR(VLOOKUP($D237,'SAP Data'!$A$7:$OM$1845,M$4,FALSE),"")</f>
        <v>0</v>
      </c>
      <c r="N237" s="76">
        <f>IFERROR(VLOOKUP($D237,'SAP Data'!$A$7:$OM$1845,N$4,FALSE),"")</f>
        <v>32000</v>
      </c>
      <c r="O237" s="76">
        <f>IFERROR(VLOOKUP($D237,'SAP Data'!$A$7:$OM$1845,O$4,FALSE),"")</f>
        <v>32000</v>
      </c>
      <c r="P237" s="76">
        <f>IFERROR(VLOOKUP($D237,'SAP Data'!$A$7:$OM$1845,P$4,FALSE),"")</f>
        <v>32000</v>
      </c>
      <c r="Q237" s="76">
        <f>IFERROR(VLOOKUP($D237,'SAP Data'!$A$7:$OM$1845,Q$4,FALSE),"")</f>
        <v>0</v>
      </c>
      <c r="R237" s="76">
        <f>IFERROR(VLOOKUP($D237,'SAP Data'!$A$7:$OM$1845,R$4,FALSE),"")</f>
        <v>0</v>
      </c>
      <c r="S237" s="76">
        <f>IFERROR(VLOOKUP($D237,'SAP Data'!$A$7:$OM$1845,S$4,FALSE),"")</f>
        <v>0</v>
      </c>
      <c r="T237" s="76">
        <f>IFERROR(VLOOKUP($D237,'SAP Data'!$A$7:$OM$1849,T$4,FALSE),"")</f>
        <v>0</v>
      </c>
      <c r="U237" s="76">
        <f>IFERROR(VLOOKUP($D237,'SAP Data'!$A$7:$OM$1849,U$4,FALSE),"")</f>
        <v>0</v>
      </c>
      <c r="V237" s="76">
        <f>IFERROR(VLOOKUP($D237,'SAP Data'!$A$7:$OM$1849,V$4,FALSE),"")</f>
        <v>0</v>
      </c>
      <c r="W237" s="76">
        <f>IFERROR(VLOOKUP($D237,'SAP Data'!$A$7:$OM$1849,W$4,FALSE),"")</f>
        <v>151714</v>
      </c>
      <c r="X237" s="76">
        <f>IFERROR(VLOOKUP($D237,'SAP Data'!$A$7:$OM$1849,X$4,FALSE),"")</f>
        <v>151714</v>
      </c>
      <c r="Y237" s="76">
        <f>IFERROR(VLOOKUP($D237,'SAP Data'!$A$7:$OM$1849,Y$4,FALSE),"")</f>
        <v>151714</v>
      </c>
      <c r="Z237" s="76">
        <f>IFERROR(VLOOKUP($D237,'SAP Data'!$A$7:$OM$1849,Z$4,FALSE),"")</f>
        <v>39652</v>
      </c>
      <c r="AA237" s="76">
        <f>IFERROR(VLOOKUP($D237,'SAP Data'!$A$7:$OM$1849,AA$4,FALSE),"")</f>
        <v>39652</v>
      </c>
      <c r="AB237" s="76">
        <f>IFERROR(VLOOKUP($D237,'SAP Data'!$A$7:$OM$1849,AB$4,FALSE),"")</f>
        <v>39652</v>
      </c>
      <c r="AC237" s="76">
        <f>IFERROR(VLOOKUP($D237,'SAP Data'!$A$7:$OM$1849,AC$4,FALSE),"")</f>
        <v>0</v>
      </c>
      <c r="AD237" s="76">
        <f>IFERROR(VLOOKUP($D237,'SAP Data'!$A$7:$OM$1849,AD$4,FALSE),"")</f>
        <v>0</v>
      </c>
      <c r="AE237" s="76">
        <f>IFERROR(VLOOKUP($D237,'SAP Data'!$A$7:$OM$1849,AE$4,FALSE),"")</f>
        <v>0</v>
      </c>
      <c r="AF237" s="76">
        <f>IFERROR(VLOOKUP($D237,'SAP Data'!$A$7:$OM$1849,AF$4,FALSE),"")</f>
        <v>0</v>
      </c>
      <c r="AG237" s="76">
        <f>IFERROR(VLOOKUP($D237,'SAP Data'!$A$7:$OM$1849,AG$4,FALSE),"")</f>
        <v>0</v>
      </c>
      <c r="AH237" s="76">
        <f>IFERROR(VLOOKUP($D237,'SAP Data'!$A$7:$OM$1849,AH$4,FALSE),"")</f>
        <v>0</v>
      </c>
      <c r="AI237" s="76">
        <f>IFERROR(VLOOKUP($D237,'SAP Data'!$A$7:$OM$1849,AI$4,FALSE),"")</f>
        <v>0</v>
      </c>
      <c r="AJ237" s="76">
        <f>IFERROR(VLOOKUP($D237,'SAP Data'!$A$7:$OM$1849,AJ$4,FALSE),"")</f>
        <v>0</v>
      </c>
      <c r="AK237" s="76">
        <f>IFERROR(VLOOKUP($D237,'SAP Data'!$A$7:$OM$1849,AK$4,FALSE),"")</f>
        <v>0</v>
      </c>
      <c r="AL237" s="76">
        <f>IFERROR(VLOOKUP($D237,'SAP Data'!$A$7:$OM$1849,AL$4,FALSE),"")</f>
        <v>163975</v>
      </c>
      <c r="AM237" s="76">
        <f>IFERROR(VLOOKUP($D237,'SAP Data'!$A$7:$OM$1849,AM$4,FALSE),"")</f>
        <v>163975</v>
      </c>
      <c r="AN237" s="76">
        <f>IFERROR(VLOOKUP($D237,'SAP Data'!$A$7:$OM$1849,AN$4,FALSE),"")</f>
        <v>163975</v>
      </c>
      <c r="AO237" s="76">
        <f>IFERROR(VLOOKUP($D237,'SAP Data'!$A$7:$OM$1849,AO$4,FALSE),"")</f>
        <v>0</v>
      </c>
      <c r="AP237" s="99">
        <f t="shared" si="258"/>
        <v>47841.5</v>
      </c>
      <c r="AQ237" s="43">
        <f t="shared" si="259"/>
        <v>47841.5</v>
      </c>
      <c r="AR237" s="43">
        <f t="shared" si="260"/>
        <v>47841.5</v>
      </c>
      <c r="AS237" s="43">
        <f t="shared" si="261"/>
        <v>47841.5</v>
      </c>
      <c r="AT237" s="43">
        <f t="shared" si="262"/>
        <v>47841.5</v>
      </c>
      <c r="AU237" s="43">
        <f t="shared" si="263"/>
        <v>41520.083333333336</v>
      </c>
      <c r="AV237" s="43">
        <f t="shared" si="264"/>
        <v>28877.25</v>
      </c>
      <c r="AW237" s="43">
        <f t="shared" si="265"/>
        <v>16234.416666666666</v>
      </c>
      <c r="AX237" s="43">
        <f t="shared" si="266"/>
        <v>15093.125</v>
      </c>
      <c r="AY237" s="43">
        <f t="shared" si="267"/>
        <v>25453.375</v>
      </c>
      <c r="AZ237" s="43">
        <f t="shared" si="268"/>
        <v>35813.625</v>
      </c>
      <c r="BA237" s="98">
        <f t="shared" si="269"/>
        <v>40993.75</v>
      </c>
      <c r="BB237" s="16"/>
      <c r="BC237" s="16">
        <f t="shared" si="278"/>
        <v>0</v>
      </c>
      <c r="BD237" s="16"/>
      <c r="BE237" s="16">
        <f t="shared" si="279"/>
        <v>0</v>
      </c>
      <c r="BF237" s="16"/>
      <c r="BG237" s="16">
        <f t="shared" si="280"/>
        <v>0</v>
      </c>
      <c r="BH237" s="18"/>
      <c r="BI237" s="16">
        <f t="shared" si="281"/>
        <v>0</v>
      </c>
      <c r="BK237" s="16">
        <f t="shared" si="282"/>
        <v>0</v>
      </c>
      <c r="BM237" s="16">
        <f t="shared" si="283"/>
        <v>0</v>
      </c>
      <c r="BO237" s="16">
        <f t="shared" si="275"/>
        <v>0</v>
      </c>
      <c r="BQ237" s="16">
        <f t="shared" si="276"/>
        <v>0</v>
      </c>
      <c r="BS237" s="16">
        <f t="shared" si="277"/>
        <v>0</v>
      </c>
      <c r="BU237" s="16">
        <f t="shared" si="272"/>
        <v>0</v>
      </c>
      <c r="BW237" s="16">
        <f t="shared" si="273"/>
        <v>0</v>
      </c>
      <c r="BY237" s="16">
        <f t="shared" si="274"/>
        <v>0</v>
      </c>
      <c r="CB237" s="16">
        <f t="shared" si="254"/>
        <v>0</v>
      </c>
      <c r="CF237" s="243">
        <f t="shared" si="270"/>
        <v>0</v>
      </c>
      <c r="CH237" s="243">
        <f t="shared" si="271"/>
        <v>0</v>
      </c>
      <c r="CJ237" s="16">
        <f t="shared" si="255"/>
        <v>40993.75</v>
      </c>
      <c r="CL237" s="54">
        <f t="shared" si="256"/>
        <v>0</v>
      </c>
      <c r="CN237" s="18"/>
      <c r="CO237" s="16">
        <f t="shared" si="257"/>
        <v>0</v>
      </c>
      <c r="CP237" s="18"/>
    </row>
    <row r="238" spans="1:94" x14ac:dyDescent="0.2">
      <c r="A238" s="387"/>
      <c r="B238" s="14" t="str">
        <f>VLOOKUP(D238,'line assign basis'!$A$8:$D$668,2,FALSE)</f>
        <v>ENVIRONMENTAL RESERV</v>
      </c>
      <c r="C238" s="17" t="s">
        <v>2763</v>
      </c>
      <c r="D238" s="41" t="s">
        <v>2816</v>
      </c>
      <c r="E238" s="17">
        <f>IFERROR(VLOOKUP(D238,'line assign basis'!$A$8:$D$668,4,FALSE),"")</f>
        <v>2</v>
      </c>
      <c r="F238" s="33">
        <f>IFERROR(VLOOKUP($D238,'SAP Data'!$A$7:$OM$1845,F$4,FALSE),"")</f>
        <v>0</v>
      </c>
      <c r="G238" s="33">
        <f>IFERROR(VLOOKUP($D238,'SAP Data'!$A$7:$OM$1845,G$4,FALSE),"")</f>
        <v>0</v>
      </c>
      <c r="H238" s="16">
        <f>IFERROR(VLOOKUP($D238,'SAP Data'!$A$7:$OM$1845,H$4,FALSE),"")</f>
        <v>-4385000</v>
      </c>
      <c r="I238" s="76">
        <f>IFERROR(VLOOKUP($D238,'SAP Data'!$A$7:$OM$1845,I$4,FALSE),"")</f>
        <v>-4385000</v>
      </c>
      <c r="J238" s="76">
        <f>IFERROR(VLOOKUP($D238,'SAP Data'!$A$7:$OM$1845,J$4,FALSE),"")</f>
        <v>-4385000</v>
      </c>
      <c r="K238" s="76">
        <f>IFERROR(VLOOKUP($D238,'SAP Data'!$A$7:$OM$1845,K$4,FALSE),"")</f>
        <v>0</v>
      </c>
      <c r="L238" s="76">
        <f>IFERROR(VLOOKUP($D238,'SAP Data'!$A$7:$OM$1845,L$4,FALSE),"")</f>
        <v>0</v>
      </c>
      <c r="M238" s="76">
        <f>IFERROR(VLOOKUP($D238,'SAP Data'!$A$7:$OM$1845,M$4,FALSE),"")</f>
        <v>0</v>
      </c>
      <c r="N238" s="76">
        <f>IFERROR(VLOOKUP($D238,'SAP Data'!$A$7:$OM$1845,N$4,FALSE),"")</f>
        <v>0</v>
      </c>
      <c r="O238" s="76">
        <f>IFERROR(VLOOKUP($D238,'SAP Data'!$A$7:$OM$1845,O$4,FALSE),"")</f>
        <v>0</v>
      </c>
      <c r="P238" s="76">
        <f>IFERROR(VLOOKUP($D238,'SAP Data'!$A$7:$OM$1845,P$4,FALSE),"")</f>
        <v>0</v>
      </c>
      <c r="Q238" s="76">
        <f>IFERROR(VLOOKUP($D238,'SAP Data'!$A$7:$OM$1845,Q$4,FALSE),"")</f>
        <v>0</v>
      </c>
      <c r="R238" s="76">
        <f>IFERROR(VLOOKUP($D238,'SAP Data'!$A$7:$OM$1845,R$4,FALSE),"")</f>
        <v>0</v>
      </c>
      <c r="S238" s="76">
        <f>IFERROR(VLOOKUP($D238,'SAP Data'!$A$7:$OM$1845,S$4,FALSE),"")</f>
        <v>0</v>
      </c>
      <c r="T238" s="76">
        <f>IFERROR(VLOOKUP($D238,'SAP Data'!$A$7:$OM$1849,T$4,FALSE),"")</f>
        <v>0</v>
      </c>
      <c r="U238" s="76">
        <f>IFERROR(VLOOKUP($D238,'SAP Data'!$A$7:$OM$1849,U$4,FALSE),"")</f>
        <v>0</v>
      </c>
      <c r="V238" s="76">
        <f>IFERROR(VLOOKUP($D238,'SAP Data'!$A$7:$OM$1849,V$4,FALSE),"")</f>
        <v>0</v>
      </c>
      <c r="W238" s="76">
        <f>IFERROR(VLOOKUP($D238,'SAP Data'!$A$7:$OM$1849,W$4,FALSE),"")</f>
        <v>0</v>
      </c>
      <c r="X238" s="76">
        <f>IFERROR(VLOOKUP($D238,'SAP Data'!$A$7:$OM$1849,X$4,FALSE),"")</f>
        <v>0</v>
      </c>
      <c r="Y238" s="76">
        <f>IFERROR(VLOOKUP($D238,'SAP Data'!$A$7:$OM$1849,Y$4,FALSE),"")</f>
        <v>0</v>
      </c>
      <c r="Z238" s="76">
        <f>IFERROR(VLOOKUP($D238,'SAP Data'!$A$7:$OM$1849,Z$4,FALSE),"")</f>
        <v>0</v>
      </c>
      <c r="AA238" s="76">
        <f>IFERROR(VLOOKUP($D238,'SAP Data'!$A$7:$OM$1849,AA$4,FALSE),"")</f>
        <v>0</v>
      </c>
      <c r="AB238" s="76">
        <f>IFERROR(VLOOKUP($D238,'SAP Data'!$A$7:$OM$1849,AB$4,FALSE),"")</f>
        <v>0</v>
      </c>
      <c r="AC238" s="76">
        <f>IFERROR(VLOOKUP($D238,'SAP Data'!$A$7:$OM$1849,AC$4,FALSE),"")</f>
        <v>0</v>
      </c>
      <c r="AD238" s="76">
        <f>IFERROR(VLOOKUP($D238,'SAP Data'!$A$7:$OM$1849,AD$4,FALSE),"")</f>
        <v>0</v>
      </c>
      <c r="AE238" s="76">
        <f>IFERROR(VLOOKUP($D238,'SAP Data'!$A$7:$OM$1849,AE$4,FALSE),"")</f>
        <v>0</v>
      </c>
      <c r="AF238" s="76">
        <f>IFERROR(VLOOKUP($D238,'SAP Data'!$A$7:$OM$1849,AF$4,FALSE),"")</f>
        <v>0</v>
      </c>
      <c r="AG238" s="76">
        <f>IFERROR(VLOOKUP($D238,'SAP Data'!$A$7:$OM$1849,AG$4,FALSE),"")</f>
        <v>0</v>
      </c>
      <c r="AH238" s="76">
        <f>IFERROR(VLOOKUP($D238,'SAP Data'!$A$7:$OM$1849,AH$4,FALSE),"")</f>
        <v>0</v>
      </c>
      <c r="AI238" s="76">
        <f>IFERROR(VLOOKUP($D238,'SAP Data'!$A$7:$OM$1849,AI$4,FALSE),"")</f>
        <v>0</v>
      </c>
      <c r="AJ238" s="76">
        <f>IFERROR(VLOOKUP($D238,'SAP Data'!$A$7:$OM$1849,AJ$4,FALSE),"")</f>
        <v>0</v>
      </c>
      <c r="AK238" s="76">
        <f>IFERROR(VLOOKUP($D238,'SAP Data'!$A$7:$OM$1849,AK$4,FALSE),"")</f>
        <v>0</v>
      </c>
      <c r="AL238" s="76">
        <f>IFERROR(VLOOKUP($D238,'SAP Data'!$A$7:$OM$1849,AL$4,FALSE),"")</f>
        <v>0</v>
      </c>
      <c r="AM238" s="76">
        <f>IFERROR(VLOOKUP($D238,'SAP Data'!$A$7:$OM$1849,AM$4,FALSE),"")</f>
        <v>0</v>
      </c>
      <c r="AN238" s="76">
        <f>IFERROR(VLOOKUP($D238,'SAP Data'!$A$7:$OM$1849,AN$4,FALSE),"")</f>
        <v>0</v>
      </c>
      <c r="AO238" s="76">
        <f>IFERROR(VLOOKUP($D238,'SAP Data'!$A$7:$OM$1849,AO$4,FALSE),"")</f>
        <v>0</v>
      </c>
      <c r="AP238" s="99">
        <f t="shared" si="258"/>
        <v>0</v>
      </c>
      <c r="AQ238" s="43">
        <f t="shared" si="259"/>
        <v>0</v>
      </c>
      <c r="AR238" s="43">
        <f t="shared" si="260"/>
        <v>0</v>
      </c>
      <c r="AS238" s="43">
        <f t="shared" si="261"/>
        <v>0</v>
      </c>
      <c r="AT238" s="43">
        <f t="shared" si="262"/>
        <v>0</v>
      </c>
      <c r="AU238" s="43">
        <f t="shared" si="263"/>
        <v>0</v>
      </c>
      <c r="AV238" s="43">
        <f t="shared" si="264"/>
        <v>0</v>
      </c>
      <c r="AW238" s="43">
        <f t="shared" si="265"/>
        <v>0</v>
      </c>
      <c r="AX238" s="43">
        <f t="shared" si="266"/>
        <v>0</v>
      </c>
      <c r="AY238" s="43">
        <f t="shared" si="267"/>
        <v>0</v>
      </c>
      <c r="AZ238" s="43">
        <f t="shared" si="268"/>
        <v>0</v>
      </c>
      <c r="BA238" s="98">
        <f t="shared" si="269"/>
        <v>0</v>
      </c>
      <c r="BB238" s="16"/>
      <c r="BC238" s="16">
        <f t="shared" si="278"/>
        <v>0</v>
      </c>
      <c r="BD238" s="16"/>
      <c r="BE238" s="16">
        <f t="shared" si="279"/>
        <v>0</v>
      </c>
      <c r="BF238" s="16"/>
      <c r="BG238" s="16">
        <f t="shared" si="280"/>
        <v>0</v>
      </c>
      <c r="BH238" s="18"/>
      <c r="BI238" s="16">
        <f t="shared" si="281"/>
        <v>0</v>
      </c>
      <c r="BK238" s="16">
        <f t="shared" si="282"/>
        <v>0</v>
      </c>
      <c r="BM238" s="16">
        <f t="shared" si="283"/>
        <v>0</v>
      </c>
      <c r="BO238" s="16">
        <f t="shared" si="275"/>
        <v>0</v>
      </c>
      <c r="BQ238" s="16">
        <f t="shared" si="276"/>
        <v>0</v>
      </c>
      <c r="BS238" s="16">
        <f t="shared" si="277"/>
        <v>0</v>
      </c>
      <c r="BU238" s="16">
        <f t="shared" si="272"/>
        <v>0</v>
      </c>
      <c r="BW238" s="16">
        <f t="shared" si="273"/>
        <v>0</v>
      </c>
      <c r="BY238" s="16">
        <f t="shared" si="274"/>
        <v>0</v>
      </c>
      <c r="CB238" s="16">
        <f t="shared" si="254"/>
        <v>0</v>
      </c>
      <c r="CF238" s="243">
        <f t="shared" si="270"/>
        <v>0</v>
      </c>
      <c r="CH238" s="243">
        <f t="shared" si="271"/>
        <v>0</v>
      </c>
      <c r="CJ238" s="16">
        <f t="shared" si="255"/>
        <v>0</v>
      </c>
      <c r="CL238" s="54">
        <f t="shared" si="256"/>
        <v>0</v>
      </c>
      <c r="CN238" s="18"/>
      <c r="CO238" s="16">
        <f t="shared" si="257"/>
        <v>0</v>
      </c>
      <c r="CP238" s="18"/>
    </row>
    <row r="239" spans="1:94" x14ac:dyDescent="0.2">
      <c r="A239" s="387"/>
      <c r="B239" s="14" t="str">
        <f>VLOOKUP(D239,'line assign basis'!$A$8:$D$668,2,FALSE)</f>
        <v>FAS 109 DFED ASSET</v>
      </c>
      <c r="C239" s="17" t="s">
        <v>520</v>
      </c>
      <c r="D239" s="17" t="s">
        <v>518</v>
      </c>
      <c r="E239" s="17">
        <f>IFERROR(VLOOKUP(D239,'line assign basis'!$A$8:$D$668,4,FALSE),"")</f>
        <v>2</v>
      </c>
      <c r="F239" s="33">
        <f>IFERROR(VLOOKUP($D239,'SAP Data'!$A$7:$OM$1845,F$4,FALSE),"")</f>
        <v>16839305.539999999</v>
      </c>
      <c r="G239" s="33">
        <f>IFERROR(VLOOKUP($D239,'SAP Data'!$A$7:$OM$1845,G$4,FALSE),"")</f>
        <v>16839305.539999999</v>
      </c>
      <c r="H239" s="16">
        <f>IFERROR(VLOOKUP($D239,'SAP Data'!$A$7:$OM$1845,H$4,FALSE),"")</f>
        <v>15413133.380000001</v>
      </c>
      <c r="I239" s="76">
        <f>IFERROR(VLOOKUP($D239,'SAP Data'!$A$7:$OM$1845,I$4,FALSE),"")</f>
        <v>15413133.380000001</v>
      </c>
      <c r="J239" s="76">
        <f>IFERROR(VLOOKUP($D239,'SAP Data'!$A$7:$OM$1845,J$4,FALSE),"")</f>
        <v>15413133.380000001</v>
      </c>
      <c r="K239" s="76">
        <f>IFERROR(VLOOKUP($D239,'SAP Data'!$A$7:$OM$1845,K$4,FALSE),"")</f>
        <v>15413133.380000001</v>
      </c>
      <c r="L239" s="76">
        <f>IFERROR(VLOOKUP($D239,'SAP Data'!$A$7:$OM$1845,L$4,FALSE),"")</f>
        <v>15413133.380000001</v>
      </c>
      <c r="M239" s="76">
        <f>IFERROR(VLOOKUP($D239,'SAP Data'!$A$7:$OM$1845,M$4,FALSE),"")</f>
        <v>15413133.380000001</v>
      </c>
      <c r="N239" s="76">
        <f>IFERROR(VLOOKUP($D239,'SAP Data'!$A$7:$OM$1845,N$4,FALSE),"")</f>
        <v>15413133.380000001</v>
      </c>
      <c r="O239" s="76">
        <f>IFERROR(VLOOKUP($D239,'SAP Data'!$A$7:$OM$1845,O$4,FALSE),"")</f>
        <v>15413133.380000001</v>
      </c>
      <c r="P239" s="76">
        <f>IFERROR(VLOOKUP($D239,'SAP Data'!$A$7:$OM$1845,P$4,FALSE),"")</f>
        <v>15413133.380000001</v>
      </c>
      <c r="Q239" s="76">
        <f>IFERROR(VLOOKUP($D239,'SAP Data'!$A$7:$OM$1845,Q$4,FALSE),"")</f>
        <v>14640107.380000001</v>
      </c>
      <c r="R239" s="76">
        <f>IFERROR(VLOOKUP($D239,'SAP Data'!$A$7:$OM$1845,R$4,FALSE),"")</f>
        <v>14640107.380000001</v>
      </c>
      <c r="S239" s="76">
        <f>IFERROR(VLOOKUP($D239,'SAP Data'!$A$7:$OM$1845,S$4,FALSE),"")</f>
        <v>14640107.380000001</v>
      </c>
      <c r="T239" s="76">
        <f>IFERROR(VLOOKUP($D239,'SAP Data'!$A$7:$OM$1849,T$4,FALSE),"")</f>
        <v>13204707.380000001</v>
      </c>
      <c r="U239" s="76">
        <f>IFERROR(VLOOKUP($D239,'SAP Data'!$A$7:$OM$1849,U$4,FALSE),"")</f>
        <v>13204707.380000001</v>
      </c>
      <c r="V239" s="76">
        <f>IFERROR(VLOOKUP($D239,'SAP Data'!$A$7:$OM$1849,V$4,FALSE),"")</f>
        <v>13204707.380000001</v>
      </c>
      <c r="W239" s="76">
        <f>IFERROR(VLOOKUP($D239,'SAP Data'!$A$7:$OM$1849,W$4,FALSE),"")</f>
        <v>13204707.380000001</v>
      </c>
      <c r="X239" s="76">
        <f>IFERROR(VLOOKUP($D239,'SAP Data'!$A$7:$OM$1849,X$4,FALSE),"")</f>
        <v>13204707.380000001</v>
      </c>
      <c r="Y239" s="76">
        <f>IFERROR(VLOOKUP($D239,'SAP Data'!$A$7:$OM$1849,Y$4,FALSE),"")</f>
        <v>13204707.380000001</v>
      </c>
      <c r="Z239" s="76">
        <f>IFERROR(VLOOKUP($D239,'SAP Data'!$A$7:$OM$1849,Z$4,FALSE),"")</f>
        <v>13204707.380000001</v>
      </c>
      <c r="AA239" s="76">
        <f>IFERROR(VLOOKUP($D239,'SAP Data'!$A$7:$OM$1849,AA$4,FALSE),"")</f>
        <v>13204707.380000001</v>
      </c>
      <c r="AB239" s="76">
        <f>IFERROR(VLOOKUP($D239,'SAP Data'!$A$7:$OM$1849,AB$4,FALSE),"")</f>
        <v>13204707.380000001</v>
      </c>
      <c r="AC239" s="76">
        <f>IFERROR(VLOOKUP($D239,'SAP Data'!$A$7:$OM$1849,AC$4,FALSE),"")</f>
        <v>12431681.380000001</v>
      </c>
      <c r="AD239" s="76">
        <f>IFERROR(VLOOKUP($D239,'SAP Data'!$A$7:$OM$1849,AD$4,FALSE),"")</f>
        <v>12431681.380000001</v>
      </c>
      <c r="AE239" s="76">
        <f>IFERROR(VLOOKUP($D239,'SAP Data'!$A$7:$OM$1849,AE$4,FALSE),"")</f>
        <v>12431681.380000001</v>
      </c>
      <c r="AF239" s="76">
        <f>IFERROR(VLOOKUP($D239,'SAP Data'!$A$7:$OM$1849,AF$4,FALSE),"")</f>
        <v>10996281.380000001</v>
      </c>
      <c r="AG239" s="76">
        <f>IFERROR(VLOOKUP($D239,'SAP Data'!$A$7:$OM$1849,AG$4,FALSE),"")</f>
        <v>10996281.380000001</v>
      </c>
      <c r="AH239" s="76">
        <f>IFERROR(VLOOKUP($D239,'SAP Data'!$A$7:$OM$1849,AH$4,FALSE),"")</f>
        <v>10996281.380000001</v>
      </c>
      <c r="AI239" s="76">
        <f>IFERROR(VLOOKUP($D239,'SAP Data'!$A$7:$OM$1849,AI$4,FALSE),"")</f>
        <v>10996281.380000001</v>
      </c>
      <c r="AJ239" s="76">
        <f>IFERROR(VLOOKUP($D239,'SAP Data'!$A$7:$OM$1849,AJ$4,FALSE),"")</f>
        <v>10996281.380000001</v>
      </c>
      <c r="AK239" s="76">
        <f>IFERROR(VLOOKUP($D239,'SAP Data'!$A$7:$OM$1849,AK$4,FALSE),"")</f>
        <v>10996281.380000001</v>
      </c>
      <c r="AL239" s="76">
        <f>IFERROR(VLOOKUP($D239,'SAP Data'!$A$7:$OM$1849,AL$4,FALSE),"")</f>
        <v>10996281.380000001</v>
      </c>
      <c r="AM239" s="76">
        <f>IFERROR(VLOOKUP($D239,'SAP Data'!$A$7:$OM$1849,AM$4,FALSE),"")</f>
        <v>10996281.380000001</v>
      </c>
      <c r="AN239" s="76">
        <f>IFERROR(VLOOKUP($D239,'SAP Data'!$A$7:$OM$1849,AN$4,FALSE),"")</f>
        <v>10996281.380000001</v>
      </c>
      <c r="AO239" s="76">
        <f>IFERROR(VLOOKUP($D239,'SAP Data'!$A$7:$OM$1849,AO$4,FALSE),"")</f>
        <v>10223255.380000001</v>
      </c>
      <c r="AP239" s="99">
        <f t="shared" si="258"/>
        <v>13287504.129999997</v>
      </c>
      <c r="AQ239" s="43">
        <f t="shared" si="259"/>
        <v>13103468.629999997</v>
      </c>
      <c r="AR239" s="43">
        <f t="shared" si="260"/>
        <v>12919433.129999997</v>
      </c>
      <c r="AS239" s="43">
        <f t="shared" si="261"/>
        <v>12735397.629999997</v>
      </c>
      <c r="AT239" s="43">
        <f t="shared" si="262"/>
        <v>12551362.129999997</v>
      </c>
      <c r="AU239" s="43">
        <f t="shared" si="263"/>
        <v>12367326.629999997</v>
      </c>
      <c r="AV239" s="43">
        <f t="shared" si="264"/>
        <v>12183291.129999997</v>
      </c>
      <c r="AW239" s="43">
        <f t="shared" si="265"/>
        <v>11999255.629999997</v>
      </c>
      <c r="AX239" s="43">
        <f t="shared" si="266"/>
        <v>11815220.129999997</v>
      </c>
      <c r="AY239" s="43">
        <f t="shared" si="267"/>
        <v>11631184.629999997</v>
      </c>
      <c r="AZ239" s="43">
        <f t="shared" si="268"/>
        <v>11447149.129999997</v>
      </c>
      <c r="BA239" s="98">
        <f t="shared" si="269"/>
        <v>11263113.629999997</v>
      </c>
      <c r="BB239" s="16"/>
      <c r="BC239" s="16">
        <f t="shared" si="278"/>
        <v>0</v>
      </c>
      <c r="BD239" s="16"/>
      <c r="BE239" s="16">
        <f t="shared" si="279"/>
        <v>0</v>
      </c>
      <c r="BF239" s="16"/>
      <c r="BG239" s="16">
        <f t="shared" si="280"/>
        <v>0</v>
      </c>
      <c r="BH239" s="18"/>
      <c r="BI239" s="16">
        <f t="shared" si="281"/>
        <v>0</v>
      </c>
      <c r="BK239" s="16">
        <f t="shared" si="282"/>
        <v>0</v>
      </c>
      <c r="BM239" s="16">
        <f t="shared" si="283"/>
        <v>0</v>
      </c>
      <c r="BO239" s="16">
        <f t="shared" si="275"/>
        <v>0</v>
      </c>
      <c r="BQ239" s="16">
        <f t="shared" si="276"/>
        <v>0</v>
      </c>
      <c r="BS239" s="16">
        <f t="shared" si="277"/>
        <v>0</v>
      </c>
      <c r="BU239" s="16">
        <f t="shared" si="272"/>
        <v>0</v>
      </c>
      <c r="BW239" s="16">
        <f t="shared" si="273"/>
        <v>0</v>
      </c>
      <c r="BY239" s="16">
        <f t="shared" si="274"/>
        <v>0</v>
      </c>
      <c r="CB239" s="16">
        <f t="shared" si="254"/>
        <v>0</v>
      </c>
      <c r="CF239" s="243">
        <f t="shared" si="270"/>
        <v>0</v>
      </c>
      <c r="CH239" s="243">
        <f t="shared" si="271"/>
        <v>0</v>
      </c>
      <c r="CJ239" s="16">
        <f t="shared" si="255"/>
        <v>11263113.629999997</v>
      </c>
      <c r="CL239" s="54">
        <f t="shared" si="256"/>
        <v>0</v>
      </c>
      <c r="CN239" s="18"/>
      <c r="CO239" s="16">
        <f t="shared" si="257"/>
        <v>0</v>
      </c>
      <c r="CP239" s="18"/>
    </row>
    <row r="240" spans="1:94" x14ac:dyDescent="0.2">
      <c r="A240" s="387"/>
      <c r="B240" s="14" t="str">
        <f>VLOOKUP(D240,'line assign basis'!$A$8:$D$668,2,FALSE)</f>
        <v>GAIN TRUCK LOT LHI</v>
      </c>
      <c r="C240" s="17" t="s">
        <v>4080</v>
      </c>
      <c r="D240" s="123" t="s">
        <v>4109</v>
      </c>
      <c r="E240" s="17">
        <f>IFERROR(VLOOKUP(D240,'line assign basis'!$A$8:$D$668,4,FALSE),"")</f>
        <v>2</v>
      </c>
      <c r="F240" s="33">
        <f>IFERROR(VLOOKUP($D240,'SAP Data'!$A$7:$OM$1845,F$4,FALSE),"")</f>
        <v>0</v>
      </c>
      <c r="G240" s="33">
        <f>IFERROR(VLOOKUP($D240,'SAP Data'!$A$7:$OM$1845,G$4,FALSE),"")</f>
        <v>0</v>
      </c>
      <c r="H240" s="16">
        <f>IFERROR(VLOOKUP($D240,'SAP Data'!$A$7:$OM$1845,H$4,FALSE),"")</f>
        <v>0</v>
      </c>
      <c r="I240" s="76">
        <f>IFERROR(VLOOKUP($D240,'SAP Data'!$A$7:$OM$1845,I$4,FALSE),"")</f>
        <v>0</v>
      </c>
      <c r="J240" s="76">
        <f>IFERROR(VLOOKUP($D240,'SAP Data'!$A$7:$OM$1845,J$4,FALSE),"")</f>
        <v>0</v>
      </c>
      <c r="K240" s="76">
        <f>IFERROR(VLOOKUP($D240,'SAP Data'!$A$7:$OM$1845,K$4,FALSE),"")</f>
        <v>0</v>
      </c>
      <c r="L240" s="76">
        <f>IFERROR(VLOOKUP($D240,'SAP Data'!$A$7:$OM$1845,L$4,FALSE),"")</f>
        <v>0</v>
      </c>
      <c r="M240" s="76">
        <f>IFERROR(VLOOKUP($D240,'SAP Data'!$A$7:$OM$1845,M$4,FALSE),"")</f>
        <v>0</v>
      </c>
      <c r="N240" s="76">
        <f>IFERROR(VLOOKUP($D240,'SAP Data'!$A$7:$OM$1845,N$4,FALSE),"")</f>
        <v>0</v>
      </c>
      <c r="O240" s="76">
        <f>IFERROR(VLOOKUP($D240,'SAP Data'!$A$7:$OM$1845,O$4,FALSE),"")</f>
        <v>0</v>
      </c>
      <c r="P240" s="76">
        <f>IFERROR(VLOOKUP($D240,'SAP Data'!$A$7:$OM$1845,P$4,FALSE),"")</f>
        <v>0</v>
      </c>
      <c r="Q240" s="76">
        <f>IFERROR(VLOOKUP($D240,'SAP Data'!$A$7:$OM$1845,Q$4,FALSE),"")</f>
        <v>0</v>
      </c>
      <c r="R240" s="76">
        <f>IFERROR(VLOOKUP($D240,'SAP Data'!$A$7:$OM$1845,R$4,FALSE),"")</f>
        <v>0</v>
      </c>
      <c r="S240" s="76">
        <f>IFERROR(VLOOKUP($D240,'SAP Data'!$A$7:$OM$1845,S$4,FALSE),"")</f>
        <v>0</v>
      </c>
      <c r="T240" s="76">
        <f>IFERROR(VLOOKUP($D240,'SAP Data'!$A$7:$OM$1849,T$4,FALSE),"")</f>
        <v>0</v>
      </c>
      <c r="U240" s="76">
        <f>IFERROR(VLOOKUP($D240,'SAP Data'!$A$7:$OM$1849,U$4,FALSE),"")</f>
        <v>0</v>
      </c>
      <c r="V240" s="76">
        <f>IFERROR(VLOOKUP($D240,'SAP Data'!$A$7:$OM$1849,V$4,FALSE),"")</f>
        <v>0</v>
      </c>
      <c r="W240" s="76">
        <f>IFERROR(VLOOKUP($D240,'SAP Data'!$A$7:$OM$1849,W$4,FALSE),"")</f>
        <v>0</v>
      </c>
      <c r="X240" s="76">
        <f>IFERROR(VLOOKUP($D240,'SAP Data'!$A$7:$OM$1849,X$4,FALSE),"")</f>
        <v>0</v>
      </c>
      <c r="Y240" s="76">
        <f>IFERROR(VLOOKUP($D240,'SAP Data'!$A$7:$OM$1849,Y$4,FALSE),"")</f>
        <v>0</v>
      </c>
      <c r="Z240" s="76">
        <f>IFERROR(VLOOKUP($D240,'SAP Data'!$A$7:$OM$1849,Z$4,FALSE),"")</f>
        <v>0</v>
      </c>
      <c r="AA240" s="76">
        <f>IFERROR(VLOOKUP($D240,'SAP Data'!$A$7:$OM$1849,AA$4,FALSE),"")</f>
        <v>0</v>
      </c>
      <c r="AB240" s="76">
        <f>IFERROR(VLOOKUP($D240,'SAP Data'!$A$7:$OM$1849,AB$4,FALSE),"")</f>
        <v>-3400229.21</v>
      </c>
      <c r="AC240" s="76">
        <f>IFERROR(VLOOKUP($D240,'SAP Data'!$A$7:$OM$1849,AC$4,FALSE),"")</f>
        <v>-3400229.21</v>
      </c>
      <c r="AD240" s="76">
        <f>IFERROR(VLOOKUP($D240,'SAP Data'!$A$7:$OM$1849,AD$4,FALSE),"")</f>
        <v>-3400229.21</v>
      </c>
      <c r="AE240" s="76">
        <f>IFERROR(VLOOKUP($D240,'SAP Data'!$A$7:$OM$1849,AE$4,FALSE),"")</f>
        <v>-3400229.21</v>
      </c>
      <c r="AF240" s="76">
        <f>IFERROR(VLOOKUP($D240,'SAP Data'!$A$7:$OM$1849,AF$4,FALSE),"")</f>
        <v>-3400229.21</v>
      </c>
      <c r="AG240" s="76">
        <f>IFERROR(VLOOKUP($D240,'SAP Data'!$A$7:$OM$1849,AG$4,FALSE),"")</f>
        <v>-3400229.21</v>
      </c>
      <c r="AH240" s="76">
        <f>IFERROR(VLOOKUP($D240,'SAP Data'!$A$7:$OM$1849,AH$4,FALSE),"")</f>
        <v>-3400229.21</v>
      </c>
      <c r="AI240" s="76">
        <f>IFERROR(VLOOKUP($D240,'SAP Data'!$A$7:$OM$1849,AI$4,FALSE),"")</f>
        <v>-3400229.21</v>
      </c>
      <c r="AJ240" s="76">
        <f>IFERROR(VLOOKUP($D240,'SAP Data'!$A$7:$OM$1849,AJ$4,FALSE),"")</f>
        <v>-3400229.21</v>
      </c>
      <c r="AK240" s="76">
        <f>IFERROR(VLOOKUP($D240,'SAP Data'!$A$7:$OM$1849,AK$4,FALSE),"")</f>
        <v>-3400229.21</v>
      </c>
      <c r="AL240" s="76">
        <f>IFERROR(VLOOKUP($D240,'SAP Data'!$A$7:$OM$1849,AL$4,FALSE),"")</f>
        <v>-3400229.21</v>
      </c>
      <c r="AM240" s="76">
        <f>IFERROR(VLOOKUP($D240,'SAP Data'!$A$7:$OM$1849,AM$4,FALSE),"")</f>
        <v>-3400229.21</v>
      </c>
      <c r="AN240" s="76">
        <f>IFERROR(VLOOKUP($D240,'SAP Data'!$A$7:$OM$1849,AN$4,FALSE),"")</f>
        <v>-3400229.21</v>
      </c>
      <c r="AO240" s="76">
        <f>IFERROR(VLOOKUP($D240,'SAP Data'!$A$7:$OM$1849,AO$4,FALSE),"")</f>
        <v>-3400229.21</v>
      </c>
      <c r="AP240" s="99">
        <f t="shared" si="258"/>
        <v>-708381.0854166667</v>
      </c>
      <c r="AQ240" s="43">
        <f t="shared" si="259"/>
        <v>-991733.51958333328</v>
      </c>
      <c r="AR240" s="43">
        <f t="shared" si="260"/>
        <v>-1275085.9537500001</v>
      </c>
      <c r="AS240" s="43">
        <f t="shared" si="261"/>
        <v>-1558438.3879166667</v>
      </c>
      <c r="AT240" s="43">
        <f t="shared" si="262"/>
        <v>-1841790.8220833335</v>
      </c>
      <c r="AU240" s="43">
        <f t="shared" si="263"/>
        <v>-2125143.2562500001</v>
      </c>
      <c r="AV240" s="43">
        <f t="shared" si="264"/>
        <v>-2408495.6904166671</v>
      </c>
      <c r="AW240" s="43">
        <f t="shared" si="265"/>
        <v>-2691848.1245833337</v>
      </c>
      <c r="AX240" s="43">
        <f t="shared" si="266"/>
        <v>-2975200.5587499999</v>
      </c>
      <c r="AY240" s="43">
        <f t="shared" si="267"/>
        <v>-3258552.9929166664</v>
      </c>
      <c r="AZ240" s="43">
        <f t="shared" si="268"/>
        <v>-3400229.2099999995</v>
      </c>
      <c r="BA240" s="98">
        <f t="shared" si="269"/>
        <v>-3400229.2099999995</v>
      </c>
      <c r="BB240" s="16"/>
      <c r="BC240" s="16">
        <f t="shared" ref="BC240" si="302">IF($E240=4,AP240,0)</f>
        <v>0</v>
      </c>
      <c r="BD240" s="16"/>
      <c r="BE240" s="16">
        <f t="shared" ref="BE240" si="303">IF($E240=4,AQ240,0)</f>
        <v>0</v>
      </c>
      <c r="BF240" s="16"/>
      <c r="BG240" s="16">
        <f t="shared" ref="BG240" si="304">IF($E240=4,AR240,0)</f>
        <v>0</v>
      </c>
      <c r="BH240" s="18"/>
      <c r="BI240" s="16">
        <f t="shared" ref="BI240" si="305">IF($E240=4,AS240,0)</f>
        <v>0</v>
      </c>
      <c r="BK240" s="16">
        <f t="shared" ref="BK240" si="306">IF($E240=4,AT240,0)</f>
        <v>0</v>
      </c>
      <c r="BM240" s="16">
        <f t="shared" ref="BM240" si="307">IF($E240=4,AU240,0)</f>
        <v>0</v>
      </c>
      <c r="BO240" s="16">
        <f t="shared" ref="BO240" si="308">IF($E240=4,AV240,0)</f>
        <v>0</v>
      </c>
      <c r="BQ240" s="16">
        <f t="shared" ref="BQ240" si="309">IF($E240=4,AW240,0)</f>
        <v>0</v>
      </c>
      <c r="BS240" s="16">
        <f t="shared" ref="BS240" si="310">IF($E240=4,AX240,0)</f>
        <v>0</v>
      </c>
      <c r="BU240" s="16">
        <f t="shared" si="272"/>
        <v>0</v>
      </c>
      <c r="BW240" s="16">
        <f t="shared" si="273"/>
        <v>0</v>
      </c>
      <c r="BY240" s="16">
        <f t="shared" si="274"/>
        <v>0</v>
      </c>
      <c r="CB240" s="16">
        <f t="shared" si="254"/>
        <v>0</v>
      </c>
      <c r="CF240" s="243">
        <f t="shared" si="270"/>
        <v>0</v>
      </c>
      <c r="CH240" s="243">
        <f t="shared" si="271"/>
        <v>0</v>
      </c>
      <c r="CJ240" s="16">
        <f t="shared" si="255"/>
        <v>-3400229.2099999995</v>
      </c>
      <c r="CL240" s="54">
        <f t="shared" si="256"/>
        <v>0</v>
      </c>
      <c r="CN240" s="18"/>
      <c r="CO240" s="16">
        <f t="shared" si="257"/>
        <v>0</v>
      </c>
      <c r="CP240" s="18"/>
    </row>
    <row r="241" spans="1:96" x14ac:dyDescent="0.2">
      <c r="A241" s="387"/>
      <c r="B241" s="14" t="str">
        <f>VLOOKUP(D241,'line assign basis'!$A$8:$D$668,2,FALSE)</f>
        <v>Tax - AFUDC Eq Rec</v>
      </c>
      <c r="C241" s="17" t="s">
        <v>523</v>
      </c>
      <c r="D241" s="17" t="s">
        <v>521</v>
      </c>
      <c r="E241" s="17">
        <f>IFERROR(VLOOKUP(D241,'line assign basis'!$A$8:$D$668,4,FALSE),"")</f>
        <v>2</v>
      </c>
      <c r="F241" s="33">
        <f>IFERROR(VLOOKUP($D241,'SAP Data'!$A$7:$OM$1845,F$4,FALSE),"")</f>
        <v>2345212.64</v>
      </c>
      <c r="G241" s="33">
        <f>IFERROR(VLOOKUP($D241,'SAP Data'!$A$7:$OM$1845,G$4,FALSE),"")</f>
        <v>2345212.64</v>
      </c>
      <c r="H241" s="16">
        <f>IFERROR(VLOOKUP($D241,'SAP Data'!$A$7:$OM$1845,H$4,FALSE),"")</f>
        <v>2345212.64</v>
      </c>
      <c r="I241" s="76">
        <f>IFERROR(VLOOKUP($D241,'SAP Data'!$A$7:$OM$1845,I$4,FALSE),"")</f>
        <v>2345212.64</v>
      </c>
      <c r="J241" s="76">
        <f>IFERROR(VLOOKUP($D241,'SAP Data'!$A$7:$OM$1845,J$4,FALSE),"")</f>
        <v>2345212.64</v>
      </c>
      <c r="K241" s="76">
        <f>IFERROR(VLOOKUP($D241,'SAP Data'!$A$7:$OM$1845,K$4,FALSE),"")</f>
        <v>924569.64</v>
      </c>
      <c r="L241" s="76">
        <f>IFERROR(VLOOKUP($D241,'SAP Data'!$A$7:$OM$1845,L$4,FALSE),"")</f>
        <v>924569.64</v>
      </c>
      <c r="M241" s="76">
        <f>IFERROR(VLOOKUP($D241,'SAP Data'!$A$7:$OM$1845,M$4,FALSE),"")</f>
        <v>924569.64</v>
      </c>
      <c r="N241" s="76">
        <f>IFERROR(VLOOKUP($D241,'SAP Data'!$A$7:$OM$1845,N$4,FALSE),"")</f>
        <v>924569.64</v>
      </c>
      <c r="O241" s="76">
        <f>IFERROR(VLOOKUP($D241,'SAP Data'!$A$7:$OM$1845,O$4,FALSE),"")</f>
        <v>924569.64</v>
      </c>
      <c r="P241" s="76">
        <f>IFERROR(VLOOKUP($D241,'SAP Data'!$A$7:$OM$1845,P$4,FALSE),"")</f>
        <v>924569.64</v>
      </c>
      <c r="Q241" s="76">
        <f>IFERROR(VLOOKUP($D241,'SAP Data'!$A$7:$OM$1845,Q$4,FALSE),"")</f>
        <v>1128855.6399999999</v>
      </c>
      <c r="R241" s="76">
        <f>IFERROR(VLOOKUP($D241,'SAP Data'!$A$7:$OM$1845,R$4,FALSE),"")</f>
        <v>1128855.6399999999</v>
      </c>
      <c r="S241" s="76">
        <f>IFERROR(VLOOKUP($D241,'SAP Data'!$A$7:$OM$1845,S$4,FALSE),"")</f>
        <v>1128855.6399999999</v>
      </c>
      <c r="T241" s="76">
        <f>IFERROR(VLOOKUP($D241,'SAP Data'!$A$7:$OM$1849,T$4,FALSE),"")</f>
        <v>1107791.6399999999</v>
      </c>
      <c r="U241" s="76">
        <f>IFERROR(VLOOKUP($D241,'SAP Data'!$A$7:$OM$1849,U$4,FALSE),"")</f>
        <v>1107791.6399999999</v>
      </c>
      <c r="V241" s="76">
        <f>IFERROR(VLOOKUP($D241,'SAP Data'!$A$7:$OM$1849,V$4,FALSE),"")</f>
        <v>1107791.6399999999</v>
      </c>
      <c r="W241" s="76">
        <f>IFERROR(VLOOKUP($D241,'SAP Data'!$A$7:$OM$1849,W$4,FALSE),"")</f>
        <v>1107791.6399999999</v>
      </c>
      <c r="X241" s="76">
        <f>IFERROR(VLOOKUP($D241,'SAP Data'!$A$7:$OM$1849,X$4,FALSE),"")</f>
        <v>1107791.6399999999</v>
      </c>
      <c r="Y241" s="76">
        <f>IFERROR(VLOOKUP($D241,'SAP Data'!$A$7:$OM$1849,Y$4,FALSE),"")</f>
        <v>1107791.6399999999</v>
      </c>
      <c r="Z241" s="76">
        <f>IFERROR(VLOOKUP($D241,'SAP Data'!$A$7:$OM$1849,Z$4,FALSE),"")</f>
        <v>1107791.6399999999</v>
      </c>
      <c r="AA241" s="76">
        <f>IFERROR(VLOOKUP($D241,'SAP Data'!$A$7:$OM$1849,AA$4,FALSE),"")</f>
        <v>1107791.6399999999</v>
      </c>
      <c r="AB241" s="76">
        <f>IFERROR(VLOOKUP($D241,'SAP Data'!$A$7:$OM$1849,AB$4,FALSE),"")</f>
        <v>1107791.6399999999</v>
      </c>
      <c r="AC241" s="76">
        <f>IFERROR(VLOOKUP($D241,'SAP Data'!$A$7:$OM$1849,AC$4,FALSE),"")</f>
        <v>1087383.6399999999</v>
      </c>
      <c r="AD241" s="76">
        <f>IFERROR(VLOOKUP($D241,'SAP Data'!$A$7:$OM$1849,AD$4,FALSE),"")</f>
        <v>1087383.6399999999</v>
      </c>
      <c r="AE241" s="76">
        <f>IFERROR(VLOOKUP($D241,'SAP Data'!$A$7:$OM$1849,AE$4,FALSE),"")</f>
        <v>1087383.6399999999</v>
      </c>
      <c r="AF241" s="76">
        <f>IFERROR(VLOOKUP($D241,'SAP Data'!$A$7:$OM$1849,AF$4,FALSE),"")</f>
        <v>1060426.6399999999</v>
      </c>
      <c r="AG241" s="76">
        <f>IFERROR(VLOOKUP($D241,'SAP Data'!$A$7:$OM$1849,AG$4,FALSE),"")</f>
        <v>1060426.6399999999</v>
      </c>
      <c r="AH241" s="76">
        <f>IFERROR(VLOOKUP($D241,'SAP Data'!$A$7:$OM$1849,AH$4,FALSE),"")</f>
        <v>1060426.6399999999</v>
      </c>
      <c r="AI241" s="76">
        <f>IFERROR(VLOOKUP($D241,'SAP Data'!$A$7:$OM$1849,AI$4,FALSE),"")</f>
        <v>1060426.6399999999</v>
      </c>
      <c r="AJ241" s="76">
        <f>IFERROR(VLOOKUP($D241,'SAP Data'!$A$7:$OM$1849,AJ$4,FALSE),"")</f>
        <v>1060426.6399999999</v>
      </c>
      <c r="AK241" s="76">
        <f>IFERROR(VLOOKUP($D241,'SAP Data'!$A$7:$OM$1849,AK$4,FALSE),"")</f>
        <v>1060426.6399999999</v>
      </c>
      <c r="AL241" s="76">
        <f>IFERROR(VLOOKUP($D241,'SAP Data'!$A$7:$OM$1849,AL$4,FALSE),"")</f>
        <v>1060426.6399999999</v>
      </c>
      <c r="AM241" s="76">
        <f>IFERROR(VLOOKUP($D241,'SAP Data'!$A$7:$OM$1849,AM$4,FALSE),"")</f>
        <v>1060426.6399999999</v>
      </c>
      <c r="AN241" s="76">
        <f>IFERROR(VLOOKUP($D241,'SAP Data'!$A$7:$OM$1849,AN$4,FALSE),"")</f>
        <v>1060426.6399999999</v>
      </c>
      <c r="AO241" s="76">
        <f>IFERROR(VLOOKUP($D241,'SAP Data'!$A$7:$OM$1849,AO$4,FALSE),"")</f>
        <v>1037664.64</v>
      </c>
      <c r="AP241" s="99">
        <f t="shared" si="258"/>
        <v>1107873.6400000001</v>
      </c>
      <c r="AQ241" s="43">
        <f t="shared" si="259"/>
        <v>1104417.6400000001</v>
      </c>
      <c r="AR241" s="43">
        <f t="shared" si="260"/>
        <v>1100716.0983333334</v>
      </c>
      <c r="AS241" s="43">
        <f t="shared" si="261"/>
        <v>1096769.0150000001</v>
      </c>
      <c r="AT241" s="43">
        <f t="shared" si="262"/>
        <v>1092821.9316666669</v>
      </c>
      <c r="AU241" s="43">
        <f t="shared" si="263"/>
        <v>1088874.8483333334</v>
      </c>
      <c r="AV241" s="43">
        <f t="shared" si="264"/>
        <v>1084927.7650000001</v>
      </c>
      <c r="AW241" s="43">
        <f t="shared" si="265"/>
        <v>1080980.6816666669</v>
      </c>
      <c r="AX241" s="43">
        <f t="shared" si="266"/>
        <v>1077033.5983333334</v>
      </c>
      <c r="AY241" s="43">
        <f t="shared" si="267"/>
        <v>1073086.5150000001</v>
      </c>
      <c r="AZ241" s="43">
        <f t="shared" si="268"/>
        <v>1069139.4316666669</v>
      </c>
      <c r="BA241" s="98">
        <f t="shared" si="269"/>
        <v>1065094.2650000001</v>
      </c>
      <c r="BB241" s="16"/>
      <c r="BC241" s="16">
        <f t="shared" si="278"/>
        <v>0</v>
      </c>
      <c r="BD241" s="16"/>
      <c r="BE241" s="16">
        <f t="shared" si="279"/>
        <v>0</v>
      </c>
      <c r="BF241" s="16"/>
      <c r="BG241" s="16">
        <f t="shared" si="280"/>
        <v>0</v>
      </c>
      <c r="BH241" s="18"/>
      <c r="BI241" s="16">
        <f t="shared" si="281"/>
        <v>0</v>
      </c>
      <c r="BK241" s="16">
        <f t="shared" si="282"/>
        <v>0</v>
      </c>
      <c r="BM241" s="16">
        <f t="shared" si="283"/>
        <v>0</v>
      </c>
      <c r="BO241" s="16">
        <f t="shared" si="275"/>
        <v>0</v>
      </c>
      <c r="BQ241" s="16">
        <f t="shared" si="276"/>
        <v>0</v>
      </c>
      <c r="BS241" s="16">
        <f t="shared" si="277"/>
        <v>0</v>
      </c>
      <c r="BU241" s="16">
        <f t="shared" si="272"/>
        <v>0</v>
      </c>
      <c r="BW241" s="16">
        <f t="shared" si="273"/>
        <v>0</v>
      </c>
      <c r="BY241" s="16">
        <f t="shared" si="274"/>
        <v>0</v>
      </c>
      <c r="CB241" s="16">
        <f t="shared" si="254"/>
        <v>0</v>
      </c>
      <c r="CF241" s="243">
        <f t="shared" si="270"/>
        <v>0</v>
      </c>
      <c r="CH241" s="243">
        <f t="shared" si="271"/>
        <v>0</v>
      </c>
      <c r="CJ241" s="16">
        <f t="shared" si="255"/>
        <v>1065094.2650000001</v>
      </c>
      <c r="CL241" s="54">
        <f t="shared" si="256"/>
        <v>0</v>
      </c>
      <c r="CN241" s="18"/>
      <c r="CO241" s="16">
        <f t="shared" si="257"/>
        <v>0</v>
      </c>
      <c r="CP241" s="18"/>
      <c r="CQ241" s="181"/>
      <c r="CR241" s="181"/>
    </row>
    <row r="242" spans="1:96" x14ac:dyDescent="0.2">
      <c r="A242" s="387"/>
      <c r="B242" s="14" t="str">
        <f>VLOOKUP(D242,'line assign basis'!$A$8:$D$668,2,FALSE)</f>
        <v>AMORT GAIN ON TRUCK</v>
      </c>
      <c r="C242" s="17" t="s">
        <v>4082</v>
      </c>
      <c r="D242" s="123" t="s">
        <v>4110</v>
      </c>
      <c r="E242" s="17">
        <f>IFERROR(VLOOKUP(D242,'line assign basis'!$A$8:$D$668,4,FALSE),"")</f>
        <v>2</v>
      </c>
      <c r="F242" s="33">
        <f>IFERROR(VLOOKUP($D242,'SAP Data'!$A$7:$OM$1845,F$4,FALSE),"")</f>
        <v>0</v>
      </c>
      <c r="G242" s="33">
        <f>IFERROR(VLOOKUP($D242,'SAP Data'!$A$7:$OM$1845,G$4,FALSE),"")</f>
        <v>0</v>
      </c>
      <c r="H242" s="16">
        <f>IFERROR(VLOOKUP($D242,'SAP Data'!$A$7:$OM$1845,H$4,FALSE),"")</f>
        <v>0</v>
      </c>
      <c r="I242" s="76">
        <f>IFERROR(VLOOKUP($D242,'SAP Data'!$A$7:$OM$1845,I$4,FALSE),"")</f>
        <v>0</v>
      </c>
      <c r="J242" s="76">
        <f>IFERROR(VLOOKUP($D242,'SAP Data'!$A$7:$OM$1845,J$4,FALSE),"")</f>
        <v>0</v>
      </c>
      <c r="K242" s="76">
        <f>IFERROR(VLOOKUP($D242,'SAP Data'!$A$7:$OM$1845,K$4,FALSE),"")</f>
        <v>0</v>
      </c>
      <c r="L242" s="76">
        <f>IFERROR(VLOOKUP($D242,'SAP Data'!$A$7:$OM$1845,L$4,FALSE),"")</f>
        <v>0</v>
      </c>
      <c r="M242" s="76">
        <f>IFERROR(VLOOKUP($D242,'SAP Data'!$A$7:$OM$1845,M$4,FALSE),"")</f>
        <v>0</v>
      </c>
      <c r="N242" s="76">
        <f>IFERROR(VLOOKUP($D242,'SAP Data'!$A$7:$OM$1845,N$4,FALSE),"")</f>
        <v>0</v>
      </c>
      <c r="O242" s="76">
        <f>IFERROR(VLOOKUP($D242,'SAP Data'!$A$7:$OM$1845,O$4,FALSE),"")</f>
        <v>0</v>
      </c>
      <c r="P242" s="76">
        <f>IFERROR(VLOOKUP($D242,'SAP Data'!$A$7:$OM$1845,P$4,FALSE),"")</f>
        <v>0</v>
      </c>
      <c r="Q242" s="76">
        <f>IFERROR(VLOOKUP($D242,'SAP Data'!$A$7:$OM$1845,Q$4,FALSE),"")</f>
        <v>0</v>
      </c>
      <c r="R242" s="76">
        <f>IFERROR(VLOOKUP($D242,'SAP Data'!$A$7:$OM$1845,R$4,FALSE),"")</f>
        <v>0</v>
      </c>
      <c r="S242" s="76">
        <f>IFERROR(VLOOKUP($D242,'SAP Data'!$A$7:$OM$1845,S$4,FALSE),"")</f>
        <v>0</v>
      </c>
      <c r="T242" s="76">
        <f>IFERROR(VLOOKUP($D242,'SAP Data'!$A$7:$OM$1849,T$4,FALSE),"")</f>
        <v>0</v>
      </c>
      <c r="U242" s="76">
        <f>IFERROR(VLOOKUP($D242,'SAP Data'!$A$7:$OM$1849,U$4,FALSE),"")</f>
        <v>0</v>
      </c>
      <c r="V242" s="76">
        <f>IFERROR(VLOOKUP($D242,'SAP Data'!$A$7:$OM$1849,V$4,FALSE),"")</f>
        <v>0</v>
      </c>
      <c r="W242" s="76">
        <f>IFERROR(VLOOKUP($D242,'SAP Data'!$A$7:$OM$1849,W$4,FALSE),"")</f>
        <v>0</v>
      </c>
      <c r="X242" s="76">
        <f>IFERROR(VLOOKUP($D242,'SAP Data'!$A$7:$OM$1849,X$4,FALSE),"")</f>
        <v>0</v>
      </c>
      <c r="Y242" s="76">
        <f>IFERROR(VLOOKUP($D242,'SAP Data'!$A$7:$OM$1849,Y$4,FALSE),"")</f>
        <v>0</v>
      </c>
      <c r="Z242" s="76">
        <f>IFERROR(VLOOKUP($D242,'SAP Data'!$A$7:$OM$1849,Z$4,FALSE),"")</f>
        <v>0</v>
      </c>
      <c r="AA242" s="76">
        <f>IFERROR(VLOOKUP($D242,'SAP Data'!$A$7:$OM$1849,AA$4,FALSE),"")</f>
        <v>0</v>
      </c>
      <c r="AB242" s="76">
        <f>IFERROR(VLOOKUP($D242,'SAP Data'!$A$7:$OM$1849,AB$4,FALSE),"")</f>
        <v>14656.25</v>
      </c>
      <c r="AC242" s="76">
        <f>IFERROR(VLOOKUP($D242,'SAP Data'!$A$7:$OM$1849,AC$4,FALSE),"")</f>
        <v>29312.41</v>
      </c>
      <c r="AD242" s="76">
        <f>IFERROR(VLOOKUP($D242,'SAP Data'!$A$7:$OM$1849,AD$4,FALSE),"")</f>
        <v>43968.57</v>
      </c>
      <c r="AE242" s="76">
        <f>IFERROR(VLOOKUP($D242,'SAP Data'!$A$7:$OM$1849,AE$4,FALSE),"")</f>
        <v>58624.73</v>
      </c>
      <c r="AF242" s="76">
        <f>IFERROR(VLOOKUP($D242,'SAP Data'!$A$7:$OM$1849,AF$4,FALSE),"")</f>
        <v>73280.89</v>
      </c>
      <c r="AG242" s="76">
        <f>IFERROR(VLOOKUP($D242,'SAP Data'!$A$7:$OM$1849,AG$4,FALSE),"")</f>
        <v>87937.05</v>
      </c>
      <c r="AH242" s="76">
        <f>IFERROR(VLOOKUP($D242,'SAP Data'!$A$7:$OM$1849,AH$4,FALSE),"")</f>
        <v>102593.21</v>
      </c>
      <c r="AI242" s="76">
        <f>IFERROR(VLOOKUP($D242,'SAP Data'!$A$7:$OM$1849,AI$4,FALSE),"")</f>
        <v>117249.37</v>
      </c>
      <c r="AJ242" s="76">
        <f>IFERROR(VLOOKUP($D242,'SAP Data'!$A$7:$OM$1849,AJ$4,FALSE),"")</f>
        <v>131905.53</v>
      </c>
      <c r="AK242" s="76">
        <f>IFERROR(VLOOKUP($D242,'SAP Data'!$A$7:$OM$1849,AK$4,FALSE),"")</f>
        <v>146561.69</v>
      </c>
      <c r="AL242" s="76">
        <f>IFERROR(VLOOKUP($D242,'SAP Data'!$A$7:$OM$1849,AL$4,FALSE),"")</f>
        <v>161217.85</v>
      </c>
      <c r="AM242" s="76">
        <f>IFERROR(VLOOKUP($D242,'SAP Data'!$A$7:$OM$1849,AM$4,FALSE),"")</f>
        <v>175874.01</v>
      </c>
      <c r="AN242" s="76">
        <f>IFERROR(VLOOKUP($D242,'SAP Data'!$A$7:$OM$1849,AN$4,FALSE),"")</f>
        <v>190530.17</v>
      </c>
      <c r="AO242" s="76">
        <f>IFERROR(VLOOKUP($D242,'SAP Data'!$A$7:$OM$1849,AO$4,FALSE),"")</f>
        <v>205186.33</v>
      </c>
      <c r="AP242" s="99">
        <f t="shared" si="258"/>
        <v>5496.0787500000006</v>
      </c>
      <c r="AQ242" s="43">
        <f t="shared" si="259"/>
        <v>9770.7995833333352</v>
      </c>
      <c r="AR242" s="43">
        <f t="shared" si="260"/>
        <v>15266.867083333336</v>
      </c>
      <c r="AS242" s="43">
        <f t="shared" si="261"/>
        <v>21984.281250000004</v>
      </c>
      <c r="AT242" s="43">
        <f t="shared" si="262"/>
        <v>29923.042083333334</v>
      </c>
      <c r="AU242" s="43">
        <f t="shared" si="263"/>
        <v>39083.149583333339</v>
      </c>
      <c r="AV242" s="43">
        <f t="shared" si="264"/>
        <v>49464.603750000002</v>
      </c>
      <c r="AW242" s="43">
        <f t="shared" si="265"/>
        <v>61067.404583333329</v>
      </c>
      <c r="AX242" s="43">
        <f t="shared" si="266"/>
        <v>73891.552083333328</v>
      </c>
      <c r="AY242" s="43">
        <f t="shared" si="267"/>
        <v>87937.046249999999</v>
      </c>
      <c r="AZ242" s="43">
        <f t="shared" si="268"/>
        <v>102593.21</v>
      </c>
      <c r="BA242" s="98">
        <f t="shared" si="269"/>
        <v>117249.37</v>
      </c>
      <c r="BB242" s="16"/>
      <c r="BC242" s="16">
        <f t="shared" ref="BC242" si="311">IF($E242=4,AP242,0)</f>
        <v>0</v>
      </c>
      <c r="BD242" s="16"/>
      <c r="BE242" s="16">
        <f t="shared" ref="BE242" si="312">IF($E242=4,AQ242,0)</f>
        <v>0</v>
      </c>
      <c r="BF242" s="16"/>
      <c r="BG242" s="16">
        <f t="shared" ref="BG242" si="313">IF($E242=4,AR242,0)</f>
        <v>0</v>
      </c>
      <c r="BH242" s="18"/>
      <c r="BI242" s="16">
        <f t="shared" ref="BI242" si="314">IF($E242=4,AS242,0)</f>
        <v>0</v>
      </c>
      <c r="BK242" s="16">
        <f t="shared" ref="BK242" si="315">IF($E242=4,AT242,0)</f>
        <v>0</v>
      </c>
      <c r="BM242" s="16">
        <f t="shared" ref="BM242" si="316">IF($E242=4,AU242,0)</f>
        <v>0</v>
      </c>
      <c r="BO242" s="16">
        <f t="shared" ref="BO242" si="317">IF($E242=4,AV242,0)</f>
        <v>0</v>
      </c>
      <c r="BQ242" s="16">
        <f t="shared" ref="BQ242" si="318">IF($E242=4,AW242,0)</f>
        <v>0</v>
      </c>
      <c r="BS242" s="16">
        <f t="shared" ref="BS242" si="319">IF($E242=4,AX242,0)</f>
        <v>0</v>
      </c>
      <c r="BU242" s="16">
        <f t="shared" si="272"/>
        <v>0</v>
      </c>
      <c r="BW242" s="16">
        <f t="shared" si="273"/>
        <v>0</v>
      </c>
      <c r="BY242" s="16">
        <f t="shared" si="274"/>
        <v>0</v>
      </c>
      <c r="CB242" s="16">
        <f t="shared" si="254"/>
        <v>0</v>
      </c>
      <c r="CF242" s="243">
        <f t="shared" si="270"/>
        <v>0</v>
      </c>
      <c r="CH242" s="243">
        <f t="shared" si="271"/>
        <v>0</v>
      </c>
      <c r="CJ242" s="16">
        <f t="shared" si="255"/>
        <v>117249.37</v>
      </c>
      <c r="CL242" s="54">
        <f t="shared" si="256"/>
        <v>0</v>
      </c>
      <c r="CN242" s="18"/>
      <c r="CO242" s="16">
        <f t="shared" si="257"/>
        <v>0</v>
      </c>
      <c r="CP242" s="18"/>
      <c r="CQ242" s="181"/>
      <c r="CR242" s="181"/>
    </row>
    <row r="243" spans="1:96" x14ac:dyDescent="0.2">
      <c r="A243" s="387"/>
      <c r="B243" s="14" t="str">
        <f>VLOOKUP(D243,'line assign basis'!$A$8:$D$668,2,FALSE)</f>
        <v>PDX CNG PRJ - TAX CR</v>
      </c>
      <c r="C243" s="17" t="s">
        <v>1640</v>
      </c>
      <c r="D243" s="17" t="s">
        <v>2713</v>
      </c>
      <c r="E243" s="17">
        <f>IFERROR(VLOOKUP(D243,'line assign basis'!$A$8:$D$668,4,FALSE),"")</f>
        <v>2</v>
      </c>
      <c r="F243" s="33">
        <f>IFERROR(VLOOKUP($D243,'SAP Data'!$A$7:$OM$1845,F$4,FALSE),"")</f>
        <v>133166.25</v>
      </c>
      <c r="G243" s="33">
        <f>IFERROR(VLOOKUP($D243,'SAP Data'!$A$7:$OM$1845,G$4,FALSE),"")</f>
        <v>129361.5</v>
      </c>
      <c r="H243" s="16">
        <f>IFERROR(VLOOKUP($D243,'SAP Data'!$A$7:$OM$1845,H$4,FALSE),"")</f>
        <v>125556.75</v>
      </c>
      <c r="I243" s="76">
        <f>IFERROR(VLOOKUP($D243,'SAP Data'!$A$7:$OM$1845,I$4,FALSE),"")</f>
        <v>121752</v>
      </c>
      <c r="J243" s="76">
        <f>IFERROR(VLOOKUP($D243,'SAP Data'!$A$7:$OM$1845,J$4,FALSE),"")</f>
        <v>117947.25</v>
      </c>
      <c r="K243" s="76">
        <f>IFERROR(VLOOKUP($D243,'SAP Data'!$A$7:$OM$1845,K$4,FALSE),"")</f>
        <v>114142.5</v>
      </c>
      <c r="L243" s="76">
        <f>IFERROR(VLOOKUP($D243,'SAP Data'!$A$7:$OM$1845,L$4,FALSE),"")</f>
        <v>110337.75</v>
      </c>
      <c r="M243" s="76">
        <f>IFERROR(VLOOKUP($D243,'SAP Data'!$A$7:$OM$1845,M$4,FALSE),"")</f>
        <v>106533</v>
      </c>
      <c r="N243" s="76">
        <f>IFERROR(VLOOKUP($D243,'SAP Data'!$A$7:$OM$1845,N$4,FALSE),"")</f>
        <v>102728.25</v>
      </c>
      <c r="O243" s="76">
        <f>IFERROR(VLOOKUP($D243,'SAP Data'!$A$7:$OM$1845,O$4,FALSE),"")</f>
        <v>98923.5</v>
      </c>
      <c r="P243" s="76">
        <f>IFERROR(VLOOKUP($D243,'SAP Data'!$A$7:$OM$1845,P$4,FALSE),"")</f>
        <v>95118.75</v>
      </c>
      <c r="Q243" s="76">
        <f>IFERROR(VLOOKUP($D243,'SAP Data'!$A$7:$OM$1845,Q$4,FALSE),"")</f>
        <v>91314</v>
      </c>
      <c r="R243" s="76">
        <f>IFERROR(VLOOKUP($D243,'SAP Data'!$A$7:$OM$1845,R$4,FALSE),"")</f>
        <v>87509.25</v>
      </c>
      <c r="S243" s="76">
        <f>IFERROR(VLOOKUP($D243,'SAP Data'!$A$7:$OM$1845,S$4,FALSE),"")</f>
        <v>83704.5</v>
      </c>
      <c r="T243" s="76">
        <f>IFERROR(VLOOKUP($D243,'SAP Data'!$A$7:$OM$1849,T$4,FALSE),"")</f>
        <v>79899.75</v>
      </c>
      <c r="U243" s="76">
        <f>IFERROR(VLOOKUP($D243,'SAP Data'!$A$7:$OM$1849,U$4,FALSE),"")</f>
        <v>76095</v>
      </c>
      <c r="V243" s="76">
        <f>IFERROR(VLOOKUP($D243,'SAP Data'!$A$7:$OM$1849,V$4,FALSE),"")</f>
        <v>72290.25</v>
      </c>
      <c r="W243" s="76">
        <f>IFERROR(VLOOKUP($D243,'SAP Data'!$A$7:$OM$1849,W$4,FALSE),"")</f>
        <v>68485.5</v>
      </c>
      <c r="X243" s="76">
        <f>IFERROR(VLOOKUP($D243,'SAP Data'!$A$7:$OM$1849,X$4,FALSE),"")</f>
        <v>64680.75</v>
      </c>
      <c r="Y243" s="76">
        <f>IFERROR(VLOOKUP($D243,'SAP Data'!$A$7:$OM$1849,Y$4,FALSE),"")</f>
        <v>60876</v>
      </c>
      <c r="Z243" s="76">
        <f>IFERROR(VLOOKUP($D243,'SAP Data'!$A$7:$OM$1849,Z$4,FALSE),"")</f>
        <v>57071.25</v>
      </c>
      <c r="AA243" s="76">
        <f>IFERROR(VLOOKUP($D243,'SAP Data'!$A$7:$OM$1849,AA$4,FALSE),"")</f>
        <v>53266.5</v>
      </c>
      <c r="AB243" s="76">
        <f>IFERROR(VLOOKUP($D243,'SAP Data'!$A$7:$OM$1849,AB$4,FALSE),"")</f>
        <v>49461.75</v>
      </c>
      <c r="AC243" s="76">
        <f>IFERROR(VLOOKUP($D243,'SAP Data'!$A$7:$OM$1849,AC$4,FALSE),"")</f>
        <v>45657</v>
      </c>
      <c r="AD243" s="76">
        <f>IFERROR(VLOOKUP($D243,'SAP Data'!$A$7:$OM$1849,AD$4,FALSE),"")</f>
        <v>41852.25</v>
      </c>
      <c r="AE243" s="76">
        <f>IFERROR(VLOOKUP($D243,'SAP Data'!$A$7:$OM$1849,AE$4,FALSE),"")</f>
        <v>38047.5</v>
      </c>
      <c r="AF243" s="76">
        <f>IFERROR(VLOOKUP($D243,'SAP Data'!$A$7:$OM$1849,AF$4,FALSE),"")</f>
        <v>34242.75</v>
      </c>
      <c r="AG243" s="76">
        <f>IFERROR(VLOOKUP($D243,'SAP Data'!$A$7:$OM$1849,AG$4,FALSE),"")</f>
        <v>30438</v>
      </c>
      <c r="AH243" s="76">
        <f>IFERROR(VLOOKUP($D243,'SAP Data'!$A$7:$OM$1849,AH$4,FALSE),"")</f>
        <v>26633.25</v>
      </c>
      <c r="AI243" s="76">
        <f>IFERROR(VLOOKUP($D243,'SAP Data'!$A$7:$OM$1849,AI$4,FALSE),"")</f>
        <v>22828.5</v>
      </c>
      <c r="AJ243" s="76">
        <f>IFERROR(VLOOKUP($D243,'SAP Data'!$A$7:$OM$1849,AJ$4,FALSE),"")</f>
        <v>19023.75</v>
      </c>
      <c r="AK243" s="76">
        <f>IFERROR(VLOOKUP($D243,'SAP Data'!$A$7:$OM$1849,AK$4,FALSE),"")</f>
        <v>15219</v>
      </c>
      <c r="AL243" s="76">
        <f>IFERROR(VLOOKUP($D243,'SAP Data'!$A$7:$OM$1849,AL$4,FALSE),"")</f>
        <v>11414.25</v>
      </c>
      <c r="AM243" s="76">
        <f>IFERROR(VLOOKUP($D243,'SAP Data'!$A$7:$OM$1849,AM$4,FALSE),"")</f>
        <v>7609.5</v>
      </c>
      <c r="AN243" s="76">
        <f>IFERROR(VLOOKUP($D243,'SAP Data'!$A$7:$OM$1849,AN$4,FALSE),"")</f>
        <v>3804.75</v>
      </c>
      <c r="AO243" s="76">
        <f>IFERROR(VLOOKUP($D243,'SAP Data'!$A$7:$OM$1849,AO$4,FALSE),"")</f>
        <v>0</v>
      </c>
      <c r="AP243" s="99">
        <f t="shared" si="258"/>
        <v>64680.75</v>
      </c>
      <c r="AQ243" s="43">
        <f t="shared" si="259"/>
        <v>60876</v>
      </c>
      <c r="AR243" s="43">
        <f t="shared" si="260"/>
        <v>57071.25</v>
      </c>
      <c r="AS243" s="43">
        <f t="shared" si="261"/>
        <v>53266.5</v>
      </c>
      <c r="AT243" s="43">
        <f t="shared" si="262"/>
        <v>49461.75</v>
      </c>
      <c r="AU243" s="43">
        <f t="shared" si="263"/>
        <v>45657</v>
      </c>
      <c r="AV243" s="43">
        <f t="shared" si="264"/>
        <v>41852.25</v>
      </c>
      <c r="AW243" s="43">
        <f t="shared" si="265"/>
        <v>38047.5</v>
      </c>
      <c r="AX243" s="43">
        <f t="shared" si="266"/>
        <v>34242.75</v>
      </c>
      <c r="AY243" s="43">
        <f t="shared" si="267"/>
        <v>30438</v>
      </c>
      <c r="AZ243" s="43">
        <f t="shared" si="268"/>
        <v>26633.25</v>
      </c>
      <c r="BA243" s="98">
        <f t="shared" si="269"/>
        <v>22828.5</v>
      </c>
      <c r="BB243" s="16"/>
      <c r="BC243" s="16">
        <f t="shared" si="278"/>
        <v>0</v>
      </c>
      <c r="BD243" s="16"/>
      <c r="BE243" s="16">
        <f t="shared" si="279"/>
        <v>0</v>
      </c>
      <c r="BF243" s="16"/>
      <c r="BG243" s="16">
        <f t="shared" si="280"/>
        <v>0</v>
      </c>
      <c r="BH243" s="18"/>
      <c r="BI243" s="16">
        <f t="shared" si="281"/>
        <v>0</v>
      </c>
      <c r="BK243" s="16">
        <f t="shared" si="282"/>
        <v>0</v>
      </c>
      <c r="BM243" s="16">
        <f t="shared" si="283"/>
        <v>0</v>
      </c>
      <c r="BO243" s="16">
        <f t="shared" si="275"/>
        <v>0</v>
      </c>
      <c r="BQ243" s="16">
        <f t="shared" si="276"/>
        <v>0</v>
      </c>
      <c r="BS243" s="16">
        <f t="shared" si="277"/>
        <v>0</v>
      </c>
      <c r="BU243" s="16">
        <f t="shared" si="272"/>
        <v>0</v>
      </c>
      <c r="BW243" s="16">
        <f t="shared" si="273"/>
        <v>0</v>
      </c>
      <c r="BY243" s="16">
        <f t="shared" si="274"/>
        <v>0</v>
      </c>
      <c r="CB243" s="16">
        <f t="shared" si="254"/>
        <v>0</v>
      </c>
      <c r="CE243" s="54"/>
      <c r="CF243" s="243">
        <f t="shared" si="270"/>
        <v>0</v>
      </c>
      <c r="CH243" s="243">
        <f t="shared" si="271"/>
        <v>0</v>
      </c>
      <c r="CJ243" s="16">
        <f t="shared" si="255"/>
        <v>22828.5</v>
      </c>
      <c r="CL243" s="54">
        <f t="shared" si="256"/>
        <v>0</v>
      </c>
      <c r="CN243" s="18"/>
      <c r="CO243" s="16">
        <f t="shared" si="257"/>
        <v>0</v>
      </c>
      <c r="CP243" s="18"/>
    </row>
    <row r="244" spans="1:96" x14ac:dyDescent="0.2">
      <c r="A244" s="387" t="s">
        <v>3037</v>
      </c>
      <c r="B244" s="14" t="str">
        <f>VLOOKUP(D244,'line assign basis'!$A$8:$D$668,2,FALSE)</f>
        <v>TAX NMEP AFDUCT EQ R</v>
      </c>
      <c r="C244" s="17" t="s">
        <v>2849</v>
      </c>
      <c r="D244" s="17" t="s">
        <v>2895</v>
      </c>
      <c r="E244" s="17">
        <f>IFERROR(VLOOKUP(D244,'line assign basis'!$A$8:$D$668,4,FALSE),"")</f>
        <v>3</v>
      </c>
      <c r="F244" s="33">
        <f>IFERROR(VLOOKUP($D244,'SAP Data'!$A$7:$OM$1845,F$4,FALSE),"")</f>
        <v>0</v>
      </c>
      <c r="G244" s="33">
        <f>IFERROR(VLOOKUP($D244,'SAP Data'!$A$7:$OM$1845,G$4,FALSE),"")</f>
        <v>0</v>
      </c>
      <c r="H244" s="16">
        <f>IFERROR(VLOOKUP($D244,'SAP Data'!$A$7:$OM$1845,H$4,FALSE),"")</f>
        <v>0</v>
      </c>
      <c r="I244" s="76">
        <f>IFERROR(VLOOKUP($D244,'SAP Data'!$A$7:$OM$1845,I$4,FALSE),"")</f>
        <v>0</v>
      </c>
      <c r="J244" s="76">
        <f>IFERROR(VLOOKUP($D244,'SAP Data'!$A$7:$OM$1845,J$4,FALSE),"")</f>
        <v>0</v>
      </c>
      <c r="K244" s="76">
        <f>IFERROR(VLOOKUP($D244,'SAP Data'!$A$7:$OM$1845,K$4,FALSE),"")</f>
        <v>1420643</v>
      </c>
      <c r="L244" s="76">
        <f>IFERROR(VLOOKUP($D244,'SAP Data'!$A$7:$OM$1845,L$4,FALSE),"")</f>
        <v>1420643</v>
      </c>
      <c r="M244" s="76">
        <f>IFERROR(VLOOKUP($D244,'SAP Data'!$A$7:$OM$1845,M$4,FALSE),"")</f>
        <v>1420643</v>
      </c>
      <c r="N244" s="76">
        <f>IFERROR(VLOOKUP($D244,'SAP Data'!$A$7:$OM$1845,N$4,FALSE),"")</f>
        <v>1420643</v>
      </c>
      <c r="O244" s="76">
        <f>IFERROR(VLOOKUP($D244,'SAP Data'!$A$7:$OM$1845,O$4,FALSE),"")</f>
        <v>1420643</v>
      </c>
      <c r="P244" s="76">
        <f>IFERROR(VLOOKUP($D244,'SAP Data'!$A$7:$OM$1845,P$4,FALSE),"")</f>
        <v>1420643</v>
      </c>
      <c r="Q244" s="76">
        <f>IFERROR(VLOOKUP($D244,'SAP Data'!$A$7:$OM$1845,Q$4,FALSE),"")</f>
        <v>1404295</v>
      </c>
      <c r="R244" s="76">
        <f>IFERROR(VLOOKUP($D244,'SAP Data'!$A$7:$OM$1845,R$4,FALSE),"")</f>
        <v>1404295</v>
      </c>
      <c r="S244" s="76">
        <f>IFERROR(VLOOKUP($D244,'SAP Data'!$A$7:$OM$1845,S$4,FALSE),"")</f>
        <v>1404295</v>
      </c>
      <c r="T244" s="76">
        <f>IFERROR(VLOOKUP($D244,'SAP Data'!$A$7:$OM$1849,T$4,FALSE),"")</f>
        <v>1386378</v>
      </c>
      <c r="U244" s="76">
        <f>IFERROR(VLOOKUP($D244,'SAP Data'!$A$7:$OM$1849,U$4,FALSE),"")</f>
        <v>1386378</v>
      </c>
      <c r="V244" s="76">
        <f>IFERROR(VLOOKUP($D244,'SAP Data'!$A$7:$OM$1849,V$4,FALSE),"")</f>
        <v>1386378</v>
      </c>
      <c r="W244" s="76">
        <f>IFERROR(VLOOKUP($D244,'SAP Data'!$A$7:$OM$1849,W$4,FALSE),"")</f>
        <v>1386378</v>
      </c>
      <c r="X244" s="76">
        <f>IFERROR(VLOOKUP($D244,'SAP Data'!$A$7:$OM$1849,X$4,FALSE),"")</f>
        <v>1386378</v>
      </c>
      <c r="Y244" s="76">
        <f>IFERROR(VLOOKUP($D244,'SAP Data'!$A$7:$OM$1849,Y$4,FALSE),"")</f>
        <v>1386378</v>
      </c>
      <c r="Z244" s="76">
        <f>IFERROR(VLOOKUP($D244,'SAP Data'!$A$7:$OM$1849,Z$4,FALSE),"")</f>
        <v>1386378</v>
      </c>
      <c r="AA244" s="76">
        <f>IFERROR(VLOOKUP($D244,'SAP Data'!$A$7:$OM$1849,AA$4,FALSE),"")</f>
        <v>1386378</v>
      </c>
      <c r="AB244" s="76">
        <f>IFERROR(VLOOKUP($D244,'SAP Data'!$A$7:$OM$1849,AB$4,FALSE),"")</f>
        <v>1386378</v>
      </c>
      <c r="AC244" s="76">
        <f>IFERROR(VLOOKUP($D244,'SAP Data'!$A$7:$OM$1849,AC$4,FALSE),"")</f>
        <v>1376296</v>
      </c>
      <c r="AD244" s="76">
        <f>IFERROR(VLOOKUP($D244,'SAP Data'!$A$7:$OM$1849,AD$4,FALSE),"")</f>
        <v>1376296</v>
      </c>
      <c r="AE244" s="76">
        <f>IFERROR(VLOOKUP($D244,'SAP Data'!$A$7:$OM$1849,AE$4,FALSE),"")</f>
        <v>1376296</v>
      </c>
      <c r="AF244" s="76">
        <f>IFERROR(VLOOKUP($D244,'SAP Data'!$A$7:$OM$1849,AF$4,FALSE),"")</f>
        <v>1358097</v>
      </c>
      <c r="AG244" s="76">
        <f>IFERROR(VLOOKUP($D244,'SAP Data'!$A$7:$OM$1849,AG$4,FALSE),"")</f>
        <v>1358097</v>
      </c>
      <c r="AH244" s="76">
        <f>IFERROR(VLOOKUP($D244,'SAP Data'!$A$7:$OM$1849,AH$4,FALSE),"")</f>
        <v>1358097</v>
      </c>
      <c r="AI244" s="76">
        <f>IFERROR(VLOOKUP($D244,'SAP Data'!$A$7:$OM$1849,AI$4,FALSE),"")</f>
        <v>1358097</v>
      </c>
      <c r="AJ244" s="76">
        <f>IFERROR(VLOOKUP($D244,'SAP Data'!$A$7:$OM$1849,AJ$4,FALSE),"")</f>
        <v>1358097</v>
      </c>
      <c r="AK244" s="76">
        <f>IFERROR(VLOOKUP($D244,'SAP Data'!$A$7:$OM$1849,AK$4,FALSE),"")</f>
        <v>1358097</v>
      </c>
      <c r="AL244" s="76">
        <f>IFERROR(VLOOKUP($D244,'SAP Data'!$A$7:$OM$1849,AL$4,FALSE),"")</f>
        <v>1358097</v>
      </c>
      <c r="AM244" s="76">
        <f>IFERROR(VLOOKUP($D244,'SAP Data'!$A$7:$OM$1849,AM$4,FALSE),"")</f>
        <v>1358097</v>
      </c>
      <c r="AN244" s="76">
        <f>IFERROR(VLOOKUP($D244,'SAP Data'!$A$7:$OM$1849,AN$4,FALSE),"")</f>
        <v>1358097</v>
      </c>
      <c r="AO244" s="76">
        <f>IFERROR(VLOOKUP($D244,'SAP Data'!$A$7:$OM$1849,AO$4,FALSE),"")</f>
        <v>1348297</v>
      </c>
      <c r="AP244" s="99">
        <f t="shared" si="258"/>
        <v>1387357.375</v>
      </c>
      <c r="AQ244" s="43">
        <f t="shared" si="259"/>
        <v>1385024.125</v>
      </c>
      <c r="AR244" s="43">
        <f t="shared" si="260"/>
        <v>1382679.125</v>
      </c>
      <c r="AS244" s="43">
        <f t="shared" si="261"/>
        <v>1380322.375</v>
      </c>
      <c r="AT244" s="43">
        <f t="shared" si="262"/>
        <v>1377965.625</v>
      </c>
      <c r="AU244" s="43">
        <f t="shared" si="263"/>
        <v>1375608.875</v>
      </c>
      <c r="AV244" s="43">
        <f t="shared" si="264"/>
        <v>1373252.125</v>
      </c>
      <c r="AW244" s="43">
        <f t="shared" si="265"/>
        <v>1370895.375</v>
      </c>
      <c r="AX244" s="43">
        <f t="shared" si="266"/>
        <v>1368538.625</v>
      </c>
      <c r="AY244" s="43">
        <f t="shared" si="267"/>
        <v>1366181.875</v>
      </c>
      <c r="AZ244" s="43">
        <f t="shared" si="268"/>
        <v>1363825.125</v>
      </c>
      <c r="BA244" s="98">
        <f t="shared" si="269"/>
        <v>1361480.125</v>
      </c>
      <c r="BB244" s="16"/>
      <c r="BC244" s="16">
        <f t="shared" si="278"/>
        <v>0</v>
      </c>
      <c r="BD244" s="16"/>
      <c r="BE244" s="16">
        <f t="shared" si="279"/>
        <v>0</v>
      </c>
      <c r="BF244" s="16"/>
      <c r="BG244" s="16">
        <f t="shared" si="280"/>
        <v>0</v>
      </c>
      <c r="BH244" s="18"/>
      <c r="BI244" s="16">
        <f t="shared" si="281"/>
        <v>0</v>
      </c>
      <c r="BK244" s="16">
        <f t="shared" si="282"/>
        <v>0</v>
      </c>
      <c r="BM244" s="16">
        <f t="shared" si="283"/>
        <v>0</v>
      </c>
      <c r="BO244" s="16">
        <f t="shared" si="275"/>
        <v>0</v>
      </c>
      <c r="BQ244" s="16">
        <f t="shared" si="276"/>
        <v>0</v>
      </c>
      <c r="BS244" s="16">
        <f t="shared" si="277"/>
        <v>0</v>
      </c>
      <c r="BU244" s="16">
        <f t="shared" si="272"/>
        <v>0</v>
      </c>
      <c r="BW244" s="16">
        <f t="shared" si="273"/>
        <v>0</v>
      </c>
      <c r="BY244" s="16">
        <f t="shared" si="274"/>
        <v>0</v>
      </c>
      <c r="CB244" s="16">
        <f t="shared" si="254"/>
        <v>0</v>
      </c>
      <c r="CF244" s="243">
        <f t="shared" si="270"/>
        <v>0</v>
      </c>
      <c r="CH244" s="243">
        <f t="shared" si="271"/>
        <v>1361480.125</v>
      </c>
      <c r="CJ244" s="16">
        <f t="shared" si="255"/>
        <v>0</v>
      </c>
      <c r="CL244" s="54">
        <f t="shared" si="256"/>
        <v>0</v>
      </c>
      <c r="CN244" s="18"/>
      <c r="CO244" s="16">
        <f t="shared" si="257"/>
        <v>1361480.125</v>
      </c>
      <c r="CP244" s="18"/>
    </row>
    <row r="245" spans="1:96" x14ac:dyDescent="0.2">
      <c r="A245" s="387"/>
      <c r="B245" s="14" t="str">
        <f>VLOOKUP(D245,'line assign basis'!$A$8:$D$668,2,FALSE)</f>
        <v>Livingston Tower LHI</v>
      </c>
      <c r="C245" s="17" t="s">
        <v>2930</v>
      </c>
      <c r="D245" s="123" t="s">
        <v>2937</v>
      </c>
      <c r="E245" s="17" t="str">
        <f>IFERROR(VLOOKUP(D245,'line assign basis'!$A$8:$D$668,4,FALSE),"")</f>
        <v>3L</v>
      </c>
      <c r="F245" s="33">
        <f>IFERROR(VLOOKUP($D245,'SAP Data'!$A$7:$OM$1845,F$4,FALSE),"")</f>
        <v>0</v>
      </c>
      <c r="G245" s="33">
        <f>IFERROR(VLOOKUP($D245,'SAP Data'!$A$7:$OM$1845,G$4,FALSE),"")</f>
        <v>0</v>
      </c>
      <c r="H245" s="16">
        <f>IFERROR(VLOOKUP($D245,'SAP Data'!$A$7:$OM$1845,H$4,FALSE),"")</f>
        <v>0</v>
      </c>
      <c r="I245" s="76">
        <f>IFERROR(VLOOKUP($D245,'SAP Data'!$A$7:$OM$1845,I$4,FALSE),"")</f>
        <v>0</v>
      </c>
      <c r="J245" s="76">
        <f>IFERROR(VLOOKUP($D245,'SAP Data'!$A$7:$OM$1845,J$4,FALSE),"")</f>
        <v>0</v>
      </c>
      <c r="K245" s="76">
        <f>IFERROR(VLOOKUP($D245,'SAP Data'!$A$7:$OM$1845,K$4,FALSE),"")</f>
        <v>0</v>
      </c>
      <c r="L245" s="76">
        <f>IFERROR(VLOOKUP($D245,'SAP Data'!$A$7:$OM$1845,L$4,FALSE),"")</f>
        <v>0</v>
      </c>
      <c r="M245" s="76">
        <f>IFERROR(VLOOKUP($D245,'SAP Data'!$A$7:$OM$1845,M$4,FALSE),"")</f>
        <v>0</v>
      </c>
      <c r="N245" s="76">
        <f>IFERROR(VLOOKUP($D245,'SAP Data'!$A$7:$OM$1845,N$4,FALSE),"")</f>
        <v>48709.85</v>
      </c>
      <c r="O245" s="76">
        <f>IFERROR(VLOOKUP($D245,'SAP Data'!$A$7:$OM$1845,O$4,FALSE),"")</f>
        <v>50948.19</v>
      </c>
      <c r="P245" s="76">
        <f>IFERROR(VLOOKUP($D245,'SAP Data'!$A$7:$OM$1845,P$4,FALSE),"")</f>
        <v>102148.46</v>
      </c>
      <c r="Q245" s="76">
        <f>IFERROR(VLOOKUP($D245,'SAP Data'!$A$7:$OM$1845,Q$4,FALSE),"")</f>
        <v>102732.75</v>
      </c>
      <c r="R245" s="76">
        <f>IFERROR(VLOOKUP($D245,'SAP Data'!$A$7:$OM$1845,R$4,FALSE),"")</f>
        <v>102732.75</v>
      </c>
      <c r="S245" s="76">
        <f>IFERROR(VLOOKUP($D245,'SAP Data'!$A$7:$OM$1845,S$4,FALSE),"")</f>
        <v>102732.75</v>
      </c>
      <c r="T245" s="76">
        <f>IFERROR(VLOOKUP($D245,'SAP Data'!$A$7:$OM$1849,T$4,FALSE),"")</f>
        <v>102732.75</v>
      </c>
      <c r="U245" s="76">
        <f>IFERROR(VLOOKUP($D245,'SAP Data'!$A$7:$OM$1849,U$4,FALSE),"")</f>
        <v>102732.75</v>
      </c>
      <c r="V245" s="76">
        <f>IFERROR(VLOOKUP($D245,'SAP Data'!$A$7:$OM$1849,V$4,FALSE),"")</f>
        <v>102732.75</v>
      </c>
      <c r="W245" s="76">
        <f>IFERROR(VLOOKUP($D245,'SAP Data'!$A$7:$OM$1849,W$4,FALSE),"")</f>
        <v>102732.75</v>
      </c>
      <c r="X245" s="76">
        <f>IFERROR(VLOOKUP($D245,'SAP Data'!$A$7:$OM$1849,X$4,FALSE),"")</f>
        <v>102732.75</v>
      </c>
      <c r="Y245" s="76">
        <f>IFERROR(VLOOKUP($D245,'SAP Data'!$A$7:$OM$1849,Y$4,FALSE),"")</f>
        <v>102732.75</v>
      </c>
      <c r="Z245" s="76">
        <f>IFERROR(VLOOKUP($D245,'SAP Data'!$A$7:$OM$1849,Z$4,FALSE),"")</f>
        <v>102732.75</v>
      </c>
      <c r="AA245" s="76">
        <f>IFERROR(VLOOKUP($D245,'SAP Data'!$A$7:$OM$1849,AA$4,FALSE),"")</f>
        <v>102732.75</v>
      </c>
      <c r="AB245" s="76">
        <f>IFERROR(VLOOKUP($D245,'SAP Data'!$A$7:$OM$1849,AB$4,FALSE),"")</f>
        <v>102732.75</v>
      </c>
      <c r="AC245" s="76">
        <f>IFERROR(VLOOKUP($D245,'SAP Data'!$A$7:$OM$1849,AC$4,FALSE),"")</f>
        <v>102732.75</v>
      </c>
      <c r="AD245" s="76">
        <f>IFERROR(VLOOKUP($D245,'SAP Data'!$A$7:$OM$1849,AD$4,FALSE),"")</f>
        <v>102732.75</v>
      </c>
      <c r="AE245" s="76">
        <f>IFERROR(VLOOKUP($D245,'SAP Data'!$A$7:$OM$1849,AE$4,FALSE),"")</f>
        <v>102732.75</v>
      </c>
      <c r="AF245" s="76">
        <f>IFERROR(VLOOKUP($D245,'SAP Data'!$A$7:$OM$1849,AF$4,FALSE),"")</f>
        <v>102732.75</v>
      </c>
      <c r="AG245" s="76">
        <f>IFERROR(VLOOKUP($D245,'SAP Data'!$A$7:$OM$1849,AG$4,FALSE),"")</f>
        <v>102732.75</v>
      </c>
      <c r="AH245" s="76">
        <f>IFERROR(VLOOKUP($D245,'SAP Data'!$A$7:$OM$1849,AH$4,FALSE),"")</f>
        <v>102732.75</v>
      </c>
      <c r="AI245" s="76">
        <f>IFERROR(VLOOKUP($D245,'SAP Data'!$A$7:$OM$1849,AI$4,FALSE),"")</f>
        <v>102732.75</v>
      </c>
      <c r="AJ245" s="76">
        <f>IFERROR(VLOOKUP($D245,'SAP Data'!$A$7:$OM$1849,AJ$4,FALSE),"")</f>
        <v>102732.75</v>
      </c>
      <c r="AK245" s="76">
        <f>IFERROR(VLOOKUP($D245,'SAP Data'!$A$7:$OM$1849,AK$4,FALSE),"")</f>
        <v>102732.75</v>
      </c>
      <c r="AL245" s="76">
        <f>IFERROR(VLOOKUP($D245,'SAP Data'!$A$7:$OM$1849,AL$4,FALSE),"")</f>
        <v>102732.75</v>
      </c>
      <c r="AM245" s="76">
        <f>IFERROR(VLOOKUP($D245,'SAP Data'!$A$7:$OM$1849,AM$4,FALSE),"")</f>
        <v>102732.75</v>
      </c>
      <c r="AN245" s="76">
        <f>IFERROR(VLOOKUP($D245,'SAP Data'!$A$7:$OM$1849,AN$4,FALSE),"")</f>
        <v>102732.75</v>
      </c>
      <c r="AO245" s="76">
        <f>IFERROR(VLOOKUP($D245,'SAP Data'!$A$7:$OM$1849,AO$4,FALSE),"")</f>
        <v>102732.75</v>
      </c>
      <c r="AP245" s="99">
        <f t="shared" si="258"/>
        <v>102732.75</v>
      </c>
      <c r="AQ245" s="43">
        <f t="shared" si="259"/>
        <v>102732.75</v>
      </c>
      <c r="AR245" s="43">
        <f t="shared" si="260"/>
        <v>102732.75</v>
      </c>
      <c r="AS245" s="43">
        <f t="shared" si="261"/>
        <v>102732.75</v>
      </c>
      <c r="AT245" s="43">
        <f t="shared" si="262"/>
        <v>102732.75</v>
      </c>
      <c r="AU245" s="43">
        <f t="shared" si="263"/>
        <v>102732.75</v>
      </c>
      <c r="AV245" s="43">
        <f t="shared" si="264"/>
        <v>102732.75</v>
      </c>
      <c r="AW245" s="43">
        <f t="shared" si="265"/>
        <v>102732.75</v>
      </c>
      <c r="AX245" s="43">
        <f t="shared" si="266"/>
        <v>102732.75</v>
      </c>
      <c r="AY245" s="43">
        <f t="shared" si="267"/>
        <v>102732.75</v>
      </c>
      <c r="AZ245" s="43">
        <f t="shared" si="268"/>
        <v>102732.75</v>
      </c>
      <c r="BA245" s="98">
        <f t="shared" si="269"/>
        <v>102732.75</v>
      </c>
      <c r="BB245" s="16"/>
      <c r="BC245" s="16">
        <f>IF($E245=4,AP245,0)</f>
        <v>0</v>
      </c>
      <c r="BD245" s="16"/>
      <c r="BE245" s="16">
        <f t="shared" si="279"/>
        <v>0</v>
      </c>
      <c r="BF245" s="16"/>
      <c r="BG245" s="16">
        <f t="shared" si="280"/>
        <v>0</v>
      </c>
      <c r="BH245" s="18"/>
      <c r="BI245" s="16">
        <f t="shared" si="281"/>
        <v>0</v>
      </c>
      <c r="BK245" s="16">
        <f t="shared" si="282"/>
        <v>0</v>
      </c>
      <c r="BM245" s="16">
        <f t="shared" si="283"/>
        <v>0</v>
      </c>
      <c r="BO245" s="16">
        <f t="shared" si="275"/>
        <v>0</v>
      </c>
      <c r="BQ245" s="16">
        <f t="shared" si="276"/>
        <v>0</v>
      </c>
      <c r="BS245" s="16">
        <f t="shared" si="277"/>
        <v>0</v>
      </c>
      <c r="BU245" s="16">
        <f t="shared" si="272"/>
        <v>0</v>
      </c>
      <c r="BW245" s="16">
        <f t="shared" si="273"/>
        <v>0</v>
      </c>
      <c r="BY245" s="16">
        <f t="shared" si="274"/>
        <v>0</v>
      </c>
      <c r="CB245" s="16">
        <f t="shared" si="254"/>
        <v>0</v>
      </c>
      <c r="CF245" s="243">
        <f t="shared" si="270"/>
        <v>11464.974900000003</v>
      </c>
      <c r="CH245" s="243">
        <f t="shared" si="271"/>
        <v>91267.775099999999</v>
      </c>
      <c r="CJ245" s="16">
        <f t="shared" si="255"/>
        <v>0</v>
      </c>
      <c r="CL245" s="54">
        <f t="shared" si="256"/>
        <v>0</v>
      </c>
      <c r="CN245" s="18"/>
      <c r="CO245" s="16">
        <f t="shared" si="257"/>
        <v>102732.75</v>
      </c>
      <c r="CP245" s="18"/>
    </row>
    <row r="246" spans="1:96" x14ac:dyDescent="0.2">
      <c r="A246" s="387"/>
      <c r="B246" s="14" t="str">
        <f>VLOOKUP(D246,'line assign basis'!$A$8:$D$668,2,FALSE)</f>
        <v>LIVING TOWNE LHI AMO</v>
      </c>
      <c r="C246" s="17" t="s">
        <v>2965</v>
      </c>
      <c r="D246" s="123" t="s">
        <v>3004</v>
      </c>
      <c r="E246" s="17" t="str">
        <f>IFERROR(VLOOKUP(D246,'line assign basis'!$A$8:$D$668,4,FALSE),"")</f>
        <v>3L</v>
      </c>
      <c r="F246" s="33">
        <f>IFERROR(VLOOKUP($D246,'SAP Data'!$A$7:$OM$1845,F$4,FALSE),"")</f>
        <v>0</v>
      </c>
      <c r="G246" s="33">
        <f>IFERROR(VLOOKUP($D246,'SAP Data'!$A$7:$OM$1845,G$4,FALSE),"")</f>
        <v>0</v>
      </c>
      <c r="H246" s="16">
        <f>IFERROR(VLOOKUP($D246,'SAP Data'!$A$7:$OM$1845,H$4,FALSE),"")</f>
        <v>0</v>
      </c>
      <c r="I246" s="76">
        <f>IFERROR(VLOOKUP($D246,'SAP Data'!$A$7:$OM$1845,I$4,FALSE),"")</f>
        <v>0</v>
      </c>
      <c r="J246" s="76">
        <f>IFERROR(VLOOKUP($D246,'SAP Data'!$A$7:$OM$1845,J$4,FALSE),"")</f>
        <v>0</v>
      </c>
      <c r="K246" s="76">
        <f>IFERROR(VLOOKUP($D246,'SAP Data'!$A$7:$OM$1845,K$4,FALSE),"")</f>
        <v>0</v>
      </c>
      <c r="L246" s="76">
        <f>IFERROR(VLOOKUP($D246,'SAP Data'!$A$7:$OM$1845,L$4,FALSE),"")</f>
        <v>0</v>
      </c>
      <c r="M246" s="76">
        <f>IFERROR(VLOOKUP($D246,'SAP Data'!$A$7:$OM$1845,M$4,FALSE),"")</f>
        <v>0</v>
      </c>
      <c r="N246" s="76">
        <f>IFERROR(VLOOKUP($D246,'SAP Data'!$A$7:$OM$1845,N$4,FALSE),"")</f>
        <v>0</v>
      </c>
      <c r="O246" s="76">
        <f>IFERROR(VLOOKUP($D246,'SAP Data'!$A$7:$OM$1845,O$4,FALSE),"")</f>
        <v>0</v>
      </c>
      <c r="P246" s="76">
        <f>IFERROR(VLOOKUP($D246,'SAP Data'!$A$7:$OM$1845,P$4,FALSE),"")</f>
        <v>0</v>
      </c>
      <c r="Q246" s="76">
        <f>IFERROR(VLOOKUP($D246,'SAP Data'!$A$7:$OM$1845,Q$4,FALSE),"")</f>
        <v>-827.92</v>
      </c>
      <c r="R246" s="76">
        <f>IFERROR(VLOOKUP($D246,'SAP Data'!$A$7:$OM$1845,R$4,FALSE),"")</f>
        <v>-1656.97</v>
      </c>
      <c r="S246" s="76">
        <f>IFERROR(VLOOKUP($D246,'SAP Data'!$A$7:$OM$1845,S$4,FALSE),"")</f>
        <v>-2485.46</v>
      </c>
      <c r="T246" s="76">
        <f>IFERROR(VLOOKUP($D246,'SAP Data'!$A$7:$OM$1849,T$4,FALSE),"")</f>
        <v>-3313.95</v>
      </c>
      <c r="U246" s="76">
        <f>IFERROR(VLOOKUP($D246,'SAP Data'!$A$7:$OM$1849,U$4,FALSE),"")</f>
        <v>-4142.4399999999996</v>
      </c>
      <c r="V246" s="76">
        <f>IFERROR(VLOOKUP($D246,'SAP Data'!$A$7:$OM$1849,V$4,FALSE),"")</f>
        <v>-4970.93</v>
      </c>
      <c r="W246" s="76">
        <f>IFERROR(VLOOKUP($D246,'SAP Data'!$A$7:$OM$1849,W$4,FALSE),"")</f>
        <v>-5799.42</v>
      </c>
      <c r="X246" s="76">
        <f>IFERROR(VLOOKUP($D246,'SAP Data'!$A$7:$OM$1849,X$4,FALSE),"")</f>
        <v>-6627.91</v>
      </c>
      <c r="Y246" s="76">
        <f>IFERROR(VLOOKUP($D246,'SAP Data'!$A$7:$OM$1849,Y$4,FALSE),"")</f>
        <v>-7456.4</v>
      </c>
      <c r="Z246" s="76">
        <f>IFERROR(VLOOKUP($D246,'SAP Data'!$A$7:$OM$1849,Z$4,FALSE),"")</f>
        <v>-8284.89</v>
      </c>
      <c r="AA246" s="76">
        <f>IFERROR(VLOOKUP($D246,'SAP Data'!$A$7:$OM$1849,AA$4,FALSE),"")</f>
        <v>-9113.3799999999992</v>
      </c>
      <c r="AB246" s="76">
        <f>IFERROR(VLOOKUP($D246,'SAP Data'!$A$7:$OM$1849,AB$4,FALSE),"")</f>
        <v>-9941.8700000000008</v>
      </c>
      <c r="AC246" s="76">
        <f>IFERROR(VLOOKUP($D246,'SAP Data'!$A$7:$OM$1849,AC$4,FALSE),"")</f>
        <v>-10770.36</v>
      </c>
      <c r="AD246" s="76">
        <f>IFERROR(VLOOKUP($D246,'SAP Data'!$A$7:$OM$1849,AD$4,FALSE),"")</f>
        <v>-11598.85</v>
      </c>
      <c r="AE246" s="76">
        <f>IFERROR(VLOOKUP($D246,'SAP Data'!$A$7:$OM$1849,AE$4,FALSE),"")</f>
        <v>-12427.34</v>
      </c>
      <c r="AF246" s="76">
        <f>IFERROR(VLOOKUP($D246,'SAP Data'!$A$7:$OM$1849,AF$4,FALSE),"")</f>
        <v>-13255.83</v>
      </c>
      <c r="AG246" s="76">
        <f>IFERROR(VLOOKUP($D246,'SAP Data'!$A$7:$OM$1849,AG$4,FALSE),"")</f>
        <v>-14084.32</v>
      </c>
      <c r="AH246" s="76">
        <f>IFERROR(VLOOKUP($D246,'SAP Data'!$A$7:$OM$1849,AH$4,FALSE),"")</f>
        <v>-14912.81</v>
      </c>
      <c r="AI246" s="76">
        <f>IFERROR(VLOOKUP($D246,'SAP Data'!$A$7:$OM$1849,AI$4,FALSE),"")</f>
        <v>-15741.3</v>
      </c>
      <c r="AJ246" s="76">
        <f>IFERROR(VLOOKUP($D246,'SAP Data'!$A$7:$OM$1849,AJ$4,FALSE),"")</f>
        <v>-16569.79</v>
      </c>
      <c r="AK246" s="76">
        <f>IFERROR(VLOOKUP($D246,'SAP Data'!$A$7:$OM$1849,AK$4,FALSE),"")</f>
        <v>-17398.28</v>
      </c>
      <c r="AL246" s="76">
        <f>IFERROR(VLOOKUP($D246,'SAP Data'!$A$7:$OM$1849,AL$4,FALSE),"")</f>
        <v>-18226.77</v>
      </c>
      <c r="AM246" s="76">
        <f>IFERROR(VLOOKUP($D246,'SAP Data'!$A$7:$OM$1849,AM$4,FALSE),"")</f>
        <v>-19055.259999999998</v>
      </c>
      <c r="AN246" s="76">
        <f>IFERROR(VLOOKUP($D246,'SAP Data'!$A$7:$OM$1849,AN$4,FALSE),"")</f>
        <v>-19883.75</v>
      </c>
      <c r="AO246" s="76">
        <f>IFERROR(VLOOKUP($D246,'SAP Data'!$A$7:$OM$1849,AO$4,FALSE),"")</f>
        <v>-20712.240000000002</v>
      </c>
      <c r="AP246" s="99">
        <f t="shared" si="258"/>
        <v>-6627.91</v>
      </c>
      <c r="AQ246" s="43">
        <f t="shared" si="259"/>
        <v>-7456.3999999999987</v>
      </c>
      <c r="AR246" s="43">
        <f t="shared" si="260"/>
        <v>-8284.8900000000012</v>
      </c>
      <c r="AS246" s="43">
        <f t="shared" si="261"/>
        <v>-9113.380000000001</v>
      </c>
      <c r="AT246" s="43">
        <f t="shared" si="262"/>
        <v>-9941.8700000000008</v>
      </c>
      <c r="AU246" s="43">
        <f t="shared" si="263"/>
        <v>-10770.359999999999</v>
      </c>
      <c r="AV246" s="43">
        <f t="shared" si="264"/>
        <v>-11598.849999999999</v>
      </c>
      <c r="AW246" s="43">
        <f t="shared" si="265"/>
        <v>-12427.340000000002</v>
      </c>
      <c r="AX246" s="43">
        <f t="shared" si="266"/>
        <v>-13255.830000000002</v>
      </c>
      <c r="AY246" s="43">
        <f t="shared" si="267"/>
        <v>-14084.32</v>
      </c>
      <c r="AZ246" s="43">
        <f t="shared" si="268"/>
        <v>-14912.81</v>
      </c>
      <c r="BA246" s="98">
        <f t="shared" si="269"/>
        <v>-15741.300000000001</v>
      </c>
      <c r="BB246" s="16"/>
      <c r="BC246" s="16">
        <f t="shared" si="278"/>
        <v>0</v>
      </c>
      <c r="BD246" s="16"/>
      <c r="BE246" s="16">
        <f t="shared" si="279"/>
        <v>0</v>
      </c>
      <c r="BF246" s="16"/>
      <c r="BG246" s="16">
        <f t="shared" si="280"/>
        <v>0</v>
      </c>
      <c r="BH246" s="18"/>
      <c r="BI246" s="16">
        <f t="shared" si="281"/>
        <v>0</v>
      </c>
      <c r="BK246" s="16">
        <f t="shared" si="282"/>
        <v>0</v>
      </c>
      <c r="BM246" s="16">
        <f t="shared" si="283"/>
        <v>0</v>
      </c>
      <c r="BO246" s="16">
        <f t="shared" si="275"/>
        <v>0</v>
      </c>
      <c r="BQ246" s="16">
        <f t="shared" si="276"/>
        <v>0</v>
      </c>
      <c r="BS246" s="16">
        <f t="shared" si="277"/>
        <v>0</v>
      </c>
      <c r="BU246" s="16">
        <f t="shared" si="272"/>
        <v>0</v>
      </c>
      <c r="BW246" s="16">
        <f t="shared" si="273"/>
        <v>0</v>
      </c>
      <c r="BY246" s="16">
        <f t="shared" si="274"/>
        <v>0</v>
      </c>
      <c r="CB246" s="16">
        <f t="shared" si="254"/>
        <v>0</v>
      </c>
      <c r="CF246" s="243">
        <f t="shared" si="270"/>
        <v>-1756.7290800000005</v>
      </c>
      <c r="CH246" s="243">
        <f t="shared" si="271"/>
        <v>-13984.57092</v>
      </c>
      <c r="CJ246" s="16">
        <f t="shared" si="255"/>
        <v>0</v>
      </c>
      <c r="CL246" s="54">
        <f t="shared" si="256"/>
        <v>0</v>
      </c>
      <c r="CN246" s="18"/>
      <c r="CO246" s="16">
        <f t="shared" si="257"/>
        <v>-15741.300000000001</v>
      </c>
      <c r="CP246" s="18"/>
    </row>
    <row r="247" spans="1:96" x14ac:dyDescent="0.2">
      <c r="A247" s="387"/>
      <c r="B247" s="14" t="str">
        <f>VLOOKUP(D247,'line assign basis'!$A$8:$D$668,2,FALSE)</f>
        <v>ONENECK BEND LHI AMR</v>
      </c>
      <c r="C247" s="17" t="s">
        <v>2965</v>
      </c>
      <c r="D247" s="123" t="s">
        <v>3952</v>
      </c>
      <c r="E247" s="17" t="str">
        <f>IFERROR(VLOOKUP(D247,'line assign basis'!$A$8:$D$668,4,FALSE),"")</f>
        <v>3L</v>
      </c>
      <c r="F247" s="33">
        <f>IFERROR(VLOOKUP($D247,'SAP Data'!$A$7:$OM$1845,F$4,FALSE),"")</f>
        <v>0</v>
      </c>
      <c r="G247" s="33">
        <f>IFERROR(VLOOKUP($D247,'SAP Data'!$A$7:$OM$1845,G$4,FALSE),"")</f>
        <v>0</v>
      </c>
      <c r="H247" s="16">
        <f>IFERROR(VLOOKUP($D247,'SAP Data'!$A$7:$OM$1845,H$4,FALSE),"")</f>
        <v>0</v>
      </c>
      <c r="I247" s="76">
        <f>IFERROR(VLOOKUP($D247,'SAP Data'!$A$7:$OM$1845,I$4,FALSE),"")</f>
        <v>0</v>
      </c>
      <c r="J247" s="76">
        <f>IFERROR(VLOOKUP($D247,'SAP Data'!$A$7:$OM$1845,J$4,FALSE),"")</f>
        <v>0</v>
      </c>
      <c r="K247" s="76">
        <f>IFERROR(VLOOKUP($D247,'SAP Data'!$A$7:$OM$1845,K$4,FALSE),"")</f>
        <v>0</v>
      </c>
      <c r="L247" s="76">
        <f>IFERROR(VLOOKUP($D247,'SAP Data'!$A$7:$OM$1845,L$4,FALSE),"")</f>
        <v>0</v>
      </c>
      <c r="M247" s="76">
        <f>IFERROR(VLOOKUP($D247,'SAP Data'!$A$7:$OM$1845,M$4,FALSE),"")</f>
        <v>0</v>
      </c>
      <c r="N247" s="76">
        <f>IFERROR(VLOOKUP($D247,'SAP Data'!$A$7:$OM$1845,N$4,FALSE),"")</f>
        <v>0</v>
      </c>
      <c r="O247" s="76">
        <f>IFERROR(VLOOKUP($D247,'SAP Data'!$A$7:$OM$1845,O$4,FALSE),"")</f>
        <v>0</v>
      </c>
      <c r="P247" s="76">
        <f>IFERROR(VLOOKUP($D247,'SAP Data'!$A$7:$OM$1845,P$4,FALSE),"")</f>
        <v>0</v>
      </c>
      <c r="Q247" s="76">
        <f>IFERROR(VLOOKUP($D247,'SAP Data'!$A$7:$OM$1845,Q$4,FALSE),"")</f>
        <v>0</v>
      </c>
      <c r="R247" s="76">
        <f>IFERROR(VLOOKUP($D247,'SAP Data'!$A$7:$OM$1845,R$4,FALSE),"")</f>
        <v>0</v>
      </c>
      <c r="S247" s="76">
        <f>IFERROR(VLOOKUP($D247,'SAP Data'!$A$7:$OM$1845,S$4,FALSE),"")</f>
        <v>0</v>
      </c>
      <c r="T247" s="76">
        <f>IFERROR(VLOOKUP($D247,'SAP Data'!$A$7:$OM$1849,T$4,FALSE),"")</f>
        <v>0</v>
      </c>
      <c r="U247" s="76">
        <f>IFERROR(VLOOKUP($D247,'SAP Data'!$A$7:$OM$1849,U$4,FALSE),"")</f>
        <v>-9970.52</v>
      </c>
      <c r="V247" s="76">
        <f>IFERROR(VLOOKUP($D247,'SAP Data'!$A$7:$OM$1849,V$4,FALSE),"")</f>
        <v>-12463.1</v>
      </c>
      <c r="W247" s="76">
        <f>IFERROR(VLOOKUP($D247,'SAP Data'!$A$7:$OM$1849,W$4,FALSE),"")</f>
        <v>-14955.68</v>
      </c>
      <c r="X247" s="76">
        <f>IFERROR(VLOOKUP($D247,'SAP Data'!$A$7:$OM$1849,X$4,FALSE),"")</f>
        <v>-17448.259999999998</v>
      </c>
      <c r="Y247" s="76">
        <f>IFERROR(VLOOKUP($D247,'SAP Data'!$A$7:$OM$1849,Y$4,FALSE),"")</f>
        <v>-19940.84</v>
      </c>
      <c r="Z247" s="76">
        <f>IFERROR(VLOOKUP($D247,'SAP Data'!$A$7:$OM$1849,Z$4,FALSE),"")</f>
        <v>-22502.83</v>
      </c>
      <c r="AA247" s="76">
        <f>IFERROR(VLOOKUP($D247,'SAP Data'!$A$7:$OM$1849,AA$4,FALSE),"")</f>
        <v>-25064.73</v>
      </c>
      <c r="AB247" s="76">
        <f>IFERROR(VLOOKUP($D247,'SAP Data'!$A$7:$OM$1849,AB$4,FALSE),"")</f>
        <v>-27626.63</v>
      </c>
      <c r="AC247" s="76">
        <f>IFERROR(VLOOKUP($D247,'SAP Data'!$A$7:$OM$1849,AC$4,FALSE),"")</f>
        <v>-30188.53</v>
      </c>
      <c r="AD247" s="76">
        <f>IFERROR(VLOOKUP($D247,'SAP Data'!$A$7:$OM$1849,AD$4,FALSE),"")</f>
        <v>-32750.43</v>
      </c>
      <c r="AE247" s="76">
        <f>IFERROR(VLOOKUP($D247,'SAP Data'!$A$7:$OM$1849,AE$4,FALSE),"")</f>
        <v>-35312.33</v>
      </c>
      <c r="AF247" s="76">
        <f>IFERROR(VLOOKUP($D247,'SAP Data'!$A$7:$OM$1849,AF$4,FALSE),"")</f>
        <v>-37874.230000000003</v>
      </c>
      <c r="AG247" s="76">
        <f>IFERROR(VLOOKUP($D247,'SAP Data'!$A$7:$OM$1849,AG$4,FALSE),"")</f>
        <v>-40436.129999999997</v>
      </c>
      <c r="AH247" s="76">
        <f>IFERROR(VLOOKUP($D247,'SAP Data'!$A$7:$OM$1849,AH$4,FALSE),"")</f>
        <v>-42998.03</v>
      </c>
      <c r="AI247" s="76">
        <f>IFERROR(VLOOKUP($D247,'SAP Data'!$A$7:$OM$1849,AI$4,FALSE),"")</f>
        <v>-45559.93</v>
      </c>
      <c r="AJ247" s="76">
        <f>IFERROR(VLOOKUP($D247,'SAP Data'!$A$7:$OM$1849,AJ$4,FALSE),"")</f>
        <v>-48121.83</v>
      </c>
      <c r="AK247" s="76">
        <f>IFERROR(VLOOKUP($D247,'SAP Data'!$A$7:$OM$1849,AK$4,FALSE),"")</f>
        <v>-50683.73</v>
      </c>
      <c r="AL247" s="76">
        <f>IFERROR(VLOOKUP($D247,'SAP Data'!$A$7:$OM$1849,AL$4,FALSE),"")</f>
        <v>-53245.63</v>
      </c>
      <c r="AM247" s="76">
        <f>IFERROR(VLOOKUP($D247,'SAP Data'!$A$7:$OM$1849,AM$4,FALSE),"")</f>
        <v>-55807.53</v>
      </c>
      <c r="AN247" s="76">
        <f>IFERROR(VLOOKUP($D247,'SAP Data'!$A$7:$OM$1849,AN$4,FALSE),"")</f>
        <v>-58369.43</v>
      </c>
      <c r="AO247" s="76">
        <f>IFERROR(VLOOKUP($D247,'SAP Data'!$A$7:$OM$1849,AO$4,FALSE),"")</f>
        <v>-60931.33</v>
      </c>
      <c r="AP247" s="99">
        <f t="shared" si="258"/>
        <v>-16378.027916666666</v>
      </c>
      <c r="AQ247" s="43">
        <f t="shared" si="259"/>
        <v>-19213.97625</v>
      </c>
      <c r="AR247" s="43">
        <f t="shared" si="260"/>
        <v>-22263.416249999998</v>
      </c>
      <c r="AS247" s="43">
        <f t="shared" si="261"/>
        <v>-25110.90958333333</v>
      </c>
      <c r="AT247" s="43">
        <f t="shared" si="262"/>
        <v>-27652.598750000001</v>
      </c>
      <c r="AU247" s="43">
        <f t="shared" si="263"/>
        <v>-30200.064583333336</v>
      </c>
      <c r="AV247" s="43">
        <f t="shared" si="264"/>
        <v>-32753.30708333333</v>
      </c>
      <c r="AW247" s="43">
        <f t="shared" si="265"/>
        <v>-35312.326249999998</v>
      </c>
      <c r="AX247" s="43">
        <f t="shared" si="266"/>
        <v>-37874.230000000003</v>
      </c>
      <c r="AY247" s="43">
        <f t="shared" si="267"/>
        <v>-40436.129999999997</v>
      </c>
      <c r="AZ247" s="43">
        <f t="shared" si="268"/>
        <v>-42998.030000000006</v>
      </c>
      <c r="BA247" s="98">
        <f t="shared" si="269"/>
        <v>-45559.93</v>
      </c>
      <c r="BB247" s="16"/>
      <c r="BC247" s="16">
        <f t="shared" si="278"/>
        <v>0</v>
      </c>
      <c r="BD247" s="16"/>
      <c r="BE247" s="16">
        <f t="shared" si="279"/>
        <v>0</v>
      </c>
      <c r="BF247" s="16"/>
      <c r="BG247" s="16">
        <f t="shared" si="280"/>
        <v>0</v>
      </c>
      <c r="BH247" s="18"/>
      <c r="BI247" s="16">
        <f t="shared" si="281"/>
        <v>0</v>
      </c>
      <c r="BK247" s="16">
        <f t="shared" si="282"/>
        <v>0</v>
      </c>
      <c r="BM247" s="16">
        <f t="shared" si="283"/>
        <v>0</v>
      </c>
      <c r="BO247" s="16">
        <f t="shared" si="275"/>
        <v>0</v>
      </c>
      <c r="BQ247" s="16">
        <f t="shared" si="276"/>
        <v>0</v>
      </c>
      <c r="BS247" s="16">
        <f t="shared" si="277"/>
        <v>0</v>
      </c>
      <c r="BU247" s="16">
        <f t="shared" si="272"/>
        <v>0</v>
      </c>
      <c r="BW247" s="16">
        <f t="shared" si="273"/>
        <v>0</v>
      </c>
      <c r="BY247" s="16">
        <f t="shared" si="274"/>
        <v>0</v>
      </c>
      <c r="CB247" s="16">
        <f t="shared" si="254"/>
        <v>0</v>
      </c>
      <c r="CF247" s="243">
        <f t="shared" si="270"/>
        <v>-5084.4881880000012</v>
      </c>
      <c r="CH247" s="243">
        <f t="shared" si="271"/>
        <v>-40475.441811999997</v>
      </c>
      <c r="CJ247" s="16">
        <f t="shared" si="255"/>
        <v>0</v>
      </c>
      <c r="CL247" s="54">
        <f t="shared" si="256"/>
        <v>0</v>
      </c>
      <c r="CN247" s="18"/>
      <c r="CO247" s="16">
        <f t="shared" si="257"/>
        <v>-45559.93</v>
      </c>
      <c r="CP247" s="18"/>
    </row>
    <row r="248" spans="1:96" x14ac:dyDescent="0.2">
      <c r="A248" s="387"/>
      <c r="B248" s="14" t="str">
        <f>VLOOKUP(D248,'line assign basis'!$A$8:$D$668,2,FALSE)</f>
        <v>ST. HONORE LHI COSTS</v>
      </c>
      <c r="C248" s="17" t="s">
        <v>2965</v>
      </c>
      <c r="D248" s="123" t="s">
        <v>3953</v>
      </c>
      <c r="E248" s="17">
        <f>IFERROR(VLOOKUP(D248,'line assign basis'!$A$8:$D$668,4,FALSE),"")</f>
        <v>2</v>
      </c>
      <c r="F248" s="33">
        <f>IFERROR(VLOOKUP($D248,'SAP Data'!$A$7:$OM$1845,F$4,FALSE),"")</f>
        <v>0</v>
      </c>
      <c r="G248" s="33">
        <f>IFERROR(VLOOKUP($D248,'SAP Data'!$A$7:$OM$1845,G$4,FALSE),"")</f>
        <v>0</v>
      </c>
      <c r="H248" s="16">
        <f>IFERROR(VLOOKUP($D248,'SAP Data'!$A$7:$OM$1845,H$4,FALSE),"")</f>
        <v>0</v>
      </c>
      <c r="I248" s="76">
        <f>IFERROR(VLOOKUP($D248,'SAP Data'!$A$7:$OM$1845,I$4,FALSE),"")</f>
        <v>0</v>
      </c>
      <c r="J248" s="76">
        <f>IFERROR(VLOOKUP($D248,'SAP Data'!$A$7:$OM$1845,J$4,FALSE),"")</f>
        <v>0</v>
      </c>
      <c r="K248" s="76">
        <f>IFERROR(VLOOKUP($D248,'SAP Data'!$A$7:$OM$1845,K$4,FALSE),"")</f>
        <v>0</v>
      </c>
      <c r="L248" s="76">
        <f>IFERROR(VLOOKUP($D248,'SAP Data'!$A$7:$OM$1845,L$4,FALSE),"")</f>
        <v>0</v>
      </c>
      <c r="M248" s="76">
        <f>IFERROR(VLOOKUP($D248,'SAP Data'!$A$7:$OM$1845,M$4,FALSE),"")</f>
        <v>0</v>
      </c>
      <c r="N248" s="76">
        <f>IFERROR(VLOOKUP($D248,'SAP Data'!$A$7:$OM$1845,N$4,FALSE),"")</f>
        <v>0</v>
      </c>
      <c r="O248" s="76">
        <f>IFERROR(VLOOKUP($D248,'SAP Data'!$A$7:$OM$1845,O$4,FALSE),"")</f>
        <v>0</v>
      </c>
      <c r="P248" s="76">
        <f>IFERROR(VLOOKUP($D248,'SAP Data'!$A$7:$OM$1845,P$4,FALSE),"")</f>
        <v>0</v>
      </c>
      <c r="Q248" s="76">
        <f>IFERROR(VLOOKUP($D248,'SAP Data'!$A$7:$OM$1845,Q$4,FALSE),"")</f>
        <v>0</v>
      </c>
      <c r="R248" s="76">
        <f>IFERROR(VLOOKUP($D248,'SAP Data'!$A$7:$OM$1845,R$4,FALSE),"")</f>
        <v>0</v>
      </c>
      <c r="S248" s="76">
        <f>IFERROR(VLOOKUP($D248,'SAP Data'!$A$7:$OM$1845,S$4,FALSE),"")</f>
        <v>0</v>
      </c>
      <c r="T248" s="76">
        <f>IFERROR(VLOOKUP($D248,'SAP Data'!$A$7:$OM$1849,T$4,FALSE),"")</f>
        <v>0</v>
      </c>
      <c r="U248" s="76">
        <f>IFERROR(VLOOKUP($D248,'SAP Data'!$A$7:$OM$1849,U$4,FALSE),"")</f>
        <v>0</v>
      </c>
      <c r="V248" s="76">
        <f>IFERROR(VLOOKUP($D248,'SAP Data'!$A$7:$OM$1849,V$4,FALSE),"")</f>
        <v>308927.26</v>
      </c>
      <c r="W248" s="76">
        <f>IFERROR(VLOOKUP($D248,'SAP Data'!$A$7:$OM$1849,W$4,FALSE),"")</f>
        <v>168283.41</v>
      </c>
      <c r="X248" s="76">
        <f>IFERROR(VLOOKUP($D248,'SAP Data'!$A$7:$OM$1849,X$4,FALSE),"")</f>
        <v>168755.06</v>
      </c>
      <c r="Y248" s="76">
        <f>IFERROR(VLOOKUP($D248,'SAP Data'!$A$7:$OM$1849,Y$4,FALSE),"")</f>
        <v>169220.87</v>
      </c>
      <c r="Z248" s="76">
        <f>IFERROR(VLOOKUP($D248,'SAP Data'!$A$7:$OM$1849,Z$4,FALSE),"")</f>
        <v>169665.95</v>
      </c>
      <c r="AA248" s="76">
        <f>IFERROR(VLOOKUP($D248,'SAP Data'!$A$7:$OM$1849,AA$4,FALSE),"")</f>
        <v>170118.43</v>
      </c>
      <c r="AB248" s="76">
        <f>IFERROR(VLOOKUP($D248,'SAP Data'!$A$7:$OM$1849,AB$4,FALSE),"")</f>
        <v>170544.89</v>
      </c>
      <c r="AC248" s="76">
        <f>IFERROR(VLOOKUP($D248,'SAP Data'!$A$7:$OM$1849,AC$4,FALSE),"")</f>
        <v>170967.84</v>
      </c>
      <c r="AD248" s="76">
        <f>IFERROR(VLOOKUP($D248,'SAP Data'!$A$7:$OM$1849,AD$4,FALSE),"")</f>
        <v>162331.1</v>
      </c>
      <c r="AE248" s="76">
        <f>IFERROR(VLOOKUP($D248,'SAP Data'!$A$7:$OM$1849,AE$4,FALSE),"")</f>
        <v>162598.84</v>
      </c>
      <c r="AF248" s="76">
        <f>IFERROR(VLOOKUP($D248,'SAP Data'!$A$7:$OM$1849,AF$4,FALSE),"")</f>
        <v>162894.37</v>
      </c>
      <c r="AG248" s="76">
        <f>IFERROR(VLOOKUP($D248,'SAP Data'!$A$7:$OM$1849,AG$4,FALSE),"")</f>
        <v>163180.88</v>
      </c>
      <c r="AH248" s="76">
        <f>IFERROR(VLOOKUP($D248,'SAP Data'!$A$7:$OM$1849,AH$4,FALSE),"")</f>
        <v>163476.07999999999</v>
      </c>
      <c r="AI248" s="76">
        <f>IFERROR(VLOOKUP($D248,'SAP Data'!$A$7:$OM$1849,AI$4,FALSE),"")</f>
        <v>163760.93</v>
      </c>
      <c r="AJ248" s="76">
        <f>IFERROR(VLOOKUP($D248,'SAP Data'!$A$7:$OM$1849,AJ$4,FALSE),"")</f>
        <v>164055.79</v>
      </c>
      <c r="AK248" s="76">
        <f>IFERROR(VLOOKUP($D248,'SAP Data'!$A$7:$OM$1849,AK$4,FALSE),"")</f>
        <v>162033.84</v>
      </c>
      <c r="AL248" s="76">
        <f>IFERROR(VLOOKUP($D248,'SAP Data'!$A$7:$OM$1849,AL$4,FALSE),"")</f>
        <v>162033.84</v>
      </c>
      <c r="AM248" s="76">
        <f>IFERROR(VLOOKUP($D248,'SAP Data'!$A$7:$OM$1849,AM$4,FALSE),"")</f>
        <v>162033.84</v>
      </c>
      <c r="AN248" s="76">
        <f>IFERROR(VLOOKUP($D248,'SAP Data'!$A$7:$OM$1849,AN$4,FALSE),"")</f>
        <v>162033.84</v>
      </c>
      <c r="AO248" s="76">
        <f>IFERROR(VLOOKUP($D248,'SAP Data'!$A$7:$OM$1849,AO$4,FALSE),"")</f>
        <v>162033.84</v>
      </c>
      <c r="AP248" s="99">
        <f t="shared" si="258"/>
        <v>131470.7716666667</v>
      </c>
      <c r="AQ248" s="43">
        <f t="shared" si="259"/>
        <v>145009.51916666669</v>
      </c>
      <c r="AR248" s="43">
        <f t="shared" si="260"/>
        <v>158571.73625000005</v>
      </c>
      <c r="AS248" s="43">
        <f t="shared" si="261"/>
        <v>172158.20500000005</v>
      </c>
      <c r="AT248" s="43">
        <f t="shared" si="262"/>
        <v>172896.9425</v>
      </c>
      <c r="AU248" s="43">
        <f t="shared" si="263"/>
        <v>166648.04</v>
      </c>
      <c r="AV248" s="43">
        <f t="shared" si="264"/>
        <v>166263.80041666667</v>
      </c>
      <c r="AW248" s="43">
        <f t="shared" si="265"/>
        <v>165768.53791666665</v>
      </c>
      <c r="AX248" s="43">
        <f t="shared" si="266"/>
        <v>165151.07375000001</v>
      </c>
      <c r="AY248" s="43">
        <f t="shared" si="267"/>
        <v>164496.21125000002</v>
      </c>
      <c r="AZ248" s="43">
        <f t="shared" si="268"/>
        <v>163804.72625000004</v>
      </c>
      <c r="BA248" s="98">
        <f t="shared" si="269"/>
        <v>163077.84916666668</v>
      </c>
      <c r="BB248" s="16"/>
      <c r="BC248" s="16">
        <f t="shared" si="278"/>
        <v>0</v>
      </c>
      <c r="BD248" s="16"/>
      <c r="BE248" s="16">
        <f t="shared" si="279"/>
        <v>0</v>
      </c>
      <c r="BF248" s="16"/>
      <c r="BG248" s="16">
        <f t="shared" si="280"/>
        <v>0</v>
      </c>
      <c r="BH248" s="18"/>
      <c r="BI248" s="16">
        <f t="shared" si="281"/>
        <v>0</v>
      </c>
      <c r="BK248" s="16">
        <f t="shared" si="282"/>
        <v>0</v>
      </c>
      <c r="BM248" s="16">
        <f t="shared" si="283"/>
        <v>0</v>
      </c>
      <c r="BO248" s="16">
        <f t="shared" si="275"/>
        <v>0</v>
      </c>
      <c r="BQ248" s="16">
        <f t="shared" si="276"/>
        <v>0</v>
      </c>
      <c r="BS248" s="16">
        <f t="shared" si="277"/>
        <v>0</v>
      </c>
      <c r="BU248" s="16">
        <f t="shared" si="272"/>
        <v>0</v>
      </c>
      <c r="BW248" s="16">
        <f t="shared" si="273"/>
        <v>0</v>
      </c>
      <c r="BY248" s="16">
        <f t="shared" si="274"/>
        <v>0</v>
      </c>
      <c r="CB248" s="16">
        <f t="shared" si="254"/>
        <v>0</v>
      </c>
      <c r="CF248" s="243">
        <f t="shared" si="270"/>
        <v>0</v>
      </c>
      <c r="CH248" s="243">
        <f t="shared" si="271"/>
        <v>0</v>
      </c>
      <c r="CJ248" s="16">
        <f t="shared" si="255"/>
        <v>163077.84916666668</v>
      </c>
      <c r="CL248" s="54">
        <f t="shared" si="256"/>
        <v>0</v>
      </c>
      <c r="CN248" s="18"/>
      <c r="CO248" s="16">
        <f t="shared" si="257"/>
        <v>0</v>
      </c>
      <c r="CP248" s="18"/>
    </row>
    <row r="249" spans="1:96" x14ac:dyDescent="0.2">
      <c r="A249" s="387"/>
      <c r="B249" s="426" t="str">
        <f>VLOOKUP(D249,'line assign basis'!$A$8:$D$668,2,FALSE)</f>
        <v>ST. HONORE LHI AMORT</v>
      </c>
      <c r="C249" s="427" t="s">
        <v>4233</v>
      </c>
      <c r="D249" s="123" t="s">
        <v>4239</v>
      </c>
      <c r="E249" s="17">
        <f>IFERROR(VLOOKUP(D249,'line assign basis'!$A$8:$D$668,4,FALSE),"")</f>
        <v>2</v>
      </c>
      <c r="F249" s="33"/>
      <c r="G249" s="33"/>
      <c r="H249" s="1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  <c r="AA249" s="76"/>
      <c r="AB249" s="76"/>
      <c r="AC249" s="76"/>
      <c r="AD249" s="76">
        <f>IFERROR(VLOOKUP($D249,'SAP Data'!$A$7:$OM$1849,AD$4,FALSE),"")</f>
        <v>0</v>
      </c>
      <c r="AE249" s="76">
        <f>IFERROR(VLOOKUP($D249,'SAP Data'!$A$7:$OM$1849,AE$4,FALSE),"")</f>
        <v>0</v>
      </c>
      <c r="AF249" s="76">
        <f>IFERROR(VLOOKUP($D249,'SAP Data'!$A$7:$OM$1849,AF$4,FALSE),"")</f>
        <v>0</v>
      </c>
      <c r="AG249" s="76">
        <f>IFERROR(VLOOKUP($D249,'SAP Data'!$A$7:$OM$1849,AG$4,FALSE),"")</f>
        <v>0</v>
      </c>
      <c r="AH249" s="76">
        <f>IFERROR(VLOOKUP($D249,'SAP Data'!$A$7:$OM$1849,AH$4,FALSE),"")</f>
        <v>0</v>
      </c>
      <c r="AI249" s="76">
        <f>IFERROR(VLOOKUP($D249,'SAP Data'!$A$7:$OM$1849,AI$4,FALSE),"")</f>
        <v>0</v>
      </c>
      <c r="AJ249" s="76">
        <f>IFERROR(VLOOKUP($D249,'SAP Data'!$A$7:$OM$1849,AJ$4,FALSE),"")</f>
        <v>0</v>
      </c>
      <c r="AK249" s="76">
        <f>IFERROR(VLOOKUP($D249,'SAP Data'!$A$7:$OM$1849,AK$4,FALSE),"")</f>
        <v>-5637.06</v>
      </c>
      <c r="AL249" s="76">
        <f>IFERROR(VLOOKUP($D249,'SAP Data'!$A$7:$OM$1849,AL$4,FALSE),"")</f>
        <v>-6341.55</v>
      </c>
      <c r="AM249" s="76">
        <f>IFERROR(VLOOKUP($D249,'SAP Data'!$A$7:$OM$1849,AM$4,FALSE),"")</f>
        <v>-7046.04</v>
      </c>
      <c r="AN249" s="76">
        <f>IFERROR(VLOOKUP($D249,'SAP Data'!$A$7:$OM$1849,AN$4,FALSE),"")</f>
        <v>-7750.53</v>
      </c>
      <c r="AO249" s="76">
        <f>IFERROR(VLOOKUP($D249,'SAP Data'!$A$7:$OM$1849,AO$4,FALSE),"")</f>
        <v>-8455.02</v>
      </c>
      <c r="AP249" s="99">
        <f t="shared" ref="AP249" si="320">IFERROR((R249/2+SUM(S249:AC249)+AD249/2)/12,"")</f>
        <v>0</v>
      </c>
      <c r="AQ249" s="43">
        <f t="shared" ref="AQ249" si="321">IFERROR((S249/2+SUM(T249:AD249)+AE249/2)/12,"")</f>
        <v>0</v>
      </c>
      <c r="AR249" s="43">
        <f t="shared" ref="AR249" si="322">IFERROR((T249/2+SUM(U249:AE249)+AF249/2)/12,"")</f>
        <v>0</v>
      </c>
      <c r="AS249" s="43">
        <f t="shared" ref="AS249" si="323">IFERROR((U249/2+SUM(V249:AF249)+AG249/2)/12,"")</f>
        <v>0</v>
      </c>
      <c r="AT249" s="43">
        <f t="shared" ref="AT249" si="324">IFERROR((V249/2+SUM(W249:AG249)+AH249/2)/12,"")</f>
        <v>0</v>
      </c>
      <c r="AU249" s="43">
        <f t="shared" ref="AU249" si="325">IFERROR((W249/2+SUM(X249:AH249)+AI249/2)/12,"")</f>
        <v>0</v>
      </c>
      <c r="AV249" s="43">
        <f t="shared" ref="AV249" si="326">IFERROR((X249/2+SUM(Y249:AI249)+AJ249/2)/12,"")</f>
        <v>0</v>
      </c>
      <c r="AW249" s="43">
        <f t="shared" ref="AW249" si="327">IFERROR((Y249/2+SUM(Z249:AJ249)+AK249/2)/12,"")</f>
        <v>-234.87750000000003</v>
      </c>
      <c r="AX249" s="43">
        <f t="shared" ref="AX249" si="328">IFERROR((Z249/2+SUM(AA249:AK249)+AL249/2)/12,"")</f>
        <v>-733.98625000000004</v>
      </c>
      <c r="AY249" s="43">
        <f t="shared" ref="AY249" si="329">IFERROR((AA249/2+SUM(AB249:AL249)+AM249/2)/12,"")</f>
        <v>-1291.8025</v>
      </c>
      <c r="AZ249" s="43">
        <f t="shared" ref="AZ249" si="330">IFERROR((AB249/2+SUM(AC249:AM249)+AN249/2)/12,"")</f>
        <v>-1908.3262500000001</v>
      </c>
      <c r="BA249" s="98">
        <f t="shared" ref="BA249" si="331">IFERROR((AC249/2+SUM(AD249:AN249)+AO249/2)/12,"")</f>
        <v>-2583.5575000000003</v>
      </c>
      <c r="BB249" s="16"/>
      <c r="BC249" s="16">
        <f t="shared" ref="BC249" si="332">IF($E249=4,AP249,0)</f>
        <v>0</v>
      </c>
      <c r="BD249" s="16"/>
      <c r="BE249" s="16">
        <f t="shared" ref="BE249" si="333">IF($E249=4,AQ249,0)</f>
        <v>0</v>
      </c>
      <c r="BF249" s="16"/>
      <c r="BG249" s="16">
        <f t="shared" ref="BG249" si="334">IF($E249=4,AR249,0)</f>
        <v>0</v>
      </c>
      <c r="BH249" s="18"/>
      <c r="BI249" s="16">
        <f t="shared" ref="BI249" si="335">IF($E249=4,AS249,0)</f>
        <v>0</v>
      </c>
      <c r="BK249" s="16">
        <f t="shared" ref="BK249" si="336">IF($E249=4,AT249,0)</f>
        <v>0</v>
      </c>
      <c r="BM249" s="16">
        <f t="shared" ref="BM249" si="337">IF($E249=4,AU249,0)</f>
        <v>0</v>
      </c>
      <c r="BO249" s="16">
        <f t="shared" ref="BO249" si="338">IF($E249=4,AV249,0)</f>
        <v>0</v>
      </c>
      <c r="BQ249" s="16">
        <f t="shared" ref="BQ249" si="339">IF($E249=4,AW249,0)</f>
        <v>0</v>
      </c>
      <c r="BS249" s="16">
        <f t="shared" ref="BS249" si="340">IF($E249=4,AX249,0)</f>
        <v>0</v>
      </c>
      <c r="BU249" s="16">
        <f t="shared" ref="BU249" si="341">IF($E249=4,AY249,0)</f>
        <v>0</v>
      </c>
      <c r="BW249" s="16">
        <f t="shared" ref="BW249" si="342">IF($E249=4,AZ249,0)</f>
        <v>0</v>
      </c>
      <c r="BY249" s="16">
        <f t="shared" ref="BY249" si="343">IF($E249=4,BA249,0)</f>
        <v>0</v>
      </c>
      <c r="CB249" s="16">
        <f t="shared" si="254"/>
        <v>0</v>
      </c>
      <c r="CF249" s="243">
        <f t="shared" ref="CF249" si="344">_xlfn.IFS($D249="252012",CO249*$CS$25,$D249="252014",CO249*$CS$25,$D249="252022",CO249*$CS$25,$D249="252024",CO249*$CS$25,$D249="252032",CO249*$CS$25,$D249="252034",CO249*$CS$25,$E249=3,CO249*0,$E249="3P",CO249*$CS$20,$E249="3D",CO249*$CS$21,$E249="3G",CO249*$CS$23,$E249="3L",CO249*$CS$24,$E249&lt;=2,0,$E249&gt;=4,0)</f>
        <v>0</v>
      </c>
      <c r="CH249" s="243">
        <f t="shared" ref="CH249" si="345">IFERROR(CO249-CF249,"")</f>
        <v>0</v>
      </c>
      <c r="CJ249" s="16">
        <f t="shared" si="255"/>
        <v>-2583.5575000000003</v>
      </c>
      <c r="CL249" s="54">
        <f t="shared" si="256"/>
        <v>0</v>
      </c>
      <c r="CN249" s="18"/>
      <c r="CO249" s="16">
        <f t="shared" si="257"/>
        <v>0</v>
      </c>
      <c r="CP249" s="18"/>
    </row>
    <row r="250" spans="1:96" x14ac:dyDescent="0.2">
      <c r="A250" s="387"/>
      <c r="B250" s="14" t="str">
        <f>VLOOKUP(D250,'line assign basis'!$A$8:$D$668,2,FALSE)</f>
        <v>DAIRY BUIL LHI COSTS</v>
      </c>
      <c r="C250" s="17" t="s">
        <v>2965</v>
      </c>
      <c r="D250" s="123" t="s">
        <v>3954</v>
      </c>
      <c r="E250" s="17" t="str">
        <f>IFERROR(VLOOKUP(D250,'line assign basis'!$A$8:$D$668,4,FALSE),"")</f>
        <v>3L</v>
      </c>
      <c r="F250" s="33">
        <f>IFERROR(VLOOKUP($D250,'SAP Data'!$A$7:$OM$1845,F$4,FALSE),"")</f>
        <v>0</v>
      </c>
      <c r="G250" s="33">
        <f>IFERROR(VLOOKUP($D250,'SAP Data'!$A$7:$OM$1845,G$4,FALSE),"")</f>
        <v>0</v>
      </c>
      <c r="H250" s="16">
        <f>IFERROR(VLOOKUP($D250,'SAP Data'!$A$7:$OM$1845,H$4,FALSE),"")</f>
        <v>0</v>
      </c>
      <c r="I250" s="76">
        <f>IFERROR(VLOOKUP($D250,'SAP Data'!$A$7:$OM$1845,I$4,FALSE),"")</f>
        <v>0</v>
      </c>
      <c r="J250" s="76">
        <f>IFERROR(VLOOKUP($D250,'SAP Data'!$A$7:$OM$1845,J$4,FALSE),"")</f>
        <v>0</v>
      </c>
      <c r="K250" s="76">
        <f>IFERROR(VLOOKUP($D250,'SAP Data'!$A$7:$OM$1845,K$4,FALSE),"")</f>
        <v>0</v>
      </c>
      <c r="L250" s="76">
        <f>IFERROR(VLOOKUP($D250,'SAP Data'!$A$7:$OM$1845,L$4,FALSE),"")</f>
        <v>0</v>
      </c>
      <c r="M250" s="76">
        <f>IFERROR(VLOOKUP($D250,'SAP Data'!$A$7:$OM$1845,M$4,FALSE),"")</f>
        <v>0</v>
      </c>
      <c r="N250" s="76">
        <f>IFERROR(VLOOKUP($D250,'SAP Data'!$A$7:$OM$1845,N$4,FALSE),"")</f>
        <v>0</v>
      </c>
      <c r="O250" s="76">
        <f>IFERROR(VLOOKUP($D250,'SAP Data'!$A$7:$OM$1845,O$4,FALSE),"")</f>
        <v>0</v>
      </c>
      <c r="P250" s="76">
        <f>IFERROR(VLOOKUP($D250,'SAP Data'!$A$7:$OM$1845,P$4,FALSE),"")</f>
        <v>0</v>
      </c>
      <c r="Q250" s="76">
        <f>IFERROR(VLOOKUP($D250,'SAP Data'!$A$7:$OM$1845,Q$4,FALSE),"")</f>
        <v>0</v>
      </c>
      <c r="R250" s="76">
        <f>IFERROR(VLOOKUP($D250,'SAP Data'!$A$7:$OM$1845,R$4,FALSE),"")</f>
        <v>0</v>
      </c>
      <c r="S250" s="76">
        <f>IFERROR(VLOOKUP($D250,'SAP Data'!$A$7:$OM$1845,S$4,FALSE),"")</f>
        <v>0</v>
      </c>
      <c r="T250" s="76">
        <f>IFERROR(VLOOKUP($D250,'SAP Data'!$A$7:$OM$1849,T$4,FALSE),"")</f>
        <v>0</v>
      </c>
      <c r="U250" s="76">
        <f>IFERROR(VLOOKUP($D250,'SAP Data'!$A$7:$OM$1849,U$4,FALSE),"")</f>
        <v>0</v>
      </c>
      <c r="V250" s="76">
        <f>IFERROR(VLOOKUP($D250,'SAP Data'!$A$7:$OM$1849,V$4,FALSE),"")</f>
        <v>0</v>
      </c>
      <c r="W250" s="76">
        <f>IFERROR(VLOOKUP($D250,'SAP Data'!$A$7:$OM$1849,W$4,FALSE),"")</f>
        <v>24227.95</v>
      </c>
      <c r="X250" s="76">
        <f>IFERROR(VLOOKUP($D250,'SAP Data'!$A$7:$OM$1849,X$4,FALSE),"")</f>
        <v>24291.79</v>
      </c>
      <c r="Y250" s="76">
        <f>IFERROR(VLOOKUP($D250,'SAP Data'!$A$7:$OM$1849,Y$4,FALSE),"")</f>
        <v>20972.79</v>
      </c>
      <c r="Z250" s="76">
        <f>IFERROR(VLOOKUP($D250,'SAP Data'!$A$7:$OM$1849,Z$4,FALSE),"")</f>
        <v>21027.95</v>
      </c>
      <c r="AA250" s="76">
        <f>IFERROR(VLOOKUP($D250,'SAP Data'!$A$7:$OM$1849,AA$4,FALSE),"")</f>
        <v>21084.03</v>
      </c>
      <c r="AB250" s="76">
        <f>IFERROR(VLOOKUP($D250,'SAP Data'!$A$7:$OM$1849,AB$4,FALSE),"")</f>
        <v>21136.880000000001</v>
      </c>
      <c r="AC250" s="76">
        <f>IFERROR(VLOOKUP($D250,'SAP Data'!$A$7:$OM$1849,AC$4,FALSE),"")</f>
        <v>21189.3</v>
      </c>
      <c r="AD250" s="76">
        <f>IFERROR(VLOOKUP($D250,'SAP Data'!$A$7:$OM$1849,AD$4,FALSE),"")</f>
        <v>21228.17</v>
      </c>
      <c r="AE250" s="76">
        <f>IFERROR(VLOOKUP($D250,'SAP Data'!$A$7:$OM$1849,AE$4,FALSE),"")</f>
        <v>21263.18</v>
      </c>
      <c r="AF250" s="76">
        <f>IFERROR(VLOOKUP($D250,'SAP Data'!$A$7:$OM$1849,AF$4,FALSE),"")</f>
        <v>21301.83</v>
      </c>
      <c r="AG250" s="76">
        <f>IFERROR(VLOOKUP($D250,'SAP Data'!$A$7:$OM$1849,AG$4,FALSE),"")</f>
        <v>21339.3</v>
      </c>
      <c r="AH250" s="76">
        <f>IFERROR(VLOOKUP($D250,'SAP Data'!$A$7:$OM$1849,AH$4,FALSE),"")</f>
        <v>21377.9</v>
      </c>
      <c r="AI250" s="76">
        <f>IFERROR(VLOOKUP($D250,'SAP Data'!$A$7:$OM$1849,AI$4,FALSE),"")</f>
        <v>21415.15</v>
      </c>
      <c r="AJ250" s="76">
        <f>IFERROR(VLOOKUP($D250,'SAP Data'!$A$7:$OM$1849,AJ$4,FALSE),"")</f>
        <v>21453.71</v>
      </c>
      <c r="AK250" s="76">
        <f>IFERROR(VLOOKUP($D250,'SAP Data'!$A$7:$OM$1849,AK$4,FALSE),"")</f>
        <v>21492.34</v>
      </c>
      <c r="AL250" s="76">
        <f>IFERROR(VLOOKUP($D250,'SAP Data'!$A$7:$OM$1849,AL$4,FALSE),"")</f>
        <v>21529.43</v>
      </c>
      <c r="AM250" s="76">
        <f>IFERROR(VLOOKUP($D250,'SAP Data'!$A$7:$OM$1849,AM$4,FALSE),"")</f>
        <v>21567.279999999999</v>
      </c>
      <c r="AN250" s="76">
        <f>IFERROR(VLOOKUP($D250,'SAP Data'!$A$7:$OM$1849,AN$4,FALSE),"")</f>
        <v>21604.15</v>
      </c>
      <c r="AO250" s="76">
        <f>IFERROR(VLOOKUP($D250,'SAP Data'!$A$7:$OM$1849,AO$4,FALSE),"")</f>
        <v>21642.32</v>
      </c>
      <c r="AP250" s="99">
        <f t="shared" si="258"/>
        <v>13712.064583333331</v>
      </c>
      <c r="AQ250" s="43">
        <f t="shared" si="259"/>
        <v>15482.537499999999</v>
      </c>
      <c r="AR250" s="43">
        <f t="shared" si="260"/>
        <v>17256.079583333332</v>
      </c>
      <c r="AS250" s="43">
        <f t="shared" si="261"/>
        <v>19032.793333333331</v>
      </c>
      <c r="AT250" s="43">
        <f t="shared" si="262"/>
        <v>20812.676666666666</v>
      </c>
      <c r="AU250" s="43">
        <f t="shared" si="263"/>
        <v>21586.2225</v>
      </c>
      <c r="AV250" s="43">
        <f t="shared" si="264"/>
        <v>21350.769166666665</v>
      </c>
      <c r="AW250" s="43">
        <f t="shared" si="265"/>
        <v>21254.16375</v>
      </c>
      <c r="AX250" s="43">
        <f t="shared" si="266"/>
        <v>21296.706666666665</v>
      </c>
      <c r="AY250" s="43">
        <f t="shared" si="267"/>
        <v>21337.73708333333</v>
      </c>
      <c r="AZ250" s="43">
        <f t="shared" si="268"/>
        <v>21377.342083333333</v>
      </c>
      <c r="BA250" s="98">
        <f t="shared" si="269"/>
        <v>21415.687499999996</v>
      </c>
      <c r="BB250" s="16"/>
      <c r="BC250" s="16">
        <f t="shared" si="278"/>
        <v>0</v>
      </c>
      <c r="BD250" s="16"/>
      <c r="BE250" s="16">
        <f t="shared" si="279"/>
        <v>0</v>
      </c>
      <c r="BF250" s="16"/>
      <c r="BG250" s="16">
        <f t="shared" si="280"/>
        <v>0</v>
      </c>
      <c r="BH250" s="18"/>
      <c r="BI250" s="16">
        <f t="shared" si="281"/>
        <v>0</v>
      </c>
      <c r="BK250" s="16">
        <f t="shared" si="282"/>
        <v>0</v>
      </c>
      <c r="BM250" s="16">
        <f t="shared" si="283"/>
        <v>0</v>
      </c>
      <c r="BO250" s="16">
        <f t="shared" si="275"/>
        <v>0</v>
      </c>
      <c r="BQ250" s="16">
        <f t="shared" si="276"/>
        <v>0</v>
      </c>
      <c r="BS250" s="16">
        <f t="shared" si="277"/>
        <v>0</v>
      </c>
      <c r="BU250" s="16">
        <f t="shared" si="272"/>
        <v>0</v>
      </c>
      <c r="BW250" s="16">
        <f t="shared" si="273"/>
        <v>0</v>
      </c>
      <c r="BY250" s="16">
        <f t="shared" si="274"/>
        <v>0</v>
      </c>
      <c r="CB250" s="16">
        <f t="shared" si="254"/>
        <v>0</v>
      </c>
      <c r="CF250" s="243">
        <f t="shared" si="270"/>
        <v>2389.9907250000001</v>
      </c>
      <c r="CH250" s="243">
        <f t="shared" si="271"/>
        <v>19025.696774999997</v>
      </c>
      <c r="CJ250" s="16">
        <f t="shared" si="255"/>
        <v>0</v>
      </c>
      <c r="CL250" s="54">
        <f t="shared" si="256"/>
        <v>0</v>
      </c>
      <c r="CN250" s="18"/>
      <c r="CO250" s="16">
        <f t="shared" si="257"/>
        <v>21415.687499999996</v>
      </c>
      <c r="CP250" s="18"/>
    </row>
    <row r="251" spans="1:96" x14ac:dyDescent="0.2">
      <c r="A251" s="387" t="s">
        <v>4186</v>
      </c>
      <c r="B251" s="14" t="str">
        <f>VLOOKUP(D251,'line assign basis'!$A$8:$D$668,2,FALSE)</f>
        <v>2003 ENVIR INV-GASCO</v>
      </c>
      <c r="C251" s="17" t="s">
        <v>526</v>
      </c>
      <c r="D251" s="17" t="s">
        <v>524</v>
      </c>
      <c r="E251" s="17">
        <f>IFERROR(VLOOKUP(D251,'line assign basis'!$A$8:$D$668,4,FALSE),"")</f>
        <v>2</v>
      </c>
      <c r="F251" s="33">
        <f>IFERROR(VLOOKUP($D251,'SAP Data'!$A$7:$OM$1845,F$4,FALSE),"")</f>
        <v>123106625.43000001</v>
      </c>
      <c r="G251" s="33">
        <f>IFERROR(VLOOKUP($D251,'SAP Data'!$A$7:$OM$1845,G$4,FALSE),"")</f>
        <v>123527875.68000001</v>
      </c>
      <c r="H251" s="16">
        <f>IFERROR(VLOOKUP($D251,'SAP Data'!$A$7:$OM$1845,H$4,FALSE),"")</f>
        <v>121425958.04000001</v>
      </c>
      <c r="I251" s="76">
        <f>IFERROR(VLOOKUP($D251,'SAP Data'!$A$7:$OM$1845,I$4,FALSE),"")</f>
        <v>122277804.20999999</v>
      </c>
      <c r="J251" s="76">
        <f>IFERROR(VLOOKUP($D251,'SAP Data'!$A$7:$OM$1845,J$4,FALSE),"")</f>
        <v>123860843.93000001</v>
      </c>
      <c r="K251" s="76">
        <f>IFERROR(VLOOKUP($D251,'SAP Data'!$A$7:$OM$1845,K$4,FALSE),"")</f>
        <v>120946259.93000001</v>
      </c>
      <c r="L251" s="76">
        <f>IFERROR(VLOOKUP($D251,'SAP Data'!$A$7:$OM$1845,L$4,FALSE),"")</f>
        <v>122064107.03</v>
      </c>
      <c r="M251" s="76">
        <f>IFERROR(VLOOKUP($D251,'SAP Data'!$A$7:$OM$1845,M$4,FALSE),"")</f>
        <v>122686382.56</v>
      </c>
      <c r="N251" s="76">
        <f>IFERROR(VLOOKUP($D251,'SAP Data'!$A$7:$OM$1845,N$4,FALSE),"")</f>
        <v>109706419.5</v>
      </c>
      <c r="O251" s="76">
        <f>IFERROR(VLOOKUP($D251,'SAP Data'!$A$7:$OM$1845,O$4,FALSE),"")</f>
        <v>110912454.92</v>
      </c>
      <c r="P251" s="76">
        <f>IFERROR(VLOOKUP($D251,'SAP Data'!$A$7:$OM$1845,P$4,FALSE),"")</f>
        <v>112648333.73</v>
      </c>
      <c r="Q251" s="76">
        <f>IFERROR(VLOOKUP($D251,'SAP Data'!$A$7:$OM$1845,Q$4,FALSE),"")</f>
        <v>124177762.40000001</v>
      </c>
      <c r="R251" s="76">
        <f>IFERROR(VLOOKUP($D251,'SAP Data'!$A$7:$OM$1845,R$4,FALSE),"")</f>
        <v>132058861.84999999</v>
      </c>
      <c r="S251" s="76">
        <f>IFERROR(VLOOKUP($D251,'SAP Data'!$A$7:$OM$1845,S$4,FALSE),"")</f>
        <v>132625834.54000001</v>
      </c>
      <c r="T251" s="76">
        <f>IFERROR(VLOOKUP($D251,'SAP Data'!$A$7:$OM$1849,T$4,FALSE),"")</f>
        <v>128939143.88</v>
      </c>
      <c r="U251" s="76">
        <f>IFERROR(VLOOKUP($D251,'SAP Data'!$A$7:$OM$1849,U$4,FALSE),"")</f>
        <v>130595797.59</v>
      </c>
      <c r="V251" s="76">
        <f>IFERROR(VLOOKUP($D251,'SAP Data'!$A$7:$OM$1849,V$4,FALSE),"")</f>
        <v>132631277.97</v>
      </c>
      <c r="W251" s="76">
        <f>IFERROR(VLOOKUP($D251,'SAP Data'!$A$7:$OM$1849,W$4,FALSE),"")</f>
        <v>129020760.94</v>
      </c>
      <c r="X251" s="76">
        <f>IFERROR(VLOOKUP($D251,'SAP Data'!$A$7:$OM$1849,X$4,FALSE),"")</f>
        <v>130534614.79000001</v>
      </c>
      <c r="Y251" s="76">
        <f>IFERROR(VLOOKUP($D251,'SAP Data'!$A$7:$OM$1849,Y$4,FALSE),"")</f>
        <v>131736613.64</v>
      </c>
      <c r="Z251" s="76">
        <f>IFERROR(VLOOKUP($D251,'SAP Data'!$A$7:$OM$1849,Z$4,FALSE),"")</f>
        <v>115342454.61</v>
      </c>
      <c r="AA251" s="76">
        <f>IFERROR(VLOOKUP($D251,'SAP Data'!$A$7:$OM$1849,AA$4,FALSE),"")</f>
        <v>116549476.7</v>
      </c>
      <c r="AB251" s="76">
        <f>IFERROR(VLOOKUP($D251,'SAP Data'!$A$7:$OM$1849,AB$4,FALSE),"")</f>
        <v>117208209.77</v>
      </c>
      <c r="AC251" s="76">
        <f>IFERROR(VLOOKUP($D251,'SAP Data'!$A$7:$OM$1849,AC$4,FALSE),"")</f>
        <v>124242127.89</v>
      </c>
      <c r="AD251" s="76">
        <f>IFERROR(VLOOKUP($D251,'SAP Data'!$A$7:$OM$1849,AD$4,FALSE),"")</f>
        <v>126323931</v>
      </c>
      <c r="AE251" s="76">
        <f>IFERROR(VLOOKUP($D251,'SAP Data'!$A$7:$OM$1849,AE$4,FALSE),"")</f>
        <v>127799947.23999999</v>
      </c>
      <c r="AF251" s="76">
        <f>IFERROR(VLOOKUP($D251,'SAP Data'!$A$7:$OM$1849,AF$4,FALSE),"")</f>
        <v>123727331.20999999</v>
      </c>
      <c r="AG251" s="76">
        <f>IFERROR(VLOOKUP($D251,'SAP Data'!$A$7:$OM$1849,AG$4,FALSE),"")</f>
        <v>125732659.72</v>
      </c>
      <c r="AH251" s="76">
        <f>IFERROR(VLOOKUP($D251,'SAP Data'!$A$7:$OM$1849,AH$4,FALSE),"")</f>
        <v>127465402.39</v>
      </c>
      <c r="AI251" s="76">
        <f>IFERROR(VLOOKUP($D251,'SAP Data'!$A$7:$OM$1849,AI$4,FALSE),"")</f>
        <v>126017015.75</v>
      </c>
      <c r="AJ251" s="76">
        <f>IFERROR(VLOOKUP($D251,'SAP Data'!$A$7:$OM$1849,AJ$4,FALSE),"")</f>
        <v>127960901.73999999</v>
      </c>
      <c r="AK251" s="76">
        <f>IFERROR(VLOOKUP($D251,'SAP Data'!$A$7:$OM$1849,AK$4,FALSE),"")</f>
        <v>128599858.05</v>
      </c>
      <c r="AL251" s="76">
        <f>IFERROR(VLOOKUP($D251,'SAP Data'!$A$7:$OM$1849,AL$4,FALSE),"")</f>
        <v>108037086.17</v>
      </c>
      <c r="AM251" s="76">
        <f>IFERROR(VLOOKUP($D251,'SAP Data'!$A$7:$OM$1849,AM$4,FALSE),"")</f>
        <v>109046510.47</v>
      </c>
      <c r="AN251" s="76">
        <f>IFERROR(VLOOKUP($D251,'SAP Data'!$A$7:$OM$1849,AN$4,FALSE),"")</f>
        <v>109719476.3</v>
      </c>
      <c r="AO251" s="76">
        <f>IFERROR(VLOOKUP($D251,'SAP Data'!$A$7:$OM$1849,AO$4,FALSE),"")</f>
        <v>117392685.98999999</v>
      </c>
      <c r="AP251" s="99">
        <f t="shared" si="258"/>
        <v>126551475.72875001</v>
      </c>
      <c r="AQ251" s="43">
        <f t="shared" si="259"/>
        <v>126111441.63916667</v>
      </c>
      <c r="AR251" s="43">
        <f t="shared" si="260"/>
        <v>125693204.14041668</v>
      </c>
      <c r="AS251" s="43">
        <f t="shared" si="261"/>
        <v>125273414.53458333</v>
      </c>
      <c r="AT251" s="43">
        <f t="shared" si="262"/>
        <v>124855538.97416665</v>
      </c>
      <c r="AU251" s="43">
        <f t="shared" si="263"/>
        <v>124515138.10875</v>
      </c>
      <c r="AV251" s="43">
        <f t="shared" si="264"/>
        <v>124282744.01541667</v>
      </c>
      <c r="AW251" s="43">
        <f t="shared" si="265"/>
        <v>124044807.82208335</v>
      </c>
      <c r="AX251" s="43">
        <f t="shared" si="266"/>
        <v>123609719.32083334</v>
      </c>
      <c r="AY251" s="43">
        <f t="shared" si="267"/>
        <v>122992705.37624998</v>
      </c>
      <c r="AZ251" s="43">
        <f t="shared" si="268"/>
        <v>122368051.22208335</v>
      </c>
      <c r="BA251" s="98">
        <f t="shared" si="269"/>
        <v>121770627.24833332</v>
      </c>
      <c r="BB251" s="16"/>
      <c r="BC251" s="16">
        <f t="shared" si="278"/>
        <v>0</v>
      </c>
      <c r="BD251" s="16"/>
      <c r="BE251" s="16">
        <f t="shared" si="279"/>
        <v>0</v>
      </c>
      <c r="BF251" s="16"/>
      <c r="BG251" s="16">
        <f t="shared" si="280"/>
        <v>0</v>
      </c>
      <c r="BH251" s="18"/>
      <c r="BI251" s="16">
        <f t="shared" si="281"/>
        <v>0</v>
      </c>
      <c r="BK251" s="16">
        <f t="shared" si="282"/>
        <v>0</v>
      </c>
      <c r="BM251" s="16">
        <f t="shared" si="283"/>
        <v>0</v>
      </c>
      <c r="BO251" s="16">
        <f t="shared" si="275"/>
        <v>0</v>
      </c>
      <c r="BQ251" s="16">
        <f t="shared" si="276"/>
        <v>0</v>
      </c>
      <c r="BS251" s="16">
        <f t="shared" si="277"/>
        <v>0</v>
      </c>
      <c r="BU251" s="16">
        <f t="shared" si="272"/>
        <v>0</v>
      </c>
      <c r="BW251" s="16">
        <f t="shared" si="273"/>
        <v>0</v>
      </c>
      <c r="BY251" s="16">
        <f t="shared" si="274"/>
        <v>0</v>
      </c>
      <c r="CB251" s="16">
        <f t="shared" si="254"/>
        <v>0</v>
      </c>
      <c r="CF251" s="243">
        <f t="shared" si="270"/>
        <v>0</v>
      </c>
      <c r="CH251" s="243">
        <f t="shared" si="271"/>
        <v>0</v>
      </c>
      <c r="CJ251" s="16">
        <f t="shared" si="255"/>
        <v>121770627.24833332</v>
      </c>
      <c r="CL251" s="54">
        <f t="shared" si="256"/>
        <v>0</v>
      </c>
      <c r="CN251" s="18"/>
      <c r="CO251" s="16">
        <f t="shared" si="257"/>
        <v>0</v>
      </c>
      <c r="CP251" s="18"/>
    </row>
    <row r="252" spans="1:96" x14ac:dyDescent="0.2">
      <c r="A252" s="387" t="s">
        <v>4186</v>
      </c>
      <c r="B252" s="14" t="str">
        <f>VLOOKUP(D252,'line assign basis'!$A$8:$D$668,2,FALSE)</f>
        <v>2003 ENVIR INV-EUGEN</v>
      </c>
      <c r="C252" s="17" t="s">
        <v>529</v>
      </c>
      <c r="D252" s="17" t="s">
        <v>527</v>
      </c>
      <c r="E252" s="17">
        <f>IFERROR(VLOOKUP(D252,'line assign basis'!$A$8:$D$668,4,FALSE),"")</f>
        <v>2</v>
      </c>
      <c r="F252" s="33">
        <f>IFERROR(VLOOKUP($D252,'SAP Data'!$A$7:$OM$1845,F$4,FALSE),"")</f>
        <v>0</v>
      </c>
      <c r="G252" s="33">
        <f>IFERROR(VLOOKUP($D252,'SAP Data'!$A$7:$OM$1845,G$4,FALSE),"")</f>
        <v>0</v>
      </c>
      <c r="H252" s="16">
        <f>IFERROR(VLOOKUP($D252,'SAP Data'!$A$7:$OM$1845,H$4,FALSE),"")</f>
        <v>0</v>
      </c>
      <c r="I252" s="76">
        <f>IFERROR(VLOOKUP($D252,'SAP Data'!$A$7:$OM$1845,I$4,FALSE),"")</f>
        <v>0</v>
      </c>
      <c r="J252" s="76">
        <f>IFERROR(VLOOKUP($D252,'SAP Data'!$A$7:$OM$1845,J$4,FALSE),"")</f>
        <v>0</v>
      </c>
      <c r="K252" s="76">
        <f>IFERROR(VLOOKUP($D252,'SAP Data'!$A$7:$OM$1845,K$4,FALSE),"")</f>
        <v>0</v>
      </c>
      <c r="L252" s="76">
        <f>IFERROR(VLOOKUP($D252,'SAP Data'!$A$7:$OM$1845,L$4,FALSE),"")</f>
        <v>0</v>
      </c>
      <c r="M252" s="76">
        <f>IFERROR(VLOOKUP($D252,'SAP Data'!$A$7:$OM$1845,M$4,FALSE),"")</f>
        <v>0</v>
      </c>
      <c r="N252" s="76">
        <f>IFERROR(VLOOKUP($D252,'SAP Data'!$A$7:$OM$1845,N$4,FALSE),"")</f>
        <v>0</v>
      </c>
      <c r="O252" s="76">
        <f>IFERROR(VLOOKUP($D252,'SAP Data'!$A$7:$OM$1845,O$4,FALSE),"")</f>
        <v>0</v>
      </c>
      <c r="P252" s="76">
        <f>IFERROR(VLOOKUP($D252,'SAP Data'!$A$7:$OM$1845,P$4,FALSE),"")</f>
        <v>0</v>
      </c>
      <c r="Q252" s="76">
        <f>IFERROR(VLOOKUP($D252,'SAP Data'!$A$7:$OM$1845,Q$4,FALSE),"")</f>
        <v>0</v>
      </c>
      <c r="R252" s="76">
        <f>IFERROR(VLOOKUP($D252,'SAP Data'!$A$7:$OM$1845,R$4,FALSE),"")</f>
        <v>0</v>
      </c>
      <c r="S252" s="76">
        <f>IFERROR(VLOOKUP($D252,'SAP Data'!$A$7:$OM$1845,S$4,FALSE),"")</f>
        <v>0</v>
      </c>
      <c r="T252" s="76">
        <f>IFERROR(VLOOKUP($D252,'SAP Data'!$A$7:$OM$1849,T$4,FALSE),"")</f>
        <v>0</v>
      </c>
      <c r="U252" s="76">
        <f>IFERROR(VLOOKUP($D252,'SAP Data'!$A$7:$OM$1849,U$4,FALSE),"")</f>
        <v>0</v>
      </c>
      <c r="V252" s="76">
        <f>IFERROR(VLOOKUP($D252,'SAP Data'!$A$7:$OM$1849,V$4,FALSE),"")</f>
        <v>0</v>
      </c>
      <c r="W252" s="76">
        <f>IFERROR(VLOOKUP($D252,'SAP Data'!$A$7:$OM$1849,W$4,FALSE),"")</f>
        <v>0</v>
      </c>
      <c r="X252" s="76">
        <f>IFERROR(VLOOKUP($D252,'SAP Data'!$A$7:$OM$1849,X$4,FALSE),"")</f>
        <v>0</v>
      </c>
      <c r="Y252" s="76">
        <f>IFERROR(VLOOKUP($D252,'SAP Data'!$A$7:$OM$1849,Y$4,FALSE),"")</f>
        <v>0</v>
      </c>
      <c r="Z252" s="76">
        <f>IFERROR(VLOOKUP($D252,'SAP Data'!$A$7:$OM$1849,Z$4,FALSE),"")</f>
        <v>0</v>
      </c>
      <c r="AA252" s="76">
        <f>IFERROR(VLOOKUP($D252,'SAP Data'!$A$7:$OM$1849,AA$4,FALSE),"")</f>
        <v>0</v>
      </c>
      <c r="AB252" s="76">
        <f>IFERROR(VLOOKUP($D252,'SAP Data'!$A$7:$OM$1849,AB$4,FALSE),"")</f>
        <v>0</v>
      </c>
      <c r="AC252" s="76">
        <f>IFERROR(VLOOKUP($D252,'SAP Data'!$A$7:$OM$1849,AC$4,FALSE),"")</f>
        <v>0</v>
      </c>
      <c r="AD252" s="76">
        <f>IFERROR(VLOOKUP($D252,'SAP Data'!$A$7:$OM$1849,AD$4,FALSE),"")</f>
        <v>0</v>
      </c>
      <c r="AE252" s="76">
        <f>IFERROR(VLOOKUP($D252,'SAP Data'!$A$7:$OM$1849,AE$4,FALSE),"")</f>
        <v>0</v>
      </c>
      <c r="AF252" s="76">
        <f>IFERROR(VLOOKUP($D252,'SAP Data'!$A$7:$OM$1849,AF$4,FALSE),"")</f>
        <v>0</v>
      </c>
      <c r="AG252" s="76">
        <f>IFERROR(VLOOKUP($D252,'SAP Data'!$A$7:$OM$1849,AG$4,FALSE),"")</f>
        <v>0</v>
      </c>
      <c r="AH252" s="76">
        <f>IFERROR(VLOOKUP($D252,'SAP Data'!$A$7:$OM$1849,AH$4,FALSE),"")</f>
        <v>0</v>
      </c>
      <c r="AI252" s="76">
        <f>IFERROR(VLOOKUP($D252,'SAP Data'!$A$7:$OM$1849,AI$4,FALSE),"")</f>
        <v>0</v>
      </c>
      <c r="AJ252" s="76">
        <f>IFERROR(VLOOKUP($D252,'SAP Data'!$A$7:$OM$1849,AJ$4,FALSE),"")</f>
        <v>0</v>
      </c>
      <c r="AK252" s="76">
        <f>IFERROR(VLOOKUP($D252,'SAP Data'!$A$7:$OM$1849,AK$4,FALSE),"")</f>
        <v>0</v>
      </c>
      <c r="AL252" s="76">
        <f>IFERROR(VLOOKUP($D252,'SAP Data'!$A$7:$OM$1849,AL$4,FALSE),"")</f>
        <v>0</v>
      </c>
      <c r="AM252" s="76">
        <f>IFERROR(VLOOKUP($D252,'SAP Data'!$A$7:$OM$1849,AM$4,FALSE),"")</f>
        <v>0</v>
      </c>
      <c r="AN252" s="76">
        <f>IFERROR(VLOOKUP($D252,'SAP Data'!$A$7:$OM$1849,AN$4,FALSE),"")</f>
        <v>0</v>
      </c>
      <c r="AO252" s="76">
        <f>IFERROR(VLOOKUP($D252,'SAP Data'!$A$7:$OM$1849,AO$4,FALSE),"")</f>
        <v>0</v>
      </c>
      <c r="AP252" s="99">
        <f t="shared" si="258"/>
        <v>0</v>
      </c>
      <c r="AQ252" s="43">
        <f t="shared" si="259"/>
        <v>0</v>
      </c>
      <c r="AR252" s="43">
        <f t="shared" si="260"/>
        <v>0</v>
      </c>
      <c r="AS252" s="43">
        <f t="shared" si="261"/>
        <v>0</v>
      </c>
      <c r="AT252" s="43">
        <f t="shared" si="262"/>
        <v>0</v>
      </c>
      <c r="AU252" s="43">
        <f t="shared" si="263"/>
        <v>0</v>
      </c>
      <c r="AV252" s="43">
        <f t="shared" si="264"/>
        <v>0</v>
      </c>
      <c r="AW252" s="43">
        <f t="shared" si="265"/>
        <v>0</v>
      </c>
      <c r="AX252" s="43">
        <f t="shared" si="266"/>
        <v>0</v>
      </c>
      <c r="AY252" s="43">
        <f t="shared" si="267"/>
        <v>0</v>
      </c>
      <c r="AZ252" s="43">
        <f t="shared" si="268"/>
        <v>0</v>
      </c>
      <c r="BA252" s="98">
        <f t="shared" si="269"/>
        <v>0</v>
      </c>
      <c r="BB252" s="16"/>
      <c r="BC252" s="16">
        <f t="shared" si="278"/>
        <v>0</v>
      </c>
      <c r="BD252" s="16"/>
      <c r="BE252" s="16">
        <f t="shared" si="279"/>
        <v>0</v>
      </c>
      <c r="BF252" s="16"/>
      <c r="BG252" s="16">
        <f t="shared" si="280"/>
        <v>0</v>
      </c>
      <c r="BH252" s="18"/>
      <c r="BI252" s="16">
        <f t="shared" si="281"/>
        <v>0</v>
      </c>
      <c r="BK252" s="16">
        <f t="shared" si="282"/>
        <v>0</v>
      </c>
      <c r="BM252" s="16">
        <f t="shared" si="283"/>
        <v>0</v>
      </c>
      <c r="BO252" s="16">
        <f t="shared" si="275"/>
        <v>0</v>
      </c>
      <c r="BQ252" s="16">
        <f t="shared" si="276"/>
        <v>0</v>
      </c>
      <c r="BS252" s="16">
        <f t="shared" si="277"/>
        <v>0</v>
      </c>
      <c r="BU252" s="16">
        <f t="shared" si="272"/>
        <v>0</v>
      </c>
      <c r="BW252" s="16">
        <f t="shared" si="273"/>
        <v>0</v>
      </c>
      <c r="BY252" s="16">
        <f t="shared" si="274"/>
        <v>0</v>
      </c>
      <c r="CB252" s="16">
        <f t="shared" si="254"/>
        <v>0</v>
      </c>
      <c r="CF252" s="243">
        <f t="shared" si="270"/>
        <v>0</v>
      </c>
      <c r="CH252" s="243">
        <f t="shared" si="271"/>
        <v>0</v>
      </c>
      <c r="CJ252" s="16">
        <f t="shared" si="255"/>
        <v>0</v>
      </c>
      <c r="CL252" s="54">
        <f t="shared" si="256"/>
        <v>0</v>
      </c>
      <c r="CN252" s="18"/>
      <c r="CO252" s="16">
        <f t="shared" si="257"/>
        <v>0</v>
      </c>
      <c r="CP252" s="18"/>
    </row>
    <row r="253" spans="1:96" x14ac:dyDescent="0.2">
      <c r="A253" s="387" t="s">
        <v>4186</v>
      </c>
      <c r="B253" s="14" t="str">
        <f>VLOOKUP(D253,'line assign basis'!$A$8:$D$668,2,FALSE)</f>
        <v>2003 ENVIR INV-WACKE</v>
      </c>
      <c r="C253" s="17" t="s">
        <v>532</v>
      </c>
      <c r="D253" s="17" t="s">
        <v>530</v>
      </c>
      <c r="E253" s="17">
        <f>IFERROR(VLOOKUP(D253,'line assign basis'!$A$8:$D$668,4,FALSE),"")</f>
        <v>2</v>
      </c>
      <c r="F253" s="33">
        <f>IFERROR(VLOOKUP($D253,'SAP Data'!$A$7:$OM$1845,F$4,FALSE),"")</f>
        <v>0.01</v>
      </c>
      <c r="G253" s="33">
        <f>IFERROR(VLOOKUP($D253,'SAP Data'!$A$7:$OM$1845,G$4,FALSE),"")</f>
        <v>0.01</v>
      </c>
      <c r="H253" s="16">
        <f>IFERROR(VLOOKUP($D253,'SAP Data'!$A$7:$OM$1845,H$4,FALSE),"")</f>
        <v>0.01</v>
      </c>
      <c r="I253" s="76">
        <f>IFERROR(VLOOKUP($D253,'SAP Data'!$A$7:$OM$1845,I$4,FALSE),"")</f>
        <v>0.01</v>
      </c>
      <c r="J253" s="76">
        <f>IFERROR(VLOOKUP($D253,'SAP Data'!$A$7:$OM$1845,J$4,FALSE),"")</f>
        <v>0.01</v>
      </c>
      <c r="K253" s="76">
        <f>IFERROR(VLOOKUP($D253,'SAP Data'!$A$7:$OM$1845,K$4,FALSE),"")</f>
        <v>0.01</v>
      </c>
      <c r="L253" s="76">
        <f>IFERROR(VLOOKUP($D253,'SAP Data'!$A$7:$OM$1845,L$4,FALSE),"")</f>
        <v>0.01</v>
      </c>
      <c r="M253" s="76">
        <f>IFERROR(VLOOKUP($D253,'SAP Data'!$A$7:$OM$1845,M$4,FALSE),"")</f>
        <v>0.01</v>
      </c>
      <c r="N253" s="76">
        <f>IFERROR(VLOOKUP($D253,'SAP Data'!$A$7:$OM$1845,N$4,FALSE),"")</f>
        <v>0.01</v>
      </c>
      <c r="O253" s="76">
        <f>IFERROR(VLOOKUP($D253,'SAP Data'!$A$7:$OM$1845,O$4,FALSE),"")</f>
        <v>0.01</v>
      </c>
      <c r="P253" s="76">
        <f>IFERROR(VLOOKUP($D253,'SAP Data'!$A$7:$OM$1845,P$4,FALSE),"")</f>
        <v>0.01</v>
      </c>
      <c r="Q253" s="76">
        <f>IFERROR(VLOOKUP($D253,'SAP Data'!$A$7:$OM$1845,Q$4,FALSE),"")</f>
        <v>0.01</v>
      </c>
      <c r="R253" s="76">
        <f>IFERROR(VLOOKUP($D253,'SAP Data'!$A$7:$OM$1845,R$4,FALSE),"")</f>
        <v>0.01</v>
      </c>
      <c r="S253" s="76">
        <f>IFERROR(VLOOKUP($D253,'SAP Data'!$A$7:$OM$1845,S$4,FALSE),"")</f>
        <v>0.01</v>
      </c>
      <c r="T253" s="76">
        <f>IFERROR(VLOOKUP($D253,'SAP Data'!$A$7:$OM$1849,T$4,FALSE),"")</f>
        <v>0.01</v>
      </c>
      <c r="U253" s="76">
        <f>IFERROR(VLOOKUP($D253,'SAP Data'!$A$7:$OM$1849,U$4,FALSE),"")</f>
        <v>0.01</v>
      </c>
      <c r="V253" s="76">
        <f>IFERROR(VLOOKUP($D253,'SAP Data'!$A$7:$OM$1849,V$4,FALSE),"")</f>
        <v>0.01</v>
      </c>
      <c r="W253" s="76">
        <f>IFERROR(VLOOKUP($D253,'SAP Data'!$A$7:$OM$1849,W$4,FALSE),"")</f>
        <v>0.01</v>
      </c>
      <c r="X253" s="76">
        <f>IFERROR(VLOOKUP($D253,'SAP Data'!$A$7:$OM$1849,X$4,FALSE),"")</f>
        <v>0.01</v>
      </c>
      <c r="Y253" s="76">
        <f>IFERROR(VLOOKUP($D253,'SAP Data'!$A$7:$OM$1849,Y$4,FALSE),"")</f>
        <v>0.01</v>
      </c>
      <c r="Z253" s="76">
        <f>IFERROR(VLOOKUP($D253,'SAP Data'!$A$7:$OM$1849,Z$4,FALSE),"")</f>
        <v>0.01</v>
      </c>
      <c r="AA253" s="76">
        <f>IFERROR(VLOOKUP($D253,'SAP Data'!$A$7:$OM$1849,AA$4,FALSE),"")</f>
        <v>0.01</v>
      </c>
      <c r="AB253" s="76">
        <f>IFERROR(VLOOKUP($D253,'SAP Data'!$A$7:$OM$1849,AB$4,FALSE),"")</f>
        <v>0.01</v>
      </c>
      <c r="AC253" s="76">
        <f>IFERROR(VLOOKUP($D253,'SAP Data'!$A$7:$OM$1849,AC$4,FALSE),"")</f>
        <v>0.01</v>
      </c>
      <c r="AD253" s="76">
        <f>IFERROR(VLOOKUP($D253,'SAP Data'!$A$7:$OM$1849,AD$4,FALSE),"")</f>
        <v>0.01</v>
      </c>
      <c r="AE253" s="76">
        <f>IFERROR(VLOOKUP($D253,'SAP Data'!$A$7:$OM$1849,AE$4,FALSE),"")</f>
        <v>0.01</v>
      </c>
      <c r="AF253" s="76">
        <f>IFERROR(VLOOKUP($D253,'SAP Data'!$A$7:$OM$1849,AF$4,FALSE),"")</f>
        <v>0.01</v>
      </c>
      <c r="AG253" s="76">
        <f>IFERROR(VLOOKUP($D253,'SAP Data'!$A$7:$OM$1849,AG$4,FALSE),"")</f>
        <v>0.01</v>
      </c>
      <c r="AH253" s="76">
        <f>IFERROR(VLOOKUP($D253,'SAP Data'!$A$7:$OM$1849,AH$4,FALSE),"")</f>
        <v>0.01</v>
      </c>
      <c r="AI253" s="76">
        <f>IFERROR(VLOOKUP($D253,'SAP Data'!$A$7:$OM$1849,AI$4,FALSE),"")</f>
        <v>0.01</v>
      </c>
      <c r="AJ253" s="76">
        <f>IFERROR(VLOOKUP($D253,'SAP Data'!$A$7:$OM$1849,AJ$4,FALSE),"")</f>
        <v>0.01</v>
      </c>
      <c r="AK253" s="76">
        <f>IFERROR(VLOOKUP($D253,'SAP Data'!$A$7:$OM$1849,AK$4,FALSE),"")</f>
        <v>0.01</v>
      </c>
      <c r="AL253" s="76">
        <f>IFERROR(VLOOKUP($D253,'SAP Data'!$A$7:$OM$1849,AL$4,FALSE),"")</f>
        <v>0.01</v>
      </c>
      <c r="AM253" s="76">
        <f>IFERROR(VLOOKUP($D253,'SAP Data'!$A$7:$OM$1849,AM$4,FALSE),"")</f>
        <v>0.01</v>
      </c>
      <c r="AN253" s="76">
        <f>IFERROR(VLOOKUP($D253,'SAP Data'!$A$7:$OM$1849,AN$4,FALSE),"")</f>
        <v>0.01</v>
      </c>
      <c r="AO253" s="76">
        <f>IFERROR(VLOOKUP($D253,'SAP Data'!$A$7:$OM$1849,AO$4,FALSE),"")</f>
        <v>0.01</v>
      </c>
      <c r="AP253" s="99">
        <f t="shared" si="258"/>
        <v>0.01</v>
      </c>
      <c r="AQ253" s="43">
        <f t="shared" si="259"/>
        <v>0.01</v>
      </c>
      <c r="AR253" s="43">
        <f t="shared" si="260"/>
        <v>0.01</v>
      </c>
      <c r="AS253" s="43">
        <f t="shared" si="261"/>
        <v>0.01</v>
      </c>
      <c r="AT253" s="43">
        <f t="shared" si="262"/>
        <v>0.01</v>
      </c>
      <c r="AU253" s="43">
        <f t="shared" si="263"/>
        <v>0.01</v>
      </c>
      <c r="AV253" s="43">
        <f t="shared" si="264"/>
        <v>0.01</v>
      </c>
      <c r="AW253" s="43">
        <f t="shared" si="265"/>
        <v>0.01</v>
      </c>
      <c r="AX253" s="43">
        <f t="shared" si="266"/>
        <v>0.01</v>
      </c>
      <c r="AY253" s="43">
        <f t="shared" si="267"/>
        <v>0.01</v>
      </c>
      <c r="AZ253" s="43">
        <f t="shared" si="268"/>
        <v>0.01</v>
      </c>
      <c r="BA253" s="98">
        <f t="shared" si="269"/>
        <v>0.01</v>
      </c>
      <c r="BB253" s="16"/>
      <c r="BC253" s="16">
        <f t="shared" si="278"/>
        <v>0</v>
      </c>
      <c r="BD253" s="16"/>
      <c r="BE253" s="16">
        <f t="shared" si="279"/>
        <v>0</v>
      </c>
      <c r="BF253" s="16"/>
      <c r="BG253" s="16">
        <f t="shared" si="280"/>
        <v>0</v>
      </c>
      <c r="BH253" s="18"/>
      <c r="BI253" s="16">
        <f t="shared" si="281"/>
        <v>0</v>
      </c>
      <c r="BK253" s="16">
        <f t="shared" si="282"/>
        <v>0</v>
      </c>
      <c r="BM253" s="16">
        <f t="shared" si="283"/>
        <v>0</v>
      </c>
      <c r="BO253" s="16">
        <f t="shared" si="275"/>
        <v>0</v>
      </c>
      <c r="BQ253" s="16">
        <f t="shared" si="276"/>
        <v>0</v>
      </c>
      <c r="BS253" s="16">
        <f t="shared" si="277"/>
        <v>0</v>
      </c>
      <c r="BU253" s="16">
        <f t="shared" si="272"/>
        <v>0</v>
      </c>
      <c r="BW253" s="16">
        <f t="shared" si="273"/>
        <v>0</v>
      </c>
      <c r="BY253" s="16">
        <f t="shared" si="274"/>
        <v>0</v>
      </c>
      <c r="CB253" s="16">
        <f t="shared" si="254"/>
        <v>0</v>
      </c>
      <c r="CF253" s="243">
        <f t="shared" si="270"/>
        <v>0</v>
      </c>
      <c r="CH253" s="243">
        <f t="shared" si="271"/>
        <v>0</v>
      </c>
      <c r="CJ253" s="16">
        <f t="shared" si="255"/>
        <v>0.01</v>
      </c>
      <c r="CL253" s="54">
        <f t="shared" si="256"/>
        <v>0</v>
      </c>
      <c r="CN253" s="18"/>
      <c r="CO253" s="16">
        <f t="shared" si="257"/>
        <v>0</v>
      </c>
      <c r="CP253" s="18"/>
    </row>
    <row r="254" spans="1:96" x14ac:dyDescent="0.2">
      <c r="A254" s="387" t="s">
        <v>4186</v>
      </c>
      <c r="B254" s="14" t="str">
        <f>VLOOKUP(D254,'line assign basis'!$A$8:$D$668,2,FALSE)</f>
        <v>2003 ENVIR INV-PORTL</v>
      </c>
      <c r="C254" s="17" t="s">
        <v>535</v>
      </c>
      <c r="D254" s="17" t="s">
        <v>533</v>
      </c>
      <c r="E254" s="17">
        <f>IFERROR(VLOOKUP(D254,'line assign basis'!$A$8:$D$668,4,FALSE),"")</f>
        <v>2</v>
      </c>
      <c r="F254" s="33">
        <f>IFERROR(VLOOKUP($D254,'SAP Data'!$A$7:$OM$1845,F$4,FALSE),"")</f>
        <v>9238209.0899999999</v>
      </c>
      <c r="G254" s="33">
        <f>IFERROR(VLOOKUP($D254,'SAP Data'!$A$7:$OM$1845,G$4,FALSE),"")</f>
        <v>9317553.2100000009</v>
      </c>
      <c r="H254" s="16">
        <f>IFERROR(VLOOKUP($D254,'SAP Data'!$A$7:$OM$1845,H$4,FALSE),"")</f>
        <v>8913007.8900000006</v>
      </c>
      <c r="I254" s="76">
        <f>IFERROR(VLOOKUP($D254,'SAP Data'!$A$7:$OM$1845,I$4,FALSE),"")</f>
        <v>9026232.0199999996</v>
      </c>
      <c r="J254" s="76">
        <f>IFERROR(VLOOKUP($D254,'SAP Data'!$A$7:$OM$1845,J$4,FALSE),"")</f>
        <v>9151046.6199999992</v>
      </c>
      <c r="K254" s="76">
        <f>IFERROR(VLOOKUP($D254,'SAP Data'!$A$7:$OM$1845,K$4,FALSE),"")</f>
        <v>8831266.0399999991</v>
      </c>
      <c r="L254" s="76">
        <f>IFERROR(VLOOKUP($D254,'SAP Data'!$A$7:$OM$1845,L$4,FALSE),"")</f>
        <v>8933213.0500000007</v>
      </c>
      <c r="M254" s="76">
        <f>IFERROR(VLOOKUP($D254,'SAP Data'!$A$7:$OM$1845,M$4,FALSE),"")</f>
        <v>9113057.9600000009</v>
      </c>
      <c r="N254" s="76">
        <f>IFERROR(VLOOKUP($D254,'SAP Data'!$A$7:$OM$1845,N$4,FALSE),"")</f>
        <v>8189355.7800000003</v>
      </c>
      <c r="O254" s="76">
        <f>IFERROR(VLOOKUP($D254,'SAP Data'!$A$7:$OM$1845,O$4,FALSE),"")</f>
        <v>8311646.2999999998</v>
      </c>
      <c r="P254" s="76">
        <f>IFERROR(VLOOKUP($D254,'SAP Data'!$A$7:$OM$1845,P$4,FALSE),"")</f>
        <v>8343420.04</v>
      </c>
      <c r="Q254" s="76">
        <f>IFERROR(VLOOKUP($D254,'SAP Data'!$A$7:$OM$1845,Q$4,FALSE),"")</f>
        <v>10304347.720000001</v>
      </c>
      <c r="R254" s="76">
        <f>IFERROR(VLOOKUP($D254,'SAP Data'!$A$7:$OM$1845,R$4,FALSE),"")</f>
        <v>10392744.359999999</v>
      </c>
      <c r="S254" s="76">
        <f>IFERROR(VLOOKUP($D254,'SAP Data'!$A$7:$OM$1845,S$4,FALSE),"")</f>
        <v>10549473.609999999</v>
      </c>
      <c r="T254" s="76">
        <f>IFERROR(VLOOKUP($D254,'SAP Data'!$A$7:$OM$1849,T$4,FALSE),"")</f>
        <v>10448020.68</v>
      </c>
      <c r="U254" s="76">
        <f>IFERROR(VLOOKUP($D254,'SAP Data'!$A$7:$OM$1849,U$4,FALSE),"")</f>
        <v>10573800.32</v>
      </c>
      <c r="V254" s="76">
        <f>IFERROR(VLOOKUP($D254,'SAP Data'!$A$7:$OM$1849,V$4,FALSE),"")</f>
        <v>10692874.029999999</v>
      </c>
      <c r="W254" s="76">
        <f>IFERROR(VLOOKUP($D254,'SAP Data'!$A$7:$OM$1849,W$4,FALSE),"")</f>
        <v>10505662.300000001</v>
      </c>
      <c r="X254" s="76">
        <f>IFERROR(VLOOKUP($D254,'SAP Data'!$A$7:$OM$1849,X$4,FALSE),"")</f>
        <v>10565848.029999999</v>
      </c>
      <c r="Y254" s="76">
        <f>IFERROR(VLOOKUP($D254,'SAP Data'!$A$7:$OM$1849,Y$4,FALSE),"")</f>
        <v>10656965.73</v>
      </c>
      <c r="Z254" s="76">
        <f>IFERROR(VLOOKUP($D254,'SAP Data'!$A$7:$OM$1849,Z$4,FALSE),"")</f>
        <v>9501360.0099999998</v>
      </c>
      <c r="AA254" s="76">
        <f>IFERROR(VLOOKUP($D254,'SAP Data'!$A$7:$OM$1849,AA$4,FALSE),"")</f>
        <v>9642277.8499999996</v>
      </c>
      <c r="AB254" s="76">
        <f>IFERROR(VLOOKUP($D254,'SAP Data'!$A$7:$OM$1849,AB$4,FALSE),"")</f>
        <v>9750398.8200000003</v>
      </c>
      <c r="AC254" s="76">
        <f>IFERROR(VLOOKUP($D254,'SAP Data'!$A$7:$OM$1849,AC$4,FALSE),"")</f>
        <v>10035612.98</v>
      </c>
      <c r="AD254" s="76">
        <f>IFERROR(VLOOKUP($D254,'SAP Data'!$A$7:$OM$1849,AD$4,FALSE),"")</f>
        <v>10097154.039999999</v>
      </c>
      <c r="AE254" s="76">
        <f>IFERROR(VLOOKUP($D254,'SAP Data'!$A$7:$OM$1849,AE$4,FALSE),"")</f>
        <v>10201243.85</v>
      </c>
      <c r="AF254" s="76">
        <f>IFERROR(VLOOKUP($D254,'SAP Data'!$A$7:$OM$1849,AF$4,FALSE),"")</f>
        <v>10525321.6</v>
      </c>
      <c r="AG254" s="76">
        <f>IFERROR(VLOOKUP($D254,'SAP Data'!$A$7:$OM$1849,AG$4,FALSE),"")</f>
        <v>10646938.76</v>
      </c>
      <c r="AH254" s="76">
        <f>IFERROR(VLOOKUP($D254,'SAP Data'!$A$7:$OM$1849,AH$4,FALSE),"")</f>
        <v>10834558.49</v>
      </c>
      <c r="AI254" s="76">
        <f>IFERROR(VLOOKUP($D254,'SAP Data'!$A$7:$OM$1849,AI$4,FALSE),"")</f>
        <v>10601665.15</v>
      </c>
      <c r="AJ254" s="76">
        <f>IFERROR(VLOOKUP($D254,'SAP Data'!$A$7:$OM$1849,AJ$4,FALSE),"")</f>
        <v>10697499.93</v>
      </c>
      <c r="AK254" s="76">
        <f>IFERROR(VLOOKUP($D254,'SAP Data'!$A$7:$OM$1849,AK$4,FALSE),"")</f>
        <v>10896327.16</v>
      </c>
      <c r="AL254" s="76">
        <f>IFERROR(VLOOKUP($D254,'SAP Data'!$A$7:$OM$1849,AL$4,FALSE),"")</f>
        <v>9641635.7400000002</v>
      </c>
      <c r="AM254" s="76">
        <f>IFERROR(VLOOKUP($D254,'SAP Data'!$A$7:$OM$1849,AM$4,FALSE),"")</f>
        <v>9795114.2100000009</v>
      </c>
      <c r="AN254" s="76">
        <f>IFERROR(VLOOKUP($D254,'SAP Data'!$A$7:$OM$1849,AN$4,FALSE),"")</f>
        <v>9973556.7100000009</v>
      </c>
      <c r="AO254" s="76">
        <f>IFERROR(VLOOKUP($D254,'SAP Data'!$A$7:$OM$1849,AO$4,FALSE),"")</f>
        <v>13721670.24</v>
      </c>
      <c r="AP254" s="99">
        <f t="shared" si="258"/>
        <v>10263936.963333333</v>
      </c>
      <c r="AQ254" s="43">
        <f t="shared" si="259"/>
        <v>10237111.126666669</v>
      </c>
      <c r="AR254" s="43">
        <f t="shared" si="260"/>
        <v>10225822.425000001</v>
      </c>
      <c r="AS254" s="43">
        <f t="shared" si="261"/>
        <v>10232090.731666667</v>
      </c>
      <c r="AT254" s="43">
        <f t="shared" si="262"/>
        <v>10241041.685833333</v>
      </c>
      <c r="AU254" s="43">
        <f t="shared" si="263"/>
        <v>10250945.32375</v>
      </c>
      <c r="AV254" s="43">
        <f t="shared" si="264"/>
        <v>10260430.938333334</v>
      </c>
      <c r="AW254" s="43">
        <f t="shared" si="265"/>
        <v>10275889.827083332</v>
      </c>
      <c r="AX254" s="43">
        <f t="shared" si="266"/>
        <v>10291708.042083332</v>
      </c>
      <c r="AY254" s="43">
        <f t="shared" si="267"/>
        <v>10303921.045833332</v>
      </c>
      <c r="AZ254" s="43">
        <f t="shared" si="268"/>
        <v>10319587.472916666</v>
      </c>
      <c r="BA254" s="98">
        <f t="shared" si="269"/>
        <v>10482471.437499998</v>
      </c>
      <c r="BB254" s="16"/>
      <c r="BC254" s="16">
        <f t="shared" si="278"/>
        <v>0</v>
      </c>
      <c r="BD254" s="16"/>
      <c r="BE254" s="16">
        <f t="shared" si="279"/>
        <v>0</v>
      </c>
      <c r="BF254" s="16"/>
      <c r="BG254" s="16">
        <f t="shared" si="280"/>
        <v>0</v>
      </c>
      <c r="BH254" s="18"/>
      <c r="BI254" s="16">
        <f t="shared" si="281"/>
        <v>0</v>
      </c>
      <c r="BK254" s="16">
        <f t="shared" si="282"/>
        <v>0</v>
      </c>
      <c r="BM254" s="16">
        <f t="shared" si="283"/>
        <v>0</v>
      </c>
      <c r="BO254" s="16">
        <f t="shared" si="275"/>
        <v>0</v>
      </c>
      <c r="BQ254" s="16">
        <f t="shared" si="276"/>
        <v>0</v>
      </c>
      <c r="BS254" s="16">
        <f t="shared" si="277"/>
        <v>0</v>
      </c>
      <c r="BU254" s="16">
        <f t="shared" si="272"/>
        <v>0</v>
      </c>
      <c r="BW254" s="16">
        <f t="shared" si="273"/>
        <v>0</v>
      </c>
      <c r="BY254" s="16">
        <f t="shared" si="274"/>
        <v>0</v>
      </c>
      <c r="CB254" s="16">
        <f t="shared" si="254"/>
        <v>0</v>
      </c>
      <c r="CF254" s="243">
        <f t="shared" si="270"/>
        <v>0</v>
      </c>
      <c r="CH254" s="243">
        <f t="shared" si="271"/>
        <v>0</v>
      </c>
      <c r="CJ254" s="16">
        <f t="shared" si="255"/>
        <v>10482471.437499998</v>
      </c>
      <c r="CL254" s="54">
        <f t="shared" si="256"/>
        <v>0</v>
      </c>
      <c r="CN254" s="18"/>
      <c r="CO254" s="16">
        <f t="shared" si="257"/>
        <v>0</v>
      </c>
      <c r="CP254" s="18"/>
    </row>
    <row r="255" spans="1:96" x14ac:dyDescent="0.2">
      <c r="A255" s="387" t="s">
        <v>4186</v>
      </c>
      <c r="B255" s="14" t="str">
        <f>VLOOKUP(D255,'line assign basis'!$A$8:$D$668,2,FALSE)</f>
        <v>2003 ENVIR INV-FRONT</v>
      </c>
      <c r="C255" s="17" t="s">
        <v>538</v>
      </c>
      <c r="D255" s="17" t="s">
        <v>536</v>
      </c>
      <c r="E255" s="17">
        <f>IFERROR(VLOOKUP(D255,'line assign basis'!$A$8:$D$668,4,FALSE),"")</f>
        <v>2</v>
      </c>
      <c r="F255" s="33">
        <f>IFERROR(VLOOKUP($D255,'SAP Data'!$A$7:$OM$1845,F$4,FALSE),"")</f>
        <v>11952052.619999999</v>
      </c>
      <c r="G255" s="33">
        <f>IFERROR(VLOOKUP($D255,'SAP Data'!$A$7:$OM$1845,G$4,FALSE),"")</f>
        <v>11989132.640000001</v>
      </c>
      <c r="H255" s="16">
        <f>IFERROR(VLOOKUP($D255,'SAP Data'!$A$7:$OM$1845,H$4,FALSE),"")</f>
        <v>12031212.16</v>
      </c>
      <c r="I255" s="76">
        <f>IFERROR(VLOOKUP($D255,'SAP Data'!$A$7:$OM$1845,I$4,FALSE),"")</f>
        <v>12078925.949999999</v>
      </c>
      <c r="J255" s="76">
        <f>IFERROR(VLOOKUP($D255,'SAP Data'!$A$7:$OM$1845,J$4,FALSE),"")</f>
        <v>12300929.310000001</v>
      </c>
      <c r="K255" s="76">
        <f>IFERROR(VLOOKUP($D255,'SAP Data'!$A$7:$OM$1845,K$4,FALSE),"")</f>
        <v>12236431.92</v>
      </c>
      <c r="L255" s="76">
        <f>IFERROR(VLOOKUP($D255,'SAP Data'!$A$7:$OM$1845,L$4,FALSE),"")</f>
        <v>12321156.93</v>
      </c>
      <c r="M255" s="76">
        <f>IFERROR(VLOOKUP($D255,'SAP Data'!$A$7:$OM$1845,M$4,FALSE),"")</f>
        <v>12368543.359999999</v>
      </c>
      <c r="N255" s="76">
        <f>IFERROR(VLOOKUP($D255,'SAP Data'!$A$7:$OM$1845,N$4,FALSE),"")</f>
        <v>11356379.01</v>
      </c>
      <c r="O255" s="76">
        <f>IFERROR(VLOOKUP($D255,'SAP Data'!$A$7:$OM$1845,O$4,FALSE),"")</f>
        <v>11853139.439999999</v>
      </c>
      <c r="P255" s="76">
        <f>IFERROR(VLOOKUP($D255,'SAP Data'!$A$7:$OM$1845,P$4,FALSE),"")</f>
        <v>11893991.050000001</v>
      </c>
      <c r="Q255" s="76">
        <f>IFERROR(VLOOKUP($D255,'SAP Data'!$A$7:$OM$1845,Q$4,FALSE),"")</f>
        <v>11804585.24</v>
      </c>
      <c r="R255" s="76">
        <f>IFERROR(VLOOKUP($D255,'SAP Data'!$A$7:$OM$1845,R$4,FALSE),"")</f>
        <v>12031106.9</v>
      </c>
      <c r="S255" s="76">
        <f>IFERROR(VLOOKUP($D255,'SAP Data'!$A$7:$OM$1845,S$4,FALSE),"")</f>
        <v>12064993.52</v>
      </c>
      <c r="T255" s="76">
        <f>IFERROR(VLOOKUP($D255,'SAP Data'!$A$7:$OM$1849,T$4,FALSE),"")</f>
        <v>12035975.869999999</v>
      </c>
      <c r="U255" s="76">
        <f>IFERROR(VLOOKUP($D255,'SAP Data'!$A$7:$OM$1849,U$4,FALSE),"")</f>
        <v>12105978.99</v>
      </c>
      <c r="V255" s="76">
        <f>IFERROR(VLOOKUP($D255,'SAP Data'!$A$7:$OM$1849,V$4,FALSE),"")</f>
        <v>12194762.380000001</v>
      </c>
      <c r="W255" s="76">
        <f>IFERROR(VLOOKUP($D255,'SAP Data'!$A$7:$OM$1849,W$4,FALSE),"")</f>
        <v>12931508.6</v>
      </c>
      <c r="X255" s="76">
        <f>IFERROR(VLOOKUP($D255,'SAP Data'!$A$7:$OM$1849,X$4,FALSE),"")</f>
        <v>14716091.189999999</v>
      </c>
      <c r="Y255" s="76">
        <f>IFERROR(VLOOKUP($D255,'SAP Data'!$A$7:$OM$1849,Y$4,FALSE),"")</f>
        <v>15009598.23</v>
      </c>
      <c r="Z255" s="76">
        <f>IFERROR(VLOOKUP($D255,'SAP Data'!$A$7:$OM$1849,Z$4,FALSE),"")</f>
        <v>14263710.220000001</v>
      </c>
      <c r="AA255" s="76">
        <f>IFERROR(VLOOKUP($D255,'SAP Data'!$A$7:$OM$1849,AA$4,FALSE),"")</f>
        <v>15670695.720000001</v>
      </c>
      <c r="AB255" s="76">
        <f>IFERROR(VLOOKUP($D255,'SAP Data'!$A$7:$OM$1849,AB$4,FALSE),"")</f>
        <v>18813317.350000001</v>
      </c>
      <c r="AC255" s="76">
        <f>IFERROR(VLOOKUP($D255,'SAP Data'!$A$7:$OM$1849,AC$4,FALSE),"")</f>
        <v>14542985.550000001</v>
      </c>
      <c r="AD255" s="76">
        <f>IFERROR(VLOOKUP($D255,'SAP Data'!$A$7:$OM$1849,AD$4,FALSE),"")</f>
        <v>15486119.98</v>
      </c>
      <c r="AE255" s="76">
        <f>IFERROR(VLOOKUP($D255,'SAP Data'!$A$7:$OM$1849,AE$4,FALSE),"")</f>
        <v>15577671.800000001</v>
      </c>
      <c r="AF255" s="76">
        <f>IFERROR(VLOOKUP($D255,'SAP Data'!$A$7:$OM$1849,AF$4,FALSE),"")</f>
        <v>13196739.02</v>
      </c>
      <c r="AG255" s="76">
        <f>IFERROR(VLOOKUP($D255,'SAP Data'!$A$7:$OM$1849,AG$4,FALSE),"")</f>
        <v>13284232.789999999</v>
      </c>
      <c r="AH255" s="76">
        <f>IFERROR(VLOOKUP($D255,'SAP Data'!$A$7:$OM$1849,AH$4,FALSE),"")</f>
        <v>13369607.93</v>
      </c>
      <c r="AI255" s="76">
        <f>IFERROR(VLOOKUP($D255,'SAP Data'!$A$7:$OM$1849,AI$4,FALSE),"")</f>
        <v>13277852.73</v>
      </c>
      <c r="AJ255" s="76">
        <f>IFERROR(VLOOKUP($D255,'SAP Data'!$A$7:$OM$1849,AJ$4,FALSE),"")</f>
        <v>13392393.470000001</v>
      </c>
      <c r="AK255" s="76">
        <f>IFERROR(VLOOKUP($D255,'SAP Data'!$A$7:$OM$1849,AK$4,FALSE),"")</f>
        <v>13455648.57</v>
      </c>
      <c r="AL255" s="76">
        <f>IFERROR(VLOOKUP($D255,'SAP Data'!$A$7:$OM$1849,AL$4,FALSE),"")</f>
        <v>3154510.12</v>
      </c>
      <c r="AM255" s="76">
        <f>IFERROR(VLOOKUP($D255,'SAP Data'!$A$7:$OM$1849,AM$4,FALSE),"")</f>
        <v>3191873.73</v>
      </c>
      <c r="AN255" s="76">
        <f>IFERROR(VLOOKUP($D255,'SAP Data'!$A$7:$OM$1849,AN$4,FALSE),"")</f>
        <v>3195271.35</v>
      </c>
      <c r="AO255" s="76">
        <f>IFERROR(VLOOKUP($D255,'SAP Data'!$A$7:$OM$1849,AO$4,FALSE),"")</f>
        <v>3234710.89</v>
      </c>
      <c r="AP255" s="99">
        <f t="shared" si="258"/>
        <v>14009019.255000003</v>
      </c>
      <c r="AQ255" s="43">
        <f t="shared" si="259"/>
        <v>14299339.728333334</v>
      </c>
      <c r="AR255" s="43">
        <f t="shared" si="260"/>
        <v>14494066.454583334</v>
      </c>
      <c r="AS255" s="43">
        <f t="shared" si="261"/>
        <v>14591525.49416667</v>
      </c>
      <c r="AT255" s="43">
        <f t="shared" si="262"/>
        <v>14689571.300416669</v>
      </c>
      <c r="AU255" s="43">
        <f t="shared" si="263"/>
        <v>14752954.203750001</v>
      </c>
      <c r="AV255" s="43">
        <f t="shared" si="264"/>
        <v>14712231.137500001</v>
      </c>
      <c r="AW255" s="43">
        <f t="shared" si="265"/>
        <v>14592329.163333334</v>
      </c>
      <c r="AX255" s="43">
        <f t="shared" si="266"/>
        <v>14064697.923333338</v>
      </c>
      <c r="AY255" s="43">
        <f t="shared" si="267"/>
        <v>13081863.669583337</v>
      </c>
      <c r="AZ255" s="43">
        <f t="shared" si="268"/>
        <v>11911160.836666668</v>
      </c>
      <c r="BA255" s="98">
        <f t="shared" si="269"/>
        <v>10789230.809166666</v>
      </c>
      <c r="BB255" s="16"/>
      <c r="BC255" s="16">
        <f t="shared" si="278"/>
        <v>0</v>
      </c>
      <c r="BD255" s="16"/>
      <c r="BE255" s="16">
        <f t="shared" si="279"/>
        <v>0</v>
      </c>
      <c r="BF255" s="16"/>
      <c r="BG255" s="16">
        <f t="shared" si="280"/>
        <v>0</v>
      </c>
      <c r="BH255" s="18"/>
      <c r="BI255" s="16">
        <f t="shared" si="281"/>
        <v>0</v>
      </c>
      <c r="BK255" s="16">
        <f t="shared" si="282"/>
        <v>0</v>
      </c>
      <c r="BM255" s="16">
        <f t="shared" si="283"/>
        <v>0</v>
      </c>
      <c r="BO255" s="16">
        <f t="shared" si="275"/>
        <v>0</v>
      </c>
      <c r="BQ255" s="16">
        <f t="shared" si="276"/>
        <v>0</v>
      </c>
      <c r="BS255" s="16">
        <f t="shared" si="277"/>
        <v>0</v>
      </c>
      <c r="BU255" s="16">
        <f t="shared" si="272"/>
        <v>0</v>
      </c>
      <c r="BW255" s="16">
        <f t="shared" si="273"/>
        <v>0</v>
      </c>
      <c r="BY255" s="16">
        <f t="shared" si="274"/>
        <v>0</v>
      </c>
      <c r="CB255" s="16">
        <f t="shared" si="254"/>
        <v>0</v>
      </c>
      <c r="CF255" s="243">
        <f t="shared" si="270"/>
        <v>0</v>
      </c>
      <c r="CH255" s="243">
        <f t="shared" si="271"/>
        <v>0</v>
      </c>
      <c r="CJ255" s="16">
        <f t="shared" si="255"/>
        <v>10789230.809166666</v>
      </c>
      <c r="CL255" s="54">
        <f t="shared" si="256"/>
        <v>0</v>
      </c>
      <c r="CN255" s="18"/>
      <c r="CO255" s="16">
        <f t="shared" si="257"/>
        <v>0</v>
      </c>
      <c r="CP255" s="18"/>
    </row>
    <row r="256" spans="1:96" x14ac:dyDescent="0.2">
      <c r="A256" s="387" t="s">
        <v>4186</v>
      </c>
      <c r="B256" s="14" t="str">
        <f>VLOOKUP(D256,'line assign basis'!$A$8:$D$668,2,FALSE)</f>
        <v>TAR DEPOSIT EARLY AC</v>
      </c>
      <c r="C256" s="17" t="s">
        <v>541</v>
      </c>
      <c r="D256" s="17" t="s">
        <v>539</v>
      </c>
      <c r="E256" s="17">
        <f>IFERROR(VLOOKUP(D256,'line assign basis'!$A$8:$D$668,4,FALSE),"")</f>
        <v>2</v>
      </c>
      <c r="F256" s="33">
        <f>IFERROR(VLOOKUP($D256,'SAP Data'!$A$7:$OM$1845,F$4,FALSE),"")</f>
        <v>0</v>
      </c>
      <c r="G256" s="33">
        <f>IFERROR(VLOOKUP($D256,'SAP Data'!$A$7:$OM$1845,G$4,FALSE),"")</f>
        <v>0</v>
      </c>
      <c r="H256" s="16">
        <f>IFERROR(VLOOKUP($D256,'SAP Data'!$A$7:$OM$1845,H$4,FALSE),"")</f>
        <v>0</v>
      </c>
      <c r="I256" s="76">
        <f>IFERROR(VLOOKUP($D256,'SAP Data'!$A$7:$OM$1845,I$4,FALSE),"")</f>
        <v>0</v>
      </c>
      <c r="J256" s="76">
        <f>IFERROR(VLOOKUP($D256,'SAP Data'!$A$7:$OM$1845,J$4,FALSE),"")</f>
        <v>0</v>
      </c>
      <c r="K256" s="76">
        <f>IFERROR(VLOOKUP($D256,'SAP Data'!$A$7:$OM$1845,K$4,FALSE),"")</f>
        <v>0</v>
      </c>
      <c r="L256" s="76">
        <f>IFERROR(VLOOKUP($D256,'SAP Data'!$A$7:$OM$1845,L$4,FALSE),"")</f>
        <v>0</v>
      </c>
      <c r="M256" s="76">
        <f>IFERROR(VLOOKUP($D256,'SAP Data'!$A$7:$OM$1845,M$4,FALSE),"")</f>
        <v>0</v>
      </c>
      <c r="N256" s="76">
        <f>IFERROR(VLOOKUP($D256,'SAP Data'!$A$7:$OM$1845,N$4,FALSE),"")</f>
        <v>0</v>
      </c>
      <c r="O256" s="76">
        <f>IFERROR(VLOOKUP($D256,'SAP Data'!$A$7:$OM$1845,O$4,FALSE),"")</f>
        <v>0</v>
      </c>
      <c r="P256" s="76">
        <f>IFERROR(VLOOKUP($D256,'SAP Data'!$A$7:$OM$1845,P$4,FALSE),"")</f>
        <v>0</v>
      </c>
      <c r="Q256" s="76">
        <f>IFERROR(VLOOKUP($D256,'SAP Data'!$A$7:$OM$1845,Q$4,FALSE),"")</f>
        <v>0</v>
      </c>
      <c r="R256" s="76">
        <f>IFERROR(VLOOKUP($D256,'SAP Data'!$A$7:$OM$1845,R$4,FALSE),"")</f>
        <v>0</v>
      </c>
      <c r="S256" s="76">
        <f>IFERROR(VLOOKUP($D256,'SAP Data'!$A$7:$OM$1845,S$4,FALSE),"")</f>
        <v>0</v>
      </c>
      <c r="T256" s="76">
        <f>IFERROR(VLOOKUP($D256,'SAP Data'!$A$7:$OM$1849,T$4,FALSE),"")</f>
        <v>0</v>
      </c>
      <c r="U256" s="76">
        <f>IFERROR(VLOOKUP($D256,'SAP Data'!$A$7:$OM$1849,U$4,FALSE),"")</f>
        <v>0</v>
      </c>
      <c r="V256" s="76">
        <f>IFERROR(VLOOKUP($D256,'SAP Data'!$A$7:$OM$1849,V$4,FALSE),"")</f>
        <v>0</v>
      </c>
      <c r="W256" s="76">
        <f>IFERROR(VLOOKUP($D256,'SAP Data'!$A$7:$OM$1849,W$4,FALSE),"")</f>
        <v>0</v>
      </c>
      <c r="X256" s="76">
        <f>IFERROR(VLOOKUP($D256,'SAP Data'!$A$7:$OM$1849,X$4,FALSE),"")</f>
        <v>0</v>
      </c>
      <c r="Y256" s="76">
        <f>IFERROR(VLOOKUP($D256,'SAP Data'!$A$7:$OM$1849,Y$4,FALSE),"")</f>
        <v>0</v>
      </c>
      <c r="Z256" s="76">
        <f>IFERROR(VLOOKUP($D256,'SAP Data'!$A$7:$OM$1849,Z$4,FALSE),"")</f>
        <v>0</v>
      </c>
      <c r="AA256" s="76">
        <f>IFERROR(VLOOKUP($D256,'SAP Data'!$A$7:$OM$1849,AA$4,FALSE),"")</f>
        <v>0</v>
      </c>
      <c r="AB256" s="76">
        <f>IFERROR(VLOOKUP($D256,'SAP Data'!$A$7:$OM$1849,AB$4,FALSE),"")</f>
        <v>0</v>
      </c>
      <c r="AC256" s="76">
        <f>IFERROR(VLOOKUP($D256,'SAP Data'!$A$7:$OM$1849,AC$4,FALSE),"")</f>
        <v>0</v>
      </c>
      <c r="AD256" s="76">
        <f>IFERROR(VLOOKUP($D256,'SAP Data'!$A$7:$OM$1849,AD$4,FALSE),"")</f>
        <v>0</v>
      </c>
      <c r="AE256" s="76">
        <f>IFERROR(VLOOKUP($D256,'SAP Data'!$A$7:$OM$1849,AE$4,FALSE),"")</f>
        <v>0</v>
      </c>
      <c r="AF256" s="76">
        <f>IFERROR(VLOOKUP($D256,'SAP Data'!$A$7:$OM$1849,AF$4,FALSE),"")</f>
        <v>0</v>
      </c>
      <c r="AG256" s="76">
        <f>IFERROR(VLOOKUP($D256,'SAP Data'!$A$7:$OM$1849,AG$4,FALSE),"")</f>
        <v>0</v>
      </c>
      <c r="AH256" s="76">
        <f>IFERROR(VLOOKUP($D256,'SAP Data'!$A$7:$OM$1849,AH$4,FALSE),"")</f>
        <v>0</v>
      </c>
      <c r="AI256" s="76">
        <f>IFERROR(VLOOKUP($D256,'SAP Data'!$A$7:$OM$1849,AI$4,FALSE),"")</f>
        <v>0</v>
      </c>
      <c r="AJ256" s="76">
        <f>IFERROR(VLOOKUP($D256,'SAP Data'!$A$7:$OM$1849,AJ$4,FALSE),"")</f>
        <v>0</v>
      </c>
      <c r="AK256" s="76">
        <f>IFERROR(VLOOKUP($D256,'SAP Data'!$A$7:$OM$1849,AK$4,FALSE),"")</f>
        <v>0</v>
      </c>
      <c r="AL256" s="76">
        <f>IFERROR(VLOOKUP($D256,'SAP Data'!$A$7:$OM$1849,AL$4,FALSE),"")</f>
        <v>0</v>
      </c>
      <c r="AM256" s="76">
        <f>IFERROR(VLOOKUP($D256,'SAP Data'!$A$7:$OM$1849,AM$4,FALSE),"")</f>
        <v>0</v>
      </c>
      <c r="AN256" s="76">
        <f>IFERROR(VLOOKUP($D256,'SAP Data'!$A$7:$OM$1849,AN$4,FALSE),"")</f>
        <v>0</v>
      </c>
      <c r="AO256" s="76">
        <f>IFERROR(VLOOKUP($D256,'SAP Data'!$A$7:$OM$1849,AO$4,FALSE),"")</f>
        <v>0</v>
      </c>
      <c r="AP256" s="99">
        <f t="shared" si="258"/>
        <v>0</v>
      </c>
      <c r="AQ256" s="43">
        <f t="shared" si="259"/>
        <v>0</v>
      </c>
      <c r="AR256" s="43">
        <f t="shared" si="260"/>
        <v>0</v>
      </c>
      <c r="AS256" s="43">
        <f t="shared" si="261"/>
        <v>0</v>
      </c>
      <c r="AT256" s="43">
        <f t="shared" si="262"/>
        <v>0</v>
      </c>
      <c r="AU256" s="43">
        <f t="shared" si="263"/>
        <v>0</v>
      </c>
      <c r="AV256" s="43">
        <f t="shared" si="264"/>
        <v>0</v>
      </c>
      <c r="AW256" s="43">
        <f t="shared" si="265"/>
        <v>0</v>
      </c>
      <c r="AX256" s="43">
        <f t="shared" si="266"/>
        <v>0</v>
      </c>
      <c r="AY256" s="43">
        <f t="shared" si="267"/>
        <v>0</v>
      </c>
      <c r="AZ256" s="43">
        <f t="shared" si="268"/>
        <v>0</v>
      </c>
      <c r="BA256" s="98">
        <f t="shared" si="269"/>
        <v>0</v>
      </c>
      <c r="BB256" s="16"/>
      <c r="BC256" s="16">
        <f t="shared" si="278"/>
        <v>0</v>
      </c>
      <c r="BD256" s="16"/>
      <c r="BE256" s="16">
        <f t="shared" si="279"/>
        <v>0</v>
      </c>
      <c r="BF256" s="16"/>
      <c r="BG256" s="16">
        <f t="shared" si="280"/>
        <v>0</v>
      </c>
      <c r="BH256" s="18"/>
      <c r="BI256" s="16">
        <f t="shared" si="281"/>
        <v>0</v>
      </c>
      <c r="BK256" s="16">
        <f t="shared" si="282"/>
        <v>0</v>
      </c>
      <c r="BM256" s="16">
        <f t="shared" si="283"/>
        <v>0</v>
      </c>
      <c r="BO256" s="16">
        <f t="shared" si="275"/>
        <v>0</v>
      </c>
      <c r="BQ256" s="16">
        <f t="shared" si="276"/>
        <v>0</v>
      </c>
      <c r="BS256" s="16">
        <f t="shared" si="277"/>
        <v>0</v>
      </c>
      <c r="BU256" s="16">
        <f t="shared" si="272"/>
        <v>0</v>
      </c>
      <c r="BW256" s="16">
        <f t="shared" si="273"/>
        <v>0</v>
      </c>
      <c r="BY256" s="16">
        <f t="shared" si="274"/>
        <v>0</v>
      </c>
      <c r="CB256" s="16">
        <f t="shared" si="254"/>
        <v>0</v>
      </c>
      <c r="CF256" s="243">
        <f t="shared" si="270"/>
        <v>0</v>
      </c>
      <c r="CH256" s="243">
        <f t="shared" si="271"/>
        <v>0</v>
      </c>
      <c r="CJ256" s="16">
        <f t="shared" si="255"/>
        <v>0</v>
      </c>
      <c r="CL256" s="54">
        <f t="shared" si="256"/>
        <v>0</v>
      </c>
      <c r="CN256" s="18"/>
      <c r="CO256" s="16">
        <f t="shared" si="257"/>
        <v>0</v>
      </c>
      <c r="CP256" s="18"/>
    </row>
    <row r="257" spans="1:94" x14ac:dyDescent="0.2">
      <c r="A257" s="387" t="s">
        <v>4186</v>
      </c>
      <c r="B257" s="14" t="str">
        <f>VLOOKUP(D257,'line assign basis'!$A$8:$D$668,2,FALSE)</f>
        <v>OREGON STEEL MILLS</v>
      </c>
      <c r="C257" s="17" t="s">
        <v>544</v>
      </c>
      <c r="D257" s="17" t="s">
        <v>542</v>
      </c>
      <c r="E257" s="17">
        <f>IFERROR(VLOOKUP(D257,'line assign basis'!$A$8:$D$668,4,FALSE),"")</f>
        <v>2</v>
      </c>
      <c r="F257" s="33">
        <f>IFERROR(VLOOKUP($D257,'SAP Data'!$A$7:$OM$1845,F$4,FALSE),"")</f>
        <v>179077.21</v>
      </c>
      <c r="G257" s="33">
        <f>IFERROR(VLOOKUP($D257,'SAP Data'!$A$7:$OM$1845,G$4,FALSE),"")</f>
        <v>179077.21</v>
      </c>
      <c r="H257" s="16">
        <f>IFERROR(VLOOKUP($D257,'SAP Data'!$A$7:$OM$1845,H$4,FALSE),"")</f>
        <v>179077.21</v>
      </c>
      <c r="I257" s="76">
        <f>IFERROR(VLOOKUP($D257,'SAP Data'!$A$7:$OM$1845,I$4,FALSE),"")</f>
        <v>179077.21</v>
      </c>
      <c r="J257" s="76">
        <f>IFERROR(VLOOKUP($D257,'SAP Data'!$A$7:$OM$1845,J$4,FALSE),"")</f>
        <v>179077.21</v>
      </c>
      <c r="K257" s="76">
        <f>IFERROR(VLOOKUP($D257,'SAP Data'!$A$7:$OM$1845,K$4,FALSE),"")</f>
        <v>179077.21</v>
      </c>
      <c r="L257" s="76">
        <f>IFERROR(VLOOKUP($D257,'SAP Data'!$A$7:$OM$1845,L$4,FALSE),"")</f>
        <v>179077.21</v>
      </c>
      <c r="M257" s="76">
        <f>IFERROR(VLOOKUP($D257,'SAP Data'!$A$7:$OM$1845,M$4,FALSE),"")</f>
        <v>179077.21</v>
      </c>
      <c r="N257" s="76">
        <f>IFERROR(VLOOKUP($D257,'SAP Data'!$A$7:$OM$1845,N$4,FALSE),"")</f>
        <v>179077.21</v>
      </c>
      <c r="O257" s="76">
        <f>IFERROR(VLOOKUP($D257,'SAP Data'!$A$7:$OM$1845,O$4,FALSE),"")</f>
        <v>179077.21</v>
      </c>
      <c r="P257" s="76">
        <f>IFERROR(VLOOKUP($D257,'SAP Data'!$A$7:$OM$1845,P$4,FALSE),"")</f>
        <v>179077.21</v>
      </c>
      <c r="Q257" s="76">
        <f>IFERROR(VLOOKUP($D257,'SAP Data'!$A$7:$OM$1845,Q$4,FALSE),"")</f>
        <v>179077.21</v>
      </c>
      <c r="R257" s="76">
        <f>IFERROR(VLOOKUP($D257,'SAP Data'!$A$7:$OM$1845,R$4,FALSE),"")</f>
        <v>179077.21</v>
      </c>
      <c r="S257" s="76">
        <f>IFERROR(VLOOKUP($D257,'SAP Data'!$A$7:$OM$1845,S$4,FALSE),"")</f>
        <v>179077.21</v>
      </c>
      <c r="T257" s="76">
        <f>IFERROR(VLOOKUP($D257,'SAP Data'!$A$7:$OM$1849,T$4,FALSE),"")</f>
        <v>179077.21</v>
      </c>
      <c r="U257" s="76">
        <f>IFERROR(VLOOKUP($D257,'SAP Data'!$A$7:$OM$1849,U$4,FALSE),"")</f>
        <v>179077.21</v>
      </c>
      <c r="V257" s="76">
        <f>IFERROR(VLOOKUP($D257,'SAP Data'!$A$7:$OM$1849,V$4,FALSE),"")</f>
        <v>179077.21</v>
      </c>
      <c r="W257" s="76">
        <f>IFERROR(VLOOKUP($D257,'SAP Data'!$A$7:$OM$1849,W$4,FALSE),"")</f>
        <v>179077.21</v>
      </c>
      <c r="X257" s="76">
        <f>IFERROR(VLOOKUP($D257,'SAP Data'!$A$7:$OM$1849,X$4,FALSE),"")</f>
        <v>179077.21</v>
      </c>
      <c r="Y257" s="76">
        <f>IFERROR(VLOOKUP($D257,'SAP Data'!$A$7:$OM$1849,Y$4,FALSE),"")</f>
        <v>179077.21</v>
      </c>
      <c r="Z257" s="76">
        <f>IFERROR(VLOOKUP($D257,'SAP Data'!$A$7:$OM$1849,Z$4,FALSE),"")</f>
        <v>179077.21</v>
      </c>
      <c r="AA257" s="76">
        <f>IFERROR(VLOOKUP($D257,'SAP Data'!$A$7:$OM$1849,AA$4,FALSE),"")</f>
        <v>179077.21</v>
      </c>
      <c r="AB257" s="76">
        <f>IFERROR(VLOOKUP($D257,'SAP Data'!$A$7:$OM$1849,AB$4,FALSE),"")</f>
        <v>179077.21</v>
      </c>
      <c r="AC257" s="76">
        <f>IFERROR(VLOOKUP($D257,'SAP Data'!$A$7:$OM$1849,AC$4,FALSE),"")</f>
        <v>179077.21</v>
      </c>
      <c r="AD257" s="76">
        <f>IFERROR(VLOOKUP($D257,'SAP Data'!$A$7:$OM$1849,AD$4,FALSE),"")</f>
        <v>179077.21</v>
      </c>
      <c r="AE257" s="76">
        <f>IFERROR(VLOOKUP($D257,'SAP Data'!$A$7:$OM$1849,AE$4,FALSE),"")</f>
        <v>179077.21</v>
      </c>
      <c r="AF257" s="76">
        <f>IFERROR(VLOOKUP($D257,'SAP Data'!$A$7:$OM$1849,AF$4,FALSE),"")</f>
        <v>179077.21</v>
      </c>
      <c r="AG257" s="76">
        <f>IFERROR(VLOOKUP($D257,'SAP Data'!$A$7:$OM$1849,AG$4,FALSE),"")</f>
        <v>179077.21</v>
      </c>
      <c r="AH257" s="76">
        <f>IFERROR(VLOOKUP($D257,'SAP Data'!$A$7:$OM$1849,AH$4,FALSE),"")</f>
        <v>179077.21</v>
      </c>
      <c r="AI257" s="76">
        <f>IFERROR(VLOOKUP($D257,'SAP Data'!$A$7:$OM$1849,AI$4,FALSE),"")</f>
        <v>179077.21</v>
      </c>
      <c r="AJ257" s="76">
        <f>IFERROR(VLOOKUP($D257,'SAP Data'!$A$7:$OM$1849,AJ$4,FALSE),"")</f>
        <v>179077.21</v>
      </c>
      <c r="AK257" s="76">
        <f>IFERROR(VLOOKUP($D257,'SAP Data'!$A$7:$OM$1849,AK$4,FALSE),"")</f>
        <v>179077.21</v>
      </c>
      <c r="AL257" s="76">
        <f>IFERROR(VLOOKUP($D257,'SAP Data'!$A$7:$OM$1849,AL$4,FALSE),"")</f>
        <v>179077.21</v>
      </c>
      <c r="AM257" s="76">
        <f>IFERROR(VLOOKUP($D257,'SAP Data'!$A$7:$OM$1849,AM$4,FALSE),"")</f>
        <v>179077.21</v>
      </c>
      <c r="AN257" s="76">
        <f>IFERROR(VLOOKUP($D257,'SAP Data'!$A$7:$OM$1849,AN$4,FALSE),"")</f>
        <v>179077.21</v>
      </c>
      <c r="AO257" s="76">
        <f>IFERROR(VLOOKUP($D257,'SAP Data'!$A$7:$OM$1849,AO$4,FALSE),"")</f>
        <v>179077.21</v>
      </c>
      <c r="AP257" s="99">
        <f t="shared" si="258"/>
        <v>179077.21</v>
      </c>
      <c r="AQ257" s="43">
        <f t="shared" si="259"/>
        <v>179077.21</v>
      </c>
      <c r="AR257" s="43">
        <f t="shared" si="260"/>
        <v>179077.21</v>
      </c>
      <c r="AS257" s="43">
        <f t="shared" si="261"/>
        <v>179077.21</v>
      </c>
      <c r="AT257" s="43">
        <f t="shared" si="262"/>
        <v>179077.21</v>
      </c>
      <c r="AU257" s="43">
        <f t="shared" si="263"/>
        <v>179077.21</v>
      </c>
      <c r="AV257" s="43">
        <f t="shared" si="264"/>
        <v>179077.21</v>
      </c>
      <c r="AW257" s="43">
        <f t="shared" si="265"/>
        <v>179077.21</v>
      </c>
      <c r="AX257" s="43">
        <f t="shared" si="266"/>
        <v>179077.21</v>
      </c>
      <c r="AY257" s="43">
        <f t="shared" si="267"/>
        <v>179077.21</v>
      </c>
      <c r="AZ257" s="43">
        <f t="shared" si="268"/>
        <v>179077.21</v>
      </c>
      <c r="BA257" s="98">
        <f t="shared" si="269"/>
        <v>179077.21</v>
      </c>
      <c r="BB257" s="16"/>
      <c r="BC257" s="16">
        <f t="shared" si="278"/>
        <v>0</v>
      </c>
      <c r="BD257" s="16"/>
      <c r="BE257" s="16">
        <f t="shared" si="279"/>
        <v>0</v>
      </c>
      <c r="BF257" s="16"/>
      <c r="BG257" s="16">
        <f t="shared" si="280"/>
        <v>0</v>
      </c>
      <c r="BH257" s="18"/>
      <c r="BI257" s="16">
        <f t="shared" si="281"/>
        <v>0</v>
      </c>
      <c r="BK257" s="16">
        <f t="shared" si="282"/>
        <v>0</v>
      </c>
      <c r="BM257" s="16">
        <f t="shared" si="283"/>
        <v>0</v>
      </c>
      <c r="BO257" s="16">
        <f t="shared" si="275"/>
        <v>0</v>
      </c>
      <c r="BQ257" s="16">
        <f t="shared" si="276"/>
        <v>0</v>
      </c>
      <c r="BS257" s="16">
        <f t="shared" si="277"/>
        <v>0</v>
      </c>
      <c r="BU257" s="16">
        <f t="shared" si="272"/>
        <v>0</v>
      </c>
      <c r="BW257" s="16">
        <f t="shared" si="273"/>
        <v>0</v>
      </c>
      <c r="BY257" s="16">
        <f t="shared" si="274"/>
        <v>0</v>
      </c>
      <c r="CB257" s="16">
        <f t="shared" si="254"/>
        <v>0</v>
      </c>
      <c r="CF257" s="243">
        <f t="shared" si="270"/>
        <v>0</v>
      </c>
      <c r="CH257" s="243">
        <f t="shared" si="271"/>
        <v>0</v>
      </c>
      <c r="CJ257" s="16">
        <f t="shared" si="255"/>
        <v>179077.21</v>
      </c>
      <c r="CL257" s="54">
        <f t="shared" si="256"/>
        <v>0</v>
      </c>
      <c r="CN257" s="18"/>
      <c r="CO257" s="16">
        <f t="shared" si="257"/>
        <v>0</v>
      </c>
      <c r="CP257" s="18"/>
    </row>
    <row r="258" spans="1:94" x14ac:dyDescent="0.2">
      <c r="A258" s="387" t="s">
        <v>4186</v>
      </c>
      <c r="B258" s="14" t="str">
        <f>VLOOKUP(D258,'line assign basis'!$A$8:$D$668,2,FALSE)</f>
        <v>CENTRAL SERVICE CENT</v>
      </c>
      <c r="C258" s="17" t="s">
        <v>547</v>
      </c>
      <c r="D258" s="17" t="s">
        <v>545</v>
      </c>
      <c r="E258" s="17">
        <f>IFERROR(VLOOKUP(D258,'line assign basis'!$A$8:$D$668,4,FALSE),"")</f>
        <v>2</v>
      </c>
      <c r="F258" s="33">
        <f>IFERROR(VLOOKUP($D258,'SAP Data'!$A$7:$OM$1845,F$4,FALSE),"")</f>
        <v>23276.65</v>
      </c>
      <c r="G258" s="33">
        <f>IFERROR(VLOOKUP($D258,'SAP Data'!$A$7:$OM$1845,G$4,FALSE),"")</f>
        <v>23348.67</v>
      </c>
      <c r="H258" s="16">
        <f>IFERROR(VLOOKUP($D258,'SAP Data'!$A$7:$OM$1845,H$4,FALSE),"")</f>
        <v>23421.13</v>
      </c>
      <c r="I258" s="76">
        <f>IFERROR(VLOOKUP($D258,'SAP Data'!$A$7:$OM$1845,I$4,FALSE),"")</f>
        <v>23494.03</v>
      </c>
      <c r="J258" s="76">
        <f>IFERROR(VLOOKUP($D258,'SAP Data'!$A$7:$OM$1845,J$4,FALSE),"")</f>
        <v>23567.38</v>
      </c>
      <c r="K258" s="76">
        <f>IFERROR(VLOOKUP($D258,'SAP Data'!$A$7:$OM$1845,K$4,FALSE),"")</f>
        <v>23641.18</v>
      </c>
      <c r="L258" s="76">
        <f>IFERROR(VLOOKUP($D258,'SAP Data'!$A$7:$OM$1845,L$4,FALSE),"")</f>
        <v>23715.43</v>
      </c>
      <c r="M258" s="76">
        <f>IFERROR(VLOOKUP($D258,'SAP Data'!$A$7:$OM$1845,M$4,FALSE),"")</f>
        <v>23790.13</v>
      </c>
      <c r="N258" s="76">
        <f>IFERROR(VLOOKUP($D258,'SAP Data'!$A$7:$OM$1845,N$4,FALSE),"")</f>
        <v>5000.05</v>
      </c>
      <c r="O258" s="76">
        <f>IFERROR(VLOOKUP($D258,'SAP Data'!$A$7:$OM$1845,O$4,FALSE),"")</f>
        <v>5000.05</v>
      </c>
      <c r="P258" s="76">
        <f>IFERROR(VLOOKUP($D258,'SAP Data'!$A$7:$OM$1845,P$4,FALSE),"")</f>
        <v>7012.28</v>
      </c>
      <c r="Q258" s="76">
        <f>IFERROR(VLOOKUP($D258,'SAP Data'!$A$7:$OM$1845,Q$4,FALSE),"")</f>
        <v>2521.5500000000002</v>
      </c>
      <c r="R258" s="76">
        <f>IFERROR(VLOOKUP($D258,'SAP Data'!$A$7:$OM$1845,R$4,FALSE),"")</f>
        <v>2536.92</v>
      </c>
      <c r="S258" s="76">
        <f>IFERROR(VLOOKUP($D258,'SAP Data'!$A$7:$OM$1845,S$4,FALSE),"")</f>
        <v>2552.39</v>
      </c>
      <c r="T258" s="76">
        <f>IFERROR(VLOOKUP($D258,'SAP Data'!$A$7:$OM$1849,T$4,FALSE),"")</f>
        <v>2567.9499999999998</v>
      </c>
      <c r="U258" s="76">
        <f>IFERROR(VLOOKUP($D258,'SAP Data'!$A$7:$OM$1849,U$4,FALSE),"")</f>
        <v>2583.61</v>
      </c>
      <c r="V258" s="76">
        <f>IFERROR(VLOOKUP($D258,'SAP Data'!$A$7:$OM$1849,V$4,FALSE),"")</f>
        <v>2599.36</v>
      </c>
      <c r="W258" s="76">
        <f>IFERROR(VLOOKUP($D258,'SAP Data'!$A$7:$OM$1849,W$4,FALSE),"")</f>
        <v>2615.21</v>
      </c>
      <c r="X258" s="76">
        <f>IFERROR(VLOOKUP($D258,'SAP Data'!$A$7:$OM$1849,X$4,FALSE),"")</f>
        <v>2631.16</v>
      </c>
      <c r="Y258" s="76">
        <f>IFERROR(VLOOKUP($D258,'SAP Data'!$A$7:$OM$1849,Y$4,FALSE),"")</f>
        <v>2647.2</v>
      </c>
      <c r="Z258" s="76">
        <f>IFERROR(VLOOKUP($D258,'SAP Data'!$A$7:$OM$1849,Z$4,FALSE),"")</f>
        <v>0.03</v>
      </c>
      <c r="AA258" s="76">
        <f>IFERROR(VLOOKUP($D258,'SAP Data'!$A$7:$OM$1849,AA$4,FALSE),"")</f>
        <v>0.03</v>
      </c>
      <c r="AB258" s="76">
        <f>IFERROR(VLOOKUP($D258,'SAP Data'!$A$7:$OM$1849,AB$4,FALSE),"")</f>
        <v>0.03</v>
      </c>
      <c r="AC258" s="76">
        <f>IFERROR(VLOOKUP($D258,'SAP Data'!$A$7:$OM$1849,AC$4,FALSE),"")</f>
        <v>0.03</v>
      </c>
      <c r="AD258" s="76">
        <f>IFERROR(VLOOKUP($D258,'SAP Data'!$A$7:$OM$1849,AD$4,FALSE),"")</f>
        <v>0.03</v>
      </c>
      <c r="AE258" s="76">
        <f>IFERROR(VLOOKUP($D258,'SAP Data'!$A$7:$OM$1849,AE$4,FALSE),"")</f>
        <v>0.03</v>
      </c>
      <c r="AF258" s="76">
        <f>IFERROR(VLOOKUP($D258,'SAP Data'!$A$7:$OM$1849,AF$4,FALSE),"")</f>
        <v>0.03</v>
      </c>
      <c r="AG258" s="76">
        <f>IFERROR(VLOOKUP($D258,'SAP Data'!$A$7:$OM$1849,AG$4,FALSE),"")</f>
        <v>0.03</v>
      </c>
      <c r="AH258" s="76">
        <f>IFERROR(VLOOKUP($D258,'SAP Data'!$A$7:$OM$1849,AH$4,FALSE),"")</f>
        <v>0.03</v>
      </c>
      <c r="AI258" s="76">
        <f>IFERROR(VLOOKUP($D258,'SAP Data'!$A$7:$OM$1849,AI$4,FALSE),"")</f>
        <v>0.03</v>
      </c>
      <c r="AJ258" s="76">
        <f>IFERROR(VLOOKUP($D258,'SAP Data'!$A$7:$OM$1849,AJ$4,FALSE),"")</f>
        <v>0.03</v>
      </c>
      <c r="AK258" s="76">
        <f>IFERROR(VLOOKUP($D258,'SAP Data'!$A$7:$OM$1849,AK$4,FALSE),"")</f>
        <v>0.03</v>
      </c>
      <c r="AL258" s="76">
        <f>IFERROR(VLOOKUP($D258,'SAP Data'!$A$7:$OM$1849,AL$4,FALSE),"")</f>
        <v>0.04</v>
      </c>
      <c r="AM258" s="76">
        <f>IFERROR(VLOOKUP($D258,'SAP Data'!$A$7:$OM$1849,AM$4,FALSE),"")</f>
        <v>0.04</v>
      </c>
      <c r="AN258" s="76">
        <f>IFERROR(VLOOKUP($D258,'SAP Data'!$A$7:$OM$1849,AN$4,FALSE),"")</f>
        <v>0.04</v>
      </c>
      <c r="AO258" s="76">
        <f>IFERROR(VLOOKUP($D258,'SAP Data'!$A$7:$OM$1849,AO$4,FALSE),"")</f>
        <v>0.04</v>
      </c>
      <c r="AP258" s="99">
        <f t="shared" si="258"/>
        <v>1622.1229166666662</v>
      </c>
      <c r="AQ258" s="43">
        <f t="shared" si="259"/>
        <v>1410.0708333333339</v>
      </c>
      <c r="AR258" s="43">
        <f t="shared" si="260"/>
        <v>1196.7258333333336</v>
      </c>
      <c r="AS258" s="43">
        <f t="shared" si="261"/>
        <v>982.08000000000038</v>
      </c>
      <c r="AT258" s="43">
        <f t="shared" si="262"/>
        <v>766.12541666666641</v>
      </c>
      <c r="AU258" s="43">
        <f t="shared" si="263"/>
        <v>548.8541666666664</v>
      </c>
      <c r="AV258" s="43">
        <f t="shared" si="264"/>
        <v>330.2579166666668</v>
      </c>
      <c r="AW258" s="43">
        <f t="shared" si="265"/>
        <v>110.32875</v>
      </c>
      <c r="AX258" s="43">
        <f t="shared" si="266"/>
        <v>3.0416666666666675E-2</v>
      </c>
      <c r="AY258" s="43">
        <f t="shared" si="267"/>
        <v>3.1250000000000007E-2</v>
      </c>
      <c r="AZ258" s="43">
        <f t="shared" si="268"/>
        <v>3.2083333333333332E-2</v>
      </c>
      <c r="BA258" s="98">
        <f t="shared" si="269"/>
        <v>3.2916666666666664E-2</v>
      </c>
      <c r="BB258" s="16"/>
      <c r="BC258" s="16">
        <f t="shared" si="278"/>
        <v>0</v>
      </c>
      <c r="BD258" s="16"/>
      <c r="BE258" s="16">
        <f t="shared" si="279"/>
        <v>0</v>
      </c>
      <c r="BF258" s="16"/>
      <c r="BG258" s="16">
        <f t="shared" si="280"/>
        <v>0</v>
      </c>
      <c r="BH258" s="18"/>
      <c r="BI258" s="16">
        <f t="shared" si="281"/>
        <v>0</v>
      </c>
      <c r="BK258" s="16">
        <f t="shared" si="282"/>
        <v>0</v>
      </c>
      <c r="BM258" s="16">
        <f t="shared" si="283"/>
        <v>0</v>
      </c>
      <c r="BO258" s="16">
        <f t="shared" si="275"/>
        <v>0</v>
      </c>
      <c r="BQ258" s="16">
        <f t="shared" si="276"/>
        <v>0</v>
      </c>
      <c r="BS258" s="16">
        <f t="shared" si="277"/>
        <v>0</v>
      </c>
      <c r="BU258" s="16">
        <f t="shared" si="272"/>
        <v>0</v>
      </c>
      <c r="BW258" s="16">
        <f t="shared" si="273"/>
        <v>0</v>
      </c>
      <c r="BY258" s="16">
        <f t="shared" si="274"/>
        <v>0</v>
      </c>
      <c r="CB258" s="16">
        <f t="shared" si="254"/>
        <v>0</v>
      </c>
      <c r="CF258" s="243">
        <f t="shared" si="270"/>
        <v>0</v>
      </c>
      <c r="CH258" s="243">
        <f t="shared" si="271"/>
        <v>0</v>
      </c>
      <c r="CJ258" s="16">
        <f t="shared" si="255"/>
        <v>3.2916666666666664E-2</v>
      </c>
      <c r="CL258" s="54">
        <f t="shared" si="256"/>
        <v>0</v>
      </c>
      <c r="CN258" s="18"/>
      <c r="CO258" s="16">
        <f t="shared" si="257"/>
        <v>0</v>
      </c>
      <c r="CP258" s="18"/>
    </row>
    <row r="259" spans="1:94" x14ac:dyDescent="0.2">
      <c r="A259" s="387" t="s">
        <v>4186</v>
      </c>
      <c r="B259" s="14" t="str">
        <f>VLOOKUP(D259,'line assign basis'!$A$8:$D$668,2,FALSE)</f>
        <v>FR AMERICAN SCHOOL</v>
      </c>
      <c r="C259" s="17" t="s">
        <v>550</v>
      </c>
      <c r="D259" s="17" t="s">
        <v>548</v>
      </c>
      <c r="E259" s="17">
        <f>IFERROR(VLOOKUP(D259,'line assign basis'!$A$8:$D$668,4,FALSE),"")</f>
        <v>2</v>
      </c>
      <c r="F259" s="33">
        <f>IFERROR(VLOOKUP($D259,'SAP Data'!$A$7:$OM$1845,F$4,FALSE),"")</f>
        <v>0</v>
      </c>
      <c r="G259" s="33">
        <f>IFERROR(VLOOKUP($D259,'SAP Data'!$A$7:$OM$1845,G$4,FALSE),"")</f>
        <v>0</v>
      </c>
      <c r="H259" s="16">
        <f>IFERROR(VLOOKUP($D259,'SAP Data'!$A$7:$OM$1845,H$4,FALSE),"")</f>
        <v>0</v>
      </c>
      <c r="I259" s="76">
        <f>IFERROR(VLOOKUP($D259,'SAP Data'!$A$7:$OM$1845,I$4,FALSE),"")</f>
        <v>0</v>
      </c>
      <c r="J259" s="76">
        <f>IFERROR(VLOOKUP($D259,'SAP Data'!$A$7:$OM$1845,J$4,FALSE),"")</f>
        <v>0</v>
      </c>
      <c r="K259" s="76">
        <f>IFERROR(VLOOKUP($D259,'SAP Data'!$A$7:$OM$1845,K$4,FALSE),"")</f>
        <v>0</v>
      </c>
      <c r="L259" s="76">
        <f>IFERROR(VLOOKUP($D259,'SAP Data'!$A$7:$OM$1845,L$4,FALSE),"")</f>
        <v>0</v>
      </c>
      <c r="M259" s="76">
        <f>IFERROR(VLOOKUP($D259,'SAP Data'!$A$7:$OM$1845,M$4,FALSE),"")</f>
        <v>0</v>
      </c>
      <c r="N259" s="76">
        <f>IFERROR(VLOOKUP($D259,'SAP Data'!$A$7:$OM$1845,N$4,FALSE),"")</f>
        <v>0</v>
      </c>
      <c r="O259" s="76">
        <f>IFERROR(VLOOKUP($D259,'SAP Data'!$A$7:$OM$1845,O$4,FALSE),"")</f>
        <v>0</v>
      </c>
      <c r="P259" s="76">
        <f>IFERROR(VLOOKUP($D259,'SAP Data'!$A$7:$OM$1845,P$4,FALSE),"")</f>
        <v>0</v>
      </c>
      <c r="Q259" s="76">
        <f>IFERROR(VLOOKUP($D259,'SAP Data'!$A$7:$OM$1845,Q$4,FALSE),"")</f>
        <v>0</v>
      </c>
      <c r="R259" s="76">
        <f>IFERROR(VLOOKUP($D259,'SAP Data'!$A$7:$OM$1845,R$4,FALSE),"")</f>
        <v>0</v>
      </c>
      <c r="S259" s="76">
        <f>IFERROR(VLOOKUP($D259,'SAP Data'!$A$7:$OM$1845,S$4,FALSE),"")</f>
        <v>0</v>
      </c>
      <c r="T259" s="76">
        <f>IFERROR(VLOOKUP($D259,'SAP Data'!$A$7:$OM$1849,T$4,FALSE),"")</f>
        <v>0</v>
      </c>
      <c r="U259" s="76">
        <f>IFERROR(VLOOKUP($D259,'SAP Data'!$A$7:$OM$1849,U$4,FALSE),"")</f>
        <v>0</v>
      </c>
      <c r="V259" s="76">
        <f>IFERROR(VLOOKUP($D259,'SAP Data'!$A$7:$OM$1849,V$4,FALSE),"")</f>
        <v>0</v>
      </c>
      <c r="W259" s="76">
        <f>IFERROR(VLOOKUP($D259,'SAP Data'!$A$7:$OM$1849,W$4,FALSE),"")</f>
        <v>0</v>
      </c>
      <c r="X259" s="76">
        <f>IFERROR(VLOOKUP($D259,'SAP Data'!$A$7:$OM$1849,X$4,FALSE),"")</f>
        <v>0</v>
      </c>
      <c r="Y259" s="76">
        <f>IFERROR(VLOOKUP($D259,'SAP Data'!$A$7:$OM$1849,Y$4,FALSE),"")</f>
        <v>0</v>
      </c>
      <c r="Z259" s="76">
        <f>IFERROR(VLOOKUP($D259,'SAP Data'!$A$7:$OM$1849,Z$4,FALSE),"")</f>
        <v>0</v>
      </c>
      <c r="AA259" s="76">
        <f>IFERROR(VLOOKUP($D259,'SAP Data'!$A$7:$OM$1849,AA$4,FALSE),"")</f>
        <v>0</v>
      </c>
      <c r="AB259" s="76">
        <f>IFERROR(VLOOKUP($D259,'SAP Data'!$A$7:$OM$1849,AB$4,FALSE),"")</f>
        <v>0</v>
      </c>
      <c r="AC259" s="76">
        <f>IFERROR(VLOOKUP($D259,'SAP Data'!$A$7:$OM$1849,AC$4,FALSE),"")</f>
        <v>0</v>
      </c>
      <c r="AD259" s="76">
        <f>IFERROR(VLOOKUP($D259,'SAP Data'!$A$7:$OM$1849,AD$4,FALSE),"")</f>
        <v>0</v>
      </c>
      <c r="AE259" s="76">
        <f>IFERROR(VLOOKUP($D259,'SAP Data'!$A$7:$OM$1849,AE$4,FALSE),"")</f>
        <v>0</v>
      </c>
      <c r="AF259" s="76">
        <f>IFERROR(VLOOKUP($D259,'SAP Data'!$A$7:$OM$1849,AF$4,FALSE),"")</f>
        <v>0</v>
      </c>
      <c r="AG259" s="76">
        <f>IFERROR(VLOOKUP($D259,'SAP Data'!$A$7:$OM$1849,AG$4,FALSE),"")</f>
        <v>0</v>
      </c>
      <c r="AH259" s="76">
        <f>IFERROR(VLOOKUP($D259,'SAP Data'!$A$7:$OM$1849,AH$4,FALSE),"")</f>
        <v>0</v>
      </c>
      <c r="AI259" s="76">
        <f>IFERROR(VLOOKUP($D259,'SAP Data'!$A$7:$OM$1849,AI$4,FALSE),"")</f>
        <v>0</v>
      </c>
      <c r="AJ259" s="76">
        <f>IFERROR(VLOOKUP($D259,'SAP Data'!$A$7:$OM$1849,AJ$4,FALSE),"")</f>
        <v>0</v>
      </c>
      <c r="AK259" s="76">
        <f>IFERROR(VLOOKUP($D259,'SAP Data'!$A$7:$OM$1849,AK$4,FALSE),"")</f>
        <v>0</v>
      </c>
      <c r="AL259" s="76">
        <f>IFERROR(VLOOKUP($D259,'SAP Data'!$A$7:$OM$1849,AL$4,FALSE),"")</f>
        <v>0</v>
      </c>
      <c r="AM259" s="76">
        <f>IFERROR(VLOOKUP($D259,'SAP Data'!$A$7:$OM$1849,AM$4,FALSE),"")</f>
        <v>0</v>
      </c>
      <c r="AN259" s="76">
        <f>IFERROR(VLOOKUP($D259,'SAP Data'!$A$7:$OM$1849,AN$4,FALSE),"")</f>
        <v>0</v>
      </c>
      <c r="AO259" s="76">
        <f>IFERROR(VLOOKUP($D259,'SAP Data'!$A$7:$OM$1849,AO$4,FALSE),"")</f>
        <v>0</v>
      </c>
      <c r="AP259" s="99">
        <f t="shared" si="258"/>
        <v>0</v>
      </c>
      <c r="AQ259" s="43">
        <f t="shared" si="259"/>
        <v>0</v>
      </c>
      <c r="AR259" s="43">
        <f t="shared" si="260"/>
        <v>0</v>
      </c>
      <c r="AS259" s="43">
        <f t="shared" si="261"/>
        <v>0</v>
      </c>
      <c r="AT259" s="43">
        <f t="shared" si="262"/>
        <v>0</v>
      </c>
      <c r="AU259" s="43">
        <f t="shared" si="263"/>
        <v>0</v>
      </c>
      <c r="AV259" s="43">
        <f t="shared" si="264"/>
        <v>0</v>
      </c>
      <c r="AW259" s="43">
        <f t="shared" si="265"/>
        <v>0</v>
      </c>
      <c r="AX259" s="43">
        <f t="shared" si="266"/>
        <v>0</v>
      </c>
      <c r="AY259" s="43">
        <f t="shared" si="267"/>
        <v>0</v>
      </c>
      <c r="AZ259" s="43">
        <f t="shared" si="268"/>
        <v>0</v>
      </c>
      <c r="BA259" s="98">
        <f t="shared" si="269"/>
        <v>0</v>
      </c>
      <c r="BB259" s="16"/>
      <c r="BC259" s="16">
        <f t="shared" si="278"/>
        <v>0</v>
      </c>
      <c r="BD259" s="16"/>
      <c r="BE259" s="16">
        <f t="shared" si="279"/>
        <v>0</v>
      </c>
      <c r="BF259" s="16"/>
      <c r="BG259" s="16">
        <f t="shared" si="280"/>
        <v>0</v>
      </c>
      <c r="BH259" s="18"/>
      <c r="BI259" s="16">
        <f t="shared" si="281"/>
        <v>0</v>
      </c>
      <c r="BK259" s="16">
        <f t="shared" si="282"/>
        <v>0</v>
      </c>
      <c r="BM259" s="16">
        <f t="shared" si="283"/>
        <v>0</v>
      </c>
      <c r="BO259" s="16">
        <f t="shared" si="275"/>
        <v>0</v>
      </c>
      <c r="BQ259" s="16">
        <f t="shared" si="276"/>
        <v>0</v>
      </c>
      <c r="BS259" s="16">
        <f t="shared" si="277"/>
        <v>0</v>
      </c>
      <c r="BU259" s="16">
        <f t="shared" si="272"/>
        <v>0</v>
      </c>
      <c r="BW259" s="16">
        <f t="shared" si="273"/>
        <v>0</v>
      </c>
      <c r="BY259" s="16">
        <f t="shared" si="274"/>
        <v>0</v>
      </c>
      <c r="CB259" s="16">
        <f t="shared" si="254"/>
        <v>0</v>
      </c>
      <c r="CF259" s="243">
        <f t="shared" si="270"/>
        <v>0</v>
      </c>
      <c r="CH259" s="243">
        <f t="shared" si="271"/>
        <v>0</v>
      </c>
      <c r="CJ259" s="16">
        <f t="shared" si="255"/>
        <v>0</v>
      </c>
      <c r="CL259" s="54">
        <f t="shared" si="256"/>
        <v>0</v>
      </c>
      <c r="CN259" s="18"/>
      <c r="CO259" s="16">
        <f t="shared" si="257"/>
        <v>0</v>
      </c>
      <c r="CP259" s="18"/>
    </row>
    <row r="260" spans="1:94" x14ac:dyDescent="0.2">
      <c r="A260" s="387" t="s">
        <v>4186</v>
      </c>
      <c r="B260" s="14" t="str">
        <f>VLOOKUP(D260,'line assign basis'!$A$8:$D$668,2,FALSE)</f>
        <v>TUALATIN UNDERGROUND</v>
      </c>
      <c r="C260" s="17" t="s">
        <v>553</v>
      </c>
      <c r="D260" s="17" t="s">
        <v>551</v>
      </c>
      <c r="E260" s="17">
        <f>IFERROR(VLOOKUP(D260,'line assign basis'!$A$8:$D$668,4,FALSE),"")</f>
        <v>2</v>
      </c>
      <c r="F260" s="33">
        <f>IFERROR(VLOOKUP($D260,'SAP Data'!$A$7:$OM$1845,F$4,FALSE),"")</f>
        <v>0</v>
      </c>
      <c r="G260" s="33">
        <f>IFERROR(VLOOKUP($D260,'SAP Data'!$A$7:$OM$1845,G$4,FALSE),"")</f>
        <v>0</v>
      </c>
      <c r="H260" s="16">
        <f>IFERROR(VLOOKUP($D260,'SAP Data'!$A$7:$OM$1845,H$4,FALSE),"")</f>
        <v>0</v>
      </c>
      <c r="I260" s="76">
        <f>IFERROR(VLOOKUP($D260,'SAP Data'!$A$7:$OM$1845,I$4,FALSE),"")</f>
        <v>0</v>
      </c>
      <c r="J260" s="76">
        <f>IFERROR(VLOOKUP($D260,'SAP Data'!$A$7:$OM$1845,J$4,FALSE),"")</f>
        <v>0</v>
      </c>
      <c r="K260" s="76">
        <f>IFERROR(VLOOKUP($D260,'SAP Data'!$A$7:$OM$1845,K$4,FALSE),"")</f>
        <v>0</v>
      </c>
      <c r="L260" s="76">
        <f>IFERROR(VLOOKUP($D260,'SAP Data'!$A$7:$OM$1845,L$4,FALSE),"")</f>
        <v>0</v>
      </c>
      <c r="M260" s="76">
        <f>IFERROR(VLOOKUP($D260,'SAP Data'!$A$7:$OM$1845,M$4,FALSE),"")</f>
        <v>0</v>
      </c>
      <c r="N260" s="76">
        <f>IFERROR(VLOOKUP($D260,'SAP Data'!$A$7:$OM$1845,N$4,FALSE),"")</f>
        <v>0</v>
      </c>
      <c r="O260" s="76">
        <f>IFERROR(VLOOKUP($D260,'SAP Data'!$A$7:$OM$1845,O$4,FALSE),"")</f>
        <v>0</v>
      </c>
      <c r="P260" s="76">
        <f>IFERROR(VLOOKUP($D260,'SAP Data'!$A$7:$OM$1845,P$4,FALSE),"")</f>
        <v>0</v>
      </c>
      <c r="Q260" s="76">
        <f>IFERROR(VLOOKUP($D260,'SAP Data'!$A$7:$OM$1845,Q$4,FALSE),"")</f>
        <v>0</v>
      </c>
      <c r="R260" s="76">
        <f>IFERROR(VLOOKUP($D260,'SAP Data'!$A$7:$OM$1845,R$4,FALSE),"")</f>
        <v>0</v>
      </c>
      <c r="S260" s="76">
        <f>IFERROR(VLOOKUP($D260,'SAP Data'!$A$7:$OM$1845,S$4,FALSE),"")</f>
        <v>0</v>
      </c>
      <c r="T260" s="76">
        <f>IFERROR(VLOOKUP($D260,'SAP Data'!$A$7:$OM$1849,T$4,FALSE),"")</f>
        <v>0</v>
      </c>
      <c r="U260" s="76">
        <f>IFERROR(VLOOKUP($D260,'SAP Data'!$A$7:$OM$1849,U$4,FALSE),"")</f>
        <v>0</v>
      </c>
      <c r="V260" s="76">
        <f>IFERROR(VLOOKUP($D260,'SAP Data'!$A$7:$OM$1849,V$4,FALSE),"")</f>
        <v>0</v>
      </c>
      <c r="W260" s="76">
        <f>IFERROR(VLOOKUP($D260,'SAP Data'!$A$7:$OM$1849,W$4,FALSE),"")</f>
        <v>0</v>
      </c>
      <c r="X260" s="76">
        <f>IFERROR(VLOOKUP($D260,'SAP Data'!$A$7:$OM$1849,X$4,FALSE),"")</f>
        <v>0</v>
      </c>
      <c r="Y260" s="76">
        <f>IFERROR(VLOOKUP($D260,'SAP Data'!$A$7:$OM$1849,Y$4,FALSE),"")</f>
        <v>0</v>
      </c>
      <c r="Z260" s="76">
        <f>IFERROR(VLOOKUP($D260,'SAP Data'!$A$7:$OM$1849,Z$4,FALSE),"")</f>
        <v>0</v>
      </c>
      <c r="AA260" s="76">
        <f>IFERROR(VLOOKUP($D260,'SAP Data'!$A$7:$OM$1849,AA$4,FALSE),"")</f>
        <v>0</v>
      </c>
      <c r="AB260" s="76">
        <f>IFERROR(VLOOKUP($D260,'SAP Data'!$A$7:$OM$1849,AB$4,FALSE),"")</f>
        <v>0</v>
      </c>
      <c r="AC260" s="76">
        <f>IFERROR(VLOOKUP($D260,'SAP Data'!$A$7:$OM$1849,AC$4,FALSE),"")</f>
        <v>0</v>
      </c>
      <c r="AD260" s="76">
        <f>IFERROR(VLOOKUP($D260,'SAP Data'!$A$7:$OM$1849,AD$4,FALSE),"")</f>
        <v>0</v>
      </c>
      <c r="AE260" s="76">
        <f>IFERROR(VLOOKUP($D260,'SAP Data'!$A$7:$OM$1849,AE$4,FALSE),"")</f>
        <v>0</v>
      </c>
      <c r="AF260" s="76">
        <f>IFERROR(VLOOKUP($D260,'SAP Data'!$A$7:$OM$1849,AF$4,FALSE),"")</f>
        <v>0</v>
      </c>
      <c r="AG260" s="76">
        <f>IFERROR(VLOOKUP($D260,'SAP Data'!$A$7:$OM$1849,AG$4,FALSE),"")</f>
        <v>0</v>
      </c>
      <c r="AH260" s="76">
        <f>IFERROR(VLOOKUP($D260,'SAP Data'!$A$7:$OM$1849,AH$4,FALSE),"")</f>
        <v>0</v>
      </c>
      <c r="AI260" s="76">
        <f>IFERROR(VLOOKUP($D260,'SAP Data'!$A$7:$OM$1849,AI$4,FALSE),"")</f>
        <v>0</v>
      </c>
      <c r="AJ260" s="76">
        <f>IFERROR(VLOOKUP($D260,'SAP Data'!$A$7:$OM$1849,AJ$4,FALSE),"")</f>
        <v>0</v>
      </c>
      <c r="AK260" s="76">
        <f>IFERROR(VLOOKUP($D260,'SAP Data'!$A$7:$OM$1849,AK$4,FALSE),"")</f>
        <v>0</v>
      </c>
      <c r="AL260" s="76">
        <f>IFERROR(VLOOKUP($D260,'SAP Data'!$A$7:$OM$1849,AL$4,FALSE),"")</f>
        <v>0</v>
      </c>
      <c r="AM260" s="76">
        <f>IFERROR(VLOOKUP($D260,'SAP Data'!$A$7:$OM$1849,AM$4,FALSE),"")</f>
        <v>0</v>
      </c>
      <c r="AN260" s="76">
        <f>IFERROR(VLOOKUP($D260,'SAP Data'!$A$7:$OM$1849,AN$4,FALSE),"")</f>
        <v>0</v>
      </c>
      <c r="AO260" s="76">
        <f>IFERROR(VLOOKUP($D260,'SAP Data'!$A$7:$OM$1849,AO$4,FALSE),"")</f>
        <v>0</v>
      </c>
      <c r="AP260" s="99">
        <f t="shared" si="258"/>
        <v>0</v>
      </c>
      <c r="AQ260" s="43">
        <f t="shared" si="259"/>
        <v>0</v>
      </c>
      <c r="AR260" s="43">
        <f t="shared" si="260"/>
        <v>0</v>
      </c>
      <c r="AS260" s="43">
        <f t="shared" si="261"/>
        <v>0</v>
      </c>
      <c r="AT260" s="43">
        <f t="shared" si="262"/>
        <v>0</v>
      </c>
      <c r="AU260" s="43">
        <f t="shared" si="263"/>
        <v>0</v>
      </c>
      <c r="AV260" s="43">
        <f t="shared" si="264"/>
        <v>0</v>
      </c>
      <c r="AW260" s="43">
        <f t="shared" si="265"/>
        <v>0</v>
      </c>
      <c r="AX260" s="43">
        <f t="shared" si="266"/>
        <v>0</v>
      </c>
      <c r="AY260" s="43">
        <f t="shared" si="267"/>
        <v>0</v>
      </c>
      <c r="AZ260" s="43">
        <f t="shared" si="268"/>
        <v>0</v>
      </c>
      <c r="BA260" s="98">
        <f t="shared" si="269"/>
        <v>0</v>
      </c>
      <c r="BB260" s="16"/>
      <c r="BC260" s="16">
        <f t="shared" si="278"/>
        <v>0</v>
      </c>
      <c r="BD260" s="16"/>
      <c r="BE260" s="16">
        <f t="shared" si="279"/>
        <v>0</v>
      </c>
      <c r="BF260" s="16"/>
      <c r="BG260" s="16">
        <f t="shared" si="280"/>
        <v>0</v>
      </c>
      <c r="BH260" s="18"/>
      <c r="BI260" s="16">
        <f t="shared" si="281"/>
        <v>0</v>
      </c>
      <c r="BK260" s="16">
        <f t="shared" si="282"/>
        <v>0</v>
      </c>
      <c r="BM260" s="16">
        <f t="shared" si="283"/>
        <v>0</v>
      </c>
      <c r="BO260" s="16">
        <f t="shared" si="275"/>
        <v>0</v>
      </c>
      <c r="BQ260" s="16">
        <f t="shared" si="276"/>
        <v>0</v>
      </c>
      <c r="BS260" s="16">
        <f t="shared" si="277"/>
        <v>0</v>
      </c>
      <c r="BU260" s="16">
        <f t="shared" si="272"/>
        <v>0</v>
      </c>
      <c r="BW260" s="16">
        <f t="shared" si="273"/>
        <v>0</v>
      </c>
      <c r="BY260" s="16">
        <f t="shared" si="274"/>
        <v>0</v>
      </c>
      <c r="CB260" s="16">
        <f t="shared" si="254"/>
        <v>0</v>
      </c>
      <c r="CF260" s="243">
        <f t="shared" si="270"/>
        <v>0</v>
      </c>
      <c r="CH260" s="243">
        <f t="shared" si="271"/>
        <v>0</v>
      </c>
      <c r="CJ260" s="16">
        <f t="shared" si="255"/>
        <v>0</v>
      </c>
      <c r="CL260" s="54">
        <f t="shared" si="256"/>
        <v>0</v>
      </c>
      <c r="CN260" s="18"/>
      <c r="CO260" s="16">
        <f t="shared" si="257"/>
        <v>0</v>
      </c>
      <c r="CP260" s="18"/>
    </row>
    <row r="261" spans="1:94" x14ac:dyDescent="0.2">
      <c r="A261" s="387" t="s">
        <v>4186</v>
      </c>
      <c r="B261" s="14" t="str">
        <f>VLOOKUP(D261,'line assign basis'!$A$8:$D$668,2,FALSE)</f>
        <v>GASCO INTEREST RESER</v>
      </c>
      <c r="C261" s="17" t="s">
        <v>556</v>
      </c>
      <c r="D261" s="17" t="s">
        <v>554</v>
      </c>
      <c r="E261" s="17">
        <f>IFERROR(VLOOKUP(D261,'line assign basis'!$A$8:$D$668,4,FALSE),"")</f>
        <v>2</v>
      </c>
      <c r="F261" s="33">
        <f>IFERROR(VLOOKUP($D261,'SAP Data'!$A$7:$OM$1845,F$4,FALSE),"")</f>
        <v>0</v>
      </c>
      <c r="G261" s="33">
        <f>IFERROR(VLOOKUP($D261,'SAP Data'!$A$7:$OM$1845,G$4,FALSE),"")</f>
        <v>0</v>
      </c>
      <c r="H261" s="16">
        <f>IFERROR(VLOOKUP($D261,'SAP Data'!$A$7:$OM$1845,H$4,FALSE),"")</f>
        <v>0</v>
      </c>
      <c r="I261" s="76">
        <f>IFERROR(VLOOKUP($D261,'SAP Data'!$A$7:$OM$1845,I$4,FALSE),"")</f>
        <v>0</v>
      </c>
      <c r="J261" s="76">
        <f>IFERROR(VLOOKUP($D261,'SAP Data'!$A$7:$OM$1845,J$4,FALSE),"")</f>
        <v>0</v>
      </c>
      <c r="K261" s="76">
        <f>IFERROR(VLOOKUP($D261,'SAP Data'!$A$7:$OM$1845,K$4,FALSE),"")</f>
        <v>0</v>
      </c>
      <c r="L261" s="76">
        <f>IFERROR(VLOOKUP($D261,'SAP Data'!$A$7:$OM$1845,L$4,FALSE),"")</f>
        <v>0</v>
      </c>
      <c r="M261" s="76">
        <f>IFERROR(VLOOKUP($D261,'SAP Data'!$A$7:$OM$1845,M$4,FALSE),"")</f>
        <v>0</v>
      </c>
      <c r="N261" s="76">
        <f>IFERROR(VLOOKUP($D261,'SAP Data'!$A$7:$OM$1845,N$4,FALSE),"")</f>
        <v>0</v>
      </c>
      <c r="O261" s="76">
        <f>IFERROR(VLOOKUP($D261,'SAP Data'!$A$7:$OM$1845,O$4,FALSE),"")</f>
        <v>0</v>
      </c>
      <c r="P261" s="76">
        <f>IFERROR(VLOOKUP($D261,'SAP Data'!$A$7:$OM$1845,P$4,FALSE),"")</f>
        <v>0</v>
      </c>
      <c r="Q261" s="76">
        <f>IFERROR(VLOOKUP($D261,'SAP Data'!$A$7:$OM$1845,Q$4,FALSE),"")</f>
        <v>0</v>
      </c>
      <c r="R261" s="76">
        <f>IFERROR(VLOOKUP($D261,'SAP Data'!$A$7:$OM$1845,R$4,FALSE),"")</f>
        <v>0</v>
      </c>
      <c r="S261" s="76">
        <f>IFERROR(VLOOKUP($D261,'SAP Data'!$A$7:$OM$1845,S$4,FALSE),"")</f>
        <v>0</v>
      </c>
      <c r="T261" s="76">
        <f>IFERROR(VLOOKUP($D261,'SAP Data'!$A$7:$OM$1849,T$4,FALSE),"")</f>
        <v>0</v>
      </c>
      <c r="U261" s="76">
        <f>IFERROR(VLOOKUP($D261,'SAP Data'!$A$7:$OM$1849,U$4,FALSE),"")</f>
        <v>0</v>
      </c>
      <c r="V261" s="76">
        <f>IFERROR(VLOOKUP($D261,'SAP Data'!$A$7:$OM$1849,V$4,FALSE),"")</f>
        <v>0</v>
      </c>
      <c r="W261" s="76">
        <f>IFERROR(VLOOKUP($D261,'SAP Data'!$A$7:$OM$1849,W$4,FALSE),"")</f>
        <v>0</v>
      </c>
      <c r="X261" s="76">
        <f>IFERROR(VLOOKUP($D261,'SAP Data'!$A$7:$OM$1849,X$4,FALSE),"")</f>
        <v>0</v>
      </c>
      <c r="Y261" s="76">
        <f>IFERROR(VLOOKUP($D261,'SAP Data'!$A$7:$OM$1849,Y$4,FALSE),"")</f>
        <v>0</v>
      </c>
      <c r="Z261" s="76">
        <f>IFERROR(VLOOKUP($D261,'SAP Data'!$A$7:$OM$1849,Z$4,FALSE),"")</f>
        <v>0</v>
      </c>
      <c r="AA261" s="76">
        <f>IFERROR(VLOOKUP($D261,'SAP Data'!$A$7:$OM$1849,AA$4,FALSE),"")</f>
        <v>0</v>
      </c>
      <c r="AB261" s="76">
        <f>IFERROR(VLOOKUP($D261,'SAP Data'!$A$7:$OM$1849,AB$4,FALSE),"")</f>
        <v>0</v>
      </c>
      <c r="AC261" s="76">
        <f>IFERROR(VLOOKUP($D261,'SAP Data'!$A$7:$OM$1849,AC$4,FALSE),"")</f>
        <v>0</v>
      </c>
      <c r="AD261" s="76">
        <f>IFERROR(VLOOKUP($D261,'SAP Data'!$A$7:$OM$1849,AD$4,FALSE),"")</f>
        <v>0</v>
      </c>
      <c r="AE261" s="76">
        <f>IFERROR(VLOOKUP($D261,'SAP Data'!$A$7:$OM$1849,AE$4,FALSE),"")</f>
        <v>0</v>
      </c>
      <c r="AF261" s="76">
        <f>IFERROR(VLOOKUP($D261,'SAP Data'!$A$7:$OM$1849,AF$4,FALSE),"")</f>
        <v>0</v>
      </c>
      <c r="AG261" s="76">
        <f>IFERROR(VLOOKUP($D261,'SAP Data'!$A$7:$OM$1849,AG$4,FALSE),"")</f>
        <v>0</v>
      </c>
      <c r="AH261" s="76">
        <f>IFERROR(VLOOKUP($D261,'SAP Data'!$A$7:$OM$1849,AH$4,FALSE),"")</f>
        <v>0</v>
      </c>
      <c r="AI261" s="76">
        <f>IFERROR(VLOOKUP($D261,'SAP Data'!$A$7:$OM$1849,AI$4,FALSE),"")</f>
        <v>0</v>
      </c>
      <c r="AJ261" s="76">
        <f>IFERROR(VLOOKUP($D261,'SAP Data'!$A$7:$OM$1849,AJ$4,FALSE),"")</f>
        <v>0</v>
      </c>
      <c r="AK261" s="76">
        <f>IFERROR(VLOOKUP($D261,'SAP Data'!$A$7:$OM$1849,AK$4,FALSE),"")</f>
        <v>0</v>
      </c>
      <c r="AL261" s="76">
        <f>IFERROR(VLOOKUP($D261,'SAP Data'!$A$7:$OM$1849,AL$4,FALSE),"")</f>
        <v>0</v>
      </c>
      <c r="AM261" s="76">
        <f>IFERROR(VLOOKUP($D261,'SAP Data'!$A$7:$OM$1849,AM$4,FALSE),"")</f>
        <v>0</v>
      </c>
      <c r="AN261" s="76">
        <f>IFERROR(VLOOKUP($D261,'SAP Data'!$A$7:$OM$1849,AN$4,FALSE),"")</f>
        <v>0</v>
      </c>
      <c r="AO261" s="76">
        <f>IFERROR(VLOOKUP($D261,'SAP Data'!$A$7:$OM$1849,AO$4,FALSE),"")</f>
        <v>0</v>
      </c>
      <c r="AP261" s="99">
        <f t="shared" si="258"/>
        <v>0</v>
      </c>
      <c r="AQ261" s="43">
        <f t="shared" si="259"/>
        <v>0</v>
      </c>
      <c r="AR261" s="43">
        <f t="shared" si="260"/>
        <v>0</v>
      </c>
      <c r="AS261" s="43">
        <f t="shared" si="261"/>
        <v>0</v>
      </c>
      <c r="AT261" s="43">
        <f t="shared" si="262"/>
        <v>0</v>
      </c>
      <c r="AU261" s="43">
        <f t="shared" si="263"/>
        <v>0</v>
      </c>
      <c r="AV261" s="43">
        <f t="shared" si="264"/>
        <v>0</v>
      </c>
      <c r="AW261" s="43">
        <f t="shared" si="265"/>
        <v>0</v>
      </c>
      <c r="AX261" s="43">
        <f t="shared" si="266"/>
        <v>0</v>
      </c>
      <c r="AY261" s="43">
        <f t="shared" si="267"/>
        <v>0</v>
      </c>
      <c r="AZ261" s="43">
        <f t="shared" si="268"/>
        <v>0</v>
      </c>
      <c r="BA261" s="98">
        <f t="shared" si="269"/>
        <v>0</v>
      </c>
      <c r="BB261" s="16"/>
      <c r="BC261" s="16">
        <f t="shared" si="278"/>
        <v>0</v>
      </c>
      <c r="BD261" s="16"/>
      <c r="BE261" s="16">
        <f t="shared" si="279"/>
        <v>0</v>
      </c>
      <c r="BF261" s="16"/>
      <c r="BG261" s="16">
        <f t="shared" si="280"/>
        <v>0</v>
      </c>
      <c r="BH261" s="18"/>
      <c r="BI261" s="16">
        <f t="shared" si="281"/>
        <v>0</v>
      </c>
      <c r="BK261" s="16">
        <f t="shared" si="282"/>
        <v>0</v>
      </c>
      <c r="BM261" s="16">
        <f t="shared" si="283"/>
        <v>0</v>
      </c>
      <c r="BO261" s="16">
        <f t="shared" si="275"/>
        <v>0</v>
      </c>
      <c r="BQ261" s="16">
        <f t="shared" si="276"/>
        <v>0</v>
      </c>
      <c r="BS261" s="16">
        <f t="shared" si="277"/>
        <v>0</v>
      </c>
      <c r="BU261" s="16">
        <f t="shared" si="272"/>
        <v>0</v>
      </c>
      <c r="BW261" s="16">
        <f t="shared" si="273"/>
        <v>0</v>
      </c>
      <c r="BY261" s="16">
        <f t="shared" si="274"/>
        <v>0</v>
      </c>
      <c r="CB261" s="16">
        <f t="shared" si="254"/>
        <v>0</v>
      </c>
      <c r="CF261" s="243">
        <f t="shared" si="270"/>
        <v>0</v>
      </c>
      <c r="CH261" s="243">
        <f t="shared" si="271"/>
        <v>0</v>
      </c>
      <c r="CJ261" s="16">
        <f t="shared" si="255"/>
        <v>0</v>
      </c>
      <c r="CL261" s="54">
        <f t="shared" si="256"/>
        <v>0</v>
      </c>
      <c r="CN261" s="18"/>
      <c r="CO261" s="16">
        <f t="shared" si="257"/>
        <v>0</v>
      </c>
      <c r="CP261" s="18"/>
    </row>
    <row r="262" spans="1:94" x14ac:dyDescent="0.2">
      <c r="A262" s="387" t="s">
        <v>4186</v>
      </c>
      <c r="B262" s="14" t="str">
        <f>VLOOKUP(D262,'line assign basis'!$A$8:$D$668,2,FALSE)</f>
        <v>ENV SEC DEF REG INT</v>
      </c>
      <c r="C262" s="17" t="s">
        <v>559</v>
      </c>
      <c r="D262" s="17" t="s">
        <v>557</v>
      </c>
      <c r="E262" s="17">
        <f>IFERROR(VLOOKUP(D262,'line assign basis'!$A$8:$D$668,4,FALSE),"")</f>
        <v>2</v>
      </c>
      <c r="F262" s="33">
        <f>IFERROR(VLOOKUP($D262,'SAP Data'!$A$7:$OM$1845,F$4,FALSE),"")</f>
        <v>0</v>
      </c>
      <c r="G262" s="33">
        <f>IFERROR(VLOOKUP($D262,'SAP Data'!$A$7:$OM$1845,G$4,FALSE),"")</f>
        <v>0</v>
      </c>
      <c r="H262" s="16">
        <f>IFERROR(VLOOKUP($D262,'SAP Data'!$A$7:$OM$1845,H$4,FALSE),"")</f>
        <v>0</v>
      </c>
      <c r="I262" s="76">
        <f>IFERROR(VLOOKUP($D262,'SAP Data'!$A$7:$OM$1845,I$4,FALSE),"")</f>
        <v>0</v>
      </c>
      <c r="J262" s="76">
        <f>IFERROR(VLOOKUP($D262,'SAP Data'!$A$7:$OM$1845,J$4,FALSE),"")</f>
        <v>0</v>
      </c>
      <c r="K262" s="76">
        <f>IFERROR(VLOOKUP($D262,'SAP Data'!$A$7:$OM$1845,K$4,FALSE),"")</f>
        <v>0</v>
      </c>
      <c r="L262" s="76">
        <f>IFERROR(VLOOKUP($D262,'SAP Data'!$A$7:$OM$1845,L$4,FALSE),"")</f>
        <v>0</v>
      </c>
      <c r="M262" s="76">
        <f>IFERROR(VLOOKUP($D262,'SAP Data'!$A$7:$OM$1845,M$4,FALSE),"")</f>
        <v>0</v>
      </c>
      <c r="N262" s="76">
        <f>IFERROR(VLOOKUP($D262,'SAP Data'!$A$7:$OM$1845,N$4,FALSE),"")</f>
        <v>0</v>
      </c>
      <c r="O262" s="76">
        <f>IFERROR(VLOOKUP($D262,'SAP Data'!$A$7:$OM$1845,O$4,FALSE),"")</f>
        <v>0</v>
      </c>
      <c r="P262" s="76">
        <f>IFERROR(VLOOKUP($D262,'SAP Data'!$A$7:$OM$1845,P$4,FALSE),"")</f>
        <v>0</v>
      </c>
      <c r="Q262" s="76">
        <f>IFERROR(VLOOKUP($D262,'SAP Data'!$A$7:$OM$1845,Q$4,FALSE),"")</f>
        <v>0</v>
      </c>
      <c r="R262" s="76">
        <f>IFERROR(VLOOKUP($D262,'SAP Data'!$A$7:$OM$1845,R$4,FALSE),"")</f>
        <v>0</v>
      </c>
      <c r="S262" s="76">
        <f>IFERROR(VLOOKUP($D262,'SAP Data'!$A$7:$OM$1845,S$4,FALSE),"")</f>
        <v>0</v>
      </c>
      <c r="T262" s="76">
        <f>IFERROR(VLOOKUP($D262,'SAP Data'!$A$7:$OM$1849,T$4,FALSE),"")</f>
        <v>0</v>
      </c>
      <c r="U262" s="76">
        <f>IFERROR(VLOOKUP($D262,'SAP Data'!$A$7:$OM$1849,U$4,FALSE),"")</f>
        <v>0</v>
      </c>
      <c r="V262" s="76">
        <f>IFERROR(VLOOKUP($D262,'SAP Data'!$A$7:$OM$1849,V$4,FALSE),"")</f>
        <v>0</v>
      </c>
      <c r="W262" s="76">
        <f>IFERROR(VLOOKUP($D262,'SAP Data'!$A$7:$OM$1849,W$4,FALSE),"")</f>
        <v>0</v>
      </c>
      <c r="X262" s="76">
        <f>IFERROR(VLOOKUP($D262,'SAP Data'!$A$7:$OM$1849,X$4,FALSE),"")</f>
        <v>0</v>
      </c>
      <c r="Y262" s="76">
        <f>IFERROR(VLOOKUP($D262,'SAP Data'!$A$7:$OM$1849,Y$4,FALSE),"")</f>
        <v>0</v>
      </c>
      <c r="Z262" s="76">
        <f>IFERROR(VLOOKUP($D262,'SAP Data'!$A$7:$OM$1849,Z$4,FALSE),"")</f>
        <v>0</v>
      </c>
      <c r="AA262" s="76">
        <f>IFERROR(VLOOKUP($D262,'SAP Data'!$A$7:$OM$1849,AA$4,FALSE),"")</f>
        <v>0</v>
      </c>
      <c r="AB262" s="76">
        <f>IFERROR(VLOOKUP($D262,'SAP Data'!$A$7:$OM$1849,AB$4,FALSE),"")</f>
        <v>0</v>
      </c>
      <c r="AC262" s="76">
        <f>IFERROR(VLOOKUP($D262,'SAP Data'!$A$7:$OM$1849,AC$4,FALSE),"")</f>
        <v>0</v>
      </c>
      <c r="AD262" s="76">
        <f>IFERROR(VLOOKUP($D262,'SAP Data'!$A$7:$OM$1849,AD$4,FALSE),"")</f>
        <v>0</v>
      </c>
      <c r="AE262" s="76">
        <f>IFERROR(VLOOKUP($D262,'SAP Data'!$A$7:$OM$1849,AE$4,FALSE),"")</f>
        <v>0</v>
      </c>
      <c r="AF262" s="76">
        <f>IFERROR(VLOOKUP($D262,'SAP Data'!$A$7:$OM$1849,AF$4,FALSE),"")</f>
        <v>0</v>
      </c>
      <c r="AG262" s="76">
        <f>IFERROR(VLOOKUP($D262,'SAP Data'!$A$7:$OM$1849,AG$4,FALSE),"")</f>
        <v>0</v>
      </c>
      <c r="AH262" s="76">
        <f>IFERROR(VLOOKUP($D262,'SAP Data'!$A$7:$OM$1849,AH$4,FALSE),"")</f>
        <v>0</v>
      </c>
      <c r="AI262" s="76">
        <f>IFERROR(VLOOKUP($D262,'SAP Data'!$A$7:$OM$1849,AI$4,FALSE),"")</f>
        <v>0</v>
      </c>
      <c r="AJ262" s="76">
        <f>IFERROR(VLOOKUP($D262,'SAP Data'!$A$7:$OM$1849,AJ$4,FALSE),"")</f>
        <v>0</v>
      </c>
      <c r="AK262" s="76">
        <f>IFERROR(VLOOKUP($D262,'SAP Data'!$A$7:$OM$1849,AK$4,FALSE),"")</f>
        <v>0</v>
      </c>
      <c r="AL262" s="76">
        <f>IFERROR(VLOOKUP($D262,'SAP Data'!$A$7:$OM$1849,AL$4,FALSE),"")</f>
        <v>0</v>
      </c>
      <c r="AM262" s="76">
        <f>IFERROR(VLOOKUP($D262,'SAP Data'!$A$7:$OM$1849,AM$4,FALSE),"")</f>
        <v>0</v>
      </c>
      <c r="AN262" s="76">
        <f>IFERROR(VLOOKUP($D262,'SAP Data'!$A$7:$OM$1849,AN$4,FALSE),"")</f>
        <v>0</v>
      </c>
      <c r="AO262" s="76">
        <f>IFERROR(VLOOKUP($D262,'SAP Data'!$A$7:$OM$1849,AO$4,FALSE),"")</f>
        <v>0</v>
      </c>
      <c r="AP262" s="99">
        <f t="shared" si="258"/>
        <v>0</v>
      </c>
      <c r="AQ262" s="43">
        <f t="shared" si="259"/>
        <v>0</v>
      </c>
      <c r="AR262" s="43">
        <f t="shared" si="260"/>
        <v>0</v>
      </c>
      <c r="AS262" s="43">
        <f t="shared" si="261"/>
        <v>0</v>
      </c>
      <c r="AT262" s="43">
        <f t="shared" si="262"/>
        <v>0</v>
      </c>
      <c r="AU262" s="43">
        <f t="shared" si="263"/>
        <v>0</v>
      </c>
      <c r="AV262" s="43">
        <f t="shared" si="264"/>
        <v>0</v>
      </c>
      <c r="AW262" s="43">
        <f t="shared" si="265"/>
        <v>0</v>
      </c>
      <c r="AX262" s="43">
        <f t="shared" si="266"/>
        <v>0</v>
      </c>
      <c r="AY262" s="43">
        <f t="shared" si="267"/>
        <v>0</v>
      </c>
      <c r="AZ262" s="43">
        <f t="shared" si="268"/>
        <v>0</v>
      </c>
      <c r="BA262" s="98">
        <f t="shared" si="269"/>
        <v>0</v>
      </c>
      <c r="BB262" s="16"/>
      <c r="BC262" s="16">
        <f t="shared" si="278"/>
        <v>0</v>
      </c>
      <c r="BD262" s="16"/>
      <c r="BE262" s="16">
        <f t="shared" si="279"/>
        <v>0</v>
      </c>
      <c r="BF262" s="16"/>
      <c r="BG262" s="16">
        <f t="shared" si="280"/>
        <v>0</v>
      </c>
      <c r="BH262" s="18"/>
      <c r="BI262" s="16">
        <f t="shared" si="281"/>
        <v>0</v>
      </c>
      <c r="BK262" s="16">
        <f t="shared" si="282"/>
        <v>0</v>
      </c>
      <c r="BM262" s="16">
        <f t="shared" si="283"/>
        <v>0</v>
      </c>
      <c r="BO262" s="16">
        <f t="shared" si="275"/>
        <v>0</v>
      </c>
      <c r="BQ262" s="16">
        <f t="shared" si="276"/>
        <v>0</v>
      </c>
      <c r="BS262" s="16">
        <f t="shared" si="277"/>
        <v>0</v>
      </c>
      <c r="BU262" s="16">
        <f t="shared" si="272"/>
        <v>0</v>
      </c>
      <c r="BW262" s="16">
        <f t="shared" si="273"/>
        <v>0</v>
      </c>
      <c r="BY262" s="16">
        <f t="shared" si="274"/>
        <v>0</v>
      </c>
      <c r="CB262" s="16">
        <f t="shared" si="254"/>
        <v>0</v>
      </c>
      <c r="CF262" s="243">
        <f t="shared" si="270"/>
        <v>0</v>
      </c>
      <c r="CH262" s="243">
        <f t="shared" si="271"/>
        <v>0</v>
      </c>
      <c r="CJ262" s="16">
        <f t="shared" si="255"/>
        <v>0</v>
      </c>
      <c r="CL262" s="54">
        <f t="shared" si="256"/>
        <v>0</v>
      </c>
      <c r="CN262" s="18"/>
      <c r="CO262" s="16">
        <f t="shared" si="257"/>
        <v>0</v>
      </c>
      <c r="CP262" s="18"/>
    </row>
    <row r="263" spans="1:94" x14ac:dyDescent="0.2">
      <c r="A263" s="387" t="s">
        <v>4186</v>
      </c>
      <c r="B263" s="14" t="str">
        <f>VLOOKUP(D263,'line assign basis'!$A$8:$D$668,2,FALSE)</f>
        <v>OR-ENVIRON RECOVERY</v>
      </c>
      <c r="C263" s="17" t="s">
        <v>562</v>
      </c>
      <c r="D263" s="17" t="s">
        <v>560</v>
      </c>
      <c r="E263" s="17">
        <f>IFERROR(VLOOKUP(D263,'line assign basis'!$A$8:$D$668,4,FALSE),"")</f>
        <v>2</v>
      </c>
      <c r="F263" s="33">
        <f>IFERROR(VLOOKUP($D263,'SAP Data'!$A$7:$OM$1845,F$4,FALSE),"")</f>
        <v>-74589074.450000003</v>
      </c>
      <c r="G263" s="33">
        <f>IFERROR(VLOOKUP($D263,'SAP Data'!$A$7:$OM$1845,G$4,FALSE),"")</f>
        <v>-74822165.310000002</v>
      </c>
      <c r="H263" s="16">
        <f>IFERROR(VLOOKUP($D263,'SAP Data'!$A$7:$OM$1845,H$4,FALSE),"")</f>
        <v>-75059886.480000004</v>
      </c>
      <c r="I263" s="76">
        <f>IFERROR(VLOOKUP($D263,'SAP Data'!$A$7:$OM$1845,I$4,FALSE),"")</f>
        <v>-75294448.620000005</v>
      </c>
      <c r="J263" s="76">
        <f>IFERROR(VLOOKUP($D263,'SAP Data'!$A$7:$OM$1845,J$4,FALSE),"")</f>
        <v>-75529712.269999996</v>
      </c>
      <c r="K263" s="76">
        <f>IFERROR(VLOOKUP($D263,'SAP Data'!$A$7:$OM$1845,K$4,FALSE),"")</f>
        <v>-75773278.280000001</v>
      </c>
      <c r="L263" s="76">
        <f>IFERROR(VLOOKUP($D263,'SAP Data'!$A$7:$OM$1845,L$4,FALSE),"")</f>
        <v>-76010069.780000001</v>
      </c>
      <c r="M263" s="76">
        <f>IFERROR(VLOOKUP($D263,'SAP Data'!$A$7:$OM$1845,M$4,FALSE),"")</f>
        <v>-76247579.709999993</v>
      </c>
      <c r="N263" s="76">
        <f>IFERROR(VLOOKUP($D263,'SAP Data'!$A$7:$OM$1845,N$4,FALSE),"")</f>
        <v>-69056516.670000002</v>
      </c>
      <c r="O263" s="76">
        <f>IFERROR(VLOOKUP($D263,'SAP Data'!$A$7:$OM$1845,O$4,FALSE),"")</f>
        <v>-69272191.920000002</v>
      </c>
      <c r="P263" s="76">
        <f>IFERROR(VLOOKUP($D263,'SAP Data'!$A$7:$OM$1845,P$4,FALSE),"")</f>
        <v>-69488667.519999996</v>
      </c>
      <c r="Q263" s="76">
        <f>IFERROR(VLOOKUP($D263,'SAP Data'!$A$7:$OM$1845,Q$4,FALSE),"")</f>
        <v>-69717634.989999995</v>
      </c>
      <c r="R263" s="76">
        <f>IFERROR(VLOOKUP($D263,'SAP Data'!$A$7:$OM$1845,R$4,FALSE),"")</f>
        <v>-69873337.709999993</v>
      </c>
      <c r="S263" s="76">
        <f>IFERROR(VLOOKUP($D263,'SAP Data'!$A$7:$OM$1845,S$4,FALSE),"")</f>
        <v>-70147306.420000002</v>
      </c>
      <c r="T263" s="76">
        <f>IFERROR(VLOOKUP($D263,'SAP Data'!$A$7:$OM$1849,T$4,FALSE),"")</f>
        <v>-70322214.120000005</v>
      </c>
      <c r="U263" s="76">
        <f>IFERROR(VLOOKUP($D263,'SAP Data'!$A$7:$OM$1849,U$4,FALSE),"")</f>
        <v>-70479267.069999993</v>
      </c>
      <c r="V263" s="76">
        <f>IFERROR(VLOOKUP($D263,'SAP Data'!$A$7:$OM$1849,V$4,FALSE),"")</f>
        <v>-70636652.269999996</v>
      </c>
      <c r="W263" s="76">
        <f>IFERROR(VLOOKUP($D263,'SAP Data'!$A$7:$OM$1849,W$4,FALSE),"")</f>
        <v>-70800036.299999997</v>
      </c>
      <c r="X263" s="76">
        <f>IFERROR(VLOOKUP($D263,'SAP Data'!$A$7:$OM$1849,X$4,FALSE),"")</f>
        <v>-70958156.420000002</v>
      </c>
      <c r="Y263" s="76">
        <f>IFERROR(VLOOKUP($D263,'SAP Data'!$A$7:$OM$1849,Y$4,FALSE),"")</f>
        <v>-71116629.680000007</v>
      </c>
      <c r="Z263" s="76">
        <f>IFERROR(VLOOKUP($D263,'SAP Data'!$A$7:$OM$1849,Z$4,FALSE),"")</f>
        <v>-63524254.200000003</v>
      </c>
      <c r="AA263" s="76">
        <f>IFERROR(VLOOKUP($D263,'SAP Data'!$A$7:$OM$1849,AA$4,FALSE),"")</f>
        <v>-63666125.079999998</v>
      </c>
      <c r="AB263" s="76">
        <f>IFERROR(VLOOKUP($D263,'SAP Data'!$A$7:$OM$1849,AB$4,FALSE),"")</f>
        <v>-63808312.799999997</v>
      </c>
      <c r="AC263" s="76">
        <f>IFERROR(VLOOKUP($D263,'SAP Data'!$A$7:$OM$1849,AC$4,FALSE),"")</f>
        <v>-63959446.460000001</v>
      </c>
      <c r="AD263" s="76">
        <f>IFERROR(VLOOKUP($D263,'SAP Data'!$A$7:$OM$1849,AD$4,FALSE),"")</f>
        <v>-64034065.840000004</v>
      </c>
      <c r="AE263" s="76">
        <f>IFERROR(VLOOKUP($D263,'SAP Data'!$A$7:$OM$1849,AE$4,FALSE),"")</f>
        <v>-64108772.270000003</v>
      </c>
      <c r="AF263" s="76">
        <f>IFERROR(VLOOKUP($D263,'SAP Data'!$A$7:$OM$1849,AF$4,FALSE),"")</f>
        <v>-64187499.43</v>
      </c>
      <c r="AG263" s="76">
        <f>IFERROR(VLOOKUP($D263,'SAP Data'!$A$7:$OM$1849,AG$4,FALSE),"")</f>
        <v>-64262384.869999997</v>
      </c>
      <c r="AH263" s="76">
        <f>IFERROR(VLOOKUP($D263,'SAP Data'!$A$7:$OM$1849,AH$4,FALSE),"")</f>
        <v>-64337357.670000002</v>
      </c>
      <c r="AI263" s="76">
        <f>IFERROR(VLOOKUP($D263,'SAP Data'!$A$7:$OM$1849,AI$4,FALSE),"")</f>
        <v>-64414919.890000001</v>
      </c>
      <c r="AJ263" s="76">
        <f>IFERROR(VLOOKUP($D263,'SAP Data'!$A$7:$OM$1849,AJ$4,FALSE),"")</f>
        <v>-64490070.630000003</v>
      </c>
      <c r="AK263" s="76">
        <f>IFERROR(VLOOKUP($D263,'SAP Data'!$A$7:$OM$1849,AK$4,FALSE),"")</f>
        <v>-64565309.049999997</v>
      </c>
      <c r="AL263" s="76">
        <f>IFERROR(VLOOKUP($D263,'SAP Data'!$A$7:$OM$1849,AL$4,FALSE),"")</f>
        <v>-57811058.060000002</v>
      </c>
      <c r="AM263" s="76">
        <f>IFERROR(VLOOKUP($D263,'SAP Data'!$A$7:$OM$1849,AM$4,FALSE),"")</f>
        <v>-57878359.359999999</v>
      </c>
      <c r="AN263" s="76">
        <f>IFERROR(VLOOKUP($D263,'SAP Data'!$A$7:$OM$1849,AN$4,FALSE),"")</f>
        <v>-57945884.109999999</v>
      </c>
      <c r="AO263" s="76">
        <f>IFERROR(VLOOKUP($D263,'SAP Data'!$A$7:$OM$1849,AO$4,FALSE),"")</f>
        <v>-58014083.240000002</v>
      </c>
      <c r="AP263" s="99">
        <f t="shared" si="258"/>
        <v>-68031008.549583331</v>
      </c>
      <c r="AQ263" s="43">
        <f t="shared" si="259"/>
        <v>-67536099.96541667</v>
      </c>
      <c r="AR263" s="43">
        <f t="shared" si="260"/>
        <v>-67028881.263750009</v>
      </c>
      <c r="AS263" s="43">
        <f t="shared" si="261"/>
        <v>-66514231.393333323</v>
      </c>
      <c r="AT263" s="43">
        <f t="shared" si="262"/>
        <v>-65992724.026666664</v>
      </c>
      <c r="AU263" s="43">
        <f t="shared" si="263"/>
        <v>-65464206.901249997</v>
      </c>
      <c r="AV263" s="43">
        <f t="shared" si="264"/>
        <v>-64928656.809583329</v>
      </c>
      <c r="AW263" s="43">
        <f t="shared" si="265"/>
        <v>-64386181.54208333</v>
      </c>
      <c r="AX263" s="43">
        <f t="shared" si="266"/>
        <v>-63875160.009999998</v>
      </c>
      <c r="AY263" s="43">
        <f t="shared" si="267"/>
        <v>-63395953.265833326</v>
      </c>
      <c r="AZ263" s="43">
        <f t="shared" si="268"/>
        <v>-62910528.498750001</v>
      </c>
      <c r="BA263" s="98">
        <f t="shared" si="269"/>
        <v>-62418537.169166677</v>
      </c>
      <c r="BB263" s="16"/>
      <c r="BC263" s="16">
        <f t="shared" si="278"/>
        <v>0</v>
      </c>
      <c r="BD263" s="16"/>
      <c r="BE263" s="16">
        <f t="shared" si="279"/>
        <v>0</v>
      </c>
      <c r="BF263" s="16"/>
      <c r="BG263" s="16">
        <f t="shared" si="280"/>
        <v>0</v>
      </c>
      <c r="BH263" s="18"/>
      <c r="BI263" s="16">
        <f t="shared" si="281"/>
        <v>0</v>
      </c>
      <c r="BK263" s="16">
        <f t="shared" si="282"/>
        <v>0</v>
      </c>
      <c r="BM263" s="16">
        <f t="shared" si="283"/>
        <v>0</v>
      </c>
      <c r="BO263" s="16">
        <f t="shared" si="275"/>
        <v>0</v>
      </c>
      <c r="BQ263" s="16">
        <f t="shared" si="276"/>
        <v>0</v>
      </c>
      <c r="BS263" s="16">
        <f t="shared" si="277"/>
        <v>0</v>
      </c>
      <c r="BU263" s="16">
        <f t="shared" si="272"/>
        <v>0</v>
      </c>
      <c r="BW263" s="16">
        <f t="shared" si="273"/>
        <v>0</v>
      </c>
      <c r="BY263" s="16">
        <f t="shared" si="274"/>
        <v>0</v>
      </c>
      <c r="CB263" s="16">
        <f t="shared" si="254"/>
        <v>0</v>
      </c>
      <c r="CF263" s="243">
        <f t="shared" si="270"/>
        <v>0</v>
      </c>
      <c r="CH263" s="243">
        <f t="shared" si="271"/>
        <v>0</v>
      </c>
      <c r="CJ263" s="16">
        <f t="shared" si="255"/>
        <v>-62418537.169166677</v>
      </c>
      <c r="CL263" s="54">
        <f t="shared" si="256"/>
        <v>0</v>
      </c>
      <c r="CN263" s="18"/>
      <c r="CO263" s="16">
        <f t="shared" si="257"/>
        <v>0</v>
      </c>
      <c r="CP263" s="18"/>
    </row>
    <row r="264" spans="1:94" x14ac:dyDescent="0.2">
      <c r="A264" s="387" t="s">
        <v>4186</v>
      </c>
      <c r="B264" s="14" t="str">
        <f>VLOOKUP(D264,'line assign basis'!$A$8:$D$668,2,FALSE)</f>
        <v>ENV BASE RATE DEFERR</v>
      </c>
      <c r="C264" s="17" t="s">
        <v>565</v>
      </c>
      <c r="D264" s="17" t="s">
        <v>563</v>
      </c>
      <c r="E264" s="17">
        <f>IFERROR(VLOOKUP(D264,'line assign basis'!$A$8:$D$668,4,FALSE),"")</f>
        <v>2</v>
      </c>
      <c r="F264" s="33">
        <f>IFERROR(VLOOKUP($D264,'SAP Data'!$A$7:$OM$1845,F$4,FALSE),"")</f>
        <v>-5785594.3200000003</v>
      </c>
      <c r="G264" s="33">
        <f>IFERROR(VLOOKUP($D264,'SAP Data'!$A$7:$OM$1845,G$4,FALSE),"")</f>
        <v>-6421224.79</v>
      </c>
      <c r="H264" s="16">
        <f>IFERROR(VLOOKUP($D264,'SAP Data'!$A$7:$OM$1845,H$4,FALSE),"")</f>
        <v>-6983128.21</v>
      </c>
      <c r="I264" s="76">
        <f>IFERROR(VLOOKUP($D264,'SAP Data'!$A$7:$OM$1845,I$4,FALSE),"")</f>
        <v>-7400093.5899999999</v>
      </c>
      <c r="J264" s="76">
        <f>IFERROR(VLOOKUP($D264,'SAP Data'!$A$7:$OM$1845,J$4,FALSE),"")</f>
        <v>-7667444.0899999999</v>
      </c>
      <c r="K264" s="76">
        <f>IFERROR(VLOOKUP($D264,'SAP Data'!$A$7:$OM$1845,K$4,FALSE),"")</f>
        <v>-7846896.71</v>
      </c>
      <c r="L264" s="76">
        <f>IFERROR(VLOOKUP($D264,'SAP Data'!$A$7:$OM$1845,L$4,FALSE),"")</f>
        <v>-7987191.4000000004</v>
      </c>
      <c r="M264" s="76">
        <f>IFERROR(VLOOKUP($D264,'SAP Data'!$A$7:$OM$1845,M$4,FALSE),"")</f>
        <v>-8127187.3300000001</v>
      </c>
      <c r="N264" s="76">
        <f>IFERROR(VLOOKUP($D264,'SAP Data'!$A$7:$OM$1845,N$4,FALSE),"")</f>
        <v>-3277853.91</v>
      </c>
      <c r="O264" s="76">
        <f>IFERROR(VLOOKUP($D264,'SAP Data'!$A$7:$OM$1845,O$4,FALSE),"")</f>
        <v>-3606277.51</v>
      </c>
      <c r="P264" s="76">
        <f>IFERROR(VLOOKUP($D264,'SAP Data'!$A$7:$OM$1845,P$4,FALSE),"")</f>
        <v>-4194265.16</v>
      </c>
      <c r="Q264" s="76">
        <f>IFERROR(VLOOKUP($D264,'SAP Data'!$A$7:$OM$1845,Q$4,FALSE),"")</f>
        <v>-5000000</v>
      </c>
      <c r="R264" s="76">
        <f>IFERROR(VLOOKUP($D264,'SAP Data'!$A$7:$OM$1845,R$4,FALSE),"")</f>
        <v>-5771132.7199999997</v>
      </c>
      <c r="S264" s="76">
        <f>IFERROR(VLOOKUP($D264,'SAP Data'!$A$7:$OM$1845,S$4,FALSE),"")</f>
        <v>-6408137.4400000004</v>
      </c>
      <c r="T264" s="76">
        <f>IFERROR(VLOOKUP($D264,'SAP Data'!$A$7:$OM$1849,T$4,FALSE),"")</f>
        <v>-6977644.4299999997</v>
      </c>
      <c r="U264" s="76">
        <f>IFERROR(VLOOKUP($D264,'SAP Data'!$A$7:$OM$1849,U$4,FALSE),"")</f>
        <v>-7397472.3499999996</v>
      </c>
      <c r="V264" s="76">
        <f>IFERROR(VLOOKUP($D264,'SAP Data'!$A$7:$OM$1849,V$4,FALSE),"")</f>
        <v>-7667814.1200000001</v>
      </c>
      <c r="W264" s="76">
        <f>IFERROR(VLOOKUP($D264,'SAP Data'!$A$7:$OM$1849,W$4,FALSE),"")</f>
        <v>-7851961.4000000004</v>
      </c>
      <c r="X264" s="76">
        <f>IFERROR(VLOOKUP($D264,'SAP Data'!$A$7:$OM$1849,X$4,FALSE),"")</f>
        <v>-7996757.7699999996</v>
      </c>
      <c r="Y264" s="76">
        <f>IFERROR(VLOOKUP($D264,'SAP Data'!$A$7:$OM$1849,Y$4,FALSE),"")</f>
        <v>-8141043.1200000001</v>
      </c>
      <c r="Z264" s="76">
        <f>IFERROR(VLOOKUP($D264,'SAP Data'!$A$7:$OM$1849,Z$4,FALSE),"")</f>
        <v>-3294816.94</v>
      </c>
      <c r="AA264" s="76">
        <f>IFERROR(VLOOKUP($D264,'SAP Data'!$A$7:$OM$1849,AA$4,FALSE),"")</f>
        <v>-3628115.51</v>
      </c>
      <c r="AB264" s="76">
        <f>IFERROR(VLOOKUP($D264,'SAP Data'!$A$7:$OM$1849,AB$4,FALSE),"")</f>
        <v>-4204577.2</v>
      </c>
      <c r="AC264" s="76">
        <f>IFERROR(VLOOKUP($D264,'SAP Data'!$A$7:$OM$1849,AC$4,FALSE),"")</f>
        <v>-5000000</v>
      </c>
      <c r="AD264" s="76">
        <f>IFERROR(VLOOKUP($D264,'SAP Data'!$A$7:$OM$1849,AD$4,FALSE),"")</f>
        <v>-5773630.04</v>
      </c>
      <c r="AE264" s="76">
        <f>IFERROR(VLOOKUP($D264,'SAP Data'!$A$7:$OM$1849,AE$4,FALSE),"")</f>
        <v>-6411682.9100000001</v>
      </c>
      <c r="AF264" s="76">
        <f>IFERROR(VLOOKUP($D264,'SAP Data'!$A$7:$OM$1849,AF$4,FALSE),"")</f>
        <v>-6982880.7300000004</v>
      </c>
      <c r="AG264" s="76">
        <f>IFERROR(VLOOKUP($D264,'SAP Data'!$A$7:$OM$1849,AG$4,FALSE),"")</f>
        <v>-7401261.9800000004</v>
      </c>
      <c r="AH264" s="76">
        <f>IFERROR(VLOOKUP($D264,'SAP Data'!$A$7:$OM$1849,AH$4,FALSE),"")</f>
        <v>-7669525.0599999996</v>
      </c>
      <c r="AI264" s="76">
        <f>IFERROR(VLOOKUP($D264,'SAP Data'!$A$7:$OM$1849,AI$4,FALSE),"")</f>
        <v>-7854068.0099999998</v>
      </c>
      <c r="AJ264" s="76">
        <f>IFERROR(VLOOKUP($D264,'SAP Data'!$A$7:$OM$1849,AJ$4,FALSE),"")</f>
        <v>-7998179.3799999999</v>
      </c>
      <c r="AK264" s="76">
        <f>IFERROR(VLOOKUP($D264,'SAP Data'!$A$7:$OM$1849,AK$4,FALSE),"")</f>
        <v>-8141591.6200000001</v>
      </c>
      <c r="AL264" s="76">
        <f>IFERROR(VLOOKUP($D264,'SAP Data'!$A$7:$OM$1849,AL$4,FALSE),"")</f>
        <v>-3294125.16</v>
      </c>
      <c r="AM264" s="76">
        <f>IFERROR(VLOOKUP($D264,'SAP Data'!$A$7:$OM$1849,AM$4,FALSE),"")</f>
        <v>-3627825.87</v>
      </c>
      <c r="AN264" s="76">
        <f>IFERROR(VLOOKUP($D264,'SAP Data'!$A$7:$OM$1849,AN$4,FALSE),"")</f>
        <v>-4204268.8499999996</v>
      </c>
      <c r="AO264" s="76">
        <f>IFERROR(VLOOKUP($D264,'SAP Data'!$A$7:$OM$1849,AO$4,FALSE),"")</f>
        <v>-5000000.26</v>
      </c>
      <c r="AP264" s="99">
        <f t="shared" si="258"/>
        <v>-6195060.1383333327</v>
      </c>
      <c r="AQ264" s="43">
        <f t="shared" si="259"/>
        <v>-6195311.9212499997</v>
      </c>
      <c r="AR264" s="43">
        <f t="shared" si="260"/>
        <v>-6195677.8283333331</v>
      </c>
      <c r="AS264" s="43">
        <f t="shared" si="261"/>
        <v>-6196053.9087500004</v>
      </c>
      <c r="AT264" s="43">
        <f t="shared" si="262"/>
        <v>-6196283.099166668</v>
      </c>
      <c r="AU264" s="43">
        <f t="shared" si="263"/>
        <v>-6196442.1637500012</v>
      </c>
      <c r="AV264" s="43">
        <f t="shared" si="264"/>
        <v>-6196589.1729166666</v>
      </c>
      <c r="AW264" s="43">
        <f t="shared" si="265"/>
        <v>-6196671.2608333342</v>
      </c>
      <c r="AX264" s="43">
        <f t="shared" si="266"/>
        <v>-6196665.2908333344</v>
      </c>
      <c r="AY264" s="43">
        <f t="shared" si="267"/>
        <v>-6196624.3983333334</v>
      </c>
      <c r="AZ264" s="43">
        <f t="shared" si="268"/>
        <v>-6196599.4820833327</v>
      </c>
      <c r="BA264" s="98">
        <f t="shared" si="269"/>
        <v>-6196586.6449999996</v>
      </c>
      <c r="BB264" s="16"/>
      <c r="BC264" s="16">
        <f t="shared" si="278"/>
        <v>0</v>
      </c>
      <c r="BD264" s="16"/>
      <c r="BE264" s="16">
        <f t="shared" si="279"/>
        <v>0</v>
      </c>
      <c r="BF264" s="16"/>
      <c r="BG264" s="16">
        <f t="shared" si="280"/>
        <v>0</v>
      </c>
      <c r="BH264" s="18"/>
      <c r="BI264" s="16">
        <f t="shared" si="281"/>
        <v>0</v>
      </c>
      <c r="BK264" s="16">
        <f t="shared" si="282"/>
        <v>0</v>
      </c>
      <c r="BM264" s="16">
        <f t="shared" si="283"/>
        <v>0</v>
      </c>
      <c r="BO264" s="16">
        <f t="shared" si="275"/>
        <v>0</v>
      </c>
      <c r="BQ264" s="16">
        <f t="shared" si="276"/>
        <v>0</v>
      </c>
      <c r="BS264" s="16">
        <f t="shared" si="277"/>
        <v>0</v>
      </c>
      <c r="BU264" s="16">
        <f t="shared" si="272"/>
        <v>0</v>
      </c>
      <c r="BW264" s="16">
        <f t="shared" si="273"/>
        <v>0</v>
      </c>
      <c r="BY264" s="16">
        <f t="shared" si="274"/>
        <v>0</v>
      </c>
      <c r="CB264" s="16">
        <f t="shared" si="254"/>
        <v>0</v>
      </c>
      <c r="CF264" s="243">
        <f t="shared" si="270"/>
        <v>0</v>
      </c>
      <c r="CH264" s="243">
        <f t="shared" si="271"/>
        <v>0</v>
      </c>
      <c r="CJ264" s="16">
        <f t="shared" si="255"/>
        <v>-6196586.6449999996</v>
      </c>
      <c r="CL264" s="54">
        <f t="shared" si="256"/>
        <v>0</v>
      </c>
      <c r="CN264" s="18"/>
      <c r="CO264" s="16">
        <f t="shared" si="257"/>
        <v>0</v>
      </c>
      <c r="CP264" s="18"/>
    </row>
    <row r="265" spans="1:94" x14ac:dyDescent="0.2">
      <c r="A265" s="387" t="s">
        <v>4186</v>
      </c>
      <c r="B265" s="14" t="str">
        <f>VLOOKUP(D265,'line assign basis'!$A$8:$D$668,2,FALSE)</f>
        <v>GASCO - WASH</v>
      </c>
      <c r="C265" s="17" t="s">
        <v>568</v>
      </c>
      <c r="D265" s="17" t="s">
        <v>566</v>
      </c>
      <c r="E265" s="17">
        <f>IFERROR(VLOOKUP(D265,'line assign basis'!$A$8:$D$668,4,FALSE),"")</f>
        <v>2</v>
      </c>
      <c r="F265" s="33">
        <f>IFERROR(VLOOKUP($D265,'SAP Data'!$A$7:$OM$1845,F$4,FALSE),"")</f>
        <v>2683195.91</v>
      </c>
      <c r="G265" s="33">
        <f>IFERROR(VLOOKUP($D265,'SAP Data'!$A$7:$OM$1845,G$4,FALSE),"")</f>
        <v>2695879.74</v>
      </c>
      <c r="H265" s="16">
        <f>IFERROR(VLOOKUP($D265,'SAP Data'!$A$7:$OM$1845,H$4,FALSE),"")</f>
        <v>2746083.92</v>
      </c>
      <c r="I265" s="76">
        <f>IFERROR(VLOOKUP($D265,'SAP Data'!$A$7:$OM$1845,I$4,FALSE),"")</f>
        <v>2773532.66</v>
      </c>
      <c r="J265" s="76">
        <f>IFERROR(VLOOKUP($D265,'SAP Data'!$A$7:$OM$1845,J$4,FALSE),"")</f>
        <v>2825935.75</v>
      </c>
      <c r="K265" s="76">
        <f>IFERROR(VLOOKUP($D265,'SAP Data'!$A$7:$OM$1845,K$4,FALSE),"")</f>
        <v>2844274.14</v>
      </c>
      <c r="L265" s="76">
        <f>IFERROR(VLOOKUP($D265,'SAP Data'!$A$7:$OM$1845,L$4,FALSE),"")</f>
        <v>2880309.53</v>
      </c>
      <c r="M265" s="76">
        <f>IFERROR(VLOOKUP($D265,'SAP Data'!$A$7:$OM$1845,M$4,FALSE),"")</f>
        <v>2899145.32</v>
      </c>
      <c r="N265" s="76">
        <f>IFERROR(VLOOKUP($D265,'SAP Data'!$A$7:$OM$1845,N$4,FALSE),"")</f>
        <v>2953098.63</v>
      </c>
      <c r="O265" s="76">
        <f>IFERROR(VLOOKUP($D265,'SAP Data'!$A$7:$OM$1845,O$4,FALSE),"")</f>
        <v>2993310.19</v>
      </c>
      <c r="P265" s="76">
        <f>IFERROR(VLOOKUP($D265,'SAP Data'!$A$7:$OM$1845,P$4,FALSE),"")</f>
        <v>447987.55</v>
      </c>
      <c r="Q265" s="76">
        <f>IFERROR(VLOOKUP($D265,'SAP Data'!$A$7:$OM$1845,Q$4,FALSE),"")</f>
        <v>525220.77</v>
      </c>
      <c r="R265" s="76">
        <f>IFERROR(VLOOKUP($D265,'SAP Data'!$A$7:$OM$1845,R$4,FALSE),"")</f>
        <v>583511.02</v>
      </c>
      <c r="S265" s="76">
        <f>IFERROR(VLOOKUP($D265,'SAP Data'!$A$7:$OM$1845,S$4,FALSE),"")</f>
        <v>600781.53</v>
      </c>
      <c r="T265" s="76">
        <f>IFERROR(VLOOKUP($D265,'SAP Data'!$A$7:$OM$1849,T$4,FALSE),"")</f>
        <v>653363.52</v>
      </c>
      <c r="U265" s="76">
        <f>IFERROR(VLOOKUP($D265,'SAP Data'!$A$7:$OM$1849,U$4,FALSE),"")</f>
        <v>707914.81</v>
      </c>
      <c r="V265" s="76">
        <f>IFERROR(VLOOKUP($D265,'SAP Data'!$A$7:$OM$1849,V$4,FALSE),"")</f>
        <v>775144.39</v>
      </c>
      <c r="W265" s="76">
        <f>IFERROR(VLOOKUP($D265,'SAP Data'!$A$7:$OM$1849,W$4,FALSE),"")</f>
        <v>829178.2</v>
      </c>
      <c r="X265" s="76">
        <f>IFERROR(VLOOKUP($D265,'SAP Data'!$A$7:$OM$1849,X$4,FALSE),"")</f>
        <v>877776.93</v>
      </c>
      <c r="Y265" s="76">
        <f>IFERROR(VLOOKUP($D265,'SAP Data'!$A$7:$OM$1849,Y$4,FALSE),"")</f>
        <v>915383.07</v>
      </c>
      <c r="Z265" s="76">
        <f>IFERROR(VLOOKUP($D265,'SAP Data'!$A$7:$OM$1849,Z$4,FALSE),"")</f>
        <v>970251.12</v>
      </c>
      <c r="AA265" s="76">
        <f>IFERROR(VLOOKUP($D265,'SAP Data'!$A$7:$OM$1849,AA$4,FALSE),"")</f>
        <v>1009722.58</v>
      </c>
      <c r="AB265" s="76">
        <f>IFERROR(VLOOKUP($D265,'SAP Data'!$A$7:$OM$1849,AB$4,FALSE),"")</f>
        <v>505054.71999999997</v>
      </c>
      <c r="AC265" s="76">
        <f>IFERROR(VLOOKUP($D265,'SAP Data'!$A$7:$OM$1849,AC$4,FALSE),"")</f>
        <v>592188.72</v>
      </c>
      <c r="AD265" s="76">
        <f>IFERROR(VLOOKUP($D265,'SAP Data'!$A$7:$OM$1849,AD$4,FALSE),"")</f>
        <v>661017.67000000004</v>
      </c>
      <c r="AE265" s="76">
        <f>IFERROR(VLOOKUP($D265,'SAP Data'!$A$7:$OM$1849,AE$4,FALSE),"")</f>
        <v>709028.4</v>
      </c>
      <c r="AF265" s="76">
        <f>IFERROR(VLOOKUP($D265,'SAP Data'!$A$7:$OM$1849,AF$4,FALSE),"")</f>
        <v>726075.9</v>
      </c>
      <c r="AG265" s="76">
        <f>IFERROR(VLOOKUP($D265,'SAP Data'!$A$7:$OM$1849,AG$4,FALSE),"")</f>
        <v>792018.83</v>
      </c>
      <c r="AH265" s="76">
        <f>IFERROR(VLOOKUP($D265,'SAP Data'!$A$7:$OM$1849,AH$4,FALSE),"")</f>
        <v>848229.69</v>
      </c>
      <c r="AI265" s="76">
        <f>IFERROR(VLOOKUP($D265,'SAP Data'!$A$7:$OM$1849,AI$4,FALSE),"")</f>
        <v>887589.43</v>
      </c>
      <c r="AJ265" s="76">
        <f>IFERROR(VLOOKUP($D265,'SAP Data'!$A$7:$OM$1849,AJ$4,FALSE),"")</f>
        <v>950428.51</v>
      </c>
      <c r="AK265" s="76">
        <f>IFERROR(VLOOKUP($D265,'SAP Data'!$A$7:$OM$1849,AK$4,FALSE),"")</f>
        <v>968207.97</v>
      </c>
      <c r="AL265" s="76">
        <f>IFERROR(VLOOKUP($D265,'SAP Data'!$A$7:$OM$1849,AL$4,FALSE),"")</f>
        <v>1029822.33</v>
      </c>
      <c r="AM265" s="76">
        <f>IFERROR(VLOOKUP($D265,'SAP Data'!$A$7:$OM$1849,AM$4,FALSE),"")</f>
        <v>1062572.4099999999</v>
      </c>
      <c r="AN265" s="76">
        <f>IFERROR(VLOOKUP($D265,'SAP Data'!$A$7:$OM$1849,AN$4,FALSE),"")</f>
        <v>491412.63</v>
      </c>
      <c r="AO265" s="76">
        <f>IFERROR(VLOOKUP($D265,'SAP Data'!$A$7:$OM$1849,AO$4,FALSE),"")</f>
        <v>526641.35</v>
      </c>
      <c r="AP265" s="99">
        <f t="shared" si="258"/>
        <v>754918.66125</v>
      </c>
      <c r="AQ265" s="43">
        <f t="shared" si="259"/>
        <v>762658.39124999999</v>
      </c>
      <c r="AR265" s="43">
        <f t="shared" si="260"/>
        <v>770198.35999999987</v>
      </c>
      <c r="AS265" s="43">
        <f t="shared" si="261"/>
        <v>776732.37666666647</v>
      </c>
      <c r="AT265" s="43">
        <f t="shared" si="262"/>
        <v>783281.93166666664</v>
      </c>
      <c r="AU265" s="43">
        <f t="shared" si="263"/>
        <v>788760.95374999999</v>
      </c>
      <c r="AV265" s="43">
        <f t="shared" si="264"/>
        <v>794221.90416666679</v>
      </c>
      <c r="AW265" s="43">
        <f t="shared" si="265"/>
        <v>799450.09083333332</v>
      </c>
      <c r="AX265" s="43">
        <f t="shared" si="266"/>
        <v>804133.26208333333</v>
      </c>
      <c r="AY265" s="43">
        <f t="shared" si="267"/>
        <v>808817.47208333306</v>
      </c>
      <c r="AZ265" s="43">
        <f t="shared" si="268"/>
        <v>810451.12791666656</v>
      </c>
      <c r="BA265" s="98">
        <f t="shared" si="269"/>
        <v>807151.56708333327</v>
      </c>
      <c r="BB265" s="16"/>
      <c r="BC265" s="16">
        <f t="shared" si="278"/>
        <v>0</v>
      </c>
      <c r="BD265" s="16"/>
      <c r="BE265" s="16">
        <f t="shared" si="279"/>
        <v>0</v>
      </c>
      <c r="BF265" s="16"/>
      <c r="BG265" s="16">
        <f t="shared" si="280"/>
        <v>0</v>
      </c>
      <c r="BH265" s="18"/>
      <c r="BI265" s="16">
        <f t="shared" si="281"/>
        <v>0</v>
      </c>
      <c r="BK265" s="16">
        <f t="shared" si="282"/>
        <v>0</v>
      </c>
      <c r="BM265" s="16">
        <f t="shared" si="283"/>
        <v>0</v>
      </c>
      <c r="BO265" s="16">
        <f t="shared" si="275"/>
        <v>0</v>
      </c>
      <c r="BQ265" s="16">
        <f t="shared" si="276"/>
        <v>0</v>
      </c>
      <c r="BS265" s="16">
        <f t="shared" si="277"/>
        <v>0</v>
      </c>
      <c r="BU265" s="16">
        <f t="shared" si="272"/>
        <v>0</v>
      </c>
      <c r="BW265" s="16">
        <f t="shared" si="273"/>
        <v>0</v>
      </c>
      <c r="BY265" s="16">
        <f t="shared" si="274"/>
        <v>0</v>
      </c>
      <c r="CB265" s="16">
        <f t="shared" ref="CB265:CB328" si="346">IF(E265=1,BA265,0)</f>
        <v>0</v>
      </c>
      <c r="CF265" s="243">
        <f t="shared" si="270"/>
        <v>0</v>
      </c>
      <c r="CH265" s="243">
        <f t="shared" si="271"/>
        <v>0</v>
      </c>
      <c r="CJ265" s="16">
        <f t="shared" ref="CJ265:CJ328" si="347">IF($E265=2,BA265,0)</f>
        <v>807151.56708333327</v>
      </c>
      <c r="CL265" s="54">
        <f t="shared" ref="CL265:CL328" si="348">IFERROR(SUM(BY265:BZ265,CB265,CF265:CJ265)-BA265,"")</f>
        <v>0</v>
      </c>
      <c r="CN265" s="18"/>
      <c r="CO265" s="16">
        <f t="shared" ref="CO265:CO328" si="349">_xlfn.IFS($E265=3,BA265,$E265="3P",BA265,$E265="3D",BA265,$E265="3G",BA265,$E265="3L",BA265,$E265&lt;=2,0,$E265&gt;=4,0)</f>
        <v>0</v>
      </c>
      <c r="CP265" s="18"/>
    </row>
    <row r="266" spans="1:94" x14ac:dyDescent="0.2">
      <c r="A266" s="387" t="s">
        <v>4186</v>
      </c>
      <c r="B266" s="14" t="str">
        <f>VLOOKUP(D266,'line assign basis'!$A$8:$D$668,2,FALSE)</f>
        <v>CENT SERV CENT-WASH</v>
      </c>
      <c r="C266" s="17" t="s">
        <v>571</v>
      </c>
      <c r="D266" s="17" t="s">
        <v>569</v>
      </c>
      <c r="E266" s="17">
        <f>IFERROR(VLOOKUP(D266,'line assign basis'!$A$8:$D$668,4,FALSE),"")</f>
        <v>2</v>
      </c>
      <c r="F266" s="33">
        <f>IFERROR(VLOOKUP($D266,'SAP Data'!$A$7:$OM$1845,F$4,FALSE),"")</f>
        <v>23148.82</v>
      </c>
      <c r="G266" s="33">
        <f>IFERROR(VLOOKUP($D266,'SAP Data'!$A$7:$OM$1845,G$4,FALSE),"")</f>
        <v>23148.82</v>
      </c>
      <c r="H266" s="16">
        <f>IFERROR(VLOOKUP($D266,'SAP Data'!$A$7:$OM$1845,H$4,FALSE),"")</f>
        <v>23148.82</v>
      </c>
      <c r="I266" s="76">
        <f>IFERROR(VLOOKUP($D266,'SAP Data'!$A$7:$OM$1845,I$4,FALSE),"")</f>
        <v>23148.82</v>
      </c>
      <c r="J266" s="76">
        <f>IFERROR(VLOOKUP($D266,'SAP Data'!$A$7:$OM$1845,J$4,FALSE),"")</f>
        <v>23148.82</v>
      </c>
      <c r="K266" s="76">
        <f>IFERROR(VLOOKUP($D266,'SAP Data'!$A$7:$OM$1845,K$4,FALSE),"")</f>
        <v>23148.82</v>
      </c>
      <c r="L266" s="76">
        <f>IFERROR(VLOOKUP($D266,'SAP Data'!$A$7:$OM$1845,L$4,FALSE),"")</f>
        <v>23148.82</v>
      </c>
      <c r="M266" s="76">
        <f>IFERROR(VLOOKUP($D266,'SAP Data'!$A$7:$OM$1845,M$4,FALSE),"")</f>
        <v>23148.82</v>
      </c>
      <c r="N266" s="76">
        <f>IFERROR(VLOOKUP($D266,'SAP Data'!$A$7:$OM$1845,N$4,FALSE),"")</f>
        <v>23148.82</v>
      </c>
      <c r="O266" s="76">
        <f>IFERROR(VLOOKUP($D266,'SAP Data'!$A$7:$OM$1845,O$4,FALSE),"")</f>
        <v>23148.82</v>
      </c>
      <c r="P266" s="76">
        <f>IFERROR(VLOOKUP($D266,'SAP Data'!$A$7:$OM$1845,P$4,FALSE),"")</f>
        <v>311.70999999999998</v>
      </c>
      <c r="Q266" s="76">
        <f>IFERROR(VLOOKUP($D266,'SAP Data'!$A$7:$OM$1845,Q$4,FALSE),"")</f>
        <v>328.72</v>
      </c>
      <c r="R266" s="76">
        <f>IFERROR(VLOOKUP($D266,'SAP Data'!$A$7:$OM$1845,R$4,FALSE),"")</f>
        <v>328.72</v>
      </c>
      <c r="S266" s="76">
        <f>IFERROR(VLOOKUP($D266,'SAP Data'!$A$7:$OM$1845,S$4,FALSE),"")</f>
        <v>328.72</v>
      </c>
      <c r="T266" s="76">
        <f>IFERROR(VLOOKUP($D266,'SAP Data'!$A$7:$OM$1849,T$4,FALSE),"")</f>
        <v>328.72</v>
      </c>
      <c r="U266" s="76">
        <f>IFERROR(VLOOKUP($D266,'SAP Data'!$A$7:$OM$1849,U$4,FALSE),"")</f>
        <v>328.72</v>
      </c>
      <c r="V266" s="76">
        <f>IFERROR(VLOOKUP($D266,'SAP Data'!$A$7:$OM$1849,V$4,FALSE),"")</f>
        <v>328.72</v>
      </c>
      <c r="W266" s="76">
        <f>IFERROR(VLOOKUP($D266,'SAP Data'!$A$7:$OM$1849,W$4,FALSE),"")</f>
        <v>328.72</v>
      </c>
      <c r="X266" s="76">
        <f>IFERROR(VLOOKUP($D266,'SAP Data'!$A$7:$OM$1849,X$4,FALSE),"")</f>
        <v>328.72</v>
      </c>
      <c r="Y266" s="76">
        <f>IFERROR(VLOOKUP($D266,'SAP Data'!$A$7:$OM$1849,Y$4,FALSE),"")</f>
        <v>328.72</v>
      </c>
      <c r="Z266" s="76">
        <f>IFERROR(VLOOKUP($D266,'SAP Data'!$A$7:$OM$1849,Z$4,FALSE),"")</f>
        <v>328.72</v>
      </c>
      <c r="AA266" s="76">
        <f>IFERROR(VLOOKUP($D266,'SAP Data'!$A$7:$OM$1849,AA$4,FALSE),"")</f>
        <v>328.72</v>
      </c>
      <c r="AB266" s="76">
        <f>IFERROR(VLOOKUP($D266,'SAP Data'!$A$7:$OM$1849,AB$4,FALSE),"")</f>
        <v>0</v>
      </c>
      <c r="AC266" s="76">
        <f>IFERROR(VLOOKUP($D266,'SAP Data'!$A$7:$OM$1849,AC$4,FALSE),"")</f>
        <v>0</v>
      </c>
      <c r="AD266" s="76">
        <f>IFERROR(VLOOKUP($D266,'SAP Data'!$A$7:$OM$1849,AD$4,FALSE),"")</f>
        <v>0</v>
      </c>
      <c r="AE266" s="76">
        <f>IFERROR(VLOOKUP($D266,'SAP Data'!$A$7:$OM$1849,AE$4,FALSE),"")</f>
        <v>0</v>
      </c>
      <c r="AF266" s="76">
        <f>IFERROR(VLOOKUP($D266,'SAP Data'!$A$7:$OM$1849,AF$4,FALSE),"")</f>
        <v>0</v>
      </c>
      <c r="AG266" s="76">
        <f>IFERROR(VLOOKUP($D266,'SAP Data'!$A$7:$OM$1849,AG$4,FALSE),"")</f>
        <v>0</v>
      </c>
      <c r="AH266" s="76">
        <f>IFERROR(VLOOKUP($D266,'SAP Data'!$A$7:$OM$1849,AH$4,FALSE),"")</f>
        <v>0</v>
      </c>
      <c r="AI266" s="76">
        <f>IFERROR(VLOOKUP($D266,'SAP Data'!$A$7:$OM$1849,AI$4,FALSE),"")</f>
        <v>0</v>
      </c>
      <c r="AJ266" s="76">
        <f>IFERROR(VLOOKUP($D266,'SAP Data'!$A$7:$OM$1849,AJ$4,FALSE),"")</f>
        <v>0</v>
      </c>
      <c r="AK266" s="76">
        <f>IFERROR(VLOOKUP($D266,'SAP Data'!$A$7:$OM$1849,AK$4,FALSE),"")</f>
        <v>0</v>
      </c>
      <c r="AL266" s="76">
        <f>IFERROR(VLOOKUP($D266,'SAP Data'!$A$7:$OM$1849,AL$4,FALSE),"")</f>
        <v>0</v>
      </c>
      <c r="AM266" s="76">
        <f>IFERROR(VLOOKUP($D266,'SAP Data'!$A$7:$OM$1849,AM$4,FALSE),"")</f>
        <v>0</v>
      </c>
      <c r="AN266" s="76">
        <f>IFERROR(VLOOKUP($D266,'SAP Data'!$A$7:$OM$1849,AN$4,FALSE),"")</f>
        <v>0</v>
      </c>
      <c r="AO266" s="76">
        <f>IFERROR(VLOOKUP($D266,'SAP Data'!$A$7:$OM$1849,AO$4,FALSE),"")</f>
        <v>0</v>
      </c>
      <c r="AP266" s="99">
        <f t="shared" si="258"/>
        <v>260.23666666666674</v>
      </c>
      <c r="AQ266" s="43">
        <f t="shared" si="259"/>
        <v>232.84333333333336</v>
      </c>
      <c r="AR266" s="43">
        <f t="shared" si="260"/>
        <v>205.45000000000002</v>
      </c>
      <c r="AS266" s="43">
        <f t="shared" si="261"/>
        <v>178.0566666666667</v>
      </c>
      <c r="AT266" s="43">
        <f t="shared" si="262"/>
        <v>150.66333333333333</v>
      </c>
      <c r="AU266" s="43">
        <f t="shared" si="263"/>
        <v>123.27000000000002</v>
      </c>
      <c r="AV266" s="43">
        <f t="shared" si="264"/>
        <v>95.876666666666665</v>
      </c>
      <c r="AW266" s="43">
        <f t="shared" si="265"/>
        <v>68.483333333333334</v>
      </c>
      <c r="AX266" s="43">
        <f t="shared" si="266"/>
        <v>41.09</v>
      </c>
      <c r="AY266" s="43">
        <f t="shared" si="267"/>
        <v>13.696666666666667</v>
      </c>
      <c r="AZ266" s="43">
        <f t="shared" si="268"/>
        <v>0</v>
      </c>
      <c r="BA266" s="98">
        <f t="shared" si="269"/>
        <v>0</v>
      </c>
      <c r="BB266" s="16"/>
      <c r="BC266" s="16">
        <f t="shared" si="278"/>
        <v>0</v>
      </c>
      <c r="BD266" s="16"/>
      <c r="BE266" s="16">
        <f t="shared" si="279"/>
        <v>0</v>
      </c>
      <c r="BF266" s="16"/>
      <c r="BG266" s="16">
        <f t="shared" si="280"/>
        <v>0</v>
      </c>
      <c r="BH266" s="18"/>
      <c r="BI266" s="16">
        <f t="shared" si="281"/>
        <v>0</v>
      </c>
      <c r="BK266" s="16">
        <f t="shared" si="282"/>
        <v>0</v>
      </c>
      <c r="BM266" s="16">
        <f t="shared" si="283"/>
        <v>0</v>
      </c>
      <c r="BO266" s="16">
        <f t="shared" si="275"/>
        <v>0</v>
      </c>
      <c r="BQ266" s="16">
        <f t="shared" si="276"/>
        <v>0</v>
      </c>
      <c r="BS266" s="16">
        <f t="shared" si="277"/>
        <v>0</v>
      </c>
      <c r="BU266" s="16">
        <f t="shared" si="272"/>
        <v>0</v>
      </c>
      <c r="BW266" s="16">
        <f t="shared" si="273"/>
        <v>0</v>
      </c>
      <c r="BY266" s="16">
        <f t="shared" si="274"/>
        <v>0</v>
      </c>
      <c r="CB266" s="16">
        <f t="shared" si="346"/>
        <v>0</v>
      </c>
      <c r="CF266" s="243">
        <f t="shared" si="270"/>
        <v>0</v>
      </c>
      <c r="CH266" s="243">
        <f t="shared" si="271"/>
        <v>0</v>
      </c>
      <c r="CJ266" s="16">
        <f t="shared" si="347"/>
        <v>0</v>
      </c>
      <c r="CL266" s="54">
        <f t="shared" si="348"/>
        <v>0</v>
      </c>
      <c r="CN266" s="18"/>
      <c r="CO266" s="16">
        <f t="shared" si="349"/>
        <v>0</v>
      </c>
      <c r="CP266" s="18"/>
    </row>
    <row r="267" spans="1:94" x14ac:dyDescent="0.2">
      <c r="A267" s="387" t="s">
        <v>4186</v>
      </c>
      <c r="B267" s="14" t="str">
        <f>VLOOKUP(D267,'line assign basis'!$A$8:$D$668,2,FALSE)</f>
        <v>TARBODY - WASH</v>
      </c>
      <c r="C267" s="17" t="s">
        <v>574</v>
      </c>
      <c r="D267" s="17" t="s">
        <v>572</v>
      </c>
      <c r="E267" s="17">
        <f>IFERROR(VLOOKUP(D267,'line assign basis'!$A$8:$D$668,4,FALSE),"")</f>
        <v>2</v>
      </c>
      <c r="F267" s="33">
        <f>IFERROR(VLOOKUP($D267,'SAP Data'!$A$7:$OM$1845,F$4,FALSE),"")</f>
        <v>18093.28</v>
      </c>
      <c r="G267" s="33">
        <f>IFERROR(VLOOKUP($D267,'SAP Data'!$A$7:$OM$1845,G$4,FALSE),"")</f>
        <v>18093.28</v>
      </c>
      <c r="H267" s="16">
        <f>IFERROR(VLOOKUP($D267,'SAP Data'!$A$7:$OM$1845,H$4,FALSE),"")</f>
        <v>18093.28</v>
      </c>
      <c r="I267" s="76">
        <f>IFERROR(VLOOKUP($D267,'SAP Data'!$A$7:$OM$1845,I$4,FALSE),"")</f>
        <v>18093.28</v>
      </c>
      <c r="J267" s="76">
        <f>IFERROR(VLOOKUP($D267,'SAP Data'!$A$7:$OM$1845,J$4,FALSE),"")</f>
        <v>18093.28</v>
      </c>
      <c r="K267" s="76">
        <f>IFERROR(VLOOKUP($D267,'SAP Data'!$A$7:$OM$1845,K$4,FALSE),"")</f>
        <v>18093.28</v>
      </c>
      <c r="L267" s="76">
        <f>IFERROR(VLOOKUP($D267,'SAP Data'!$A$7:$OM$1845,L$4,FALSE),"")</f>
        <v>18093.28</v>
      </c>
      <c r="M267" s="76">
        <f>IFERROR(VLOOKUP($D267,'SAP Data'!$A$7:$OM$1845,M$4,FALSE),"")</f>
        <v>18093.28</v>
      </c>
      <c r="N267" s="76">
        <f>IFERROR(VLOOKUP($D267,'SAP Data'!$A$7:$OM$1845,N$4,FALSE),"")</f>
        <v>18093.28</v>
      </c>
      <c r="O267" s="76">
        <f>IFERROR(VLOOKUP($D267,'SAP Data'!$A$7:$OM$1845,O$4,FALSE),"")</f>
        <v>18093.28</v>
      </c>
      <c r="P267" s="76">
        <f>IFERROR(VLOOKUP($D267,'SAP Data'!$A$7:$OM$1845,P$4,FALSE),"")</f>
        <v>0.28000000000000003</v>
      </c>
      <c r="Q267" s="76">
        <f>IFERROR(VLOOKUP($D267,'SAP Data'!$A$7:$OM$1845,Q$4,FALSE),"")</f>
        <v>0.28000000000000003</v>
      </c>
      <c r="R267" s="76">
        <f>IFERROR(VLOOKUP($D267,'SAP Data'!$A$7:$OM$1845,R$4,FALSE),"")</f>
        <v>0.28000000000000003</v>
      </c>
      <c r="S267" s="76">
        <f>IFERROR(VLOOKUP($D267,'SAP Data'!$A$7:$OM$1845,S$4,FALSE),"")</f>
        <v>0.28000000000000003</v>
      </c>
      <c r="T267" s="76">
        <f>IFERROR(VLOOKUP($D267,'SAP Data'!$A$7:$OM$1849,T$4,FALSE),"")</f>
        <v>0.28000000000000003</v>
      </c>
      <c r="U267" s="76">
        <f>IFERROR(VLOOKUP($D267,'SAP Data'!$A$7:$OM$1849,U$4,FALSE),"")</f>
        <v>0.28000000000000003</v>
      </c>
      <c r="V267" s="76">
        <f>IFERROR(VLOOKUP($D267,'SAP Data'!$A$7:$OM$1849,V$4,FALSE),"")</f>
        <v>0.28000000000000003</v>
      </c>
      <c r="W267" s="76">
        <f>IFERROR(VLOOKUP($D267,'SAP Data'!$A$7:$OM$1849,W$4,FALSE),"")</f>
        <v>0.28000000000000003</v>
      </c>
      <c r="X267" s="76">
        <f>IFERROR(VLOOKUP($D267,'SAP Data'!$A$7:$OM$1849,X$4,FALSE),"")</f>
        <v>0.28000000000000003</v>
      </c>
      <c r="Y267" s="76">
        <f>IFERROR(VLOOKUP($D267,'SAP Data'!$A$7:$OM$1849,Y$4,FALSE),"")</f>
        <v>0.28000000000000003</v>
      </c>
      <c r="Z267" s="76">
        <f>IFERROR(VLOOKUP($D267,'SAP Data'!$A$7:$OM$1849,Z$4,FALSE),"")</f>
        <v>0.28000000000000003</v>
      </c>
      <c r="AA267" s="76">
        <f>IFERROR(VLOOKUP($D267,'SAP Data'!$A$7:$OM$1849,AA$4,FALSE),"")</f>
        <v>0.28000000000000003</v>
      </c>
      <c r="AB267" s="76">
        <f>IFERROR(VLOOKUP($D267,'SAP Data'!$A$7:$OM$1849,AB$4,FALSE),"")</f>
        <v>0</v>
      </c>
      <c r="AC267" s="76">
        <f>IFERROR(VLOOKUP($D267,'SAP Data'!$A$7:$OM$1849,AC$4,FALSE),"")</f>
        <v>0</v>
      </c>
      <c r="AD267" s="76">
        <f>IFERROR(VLOOKUP($D267,'SAP Data'!$A$7:$OM$1849,AD$4,FALSE),"")</f>
        <v>0</v>
      </c>
      <c r="AE267" s="76">
        <f>IFERROR(VLOOKUP($D267,'SAP Data'!$A$7:$OM$1849,AE$4,FALSE),"")</f>
        <v>0</v>
      </c>
      <c r="AF267" s="76">
        <f>IFERROR(VLOOKUP($D267,'SAP Data'!$A$7:$OM$1849,AF$4,FALSE),"")</f>
        <v>0</v>
      </c>
      <c r="AG267" s="76">
        <f>IFERROR(VLOOKUP($D267,'SAP Data'!$A$7:$OM$1849,AG$4,FALSE),"")</f>
        <v>0</v>
      </c>
      <c r="AH267" s="76">
        <f>IFERROR(VLOOKUP($D267,'SAP Data'!$A$7:$OM$1849,AH$4,FALSE),"")</f>
        <v>0</v>
      </c>
      <c r="AI267" s="76">
        <f>IFERROR(VLOOKUP($D267,'SAP Data'!$A$7:$OM$1849,AI$4,FALSE),"")</f>
        <v>0</v>
      </c>
      <c r="AJ267" s="76">
        <f>IFERROR(VLOOKUP($D267,'SAP Data'!$A$7:$OM$1849,AJ$4,FALSE),"")</f>
        <v>0</v>
      </c>
      <c r="AK267" s="76">
        <f>IFERROR(VLOOKUP($D267,'SAP Data'!$A$7:$OM$1849,AK$4,FALSE),"")</f>
        <v>0</v>
      </c>
      <c r="AL267" s="76">
        <f>IFERROR(VLOOKUP($D267,'SAP Data'!$A$7:$OM$1849,AL$4,FALSE),"")</f>
        <v>0</v>
      </c>
      <c r="AM267" s="76">
        <f>IFERROR(VLOOKUP($D267,'SAP Data'!$A$7:$OM$1849,AM$4,FALSE),"")</f>
        <v>0</v>
      </c>
      <c r="AN267" s="76">
        <f>IFERROR(VLOOKUP($D267,'SAP Data'!$A$7:$OM$1849,AN$4,FALSE),"")</f>
        <v>0</v>
      </c>
      <c r="AO267" s="76">
        <f>IFERROR(VLOOKUP($D267,'SAP Data'!$A$7:$OM$1849,AO$4,FALSE),"")</f>
        <v>0</v>
      </c>
      <c r="AP267" s="99">
        <f t="shared" si="258"/>
        <v>0.22166666666666671</v>
      </c>
      <c r="AQ267" s="43">
        <f t="shared" si="259"/>
        <v>0.19833333333333336</v>
      </c>
      <c r="AR267" s="43">
        <f t="shared" si="260"/>
        <v>0.17500000000000002</v>
      </c>
      <c r="AS267" s="43">
        <f t="shared" si="261"/>
        <v>0.1516666666666667</v>
      </c>
      <c r="AT267" s="43">
        <f t="shared" si="262"/>
        <v>0.12833333333333333</v>
      </c>
      <c r="AU267" s="43">
        <f t="shared" si="263"/>
        <v>0.10500000000000002</v>
      </c>
      <c r="AV267" s="43">
        <f t="shared" si="264"/>
        <v>8.1666666666666679E-2</v>
      </c>
      <c r="AW267" s="43">
        <f t="shared" si="265"/>
        <v>5.8333333333333341E-2</v>
      </c>
      <c r="AX267" s="43">
        <f t="shared" si="266"/>
        <v>3.5000000000000003E-2</v>
      </c>
      <c r="AY267" s="43">
        <f t="shared" si="267"/>
        <v>1.1666666666666667E-2</v>
      </c>
      <c r="AZ267" s="43">
        <f t="shared" si="268"/>
        <v>0</v>
      </c>
      <c r="BA267" s="98">
        <f t="shared" si="269"/>
        <v>0</v>
      </c>
      <c r="BB267" s="16"/>
      <c r="BC267" s="16">
        <f t="shared" si="278"/>
        <v>0</v>
      </c>
      <c r="BD267" s="16"/>
      <c r="BE267" s="16">
        <f t="shared" si="279"/>
        <v>0</v>
      </c>
      <c r="BF267" s="16"/>
      <c r="BG267" s="16">
        <f t="shared" si="280"/>
        <v>0</v>
      </c>
      <c r="BH267" s="18"/>
      <c r="BI267" s="16">
        <f t="shared" si="281"/>
        <v>0</v>
      </c>
      <c r="BK267" s="16">
        <f t="shared" si="282"/>
        <v>0</v>
      </c>
      <c r="BM267" s="16">
        <f t="shared" si="283"/>
        <v>0</v>
      </c>
      <c r="BO267" s="16">
        <f t="shared" si="275"/>
        <v>0</v>
      </c>
      <c r="BQ267" s="16">
        <f t="shared" si="276"/>
        <v>0</v>
      </c>
      <c r="BS267" s="16">
        <f t="shared" si="277"/>
        <v>0</v>
      </c>
      <c r="BU267" s="16">
        <f t="shared" si="272"/>
        <v>0</v>
      </c>
      <c r="BW267" s="16">
        <f t="shared" si="273"/>
        <v>0</v>
      </c>
      <c r="BY267" s="16">
        <f t="shared" si="274"/>
        <v>0</v>
      </c>
      <c r="CB267" s="16">
        <f t="shared" si="346"/>
        <v>0</v>
      </c>
      <c r="CF267" s="243">
        <f t="shared" si="270"/>
        <v>0</v>
      </c>
      <c r="CH267" s="243">
        <f t="shared" si="271"/>
        <v>0</v>
      </c>
      <c r="CJ267" s="16">
        <f t="shared" si="347"/>
        <v>0</v>
      </c>
      <c r="CL267" s="54">
        <f t="shared" si="348"/>
        <v>0</v>
      </c>
      <c r="CN267" s="18"/>
      <c r="CO267" s="16">
        <f t="shared" si="349"/>
        <v>0</v>
      </c>
      <c r="CP267" s="18"/>
    </row>
    <row r="268" spans="1:94" x14ac:dyDescent="0.2">
      <c r="A268" s="387" t="s">
        <v>4186</v>
      </c>
      <c r="B268" s="14" t="str">
        <f>VLOOKUP(D268,'line assign basis'!$A$8:$D$668,2,FALSE)</f>
        <v>PDX HARBOR - WASH</v>
      </c>
      <c r="C268" s="17" t="s">
        <v>577</v>
      </c>
      <c r="D268" s="17" t="s">
        <v>575</v>
      </c>
      <c r="E268" s="17">
        <f>IFERROR(VLOOKUP(D268,'line assign basis'!$A$8:$D$668,4,FALSE),"")</f>
        <v>2</v>
      </c>
      <c r="F268" s="33">
        <f>IFERROR(VLOOKUP($D268,'SAP Data'!$A$7:$OM$1845,F$4,FALSE),"")</f>
        <v>323318.25</v>
      </c>
      <c r="G268" s="33">
        <f>IFERROR(VLOOKUP($D268,'SAP Data'!$A$7:$OM$1845,G$4,FALSE),"")</f>
        <v>325452.90999999997</v>
      </c>
      <c r="H268" s="16">
        <f>IFERROR(VLOOKUP($D268,'SAP Data'!$A$7:$OM$1845,H$4,FALSE),"")</f>
        <v>328865.5</v>
      </c>
      <c r="I268" s="76">
        <f>IFERROR(VLOOKUP($D268,'SAP Data'!$A$7:$OM$1845,I$4,FALSE),"")</f>
        <v>332634.55</v>
      </c>
      <c r="J268" s="76">
        <f>IFERROR(VLOOKUP($D268,'SAP Data'!$A$7:$OM$1845,J$4,FALSE),"")</f>
        <v>336800.9</v>
      </c>
      <c r="K268" s="76">
        <f>IFERROR(VLOOKUP($D268,'SAP Data'!$A$7:$OM$1845,K$4,FALSE),"")</f>
        <v>336367.29</v>
      </c>
      <c r="L268" s="76">
        <f>IFERROR(VLOOKUP($D268,'SAP Data'!$A$7:$OM$1845,L$4,FALSE),"")</f>
        <v>339739.02</v>
      </c>
      <c r="M268" s="76">
        <f>IFERROR(VLOOKUP($D268,'SAP Data'!$A$7:$OM$1845,M$4,FALSE),"")</f>
        <v>345756.35</v>
      </c>
      <c r="N268" s="76">
        <f>IFERROR(VLOOKUP($D268,'SAP Data'!$A$7:$OM$1845,N$4,FALSE),"")</f>
        <v>350177.22</v>
      </c>
      <c r="O268" s="76">
        <f>IFERROR(VLOOKUP($D268,'SAP Data'!$A$7:$OM$1845,O$4,FALSE),"")</f>
        <v>354281.68</v>
      </c>
      <c r="P268" s="76">
        <f>IFERROR(VLOOKUP($D268,'SAP Data'!$A$7:$OM$1845,P$4,FALSE),"")</f>
        <v>37130.699999999997</v>
      </c>
      <c r="Q268" s="76">
        <f>IFERROR(VLOOKUP($D268,'SAP Data'!$A$7:$OM$1845,Q$4,FALSE),"")</f>
        <v>41408.83</v>
      </c>
      <c r="R268" s="76">
        <f>IFERROR(VLOOKUP($D268,'SAP Data'!$A$7:$OM$1845,R$4,FALSE),"")</f>
        <v>44302.76</v>
      </c>
      <c r="S268" s="76">
        <f>IFERROR(VLOOKUP($D268,'SAP Data'!$A$7:$OM$1845,S$4,FALSE),"")</f>
        <v>49542.37</v>
      </c>
      <c r="T268" s="76">
        <f>IFERROR(VLOOKUP($D268,'SAP Data'!$A$7:$OM$1849,T$4,FALSE),"")</f>
        <v>54974.94</v>
      </c>
      <c r="U268" s="76">
        <f>IFERROR(VLOOKUP($D268,'SAP Data'!$A$7:$OM$1849,U$4,FALSE),"")</f>
        <v>59137.31</v>
      </c>
      <c r="V268" s="76">
        <f>IFERROR(VLOOKUP($D268,'SAP Data'!$A$7:$OM$1849,V$4,FALSE),"")</f>
        <v>63043.839999999997</v>
      </c>
      <c r="W268" s="76">
        <f>IFERROR(VLOOKUP($D268,'SAP Data'!$A$7:$OM$1849,W$4,FALSE),"")</f>
        <v>67347.75</v>
      </c>
      <c r="X268" s="76">
        <f>IFERROR(VLOOKUP($D268,'SAP Data'!$A$7:$OM$1849,X$4,FALSE),"")</f>
        <v>69193.55</v>
      </c>
      <c r="Y268" s="76">
        <f>IFERROR(VLOOKUP($D268,'SAP Data'!$A$7:$OM$1849,Y$4,FALSE),"")</f>
        <v>72085.759999999995</v>
      </c>
      <c r="Z268" s="76">
        <f>IFERROR(VLOOKUP($D268,'SAP Data'!$A$7:$OM$1849,Z$4,FALSE),"")</f>
        <v>74724.070000000007</v>
      </c>
      <c r="AA268" s="76">
        <f>IFERROR(VLOOKUP($D268,'SAP Data'!$A$7:$OM$1849,AA$4,FALSE),"")</f>
        <v>79433.740000000005</v>
      </c>
      <c r="AB268" s="76">
        <f>IFERROR(VLOOKUP($D268,'SAP Data'!$A$7:$OM$1849,AB$4,FALSE),"")</f>
        <v>40380.199999999997</v>
      </c>
      <c r="AC268" s="76">
        <f>IFERROR(VLOOKUP($D268,'SAP Data'!$A$7:$OM$1849,AC$4,FALSE),"")</f>
        <v>42475.53</v>
      </c>
      <c r="AD268" s="76">
        <f>IFERROR(VLOOKUP($D268,'SAP Data'!$A$7:$OM$1849,AD$4,FALSE),"")</f>
        <v>44416.53</v>
      </c>
      <c r="AE268" s="76">
        <f>IFERROR(VLOOKUP($D268,'SAP Data'!$A$7:$OM$1849,AE$4,FALSE),"")</f>
        <v>47817.66</v>
      </c>
      <c r="AF268" s="76">
        <f>IFERROR(VLOOKUP($D268,'SAP Data'!$A$7:$OM$1849,AF$4,FALSE),"")</f>
        <v>52129.14</v>
      </c>
      <c r="AG268" s="76">
        <f>IFERROR(VLOOKUP($D268,'SAP Data'!$A$7:$OM$1849,AG$4,FALSE),"")</f>
        <v>56118.57</v>
      </c>
      <c r="AH268" s="76">
        <f>IFERROR(VLOOKUP($D268,'SAP Data'!$A$7:$OM$1849,AH$4,FALSE),"")</f>
        <v>62343.8</v>
      </c>
      <c r="AI268" s="76">
        <f>IFERROR(VLOOKUP($D268,'SAP Data'!$A$7:$OM$1849,AI$4,FALSE),"")</f>
        <v>65479.17</v>
      </c>
      <c r="AJ268" s="76">
        <f>IFERROR(VLOOKUP($D268,'SAP Data'!$A$7:$OM$1849,AJ$4,FALSE),"")</f>
        <v>68504.759999999995</v>
      </c>
      <c r="AK268" s="76">
        <f>IFERROR(VLOOKUP($D268,'SAP Data'!$A$7:$OM$1849,AK$4,FALSE),"")</f>
        <v>75037.84</v>
      </c>
      <c r="AL268" s="76">
        <f>IFERROR(VLOOKUP($D268,'SAP Data'!$A$7:$OM$1849,AL$4,FALSE),"")</f>
        <v>82162.44</v>
      </c>
      <c r="AM268" s="76">
        <f>IFERROR(VLOOKUP($D268,'SAP Data'!$A$7:$OM$1849,AM$4,FALSE),"")</f>
        <v>87241.07</v>
      </c>
      <c r="AN268" s="76">
        <f>IFERROR(VLOOKUP($D268,'SAP Data'!$A$7:$OM$1849,AN$4,FALSE),"")</f>
        <v>50668.46</v>
      </c>
      <c r="AO268" s="76">
        <f>IFERROR(VLOOKUP($D268,'SAP Data'!$A$7:$OM$1849,AO$4,FALSE),"")</f>
        <v>56572.66</v>
      </c>
      <c r="AP268" s="99">
        <f t="shared" si="258"/>
        <v>59724.892083333332</v>
      </c>
      <c r="AQ268" s="43">
        <f t="shared" si="259"/>
        <v>59657.769583333342</v>
      </c>
      <c r="AR268" s="43">
        <f t="shared" si="260"/>
        <v>59467.331666666665</v>
      </c>
      <c r="AS268" s="43">
        <f t="shared" si="261"/>
        <v>59222.975833333352</v>
      </c>
      <c r="AT268" s="43">
        <f t="shared" si="262"/>
        <v>59068.026666666672</v>
      </c>
      <c r="AU268" s="43">
        <f t="shared" si="263"/>
        <v>58961.000833333332</v>
      </c>
      <c r="AV268" s="43">
        <f t="shared" si="264"/>
        <v>58854.443750000013</v>
      </c>
      <c r="AW268" s="43">
        <f t="shared" si="265"/>
        <v>58948.747500000005</v>
      </c>
      <c r="AX268" s="43">
        <f t="shared" si="266"/>
        <v>59381.682916666665</v>
      </c>
      <c r="AY268" s="43">
        <f t="shared" si="267"/>
        <v>60016.92041666666</v>
      </c>
      <c r="AZ268" s="43">
        <f t="shared" si="268"/>
        <v>60770.903333333328</v>
      </c>
      <c r="BA268" s="98">
        <f t="shared" si="269"/>
        <v>61786.961249999993</v>
      </c>
      <c r="BB268" s="16"/>
      <c r="BC268" s="16">
        <f t="shared" si="278"/>
        <v>0</v>
      </c>
      <c r="BD268" s="16"/>
      <c r="BE268" s="16">
        <f t="shared" si="279"/>
        <v>0</v>
      </c>
      <c r="BF268" s="16"/>
      <c r="BG268" s="16">
        <f t="shared" si="280"/>
        <v>0</v>
      </c>
      <c r="BH268" s="18"/>
      <c r="BI268" s="16">
        <f t="shared" si="281"/>
        <v>0</v>
      </c>
      <c r="BK268" s="16">
        <f t="shared" si="282"/>
        <v>0</v>
      </c>
      <c r="BM268" s="16">
        <f t="shared" si="283"/>
        <v>0</v>
      </c>
      <c r="BO268" s="16">
        <f t="shared" si="275"/>
        <v>0</v>
      </c>
      <c r="BQ268" s="16">
        <f t="shared" si="276"/>
        <v>0</v>
      </c>
      <c r="BS268" s="16">
        <f t="shared" si="277"/>
        <v>0</v>
      </c>
      <c r="BU268" s="16">
        <f t="shared" si="272"/>
        <v>0</v>
      </c>
      <c r="BW268" s="16">
        <f t="shared" si="273"/>
        <v>0</v>
      </c>
      <c r="BY268" s="16">
        <f t="shared" si="274"/>
        <v>0</v>
      </c>
      <c r="CB268" s="16">
        <f t="shared" si="346"/>
        <v>0</v>
      </c>
      <c r="CF268" s="243">
        <f t="shared" si="270"/>
        <v>0</v>
      </c>
      <c r="CH268" s="243">
        <f t="shared" si="271"/>
        <v>0</v>
      </c>
      <c r="CJ268" s="16">
        <f t="shared" si="347"/>
        <v>61786.961249999993</v>
      </c>
      <c r="CL268" s="54">
        <f t="shared" si="348"/>
        <v>0</v>
      </c>
      <c r="CN268" s="18"/>
      <c r="CO268" s="16">
        <f t="shared" si="349"/>
        <v>0</v>
      </c>
      <c r="CP268" s="18"/>
    </row>
    <row r="269" spans="1:94" x14ac:dyDescent="0.2">
      <c r="A269" s="387" t="s">
        <v>4186</v>
      </c>
      <c r="B269" s="14" t="str">
        <f>VLOOKUP(D269,'line assign basis'!$A$8:$D$668,2,FALSE)</f>
        <v>SILTRONIC - WASH</v>
      </c>
      <c r="C269" s="17" t="s">
        <v>580</v>
      </c>
      <c r="D269" s="17" t="s">
        <v>578</v>
      </c>
      <c r="E269" s="17">
        <f>IFERROR(VLOOKUP(D269,'line assign basis'!$A$8:$D$668,4,FALSE),"")</f>
        <v>2</v>
      </c>
      <c r="F269" s="33">
        <f>IFERROR(VLOOKUP($D269,'SAP Data'!$A$7:$OM$1845,F$4,FALSE),"")</f>
        <v>54275.519999999997</v>
      </c>
      <c r="G269" s="33">
        <f>IFERROR(VLOOKUP($D269,'SAP Data'!$A$7:$OM$1845,G$4,FALSE),"")</f>
        <v>54275.519999999997</v>
      </c>
      <c r="H269" s="16">
        <f>IFERROR(VLOOKUP($D269,'SAP Data'!$A$7:$OM$1845,H$4,FALSE),"")</f>
        <v>54275.519999999997</v>
      </c>
      <c r="I269" s="76">
        <f>IFERROR(VLOOKUP($D269,'SAP Data'!$A$7:$OM$1845,I$4,FALSE),"")</f>
        <v>54275.519999999997</v>
      </c>
      <c r="J269" s="76">
        <f>IFERROR(VLOOKUP($D269,'SAP Data'!$A$7:$OM$1845,J$4,FALSE),"")</f>
        <v>54275.519999999997</v>
      </c>
      <c r="K269" s="76">
        <f>IFERROR(VLOOKUP($D269,'SAP Data'!$A$7:$OM$1845,K$4,FALSE),"")</f>
        <v>54275.519999999997</v>
      </c>
      <c r="L269" s="76">
        <f>IFERROR(VLOOKUP($D269,'SAP Data'!$A$7:$OM$1845,L$4,FALSE),"")</f>
        <v>54275.519999999997</v>
      </c>
      <c r="M269" s="76">
        <f>IFERROR(VLOOKUP($D269,'SAP Data'!$A$7:$OM$1845,M$4,FALSE),"")</f>
        <v>54275.519999999997</v>
      </c>
      <c r="N269" s="76">
        <f>IFERROR(VLOOKUP($D269,'SAP Data'!$A$7:$OM$1845,N$4,FALSE),"")</f>
        <v>54275.519999999997</v>
      </c>
      <c r="O269" s="76">
        <f>IFERROR(VLOOKUP($D269,'SAP Data'!$A$7:$OM$1845,O$4,FALSE),"")</f>
        <v>54275.519999999997</v>
      </c>
      <c r="P269" s="76">
        <f>IFERROR(VLOOKUP($D269,'SAP Data'!$A$7:$OM$1845,P$4,FALSE),"")</f>
        <v>-0.48</v>
      </c>
      <c r="Q269" s="76">
        <f>IFERROR(VLOOKUP($D269,'SAP Data'!$A$7:$OM$1845,Q$4,FALSE),"")</f>
        <v>-0.48</v>
      </c>
      <c r="R269" s="76">
        <f>IFERROR(VLOOKUP($D269,'SAP Data'!$A$7:$OM$1845,R$4,FALSE),"")</f>
        <v>-0.48</v>
      </c>
      <c r="S269" s="76">
        <f>IFERROR(VLOOKUP($D269,'SAP Data'!$A$7:$OM$1845,S$4,FALSE),"")</f>
        <v>-0.48</v>
      </c>
      <c r="T269" s="76">
        <f>IFERROR(VLOOKUP($D269,'SAP Data'!$A$7:$OM$1849,T$4,FALSE),"")</f>
        <v>-0.48</v>
      </c>
      <c r="U269" s="76">
        <f>IFERROR(VLOOKUP($D269,'SAP Data'!$A$7:$OM$1849,U$4,FALSE),"")</f>
        <v>-0.48</v>
      </c>
      <c r="V269" s="76">
        <f>IFERROR(VLOOKUP($D269,'SAP Data'!$A$7:$OM$1849,V$4,FALSE),"")</f>
        <v>-0.48</v>
      </c>
      <c r="W269" s="76">
        <f>IFERROR(VLOOKUP($D269,'SAP Data'!$A$7:$OM$1849,W$4,FALSE),"")</f>
        <v>-0.48</v>
      </c>
      <c r="X269" s="76">
        <f>IFERROR(VLOOKUP($D269,'SAP Data'!$A$7:$OM$1849,X$4,FALSE),"")</f>
        <v>-0.48</v>
      </c>
      <c r="Y269" s="76">
        <f>IFERROR(VLOOKUP($D269,'SAP Data'!$A$7:$OM$1849,Y$4,FALSE),"")</f>
        <v>-0.48</v>
      </c>
      <c r="Z269" s="76">
        <f>IFERROR(VLOOKUP($D269,'SAP Data'!$A$7:$OM$1849,Z$4,FALSE),"")</f>
        <v>-0.48</v>
      </c>
      <c r="AA269" s="76">
        <f>IFERROR(VLOOKUP($D269,'SAP Data'!$A$7:$OM$1849,AA$4,FALSE),"")</f>
        <v>-0.48</v>
      </c>
      <c r="AB269" s="76">
        <f>IFERROR(VLOOKUP($D269,'SAP Data'!$A$7:$OM$1849,AB$4,FALSE),"")</f>
        <v>0</v>
      </c>
      <c r="AC269" s="76">
        <f>IFERROR(VLOOKUP($D269,'SAP Data'!$A$7:$OM$1849,AC$4,FALSE),"")</f>
        <v>0</v>
      </c>
      <c r="AD269" s="76">
        <f>IFERROR(VLOOKUP($D269,'SAP Data'!$A$7:$OM$1849,AD$4,FALSE),"")</f>
        <v>0</v>
      </c>
      <c r="AE269" s="76">
        <f>IFERROR(VLOOKUP($D269,'SAP Data'!$A$7:$OM$1849,AE$4,FALSE),"")</f>
        <v>0</v>
      </c>
      <c r="AF269" s="76">
        <f>IFERROR(VLOOKUP($D269,'SAP Data'!$A$7:$OM$1849,AF$4,FALSE),"")</f>
        <v>0</v>
      </c>
      <c r="AG269" s="76">
        <f>IFERROR(VLOOKUP($D269,'SAP Data'!$A$7:$OM$1849,AG$4,FALSE),"")</f>
        <v>0</v>
      </c>
      <c r="AH269" s="76">
        <f>IFERROR(VLOOKUP($D269,'SAP Data'!$A$7:$OM$1849,AH$4,FALSE),"")</f>
        <v>0</v>
      </c>
      <c r="AI269" s="76">
        <f>IFERROR(VLOOKUP($D269,'SAP Data'!$A$7:$OM$1849,AI$4,FALSE),"")</f>
        <v>0</v>
      </c>
      <c r="AJ269" s="76">
        <f>IFERROR(VLOOKUP($D269,'SAP Data'!$A$7:$OM$1849,AJ$4,FALSE),"")</f>
        <v>0</v>
      </c>
      <c r="AK269" s="76">
        <f>IFERROR(VLOOKUP($D269,'SAP Data'!$A$7:$OM$1849,AK$4,FALSE),"")</f>
        <v>0</v>
      </c>
      <c r="AL269" s="76">
        <f>IFERROR(VLOOKUP($D269,'SAP Data'!$A$7:$OM$1849,AL$4,FALSE),"")</f>
        <v>0</v>
      </c>
      <c r="AM269" s="76">
        <f>IFERROR(VLOOKUP($D269,'SAP Data'!$A$7:$OM$1849,AM$4,FALSE),"")</f>
        <v>0</v>
      </c>
      <c r="AN269" s="76">
        <f>IFERROR(VLOOKUP($D269,'SAP Data'!$A$7:$OM$1849,AN$4,FALSE),"")</f>
        <v>0</v>
      </c>
      <c r="AO269" s="76">
        <f>IFERROR(VLOOKUP($D269,'SAP Data'!$A$7:$OM$1849,AO$4,FALSE),"")</f>
        <v>0</v>
      </c>
      <c r="AP269" s="99">
        <f t="shared" si="258"/>
        <v>-0.38000000000000006</v>
      </c>
      <c r="AQ269" s="43">
        <f t="shared" si="259"/>
        <v>-0.34</v>
      </c>
      <c r="AR269" s="43">
        <f t="shared" si="260"/>
        <v>-0.3</v>
      </c>
      <c r="AS269" s="43">
        <f t="shared" si="261"/>
        <v>-0.26</v>
      </c>
      <c r="AT269" s="43">
        <f t="shared" si="262"/>
        <v>-0.21999999999999997</v>
      </c>
      <c r="AU269" s="43">
        <f t="shared" si="263"/>
        <v>-0.18000000000000002</v>
      </c>
      <c r="AV269" s="43">
        <f t="shared" si="264"/>
        <v>-0.13999999999999999</v>
      </c>
      <c r="AW269" s="43">
        <f t="shared" si="265"/>
        <v>-9.9999999999999992E-2</v>
      </c>
      <c r="AX269" s="43">
        <f t="shared" si="266"/>
        <v>-0.06</v>
      </c>
      <c r="AY269" s="43">
        <f t="shared" si="267"/>
        <v>-0.02</v>
      </c>
      <c r="AZ269" s="43">
        <f t="shared" si="268"/>
        <v>0</v>
      </c>
      <c r="BA269" s="98">
        <f t="shared" si="269"/>
        <v>0</v>
      </c>
      <c r="BB269" s="16"/>
      <c r="BC269" s="16">
        <f t="shared" si="278"/>
        <v>0</v>
      </c>
      <c r="BD269" s="16"/>
      <c r="BE269" s="16">
        <f t="shared" si="279"/>
        <v>0</v>
      </c>
      <c r="BF269" s="16"/>
      <c r="BG269" s="16">
        <f t="shared" si="280"/>
        <v>0</v>
      </c>
      <c r="BH269" s="18"/>
      <c r="BI269" s="16">
        <f t="shared" si="281"/>
        <v>0</v>
      </c>
      <c r="BK269" s="16">
        <f t="shared" si="282"/>
        <v>0</v>
      </c>
      <c r="BM269" s="16">
        <f t="shared" si="283"/>
        <v>0</v>
      </c>
      <c r="BO269" s="16">
        <f t="shared" si="275"/>
        <v>0</v>
      </c>
      <c r="BQ269" s="16">
        <f t="shared" si="276"/>
        <v>0</v>
      </c>
      <c r="BS269" s="16">
        <f t="shared" si="277"/>
        <v>0</v>
      </c>
      <c r="BU269" s="16">
        <f t="shared" si="272"/>
        <v>0</v>
      </c>
      <c r="BW269" s="16">
        <f t="shared" si="273"/>
        <v>0</v>
      </c>
      <c r="BY269" s="16">
        <f t="shared" si="274"/>
        <v>0</v>
      </c>
      <c r="CB269" s="16">
        <f t="shared" si="346"/>
        <v>0</v>
      </c>
      <c r="CF269" s="243">
        <f t="shared" si="270"/>
        <v>0</v>
      </c>
      <c r="CH269" s="243">
        <f t="shared" si="271"/>
        <v>0</v>
      </c>
      <c r="CJ269" s="16">
        <f t="shared" si="347"/>
        <v>0</v>
      </c>
      <c r="CL269" s="54">
        <f t="shared" si="348"/>
        <v>0</v>
      </c>
      <c r="CN269" s="18"/>
      <c r="CO269" s="16">
        <f t="shared" si="349"/>
        <v>0</v>
      </c>
      <c r="CP269" s="18"/>
    </row>
    <row r="270" spans="1:94" x14ac:dyDescent="0.2">
      <c r="A270" s="387" t="s">
        <v>4186</v>
      </c>
      <c r="B270" s="14" t="str">
        <f>VLOOKUP(D270,'line assign basis'!$A$8:$D$668,2,FALSE)</f>
        <v>WA-ENVIRON RECOVERY</v>
      </c>
      <c r="C270" s="17" t="s">
        <v>583</v>
      </c>
      <c r="D270" s="17" t="s">
        <v>581</v>
      </c>
      <c r="E270" s="17">
        <f>IFERROR(VLOOKUP(D270,'line assign basis'!$A$8:$D$668,4,FALSE),"")</f>
        <v>2</v>
      </c>
      <c r="F270" s="33">
        <f>IFERROR(VLOOKUP($D270,'SAP Data'!$A$7:$OM$1845,F$4,FALSE),"")</f>
        <v>-3613566.94</v>
      </c>
      <c r="G270" s="33">
        <f>IFERROR(VLOOKUP($D270,'SAP Data'!$A$7:$OM$1845,G$4,FALSE),"")</f>
        <v>-3613566.94</v>
      </c>
      <c r="H270" s="16">
        <f>IFERROR(VLOOKUP($D270,'SAP Data'!$A$7:$OM$1845,H$4,FALSE),"")</f>
        <v>-3613700.72</v>
      </c>
      <c r="I270" s="76">
        <f>IFERROR(VLOOKUP($D270,'SAP Data'!$A$7:$OM$1845,I$4,FALSE),"")</f>
        <v>-3613700.72</v>
      </c>
      <c r="J270" s="76">
        <f>IFERROR(VLOOKUP($D270,'SAP Data'!$A$7:$OM$1845,J$4,FALSE),"")</f>
        <v>-3613700.72</v>
      </c>
      <c r="K270" s="76">
        <f>IFERROR(VLOOKUP($D270,'SAP Data'!$A$7:$OM$1845,K$4,FALSE),"")</f>
        <v>-3613959.09</v>
      </c>
      <c r="L270" s="76">
        <f>IFERROR(VLOOKUP($D270,'SAP Data'!$A$7:$OM$1845,L$4,FALSE),"")</f>
        <v>-3613959.09</v>
      </c>
      <c r="M270" s="76">
        <f>IFERROR(VLOOKUP($D270,'SAP Data'!$A$7:$OM$1845,M$4,FALSE),"")</f>
        <v>-3613958.35</v>
      </c>
      <c r="N270" s="76">
        <f>IFERROR(VLOOKUP($D270,'SAP Data'!$A$7:$OM$1845,N$4,FALSE),"")</f>
        <v>-3614535.58</v>
      </c>
      <c r="O270" s="76">
        <f>IFERROR(VLOOKUP($D270,'SAP Data'!$A$7:$OM$1845,O$4,FALSE),"")</f>
        <v>-5102162.1900000004</v>
      </c>
      <c r="P270" s="76">
        <f>IFERROR(VLOOKUP($D270,'SAP Data'!$A$7:$OM$1845,P$4,FALSE),"")</f>
        <v>-2085334.19</v>
      </c>
      <c r="Q270" s="76">
        <f>IFERROR(VLOOKUP($D270,'SAP Data'!$A$7:$OM$1845,Q$4,FALSE),"")</f>
        <v>-2085739.3</v>
      </c>
      <c r="R270" s="76">
        <f>IFERROR(VLOOKUP($D270,'SAP Data'!$A$7:$OM$1845,R$4,FALSE),"")</f>
        <v>-2085739.3</v>
      </c>
      <c r="S270" s="76">
        <f>IFERROR(VLOOKUP($D270,'SAP Data'!$A$7:$OM$1845,S$4,FALSE),"")</f>
        <v>-2089784.11</v>
      </c>
      <c r="T270" s="76">
        <f>IFERROR(VLOOKUP($D270,'SAP Data'!$A$7:$OM$1849,T$4,FALSE),"")</f>
        <v>-2090409.96</v>
      </c>
      <c r="U270" s="76">
        <f>IFERROR(VLOOKUP($D270,'SAP Data'!$A$7:$OM$1849,U$4,FALSE),"")</f>
        <v>-2090409.96</v>
      </c>
      <c r="V270" s="76">
        <f>IFERROR(VLOOKUP($D270,'SAP Data'!$A$7:$OM$1849,V$4,FALSE),"")</f>
        <v>-2090409.96</v>
      </c>
      <c r="W270" s="76">
        <f>IFERROR(VLOOKUP($D270,'SAP Data'!$A$7:$OM$1849,W$4,FALSE),"")</f>
        <v>-2090603.04</v>
      </c>
      <c r="X270" s="76">
        <f>IFERROR(VLOOKUP($D270,'SAP Data'!$A$7:$OM$1849,X$4,FALSE),"")</f>
        <v>-2090603.04</v>
      </c>
      <c r="Y270" s="76">
        <f>IFERROR(VLOOKUP($D270,'SAP Data'!$A$7:$OM$1849,Y$4,FALSE),"")</f>
        <v>-2090603.04</v>
      </c>
      <c r="Z270" s="76">
        <f>IFERROR(VLOOKUP($D270,'SAP Data'!$A$7:$OM$1849,Z$4,FALSE),"")</f>
        <v>-2090951.08</v>
      </c>
      <c r="AA270" s="76">
        <f>IFERROR(VLOOKUP($D270,'SAP Data'!$A$7:$OM$1849,AA$4,FALSE),"")</f>
        <v>-2090951.08</v>
      </c>
      <c r="AB270" s="76">
        <f>IFERROR(VLOOKUP($D270,'SAP Data'!$A$7:$OM$1849,AB$4,FALSE),"")</f>
        <v>-1743496.49</v>
      </c>
      <c r="AC270" s="76">
        <f>IFERROR(VLOOKUP($D270,'SAP Data'!$A$7:$OM$1849,AC$4,FALSE),"")</f>
        <v>-1746356.81</v>
      </c>
      <c r="AD270" s="76">
        <f>IFERROR(VLOOKUP($D270,'SAP Data'!$A$7:$OM$1849,AD$4,FALSE),"")</f>
        <v>-1737625.32</v>
      </c>
      <c r="AE270" s="76">
        <f>IFERROR(VLOOKUP($D270,'SAP Data'!$A$7:$OM$1849,AE$4,FALSE),"")</f>
        <v>-1737625.32</v>
      </c>
      <c r="AF270" s="76">
        <f>IFERROR(VLOOKUP($D270,'SAP Data'!$A$7:$OM$1849,AF$4,FALSE),"")</f>
        <v>-1743927.46</v>
      </c>
      <c r="AG270" s="76">
        <f>IFERROR(VLOOKUP($D270,'SAP Data'!$A$7:$OM$1849,AG$4,FALSE),"")</f>
        <v>-1743927.46</v>
      </c>
      <c r="AH270" s="76">
        <f>IFERROR(VLOOKUP($D270,'SAP Data'!$A$7:$OM$1849,AH$4,FALSE),"")</f>
        <v>-1743927.46</v>
      </c>
      <c r="AI270" s="76">
        <f>IFERROR(VLOOKUP($D270,'SAP Data'!$A$7:$OM$1849,AI$4,FALSE),"")</f>
        <v>-1744013.33</v>
      </c>
      <c r="AJ270" s="76">
        <f>IFERROR(VLOOKUP($D270,'SAP Data'!$A$7:$OM$1849,AJ$4,FALSE),"")</f>
        <v>-1744013.33</v>
      </c>
      <c r="AK270" s="76">
        <f>IFERROR(VLOOKUP($D270,'SAP Data'!$A$7:$OM$1849,AK$4,FALSE),"")</f>
        <v>-1744013.33</v>
      </c>
      <c r="AL270" s="76">
        <f>IFERROR(VLOOKUP($D270,'SAP Data'!$A$7:$OM$1849,AL$4,FALSE),"")</f>
        <v>-1744146.55</v>
      </c>
      <c r="AM270" s="76">
        <f>IFERROR(VLOOKUP($D270,'SAP Data'!$A$7:$OM$1849,AM$4,FALSE),"")</f>
        <v>-1744141.58</v>
      </c>
      <c r="AN270" s="76">
        <f>IFERROR(VLOOKUP($D270,'SAP Data'!$A$7:$OM$1849,AN$4,FALSE),"")</f>
        <v>-1550386.86</v>
      </c>
      <c r="AO270" s="76">
        <f>IFERROR(VLOOKUP($D270,'SAP Data'!$A$7:$OM$1849,AO$4,FALSE),"")</f>
        <v>-1550386.86</v>
      </c>
      <c r="AP270" s="99">
        <f t="shared" si="258"/>
        <v>-2018021.7399999995</v>
      </c>
      <c r="AQ270" s="43">
        <f t="shared" si="259"/>
        <v>-1988843.7079166665</v>
      </c>
      <c r="AR270" s="43">
        <f t="shared" si="260"/>
        <v>-1959733.6541666668</v>
      </c>
      <c r="AS270" s="43">
        <f t="shared" si="261"/>
        <v>-1930860.1125</v>
      </c>
      <c r="AT270" s="43">
        <f t="shared" si="262"/>
        <v>-1901986.5708333338</v>
      </c>
      <c r="AU270" s="43">
        <f t="shared" si="263"/>
        <v>-1873108.5620833335</v>
      </c>
      <c r="AV270" s="43">
        <f t="shared" si="264"/>
        <v>-1844226.0862499999</v>
      </c>
      <c r="AW270" s="43">
        <f t="shared" si="265"/>
        <v>-1815343.6104166666</v>
      </c>
      <c r="AX270" s="43">
        <f t="shared" si="266"/>
        <v>-1786452.1837499999</v>
      </c>
      <c r="AY270" s="43">
        <f t="shared" si="267"/>
        <v>-1757551.5991666669</v>
      </c>
      <c r="AZ270" s="43">
        <f t="shared" si="268"/>
        <v>-1735054.9687500002</v>
      </c>
      <c r="BA270" s="98">
        <f t="shared" si="269"/>
        <v>-1718843.3195833333</v>
      </c>
      <c r="BB270" s="16"/>
      <c r="BC270" s="16">
        <f t="shared" si="278"/>
        <v>0</v>
      </c>
      <c r="BD270" s="16"/>
      <c r="BE270" s="16">
        <f t="shared" si="279"/>
        <v>0</v>
      </c>
      <c r="BF270" s="16"/>
      <c r="BG270" s="16">
        <f t="shared" si="280"/>
        <v>0</v>
      </c>
      <c r="BH270" s="18"/>
      <c r="BI270" s="16">
        <f t="shared" si="281"/>
        <v>0</v>
      </c>
      <c r="BK270" s="16">
        <f t="shared" si="282"/>
        <v>0</v>
      </c>
      <c r="BM270" s="16">
        <f t="shared" si="283"/>
        <v>0</v>
      </c>
      <c r="BO270" s="16">
        <f t="shared" si="275"/>
        <v>0</v>
      </c>
      <c r="BQ270" s="16">
        <f t="shared" si="276"/>
        <v>0</v>
      </c>
      <c r="BS270" s="16">
        <f t="shared" si="277"/>
        <v>0</v>
      </c>
      <c r="BU270" s="16">
        <f t="shared" si="272"/>
        <v>0</v>
      </c>
      <c r="BW270" s="16">
        <f t="shared" si="273"/>
        <v>0</v>
      </c>
      <c r="BY270" s="16">
        <f t="shared" si="274"/>
        <v>0</v>
      </c>
      <c r="CB270" s="16">
        <f t="shared" si="346"/>
        <v>0</v>
      </c>
      <c r="CF270" s="243">
        <f t="shared" si="270"/>
        <v>0</v>
      </c>
      <c r="CH270" s="243">
        <f t="shared" si="271"/>
        <v>0</v>
      </c>
      <c r="CJ270" s="16">
        <f t="shared" si="347"/>
        <v>-1718843.3195833333</v>
      </c>
      <c r="CL270" s="54">
        <f t="shared" si="348"/>
        <v>0</v>
      </c>
      <c r="CN270" s="18"/>
      <c r="CO270" s="16">
        <f t="shared" si="349"/>
        <v>0</v>
      </c>
      <c r="CP270" s="18"/>
    </row>
    <row r="271" spans="1:94" x14ac:dyDescent="0.2">
      <c r="A271" s="387" t="s">
        <v>4186</v>
      </c>
      <c r="B271" s="14" t="str">
        <f>VLOOKUP(D271,'line assign basis'!$A$8:$D$668,2,FALSE)</f>
        <v>ENVIR WA Int &amp; Spend</v>
      </c>
      <c r="C271" s="17" t="s">
        <v>586</v>
      </c>
      <c r="D271" s="17" t="s">
        <v>584</v>
      </c>
      <c r="E271" s="17">
        <f>IFERROR(VLOOKUP(D271,'line assign basis'!$A$8:$D$668,4,FALSE),"")</f>
        <v>2</v>
      </c>
      <c r="F271" s="33">
        <f>IFERROR(VLOOKUP($D271,'SAP Data'!$A$7:$OM$1845,F$4,FALSE),"")</f>
        <v>0.01</v>
      </c>
      <c r="G271" s="33">
        <f>IFERROR(VLOOKUP($D271,'SAP Data'!$A$7:$OM$1845,G$4,FALSE),"")</f>
        <v>0.01</v>
      </c>
      <c r="H271" s="16">
        <f>IFERROR(VLOOKUP($D271,'SAP Data'!$A$7:$OM$1845,H$4,FALSE),"")</f>
        <v>0.01</v>
      </c>
      <c r="I271" s="76">
        <f>IFERROR(VLOOKUP($D271,'SAP Data'!$A$7:$OM$1845,I$4,FALSE),"")</f>
        <v>0.01</v>
      </c>
      <c r="J271" s="76">
        <f>IFERROR(VLOOKUP($D271,'SAP Data'!$A$7:$OM$1845,J$4,FALSE),"")</f>
        <v>0.01</v>
      </c>
      <c r="K271" s="76">
        <f>IFERROR(VLOOKUP($D271,'SAP Data'!$A$7:$OM$1845,K$4,FALSE),"")</f>
        <v>0.01</v>
      </c>
      <c r="L271" s="76">
        <f>IFERROR(VLOOKUP($D271,'SAP Data'!$A$7:$OM$1845,L$4,FALSE),"")</f>
        <v>0.01</v>
      </c>
      <c r="M271" s="76">
        <f>IFERROR(VLOOKUP($D271,'SAP Data'!$A$7:$OM$1845,M$4,FALSE),"")</f>
        <v>0.01</v>
      </c>
      <c r="N271" s="76">
        <f>IFERROR(VLOOKUP($D271,'SAP Data'!$A$7:$OM$1845,N$4,FALSE),"")</f>
        <v>0.01</v>
      </c>
      <c r="O271" s="76">
        <f>IFERROR(VLOOKUP($D271,'SAP Data'!$A$7:$OM$1845,O$4,FALSE),"")</f>
        <v>0.01</v>
      </c>
      <c r="P271" s="76">
        <f>IFERROR(VLOOKUP($D271,'SAP Data'!$A$7:$OM$1845,P$4,FALSE),"")</f>
        <v>0.01</v>
      </c>
      <c r="Q271" s="76">
        <f>IFERROR(VLOOKUP($D271,'SAP Data'!$A$7:$OM$1845,Q$4,FALSE),"")</f>
        <v>0.01</v>
      </c>
      <c r="R271" s="76">
        <f>IFERROR(VLOOKUP($D271,'SAP Data'!$A$7:$OM$1845,R$4,FALSE),"")</f>
        <v>0.01</v>
      </c>
      <c r="S271" s="76">
        <f>IFERROR(VLOOKUP($D271,'SAP Data'!$A$7:$OM$1845,S$4,FALSE),"")</f>
        <v>0.01</v>
      </c>
      <c r="T271" s="76">
        <f>IFERROR(VLOOKUP($D271,'SAP Data'!$A$7:$OM$1849,T$4,FALSE),"")</f>
        <v>0.01</v>
      </c>
      <c r="U271" s="76">
        <f>IFERROR(VLOOKUP($D271,'SAP Data'!$A$7:$OM$1849,U$4,FALSE),"")</f>
        <v>0.01</v>
      </c>
      <c r="V271" s="76">
        <f>IFERROR(VLOOKUP($D271,'SAP Data'!$A$7:$OM$1849,V$4,FALSE),"")</f>
        <v>0.01</v>
      </c>
      <c r="W271" s="76">
        <f>IFERROR(VLOOKUP($D271,'SAP Data'!$A$7:$OM$1849,W$4,FALSE),"")</f>
        <v>0.01</v>
      </c>
      <c r="X271" s="76">
        <f>IFERROR(VLOOKUP($D271,'SAP Data'!$A$7:$OM$1849,X$4,FALSE),"")</f>
        <v>0.01</v>
      </c>
      <c r="Y271" s="76">
        <f>IFERROR(VLOOKUP($D271,'SAP Data'!$A$7:$OM$1849,Y$4,FALSE),"")</f>
        <v>0.01</v>
      </c>
      <c r="Z271" s="76">
        <f>IFERROR(VLOOKUP($D271,'SAP Data'!$A$7:$OM$1849,Z$4,FALSE),"")</f>
        <v>0.01</v>
      </c>
      <c r="AA271" s="76">
        <f>IFERROR(VLOOKUP($D271,'SAP Data'!$A$7:$OM$1849,AA$4,FALSE),"")</f>
        <v>0.01</v>
      </c>
      <c r="AB271" s="76">
        <f>IFERROR(VLOOKUP($D271,'SAP Data'!$A$7:$OM$1849,AB$4,FALSE),"")</f>
        <v>0.01</v>
      </c>
      <c r="AC271" s="76">
        <f>IFERROR(VLOOKUP($D271,'SAP Data'!$A$7:$OM$1849,AC$4,FALSE),"")</f>
        <v>0.01</v>
      </c>
      <c r="AD271" s="76">
        <f>IFERROR(VLOOKUP($D271,'SAP Data'!$A$7:$OM$1849,AD$4,FALSE),"")</f>
        <v>0.01</v>
      </c>
      <c r="AE271" s="76">
        <f>IFERROR(VLOOKUP($D271,'SAP Data'!$A$7:$OM$1849,AE$4,FALSE),"")</f>
        <v>0.01</v>
      </c>
      <c r="AF271" s="76">
        <f>IFERROR(VLOOKUP($D271,'SAP Data'!$A$7:$OM$1849,AF$4,FALSE),"")</f>
        <v>0.01</v>
      </c>
      <c r="AG271" s="76">
        <f>IFERROR(VLOOKUP($D271,'SAP Data'!$A$7:$OM$1849,AG$4,FALSE),"")</f>
        <v>0.01</v>
      </c>
      <c r="AH271" s="76">
        <f>IFERROR(VLOOKUP($D271,'SAP Data'!$A$7:$OM$1849,AH$4,FALSE),"")</f>
        <v>0.01</v>
      </c>
      <c r="AI271" s="76">
        <f>IFERROR(VLOOKUP($D271,'SAP Data'!$A$7:$OM$1849,AI$4,FALSE),"")</f>
        <v>0.01</v>
      </c>
      <c r="AJ271" s="76">
        <f>IFERROR(VLOOKUP($D271,'SAP Data'!$A$7:$OM$1849,AJ$4,FALSE),"")</f>
        <v>0.01</v>
      </c>
      <c r="AK271" s="76">
        <f>IFERROR(VLOOKUP($D271,'SAP Data'!$A$7:$OM$1849,AK$4,FALSE),"")</f>
        <v>0.01</v>
      </c>
      <c r="AL271" s="76">
        <f>IFERROR(VLOOKUP($D271,'SAP Data'!$A$7:$OM$1849,AL$4,FALSE),"")</f>
        <v>0.01</v>
      </c>
      <c r="AM271" s="76">
        <f>IFERROR(VLOOKUP($D271,'SAP Data'!$A$7:$OM$1849,AM$4,FALSE),"")</f>
        <v>0.01</v>
      </c>
      <c r="AN271" s="76">
        <f>IFERROR(VLOOKUP($D271,'SAP Data'!$A$7:$OM$1849,AN$4,FALSE),"")</f>
        <v>0.01</v>
      </c>
      <c r="AO271" s="76">
        <f>IFERROR(VLOOKUP($D271,'SAP Data'!$A$7:$OM$1849,AO$4,FALSE),"")</f>
        <v>0.01</v>
      </c>
      <c r="AP271" s="99">
        <f t="shared" si="258"/>
        <v>0.01</v>
      </c>
      <c r="AQ271" s="43">
        <f t="shared" si="259"/>
        <v>0.01</v>
      </c>
      <c r="AR271" s="43">
        <f t="shared" si="260"/>
        <v>0.01</v>
      </c>
      <c r="AS271" s="43">
        <f t="shared" si="261"/>
        <v>0.01</v>
      </c>
      <c r="AT271" s="43">
        <f t="shared" si="262"/>
        <v>0.01</v>
      </c>
      <c r="AU271" s="43">
        <f t="shared" si="263"/>
        <v>0.01</v>
      </c>
      <c r="AV271" s="43">
        <f t="shared" si="264"/>
        <v>0.01</v>
      </c>
      <c r="AW271" s="43">
        <f t="shared" si="265"/>
        <v>0.01</v>
      </c>
      <c r="AX271" s="43">
        <f t="shared" si="266"/>
        <v>0.01</v>
      </c>
      <c r="AY271" s="43">
        <f t="shared" si="267"/>
        <v>0.01</v>
      </c>
      <c r="AZ271" s="43">
        <f t="shared" si="268"/>
        <v>0.01</v>
      </c>
      <c r="BA271" s="98">
        <f t="shared" si="269"/>
        <v>0.01</v>
      </c>
      <c r="BB271" s="16"/>
      <c r="BC271" s="16">
        <f t="shared" si="278"/>
        <v>0</v>
      </c>
      <c r="BD271" s="16"/>
      <c r="BE271" s="16">
        <f t="shared" si="279"/>
        <v>0</v>
      </c>
      <c r="BF271" s="16"/>
      <c r="BG271" s="16">
        <f t="shared" si="280"/>
        <v>0</v>
      </c>
      <c r="BH271" s="18"/>
      <c r="BI271" s="16">
        <f t="shared" si="281"/>
        <v>0</v>
      </c>
      <c r="BK271" s="16">
        <f t="shared" si="282"/>
        <v>0</v>
      </c>
      <c r="BM271" s="16">
        <f t="shared" si="283"/>
        <v>0</v>
      </c>
      <c r="BO271" s="16">
        <f t="shared" si="275"/>
        <v>0</v>
      </c>
      <c r="BQ271" s="16">
        <f t="shared" si="276"/>
        <v>0</v>
      </c>
      <c r="BS271" s="16">
        <f t="shared" si="277"/>
        <v>0</v>
      </c>
      <c r="BU271" s="16">
        <f t="shared" si="272"/>
        <v>0</v>
      </c>
      <c r="BW271" s="16">
        <f t="shared" si="273"/>
        <v>0</v>
      </c>
      <c r="BY271" s="16">
        <f t="shared" si="274"/>
        <v>0</v>
      </c>
      <c r="CB271" s="16">
        <f t="shared" si="346"/>
        <v>0</v>
      </c>
      <c r="CF271" s="243">
        <f t="shared" si="270"/>
        <v>0</v>
      </c>
      <c r="CH271" s="243">
        <f t="shared" si="271"/>
        <v>0</v>
      </c>
      <c r="CJ271" s="16">
        <f t="shared" si="347"/>
        <v>0.01</v>
      </c>
      <c r="CL271" s="54">
        <f t="shared" si="348"/>
        <v>0</v>
      </c>
      <c r="CN271" s="18"/>
      <c r="CO271" s="16">
        <f t="shared" si="349"/>
        <v>0</v>
      </c>
      <c r="CP271" s="18"/>
    </row>
    <row r="272" spans="1:94" x14ac:dyDescent="0.2">
      <c r="A272" s="387" t="s">
        <v>4186</v>
      </c>
      <c r="B272" s="14" t="str">
        <f>VLOOKUP(D272,'line assign basis'!$A$8:$D$668,2,FALSE)</f>
        <v>ENVIRO POST PRUDENCE</v>
      </c>
      <c r="C272" s="17" t="s">
        <v>589</v>
      </c>
      <c r="D272" s="17" t="s">
        <v>587</v>
      </c>
      <c r="E272" s="17">
        <f>IFERROR(VLOOKUP(D272,'line assign basis'!$A$8:$D$668,4,FALSE),"")</f>
        <v>2</v>
      </c>
      <c r="F272" s="33">
        <f>IFERROR(VLOOKUP($D272,'SAP Data'!$A$7:$OM$1845,F$4,FALSE),"")</f>
        <v>24652242.530000001</v>
      </c>
      <c r="G272" s="33">
        <f>IFERROR(VLOOKUP($D272,'SAP Data'!$A$7:$OM$1845,G$4,FALSE),"")</f>
        <v>24729280.789999999</v>
      </c>
      <c r="H272" s="16">
        <f>IFERROR(VLOOKUP($D272,'SAP Data'!$A$7:$OM$1845,H$4,FALSE),"")</f>
        <v>24806559.789999999</v>
      </c>
      <c r="I272" s="76">
        <f>IFERROR(VLOOKUP($D272,'SAP Data'!$A$7:$OM$1845,I$4,FALSE),"")</f>
        <v>24884080.289999999</v>
      </c>
      <c r="J272" s="76">
        <f>IFERROR(VLOOKUP($D272,'SAP Data'!$A$7:$OM$1845,J$4,FALSE),"")</f>
        <v>24961843.039999999</v>
      </c>
      <c r="K272" s="76">
        <f>IFERROR(VLOOKUP($D272,'SAP Data'!$A$7:$OM$1845,K$4,FALSE),"")</f>
        <v>25039848.800000001</v>
      </c>
      <c r="L272" s="76">
        <f>IFERROR(VLOOKUP($D272,'SAP Data'!$A$7:$OM$1845,L$4,FALSE),"")</f>
        <v>25118098.329999998</v>
      </c>
      <c r="M272" s="76">
        <f>IFERROR(VLOOKUP($D272,'SAP Data'!$A$7:$OM$1845,M$4,FALSE),"")</f>
        <v>25196592.390000001</v>
      </c>
      <c r="N272" s="76">
        <f>IFERROR(VLOOKUP($D272,'SAP Data'!$A$7:$OM$1845,N$4,FALSE),"")</f>
        <v>25275305.420000002</v>
      </c>
      <c r="O272" s="76">
        <f>IFERROR(VLOOKUP($D272,'SAP Data'!$A$7:$OM$1845,O$4,FALSE),"")</f>
        <v>25354290.829999998</v>
      </c>
      <c r="P272" s="76">
        <f>IFERROR(VLOOKUP($D272,'SAP Data'!$A$7:$OM$1845,P$4,FALSE),"")</f>
        <v>20346813.190000001</v>
      </c>
      <c r="Q272" s="76">
        <f>IFERROR(VLOOKUP($D272,'SAP Data'!$A$7:$OM$1845,Q$4,FALSE),"")</f>
        <v>20410397.059999999</v>
      </c>
      <c r="R272" s="76">
        <f>IFERROR(VLOOKUP($D272,'SAP Data'!$A$7:$OM$1845,R$4,FALSE),"")</f>
        <v>20455980.34</v>
      </c>
      <c r="S272" s="76">
        <f>IFERROR(VLOOKUP($D272,'SAP Data'!$A$7:$OM$1845,S$4,FALSE),"")</f>
        <v>20501665.420000002</v>
      </c>
      <c r="T272" s="76">
        <f>IFERROR(VLOOKUP($D272,'SAP Data'!$A$7:$OM$1849,T$4,FALSE),"")</f>
        <v>20547452.530000001</v>
      </c>
      <c r="U272" s="76">
        <f>IFERROR(VLOOKUP($D272,'SAP Data'!$A$7:$OM$1849,U$4,FALSE),"")</f>
        <v>20593341.899999999</v>
      </c>
      <c r="V272" s="76">
        <f>IFERROR(VLOOKUP($D272,'SAP Data'!$A$7:$OM$1849,V$4,FALSE),"")</f>
        <v>20638923.690000001</v>
      </c>
      <c r="W272" s="76">
        <f>IFERROR(VLOOKUP($D272,'SAP Data'!$A$7:$OM$1849,W$4,FALSE),"")</f>
        <v>20685428.329999998</v>
      </c>
      <c r="X272" s="76">
        <f>IFERROR(VLOOKUP($D272,'SAP Data'!$A$7:$OM$1849,X$4,FALSE),"")</f>
        <v>20731625.850000001</v>
      </c>
      <c r="Y272" s="76">
        <f>IFERROR(VLOOKUP($D272,'SAP Data'!$A$7:$OM$1849,Y$4,FALSE),"")</f>
        <v>20777926.539999999</v>
      </c>
      <c r="Z272" s="76">
        <f>IFERROR(VLOOKUP($D272,'SAP Data'!$A$7:$OM$1849,Z$4,FALSE),"")</f>
        <v>20824331.66</v>
      </c>
      <c r="AA272" s="76">
        <f>IFERROR(VLOOKUP($D272,'SAP Data'!$A$7:$OM$1849,AA$4,FALSE),"")</f>
        <v>20870839.390000001</v>
      </c>
      <c r="AB272" s="76">
        <f>IFERROR(VLOOKUP($D272,'SAP Data'!$A$7:$OM$1849,AB$4,FALSE),"")</f>
        <v>16733961.15</v>
      </c>
      <c r="AC272" s="76">
        <f>IFERROR(VLOOKUP($D272,'SAP Data'!$A$7:$OM$1849,AC$4,FALSE),"")</f>
        <v>16771333.710000001</v>
      </c>
      <c r="AD272" s="76">
        <f>IFERROR(VLOOKUP($D272,'SAP Data'!$A$7:$OM$1849,AD$4,FALSE),"")</f>
        <v>16790900.289999999</v>
      </c>
      <c r="AE272" s="76">
        <f>IFERROR(VLOOKUP($D272,'SAP Data'!$A$7:$OM$1849,AE$4,FALSE),"")</f>
        <v>16810489.699999999</v>
      </c>
      <c r="AF272" s="76">
        <f>IFERROR(VLOOKUP($D272,'SAP Data'!$A$7:$OM$1849,AF$4,FALSE),"")</f>
        <v>16830101.960000001</v>
      </c>
      <c r="AG272" s="76">
        <f>IFERROR(VLOOKUP($D272,'SAP Data'!$A$7:$OM$1849,AG$4,FALSE),"")</f>
        <v>16849737.100000001</v>
      </c>
      <c r="AH272" s="76">
        <f>IFERROR(VLOOKUP($D272,'SAP Data'!$A$7:$OM$1849,AH$4,FALSE),"")</f>
        <v>16869395.149999999</v>
      </c>
      <c r="AI272" s="76">
        <f>IFERROR(VLOOKUP($D272,'SAP Data'!$A$7:$OM$1849,AI$4,FALSE),"")</f>
        <v>16889076.109999999</v>
      </c>
      <c r="AJ272" s="76">
        <f>IFERROR(VLOOKUP($D272,'SAP Data'!$A$7:$OM$1849,AJ$4,FALSE),"")</f>
        <v>16908780.030000001</v>
      </c>
      <c r="AK272" s="76">
        <f>IFERROR(VLOOKUP($D272,'SAP Data'!$A$7:$OM$1849,AK$4,FALSE),"")</f>
        <v>16928506.940000001</v>
      </c>
      <c r="AL272" s="76">
        <f>IFERROR(VLOOKUP($D272,'SAP Data'!$A$7:$OM$1849,AL$4,FALSE),"")</f>
        <v>31362272.57</v>
      </c>
      <c r="AM272" s="76">
        <f>IFERROR(VLOOKUP($D272,'SAP Data'!$A$7:$OM$1849,AM$4,FALSE),"")</f>
        <v>31398861.890000001</v>
      </c>
      <c r="AN272" s="76">
        <f>IFERROR(VLOOKUP($D272,'SAP Data'!$A$7:$OM$1849,AN$4,FALSE),"")</f>
        <v>25114358.5</v>
      </c>
      <c r="AO272" s="76">
        <f>IFERROR(VLOOKUP($D272,'SAP Data'!$A$7:$OM$1849,AO$4,FALSE),"")</f>
        <v>25143658.579999998</v>
      </c>
      <c r="AP272" s="99">
        <f t="shared" ref="AP272:AP338" si="350">IFERROR((R272/2+SUM(S272:AC272)+AD272/2)/12,"")</f>
        <v>19858355.873750001</v>
      </c>
      <c r="AQ272" s="43">
        <f t="shared" ref="AQ272:AQ338" si="351">IFERROR((S272/2+SUM(T272:AD272)+AE272/2)/12,"")</f>
        <v>19551845.216666665</v>
      </c>
      <c r="AR272" s="43">
        <f t="shared" ref="AR272:AR338" si="352">IFERROR((T272/2+SUM(U272:AE272)+AF272/2)/12,"")</f>
        <v>19243156.62125</v>
      </c>
      <c r="AS272" s="43">
        <f t="shared" ref="AS272:AS338" si="353">IFERROR((U272/2+SUM(V272:AF272)+AG272/2)/12,"")</f>
        <v>18932283.480833333</v>
      </c>
      <c r="AT272" s="43">
        <f t="shared" ref="AT272:AT338" si="354">IFERROR((V272/2+SUM(W272:AG272)+AH272/2)/12,"")</f>
        <v>18619236.258333329</v>
      </c>
      <c r="AU272" s="43">
        <f t="shared" ref="AU272:AU338" si="355">IFERROR((W272/2+SUM(X272:AH272)+AI272/2)/12,"")</f>
        <v>18303991.226666667</v>
      </c>
      <c r="AV272" s="43">
        <f t="shared" ref="AV272:AV338" si="356">IFERROR((X272/2+SUM(Y272:AI272)+AJ272/2)/12,"")</f>
        <v>17986524.641666666</v>
      </c>
      <c r="AW272" s="43">
        <f t="shared" ref="AW272:AW338" si="357">IFERROR((Y272/2+SUM(Z272:AJ272)+AK272/2)/12,"")</f>
        <v>17666846.915833332</v>
      </c>
      <c r="AX272" s="43">
        <f t="shared" ref="AX272:AX338" si="358">IFERROR((Z272/2+SUM(AA272:AK272)+AL272/2)/12,"")</f>
        <v>17945535.303750001</v>
      </c>
      <c r="AY272" s="43">
        <f t="shared" ref="AY272:AY338" si="359">IFERROR((AA272/2+SUM(AB272:AL272)+AM272/2)/12,"")</f>
        <v>18823283.779166665</v>
      </c>
      <c r="AZ272" s="43">
        <f t="shared" ref="AZ272:AZ338" si="360">IFERROR((AB272/2+SUM(AC272:AM272)+AN272/2)/12,"")</f>
        <v>19611134.606249999</v>
      </c>
      <c r="BA272" s="98">
        <f t="shared" ref="BA272:BA338" si="361">IFERROR((AC272/2+SUM(AD272:AN272)+AO272/2)/12,"")</f>
        <v>20309164.69875</v>
      </c>
      <c r="BB272" s="16"/>
      <c r="BC272" s="16">
        <f t="shared" si="278"/>
        <v>0</v>
      </c>
      <c r="BD272" s="16"/>
      <c r="BE272" s="16">
        <f t="shared" si="279"/>
        <v>0</v>
      </c>
      <c r="BF272" s="16"/>
      <c r="BG272" s="16">
        <f t="shared" si="280"/>
        <v>0</v>
      </c>
      <c r="BH272" s="18"/>
      <c r="BI272" s="16">
        <f t="shared" si="281"/>
        <v>0</v>
      </c>
      <c r="BK272" s="16">
        <f t="shared" si="282"/>
        <v>0</v>
      </c>
      <c r="BM272" s="16">
        <f t="shared" si="283"/>
        <v>0</v>
      </c>
      <c r="BO272" s="16">
        <f t="shared" si="275"/>
        <v>0</v>
      </c>
      <c r="BQ272" s="16">
        <f t="shared" si="276"/>
        <v>0</v>
      </c>
      <c r="BS272" s="16">
        <f t="shared" si="277"/>
        <v>0</v>
      </c>
      <c r="BU272" s="16">
        <f t="shared" si="272"/>
        <v>0</v>
      </c>
      <c r="BW272" s="16">
        <f t="shared" si="273"/>
        <v>0</v>
      </c>
      <c r="BY272" s="16">
        <f t="shared" si="274"/>
        <v>0</v>
      </c>
      <c r="CB272" s="16">
        <f t="shared" si="346"/>
        <v>0</v>
      </c>
      <c r="CF272" s="243">
        <f t="shared" ref="CF272:CF338" si="362">_xlfn.IFS($D272="252012",CO272*$CS$25,$D272="252014",CO272*$CS$25,$D272="252022",CO272*$CS$25,$D272="252024",CO272*$CS$25,$D272="252032",CO272*$CS$25,$D272="252034",CO272*$CS$25,$E272=3,CO272*0,$E272="3P",CO272*$CS$20,$E272="3D",CO272*$CS$21,$E272="3G",CO272*$CS$23,$E272="3L",CO272*$CS$24,$E272&lt;=2,0,$E272&gt;=4,0)</f>
        <v>0</v>
      </c>
      <c r="CH272" s="243">
        <f t="shared" ref="CH272:CH338" si="363">IFERROR(CO272-CF272,"")</f>
        <v>0</v>
      </c>
      <c r="CJ272" s="16">
        <f t="shared" si="347"/>
        <v>20309164.69875</v>
      </c>
      <c r="CL272" s="54">
        <f t="shared" si="348"/>
        <v>0</v>
      </c>
      <c r="CN272" s="18"/>
      <c r="CO272" s="16">
        <f t="shared" si="349"/>
        <v>0</v>
      </c>
      <c r="CP272" s="18"/>
    </row>
    <row r="273" spans="1:94" x14ac:dyDescent="0.2">
      <c r="A273" s="387" t="s">
        <v>4186</v>
      </c>
      <c r="B273" s="14" t="str">
        <f>VLOOKUP(D273,'line assign basis'!$A$8:$D$668,2,FALSE)</f>
        <v>ENVIRON. SRRM AMORT.</v>
      </c>
      <c r="C273" s="17" t="s">
        <v>592</v>
      </c>
      <c r="D273" s="17" t="s">
        <v>590</v>
      </c>
      <c r="E273" s="17">
        <f>IFERROR(VLOOKUP(D273,'line assign basis'!$A$8:$D$668,4,FALSE),"")</f>
        <v>2</v>
      </c>
      <c r="F273" s="33">
        <f>IFERROR(VLOOKUP($D273,'SAP Data'!$A$7:$OM$1845,F$4,FALSE),"")</f>
        <v>3652753.25</v>
      </c>
      <c r="G273" s="33">
        <f>IFERROR(VLOOKUP($D273,'SAP Data'!$A$7:$OM$1845,G$4,FALSE),"")</f>
        <v>2755357.58</v>
      </c>
      <c r="H273" s="16">
        <f>IFERROR(VLOOKUP($D273,'SAP Data'!$A$7:$OM$1845,H$4,FALSE),"")</f>
        <v>1824852.35</v>
      </c>
      <c r="I273" s="76">
        <f>IFERROR(VLOOKUP($D273,'SAP Data'!$A$7:$OM$1845,I$4,FALSE),"")</f>
        <v>1309990.27</v>
      </c>
      <c r="J273" s="76">
        <f>IFERROR(VLOOKUP($D273,'SAP Data'!$A$7:$OM$1845,J$4,FALSE),"")</f>
        <v>985646.4</v>
      </c>
      <c r="K273" s="76">
        <f>IFERROR(VLOOKUP($D273,'SAP Data'!$A$7:$OM$1845,K$4,FALSE),"")</f>
        <v>761398.13</v>
      </c>
      <c r="L273" s="76">
        <f>IFERROR(VLOOKUP($D273,'SAP Data'!$A$7:$OM$1845,L$4,FALSE),"")</f>
        <v>580499.98</v>
      </c>
      <c r="M273" s="76">
        <f>IFERROR(VLOOKUP($D273,'SAP Data'!$A$7:$OM$1845,M$4,FALSE),"")</f>
        <v>424539</v>
      </c>
      <c r="N273" s="76">
        <f>IFERROR(VLOOKUP($D273,'SAP Data'!$A$7:$OM$1845,N$4,FALSE),"")</f>
        <v>258464.29</v>
      </c>
      <c r="O273" s="76">
        <f>IFERROR(VLOOKUP($D273,'SAP Data'!$A$7:$OM$1845,O$4,FALSE),"")</f>
        <v>-69789.38</v>
      </c>
      <c r="P273" s="76">
        <f>IFERROR(VLOOKUP($D273,'SAP Data'!$A$7:$OM$1845,P$4,FALSE),"")</f>
        <v>4492472.6900000004</v>
      </c>
      <c r="Q273" s="76">
        <f>IFERROR(VLOOKUP($D273,'SAP Data'!$A$7:$OM$1845,Q$4,FALSE),"")</f>
        <v>3769050.12</v>
      </c>
      <c r="R273" s="76">
        <f>IFERROR(VLOOKUP($D273,'SAP Data'!$A$7:$OM$1845,R$4,FALSE),"")</f>
        <v>2979579.88</v>
      </c>
      <c r="S273" s="76">
        <f>IFERROR(VLOOKUP($D273,'SAP Data'!$A$7:$OM$1845,S$4,FALSE),"")</f>
        <v>2315382.3199999998</v>
      </c>
      <c r="T273" s="76">
        <f>IFERROR(VLOOKUP($D273,'SAP Data'!$A$7:$OM$1849,T$4,FALSE),"")</f>
        <v>1679452.68</v>
      </c>
      <c r="U273" s="76">
        <f>IFERROR(VLOOKUP($D273,'SAP Data'!$A$7:$OM$1849,U$4,FALSE),"")</f>
        <v>1189286.8500000001</v>
      </c>
      <c r="V273" s="76">
        <f>IFERROR(VLOOKUP($D273,'SAP Data'!$A$7:$OM$1849,V$4,FALSE),"")</f>
        <v>919362.4</v>
      </c>
      <c r="W273" s="76">
        <f>IFERROR(VLOOKUP($D273,'SAP Data'!$A$7:$OM$1849,W$4,FALSE),"")</f>
        <v>708479.93</v>
      </c>
      <c r="X273" s="76">
        <f>IFERROR(VLOOKUP($D273,'SAP Data'!$A$7:$OM$1849,X$4,FALSE),"")</f>
        <v>547137.71</v>
      </c>
      <c r="Y273" s="76">
        <f>IFERROR(VLOOKUP($D273,'SAP Data'!$A$7:$OM$1849,Y$4,FALSE),"")</f>
        <v>417957.48</v>
      </c>
      <c r="Z273" s="76">
        <f>IFERROR(VLOOKUP($D273,'SAP Data'!$A$7:$OM$1849,Z$4,FALSE),"")</f>
        <v>283743.88</v>
      </c>
      <c r="AA273" s="76">
        <f>IFERROR(VLOOKUP($D273,'SAP Data'!$A$7:$OM$1849,AA$4,FALSE),"")</f>
        <v>98850.44</v>
      </c>
      <c r="AB273" s="76">
        <f>IFERROR(VLOOKUP($D273,'SAP Data'!$A$7:$OM$1849,AB$4,FALSE),"")</f>
        <v>3864393.76</v>
      </c>
      <c r="AC273" s="76">
        <f>IFERROR(VLOOKUP($D273,'SAP Data'!$A$7:$OM$1849,AC$4,FALSE),"")</f>
        <v>3281476.15</v>
      </c>
      <c r="AD273" s="76">
        <f>IFERROR(VLOOKUP($D273,'SAP Data'!$A$7:$OM$1849,AD$4,FALSE),"")</f>
        <v>2678753</v>
      </c>
      <c r="AE273" s="76">
        <f>IFERROR(VLOOKUP($D273,'SAP Data'!$A$7:$OM$1849,AE$4,FALSE),"")</f>
        <v>2067243.39</v>
      </c>
      <c r="AF273" s="76">
        <f>IFERROR(VLOOKUP($D273,'SAP Data'!$A$7:$OM$1849,AF$4,FALSE),"")</f>
        <v>1523289.56</v>
      </c>
      <c r="AG273" s="76">
        <f>IFERROR(VLOOKUP($D273,'SAP Data'!$A$7:$OM$1849,AG$4,FALSE),"")</f>
        <v>1120662.33</v>
      </c>
      <c r="AH273" s="76">
        <f>IFERROR(VLOOKUP($D273,'SAP Data'!$A$7:$OM$1849,AH$4,FALSE),"")</f>
        <v>900117.68</v>
      </c>
      <c r="AI273" s="76">
        <f>IFERROR(VLOOKUP($D273,'SAP Data'!$A$7:$OM$1849,AI$4,FALSE),"")</f>
        <v>732302.35</v>
      </c>
      <c r="AJ273" s="76">
        <f>IFERROR(VLOOKUP($D273,'SAP Data'!$A$7:$OM$1849,AJ$4,FALSE),"")</f>
        <v>622414.18999999994</v>
      </c>
      <c r="AK273" s="76">
        <f>IFERROR(VLOOKUP($D273,'SAP Data'!$A$7:$OM$1849,AK$4,FALSE),"")</f>
        <v>521160.99</v>
      </c>
      <c r="AL273" s="76">
        <f>IFERROR(VLOOKUP($D273,'SAP Data'!$A$7:$OM$1849,AL$4,FALSE),"")</f>
        <v>407165.14</v>
      </c>
      <c r="AM273" s="76">
        <f>IFERROR(VLOOKUP($D273,'SAP Data'!$A$7:$OM$1849,AM$4,FALSE),"")</f>
        <v>206448.03</v>
      </c>
      <c r="AN273" s="76">
        <f>IFERROR(VLOOKUP($D273,'SAP Data'!$A$7:$OM$1849,AN$4,FALSE),"")</f>
        <v>6074022.2300000004</v>
      </c>
      <c r="AO273" s="76">
        <f>IFERROR(VLOOKUP($D273,'SAP Data'!$A$7:$OM$1849,AO$4,FALSE),"")</f>
        <v>5261663.82</v>
      </c>
      <c r="AP273" s="99">
        <f t="shared" si="350"/>
        <v>1511224.17</v>
      </c>
      <c r="AQ273" s="43">
        <f t="shared" si="351"/>
        <v>1488350.5945833335</v>
      </c>
      <c r="AR273" s="43">
        <f t="shared" si="352"/>
        <v>1471504.6758333335</v>
      </c>
      <c r="AS273" s="43">
        <f t="shared" si="353"/>
        <v>1462138.5241666667</v>
      </c>
      <c r="AT273" s="43">
        <f t="shared" si="354"/>
        <v>1458477.3058333334</v>
      </c>
      <c r="AU273" s="43">
        <f t="shared" si="355"/>
        <v>1458668.0433333337</v>
      </c>
      <c r="AV273" s="43">
        <f t="shared" si="356"/>
        <v>1462797.1641666666</v>
      </c>
      <c r="AW273" s="43">
        <f t="shared" si="357"/>
        <v>1470233.8304166666</v>
      </c>
      <c r="AX273" s="43">
        <f t="shared" si="358"/>
        <v>1479676.5291666668</v>
      </c>
      <c r="AY273" s="43">
        <f t="shared" si="359"/>
        <v>1489302.3145833332</v>
      </c>
      <c r="AZ273" s="43">
        <f t="shared" si="360"/>
        <v>1585853.4004166666</v>
      </c>
      <c r="BA273" s="98">
        <f t="shared" si="361"/>
        <v>1760429.0729166667</v>
      </c>
      <c r="BB273" s="16"/>
      <c r="BC273" s="16">
        <f t="shared" ref="BC273" si="364">IF($E273=4,AP273,0)</f>
        <v>0</v>
      </c>
      <c r="BD273" s="16"/>
      <c r="BE273" s="16">
        <f t="shared" ref="BE273" si="365">IF($E273=4,AQ273,0)</f>
        <v>0</v>
      </c>
      <c r="BF273" s="16"/>
      <c r="BG273" s="16">
        <f t="shared" ref="BG273" si="366">IF($E273=4,AR273,0)</f>
        <v>0</v>
      </c>
      <c r="BH273" s="18"/>
      <c r="BI273" s="16">
        <f t="shared" ref="BI273" si="367">IF($E273=4,AS273,0)</f>
        <v>0</v>
      </c>
      <c r="BK273" s="16">
        <f t="shared" ref="BK273" si="368">IF($E273=4,AT273,0)</f>
        <v>0</v>
      </c>
      <c r="BM273" s="16">
        <f t="shared" ref="BM273" si="369">IF($E273=4,AU273,0)</f>
        <v>0</v>
      </c>
      <c r="BO273" s="16">
        <f t="shared" ref="BO273" si="370">IF($E273=4,AV273,0)</f>
        <v>0</v>
      </c>
      <c r="BQ273" s="16">
        <f t="shared" ref="BQ273" si="371">IF($E273=4,AW273,0)</f>
        <v>0</v>
      </c>
      <c r="BS273" s="16">
        <f t="shared" ref="BS273" si="372">IF($E273=4,AX273,0)</f>
        <v>0</v>
      </c>
      <c r="BU273" s="16">
        <f t="shared" si="272"/>
        <v>0</v>
      </c>
      <c r="BW273" s="16">
        <f t="shared" si="273"/>
        <v>0</v>
      </c>
      <c r="BY273" s="16">
        <f t="shared" si="274"/>
        <v>0</v>
      </c>
      <c r="CB273" s="16">
        <f t="shared" si="346"/>
        <v>0</v>
      </c>
      <c r="CF273" s="243">
        <f t="shared" si="362"/>
        <v>0</v>
      </c>
      <c r="CH273" s="243">
        <f t="shared" si="363"/>
        <v>0</v>
      </c>
      <c r="CJ273" s="16">
        <f t="shared" si="347"/>
        <v>1760429.0729166667</v>
      </c>
      <c r="CL273" s="54">
        <f t="shared" si="348"/>
        <v>0</v>
      </c>
      <c r="CN273" s="18"/>
      <c r="CO273" s="16">
        <f t="shared" si="349"/>
        <v>0</v>
      </c>
      <c r="CP273" s="18"/>
    </row>
    <row r="274" spans="1:94" x14ac:dyDescent="0.2">
      <c r="A274" s="387"/>
      <c r="B274" s="14" t="str">
        <f>VLOOKUP(D274,'line assign basis'!$A$8:$D$668,2,FALSE)</f>
        <v>AMORT-ECRM ENV COST</v>
      </c>
      <c r="C274" s="17" t="s">
        <v>4060</v>
      </c>
      <c r="D274" s="123" t="s">
        <v>4099</v>
      </c>
      <c r="E274" s="17">
        <f>IFERROR(VLOOKUP(D274,'line assign basis'!$A$8:$D$668,4,FALSE),"")</f>
        <v>2</v>
      </c>
      <c r="F274" s="33">
        <f>IFERROR(VLOOKUP($D274,'SAP Data'!$A$7:$OM$1845,F$4,FALSE),"")</f>
        <v>0</v>
      </c>
      <c r="G274" s="33">
        <f>IFERROR(VLOOKUP($D274,'SAP Data'!$A$7:$OM$1845,G$4,FALSE),"")</f>
        <v>0</v>
      </c>
      <c r="H274" s="16">
        <f>IFERROR(VLOOKUP($D274,'SAP Data'!$A$7:$OM$1845,H$4,FALSE),"")</f>
        <v>0</v>
      </c>
      <c r="I274" s="76">
        <f>IFERROR(VLOOKUP($D274,'SAP Data'!$A$7:$OM$1845,I$4,FALSE),"")</f>
        <v>0</v>
      </c>
      <c r="J274" s="76">
        <f>IFERROR(VLOOKUP($D274,'SAP Data'!$A$7:$OM$1845,J$4,FALSE),"")</f>
        <v>0</v>
      </c>
      <c r="K274" s="76">
        <f>IFERROR(VLOOKUP($D274,'SAP Data'!$A$7:$OM$1845,K$4,FALSE),"")</f>
        <v>0</v>
      </c>
      <c r="L274" s="76">
        <f>IFERROR(VLOOKUP($D274,'SAP Data'!$A$7:$OM$1845,L$4,FALSE),"")</f>
        <v>0</v>
      </c>
      <c r="M274" s="76">
        <f>IFERROR(VLOOKUP($D274,'SAP Data'!$A$7:$OM$1845,M$4,FALSE),"")</f>
        <v>0</v>
      </c>
      <c r="N274" s="76">
        <f>IFERROR(VLOOKUP($D274,'SAP Data'!$A$7:$OM$1845,N$4,FALSE),"")</f>
        <v>0</v>
      </c>
      <c r="O274" s="76">
        <f>IFERROR(VLOOKUP($D274,'SAP Data'!$A$7:$OM$1845,O$4,FALSE),"")</f>
        <v>0</v>
      </c>
      <c r="P274" s="76">
        <f>IFERROR(VLOOKUP($D274,'SAP Data'!$A$7:$OM$1845,P$4,FALSE),"")</f>
        <v>0</v>
      </c>
      <c r="Q274" s="76">
        <f>IFERROR(VLOOKUP($D274,'SAP Data'!$A$7:$OM$1845,Q$4,FALSE),"")</f>
        <v>0</v>
      </c>
      <c r="R274" s="76">
        <f>IFERROR(VLOOKUP($D274,'SAP Data'!$A$7:$OM$1845,R$4,FALSE),"")</f>
        <v>0</v>
      </c>
      <c r="S274" s="76">
        <f>IFERROR(VLOOKUP($D274,'SAP Data'!$A$7:$OM$1845,S$4,FALSE),"")</f>
        <v>0</v>
      </c>
      <c r="T274" s="76">
        <f>IFERROR(VLOOKUP($D274,'SAP Data'!$A$7:$OM$1849,T$4,FALSE),"")</f>
        <v>0</v>
      </c>
      <c r="U274" s="76">
        <f>IFERROR(VLOOKUP($D274,'SAP Data'!$A$7:$OM$1849,U$4,FALSE),"")</f>
        <v>0</v>
      </c>
      <c r="V274" s="76">
        <f>IFERROR(VLOOKUP($D274,'SAP Data'!$A$7:$OM$1849,V$4,FALSE),"")</f>
        <v>0</v>
      </c>
      <c r="W274" s="76">
        <f>IFERROR(VLOOKUP($D274,'SAP Data'!$A$7:$OM$1849,W$4,FALSE),"")</f>
        <v>0</v>
      </c>
      <c r="X274" s="76">
        <f>IFERROR(VLOOKUP($D274,'SAP Data'!$A$7:$OM$1849,X$4,FALSE),"")</f>
        <v>0</v>
      </c>
      <c r="Y274" s="76">
        <f>IFERROR(VLOOKUP($D274,'SAP Data'!$A$7:$OM$1849,Y$4,FALSE),"")</f>
        <v>0</v>
      </c>
      <c r="Z274" s="76">
        <f>IFERROR(VLOOKUP($D274,'SAP Data'!$A$7:$OM$1849,Z$4,FALSE),"")</f>
        <v>0</v>
      </c>
      <c r="AA274" s="76">
        <f>IFERROR(VLOOKUP($D274,'SAP Data'!$A$7:$OM$1849,AA$4,FALSE),"")</f>
        <v>0</v>
      </c>
      <c r="AB274" s="76">
        <f>IFERROR(VLOOKUP($D274,'SAP Data'!$A$7:$OM$1849,AB$4,FALSE),"")</f>
        <v>212521.18</v>
      </c>
      <c r="AC274" s="76">
        <f>IFERROR(VLOOKUP($D274,'SAP Data'!$A$7:$OM$1849,AC$4,FALSE),"")</f>
        <v>181237.88</v>
      </c>
      <c r="AD274" s="76">
        <f>IFERROR(VLOOKUP($D274,'SAP Data'!$A$7:$OM$1849,AD$4,FALSE),"")</f>
        <v>149585.74</v>
      </c>
      <c r="AE274" s="76">
        <f>IFERROR(VLOOKUP($D274,'SAP Data'!$A$7:$OM$1849,AE$4,FALSE),"")</f>
        <v>116829.53</v>
      </c>
      <c r="AF274" s="76">
        <f>IFERROR(VLOOKUP($D274,'SAP Data'!$A$7:$OM$1849,AF$4,FALSE),"")</f>
        <v>87451.07</v>
      </c>
      <c r="AG274" s="76">
        <f>IFERROR(VLOOKUP($D274,'SAP Data'!$A$7:$OM$1849,AG$4,FALSE),"")</f>
        <v>66097.7</v>
      </c>
      <c r="AH274" s="76">
        <f>IFERROR(VLOOKUP($D274,'SAP Data'!$A$7:$OM$1849,AH$4,FALSE),"")</f>
        <v>54513.79</v>
      </c>
      <c r="AI274" s="76">
        <f>IFERROR(VLOOKUP($D274,'SAP Data'!$A$7:$OM$1849,AI$4,FALSE),"")</f>
        <v>45274.66</v>
      </c>
      <c r="AJ274" s="76">
        <f>IFERROR(VLOOKUP($D274,'SAP Data'!$A$7:$OM$1849,AJ$4,FALSE),"")</f>
        <v>39010.589999999997</v>
      </c>
      <c r="AK274" s="76">
        <f>IFERROR(VLOOKUP($D274,'SAP Data'!$A$7:$OM$1849,AK$4,FALSE),"")</f>
        <v>33205.57</v>
      </c>
      <c r="AL274" s="76">
        <f>IFERROR(VLOOKUP($D274,'SAP Data'!$A$7:$OM$1849,AL$4,FALSE),"")</f>
        <v>26514.35</v>
      </c>
      <c r="AM274" s="76">
        <f>IFERROR(VLOOKUP($D274,'SAP Data'!$A$7:$OM$1849,AM$4,FALSE),"")</f>
        <v>15935.38</v>
      </c>
      <c r="AN274" s="76">
        <f>IFERROR(VLOOKUP($D274,'SAP Data'!$A$7:$OM$1849,AN$4,FALSE),"")</f>
        <v>432926.22</v>
      </c>
      <c r="AO274" s="76">
        <f>IFERROR(VLOOKUP($D274,'SAP Data'!$A$7:$OM$1849,AO$4,FALSE),"")</f>
        <v>378535.43</v>
      </c>
      <c r="AP274" s="99">
        <f t="shared" si="350"/>
        <v>39045.994166666664</v>
      </c>
      <c r="AQ274" s="43">
        <f t="shared" si="351"/>
        <v>50146.630416666674</v>
      </c>
      <c r="AR274" s="43">
        <f t="shared" si="352"/>
        <v>58658.32208333334</v>
      </c>
      <c r="AS274" s="43">
        <f t="shared" si="353"/>
        <v>65056.187500000007</v>
      </c>
      <c r="AT274" s="43">
        <f t="shared" si="354"/>
        <v>70081.666250000009</v>
      </c>
      <c r="AU274" s="43">
        <f t="shared" si="355"/>
        <v>74239.518333333341</v>
      </c>
      <c r="AV274" s="43">
        <f t="shared" si="356"/>
        <v>77751.403750000012</v>
      </c>
      <c r="AW274" s="43">
        <f t="shared" si="357"/>
        <v>80760.41041666668</v>
      </c>
      <c r="AX274" s="43">
        <f t="shared" si="358"/>
        <v>83248.740416666682</v>
      </c>
      <c r="AY274" s="43">
        <f t="shared" si="359"/>
        <v>85017.479166666672</v>
      </c>
      <c r="AZ274" s="43">
        <f t="shared" si="360"/>
        <v>94864.996666666659</v>
      </c>
      <c r="BA274" s="98">
        <f t="shared" si="361"/>
        <v>112269.27124999999</v>
      </c>
      <c r="BB274" s="16"/>
      <c r="BC274" s="16">
        <f t="shared" si="278"/>
        <v>0</v>
      </c>
      <c r="BD274" s="16"/>
      <c r="BE274" s="16">
        <f t="shared" si="279"/>
        <v>0</v>
      </c>
      <c r="BF274" s="16"/>
      <c r="BG274" s="16">
        <f t="shared" si="280"/>
        <v>0</v>
      </c>
      <c r="BH274" s="18"/>
      <c r="BI274" s="16">
        <f t="shared" si="281"/>
        <v>0</v>
      </c>
      <c r="BK274" s="16">
        <f t="shared" si="282"/>
        <v>0</v>
      </c>
      <c r="BM274" s="16">
        <f t="shared" si="283"/>
        <v>0</v>
      </c>
      <c r="BO274" s="16">
        <f t="shared" si="275"/>
        <v>0</v>
      </c>
      <c r="BQ274" s="16">
        <f t="shared" si="276"/>
        <v>0</v>
      </c>
      <c r="BS274" s="16">
        <f t="shared" si="277"/>
        <v>0</v>
      </c>
      <c r="BU274" s="16">
        <f t="shared" si="272"/>
        <v>0</v>
      </c>
      <c r="BW274" s="16">
        <f t="shared" si="273"/>
        <v>0</v>
      </c>
      <c r="BY274" s="16">
        <f t="shared" si="274"/>
        <v>0</v>
      </c>
      <c r="CB274" s="16">
        <f t="shared" si="346"/>
        <v>0</v>
      </c>
      <c r="CF274" s="243">
        <f t="shared" si="362"/>
        <v>0</v>
      </c>
      <c r="CH274" s="243">
        <f t="shared" si="363"/>
        <v>0</v>
      </c>
      <c r="CJ274" s="16">
        <f t="shared" si="347"/>
        <v>112269.27124999999</v>
      </c>
      <c r="CL274" s="54">
        <f t="shared" si="348"/>
        <v>0</v>
      </c>
      <c r="CN274" s="18"/>
      <c r="CO274" s="16">
        <f t="shared" si="349"/>
        <v>0</v>
      </c>
      <c r="CP274" s="18"/>
    </row>
    <row r="275" spans="1:94" x14ac:dyDescent="0.2">
      <c r="A275" s="387"/>
      <c r="B275" s="14" t="str">
        <f>VLOOKUP(D275,'line assign basis'!$A$8:$D$668,2,FALSE)</f>
        <v>OR CAT AMORTIZATION</v>
      </c>
      <c r="C275" s="17" t="s">
        <v>4062</v>
      </c>
      <c r="D275" s="123" t="s">
        <v>4100</v>
      </c>
      <c r="E275" s="17">
        <f>IFERROR(VLOOKUP(D275,'line assign basis'!$A$8:$D$668,4,FALSE),"")</f>
        <v>2</v>
      </c>
      <c r="F275" s="33">
        <f>IFERROR(VLOOKUP($D275,'SAP Data'!$A$7:$OM$1845,F$4,FALSE),"")</f>
        <v>0</v>
      </c>
      <c r="G275" s="33">
        <f>IFERROR(VLOOKUP($D275,'SAP Data'!$A$7:$OM$1845,G$4,FALSE),"")</f>
        <v>0</v>
      </c>
      <c r="H275" s="16">
        <f>IFERROR(VLOOKUP($D275,'SAP Data'!$A$7:$OM$1845,H$4,FALSE),"")</f>
        <v>0</v>
      </c>
      <c r="I275" s="76">
        <f>IFERROR(VLOOKUP($D275,'SAP Data'!$A$7:$OM$1845,I$4,FALSE),"")</f>
        <v>0</v>
      </c>
      <c r="J275" s="76">
        <f>IFERROR(VLOOKUP($D275,'SAP Data'!$A$7:$OM$1845,J$4,FALSE),"")</f>
        <v>0</v>
      </c>
      <c r="K275" s="76">
        <f>IFERROR(VLOOKUP($D275,'SAP Data'!$A$7:$OM$1845,K$4,FALSE),"")</f>
        <v>0</v>
      </c>
      <c r="L275" s="76">
        <f>IFERROR(VLOOKUP($D275,'SAP Data'!$A$7:$OM$1845,L$4,FALSE),"")</f>
        <v>0</v>
      </c>
      <c r="M275" s="76">
        <f>IFERROR(VLOOKUP($D275,'SAP Data'!$A$7:$OM$1845,M$4,FALSE),"")</f>
        <v>0</v>
      </c>
      <c r="N275" s="76">
        <f>IFERROR(VLOOKUP($D275,'SAP Data'!$A$7:$OM$1845,N$4,FALSE),"")</f>
        <v>0</v>
      </c>
      <c r="O275" s="76">
        <f>IFERROR(VLOOKUP($D275,'SAP Data'!$A$7:$OM$1845,O$4,FALSE),"")</f>
        <v>0</v>
      </c>
      <c r="P275" s="76">
        <f>IFERROR(VLOOKUP($D275,'SAP Data'!$A$7:$OM$1845,P$4,FALSE),"")</f>
        <v>0</v>
      </c>
      <c r="Q275" s="76">
        <f>IFERROR(VLOOKUP($D275,'SAP Data'!$A$7:$OM$1845,Q$4,FALSE),"")</f>
        <v>0</v>
      </c>
      <c r="R275" s="76">
        <f>IFERROR(VLOOKUP($D275,'SAP Data'!$A$7:$OM$1845,R$4,FALSE),"")</f>
        <v>0</v>
      </c>
      <c r="S275" s="76">
        <f>IFERROR(VLOOKUP($D275,'SAP Data'!$A$7:$OM$1845,S$4,FALSE),"")</f>
        <v>0</v>
      </c>
      <c r="T275" s="76">
        <f>IFERROR(VLOOKUP($D275,'SAP Data'!$A$7:$OM$1849,T$4,FALSE),"")</f>
        <v>0</v>
      </c>
      <c r="U275" s="76">
        <f>IFERROR(VLOOKUP($D275,'SAP Data'!$A$7:$OM$1849,U$4,FALSE),"")</f>
        <v>0</v>
      </c>
      <c r="V275" s="76">
        <f>IFERROR(VLOOKUP($D275,'SAP Data'!$A$7:$OM$1849,V$4,FALSE),"")</f>
        <v>0</v>
      </c>
      <c r="W275" s="76">
        <f>IFERROR(VLOOKUP($D275,'SAP Data'!$A$7:$OM$1849,W$4,FALSE),"")</f>
        <v>0</v>
      </c>
      <c r="X275" s="76">
        <f>IFERROR(VLOOKUP($D275,'SAP Data'!$A$7:$OM$1849,X$4,FALSE),"")</f>
        <v>0</v>
      </c>
      <c r="Y275" s="76">
        <f>IFERROR(VLOOKUP($D275,'SAP Data'!$A$7:$OM$1849,Y$4,FALSE),"")</f>
        <v>0</v>
      </c>
      <c r="Z275" s="76">
        <f>IFERROR(VLOOKUP($D275,'SAP Data'!$A$7:$OM$1849,Z$4,FALSE),"")</f>
        <v>0</v>
      </c>
      <c r="AA275" s="76">
        <f>IFERROR(VLOOKUP($D275,'SAP Data'!$A$7:$OM$1849,AA$4,FALSE),"")</f>
        <v>-111237</v>
      </c>
      <c r="AB275" s="76">
        <f>IFERROR(VLOOKUP($D275,'SAP Data'!$A$7:$OM$1849,AB$4,FALSE),"")</f>
        <v>1511843.69</v>
      </c>
      <c r="AC275" s="76">
        <f>IFERROR(VLOOKUP($D275,'SAP Data'!$A$7:$OM$1849,AC$4,FALSE),"")</f>
        <v>1275988.69</v>
      </c>
      <c r="AD275" s="76">
        <f>IFERROR(VLOOKUP($D275,'SAP Data'!$A$7:$OM$1849,AD$4,FALSE),"")</f>
        <v>731563.69</v>
      </c>
      <c r="AE275" s="76">
        <f>IFERROR(VLOOKUP($D275,'SAP Data'!$A$7:$OM$1849,AE$4,FALSE),"")</f>
        <v>290094.69</v>
      </c>
      <c r="AF275" s="76">
        <f>IFERROR(VLOOKUP($D275,'SAP Data'!$A$7:$OM$1849,AF$4,FALSE),"")</f>
        <v>64635.69</v>
      </c>
      <c r="AG275" s="76">
        <f>IFERROR(VLOOKUP($D275,'SAP Data'!$A$7:$OM$1849,AG$4,FALSE),"")</f>
        <v>-60713.31</v>
      </c>
      <c r="AH275" s="76">
        <f>IFERROR(VLOOKUP($D275,'SAP Data'!$A$7:$OM$1849,AH$4,FALSE),"")</f>
        <v>-5065.3100000000004</v>
      </c>
      <c r="AI275" s="76">
        <f>IFERROR(VLOOKUP($D275,'SAP Data'!$A$7:$OM$1849,AI$4,FALSE),"")</f>
        <v>136633.69</v>
      </c>
      <c r="AJ275" s="76">
        <f>IFERROR(VLOOKUP($D275,'SAP Data'!$A$7:$OM$1849,AJ$4,FALSE),"")</f>
        <v>353417.69</v>
      </c>
      <c r="AK275" s="76">
        <f>IFERROR(VLOOKUP($D275,'SAP Data'!$A$7:$OM$1849,AK$4,FALSE),"")</f>
        <v>556523.68999999994</v>
      </c>
      <c r="AL275" s="76">
        <f>IFERROR(VLOOKUP($D275,'SAP Data'!$A$7:$OM$1849,AL$4,FALSE),"")</f>
        <v>731566.69</v>
      </c>
      <c r="AM275" s="76">
        <f>IFERROR(VLOOKUP($D275,'SAP Data'!$A$7:$OM$1849,AM$4,FALSE),"")</f>
        <v>717124.69</v>
      </c>
      <c r="AN275" s="76">
        <f>IFERROR(VLOOKUP($D275,'SAP Data'!$A$7:$OM$1849,AN$4,FALSE),"")</f>
        <v>908056.1</v>
      </c>
      <c r="AO275" s="76">
        <f>IFERROR(VLOOKUP($D275,'SAP Data'!$A$7:$OM$1849,AO$4,FALSE),"")</f>
        <v>359488.1</v>
      </c>
      <c r="AP275" s="99">
        <f t="shared" si="350"/>
        <v>253531.43541666665</v>
      </c>
      <c r="AQ275" s="43">
        <f t="shared" si="351"/>
        <v>296100.53458333336</v>
      </c>
      <c r="AR275" s="43">
        <f t="shared" si="352"/>
        <v>310880.96708333335</v>
      </c>
      <c r="AS275" s="43">
        <f t="shared" si="353"/>
        <v>311044.39958333335</v>
      </c>
      <c r="AT275" s="43">
        <f t="shared" si="354"/>
        <v>308303.62374999997</v>
      </c>
      <c r="AU275" s="43">
        <f t="shared" si="355"/>
        <v>313785.63958333334</v>
      </c>
      <c r="AV275" s="43">
        <f t="shared" si="356"/>
        <v>334204.44708333333</v>
      </c>
      <c r="AW275" s="43">
        <f t="shared" si="357"/>
        <v>372118.67124999996</v>
      </c>
      <c r="AX275" s="43">
        <f t="shared" si="358"/>
        <v>425789.10374999995</v>
      </c>
      <c r="AY275" s="43">
        <f t="shared" si="359"/>
        <v>490786.11958333332</v>
      </c>
      <c r="AZ275" s="43">
        <f t="shared" si="360"/>
        <v>500143.37374999997</v>
      </c>
      <c r="BA275" s="98">
        <f t="shared" si="361"/>
        <v>436798.03291666653</v>
      </c>
      <c r="BB275" s="16"/>
      <c r="BC275" s="16">
        <f t="shared" ref="BC275" si="373">IF($E275=4,AP275,0)</f>
        <v>0</v>
      </c>
      <c r="BD275" s="16"/>
      <c r="BE275" s="16">
        <f t="shared" ref="BE275" si="374">IF($E275=4,AQ275,0)</f>
        <v>0</v>
      </c>
      <c r="BF275" s="16"/>
      <c r="BG275" s="16">
        <f t="shared" ref="BG275" si="375">IF($E275=4,AR275,0)</f>
        <v>0</v>
      </c>
      <c r="BH275" s="18"/>
      <c r="BI275" s="16">
        <f t="shared" ref="BI275" si="376">IF($E275=4,AS275,0)</f>
        <v>0</v>
      </c>
      <c r="BK275" s="16">
        <f t="shared" ref="BK275" si="377">IF($E275=4,AT275,0)</f>
        <v>0</v>
      </c>
      <c r="BM275" s="16">
        <f t="shared" ref="BM275" si="378">IF($E275=4,AU275,0)</f>
        <v>0</v>
      </c>
      <c r="BO275" s="16">
        <f t="shared" ref="BO275" si="379">IF($E275=4,AV275,0)</f>
        <v>0</v>
      </c>
      <c r="BQ275" s="16">
        <f t="shared" ref="BQ275" si="380">IF($E275=4,AW275,0)</f>
        <v>0</v>
      </c>
      <c r="BS275" s="16">
        <f t="shared" ref="BS275" si="381">IF($E275=4,AX275,0)</f>
        <v>0</v>
      </c>
      <c r="BU275" s="16">
        <f t="shared" si="272"/>
        <v>0</v>
      </c>
      <c r="BW275" s="16">
        <f t="shared" si="273"/>
        <v>0</v>
      </c>
      <c r="BY275" s="16">
        <f t="shared" si="274"/>
        <v>0</v>
      </c>
      <c r="CB275" s="16">
        <f t="shared" si="346"/>
        <v>0</v>
      </c>
      <c r="CF275" s="243">
        <f t="shared" si="362"/>
        <v>0</v>
      </c>
      <c r="CH275" s="243">
        <f t="shared" si="363"/>
        <v>0</v>
      </c>
      <c r="CJ275" s="16">
        <f t="shared" si="347"/>
        <v>436798.03291666653</v>
      </c>
      <c r="CL275" s="54">
        <f t="shared" si="348"/>
        <v>0</v>
      </c>
      <c r="CN275" s="18"/>
      <c r="CO275" s="16">
        <f t="shared" si="349"/>
        <v>0</v>
      </c>
      <c r="CP275" s="18"/>
    </row>
    <row r="276" spans="1:94" x14ac:dyDescent="0.2">
      <c r="A276" s="387"/>
      <c r="B276" s="14" t="str">
        <f>VLOOKUP(D276,'line assign basis'!$A$8:$D$668,2,FALSE)</f>
        <v>OR COM 31 DECOUP DEF</v>
      </c>
      <c r="C276" s="17" t="s">
        <v>1629</v>
      </c>
      <c r="D276" s="17" t="s">
        <v>2709</v>
      </c>
      <c r="E276" s="17">
        <f>IFERROR(VLOOKUP(D276,'line assign basis'!$A$8:$D$668,4,FALSE),"")</f>
        <v>2</v>
      </c>
      <c r="F276" s="33">
        <f>IFERROR(VLOOKUP($D276,'SAP Data'!$A$7:$OM$1845,F$4,FALSE),"")</f>
        <v>-16194.27</v>
      </c>
      <c r="G276" s="33">
        <f>IFERROR(VLOOKUP($D276,'SAP Data'!$A$7:$OM$1845,G$4,FALSE),"")</f>
        <v>-33059.279999999999</v>
      </c>
      <c r="H276" s="16">
        <f>IFERROR(VLOOKUP($D276,'SAP Data'!$A$7:$OM$1845,H$4,FALSE),"")</f>
        <v>-69674.559999999998</v>
      </c>
      <c r="I276" s="76">
        <f>IFERROR(VLOOKUP($D276,'SAP Data'!$A$7:$OM$1845,I$4,FALSE),"")</f>
        <v>-142247.48000000001</v>
      </c>
      <c r="J276" s="76">
        <f>IFERROR(VLOOKUP($D276,'SAP Data'!$A$7:$OM$1845,J$4,FALSE),"")</f>
        <v>-106893.75999999999</v>
      </c>
      <c r="K276" s="76">
        <f>IFERROR(VLOOKUP($D276,'SAP Data'!$A$7:$OM$1845,K$4,FALSE),"")</f>
        <v>-39034.339999999997</v>
      </c>
      <c r="L276" s="76">
        <f>IFERROR(VLOOKUP($D276,'SAP Data'!$A$7:$OM$1845,L$4,FALSE),"")</f>
        <v>-25674.93</v>
      </c>
      <c r="M276" s="76">
        <f>IFERROR(VLOOKUP($D276,'SAP Data'!$A$7:$OM$1845,M$4,FALSE),"")</f>
        <v>-20808.27</v>
      </c>
      <c r="N276" s="76">
        <f>IFERROR(VLOOKUP($D276,'SAP Data'!$A$7:$OM$1845,N$4,FALSE),"")</f>
        <v>-66667.600000000006</v>
      </c>
      <c r="O276" s="76">
        <f>IFERROR(VLOOKUP($D276,'SAP Data'!$A$7:$OM$1845,O$4,FALSE),"")</f>
        <v>-179596.57</v>
      </c>
      <c r="P276" s="76">
        <f>IFERROR(VLOOKUP($D276,'SAP Data'!$A$7:$OM$1845,P$4,FALSE),"")</f>
        <v>-152327.57999999999</v>
      </c>
      <c r="Q276" s="76">
        <f>IFERROR(VLOOKUP($D276,'SAP Data'!$A$7:$OM$1845,Q$4,FALSE),"")</f>
        <v>-143773.85</v>
      </c>
      <c r="R276" s="76">
        <f>IFERROR(VLOOKUP($D276,'SAP Data'!$A$7:$OM$1845,R$4,FALSE),"")</f>
        <v>-230335.72</v>
      </c>
      <c r="S276" s="76">
        <f>IFERROR(VLOOKUP($D276,'SAP Data'!$A$7:$OM$1845,S$4,FALSE),"")</f>
        <v>-305439.53999999998</v>
      </c>
      <c r="T276" s="76">
        <f>IFERROR(VLOOKUP($D276,'SAP Data'!$A$7:$OM$1849,T$4,FALSE),"")</f>
        <v>-308517.03999999998</v>
      </c>
      <c r="U276" s="76">
        <f>IFERROR(VLOOKUP($D276,'SAP Data'!$A$7:$OM$1849,U$4,FALSE),"")</f>
        <v>-244387.11</v>
      </c>
      <c r="V276" s="76">
        <f>IFERROR(VLOOKUP($D276,'SAP Data'!$A$7:$OM$1849,V$4,FALSE),"")</f>
        <v>-130068.76</v>
      </c>
      <c r="W276" s="76">
        <f>IFERROR(VLOOKUP($D276,'SAP Data'!$A$7:$OM$1849,W$4,FALSE),"")</f>
        <v>-32107.33</v>
      </c>
      <c r="X276" s="76">
        <f>IFERROR(VLOOKUP($D276,'SAP Data'!$A$7:$OM$1849,X$4,FALSE),"")</f>
        <v>13837.85</v>
      </c>
      <c r="Y276" s="76">
        <f>IFERROR(VLOOKUP($D276,'SAP Data'!$A$7:$OM$1849,Y$4,FALSE),"")</f>
        <v>50592.27</v>
      </c>
      <c r="Z276" s="76">
        <f>IFERROR(VLOOKUP($D276,'SAP Data'!$A$7:$OM$1849,Z$4,FALSE),"")</f>
        <v>87270.56</v>
      </c>
      <c r="AA276" s="76">
        <f>IFERROR(VLOOKUP($D276,'SAP Data'!$A$7:$OM$1849,AA$4,FALSE),"")</f>
        <v>114592.93</v>
      </c>
      <c r="AB276" s="76">
        <f>IFERROR(VLOOKUP($D276,'SAP Data'!$A$7:$OM$1849,AB$4,FALSE),"")</f>
        <v>133539.28</v>
      </c>
      <c r="AC276" s="76">
        <f>IFERROR(VLOOKUP($D276,'SAP Data'!$A$7:$OM$1849,AC$4,FALSE),"")</f>
        <v>138045.04999999999</v>
      </c>
      <c r="AD276" s="76">
        <f>IFERROR(VLOOKUP($D276,'SAP Data'!$A$7:$OM$1849,AD$4,FALSE),"")</f>
        <v>102548.68</v>
      </c>
      <c r="AE276" s="76">
        <f>IFERROR(VLOOKUP($D276,'SAP Data'!$A$7:$OM$1849,AE$4,FALSE),"")</f>
        <v>82531.81</v>
      </c>
      <c r="AF276" s="76">
        <f>IFERROR(VLOOKUP($D276,'SAP Data'!$A$7:$OM$1849,AF$4,FALSE),"")</f>
        <v>6483.96</v>
      </c>
      <c r="AG276" s="76">
        <f>IFERROR(VLOOKUP($D276,'SAP Data'!$A$7:$OM$1849,AG$4,FALSE),"")</f>
        <v>13271.68</v>
      </c>
      <c r="AH276" s="76">
        <f>IFERROR(VLOOKUP($D276,'SAP Data'!$A$7:$OM$1849,AH$4,FALSE),"")</f>
        <v>65898.210000000006</v>
      </c>
      <c r="AI276" s="76">
        <f>IFERROR(VLOOKUP($D276,'SAP Data'!$A$7:$OM$1849,AI$4,FALSE),"")</f>
        <v>138098.89000000001</v>
      </c>
      <c r="AJ276" s="76">
        <f>IFERROR(VLOOKUP($D276,'SAP Data'!$A$7:$OM$1849,AJ$4,FALSE),"")</f>
        <v>183230.13</v>
      </c>
      <c r="AK276" s="76">
        <f>IFERROR(VLOOKUP($D276,'SAP Data'!$A$7:$OM$1849,AK$4,FALSE),"")</f>
        <v>227429.59</v>
      </c>
      <c r="AL276" s="76">
        <f>IFERROR(VLOOKUP($D276,'SAP Data'!$A$7:$OM$1849,AL$4,FALSE),"")</f>
        <v>231542.98</v>
      </c>
      <c r="AM276" s="76">
        <f>IFERROR(VLOOKUP($D276,'SAP Data'!$A$7:$OM$1849,AM$4,FALSE),"")</f>
        <v>162393.18</v>
      </c>
      <c r="AN276" s="76">
        <f>IFERROR(VLOOKUP($D276,'SAP Data'!$A$7:$OM$1849,AN$4,FALSE),"")</f>
        <v>42031.96</v>
      </c>
      <c r="AO276" s="76">
        <f>IFERROR(VLOOKUP($D276,'SAP Data'!$A$7:$OM$1849,AO$4,FALSE),"")</f>
        <v>-79655.679999999993</v>
      </c>
      <c r="AP276" s="99">
        <f t="shared" si="350"/>
        <v>-45544.613333333335</v>
      </c>
      <c r="AQ276" s="43">
        <f t="shared" si="351"/>
        <v>-15508.957083333322</v>
      </c>
      <c r="AR276" s="43">
        <f t="shared" si="352"/>
        <v>13781.557500000001</v>
      </c>
      <c r="AS276" s="43">
        <f t="shared" si="353"/>
        <v>37642.38208333333</v>
      </c>
      <c r="AT276" s="43">
        <f t="shared" si="354"/>
        <v>56543.455416666657</v>
      </c>
      <c r="AU276" s="43">
        <f t="shared" si="355"/>
        <v>71800.671666666647</v>
      </c>
      <c r="AV276" s="43">
        <f t="shared" si="356"/>
        <v>85950.609166666676</v>
      </c>
      <c r="AW276" s="43">
        <f t="shared" si="357"/>
        <v>100376.84250000001</v>
      </c>
      <c r="AX276" s="43">
        <f t="shared" si="358"/>
        <v>113756.41499999999</v>
      </c>
      <c r="AY276" s="43">
        <f t="shared" si="359"/>
        <v>121759.44291666668</v>
      </c>
      <c r="AZ276" s="43">
        <f t="shared" si="360"/>
        <v>119938.31499999999</v>
      </c>
      <c r="BA276" s="98">
        <f t="shared" si="361"/>
        <v>107054.64624999998</v>
      </c>
      <c r="BB276" s="16"/>
      <c r="BC276" s="16">
        <f t="shared" si="278"/>
        <v>0</v>
      </c>
      <c r="BD276" s="16"/>
      <c r="BE276" s="16">
        <f t="shared" si="279"/>
        <v>0</v>
      </c>
      <c r="BF276" s="16"/>
      <c r="BG276" s="16">
        <f t="shared" si="280"/>
        <v>0</v>
      </c>
      <c r="BH276" s="18"/>
      <c r="BI276" s="16">
        <f t="shared" si="281"/>
        <v>0</v>
      </c>
      <c r="BK276" s="16">
        <f t="shared" si="282"/>
        <v>0</v>
      </c>
      <c r="BM276" s="16">
        <f t="shared" si="283"/>
        <v>0</v>
      </c>
      <c r="BO276" s="16">
        <f t="shared" si="275"/>
        <v>0</v>
      </c>
      <c r="BQ276" s="16">
        <f t="shared" si="276"/>
        <v>0</v>
      </c>
      <c r="BS276" s="16">
        <f t="shared" si="277"/>
        <v>0</v>
      </c>
      <c r="BU276" s="16">
        <f t="shared" si="272"/>
        <v>0</v>
      </c>
      <c r="BW276" s="16">
        <f t="shared" si="273"/>
        <v>0</v>
      </c>
      <c r="BY276" s="16">
        <f t="shared" si="274"/>
        <v>0</v>
      </c>
      <c r="CB276" s="16">
        <f t="shared" si="346"/>
        <v>0</v>
      </c>
      <c r="CF276" s="243">
        <f t="shared" si="362"/>
        <v>0</v>
      </c>
      <c r="CH276" s="243">
        <f t="shared" si="363"/>
        <v>0</v>
      </c>
      <c r="CJ276" s="16">
        <f t="shared" si="347"/>
        <v>107054.64624999998</v>
      </c>
      <c r="CL276" s="54">
        <f t="shared" si="348"/>
        <v>0</v>
      </c>
      <c r="CN276" s="18"/>
      <c r="CO276" s="16">
        <f t="shared" si="349"/>
        <v>0</v>
      </c>
      <c r="CP276" s="18"/>
    </row>
    <row r="277" spans="1:94" x14ac:dyDescent="0.2">
      <c r="A277" s="387"/>
      <c r="B277" s="14" t="str">
        <f>VLOOKUP(D277,'line assign basis'!$A$8:$D$668,2,FALSE)</f>
        <v>OR COM 31 DECOUP AMR</v>
      </c>
      <c r="C277" s="17" t="s">
        <v>2948</v>
      </c>
      <c r="D277" s="123" t="s">
        <v>2996</v>
      </c>
      <c r="E277" s="17">
        <f>IFERROR(VLOOKUP(D277,'line assign basis'!$A$8:$D$668,4,FALSE),"")</f>
        <v>2</v>
      </c>
      <c r="F277" s="33">
        <f>IFERROR(VLOOKUP($D277,'SAP Data'!$A$7:$OM$1845,F$4,FALSE),"")</f>
        <v>0</v>
      </c>
      <c r="G277" s="33">
        <f>IFERROR(VLOOKUP($D277,'SAP Data'!$A$7:$OM$1845,G$4,FALSE),"")</f>
        <v>0</v>
      </c>
      <c r="H277" s="16">
        <f>IFERROR(VLOOKUP($D277,'SAP Data'!$A$7:$OM$1845,H$4,FALSE),"")</f>
        <v>0</v>
      </c>
      <c r="I277" s="76">
        <f>IFERROR(VLOOKUP($D277,'SAP Data'!$A$7:$OM$1845,I$4,FALSE),"")</f>
        <v>0</v>
      </c>
      <c r="J277" s="76">
        <f>IFERROR(VLOOKUP($D277,'SAP Data'!$A$7:$OM$1845,J$4,FALSE),"")</f>
        <v>0</v>
      </c>
      <c r="K277" s="76">
        <f>IFERROR(VLOOKUP($D277,'SAP Data'!$A$7:$OM$1845,K$4,FALSE),"")</f>
        <v>0</v>
      </c>
      <c r="L277" s="76">
        <f>IFERROR(VLOOKUP($D277,'SAP Data'!$A$7:$OM$1845,L$4,FALSE),"")</f>
        <v>0</v>
      </c>
      <c r="M277" s="76">
        <f>IFERROR(VLOOKUP($D277,'SAP Data'!$A$7:$OM$1845,M$4,FALSE),"")</f>
        <v>0</v>
      </c>
      <c r="N277" s="76">
        <f>IFERROR(VLOOKUP($D277,'SAP Data'!$A$7:$OM$1845,N$4,FALSE),"")</f>
        <v>0</v>
      </c>
      <c r="O277" s="76">
        <f>IFERROR(VLOOKUP($D277,'SAP Data'!$A$7:$OM$1845,O$4,FALSE),"")</f>
        <v>0</v>
      </c>
      <c r="P277" s="76">
        <f>IFERROR(VLOOKUP($D277,'SAP Data'!$A$7:$OM$1845,P$4,FALSE),"")</f>
        <v>-38549.519999999997</v>
      </c>
      <c r="Q277" s="76">
        <f>IFERROR(VLOOKUP($D277,'SAP Data'!$A$7:$OM$1845,Q$4,FALSE),"")</f>
        <v>-32854.550000000003</v>
      </c>
      <c r="R277" s="76">
        <f>IFERROR(VLOOKUP($D277,'SAP Data'!$A$7:$OM$1845,R$4,FALSE),"")</f>
        <v>-26675.21</v>
      </c>
      <c r="S277" s="76">
        <f>IFERROR(VLOOKUP($D277,'SAP Data'!$A$7:$OM$1845,S$4,FALSE),"")</f>
        <v>-21328.29</v>
      </c>
      <c r="T277" s="76">
        <f>IFERROR(VLOOKUP($D277,'SAP Data'!$A$7:$OM$1849,T$4,FALSE),"")</f>
        <v>-16158.23</v>
      </c>
      <c r="U277" s="76">
        <f>IFERROR(VLOOKUP($D277,'SAP Data'!$A$7:$OM$1849,U$4,FALSE),"")</f>
        <v>-12414.28</v>
      </c>
      <c r="V277" s="76">
        <f>IFERROR(VLOOKUP($D277,'SAP Data'!$A$7:$OM$1849,V$4,FALSE),"")</f>
        <v>-10421.91</v>
      </c>
      <c r="W277" s="76">
        <f>IFERROR(VLOOKUP($D277,'SAP Data'!$A$7:$OM$1849,W$4,FALSE),"")</f>
        <v>-8983.93</v>
      </c>
      <c r="X277" s="76">
        <f>IFERROR(VLOOKUP($D277,'SAP Data'!$A$7:$OM$1849,X$4,FALSE),"")</f>
        <v>-7805.98</v>
      </c>
      <c r="Y277" s="76">
        <f>IFERROR(VLOOKUP($D277,'SAP Data'!$A$7:$OM$1849,Y$4,FALSE),"")</f>
        <v>-6852.12</v>
      </c>
      <c r="Z277" s="76">
        <f>IFERROR(VLOOKUP($D277,'SAP Data'!$A$7:$OM$1849,Z$4,FALSE),"")</f>
        <v>-5882.19</v>
      </c>
      <c r="AA277" s="76">
        <f>IFERROR(VLOOKUP($D277,'SAP Data'!$A$7:$OM$1849,AA$4,FALSE),"")</f>
        <v>-4481.0600000000004</v>
      </c>
      <c r="AB277" s="76">
        <f>IFERROR(VLOOKUP($D277,'SAP Data'!$A$7:$OM$1849,AB$4,FALSE),"")</f>
        <v>-34233.58</v>
      </c>
      <c r="AC277" s="76">
        <f>IFERROR(VLOOKUP($D277,'SAP Data'!$A$7:$OM$1849,AC$4,FALSE),"")</f>
        <v>-29688.04</v>
      </c>
      <c r="AD277" s="76">
        <f>IFERROR(VLOOKUP($D277,'SAP Data'!$A$7:$OM$1849,AD$4,FALSE),"")</f>
        <v>-25040.27</v>
      </c>
      <c r="AE277" s="76">
        <f>IFERROR(VLOOKUP($D277,'SAP Data'!$A$7:$OM$1849,AE$4,FALSE),"")</f>
        <v>-20457.03</v>
      </c>
      <c r="AF277" s="76">
        <f>IFERROR(VLOOKUP($D277,'SAP Data'!$A$7:$OM$1849,AF$4,FALSE),"")</f>
        <v>-15955.81</v>
      </c>
      <c r="AG277" s="76">
        <f>IFERROR(VLOOKUP($D277,'SAP Data'!$A$7:$OM$1849,AG$4,FALSE),"")</f>
        <v>-12421.98</v>
      </c>
      <c r="AH277" s="76">
        <f>IFERROR(VLOOKUP($D277,'SAP Data'!$A$7:$OM$1849,AH$4,FALSE),"")</f>
        <v>-10318.719999999999</v>
      </c>
      <c r="AI277" s="76">
        <f>IFERROR(VLOOKUP($D277,'SAP Data'!$A$7:$OM$1849,AI$4,FALSE),"")</f>
        <v>-8742.2800000000007</v>
      </c>
      <c r="AJ277" s="76">
        <f>IFERROR(VLOOKUP($D277,'SAP Data'!$A$7:$OM$1849,AJ$4,FALSE),"")</f>
        <v>-7809.43</v>
      </c>
      <c r="AK277" s="76">
        <f>IFERROR(VLOOKUP($D277,'SAP Data'!$A$7:$OM$1849,AK$4,FALSE),"")</f>
        <v>-6990.94</v>
      </c>
      <c r="AL277" s="76">
        <f>IFERROR(VLOOKUP($D277,'SAP Data'!$A$7:$OM$1849,AL$4,FALSE),"")</f>
        <v>-6006.14</v>
      </c>
      <c r="AM277" s="76">
        <f>IFERROR(VLOOKUP($D277,'SAP Data'!$A$7:$OM$1849,AM$4,FALSE),"")</f>
        <v>-4248.76</v>
      </c>
      <c r="AN277" s="76">
        <f>IFERROR(VLOOKUP($D277,'SAP Data'!$A$7:$OM$1849,AN$4,FALSE),"")</f>
        <v>134364.51</v>
      </c>
      <c r="AO277" s="76">
        <f>IFERROR(VLOOKUP($D277,'SAP Data'!$A$7:$OM$1849,AO$4,FALSE),"")</f>
        <v>116876.64</v>
      </c>
      <c r="AP277" s="99">
        <f t="shared" si="350"/>
        <v>-15342.279166666669</v>
      </c>
      <c r="AQ277" s="43">
        <f t="shared" si="351"/>
        <v>-15237.854166666666</v>
      </c>
      <c r="AR277" s="43">
        <f t="shared" si="352"/>
        <v>-15193.1175</v>
      </c>
      <c r="AS277" s="43">
        <f t="shared" si="353"/>
        <v>-15185.004166666666</v>
      </c>
      <c r="AT277" s="43">
        <f t="shared" si="354"/>
        <v>-15181.025416666665</v>
      </c>
      <c r="AU277" s="43">
        <f t="shared" si="355"/>
        <v>-15166.657083333337</v>
      </c>
      <c r="AV277" s="43">
        <f t="shared" si="356"/>
        <v>-15156.732083333334</v>
      </c>
      <c r="AW277" s="43">
        <f t="shared" si="357"/>
        <v>-15162.660000000002</v>
      </c>
      <c r="AX277" s="43">
        <f t="shared" si="358"/>
        <v>-15173.608749999999</v>
      </c>
      <c r="AY277" s="43">
        <f t="shared" si="359"/>
        <v>-15169.094166666668</v>
      </c>
      <c r="AZ277" s="43">
        <f t="shared" si="360"/>
        <v>-8134.4945833333359</v>
      </c>
      <c r="BA277" s="98">
        <f t="shared" si="361"/>
        <v>4997.2875000000022</v>
      </c>
      <c r="BB277" s="16"/>
      <c r="BC277" s="16">
        <f t="shared" si="278"/>
        <v>0</v>
      </c>
      <c r="BD277" s="16"/>
      <c r="BE277" s="16">
        <f t="shared" si="279"/>
        <v>0</v>
      </c>
      <c r="BF277" s="16"/>
      <c r="BG277" s="16">
        <f t="shared" si="280"/>
        <v>0</v>
      </c>
      <c r="BH277" s="18"/>
      <c r="BI277" s="16">
        <f t="shared" si="281"/>
        <v>0</v>
      </c>
      <c r="BK277" s="16">
        <f t="shared" si="282"/>
        <v>0</v>
      </c>
      <c r="BM277" s="16">
        <f t="shared" si="283"/>
        <v>0</v>
      </c>
      <c r="BO277" s="16">
        <f t="shared" si="275"/>
        <v>0</v>
      </c>
      <c r="BQ277" s="16">
        <f t="shared" si="276"/>
        <v>0</v>
      </c>
      <c r="BS277" s="16">
        <f t="shared" si="277"/>
        <v>0</v>
      </c>
      <c r="BU277" s="16">
        <f t="shared" ref="BU277:BU348" si="382">IF($E277=4,AY277,0)</f>
        <v>0</v>
      </c>
      <c r="BW277" s="16">
        <f t="shared" ref="BW277:BW348" si="383">IF($E277=4,AZ277,0)</f>
        <v>0</v>
      </c>
      <c r="BY277" s="16">
        <f t="shared" ref="BY277:BY348" si="384">IF($E277=4,BA277,0)</f>
        <v>0</v>
      </c>
      <c r="CB277" s="16">
        <f t="shared" si="346"/>
        <v>0</v>
      </c>
      <c r="CF277" s="243">
        <f t="shared" si="362"/>
        <v>0</v>
      </c>
      <c r="CH277" s="243">
        <f t="shared" si="363"/>
        <v>0</v>
      </c>
      <c r="CJ277" s="16">
        <f t="shared" si="347"/>
        <v>4997.2875000000022</v>
      </c>
      <c r="CL277" s="54">
        <f t="shared" si="348"/>
        <v>0</v>
      </c>
      <c r="CN277" s="18"/>
      <c r="CO277" s="16">
        <f t="shared" si="349"/>
        <v>0</v>
      </c>
      <c r="CP277" s="18"/>
    </row>
    <row r="278" spans="1:94" x14ac:dyDescent="0.2">
      <c r="A278" s="387"/>
      <c r="B278" s="14" t="str">
        <f>VLOOKUP(D278,'line assign basis'!$A$8:$D$668,2,FALSE)</f>
        <v>SEC ADJ COM 31 D DEF</v>
      </c>
      <c r="C278" s="17" t="s">
        <v>1631</v>
      </c>
      <c r="D278" s="17" t="s">
        <v>2710</v>
      </c>
      <c r="E278" s="17">
        <f>IFERROR(VLOOKUP(D278,'line assign basis'!$A$8:$D$668,4,FALSE),"")</f>
        <v>2</v>
      </c>
      <c r="F278" s="33">
        <f>IFERROR(VLOOKUP($D278,'SAP Data'!$A$7:$OM$1845,F$4,FALSE),"")</f>
        <v>-112.3</v>
      </c>
      <c r="G278" s="33">
        <f>IFERROR(VLOOKUP($D278,'SAP Data'!$A$7:$OM$1845,G$4,FALSE),"")</f>
        <v>0</v>
      </c>
      <c r="H278" s="16">
        <f>IFERROR(VLOOKUP($D278,'SAP Data'!$A$7:$OM$1845,H$4,FALSE),"")</f>
        <v>0</v>
      </c>
      <c r="I278" s="76">
        <f>IFERROR(VLOOKUP($D278,'SAP Data'!$A$7:$OM$1845,I$4,FALSE),"")</f>
        <v>0</v>
      </c>
      <c r="J278" s="76">
        <f>IFERROR(VLOOKUP($D278,'SAP Data'!$A$7:$OM$1845,J$4,FALSE),"")</f>
        <v>0</v>
      </c>
      <c r="K278" s="76">
        <f>IFERROR(VLOOKUP($D278,'SAP Data'!$A$7:$OM$1845,K$4,FALSE),"")</f>
        <v>0</v>
      </c>
      <c r="L278" s="76">
        <f>IFERROR(VLOOKUP($D278,'SAP Data'!$A$7:$OM$1845,L$4,FALSE),"")</f>
        <v>0</v>
      </c>
      <c r="M278" s="76">
        <f>IFERROR(VLOOKUP($D278,'SAP Data'!$A$7:$OM$1845,M$4,FALSE),"")</f>
        <v>0</v>
      </c>
      <c r="N278" s="76">
        <f>IFERROR(VLOOKUP($D278,'SAP Data'!$A$7:$OM$1845,N$4,FALSE),"")</f>
        <v>0</v>
      </c>
      <c r="O278" s="76">
        <f>IFERROR(VLOOKUP($D278,'SAP Data'!$A$7:$OM$1845,O$4,FALSE),"")</f>
        <v>0</v>
      </c>
      <c r="P278" s="76">
        <f>IFERROR(VLOOKUP($D278,'SAP Data'!$A$7:$OM$1845,P$4,FALSE),"")</f>
        <v>0</v>
      </c>
      <c r="Q278" s="76">
        <f>IFERROR(VLOOKUP($D278,'SAP Data'!$A$7:$OM$1845,Q$4,FALSE),"")</f>
        <v>0</v>
      </c>
      <c r="R278" s="76">
        <f>IFERROR(VLOOKUP($D278,'SAP Data'!$A$7:$OM$1845,R$4,FALSE),"")</f>
        <v>0</v>
      </c>
      <c r="S278" s="76">
        <f>IFERROR(VLOOKUP($D278,'SAP Data'!$A$7:$OM$1845,S$4,FALSE),"")</f>
        <v>0</v>
      </c>
      <c r="T278" s="76">
        <f>IFERROR(VLOOKUP($D278,'SAP Data'!$A$7:$OM$1849,T$4,FALSE),"")</f>
        <v>0</v>
      </c>
      <c r="U278" s="76">
        <f>IFERROR(VLOOKUP($D278,'SAP Data'!$A$7:$OM$1849,U$4,FALSE),"")</f>
        <v>0</v>
      </c>
      <c r="V278" s="76">
        <f>IFERROR(VLOOKUP($D278,'SAP Data'!$A$7:$OM$1849,V$4,FALSE),"")</f>
        <v>0</v>
      </c>
      <c r="W278" s="76">
        <f>IFERROR(VLOOKUP($D278,'SAP Data'!$A$7:$OM$1849,W$4,FALSE),"")</f>
        <v>0</v>
      </c>
      <c r="X278" s="76">
        <f>IFERROR(VLOOKUP($D278,'SAP Data'!$A$7:$OM$1849,X$4,FALSE),"")</f>
        <v>0</v>
      </c>
      <c r="Y278" s="76">
        <f>IFERROR(VLOOKUP($D278,'SAP Data'!$A$7:$OM$1849,Y$4,FALSE),"")</f>
        <v>-72.8</v>
      </c>
      <c r="Z278" s="76">
        <f>IFERROR(VLOOKUP($D278,'SAP Data'!$A$7:$OM$1849,Z$4,FALSE),"")</f>
        <v>-228.57</v>
      </c>
      <c r="AA278" s="76">
        <f>IFERROR(VLOOKUP($D278,'SAP Data'!$A$7:$OM$1849,AA$4,FALSE),"")</f>
        <v>-456.65</v>
      </c>
      <c r="AB278" s="76">
        <f>IFERROR(VLOOKUP($D278,'SAP Data'!$A$7:$OM$1849,AB$4,FALSE),"")</f>
        <v>-276.48</v>
      </c>
      <c r="AC278" s="76">
        <f>IFERROR(VLOOKUP($D278,'SAP Data'!$A$7:$OM$1849,AC$4,FALSE),"")</f>
        <v>-543.66999999999996</v>
      </c>
      <c r="AD278" s="76">
        <f>IFERROR(VLOOKUP($D278,'SAP Data'!$A$7:$OM$1849,AD$4,FALSE),"")</f>
        <v>-780.37</v>
      </c>
      <c r="AE278" s="76">
        <f>IFERROR(VLOOKUP($D278,'SAP Data'!$A$7:$OM$1849,AE$4,FALSE),"")</f>
        <v>-962.45</v>
      </c>
      <c r="AF278" s="76">
        <f>IFERROR(VLOOKUP($D278,'SAP Data'!$A$7:$OM$1849,AF$4,FALSE),"")</f>
        <v>-1050.02</v>
      </c>
      <c r="AG278" s="76">
        <f>IFERROR(VLOOKUP($D278,'SAP Data'!$A$7:$OM$1849,AG$4,FALSE),"")</f>
        <v>-1100.51</v>
      </c>
      <c r="AH278" s="76">
        <f>IFERROR(VLOOKUP($D278,'SAP Data'!$A$7:$OM$1849,AH$4,FALSE),"")</f>
        <v>-1210.99</v>
      </c>
      <c r="AI278" s="76">
        <f>IFERROR(VLOOKUP($D278,'SAP Data'!$A$7:$OM$1849,AI$4,FALSE),"")</f>
        <v>-1412.39</v>
      </c>
      <c r="AJ278" s="76">
        <f>IFERROR(VLOOKUP($D278,'SAP Data'!$A$7:$OM$1849,AJ$4,FALSE),"")</f>
        <v>-1728.38</v>
      </c>
      <c r="AK278" s="76">
        <f>IFERROR(VLOOKUP($D278,'SAP Data'!$A$7:$OM$1849,AK$4,FALSE),"")</f>
        <v>-2140.75</v>
      </c>
      <c r="AL278" s="76">
        <f>IFERROR(VLOOKUP($D278,'SAP Data'!$A$7:$OM$1849,AL$4,FALSE),"")</f>
        <v>-2588.1</v>
      </c>
      <c r="AM278" s="76">
        <f>IFERROR(VLOOKUP($D278,'SAP Data'!$A$7:$OM$1849,AM$4,FALSE),"")</f>
        <v>-2972.06</v>
      </c>
      <c r="AN278" s="76">
        <f>IFERROR(VLOOKUP($D278,'SAP Data'!$A$7:$OM$1849,AN$4,FALSE),"")</f>
        <v>-66.61</v>
      </c>
      <c r="AO278" s="76">
        <f>IFERROR(VLOOKUP($D278,'SAP Data'!$A$7:$OM$1849,AO$4,FALSE),"")</f>
        <v>0</v>
      </c>
      <c r="AP278" s="99">
        <f t="shared" si="350"/>
        <v>-164.02958333333333</v>
      </c>
      <c r="AQ278" s="43">
        <f t="shared" si="351"/>
        <v>-236.64708333333331</v>
      </c>
      <c r="AR278" s="43">
        <f t="shared" si="352"/>
        <v>-320.5</v>
      </c>
      <c r="AS278" s="43">
        <f t="shared" si="353"/>
        <v>-410.10541666666671</v>
      </c>
      <c r="AT278" s="43">
        <f t="shared" si="354"/>
        <v>-506.41791666666671</v>
      </c>
      <c r="AU278" s="43">
        <f t="shared" si="355"/>
        <v>-615.72541666666666</v>
      </c>
      <c r="AV278" s="43">
        <f t="shared" si="356"/>
        <v>-746.59083333333331</v>
      </c>
      <c r="AW278" s="43">
        <f t="shared" si="357"/>
        <v>-904.7712499999999</v>
      </c>
      <c r="AX278" s="43">
        <f t="shared" si="358"/>
        <v>-1089.2495833333332</v>
      </c>
      <c r="AY278" s="43">
        <f t="shared" si="359"/>
        <v>-1292.3720833333334</v>
      </c>
      <c r="AZ278" s="43">
        <f t="shared" si="360"/>
        <v>-1388.43625</v>
      </c>
      <c r="BA278" s="98">
        <f t="shared" si="361"/>
        <v>-1357.0387499999999</v>
      </c>
      <c r="BB278" s="16"/>
      <c r="BC278" s="16">
        <f t="shared" si="278"/>
        <v>0</v>
      </c>
      <c r="BD278" s="16"/>
      <c r="BE278" s="16">
        <f t="shared" si="279"/>
        <v>0</v>
      </c>
      <c r="BF278" s="16"/>
      <c r="BG278" s="16">
        <f t="shared" si="280"/>
        <v>0</v>
      </c>
      <c r="BH278" s="18"/>
      <c r="BI278" s="16">
        <f t="shared" si="281"/>
        <v>0</v>
      </c>
      <c r="BK278" s="16">
        <f t="shared" si="282"/>
        <v>0</v>
      </c>
      <c r="BM278" s="16">
        <f t="shared" si="283"/>
        <v>0</v>
      </c>
      <c r="BO278" s="16">
        <f t="shared" si="275"/>
        <v>0</v>
      </c>
      <c r="BQ278" s="16">
        <f t="shared" si="276"/>
        <v>0</v>
      </c>
      <c r="BS278" s="16">
        <f t="shared" si="277"/>
        <v>0</v>
      </c>
      <c r="BU278" s="16">
        <f t="shared" si="382"/>
        <v>0</v>
      </c>
      <c r="BW278" s="16">
        <f t="shared" si="383"/>
        <v>0</v>
      </c>
      <c r="BY278" s="16">
        <f t="shared" si="384"/>
        <v>0</v>
      </c>
      <c r="CB278" s="16">
        <f t="shared" si="346"/>
        <v>0</v>
      </c>
      <c r="CF278" s="243">
        <f t="shared" si="362"/>
        <v>0</v>
      </c>
      <c r="CH278" s="243">
        <f t="shared" si="363"/>
        <v>0</v>
      </c>
      <c r="CJ278" s="16">
        <f t="shared" si="347"/>
        <v>-1357.0387499999999</v>
      </c>
      <c r="CL278" s="54">
        <f t="shared" si="348"/>
        <v>0</v>
      </c>
      <c r="CN278" s="18"/>
      <c r="CO278" s="16">
        <f t="shared" si="349"/>
        <v>0</v>
      </c>
      <c r="CP278" s="18"/>
    </row>
    <row r="279" spans="1:94" x14ac:dyDescent="0.2">
      <c r="A279" s="387"/>
      <c r="B279" s="14" t="str">
        <f>VLOOKUP(D279,'line assign basis'!$A$8:$D$668,2,FALSE)</f>
        <v>OR COM 3 DECOUP AMRT</v>
      </c>
      <c r="C279" s="17" t="s">
        <v>2950</v>
      </c>
      <c r="D279" s="123" t="s">
        <v>2997</v>
      </c>
      <c r="E279" s="17">
        <f>IFERROR(VLOOKUP(D279,'line assign basis'!$A$8:$D$668,4,FALSE),"")</f>
        <v>2</v>
      </c>
      <c r="F279" s="33">
        <f>IFERROR(VLOOKUP($D279,'SAP Data'!$A$7:$OM$1845,F$4,FALSE),"")</f>
        <v>0</v>
      </c>
      <c r="G279" s="33">
        <f>IFERROR(VLOOKUP($D279,'SAP Data'!$A$7:$OM$1845,G$4,FALSE),"")</f>
        <v>0</v>
      </c>
      <c r="H279" s="16">
        <f>IFERROR(VLOOKUP($D279,'SAP Data'!$A$7:$OM$1845,H$4,FALSE),"")</f>
        <v>0</v>
      </c>
      <c r="I279" s="76">
        <f>IFERROR(VLOOKUP($D279,'SAP Data'!$A$7:$OM$1845,I$4,FALSE),"")</f>
        <v>0</v>
      </c>
      <c r="J279" s="76">
        <f>IFERROR(VLOOKUP($D279,'SAP Data'!$A$7:$OM$1845,J$4,FALSE),"")</f>
        <v>0</v>
      </c>
      <c r="K279" s="76">
        <f>IFERROR(VLOOKUP($D279,'SAP Data'!$A$7:$OM$1845,K$4,FALSE),"")</f>
        <v>0</v>
      </c>
      <c r="L279" s="76">
        <f>IFERROR(VLOOKUP($D279,'SAP Data'!$A$7:$OM$1845,L$4,FALSE),"")</f>
        <v>0</v>
      </c>
      <c r="M279" s="76">
        <f>IFERROR(VLOOKUP($D279,'SAP Data'!$A$7:$OM$1845,M$4,FALSE),"")</f>
        <v>0</v>
      </c>
      <c r="N279" s="76">
        <f>IFERROR(VLOOKUP($D279,'SAP Data'!$A$7:$OM$1845,N$4,FALSE),"")</f>
        <v>0</v>
      </c>
      <c r="O279" s="76">
        <f>IFERROR(VLOOKUP($D279,'SAP Data'!$A$7:$OM$1845,O$4,FALSE),"")</f>
        <v>0</v>
      </c>
      <c r="P279" s="76">
        <f>IFERROR(VLOOKUP($D279,'SAP Data'!$A$7:$OM$1845,P$4,FALSE),"")</f>
        <v>-2889039.72</v>
      </c>
      <c r="Q279" s="76">
        <f>IFERROR(VLOOKUP($D279,'SAP Data'!$A$7:$OM$1845,Q$4,FALSE),"")</f>
        <v>-2440425.58</v>
      </c>
      <c r="R279" s="76">
        <f>IFERROR(VLOOKUP($D279,'SAP Data'!$A$7:$OM$1845,R$4,FALSE),"")</f>
        <v>-1937752.84</v>
      </c>
      <c r="S279" s="76">
        <f>IFERROR(VLOOKUP($D279,'SAP Data'!$A$7:$OM$1845,S$4,FALSE),"")</f>
        <v>-1516968.02</v>
      </c>
      <c r="T279" s="76">
        <f>IFERROR(VLOOKUP($D279,'SAP Data'!$A$7:$OM$1849,T$4,FALSE),"")</f>
        <v>-1119876.03</v>
      </c>
      <c r="U279" s="76">
        <f>IFERROR(VLOOKUP($D279,'SAP Data'!$A$7:$OM$1849,U$4,FALSE),"")</f>
        <v>-837331.19</v>
      </c>
      <c r="V279" s="76">
        <f>IFERROR(VLOOKUP($D279,'SAP Data'!$A$7:$OM$1849,V$4,FALSE),"")</f>
        <v>-695076.97</v>
      </c>
      <c r="W279" s="76">
        <f>IFERROR(VLOOKUP($D279,'SAP Data'!$A$7:$OM$1849,W$4,FALSE),"")</f>
        <v>-582196.87</v>
      </c>
      <c r="X279" s="76">
        <f>IFERROR(VLOOKUP($D279,'SAP Data'!$A$7:$OM$1849,X$4,FALSE),"")</f>
        <v>-486598.6</v>
      </c>
      <c r="Y279" s="76">
        <f>IFERROR(VLOOKUP($D279,'SAP Data'!$A$7:$OM$1849,Y$4,FALSE),"")</f>
        <v>-406662.15</v>
      </c>
      <c r="Z279" s="76">
        <f>IFERROR(VLOOKUP($D279,'SAP Data'!$A$7:$OM$1849,Z$4,FALSE),"")</f>
        <v>-324694.11</v>
      </c>
      <c r="AA279" s="76">
        <f>IFERROR(VLOOKUP($D279,'SAP Data'!$A$7:$OM$1849,AA$4,FALSE),"")</f>
        <v>-219936.62</v>
      </c>
      <c r="AB279" s="76">
        <f>IFERROR(VLOOKUP($D279,'SAP Data'!$A$7:$OM$1849,AB$4,FALSE),"")</f>
        <v>-3219996.69</v>
      </c>
      <c r="AC279" s="76">
        <f>IFERROR(VLOOKUP($D279,'SAP Data'!$A$7:$OM$1849,AC$4,FALSE),"")</f>
        <v>-2762801.39</v>
      </c>
      <c r="AD279" s="76">
        <f>IFERROR(VLOOKUP($D279,'SAP Data'!$A$7:$OM$1849,AD$4,FALSE),"")</f>
        <v>-2282230.48</v>
      </c>
      <c r="AE279" s="76">
        <f>IFERROR(VLOOKUP($D279,'SAP Data'!$A$7:$OM$1849,AE$4,FALSE),"")</f>
        <v>-1792018.21</v>
      </c>
      <c r="AF279" s="76">
        <f>IFERROR(VLOOKUP($D279,'SAP Data'!$A$7:$OM$1849,AF$4,FALSE),"")</f>
        <v>-1346461.27</v>
      </c>
      <c r="AG279" s="76">
        <f>IFERROR(VLOOKUP($D279,'SAP Data'!$A$7:$OM$1849,AG$4,FALSE),"")</f>
        <v>-1011798.13</v>
      </c>
      <c r="AH279" s="76">
        <f>IFERROR(VLOOKUP($D279,'SAP Data'!$A$7:$OM$1849,AH$4,FALSE),"")</f>
        <v>-831422.79</v>
      </c>
      <c r="AI279" s="76">
        <f>IFERROR(VLOOKUP($D279,'SAP Data'!$A$7:$OM$1849,AI$4,FALSE),"")</f>
        <v>-689292.09</v>
      </c>
      <c r="AJ279" s="76">
        <f>IFERROR(VLOOKUP($D279,'SAP Data'!$A$7:$OM$1849,AJ$4,FALSE),"")</f>
        <v>-589208.74</v>
      </c>
      <c r="AK279" s="76">
        <f>IFERROR(VLOOKUP($D279,'SAP Data'!$A$7:$OM$1849,AK$4,FALSE),"")</f>
        <v>-495376.61</v>
      </c>
      <c r="AL279" s="76">
        <f>IFERROR(VLOOKUP($D279,'SAP Data'!$A$7:$OM$1849,AL$4,FALSE),"")</f>
        <v>-391659.43</v>
      </c>
      <c r="AM279" s="76">
        <f>IFERROR(VLOOKUP($D279,'SAP Data'!$A$7:$OM$1849,AM$4,FALSE),"")</f>
        <v>-233295.63</v>
      </c>
      <c r="AN279" s="76">
        <f>IFERROR(VLOOKUP($D279,'SAP Data'!$A$7:$OM$1849,AN$4,FALSE),"")</f>
        <v>968388.06</v>
      </c>
      <c r="AO279" s="76">
        <f>IFERROR(VLOOKUP($D279,'SAP Data'!$A$7:$OM$1849,AO$4,FALSE),"")</f>
        <v>852473.46</v>
      </c>
      <c r="AP279" s="99">
        <f t="shared" si="350"/>
        <v>-1190177.5250000001</v>
      </c>
      <c r="AQ279" s="43">
        <f t="shared" si="351"/>
        <v>-1215991.1845833336</v>
      </c>
      <c r="AR279" s="43">
        <f t="shared" si="352"/>
        <v>-1236892.6608333334</v>
      </c>
      <c r="AS279" s="43">
        <f t="shared" si="353"/>
        <v>-1253603.1683333332</v>
      </c>
      <c r="AT279" s="43">
        <f t="shared" si="354"/>
        <v>-1266553.7</v>
      </c>
      <c r="AU279" s="43">
        <f t="shared" si="355"/>
        <v>-1276697.0766666669</v>
      </c>
      <c r="AV279" s="43">
        <f t="shared" si="356"/>
        <v>-1285434.8</v>
      </c>
      <c r="AW279" s="43">
        <f t="shared" si="357"/>
        <v>-1293406.6583333334</v>
      </c>
      <c r="AX279" s="43">
        <f t="shared" si="358"/>
        <v>-1299893.3158333334</v>
      </c>
      <c r="AY279" s="43">
        <f t="shared" si="359"/>
        <v>-1303240.1629166666</v>
      </c>
      <c r="AZ279" s="43">
        <f t="shared" si="360"/>
        <v>-1129280.7570833333</v>
      </c>
      <c r="BA279" s="98">
        <f t="shared" si="361"/>
        <v>-804128.27374999982</v>
      </c>
      <c r="BB279" s="16"/>
      <c r="BC279" s="16">
        <f t="shared" si="278"/>
        <v>0</v>
      </c>
      <c r="BD279" s="16"/>
      <c r="BE279" s="16">
        <f t="shared" si="279"/>
        <v>0</v>
      </c>
      <c r="BF279" s="16"/>
      <c r="BG279" s="16">
        <f t="shared" si="280"/>
        <v>0</v>
      </c>
      <c r="BH279" s="18"/>
      <c r="BI279" s="16">
        <f t="shared" si="281"/>
        <v>0</v>
      </c>
      <c r="BK279" s="16">
        <f t="shared" si="282"/>
        <v>0</v>
      </c>
      <c r="BM279" s="16">
        <f t="shared" si="283"/>
        <v>0</v>
      </c>
      <c r="BO279" s="16">
        <f t="shared" si="275"/>
        <v>0</v>
      </c>
      <c r="BQ279" s="16">
        <f t="shared" si="276"/>
        <v>0</v>
      </c>
      <c r="BS279" s="16">
        <f t="shared" si="277"/>
        <v>0</v>
      </c>
      <c r="BU279" s="16">
        <f t="shared" si="382"/>
        <v>0</v>
      </c>
      <c r="BW279" s="16">
        <f t="shared" si="383"/>
        <v>0</v>
      </c>
      <c r="BY279" s="16">
        <f t="shared" si="384"/>
        <v>0</v>
      </c>
      <c r="CB279" s="16">
        <f t="shared" si="346"/>
        <v>0</v>
      </c>
      <c r="CF279" s="243">
        <f t="shared" si="362"/>
        <v>0</v>
      </c>
      <c r="CH279" s="243">
        <f t="shared" si="363"/>
        <v>0</v>
      </c>
      <c r="CJ279" s="16">
        <f t="shared" si="347"/>
        <v>-804128.27374999982</v>
      </c>
      <c r="CL279" s="54">
        <f t="shared" si="348"/>
        <v>0</v>
      </c>
      <c r="CN279" s="18"/>
      <c r="CO279" s="16">
        <f t="shared" si="349"/>
        <v>0</v>
      </c>
      <c r="CP279" s="18"/>
    </row>
    <row r="280" spans="1:94" x14ac:dyDescent="0.2">
      <c r="A280" s="387"/>
      <c r="B280" s="14" t="str">
        <f>VLOOKUP(D280,'line assign basis'!$A$8:$D$668,2,FALSE)</f>
        <v>OR HORIZON O&amp;M DEFER</v>
      </c>
      <c r="C280" s="17" t="s">
        <v>4140</v>
      </c>
      <c r="D280" s="123" t="s">
        <v>4170</v>
      </c>
      <c r="E280" s="17">
        <f>IFERROR(VLOOKUP(D280,'line assign basis'!$A$8:$D$668,4,FALSE),"")</f>
        <v>2</v>
      </c>
      <c r="F280" s="33">
        <f>IFERROR(VLOOKUP($D280,'SAP Data'!$A$7:$OM$1845,F$4,FALSE),"")</f>
        <v>0</v>
      </c>
      <c r="G280" s="33">
        <f>IFERROR(VLOOKUP($D280,'SAP Data'!$A$7:$OM$1845,G$4,FALSE),"")</f>
        <v>0</v>
      </c>
      <c r="H280" s="16">
        <f>IFERROR(VLOOKUP($D280,'SAP Data'!$A$7:$OM$1845,H$4,FALSE),"")</f>
        <v>0</v>
      </c>
      <c r="I280" s="76">
        <f>IFERROR(VLOOKUP($D280,'SAP Data'!$A$7:$OM$1845,I$4,FALSE),"")</f>
        <v>0</v>
      </c>
      <c r="J280" s="76">
        <f>IFERROR(VLOOKUP($D280,'SAP Data'!$A$7:$OM$1845,J$4,FALSE),"")</f>
        <v>0</v>
      </c>
      <c r="K280" s="76">
        <f>IFERROR(VLOOKUP($D280,'SAP Data'!$A$7:$OM$1845,K$4,FALSE),"")</f>
        <v>0</v>
      </c>
      <c r="L280" s="76">
        <f>IFERROR(VLOOKUP($D280,'SAP Data'!$A$7:$OM$1845,L$4,FALSE),"")</f>
        <v>0</v>
      </c>
      <c r="M280" s="76">
        <f>IFERROR(VLOOKUP($D280,'SAP Data'!$A$7:$OM$1845,M$4,FALSE),"")</f>
        <v>0</v>
      </c>
      <c r="N280" s="76">
        <f>IFERROR(VLOOKUP($D280,'SAP Data'!$A$7:$OM$1845,N$4,FALSE),"")</f>
        <v>0</v>
      </c>
      <c r="O280" s="76">
        <f>IFERROR(VLOOKUP($D280,'SAP Data'!$A$7:$OM$1845,O$4,FALSE),"")</f>
        <v>0</v>
      </c>
      <c r="P280" s="76">
        <f>IFERROR(VLOOKUP($D280,'SAP Data'!$A$7:$OM$1845,P$4,FALSE),"")</f>
        <v>0</v>
      </c>
      <c r="Q280" s="76">
        <f>IFERROR(VLOOKUP($D280,'SAP Data'!$A$7:$OM$1845,Q$4,FALSE),"")</f>
        <v>0</v>
      </c>
      <c r="R280" s="76">
        <f>IFERROR(VLOOKUP($D280,'SAP Data'!$A$7:$OM$1845,R$4,FALSE),"")</f>
        <v>0</v>
      </c>
      <c r="S280" s="76">
        <f>IFERROR(VLOOKUP($D280,'SAP Data'!$A$7:$OM$1845,S$4,FALSE),"")</f>
        <v>0</v>
      </c>
      <c r="T280" s="76">
        <f>IFERROR(VLOOKUP($D280,'SAP Data'!$A$7:$OM$1849,T$4,FALSE),"")</f>
        <v>0</v>
      </c>
      <c r="U280" s="76">
        <f>IFERROR(VLOOKUP($D280,'SAP Data'!$A$7:$OM$1849,U$4,FALSE),"")</f>
        <v>0</v>
      </c>
      <c r="V280" s="76">
        <f>IFERROR(VLOOKUP($D280,'SAP Data'!$A$7:$OM$1849,V$4,FALSE),"")</f>
        <v>0</v>
      </c>
      <c r="W280" s="76">
        <f>IFERROR(VLOOKUP($D280,'SAP Data'!$A$7:$OM$1849,W$4,FALSE),"")</f>
        <v>0</v>
      </c>
      <c r="X280" s="76">
        <f>IFERROR(VLOOKUP($D280,'SAP Data'!$A$7:$OM$1849,X$4,FALSE),"")</f>
        <v>0</v>
      </c>
      <c r="Y280" s="76">
        <f>IFERROR(VLOOKUP($D280,'SAP Data'!$A$7:$OM$1849,Y$4,FALSE),"")</f>
        <v>0</v>
      </c>
      <c r="Z280" s="76">
        <f>IFERROR(VLOOKUP($D280,'SAP Data'!$A$7:$OM$1849,Z$4,FALSE),"")</f>
        <v>0</v>
      </c>
      <c r="AA280" s="76">
        <f>IFERROR(VLOOKUP($D280,'SAP Data'!$A$7:$OM$1849,AA$4,FALSE),"")</f>
        <v>0</v>
      </c>
      <c r="AB280" s="76">
        <f>IFERROR(VLOOKUP($D280,'SAP Data'!$A$7:$OM$1849,AB$4,FALSE),"")</f>
        <v>0</v>
      </c>
      <c r="AC280" s="76">
        <f>IFERROR(VLOOKUP($D280,'SAP Data'!$A$7:$OM$1849,AC$4,FALSE),"")</f>
        <v>0</v>
      </c>
      <c r="AD280" s="76">
        <f>IFERROR(VLOOKUP($D280,'SAP Data'!$A$7:$OM$1849,AD$4,FALSE),"")</f>
        <v>77281</v>
      </c>
      <c r="AE280" s="76">
        <f>IFERROR(VLOOKUP($D280,'SAP Data'!$A$7:$OM$1849,AE$4,FALSE),"")</f>
        <v>102828.15</v>
      </c>
      <c r="AF280" s="76">
        <f>IFERROR(VLOOKUP($D280,'SAP Data'!$A$7:$OM$1849,AF$4,FALSE),"")</f>
        <v>274078.90999999997</v>
      </c>
      <c r="AG280" s="76">
        <f>IFERROR(VLOOKUP($D280,'SAP Data'!$A$7:$OM$1849,AG$4,FALSE),"")</f>
        <v>709994.29</v>
      </c>
      <c r="AH280" s="76">
        <f>IFERROR(VLOOKUP($D280,'SAP Data'!$A$7:$OM$1849,AH$4,FALSE),"")</f>
        <v>1208442.98</v>
      </c>
      <c r="AI280" s="76">
        <f>IFERROR(VLOOKUP($D280,'SAP Data'!$A$7:$OM$1849,AI$4,FALSE),"")</f>
        <v>2071201.44</v>
      </c>
      <c r="AJ280" s="76">
        <f>IFERROR(VLOOKUP($D280,'SAP Data'!$A$7:$OM$1849,AJ$4,FALSE),"")</f>
        <v>2673722.27</v>
      </c>
      <c r="AK280" s="76">
        <f>IFERROR(VLOOKUP($D280,'SAP Data'!$A$7:$OM$1849,AK$4,FALSE),"")</f>
        <v>3406177</v>
      </c>
      <c r="AL280" s="76">
        <f>IFERROR(VLOOKUP($D280,'SAP Data'!$A$7:$OM$1849,AL$4,FALSE),"")</f>
        <v>4966028.87</v>
      </c>
      <c r="AM280" s="76">
        <f>IFERROR(VLOOKUP($D280,'SAP Data'!$A$7:$OM$1849,AM$4,FALSE),"")</f>
        <v>5783782.5700000003</v>
      </c>
      <c r="AN280" s="76">
        <f>IFERROR(VLOOKUP($D280,'SAP Data'!$A$7:$OM$1849,AN$4,FALSE),"")</f>
        <v>5756608.7400000002</v>
      </c>
      <c r="AO280" s="76">
        <f>IFERROR(VLOOKUP($D280,'SAP Data'!$A$7:$OM$1849,AO$4,FALSE),"")</f>
        <v>5951927.3700000001</v>
      </c>
      <c r="AP280" s="99">
        <f t="shared" si="350"/>
        <v>3220.0416666666665</v>
      </c>
      <c r="AQ280" s="43">
        <f t="shared" si="351"/>
        <v>10724.589583333332</v>
      </c>
      <c r="AR280" s="43">
        <f t="shared" si="352"/>
        <v>26429.050416666665</v>
      </c>
      <c r="AS280" s="43">
        <f t="shared" si="353"/>
        <v>67432.100416666668</v>
      </c>
      <c r="AT280" s="43">
        <f t="shared" si="354"/>
        <v>147366.98666666666</v>
      </c>
      <c r="AU280" s="43">
        <f t="shared" si="355"/>
        <v>284018.83749999997</v>
      </c>
      <c r="AV280" s="43">
        <f t="shared" si="356"/>
        <v>481723.99208333326</v>
      </c>
      <c r="AW280" s="43">
        <f t="shared" si="357"/>
        <v>735053.1283333333</v>
      </c>
      <c r="AX280" s="43">
        <f t="shared" si="358"/>
        <v>1083895.0395833333</v>
      </c>
      <c r="AY280" s="43">
        <f t="shared" si="359"/>
        <v>1531803.8495833334</v>
      </c>
      <c r="AZ280" s="43">
        <f t="shared" si="360"/>
        <v>2012653.4875</v>
      </c>
      <c r="BA280" s="98">
        <f t="shared" si="361"/>
        <v>2500509.1587499999</v>
      </c>
      <c r="BB280" s="16"/>
      <c r="BC280" s="16">
        <f t="shared" ref="BC280:BC283" si="385">IF($E280=4,AP280,0)</f>
        <v>0</v>
      </c>
      <c r="BD280" s="16"/>
      <c r="BE280" s="16">
        <f t="shared" ref="BE280:BE283" si="386">IF($E280=4,AQ280,0)</f>
        <v>0</v>
      </c>
      <c r="BF280" s="16"/>
      <c r="BG280" s="16">
        <f t="shared" ref="BG280:BG283" si="387">IF($E280=4,AR280,0)</f>
        <v>0</v>
      </c>
      <c r="BH280" s="18"/>
      <c r="BI280" s="16">
        <f t="shared" ref="BI280:BI283" si="388">IF($E280=4,AS280,0)</f>
        <v>0</v>
      </c>
      <c r="BK280" s="16">
        <f t="shared" ref="BK280:BK283" si="389">IF($E280=4,AT280,0)</f>
        <v>0</v>
      </c>
      <c r="BM280" s="16">
        <f t="shared" ref="BM280:BM283" si="390">IF($E280=4,AU280,0)</f>
        <v>0</v>
      </c>
      <c r="BO280" s="16">
        <f t="shared" ref="BO280:BO283" si="391">IF($E280=4,AV280,0)</f>
        <v>0</v>
      </c>
      <c r="BQ280" s="16">
        <f t="shared" ref="BQ280:BQ283" si="392">IF($E280=4,AW280,0)</f>
        <v>0</v>
      </c>
      <c r="BS280" s="16">
        <f t="shared" ref="BS280:BS283" si="393">IF($E280=4,AX280,0)</f>
        <v>0</v>
      </c>
      <c r="BU280" s="16">
        <f t="shared" ref="BU280:BU283" si="394">IF($E280=4,AY280,0)</f>
        <v>0</v>
      </c>
      <c r="BW280" s="16">
        <f t="shared" ref="BW280:BW283" si="395">IF($E280=4,AZ280,0)</f>
        <v>0</v>
      </c>
      <c r="BY280" s="16">
        <f t="shared" ref="BY280:BY283" si="396">IF($E280=4,BA280,0)</f>
        <v>0</v>
      </c>
      <c r="CB280" s="16">
        <f t="shared" si="346"/>
        <v>0</v>
      </c>
      <c r="CF280" s="243">
        <f t="shared" si="362"/>
        <v>0</v>
      </c>
      <c r="CH280" s="243">
        <f t="shared" si="363"/>
        <v>0</v>
      </c>
      <c r="CJ280" s="16">
        <f t="shared" si="347"/>
        <v>2500509.1587499999</v>
      </c>
      <c r="CL280" s="54">
        <f t="shared" si="348"/>
        <v>0</v>
      </c>
      <c r="CN280" s="18"/>
      <c r="CO280" s="16">
        <f t="shared" si="349"/>
        <v>0</v>
      </c>
      <c r="CP280" s="18"/>
    </row>
    <row r="281" spans="1:94" x14ac:dyDescent="0.2">
      <c r="A281" s="387"/>
      <c r="B281" s="14" t="str">
        <f>VLOOKUP(D281,'line assign basis'!$A$8:$D$668,2,FALSE)</f>
        <v>OR HORIZON O&amp;M RESER</v>
      </c>
      <c r="C281" s="17" t="s">
        <v>4142</v>
      </c>
      <c r="D281" s="123" t="s">
        <v>4173</v>
      </c>
      <c r="E281" s="17">
        <f>IFERROR(VLOOKUP(D281,'line assign basis'!$A$8:$D$668,4,FALSE),"")</f>
        <v>2</v>
      </c>
      <c r="F281" s="33">
        <f>IFERROR(VLOOKUP($D281,'SAP Data'!$A$7:$OM$1845,F$4,FALSE),"")</f>
        <v>0</v>
      </c>
      <c r="G281" s="33">
        <f>IFERROR(VLOOKUP($D281,'SAP Data'!$A$7:$OM$1845,G$4,FALSE),"")</f>
        <v>0</v>
      </c>
      <c r="H281" s="16">
        <f>IFERROR(VLOOKUP($D281,'SAP Data'!$A$7:$OM$1845,H$4,FALSE),"")</f>
        <v>0</v>
      </c>
      <c r="I281" s="76">
        <f>IFERROR(VLOOKUP($D281,'SAP Data'!$A$7:$OM$1845,I$4,FALSE),"")</f>
        <v>0</v>
      </c>
      <c r="J281" s="76">
        <f>IFERROR(VLOOKUP($D281,'SAP Data'!$A$7:$OM$1845,J$4,FALSE),"")</f>
        <v>0</v>
      </c>
      <c r="K281" s="76">
        <f>IFERROR(VLOOKUP($D281,'SAP Data'!$A$7:$OM$1845,K$4,FALSE),"")</f>
        <v>0</v>
      </c>
      <c r="L281" s="76">
        <f>IFERROR(VLOOKUP($D281,'SAP Data'!$A$7:$OM$1845,L$4,FALSE),"")</f>
        <v>0</v>
      </c>
      <c r="M281" s="76">
        <f>IFERROR(VLOOKUP($D281,'SAP Data'!$A$7:$OM$1845,M$4,FALSE),"")</f>
        <v>0</v>
      </c>
      <c r="N281" s="76">
        <f>IFERROR(VLOOKUP($D281,'SAP Data'!$A$7:$OM$1845,N$4,FALSE),"")</f>
        <v>0</v>
      </c>
      <c r="O281" s="76">
        <f>IFERROR(VLOOKUP($D281,'SAP Data'!$A$7:$OM$1845,O$4,FALSE),"")</f>
        <v>0</v>
      </c>
      <c r="P281" s="76">
        <f>IFERROR(VLOOKUP($D281,'SAP Data'!$A$7:$OM$1845,P$4,FALSE),"")</f>
        <v>0</v>
      </c>
      <c r="Q281" s="76">
        <f>IFERROR(VLOOKUP($D281,'SAP Data'!$A$7:$OM$1845,Q$4,FALSE),"")</f>
        <v>0</v>
      </c>
      <c r="R281" s="76">
        <f>IFERROR(VLOOKUP($D281,'SAP Data'!$A$7:$OM$1845,R$4,FALSE),"")</f>
        <v>0</v>
      </c>
      <c r="S281" s="76">
        <f>IFERROR(VLOOKUP($D281,'SAP Data'!$A$7:$OM$1845,S$4,FALSE),"")</f>
        <v>0</v>
      </c>
      <c r="T281" s="76">
        <f>IFERROR(VLOOKUP($D281,'SAP Data'!$A$7:$OM$1849,T$4,FALSE),"")</f>
        <v>0</v>
      </c>
      <c r="U281" s="76">
        <f>IFERROR(VLOOKUP($D281,'SAP Data'!$A$7:$OM$1849,U$4,FALSE),"")</f>
        <v>0</v>
      </c>
      <c r="V281" s="76">
        <f>IFERROR(VLOOKUP($D281,'SAP Data'!$A$7:$OM$1849,V$4,FALSE),"")</f>
        <v>0</v>
      </c>
      <c r="W281" s="76">
        <f>IFERROR(VLOOKUP($D281,'SAP Data'!$A$7:$OM$1849,W$4,FALSE),"")</f>
        <v>0</v>
      </c>
      <c r="X281" s="76">
        <f>IFERROR(VLOOKUP($D281,'SAP Data'!$A$7:$OM$1849,X$4,FALSE),"")</f>
        <v>0</v>
      </c>
      <c r="Y281" s="76">
        <f>IFERROR(VLOOKUP($D281,'SAP Data'!$A$7:$OM$1849,Y$4,FALSE),"")</f>
        <v>0</v>
      </c>
      <c r="Z281" s="76">
        <f>IFERROR(VLOOKUP($D281,'SAP Data'!$A$7:$OM$1849,Z$4,FALSE),"")</f>
        <v>0</v>
      </c>
      <c r="AA281" s="76">
        <f>IFERROR(VLOOKUP($D281,'SAP Data'!$A$7:$OM$1849,AA$4,FALSE),"")</f>
        <v>0</v>
      </c>
      <c r="AB281" s="76">
        <f>IFERROR(VLOOKUP($D281,'SAP Data'!$A$7:$OM$1849,AB$4,FALSE),"")</f>
        <v>0</v>
      </c>
      <c r="AC281" s="76">
        <f>IFERROR(VLOOKUP($D281,'SAP Data'!$A$7:$OM$1849,AC$4,FALSE),"")</f>
        <v>0</v>
      </c>
      <c r="AD281" s="76">
        <f>IFERROR(VLOOKUP($D281,'SAP Data'!$A$7:$OM$1849,AD$4,FALSE),"")</f>
        <v>-223.63</v>
      </c>
      <c r="AE281" s="76">
        <f>IFERROR(VLOOKUP($D281,'SAP Data'!$A$7:$OM$1849,AE$4,FALSE),"")</f>
        <v>-744.81</v>
      </c>
      <c r="AF281" s="76">
        <f>IFERROR(VLOOKUP($D281,'SAP Data'!$A$7:$OM$1849,AF$4,FALSE),"")</f>
        <v>0</v>
      </c>
      <c r="AG281" s="76">
        <f>IFERROR(VLOOKUP($D281,'SAP Data'!$A$7:$OM$1849,AG$4,FALSE),"")</f>
        <v>0</v>
      </c>
      <c r="AH281" s="76">
        <f>IFERROR(VLOOKUP($D281,'SAP Data'!$A$7:$OM$1849,AH$4,FALSE),"")</f>
        <v>0</v>
      </c>
      <c r="AI281" s="76">
        <f>IFERROR(VLOOKUP($D281,'SAP Data'!$A$7:$OM$1849,AI$4,FALSE),"")</f>
        <v>0</v>
      </c>
      <c r="AJ281" s="76">
        <f>IFERROR(VLOOKUP($D281,'SAP Data'!$A$7:$OM$1849,AJ$4,FALSE),"")</f>
        <v>0</v>
      </c>
      <c r="AK281" s="76">
        <f>IFERROR(VLOOKUP($D281,'SAP Data'!$A$7:$OM$1849,AK$4,FALSE),"")</f>
        <v>0</v>
      </c>
      <c r="AL281" s="76">
        <f>IFERROR(VLOOKUP($D281,'SAP Data'!$A$7:$OM$1849,AL$4,FALSE),"")</f>
        <v>0</v>
      </c>
      <c r="AM281" s="76">
        <f>IFERROR(VLOOKUP($D281,'SAP Data'!$A$7:$OM$1849,AM$4,FALSE),"")</f>
        <v>0</v>
      </c>
      <c r="AN281" s="76">
        <f>IFERROR(VLOOKUP($D281,'SAP Data'!$A$7:$OM$1849,AN$4,FALSE),"")</f>
        <v>0</v>
      </c>
      <c r="AO281" s="76">
        <f>IFERROR(VLOOKUP($D281,'SAP Data'!$A$7:$OM$1849,AO$4,FALSE),"")</f>
        <v>0</v>
      </c>
      <c r="AP281" s="99">
        <f t="shared" si="350"/>
        <v>-9.3179166666666671</v>
      </c>
      <c r="AQ281" s="43">
        <f t="shared" si="351"/>
        <v>-49.669583333333328</v>
      </c>
      <c r="AR281" s="43">
        <f t="shared" si="352"/>
        <v>-80.703333333333333</v>
      </c>
      <c r="AS281" s="43">
        <f t="shared" si="353"/>
        <v>-80.703333333333333</v>
      </c>
      <c r="AT281" s="43">
        <f t="shared" si="354"/>
        <v>-80.703333333333333</v>
      </c>
      <c r="AU281" s="43">
        <f t="shared" si="355"/>
        <v>-80.703333333333333</v>
      </c>
      <c r="AV281" s="43">
        <f t="shared" si="356"/>
        <v>-80.703333333333333</v>
      </c>
      <c r="AW281" s="43">
        <f t="shared" si="357"/>
        <v>-80.703333333333333</v>
      </c>
      <c r="AX281" s="43">
        <f t="shared" si="358"/>
        <v>-80.703333333333333</v>
      </c>
      <c r="AY281" s="43">
        <f t="shared" si="359"/>
        <v>-80.703333333333333</v>
      </c>
      <c r="AZ281" s="43">
        <f t="shared" si="360"/>
        <v>-80.703333333333333</v>
      </c>
      <c r="BA281" s="98">
        <f t="shared" si="361"/>
        <v>-80.703333333333333</v>
      </c>
      <c r="BB281" s="16"/>
      <c r="BC281" s="16">
        <f t="shared" si="385"/>
        <v>0</v>
      </c>
      <c r="BD281" s="16"/>
      <c r="BE281" s="16">
        <f t="shared" si="386"/>
        <v>0</v>
      </c>
      <c r="BF281" s="16"/>
      <c r="BG281" s="16">
        <f t="shared" si="387"/>
        <v>0</v>
      </c>
      <c r="BH281" s="18"/>
      <c r="BI281" s="16">
        <f t="shared" si="388"/>
        <v>0</v>
      </c>
      <c r="BK281" s="16">
        <f t="shared" si="389"/>
        <v>0</v>
      </c>
      <c r="BM281" s="16">
        <f t="shared" si="390"/>
        <v>0</v>
      </c>
      <c r="BO281" s="16">
        <f t="shared" si="391"/>
        <v>0</v>
      </c>
      <c r="BQ281" s="16">
        <f t="shared" si="392"/>
        <v>0</v>
      </c>
      <c r="BS281" s="16">
        <f t="shared" si="393"/>
        <v>0</v>
      </c>
      <c r="BU281" s="16">
        <f t="shared" si="394"/>
        <v>0</v>
      </c>
      <c r="BW281" s="16">
        <f t="shared" si="395"/>
        <v>0</v>
      </c>
      <c r="BY281" s="16">
        <f t="shared" si="396"/>
        <v>0</v>
      </c>
      <c r="CB281" s="16">
        <f t="shared" si="346"/>
        <v>0</v>
      </c>
      <c r="CF281" s="243">
        <f t="shared" si="362"/>
        <v>0</v>
      </c>
      <c r="CH281" s="243">
        <f t="shared" si="363"/>
        <v>0</v>
      </c>
      <c r="CJ281" s="16">
        <f t="shared" si="347"/>
        <v>-80.703333333333333</v>
      </c>
      <c r="CL281" s="54">
        <f t="shared" si="348"/>
        <v>0</v>
      </c>
      <c r="CN281" s="18"/>
      <c r="CO281" s="16">
        <f t="shared" si="349"/>
        <v>0</v>
      </c>
      <c r="CP281" s="18"/>
    </row>
    <row r="282" spans="1:94" x14ac:dyDescent="0.2">
      <c r="A282" s="387"/>
      <c r="B282" s="14" t="str">
        <f>VLOOKUP(D282,'line assign basis'!$A$8:$D$668,2,FALSE)</f>
        <v>WA HORIZON O&amp;M DEFER</v>
      </c>
      <c r="C282" s="17" t="s">
        <v>4144</v>
      </c>
      <c r="D282" s="123" t="s">
        <v>4171</v>
      </c>
      <c r="E282" s="17">
        <f>IFERROR(VLOOKUP(D282,'line assign basis'!$A$8:$D$668,4,FALSE),"")</f>
        <v>2</v>
      </c>
      <c r="F282" s="33">
        <f>IFERROR(VLOOKUP($D282,'SAP Data'!$A$7:$OM$1845,F$4,FALSE),"")</f>
        <v>0</v>
      </c>
      <c r="G282" s="33">
        <f>IFERROR(VLOOKUP($D282,'SAP Data'!$A$7:$OM$1845,G$4,FALSE),"")</f>
        <v>0</v>
      </c>
      <c r="H282" s="16">
        <f>IFERROR(VLOOKUP($D282,'SAP Data'!$A$7:$OM$1845,H$4,FALSE),"")</f>
        <v>0</v>
      </c>
      <c r="I282" s="76">
        <f>IFERROR(VLOOKUP($D282,'SAP Data'!$A$7:$OM$1845,I$4,FALSE),"")</f>
        <v>0</v>
      </c>
      <c r="J282" s="76">
        <f>IFERROR(VLOOKUP($D282,'SAP Data'!$A$7:$OM$1845,J$4,FALSE),"")</f>
        <v>0</v>
      </c>
      <c r="K282" s="76">
        <f>IFERROR(VLOOKUP($D282,'SAP Data'!$A$7:$OM$1845,K$4,FALSE),"")</f>
        <v>0</v>
      </c>
      <c r="L282" s="76">
        <f>IFERROR(VLOOKUP($D282,'SAP Data'!$A$7:$OM$1845,L$4,FALSE),"")</f>
        <v>0</v>
      </c>
      <c r="M282" s="76">
        <f>IFERROR(VLOOKUP($D282,'SAP Data'!$A$7:$OM$1845,M$4,FALSE),"")</f>
        <v>0</v>
      </c>
      <c r="N282" s="76">
        <f>IFERROR(VLOOKUP($D282,'SAP Data'!$A$7:$OM$1845,N$4,FALSE),"")</f>
        <v>0</v>
      </c>
      <c r="O282" s="76">
        <f>IFERROR(VLOOKUP($D282,'SAP Data'!$A$7:$OM$1845,O$4,FALSE),"")</f>
        <v>0</v>
      </c>
      <c r="P282" s="76">
        <f>IFERROR(VLOOKUP($D282,'SAP Data'!$A$7:$OM$1845,P$4,FALSE),"")</f>
        <v>0</v>
      </c>
      <c r="Q282" s="76">
        <f>IFERROR(VLOOKUP($D282,'SAP Data'!$A$7:$OM$1845,Q$4,FALSE),"")</f>
        <v>0</v>
      </c>
      <c r="R282" s="76">
        <f>IFERROR(VLOOKUP($D282,'SAP Data'!$A$7:$OM$1845,R$4,FALSE),"")</f>
        <v>0</v>
      </c>
      <c r="S282" s="76">
        <f>IFERROR(VLOOKUP($D282,'SAP Data'!$A$7:$OM$1845,S$4,FALSE),"")</f>
        <v>0</v>
      </c>
      <c r="T282" s="76">
        <f>IFERROR(VLOOKUP($D282,'SAP Data'!$A$7:$OM$1849,T$4,FALSE),"")</f>
        <v>0</v>
      </c>
      <c r="U282" s="76">
        <f>IFERROR(VLOOKUP($D282,'SAP Data'!$A$7:$OM$1849,U$4,FALSE),"")</f>
        <v>0</v>
      </c>
      <c r="V282" s="76">
        <f>IFERROR(VLOOKUP($D282,'SAP Data'!$A$7:$OM$1849,V$4,FALSE),"")</f>
        <v>0</v>
      </c>
      <c r="W282" s="76">
        <f>IFERROR(VLOOKUP($D282,'SAP Data'!$A$7:$OM$1849,W$4,FALSE),"")</f>
        <v>0</v>
      </c>
      <c r="X282" s="76">
        <f>IFERROR(VLOOKUP($D282,'SAP Data'!$A$7:$OM$1849,X$4,FALSE),"")</f>
        <v>0</v>
      </c>
      <c r="Y282" s="76">
        <f>IFERROR(VLOOKUP($D282,'SAP Data'!$A$7:$OM$1849,Y$4,FALSE),"")</f>
        <v>0</v>
      </c>
      <c r="Z282" s="76">
        <f>IFERROR(VLOOKUP($D282,'SAP Data'!$A$7:$OM$1849,Z$4,FALSE),"")</f>
        <v>0</v>
      </c>
      <c r="AA282" s="76">
        <f>IFERROR(VLOOKUP($D282,'SAP Data'!$A$7:$OM$1849,AA$4,FALSE),"")</f>
        <v>0</v>
      </c>
      <c r="AB282" s="76">
        <f>IFERROR(VLOOKUP($D282,'SAP Data'!$A$7:$OM$1849,AB$4,FALSE),"")</f>
        <v>0</v>
      </c>
      <c r="AC282" s="76">
        <f>IFERROR(VLOOKUP($D282,'SAP Data'!$A$7:$OM$1849,AC$4,FALSE),"")</f>
        <v>0</v>
      </c>
      <c r="AD282" s="76">
        <f>IFERROR(VLOOKUP($D282,'SAP Data'!$A$7:$OM$1849,AD$4,FALSE),"")</f>
        <v>10056.23</v>
      </c>
      <c r="AE282" s="76">
        <f>IFERROR(VLOOKUP($D282,'SAP Data'!$A$7:$OM$1849,AE$4,FALSE),"")</f>
        <v>13349.41</v>
      </c>
      <c r="AF282" s="76">
        <f>IFERROR(VLOOKUP($D282,'SAP Data'!$A$7:$OM$1849,AF$4,FALSE),"")</f>
        <v>35591.99</v>
      </c>
      <c r="AG282" s="76">
        <f>IFERROR(VLOOKUP($D282,'SAP Data'!$A$7:$OM$1849,AG$4,FALSE),"")</f>
        <v>92205.09</v>
      </c>
      <c r="AH282" s="76">
        <f>IFERROR(VLOOKUP($D282,'SAP Data'!$A$7:$OM$1849,AH$4,FALSE),"")</f>
        <v>156781.38</v>
      </c>
      <c r="AI282" s="76">
        <f>IFERROR(VLOOKUP($D282,'SAP Data'!$A$7:$OM$1849,AI$4,FALSE),"")</f>
        <v>268558.24</v>
      </c>
      <c r="AJ282" s="76">
        <f>IFERROR(VLOOKUP($D282,'SAP Data'!$A$7:$OM$1849,AJ$4,FALSE),"")</f>
        <v>346124.61</v>
      </c>
      <c r="AK282" s="76">
        <f>IFERROR(VLOOKUP($D282,'SAP Data'!$A$7:$OM$1849,AK$4,FALSE),"")</f>
        <v>440355.38</v>
      </c>
      <c r="AL282" s="76">
        <f>IFERROR(VLOOKUP($D282,'SAP Data'!$A$7:$OM$1849,AL$4,FALSE),"")</f>
        <v>642056.68000000005</v>
      </c>
      <c r="AM282" s="76">
        <f>IFERROR(VLOOKUP($D282,'SAP Data'!$A$7:$OM$1849,AM$4,FALSE),"")</f>
        <v>746668.34</v>
      </c>
      <c r="AN282" s="76">
        <f>IFERROR(VLOOKUP($D282,'SAP Data'!$A$7:$OM$1849,AN$4,FALSE),"")</f>
        <v>740463.63</v>
      </c>
      <c r="AO282" s="76">
        <f>IFERROR(VLOOKUP($D282,'SAP Data'!$A$7:$OM$1849,AO$4,FALSE),"")</f>
        <v>763536.91</v>
      </c>
      <c r="AP282" s="99">
        <f t="shared" si="350"/>
        <v>419.0095833333333</v>
      </c>
      <c r="AQ282" s="43">
        <f t="shared" si="351"/>
        <v>1394.2445833333331</v>
      </c>
      <c r="AR282" s="43">
        <f t="shared" si="352"/>
        <v>3433.469583333333</v>
      </c>
      <c r="AS282" s="43">
        <f t="shared" si="353"/>
        <v>8758.3479166666657</v>
      </c>
      <c r="AT282" s="43">
        <f t="shared" si="354"/>
        <v>19132.784166666668</v>
      </c>
      <c r="AU282" s="43">
        <f t="shared" si="355"/>
        <v>36855.268333333333</v>
      </c>
      <c r="AV282" s="43">
        <f t="shared" si="356"/>
        <v>62467.053749999999</v>
      </c>
      <c r="AW282" s="43">
        <f t="shared" si="357"/>
        <v>95237.05333333333</v>
      </c>
      <c r="AX282" s="43">
        <f t="shared" si="358"/>
        <v>140337.55583333335</v>
      </c>
      <c r="AY282" s="43">
        <f t="shared" si="359"/>
        <v>198201.09833333336</v>
      </c>
      <c r="AZ282" s="43">
        <f t="shared" si="360"/>
        <v>260164.93041666667</v>
      </c>
      <c r="BA282" s="98">
        <f t="shared" si="361"/>
        <v>322831.61958333332</v>
      </c>
      <c r="BB282" s="16"/>
      <c r="BC282" s="16">
        <f t="shared" si="385"/>
        <v>0</v>
      </c>
      <c r="BD282" s="16"/>
      <c r="BE282" s="16">
        <f t="shared" si="386"/>
        <v>0</v>
      </c>
      <c r="BF282" s="16"/>
      <c r="BG282" s="16">
        <f t="shared" si="387"/>
        <v>0</v>
      </c>
      <c r="BH282" s="18"/>
      <c r="BI282" s="16">
        <f t="shared" si="388"/>
        <v>0</v>
      </c>
      <c r="BK282" s="16">
        <f t="shared" si="389"/>
        <v>0</v>
      </c>
      <c r="BM282" s="16">
        <f t="shared" si="390"/>
        <v>0</v>
      </c>
      <c r="BO282" s="16">
        <f t="shared" si="391"/>
        <v>0</v>
      </c>
      <c r="BQ282" s="16">
        <f t="shared" si="392"/>
        <v>0</v>
      </c>
      <c r="BS282" s="16">
        <f t="shared" si="393"/>
        <v>0</v>
      </c>
      <c r="BU282" s="16">
        <f t="shared" si="394"/>
        <v>0</v>
      </c>
      <c r="BW282" s="16">
        <f t="shared" si="395"/>
        <v>0</v>
      </c>
      <c r="BY282" s="16">
        <f t="shared" si="396"/>
        <v>0</v>
      </c>
      <c r="CB282" s="16">
        <f t="shared" si="346"/>
        <v>0</v>
      </c>
      <c r="CF282" s="243">
        <f t="shared" si="362"/>
        <v>0</v>
      </c>
      <c r="CH282" s="243">
        <f t="shared" si="363"/>
        <v>0</v>
      </c>
      <c r="CJ282" s="16">
        <f t="shared" si="347"/>
        <v>322831.61958333332</v>
      </c>
      <c r="CL282" s="54">
        <f t="shared" si="348"/>
        <v>0</v>
      </c>
      <c r="CN282" s="18"/>
      <c r="CO282" s="16">
        <f t="shared" si="349"/>
        <v>0</v>
      </c>
      <c r="CP282" s="18"/>
    </row>
    <row r="283" spans="1:94" x14ac:dyDescent="0.2">
      <c r="A283" s="387"/>
      <c r="B283" s="14" t="str">
        <f>VLOOKUP(D283,'line assign basis'!$A$8:$D$668,2,FALSE)</f>
        <v>WA HORIZON O&amp;M RESER</v>
      </c>
      <c r="C283" s="17" t="s">
        <v>4146</v>
      </c>
      <c r="D283" s="123" t="s">
        <v>4172</v>
      </c>
      <c r="E283" s="17">
        <f>IFERROR(VLOOKUP(D283,'line assign basis'!$A$8:$D$668,4,FALSE),"")</f>
        <v>2</v>
      </c>
      <c r="F283" s="33">
        <f>IFERROR(VLOOKUP($D283,'SAP Data'!$A$7:$OM$1845,F$4,FALSE),"")</f>
        <v>0</v>
      </c>
      <c r="G283" s="33">
        <f>IFERROR(VLOOKUP($D283,'SAP Data'!$A$7:$OM$1845,G$4,FALSE),"")</f>
        <v>0</v>
      </c>
      <c r="H283" s="16">
        <f>IFERROR(VLOOKUP($D283,'SAP Data'!$A$7:$OM$1845,H$4,FALSE),"")</f>
        <v>0</v>
      </c>
      <c r="I283" s="76">
        <f>IFERROR(VLOOKUP($D283,'SAP Data'!$A$7:$OM$1845,I$4,FALSE),"")</f>
        <v>0</v>
      </c>
      <c r="J283" s="76">
        <f>IFERROR(VLOOKUP($D283,'SAP Data'!$A$7:$OM$1845,J$4,FALSE),"")</f>
        <v>0</v>
      </c>
      <c r="K283" s="76">
        <f>IFERROR(VLOOKUP($D283,'SAP Data'!$A$7:$OM$1845,K$4,FALSE),"")</f>
        <v>0</v>
      </c>
      <c r="L283" s="76">
        <f>IFERROR(VLOOKUP($D283,'SAP Data'!$A$7:$OM$1845,L$4,FALSE),"")</f>
        <v>0</v>
      </c>
      <c r="M283" s="76">
        <f>IFERROR(VLOOKUP($D283,'SAP Data'!$A$7:$OM$1845,M$4,FALSE),"")</f>
        <v>0</v>
      </c>
      <c r="N283" s="76">
        <f>IFERROR(VLOOKUP($D283,'SAP Data'!$A$7:$OM$1845,N$4,FALSE),"")</f>
        <v>0</v>
      </c>
      <c r="O283" s="76">
        <f>IFERROR(VLOOKUP($D283,'SAP Data'!$A$7:$OM$1845,O$4,FALSE),"")</f>
        <v>0</v>
      </c>
      <c r="P283" s="76">
        <f>IFERROR(VLOOKUP($D283,'SAP Data'!$A$7:$OM$1845,P$4,FALSE),"")</f>
        <v>0</v>
      </c>
      <c r="Q283" s="76">
        <f>IFERROR(VLOOKUP($D283,'SAP Data'!$A$7:$OM$1845,Q$4,FALSE),"")</f>
        <v>0</v>
      </c>
      <c r="R283" s="76">
        <f>IFERROR(VLOOKUP($D283,'SAP Data'!$A$7:$OM$1845,R$4,FALSE),"")</f>
        <v>0</v>
      </c>
      <c r="S283" s="76">
        <f>IFERROR(VLOOKUP($D283,'SAP Data'!$A$7:$OM$1845,S$4,FALSE),"")</f>
        <v>0</v>
      </c>
      <c r="T283" s="76">
        <f>IFERROR(VLOOKUP($D283,'SAP Data'!$A$7:$OM$1849,T$4,FALSE),"")</f>
        <v>0</v>
      </c>
      <c r="U283" s="76">
        <f>IFERROR(VLOOKUP($D283,'SAP Data'!$A$7:$OM$1849,U$4,FALSE),"")</f>
        <v>0</v>
      </c>
      <c r="V283" s="76">
        <f>IFERROR(VLOOKUP($D283,'SAP Data'!$A$7:$OM$1849,V$4,FALSE),"")</f>
        <v>0</v>
      </c>
      <c r="W283" s="76">
        <f>IFERROR(VLOOKUP($D283,'SAP Data'!$A$7:$OM$1849,W$4,FALSE),"")</f>
        <v>0</v>
      </c>
      <c r="X283" s="76">
        <f>IFERROR(VLOOKUP($D283,'SAP Data'!$A$7:$OM$1849,X$4,FALSE),"")</f>
        <v>0</v>
      </c>
      <c r="Y283" s="76">
        <f>IFERROR(VLOOKUP($D283,'SAP Data'!$A$7:$OM$1849,Y$4,FALSE),"")</f>
        <v>0</v>
      </c>
      <c r="Z283" s="76">
        <f>IFERROR(VLOOKUP($D283,'SAP Data'!$A$7:$OM$1849,Z$4,FALSE),"")</f>
        <v>0</v>
      </c>
      <c r="AA283" s="76">
        <f>IFERROR(VLOOKUP($D283,'SAP Data'!$A$7:$OM$1849,AA$4,FALSE),"")</f>
        <v>0</v>
      </c>
      <c r="AB283" s="76">
        <f>IFERROR(VLOOKUP($D283,'SAP Data'!$A$7:$OM$1849,AB$4,FALSE),"")</f>
        <v>0</v>
      </c>
      <c r="AC283" s="76">
        <f>IFERROR(VLOOKUP($D283,'SAP Data'!$A$7:$OM$1849,AC$4,FALSE),"")</f>
        <v>0</v>
      </c>
      <c r="AD283" s="76">
        <f>IFERROR(VLOOKUP($D283,'SAP Data'!$A$7:$OM$1849,AD$4,FALSE),"")</f>
        <v>-13.6</v>
      </c>
      <c r="AE283" s="76">
        <f>IFERROR(VLOOKUP($D283,'SAP Data'!$A$7:$OM$1849,AE$4,FALSE),"")</f>
        <v>-45.25</v>
      </c>
      <c r="AF283" s="76">
        <f>IFERROR(VLOOKUP($D283,'SAP Data'!$A$7:$OM$1849,AF$4,FALSE),"")</f>
        <v>0</v>
      </c>
      <c r="AG283" s="76">
        <f>IFERROR(VLOOKUP($D283,'SAP Data'!$A$7:$OM$1849,AG$4,FALSE),"")</f>
        <v>0</v>
      </c>
      <c r="AH283" s="76">
        <f>IFERROR(VLOOKUP($D283,'SAP Data'!$A$7:$OM$1849,AH$4,FALSE),"")</f>
        <v>0</v>
      </c>
      <c r="AI283" s="76">
        <f>IFERROR(VLOOKUP($D283,'SAP Data'!$A$7:$OM$1849,AI$4,FALSE),"")</f>
        <v>0</v>
      </c>
      <c r="AJ283" s="76">
        <f>IFERROR(VLOOKUP($D283,'SAP Data'!$A$7:$OM$1849,AJ$4,FALSE),"")</f>
        <v>0</v>
      </c>
      <c r="AK283" s="76">
        <f>IFERROR(VLOOKUP($D283,'SAP Data'!$A$7:$OM$1849,AK$4,FALSE),"")</f>
        <v>0</v>
      </c>
      <c r="AL283" s="76">
        <f>IFERROR(VLOOKUP($D283,'SAP Data'!$A$7:$OM$1849,AL$4,FALSE),"")</f>
        <v>0</v>
      </c>
      <c r="AM283" s="76">
        <f>IFERROR(VLOOKUP($D283,'SAP Data'!$A$7:$OM$1849,AM$4,FALSE),"")</f>
        <v>0</v>
      </c>
      <c r="AN283" s="76">
        <f>IFERROR(VLOOKUP($D283,'SAP Data'!$A$7:$OM$1849,AN$4,FALSE),"")</f>
        <v>0</v>
      </c>
      <c r="AO283" s="76">
        <f>IFERROR(VLOOKUP($D283,'SAP Data'!$A$7:$OM$1849,AO$4,FALSE),"")</f>
        <v>0</v>
      </c>
      <c r="AP283" s="99">
        <f t="shared" si="350"/>
        <v>-0.56666666666666665</v>
      </c>
      <c r="AQ283" s="43">
        <f t="shared" si="351"/>
        <v>-3.0187500000000003</v>
      </c>
      <c r="AR283" s="43">
        <f t="shared" si="352"/>
        <v>-4.9041666666666668</v>
      </c>
      <c r="AS283" s="43">
        <f t="shared" si="353"/>
        <v>-4.9041666666666668</v>
      </c>
      <c r="AT283" s="43">
        <f t="shared" si="354"/>
        <v>-4.9041666666666668</v>
      </c>
      <c r="AU283" s="43">
        <f t="shared" si="355"/>
        <v>-4.9041666666666668</v>
      </c>
      <c r="AV283" s="43">
        <f t="shared" si="356"/>
        <v>-4.9041666666666668</v>
      </c>
      <c r="AW283" s="43">
        <f t="shared" si="357"/>
        <v>-4.9041666666666668</v>
      </c>
      <c r="AX283" s="43">
        <f t="shared" si="358"/>
        <v>-4.9041666666666668</v>
      </c>
      <c r="AY283" s="43">
        <f t="shared" si="359"/>
        <v>-4.9041666666666668</v>
      </c>
      <c r="AZ283" s="43">
        <f t="shared" si="360"/>
        <v>-4.9041666666666668</v>
      </c>
      <c r="BA283" s="98">
        <f t="shared" si="361"/>
        <v>-4.9041666666666668</v>
      </c>
      <c r="BB283" s="16"/>
      <c r="BC283" s="16">
        <f t="shared" si="385"/>
        <v>0</v>
      </c>
      <c r="BD283" s="16"/>
      <c r="BE283" s="16">
        <f t="shared" si="386"/>
        <v>0</v>
      </c>
      <c r="BF283" s="16"/>
      <c r="BG283" s="16">
        <f t="shared" si="387"/>
        <v>0</v>
      </c>
      <c r="BH283" s="18"/>
      <c r="BI283" s="16">
        <f t="shared" si="388"/>
        <v>0</v>
      </c>
      <c r="BK283" s="16">
        <f t="shared" si="389"/>
        <v>0</v>
      </c>
      <c r="BM283" s="16">
        <f t="shared" si="390"/>
        <v>0</v>
      </c>
      <c r="BO283" s="16">
        <f t="shared" si="391"/>
        <v>0</v>
      </c>
      <c r="BQ283" s="16">
        <f t="shared" si="392"/>
        <v>0</v>
      </c>
      <c r="BS283" s="16">
        <f t="shared" si="393"/>
        <v>0</v>
      </c>
      <c r="BU283" s="16">
        <f t="shared" si="394"/>
        <v>0</v>
      </c>
      <c r="BW283" s="16">
        <f t="shared" si="395"/>
        <v>0</v>
      </c>
      <c r="BY283" s="16">
        <f t="shared" si="396"/>
        <v>0</v>
      </c>
      <c r="CB283" s="16">
        <f t="shared" si="346"/>
        <v>0</v>
      </c>
      <c r="CF283" s="243">
        <f t="shared" si="362"/>
        <v>0</v>
      </c>
      <c r="CH283" s="243">
        <f t="shared" si="363"/>
        <v>0</v>
      </c>
      <c r="CJ283" s="16">
        <f t="shared" si="347"/>
        <v>-4.9041666666666668</v>
      </c>
      <c r="CL283" s="54">
        <f t="shared" si="348"/>
        <v>0</v>
      </c>
      <c r="CN283" s="18"/>
      <c r="CO283" s="16">
        <f t="shared" si="349"/>
        <v>0</v>
      </c>
      <c r="CP283" s="18"/>
    </row>
    <row r="284" spans="1:94" x14ac:dyDescent="0.2">
      <c r="A284" s="387"/>
      <c r="B284" s="14" t="str">
        <f>VLOOKUP(D284,'line assign basis'!$A$8:$D$668,2,FALSE)</f>
        <v>MLT FAM SCHD405 PMTS</v>
      </c>
      <c r="C284" s="17" t="s">
        <v>2765</v>
      </c>
      <c r="D284" s="41" t="s">
        <v>2817</v>
      </c>
      <c r="E284" s="17">
        <f>IFERROR(VLOOKUP(D284,'line assign basis'!$A$8:$D$668,4,FALSE),"")</f>
        <v>2</v>
      </c>
      <c r="F284" s="33">
        <f>IFERROR(VLOOKUP($D284,'SAP Data'!$A$7:$OM$1845,F$4,FALSE),"")</f>
        <v>29250</v>
      </c>
      <c r="G284" s="33">
        <f>IFERROR(VLOOKUP($D284,'SAP Data'!$A$7:$OM$1845,G$4,FALSE),"")</f>
        <v>29250</v>
      </c>
      <c r="H284" s="16">
        <f>IFERROR(VLOOKUP($D284,'SAP Data'!$A$7:$OM$1845,H$4,FALSE),"")</f>
        <v>29250</v>
      </c>
      <c r="I284" s="76">
        <f>IFERROR(VLOOKUP($D284,'SAP Data'!$A$7:$OM$1845,I$4,FALSE),"")</f>
        <v>29250</v>
      </c>
      <c r="J284" s="76">
        <f>IFERROR(VLOOKUP($D284,'SAP Data'!$A$7:$OM$1845,J$4,FALSE),"")</f>
        <v>29250</v>
      </c>
      <c r="K284" s="76">
        <f>IFERROR(VLOOKUP($D284,'SAP Data'!$A$7:$OM$1845,K$4,FALSE),"")</f>
        <v>63424.95</v>
      </c>
      <c r="L284" s="76">
        <f>IFERROR(VLOOKUP($D284,'SAP Data'!$A$7:$OM$1845,L$4,FALSE),"")</f>
        <v>63424.95</v>
      </c>
      <c r="M284" s="76">
        <f>IFERROR(VLOOKUP($D284,'SAP Data'!$A$7:$OM$1845,M$4,FALSE),"")</f>
        <v>63424.95</v>
      </c>
      <c r="N284" s="76">
        <f>IFERROR(VLOOKUP($D284,'SAP Data'!$A$7:$OM$1845,N$4,FALSE),"")</f>
        <v>63424.95</v>
      </c>
      <c r="O284" s="76">
        <f>IFERROR(VLOOKUP($D284,'SAP Data'!$A$7:$OM$1845,O$4,FALSE),"")</f>
        <v>63424.95</v>
      </c>
      <c r="P284" s="76">
        <f>IFERROR(VLOOKUP($D284,'SAP Data'!$A$7:$OM$1845,P$4,FALSE),"")</f>
        <v>63424.95</v>
      </c>
      <c r="Q284" s="76">
        <f>IFERROR(VLOOKUP($D284,'SAP Data'!$A$7:$OM$1845,Q$4,FALSE),"")</f>
        <v>63424.95</v>
      </c>
      <c r="R284" s="76">
        <f>IFERROR(VLOOKUP($D284,'SAP Data'!$A$7:$OM$1845,R$4,FALSE),"")</f>
        <v>63424.95</v>
      </c>
      <c r="S284" s="76">
        <f>IFERROR(VLOOKUP($D284,'SAP Data'!$A$7:$OM$1845,S$4,FALSE),"")</f>
        <v>66480.399999999994</v>
      </c>
      <c r="T284" s="76">
        <f>IFERROR(VLOOKUP($D284,'SAP Data'!$A$7:$OM$1849,T$4,FALSE),"")</f>
        <v>68030.259999999995</v>
      </c>
      <c r="U284" s="76">
        <f>IFERROR(VLOOKUP($D284,'SAP Data'!$A$7:$OM$1849,U$4,FALSE),"")</f>
        <v>68030.259999999995</v>
      </c>
      <c r="V284" s="76">
        <f>IFERROR(VLOOKUP($D284,'SAP Data'!$A$7:$OM$1849,V$4,FALSE),"")</f>
        <v>69587.399999999994</v>
      </c>
      <c r="W284" s="76">
        <f>IFERROR(VLOOKUP($D284,'SAP Data'!$A$7:$OM$1849,W$4,FALSE),"")</f>
        <v>71145.72</v>
      </c>
      <c r="X284" s="76">
        <f>IFERROR(VLOOKUP($D284,'SAP Data'!$A$7:$OM$1849,X$4,FALSE),"")</f>
        <v>72533.19</v>
      </c>
      <c r="Y284" s="76">
        <f>IFERROR(VLOOKUP($D284,'SAP Data'!$A$7:$OM$1849,Y$4,FALSE),"")</f>
        <v>72533.19</v>
      </c>
      <c r="Z284" s="76">
        <f>IFERROR(VLOOKUP($D284,'SAP Data'!$A$7:$OM$1849,Z$4,FALSE),"")</f>
        <v>72533.19</v>
      </c>
      <c r="AA284" s="76">
        <f>IFERROR(VLOOKUP($D284,'SAP Data'!$A$7:$OM$1849,AA$4,FALSE),"")</f>
        <v>72533.19</v>
      </c>
      <c r="AB284" s="76">
        <f>IFERROR(VLOOKUP($D284,'SAP Data'!$A$7:$OM$1849,AB$4,FALSE),"")</f>
        <v>72533.19</v>
      </c>
      <c r="AC284" s="76">
        <f>IFERROR(VLOOKUP($D284,'SAP Data'!$A$7:$OM$1849,AC$4,FALSE),"")</f>
        <v>72533.19</v>
      </c>
      <c r="AD284" s="76">
        <f>IFERROR(VLOOKUP($D284,'SAP Data'!$A$7:$OM$1849,AD$4,FALSE),"")</f>
        <v>72533.19</v>
      </c>
      <c r="AE284" s="76">
        <f>IFERROR(VLOOKUP($D284,'SAP Data'!$A$7:$OM$1849,AE$4,FALSE),"")</f>
        <v>72533.19</v>
      </c>
      <c r="AF284" s="76">
        <f>IFERROR(VLOOKUP($D284,'SAP Data'!$A$7:$OM$1849,AF$4,FALSE),"")</f>
        <v>72533.19</v>
      </c>
      <c r="AG284" s="76">
        <f>IFERROR(VLOOKUP($D284,'SAP Data'!$A$7:$OM$1849,AG$4,FALSE),"")</f>
        <v>333533.19</v>
      </c>
      <c r="AH284" s="76">
        <f>IFERROR(VLOOKUP($D284,'SAP Data'!$A$7:$OM$1849,AH$4,FALSE),"")</f>
        <v>333533.19</v>
      </c>
      <c r="AI284" s="76">
        <f>IFERROR(VLOOKUP($D284,'SAP Data'!$A$7:$OM$1849,AI$4,FALSE),"")</f>
        <v>333533.19</v>
      </c>
      <c r="AJ284" s="76">
        <f>IFERROR(VLOOKUP($D284,'SAP Data'!$A$7:$OM$1849,AJ$4,FALSE),"")</f>
        <v>333533.19</v>
      </c>
      <c r="AK284" s="76">
        <f>IFERROR(VLOOKUP($D284,'SAP Data'!$A$7:$OM$1849,AK$4,FALSE),"")</f>
        <v>333533.19</v>
      </c>
      <c r="AL284" s="76">
        <f>IFERROR(VLOOKUP($D284,'SAP Data'!$A$7:$OM$1849,AL$4,FALSE),"")</f>
        <v>333533.19</v>
      </c>
      <c r="AM284" s="76">
        <f>IFERROR(VLOOKUP($D284,'SAP Data'!$A$7:$OM$1849,AM$4,FALSE),"")</f>
        <v>333533.19</v>
      </c>
      <c r="AN284" s="76">
        <f>IFERROR(VLOOKUP($D284,'SAP Data'!$A$7:$OM$1849,AN$4,FALSE),"")</f>
        <v>333533.19</v>
      </c>
      <c r="AO284" s="76">
        <f>IFERROR(VLOOKUP($D284,'SAP Data'!$A$7:$OM$1849,AO$4,FALSE),"")</f>
        <v>333533.19</v>
      </c>
      <c r="AP284" s="99">
        <f t="shared" si="350"/>
        <v>70537.687499999971</v>
      </c>
      <c r="AQ284" s="43">
        <f t="shared" si="351"/>
        <v>71169.39708333333</v>
      </c>
      <c r="AR284" s="43">
        <f t="shared" si="352"/>
        <v>71609.218749999985</v>
      </c>
      <c r="AS284" s="43">
        <f t="shared" si="353"/>
        <v>82859.462916666656</v>
      </c>
      <c r="AT284" s="43">
        <f t="shared" si="354"/>
        <v>104919.82624999998</v>
      </c>
      <c r="AU284" s="43">
        <f t="shared" si="355"/>
        <v>126850.37874999999</v>
      </c>
      <c r="AV284" s="43">
        <f t="shared" si="356"/>
        <v>148658.18999999997</v>
      </c>
      <c r="AW284" s="43">
        <f t="shared" si="357"/>
        <v>170408.18999999997</v>
      </c>
      <c r="AX284" s="43">
        <f t="shared" si="358"/>
        <v>192158.19000000003</v>
      </c>
      <c r="AY284" s="43">
        <f t="shared" si="359"/>
        <v>213908.19000000003</v>
      </c>
      <c r="AZ284" s="43">
        <f t="shared" si="360"/>
        <v>235658.19000000003</v>
      </c>
      <c r="BA284" s="98">
        <f t="shared" si="361"/>
        <v>257408.19000000003</v>
      </c>
      <c r="BB284" s="16"/>
      <c r="BC284" s="16">
        <f t="shared" si="278"/>
        <v>0</v>
      </c>
      <c r="BD284" s="16"/>
      <c r="BE284" s="16">
        <f t="shared" si="279"/>
        <v>0</v>
      </c>
      <c r="BF284" s="16"/>
      <c r="BG284" s="16">
        <f t="shared" si="280"/>
        <v>0</v>
      </c>
      <c r="BH284" s="18"/>
      <c r="BI284" s="16">
        <f t="shared" si="281"/>
        <v>0</v>
      </c>
      <c r="BK284" s="16">
        <f t="shared" si="282"/>
        <v>0</v>
      </c>
      <c r="BM284" s="16">
        <f t="shared" si="283"/>
        <v>0</v>
      </c>
      <c r="BO284" s="16">
        <f t="shared" si="275"/>
        <v>0</v>
      </c>
      <c r="BQ284" s="16">
        <f t="shared" si="276"/>
        <v>0</v>
      </c>
      <c r="BS284" s="16">
        <f t="shared" si="277"/>
        <v>0</v>
      </c>
      <c r="BU284" s="16">
        <f t="shared" si="382"/>
        <v>0</v>
      </c>
      <c r="BW284" s="16">
        <f t="shared" si="383"/>
        <v>0</v>
      </c>
      <c r="BY284" s="16">
        <f t="shared" si="384"/>
        <v>0</v>
      </c>
      <c r="CB284" s="16">
        <f t="shared" si="346"/>
        <v>0</v>
      </c>
      <c r="CF284" s="243">
        <f t="shared" si="362"/>
        <v>0</v>
      </c>
      <c r="CH284" s="243">
        <f t="shared" si="363"/>
        <v>0</v>
      </c>
      <c r="CJ284" s="16">
        <f t="shared" si="347"/>
        <v>257408.19000000003</v>
      </c>
      <c r="CL284" s="54">
        <f t="shared" si="348"/>
        <v>0</v>
      </c>
      <c r="CN284" s="18"/>
      <c r="CO284" s="16">
        <f t="shared" si="349"/>
        <v>0</v>
      </c>
      <c r="CP284" s="18"/>
    </row>
    <row r="285" spans="1:94" x14ac:dyDescent="0.2">
      <c r="A285" s="387"/>
      <c r="B285" s="14" t="str">
        <f>VLOOKUP(D285,'line assign basis'!$A$8:$D$668,2,FALSE)</f>
        <v>MLT FAM SCHD4 AMORT</v>
      </c>
      <c r="C285" s="17" t="s">
        <v>2851</v>
      </c>
      <c r="D285" s="41" t="s">
        <v>2886</v>
      </c>
      <c r="E285" s="17">
        <f>IFERROR(VLOOKUP(D285,'line assign basis'!$A$8:$D$668,4,FALSE),"")</f>
        <v>2</v>
      </c>
      <c r="F285" s="33">
        <f>IFERROR(VLOOKUP($D285,'SAP Data'!$A$7:$OM$1845,F$4,FALSE),"")</f>
        <v>0</v>
      </c>
      <c r="G285" s="33">
        <f>IFERROR(VLOOKUP($D285,'SAP Data'!$A$7:$OM$1845,G$4,FALSE),"")</f>
        <v>0</v>
      </c>
      <c r="H285" s="16">
        <f>IFERROR(VLOOKUP($D285,'SAP Data'!$A$7:$OM$1845,H$4,FALSE),"")</f>
        <v>0</v>
      </c>
      <c r="I285" s="76">
        <f>IFERROR(VLOOKUP($D285,'SAP Data'!$A$7:$OM$1845,I$4,FALSE),"")</f>
        <v>0</v>
      </c>
      <c r="J285" s="76">
        <f>IFERROR(VLOOKUP($D285,'SAP Data'!$A$7:$OM$1845,J$4,FALSE),"")</f>
        <v>0</v>
      </c>
      <c r="K285" s="76">
        <f>IFERROR(VLOOKUP($D285,'SAP Data'!$A$7:$OM$1845,K$4,FALSE),"")</f>
        <v>-375.06</v>
      </c>
      <c r="L285" s="76">
        <f>IFERROR(VLOOKUP($D285,'SAP Data'!$A$7:$OM$1845,L$4,FALSE),"")</f>
        <v>-473.76</v>
      </c>
      <c r="M285" s="76">
        <f>IFERROR(VLOOKUP($D285,'SAP Data'!$A$7:$OM$1845,M$4,FALSE),"")</f>
        <v>-606.75</v>
      </c>
      <c r="N285" s="76">
        <f>IFERROR(VLOOKUP($D285,'SAP Data'!$A$7:$OM$1845,N$4,FALSE),"")</f>
        <v>-694.19</v>
      </c>
      <c r="O285" s="76">
        <f>IFERROR(VLOOKUP($D285,'SAP Data'!$A$7:$OM$1845,O$4,FALSE),"")</f>
        <v>-812.63</v>
      </c>
      <c r="P285" s="76">
        <f>IFERROR(VLOOKUP($D285,'SAP Data'!$A$7:$OM$1845,P$4,FALSE),"")</f>
        <v>-937.65</v>
      </c>
      <c r="Q285" s="76">
        <f>IFERROR(VLOOKUP($D285,'SAP Data'!$A$7:$OM$1845,Q$4,FALSE),"")</f>
        <v>-1059.3800000000001</v>
      </c>
      <c r="R285" s="76">
        <f>IFERROR(VLOOKUP($D285,'SAP Data'!$A$7:$OM$1845,R$4,FALSE),"")</f>
        <v>-1184.4000000000001</v>
      </c>
      <c r="S285" s="76">
        <f>IFERROR(VLOOKUP($D285,'SAP Data'!$A$7:$OM$1845,S$4,FALSE),"")</f>
        <v>-1371.93</v>
      </c>
      <c r="T285" s="76">
        <f>IFERROR(VLOOKUP($D285,'SAP Data'!$A$7:$OM$1849,T$4,FALSE),"")</f>
        <v>-1582.49</v>
      </c>
      <c r="U285" s="76">
        <f>IFERROR(VLOOKUP($D285,'SAP Data'!$A$7:$OM$1849,U$4,FALSE),"")</f>
        <v>-1835.82</v>
      </c>
      <c r="V285" s="76">
        <f>IFERROR(VLOOKUP($D285,'SAP Data'!$A$7:$OM$1849,V$4,FALSE),"")</f>
        <v>-2082.5700000000002</v>
      </c>
      <c r="W285" s="76">
        <f>IFERROR(VLOOKUP($D285,'SAP Data'!$A$7:$OM$1849,W$4,FALSE),"")</f>
        <v>-2362.2199999999998</v>
      </c>
      <c r="X285" s="76">
        <f>IFERROR(VLOOKUP($D285,'SAP Data'!$A$7:$OM$1849,X$4,FALSE),"")</f>
        <v>-2664.9</v>
      </c>
      <c r="Y285" s="76">
        <f>IFERROR(VLOOKUP($D285,'SAP Data'!$A$7:$OM$1849,Y$4,FALSE),"")</f>
        <v>-2993.9</v>
      </c>
      <c r="Z285" s="76">
        <f>IFERROR(VLOOKUP($D285,'SAP Data'!$A$7:$OM$1849,Z$4,FALSE),"")</f>
        <v>-3342.64</v>
      </c>
      <c r="AA285" s="76">
        <f>IFERROR(VLOOKUP($D285,'SAP Data'!$A$7:$OM$1849,AA$4,FALSE),"")</f>
        <v>-3701.25</v>
      </c>
      <c r="AB285" s="76">
        <f>IFERROR(VLOOKUP($D285,'SAP Data'!$A$7:$OM$1849,AB$4,FALSE),"")</f>
        <v>-4063.15</v>
      </c>
      <c r="AC285" s="76">
        <f>IFERROR(VLOOKUP($D285,'SAP Data'!$A$7:$OM$1849,AC$4,FALSE),"")</f>
        <v>-4421.6899999999996</v>
      </c>
      <c r="AD285" s="76">
        <f>IFERROR(VLOOKUP($D285,'SAP Data'!$A$7:$OM$1849,AD$4,FALSE),"")</f>
        <v>-4806.62</v>
      </c>
      <c r="AE285" s="76">
        <f>IFERROR(VLOOKUP($D285,'SAP Data'!$A$7:$OM$1849,AE$4,FALSE),"")</f>
        <v>-5198.13</v>
      </c>
      <c r="AF285" s="76">
        <f>IFERROR(VLOOKUP($D285,'SAP Data'!$A$7:$OM$1849,AF$4,FALSE),"")</f>
        <v>-5563.32</v>
      </c>
      <c r="AG285" s="76">
        <f>IFERROR(VLOOKUP($D285,'SAP Data'!$A$7:$OM$1849,AG$4,FALSE),"")</f>
        <v>-5948.25</v>
      </c>
      <c r="AH285" s="76">
        <f>IFERROR(VLOOKUP($D285,'SAP Data'!$A$7:$OM$1849,AH$4,FALSE),"")</f>
        <v>-6293.7</v>
      </c>
      <c r="AI285" s="76">
        <f>IFERROR(VLOOKUP($D285,'SAP Data'!$A$7:$OM$1849,AI$4,FALSE),"")</f>
        <v>-6688.5</v>
      </c>
      <c r="AJ285" s="76">
        <f>IFERROR(VLOOKUP($D285,'SAP Data'!$A$7:$OM$1849,AJ$4,FALSE),"")</f>
        <v>-7211.61</v>
      </c>
      <c r="AK285" s="76">
        <f>IFERROR(VLOOKUP($D285,'SAP Data'!$A$7:$OM$1849,AK$4,FALSE),"")</f>
        <v>-8231.51</v>
      </c>
      <c r="AL285" s="76">
        <f>IFERROR(VLOOKUP($D285,'SAP Data'!$A$7:$OM$1849,AL$4,FALSE),"")</f>
        <v>-9656.08</v>
      </c>
      <c r="AM285" s="76">
        <f>IFERROR(VLOOKUP($D285,'SAP Data'!$A$7:$OM$1849,AM$4,FALSE),"")</f>
        <v>-11320.82</v>
      </c>
      <c r="AN285" s="76">
        <f>IFERROR(VLOOKUP($D285,'SAP Data'!$A$7:$OM$1849,AN$4,FALSE),"")</f>
        <v>-13000.78</v>
      </c>
      <c r="AO285" s="76">
        <f>IFERROR(VLOOKUP($D285,'SAP Data'!$A$7:$OM$1849,AO$4,FALSE),"")</f>
        <v>-14663.08</v>
      </c>
      <c r="AP285" s="99">
        <f t="shared" si="350"/>
        <v>-2784.8391666666666</v>
      </c>
      <c r="AQ285" s="43">
        <f t="shared" si="351"/>
        <v>-3095.19</v>
      </c>
      <c r="AR285" s="43">
        <f t="shared" si="352"/>
        <v>-3420.4829166666664</v>
      </c>
      <c r="AS285" s="43">
        <f t="shared" si="353"/>
        <v>-3757.7020833333336</v>
      </c>
      <c r="AT285" s="43">
        <f t="shared" si="354"/>
        <v>-4104.5170833333332</v>
      </c>
      <c r="AU285" s="43">
        <f t="shared" si="355"/>
        <v>-4460.2424999999994</v>
      </c>
      <c r="AV285" s="43">
        <f t="shared" si="356"/>
        <v>-4829.9504166666657</v>
      </c>
      <c r="AW285" s="43">
        <f t="shared" si="357"/>
        <v>-5237.630416666666</v>
      </c>
      <c r="AX285" s="43">
        <f t="shared" si="358"/>
        <v>-5718.9241666666667</v>
      </c>
      <c r="AY285" s="43">
        <f t="shared" si="359"/>
        <v>-6299.4662500000004</v>
      </c>
      <c r="AZ285" s="43">
        <f t="shared" si="360"/>
        <v>-6989.3495833333336</v>
      </c>
      <c r="BA285" s="98">
        <f t="shared" si="361"/>
        <v>-7788.4754166666671</v>
      </c>
      <c r="BB285" s="16"/>
      <c r="BC285" s="16">
        <f t="shared" si="278"/>
        <v>0</v>
      </c>
      <c r="BD285" s="16"/>
      <c r="BE285" s="16">
        <f t="shared" si="279"/>
        <v>0</v>
      </c>
      <c r="BF285" s="16"/>
      <c r="BG285" s="16">
        <f t="shared" si="280"/>
        <v>0</v>
      </c>
      <c r="BH285" s="18"/>
      <c r="BI285" s="16">
        <f t="shared" si="281"/>
        <v>0</v>
      </c>
      <c r="BK285" s="16">
        <f t="shared" si="282"/>
        <v>0</v>
      </c>
      <c r="BM285" s="16">
        <f t="shared" si="283"/>
        <v>0</v>
      </c>
      <c r="BO285" s="16">
        <f t="shared" si="275"/>
        <v>0</v>
      </c>
      <c r="BQ285" s="16">
        <f t="shared" si="276"/>
        <v>0</v>
      </c>
      <c r="BS285" s="16">
        <f t="shared" si="277"/>
        <v>0</v>
      </c>
      <c r="BU285" s="16">
        <f t="shared" si="382"/>
        <v>0</v>
      </c>
      <c r="BW285" s="16">
        <f t="shared" si="383"/>
        <v>0</v>
      </c>
      <c r="BY285" s="16">
        <f t="shared" si="384"/>
        <v>0</v>
      </c>
      <c r="CB285" s="16">
        <f t="shared" si="346"/>
        <v>0</v>
      </c>
      <c r="CF285" s="243">
        <f t="shared" si="362"/>
        <v>0</v>
      </c>
      <c r="CH285" s="243">
        <f t="shared" si="363"/>
        <v>0</v>
      </c>
      <c r="CJ285" s="16">
        <f t="shared" si="347"/>
        <v>-7788.4754166666671</v>
      </c>
      <c r="CL285" s="54">
        <f t="shared" si="348"/>
        <v>0</v>
      </c>
      <c r="CN285" s="18"/>
      <c r="CO285" s="16">
        <f t="shared" si="349"/>
        <v>0</v>
      </c>
      <c r="CP285" s="18"/>
    </row>
    <row r="286" spans="1:94" x14ac:dyDescent="0.2">
      <c r="A286" s="387"/>
      <c r="B286" s="14" t="str">
        <f>VLOOKUP(D286,'line assign basis'!$A$8:$D$668,2,FALSE)</f>
        <v>DEFER WA CONSERV ASS</v>
      </c>
      <c r="C286" s="17" t="s">
        <v>4232</v>
      </c>
      <c r="D286" s="41" t="s">
        <v>4238</v>
      </c>
      <c r="E286" s="17">
        <f>IFERROR(VLOOKUP(D286,'line assign basis'!$A$8:$D$668,4,FALSE),"")</f>
        <v>2</v>
      </c>
      <c r="F286" s="33"/>
      <c r="G286" s="33"/>
      <c r="H286" s="1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  <c r="AA286" s="76"/>
      <c r="AB286" s="76"/>
      <c r="AC286" s="76"/>
      <c r="AD286" s="76"/>
      <c r="AE286" s="76"/>
      <c r="AF286" s="76"/>
      <c r="AG286" s="76"/>
      <c r="AH286" s="76"/>
      <c r="AI286" s="76"/>
      <c r="AJ286" s="76">
        <f>IFERROR(VLOOKUP($D286,'SAP Data'!$A$7:$OM$1849,AJ$4,FALSE),"")</f>
        <v>0</v>
      </c>
      <c r="AK286" s="76">
        <f>IFERROR(VLOOKUP($D286,'SAP Data'!$A$7:$OM$1849,AK$4,FALSE),"")</f>
        <v>126450.23</v>
      </c>
      <c r="AL286" s="76">
        <f>IFERROR(VLOOKUP($D286,'SAP Data'!$A$7:$OM$1849,AL$4,FALSE),"")</f>
        <v>139428.25</v>
      </c>
      <c r="AM286" s="76">
        <f>IFERROR(VLOOKUP($D286,'SAP Data'!$A$7:$OM$1849,AM$4,FALSE),"")</f>
        <v>139805.87</v>
      </c>
      <c r="AN286" s="76">
        <f>IFERROR(VLOOKUP($D286,'SAP Data'!$A$7:$OM$1849,AN$4,FALSE),"")</f>
        <v>0</v>
      </c>
      <c r="AO286" s="76">
        <f>IFERROR(VLOOKUP($D286,'SAP Data'!$A$7:$OM$1849,AO$4,FALSE),"")</f>
        <v>0</v>
      </c>
      <c r="AP286" s="99">
        <f t="shared" ref="AP286" si="397">IFERROR((R286/2+SUM(S286:AC286)+AD286/2)/12,"")</f>
        <v>0</v>
      </c>
      <c r="AQ286" s="43">
        <f t="shared" ref="AQ286" si="398">IFERROR((S286/2+SUM(T286:AD286)+AE286/2)/12,"")</f>
        <v>0</v>
      </c>
      <c r="AR286" s="43">
        <f t="shared" ref="AR286" si="399">IFERROR((T286/2+SUM(U286:AE286)+AF286/2)/12,"")</f>
        <v>0</v>
      </c>
      <c r="AS286" s="43">
        <f t="shared" ref="AS286" si="400">IFERROR((U286/2+SUM(V286:AF286)+AG286/2)/12,"")</f>
        <v>0</v>
      </c>
      <c r="AT286" s="43">
        <f t="shared" ref="AT286" si="401">IFERROR((V286/2+SUM(W286:AG286)+AH286/2)/12,"")</f>
        <v>0</v>
      </c>
      <c r="AU286" s="43">
        <f t="shared" ref="AU286" si="402">IFERROR((W286/2+SUM(X286:AH286)+AI286/2)/12,"")</f>
        <v>0</v>
      </c>
      <c r="AV286" s="43">
        <f t="shared" ref="AV286" si="403">IFERROR((X286/2+SUM(Y286:AI286)+AJ286/2)/12,"")</f>
        <v>0</v>
      </c>
      <c r="AW286" s="43">
        <f t="shared" ref="AW286" si="404">IFERROR((Y286/2+SUM(Z286:AJ286)+AK286/2)/12,"")</f>
        <v>5268.7595833333335</v>
      </c>
      <c r="AX286" s="43">
        <f t="shared" ref="AX286" si="405">IFERROR((Z286/2+SUM(AA286:AK286)+AL286/2)/12,"")</f>
        <v>16347.029583333331</v>
      </c>
      <c r="AY286" s="43">
        <f t="shared" ref="AY286" si="406">IFERROR((AA286/2+SUM(AB286:AL286)+AM286/2)/12,"")</f>
        <v>27981.78458333333</v>
      </c>
      <c r="AZ286" s="43">
        <f t="shared" ref="AZ286" si="407">IFERROR((AB286/2+SUM(AC286:AM286)+AN286/2)/12,"")</f>
        <v>33807.029166666667</v>
      </c>
      <c r="BA286" s="98">
        <f t="shared" ref="BA286" si="408">IFERROR((AC286/2+SUM(AD286:AN286)+AO286/2)/12,"")</f>
        <v>33807.029166666667</v>
      </c>
      <c r="BB286" s="16"/>
      <c r="BC286" s="16">
        <f t="shared" ref="BC286" si="409">IF($E286=4,AP286,0)</f>
        <v>0</v>
      </c>
      <c r="BD286" s="16"/>
      <c r="BE286" s="16">
        <f t="shared" ref="BE286" si="410">IF($E286=4,AQ286,0)</f>
        <v>0</v>
      </c>
      <c r="BF286" s="16"/>
      <c r="BG286" s="16">
        <f t="shared" ref="BG286" si="411">IF($E286=4,AR286,0)</f>
        <v>0</v>
      </c>
      <c r="BH286" s="18"/>
      <c r="BI286" s="16">
        <f t="shared" ref="BI286" si="412">IF($E286=4,AS286,0)</f>
        <v>0</v>
      </c>
      <c r="BK286" s="16">
        <f t="shared" ref="BK286" si="413">IF($E286=4,AT286,0)</f>
        <v>0</v>
      </c>
      <c r="BM286" s="16">
        <f t="shared" ref="BM286" si="414">IF($E286=4,AU286,0)</f>
        <v>0</v>
      </c>
      <c r="BO286" s="16">
        <f t="shared" ref="BO286" si="415">IF($E286=4,AV286,0)</f>
        <v>0</v>
      </c>
      <c r="BQ286" s="16">
        <f t="shared" ref="BQ286" si="416">IF($E286=4,AW286,0)</f>
        <v>0</v>
      </c>
      <c r="BS286" s="16">
        <f t="shared" ref="BS286" si="417">IF($E286=4,AX286,0)</f>
        <v>0</v>
      </c>
      <c r="BU286" s="16">
        <f t="shared" ref="BU286" si="418">IF($E286=4,AY286,0)</f>
        <v>0</v>
      </c>
      <c r="BW286" s="16">
        <f t="shared" ref="BW286" si="419">IF($E286=4,AZ286,0)</f>
        <v>0</v>
      </c>
      <c r="BY286" s="16">
        <f t="shared" ref="BY286" si="420">IF($E286=4,BA286,0)</f>
        <v>0</v>
      </c>
      <c r="CB286" s="16">
        <f t="shared" si="346"/>
        <v>0</v>
      </c>
      <c r="CF286" s="243">
        <f t="shared" ref="CF286" si="421">_xlfn.IFS($D286="252012",CO286*$CS$25,$D286="252014",CO286*$CS$25,$D286="252022",CO286*$CS$25,$D286="252024",CO286*$CS$25,$D286="252032",CO286*$CS$25,$D286="252034",CO286*$CS$25,$E286=3,CO286*0,$E286="3P",CO286*$CS$20,$E286="3D",CO286*$CS$21,$E286="3G",CO286*$CS$23,$E286="3L",CO286*$CS$24,$E286&lt;=2,0,$E286&gt;=4,0)</f>
        <v>0</v>
      </c>
      <c r="CH286" s="243">
        <f t="shared" ref="CH286" si="422">IFERROR(CO286-CF286,"")</f>
        <v>0</v>
      </c>
      <c r="CJ286" s="16">
        <f t="shared" si="347"/>
        <v>33807.029166666667</v>
      </c>
      <c r="CL286" s="54">
        <f t="shared" si="348"/>
        <v>0</v>
      </c>
      <c r="CN286" s="18"/>
      <c r="CO286" s="16">
        <f t="shared" si="349"/>
        <v>0</v>
      </c>
      <c r="CP286" s="18"/>
    </row>
    <row r="287" spans="1:94" x14ac:dyDescent="0.2">
      <c r="A287" s="387"/>
      <c r="B287" s="14" t="str">
        <f>VLOOKUP(D287,'line assign basis'!$A$8:$D$668,2,FALSE)</f>
        <v>DBP PENSION COSTS</v>
      </c>
      <c r="C287" s="17" t="s">
        <v>595</v>
      </c>
      <c r="D287" s="17" t="s">
        <v>593</v>
      </c>
      <c r="E287" s="17">
        <f>IFERROR(VLOOKUP(D287,'line assign basis'!$A$8:$D$668,4,FALSE),"")</f>
        <v>2</v>
      </c>
      <c r="F287" s="33">
        <f>IFERROR(VLOOKUP($D287,'SAP Data'!$A$7:$OM$1845,F$4,FALSE),"")</f>
        <v>169392871.66999999</v>
      </c>
      <c r="G287" s="33">
        <f>IFERROR(VLOOKUP($D287,'SAP Data'!$A$7:$OM$1845,G$4,FALSE),"")</f>
        <v>168243288.34</v>
      </c>
      <c r="H287" s="16">
        <f>IFERROR(VLOOKUP($D287,'SAP Data'!$A$7:$OM$1845,H$4,FALSE),"")</f>
        <v>167093705.00999999</v>
      </c>
      <c r="I287" s="76">
        <f>IFERROR(VLOOKUP($D287,'SAP Data'!$A$7:$OM$1845,I$4,FALSE),"")</f>
        <v>165944121.68000001</v>
      </c>
      <c r="J287" s="76">
        <f>IFERROR(VLOOKUP($D287,'SAP Data'!$A$7:$OM$1845,J$4,FALSE),"")</f>
        <v>164794538.34999999</v>
      </c>
      <c r="K287" s="76">
        <f>IFERROR(VLOOKUP($D287,'SAP Data'!$A$7:$OM$1845,K$4,FALSE),"")</f>
        <v>163644955.02000001</v>
      </c>
      <c r="L287" s="76">
        <f>IFERROR(VLOOKUP($D287,'SAP Data'!$A$7:$OM$1845,L$4,FALSE),"")</f>
        <v>162495371.69</v>
      </c>
      <c r="M287" s="76">
        <f>IFERROR(VLOOKUP($D287,'SAP Data'!$A$7:$OM$1845,M$4,FALSE),"")</f>
        <v>161345788.36000001</v>
      </c>
      <c r="N287" s="76">
        <f>IFERROR(VLOOKUP($D287,'SAP Data'!$A$7:$OM$1845,N$4,FALSE),"")</f>
        <v>160196205.03</v>
      </c>
      <c r="O287" s="76">
        <f>IFERROR(VLOOKUP($D287,'SAP Data'!$A$7:$OM$1845,O$4,FALSE),"")</f>
        <v>159046621.69999999</v>
      </c>
      <c r="P287" s="76">
        <f>IFERROR(VLOOKUP($D287,'SAP Data'!$A$7:$OM$1845,P$4,FALSE),"")</f>
        <v>157628323.37</v>
      </c>
      <c r="Q287" s="76">
        <f>IFERROR(VLOOKUP($D287,'SAP Data'!$A$7:$OM$1845,Q$4,FALSE),"")</f>
        <v>166902728</v>
      </c>
      <c r="R287" s="76">
        <f>IFERROR(VLOOKUP($D287,'SAP Data'!$A$7:$OM$1845,R$4,FALSE),"")</f>
        <v>165382728</v>
      </c>
      <c r="S287" s="76">
        <f>IFERROR(VLOOKUP($D287,'SAP Data'!$A$7:$OM$1845,S$4,FALSE),"")</f>
        <v>163862728</v>
      </c>
      <c r="T287" s="76">
        <f>IFERROR(VLOOKUP($D287,'SAP Data'!$A$7:$OM$1849,T$4,FALSE),"")</f>
        <v>162342728</v>
      </c>
      <c r="U287" s="76">
        <f>IFERROR(VLOOKUP($D287,'SAP Data'!$A$7:$OM$1849,U$4,FALSE),"")</f>
        <v>160822728</v>
      </c>
      <c r="V287" s="76">
        <f>IFERROR(VLOOKUP($D287,'SAP Data'!$A$7:$OM$1849,V$4,FALSE),"")</f>
        <v>159302728</v>
      </c>
      <c r="W287" s="76">
        <f>IFERROR(VLOOKUP($D287,'SAP Data'!$A$7:$OM$1849,W$4,FALSE),"")</f>
        <v>157782728</v>
      </c>
      <c r="X287" s="76">
        <f>IFERROR(VLOOKUP($D287,'SAP Data'!$A$7:$OM$1849,X$4,FALSE),"")</f>
        <v>156262728</v>
      </c>
      <c r="Y287" s="76">
        <f>IFERROR(VLOOKUP($D287,'SAP Data'!$A$7:$OM$1849,Y$4,FALSE),"")</f>
        <v>154742728</v>
      </c>
      <c r="Z287" s="76">
        <f>IFERROR(VLOOKUP($D287,'SAP Data'!$A$7:$OM$1849,Z$4,FALSE),"")</f>
        <v>152952728</v>
      </c>
      <c r="AA287" s="76">
        <f>IFERROR(VLOOKUP($D287,'SAP Data'!$A$7:$OM$1849,AA$4,FALSE),"")</f>
        <v>151369394.66</v>
      </c>
      <c r="AB287" s="76">
        <f>IFERROR(VLOOKUP($D287,'SAP Data'!$A$7:$OM$1849,AB$4,FALSE),"")</f>
        <v>149826001</v>
      </c>
      <c r="AC287" s="76">
        <f>IFERROR(VLOOKUP($D287,'SAP Data'!$A$7:$OM$1849,AC$4,FALSE),"")</f>
        <v>148276001</v>
      </c>
      <c r="AD287" s="76">
        <f>IFERROR(VLOOKUP($D287,'SAP Data'!$A$7:$OM$1849,AD$4,FALSE),"")</f>
        <v>162712861</v>
      </c>
      <c r="AE287" s="76">
        <f>IFERROR(VLOOKUP($D287,'SAP Data'!$A$7:$OM$1849,AE$4,FALSE),"")</f>
        <v>160979611</v>
      </c>
      <c r="AF287" s="76">
        <f>IFERROR(VLOOKUP($D287,'SAP Data'!$A$7:$OM$1849,AF$4,FALSE),"")</f>
        <v>159246361</v>
      </c>
      <c r="AG287" s="76">
        <f>IFERROR(VLOOKUP($D287,'SAP Data'!$A$7:$OM$1849,AG$4,FALSE),"")</f>
        <v>157513111</v>
      </c>
      <c r="AH287" s="76">
        <f>IFERROR(VLOOKUP($D287,'SAP Data'!$A$7:$OM$1849,AH$4,FALSE),"")</f>
        <v>155779861</v>
      </c>
      <c r="AI287" s="76">
        <f>IFERROR(VLOOKUP($D287,'SAP Data'!$A$7:$OM$1849,AI$4,FALSE),"")</f>
        <v>154046611</v>
      </c>
      <c r="AJ287" s="76">
        <f>IFERROR(VLOOKUP($D287,'SAP Data'!$A$7:$OM$1849,AJ$4,FALSE),"")</f>
        <v>152313361</v>
      </c>
      <c r="AK287" s="76">
        <f>IFERROR(VLOOKUP($D287,'SAP Data'!$A$7:$OM$1849,AK$4,FALSE),"")</f>
        <v>150580111</v>
      </c>
      <c r="AL287" s="76">
        <f>IFERROR(VLOOKUP($D287,'SAP Data'!$A$7:$OM$1849,AL$4,FALSE),"")</f>
        <v>148846111.03</v>
      </c>
      <c r="AM287" s="76">
        <f>IFERROR(VLOOKUP($D287,'SAP Data'!$A$7:$OM$1849,AM$4,FALSE),"")</f>
        <v>147112777.69999999</v>
      </c>
      <c r="AN287" s="76">
        <f>IFERROR(VLOOKUP($D287,'SAP Data'!$A$7:$OM$1849,AN$4,FALSE),"")</f>
        <v>145379444.37</v>
      </c>
      <c r="AO287" s="76">
        <f>IFERROR(VLOOKUP($D287,'SAP Data'!$A$7:$OM$1849,AO$4,FALSE),"")</f>
        <v>112182173</v>
      </c>
      <c r="AP287" s="99">
        <f t="shared" si="350"/>
        <v>156799251.26333335</v>
      </c>
      <c r="AQ287" s="43">
        <f t="shared" si="351"/>
        <v>156567876.93000001</v>
      </c>
      <c r="AR287" s="43">
        <f t="shared" si="352"/>
        <v>156318731.76333335</v>
      </c>
      <c r="AS287" s="43">
        <f t="shared" si="353"/>
        <v>156051815.76333332</v>
      </c>
      <c r="AT287" s="43">
        <f t="shared" si="354"/>
        <v>155767128.92999998</v>
      </c>
      <c r="AU287" s="43">
        <f t="shared" si="355"/>
        <v>155464671.26333332</v>
      </c>
      <c r="AV287" s="43">
        <f t="shared" si="356"/>
        <v>155144442.76333332</v>
      </c>
      <c r="AW287" s="43">
        <f t="shared" si="357"/>
        <v>154806443.42999998</v>
      </c>
      <c r="AX287" s="43">
        <f t="shared" si="358"/>
        <v>154461892.01458332</v>
      </c>
      <c r="AY287" s="43">
        <f t="shared" si="359"/>
        <v>154113423.93416664</v>
      </c>
      <c r="AZ287" s="43">
        <f t="shared" si="360"/>
        <v>153750791.70124999</v>
      </c>
      <c r="BA287" s="98">
        <f t="shared" si="361"/>
        <v>152061609.00833333</v>
      </c>
      <c r="BB287" s="16"/>
      <c r="BC287" s="16">
        <f t="shared" si="278"/>
        <v>0</v>
      </c>
      <c r="BD287" s="16"/>
      <c r="BE287" s="16">
        <f t="shared" si="279"/>
        <v>0</v>
      </c>
      <c r="BF287" s="16"/>
      <c r="BG287" s="16">
        <f t="shared" si="280"/>
        <v>0</v>
      </c>
      <c r="BH287" s="18"/>
      <c r="BI287" s="16">
        <f t="shared" si="281"/>
        <v>0</v>
      </c>
      <c r="BK287" s="16">
        <f t="shared" si="282"/>
        <v>0</v>
      </c>
      <c r="BM287" s="16">
        <f t="shared" si="283"/>
        <v>0</v>
      </c>
      <c r="BO287" s="16">
        <f t="shared" si="275"/>
        <v>0</v>
      </c>
      <c r="BQ287" s="16">
        <f t="shared" si="276"/>
        <v>0</v>
      </c>
      <c r="BS287" s="16">
        <f t="shared" si="277"/>
        <v>0</v>
      </c>
      <c r="BU287" s="16">
        <f t="shared" si="382"/>
        <v>0</v>
      </c>
      <c r="BW287" s="16">
        <f t="shared" si="383"/>
        <v>0</v>
      </c>
      <c r="BY287" s="16">
        <f t="shared" si="384"/>
        <v>0</v>
      </c>
      <c r="CB287" s="16">
        <f t="shared" si="346"/>
        <v>0</v>
      </c>
      <c r="CF287" s="243">
        <f t="shared" si="362"/>
        <v>0</v>
      </c>
      <c r="CH287" s="243">
        <f t="shared" si="363"/>
        <v>0</v>
      </c>
      <c r="CJ287" s="16">
        <f t="shared" si="347"/>
        <v>152061609.00833333</v>
      </c>
      <c r="CL287" s="54">
        <f t="shared" si="348"/>
        <v>0</v>
      </c>
      <c r="CN287" s="18"/>
      <c r="CO287" s="16">
        <f t="shared" si="349"/>
        <v>0</v>
      </c>
      <c r="CP287" s="18"/>
    </row>
    <row r="288" spans="1:94" x14ac:dyDescent="0.2">
      <c r="A288" s="387"/>
      <c r="B288" s="14" t="str">
        <f>VLOOKUP(D288,'line assign basis'!$A$8:$D$668,2,FALSE)</f>
        <v>FAS 106 COSTS</v>
      </c>
      <c r="C288" s="17" t="s">
        <v>598</v>
      </c>
      <c r="D288" s="17" t="s">
        <v>596</v>
      </c>
      <c r="E288" s="17">
        <f>IFERROR(VLOOKUP(D288,'line assign basis'!$A$8:$D$668,4,FALSE),"")</f>
        <v>2</v>
      </c>
      <c r="F288" s="33">
        <f>IFERROR(VLOOKUP($D288,'SAP Data'!$A$7:$OM$1845,F$4,FALSE),"")</f>
        <v>4457711</v>
      </c>
      <c r="G288" s="33">
        <f>IFERROR(VLOOKUP($D288,'SAP Data'!$A$7:$OM$1845,G$4,FALSE),"")</f>
        <v>4464544</v>
      </c>
      <c r="H288" s="16">
        <f>IFERROR(VLOOKUP($D288,'SAP Data'!$A$7:$OM$1845,H$4,FALSE),"")</f>
        <v>4471377</v>
      </c>
      <c r="I288" s="76">
        <f>IFERROR(VLOOKUP($D288,'SAP Data'!$A$7:$OM$1845,I$4,FALSE),"")</f>
        <v>4478210</v>
      </c>
      <c r="J288" s="76">
        <f>IFERROR(VLOOKUP($D288,'SAP Data'!$A$7:$OM$1845,J$4,FALSE),"")</f>
        <v>4485043</v>
      </c>
      <c r="K288" s="76">
        <f>IFERROR(VLOOKUP($D288,'SAP Data'!$A$7:$OM$1845,K$4,FALSE),"")</f>
        <v>4491876</v>
      </c>
      <c r="L288" s="76">
        <f>IFERROR(VLOOKUP($D288,'SAP Data'!$A$7:$OM$1845,L$4,FALSE),"")</f>
        <v>4498709</v>
      </c>
      <c r="M288" s="76">
        <f>IFERROR(VLOOKUP($D288,'SAP Data'!$A$7:$OM$1845,M$4,FALSE),"")</f>
        <v>4505542</v>
      </c>
      <c r="N288" s="76">
        <f>IFERROR(VLOOKUP($D288,'SAP Data'!$A$7:$OM$1845,N$4,FALSE),"")</f>
        <v>4512375</v>
      </c>
      <c r="O288" s="76">
        <f>IFERROR(VLOOKUP($D288,'SAP Data'!$A$7:$OM$1845,O$4,FALSE),"")</f>
        <v>4519208</v>
      </c>
      <c r="P288" s="76">
        <f>IFERROR(VLOOKUP($D288,'SAP Data'!$A$7:$OM$1845,P$4,FALSE),"")</f>
        <v>4543880</v>
      </c>
      <c r="Q288" s="76">
        <f>IFERROR(VLOOKUP($D288,'SAP Data'!$A$7:$OM$1845,Q$4,FALSE),"")</f>
        <v>6359262.8700000001</v>
      </c>
      <c r="R288" s="76">
        <f>IFERROR(VLOOKUP($D288,'SAP Data'!$A$7:$OM$1845,R$4,FALSE),"")</f>
        <v>6350762.8700000001</v>
      </c>
      <c r="S288" s="76">
        <f>IFERROR(VLOOKUP($D288,'SAP Data'!$A$7:$OM$1845,S$4,FALSE),"")</f>
        <v>6342262.8700000001</v>
      </c>
      <c r="T288" s="76">
        <f>IFERROR(VLOOKUP($D288,'SAP Data'!$A$7:$OM$1849,T$4,FALSE),"")</f>
        <v>6333762.8700000001</v>
      </c>
      <c r="U288" s="76">
        <f>IFERROR(VLOOKUP($D288,'SAP Data'!$A$7:$OM$1849,U$4,FALSE),"")</f>
        <v>6325262.8700000001</v>
      </c>
      <c r="V288" s="76">
        <f>IFERROR(VLOOKUP($D288,'SAP Data'!$A$7:$OM$1849,V$4,FALSE),"")</f>
        <v>6316762.8700000001</v>
      </c>
      <c r="W288" s="76">
        <f>IFERROR(VLOOKUP($D288,'SAP Data'!$A$7:$OM$1849,W$4,FALSE),"")</f>
        <v>6308262.8700000001</v>
      </c>
      <c r="X288" s="76">
        <f>IFERROR(VLOOKUP($D288,'SAP Data'!$A$7:$OM$1849,X$4,FALSE),"")</f>
        <v>6299762.8700000001</v>
      </c>
      <c r="Y288" s="76">
        <f>IFERROR(VLOOKUP($D288,'SAP Data'!$A$7:$OM$1849,Y$4,FALSE),"")</f>
        <v>6291262.8700000001</v>
      </c>
      <c r="Z288" s="76">
        <f>IFERROR(VLOOKUP($D288,'SAP Data'!$A$7:$OM$1849,Z$4,FALSE),"")</f>
        <v>6254262.8700000001</v>
      </c>
      <c r="AA288" s="76">
        <f>IFERROR(VLOOKUP($D288,'SAP Data'!$A$7:$OM$1849,AA$4,FALSE),"")</f>
        <v>6254262.8700000001</v>
      </c>
      <c r="AB288" s="76">
        <f>IFERROR(VLOOKUP($D288,'SAP Data'!$A$7:$OM$1849,AB$4,FALSE),"")</f>
        <v>6232492.5300000003</v>
      </c>
      <c r="AC288" s="76">
        <f>IFERROR(VLOOKUP($D288,'SAP Data'!$A$7:$OM$1849,AC$4,FALSE),"")</f>
        <v>6220825.8600000003</v>
      </c>
      <c r="AD288" s="76">
        <f>IFERROR(VLOOKUP($D288,'SAP Data'!$A$7:$OM$1849,AD$4,FALSE),"")</f>
        <v>6361348.4400000004</v>
      </c>
      <c r="AE288" s="76">
        <f>IFERROR(VLOOKUP($D288,'SAP Data'!$A$7:$OM$1849,AE$4,FALSE),"")</f>
        <v>6356681.7699999996</v>
      </c>
      <c r="AF288" s="76">
        <f>IFERROR(VLOOKUP($D288,'SAP Data'!$A$7:$OM$1849,AF$4,FALSE),"")</f>
        <v>6352015.0999999996</v>
      </c>
      <c r="AG288" s="76">
        <f>IFERROR(VLOOKUP($D288,'SAP Data'!$A$7:$OM$1849,AG$4,FALSE),"")</f>
        <v>6347348.4299999997</v>
      </c>
      <c r="AH288" s="76">
        <f>IFERROR(VLOOKUP($D288,'SAP Data'!$A$7:$OM$1849,AH$4,FALSE),"")</f>
        <v>6342681.7599999998</v>
      </c>
      <c r="AI288" s="76">
        <f>IFERROR(VLOOKUP($D288,'SAP Data'!$A$7:$OM$1849,AI$4,FALSE),"")</f>
        <v>6338015.0899999999</v>
      </c>
      <c r="AJ288" s="76">
        <f>IFERROR(VLOOKUP($D288,'SAP Data'!$A$7:$OM$1849,AJ$4,FALSE),"")</f>
        <v>6333348.4199999999</v>
      </c>
      <c r="AK288" s="76">
        <f>IFERROR(VLOOKUP($D288,'SAP Data'!$A$7:$OM$1849,AK$4,FALSE),"")</f>
        <v>6328681.75</v>
      </c>
      <c r="AL288" s="76">
        <f>IFERROR(VLOOKUP($D288,'SAP Data'!$A$7:$OM$1849,AL$4,FALSE),"")</f>
        <v>6231015.0800000001</v>
      </c>
      <c r="AM288" s="76">
        <f>IFERROR(VLOOKUP($D288,'SAP Data'!$A$7:$OM$1849,AM$4,FALSE),"")</f>
        <v>6216015.0800000001</v>
      </c>
      <c r="AN288" s="76">
        <f>IFERROR(VLOOKUP($D288,'SAP Data'!$A$7:$OM$1849,AN$4,FALSE),"")</f>
        <v>6201015.0800000001</v>
      </c>
      <c r="AO288" s="76">
        <f>IFERROR(VLOOKUP($D288,'SAP Data'!$A$7:$OM$1849,AO$4,FALSE),"")</f>
        <v>5501569.1900000004</v>
      </c>
      <c r="AP288" s="99">
        <f t="shared" si="350"/>
        <v>6294603.322916667</v>
      </c>
      <c r="AQ288" s="43">
        <f t="shared" si="351"/>
        <v>6295645.1758333333</v>
      </c>
      <c r="AR288" s="43">
        <f t="shared" si="352"/>
        <v>6297006.4729166664</v>
      </c>
      <c r="AS288" s="43">
        <f t="shared" si="353"/>
        <v>6298687.2141666664</v>
      </c>
      <c r="AT288" s="43">
        <f t="shared" si="354"/>
        <v>6300687.3995833332</v>
      </c>
      <c r="AU288" s="43">
        <f t="shared" si="355"/>
        <v>6303007.0291666677</v>
      </c>
      <c r="AV288" s="43">
        <f t="shared" si="356"/>
        <v>6305646.1029166654</v>
      </c>
      <c r="AW288" s="43">
        <f t="shared" si="357"/>
        <v>6308604.6208333336</v>
      </c>
      <c r="AX288" s="43">
        <f t="shared" si="358"/>
        <v>6309195.0829166668</v>
      </c>
      <c r="AY288" s="43">
        <f t="shared" si="359"/>
        <v>6306632.7670833347</v>
      </c>
      <c r="AZ288" s="43">
        <f t="shared" si="360"/>
        <v>6303727.548750001</v>
      </c>
      <c r="BA288" s="98">
        <f t="shared" si="361"/>
        <v>6272446.9604166672</v>
      </c>
      <c r="BB288" s="16"/>
      <c r="BC288" s="16">
        <f t="shared" si="278"/>
        <v>0</v>
      </c>
      <c r="BD288" s="16"/>
      <c r="BE288" s="16">
        <f t="shared" si="279"/>
        <v>0</v>
      </c>
      <c r="BF288" s="16"/>
      <c r="BG288" s="16">
        <f t="shared" si="280"/>
        <v>0</v>
      </c>
      <c r="BH288" s="18"/>
      <c r="BI288" s="16">
        <f t="shared" si="281"/>
        <v>0</v>
      </c>
      <c r="BK288" s="16">
        <f t="shared" si="282"/>
        <v>0</v>
      </c>
      <c r="BM288" s="16">
        <f t="shared" si="283"/>
        <v>0</v>
      </c>
      <c r="BO288" s="16">
        <f t="shared" si="275"/>
        <v>0</v>
      </c>
      <c r="BQ288" s="16">
        <f t="shared" si="276"/>
        <v>0</v>
      </c>
      <c r="BS288" s="16">
        <f t="shared" si="277"/>
        <v>0</v>
      </c>
      <c r="BU288" s="16">
        <f t="shared" si="382"/>
        <v>0</v>
      </c>
      <c r="BW288" s="16">
        <f t="shared" si="383"/>
        <v>0</v>
      </c>
      <c r="BY288" s="16">
        <f t="shared" si="384"/>
        <v>0</v>
      </c>
      <c r="CB288" s="16">
        <f t="shared" si="346"/>
        <v>0</v>
      </c>
      <c r="CF288" s="243">
        <f t="shared" si="362"/>
        <v>0</v>
      </c>
      <c r="CH288" s="243">
        <f t="shared" si="363"/>
        <v>0</v>
      </c>
      <c r="CJ288" s="16">
        <f t="shared" si="347"/>
        <v>6272446.9604166672</v>
      </c>
      <c r="CL288" s="54">
        <f t="shared" si="348"/>
        <v>0</v>
      </c>
      <c r="CN288" s="18"/>
      <c r="CO288" s="16">
        <f t="shared" si="349"/>
        <v>0</v>
      </c>
      <c r="CP288" s="18"/>
    </row>
    <row r="289" spans="1:94" x14ac:dyDescent="0.2">
      <c r="A289" s="387"/>
      <c r="B289" s="14" t="str">
        <f>VLOOKUP(D289,'line assign basis'!$A$8:$D$668,2,FALSE)</f>
        <v>Mist600Comp Maint-18</v>
      </c>
      <c r="C289" s="17" t="s">
        <v>1641</v>
      </c>
      <c r="D289" s="17" t="s">
        <v>2717</v>
      </c>
      <c r="E289" s="17">
        <f>IFERROR(VLOOKUP(D289,'line assign basis'!$A$8:$D$668,4,FALSE),"")</f>
        <v>2</v>
      </c>
      <c r="F289" s="33">
        <f>IFERROR(VLOOKUP($D289,'SAP Data'!$A$7:$OM$1845,F$4,FALSE),"")</f>
        <v>182108.56</v>
      </c>
      <c r="G289" s="33">
        <f>IFERROR(VLOOKUP($D289,'SAP Data'!$A$7:$OM$1845,G$4,FALSE),"")</f>
        <v>182108.56</v>
      </c>
      <c r="H289" s="16">
        <f>IFERROR(VLOOKUP($D289,'SAP Data'!$A$7:$OM$1845,H$4,FALSE),"")</f>
        <v>182108.56</v>
      </c>
      <c r="I289" s="76">
        <f>IFERROR(VLOOKUP($D289,'SAP Data'!$A$7:$OM$1845,I$4,FALSE),"")</f>
        <v>182108.56</v>
      </c>
      <c r="J289" s="76">
        <f>IFERROR(VLOOKUP($D289,'SAP Data'!$A$7:$OM$1845,J$4,FALSE),"")</f>
        <v>182108.56</v>
      </c>
      <c r="K289" s="76">
        <f>IFERROR(VLOOKUP($D289,'SAP Data'!$A$7:$OM$1845,K$4,FALSE),"")</f>
        <v>182108.56</v>
      </c>
      <c r="L289" s="76">
        <f>IFERROR(VLOOKUP($D289,'SAP Data'!$A$7:$OM$1845,L$4,FALSE),"")</f>
        <v>182108.56</v>
      </c>
      <c r="M289" s="76">
        <f>IFERROR(VLOOKUP($D289,'SAP Data'!$A$7:$OM$1845,M$4,FALSE),"")</f>
        <v>182108.56</v>
      </c>
      <c r="N289" s="76">
        <f>IFERROR(VLOOKUP($D289,'SAP Data'!$A$7:$OM$1845,N$4,FALSE),"")</f>
        <v>182108.56</v>
      </c>
      <c r="O289" s="76">
        <f>IFERROR(VLOOKUP($D289,'SAP Data'!$A$7:$OM$1845,O$4,FALSE),"")</f>
        <v>182108.56</v>
      </c>
      <c r="P289" s="76">
        <f>IFERROR(VLOOKUP($D289,'SAP Data'!$A$7:$OM$1845,P$4,FALSE),"")</f>
        <v>182108.56</v>
      </c>
      <c r="Q289" s="76">
        <f>IFERROR(VLOOKUP($D289,'SAP Data'!$A$7:$OM$1845,Q$4,FALSE),"")</f>
        <v>182108.56</v>
      </c>
      <c r="R289" s="76">
        <f>IFERROR(VLOOKUP($D289,'SAP Data'!$A$7:$OM$1845,R$4,FALSE),"")</f>
        <v>182108.56</v>
      </c>
      <c r="S289" s="76">
        <f>IFERROR(VLOOKUP($D289,'SAP Data'!$A$7:$OM$1845,S$4,FALSE),"")</f>
        <v>182108.56</v>
      </c>
      <c r="T289" s="76">
        <f>IFERROR(VLOOKUP($D289,'SAP Data'!$A$7:$OM$1849,T$4,FALSE),"")</f>
        <v>182108.56</v>
      </c>
      <c r="U289" s="76">
        <f>IFERROR(VLOOKUP($D289,'SAP Data'!$A$7:$OM$1849,U$4,FALSE),"")</f>
        <v>182108.56</v>
      </c>
      <c r="V289" s="76">
        <f>IFERROR(VLOOKUP($D289,'SAP Data'!$A$7:$OM$1849,V$4,FALSE),"")</f>
        <v>182108.56</v>
      </c>
      <c r="W289" s="76">
        <f>IFERROR(VLOOKUP($D289,'SAP Data'!$A$7:$OM$1849,W$4,FALSE),"")</f>
        <v>182108.56</v>
      </c>
      <c r="X289" s="76">
        <f>IFERROR(VLOOKUP($D289,'SAP Data'!$A$7:$OM$1849,X$4,FALSE),"")</f>
        <v>182108.56</v>
      </c>
      <c r="Y289" s="76">
        <f>IFERROR(VLOOKUP($D289,'SAP Data'!$A$7:$OM$1849,Y$4,FALSE),"")</f>
        <v>182108.56</v>
      </c>
      <c r="Z289" s="76">
        <f>IFERROR(VLOOKUP($D289,'SAP Data'!$A$7:$OM$1849,Z$4,FALSE),"")</f>
        <v>182108.56</v>
      </c>
      <c r="AA289" s="76">
        <f>IFERROR(VLOOKUP($D289,'SAP Data'!$A$7:$OM$1849,AA$4,FALSE),"")</f>
        <v>182108.56</v>
      </c>
      <c r="AB289" s="76">
        <f>IFERROR(VLOOKUP($D289,'SAP Data'!$A$7:$OM$1849,AB$4,FALSE),"")</f>
        <v>182108.56</v>
      </c>
      <c r="AC289" s="76">
        <f>IFERROR(VLOOKUP($D289,'SAP Data'!$A$7:$OM$1849,AC$4,FALSE),"")</f>
        <v>182108.56</v>
      </c>
      <c r="AD289" s="76">
        <f>IFERROR(VLOOKUP($D289,'SAP Data'!$A$7:$OM$1849,AD$4,FALSE),"")</f>
        <v>182108.56</v>
      </c>
      <c r="AE289" s="76">
        <f>IFERROR(VLOOKUP($D289,'SAP Data'!$A$7:$OM$1849,AE$4,FALSE),"")</f>
        <v>182108.56</v>
      </c>
      <c r="AF289" s="76">
        <f>IFERROR(VLOOKUP($D289,'SAP Data'!$A$7:$OM$1849,AF$4,FALSE),"")</f>
        <v>182108.56</v>
      </c>
      <c r="AG289" s="76">
        <f>IFERROR(VLOOKUP($D289,'SAP Data'!$A$7:$OM$1849,AG$4,FALSE),"")</f>
        <v>182108.56</v>
      </c>
      <c r="AH289" s="76">
        <f>IFERROR(VLOOKUP($D289,'SAP Data'!$A$7:$OM$1849,AH$4,FALSE),"")</f>
        <v>182108.56</v>
      </c>
      <c r="AI289" s="76">
        <f>IFERROR(VLOOKUP($D289,'SAP Data'!$A$7:$OM$1849,AI$4,FALSE),"")</f>
        <v>182108.56</v>
      </c>
      <c r="AJ289" s="76">
        <f>IFERROR(VLOOKUP($D289,'SAP Data'!$A$7:$OM$1849,AJ$4,FALSE),"")</f>
        <v>182108.56</v>
      </c>
      <c r="AK289" s="76">
        <f>IFERROR(VLOOKUP($D289,'SAP Data'!$A$7:$OM$1849,AK$4,FALSE),"")</f>
        <v>182108.56</v>
      </c>
      <c r="AL289" s="76">
        <f>IFERROR(VLOOKUP($D289,'SAP Data'!$A$7:$OM$1849,AL$4,FALSE),"")</f>
        <v>182108.56</v>
      </c>
      <c r="AM289" s="76">
        <f>IFERROR(VLOOKUP($D289,'SAP Data'!$A$7:$OM$1849,AM$4,FALSE),"")</f>
        <v>182108.56</v>
      </c>
      <c r="AN289" s="76">
        <f>IFERROR(VLOOKUP($D289,'SAP Data'!$A$7:$OM$1849,AN$4,FALSE),"")</f>
        <v>182108.56</v>
      </c>
      <c r="AO289" s="76">
        <f>IFERROR(VLOOKUP($D289,'SAP Data'!$A$7:$OM$1849,AO$4,FALSE),"")</f>
        <v>182108.56</v>
      </c>
      <c r="AP289" s="99">
        <f t="shared" si="350"/>
        <v>182108.56000000003</v>
      </c>
      <c r="AQ289" s="43">
        <f t="shared" si="351"/>
        <v>182108.56000000003</v>
      </c>
      <c r="AR289" s="43">
        <f t="shared" si="352"/>
        <v>182108.56000000003</v>
      </c>
      <c r="AS289" s="43">
        <f t="shared" si="353"/>
        <v>182108.56000000003</v>
      </c>
      <c r="AT289" s="43">
        <f t="shared" si="354"/>
        <v>182108.56000000003</v>
      </c>
      <c r="AU289" s="43">
        <f t="shared" si="355"/>
        <v>182108.56000000003</v>
      </c>
      <c r="AV289" s="43">
        <f t="shared" si="356"/>
        <v>182108.56000000003</v>
      </c>
      <c r="AW289" s="43">
        <f t="shared" si="357"/>
        <v>182108.56000000003</v>
      </c>
      <c r="AX289" s="43">
        <f t="shared" si="358"/>
        <v>182108.56000000003</v>
      </c>
      <c r="AY289" s="43">
        <f t="shared" si="359"/>
        <v>182108.56000000003</v>
      </c>
      <c r="AZ289" s="43">
        <f t="shared" si="360"/>
        <v>182108.56000000003</v>
      </c>
      <c r="BA289" s="98">
        <f t="shared" si="361"/>
        <v>182108.56000000003</v>
      </c>
      <c r="BB289" s="16"/>
      <c r="BC289" s="16">
        <f t="shared" si="278"/>
        <v>0</v>
      </c>
      <c r="BD289" s="16"/>
      <c r="BE289" s="16">
        <f t="shared" si="279"/>
        <v>0</v>
      </c>
      <c r="BF289" s="16"/>
      <c r="BG289" s="16">
        <f t="shared" si="280"/>
        <v>0</v>
      </c>
      <c r="BH289" s="18"/>
      <c r="BI289" s="16">
        <f t="shared" si="281"/>
        <v>0</v>
      </c>
      <c r="BK289" s="16">
        <f t="shared" si="282"/>
        <v>0</v>
      </c>
      <c r="BM289" s="16">
        <f t="shared" si="283"/>
        <v>0</v>
      </c>
      <c r="BO289" s="16">
        <f t="shared" ref="BO289:BO356" si="423">IF($E289=4,AV289,0)</f>
        <v>0</v>
      </c>
      <c r="BQ289" s="16">
        <f t="shared" ref="BQ289:BQ356" si="424">IF($E289=4,AW289,0)</f>
        <v>0</v>
      </c>
      <c r="BS289" s="16">
        <f t="shared" ref="BS289:BS356" si="425">IF($E289=4,AX289,0)</f>
        <v>0</v>
      </c>
      <c r="BU289" s="16">
        <f t="shared" si="382"/>
        <v>0</v>
      </c>
      <c r="BW289" s="16">
        <f t="shared" si="383"/>
        <v>0</v>
      </c>
      <c r="BY289" s="16">
        <f t="shared" si="384"/>
        <v>0</v>
      </c>
      <c r="CB289" s="16">
        <f t="shared" si="346"/>
        <v>0</v>
      </c>
      <c r="CF289" s="243">
        <f t="shared" si="362"/>
        <v>0</v>
      </c>
      <c r="CH289" s="243">
        <f t="shared" si="363"/>
        <v>0</v>
      </c>
      <c r="CJ289" s="16">
        <f t="shared" si="347"/>
        <v>182108.56000000003</v>
      </c>
      <c r="CL289" s="54">
        <f t="shared" si="348"/>
        <v>0</v>
      </c>
      <c r="CN289" s="18"/>
      <c r="CO289" s="16">
        <f t="shared" si="349"/>
        <v>0</v>
      </c>
      <c r="CP289" s="18"/>
    </row>
    <row r="290" spans="1:94" x14ac:dyDescent="0.2">
      <c r="A290" s="387"/>
      <c r="B290" s="14" t="str">
        <f>VLOOKUP(D290,'line assign basis'!$A$8:$D$668,2,FALSE)</f>
        <v>Mist 600 Comp Amort</v>
      </c>
      <c r="C290" s="17" t="s">
        <v>1642</v>
      </c>
      <c r="D290" s="17" t="s">
        <v>2718</v>
      </c>
      <c r="E290" s="17">
        <f>IFERROR(VLOOKUP(D290,'line assign basis'!$A$8:$D$668,4,FALSE),"")</f>
        <v>2</v>
      </c>
      <c r="F290" s="33">
        <f>IFERROR(VLOOKUP($D290,'SAP Data'!$A$7:$OM$1845,F$4,FALSE),"")</f>
        <v>-21399.759999999998</v>
      </c>
      <c r="G290" s="33">
        <f>IFERROR(VLOOKUP($D290,'SAP Data'!$A$7:$OM$1845,G$4,FALSE),"")</f>
        <v>-24432</v>
      </c>
      <c r="H290" s="16">
        <f>IFERROR(VLOOKUP($D290,'SAP Data'!$A$7:$OM$1845,H$4,FALSE),"")</f>
        <v>-27464.240000000002</v>
      </c>
      <c r="I290" s="76">
        <f>IFERROR(VLOOKUP($D290,'SAP Data'!$A$7:$OM$1845,I$4,FALSE),"")</f>
        <v>-30496.48</v>
      </c>
      <c r="J290" s="76">
        <f>IFERROR(VLOOKUP($D290,'SAP Data'!$A$7:$OM$1845,J$4,FALSE),"")</f>
        <v>-33528.720000000001</v>
      </c>
      <c r="K290" s="76">
        <f>IFERROR(VLOOKUP($D290,'SAP Data'!$A$7:$OM$1845,K$4,FALSE),"")</f>
        <v>-36560.959999999999</v>
      </c>
      <c r="L290" s="76">
        <f>IFERROR(VLOOKUP($D290,'SAP Data'!$A$7:$OM$1845,L$4,FALSE),"")</f>
        <v>-39593.199999999997</v>
      </c>
      <c r="M290" s="76">
        <f>IFERROR(VLOOKUP($D290,'SAP Data'!$A$7:$OM$1845,M$4,FALSE),"")</f>
        <v>-42625.440000000002</v>
      </c>
      <c r="N290" s="76">
        <f>IFERROR(VLOOKUP($D290,'SAP Data'!$A$7:$OM$1845,N$4,FALSE),"")</f>
        <v>-45657.68</v>
      </c>
      <c r="O290" s="76">
        <f>IFERROR(VLOOKUP($D290,'SAP Data'!$A$7:$OM$1845,O$4,FALSE),"")</f>
        <v>-48689.919999999998</v>
      </c>
      <c r="P290" s="76">
        <f>IFERROR(VLOOKUP($D290,'SAP Data'!$A$7:$OM$1845,P$4,FALSE),"")</f>
        <v>-51722.16</v>
      </c>
      <c r="Q290" s="76">
        <f>IFERROR(VLOOKUP($D290,'SAP Data'!$A$7:$OM$1845,Q$4,FALSE),"")</f>
        <v>-54754.400000000001</v>
      </c>
      <c r="R290" s="76">
        <f>IFERROR(VLOOKUP($D290,'SAP Data'!$A$7:$OM$1845,R$4,FALSE),"")</f>
        <v>-57786.64</v>
      </c>
      <c r="S290" s="76">
        <f>IFERROR(VLOOKUP($D290,'SAP Data'!$A$7:$OM$1845,S$4,FALSE),"")</f>
        <v>-60818.879999999997</v>
      </c>
      <c r="T290" s="76">
        <f>IFERROR(VLOOKUP($D290,'SAP Data'!$A$7:$OM$1849,T$4,FALSE),"")</f>
        <v>-63851.12</v>
      </c>
      <c r="U290" s="76">
        <f>IFERROR(VLOOKUP($D290,'SAP Data'!$A$7:$OM$1849,U$4,FALSE),"")</f>
        <v>-66883.360000000001</v>
      </c>
      <c r="V290" s="76">
        <f>IFERROR(VLOOKUP($D290,'SAP Data'!$A$7:$OM$1849,V$4,FALSE),"")</f>
        <v>-69915.600000000006</v>
      </c>
      <c r="W290" s="76">
        <f>IFERROR(VLOOKUP($D290,'SAP Data'!$A$7:$OM$1849,W$4,FALSE),"")</f>
        <v>-72947.839999999997</v>
      </c>
      <c r="X290" s="76">
        <f>IFERROR(VLOOKUP($D290,'SAP Data'!$A$7:$OM$1849,X$4,FALSE),"")</f>
        <v>-75980.08</v>
      </c>
      <c r="Y290" s="76">
        <f>IFERROR(VLOOKUP($D290,'SAP Data'!$A$7:$OM$1849,Y$4,FALSE),"")</f>
        <v>-79012.320000000007</v>
      </c>
      <c r="Z290" s="76">
        <f>IFERROR(VLOOKUP($D290,'SAP Data'!$A$7:$OM$1849,Z$4,FALSE),"")</f>
        <v>-82044.56</v>
      </c>
      <c r="AA290" s="76">
        <f>IFERROR(VLOOKUP($D290,'SAP Data'!$A$7:$OM$1849,AA$4,FALSE),"")</f>
        <v>-85076.800000000003</v>
      </c>
      <c r="AB290" s="76">
        <f>IFERROR(VLOOKUP($D290,'SAP Data'!$A$7:$OM$1849,AB$4,FALSE),"")</f>
        <v>-88109.04</v>
      </c>
      <c r="AC290" s="76">
        <f>IFERROR(VLOOKUP($D290,'SAP Data'!$A$7:$OM$1849,AC$4,FALSE),"")</f>
        <v>-91141.28</v>
      </c>
      <c r="AD290" s="76">
        <f>IFERROR(VLOOKUP($D290,'SAP Data'!$A$7:$OM$1849,AD$4,FALSE),"")</f>
        <v>-94173.52</v>
      </c>
      <c r="AE290" s="76">
        <f>IFERROR(VLOOKUP($D290,'SAP Data'!$A$7:$OM$1849,AE$4,FALSE),"")</f>
        <v>-97205.759999999995</v>
      </c>
      <c r="AF290" s="76">
        <f>IFERROR(VLOOKUP($D290,'SAP Data'!$A$7:$OM$1849,AF$4,FALSE),"")</f>
        <v>-100238</v>
      </c>
      <c r="AG290" s="76">
        <f>IFERROR(VLOOKUP($D290,'SAP Data'!$A$7:$OM$1849,AG$4,FALSE),"")</f>
        <v>-103270.24</v>
      </c>
      <c r="AH290" s="76">
        <f>IFERROR(VLOOKUP($D290,'SAP Data'!$A$7:$OM$1849,AH$4,FALSE),"")</f>
        <v>-106302.48</v>
      </c>
      <c r="AI290" s="76">
        <f>IFERROR(VLOOKUP($D290,'SAP Data'!$A$7:$OM$1849,AI$4,FALSE),"")</f>
        <v>-109334.72</v>
      </c>
      <c r="AJ290" s="76">
        <f>IFERROR(VLOOKUP($D290,'SAP Data'!$A$7:$OM$1849,AJ$4,FALSE),"")</f>
        <v>-112366.96</v>
      </c>
      <c r="AK290" s="76">
        <f>IFERROR(VLOOKUP($D290,'SAP Data'!$A$7:$OM$1849,AK$4,FALSE),"")</f>
        <v>-115399.2</v>
      </c>
      <c r="AL290" s="76">
        <f>IFERROR(VLOOKUP($D290,'SAP Data'!$A$7:$OM$1849,AL$4,FALSE),"")</f>
        <v>-118431.44</v>
      </c>
      <c r="AM290" s="76">
        <f>IFERROR(VLOOKUP($D290,'SAP Data'!$A$7:$OM$1849,AM$4,FALSE),"")</f>
        <v>-121463.67999999999</v>
      </c>
      <c r="AN290" s="76">
        <f>IFERROR(VLOOKUP($D290,'SAP Data'!$A$7:$OM$1849,AN$4,FALSE),"")</f>
        <v>-124495.92</v>
      </c>
      <c r="AO290" s="76">
        <f>IFERROR(VLOOKUP($D290,'SAP Data'!$A$7:$OM$1849,AO$4,FALSE),"")</f>
        <v>-127528.16</v>
      </c>
      <c r="AP290" s="99">
        <f t="shared" si="350"/>
        <v>-75980.08</v>
      </c>
      <c r="AQ290" s="43">
        <f t="shared" si="351"/>
        <v>-79012.320000000007</v>
      </c>
      <c r="AR290" s="43">
        <f t="shared" si="352"/>
        <v>-82044.560000000012</v>
      </c>
      <c r="AS290" s="43">
        <f t="shared" si="353"/>
        <v>-85076.800000000003</v>
      </c>
      <c r="AT290" s="43">
        <f t="shared" si="354"/>
        <v>-88109.04</v>
      </c>
      <c r="AU290" s="43">
        <f t="shared" si="355"/>
        <v>-91141.280000000013</v>
      </c>
      <c r="AV290" s="43">
        <f t="shared" si="356"/>
        <v>-94173.52</v>
      </c>
      <c r="AW290" s="43">
        <f t="shared" si="357"/>
        <v>-97205.759999999995</v>
      </c>
      <c r="AX290" s="43">
        <f t="shared" si="358"/>
        <v>-100238</v>
      </c>
      <c r="AY290" s="43">
        <f t="shared" si="359"/>
        <v>-103270.23999999999</v>
      </c>
      <c r="AZ290" s="43">
        <f t="shared" si="360"/>
        <v>-106302.47999999998</v>
      </c>
      <c r="BA290" s="98">
        <f t="shared" si="361"/>
        <v>-109334.71999999997</v>
      </c>
      <c r="BB290" s="16"/>
      <c r="BC290" s="16">
        <f t="shared" ref="BC290:BC359" si="426">IF($E290=4,AP290,0)</f>
        <v>0</v>
      </c>
      <c r="BD290" s="16"/>
      <c r="BE290" s="16">
        <f t="shared" ref="BE290:BE359" si="427">IF($E290=4,AQ290,0)</f>
        <v>0</v>
      </c>
      <c r="BF290" s="16"/>
      <c r="BG290" s="16">
        <f t="shared" ref="BG290:BG359" si="428">IF($E290=4,AR290,0)</f>
        <v>0</v>
      </c>
      <c r="BH290" s="18"/>
      <c r="BI290" s="16">
        <f t="shared" ref="BI290:BI359" si="429">IF($E290=4,AS290,0)</f>
        <v>0</v>
      </c>
      <c r="BK290" s="16">
        <f t="shared" ref="BK290:BK359" si="430">IF($E290=4,AT290,0)</f>
        <v>0</v>
      </c>
      <c r="BM290" s="16">
        <f t="shared" ref="BM290:BM359" si="431">IF($E290=4,AU290,0)</f>
        <v>0</v>
      </c>
      <c r="BO290" s="16">
        <f t="shared" si="423"/>
        <v>0</v>
      </c>
      <c r="BQ290" s="16">
        <f t="shared" si="424"/>
        <v>0</v>
      </c>
      <c r="BS290" s="16">
        <f t="shared" si="425"/>
        <v>0</v>
      </c>
      <c r="BU290" s="16">
        <f t="shared" si="382"/>
        <v>0</v>
      </c>
      <c r="BW290" s="16">
        <f t="shared" si="383"/>
        <v>0</v>
      </c>
      <c r="BY290" s="16">
        <f t="shared" si="384"/>
        <v>0</v>
      </c>
      <c r="CB290" s="16">
        <f t="shared" si="346"/>
        <v>0</v>
      </c>
      <c r="CF290" s="243">
        <f t="shared" si="362"/>
        <v>0</v>
      </c>
      <c r="CH290" s="243">
        <f t="shared" si="363"/>
        <v>0</v>
      </c>
      <c r="CJ290" s="16">
        <f t="shared" si="347"/>
        <v>-109334.71999999997</v>
      </c>
      <c r="CL290" s="54">
        <f t="shared" si="348"/>
        <v>0</v>
      </c>
      <c r="CN290" s="18"/>
      <c r="CO290" s="16">
        <f t="shared" si="349"/>
        <v>0</v>
      </c>
      <c r="CP290" s="18"/>
    </row>
    <row r="291" spans="1:94" x14ac:dyDescent="0.2">
      <c r="A291" s="387"/>
      <c r="B291" s="14" t="str">
        <f>VLOOKUP(D291,'line assign basis'!$A$8:$D$668,2,FALSE)</f>
        <v>2019 GC300 COMP COST</v>
      </c>
      <c r="C291" s="17" t="s">
        <v>2856</v>
      </c>
      <c r="D291" s="17" t="s">
        <v>2896</v>
      </c>
      <c r="E291" s="17">
        <f>IFERROR(VLOOKUP(D291,'line assign basis'!$A$8:$D$668,4,FALSE),"")</f>
        <v>2</v>
      </c>
      <c r="F291" s="33">
        <f>IFERROR(VLOOKUP($D291,'SAP Data'!$A$7:$OM$1845,F$4,FALSE),"")</f>
        <v>0</v>
      </c>
      <c r="G291" s="33">
        <f>IFERROR(VLOOKUP($D291,'SAP Data'!$A$7:$OM$1845,G$4,FALSE),"")</f>
        <v>0</v>
      </c>
      <c r="H291" s="16">
        <f>IFERROR(VLOOKUP($D291,'SAP Data'!$A$7:$OM$1845,H$4,FALSE),"")</f>
        <v>0</v>
      </c>
      <c r="I291" s="76">
        <f>IFERROR(VLOOKUP($D291,'SAP Data'!$A$7:$OM$1845,I$4,FALSE),"")</f>
        <v>0</v>
      </c>
      <c r="J291" s="76">
        <f>IFERROR(VLOOKUP($D291,'SAP Data'!$A$7:$OM$1845,J$4,FALSE),"")</f>
        <v>0</v>
      </c>
      <c r="K291" s="76">
        <f>IFERROR(VLOOKUP($D291,'SAP Data'!$A$7:$OM$1845,K$4,FALSE),"")</f>
        <v>1064.3499999999999</v>
      </c>
      <c r="L291" s="76">
        <f>IFERROR(VLOOKUP($D291,'SAP Data'!$A$7:$OM$1845,L$4,FALSE),"")</f>
        <v>12547.36</v>
      </c>
      <c r="M291" s="76">
        <f>IFERROR(VLOOKUP($D291,'SAP Data'!$A$7:$OM$1845,M$4,FALSE),"")</f>
        <v>12818.13</v>
      </c>
      <c r="N291" s="76">
        <f>IFERROR(VLOOKUP($D291,'SAP Data'!$A$7:$OM$1845,N$4,FALSE),"")</f>
        <v>40370.79</v>
      </c>
      <c r="O291" s="76">
        <f>IFERROR(VLOOKUP($D291,'SAP Data'!$A$7:$OM$1845,O$4,FALSE),"")</f>
        <v>424326.53</v>
      </c>
      <c r="P291" s="76">
        <f>IFERROR(VLOOKUP($D291,'SAP Data'!$A$7:$OM$1845,P$4,FALSE),"")</f>
        <v>638378.03</v>
      </c>
      <c r="Q291" s="76">
        <f>IFERROR(VLOOKUP($D291,'SAP Data'!$A$7:$OM$1845,Q$4,FALSE),"")</f>
        <v>1025691.39</v>
      </c>
      <c r="R291" s="76">
        <f>IFERROR(VLOOKUP($D291,'SAP Data'!$A$7:$OM$1845,R$4,FALSE),"")</f>
        <v>938914.01</v>
      </c>
      <c r="S291" s="76">
        <f>IFERROR(VLOOKUP($D291,'SAP Data'!$A$7:$OM$1845,S$4,FALSE),"")</f>
        <v>824459.48</v>
      </c>
      <c r="T291" s="76">
        <f>IFERROR(VLOOKUP($D291,'SAP Data'!$A$7:$OM$1849,T$4,FALSE),"")</f>
        <v>945334.4</v>
      </c>
      <c r="U291" s="76">
        <f>IFERROR(VLOOKUP($D291,'SAP Data'!$A$7:$OM$1849,U$4,FALSE),"")</f>
        <v>947974.97</v>
      </c>
      <c r="V291" s="76">
        <f>IFERROR(VLOOKUP($D291,'SAP Data'!$A$7:$OM$1849,V$4,FALSE),"")</f>
        <v>950656.67</v>
      </c>
      <c r="W291" s="76">
        <f>IFERROR(VLOOKUP($D291,'SAP Data'!$A$7:$OM$1849,W$4,FALSE),"")</f>
        <v>953206.31</v>
      </c>
      <c r="X291" s="76">
        <f>IFERROR(VLOOKUP($D291,'SAP Data'!$A$7:$OM$1849,X$4,FALSE),"")</f>
        <v>955801.03</v>
      </c>
      <c r="Y291" s="76">
        <f>IFERROR(VLOOKUP($D291,'SAP Data'!$A$7:$OM$1849,Y$4,FALSE),"")</f>
        <v>958048.15</v>
      </c>
      <c r="Z291" s="76">
        <f>IFERROR(VLOOKUP($D291,'SAP Data'!$A$7:$OM$1849,Z$4,FALSE),"")</f>
        <v>958048.15</v>
      </c>
      <c r="AA291" s="76">
        <f>IFERROR(VLOOKUP($D291,'SAP Data'!$A$7:$OM$1849,AA$4,FALSE),"")</f>
        <v>958048.15</v>
      </c>
      <c r="AB291" s="76">
        <f>IFERROR(VLOOKUP($D291,'SAP Data'!$A$7:$OM$1849,AB$4,FALSE),"")</f>
        <v>958048.15</v>
      </c>
      <c r="AC291" s="76">
        <f>IFERROR(VLOOKUP($D291,'SAP Data'!$A$7:$OM$1849,AC$4,FALSE),"")</f>
        <v>958048.15</v>
      </c>
      <c r="AD291" s="76">
        <f>IFERROR(VLOOKUP($D291,'SAP Data'!$A$7:$OM$1849,AD$4,FALSE),"")</f>
        <v>958048.15</v>
      </c>
      <c r="AE291" s="76">
        <f>IFERROR(VLOOKUP($D291,'SAP Data'!$A$7:$OM$1849,AE$4,FALSE),"")</f>
        <v>958048.15</v>
      </c>
      <c r="AF291" s="76">
        <f>IFERROR(VLOOKUP($D291,'SAP Data'!$A$7:$OM$1849,AF$4,FALSE),"")</f>
        <v>958048.15</v>
      </c>
      <c r="AG291" s="76">
        <f>IFERROR(VLOOKUP($D291,'SAP Data'!$A$7:$OM$1849,AG$4,FALSE),"")</f>
        <v>958048.15</v>
      </c>
      <c r="AH291" s="76">
        <f>IFERROR(VLOOKUP($D291,'SAP Data'!$A$7:$OM$1849,AH$4,FALSE),"")</f>
        <v>958048.15</v>
      </c>
      <c r="AI291" s="76">
        <f>IFERROR(VLOOKUP($D291,'SAP Data'!$A$7:$OM$1849,AI$4,FALSE),"")</f>
        <v>958048.15</v>
      </c>
      <c r="AJ291" s="76">
        <f>IFERROR(VLOOKUP($D291,'SAP Data'!$A$7:$OM$1849,AJ$4,FALSE),"")</f>
        <v>958048.15</v>
      </c>
      <c r="AK291" s="76">
        <f>IFERROR(VLOOKUP($D291,'SAP Data'!$A$7:$OM$1849,AK$4,FALSE),"")</f>
        <v>958048.15</v>
      </c>
      <c r="AL291" s="76">
        <f>IFERROR(VLOOKUP($D291,'SAP Data'!$A$7:$OM$1849,AL$4,FALSE),"")</f>
        <v>958048.15</v>
      </c>
      <c r="AM291" s="76">
        <f>IFERROR(VLOOKUP($D291,'SAP Data'!$A$7:$OM$1849,AM$4,FALSE),"")</f>
        <v>958048.15</v>
      </c>
      <c r="AN291" s="76">
        <f>IFERROR(VLOOKUP($D291,'SAP Data'!$A$7:$OM$1849,AN$4,FALSE),"")</f>
        <v>958048.15</v>
      </c>
      <c r="AO291" s="76">
        <f>IFERROR(VLOOKUP($D291,'SAP Data'!$A$7:$OM$1849,AO$4,FALSE),"")</f>
        <v>958048.15</v>
      </c>
      <c r="AP291" s="99">
        <f t="shared" si="350"/>
        <v>943012.89083333348</v>
      </c>
      <c r="AQ291" s="43">
        <f t="shared" si="351"/>
        <v>949376.34125000006</v>
      </c>
      <c r="AR291" s="43">
        <f t="shared" si="352"/>
        <v>955472.27541666676</v>
      </c>
      <c r="AS291" s="43">
        <f t="shared" si="353"/>
        <v>956421.73083333333</v>
      </c>
      <c r="AT291" s="43">
        <f t="shared" si="354"/>
        <v>957149.42500000016</v>
      </c>
      <c r="AU291" s="43">
        <f t="shared" si="355"/>
        <v>957659.14666666661</v>
      </c>
      <c r="AV291" s="43">
        <f t="shared" si="356"/>
        <v>957954.52000000014</v>
      </c>
      <c r="AW291" s="43">
        <f t="shared" si="357"/>
        <v>958048.15</v>
      </c>
      <c r="AX291" s="43">
        <f t="shared" si="358"/>
        <v>958048.15</v>
      </c>
      <c r="AY291" s="43">
        <f t="shared" si="359"/>
        <v>958048.15</v>
      </c>
      <c r="AZ291" s="43">
        <f t="shared" si="360"/>
        <v>958048.15</v>
      </c>
      <c r="BA291" s="98">
        <f t="shared" si="361"/>
        <v>958048.15</v>
      </c>
      <c r="BB291" s="16"/>
      <c r="BC291" s="16">
        <f t="shared" si="426"/>
        <v>0</v>
      </c>
      <c r="BD291" s="16"/>
      <c r="BE291" s="16">
        <f t="shared" si="427"/>
        <v>0</v>
      </c>
      <c r="BF291" s="16"/>
      <c r="BG291" s="16">
        <f t="shared" si="428"/>
        <v>0</v>
      </c>
      <c r="BH291" s="18"/>
      <c r="BI291" s="16">
        <f t="shared" si="429"/>
        <v>0</v>
      </c>
      <c r="BK291" s="16">
        <f t="shared" si="430"/>
        <v>0</v>
      </c>
      <c r="BM291" s="16">
        <f t="shared" si="431"/>
        <v>0</v>
      </c>
      <c r="BO291" s="16">
        <f t="shared" si="423"/>
        <v>0</v>
      </c>
      <c r="BQ291" s="16">
        <f t="shared" si="424"/>
        <v>0</v>
      </c>
      <c r="BS291" s="16">
        <f t="shared" si="425"/>
        <v>0</v>
      </c>
      <c r="BU291" s="16">
        <f t="shared" si="382"/>
        <v>0</v>
      </c>
      <c r="BW291" s="16">
        <f t="shared" si="383"/>
        <v>0</v>
      </c>
      <c r="BY291" s="16">
        <f t="shared" si="384"/>
        <v>0</v>
      </c>
      <c r="CB291" s="16">
        <f t="shared" si="346"/>
        <v>0</v>
      </c>
      <c r="CF291" s="243">
        <f t="shared" si="362"/>
        <v>0</v>
      </c>
      <c r="CH291" s="243">
        <f t="shared" si="363"/>
        <v>0</v>
      </c>
      <c r="CJ291" s="16">
        <f t="shared" si="347"/>
        <v>958048.15</v>
      </c>
      <c r="CL291" s="54">
        <f t="shared" si="348"/>
        <v>0</v>
      </c>
      <c r="CN291" s="18"/>
      <c r="CO291" s="16">
        <f t="shared" si="349"/>
        <v>0</v>
      </c>
      <c r="CP291" s="18"/>
    </row>
    <row r="292" spans="1:94" x14ac:dyDescent="0.2">
      <c r="A292" s="387"/>
      <c r="B292" s="14" t="str">
        <f>VLOOKUP(D292,'line assign basis'!$A$8:$D$668,2,FALSE)</f>
        <v>2019 GC300 COMP AMOR</v>
      </c>
      <c r="C292" s="17" t="s">
        <v>2961</v>
      </c>
      <c r="D292" s="123" t="s">
        <v>3002</v>
      </c>
      <c r="E292" s="17">
        <f>IFERROR(VLOOKUP(D292,'line assign basis'!$A$8:$D$668,4,FALSE),"")</f>
        <v>2</v>
      </c>
      <c r="F292" s="33">
        <f>IFERROR(VLOOKUP($D292,'SAP Data'!$A$7:$OM$1845,F$4,FALSE),"")</f>
        <v>0</v>
      </c>
      <c r="G292" s="33">
        <f>IFERROR(VLOOKUP($D292,'SAP Data'!$A$7:$OM$1845,G$4,FALSE),"")</f>
        <v>0</v>
      </c>
      <c r="H292" s="16">
        <f>IFERROR(VLOOKUP($D292,'SAP Data'!$A$7:$OM$1845,H$4,FALSE),"")</f>
        <v>0</v>
      </c>
      <c r="I292" s="76">
        <f>IFERROR(VLOOKUP($D292,'SAP Data'!$A$7:$OM$1845,I$4,FALSE),"")</f>
        <v>0</v>
      </c>
      <c r="J292" s="76">
        <f>IFERROR(VLOOKUP($D292,'SAP Data'!$A$7:$OM$1845,J$4,FALSE),"")</f>
        <v>0</v>
      </c>
      <c r="K292" s="76">
        <f>IFERROR(VLOOKUP($D292,'SAP Data'!$A$7:$OM$1845,K$4,FALSE),"")</f>
        <v>0</v>
      </c>
      <c r="L292" s="76">
        <f>IFERROR(VLOOKUP($D292,'SAP Data'!$A$7:$OM$1845,L$4,FALSE),"")</f>
        <v>0</v>
      </c>
      <c r="M292" s="76">
        <f>IFERROR(VLOOKUP($D292,'SAP Data'!$A$7:$OM$1845,M$4,FALSE),"")</f>
        <v>0</v>
      </c>
      <c r="N292" s="76">
        <f>IFERROR(VLOOKUP($D292,'SAP Data'!$A$7:$OM$1845,N$4,FALSE),"")</f>
        <v>0</v>
      </c>
      <c r="O292" s="76">
        <f>IFERROR(VLOOKUP($D292,'SAP Data'!$A$7:$OM$1845,O$4,FALSE),"")</f>
        <v>0</v>
      </c>
      <c r="P292" s="76">
        <f>IFERROR(VLOOKUP($D292,'SAP Data'!$A$7:$OM$1845,P$4,FALSE),"")</f>
        <v>-10639.63</v>
      </c>
      <c r="Q292" s="76">
        <f>IFERROR(VLOOKUP($D292,'SAP Data'!$A$7:$OM$1845,Q$4,FALSE),"")</f>
        <v>-27762.97</v>
      </c>
      <c r="R292" s="76">
        <f>IFERROR(VLOOKUP($D292,'SAP Data'!$A$7:$OM$1845,R$4,FALSE),"")</f>
        <v>-43472.51</v>
      </c>
      <c r="S292" s="76">
        <f>IFERROR(VLOOKUP($D292,'SAP Data'!$A$7:$OM$1845,S$4,FALSE),"")</f>
        <v>-57173.8</v>
      </c>
      <c r="T292" s="76">
        <f>IFERROR(VLOOKUP($D292,'SAP Data'!$A$7:$OM$1849,T$4,FALSE),"")</f>
        <v>-73033.850000000006</v>
      </c>
      <c r="U292" s="76">
        <f>IFERROR(VLOOKUP($D292,'SAP Data'!$A$7:$OM$1849,U$4,FALSE),"")</f>
        <v>-88941.89</v>
      </c>
      <c r="V292" s="76">
        <f>IFERROR(VLOOKUP($D292,'SAP Data'!$A$7:$OM$1849,V$4,FALSE),"")</f>
        <v>-104899.63</v>
      </c>
      <c r="W292" s="76">
        <f>IFERROR(VLOOKUP($D292,'SAP Data'!$A$7:$OM$1849,W$4,FALSE),"")</f>
        <v>-120905.23</v>
      </c>
      <c r="X292" s="76">
        <f>IFERROR(VLOOKUP($D292,'SAP Data'!$A$7:$OM$1849,X$4,FALSE),"")</f>
        <v>-136960.84</v>
      </c>
      <c r="Y292" s="76">
        <f>IFERROR(VLOOKUP($D292,'SAP Data'!$A$7:$OM$1849,Y$4,FALSE),"")</f>
        <v>-153060.65</v>
      </c>
      <c r="Z292" s="76">
        <f>IFERROR(VLOOKUP($D292,'SAP Data'!$A$7:$OM$1849,Z$4,FALSE),"")</f>
        <v>-169160.4</v>
      </c>
      <c r="AA292" s="76">
        <f>IFERROR(VLOOKUP($D292,'SAP Data'!$A$7:$OM$1849,AA$4,FALSE),"")</f>
        <v>-185260.15</v>
      </c>
      <c r="AB292" s="76">
        <f>IFERROR(VLOOKUP($D292,'SAP Data'!$A$7:$OM$1849,AB$4,FALSE),"")</f>
        <v>-201359.9</v>
      </c>
      <c r="AC292" s="76">
        <f>IFERROR(VLOOKUP($D292,'SAP Data'!$A$7:$OM$1849,AC$4,FALSE),"")</f>
        <v>-217459.65</v>
      </c>
      <c r="AD292" s="76">
        <f>IFERROR(VLOOKUP($D292,'SAP Data'!$A$7:$OM$1849,AD$4,FALSE),"")</f>
        <v>-233559.4</v>
      </c>
      <c r="AE292" s="76">
        <f>IFERROR(VLOOKUP($D292,'SAP Data'!$A$7:$OM$1849,AE$4,FALSE),"")</f>
        <v>-249659.15</v>
      </c>
      <c r="AF292" s="76">
        <f>IFERROR(VLOOKUP($D292,'SAP Data'!$A$7:$OM$1849,AF$4,FALSE),"")</f>
        <v>-265758.90000000002</v>
      </c>
      <c r="AG292" s="76">
        <f>IFERROR(VLOOKUP($D292,'SAP Data'!$A$7:$OM$1849,AG$4,FALSE),"")</f>
        <v>-281858.65000000002</v>
      </c>
      <c r="AH292" s="76">
        <f>IFERROR(VLOOKUP($D292,'SAP Data'!$A$7:$OM$1849,AH$4,FALSE),"")</f>
        <v>-297958.40000000002</v>
      </c>
      <c r="AI292" s="76">
        <f>IFERROR(VLOOKUP($D292,'SAP Data'!$A$7:$OM$1849,AI$4,FALSE),"")</f>
        <v>-314058.15000000002</v>
      </c>
      <c r="AJ292" s="76">
        <f>IFERROR(VLOOKUP($D292,'SAP Data'!$A$7:$OM$1849,AJ$4,FALSE),"")</f>
        <v>-330157.90000000002</v>
      </c>
      <c r="AK292" s="76">
        <f>IFERROR(VLOOKUP($D292,'SAP Data'!$A$7:$OM$1849,AK$4,FALSE),"")</f>
        <v>-346257.65</v>
      </c>
      <c r="AL292" s="76">
        <f>IFERROR(VLOOKUP($D292,'SAP Data'!$A$7:$OM$1849,AL$4,FALSE),"")</f>
        <v>-362357.4</v>
      </c>
      <c r="AM292" s="76">
        <f>IFERROR(VLOOKUP($D292,'SAP Data'!$A$7:$OM$1849,AM$4,FALSE),"")</f>
        <v>-378457.15</v>
      </c>
      <c r="AN292" s="76">
        <f>IFERROR(VLOOKUP($D292,'SAP Data'!$A$7:$OM$1849,AN$4,FALSE),"")</f>
        <v>-394556.9</v>
      </c>
      <c r="AO292" s="76">
        <f>IFERROR(VLOOKUP($D292,'SAP Data'!$A$7:$OM$1849,AO$4,FALSE),"")</f>
        <v>-410656.65</v>
      </c>
      <c r="AP292" s="99">
        <f t="shared" si="350"/>
        <v>-137227.6620833333</v>
      </c>
      <c r="AQ292" s="43">
        <f t="shared" si="351"/>
        <v>-153168.17208333331</v>
      </c>
      <c r="AR292" s="43">
        <f t="shared" si="352"/>
        <v>-169218.60541666663</v>
      </c>
      <c r="AS292" s="43">
        <f t="shared" si="353"/>
        <v>-185287.01416666666</v>
      </c>
      <c r="AT292" s="43">
        <f t="shared" si="354"/>
        <v>-201369.32791666666</v>
      </c>
      <c r="AU292" s="43">
        <f t="shared" si="355"/>
        <v>-217461.48166666669</v>
      </c>
      <c r="AV292" s="43">
        <f t="shared" si="356"/>
        <v>-233559.39749999996</v>
      </c>
      <c r="AW292" s="43">
        <f t="shared" si="357"/>
        <v>-249659.15</v>
      </c>
      <c r="AX292" s="43">
        <f t="shared" si="358"/>
        <v>-265758.89999999997</v>
      </c>
      <c r="AY292" s="43">
        <f t="shared" si="359"/>
        <v>-281858.64999999997</v>
      </c>
      <c r="AZ292" s="43">
        <f t="shared" si="360"/>
        <v>-297958.39999999997</v>
      </c>
      <c r="BA292" s="98">
        <f t="shared" si="361"/>
        <v>-314058.14999999997</v>
      </c>
      <c r="BB292" s="16"/>
      <c r="BC292" s="16">
        <f t="shared" si="426"/>
        <v>0</v>
      </c>
      <c r="BD292" s="16"/>
      <c r="BE292" s="16">
        <f t="shared" si="427"/>
        <v>0</v>
      </c>
      <c r="BF292" s="16"/>
      <c r="BG292" s="16">
        <f t="shared" si="428"/>
        <v>0</v>
      </c>
      <c r="BH292" s="18"/>
      <c r="BI292" s="16">
        <f t="shared" si="429"/>
        <v>0</v>
      </c>
      <c r="BK292" s="16">
        <f t="shared" si="430"/>
        <v>0</v>
      </c>
      <c r="BM292" s="16">
        <f t="shared" si="431"/>
        <v>0</v>
      </c>
      <c r="BO292" s="16">
        <f t="shared" si="423"/>
        <v>0</v>
      </c>
      <c r="BQ292" s="16">
        <f t="shared" si="424"/>
        <v>0</v>
      </c>
      <c r="BS292" s="16">
        <f t="shared" si="425"/>
        <v>0</v>
      </c>
      <c r="BU292" s="16">
        <f t="shared" si="382"/>
        <v>0</v>
      </c>
      <c r="BW292" s="16">
        <f t="shared" si="383"/>
        <v>0</v>
      </c>
      <c r="BY292" s="16">
        <f t="shared" si="384"/>
        <v>0</v>
      </c>
      <c r="CB292" s="16">
        <f t="shared" si="346"/>
        <v>0</v>
      </c>
      <c r="CF292" s="243">
        <f t="shared" si="362"/>
        <v>0</v>
      </c>
      <c r="CH292" s="243">
        <f t="shared" si="363"/>
        <v>0</v>
      </c>
      <c r="CJ292" s="16">
        <f t="shared" si="347"/>
        <v>-314058.14999999997</v>
      </c>
      <c r="CL292" s="54">
        <f t="shared" si="348"/>
        <v>0</v>
      </c>
      <c r="CN292" s="18"/>
      <c r="CO292" s="16">
        <f t="shared" si="349"/>
        <v>0</v>
      </c>
      <c r="CP292" s="18"/>
    </row>
    <row r="293" spans="1:94" x14ac:dyDescent="0.2">
      <c r="A293" s="387"/>
      <c r="B293" s="14" t="str">
        <f>VLOOKUP(D293,'line assign basis'!$A$8:$D$668,2,FALSE)</f>
        <v>2019 GC400 COMP COST</v>
      </c>
      <c r="C293" s="17" t="s">
        <v>2858</v>
      </c>
      <c r="D293" s="17" t="s">
        <v>2897</v>
      </c>
      <c r="E293" s="17">
        <f>IFERROR(VLOOKUP(D293,'line assign basis'!$A$8:$D$668,4,FALSE),"")</f>
        <v>2</v>
      </c>
      <c r="F293" s="33">
        <f>IFERROR(VLOOKUP($D293,'SAP Data'!$A$7:$OM$1845,F$4,FALSE),"")</f>
        <v>0</v>
      </c>
      <c r="G293" s="33">
        <f>IFERROR(VLOOKUP($D293,'SAP Data'!$A$7:$OM$1845,G$4,FALSE),"")</f>
        <v>0</v>
      </c>
      <c r="H293" s="16">
        <f>IFERROR(VLOOKUP($D293,'SAP Data'!$A$7:$OM$1845,H$4,FALSE),"")</f>
        <v>0</v>
      </c>
      <c r="I293" s="76">
        <f>IFERROR(VLOOKUP($D293,'SAP Data'!$A$7:$OM$1845,I$4,FALSE),"")</f>
        <v>0</v>
      </c>
      <c r="J293" s="76">
        <f>IFERROR(VLOOKUP($D293,'SAP Data'!$A$7:$OM$1845,J$4,FALSE),"")</f>
        <v>0</v>
      </c>
      <c r="K293" s="76">
        <f>IFERROR(VLOOKUP($D293,'SAP Data'!$A$7:$OM$1845,K$4,FALSE),"")</f>
        <v>314268.24</v>
      </c>
      <c r="L293" s="76">
        <f>IFERROR(VLOOKUP($D293,'SAP Data'!$A$7:$OM$1845,L$4,FALSE),"")</f>
        <v>487607.2</v>
      </c>
      <c r="M293" s="76">
        <f>IFERROR(VLOOKUP($D293,'SAP Data'!$A$7:$OM$1845,M$4,FALSE),"")</f>
        <v>595129.11</v>
      </c>
      <c r="N293" s="76">
        <f>IFERROR(VLOOKUP($D293,'SAP Data'!$A$7:$OM$1845,N$4,FALSE),"")</f>
        <v>775086.18</v>
      </c>
      <c r="O293" s="76">
        <f>IFERROR(VLOOKUP($D293,'SAP Data'!$A$7:$OM$1845,O$4,FALSE),"")</f>
        <v>634145.18999999994</v>
      </c>
      <c r="P293" s="76">
        <f>IFERROR(VLOOKUP($D293,'SAP Data'!$A$7:$OM$1845,P$4,FALSE),"")</f>
        <v>762025.02</v>
      </c>
      <c r="Q293" s="76">
        <f>IFERROR(VLOOKUP($D293,'SAP Data'!$A$7:$OM$1845,Q$4,FALSE),"")</f>
        <v>667367.91</v>
      </c>
      <c r="R293" s="76">
        <f>IFERROR(VLOOKUP($D293,'SAP Data'!$A$7:$OM$1845,R$4,FALSE),"")</f>
        <v>932009.16</v>
      </c>
      <c r="S293" s="76">
        <f>IFERROR(VLOOKUP($D293,'SAP Data'!$A$7:$OM$1845,S$4,FALSE),"")</f>
        <v>935350.42</v>
      </c>
      <c r="T293" s="76">
        <f>IFERROR(VLOOKUP($D293,'SAP Data'!$A$7:$OM$1849,T$4,FALSE),"")</f>
        <v>996956.55</v>
      </c>
      <c r="U293" s="76">
        <f>IFERROR(VLOOKUP($D293,'SAP Data'!$A$7:$OM$1849,U$4,FALSE),"")</f>
        <v>999822.43</v>
      </c>
      <c r="V293" s="76">
        <f>IFERROR(VLOOKUP($D293,'SAP Data'!$A$7:$OM$1849,V$4,FALSE),"")</f>
        <v>1002732.96</v>
      </c>
      <c r="W293" s="76">
        <f>IFERROR(VLOOKUP($D293,'SAP Data'!$A$7:$OM$1849,W$4,FALSE),"")</f>
        <v>1131149.44</v>
      </c>
      <c r="X293" s="76">
        <f>IFERROR(VLOOKUP($D293,'SAP Data'!$A$7:$OM$1849,X$4,FALSE),"")</f>
        <v>1134317.73</v>
      </c>
      <c r="Y293" s="76">
        <f>IFERROR(VLOOKUP($D293,'SAP Data'!$A$7:$OM$1849,Y$4,FALSE),"")</f>
        <v>1105425.47</v>
      </c>
      <c r="Z293" s="76">
        <f>IFERROR(VLOOKUP($D293,'SAP Data'!$A$7:$OM$1849,Z$4,FALSE),"")</f>
        <v>1146262.25</v>
      </c>
      <c r="AA293" s="76">
        <f>IFERROR(VLOOKUP($D293,'SAP Data'!$A$7:$OM$1849,AA$4,FALSE),"")</f>
        <v>1146262.25</v>
      </c>
      <c r="AB293" s="76">
        <f>IFERROR(VLOOKUP($D293,'SAP Data'!$A$7:$OM$1849,AB$4,FALSE),"")</f>
        <v>1146262.25</v>
      </c>
      <c r="AC293" s="76">
        <f>IFERROR(VLOOKUP($D293,'SAP Data'!$A$7:$OM$1849,AC$4,FALSE),"")</f>
        <v>1146262.25</v>
      </c>
      <c r="AD293" s="76">
        <f>IFERROR(VLOOKUP($D293,'SAP Data'!$A$7:$OM$1849,AD$4,FALSE),"")</f>
        <v>1121687.8500000001</v>
      </c>
      <c r="AE293" s="76">
        <f>IFERROR(VLOOKUP($D293,'SAP Data'!$A$7:$OM$1849,AE$4,FALSE),"")</f>
        <v>1121687.8500000001</v>
      </c>
      <c r="AF293" s="76">
        <f>IFERROR(VLOOKUP($D293,'SAP Data'!$A$7:$OM$1849,AF$4,FALSE),"")</f>
        <v>1121687.8500000001</v>
      </c>
      <c r="AG293" s="76">
        <f>IFERROR(VLOOKUP($D293,'SAP Data'!$A$7:$OM$1849,AG$4,FALSE),"")</f>
        <v>1121687.8500000001</v>
      </c>
      <c r="AH293" s="76">
        <f>IFERROR(VLOOKUP($D293,'SAP Data'!$A$7:$OM$1849,AH$4,FALSE),"")</f>
        <v>1121687.8500000001</v>
      </c>
      <c r="AI293" s="76">
        <f>IFERROR(VLOOKUP($D293,'SAP Data'!$A$7:$OM$1849,AI$4,FALSE),"")</f>
        <v>1121687.8500000001</v>
      </c>
      <c r="AJ293" s="76">
        <f>IFERROR(VLOOKUP($D293,'SAP Data'!$A$7:$OM$1849,AJ$4,FALSE),"")</f>
        <v>1121687.8500000001</v>
      </c>
      <c r="AK293" s="76">
        <f>IFERROR(VLOOKUP($D293,'SAP Data'!$A$7:$OM$1849,AK$4,FALSE),"")</f>
        <v>1121687.8500000001</v>
      </c>
      <c r="AL293" s="76">
        <f>IFERROR(VLOOKUP($D293,'SAP Data'!$A$7:$OM$1849,AL$4,FALSE),"")</f>
        <v>1121687.8500000001</v>
      </c>
      <c r="AM293" s="76">
        <f>IFERROR(VLOOKUP($D293,'SAP Data'!$A$7:$OM$1849,AM$4,FALSE),"")</f>
        <v>1121687.8500000001</v>
      </c>
      <c r="AN293" s="76">
        <f>IFERROR(VLOOKUP($D293,'SAP Data'!$A$7:$OM$1849,AN$4,FALSE),"")</f>
        <v>1121687.8500000001</v>
      </c>
      <c r="AO293" s="76">
        <f>IFERROR(VLOOKUP($D293,'SAP Data'!$A$7:$OM$1849,AO$4,FALSE),"")</f>
        <v>1121687.8500000001</v>
      </c>
      <c r="AP293" s="99">
        <f t="shared" si="350"/>
        <v>1076471.0420833335</v>
      </c>
      <c r="AQ293" s="43">
        <f t="shared" si="351"/>
        <v>1092138.3804166666</v>
      </c>
      <c r="AR293" s="43">
        <f t="shared" si="352"/>
        <v>1105099.5775000001</v>
      </c>
      <c r="AS293" s="43">
        <f t="shared" si="353"/>
        <v>1115374.4408333332</v>
      </c>
      <c r="AT293" s="43">
        <f t="shared" si="354"/>
        <v>1125408.6204166666</v>
      </c>
      <c r="AU293" s="43">
        <f t="shared" si="355"/>
        <v>1129970.8412500001</v>
      </c>
      <c r="AV293" s="43">
        <f t="shared" si="356"/>
        <v>1129050.3633333333</v>
      </c>
      <c r="AW293" s="43">
        <f t="shared" si="357"/>
        <v>1129201.7174999998</v>
      </c>
      <c r="AX293" s="43">
        <f t="shared" si="358"/>
        <v>1128855.3833333331</v>
      </c>
      <c r="AY293" s="43">
        <f t="shared" si="359"/>
        <v>1126807.5166666666</v>
      </c>
      <c r="AZ293" s="43">
        <f t="shared" si="360"/>
        <v>1124759.6499999999</v>
      </c>
      <c r="BA293" s="98">
        <f t="shared" si="361"/>
        <v>1122711.7833333332</v>
      </c>
      <c r="BB293" s="16"/>
      <c r="BC293" s="16">
        <f t="shared" si="426"/>
        <v>0</v>
      </c>
      <c r="BD293" s="16"/>
      <c r="BE293" s="16">
        <f t="shared" si="427"/>
        <v>0</v>
      </c>
      <c r="BF293" s="16"/>
      <c r="BG293" s="16">
        <f t="shared" si="428"/>
        <v>0</v>
      </c>
      <c r="BH293" s="18"/>
      <c r="BI293" s="16">
        <f t="shared" si="429"/>
        <v>0</v>
      </c>
      <c r="BK293" s="16">
        <f t="shared" si="430"/>
        <v>0</v>
      </c>
      <c r="BM293" s="16">
        <f t="shared" si="431"/>
        <v>0</v>
      </c>
      <c r="BO293" s="16">
        <f t="shared" si="423"/>
        <v>0</v>
      </c>
      <c r="BQ293" s="16">
        <f t="shared" si="424"/>
        <v>0</v>
      </c>
      <c r="BS293" s="16">
        <f t="shared" si="425"/>
        <v>0</v>
      </c>
      <c r="BU293" s="16">
        <f t="shared" si="382"/>
        <v>0</v>
      </c>
      <c r="BW293" s="16">
        <f t="shared" si="383"/>
        <v>0</v>
      </c>
      <c r="BY293" s="16">
        <f t="shared" si="384"/>
        <v>0</v>
      </c>
      <c r="CB293" s="16">
        <f t="shared" si="346"/>
        <v>0</v>
      </c>
      <c r="CF293" s="243">
        <f t="shared" si="362"/>
        <v>0</v>
      </c>
      <c r="CH293" s="243">
        <f t="shared" si="363"/>
        <v>0</v>
      </c>
      <c r="CJ293" s="16">
        <f t="shared" si="347"/>
        <v>1122711.7833333332</v>
      </c>
      <c r="CL293" s="54">
        <f t="shared" si="348"/>
        <v>0</v>
      </c>
      <c r="CN293" s="18"/>
      <c r="CO293" s="16">
        <f t="shared" si="349"/>
        <v>0</v>
      </c>
      <c r="CP293" s="18"/>
    </row>
    <row r="294" spans="1:94" x14ac:dyDescent="0.2">
      <c r="A294" s="387"/>
      <c r="B294" s="14" t="str">
        <f>VLOOKUP(D294,'line assign basis'!$A$8:$D$668,2,FALSE)</f>
        <v>2019 GC400 COMP AMOR</v>
      </c>
      <c r="C294" s="17" t="s">
        <v>2963</v>
      </c>
      <c r="D294" s="123" t="s">
        <v>3003</v>
      </c>
      <c r="E294" s="17">
        <f>IFERROR(VLOOKUP(D294,'line assign basis'!$A$8:$D$668,4,FALSE),"")</f>
        <v>2</v>
      </c>
      <c r="F294" s="33">
        <f>IFERROR(VLOOKUP($D294,'SAP Data'!$A$7:$OM$1845,F$4,FALSE),"")</f>
        <v>0</v>
      </c>
      <c r="G294" s="33">
        <f>IFERROR(VLOOKUP($D294,'SAP Data'!$A$7:$OM$1845,G$4,FALSE),"")</f>
        <v>0</v>
      </c>
      <c r="H294" s="16">
        <f>IFERROR(VLOOKUP($D294,'SAP Data'!$A$7:$OM$1845,H$4,FALSE),"")</f>
        <v>0</v>
      </c>
      <c r="I294" s="76">
        <f>IFERROR(VLOOKUP($D294,'SAP Data'!$A$7:$OM$1845,I$4,FALSE),"")</f>
        <v>0</v>
      </c>
      <c r="J294" s="76">
        <f>IFERROR(VLOOKUP($D294,'SAP Data'!$A$7:$OM$1845,J$4,FALSE),"")</f>
        <v>0</v>
      </c>
      <c r="K294" s="76">
        <f>IFERROR(VLOOKUP($D294,'SAP Data'!$A$7:$OM$1845,K$4,FALSE),"")</f>
        <v>0</v>
      </c>
      <c r="L294" s="76">
        <f>IFERROR(VLOOKUP($D294,'SAP Data'!$A$7:$OM$1845,L$4,FALSE),"")</f>
        <v>0</v>
      </c>
      <c r="M294" s="76">
        <f>IFERROR(VLOOKUP($D294,'SAP Data'!$A$7:$OM$1845,M$4,FALSE),"")</f>
        <v>0</v>
      </c>
      <c r="N294" s="76">
        <f>IFERROR(VLOOKUP($D294,'SAP Data'!$A$7:$OM$1845,N$4,FALSE),"")</f>
        <v>0</v>
      </c>
      <c r="O294" s="76">
        <f>IFERROR(VLOOKUP($D294,'SAP Data'!$A$7:$OM$1845,O$4,FALSE),"")</f>
        <v>0</v>
      </c>
      <c r="P294" s="76">
        <f>IFERROR(VLOOKUP($D294,'SAP Data'!$A$7:$OM$1845,P$4,FALSE),"")</f>
        <v>-12700.42</v>
      </c>
      <c r="Q294" s="76">
        <f>IFERROR(VLOOKUP($D294,'SAP Data'!$A$7:$OM$1845,Q$4,FALSE),"")</f>
        <v>-23749.48</v>
      </c>
      <c r="R294" s="76">
        <f>IFERROR(VLOOKUP($D294,'SAP Data'!$A$7:$OM$1845,R$4,FALSE),"")</f>
        <v>-39409.14</v>
      </c>
      <c r="S294" s="76">
        <f>IFERROR(VLOOKUP($D294,'SAP Data'!$A$7:$OM$1845,S$4,FALSE),"")</f>
        <v>-55127.3</v>
      </c>
      <c r="T294" s="76">
        <f>IFERROR(VLOOKUP($D294,'SAP Data'!$A$7:$OM$1849,T$4,FALSE),"")</f>
        <v>-71945.649999999994</v>
      </c>
      <c r="U294" s="76">
        <f>IFERROR(VLOOKUP($D294,'SAP Data'!$A$7:$OM$1849,U$4,FALSE),"")</f>
        <v>-88815.97</v>
      </c>
      <c r="V294" s="76">
        <f>IFERROR(VLOOKUP($D294,'SAP Data'!$A$7:$OM$1849,V$4,FALSE),"")</f>
        <v>-105740.29</v>
      </c>
      <c r="W294" s="76">
        <f>IFERROR(VLOOKUP($D294,'SAP Data'!$A$7:$OM$1849,W$4,FALSE),"")</f>
        <v>-125087.76</v>
      </c>
      <c r="X294" s="76">
        <f>IFERROR(VLOOKUP($D294,'SAP Data'!$A$7:$OM$1849,X$4,FALSE),"")</f>
        <v>-144495.96</v>
      </c>
      <c r="Y294" s="76">
        <f>IFERROR(VLOOKUP($D294,'SAP Data'!$A$7:$OM$1849,Y$4,FALSE),"")</f>
        <v>-163337.47</v>
      </c>
      <c r="Z294" s="76">
        <f>IFERROR(VLOOKUP($D294,'SAP Data'!$A$7:$OM$1849,Z$4,FALSE),"")</f>
        <v>-182995.75</v>
      </c>
      <c r="AA294" s="76">
        <f>IFERROR(VLOOKUP($D294,'SAP Data'!$A$7:$OM$1849,AA$4,FALSE),"")</f>
        <v>-202654.25</v>
      </c>
      <c r="AB294" s="76">
        <f>IFERROR(VLOOKUP($D294,'SAP Data'!$A$7:$OM$1849,AB$4,FALSE),"")</f>
        <v>-222312.75</v>
      </c>
      <c r="AC294" s="76">
        <f>IFERROR(VLOOKUP($D294,'SAP Data'!$A$7:$OM$1849,AC$4,FALSE),"")</f>
        <v>-241971.25</v>
      </c>
      <c r="AD294" s="76">
        <f>IFERROR(VLOOKUP($D294,'SAP Data'!$A$7:$OM$1849,AD$4,FALSE),"")</f>
        <v>-261095.7</v>
      </c>
      <c r="AE294" s="76">
        <f>IFERROR(VLOOKUP($D294,'SAP Data'!$A$7:$OM$1849,AE$4,FALSE),"")</f>
        <v>-280219.96999999997</v>
      </c>
      <c r="AF294" s="76">
        <f>IFERROR(VLOOKUP($D294,'SAP Data'!$A$7:$OM$1849,AF$4,FALSE),"")</f>
        <v>-299344.24</v>
      </c>
      <c r="AG294" s="76">
        <f>IFERROR(VLOOKUP($D294,'SAP Data'!$A$7:$OM$1849,AG$4,FALSE),"")</f>
        <v>-318468.51</v>
      </c>
      <c r="AH294" s="76">
        <f>IFERROR(VLOOKUP($D294,'SAP Data'!$A$7:$OM$1849,AH$4,FALSE),"")</f>
        <v>-337592.78</v>
      </c>
      <c r="AI294" s="76">
        <f>IFERROR(VLOOKUP($D294,'SAP Data'!$A$7:$OM$1849,AI$4,FALSE),"")</f>
        <v>-356717.05</v>
      </c>
      <c r="AJ294" s="76">
        <f>IFERROR(VLOOKUP($D294,'SAP Data'!$A$7:$OM$1849,AJ$4,FALSE),"")</f>
        <v>-375841.32</v>
      </c>
      <c r="AK294" s="76">
        <f>IFERROR(VLOOKUP($D294,'SAP Data'!$A$7:$OM$1849,AK$4,FALSE),"")</f>
        <v>-394965.59</v>
      </c>
      <c r="AL294" s="76">
        <f>IFERROR(VLOOKUP($D294,'SAP Data'!$A$7:$OM$1849,AL$4,FALSE),"")</f>
        <v>-414089.86</v>
      </c>
      <c r="AM294" s="76">
        <f>IFERROR(VLOOKUP($D294,'SAP Data'!$A$7:$OM$1849,AM$4,FALSE),"")</f>
        <v>-433214.13</v>
      </c>
      <c r="AN294" s="76">
        <f>IFERROR(VLOOKUP($D294,'SAP Data'!$A$7:$OM$1849,AN$4,FALSE),"")</f>
        <v>-452338.4</v>
      </c>
      <c r="AO294" s="76">
        <f>IFERROR(VLOOKUP($D294,'SAP Data'!$A$7:$OM$1849,AO$4,FALSE),"")</f>
        <v>-471462.67</v>
      </c>
      <c r="AP294" s="99">
        <f t="shared" si="350"/>
        <v>-146228.06833333333</v>
      </c>
      <c r="AQ294" s="43">
        <f t="shared" si="351"/>
        <v>-164843.86958333335</v>
      </c>
      <c r="AR294" s="43">
        <f t="shared" si="352"/>
        <v>-183697.67208333334</v>
      </c>
      <c r="AS294" s="43">
        <f t="shared" si="353"/>
        <v>-202741.46916666662</v>
      </c>
      <c r="AT294" s="43">
        <f t="shared" si="354"/>
        <v>-221970.84541666662</v>
      </c>
      <c r="AU294" s="43">
        <f t="shared" si="355"/>
        <v>-241282.58624999996</v>
      </c>
      <c r="AV294" s="43">
        <f t="shared" si="356"/>
        <v>-260573.19666666666</v>
      </c>
      <c r="AW294" s="43">
        <f t="shared" si="357"/>
        <v>-279863.7583333333</v>
      </c>
      <c r="AX294" s="43">
        <f t="shared" si="358"/>
        <v>-299143.85125000001</v>
      </c>
      <c r="AY294" s="43">
        <f t="shared" si="359"/>
        <v>-318379.43416666664</v>
      </c>
      <c r="AZ294" s="43">
        <f t="shared" si="360"/>
        <v>-337570.49791666662</v>
      </c>
      <c r="BA294" s="98">
        <f t="shared" si="361"/>
        <v>-356717.04249999998</v>
      </c>
      <c r="BB294" s="16"/>
      <c r="BC294" s="16">
        <f t="shared" si="426"/>
        <v>0</v>
      </c>
      <c r="BD294" s="16"/>
      <c r="BE294" s="16">
        <f t="shared" si="427"/>
        <v>0</v>
      </c>
      <c r="BF294" s="16"/>
      <c r="BG294" s="16">
        <f t="shared" si="428"/>
        <v>0</v>
      </c>
      <c r="BH294" s="18"/>
      <c r="BI294" s="16">
        <f t="shared" si="429"/>
        <v>0</v>
      </c>
      <c r="BK294" s="16">
        <f t="shared" si="430"/>
        <v>0</v>
      </c>
      <c r="BM294" s="16">
        <f t="shared" si="431"/>
        <v>0</v>
      </c>
      <c r="BO294" s="16">
        <f t="shared" si="423"/>
        <v>0</v>
      </c>
      <c r="BQ294" s="16">
        <f t="shared" si="424"/>
        <v>0</v>
      </c>
      <c r="BS294" s="16">
        <f t="shared" si="425"/>
        <v>0</v>
      </c>
      <c r="BU294" s="16">
        <f t="shared" si="382"/>
        <v>0</v>
      </c>
      <c r="BW294" s="16">
        <f t="shared" si="383"/>
        <v>0</v>
      </c>
      <c r="BY294" s="16">
        <f t="shared" si="384"/>
        <v>0</v>
      </c>
      <c r="CB294" s="16">
        <f t="shared" si="346"/>
        <v>0</v>
      </c>
      <c r="CF294" s="243">
        <f t="shared" si="362"/>
        <v>0</v>
      </c>
      <c r="CH294" s="243">
        <f t="shared" si="363"/>
        <v>0</v>
      </c>
      <c r="CJ294" s="16">
        <f t="shared" si="347"/>
        <v>-356717.04249999998</v>
      </c>
      <c r="CL294" s="54">
        <f t="shared" si="348"/>
        <v>0</v>
      </c>
      <c r="CN294" s="18"/>
      <c r="CO294" s="16">
        <f t="shared" si="349"/>
        <v>0</v>
      </c>
      <c r="CP294" s="18"/>
    </row>
    <row r="295" spans="1:94" x14ac:dyDescent="0.2">
      <c r="A295" s="387"/>
      <c r="B295" s="14" t="str">
        <f>VLOOKUP(D295,'line assign basis'!$A$8:$D$668,2,FALSE)</f>
        <v>2019 GC500 COMP COST</v>
      </c>
      <c r="C295" s="17" t="s">
        <v>2860</v>
      </c>
      <c r="D295" s="17" t="s">
        <v>2898</v>
      </c>
      <c r="E295" s="17">
        <f>IFERROR(VLOOKUP(D295,'line assign basis'!$A$8:$D$668,4,FALSE),"")</f>
        <v>2</v>
      </c>
      <c r="F295" s="33">
        <f>IFERROR(VLOOKUP($D295,'SAP Data'!$A$7:$OM$1845,F$4,FALSE),"")</f>
        <v>0</v>
      </c>
      <c r="G295" s="33">
        <f>IFERROR(VLOOKUP($D295,'SAP Data'!$A$7:$OM$1845,G$4,FALSE),"")</f>
        <v>0</v>
      </c>
      <c r="H295" s="16">
        <f>IFERROR(VLOOKUP($D295,'SAP Data'!$A$7:$OM$1845,H$4,FALSE),"")</f>
        <v>0</v>
      </c>
      <c r="I295" s="76">
        <f>IFERROR(VLOOKUP($D295,'SAP Data'!$A$7:$OM$1845,I$4,FALSE),"")</f>
        <v>0</v>
      </c>
      <c r="J295" s="76">
        <f>IFERROR(VLOOKUP($D295,'SAP Data'!$A$7:$OM$1845,J$4,FALSE),"")</f>
        <v>0</v>
      </c>
      <c r="K295" s="76">
        <f>IFERROR(VLOOKUP($D295,'SAP Data'!$A$7:$OM$1845,K$4,FALSE),"")</f>
        <v>167504.18</v>
      </c>
      <c r="L295" s="76">
        <f>IFERROR(VLOOKUP($D295,'SAP Data'!$A$7:$OM$1845,L$4,FALSE),"")</f>
        <v>766751.54</v>
      </c>
      <c r="M295" s="76">
        <f>IFERROR(VLOOKUP($D295,'SAP Data'!$A$7:$OM$1845,M$4,FALSE),"")</f>
        <v>771562.12</v>
      </c>
      <c r="N295" s="76">
        <f>IFERROR(VLOOKUP($D295,'SAP Data'!$A$7:$OM$1845,N$4,FALSE),"")</f>
        <v>873746.9</v>
      </c>
      <c r="O295" s="76">
        <f>IFERROR(VLOOKUP($D295,'SAP Data'!$A$7:$OM$1845,O$4,FALSE),"")</f>
        <v>1976115.19</v>
      </c>
      <c r="P295" s="76">
        <f>IFERROR(VLOOKUP($D295,'SAP Data'!$A$7:$OM$1845,P$4,FALSE),"")</f>
        <v>1986218.65</v>
      </c>
      <c r="Q295" s="76">
        <f>IFERROR(VLOOKUP($D295,'SAP Data'!$A$7:$OM$1845,Q$4,FALSE),"")</f>
        <v>2108926.2400000002</v>
      </c>
      <c r="R295" s="76">
        <f>IFERROR(VLOOKUP($D295,'SAP Data'!$A$7:$OM$1845,R$4,FALSE),"")</f>
        <v>2311969.23</v>
      </c>
      <c r="S295" s="76">
        <f>IFERROR(VLOOKUP($D295,'SAP Data'!$A$7:$OM$1845,S$4,FALSE),"")</f>
        <v>2260582.2799999998</v>
      </c>
      <c r="T295" s="76">
        <f>IFERROR(VLOOKUP($D295,'SAP Data'!$A$7:$OM$1849,T$4,FALSE),"")</f>
        <v>2181175.52</v>
      </c>
      <c r="U295" s="76">
        <f>IFERROR(VLOOKUP($D295,'SAP Data'!$A$7:$OM$1849,U$4,FALSE),"")</f>
        <v>2422741.94</v>
      </c>
      <c r="V295" s="76">
        <f>IFERROR(VLOOKUP($D295,'SAP Data'!$A$7:$OM$1849,V$4,FALSE),"")</f>
        <v>2812558.97</v>
      </c>
      <c r="W295" s="76">
        <f>IFERROR(VLOOKUP($D295,'SAP Data'!$A$7:$OM$1849,W$4,FALSE),"")</f>
        <v>2674349.7599999998</v>
      </c>
      <c r="X295" s="76">
        <f>IFERROR(VLOOKUP($D295,'SAP Data'!$A$7:$OM$1849,X$4,FALSE),"")</f>
        <v>2631241.86</v>
      </c>
      <c r="Y295" s="76">
        <f>IFERROR(VLOOKUP($D295,'SAP Data'!$A$7:$OM$1849,Y$4,FALSE),"")</f>
        <v>2645541.41</v>
      </c>
      <c r="Z295" s="76">
        <f>IFERROR(VLOOKUP($D295,'SAP Data'!$A$7:$OM$1849,Z$4,FALSE),"")</f>
        <v>2652377.09</v>
      </c>
      <c r="AA295" s="76">
        <f>IFERROR(VLOOKUP($D295,'SAP Data'!$A$7:$OM$1849,AA$4,FALSE),"")</f>
        <v>2659326.42</v>
      </c>
      <c r="AB295" s="76">
        <f>IFERROR(VLOOKUP($D295,'SAP Data'!$A$7:$OM$1849,AB$4,FALSE),"")</f>
        <v>2618855.5699999998</v>
      </c>
      <c r="AC295" s="76">
        <f>IFERROR(VLOOKUP($D295,'SAP Data'!$A$7:$OM$1849,AC$4,FALSE),"")</f>
        <v>2618855.5699999998</v>
      </c>
      <c r="AD295" s="76">
        <f>IFERROR(VLOOKUP($D295,'SAP Data'!$A$7:$OM$1849,AD$4,FALSE),"")</f>
        <v>2936628.65</v>
      </c>
      <c r="AE295" s="76">
        <f>IFERROR(VLOOKUP($D295,'SAP Data'!$A$7:$OM$1849,AE$4,FALSE),"")</f>
        <v>2942556.83</v>
      </c>
      <c r="AF295" s="76">
        <f>IFERROR(VLOOKUP($D295,'SAP Data'!$A$7:$OM$1849,AF$4,FALSE),"")</f>
        <v>2976381.69</v>
      </c>
      <c r="AG295" s="76">
        <f>IFERROR(VLOOKUP($D295,'SAP Data'!$A$7:$OM$1849,AG$4,FALSE),"")</f>
        <v>2978623.38</v>
      </c>
      <c r="AH295" s="76">
        <f>IFERROR(VLOOKUP($D295,'SAP Data'!$A$7:$OM$1849,AH$4,FALSE),"")</f>
        <v>3024874.82</v>
      </c>
      <c r="AI295" s="76">
        <f>IFERROR(VLOOKUP($D295,'SAP Data'!$A$7:$OM$1849,AI$4,FALSE),"")</f>
        <v>3025595.57</v>
      </c>
      <c r="AJ295" s="76">
        <f>IFERROR(VLOOKUP($D295,'SAP Data'!$A$7:$OM$1849,AJ$4,FALSE),"")</f>
        <v>2995976.43</v>
      </c>
      <c r="AK295" s="76">
        <f>IFERROR(VLOOKUP($D295,'SAP Data'!$A$7:$OM$1849,AK$4,FALSE),"")</f>
        <v>2996669.17</v>
      </c>
      <c r="AL295" s="76">
        <f>IFERROR(VLOOKUP($D295,'SAP Data'!$A$7:$OM$1849,AL$4,FALSE),"")</f>
        <v>2997334.44</v>
      </c>
      <c r="AM295" s="76">
        <f>IFERROR(VLOOKUP($D295,'SAP Data'!$A$7:$OM$1849,AM$4,FALSE),"")</f>
        <v>2997334.44</v>
      </c>
      <c r="AN295" s="76">
        <f>IFERROR(VLOOKUP($D295,'SAP Data'!$A$7:$OM$1849,AN$4,FALSE),"")</f>
        <v>2997334.44</v>
      </c>
      <c r="AO295" s="76">
        <f>IFERROR(VLOOKUP($D295,'SAP Data'!$A$7:$OM$1849,AO$4,FALSE),"")</f>
        <v>2997334.44</v>
      </c>
      <c r="AP295" s="99">
        <f t="shared" si="350"/>
        <v>2566825.4441666664</v>
      </c>
      <c r="AQ295" s="43">
        <f t="shared" si="351"/>
        <v>2621268.5262499996</v>
      </c>
      <c r="AR295" s="43">
        <f t="shared" si="352"/>
        <v>2682817.7229166669</v>
      </c>
      <c r="AS295" s="43">
        <f t="shared" si="353"/>
        <v>2739113.0399999996</v>
      </c>
      <c r="AT295" s="43">
        <f t="shared" si="354"/>
        <v>2771121.2604166665</v>
      </c>
      <c r="AU295" s="43">
        <f t="shared" si="355"/>
        <v>2794602.9962499999</v>
      </c>
      <c r="AV295" s="43">
        <f t="shared" si="356"/>
        <v>2824435.5120833335</v>
      </c>
      <c r="AW295" s="43">
        <f t="shared" si="357"/>
        <v>2854263.1091666669</v>
      </c>
      <c r="AX295" s="43">
        <f t="shared" si="358"/>
        <v>2883266.655416667</v>
      </c>
      <c r="AY295" s="43">
        <f t="shared" si="359"/>
        <v>2911723.5458333339</v>
      </c>
      <c r="AZ295" s="43">
        <f t="shared" si="360"/>
        <v>2941577.1662499998</v>
      </c>
      <c r="BA295" s="98">
        <f t="shared" si="361"/>
        <v>2973117.0720833335</v>
      </c>
      <c r="BB295" s="16"/>
      <c r="BC295" s="16">
        <f t="shared" si="426"/>
        <v>0</v>
      </c>
      <c r="BD295" s="16"/>
      <c r="BE295" s="16">
        <f t="shared" si="427"/>
        <v>0</v>
      </c>
      <c r="BF295" s="16"/>
      <c r="BG295" s="16">
        <f t="shared" si="428"/>
        <v>0</v>
      </c>
      <c r="BH295" s="18"/>
      <c r="BI295" s="16">
        <f t="shared" si="429"/>
        <v>0</v>
      </c>
      <c r="BK295" s="16">
        <f t="shared" si="430"/>
        <v>0</v>
      </c>
      <c r="BM295" s="16">
        <f t="shared" si="431"/>
        <v>0</v>
      </c>
      <c r="BO295" s="16">
        <f t="shared" si="423"/>
        <v>0</v>
      </c>
      <c r="BQ295" s="16">
        <f t="shared" si="424"/>
        <v>0</v>
      </c>
      <c r="BS295" s="16">
        <f t="shared" si="425"/>
        <v>0</v>
      </c>
      <c r="BU295" s="16">
        <f t="shared" si="382"/>
        <v>0</v>
      </c>
      <c r="BW295" s="16">
        <f t="shared" si="383"/>
        <v>0</v>
      </c>
      <c r="BY295" s="16">
        <f t="shared" si="384"/>
        <v>0</v>
      </c>
      <c r="CB295" s="16">
        <f t="shared" si="346"/>
        <v>0</v>
      </c>
      <c r="CF295" s="243">
        <f t="shared" si="362"/>
        <v>0</v>
      </c>
      <c r="CH295" s="243">
        <f t="shared" si="363"/>
        <v>0</v>
      </c>
      <c r="CJ295" s="16">
        <f t="shared" si="347"/>
        <v>2973117.0720833335</v>
      </c>
      <c r="CL295" s="54">
        <f t="shared" si="348"/>
        <v>0</v>
      </c>
      <c r="CN295" s="18"/>
      <c r="CO295" s="16">
        <f t="shared" si="349"/>
        <v>0</v>
      </c>
      <c r="CP295" s="18"/>
    </row>
    <row r="296" spans="1:94" x14ac:dyDescent="0.2">
      <c r="A296" s="387"/>
      <c r="B296" s="14" t="str">
        <f>VLOOKUP(D296,'line assign basis'!$A$8:$D$668,2,FALSE)</f>
        <v>2019 GC500 COMP AMOR</v>
      </c>
      <c r="C296" s="17" t="s">
        <v>4078</v>
      </c>
      <c r="D296" s="123" t="s">
        <v>4108</v>
      </c>
      <c r="E296" s="17">
        <f>IFERROR(VLOOKUP(D296,'line assign basis'!$A$8:$D$668,4,FALSE),"")</f>
        <v>2</v>
      </c>
      <c r="F296" s="33">
        <f>IFERROR(VLOOKUP($D296,'SAP Data'!$A$7:$OM$1845,F$4,FALSE),"")</f>
        <v>0</v>
      </c>
      <c r="G296" s="33">
        <f>IFERROR(VLOOKUP($D296,'SAP Data'!$A$7:$OM$1845,G$4,FALSE),"")</f>
        <v>0</v>
      </c>
      <c r="H296" s="16">
        <f>IFERROR(VLOOKUP($D296,'SAP Data'!$A$7:$OM$1845,H$4,FALSE),"")</f>
        <v>0</v>
      </c>
      <c r="I296" s="76">
        <f>IFERROR(VLOOKUP($D296,'SAP Data'!$A$7:$OM$1845,I$4,FALSE),"")</f>
        <v>0</v>
      </c>
      <c r="J296" s="76">
        <f>IFERROR(VLOOKUP($D296,'SAP Data'!$A$7:$OM$1845,J$4,FALSE),"")</f>
        <v>0</v>
      </c>
      <c r="K296" s="76">
        <f>IFERROR(VLOOKUP($D296,'SAP Data'!$A$7:$OM$1845,K$4,FALSE),"")</f>
        <v>0</v>
      </c>
      <c r="L296" s="76">
        <f>IFERROR(VLOOKUP($D296,'SAP Data'!$A$7:$OM$1845,L$4,FALSE),"")</f>
        <v>0</v>
      </c>
      <c r="M296" s="76">
        <f>IFERROR(VLOOKUP($D296,'SAP Data'!$A$7:$OM$1845,M$4,FALSE),"")</f>
        <v>0</v>
      </c>
      <c r="N296" s="76">
        <f>IFERROR(VLOOKUP($D296,'SAP Data'!$A$7:$OM$1845,N$4,FALSE),"")</f>
        <v>0</v>
      </c>
      <c r="O296" s="76">
        <f>IFERROR(VLOOKUP($D296,'SAP Data'!$A$7:$OM$1845,O$4,FALSE),"")</f>
        <v>0</v>
      </c>
      <c r="P296" s="76">
        <f>IFERROR(VLOOKUP($D296,'SAP Data'!$A$7:$OM$1845,P$4,FALSE),"")</f>
        <v>0</v>
      </c>
      <c r="Q296" s="76">
        <f>IFERROR(VLOOKUP($D296,'SAP Data'!$A$7:$OM$1845,Q$4,FALSE),"")</f>
        <v>0</v>
      </c>
      <c r="R296" s="76">
        <f>IFERROR(VLOOKUP($D296,'SAP Data'!$A$7:$OM$1845,R$4,FALSE),"")</f>
        <v>0</v>
      </c>
      <c r="S296" s="76">
        <f>IFERROR(VLOOKUP($D296,'SAP Data'!$A$7:$OM$1845,S$4,FALSE),"")</f>
        <v>0</v>
      </c>
      <c r="T296" s="76">
        <f>IFERROR(VLOOKUP($D296,'SAP Data'!$A$7:$OM$1849,T$4,FALSE),"")</f>
        <v>0</v>
      </c>
      <c r="U296" s="76">
        <f>IFERROR(VLOOKUP($D296,'SAP Data'!$A$7:$OM$1849,U$4,FALSE),"")</f>
        <v>0</v>
      </c>
      <c r="V296" s="76">
        <f>IFERROR(VLOOKUP($D296,'SAP Data'!$A$7:$OM$1849,V$4,FALSE),"")</f>
        <v>0</v>
      </c>
      <c r="W296" s="76">
        <f>IFERROR(VLOOKUP($D296,'SAP Data'!$A$7:$OM$1849,W$4,FALSE),"")</f>
        <v>0</v>
      </c>
      <c r="X296" s="76">
        <f>IFERROR(VLOOKUP($D296,'SAP Data'!$A$7:$OM$1849,X$4,FALSE),"")</f>
        <v>0</v>
      </c>
      <c r="Y296" s="76">
        <f>IFERROR(VLOOKUP($D296,'SAP Data'!$A$7:$OM$1849,Y$4,FALSE),"")</f>
        <v>0</v>
      </c>
      <c r="Z296" s="76">
        <f>IFERROR(VLOOKUP($D296,'SAP Data'!$A$7:$OM$1849,Z$4,FALSE),"")</f>
        <v>0</v>
      </c>
      <c r="AA296" s="76">
        <f>IFERROR(VLOOKUP($D296,'SAP Data'!$A$7:$OM$1849,AA$4,FALSE),"")</f>
        <v>-44321.93</v>
      </c>
      <c r="AB296" s="76">
        <f>IFERROR(VLOOKUP($D296,'SAP Data'!$A$7:$OM$1849,AB$4,FALSE),"")</f>
        <v>-87958.29</v>
      </c>
      <c r="AC296" s="76">
        <f>IFERROR(VLOOKUP($D296,'SAP Data'!$A$7:$OM$1849,AC$4,FALSE),"")</f>
        <v>-131594.45000000001</v>
      </c>
      <c r="AD296" s="76">
        <f>IFERROR(VLOOKUP($D296,'SAP Data'!$A$7:$OM$1849,AD$4,FALSE),"")</f>
        <v>-175096.95999999999</v>
      </c>
      <c r="AE296" s="76">
        <f>IFERROR(VLOOKUP($D296,'SAP Data'!$A$7:$OM$1849,AE$4,FALSE),"")</f>
        <v>-218599.48</v>
      </c>
      <c r="AF296" s="76">
        <f>IFERROR(VLOOKUP($D296,'SAP Data'!$A$7:$OM$1849,AF$4,FALSE),"")</f>
        <v>-262102</v>
      </c>
      <c r="AG296" s="76">
        <f>IFERROR(VLOOKUP($D296,'SAP Data'!$A$7:$OM$1849,AG$4,FALSE),"")</f>
        <v>-305604.52</v>
      </c>
      <c r="AH296" s="76">
        <f>IFERROR(VLOOKUP($D296,'SAP Data'!$A$7:$OM$1849,AH$4,FALSE),"")</f>
        <v>-349107.04</v>
      </c>
      <c r="AI296" s="76">
        <f>IFERROR(VLOOKUP($D296,'SAP Data'!$A$7:$OM$1849,AI$4,FALSE),"")</f>
        <v>-392609.56</v>
      </c>
      <c r="AJ296" s="76">
        <f>IFERROR(VLOOKUP($D296,'SAP Data'!$A$7:$OM$1849,AJ$4,FALSE),"")</f>
        <v>-436112.08</v>
      </c>
      <c r="AK296" s="76">
        <f>IFERROR(VLOOKUP($D296,'SAP Data'!$A$7:$OM$1849,AK$4,FALSE),"")</f>
        <v>-479614.6</v>
      </c>
      <c r="AL296" s="76">
        <f>IFERROR(VLOOKUP($D296,'SAP Data'!$A$7:$OM$1849,AL$4,FALSE),"")</f>
        <v>-530996.64</v>
      </c>
      <c r="AM296" s="76">
        <f>IFERROR(VLOOKUP($D296,'SAP Data'!$A$7:$OM$1849,AM$4,FALSE),"")</f>
        <v>-582378.68000000005</v>
      </c>
      <c r="AN296" s="76">
        <f>IFERROR(VLOOKUP($D296,'SAP Data'!$A$7:$OM$1849,AN$4,FALSE),"")</f>
        <v>-633760.72</v>
      </c>
      <c r="AO296" s="76">
        <f>IFERROR(VLOOKUP($D296,'SAP Data'!$A$7:$OM$1849,AO$4,FALSE),"")</f>
        <v>-685142.76</v>
      </c>
      <c r="AP296" s="99">
        <f t="shared" si="350"/>
        <v>-29285.262500000001</v>
      </c>
      <c r="AQ296" s="43">
        <f t="shared" si="351"/>
        <v>-45689.280833333331</v>
      </c>
      <c r="AR296" s="43">
        <f t="shared" si="352"/>
        <v>-65718.50916666667</v>
      </c>
      <c r="AS296" s="43">
        <f t="shared" si="353"/>
        <v>-89372.947500000009</v>
      </c>
      <c r="AT296" s="43">
        <f t="shared" si="354"/>
        <v>-116652.59583333333</v>
      </c>
      <c r="AU296" s="43">
        <f t="shared" si="355"/>
        <v>-147557.45416666666</v>
      </c>
      <c r="AV296" s="43">
        <f t="shared" si="356"/>
        <v>-182087.52249999999</v>
      </c>
      <c r="AW296" s="43">
        <f t="shared" si="357"/>
        <v>-220242.80083333331</v>
      </c>
      <c r="AX296" s="43">
        <f t="shared" si="358"/>
        <v>-262351.60249999998</v>
      </c>
      <c r="AY296" s="43">
        <f t="shared" si="359"/>
        <v>-306895.49374999997</v>
      </c>
      <c r="AZ296" s="43">
        <f t="shared" si="360"/>
        <v>-352056.29291666672</v>
      </c>
      <c r="BA296" s="98">
        <f t="shared" si="361"/>
        <v>-397862.57374999998</v>
      </c>
      <c r="BB296" s="16"/>
      <c r="BC296" s="16">
        <f t="shared" ref="BC296" si="432">IF($E296=4,AP296,0)</f>
        <v>0</v>
      </c>
      <c r="BD296" s="16"/>
      <c r="BE296" s="16">
        <f t="shared" ref="BE296" si="433">IF($E296=4,AQ296,0)</f>
        <v>0</v>
      </c>
      <c r="BF296" s="16"/>
      <c r="BG296" s="16">
        <f t="shared" ref="BG296" si="434">IF($E296=4,AR296,0)</f>
        <v>0</v>
      </c>
      <c r="BH296" s="18"/>
      <c r="BI296" s="16">
        <f t="shared" ref="BI296" si="435">IF($E296=4,AS296,0)</f>
        <v>0</v>
      </c>
      <c r="BK296" s="16">
        <f t="shared" ref="BK296" si="436">IF($E296=4,AT296,0)</f>
        <v>0</v>
      </c>
      <c r="BM296" s="16">
        <f t="shared" ref="BM296" si="437">IF($E296=4,AU296,0)</f>
        <v>0</v>
      </c>
      <c r="BO296" s="16">
        <f t="shared" ref="BO296" si="438">IF($E296=4,AV296,0)</f>
        <v>0</v>
      </c>
      <c r="BQ296" s="16">
        <f t="shared" ref="BQ296" si="439">IF($E296=4,AW296,0)</f>
        <v>0</v>
      </c>
      <c r="BS296" s="16">
        <f t="shared" ref="BS296" si="440">IF($E296=4,AX296,0)</f>
        <v>0</v>
      </c>
      <c r="BU296" s="16">
        <f t="shared" si="382"/>
        <v>0</v>
      </c>
      <c r="BW296" s="16">
        <f t="shared" si="383"/>
        <v>0</v>
      </c>
      <c r="BY296" s="16">
        <f t="shared" si="384"/>
        <v>0</v>
      </c>
      <c r="CB296" s="16">
        <f t="shared" si="346"/>
        <v>0</v>
      </c>
      <c r="CF296" s="243">
        <f t="shared" si="362"/>
        <v>0</v>
      </c>
      <c r="CH296" s="243">
        <f t="shared" si="363"/>
        <v>0</v>
      </c>
      <c r="CJ296" s="16">
        <f t="shared" si="347"/>
        <v>-397862.57374999998</v>
      </c>
      <c r="CL296" s="54">
        <f t="shared" si="348"/>
        <v>0</v>
      </c>
      <c r="CN296" s="18"/>
      <c r="CO296" s="16">
        <f t="shared" si="349"/>
        <v>0</v>
      </c>
      <c r="CP296" s="18"/>
    </row>
    <row r="297" spans="1:94" ht="11.45" customHeight="1" x14ac:dyDescent="0.2">
      <c r="A297" s="387"/>
      <c r="B297" s="14" t="str">
        <f>VLOOKUP(D297,'line assign basis'!$A$8:$D$668,2,FALSE)</f>
        <v>2019 GC600 COMP COST</v>
      </c>
      <c r="C297" s="17" t="s">
        <v>2862</v>
      </c>
      <c r="D297" s="17" t="s">
        <v>2899</v>
      </c>
      <c r="E297" s="17">
        <f>IFERROR(VLOOKUP(D297,'line assign basis'!$A$8:$D$668,4,FALSE),"")</f>
        <v>2</v>
      </c>
      <c r="F297" s="33">
        <f>IFERROR(VLOOKUP($D297,'SAP Data'!$A$7:$OM$1845,F$4,FALSE),"")</f>
        <v>0</v>
      </c>
      <c r="G297" s="33">
        <f>IFERROR(VLOOKUP($D297,'SAP Data'!$A$7:$OM$1845,G$4,FALSE),"")</f>
        <v>0</v>
      </c>
      <c r="H297" s="16">
        <f>IFERROR(VLOOKUP($D297,'SAP Data'!$A$7:$OM$1845,H$4,FALSE),"")</f>
        <v>0</v>
      </c>
      <c r="I297" s="76">
        <f>IFERROR(VLOOKUP($D297,'SAP Data'!$A$7:$OM$1845,I$4,FALSE),"")</f>
        <v>0</v>
      </c>
      <c r="J297" s="76">
        <f>IFERROR(VLOOKUP($D297,'SAP Data'!$A$7:$OM$1845,J$4,FALSE),"")</f>
        <v>0</v>
      </c>
      <c r="K297" s="76">
        <f>IFERROR(VLOOKUP($D297,'SAP Data'!$A$7:$OM$1845,K$4,FALSE),"")</f>
        <v>52998.68</v>
      </c>
      <c r="L297" s="76">
        <f>IFERROR(VLOOKUP($D297,'SAP Data'!$A$7:$OM$1845,L$4,FALSE),"")</f>
        <v>64517.61</v>
      </c>
      <c r="M297" s="76">
        <f>IFERROR(VLOOKUP($D297,'SAP Data'!$A$7:$OM$1845,M$4,FALSE),"")</f>
        <v>548946.79</v>
      </c>
      <c r="N297" s="76">
        <f>IFERROR(VLOOKUP($D297,'SAP Data'!$A$7:$OM$1845,N$4,FALSE),"")</f>
        <v>353716.8</v>
      </c>
      <c r="O297" s="76">
        <f>IFERROR(VLOOKUP($D297,'SAP Data'!$A$7:$OM$1845,O$4,FALSE),"")</f>
        <v>355373.83</v>
      </c>
      <c r="P297" s="76">
        <f>IFERROR(VLOOKUP($D297,'SAP Data'!$A$7:$OM$1845,P$4,FALSE),"")</f>
        <v>359237.68</v>
      </c>
      <c r="Q297" s="76">
        <f>IFERROR(VLOOKUP($D297,'SAP Data'!$A$7:$OM$1845,Q$4,FALSE),"")</f>
        <v>365079.26</v>
      </c>
      <c r="R297" s="76">
        <f>IFERROR(VLOOKUP($D297,'SAP Data'!$A$7:$OM$1845,R$4,FALSE),"")</f>
        <v>366174.67</v>
      </c>
      <c r="S297" s="76">
        <f>IFERROR(VLOOKUP($D297,'SAP Data'!$A$7:$OM$1845,S$4,FALSE),"")</f>
        <v>367199.67</v>
      </c>
      <c r="T297" s="76">
        <f>IFERROR(VLOOKUP($D297,'SAP Data'!$A$7:$OM$1849,T$4,FALSE),"")</f>
        <v>368286.2</v>
      </c>
      <c r="U297" s="76">
        <f>IFERROR(VLOOKUP($D297,'SAP Data'!$A$7:$OM$1849,U$4,FALSE),"")</f>
        <v>369328.93</v>
      </c>
      <c r="V297" s="76">
        <f>IFERROR(VLOOKUP($D297,'SAP Data'!$A$7:$OM$1849,V$4,FALSE),"")</f>
        <v>370387.89</v>
      </c>
      <c r="W297" s="76">
        <f>IFERROR(VLOOKUP($D297,'SAP Data'!$A$7:$OM$1849,W$4,FALSE),"")</f>
        <v>371394.71</v>
      </c>
      <c r="X297" s="76">
        <f>IFERROR(VLOOKUP($D297,'SAP Data'!$A$7:$OM$1849,X$4,FALSE),"")</f>
        <v>372419.33</v>
      </c>
      <c r="Y297" s="76">
        <f>IFERROR(VLOOKUP($D297,'SAP Data'!$A$7:$OM$1849,Y$4,FALSE),"")</f>
        <v>373835.5</v>
      </c>
      <c r="Z297" s="76">
        <f>IFERROR(VLOOKUP($D297,'SAP Data'!$A$7:$OM$1849,Z$4,FALSE),"")</f>
        <v>374803.45</v>
      </c>
      <c r="AA297" s="76">
        <f>IFERROR(VLOOKUP($D297,'SAP Data'!$A$7:$OM$1849,AA$4,FALSE),"")</f>
        <v>433193.09</v>
      </c>
      <c r="AB297" s="76">
        <f>IFERROR(VLOOKUP($D297,'SAP Data'!$A$7:$OM$1849,AB$4,FALSE),"")</f>
        <v>375787.49</v>
      </c>
      <c r="AC297" s="76">
        <f>IFERROR(VLOOKUP($D297,'SAP Data'!$A$7:$OM$1849,AC$4,FALSE),"")</f>
        <v>375787.49</v>
      </c>
      <c r="AD297" s="76">
        <f>IFERROR(VLOOKUP($D297,'SAP Data'!$A$7:$OM$1849,AD$4,FALSE),"")</f>
        <v>375787.49</v>
      </c>
      <c r="AE297" s="76">
        <f>IFERROR(VLOOKUP($D297,'SAP Data'!$A$7:$OM$1849,AE$4,FALSE),"")</f>
        <v>375787.49</v>
      </c>
      <c r="AF297" s="76">
        <f>IFERROR(VLOOKUP($D297,'SAP Data'!$A$7:$OM$1849,AF$4,FALSE),"")</f>
        <v>375787.49</v>
      </c>
      <c r="AG297" s="76">
        <f>IFERROR(VLOOKUP($D297,'SAP Data'!$A$7:$OM$1849,AG$4,FALSE),"")</f>
        <v>375787.49</v>
      </c>
      <c r="AH297" s="76">
        <f>IFERROR(VLOOKUP($D297,'SAP Data'!$A$7:$OM$1849,AH$4,FALSE),"")</f>
        <v>375787.49</v>
      </c>
      <c r="AI297" s="76">
        <f>IFERROR(VLOOKUP($D297,'SAP Data'!$A$7:$OM$1849,AI$4,FALSE),"")</f>
        <v>406178.69</v>
      </c>
      <c r="AJ297" s="76">
        <f>IFERROR(VLOOKUP($D297,'SAP Data'!$A$7:$OM$1849,AJ$4,FALSE),"")</f>
        <v>406178.69</v>
      </c>
      <c r="AK297" s="76">
        <f>IFERROR(VLOOKUP($D297,'SAP Data'!$A$7:$OM$1849,AK$4,FALSE),"")</f>
        <v>406728.4</v>
      </c>
      <c r="AL297" s="76">
        <f>IFERROR(VLOOKUP($D297,'SAP Data'!$A$7:$OM$1849,AL$4,FALSE),"")</f>
        <v>406728.4</v>
      </c>
      <c r="AM297" s="76">
        <f>IFERROR(VLOOKUP($D297,'SAP Data'!$A$7:$OM$1849,AM$4,FALSE),"")</f>
        <v>406728.4</v>
      </c>
      <c r="AN297" s="76">
        <f>IFERROR(VLOOKUP($D297,'SAP Data'!$A$7:$OM$1849,AN$4,FALSE),"")</f>
        <v>406728.4</v>
      </c>
      <c r="AO297" s="76">
        <f>IFERROR(VLOOKUP($D297,'SAP Data'!$A$7:$OM$1849,AO$4,FALSE),"")</f>
        <v>406728.4</v>
      </c>
      <c r="AP297" s="99">
        <f t="shared" si="350"/>
        <v>376950.40250000003</v>
      </c>
      <c r="AQ297" s="43">
        <f t="shared" si="351"/>
        <v>377708.76250000001</v>
      </c>
      <c r="AR297" s="43">
        <f t="shared" si="352"/>
        <v>378379.14208333334</v>
      </c>
      <c r="AS297" s="43">
        <f t="shared" si="353"/>
        <v>378960.80250000005</v>
      </c>
      <c r="AT297" s="43">
        <f t="shared" si="354"/>
        <v>379454.89250000013</v>
      </c>
      <c r="AU297" s="43">
        <f t="shared" si="355"/>
        <v>381129.20833333343</v>
      </c>
      <c r="AV297" s="43">
        <f t="shared" si="356"/>
        <v>383985.1808333334</v>
      </c>
      <c r="AW297" s="43">
        <f t="shared" si="357"/>
        <v>386762.3583333334</v>
      </c>
      <c r="AX297" s="43">
        <f t="shared" si="358"/>
        <v>389463.10208333336</v>
      </c>
      <c r="AY297" s="43">
        <f t="shared" si="359"/>
        <v>389690.61291666661</v>
      </c>
      <c r="AZ297" s="43">
        <f t="shared" si="360"/>
        <v>389877.12208333332</v>
      </c>
      <c r="BA297" s="98">
        <f t="shared" si="361"/>
        <v>392455.53125</v>
      </c>
      <c r="BB297" s="16"/>
      <c r="BC297" s="16">
        <f t="shared" si="426"/>
        <v>0</v>
      </c>
      <c r="BD297" s="16"/>
      <c r="BE297" s="16">
        <f t="shared" si="427"/>
        <v>0</v>
      </c>
      <c r="BF297" s="16"/>
      <c r="BG297" s="16">
        <f t="shared" si="428"/>
        <v>0</v>
      </c>
      <c r="BH297" s="18"/>
      <c r="BI297" s="16">
        <f t="shared" si="429"/>
        <v>0</v>
      </c>
      <c r="BK297" s="16">
        <f t="shared" si="430"/>
        <v>0</v>
      </c>
      <c r="BM297" s="16">
        <f t="shared" si="431"/>
        <v>0</v>
      </c>
      <c r="BO297" s="16">
        <f t="shared" si="423"/>
        <v>0</v>
      </c>
      <c r="BQ297" s="16">
        <f t="shared" si="424"/>
        <v>0</v>
      </c>
      <c r="BS297" s="16">
        <f t="shared" si="425"/>
        <v>0</v>
      </c>
      <c r="BU297" s="16">
        <f t="shared" si="382"/>
        <v>0</v>
      </c>
      <c r="BW297" s="16">
        <f t="shared" si="383"/>
        <v>0</v>
      </c>
      <c r="BY297" s="16">
        <f t="shared" si="384"/>
        <v>0</v>
      </c>
      <c r="CB297" s="16">
        <f t="shared" si="346"/>
        <v>0</v>
      </c>
      <c r="CF297" s="243">
        <f t="shared" si="362"/>
        <v>0</v>
      </c>
      <c r="CH297" s="243">
        <f t="shared" si="363"/>
        <v>0</v>
      </c>
      <c r="CJ297" s="16">
        <f t="shared" si="347"/>
        <v>392455.53125</v>
      </c>
      <c r="CL297" s="54">
        <f t="shared" si="348"/>
        <v>0</v>
      </c>
      <c r="CN297" s="18"/>
      <c r="CO297" s="16">
        <f t="shared" si="349"/>
        <v>0</v>
      </c>
      <c r="CP297" s="18"/>
    </row>
    <row r="298" spans="1:94" x14ac:dyDescent="0.2">
      <c r="A298" s="387"/>
      <c r="B298" s="14" t="str">
        <f>VLOOKUP(D298,'line assign basis'!$A$8:$D$668,2,FALSE)</f>
        <v>2019 GC600 COMP AMOR</v>
      </c>
      <c r="C298" s="17" t="s">
        <v>4003</v>
      </c>
      <c r="D298" s="17" t="s">
        <v>4013</v>
      </c>
      <c r="E298" s="17">
        <f>IFERROR(VLOOKUP(D298,'line assign basis'!$A$8:$D$668,4,FALSE),"")</f>
        <v>2</v>
      </c>
      <c r="F298" s="33">
        <f>IFERROR(VLOOKUP($D298,'SAP Data'!$A$7:$OM$1845,F$4,FALSE),"")</f>
        <v>0</v>
      </c>
      <c r="G298" s="33">
        <f>IFERROR(VLOOKUP($D298,'SAP Data'!$A$7:$OM$1845,G$4,FALSE),"")</f>
        <v>0</v>
      </c>
      <c r="H298" s="16">
        <f>IFERROR(VLOOKUP($D298,'SAP Data'!$A$7:$OM$1845,H$4,FALSE),"")</f>
        <v>0</v>
      </c>
      <c r="I298" s="76">
        <f>IFERROR(VLOOKUP($D298,'SAP Data'!$A$7:$OM$1845,I$4,FALSE),"")</f>
        <v>0</v>
      </c>
      <c r="J298" s="76">
        <f>IFERROR(VLOOKUP($D298,'SAP Data'!$A$7:$OM$1845,J$4,FALSE),"")</f>
        <v>0</v>
      </c>
      <c r="K298" s="76">
        <f>IFERROR(VLOOKUP($D298,'SAP Data'!$A$7:$OM$1845,K$4,FALSE),"")</f>
        <v>0</v>
      </c>
      <c r="L298" s="76">
        <f>IFERROR(VLOOKUP($D298,'SAP Data'!$A$7:$OM$1845,L$4,FALSE),"")</f>
        <v>0</v>
      </c>
      <c r="M298" s="76">
        <f>IFERROR(VLOOKUP($D298,'SAP Data'!$A$7:$OM$1845,M$4,FALSE),"")</f>
        <v>0</v>
      </c>
      <c r="N298" s="76">
        <f>IFERROR(VLOOKUP($D298,'SAP Data'!$A$7:$OM$1845,N$4,FALSE),"")</f>
        <v>0</v>
      </c>
      <c r="O298" s="76">
        <f>IFERROR(VLOOKUP($D298,'SAP Data'!$A$7:$OM$1845,O$4,FALSE),"")</f>
        <v>0</v>
      </c>
      <c r="P298" s="76">
        <f>IFERROR(VLOOKUP($D298,'SAP Data'!$A$7:$OM$1845,P$4,FALSE),"")</f>
        <v>0</v>
      </c>
      <c r="Q298" s="76">
        <f>IFERROR(VLOOKUP($D298,'SAP Data'!$A$7:$OM$1845,Q$4,FALSE),"")</f>
        <v>0</v>
      </c>
      <c r="R298" s="76">
        <f>IFERROR(VLOOKUP($D298,'SAP Data'!$A$7:$OM$1845,R$4,FALSE),"")</f>
        <v>0</v>
      </c>
      <c r="S298" s="76">
        <f>IFERROR(VLOOKUP($D298,'SAP Data'!$A$7:$OM$1845,S$4,FALSE),"")</f>
        <v>0</v>
      </c>
      <c r="T298" s="76">
        <f>IFERROR(VLOOKUP($D298,'SAP Data'!$A$7:$OM$1849,T$4,FALSE),"")</f>
        <v>0</v>
      </c>
      <c r="U298" s="76">
        <f>IFERROR(VLOOKUP($D298,'SAP Data'!$A$7:$OM$1849,U$4,FALSE),"")</f>
        <v>0</v>
      </c>
      <c r="V298" s="76">
        <f>IFERROR(VLOOKUP($D298,'SAP Data'!$A$7:$OM$1849,V$4,FALSE),"")</f>
        <v>0</v>
      </c>
      <c r="W298" s="76">
        <f>IFERROR(VLOOKUP($D298,'SAP Data'!$A$7:$OM$1849,W$4,FALSE),"")</f>
        <v>0</v>
      </c>
      <c r="X298" s="76">
        <f>IFERROR(VLOOKUP($D298,'SAP Data'!$A$7:$OM$1849,X$4,FALSE),"")</f>
        <v>0</v>
      </c>
      <c r="Y298" s="76">
        <f>IFERROR(VLOOKUP($D298,'SAP Data'!$A$7:$OM$1849,Y$4,FALSE),"")</f>
        <v>-6230.59</v>
      </c>
      <c r="Z298" s="76">
        <f>IFERROR(VLOOKUP($D298,'SAP Data'!$A$7:$OM$1849,Z$4,FALSE),"")</f>
        <v>-12477.35</v>
      </c>
      <c r="AA298" s="76">
        <f>IFERROR(VLOOKUP($D298,'SAP Data'!$A$7:$OM$1849,AA$4,FALSE),"")</f>
        <v>-19219.97</v>
      </c>
      <c r="AB298" s="76">
        <f>IFERROR(VLOOKUP($D298,'SAP Data'!$A$7:$OM$1849,AB$4,FALSE),"")</f>
        <v>-25475.47</v>
      </c>
      <c r="AC298" s="76">
        <f>IFERROR(VLOOKUP($D298,'SAP Data'!$A$7:$OM$1849,AC$4,FALSE),"")</f>
        <v>-31731.040000000001</v>
      </c>
      <c r="AD298" s="76">
        <f>IFERROR(VLOOKUP($D298,'SAP Data'!$A$7:$OM$1849,AD$4,FALSE),"")</f>
        <v>-37986.61</v>
      </c>
      <c r="AE298" s="76">
        <f>IFERROR(VLOOKUP($D298,'SAP Data'!$A$7:$OM$1849,AE$4,FALSE),"")</f>
        <v>-44242.18</v>
      </c>
      <c r="AF298" s="76">
        <f>IFERROR(VLOOKUP($D298,'SAP Data'!$A$7:$OM$1849,AF$4,FALSE),"")</f>
        <v>-50497.75</v>
      </c>
      <c r="AG298" s="76">
        <f>IFERROR(VLOOKUP($D298,'SAP Data'!$A$7:$OM$1849,AG$4,FALSE),"")</f>
        <v>-56753.32</v>
      </c>
      <c r="AH298" s="76">
        <f>IFERROR(VLOOKUP($D298,'SAP Data'!$A$7:$OM$1849,AH$4,FALSE),"")</f>
        <v>-63008.89</v>
      </c>
      <c r="AI298" s="76">
        <f>IFERROR(VLOOKUP($D298,'SAP Data'!$A$7:$OM$1849,AI$4,FALSE),"")</f>
        <v>-70405.600000000006</v>
      </c>
      <c r="AJ298" s="76">
        <f>IFERROR(VLOOKUP($D298,'SAP Data'!$A$7:$OM$1849,AJ$4,FALSE),"")</f>
        <v>-77802.17</v>
      </c>
      <c r="AK298" s="76">
        <f>IFERROR(VLOOKUP($D298,'SAP Data'!$A$7:$OM$1849,AK$4,FALSE),"")</f>
        <v>-85198.74</v>
      </c>
      <c r="AL298" s="76">
        <f>IFERROR(VLOOKUP($D298,'SAP Data'!$A$7:$OM$1849,AL$4,FALSE),"")</f>
        <v>-92595.31</v>
      </c>
      <c r="AM298" s="76">
        <f>IFERROR(VLOOKUP($D298,'SAP Data'!$A$7:$OM$1849,AM$4,FALSE),"")</f>
        <v>-97338</v>
      </c>
      <c r="AN298" s="76">
        <f>IFERROR(VLOOKUP($D298,'SAP Data'!$A$7:$OM$1849,AN$4,FALSE),"")</f>
        <v>-104213.34</v>
      </c>
      <c r="AO298" s="76">
        <f>IFERROR(VLOOKUP($D298,'SAP Data'!$A$7:$OM$1849,AO$4,FALSE),"")</f>
        <v>-111088.68</v>
      </c>
      <c r="AP298" s="99">
        <f t="shared" si="350"/>
        <v>-9510.6437500000011</v>
      </c>
      <c r="AQ298" s="43">
        <f t="shared" si="351"/>
        <v>-12936.843333333336</v>
      </c>
      <c r="AR298" s="43">
        <f t="shared" si="352"/>
        <v>-16884.34041666667</v>
      </c>
      <c r="AS298" s="43">
        <f t="shared" si="353"/>
        <v>-21353.135000000002</v>
      </c>
      <c r="AT298" s="43">
        <f t="shared" si="354"/>
        <v>-26343.227083333335</v>
      </c>
      <c r="AU298" s="43">
        <f t="shared" si="355"/>
        <v>-31902.164166666669</v>
      </c>
      <c r="AV298" s="43">
        <f t="shared" si="356"/>
        <v>-38077.487916666672</v>
      </c>
      <c r="AW298" s="43">
        <f t="shared" si="357"/>
        <v>-44609.584583333337</v>
      </c>
      <c r="AX298" s="43">
        <f t="shared" si="358"/>
        <v>-51238.172500000015</v>
      </c>
      <c r="AY298" s="43">
        <f t="shared" si="359"/>
        <v>-57831.338750000003</v>
      </c>
      <c r="AZ298" s="43">
        <f t="shared" si="360"/>
        <v>-64367.001250000001</v>
      </c>
      <c r="BA298" s="98">
        <f t="shared" si="361"/>
        <v>-70954.314166666663</v>
      </c>
      <c r="BB298" s="16"/>
      <c r="BC298" s="16">
        <f t="shared" ref="BC298" si="441">IF($E298=4,AP298,0)</f>
        <v>0</v>
      </c>
      <c r="BD298" s="16"/>
      <c r="BE298" s="16">
        <f t="shared" ref="BE298" si="442">IF($E298=4,AQ298,0)</f>
        <v>0</v>
      </c>
      <c r="BF298" s="16"/>
      <c r="BG298" s="16">
        <f t="shared" ref="BG298" si="443">IF($E298=4,AR298,0)</f>
        <v>0</v>
      </c>
      <c r="BH298" s="18"/>
      <c r="BI298" s="16">
        <f t="shared" ref="BI298" si="444">IF($E298=4,AS298,0)</f>
        <v>0</v>
      </c>
      <c r="BK298" s="16">
        <f t="shared" ref="BK298" si="445">IF($E298=4,AT298,0)</f>
        <v>0</v>
      </c>
      <c r="BM298" s="16">
        <f t="shared" ref="BM298" si="446">IF($E298=4,AU298,0)</f>
        <v>0</v>
      </c>
      <c r="BO298" s="16">
        <f t="shared" si="423"/>
        <v>0</v>
      </c>
      <c r="BQ298" s="16">
        <f t="shared" si="424"/>
        <v>0</v>
      </c>
      <c r="BS298" s="16">
        <f t="shared" si="425"/>
        <v>0</v>
      </c>
      <c r="BU298" s="16">
        <f t="shared" si="382"/>
        <v>0</v>
      </c>
      <c r="BW298" s="16">
        <f t="shared" si="383"/>
        <v>0</v>
      </c>
      <c r="BY298" s="16">
        <f t="shared" si="384"/>
        <v>0</v>
      </c>
      <c r="CB298" s="16">
        <f t="shared" si="346"/>
        <v>0</v>
      </c>
      <c r="CF298" s="243">
        <f t="shared" si="362"/>
        <v>0</v>
      </c>
      <c r="CH298" s="243">
        <f t="shared" si="363"/>
        <v>0</v>
      </c>
      <c r="CJ298" s="16">
        <f t="shared" si="347"/>
        <v>-70954.314166666663</v>
      </c>
      <c r="CL298" s="54">
        <f t="shared" si="348"/>
        <v>0</v>
      </c>
      <c r="CN298" s="18"/>
      <c r="CO298" s="16">
        <f t="shared" si="349"/>
        <v>0</v>
      </c>
      <c r="CP298" s="18"/>
    </row>
    <row r="299" spans="1:94" x14ac:dyDescent="0.2">
      <c r="A299" s="387"/>
      <c r="B299" s="14" t="str">
        <f>VLOOKUP(D299,'line assign basis'!$A$8:$D$668,2,FALSE)</f>
        <v>2019 GC600 COMP UT C</v>
      </c>
      <c r="C299" s="17" t="s">
        <v>2928</v>
      </c>
      <c r="D299" s="123" t="s">
        <v>2936</v>
      </c>
      <c r="E299" s="17">
        <f>IFERROR(VLOOKUP(D299,'line assign basis'!$A$8:$D$668,4,FALSE),"")</f>
        <v>2</v>
      </c>
      <c r="F299" s="33">
        <f>IFERROR(VLOOKUP($D299,'SAP Data'!$A$7:$OM$1845,F$4,FALSE),"")</f>
        <v>0</v>
      </c>
      <c r="G299" s="33">
        <f>IFERROR(VLOOKUP($D299,'SAP Data'!$A$7:$OM$1845,G$4,FALSE),"")</f>
        <v>0</v>
      </c>
      <c r="H299" s="16">
        <f>IFERROR(VLOOKUP($D299,'SAP Data'!$A$7:$OM$1845,H$4,FALSE),"")</f>
        <v>0</v>
      </c>
      <c r="I299" s="76">
        <f>IFERROR(VLOOKUP($D299,'SAP Data'!$A$7:$OM$1845,I$4,FALSE),"")</f>
        <v>0</v>
      </c>
      <c r="J299" s="76">
        <f>IFERROR(VLOOKUP($D299,'SAP Data'!$A$7:$OM$1845,J$4,FALSE),"")</f>
        <v>0</v>
      </c>
      <c r="K299" s="76">
        <f>IFERROR(VLOOKUP($D299,'SAP Data'!$A$7:$OM$1845,K$4,FALSE),"")</f>
        <v>0</v>
      </c>
      <c r="L299" s="76">
        <f>IFERROR(VLOOKUP($D299,'SAP Data'!$A$7:$OM$1845,L$4,FALSE),"")</f>
        <v>0</v>
      </c>
      <c r="M299" s="76">
        <f>IFERROR(VLOOKUP($D299,'SAP Data'!$A$7:$OM$1845,M$4,FALSE),"")</f>
        <v>0</v>
      </c>
      <c r="N299" s="76">
        <f>IFERROR(VLOOKUP($D299,'SAP Data'!$A$7:$OM$1845,N$4,FALSE),"")</f>
        <v>165540.01999999999</v>
      </c>
      <c r="O299" s="76">
        <f>IFERROR(VLOOKUP($D299,'SAP Data'!$A$7:$OM$1845,O$4,FALSE),"")</f>
        <v>166356.18</v>
      </c>
      <c r="P299" s="76">
        <f>IFERROR(VLOOKUP($D299,'SAP Data'!$A$7:$OM$1845,P$4,FALSE),"")</f>
        <v>168259.27</v>
      </c>
      <c r="Q299" s="76">
        <f>IFERROR(VLOOKUP($D299,'SAP Data'!$A$7:$OM$1845,Q$4,FALSE),"")</f>
        <v>171136.45</v>
      </c>
      <c r="R299" s="76">
        <f>IFERROR(VLOOKUP($D299,'SAP Data'!$A$7:$OM$1845,R$4,FALSE),"")</f>
        <v>171675.98</v>
      </c>
      <c r="S299" s="76">
        <f>IFERROR(VLOOKUP($D299,'SAP Data'!$A$7:$OM$1845,S$4,FALSE),"")</f>
        <v>172180.83</v>
      </c>
      <c r="T299" s="76">
        <f>IFERROR(VLOOKUP($D299,'SAP Data'!$A$7:$OM$1849,T$4,FALSE),"")</f>
        <v>172715.99</v>
      </c>
      <c r="U299" s="76">
        <f>IFERROR(VLOOKUP($D299,'SAP Data'!$A$7:$OM$1849,U$4,FALSE),"")</f>
        <v>173229.57</v>
      </c>
      <c r="V299" s="76">
        <f>IFERROR(VLOOKUP($D299,'SAP Data'!$A$7:$OM$1849,V$4,FALSE),"")</f>
        <v>173751.16</v>
      </c>
      <c r="W299" s="76">
        <f>IFERROR(VLOOKUP($D299,'SAP Data'!$A$7:$OM$1849,W$4,FALSE),"")</f>
        <v>174247.06</v>
      </c>
      <c r="X299" s="76">
        <f>IFERROR(VLOOKUP($D299,'SAP Data'!$A$7:$OM$1849,X$4,FALSE),"")</f>
        <v>174751.73</v>
      </c>
      <c r="Y299" s="76">
        <f>IFERROR(VLOOKUP($D299,'SAP Data'!$A$7:$OM$1849,Y$4,FALSE),"")</f>
        <v>175449.26</v>
      </c>
      <c r="Z299" s="76">
        <f>IFERROR(VLOOKUP($D299,'SAP Data'!$A$7:$OM$1849,Z$4,FALSE),"")</f>
        <v>175926.01</v>
      </c>
      <c r="AA299" s="76">
        <f>IFERROR(VLOOKUP($D299,'SAP Data'!$A$7:$OM$1849,AA$4,FALSE),"")</f>
        <v>204685.08</v>
      </c>
      <c r="AB299" s="76">
        <f>IFERROR(VLOOKUP($D299,'SAP Data'!$A$7:$OM$1849,AB$4,FALSE),"")</f>
        <v>176410.68</v>
      </c>
      <c r="AC299" s="76">
        <f>IFERROR(VLOOKUP($D299,'SAP Data'!$A$7:$OM$1849,AC$4,FALSE),"")</f>
        <v>176410.68</v>
      </c>
      <c r="AD299" s="76">
        <f>IFERROR(VLOOKUP($D299,'SAP Data'!$A$7:$OM$1849,AD$4,FALSE),"")</f>
        <v>176410.68</v>
      </c>
      <c r="AE299" s="76">
        <f>IFERROR(VLOOKUP($D299,'SAP Data'!$A$7:$OM$1849,AE$4,FALSE),"")</f>
        <v>176410.68</v>
      </c>
      <c r="AF299" s="76">
        <f>IFERROR(VLOOKUP($D299,'SAP Data'!$A$7:$OM$1849,AF$4,FALSE),"")</f>
        <v>176410.68</v>
      </c>
      <c r="AG299" s="76">
        <f>IFERROR(VLOOKUP($D299,'SAP Data'!$A$7:$OM$1849,AG$4,FALSE),"")</f>
        <v>176410.68</v>
      </c>
      <c r="AH299" s="76">
        <f>IFERROR(VLOOKUP($D299,'SAP Data'!$A$7:$OM$1849,AH$4,FALSE),"")</f>
        <v>176410.68</v>
      </c>
      <c r="AI299" s="76">
        <f>IFERROR(VLOOKUP($D299,'SAP Data'!$A$7:$OM$1849,AI$4,FALSE),"")</f>
        <v>191379.48</v>
      </c>
      <c r="AJ299" s="76">
        <f>IFERROR(VLOOKUP($D299,'SAP Data'!$A$7:$OM$1849,AJ$4,FALSE),"")</f>
        <v>191379.48</v>
      </c>
      <c r="AK299" s="76">
        <f>IFERROR(VLOOKUP($D299,'SAP Data'!$A$7:$OM$1849,AK$4,FALSE),"")</f>
        <v>191650.23</v>
      </c>
      <c r="AL299" s="76">
        <f>IFERROR(VLOOKUP($D299,'SAP Data'!$A$7:$OM$1849,AL$4,FALSE),"")</f>
        <v>191650.23</v>
      </c>
      <c r="AM299" s="76">
        <f>IFERROR(VLOOKUP($D299,'SAP Data'!$A$7:$OM$1849,AM$4,FALSE),"")</f>
        <v>191650.23</v>
      </c>
      <c r="AN299" s="76">
        <f>IFERROR(VLOOKUP($D299,'SAP Data'!$A$7:$OM$1849,AN$4,FALSE),"")</f>
        <v>191650.23</v>
      </c>
      <c r="AO299" s="76">
        <f>IFERROR(VLOOKUP($D299,'SAP Data'!$A$7:$OM$1849,AO$4,FALSE),"")</f>
        <v>191650.23</v>
      </c>
      <c r="AP299" s="99">
        <f t="shared" si="350"/>
        <v>176983.44833333333</v>
      </c>
      <c r="AQ299" s="43">
        <f t="shared" si="351"/>
        <v>177356.97124999997</v>
      </c>
      <c r="AR299" s="43">
        <f t="shared" si="352"/>
        <v>177687.16041666665</v>
      </c>
      <c r="AS299" s="43">
        <f t="shared" si="353"/>
        <v>177973.65208333332</v>
      </c>
      <c r="AT299" s="43">
        <f t="shared" si="354"/>
        <v>178217.01166666663</v>
      </c>
      <c r="AU299" s="43">
        <f t="shared" si="355"/>
        <v>179041.67583333331</v>
      </c>
      <c r="AV299" s="43">
        <f t="shared" si="356"/>
        <v>180448.34958333333</v>
      </c>
      <c r="AW299" s="43">
        <f t="shared" si="357"/>
        <v>181816.21291666664</v>
      </c>
      <c r="AX299" s="43">
        <f t="shared" si="358"/>
        <v>183146.42916666667</v>
      </c>
      <c r="AY299" s="43">
        <f t="shared" si="359"/>
        <v>183258.48624999999</v>
      </c>
      <c r="AZ299" s="43">
        <f t="shared" si="360"/>
        <v>183350.34875</v>
      </c>
      <c r="BA299" s="98">
        <f t="shared" si="361"/>
        <v>184620.31125</v>
      </c>
      <c r="BB299" s="16"/>
      <c r="BC299" s="16">
        <f t="shared" si="426"/>
        <v>0</v>
      </c>
      <c r="BD299" s="16"/>
      <c r="BE299" s="16">
        <f t="shared" si="427"/>
        <v>0</v>
      </c>
      <c r="BF299" s="16"/>
      <c r="BG299" s="16">
        <f t="shared" si="428"/>
        <v>0</v>
      </c>
      <c r="BH299" s="18"/>
      <c r="BI299" s="16">
        <f t="shared" si="429"/>
        <v>0</v>
      </c>
      <c r="BK299" s="16">
        <f t="shared" si="430"/>
        <v>0</v>
      </c>
      <c r="BM299" s="16">
        <f t="shared" si="431"/>
        <v>0</v>
      </c>
      <c r="BO299" s="16">
        <f t="shared" si="423"/>
        <v>0</v>
      </c>
      <c r="BQ299" s="16">
        <f t="shared" si="424"/>
        <v>0</v>
      </c>
      <c r="BS299" s="16">
        <f t="shared" si="425"/>
        <v>0</v>
      </c>
      <c r="BU299" s="16">
        <f t="shared" si="382"/>
        <v>0</v>
      </c>
      <c r="BW299" s="16">
        <f t="shared" si="383"/>
        <v>0</v>
      </c>
      <c r="BY299" s="16">
        <f t="shared" si="384"/>
        <v>0</v>
      </c>
      <c r="CB299" s="16">
        <f t="shared" si="346"/>
        <v>0</v>
      </c>
      <c r="CF299" s="243">
        <f t="shared" si="362"/>
        <v>0</v>
      </c>
      <c r="CH299" s="243">
        <f t="shared" si="363"/>
        <v>0</v>
      </c>
      <c r="CJ299" s="16">
        <f t="shared" si="347"/>
        <v>184620.31125</v>
      </c>
      <c r="CL299" s="54">
        <f t="shared" si="348"/>
        <v>0</v>
      </c>
      <c r="CN299" s="18"/>
      <c r="CO299" s="16">
        <f t="shared" si="349"/>
        <v>0</v>
      </c>
      <c r="CP299" s="18"/>
    </row>
    <row r="300" spans="1:94" x14ac:dyDescent="0.2">
      <c r="A300" s="387"/>
      <c r="B300" s="14" t="str">
        <f>VLOOKUP(D300,'line assign basis'!$A$8:$D$668,2,FALSE)</f>
        <v>2019 GC600 COMP UT A</v>
      </c>
      <c r="C300" s="17" t="s">
        <v>4005</v>
      </c>
      <c r="D300" s="123" t="s">
        <v>4012</v>
      </c>
      <c r="E300" s="17">
        <f>IFERROR(VLOOKUP(D300,'line assign basis'!$A$8:$D$668,4,FALSE),"")</f>
        <v>2</v>
      </c>
      <c r="F300" s="33">
        <f>IFERROR(VLOOKUP($D300,'SAP Data'!$A$7:$OM$1845,F$4,FALSE),"")</f>
        <v>0</v>
      </c>
      <c r="G300" s="33">
        <f>IFERROR(VLOOKUP($D300,'SAP Data'!$A$7:$OM$1845,G$4,FALSE),"")</f>
        <v>0</v>
      </c>
      <c r="H300" s="16">
        <f>IFERROR(VLOOKUP($D300,'SAP Data'!$A$7:$OM$1845,H$4,FALSE),"")</f>
        <v>0</v>
      </c>
      <c r="I300" s="76">
        <f>IFERROR(VLOOKUP($D300,'SAP Data'!$A$7:$OM$1845,I$4,FALSE),"")</f>
        <v>0</v>
      </c>
      <c r="J300" s="76">
        <f>IFERROR(VLOOKUP($D300,'SAP Data'!$A$7:$OM$1845,J$4,FALSE),"")</f>
        <v>0</v>
      </c>
      <c r="K300" s="76">
        <f>IFERROR(VLOOKUP($D300,'SAP Data'!$A$7:$OM$1845,K$4,FALSE),"")</f>
        <v>0</v>
      </c>
      <c r="L300" s="76">
        <f>IFERROR(VLOOKUP($D300,'SAP Data'!$A$7:$OM$1845,L$4,FALSE),"")</f>
        <v>0</v>
      </c>
      <c r="M300" s="76">
        <f>IFERROR(VLOOKUP($D300,'SAP Data'!$A$7:$OM$1845,M$4,FALSE),"")</f>
        <v>0</v>
      </c>
      <c r="N300" s="76">
        <f>IFERROR(VLOOKUP($D300,'SAP Data'!$A$7:$OM$1845,N$4,FALSE),"")</f>
        <v>0</v>
      </c>
      <c r="O300" s="76">
        <f>IFERROR(VLOOKUP($D300,'SAP Data'!$A$7:$OM$1845,O$4,FALSE),"")</f>
        <v>0</v>
      </c>
      <c r="P300" s="76">
        <f>IFERROR(VLOOKUP($D300,'SAP Data'!$A$7:$OM$1845,P$4,FALSE),"")</f>
        <v>0</v>
      </c>
      <c r="Q300" s="76">
        <f>IFERROR(VLOOKUP($D300,'SAP Data'!$A$7:$OM$1845,Q$4,FALSE),"")</f>
        <v>0</v>
      </c>
      <c r="R300" s="76">
        <f>IFERROR(VLOOKUP($D300,'SAP Data'!$A$7:$OM$1845,R$4,FALSE),"")</f>
        <v>0</v>
      </c>
      <c r="S300" s="76">
        <f>IFERROR(VLOOKUP($D300,'SAP Data'!$A$7:$OM$1845,S$4,FALSE),"")</f>
        <v>0</v>
      </c>
      <c r="T300" s="76">
        <f>IFERROR(VLOOKUP($D300,'SAP Data'!$A$7:$OM$1849,T$4,FALSE),"")</f>
        <v>0</v>
      </c>
      <c r="U300" s="76">
        <f>IFERROR(VLOOKUP($D300,'SAP Data'!$A$7:$OM$1849,U$4,FALSE),"")</f>
        <v>0</v>
      </c>
      <c r="V300" s="76">
        <f>IFERROR(VLOOKUP($D300,'SAP Data'!$A$7:$OM$1849,V$4,FALSE),"")</f>
        <v>0</v>
      </c>
      <c r="W300" s="76">
        <f>IFERROR(VLOOKUP($D300,'SAP Data'!$A$7:$OM$1849,W$4,FALSE),"")</f>
        <v>0</v>
      </c>
      <c r="X300" s="76">
        <f>IFERROR(VLOOKUP($D300,'SAP Data'!$A$7:$OM$1849,X$4,FALSE),"")</f>
        <v>0</v>
      </c>
      <c r="Y300" s="76">
        <f>IFERROR(VLOOKUP($D300,'SAP Data'!$A$7:$OM$1849,Y$4,FALSE),"")</f>
        <v>-2924.15</v>
      </c>
      <c r="Z300" s="76">
        <f>IFERROR(VLOOKUP($D300,'SAP Data'!$A$7:$OM$1849,Z$4,FALSE),"")</f>
        <v>-5856.41</v>
      </c>
      <c r="AA300" s="76">
        <f>IFERROR(VLOOKUP($D300,'SAP Data'!$A$7:$OM$1849,AA$4,FALSE),"")</f>
        <v>-9795.24</v>
      </c>
      <c r="AB300" s="76">
        <f>IFERROR(VLOOKUP($D300,'SAP Data'!$A$7:$OM$1849,AB$4,FALSE),"")</f>
        <v>-12718.5</v>
      </c>
      <c r="AC300" s="76">
        <f>IFERROR(VLOOKUP($D300,'SAP Data'!$A$7:$OM$1849,AC$4,FALSE),"")</f>
        <v>-15641.57</v>
      </c>
      <c r="AD300" s="76">
        <f>IFERROR(VLOOKUP($D300,'SAP Data'!$A$7:$OM$1849,AD$4,FALSE),"")</f>
        <v>-18564.64</v>
      </c>
      <c r="AE300" s="76">
        <f>IFERROR(VLOOKUP($D300,'SAP Data'!$A$7:$OM$1849,AE$4,FALSE),"")</f>
        <v>-21487.71</v>
      </c>
      <c r="AF300" s="76">
        <f>IFERROR(VLOOKUP($D300,'SAP Data'!$A$7:$OM$1849,AF$4,FALSE),"")</f>
        <v>-24410.78</v>
      </c>
      <c r="AG300" s="76">
        <f>IFERROR(VLOOKUP($D300,'SAP Data'!$A$7:$OM$1849,AG$4,FALSE),"")</f>
        <v>-27333.85</v>
      </c>
      <c r="AH300" s="76">
        <f>IFERROR(VLOOKUP($D300,'SAP Data'!$A$7:$OM$1849,AH$4,FALSE),"")</f>
        <v>-30256.92</v>
      </c>
      <c r="AI300" s="76">
        <f>IFERROR(VLOOKUP($D300,'SAP Data'!$A$7:$OM$1849,AI$4,FALSE),"")</f>
        <v>-33741.81</v>
      </c>
      <c r="AJ300" s="76">
        <f>IFERROR(VLOOKUP($D300,'SAP Data'!$A$7:$OM$1849,AJ$4,FALSE),"")</f>
        <v>-37226.870000000003</v>
      </c>
      <c r="AK300" s="76">
        <f>IFERROR(VLOOKUP($D300,'SAP Data'!$A$7:$OM$1849,AK$4,FALSE),"")</f>
        <v>-40711.93</v>
      </c>
      <c r="AL300" s="76">
        <f>IFERROR(VLOOKUP($D300,'SAP Data'!$A$7:$OM$1849,AL$4,FALSE),"")</f>
        <v>-44196.99</v>
      </c>
      <c r="AM300" s="76">
        <f>IFERROR(VLOOKUP($D300,'SAP Data'!$A$7:$OM$1849,AM$4,FALSE),"")</f>
        <v>-46374.67</v>
      </c>
      <c r="AN300" s="76">
        <f>IFERROR(VLOOKUP($D300,'SAP Data'!$A$7:$OM$1849,AN$4,FALSE),"")</f>
        <v>-49603.01</v>
      </c>
      <c r="AO300" s="76">
        <f>IFERROR(VLOOKUP($D300,'SAP Data'!$A$7:$OM$1849,AO$4,FALSE),"")</f>
        <v>-52831.35</v>
      </c>
      <c r="AP300" s="99">
        <f t="shared" si="350"/>
        <v>-4684.849166666666</v>
      </c>
      <c r="AQ300" s="43">
        <f t="shared" si="351"/>
        <v>-6353.6970833333326</v>
      </c>
      <c r="AR300" s="43">
        <f t="shared" si="352"/>
        <v>-8266.1341666666667</v>
      </c>
      <c r="AS300" s="43">
        <f t="shared" si="353"/>
        <v>-10422.160416666668</v>
      </c>
      <c r="AT300" s="43">
        <f t="shared" si="354"/>
        <v>-12821.775833333333</v>
      </c>
      <c r="AU300" s="43">
        <f t="shared" si="355"/>
        <v>-15488.389583333335</v>
      </c>
      <c r="AV300" s="43">
        <f t="shared" si="356"/>
        <v>-18445.417916666669</v>
      </c>
      <c r="AW300" s="43">
        <f t="shared" si="357"/>
        <v>-21571.028333333332</v>
      </c>
      <c r="AX300" s="43">
        <f t="shared" si="358"/>
        <v>-24743.043333333335</v>
      </c>
      <c r="AY300" s="43">
        <f t="shared" si="359"/>
        <v>-27864.710416666665</v>
      </c>
      <c r="AZ300" s="43">
        <f t="shared" si="360"/>
        <v>-30925.707916666663</v>
      </c>
      <c r="BA300" s="98">
        <f t="shared" si="361"/>
        <v>-34012.136666666665</v>
      </c>
      <c r="BB300" s="16"/>
      <c r="BC300" s="16">
        <f t="shared" ref="BC300" si="447">IF($E300=4,AP300,0)</f>
        <v>0</v>
      </c>
      <c r="BD300" s="16"/>
      <c r="BE300" s="16">
        <f t="shared" ref="BE300" si="448">IF($E300=4,AQ300,0)</f>
        <v>0</v>
      </c>
      <c r="BF300" s="16"/>
      <c r="BG300" s="16">
        <f t="shared" ref="BG300" si="449">IF($E300=4,AR300,0)</f>
        <v>0</v>
      </c>
      <c r="BH300" s="18"/>
      <c r="BI300" s="16">
        <f t="shared" ref="BI300" si="450">IF($E300=4,AS300,0)</f>
        <v>0</v>
      </c>
      <c r="BK300" s="16">
        <f t="shared" ref="BK300" si="451">IF($E300=4,AT300,0)</f>
        <v>0</v>
      </c>
      <c r="BM300" s="16">
        <f t="shared" ref="BM300" si="452">IF($E300=4,AU300,0)</f>
        <v>0</v>
      </c>
      <c r="BO300" s="16">
        <f t="shared" si="423"/>
        <v>0</v>
      </c>
      <c r="BQ300" s="16">
        <f t="shared" si="424"/>
        <v>0</v>
      </c>
      <c r="BS300" s="16">
        <f t="shared" si="425"/>
        <v>0</v>
      </c>
      <c r="BU300" s="16">
        <f t="shared" si="382"/>
        <v>0</v>
      </c>
      <c r="BW300" s="16">
        <f t="shared" si="383"/>
        <v>0</v>
      </c>
      <c r="BY300" s="16">
        <f t="shared" si="384"/>
        <v>0</v>
      </c>
      <c r="CB300" s="16">
        <f t="shared" si="346"/>
        <v>0</v>
      </c>
      <c r="CF300" s="243">
        <f t="shared" si="362"/>
        <v>0</v>
      </c>
      <c r="CH300" s="243">
        <f t="shared" si="363"/>
        <v>0</v>
      </c>
      <c r="CJ300" s="16">
        <f t="shared" si="347"/>
        <v>-34012.136666666665</v>
      </c>
      <c r="CL300" s="54">
        <f t="shared" si="348"/>
        <v>0</v>
      </c>
      <c r="CN300" s="18"/>
      <c r="CO300" s="16">
        <f t="shared" si="349"/>
        <v>0</v>
      </c>
      <c r="CP300" s="18"/>
    </row>
    <row r="301" spans="1:94" x14ac:dyDescent="0.2">
      <c r="A301" s="387"/>
      <c r="B301" s="14" t="str">
        <f>VLOOKUP(D301,'line assign basis'!$A$8:$D$668,2,FALSE)</f>
        <v>SALEM COMP REBUI COS</v>
      </c>
      <c r="C301" s="17" t="s">
        <v>3926</v>
      </c>
      <c r="D301" s="123" t="s">
        <v>3951</v>
      </c>
      <c r="E301" s="17">
        <f>IFERROR(VLOOKUP(D301,'line assign basis'!$A$8:$D$668,4,FALSE),"")</f>
        <v>2</v>
      </c>
      <c r="F301" s="33">
        <f>IFERROR(VLOOKUP($D301,'SAP Data'!$A$7:$OM$1845,F$4,FALSE),"")</f>
        <v>0</v>
      </c>
      <c r="G301" s="33">
        <f>IFERROR(VLOOKUP($D301,'SAP Data'!$A$7:$OM$1845,G$4,FALSE),"")</f>
        <v>0</v>
      </c>
      <c r="H301" s="16">
        <f>IFERROR(VLOOKUP($D301,'SAP Data'!$A$7:$OM$1845,H$4,FALSE),"")</f>
        <v>0</v>
      </c>
      <c r="I301" s="76">
        <f>IFERROR(VLOOKUP($D301,'SAP Data'!$A$7:$OM$1845,I$4,FALSE),"")</f>
        <v>0</v>
      </c>
      <c r="J301" s="76">
        <f>IFERROR(VLOOKUP($D301,'SAP Data'!$A$7:$OM$1845,J$4,FALSE),"")</f>
        <v>0</v>
      </c>
      <c r="K301" s="76">
        <f>IFERROR(VLOOKUP($D301,'SAP Data'!$A$7:$OM$1845,K$4,FALSE),"")</f>
        <v>0</v>
      </c>
      <c r="L301" s="76">
        <f>IFERROR(VLOOKUP($D301,'SAP Data'!$A$7:$OM$1845,L$4,FALSE),"")</f>
        <v>0</v>
      </c>
      <c r="M301" s="76">
        <f>IFERROR(VLOOKUP($D301,'SAP Data'!$A$7:$OM$1845,M$4,FALSE),"")</f>
        <v>0</v>
      </c>
      <c r="N301" s="76">
        <f>IFERROR(VLOOKUP($D301,'SAP Data'!$A$7:$OM$1845,N$4,FALSE),"")</f>
        <v>0</v>
      </c>
      <c r="O301" s="76">
        <f>IFERROR(VLOOKUP($D301,'SAP Data'!$A$7:$OM$1845,O$4,FALSE),"")</f>
        <v>0</v>
      </c>
      <c r="P301" s="76">
        <f>IFERROR(VLOOKUP($D301,'SAP Data'!$A$7:$OM$1845,P$4,FALSE),"")</f>
        <v>0</v>
      </c>
      <c r="Q301" s="76">
        <f>IFERROR(VLOOKUP($D301,'SAP Data'!$A$7:$OM$1845,Q$4,FALSE),"")</f>
        <v>0</v>
      </c>
      <c r="R301" s="76">
        <f>IFERROR(VLOOKUP($D301,'SAP Data'!$A$7:$OM$1845,R$4,FALSE),"")</f>
        <v>0</v>
      </c>
      <c r="S301" s="76">
        <f>IFERROR(VLOOKUP($D301,'SAP Data'!$A$7:$OM$1845,S$4,FALSE),"")</f>
        <v>0</v>
      </c>
      <c r="T301" s="76">
        <f>IFERROR(VLOOKUP($D301,'SAP Data'!$A$7:$OM$1849,T$4,FALSE),"")</f>
        <v>0</v>
      </c>
      <c r="U301" s="76">
        <f>IFERROR(VLOOKUP($D301,'SAP Data'!$A$7:$OM$1849,U$4,FALSE),"")</f>
        <v>0</v>
      </c>
      <c r="V301" s="76">
        <f>IFERROR(VLOOKUP($D301,'SAP Data'!$A$7:$OM$1849,V$4,FALSE),"")</f>
        <v>1604.85</v>
      </c>
      <c r="W301" s="76">
        <f>IFERROR(VLOOKUP($D301,'SAP Data'!$A$7:$OM$1849,W$4,FALSE),"")</f>
        <v>1609.28</v>
      </c>
      <c r="X301" s="76">
        <f>IFERROR(VLOOKUP($D301,'SAP Data'!$A$7:$OM$1849,X$4,FALSE),"")</f>
        <v>1613.79</v>
      </c>
      <c r="Y301" s="76">
        <f>IFERROR(VLOOKUP($D301,'SAP Data'!$A$7:$OM$1849,Y$4,FALSE),"")</f>
        <v>32359.21</v>
      </c>
      <c r="Z301" s="76">
        <f>IFERROR(VLOOKUP($D301,'SAP Data'!$A$7:$OM$1849,Z$4,FALSE),"")</f>
        <v>32444.32</v>
      </c>
      <c r="AA301" s="76">
        <f>IFERROR(VLOOKUP($D301,'SAP Data'!$A$7:$OM$1849,AA$4,FALSE),"")</f>
        <v>32530.85</v>
      </c>
      <c r="AB301" s="76">
        <f>IFERROR(VLOOKUP($D301,'SAP Data'!$A$7:$OM$1849,AB$4,FALSE),"")</f>
        <v>32612.400000000001</v>
      </c>
      <c r="AC301" s="76">
        <f>IFERROR(VLOOKUP($D301,'SAP Data'!$A$7:$OM$1849,AC$4,FALSE),"")</f>
        <v>32693.279999999999</v>
      </c>
      <c r="AD301" s="76">
        <f>IFERROR(VLOOKUP($D301,'SAP Data'!$A$7:$OM$1849,AD$4,FALSE),"")</f>
        <v>30495.89</v>
      </c>
      <c r="AE301" s="76">
        <f>IFERROR(VLOOKUP($D301,'SAP Data'!$A$7:$OM$1849,AE$4,FALSE),"")</f>
        <v>30546.19</v>
      </c>
      <c r="AF301" s="76">
        <f>IFERROR(VLOOKUP($D301,'SAP Data'!$A$7:$OM$1849,AF$4,FALSE),"")</f>
        <v>30601.71</v>
      </c>
      <c r="AG301" s="76">
        <f>IFERROR(VLOOKUP($D301,'SAP Data'!$A$7:$OM$1849,AG$4,FALSE),"")</f>
        <v>30601.71</v>
      </c>
      <c r="AH301" s="76">
        <f>IFERROR(VLOOKUP($D301,'SAP Data'!$A$7:$OM$1849,AH$4,FALSE),"")</f>
        <v>30601.71</v>
      </c>
      <c r="AI301" s="76">
        <f>IFERROR(VLOOKUP($D301,'SAP Data'!$A$7:$OM$1849,AI$4,FALSE),"")</f>
        <v>30601.71</v>
      </c>
      <c r="AJ301" s="76">
        <f>IFERROR(VLOOKUP($D301,'SAP Data'!$A$7:$OM$1849,AJ$4,FALSE),"")</f>
        <v>30601.71</v>
      </c>
      <c r="AK301" s="76">
        <f>IFERROR(VLOOKUP($D301,'SAP Data'!$A$7:$OM$1849,AK$4,FALSE),"")</f>
        <v>30601.71</v>
      </c>
      <c r="AL301" s="76">
        <f>IFERROR(VLOOKUP($D301,'SAP Data'!$A$7:$OM$1849,AL$4,FALSE),"")</f>
        <v>30601.71</v>
      </c>
      <c r="AM301" s="76">
        <f>IFERROR(VLOOKUP($D301,'SAP Data'!$A$7:$OM$1849,AM$4,FALSE),"")</f>
        <v>30601.71</v>
      </c>
      <c r="AN301" s="76">
        <f>IFERROR(VLOOKUP($D301,'SAP Data'!$A$7:$OM$1849,AN$4,FALSE),"")</f>
        <v>30601.71</v>
      </c>
      <c r="AO301" s="76">
        <f>IFERROR(VLOOKUP($D301,'SAP Data'!$A$7:$OM$1849,AO$4,FALSE),"")</f>
        <v>30601.71</v>
      </c>
      <c r="AP301" s="99">
        <f t="shared" si="350"/>
        <v>15226.327083333332</v>
      </c>
      <c r="AQ301" s="43">
        <f t="shared" si="351"/>
        <v>17769.747083333332</v>
      </c>
      <c r="AR301" s="43">
        <f t="shared" si="352"/>
        <v>20317.576250000002</v>
      </c>
      <c r="AS301" s="43">
        <f t="shared" si="353"/>
        <v>22867.71875</v>
      </c>
      <c r="AT301" s="43">
        <f t="shared" si="354"/>
        <v>25350.992499999997</v>
      </c>
      <c r="AU301" s="43">
        <f t="shared" si="355"/>
        <v>27767.212916666667</v>
      </c>
      <c r="AV301" s="43">
        <f t="shared" si="356"/>
        <v>30183.060833333337</v>
      </c>
      <c r="AW301" s="43">
        <f t="shared" si="357"/>
        <v>31317.661666666667</v>
      </c>
      <c r="AX301" s="43">
        <f t="shared" si="358"/>
        <v>31167.657083333328</v>
      </c>
      <c r="AY301" s="43">
        <f t="shared" si="359"/>
        <v>31010.500833333335</v>
      </c>
      <c r="AZ301" s="43">
        <f t="shared" si="360"/>
        <v>30846.341250000001</v>
      </c>
      <c r="BA301" s="98">
        <f t="shared" si="361"/>
        <v>30675.413750000003</v>
      </c>
      <c r="BB301" s="16"/>
      <c r="BC301" s="16">
        <f t="shared" si="426"/>
        <v>0</v>
      </c>
      <c r="BD301" s="16"/>
      <c r="BE301" s="16">
        <f t="shared" si="427"/>
        <v>0</v>
      </c>
      <c r="BF301" s="16"/>
      <c r="BG301" s="16">
        <f t="shared" si="428"/>
        <v>0</v>
      </c>
      <c r="BH301" s="18"/>
      <c r="BI301" s="16">
        <f t="shared" si="429"/>
        <v>0</v>
      </c>
      <c r="BK301" s="16">
        <f t="shared" si="430"/>
        <v>0</v>
      </c>
      <c r="BM301" s="16">
        <f t="shared" si="431"/>
        <v>0</v>
      </c>
      <c r="BO301" s="16">
        <f t="shared" si="423"/>
        <v>0</v>
      </c>
      <c r="BQ301" s="16">
        <f t="shared" si="424"/>
        <v>0</v>
      </c>
      <c r="BS301" s="16">
        <f t="shared" si="425"/>
        <v>0</v>
      </c>
      <c r="BU301" s="16">
        <f t="shared" si="382"/>
        <v>0</v>
      </c>
      <c r="BW301" s="16">
        <f t="shared" si="383"/>
        <v>0</v>
      </c>
      <c r="BY301" s="16">
        <f t="shared" si="384"/>
        <v>0</v>
      </c>
      <c r="CB301" s="16">
        <f t="shared" si="346"/>
        <v>0</v>
      </c>
      <c r="CF301" s="243">
        <f t="shared" si="362"/>
        <v>0</v>
      </c>
      <c r="CH301" s="243">
        <f t="shared" si="363"/>
        <v>0</v>
      </c>
      <c r="CJ301" s="16">
        <f t="shared" si="347"/>
        <v>30675.413750000003</v>
      </c>
      <c r="CL301" s="54">
        <f t="shared" si="348"/>
        <v>0</v>
      </c>
      <c r="CN301" s="18"/>
      <c r="CO301" s="16">
        <f t="shared" si="349"/>
        <v>0</v>
      </c>
      <c r="CP301" s="18"/>
    </row>
    <row r="302" spans="1:94" x14ac:dyDescent="0.2">
      <c r="A302" s="387"/>
      <c r="B302" s="14" t="str">
        <f>VLOOKUP(D302,'line assign basis'!$A$8:$D$668,2,FALSE)</f>
        <v>SALEM COMP REBUI AMO</v>
      </c>
      <c r="C302" s="17" t="s">
        <v>4149</v>
      </c>
      <c r="D302" s="123" t="s">
        <v>4174</v>
      </c>
      <c r="E302" s="17">
        <f>IFERROR(VLOOKUP(D302,'line assign basis'!$A$8:$D$668,4,FALSE),"")</f>
        <v>2</v>
      </c>
      <c r="F302" s="33">
        <f>IFERROR(VLOOKUP($D302,'SAP Data'!$A$7:$OM$1845,F$4,FALSE),"")</f>
        <v>0</v>
      </c>
      <c r="G302" s="33">
        <f>IFERROR(VLOOKUP($D302,'SAP Data'!$A$7:$OM$1845,G$4,FALSE),"")</f>
        <v>0</v>
      </c>
      <c r="H302" s="16">
        <f>IFERROR(VLOOKUP($D302,'SAP Data'!$A$7:$OM$1845,H$4,FALSE),"")</f>
        <v>0</v>
      </c>
      <c r="I302" s="76">
        <f>IFERROR(VLOOKUP($D302,'SAP Data'!$A$7:$OM$1845,I$4,FALSE),"")</f>
        <v>0</v>
      </c>
      <c r="J302" s="76">
        <f>IFERROR(VLOOKUP($D302,'SAP Data'!$A$7:$OM$1845,J$4,FALSE),"")</f>
        <v>0</v>
      </c>
      <c r="K302" s="76">
        <f>IFERROR(VLOOKUP($D302,'SAP Data'!$A$7:$OM$1845,K$4,FALSE),"")</f>
        <v>0</v>
      </c>
      <c r="L302" s="76">
        <f>IFERROR(VLOOKUP($D302,'SAP Data'!$A$7:$OM$1845,L$4,FALSE),"")</f>
        <v>0</v>
      </c>
      <c r="M302" s="76">
        <f>IFERROR(VLOOKUP($D302,'SAP Data'!$A$7:$OM$1845,M$4,FALSE),"")</f>
        <v>0</v>
      </c>
      <c r="N302" s="76">
        <f>IFERROR(VLOOKUP($D302,'SAP Data'!$A$7:$OM$1845,N$4,FALSE),"")</f>
        <v>0</v>
      </c>
      <c r="O302" s="76">
        <f>IFERROR(VLOOKUP($D302,'SAP Data'!$A$7:$OM$1845,O$4,FALSE),"")</f>
        <v>0</v>
      </c>
      <c r="P302" s="76">
        <f>IFERROR(VLOOKUP($D302,'SAP Data'!$A$7:$OM$1845,P$4,FALSE),"")</f>
        <v>0</v>
      </c>
      <c r="Q302" s="76">
        <f>IFERROR(VLOOKUP($D302,'SAP Data'!$A$7:$OM$1845,Q$4,FALSE),"")</f>
        <v>0</v>
      </c>
      <c r="R302" s="76">
        <f>IFERROR(VLOOKUP($D302,'SAP Data'!$A$7:$OM$1845,R$4,FALSE),"")</f>
        <v>0</v>
      </c>
      <c r="S302" s="76">
        <f>IFERROR(VLOOKUP($D302,'SAP Data'!$A$7:$OM$1845,S$4,FALSE),"")</f>
        <v>0</v>
      </c>
      <c r="T302" s="76">
        <f>IFERROR(VLOOKUP($D302,'SAP Data'!$A$7:$OM$1849,T$4,FALSE),"")</f>
        <v>0</v>
      </c>
      <c r="U302" s="76">
        <f>IFERROR(VLOOKUP($D302,'SAP Data'!$A$7:$OM$1849,U$4,FALSE),"")</f>
        <v>0</v>
      </c>
      <c r="V302" s="76">
        <f>IFERROR(VLOOKUP($D302,'SAP Data'!$A$7:$OM$1849,V$4,FALSE),"")</f>
        <v>0</v>
      </c>
      <c r="W302" s="76">
        <f>IFERROR(VLOOKUP($D302,'SAP Data'!$A$7:$OM$1849,W$4,FALSE),"")</f>
        <v>0</v>
      </c>
      <c r="X302" s="76">
        <f>IFERROR(VLOOKUP($D302,'SAP Data'!$A$7:$OM$1849,X$4,FALSE),"")</f>
        <v>0</v>
      </c>
      <c r="Y302" s="76">
        <f>IFERROR(VLOOKUP($D302,'SAP Data'!$A$7:$OM$1849,Y$4,FALSE),"")</f>
        <v>0</v>
      </c>
      <c r="Z302" s="76">
        <f>IFERROR(VLOOKUP($D302,'SAP Data'!$A$7:$OM$1849,Z$4,FALSE),"")</f>
        <v>0</v>
      </c>
      <c r="AA302" s="76">
        <f>IFERROR(VLOOKUP($D302,'SAP Data'!$A$7:$OM$1849,AA$4,FALSE),"")</f>
        <v>0</v>
      </c>
      <c r="AB302" s="76">
        <f>IFERROR(VLOOKUP($D302,'SAP Data'!$A$7:$OM$1849,AB$4,FALSE),"")</f>
        <v>0</v>
      </c>
      <c r="AC302" s="76">
        <f>IFERROR(VLOOKUP($D302,'SAP Data'!$A$7:$OM$1849,AC$4,FALSE),"")</f>
        <v>0</v>
      </c>
      <c r="AD302" s="76">
        <f>IFERROR(VLOOKUP($D302,'SAP Data'!$A$7:$OM$1849,AD$4,FALSE),"")</f>
        <v>0</v>
      </c>
      <c r="AE302" s="76">
        <f>IFERROR(VLOOKUP($D302,'SAP Data'!$A$7:$OM$1849,AE$4,FALSE),"")</f>
        <v>0</v>
      </c>
      <c r="AF302" s="76">
        <f>IFERROR(VLOOKUP($D302,'SAP Data'!$A$7:$OM$1849,AF$4,FALSE),"")</f>
        <v>-509.94</v>
      </c>
      <c r="AG302" s="76">
        <f>IFERROR(VLOOKUP($D302,'SAP Data'!$A$7:$OM$1849,AG$4,FALSE),"")</f>
        <v>-1019.97</v>
      </c>
      <c r="AH302" s="76">
        <f>IFERROR(VLOOKUP($D302,'SAP Data'!$A$7:$OM$1849,AH$4,FALSE),"")</f>
        <v>-1530</v>
      </c>
      <c r="AI302" s="76">
        <f>IFERROR(VLOOKUP($D302,'SAP Data'!$A$7:$OM$1849,AI$4,FALSE),"")</f>
        <v>-2040.03</v>
      </c>
      <c r="AJ302" s="76">
        <f>IFERROR(VLOOKUP($D302,'SAP Data'!$A$7:$OM$1849,AJ$4,FALSE),"")</f>
        <v>-2550.06</v>
      </c>
      <c r="AK302" s="76">
        <f>IFERROR(VLOOKUP($D302,'SAP Data'!$A$7:$OM$1849,AK$4,FALSE),"")</f>
        <v>-3060.09</v>
      </c>
      <c r="AL302" s="76">
        <f>IFERROR(VLOOKUP($D302,'SAP Data'!$A$7:$OM$1849,AL$4,FALSE),"")</f>
        <v>-3570.12</v>
      </c>
      <c r="AM302" s="76">
        <f>IFERROR(VLOOKUP($D302,'SAP Data'!$A$7:$OM$1849,AM$4,FALSE),"")</f>
        <v>-4080.15</v>
      </c>
      <c r="AN302" s="76">
        <f>IFERROR(VLOOKUP($D302,'SAP Data'!$A$7:$OM$1849,AN$4,FALSE),"")</f>
        <v>-4590.18</v>
      </c>
      <c r="AO302" s="76">
        <f>IFERROR(VLOOKUP($D302,'SAP Data'!$A$7:$OM$1849,AO$4,FALSE),"")</f>
        <v>-5100.21</v>
      </c>
      <c r="AP302" s="99">
        <f t="shared" si="350"/>
        <v>0</v>
      </c>
      <c r="AQ302" s="43">
        <f t="shared" si="351"/>
        <v>0</v>
      </c>
      <c r="AR302" s="43">
        <f t="shared" si="352"/>
        <v>-21.247499999999999</v>
      </c>
      <c r="AS302" s="43">
        <f t="shared" si="353"/>
        <v>-84.993749999999991</v>
      </c>
      <c r="AT302" s="43">
        <f t="shared" si="354"/>
        <v>-191.24249999999998</v>
      </c>
      <c r="AU302" s="43">
        <f t="shared" si="355"/>
        <v>-339.99374999999998</v>
      </c>
      <c r="AV302" s="43">
        <f t="shared" si="356"/>
        <v>-531.24749999999995</v>
      </c>
      <c r="AW302" s="43">
        <f t="shared" si="357"/>
        <v>-765.00374999999997</v>
      </c>
      <c r="AX302" s="43">
        <f t="shared" si="358"/>
        <v>-1041.2625</v>
      </c>
      <c r="AY302" s="43">
        <f t="shared" si="359"/>
        <v>-1360.0237500000001</v>
      </c>
      <c r="AZ302" s="43">
        <f t="shared" si="360"/>
        <v>-1721.2875000000001</v>
      </c>
      <c r="BA302" s="98">
        <f t="shared" si="361"/>
        <v>-2125.05375</v>
      </c>
      <c r="BB302" s="16"/>
      <c r="BC302" s="16">
        <f t="shared" ref="BC302" si="453">IF($E302=4,AP302,0)</f>
        <v>0</v>
      </c>
      <c r="BD302" s="16"/>
      <c r="BE302" s="16">
        <f t="shared" ref="BE302" si="454">IF($E302=4,AQ302,0)</f>
        <v>0</v>
      </c>
      <c r="BF302" s="16"/>
      <c r="BG302" s="16">
        <f t="shared" ref="BG302" si="455">IF($E302=4,AR302,0)</f>
        <v>0</v>
      </c>
      <c r="BH302" s="18"/>
      <c r="BI302" s="16">
        <f t="shared" ref="BI302" si="456">IF($E302=4,AS302,0)</f>
        <v>0</v>
      </c>
      <c r="BK302" s="16">
        <f t="shared" ref="BK302" si="457">IF($E302=4,AT302,0)</f>
        <v>0</v>
      </c>
      <c r="BM302" s="16">
        <f t="shared" ref="BM302" si="458">IF($E302=4,AU302,0)</f>
        <v>0</v>
      </c>
      <c r="BO302" s="16">
        <f t="shared" ref="BO302" si="459">IF($E302=4,AV302,0)</f>
        <v>0</v>
      </c>
      <c r="BQ302" s="16">
        <f t="shared" ref="BQ302" si="460">IF($E302=4,AW302,0)</f>
        <v>0</v>
      </c>
      <c r="BS302" s="16">
        <f t="shared" ref="BS302" si="461">IF($E302=4,AX302,0)</f>
        <v>0</v>
      </c>
      <c r="BU302" s="16">
        <f t="shared" ref="BU302" si="462">IF($E302=4,AY302,0)</f>
        <v>0</v>
      </c>
      <c r="BW302" s="16">
        <f t="shared" ref="BW302" si="463">IF($E302=4,AZ302,0)</f>
        <v>0</v>
      </c>
      <c r="BY302" s="16">
        <f t="shared" ref="BY302" si="464">IF($E302=4,BA302,0)</f>
        <v>0</v>
      </c>
      <c r="CB302" s="16">
        <f t="shared" si="346"/>
        <v>0</v>
      </c>
      <c r="CF302" s="243">
        <f t="shared" si="362"/>
        <v>0</v>
      </c>
      <c r="CH302" s="243">
        <f t="shared" si="363"/>
        <v>0</v>
      </c>
      <c r="CJ302" s="16">
        <f t="shared" si="347"/>
        <v>-2125.05375</v>
      </c>
      <c r="CL302" s="54">
        <f t="shared" si="348"/>
        <v>0</v>
      </c>
      <c r="CN302" s="18"/>
      <c r="CO302" s="16">
        <f t="shared" si="349"/>
        <v>0</v>
      </c>
      <c r="CP302" s="18"/>
    </row>
    <row r="303" spans="1:94" x14ac:dyDescent="0.2">
      <c r="A303" s="387"/>
      <c r="B303" s="14" t="str">
        <f>VLOOKUP(D303,'line assign basis'!$A$8:$D$668,2,FALSE)</f>
        <v>WACOG - ACCR. OR</v>
      </c>
      <c r="C303" s="17" t="s">
        <v>601</v>
      </c>
      <c r="D303" s="17" t="s">
        <v>599</v>
      </c>
      <c r="E303" s="17">
        <f>IFERROR(VLOOKUP(D303,'line assign basis'!$A$8:$D$668,4,FALSE),"")</f>
        <v>2</v>
      </c>
      <c r="F303" s="33">
        <f>IFERROR(VLOOKUP($D303,'SAP Data'!$A$7:$OM$1845,F$4,FALSE),"")</f>
        <v>11261935.16</v>
      </c>
      <c r="G303" s="33">
        <f>IFERROR(VLOOKUP($D303,'SAP Data'!$A$7:$OM$1845,G$4,FALSE),"")</f>
        <v>18930730.469999999</v>
      </c>
      <c r="H303" s="16">
        <f>IFERROR(VLOOKUP($D303,'SAP Data'!$A$7:$OM$1845,H$4,FALSE),"")</f>
        <v>22553017.98</v>
      </c>
      <c r="I303" s="76">
        <f>IFERROR(VLOOKUP($D303,'SAP Data'!$A$7:$OM$1845,I$4,FALSE),"")</f>
        <v>20436765.09</v>
      </c>
      <c r="J303" s="76">
        <f>IFERROR(VLOOKUP($D303,'SAP Data'!$A$7:$OM$1845,J$4,FALSE),"")</f>
        <v>19490911.41</v>
      </c>
      <c r="K303" s="76">
        <f>IFERROR(VLOOKUP($D303,'SAP Data'!$A$7:$OM$1845,K$4,FALSE),"")</f>
        <v>19223606.620000001</v>
      </c>
      <c r="L303" s="76">
        <f>IFERROR(VLOOKUP($D303,'SAP Data'!$A$7:$OM$1845,L$4,FALSE),"")</f>
        <v>19681735.41</v>
      </c>
      <c r="M303" s="76">
        <f>IFERROR(VLOOKUP($D303,'SAP Data'!$A$7:$OM$1845,M$4,FALSE),"")</f>
        <v>19984748.120000001</v>
      </c>
      <c r="N303" s="76">
        <f>IFERROR(VLOOKUP($D303,'SAP Data'!$A$7:$OM$1845,N$4,FALSE),"")</f>
        <v>19291343.16</v>
      </c>
      <c r="O303" s="76">
        <f>IFERROR(VLOOKUP($D303,'SAP Data'!$A$7:$OM$1845,O$4,FALSE),"")</f>
        <v>18338919.050000001</v>
      </c>
      <c r="P303" s="76">
        <f>IFERROR(VLOOKUP($D303,'SAP Data'!$A$7:$OM$1845,P$4,FALSE),"")</f>
        <v>1068688.1499999999</v>
      </c>
      <c r="Q303" s="76">
        <f>IFERROR(VLOOKUP($D303,'SAP Data'!$A$7:$OM$1845,Q$4,FALSE),"")</f>
        <v>2911655.4</v>
      </c>
      <c r="R303" s="76">
        <f>IFERROR(VLOOKUP($D303,'SAP Data'!$A$7:$OM$1845,R$4,FALSE),"")</f>
        <v>2563174.83</v>
      </c>
      <c r="S303" s="76">
        <f>IFERROR(VLOOKUP($D303,'SAP Data'!$A$7:$OM$1845,S$4,FALSE),"")</f>
        <v>1687161.15</v>
      </c>
      <c r="T303" s="76">
        <f>IFERROR(VLOOKUP($D303,'SAP Data'!$A$7:$OM$1849,T$4,FALSE),"")</f>
        <v>-14255.94</v>
      </c>
      <c r="U303" s="76">
        <f>IFERROR(VLOOKUP($D303,'SAP Data'!$A$7:$OM$1849,U$4,FALSE),"")</f>
        <v>-1685736.65</v>
      </c>
      <c r="V303" s="76">
        <f>IFERROR(VLOOKUP($D303,'SAP Data'!$A$7:$OM$1849,V$4,FALSE),"")</f>
        <v>-1890385.56</v>
      </c>
      <c r="W303" s="76">
        <f>IFERROR(VLOOKUP($D303,'SAP Data'!$A$7:$OM$1849,W$4,FALSE),"")</f>
        <v>-1710982.12</v>
      </c>
      <c r="X303" s="76">
        <f>IFERROR(VLOOKUP($D303,'SAP Data'!$A$7:$OM$1849,X$4,FALSE),"")</f>
        <v>-988923.67</v>
      </c>
      <c r="Y303" s="76">
        <f>IFERROR(VLOOKUP($D303,'SAP Data'!$A$7:$OM$1849,Y$4,FALSE),"")</f>
        <v>-74290.47</v>
      </c>
      <c r="Z303" s="76">
        <f>IFERROR(VLOOKUP($D303,'SAP Data'!$A$7:$OM$1849,Z$4,FALSE),"")</f>
        <v>588309.4</v>
      </c>
      <c r="AA303" s="76">
        <f>IFERROR(VLOOKUP($D303,'SAP Data'!$A$7:$OM$1849,AA$4,FALSE),"")</f>
        <v>612230.06999999995</v>
      </c>
      <c r="AB303" s="76">
        <f>IFERROR(VLOOKUP($D303,'SAP Data'!$A$7:$OM$1849,AB$4,FALSE),"")</f>
        <v>3682088.26</v>
      </c>
      <c r="AC303" s="76">
        <f>IFERROR(VLOOKUP($D303,'SAP Data'!$A$7:$OM$1849,AC$4,FALSE),"")</f>
        <v>4122669.01</v>
      </c>
      <c r="AD303" s="76">
        <f>IFERROR(VLOOKUP($D303,'SAP Data'!$A$7:$OM$1849,AD$4,FALSE),"")</f>
        <v>4341430.47</v>
      </c>
      <c r="AE303" s="76">
        <f>IFERROR(VLOOKUP($D303,'SAP Data'!$A$7:$OM$1849,AE$4,FALSE),"")</f>
        <v>27654982.640000001</v>
      </c>
      <c r="AF303" s="76">
        <f>IFERROR(VLOOKUP($D303,'SAP Data'!$A$7:$OM$1849,AF$4,FALSE),"")</f>
        <v>28229679.239999998</v>
      </c>
      <c r="AG303" s="76">
        <f>IFERROR(VLOOKUP($D303,'SAP Data'!$A$7:$OM$1849,AG$4,FALSE),"")</f>
        <v>27578382.760000002</v>
      </c>
      <c r="AH303" s="76">
        <f>IFERROR(VLOOKUP($D303,'SAP Data'!$A$7:$OM$1849,AH$4,FALSE),"")</f>
        <v>27875298.309999999</v>
      </c>
      <c r="AI303" s="76">
        <f>IFERROR(VLOOKUP($D303,'SAP Data'!$A$7:$OM$1849,AI$4,FALSE),"")</f>
        <v>28826380.91</v>
      </c>
      <c r="AJ303" s="76">
        <f>IFERROR(VLOOKUP($D303,'SAP Data'!$A$7:$OM$1849,AJ$4,FALSE),"")</f>
        <v>30247075.75</v>
      </c>
      <c r="AK303" s="76">
        <f>IFERROR(VLOOKUP($D303,'SAP Data'!$A$7:$OM$1849,AK$4,FALSE),"")</f>
        <v>31378282.620000001</v>
      </c>
      <c r="AL303" s="76">
        <f>IFERROR(VLOOKUP($D303,'SAP Data'!$A$7:$OM$1849,AL$4,FALSE),"")</f>
        <v>33945125.68</v>
      </c>
      <c r="AM303" s="76">
        <f>IFERROR(VLOOKUP($D303,'SAP Data'!$A$7:$OM$1849,AM$4,FALSE),"")</f>
        <v>39937663.270000003</v>
      </c>
      <c r="AN303" s="76">
        <f>IFERROR(VLOOKUP($D303,'SAP Data'!$A$7:$OM$1849,AN$4,FALSE),"")</f>
        <v>11128838.74</v>
      </c>
      <c r="AO303" s="76">
        <f>IFERROR(VLOOKUP($D303,'SAP Data'!$A$7:$OM$1849,AO$4,FALSE),"")</f>
        <v>16261072.960000001</v>
      </c>
      <c r="AP303" s="99">
        <f t="shared" si="350"/>
        <v>648348.84416666662</v>
      </c>
      <c r="AQ303" s="43">
        <f t="shared" si="351"/>
        <v>1804435.3912500001</v>
      </c>
      <c r="AR303" s="43">
        <f t="shared" si="352"/>
        <v>4063258.5858333334</v>
      </c>
      <c r="AS303" s="43">
        <f t="shared" si="353"/>
        <v>6459427.5270833327</v>
      </c>
      <c r="AT303" s="43">
        <f t="shared" si="354"/>
        <v>8919002.6637500003</v>
      </c>
      <c r="AU303" s="43">
        <f t="shared" si="355"/>
        <v>11431629.617916668</v>
      </c>
      <c r="AV303" s="43">
        <f t="shared" si="356"/>
        <v>14005519.719999999</v>
      </c>
      <c r="AW303" s="43">
        <f t="shared" si="357"/>
        <v>16617543.574583331</v>
      </c>
      <c r="AX303" s="43">
        <f t="shared" si="358"/>
        <v>19317934.798333336</v>
      </c>
      <c r="AY303" s="43">
        <f t="shared" si="359"/>
        <v>22346361.859999999</v>
      </c>
      <c r="AZ303" s="43">
        <f t="shared" si="360"/>
        <v>24295202.846666668</v>
      </c>
      <c r="BA303" s="98">
        <f t="shared" si="361"/>
        <v>25111250.947916672</v>
      </c>
      <c r="BB303" s="16"/>
      <c r="BC303" s="16">
        <f t="shared" si="426"/>
        <v>0</v>
      </c>
      <c r="BD303" s="16"/>
      <c r="BE303" s="16">
        <f t="shared" si="427"/>
        <v>0</v>
      </c>
      <c r="BF303" s="16"/>
      <c r="BG303" s="16">
        <f t="shared" si="428"/>
        <v>0</v>
      </c>
      <c r="BH303" s="18"/>
      <c r="BI303" s="16">
        <f t="shared" si="429"/>
        <v>0</v>
      </c>
      <c r="BK303" s="16">
        <f t="shared" si="430"/>
        <v>0</v>
      </c>
      <c r="BM303" s="16">
        <f t="shared" si="431"/>
        <v>0</v>
      </c>
      <c r="BO303" s="16">
        <f t="shared" si="423"/>
        <v>0</v>
      </c>
      <c r="BQ303" s="16">
        <f t="shared" si="424"/>
        <v>0</v>
      </c>
      <c r="BS303" s="16">
        <f t="shared" si="425"/>
        <v>0</v>
      </c>
      <c r="BU303" s="16">
        <f t="shared" si="382"/>
        <v>0</v>
      </c>
      <c r="BW303" s="16">
        <f t="shared" si="383"/>
        <v>0</v>
      </c>
      <c r="BY303" s="16">
        <f t="shared" si="384"/>
        <v>0</v>
      </c>
      <c r="CB303" s="16">
        <f t="shared" si="346"/>
        <v>0</v>
      </c>
      <c r="CF303" s="243">
        <f t="shared" si="362"/>
        <v>0</v>
      </c>
      <c r="CH303" s="243">
        <f t="shared" si="363"/>
        <v>0</v>
      </c>
      <c r="CJ303" s="16">
        <f t="shared" si="347"/>
        <v>25111250.947916672</v>
      </c>
      <c r="CL303" s="54">
        <f t="shared" si="348"/>
        <v>0</v>
      </c>
      <c r="CN303" s="18"/>
      <c r="CO303" s="16">
        <f t="shared" si="349"/>
        <v>0</v>
      </c>
      <c r="CP303" s="18"/>
    </row>
    <row r="304" spans="1:94" x14ac:dyDescent="0.2">
      <c r="A304" s="387"/>
      <c r="B304" s="14" t="str">
        <f>VLOOKUP(D304,'line assign basis'!$A$8:$D$668,2,FALSE)</f>
        <v>AMORT OR WACOG</v>
      </c>
      <c r="C304" s="17" t="s">
        <v>604</v>
      </c>
      <c r="D304" s="17" t="s">
        <v>602</v>
      </c>
      <c r="E304" s="17">
        <f>IFERROR(VLOOKUP(D304,'line assign basis'!$A$8:$D$668,4,FALSE),"")</f>
        <v>2</v>
      </c>
      <c r="F304" s="33">
        <f>IFERROR(VLOOKUP($D304,'SAP Data'!$A$7:$OM$1845,F$4,FALSE),"")</f>
        <v>-9666319.0600000005</v>
      </c>
      <c r="G304" s="33">
        <f>IFERROR(VLOOKUP($D304,'SAP Data'!$A$7:$OM$1845,G$4,FALSE),"")</f>
        <v>-7439754</v>
      </c>
      <c r="H304" s="16">
        <f>IFERROR(VLOOKUP($D304,'SAP Data'!$A$7:$OM$1845,H$4,FALSE),"")</f>
        <v>-5120183.3899999997</v>
      </c>
      <c r="I304" s="76">
        <f>IFERROR(VLOOKUP($D304,'SAP Data'!$A$7:$OM$1845,I$4,FALSE),"")</f>
        <v>-3792372.25</v>
      </c>
      <c r="J304" s="76">
        <f>IFERROR(VLOOKUP($D304,'SAP Data'!$A$7:$OM$1845,J$4,FALSE),"")</f>
        <v>-2935041.07</v>
      </c>
      <c r="K304" s="76">
        <f>IFERROR(VLOOKUP($D304,'SAP Data'!$A$7:$OM$1845,K$4,FALSE),"")</f>
        <v>-2331216.9300000002</v>
      </c>
      <c r="L304" s="76">
        <f>IFERROR(VLOOKUP($D304,'SAP Data'!$A$7:$OM$1845,L$4,FALSE),"")</f>
        <v>-1830283.95</v>
      </c>
      <c r="M304" s="76">
        <f>IFERROR(VLOOKUP($D304,'SAP Data'!$A$7:$OM$1845,M$4,FALSE),"")</f>
        <v>-1386140.43</v>
      </c>
      <c r="N304" s="76">
        <f>IFERROR(VLOOKUP($D304,'SAP Data'!$A$7:$OM$1845,N$4,FALSE),"")</f>
        <v>-910212.06</v>
      </c>
      <c r="O304" s="76">
        <f>IFERROR(VLOOKUP($D304,'SAP Data'!$A$7:$OM$1845,O$4,FALSE),"")</f>
        <v>-35468.83</v>
      </c>
      <c r="P304" s="76">
        <f>IFERROR(VLOOKUP($D304,'SAP Data'!$A$7:$OM$1845,P$4,FALSE),"")</f>
        <v>19643510.760000002</v>
      </c>
      <c r="Q304" s="76">
        <f>IFERROR(VLOOKUP($D304,'SAP Data'!$A$7:$OM$1845,Q$4,FALSE),"")</f>
        <v>16811543.449999999</v>
      </c>
      <c r="R304" s="76">
        <f>IFERROR(VLOOKUP($D304,'SAP Data'!$A$7:$OM$1845,R$4,FALSE),"")</f>
        <v>13715026.76</v>
      </c>
      <c r="S304" s="76">
        <f>IFERROR(VLOOKUP($D304,'SAP Data'!$A$7:$OM$1845,S$4,FALSE),"")</f>
        <v>11091714.310000001</v>
      </c>
      <c r="T304" s="76">
        <f>IFERROR(VLOOKUP($D304,'SAP Data'!$A$7:$OM$1849,T$4,FALSE),"")</f>
        <v>8579550.5</v>
      </c>
      <c r="U304" s="76">
        <f>IFERROR(VLOOKUP($D304,'SAP Data'!$A$7:$OM$1849,U$4,FALSE),"")</f>
        <v>6660214.3300000001</v>
      </c>
      <c r="V304" s="76">
        <f>IFERROR(VLOOKUP($D304,'SAP Data'!$A$7:$OM$1849,V$4,FALSE),"")</f>
        <v>5585174.21</v>
      </c>
      <c r="W304" s="76">
        <f>IFERROR(VLOOKUP($D304,'SAP Data'!$A$7:$OM$1849,W$4,FALSE),"")</f>
        <v>4719185.24</v>
      </c>
      <c r="X304" s="76">
        <f>IFERROR(VLOOKUP($D304,'SAP Data'!$A$7:$OM$1849,X$4,FALSE),"")</f>
        <v>4041534.16</v>
      </c>
      <c r="Y304" s="76">
        <f>IFERROR(VLOOKUP($D304,'SAP Data'!$A$7:$OM$1849,Y$4,FALSE),"")</f>
        <v>3484318.69</v>
      </c>
      <c r="Z304" s="76">
        <f>IFERROR(VLOOKUP($D304,'SAP Data'!$A$7:$OM$1849,Z$4,FALSE),"")</f>
        <v>2910488.21</v>
      </c>
      <c r="AA304" s="76">
        <f>IFERROR(VLOOKUP($D304,'SAP Data'!$A$7:$OM$1849,AA$4,FALSE),"")</f>
        <v>2128715.7400000002</v>
      </c>
      <c r="AB304" s="76">
        <f>IFERROR(VLOOKUP($D304,'SAP Data'!$A$7:$OM$1849,AB$4,FALSE),"")</f>
        <v>-519504.85</v>
      </c>
      <c r="AC304" s="76">
        <f>IFERROR(VLOOKUP($D304,'SAP Data'!$A$7:$OM$1849,AC$4,FALSE),"")</f>
        <v>-476528.28</v>
      </c>
      <c r="AD304" s="76">
        <f>IFERROR(VLOOKUP($D304,'SAP Data'!$A$7:$OM$1849,AD$4,FALSE),"")</f>
        <v>-432119</v>
      </c>
      <c r="AE304" s="76">
        <f>IFERROR(VLOOKUP($D304,'SAP Data'!$A$7:$OM$1849,AE$4,FALSE),"")</f>
        <v>-387355.56</v>
      </c>
      <c r="AF304" s="76">
        <f>IFERROR(VLOOKUP($D304,'SAP Data'!$A$7:$OM$1849,AF$4,FALSE),"")</f>
        <v>-346692.4</v>
      </c>
      <c r="AG304" s="76">
        <f>IFERROR(VLOOKUP($D304,'SAP Data'!$A$7:$OM$1849,AG$4,FALSE),"")</f>
        <v>-316303.92</v>
      </c>
      <c r="AH304" s="76">
        <f>IFERROR(VLOOKUP($D304,'SAP Data'!$A$7:$OM$1849,AH$4,FALSE),"")</f>
        <v>-299390.21999999997</v>
      </c>
      <c r="AI304" s="76">
        <f>IFERROR(VLOOKUP($D304,'SAP Data'!$A$7:$OM$1849,AI$4,FALSE),"")</f>
        <v>-286304.21000000002</v>
      </c>
      <c r="AJ304" s="76">
        <f>IFERROR(VLOOKUP($D304,'SAP Data'!$A$7:$OM$1849,AJ$4,FALSE),"")</f>
        <v>-277461.59000000003</v>
      </c>
      <c r="AK304" s="76">
        <f>IFERROR(VLOOKUP($D304,'SAP Data'!$A$7:$OM$1849,AK$4,FALSE),"")</f>
        <v>-269206.37</v>
      </c>
      <c r="AL304" s="76">
        <f>IFERROR(VLOOKUP($D304,'SAP Data'!$A$7:$OM$1849,AL$4,FALSE),"")</f>
        <v>-260149.02</v>
      </c>
      <c r="AM304" s="76">
        <f>IFERROR(VLOOKUP($D304,'SAP Data'!$A$7:$OM$1849,AM$4,FALSE),"")</f>
        <v>-244464.91</v>
      </c>
      <c r="AN304" s="76">
        <f>IFERROR(VLOOKUP($D304,'SAP Data'!$A$7:$OM$1849,AN$4,FALSE),"")</f>
        <v>28136878.309999999</v>
      </c>
      <c r="AO304" s="76">
        <f>IFERROR(VLOOKUP($D304,'SAP Data'!$A$7:$OM$1849,AO$4,FALSE),"")</f>
        <v>24443600.800000001</v>
      </c>
      <c r="AP304" s="99">
        <f t="shared" si="350"/>
        <v>4570526.3449999997</v>
      </c>
      <c r="AQ304" s="43">
        <f t="shared" si="351"/>
        <v>3502767.3604166671</v>
      </c>
      <c r="AR304" s="43">
        <f t="shared" si="352"/>
        <v>2652545.9950000006</v>
      </c>
      <c r="AS304" s="43">
        <f t="shared" si="353"/>
        <v>1989930.9470833333</v>
      </c>
      <c r="AT304" s="43">
        <f t="shared" si="354"/>
        <v>1454052.5020833332</v>
      </c>
      <c r="AU304" s="43">
        <f t="shared" si="355"/>
        <v>1000300.2570833331</v>
      </c>
      <c r="AV304" s="43">
        <f t="shared" si="356"/>
        <v>611780.04041666677</v>
      </c>
      <c r="AW304" s="43">
        <f t="shared" si="357"/>
        <v>275425.00666666671</v>
      </c>
      <c r="AX304" s="43">
        <f t="shared" si="358"/>
        <v>-13081.755416666681</v>
      </c>
      <c r="AY304" s="43">
        <f t="shared" si="359"/>
        <v>-244074.16708333328</v>
      </c>
      <c r="AZ304" s="43">
        <f t="shared" si="360"/>
        <v>851059.27083333337</v>
      </c>
      <c r="BA304" s="98">
        <f t="shared" si="361"/>
        <v>3083413.9474999998</v>
      </c>
      <c r="BB304" s="16"/>
      <c r="BC304" s="16">
        <f t="shared" si="426"/>
        <v>0</v>
      </c>
      <c r="BD304" s="16"/>
      <c r="BE304" s="16">
        <f t="shared" si="427"/>
        <v>0</v>
      </c>
      <c r="BF304" s="16"/>
      <c r="BG304" s="16">
        <f t="shared" si="428"/>
        <v>0</v>
      </c>
      <c r="BH304" s="18"/>
      <c r="BI304" s="16">
        <f t="shared" si="429"/>
        <v>0</v>
      </c>
      <c r="BK304" s="16">
        <f t="shared" si="430"/>
        <v>0</v>
      </c>
      <c r="BM304" s="16">
        <f t="shared" si="431"/>
        <v>0</v>
      </c>
      <c r="BO304" s="16">
        <f t="shared" si="423"/>
        <v>0</v>
      </c>
      <c r="BQ304" s="16">
        <f t="shared" si="424"/>
        <v>0</v>
      </c>
      <c r="BS304" s="16">
        <f t="shared" si="425"/>
        <v>0</v>
      </c>
      <c r="BU304" s="16">
        <f t="shared" si="382"/>
        <v>0</v>
      </c>
      <c r="BW304" s="16">
        <f t="shared" si="383"/>
        <v>0</v>
      </c>
      <c r="BY304" s="16">
        <f t="shared" si="384"/>
        <v>0</v>
      </c>
      <c r="CB304" s="16">
        <f t="shared" si="346"/>
        <v>0</v>
      </c>
      <c r="CF304" s="243">
        <f t="shared" si="362"/>
        <v>0</v>
      </c>
      <c r="CH304" s="243">
        <f t="shared" si="363"/>
        <v>0</v>
      </c>
      <c r="CJ304" s="16">
        <f t="shared" si="347"/>
        <v>3083413.9474999998</v>
      </c>
      <c r="CL304" s="54">
        <f t="shared" si="348"/>
        <v>0</v>
      </c>
      <c r="CN304" s="18"/>
      <c r="CO304" s="16">
        <f t="shared" si="349"/>
        <v>0</v>
      </c>
      <c r="CP304" s="18"/>
    </row>
    <row r="305" spans="1:94" x14ac:dyDescent="0.2">
      <c r="A305" s="387"/>
      <c r="B305" s="14" t="str">
        <f>VLOOKUP(D305,'line assign basis'!$A$8:$D$668,2,FALSE)</f>
        <v>SEC DEF INT RV WACOG</v>
      </c>
      <c r="C305" s="17" t="s">
        <v>1489</v>
      </c>
      <c r="D305" s="17" t="s">
        <v>2707</v>
      </c>
      <c r="E305" s="17">
        <f>IFERROR(VLOOKUP(D305,'line assign basis'!$A$8:$D$668,4,FALSE),"")</f>
        <v>2</v>
      </c>
      <c r="F305" s="33">
        <f>IFERROR(VLOOKUP($D305,'SAP Data'!$A$7:$OM$1845,F$4,FALSE),"")</f>
        <v>-34941</v>
      </c>
      <c r="G305" s="33">
        <f>IFERROR(VLOOKUP($D305,'SAP Data'!$A$7:$OM$1845,G$4,FALSE),"")</f>
        <v>-59235.35</v>
      </c>
      <c r="H305" s="16">
        <f>IFERROR(VLOOKUP($D305,'SAP Data'!$A$7:$OM$1845,H$4,FALSE),"")</f>
        <v>-92631.66</v>
      </c>
      <c r="I305" s="76">
        <f>IFERROR(VLOOKUP($D305,'SAP Data'!$A$7:$OM$1845,I$4,FALSE),"")</f>
        <v>-127226.37</v>
      </c>
      <c r="J305" s="76">
        <f>IFERROR(VLOOKUP($D305,'SAP Data'!$A$7:$OM$1845,J$4,FALSE),"")</f>
        <v>-159646.13</v>
      </c>
      <c r="K305" s="76">
        <f>IFERROR(VLOOKUP($D305,'SAP Data'!$A$7:$OM$1845,K$4,FALSE),"")</f>
        <v>-195123.07</v>
      </c>
      <c r="L305" s="76">
        <f>IFERROR(VLOOKUP($D305,'SAP Data'!$A$7:$OM$1845,L$4,FALSE),"")</f>
        <v>-230774.87</v>
      </c>
      <c r="M305" s="76">
        <f>IFERROR(VLOOKUP($D305,'SAP Data'!$A$7:$OM$1845,M$4,FALSE),"")</f>
        <v>-267107.68</v>
      </c>
      <c r="N305" s="76">
        <f>IFERROR(VLOOKUP($D305,'SAP Data'!$A$7:$OM$1845,N$4,FALSE),"")</f>
        <v>-303914.99</v>
      </c>
      <c r="O305" s="76">
        <f>IFERROR(VLOOKUP($D305,'SAP Data'!$A$7:$OM$1845,O$4,FALSE),"")</f>
        <v>-339179.93</v>
      </c>
      <c r="P305" s="76">
        <f>IFERROR(VLOOKUP($D305,'SAP Data'!$A$7:$OM$1845,P$4,FALSE),"")</f>
        <v>0</v>
      </c>
      <c r="Q305" s="76">
        <f>IFERROR(VLOOKUP($D305,'SAP Data'!$A$7:$OM$1845,Q$4,FALSE),"")</f>
        <v>-3529.04</v>
      </c>
      <c r="R305" s="76">
        <f>IFERROR(VLOOKUP($D305,'SAP Data'!$A$7:$OM$1845,R$4,FALSE),"")</f>
        <v>-8829.5400000000009</v>
      </c>
      <c r="S305" s="76">
        <f>IFERROR(VLOOKUP($D305,'SAP Data'!$A$7:$OM$1845,S$4,FALSE),"")</f>
        <v>-13281.41</v>
      </c>
      <c r="T305" s="76">
        <f>IFERROR(VLOOKUP($D305,'SAP Data'!$A$7:$OM$1849,T$4,FALSE),"")</f>
        <v>0</v>
      </c>
      <c r="U305" s="76">
        <f>IFERROR(VLOOKUP($D305,'SAP Data'!$A$7:$OM$1849,U$4,FALSE),"")</f>
        <v>0</v>
      </c>
      <c r="V305" s="76">
        <f>IFERROR(VLOOKUP($D305,'SAP Data'!$A$7:$OM$1849,V$4,FALSE),"")</f>
        <v>0</v>
      </c>
      <c r="W305" s="76">
        <f>IFERROR(VLOOKUP($D305,'SAP Data'!$A$7:$OM$1849,W$4,FALSE),"")</f>
        <v>0</v>
      </c>
      <c r="X305" s="76">
        <f>IFERROR(VLOOKUP($D305,'SAP Data'!$A$7:$OM$1849,X$4,FALSE),"")</f>
        <v>0</v>
      </c>
      <c r="Y305" s="76">
        <f>IFERROR(VLOOKUP($D305,'SAP Data'!$A$7:$OM$1849,Y$4,FALSE),"")</f>
        <v>0</v>
      </c>
      <c r="Z305" s="76">
        <f>IFERROR(VLOOKUP($D305,'SAP Data'!$A$7:$OM$1849,Z$4,FALSE),"")</f>
        <v>-580.78</v>
      </c>
      <c r="AA305" s="76">
        <f>IFERROR(VLOOKUP($D305,'SAP Data'!$A$7:$OM$1849,AA$4,FALSE),"")</f>
        <v>-1937.26</v>
      </c>
      <c r="AB305" s="76">
        <f>IFERROR(VLOOKUP($D305,'SAP Data'!$A$7:$OM$1849,AB$4,FALSE),"")</f>
        <v>-5949.52</v>
      </c>
      <c r="AC305" s="76">
        <f>IFERROR(VLOOKUP($D305,'SAP Data'!$A$7:$OM$1849,AC$4,FALSE),"")</f>
        <v>-13623.6</v>
      </c>
      <c r="AD305" s="76">
        <f>IFERROR(VLOOKUP($D305,'SAP Data'!$A$7:$OM$1849,AD$4,FALSE),"")</f>
        <v>-22287.26</v>
      </c>
      <c r="AE305" s="76">
        <f>IFERROR(VLOOKUP($D305,'SAP Data'!$A$7:$OM$1849,AE$4,FALSE),"")</f>
        <v>-53755.8</v>
      </c>
      <c r="AF305" s="76">
        <f>IFERROR(VLOOKUP($D305,'SAP Data'!$A$7:$OM$1849,AF$4,FALSE),"")</f>
        <v>-108735.24</v>
      </c>
      <c r="AG305" s="76">
        <f>IFERROR(VLOOKUP($D305,'SAP Data'!$A$7:$OM$1849,AG$4,FALSE),"")</f>
        <v>-163631.96</v>
      </c>
      <c r="AH305" s="76">
        <f>IFERROR(VLOOKUP($D305,'SAP Data'!$A$7:$OM$1849,AH$4,FALSE),"")</f>
        <v>-218532.75</v>
      </c>
      <c r="AI305" s="76">
        <f>IFERROR(VLOOKUP($D305,'SAP Data'!$A$7:$OM$1849,AI$4,FALSE),"")</f>
        <v>-274284.05</v>
      </c>
      <c r="AJ305" s="76">
        <f>IFERROR(VLOOKUP($D305,'SAP Data'!$A$7:$OM$1849,AJ$4,FALSE),"")</f>
        <v>-332376.65999999997</v>
      </c>
      <c r="AK305" s="76">
        <f>IFERROR(VLOOKUP($D305,'SAP Data'!$A$7:$OM$1849,AK$4,FALSE),"")</f>
        <v>-394258.94</v>
      </c>
      <c r="AL305" s="76">
        <f>IFERROR(VLOOKUP($D305,'SAP Data'!$A$7:$OM$1849,AL$4,FALSE),"")</f>
        <v>-457975.35</v>
      </c>
      <c r="AM305" s="76">
        <f>IFERROR(VLOOKUP($D305,'SAP Data'!$A$7:$OM$1849,AM$4,FALSE),"")</f>
        <v>-529945.30000000005</v>
      </c>
      <c r="AN305" s="76">
        <f>IFERROR(VLOOKUP($D305,'SAP Data'!$A$7:$OM$1849,AN$4,FALSE),"")</f>
        <v>-22765.9</v>
      </c>
      <c r="AO305" s="76">
        <f>IFERROR(VLOOKUP($D305,'SAP Data'!$A$7:$OM$1849,AO$4,FALSE),"")</f>
        <v>-51650.879999999997</v>
      </c>
      <c r="AP305" s="99">
        <f t="shared" si="350"/>
        <v>-4244.2474999999995</v>
      </c>
      <c r="AQ305" s="43">
        <f t="shared" si="351"/>
        <v>-6491.4187499999998</v>
      </c>
      <c r="AR305" s="43">
        <f t="shared" si="352"/>
        <v>-12708.486666666666</v>
      </c>
      <c r="AS305" s="43">
        <f t="shared" si="353"/>
        <v>-24057.119999999999</v>
      </c>
      <c r="AT305" s="43">
        <f t="shared" si="354"/>
        <v>-39980.649583333339</v>
      </c>
      <c r="AU305" s="43">
        <f t="shared" si="355"/>
        <v>-60514.682916666672</v>
      </c>
      <c r="AV305" s="43">
        <f t="shared" si="356"/>
        <v>-85792.212499999994</v>
      </c>
      <c r="AW305" s="43">
        <f t="shared" si="357"/>
        <v>-116068.69583333332</v>
      </c>
      <c r="AX305" s="43">
        <f t="shared" si="358"/>
        <v>-151554.25874999998</v>
      </c>
      <c r="AY305" s="43">
        <f t="shared" si="359"/>
        <v>-192612.70083333331</v>
      </c>
      <c r="AZ305" s="43">
        <f t="shared" si="360"/>
        <v>-215313.71833333335</v>
      </c>
      <c r="BA305" s="98">
        <f t="shared" si="361"/>
        <v>-217598.87083333326</v>
      </c>
      <c r="BB305" s="16"/>
      <c r="BC305" s="16">
        <f t="shared" si="426"/>
        <v>0</v>
      </c>
      <c r="BD305" s="16"/>
      <c r="BE305" s="16">
        <f t="shared" si="427"/>
        <v>0</v>
      </c>
      <c r="BF305" s="16"/>
      <c r="BG305" s="16">
        <f t="shared" si="428"/>
        <v>0</v>
      </c>
      <c r="BH305" s="18"/>
      <c r="BI305" s="16">
        <f t="shared" si="429"/>
        <v>0</v>
      </c>
      <c r="BK305" s="16">
        <f t="shared" si="430"/>
        <v>0</v>
      </c>
      <c r="BM305" s="16">
        <f t="shared" si="431"/>
        <v>0</v>
      </c>
      <c r="BO305" s="16">
        <f t="shared" si="423"/>
        <v>0</v>
      </c>
      <c r="BQ305" s="16">
        <f t="shared" si="424"/>
        <v>0</v>
      </c>
      <c r="BS305" s="16">
        <f t="shared" si="425"/>
        <v>0</v>
      </c>
      <c r="BU305" s="16">
        <f t="shared" si="382"/>
        <v>0</v>
      </c>
      <c r="BW305" s="16">
        <f t="shared" si="383"/>
        <v>0</v>
      </c>
      <c r="BY305" s="16">
        <f t="shared" si="384"/>
        <v>0</v>
      </c>
      <c r="CB305" s="16">
        <f t="shared" si="346"/>
        <v>0</v>
      </c>
      <c r="CF305" s="243">
        <f t="shared" si="362"/>
        <v>0</v>
      </c>
      <c r="CH305" s="243">
        <f t="shared" si="363"/>
        <v>0</v>
      </c>
      <c r="CJ305" s="16">
        <f t="shared" si="347"/>
        <v>-217598.87083333326</v>
      </c>
      <c r="CL305" s="54">
        <f t="shared" si="348"/>
        <v>0</v>
      </c>
      <c r="CN305" s="18"/>
      <c r="CO305" s="16">
        <f t="shared" si="349"/>
        <v>0</v>
      </c>
      <c r="CP305" s="18"/>
    </row>
    <row r="306" spans="1:94" x14ac:dyDescent="0.2">
      <c r="A306" s="387"/>
      <c r="B306" s="14" t="str">
        <f>VLOOKUP(D306,'line assign basis'!$A$8:$D$668,2,FALSE)</f>
        <v>DEMAND - ACCR OR</v>
      </c>
      <c r="C306" s="17" t="s">
        <v>607</v>
      </c>
      <c r="D306" s="17" t="s">
        <v>605</v>
      </c>
      <c r="E306" s="17">
        <f>IFERROR(VLOOKUP(D306,'line assign basis'!$A$8:$D$668,4,FALSE),"")</f>
        <v>2</v>
      </c>
      <c r="F306" s="33">
        <f>IFERROR(VLOOKUP($D306,'SAP Data'!$A$7:$OM$1845,F$4,FALSE),"")</f>
        <v>-576993.66</v>
      </c>
      <c r="G306" s="33">
        <f>IFERROR(VLOOKUP($D306,'SAP Data'!$A$7:$OM$1845,G$4,FALSE),"")</f>
        <v>-521152.73</v>
      </c>
      <c r="H306" s="16">
        <f>IFERROR(VLOOKUP($D306,'SAP Data'!$A$7:$OM$1845,H$4,FALSE),"")</f>
        <v>-513579.41</v>
      </c>
      <c r="I306" s="76">
        <f>IFERROR(VLOOKUP($D306,'SAP Data'!$A$7:$OM$1845,I$4,FALSE),"")</f>
        <v>-478496.55</v>
      </c>
      <c r="J306" s="76">
        <f>IFERROR(VLOOKUP($D306,'SAP Data'!$A$7:$OM$1845,J$4,FALSE),"")</f>
        <v>-497689.43</v>
      </c>
      <c r="K306" s="76">
        <f>IFERROR(VLOOKUP($D306,'SAP Data'!$A$7:$OM$1845,K$4,FALSE),"")</f>
        <v>-533710.75</v>
      </c>
      <c r="L306" s="76">
        <f>IFERROR(VLOOKUP($D306,'SAP Data'!$A$7:$OM$1845,L$4,FALSE),"")</f>
        <v>-530864.97</v>
      </c>
      <c r="M306" s="76">
        <f>IFERROR(VLOOKUP($D306,'SAP Data'!$A$7:$OM$1845,M$4,FALSE),"")</f>
        <v>-584859.52</v>
      </c>
      <c r="N306" s="76">
        <f>IFERROR(VLOOKUP($D306,'SAP Data'!$A$7:$OM$1845,N$4,FALSE),"")</f>
        <v>-568841.13</v>
      </c>
      <c r="O306" s="76">
        <f>IFERROR(VLOOKUP($D306,'SAP Data'!$A$7:$OM$1845,O$4,FALSE),"")</f>
        <v>-591491.18000000005</v>
      </c>
      <c r="P306" s="76">
        <f>IFERROR(VLOOKUP($D306,'SAP Data'!$A$7:$OM$1845,P$4,FALSE),"")</f>
        <v>-112206.86</v>
      </c>
      <c r="Q306" s="76">
        <f>IFERROR(VLOOKUP($D306,'SAP Data'!$A$7:$OM$1845,Q$4,FALSE),"")</f>
        <v>-181308.6</v>
      </c>
      <c r="R306" s="76">
        <f>IFERROR(VLOOKUP($D306,'SAP Data'!$A$7:$OM$1845,R$4,FALSE),"")</f>
        <v>-209948.09</v>
      </c>
      <c r="S306" s="76">
        <f>IFERROR(VLOOKUP($D306,'SAP Data'!$A$7:$OM$1845,S$4,FALSE),"")</f>
        <v>-279546.71000000002</v>
      </c>
      <c r="T306" s="76">
        <f>IFERROR(VLOOKUP($D306,'SAP Data'!$A$7:$OM$1849,T$4,FALSE),"")</f>
        <v>-365197.55</v>
      </c>
      <c r="U306" s="76">
        <f>IFERROR(VLOOKUP($D306,'SAP Data'!$A$7:$OM$1849,U$4,FALSE),"")</f>
        <v>-449189.75</v>
      </c>
      <c r="V306" s="76">
        <f>IFERROR(VLOOKUP($D306,'SAP Data'!$A$7:$OM$1849,V$4,FALSE),"")</f>
        <v>-516920</v>
      </c>
      <c r="W306" s="76">
        <f>IFERROR(VLOOKUP($D306,'SAP Data'!$A$7:$OM$1849,W$4,FALSE),"")</f>
        <v>-625587.06999999995</v>
      </c>
      <c r="X306" s="76">
        <f>IFERROR(VLOOKUP($D306,'SAP Data'!$A$7:$OM$1849,X$4,FALSE),"")</f>
        <v>-806827.48</v>
      </c>
      <c r="Y306" s="76">
        <f>IFERROR(VLOOKUP($D306,'SAP Data'!$A$7:$OM$1849,Y$4,FALSE),"")</f>
        <v>-878361.38</v>
      </c>
      <c r="Z306" s="76">
        <f>IFERROR(VLOOKUP($D306,'SAP Data'!$A$7:$OM$1849,Z$4,FALSE),"")</f>
        <v>-1026685.24</v>
      </c>
      <c r="AA306" s="76">
        <f>IFERROR(VLOOKUP($D306,'SAP Data'!$A$7:$OM$1849,AA$4,FALSE),"")</f>
        <v>-1215022.3799999999</v>
      </c>
      <c r="AB306" s="76">
        <f>IFERROR(VLOOKUP($D306,'SAP Data'!$A$7:$OM$1849,AB$4,FALSE),"")</f>
        <v>-498199.36</v>
      </c>
      <c r="AC306" s="76">
        <f>IFERROR(VLOOKUP($D306,'SAP Data'!$A$7:$OM$1849,AC$4,FALSE),"")</f>
        <v>-283194.40999999997</v>
      </c>
      <c r="AD306" s="76">
        <f>IFERROR(VLOOKUP($D306,'SAP Data'!$A$7:$OM$1849,AD$4,FALSE),"")</f>
        <v>-486683.26</v>
      </c>
      <c r="AE306" s="76">
        <f>IFERROR(VLOOKUP($D306,'SAP Data'!$A$7:$OM$1849,AE$4,FALSE),"")</f>
        <v>-437878.22</v>
      </c>
      <c r="AF306" s="76">
        <f>IFERROR(VLOOKUP($D306,'SAP Data'!$A$7:$OM$1849,AF$4,FALSE),"")</f>
        <v>-374963.58</v>
      </c>
      <c r="AG306" s="76">
        <f>IFERROR(VLOOKUP($D306,'SAP Data'!$A$7:$OM$1849,AG$4,FALSE),"")</f>
        <v>-291342.8</v>
      </c>
      <c r="AH306" s="76">
        <f>IFERROR(VLOOKUP($D306,'SAP Data'!$A$7:$OM$1849,AH$4,FALSE),"")</f>
        <v>-125772.64</v>
      </c>
      <c r="AI306" s="76">
        <f>IFERROR(VLOOKUP($D306,'SAP Data'!$A$7:$OM$1849,AI$4,FALSE),"")</f>
        <v>15680.41</v>
      </c>
      <c r="AJ306" s="76">
        <f>IFERROR(VLOOKUP($D306,'SAP Data'!$A$7:$OM$1849,AJ$4,FALSE),"")</f>
        <v>152398.26999999999</v>
      </c>
      <c r="AK306" s="76">
        <f>IFERROR(VLOOKUP($D306,'SAP Data'!$A$7:$OM$1849,AK$4,FALSE),"")</f>
        <v>294452.01</v>
      </c>
      <c r="AL306" s="76">
        <f>IFERROR(VLOOKUP($D306,'SAP Data'!$A$7:$OM$1849,AL$4,FALSE),"")</f>
        <v>407590.99</v>
      </c>
      <c r="AM306" s="76">
        <f>IFERROR(VLOOKUP($D306,'SAP Data'!$A$7:$OM$1849,AM$4,FALSE),"")</f>
        <v>558965.38</v>
      </c>
      <c r="AN306" s="76">
        <f>IFERROR(VLOOKUP($D306,'SAP Data'!$A$7:$OM$1849,AN$4,FALSE),"")</f>
        <v>635772.02</v>
      </c>
      <c r="AO306" s="76">
        <f>IFERROR(VLOOKUP($D306,'SAP Data'!$A$7:$OM$1849,AO$4,FALSE),"")</f>
        <v>732176.81</v>
      </c>
      <c r="AP306" s="99">
        <f t="shared" si="350"/>
        <v>-607753.91708333336</v>
      </c>
      <c r="AQ306" s="43">
        <f t="shared" si="351"/>
        <v>-625881.69541666668</v>
      </c>
      <c r="AR306" s="43">
        <f t="shared" si="352"/>
        <v>-632885.75958333339</v>
      </c>
      <c r="AS306" s="43">
        <f t="shared" si="353"/>
        <v>-626715.72125000006</v>
      </c>
      <c r="AT306" s="43">
        <f t="shared" si="354"/>
        <v>-603840.95833333337</v>
      </c>
      <c r="AU306" s="43">
        <f t="shared" si="355"/>
        <v>-560823.67333333322</v>
      </c>
      <c r="AV306" s="43">
        <f t="shared" si="356"/>
        <v>-494136.45541666663</v>
      </c>
      <c r="AW306" s="43">
        <f t="shared" si="357"/>
        <v>-405301.49125000002</v>
      </c>
      <c r="AX306" s="43">
        <f t="shared" si="358"/>
        <v>-296672.75708333333</v>
      </c>
      <c r="AY306" s="43">
        <f t="shared" si="359"/>
        <v>-162995.09083333332</v>
      </c>
      <c r="AZ306" s="43">
        <f t="shared" si="360"/>
        <v>-41830.126666666671</v>
      </c>
      <c r="BA306" s="98">
        <f t="shared" si="361"/>
        <v>47725.815000000002</v>
      </c>
      <c r="BB306" s="16"/>
      <c r="BC306" s="16">
        <f t="shared" si="426"/>
        <v>0</v>
      </c>
      <c r="BD306" s="16"/>
      <c r="BE306" s="16">
        <f t="shared" si="427"/>
        <v>0</v>
      </c>
      <c r="BF306" s="16"/>
      <c r="BG306" s="16">
        <f t="shared" si="428"/>
        <v>0</v>
      </c>
      <c r="BH306" s="18"/>
      <c r="BI306" s="16">
        <f t="shared" si="429"/>
        <v>0</v>
      </c>
      <c r="BK306" s="16">
        <f t="shared" si="430"/>
        <v>0</v>
      </c>
      <c r="BM306" s="16">
        <f t="shared" si="431"/>
        <v>0</v>
      </c>
      <c r="BO306" s="16">
        <f t="shared" si="423"/>
        <v>0</v>
      </c>
      <c r="BQ306" s="16">
        <f t="shared" si="424"/>
        <v>0</v>
      </c>
      <c r="BS306" s="16">
        <f t="shared" si="425"/>
        <v>0</v>
      </c>
      <c r="BU306" s="16">
        <f t="shared" si="382"/>
        <v>0</v>
      </c>
      <c r="BW306" s="16">
        <f t="shared" si="383"/>
        <v>0</v>
      </c>
      <c r="BY306" s="16">
        <f t="shared" si="384"/>
        <v>0</v>
      </c>
      <c r="CB306" s="16">
        <f t="shared" si="346"/>
        <v>0</v>
      </c>
      <c r="CF306" s="243">
        <f t="shared" si="362"/>
        <v>0</v>
      </c>
      <c r="CH306" s="243">
        <f t="shared" si="363"/>
        <v>0</v>
      </c>
      <c r="CJ306" s="16">
        <f t="shared" si="347"/>
        <v>47725.815000000002</v>
      </c>
      <c r="CL306" s="54">
        <f t="shared" si="348"/>
        <v>0</v>
      </c>
      <c r="CN306" s="18"/>
      <c r="CO306" s="16">
        <f t="shared" si="349"/>
        <v>0</v>
      </c>
      <c r="CP306" s="18"/>
    </row>
    <row r="307" spans="1:94" x14ac:dyDescent="0.2">
      <c r="A307" s="387"/>
      <c r="B307" s="14" t="str">
        <f>VLOOKUP(D307,'line assign basis'!$A$8:$D$668,2,FALSE)</f>
        <v>AMORT OR DEMAND</v>
      </c>
      <c r="C307" s="17" t="s">
        <v>610</v>
      </c>
      <c r="D307" s="17" t="s">
        <v>608</v>
      </c>
      <c r="E307" s="17">
        <f>IFERROR(VLOOKUP(D307,'line assign basis'!$A$8:$D$668,4,FALSE),"")</f>
        <v>2</v>
      </c>
      <c r="F307" s="33">
        <f>IFERROR(VLOOKUP($D307,'SAP Data'!$A$7:$OM$1845,F$4,FALSE),"")</f>
        <v>-2332331</v>
      </c>
      <c r="G307" s="33">
        <f>IFERROR(VLOOKUP($D307,'SAP Data'!$A$7:$OM$1845,G$4,FALSE),"")</f>
        <v>-1739952.45</v>
      </c>
      <c r="H307" s="16">
        <f>IFERROR(VLOOKUP($D307,'SAP Data'!$A$7:$OM$1845,H$4,FALSE),"")</f>
        <v>-1119770.8500000001</v>
      </c>
      <c r="I307" s="76">
        <f>IFERROR(VLOOKUP($D307,'SAP Data'!$A$7:$OM$1845,I$4,FALSE),"")</f>
        <v>-775641.65</v>
      </c>
      <c r="J307" s="76">
        <f>IFERROR(VLOOKUP($D307,'SAP Data'!$A$7:$OM$1845,J$4,FALSE),"")</f>
        <v>-558025.61</v>
      </c>
      <c r="K307" s="76">
        <f>IFERROR(VLOOKUP($D307,'SAP Data'!$A$7:$OM$1845,K$4,FALSE),"")</f>
        <v>-407008.23</v>
      </c>
      <c r="L307" s="76">
        <f>IFERROR(VLOOKUP($D307,'SAP Data'!$A$7:$OM$1845,L$4,FALSE),"")</f>
        <v>-284448.84999999998</v>
      </c>
      <c r="M307" s="76">
        <f>IFERROR(VLOOKUP($D307,'SAP Data'!$A$7:$OM$1845,M$4,FALSE),"")</f>
        <v>-177015.18</v>
      </c>
      <c r="N307" s="76">
        <f>IFERROR(VLOOKUP($D307,'SAP Data'!$A$7:$OM$1845,N$4,FALSE),"")</f>
        <v>-61042.17</v>
      </c>
      <c r="O307" s="76">
        <f>IFERROR(VLOOKUP($D307,'SAP Data'!$A$7:$OM$1845,O$4,FALSE),"")</f>
        <v>158443.07999999999</v>
      </c>
      <c r="P307" s="76">
        <f>IFERROR(VLOOKUP($D307,'SAP Data'!$A$7:$OM$1845,P$4,FALSE),"")</f>
        <v>-70030.509999999995</v>
      </c>
      <c r="Q307" s="76">
        <f>IFERROR(VLOOKUP($D307,'SAP Data'!$A$7:$OM$1845,Q$4,FALSE),"")</f>
        <v>-26649.68</v>
      </c>
      <c r="R307" s="76">
        <f>IFERROR(VLOOKUP($D307,'SAP Data'!$A$7:$OM$1845,R$4,FALSE),"")</f>
        <v>20764.509999999998</v>
      </c>
      <c r="S307" s="76">
        <f>IFERROR(VLOOKUP($D307,'SAP Data'!$A$7:$OM$1845,S$4,FALSE),"")</f>
        <v>60762</v>
      </c>
      <c r="T307" s="76">
        <f>IFERROR(VLOOKUP($D307,'SAP Data'!$A$7:$OM$1849,T$4,FALSE),"")</f>
        <v>98975.18</v>
      </c>
      <c r="U307" s="76">
        <f>IFERROR(VLOOKUP($D307,'SAP Data'!$A$7:$OM$1849,U$4,FALSE),"")</f>
        <v>128378.57</v>
      </c>
      <c r="V307" s="76">
        <f>IFERROR(VLOOKUP($D307,'SAP Data'!$A$7:$OM$1849,V$4,FALSE),"")</f>
        <v>144683.4</v>
      </c>
      <c r="W307" s="76">
        <f>IFERROR(VLOOKUP($D307,'SAP Data'!$A$7:$OM$1849,W$4,FALSE),"")</f>
        <v>157536.01999999999</v>
      </c>
      <c r="X307" s="76">
        <f>IFERROR(VLOOKUP($D307,'SAP Data'!$A$7:$OM$1849,X$4,FALSE),"")</f>
        <v>167652.46</v>
      </c>
      <c r="Y307" s="76">
        <f>IFERROR(VLOOKUP($D307,'SAP Data'!$A$7:$OM$1849,Y$4,FALSE),"")</f>
        <v>175844.96</v>
      </c>
      <c r="Z307" s="76">
        <f>IFERROR(VLOOKUP($D307,'SAP Data'!$A$7:$OM$1849,Z$4,FALSE),"")</f>
        <v>184433.65</v>
      </c>
      <c r="AA307" s="76">
        <f>IFERROR(VLOOKUP($D307,'SAP Data'!$A$7:$OM$1849,AA$4,FALSE),"")</f>
        <v>195898.79</v>
      </c>
      <c r="AB307" s="76">
        <f>IFERROR(VLOOKUP($D307,'SAP Data'!$A$7:$OM$1849,AB$4,FALSE),"")</f>
        <v>-334173.11</v>
      </c>
      <c r="AC307" s="76">
        <f>IFERROR(VLOOKUP($D307,'SAP Data'!$A$7:$OM$1849,AC$4,FALSE),"")</f>
        <v>-285208.25</v>
      </c>
      <c r="AD307" s="76">
        <f>IFERROR(VLOOKUP($D307,'SAP Data'!$A$7:$OM$1849,AD$4,FALSE),"")</f>
        <v>-234553</v>
      </c>
      <c r="AE307" s="76">
        <f>IFERROR(VLOOKUP($D307,'SAP Data'!$A$7:$OM$1849,AE$4,FALSE),"")</f>
        <v>-183217.16</v>
      </c>
      <c r="AF307" s="76">
        <f>IFERROR(VLOOKUP($D307,'SAP Data'!$A$7:$OM$1849,AF$4,FALSE),"")</f>
        <v>-137238.16</v>
      </c>
      <c r="AG307" s="76">
        <f>IFERROR(VLOOKUP($D307,'SAP Data'!$A$7:$OM$1849,AG$4,FALSE),"")</f>
        <v>-102819.81</v>
      </c>
      <c r="AH307" s="76">
        <f>IFERROR(VLOOKUP($D307,'SAP Data'!$A$7:$OM$1849,AH$4,FALSE),"")</f>
        <v>-84205.15</v>
      </c>
      <c r="AI307" s="76">
        <f>IFERROR(VLOOKUP($D307,'SAP Data'!$A$7:$OM$1849,AI$4,FALSE),"")</f>
        <v>-69829.820000000007</v>
      </c>
      <c r="AJ307" s="76">
        <f>IFERROR(VLOOKUP($D307,'SAP Data'!$A$7:$OM$1849,AJ$4,FALSE),"")</f>
        <v>-60381.66</v>
      </c>
      <c r="AK307" s="76">
        <f>IFERROR(VLOOKUP($D307,'SAP Data'!$A$7:$OM$1849,AK$4,FALSE),"")</f>
        <v>-51710.41</v>
      </c>
      <c r="AL307" s="76">
        <f>IFERROR(VLOOKUP($D307,'SAP Data'!$A$7:$OM$1849,AL$4,FALSE),"")</f>
        <v>-41871.24</v>
      </c>
      <c r="AM307" s="76">
        <f>IFERROR(VLOOKUP($D307,'SAP Data'!$A$7:$OM$1849,AM$4,FALSE),"")</f>
        <v>-24785.9</v>
      </c>
      <c r="AN307" s="76">
        <f>IFERROR(VLOOKUP($D307,'SAP Data'!$A$7:$OM$1849,AN$4,FALSE),"")</f>
        <v>2802304.34</v>
      </c>
      <c r="AO307" s="76">
        <f>IFERROR(VLOOKUP($D307,'SAP Data'!$A$7:$OM$1849,AO$4,FALSE),"")</f>
        <v>2435041.64</v>
      </c>
      <c r="AP307" s="99">
        <f t="shared" si="350"/>
        <v>48990.785416666673</v>
      </c>
      <c r="AQ307" s="43">
        <f t="shared" si="351"/>
        <v>28186.757500000003</v>
      </c>
      <c r="AR307" s="43">
        <f t="shared" si="352"/>
        <v>8178.7366666666558</v>
      </c>
      <c r="AS307" s="43">
        <f t="shared" si="353"/>
        <v>-11296.751666666663</v>
      </c>
      <c r="AT307" s="43">
        <f t="shared" si="354"/>
        <v>-30467.040416666667</v>
      </c>
      <c r="AU307" s="43">
        <f t="shared" si="355"/>
        <v>-49477.640000000014</v>
      </c>
      <c r="AV307" s="43">
        <f t="shared" si="356"/>
        <v>-68452.638333333336</v>
      </c>
      <c r="AW307" s="43">
        <f t="shared" si="357"/>
        <v>-87435.533750000002</v>
      </c>
      <c r="AX307" s="43">
        <f t="shared" si="358"/>
        <v>-106346.37791666666</v>
      </c>
      <c r="AY307" s="43">
        <f t="shared" si="359"/>
        <v>-124970.94374999998</v>
      </c>
      <c r="AZ307" s="43">
        <f t="shared" si="360"/>
        <v>-3479.578749999986</v>
      </c>
      <c r="BA307" s="98">
        <f t="shared" si="361"/>
        <v>240550.7270833333</v>
      </c>
      <c r="BB307" s="16"/>
      <c r="BC307" s="16">
        <f t="shared" si="426"/>
        <v>0</v>
      </c>
      <c r="BD307" s="16"/>
      <c r="BE307" s="16">
        <f t="shared" si="427"/>
        <v>0</v>
      </c>
      <c r="BF307" s="16"/>
      <c r="BG307" s="16">
        <f t="shared" si="428"/>
        <v>0</v>
      </c>
      <c r="BH307" s="18"/>
      <c r="BI307" s="16">
        <f t="shared" si="429"/>
        <v>0</v>
      </c>
      <c r="BK307" s="16">
        <f t="shared" si="430"/>
        <v>0</v>
      </c>
      <c r="BM307" s="16">
        <f t="shared" si="431"/>
        <v>0</v>
      </c>
      <c r="BO307" s="16">
        <f t="shared" si="423"/>
        <v>0</v>
      </c>
      <c r="BQ307" s="16">
        <f t="shared" si="424"/>
        <v>0</v>
      </c>
      <c r="BS307" s="16">
        <f t="shared" si="425"/>
        <v>0</v>
      </c>
      <c r="BU307" s="16">
        <f t="shared" si="382"/>
        <v>0</v>
      </c>
      <c r="BW307" s="16">
        <f t="shared" si="383"/>
        <v>0</v>
      </c>
      <c r="BY307" s="16">
        <f t="shared" si="384"/>
        <v>0</v>
      </c>
      <c r="CB307" s="16">
        <f t="shared" si="346"/>
        <v>0</v>
      </c>
      <c r="CF307" s="243">
        <f t="shared" si="362"/>
        <v>0</v>
      </c>
      <c r="CH307" s="243">
        <f t="shared" si="363"/>
        <v>0</v>
      </c>
      <c r="CJ307" s="16">
        <f t="shared" si="347"/>
        <v>240550.7270833333</v>
      </c>
      <c r="CL307" s="54">
        <f t="shared" si="348"/>
        <v>0</v>
      </c>
      <c r="CN307" s="18"/>
      <c r="CO307" s="16">
        <f t="shared" si="349"/>
        <v>0</v>
      </c>
      <c r="CP307" s="18"/>
    </row>
    <row r="308" spans="1:94" x14ac:dyDescent="0.2">
      <c r="A308" s="387"/>
      <c r="B308" s="14" t="str">
        <f>VLOOKUP(D308,'line assign basis'!$A$8:$D$668,2,FALSE)</f>
        <v>SEC DEF INT RV DEMND</v>
      </c>
      <c r="C308" s="17" t="s">
        <v>613</v>
      </c>
      <c r="D308" s="17" t="s">
        <v>611</v>
      </c>
      <c r="E308" s="17">
        <f>IFERROR(VLOOKUP(D308,'line assign basis'!$A$8:$D$668,4,FALSE),"")</f>
        <v>2</v>
      </c>
      <c r="F308" s="33">
        <f>IFERROR(VLOOKUP($D308,'SAP Data'!$A$7:$OM$1845,F$4,FALSE),"")</f>
        <v>0</v>
      </c>
      <c r="G308" s="33">
        <f>IFERROR(VLOOKUP($D308,'SAP Data'!$A$7:$OM$1845,G$4,FALSE),"")</f>
        <v>0</v>
      </c>
      <c r="H308" s="16">
        <f>IFERROR(VLOOKUP($D308,'SAP Data'!$A$7:$OM$1845,H$4,FALSE),"")</f>
        <v>0</v>
      </c>
      <c r="I308" s="76">
        <f>IFERROR(VLOOKUP($D308,'SAP Data'!$A$7:$OM$1845,I$4,FALSE),"")</f>
        <v>0</v>
      </c>
      <c r="J308" s="76">
        <f>IFERROR(VLOOKUP($D308,'SAP Data'!$A$7:$OM$1845,J$4,FALSE),"")</f>
        <v>0</v>
      </c>
      <c r="K308" s="76">
        <f>IFERROR(VLOOKUP($D308,'SAP Data'!$A$7:$OM$1845,K$4,FALSE),"")</f>
        <v>0</v>
      </c>
      <c r="L308" s="76">
        <f>IFERROR(VLOOKUP($D308,'SAP Data'!$A$7:$OM$1845,L$4,FALSE),"")</f>
        <v>0</v>
      </c>
      <c r="M308" s="76">
        <f>IFERROR(VLOOKUP($D308,'SAP Data'!$A$7:$OM$1845,M$4,FALSE),"")</f>
        <v>0</v>
      </c>
      <c r="N308" s="76">
        <f>IFERROR(VLOOKUP($D308,'SAP Data'!$A$7:$OM$1845,N$4,FALSE),"")</f>
        <v>0</v>
      </c>
      <c r="O308" s="76">
        <f>IFERROR(VLOOKUP($D308,'SAP Data'!$A$7:$OM$1845,O$4,FALSE),"")</f>
        <v>0</v>
      </c>
      <c r="P308" s="76">
        <f>IFERROR(VLOOKUP($D308,'SAP Data'!$A$7:$OM$1845,P$4,FALSE),"")</f>
        <v>0</v>
      </c>
      <c r="Q308" s="76">
        <f>IFERROR(VLOOKUP($D308,'SAP Data'!$A$7:$OM$1845,Q$4,FALSE),"")</f>
        <v>0</v>
      </c>
      <c r="R308" s="76">
        <f>IFERROR(VLOOKUP($D308,'SAP Data'!$A$7:$OM$1845,R$4,FALSE),"")</f>
        <v>0</v>
      </c>
      <c r="S308" s="76">
        <f>IFERROR(VLOOKUP($D308,'SAP Data'!$A$7:$OM$1845,S$4,FALSE),"")</f>
        <v>0</v>
      </c>
      <c r="T308" s="76">
        <f>IFERROR(VLOOKUP($D308,'SAP Data'!$A$7:$OM$1849,T$4,FALSE),"")</f>
        <v>0</v>
      </c>
      <c r="U308" s="76">
        <f>IFERROR(VLOOKUP($D308,'SAP Data'!$A$7:$OM$1849,U$4,FALSE),"")</f>
        <v>0</v>
      </c>
      <c r="V308" s="76">
        <f>IFERROR(VLOOKUP($D308,'SAP Data'!$A$7:$OM$1849,V$4,FALSE),"")</f>
        <v>0</v>
      </c>
      <c r="W308" s="76">
        <f>IFERROR(VLOOKUP($D308,'SAP Data'!$A$7:$OM$1849,W$4,FALSE),"")</f>
        <v>0</v>
      </c>
      <c r="X308" s="76">
        <f>IFERROR(VLOOKUP($D308,'SAP Data'!$A$7:$OM$1849,X$4,FALSE),"")</f>
        <v>0</v>
      </c>
      <c r="Y308" s="76">
        <f>IFERROR(VLOOKUP($D308,'SAP Data'!$A$7:$OM$1849,Y$4,FALSE),"")</f>
        <v>0</v>
      </c>
      <c r="Z308" s="76">
        <f>IFERROR(VLOOKUP($D308,'SAP Data'!$A$7:$OM$1849,Z$4,FALSE),"")</f>
        <v>0</v>
      </c>
      <c r="AA308" s="76">
        <f>IFERROR(VLOOKUP($D308,'SAP Data'!$A$7:$OM$1849,AA$4,FALSE),"")</f>
        <v>0</v>
      </c>
      <c r="AB308" s="76">
        <f>IFERROR(VLOOKUP($D308,'SAP Data'!$A$7:$OM$1849,AB$4,FALSE),"")</f>
        <v>0</v>
      </c>
      <c r="AC308" s="76">
        <f>IFERROR(VLOOKUP($D308,'SAP Data'!$A$7:$OM$1849,AC$4,FALSE),"")</f>
        <v>0</v>
      </c>
      <c r="AD308" s="76">
        <f>IFERROR(VLOOKUP($D308,'SAP Data'!$A$7:$OM$1849,AD$4,FALSE),"")</f>
        <v>0</v>
      </c>
      <c r="AE308" s="76">
        <f>IFERROR(VLOOKUP($D308,'SAP Data'!$A$7:$OM$1849,AE$4,FALSE),"")</f>
        <v>0</v>
      </c>
      <c r="AF308" s="76">
        <f>IFERROR(VLOOKUP($D308,'SAP Data'!$A$7:$OM$1849,AF$4,FALSE),"")</f>
        <v>0</v>
      </c>
      <c r="AG308" s="76">
        <f>IFERROR(VLOOKUP($D308,'SAP Data'!$A$7:$OM$1849,AG$4,FALSE),"")</f>
        <v>0</v>
      </c>
      <c r="AH308" s="76">
        <f>IFERROR(VLOOKUP($D308,'SAP Data'!$A$7:$OM$1849,AH$4,FALSE),"")</f>
        <v>0</v>
      </c>
      <c r="AI308" s="76">
        <f>IFERROR(VLOOKUP($D308,'SAP Data'!$A$7:$OM$1849,AI$4,FALSE),"")</f>
        <v>0</v>
      </c>
      <c r="AJ308" s="76">
        <f>IFERROR(VLOOKUP($D308,'SAP Data'!$A$7:$OM$1849,AJ$4,FALSE),"")</f>
        <v>-165.29</v>
      </c>
      <c r="AK308" s="76">
        <f>IFERROR(VLOOKUP($D308,'SAP Data'!$A$7:$OM$1849,AK$4,FALSE),"")</f>
        <v>-614</v>
      </c>
      <c r="AL308" s="76">
        <f>IFERROR(VLOOKUP($D308,'SAP Data'!$A$7:$OM$1849,AL$4,FALSE),"")</f>
        <v>-1298.26</v>
      </c>
      <c r="AM308" s="76">
        <f>IFERROR(VLOOKUP($D308,'SAP Data'!$A$7:$OM$1849,AM$4,FALSE),"")</f>
        <v>-2240.33</v>
      </c>
      <c r="AN308" s="76">
        <f>IFERROR(VLOOKUP($D308,'SAP Data'!$A$7:$OM$1849,AN$4,FALSE),"")</f>
        <v>-1244.33</v>
      </c>
      <c r="AO308" s="76">
        <f>IFERROR(VLOOKUP($D308,'SAP Data'!$A$7:$OM$1849,AO$4,FALSE),"")</f>
        <v>-2688.45</v>
      </c>
      <c r="AP308" s="99">
        <f t="shared" si="350"/>
        <v>0</v>
      </c>
      <c r="AQ308" s="43">
        <f t="shared" si="351"/>
        <v>0</v>
      </c>
      <c r="AR308" s="43">
        <f t="shared" si="352"/>
        <v>0</v>
      </c>
      <c r="AS308" s="43">
        <f t="shared" si="353"/>
        <v>0</v>
      </c>
      <c r="AT308" s="43">
        <f t="shared" si="354"/>
        <v>0</v>
      </c>
      <c r="AU308" s="43">
        <f t="shared" si="355"/>
        <v>0</v>
      </c>
      <c r="AV308" s="43">
        <f t="shared" si="356"/>
        <v>-6.887083333333333</v>
      </c>
      <c r="AW308" s="43">
        <f t="shared" si="357"/>
        <v>-39.357499999999995</v>
      </c>
      <c r="AX308" s="43">
        <f t="shared" si="358"/>
        <v>-119.03500000000001</v>
      </c>
      <c r="AY308" s="43">
        <f t="shared" si="359"/>
        <v>-266.47624999999999</v>
      </c>
      <c r="AZ308" s="43">
        <f t="shared" si="360"/>
        <v>-411.67041666666665</v>
      </c>
      <c r="BA308" s="98">
        <f t="shared" si="361"/>
        <v>-575.53625</v>
      </c>
      <c r="BB308" s="16"/>
      <c r="BC308" s="16">
        <f t="shared" si="426"/>
        <v>0</v>
      </c>
      <c r="BD308" s="16"/>
      <c r="BE308" s="16">
        <f t="shared" si="427"/>
        <v>0</v>
      </c>
      <c r="BF308" s="16"/>
      <c r="BG308" s="16">
        <f t="shared" si="428"/>
        <v>0</v>
      </c>
      <c r="BH308" s="18"/>
      <c r="BI308" s="16">
        <f t="shared" si="429"/>
        <v>0</v>
      </c>
      <c r="BK308" s="16">
        <f t="shared" si="430"/>
        <v>0</v>
      </c>
      <c r="BM308" s="16">
        <f t="shared" si="431"/>
        <v>0</v>
      </c>
      <c r="BO308" s="16">
        <f t="shared" si="423"/>
        <v>0</v>
      </c>
      <c r="BQ308" s="16">
        <f t="shared" si="424"/>
        <v>0</v>
      </c>
      <c r="BS308" s="16">
        <f t="shared" si="425"/>
        <v>0</v>
      </c>
      <c r="BU308" s="16">
        <f t="shared" si="382"/>
        <v>0</v>
      </c>
      <c r="BW308" s="16">
        <f t="shared" si="383"/>
        <v>0</v>
      </c>
      <c r="BY308" s="16">
        <f t="shared" si="384"/>
        <v>0</v>
      </c>
      <c r="CB308" s="16">
        <f t="shared" si="346"/>
        <v>0</v>
      </c>
      <c r="CF308" s="243">
        <f t="shared" si="362"/>
        <v>0</v>
      </c>
      <c r="CH308" s="243">
        <f t="shared" si="363"/>
        <v>0</v>
      </c>
      <c r="CJ308" s="16">
        <f t="shared" si="347"/>
        <v>-575.53625</v>
      </c>
      <c r="CL308" s="54">
        <f t="shared" si="348"/>
        <v>0</v>
      </c>
      <c r="CN308" s="18"/>
      <c r="CO308" s="16">
        <f t="shared" si="349"/>
        <v>0</v>
      </c>
      <c r="CP308" s="18"/>
    </row>
    <row r="309" spans="1:94" x14ac:dyDescent="0.2">
      <c r="A309" s="387"/>
      <c r="B309" s="14" t="str">
        <f>VLOOKUP(D309,'line assign basis'!$A$8:$D$668,2,FALSE)</f>
        <v>DEMAND - ACCR COOS B</v>
      </c>
      <c r="C309" s="17" t="s">
        <v>616</v>
      </c>
      <c r="D309" s="17" t="s">
        <v>614</v>
      </c>
      <c r="E309" s="17">
        <f>IFERROR(VLOOKUP(D309,'line assign basis'!$A$8:$D$668,4,FALSE),"")</f>
        <v>2</v>
      </c>
      <c r="F309" s="33">
        <f>IFERROR(VLOOKUP($D309,'SAP Data'!$A$7:$OM$1845,F$4,FALSE),"")</f>
        <v>68905.42</v>
      </c>
      <c r="G309" s="33">
        <f>IFERROR(VLOOKUP($D309,'SAP Data'!$A$7:$OM$1845,G$4,FALSE),"")</f>
        <v>77512.98</v>
      </c>
      <c r="H309" s="16">
        <f>IFERROR(VLOOKUP($D309,'SAP Data'!$A$7:$OM$1845,H$4,FALSE),"")</f>
        <v>83724.479999999996</v>
      </c>
      <c r="I309" s="76">
        <f>IFERROR(VLOOKUP($D309,'SAP Data'!$A$7:$OM$1845,I$4,FALSE),"")</f>
        <v>89655.25</v>
      </c>
      <c r="J309" s="76">
        <f>IFERROR(VLOOKUP($D309,'SAP Data'!$A$7:$OM$1845,J$4,FALSE),"")</f>
        <v>99143.44</v>
      </c>
      <c r="K309" s="76">
        <f>IFERROR(VLOOKUP($D309,'SAP Data'!$A$7:$OM$1845,K$4,FALSE),"")</f>
        <v>109160.74</v>
      </c>
      <c r="L309" s="76">
        <f>IFERROR(VLOOKUP($D309,'SAP Data'!$A$7:$OM$1845,L$4,FALSE),"")</f>
        <v>120005.91</v>
      </c>
      <c r="M309" s="76">
        <f>IFERROR(VLOOKUP($D309,'SAP Data'!$A$7:$OM$1845,M$4,FALSE),"")</f>
        <v>133614.57</v>
      </c>
      <c r="N309" s="76">
        <f>IFERROR(VLOOKUP($D309,'SAP Data'!$A$7:$OM$1845,N$4,FALSE),"")</f>
        <v>143369.9</v>
      </c>
      <c r="O309" s="76">
        <f>IFERROR(VLOOKUP($D309,'SAP Data'!$A$7:$OM$1845,O$4,FALSE),"")</f>
        <v>153355.66</v>
      </c>
      <c r="P309" s="76">
        <f>IFERROR(VLOOKUP($D309,'SAP Data'!$A$7:$OM$1845,P$4,FALSE),"")</f>
        <v>52879.56</v>
      </c>
      <c r="Q309" s="76">
        <f>IFERROR(VLOOKUP($D309,'SAP Data'!$A$7:$OM$1845,Q$4,FALSE),"")</f>
        <v>59236.79</v>
      </c>
      <c r="R309" s="76">
        <f>IFERROR(VLOOKUP($D309,'SAP Data'!$A$7:$OM$1845,R$4,FALSE),"")</f>
        <v>102873.28</v>
      </c>
      <c r="S309" s="76">
        <f>IFERROR(VLOOKUP($D309,'SAP Data'!$A$7:$OM$1845,S$4,FALSE),"")</f>
        <v>110955.85</v>
      </c>
      <c r="T309" s="76">
        <f>IFERROR(VLOOKUP($D309,'SAP Data'!$A$7:$OM$1849,T$4,FALSE),"")</f>
        <v>119097.06</v>
      </c>
      <c r="U309" s="76">
        <f>IFERROR(VLOOKUP($D309,'SAP Data'!$A$7:$OM$1849,U$4,FALSE),"")</f>
        <v>128421.35</v>
      </c>
      <c r="V309" s="76">
        <f>IFERROR(VLOOKUP($D309,'SAP Data'!$A$7:$OM$1849,V$4,FALSE),"")</f>
        <v>140212.72</v>
      </c>
      <c r="W309" s="76">
        <f>IFERROR(VLOOKUP($D309,'SAP Data'!$A$7:$OM$1849,W$4,FALSE),"")</f>
        <v>151790.03</v>
      </c>
      <c r="X309" s="76">
        <f>IFERROR(VLOOKUP($D309,'SAP Data'!$A$7:$OM$1849,X$4,FALSE),"")</f>
        <v>165384.14000000001</v>
      </c>
      <c r="Y309" s="76">
        <f>IFERROR(VLOOKUP($D309,'SAP Data'!$A$7:$OM$1849,Y$4,FALSE),"")</f>
        <v>178876.3</v>
      </c>
      <c r="Z309" s="76">
        <f>IFERROR(VLOOKUP($D309,'SAP Data'!$A$7:$OM$1849,Z$4,FALSE),"")</f>
        <v>192280.34</v>
      </c>
      <c r="AA309" s="76">
        <f>IFERROR(VLOOKUP($D309,'SAP Data'!$A$7:$OM$1849,AA$4,FALSE),"")</f>
        <v>205104.57</v>
      </c>
      <c r="AB309" s="76">
        <f>IFERROR(VLOOKUP($D309,'SAP Data'!$A$7:$OM$1849,AB$4,FALSE),"")</f>
        <v>64118.35</v>
      </c>
      <c r="AC309" s="76">
        <f>IFERROR(VLOOKUP($D309,'SAP Data'!$A$7:$OM$1849,AC$4,FALSE),"")</f>
        <v>24139.86</v>
      </c>
      <c r="AD309" s="76">
        <f>IFERROR(VLOOKUP($D309,'SAP Data'!$A$7:$OM$1849,AD$4,FALSE),"")</f>
        <v>31174.6</v>
      </c>
      <c r="AE309" s="76">
        <f>IFERROR(VLOOKUP($D309,'SAP Data'!$A$7:$OM$1849,AE$4,FALSE),"")</f>
        <v>-10608.94</v>
      </c>
      <c r="AF309" s="76">
        <f>IFERROR(VLOOKUP($D309,'SAP Data'!$A$7:$OM$1849,AF$4,FALSE),"")</f>
        <v>43774.66</v>
      </c>
      <c r="AG309" s="76">
        <f>IFERROR(VLOOKUP($D309,'SAP Data'!$A$7:$OM$1849,AG$4,FALSE),"")</f>
        <v>51449.35</v>
      </c>
      <c r="AH309" s="76">
        <f>IFERROR(VLOOKUP($D309,'SAP Data'!$A$7:$OM$1849,AH$4,FALSE),"")</f>
        <v>60616.51</v>
      </c>
      <c r="AI309" s="76">
        <f>IFERROR(VLOOKUP($D309,'SAP Data'!$A$7:$OM$1849,AI$4,FALSE),"")</f>
        <v>70872.77</v>
      </c>
      <c r="AJ309" s="76">
        <f>IFERROR(VLOOKUP($D309,'SAP Data'!$A$7:$OM$1849,AJ$4,FALSE),"")</f>
        <v>81909.600000000006</v>
      </c>
      <c r="AK309" s="76">
        <f>IFERROR(VLOOKUP($D309,'SAP Data'!$A$7:$OM$1849,AK$4,FALSE),"")</f>
        <v>92783.09</v>
      </c>
      <c r="AL309" s="76">
        <f>IFERROR(VLOOKUP($D309,'SAP Data'!$A$7:$OM$1849,AL$4,FALSE),"")</f>
        <v>104658.29</v>
      </c>
      <c r="AM309" s="76">
        <f>IFERROR(VLOOKUP($D309,'SAP Data'!$A$7:$OM$1849,AM$4,FALSE),"")</f>
        <v>115276.16</v>
      </c>
      <c r="AN309" s="76">
        <f>IFERROR(VLOOKUP($D309,'SAP Data'!$A$7:$OM$1849,AN$4,FALSE),"")</f>
        <v>53795.12</v>
      </c>
      <c r="AO309" s="76">
        <f>IFERROR(VLOOKUP($D309,'SAP Data'!$A$7:$OM$1849,AO$4,FALSE),"")</f>
        <v>232677.56</v>
      </c>
      <c r="AP309" s="99">
        <f t="shared" si="350"/>
        <v>128950.37583333335</v>
      </c>
      <c r="AQ309" s="43">
        <f t="shared" si="351"/>
        <v>120897.73125000006</v>
      </c>
      <c r="AR309" s="43">
        <f t="shared" si="352"/>
        <v>112694.09833333337</v>
      </c>
      <c r="AS309" s="43">
        <f t="shared" si="353"/>
        <v>106348.49833333335</v>
      </c>
      <c r="AT309" s="43">
        <f t="shared" si="354"/>
        <v>99824.822916666686</v>
      </c>
      <c r="AU309" s="43">
        <f t="shared" si="355"/>
        <v>93136.761666666673</v>
      </c>
      <c r="AV309" s="43">
        <f t="shared" si="356"/>
        <v>86287.103333333333</v>
      </c>
      <c r="AW309" s="43">
        <f t="shared" si="357"/>
        <v>79221.780416666661</v>
      </c>
      <c r="AX309" s="43">
        <f t="shared" si="358"/>
        <v>71983.644583333327</v>
      </c>
      <c r="AY309" s="43">
        <f t="shared" si="359"/>
        <v>64589.875416666669</v>
      </c>
      <c r="AZ309" s="43">
        <f t="shared" si="360"/>
        <v>60416.890416666683</v>
      </c>
      <c r="BA309" s="98">
        <f t="shared" si="361"/>
        <v>68675.826666666675</v>
      </c>
      <c r="BB309" s="16"/>
      <c r="BC309" s="16">
        <f t="shared" si="426"/>
        <v>0</v>
      </c>
      <c r="BD309" s="16"/>
      <c r="BE309" s="16">
        <f t="shared" si="427"/>
        <v>0</v>
      </c>
      <c r="BF309" s="16"/>
      <c r="BG309" s="16">
        <f t="shared" si="428"/>
        <v>0</v>
      </c>
      <c r="BH309" s="18"/>
      <c r="BI309" s="16">
        <f t="shared" si="429"/>
        <v>0</v>
      </c>
      <c r="BK309" s="16">
        <f t="shared" si="430"/>
        <v>0</v>
      </c>
      <c r="BM309" s="16">
        <f t="shared" si="431"/>
        <v>0</v>
      </c>
      <c r="BO309" s="16">
        <f t="shared" si="423"/>
        <v>0</v>
      </c>
      <c r="BQ309" s="16">
        <f t="shared" si="424"/>
        <v>0</v>
      </c>
      <c r="BS309" s="16">
        <f t="shared" si="425"/>
        <v>0</v>
      </c>
      <c r="BU309" s="16">
        <f t="shared" si="382"/>
        <v>0</v>
      </c>
      <c r="BW309" s="16">
        <f t="shared" si="383"/>
        <v>0</v>
      </c>
      <c r="BY309" s="16">
        <f t="shared" si="384"/>
        <v>0</v>
      </c>
      <c r="CB309" s="16">
        <f t="shared" si="346"/>
        <v>0</v>
      </c>
      <c r="CF309" s="243">
        <f t="shared" si="362"/>
        <v>0</v>
      </c>
      <c r="CH309" s="243">
        <f t="shared" si="363"/>
        <v>0</v>
      </c>
      <c r="CJ309" s="16">
        <f t="shared" si="347"/>
        <v>68675.826666666675</v>
      </c>
      <c r="CL309" s="54">
        <f t="shared" si="348"/>
        <v>0</v>
      </c>
      <c r="CN309" s="18"/>
      <c r="CO309" s="16">
        <f t="shared" si="349"/>
        <v>0</v>
      </c>
      <c r="CP309" s="18"/>
    </row>
    <row r="310" spans="1:94" x14ac:dyDescent="0.2">
      <c r="A310" s="387"/>
      <c r="B310" s="14" t="str">
        <f>VLOOKUP(D310,'line assign basis'!$A$8:$D$668,2,FALSE)</f>
        <v>WACOG - ACCR. WA</v>
      </c>
      <c r="C310" s="17" t="s">
        <v>619</v>
      </c>
      <c r="D310" s="17" t="s">
        <v>617</v>
      </c>
      <c r="E310" s="17">
        <f>IFERROR(VLOOKUP(D310,'line assign basis'!$A$8:$D$668,4,FALSE),"")</f>
        <v>2</v>
      </c>
      <c r="F310" s="33">
        <f>IFERROR(VLOOKUP($D310,'SAP Data'!$A$7:$OM$1845,F$4,FALSE),"")</f>
        <v>1738374.14</v>
      </c>
      <c r="G310" s="33">
        <f>IFERROR(VLOOKUP($D310,'SAP Data'!$A$7:$OM$1845,G$4,FALSE),"")</f>
        <v>2965390.69</v>
      </c>
      <c r="H310" s="16">
        <f>IFERROR(VLOOKUP($D310,'SAP Data'!$A$7:$OM$1845,H$4,FALSE),"")</f>
        <v>3540634.99</v>
      </c>
      <c r="I310" s="76">
        <f>IFERROR(VLOOKUP($D310,'SAP Data'!$A$7:$OM$1845,I$4,FALSE),"")</f>
        <v>3303883.9</v>
      </c>
      <c r="J310" s="76">
        <f>IFERROR(VLOOKUP($D310,'SAP Data'!$A$7:$OM$1845,J$4,FALSE),"")</f>
        <v>3084524.04</v>
      </c>
      <c r="K310" s="76">
        <f>IFERROR(VLOOKUP($D310,'SAP Data'!$A$7:$OM$1845,K$4,FALSE),"")</f>
        <v>2898858.22</v>
      </c>
      <c r="L310" s="76">
        <f>IFERROR(VLOOKUP($D310,'SAP Data'!$A$7:$OM$1845,L$4,FALSE),"")</f>
        <v>2796244.71</v>
      </c>
      <c r="M310" s="76">
        <f>IFERROR(VLOOKUP($D310,'SAP Data'!$A$7:$OM$1845,M$4,FALSE),"")</f>
        <v>2704362.08</v>
      </c>
      <c r="N310" s="76">
        <f>IFERROR(VLOOKUP($D310,'SAP Data'!$A$7:$OM$1845,N$4,FALSE),"")</f>
        <v>2487623.75</v>
      </c>
      <c r="O310" s="76">
        <f>IFERROR(VLOOKUP($D310,'SAP Data'!$A$7:$OM$1845,O$4,FALSE),"")</f>
        <v>2334408.94</v>
      </c>
      <c r="P310" s="76">
        <f>IFERROR(VLOOKUP($D310,'SAP Data'!$A$7:$OM$1845,P$4,FALSE),"")</f>
        <v>89271.45</v>
      </c>
      <c r="Q310" s="76">
        <f>IFERROR(VLOOKUP($D310,'SAP Data'!$A$7:$OM$1845,Q$4,FALSE),"")</f>
        <v>819802.31</v>
      </c>
      <c r="R310" s="76">
        <f>IFERROR(VLOOKUP($D310,'SAP Data'!$A$7:$OM$1845,R$4,FALSE),"")</f>
        <v>1162743.3500000001</v>
      </c>
      <c r="S310" s="76">
        <f>IFERROR(VLOOKUP($D310,'SAP Data'!$A$7:$OM$1845,S$4,FALSE),"")</f>
        <v>1147353.6599999999</v>
      </c>
      <c r="T310" s="76">
        <f>IFERROR(VLOOKUP($D310,'SAP Data'!$A$7:$OM$1849,T$4,FALSE),"")</f>
        <v>963443.16</v>
      </c>
      <c r="U310" s="76">
        <f>IFERROR(VLOOKUP($D310,'SAP Data'!$A$7:$OM$1849,U$4,FALSE),"")</f>
        <v>672734.49</v>
      </c>
      <c r="V310" s="76">
        <f>IFERROR(VLOOKUP($D310,'SAP Data'!$A$7:$OM$1849,V$4,FALSE),"")</f>
        <v>566158</v>
      </c>
      <c r="W310" s="76">
        <f>IFERROR(VLOOKUP($D310,'SAP Data'!$A$7:$OM$1849,W$4,FALSE),"")</f>
        <v>426233.21</v>
      </c>
      <c r="X310" s="76">
        <f>IFERROR(VLOOKUP($D310,'SAP Data'!$A$7:$OM$1849,X$4,FALSE),"")</f>
        <v>327781.13</v>
      </c>
      <c r="Y310" s="76">
        <f>IFERROR(VLOOKUP($D310,'SAP Data'!$A$7:$OM$1849,Y$4,FALSE),"")</f>
        <v>270333.56</v>
      </c>
      <c r="Z310" s="76">
        <f>IFERROR(VLOOKUP($D310,'SAP Data'!$A$7:$OM$1849,Z$4,FALSE),"")</f>
        <v>295124.64</v>
      </c>
      <c r="AA310" s="76">
        <f>IFERROR(VLOOKUP($D310,'SAP Data'!$A$7:$OM$1849,AA$4,FALSE),"")</f>
        <v>423101.01</v>
      </c>
      <c r="AB310" s="76">
        <f>IFERROR(VLOOKUP($D310,'SAP Data'!$A$7:$OM$1849,AB$4,FALSE),"")</f>
        <v>343612.23</v>
      </c>
      <c r="AC310" s="76">
        <f>IFERROR(VLOOKUP($D310,'SAP Data'!$A$7:$OM$1849,AC$4,FALSE),"")</f>
        <v>378250.12</v>
      </c>
      <c r="AD310" s="76">
        <f>IFERROR(VLOOKUP($D310,'SAP Data'!$A$7:$OM$1849,AD$4,FALSE),"")</f>
        <v>449994.63</v>
      </c>
      <c r="AE310" s="76">
        <f>IFERROR(VLOOKUP($D310,'SAP Data'!$A$7:$OM$1849,AE$4,FALSE),"")</f>
        <v>3608374.63</v>
      </c>
      <c r="AF310" s="76">
        <f>IFERROR(VLOOKUP($D310,'SAP Data'!$A$7:$OM$1849,AF$4,FALSE),"")</f>
        <v>3792058.19</v>
      </c>
      <c r="AG310" s="76">
        <f>IFERROR(VLOOKUP($D310,'SAP Data'!$A$7:$OM$1849,AG$4,FALSE),"")</f>
        <v>3685018.2</v>
      </c>
      <c r="AH310" s="76">
        <f>IFERROR(VLOOKUP($D310,'SAP Data'!$A$7:$OM$1849,AH$4,FALSE),"")</f>
        <v>3696768.08</v>
      </c>
      <c r="AI310" s="76">
        <f>IFERROR(VLOOKUP($D310,'SAP Data'!$A$7:$OM$1849,AI$4,FALSE),"")</f>
        <v>3761154.13</v>
      </c>
      <c r="AJ310" s="76">
        <f>IFERROR(VLOOKUP($D310,'SAP Data'!$A$7:$OM$1849,AJ$4,FALSE),"")</f>
        <v>3932304.8</v>
      </c>
      <c r="AK310" s="76">
        <f>IFERROR(VLOOKUP($D310,'SAP Data'!$A$7:$OM$1849,AK$4,FALSE),"")</f>
        <v>4141064.36</v>
      </c>
      <c r="AL310" s="76">
        <f>IFERROR(VLOOKUP($D310,'SAP Data'!$A$7:$OM$1849,AL$4,FALSE),"")</f>
        <v>4595564.96</v>
      </c>
      <c r="AM310" s="76">
        <f>IFERROR(VLOOKUP($D310,'SAP Data'!$A$7:$OM$1849,AM$4,FALSE),"")</f>
        <v>5574251.0499999998</v>
      </c>
      <c r="AN310" s="76">
        <f>IFERROR(VLOOKUP($D310,'SAP Data'!$A$7:$OM$1849,AN$4,FALSE),"")</f>
        <v>1771631.12</v>
      </c>
      <c r="AO310" s="76">
        <f>IFERROR(VLOOKUP($D310,'SAP Data'!$A$7:$OM$1849,AO$4,FALSE),"")</f>
        <v>2820903.15</v>
      </c>
      <c r="AP310" s="99">
        <f t="shared" si="350"/>
        <v>551707.84999999986</v>
      </c>
      <c r="AQ310" s="43">
        <f t="shared" si="351"/>
        <v>624552.52708333323</v>
      </c>
      <c r="AR310" s="43">
        <f t="shared" si="352"/>
        <v>844954.02708333347</v>
      </c>
      <c r="AS310" s="43">
        <f t="shared" si="353"/>
        <v>1088324.8079166666</v>
      </c>
      <c r="AT310" s="43">
        <f t="shared" si="354"/>
        <v>1344278.7158333333</v>
      </c>
      <c r="AU310" s="43">
        <f t="shared" si="355"/>
        <v>1613675.8408333336</v>
      </c>
      <c r="AV310" s="43">
        <f t="shared" si="356"/>
        <v>1902819.3654166665</v>
      </c>
      <c r="AW310" s="43">
        <f t="shared" si="357"/>
        <v>2214288.3016666668</v>
      </c>
      <c r="AX310" s="43">
        <f t="shared" si="358"/>
        <v>2554753.7650000001</v>
      </c>
      <c r="AY310" s="43">
        <f t="shared" si="359"/>
        <v>2948570.03</v>
      </c>
      <c r="AZ310" s="43">
        <f t="shared" si="360"/>
        <v>3222702.0687500001</v>
      </c>
      <c r="BA310" s="98">
        <f t="shared" si="361"/>
        <v>3383980.0654166671</v>
      </c>
      <c r="BB310" s="16"/>
      <c r="BC310" s="16">
        <f t="shared" si="426"/>
        <v>0</v>
      </c>
      <c r="BD310" s="16"/>
      <c r="BE310" s="16">
        <f t="shared" si="427"/>
        <v>0</v>
      </c>
      <c r="BF310" s="16"/>
      <c r="BG310" s="16">
        <f t="shared" si="428"/>
        <v>0</v>
      </c>
      <c r="BH310" s="18"/>
      <c r="BI310" s="16">
        <f t="shared" si="429"/>
        <v>0</v>
      </c>
      <c r="BK310" s="16">
        <f t="shared" si="430"/>
        <v>0</v>
      </c>
      <c r="BM310" s="16">
        <f t="shared" si="431"/>
        <v>0</v>
      </c>
      <c r="BO310" s="16">
        <f t="shared" si="423"/>
        <v>0</v>
      </c>
      <c r="BQ310" s="16">
        <f t="shared" si="424"/>
        <v>0</v>
      </c>
      <c r="BS310" s="16">
        <f t="shared" si="425"/>
        <v>0</v>
      </c>
      <c r="BU310" s="16">
        <f t="shared" si="382"/>
        <v>0</v>
      </c>
      <c r="BW310" s="16">
        <f t="shared" si="383"/>
        <v>0</v>
      </c>
      <c r="BY310" s="16">
        <f t="shared" si="384"/>
        <v>0</v>
      </c>
      <c r="CB310" s="16">
        <f t="shared" si="346"/>
        <v>0</v>
      </c>
      <c r="CF310" s="243">
        <f t="shared" si="362"/>
        <v>0</v>
      </c>
      <c r="CH310" s="243">
        <f t="shared" si="363"/>
        <v>0</v>
      </c>
      <c r="CJ310" s="16">
        <f t="shared" si="347"/>
        <v>3383980.0654166671</v>
      </c>
      <c r="CL310" s="54">
        <f t="shared" si="348"/>
        <v>0</v>
      </c>
      <c r="CN310" s="18"/>
      <c r="CO310" s="16">
        <f t="shared" si="349"/>
        <v>0</v>
      </c>
      <c r="CP310" s="18"/>
    </row>
    <row r="311" spans="1:94" x14ac:dyDescent="0.2">
      <c r="A311" s="387"/>
      <c r="B311" s="14" t="str">
        <f>VLOOKUP(D311,'line assign basis'!$A$8:$D$668,2,FALSE)</f>
        <v>AMORT WA  WACOG</v>
      </c>
      <c r="C311" s="17" t="s">
        <v>622</v>
      </c>
      <c r="D311" s="17" t="s">
        <v>620</v>
      </c>
      <c r="E311" s="17">
        <f>IFERROR(VLOOKUP(D311,'line assign basis'!$A$8:$D$668,4,FALSE),"")</f>
        <v>2</v>
      </c>
      <c r="F311" s="33">
        <f>IFERROR(VLOOKUP($D311,'SAP Data'!$A$7:$OM$1845,F$4,FALSE),"")</f>
        <v>-1314330.67</v>
      </c>
      <c r="G311" s="33">
        <f>IFERROR(VLOOKUP($D311,'SAP Data'!$A$7:$OM$1845,G$4,FALSE),"")</f>
        <v>-1007770.35</v>
      </c>
      <c r="H311" s="16">
        <f>IFERROR(VLOOKUP($D311,'SAP Data'!$A$7:$OM$1845,H$4,FALSE),"")</f>
        <v>-674365.24</v>
      </c>
      <c r="I311" s="76">
        <f>IFERROR(VLOOKUP($D311,'SAP Data'!$A$7:$OM$1845,I$4,FALSE),"")</f>
        <v>-511095.07</v>
      </c>
      <c r="J311" s="76">
        <f>IFERROR(VLOOKUP($D311,'SAP Data'!$A$7:$OM$1845,J$4,FALSE),"")</f>
        <v>-398207.53</v>
      </c>
      <c r="K311" s="76">
        <f>IFERROR(VLOOKUP($D311,'SAP Data'!$A$7:$OM$1845,K$4,FALSE),"")</f>
        <v>-322298.51</v>
      </c>
      <c r="L311" s="76">
        <f>IFERROR(VLOOKUP($D311,'SAP Data'!$A$7:$OM$1845,L$4,FALSE),"")</f>
        <v>-256105.06</v>
      </c>
      <c r="M311" s="76">
        <f>IFERROR(VLOOKUP($D311,'SAP Data'!$A$7:$OM$1845,M$4,FALSE),"")</f>
        <v>-201209.83</v>
      </c>
      <c r="N311" s="76">
        <f>IFERROR(VLOOKUP($D311,'SAP Data'!$A$7:$OM$1845,N$4,FALSE),"")</f>
        <v>-144158.47</v>
      </c>
      <c r="O311" s="76">
        <f>IFERROR(VLOOKUP($D311,'SAP Data'!$A$7:$OM$1845,O$4,FALSE),"")</f>
        <v>-33096.559999999998</v>
      </c>
      <c r="P311" s="76">
        <f>IFERROR(VLOOKUP($D311,'SAP Data'!$A$7:$OM$1845,P$4,FALSE),"")</f>
        <v>2719101.63</v>
      </c>
      <c r="Q311" s="76">
        <f>IFERROR(VLOOKUP($D311,'SAP Data'!$A$7:$OM$1845,Q$4,FALSE),"")</f>
        <v>2338349.8199999998</v>
      </c>
      <c r="R311" s="76">
        <f>IFERROR(VLOOKUP($D311,'SAP Data'!$A$7:$OM$1845,R$4,FALSE),"")</f>
        <v>1910204.3</v>
      </c>
      <c r="S311" s="76">
        <f>IFERROR(VLOOKUP($D311,'SAP Data'!$A$7:$OM$1845,S$4,FALSE),"")</f>
        <v>1552452.05</v>
      </c>
      <c r="T311" s="76">
        <f>IFERROR(VLOOKUP($D311,'SAP Data'!$A$7:$OM$1849,T$4,FALSE),"")</f>
        <v>1204567.68</v>
      </c>
      <c r="U311" s="76">
        <f>IFERROR(VLOOKUP($D311,'SAP Data'!$A$7:$OM$1849,U$4,FALSE),"")</f>
        <v>939876.86</v>
      </c>
      <c r="V311" s="76">
        <f>IFERROR(VLOOKUP($D311,'SAP Data'!$A$7:$OM$1849,V$4,FALSE),"")</f>
        <v>796408.51</v>
      </c>
      <c r="W311" s="76">
        <f>IFERROR(VLOOKUP($D311,'SAP Data'!$A$7:$OM$1849,W$4,FALSE),"")</f>
        <v>685062.54</v>
      </c>
      <c r="X311" s="76">
        <f>IFERROR(VLOOKUP($D311,'SAP Data'!$A$7:$OM$1849,X$4,FALSE),"")</f>
        <v>595932.53</v>
      </c>
      <c r="Y311" s="76">
        <f>IFERROR(VLOOKUP($D311,'SAP Data'!$A$7:$OM$1849,Y$4,FALSE),"")</f>
        <v>524213.5</v>
      </c>
      <c r="Z311" s="76">
        <f>IFERROR(VLOOKUP($D311,'SAP Data'!$A$7:$OM$1849,Z$4,FALSE),"")</f>
        <v>448689.52</v>
      </c>
      <c r="AA311" s="76">
        <f>IFERROR(VLOOKUP($D311,'SAP Data'!$A$7:$OM$1849,AA$4,FALSE),"")</f>
        <v>350692.35</v>
      </c>
      <c r="AB311" s="76">
        <f>IFERROR(VLOOKUP($D311,'SAP Data'!$A$7:$OM$1849,AB$4,FALSE),"")</f>
        <v>464466.93</v>
      </c>
      <c r="AC311" s="76">
        <f>IFERROR(VLOOKUP($D311,'SAP Data'!$A$7:$OM$1849,AC$4,FALSE),"")</f>
        <v>387357.3</v>
      </c>
      <c r="AD311" s="76">
        <f>IFERROR(VLOOKUP($D311,'SAP Data'!$A$7:$OM$1849,AD$4,FALSE),"")</f>
        <v>309289.81</v>
      </c>
      <c r="AE311" s="76">
        <f>IFERROR(VLOOKUP($D311,'SAP Data'!$A$7:$OM$1849,AE$4,FALSE),"")</f>
        <v>228434.3</v>
      </c>
      <c r="AF311" s="76">
        <f>IFERROR(VLOOKUP($D311,'SAP Data'!$A$7:$OM$1849,AF$4,FALSE),"")</f>
        <v>155819.81</v>
      </c>
      <c r="AG311" s="76">
        <f>IFERROR(VLOOKUP($D311,'SAP Data'!$A$7:$OM$1849,AG$4,FALSE),"")</f>
        <v>102964.98</v>
      </c>
      <c r="AH311" s="76">
        <f>IFERROR(VLOOKUP($D311,'SAP Data'!$A$7:$OM$1849,AH$4,FALSE),"")</f>
        <v>74352.09</v>
      </c>
      <c r="AI311" s="76">
        <f>IFERROR(VLOOKUP($D311,'SAP Data'!$A$7:$OM$1849,AI$4,FALSE),"")</f>
        <v>51602.75</v>
      </c>
      <c r="AJ311" s="76">
        <f>IFERROR(VLOOKUP($D311,'SAP Data'!$A$7:$OM$1849,AJ$4,FALSE),"")</f>
        <v>36399.410000000003</v>
      </c>
      <c r="AK311" s="76">
        <f>IFERROR(VLOOKUP($D311,'SAP Data'!$A$7:$OM$1849,AK$4,FALSE),"")</f>
        <v>22267.68</v>
      </c>
      <c r="AL311" s="76">
        <f>IFERROR(VLOOKUP($D311,'SAP Data'!$A$7:$OM$1849,AL$4,FALSE),"")</f>
        <v>6107.08</v>
      </c>
      <c r="AM311" s="76">
        <f>IFERROR(VLOOKUP($D311,'SAP Data'!$A$7:$OM$1849,AM$4,FALSE),"")</f>
        <v>-19515.419999999998</v>
      </c>
      <c r="AN311" s="76">
        <f>IFERROR(VLOOKUP($D311,'SAP Data'!$A$7:$OM$1849,AN$4,FALSE),"")</f>
        <v>3981500.94</v>
      </c>
      <c r="AO311" s="76">
        <f>IFERROR(VLOOKUP($D311,'SAP Data'!$A$7:$OM$1849,AO$4,FALSE),"")</f>
        <v>3398869.43</v>
      </c>
      <c r="AP311" s="99">
        <f t="shared" si="350"/>
        <v>754955.56874999974</v>
      </c>
      <c r="AQ311" s="43">
        <f t="shared" si="351"/>
        <v>633083.39208333334</v>
      </c>
      <c r="AR311" s="43">
        <f t="shared" si="352"/>
        <v>534218.15791666659</v>
      </c>
      <c r="AS311" s="43">
        <f t="shared" si="353"/>
        <v>455649.00166666665</v>
      </c>
      <c r="AT311" s="43">
        <f t="shared" si="354"/>
        <v>390691.9891666667</v>
      </c>
      <c r="AU311" s="43">
        <f t="shared" si="355"/>
        <v>334212.14708333329</v>
      </c>
      <c r="AV311" s="43">
        <f t="shared" si="356"/>
        <v>284504.10916666669</v>
      </c>
      <c r="AW311" s="43">
        <f t="shared" si="357"/>
        <v>240275.81999999998</v>
      </c>
      <c r="AX311" s="43">
        <f t="shared" si="358"/>
        <v>200920.47583333342</v>
      </c>
      <c r="AY311" s="43">
        <f t="shared" si="359"/>
        <v>167054.21708333335</v>
      </c>
      <c r="AZ311" s="43">
        <f t="shared" si="360"/>
        <v>298171.97708333336</v>
      </c>
      <c r="BA311" s="98">
        <f t="shared" si="361"/>
        <v>570194.73291666666</v>
      </c>
      <c r="BB311" s="16"/>
      <c r="BC311" s="16">
        <f t="shared" si="426"/>
        <v>0</v>
      </c>
      <c r="BD311" s="16"/>
      <c r="BE311" s="16">
        <f t="shared" si="427"/>
        <v>0</v>
      </c>
      <c r="BF311" s="16"/>
      <c r="BG311" s="16">
        <f t="shared" si="428"/>
        <v>0</v>
      </c>
      <c r="BH311" s="18"/>
      <c r="BI311" s="16">
        <f t="shared" si="429"/>
        <v>0</v>
      </c>
      <c r="BK311" s="16">
        <f t="shared" si="430"/>
        <v>0</v>
      </c>
      <c r="BM311" s="16">
        <f t="shared" si="431"/>
        <v>0</v>
      </c>
      <c r="BO311" s="16">
        <f t="shared" si="423"/>
        <v>0</v>
      </c>
      <c r="BQ311" s="16">
        <f t="shared" si="424"/>
        <v>0</v>
      </c>
      <c r="BS311" s="16">
        <f t="shared" si="425"/>
        <v>0</v>
      </c>
      <c r="BU311" s="16">
        <f t="shared" si="382"/>
        <v>0</v>
      </c>
      <c r="BW311" s="16">
        <f t="shared" si="383"/>
        <v>0</v>
      </c>
      <c r="BY311" s="16">
        <f t="shared" si="384"/>
        <v>0</v>
      </c>
      <c r="CB311" s="16">
        <f t="shared" si="346"/>
        <v>0</v>
      </c>
      <c r="CF311" s="243">
        <f t="shared" si="362"/>
        <v>0</v>
      </c>
      <c r="CH311" s="243">
        <f t="shared" si="363"/>
        <v>0</v>
      </c>
      <c r="CJ311" s="16">
        <f t="shared" si="347"/>
        <v>570194.73291666666</v>
      </c>
      <c r="CL311" s="54">
        <f t="shared" si="348"/>
        <v>0</v>
      </c>
      <c r="CN311" s="18"/>
      <c r="CO311" s="16">
        <f t="shared" si="349"/>
        <v>0</v>
      </c>
      <c r="CP311" s="18"/>
    </row>
    <row r="312" spans="1:94" x14ac:dyDescent="0.2">
      <c r="A312" s="387"/>
      <c r="B312" s="14" t="str">
        <f>VLOOKUP(D312,'line assign basis'!$A$8:$D$668,2,FALSE)</f>
        <v>DEMAND - ACCR WA</v>
      </c>
      <c r="C312" s="17" t="s">
        <v>625</v>
      </c>
      <c r="D312" s="17" t="s">
        <v>623</v>
      </c>
      <c r="E312" s="17">
        <f>IFERROR(VLOOKUP(D312,'line assign basis'!$A$8:$D$668,4,FALSE),"")</f>
        <v>2</v>
      </c>
      <c r="F312" s="33">
        <f>IFERROR(VLOOKUP($D312,'SAP Data'!$A$7:$OM$1845,F$4,FALSE),"")</f>
        <v>-820449.47</v>
      </c>
      <c r="G312" s="33">
        <f>IFERROR(VLOOKUP($D312,'SAP Data'!$A$7:$OM$1845,G$4,FALSE),"")</f>
        <v>-1580630.86</v>
      </c>
      <c r="H312" s="16">
        <f>IFERROR(VLOOKUP($D312,'SAP Data'!$A$7:$OM$1845,H$4,FALSE),"")</f>
        <v>-1920188.88</v>
      </c>
      <c r="I312" s="76">
        <f>IFERROR(VLOOKUP($D312,'SAP Data'!$A$7:$OM$1845,I$4,FALSE),"")</f>
        <v>-1820659.9</v>
      </c>
      <c r="J312" s="76">
        <f>IFERROR(VLOOKUP($D312,'SAP Data'!$A$7:$OM$1845,J$4,FALSE),"")</f>
        <v>-1498229.3</v>
      </c>
      <c r="K312" s="76">
        <f>IFERROR(VLOOKUP($D312,'SAP Data'!$A$7:$OM$1845,K$4,FALSE),"")</f>
        <v>-1110235.52</v>
      </c>
      <c r="L312" s="76">
        <f>IFERROR(VLOOKUP($D312,'SAP Data'!$A$7:$OM$1845,L$4,FALSE),"")</f>
        <v>-650583.1</v>
      </c>
      <c r="M312" s="76">
        <f>IFERROR(VLOOKUP($D312,'SAP Data'!$A$7:$OM$1845,M$4,FALSE),"")</f>
        <v>-208978.7</v>
      </c>
      <c r="N312" s="76">
        <f>IFERROR(VLOOKUP($D312,'SAP Data'!$A$7:$OM$1845,N$4,FALSE),"")</f>
        <v>160662.81</v>
      </c>
      <c r="O312" s="76">
        <f>IFERROR(VLOOKUP($D312,'SAP Data'!$A$7:$OM$1845,O$4,FALSE),"")</f>
        <v>82747.42</v>
      </c>
      <c r="P312" s="76">
        <f>IFERROR(VLOOKUP($D312,'SAP Data'!$A$7:$OM$1845,P$4,FALSE),"")</f>
        <v>8921.58</v>
      </c>
      <c r="Q312" s="76">
        <f>IFERROR(VLOOKUP($D312,'SAP Data'!$A$7:$OM$1845,Q$4,FALSE),"")</f>
        <v>-497807.68</v>
      </c>
      <c r="R312" s="76">
        <f>IFERROR(VLOOKUP($D312,'SAP Data'!$A$7:$OM$1845,R$4,FALSE),"")</f>
        <v>-987724.24</v>
      </c>
      <c r="S312" s="76">
        <f>IFERROR(VLOOKUP($D312,'SAP Data'!$A$7:$OM$1845,S$4,FALSE),"")</f>
        <v>-1454652.78</v>
      </c>
      <c r="T312" s="76">
        <f>IFERROR(VLOOKUP($D312,'SAP Data'!$A$7:$OM$1849,T$4,FALSE),"")</f>
        <v>-1752837.99</v>
      </c>
      <c r="U312" s="76">
        <f>IFERROR(VLOOKUP($D312,'SAP Data'!$A$7:$OM$1849,U$4,FALSE),"")</f>
        <v>-1635671.62</v>
      </c>
      <c r="V312" s="76">
        <f>IFERROR(VLOOKUP($D312,'SAP Data'!$A$7:$OM$1849,V$4,FALSE),"")</f>
        <v>-1294507.21</v>
      </c>
      <c r="W312" s="76">
        <f>IFERROR(VLOOKUP($D312,'SAP Data'!$A$7:$OM$1849,W$4,FALSE),"")</f>
        <v>-917307.77</v>
      </c>
      <c r="X312" s="76">
        <f>IFERROR(VLOOKUP($D312,'SAP Data'!$A$7:$OM$1849,X$4,FALSE),"")</f>
        <v>-467745.37</v>
      </c>
      <c r="Y312" s="76">
        <f>IFERROR(VLOOKUP($D312,'SAP Data'!$A$7:$OM$1849,Y$4,FALSE),"")</f>
        <v>-362.67</v>
      </c>
      <c r="Z312" s="76">
        <f>IFERROR(VLOOKUP($D312,'SAP Data'!$A$7:$OM$1849,Z$4,FALSE),"")</f>
        <v>437778.71</v>
      </c>
      <c r="AA312" s="76">
        <f>IFERROR(VLOOKUP($D312,'SAP Data'!$A$7:$OM$1849,AA$4,FALSE),"")</f>
        <v>573699.75</v>
      </c>
      <c r="AB312" s="76">
        <f>IFERROR(VLOOKUP($D312,'SAP Data'!$A$7:$OM$1849,AB$4,FALSE),"")</f>
        <v>288078.11</v>
      </c>
      <c r="AC312" s="76">
        <f>IFERROR(VLOOKUP($D312,'SAP Data'!$A$7:$OM$1849,AC$4,FALSE),"")</f>
        <v>-140877.89000000001</v>
      </c>
      <c r="AD312" s="76">
        <f>IFERROR(VLOOKUP($D312,'SAP Data'!$A$7:$OM$1849,AD$4,FALSE),"")</f>
        <v>-603071.88</v>
      </c>
      <c r="AE312" s="76">
        <f>IFERROR(VLOOKUP($D312,'SAP Data'!$A$7:$OM$1849,AE$4,FALSE),"")</f>
        <v>-1153683.75</v>
      </c>
      <c r="AF312" s="76">
        <f>IFERROR(VLOOKUP($D312,'SAP Data'!$A$7:$OM$1849,AF$4,FALSE),"")</f>
        <v>-1464087.96</v>
      </c>
      <c r="AG312" s="76">
        <f>IFERROR(VLOOKUP($D312,'SAP Data'!$A$7:$OM$1849,AG$4,FALSE),"")</f>
        <v>-1349225.62</v>
      </c>
      <c r="AH312" s="76">
        <f>IFERROR(VLOOKUP($D312,'SAP Data'!$A$7:$OM$1849,AH$4,FALSE),"")</f>
        <v>-1029009.46</v>
      </c>
      <c r="AI312" s="76">
        <f>IFERROR(VLOOKUP($D312,'SAP Data'!$A$7:$OM$1849,AI$4,FALSE),"")</f>
        <v>-617993.98</v>
      </c>
      <c r="AJ312" s="76">
        <f>IFERROR(VLOOKUP($D312,'SAP Data'!$A$7:$OM$1849,AJ$4,FALSE),"")</f>
        <v>-157453.21</v>
      </c>
      <c r="AK312" s="76">
        <f>IFERROR(VLOOKUP($D312,'SAP Data'!$A$7:$OM$1849,AK$4,FALSE),"")</f>
        <v>303134.49</v>
      </c>
      <c r="AL312" s="76">
        <f>IFERROR(VLOOKUP($D312,'SAP Data'!$A$7:$OM$1849,AL$4,FALSE),"")</f>
        <v>704640.08</v>
      </c>
      <c r="AM312" s="76">
        <f>IFERROR(VLOOKUP($D312,'SAP Data'!$A$7:$OM$1849,AM$4,FALSE),"")</f>
        <v>790145.25</v>
      </c>
      <c r="AN312" s="76">
        <f>IFERROR(VLOOKUP($D312,'SAP Data'!$A$7:$OM$1849,AN$4,FALSE),"")</f>
        <v>357902.5</v>
      </c>
      <c r="AO312" s="76">
        <f>IFERROR(VLOOKUP($D312,'SAP Data'!$A$7:$OM$1849,AO$4,FALSE),"")</f>
        <v>-320735.94</v>
      </c>
      <c r="AP312" s="99">
        <f t="shared" si="350"/>
        <v>-596650.39916666679</v>
      </c>
      <c r="AQ312" s="43">
        <f t="shared" si="351"/>
        <v>-568082.84124999994</v>
      </c>
      <c r="AR312" s="43">
        <f t="shared" si="352"/>
        <v>-543511.21375</v>
      </c>
      <c r="AS312" s="43">
        <f t="shared" si="353"/>
        <v>-519544.71250000008</v>
      </c>
      <c r="AT312" s="43">
        <f t="shared" si="354"/>
        <v>-496547.05625000008</v>
      </c>
      <c r="AU312" s="43">
        <f t="shared" si="355"/>
        <v>-473013.24208333337</v>
      </c>
      <c r="AV312" s="43">
        <f t="shared" si="356"/>
        <v>-447612.9941666667</v>
      </c>
      <c r="AW312" s="43">
        <f t="shared" si="357"/>
        <v>-422038.43916666671</v>
      </c>
      <c r="AX312" s="43">
        <f t="shared" si="358"/>
        <v>-398273.50041666656</v>
      </c>
      <c r="AY312" s="43">
        <f t="shared" si="359"/>
        <v>-378135.71416666661</v>
      </c>
      <c r="AZ312" s="43">
        <f t="shared" si="360"/>
        <v>-366207.80208333326</v>
      </c>
      <c r="BA312" s="98">
        <f t="shared" si="361"/>
        <v>-370792.53791666665</v>
      </c>
      <c r="BB312" s="16"/>
      <c r="BC312" s="16">
        <f t="shared" si="426"/>
        <v>0</v>
      </c>
      <c r="BD312" s="16"/>
      <c r="BE312" s="16">
        <f t="shared" si="427"/>
        <v>0</v>
      </c>
      <c r="BF312" s="16"/>
      <c r="BG312" s="16">
        <f t="shared" si="428"/>
        <v>0</v>
      </c>
      <c r="BH312" s="18"/>
      <c r="BI312" s="16">
        <f t="shared" si="429"/>
        <v>0</v>
      </c>
      <c r="BK312" s="16">
        <f t="shared" si="430"/>
        <v>0</v>
      </c>
      <c r="BM312" s="16">
        <f t="shared" si="431"/>
        <v>0</v>
      </c>
      <c r="BO312" s="16">
        <f t="shared" si="423"/>
        <v>0</v>
      </c>
      <c r="BQ312" s="16">
        <f t="shared" si="424"/>
        <v>0</v>
      </c>
      <c r="BS312" s="16">
        <f t="shared" si="425"/>
        <v>0</v>
      </c>
      <c r="BU312" s="16">
        <f t="shared" si="382"/>
        <v>0</v>
      </c>
      <c r="BW312" s="16">
        <f t="shared" si="383"/>
        <v>0</v>
      </c>
      <c r="BY312" s="16">
        <f t="shared" si="384"/>
        <v>0</v>
      </c>
      <c r="CB312" s="16">
        <f t="shared" si="346"/>
        <v>0</v>
      </c>
      <c r="CF312" s="243">
        <f t="shared" si="362"/>
        <v>0</v>
      </c>
      <c r="CH312" s="243">
        <f t="shared" si="363"/>
        <v>0</v>
      </c>
      <c r="CJ312" s="16">
        <f t="shared" si="347"/>
        <v>-370792.53791666665</v>
      </c>
      <c r="CL312" s="54">
        <f t="shared" si="348"/>
        <v>0</v>
      </c>
      <c r="CN312" s="18"/>
      <c r="CO312" s="16">
        <f t="shared" si="349"/>
        <v>0</v>
      </c>
      <c r="CP312" s="18"/>
    </row>
    <row r="313" spans="1:94" x14ac:dyDescent="0.2">
      <c r="A313" s="387"/>
      <c r="B313" s="14" t="str">
        <f>VLOOKUP(D313,'line assign basis'!$A$8:$D$668,2,FALSE)</f>
        <v>AMORT WA DEMAND</v>
      </c>
      <c r="C313" s="17" t="s">
        <v>628</v>
      </c>
      <c r="D313" s="17" t="s">
        <v>626</v>
      </c>
      <c r="E313" s="17">
        <f>IFERROR(VLOOKUP(D313,'line assign basis'!$A$8:$D$668,4,FALSE),"")</f>
        <v>2</v>
      </c>
      <c r="F313" s="33">
        <f>IFERROR(VLOOKUP($D313,'SAP Data'!$A$7:$OM$1845,F$4,FALSE),"")</f>
        <v>-247245.48</v>
      </c>
      <c r="G313" s="33">
        <f>IFERROR(VLOOKUP($D313,'SAP Data'!$A$7:$OM$1845,G$4,FALSE),"")</f>
        <v>68425.59</v>
      </c>
      <c r="H313" s="16">
        <f>IFERROR(VLOOKUP($D313,'SAP Data'!$A$7:$OM$1845,H$4,FALSE),"")</f>
        <v>-1476528.99</v>
      </c>
      <c r="I313" s="76">
        <f>IFERROR(VLOOKUP($D313,'SAP Data'!$A$7:$OM$1845,I$4,FALSE),"")</f>
        <v>-1315071.49</v>
      </c>
      <c r="J313" s="76">
        <f>IFERROR(VLOOKUP($D313,'SAP Data'!$A$7:$OM$1845,J$4,FALSE),"")</f>
        <v>-1204974.92</v>
      </c>
      <c r="K313" s="76">
        <f>IFERROR(VLOOKUP($D313,'SAP Data'!$A$7:$OM$1845,K$4,FALSE),"")</f>
        <v>-1132487.8999999999</v>
      </c>
      <c r="L313" s="76">
        <f>IFERROR(VLOOKUP($D313,'SAP Data'!$A$7:$OM$1845,L$4,FALSE),"")</f>
        <v>-1069994.03</v>
      </c>
      <c r="M313" s="76">
        <f>IFERROR(VLOOKUP($D313,'SAP Data'!$A$7:$OM$1845,M$4,FALSE),"")</f>
        <v>-1019093.47</v>
      </c>
      <c r="N313" s="76">
        <f>IFERROR(VLOOKUP($D313,'SAP Data'!$A$7:$OM$1845,N$4,FALSE),"")</f>
        <v>-965969.96</v>
      </c>
      <c r="O313" s="76">
        <f>IFERROR(VLOOKUP($D313,'SAP Data'!$A$7:$OM$1845,O$4,FALSE),"")</f>
        <v>-858143.41</v>
      </c>
      <c r="P313" s="76">
        <f>IFERROR(VLOOKUP($D313,'SAP Data'!$A$7:$OM$1845,P$4,FALSE),"")</f>
        <v>-865620.52</v>
      </c>
      <c r="Q313" s="76">
        <f>IFERROR(VLOOKUP($D313,'SAP Data'!$A$7:$OM$1845,Q$4,FALSE),"")</f>
        <v>-549539.49</v>
      </c>
      <c r="R313" s="76">
        <f>IFERROR(VLOOKUP($D313,'SAP Data'!$A$7:$OM$1845,R$4,FALSE),"")</f>
        <v>-1845128.83</v>
      </c>
      <c r="S313" s="76">
        <f>IFERROR(VLOOKUP($D313,'SAP Data'!$A$7:$OM$1845,S$4,FALSE),"")</f>
        <v>-1555071.36</v>
      </c>
      <c r="T313" s="76">
        <f>IFERROR(VLOOKUP($D313,'SAP Data'!$A$7:$OM$1849,T$4,FALSE),"")</f>
        <v>-1272974.6399999999</v>
      </c>
      <c r="U313" s="76">
        <f>IFERROR(VLOOKUP($D313,'SAP Data'!$A$7:$OM$1849,U$4,FALSE),"")</f>
        <v>-1058748.55</v>
      </c>
      <c r="V313" s="76">
        <f>IFERROR(VLOOKUP($D313,'SAP Data'!$A$7:$OM$1849,V$4,FALSE),"")</f>
        <v>-943774.99</v>
      </c>
      <c r="W313" s="76">
        <f>IFERROR(VLOOKUP($D313,'SAP Data'!$A$7:$OM$1849,W$4,FALSE),"")</f>
        <v>-855009.72</v>
      </c>
      <c r="X313" s="76">
        <f>IFERROR(VLOOKUP($D313,'SAP Data'!$A$7:$OM$1849,X$4,FALSE),"")</f>
        <v>-784119.76</v>
      </c>
      <c r="Y313" s="76">
        <f>IFERROR(VLOOKUP($D313,'SAP Data'!$A$7:$OM$1849,Y$4,FALSE),"")</f>
        <v>-727457.66</v>
      </c>
      <c r="Z313" s="76">
        <f>IFERROR(VLOOKUP($D313,'SAP Data'!$A$7:$OM$1849,Z$4,FALSE),"")</f>
        <v>-667708.62</v>
      </c>
      <c r="AA313" s="76">
        <f>IFERROR(VLOOKUP($D313,'SAP Data'!$A$7:$OM$1849,AA$4,FALSE),"")</f>
        <v>-589819.04</v>
      </c>
      <c r="AB313" s="76">
        <f>IFERROR(VLOOKUP($D313,'SAP Data'!$A$7:$OM$1849,AB$4,FALSE),"")</f>
        <v>-429910.98</v>
      </c>
      <c r="AC313" s="76">
        <f>IFERROR(VLOOKUP($D313,'SAP Data'!$A$7:$OM$1849,AC$4,FALSE),"")</f>
        <v>-246441.38</v>
      </c>
      <c r="AD313" s="76">
        <f>IFERROR(VLOOKUP($D313,'SAP Data'!$A$7:$OM$1849,AD$4,FALSE),"")</f>
        <v>-60719.65</v>
      </c>
      <c r="AE313" s="76">
        <f>IFERROR(VLOOKUP($D313,'SAP Data'!$A$7:$OM$1849,AE$4,FALSE),"")</f>
        <v>-1056214.17</v>
      </c>
      <c r="AF313" s="76">
        <f>IFERROR(VLOOKUP($D313,'SAP Data'!$A$7:$OM$1849,AF$4,FALSE),"")</f>
        <v>-886540.41</v>
      </c>
      <c r="AG313" s="76">
        <f>IFERROR(VLOOKUP($D313,'SAP Data'!$A$7:$OM$1849,AG$4,FALSE),"")</f>
        <v>-763502.8</v>
      </c>
      <c r="AH313" s="76">
        <f>IFERROR(VLOOKUP($D313,'SAP Data'!$A$7:$OM$1849,AH$4,FALSE),"")</f>
        <v>-697919.84</v>
      </c>
      <c r="AI313" s="76">
        <f>IFERROR(VLOOKUP($D313,'SAP Data'!$A$7:$OM$1849,AI$4,FALSE),"")</f>
        <v>-646125.01</v>
      </c>
      <c r="AJ313" s="76">
        <f>IFERROR(VLOOKUP($D313,'SAP Data'!$A$7:$OM$1849,AJ$4,FALSE),"")</f>
        <v>-612139.73</v>
      </c>
      <c r="AK313" s="76">
        <f>IFERROR(VLOOKUP($D313,'SAP Data'!$A$7:$OM$1849,AK$4,FALSE),"")</f>
        <v>-580709.72</v>
      </c>
      <c r="AL313" s="76">
        <f>IFERROR(VLOOKUP($D313,'SAP Data'!$A$7:$OM$1849,AL$4,FALSE),"")</f>
        <v>-544527.59</v>
      </c>
      <c r="AM313" s="76">
        <f>IFERROR(VLOOKUP($D313,'SAP Data'!$A$7:$OM$1849,AM$4,FALSE),"")</f>
        <v>-486098.14</v>
      </c>
      <c r="AN313" s="76">
        <f>IFERROR(VLOOKUP($D313,'SAP Data'!$A$7:$OM$1849,AN$4,FALSE),"")</f>
        <v>24440.26</v>
      </c>
      <c r="AO313" s="76">
        <f>IFERROR(VLOOKUP($D313,'SAP Data'!$A$7:$OM$1849,AO$4,FALSE),"")</f>
        <v>608973.44999999995</v>
      </c>
      <c r="AP313" s="99">
        <f t="shared" si="350"/>
        <v>-840330.07833333348</v>
      </c>
      <c r="AQ313" s="43">
        <f t="shared" si="351"/>
        <v>-745193.97958333325</v>
      </c>
      <c r="AR313" s="43">
        <f t="shared" si="352"/>
        <v>-708306.83708333329</v>
      </c>
      <c r="AS313" s="43">
        <f t="shared" si="353"/>
        <v>-679903.50458333339</v>
      </c>
      <c r="AT313" s="43">
        <f t="shared" si="354"/>
        <v>-657357.63375000004</v>
      </c>
      <c r="AU313" s="43">
        <f t="shared" si="355"/>
        <v>-638410.13958333328</v>
      </c>
      <c r="AV313" s="43">
        <f t="shared" si="356"/>
        <v>-622540.77541666653</v>
      </c>
      <c r="AW313" s="43">
        <f t="shared" si="357"/>
        <v>-609260.44333333324</v>
      </c>
      <c r="AX313" s="43">
        <f t="shared" si="358"/>
        <v>-598013.40291666659</v>
      </c>
      <c r="AY313" s="43">
        <f t="shared" si="359"/>
        <v>-588559.15583333327</v>
      </c>
      <c r="AZ313" s="43">
        <f t="shared" si="360"/>
        <v>-565306.15</v>
      </c>
      <c r="BA313" s="98">
        <f t="shared" si="361"/>
        <v>-510732.56374999997</v>
      </c>
      <c r="BB313" s="16"/>
      <c r="BC313" s="16">
        <f t="shared" si="426"/>
        <v>0</v>
      </c>
      <c r="BD313" s="16"/>
      <c r="BE313" s="16">
        <f t="shared" si="427"/>
        <v>0</v>
      </c>
      <c r="BF313" s="16"/>
      <c r="BG313" s="16">
        <f t="shared" si="428"/>
        <v>0</v>
      </c>
      <c r="BH313" s="18"/>
      <c r="BI313" s="16">
        <f t="shared" si="429"/>
        <v>0</v>
      </c>
      <c r="BK313" s="16">
        <f t="shared" si="430"/>
        <v>0</v>
      </c>
      <c r="BM313" s="16">
        <f t="shared" si="431"/>
        <v>0</v>
      </c>
      <c r="BO313" s="16">
        <f t="shared" si="423"/>
        <v>0</v>
      </c>
      <c r="BQ313" s="16">
        <f t="shared" si="424"/>
        <v>0</v>
      </c>
      <c r="BS313" s="16">
        <f t="shared" si="425"/>
        <v>0</v>
      </c>
      <c r="BU313" s="16">
        <f t="shared" si="382"/>
        <v>0</v>
      </c>
      <c r="BW313" s="16">
        <f t="shared" si="383"/>
        <v>0</v>
      </c>
      <c r="BY313" s="16">
        <f t="shared" si="384"/>
        <v>0</v>
      </c>
      <c r="CB313" s="16">
        <f t="shared" si="346"/>
        <v>0</v>
      </c>
      <c r="CF313" s="243">
        <f t="shared" si="362"/>
        <v>0</v>
      </c>
      <c r="CH313" s="243">
        <f t="shared" si="363"/>
        <v>0</v>
      </c>
      <c r="CJ313" s="16">
        <f t="shared" si="347"/>
        <v>-510732.56374999997</v>
      </c>
      <c r="CL313" s="54">
        <f t="shared" si="348"/>
        <v>0</v>
      </c>
      <c r="CN313" s="18"/>
      <c r="CO313" s="16">
        <f t="shared" si="349"/>
        <v>0</v>
      </c>
      <c r="CP313" s="18"/>
    </row>
    <row r="314" spans="1:94" x14ac:dyDescent="0.2">
      <c r="A314" s="387"/>
      <c r="B314" s="14" t="str">
        <f>VLOOKUP(D314,'line assign basis'!$A$8:$D$668,2,FALSE)</f>
        <v>OR DEMAND ACCR VOLU</v>
      </c>
      <c r="C314" s="17" t="s">
        <v>631</v>
      </c>
      <c r="D314" s="17" t="s">
        <v>629</v>
      </c>
      <c r="E314" s="17">
        <f>IFERROR(VLOOKUP(D314,'line assign basis'!$A$8:$D$668,4,FALSE),"")</f>
        <v>2</v>
      </c>
      <c r="F314" s="33">
        <f>IFERROR(VLOOKUP($D314,'SAP Data'!$A$7:$OM$1845,F$4,FALSE),"")</f>
        <v>1939319.74</v>
      </c>
      <c r="G314" s="33">
        <f>IFERROR(VLOOKUP($D314,'SAP Data'!$A$7:$OM$1845,G$4,FALSE),"")</f>
        <v>-790005.91</v>
      </c>
      <c r="H314" s="16">
        <f>IFERROR(VLOOKUP($D314,'SAP Data'!$A$7:$OM$1845,H$4,FALSE),"")</f>
        <v>-1722724.43</v>
      </c>
      <c r="I314" s="76">
        <f>IFERROR(VLOOKUP($D314,'SAP Data'!$A$7:$OM$1845,I$4,FALSE),"")</f>
        <v>-974683.14</v>
      </c>
      <c r="J314" s="76">
        <f>IFERROR(VLOOKUP($D314,'SAP Data'!$A$7:$OM$1845,J$4,FALSE),"")</f>
        <v>-351141.37</v>
      </c>
      <c r="K314" s="76">
        <f>IFERROR(VLOOKUP($D314,'SAP Data'!$A$7:$OM$1845,K$4,FALSE),"")</f>
        <v>-18683.03</v>
      </c>
      <c r="L314" s="76">
        <f>IFERROR(VLOOKUP($D314,'SAP Data'!$A$7:$OM$1845,L$4,FALSE),"")</f>
        <v>65153.89</v>
      </c>
      <c r="M314" s="76">
        <f>IFERROR(VLOOKUP($D314,'SAP Data'!$A$7:$OM$1845,M$4,FALSE),"")</f>
        <v>-42737.14</v>
      </c>
      <c r="N314" s="76">
        <f>IFERROR(VLOOKUP($D314,'SAP Data'!$A$7:$OM$1845,N$4,FALSE),"")</f>
        <v>-603481.14</v>
      </c>
      <c r="O314" s="76">
        <f>IFERROR(VLOOKUP($D314,'SAP Data'!$A$7:$OM$1845,O$4,FALSE),"")</f>
        <v>-2468322.2999999998</v>
      </c>
      <c r="P314" s="76">
        <f>IFERROR(VLOOKUP($D314,'SAP Data'!$A$7:$OM$1845,P$4,FALSE),"")</f>
        <v>-2799335.57</v>
      </c>
      <c r="Q314" s="76">
        <f>IFERROR(VLOOKUP($D314,'SAP Data'!$A$7:$OM$1845,Q$4,FALSE),"")</f>
        <v>-1980675.41</v>
      </c>
      <c r="R314" s="76">
        <f>IFERROR(VLOOKUP($D314,'SAP Data'!$A$7:$OM$1845,R$4,FALSE),"")</f>
        <v>-1150528.52</v>
      </c>
      <c r="S314" s="76">
        <f>IFERROR(VLOOKUP($D314,'SAP Data'!$A$7:$OM$1845,S$4,FALSE),"")</f>
        <v>-1389023.9</v>
      </c>
      <c r="T314" s="76">
        <f>IFERROR(VLOOKUP($D314,'SAP Data'!$A$7:$OM$1849,T$4,FALSE),"")</f>
        <v>-1968701.8</v>
      </c>
      <c r="U314" s="76">
        <f>IFERROR(VLOOKUP($D314,'SAP Data'!$A$7:$OM$1849,U$4,FALSE),"")</f>
        <v>-738446.73</v>
      </c>
      <c r="V314" s="76">
        <f>IFERROR(VLOOKUP($D314,'SAP Data'!$A$7:$OM$1849,V$4,FALSE),"")</f>
        <v>-145109.51</v>
      </c>
      <c r="W314" s="76">
        <f>IFERROR(VLOOKUP($D314,'SAP Data'!$A$7:$OM$1849,W$4,FALSE),"")</f>
        <v>-67645.95</v>
      </c>
      <c r="X314" s="76">
        <f>IFERROR(VLOOKUP($D314,'SAP Data'!$A$7:$OM$1849,X$4,FALSE),"")</f>
        <v>924.12</v>
      </c>
      <c r="Y314" s="76">
        <f>IFERROR(VLOOKUP($D314,'SAP Data'!$A$7:$OM$1849,Y$4,FALSE),"")</f>
        <v>16770.57</v>
      </c>
      <c r="Z314" s="76">
        <f>IFERROR(VLOOKUP($D314,'SAP Data'!$A$7:$OM$1849,Z$4,FALSE),"")</f>
        <v>122340.9</v>
      </c>
      <c r="AA314" s="76">
        <f>IFERROR(VLOOKUP($D314,'SAP Data'!$A$7:$OM$1849,AA$4,FALSE),"")</f>
        <v>84933.33</v>
      </c>
      <c r="AB314" s="76">
        <f>IFERROR(VLOOKUP($D314,'SAP Data'!$A$7:$OM$1849,AB$4,FALSE),"")</f>
        <v>-169563.25</v>
      </c>
      <c r="AC314" s="76">
        <f>IFERROR(VLOOKUP($D314,'SAP Data'!$A$7:$OM$1849,AC$4,FALSE),"")</f>
        <v>787806.84</v>
      </c>
      <c r="AD314" s="76">
        <f>IFERROR(VLOOKUP($D314,'SAP Data'!$A$7:$OM$1849,AD$4,FALSE),"")</f>
        <v>1912050.83</v>
      </c>
      <c r="AE314" s="76">
        <f>IFERROR(VLOOKUP($D314,'SAP Data'!$A$7:$OM$1849,AE$4,FALSE),"")</f>
        <v>1205375.53</v>
      </c>
      <c r="AF314" s="76">
        <f>IFERROR(VLOOKUP($D314,'SAP Data'!$A$7:$OM$1849,AF$4,FALSE),"")</f>
        <v>656209.94999999995</v>
      </c>
      <c r="AG314" s="76">
        <f>IFERROR(VLOOKUP($D314,'SAP Data'!$A$7:$OM$1849,AG$4,FALSE),"")</f>
        <v>1796525.08</v>
      </c>
      <c r="AH314" s="76">
        <f>IFERROR(VLOOKUP($D314,'SAP Data'!$A$7:$OM$1849,AH$4,FALSE),"")</f>
        <v>2258579.6</v>
      </c>
      <c r="AI314" s="76">
        <f>IFERROR(VLOOKUP($D314,'SAP Data'!$A$7:$OM$1849,AI$4,FALSE),"")</f>
        <v>2760008.4</v>
      </c>
      <c r="AJ314" s="76">
        <f>IFERROR(VLOOKUP($D314,'SAP Data'!$A$7:$OM$1849,AJ$4,FALSE),"")</f>
        <v>3070497.16</v>
      </c>
      <c r="AK314" s="76">
        <f>IFERROR(VLOOKUP($D314,'SAP Data'!$A$7:$OM$1849,AK$4,FALSE),"")</f>
        <v>3148535.1</v>
      </c>
      <c r="AL314" s="76">
        <f>IFERROR(VLOOKUP($D314,'SAP Data'!$A$7:$OM$1849,AL$4,FALSE),"")</f>
        <v>3126158.62</v>
      </c>
      <c r="AM314" s="76">
        <f>IFERROR(VLOOKUP($D314,'SAP Data'!$A$7:$OM$1849,AM$4,FALSE),"")</f>
        <v>2506164.34</v>
      </c>
      <c r="AN314" s="76">
        <f>IFERROR(VLOOKUP($D314,'SAP Data'!$A$7:$OM$1849,AN$4,FALSE),"")</f>
        <v>716725.71</v>
      </c>
      <c r="AO314" s="76">
        <f>IFERROR(VLOOKUP($D314,'SAP Data'!$A$7:$OM$1849,AO$4,FALSE),"")</f>
        <v>247571.19</v>
      </c>
      <c r="AP314" s="99">
        <f t="shared" si="350"/>
        <v>-257079.51875000005</v>
      </c>
      <c r="AQ314" s="43">
        <f t="shared" si="351"/>
        <v>-21372.069583333359</v>
      </c>
      <c r="AR314" s="43">
        <f t="shared" si="352"/>
        <v>196099.22958333333</v>
      </c>
      <c r="AS314" s="43">
        <f t="shared" si="353"/>
        <v>411094.37791666668</v>
      </c>
      <c r="AT314" s="43">
        <f t="shared" si="354"/>
        <v>616871.91625000001</v>
      </c>
      <c r="AU314" s="43">
        <f t="shared" si="355"/>
        <v>834844.56041666667</v>
      </c>
      <c r="AV314" s="43">
        <f t="shared" si="356"/>
        <v>1080562.3683333334</v>
      </c>
      <c r="AW314" s="43">
        <f t="shared" si="357"/>
        <v>1338951.4337500001</v>
      </c>
      <c r="AX314" s="43">
        <f t="shared" si="358"/>
        <v>1594600.6941666666</v>
      </c>
      <c r="AY314" s="43">
        <f t="shared" si="359"/>
        <v>1820644.3912500001</v>
      </c>
      <c r="AZ314" s="43">
        <f t="shared" si="360"/>
        <v>1958457.7233333336</v>
      </c>
      <c r="BA314" s="98">
        <f t="shared" si="361"/>
        <v>1972876.6112500003</v>
      </c>
      <c r="BB314" s="16"/>
      <c r="BC314" s="16">
        <f t="shared" si="426"/>
        <v>0</v>
      </c>
      <c r="BD314" s="16"/>
      <c r="BE314" s="16">
        <f t="shared" si="427"/>
        <v>0</v>
      </c>
      <c r="BF314" s="16"/>
      <c r="BG314" s="16">
        <f t="shared" si="428"/>
        <v>0</v>
      </c>
      <c r="BH314" s="18"/>
      <c r="BI314" s="16">
        <f t="shared" si="429"/>
        <v>0</v>
      </c>
      <c r="BK314" s="16">
        <f t="shared" si="430"/>
        <v>0</v>
      </c>
      <c r="BM314" s="16">
        <f t="shared" si="431"/>
        <v>0</v>
      </c>
      <c r="BO314" s="16">
        <f t="shared" si="423"/>
        <v>0</v>
      </c>
      <c r="BQ314" s="16">
        <f t="shared" si="424"/>
        <v>0</v>
      </c>
      <c r="BS314" s="16">
        <f t="shared" si="425"/>
        <v>0</v>
      </c>
      <c r="BU314" s="16">
        <f t="shared" si="382"/>
        <v>0</v>
      </c>
      <c r="BW314" s="16">
        <f t="shared" si="383"/>
        <v>0</v>
      </c>
      <c r="BY314" s="16">
        <f t="shared" si="384"/>
        <v>0</v>
      </c>
      <c r="CB314" s="16">
        <f t="shared" si="346"/>
        <v>0</v>
      </c>
      <c r="CF314" s="243">
        <f t="shared" si="362"/>
        <v>0</v>
      </c>
      <c r="CH314" s="243">
        <f t="shared" si="363"/>
        <v>0</v>
      </c>
      <c r="CJ314" s="16">
        <f t="shared" si="347"/>
        <v>1972876.6112500003</v>
      </c>
      <c r="CL314" s="54">
        <f t="shared" si="348"/>
        <v>0</v>
      </c>
      <c r="CN314" s="18"/>
      <c r="CO314" s="16">
        <f t="shared" si="349"/>
        <v>0</v>
      </c>
      <c r="CP314" s="18"/>
    </row>
    <row r="315" spans="1:94" x14ac:dyDescent="0.2">
      <c r="A315" s="387"/>
      <c r="B315" s="14" t="str">
        <f>VLOOKUP(D315,'line assign basis'!$A$8:$D$668,2,FALSE)</f>
        <v>OR WAGOC EQUAL 00-0</v>
      </c>
      <c r="C315" s="17" t="s">
        <v>634</v>
      </c>
      <c r="D315" s="17" t="s">
        <v>632</v>
      </c>
      <c r="E315" s="17">
        <f>IFERROR(VLOOKUP(D315,'line assign basis'!$A$8:$D$668,4,FALSE),"")</f>
        <v>2</v>
      </c>
      <c r="F315" s="33">
        <f>IFERROR(VLOOKUP($D315,'SAP Data'!$A$7:$OM$1845,F$4,FALSE),"")</f>
        <v>411570</v>
      </c>
      <c r="G315" s="33">
        <f>IFERROR(VLOOKUP($D315,'SAP Data'!$A$7:$OM$1845,G$4,FALSE),"")</f>
        <v>754743</v>
      </c>
      <c r="H315" s="16">
        <f>IFERROR(VLOOKUP($D315,'SAP Data'!$A$7:$OM$1845,H$4,FALSE),"")</f>
        <v>761368</v>
      </c>
      <c r="I315" s="76">
        <f>IFERROR(VLOOKUP($D315,'SAP Data'!$A$7:$OM$1845,I$4,FALSE),"")</f>
        <v>395343</v>
      </c>
      <c r="J315" s="76">
        <f>IFERROR(VLOOKUP($D315,'SAP Data'!$A$7:$OM$1845,J$4,FALSE),"")</f>
        <v>201907</v>
      </c>
      <c r="K315" s="76">
        <f>IFERROR(VLOOKUP($D315,'SAP Data'!$A$7:$OM$1845,K$4,FALSE),"")</f>
        <v>152176</v>
      </c>
      <c r="L315" s="76">
        <f>IFERROR(VLOOKUP($D315,'SAP Data'!$A$7:$OM$1845,L$4,FALSE),"")</f>
        <v>178798</v>
      </c>
      <c r="M315" s="76">
        <f>IFERROR(VLOOKUP($D315,'SAP Data'!$A$7:$OM$1845,M$4,FALSE),"")</f>
        <v>236501</v>
      </c>
      <c r="N315" s="76">
        <f>IFERROR(VLOOKUP($D315,'SAP Data'!$A$7:$OM$1845,N$4,FALSE),"")</f>
        <v>235360</v>
      </c>
      <c r="O315" s="76">
        <f>IFERROR(VLOOKUP($D315,'SAP Data'!$A$7:$OM$1845,O$4,FALSE),"")</f>
        <v>0</v>
      </c>
      <c r="P315" s="76">
        <f>IFERROR(VLOOKUP($D315,'SAP Data'!$A$7:$OM$1845,P$4,FALSE),"")</f>
        <v>-36369</v>
      </c>
      <c r="Q315" s="76">
        <f>IFERROR(VLOOKUP($D315,'SAP Data'!$A$7:$OM$1845,Q$4,FALSE),"")</f>
        <v>68907</v>
      </c>
      <c r="R315" s="76">
        <f>IFERROR(VLOOKUP($D315,'SAP Data'!$A$7:$OM$1845,R$4,FALSE),"")</f>
        <v>248905</v>
      </c>
      <c r="S315" s="76">
        <f>IFERROR(VLOOKUP($D315,'SAP Data'!$A$7:$OM$1845,S$4,FALSE),"")</f>
        <v>347330</v>
      </c>
      <c r="T315" s="76">
        <f>IFERROR(VLOOKUP($D315,'SAP Data'!$A$7:$OM$1849,T$4,FALSE),"")</f>
        <v>282510</v>
      </c>
      <c r="U315" s="76">
        <f>IFERROR(VLOOKUP($D315,'SAP Data'!$A$7:$OM$1849,U$4,FALSE),"")</f>
        <v>-35540</v>
      </c>
      <c r="V315" s="76">
        <f>IFERROR(VLOOKUP($D315,'SAP Data'!$A$7:$OM$1849,V$4,FALSE),"")</f>
        <v>-152511</v>
      </c>
      <c r="W315" s="76">
        <f>IFERROR(VLOOKUP($D315,'SAP Data'!$A$7:$OM$1849,W$4,FALSE),"")</f>
        <v>-128616</v>
      </c>
      <c r="X315" s="76">
        <f>IFERROR(VLOOKUP($D315,'SAP Data'!$A$7:$OM$1849,X$4,FALSE),"")</f>
        <v>-24613</v>
      </c>
      <c r="Y315" s="76">
        <f>IFERROR(VLOOKUP($D315,'SAP Data'!$A$7:$OM$1849,Y$4,FALSE),"")</f>
        <v>75102</v>
      </c>
      <c r="Z315" s="76">
        <f>IFERROR(VLOOKUP($D315,'SAP Data'!$A$7:$OM$1849,Z$4,FALSE),"")</f>
        <v>138162</v>
      </c>
      <c r="AA315" s="76">
        <f>IFERROR(VLOOKUP($D315,'SAP Data'!$A$7:$OM$1849,AA$4,FALSE),"")</f>
        <v>0</v>
      </c>
      <c r="AB315" s="76">
        <f>IFERROR(VLOOKUP($D315,'SAP Data'!$A$7:$OM$1849,AB$4,FALSE),"")</f>
        <v>27616</v>
      </c>
      <c r="AC315" s="76">
        <f>IFERROR(VLOOKUP($D315,'SAP Data'!$A$7:$OM$1849,AC$4,FALSE),"")</f>
        <v>217670</v>
      </c>
      <c r="AD315" s="76">
        <f>IFERROR(VLOOKUP($D315,'SAP Data'!$A$7:$OM$1849,AD$4,FALSE),"")</f>
        <v>327695</v>
      </c>
      <c r="AE315" s="76">
        <f>IFERROR(VLOOKUP($D315,'SAP Data'!$A$7:$OM$1849,AE$4,FALSE),"")</f>
        <v>333887</v>
      </c>
      <c r="AF315" s="76">
        <f>IFERROR(VLOOKUP($D315,'SAP Data'!$A$7:$OM$1849,AF$4,FALSE),"")</f>
        <v>333003</v>
      </c>
      <c r="AG315" s="76">
        <f>IFERROR(VLOOKUP($D315,'SAP Data'!$A$7:$OM$1849,AG$4,FALSE),"")</f>
        <v>157957</v>
      </c>
      <c r="AH315" s="76">
        <f>IFERROR(VLOOKUP($D315,'SAP Data'!$A$7:$OM$1849,AH$4,FALSE),"")</f>
        <v>60444</v>
      </c>
      <c r="AI315" s="76">
        <f>IFERROR(VLOOKUP($D315,'SAP Data'!$A$7:$OM$1849,AI$4,FALSE),"")</f>
        <v>36726</v>
      </c>
      <c r="AJ315" s="76">
        <f>IFERROR(VLOOKUP($D315,'SAP Data'!$A$7:$OM$1849,AJ$4,FALSE),"")</f>
        <v>56905</v>
      </c>
      <c r="AK315" s="76">
        <f>IFERROR(VLOOKUP($D315,'SAP Data'!$A$7:$OM$1849,AK$4,FALSE),"")</f>
        <v>82041</v>
      </c>
      <c r="AL315" s="76">
        <f>IFERROR(VLOOKUP($D315,'SAP Data'!$A$7:$OM$1849,AL$4,FALSE),"")</f>
        <v>86669</v>
      </c>
      <c r="AM315" s="76">
        <f>IFERROR(VLOOKUP($D315,'SAP Data'!$A$7:$OM$1849,AM$4,FALSE),"")</f>
        <v>0</v>
      </c>
      <c r="AN315" s="76">
        <f>IFERROR(VLOOKUP($D315,'SAP Data'!$A$7:$OM$1849,AN$4,FALSE),"")</f>
        <v>241801</v>
      </c>
      <c r="AO315" s="76">
        <f>IFERROR(VLOOKUP($D315,'SAP Data'!$A$7:$OM$1849,AO$4,FALSE),"")</f>
        <v>313765</v>
      </c>
      <c r="AP315" s="99">
        <f t="shared" si="350"/>
        <v>86284.166666666672</v>
      </c>
      <c r="AQ315" s="43">
        <f t="shared" si="351"/>
        <v>89006.958333333328</v>
      </c>
      <c r="AR315" s="43">
        <f t="shared" si="352"/>
        <v>90550.708333333328</v>
      </c>
      <c r="AS315" s="43">
        <f t="shared" si="353"/>
        <v>100716.95833333333</v>
      </c>
      <c r="AT315" s="43">
        <f t="shared" si="354"/>
        <v>117652.45833333333</v>
      </c>
      <c r="AU315" s="43">
        <f t="shared" si="355"/>
        <v>133414.83333333334</v>
      </c>
      <c r="AV315" s="43">
        <f t="shared" si="356"/>
        <v>143700.66666666666</v>
      </c>
      <c r="AW315" s="43">
        <f t="shared" si="357"/>
        <v>147386.375</v>
      </c>
      <c r="AX315" s="43">
        <f t="shared" si="358"/>
        <v>145529.95833333334</v>
      </c>
      <c r="AY315" s="43">
        <f t="shared" si="359"/>
        <v>143384.41666666666</v>
      </c>
      <c r="AZ315" s="43">
        <f t="shared" si="360"/>
        <v>152308.79166666666</v>
      </c>
      <c r="BA315" s="98">
        <f t="shared" si="361"/>
        <v>165237.125</v>
      </c>
      <c r="BB315" s="16"/>
      <c r="BC315" s="16">
        <f t="shared" si="426"/>
        <v>0</v>
      </c>
      <c r="BD315" s="16"/>
      <c r="BE315" s="16">
        <f t="shared" si="427"/>
        <v>0</v>
      </c>
      <c r="BF315" s="16"/>
      <c r="BG315" s="16">
        <f t="shared" si="428"/>
        <v>0</v>
      </c>
      <c r="BH315" s="18"/>
      <c r="BI315" s="16">
        <f t="shared" si="429"/>
        <v>0</v>
      </c>
      <c r="BK315" s="16">
        <f t="shared" si="430"/>
        <v>0</v>
      </c>
      <c r="BM315" s="16">
        <f t="shared" si="431"/>
        <v>0</v>
      </c>
      <c r="BO315" s="16">
        <f t="shared" si="423"/>
        <v>0</v>
      </c>
      <c r="BQ315" s="16">
        <f t="shared" si="424"/>
        <v>0</v>
      </c>
      <c r="BS315" s="16">
        <f t="shared" si="425"/>
        <v>0</v>
      </c>
      <c r="BU315" s="16">
        <f t="shared" si="382"/>
        <v>0</v>
      </c>
      <c r="BW315" s="16">
        <f t="shared" si="383"/>
        <v>0</v>
      </c>
      <c r="BY315" s="16">
        <f t="shared" si="384"/>
        <v>0</v>
      </c>
      <c r="CB315" s="16">
        <f t="shared" si="346"/>
        <v>0</v>
      </c>
      <c r="CF315" s="243">
        <f t="shared" si="362"/>
        <v>0</v>
      </c>
      <c r="CH315" s="243">
        <f t="shared" si="363"/>
        <v>0</v>
      </c>
      <c r="CJ315" s="16">
        <f t="shared" si="347"/>
        <v>165237.125</v>
      </c>
      <c r="CL315" s="54">
        <f t="shared" si="348"/>
        <v>0</v>
      </c>
      <c r="CN315" s="18"/>
      <c r="CO315" s="16">
        <f t="shared" si="349"/>
        <v>0</v>
      </c>
      <c r="CP315" s="18"/>
    </row>
    <row r="316" spans="1:94" x14ac:dyDescent="0.2">
      <c r="A316" s="387"/>
      <c r="B316" s="14" t="str">
        <f>VLOOKUP(D316,'line assign basis'!$A$8:$D$668,2,FALSE)</f>
        <v>SEC DEF INT REV DMND</v>
      </c>
      <c r="C316" s="17" t="s">
        <v>1491</v>
      </c>
      <c r="D316" s="17" t="s">
        <v>2708</v>
      </c>
      <c r="E316" s="17">
        <f>IFERROR(VLOOKUP(D316,'line assign basis'!$A$8:$D$668,4,FALSE),"")</f>
        <v>2</v>
      </c>
      <c r="F316" s="33">
        <f>IFERROR(VLOOKUP($D316,'SAP Data'!$A$7:$OM$1845,F$4,FALSE),"")</f>
        <v>-3651.18</v>
      </c>
      <c r="G316" s="33">
        <f>IFERROR(VLOOKUP($D316,'SAP Data'!$A$7:$OM$1845,G$4,FALSE),"")</f>
        <v>0</v>
      </c>
      <c r="H316" s="16">
        <f>IFERROR(VLOOKUP($D316,'SAP Data'!$A$7:$OM$1845,H$4,FALSE),"")</f>
        <v>0</v>
      </c>
      <c r="I316" s="76">
        <f>IFERROR(VLOOKUP($D316,'SAP Data'!$A$7:$OM$1845,I$4,FALSE),"")</f>
        <v>0</v>
      </c>
      <c r="J316" s="76">
        <f>IFERROR(VLOOKUP($D316,'SAP Data'!$A$7:$OM$1845,J$4,FALSE),"")</f>
        <v>0</v>
      </c>
      <c r="K316" s="76">
        <f>IFERROR(VLOOKUP($D316,'SAP Data'!$A$7:$OM$1845,K$4,FALSE),"")</f>
        <v>0</v>
      </c>
      <c r="L316" s="76">
        <f>IFERROR(VLOOKUP($D316,'SAP Data'!$A$7:$OM$1845,L$4,FALSE),"")</f>
        <v>-803.87</v>
      </c>
      <c r="M316" s="76">
        <f>IFERROR(VLOOKUP($D316,'SAP Data'!$A$7:$OM$1845,M$4,FALSE),"")</f>
        <v>0</v>
      </c>
      <c r="N316" s="76">
        <f>IFERROR(VLOOKUP($D316,'SAP Data'!$A$7:$OM$1845,N$4,FALSE),"")</f>
        <v>0</v>
      </c>
      <c r="O316" s="76">
        <f>IFERROR(VLOOKUP($D316,'SAP Data'!$A$7:$OM$1845,O$4,FALSE),"")</f>
        <v>0</v>
      </c>
      <c r="P316" s="76">
        <f>IFERROR(VLOOKUP($D316,'SAP Data'!$A$7:$OM$1845,P$4,FALSE),"")</f>
        <v>0</v>
      </c>
      <c r="Q316" s="76">
        <f>IFERROR(VLOOKUP($D316,'SAP Data'!$A$7:$OM$1845,Q$4,FALSE),"")</f>
        <v>0</v>
      </c>
      <c r="R316" s="76">
        <f>IFERROR(VLOOKUP($D316,'SAP Data'!$A$7:$OM$1845,R$4,FALSE),"")</f>
        <v>0</v>
      </c>
      <c r="S316" s="76">
        <f>IFERROR(VLOOKUP($D316,'SAP Data'!$A$7:$OM$1845,S$4,FALSE),"")</f>
        <v>0</v>
      </c>
      <c r="T316" s="76">
        <f>IFERROR(VLOOKUP($D316,'SAP Data'!$A$7:$OM$1849,T$4,FALSE),"")</f>
        <v>0</v>
      </c>
      <c r="U316" s="76">
        <f>IFERROR(VLOOKUP($D316,'SAP Data'!$A$7:$OM$1849,U$4,FALSE),"")</f>
        <v>0</v>
      </c>
      <c r="V316" s="76">
        <f>IFERROR(VLOOKUP($D316,'SAP Data'!$A$7:$OM$1849,V$4,FALSE),"")</f>
        <v>0</v>
      </c>
      <c r="W316" s="76">
        <f>IFERROR(VLOOKUP($D316,'SAP Data'!$A$7:$OM$1849,W$4,FALSE),"")</f>
        <v>0</v>
      </c>
      <c r="X316" s="76">
        <f>IFERROR(VLOOKUP($D316,'SAP Data'!$A$7:$OM$1849,X$4,FALSE),"")</f>
        <v>0</v>
      </c>
      <c r="Y316" s="76">
        <f>IFERROR(VLOOKUP($D316,'SAP Data'!$A$7:$OM$1849,Y$4,FALSE),"")</f>
        <v>-19.989999999999998</v>
      </c>
      <c r="Z316" s="76">
        <f>IFERROR(VLOOKUP($D316,'SAP Data'!$A$7:$OM$1849,Z$4,FALSE),"")</f>
        <v>-177.17</v>
      </c>
      <c r="AA316" s="76">
        <f>IFERROR(VLOOKUP($D316,'SAP Data'!$A$7:$OM$1849,AA$4,FALSE),"")</f>
        <v>-411.37</v>
      </c>
      <c r="AB316" s="76">
        <f>IFERROR(VLOOKUP($D316,'SAP Data'!$A$7:$OM$1849,AB$4,FALSE),"")</f>
        <v>0</v>
      </c>
      <c r="AC316" s="76">
        <f>IFERROR(VLOOKUP($D316,'SAP Data'!$A$7:$OM$1849,AC$4,FALSE),"")</f>
        <v>-608.24</v>
      </c>
      <c r="AD316" s="76">
        <f>IFERROR(VLOOKUP($D316,'SAP Data'!$A$7:$OM$1849,AD$4,FALSE),"")</f>
        <v>-3264.39</v>
      </c>
      <c r="AE316" s="76">
        <f>IFERROR(VLOOKUP($D316,'SAP Data'!$A$7:$OM$1849,AE$4,FALSE),"")</f>
        <v>-6331.35</v>
      </c>
      <c r="AF316" s="76">
        <f>IFERROR(VLOOKUP($D316,'SAP Data'!$A$7:$OM$1849,AF$4,FALSE),"")</f>
        <v>-8162.8</v>
      </c>
      <c r="AG316" s="76">
        <f>IFERROR(VLOOKUP($D316,'SAP Data'!$A$7:$OM$1849,AG$4,FALSE),"")</f>
        <v>-10575.83</v>
      </c>
      <c r="AH316" s="76">
        <f>IFERROR(VLOOKUP($D316,'SAP Data'!$A$7:$OM$1849,AH$4,FALSE),"")</f>
        <v>-14563.6</v>
      </c>
      <c r="AI316" s="76">
        <f>IFERROR(VLOOKUP($D316,'SAP Data'!$A$7:$OM$1849,AI$4,FALSE),"")</f>
        <v>-19498.86</v>
      </c>
      <c r="AJ316" s="76">
        <f>IFERROR(VLOOKUP($D316,'SAP Data'!$A$7:$OM$1849,AJ$4,FALSE),"")</f>
        <v>-25232.560000000001</v>
      </c>
      <c r="AK316" s="76">
        <f>IFERROR(VLOOKUP($D316,'SAP Data'!$A$7:$OM$1849,AK$4,FALSE),"")</f>
        <v>-31477.52</v>
      </c>
      <c r="AL316" s="76">
        <f>IFERROR(VLOOKUP($D316,'SAP Data'!$A$7:$OM$1849,AL$4,FALSE),"")</f>
        <v>-37593.279999999999</v>
      </c>
      <c r="AM316" s="76">
        <f>IFERROR(VLOOKUP($D316,'SAP Data'!$A$7:$OM$1849,AM$4,FALSE),"")</f>
        <v>-43082.94</v>
      </c>
      <c r="AN316" s="76">
        <f>IFERROR(VLOOKUP($D316,'SAP Data'!$A$7:$OM$1849,AN$4,FALSE),"")</f>
        <v>-420.42</v>
      </c>
      <c r="AO316" s="76">
        <f>IFERROR(VLOOKUP($D316,'SAP Data'!$A$7:$OM$1849,AO$4,FALSE),"")</f>
        <v>-1438.42</v>
      </c>
      <c r="AP316" s="99">
        <f t="shared" si="350"/>
        <v>-237.41375000000002</v>
      </c>
      <c r="AQ316" s="43">
        <f t="shared" si="351"/>
        <v>-637.23625000000004</v>
      </c>
      <c r="AR316" s="43">
        <f t="shared" si="352"/>
        <v>-1241.1591666666666</v>
      </c>
      <c r="AS316" s="43">
        <f t="shared" si="353"/>
        <v>-2021.9354166666669</v>
      </c>
      <c r="AT316" s="43">
        <f t="shared" si="354"/>
        <v>-3069.4116666666669</v>
      </c>
      <c r="AU316" s="43">
        <f t="shared" si="355"/>
        <v>-4488.6808333333329</v>
      </c>
      <c r="AV316" s="43">
        <f t="shared" si="356"/>
        <v>-6352.4900000000007</v>
      </c>
      <c r="AW316" s="43">
        <f t="shared" si="357"/>
        <v>-8714.5770833333318</v>
      </c>
      <c r="AX316" s="43">
        <f t="shared" si="358"/>
        <v>-11584.312083333332</v>
      </c>
      <c r="AY316" s="43">
        <f t="shared" si="359"/>
        <v>-14921.29875</v>
      </c>
      <c r="AZ316" s="43">
        <f t="shared" si="360"/>
        <v>-16716.798333333332</v>
      </c>
      <c r="BA316" s="98">
        <f t="shared" si="361"/>
        <v>-16768.906666666666</v>
      </c>
      <c r="BB316" s="16"/>
      <c r="BC316" s="16">
        <f t="shared" si="426"/>
        <v>0</v>
      </c>
      <c r="BD316" s="16"/>
      <c r="BE316" s="16">
        <f t="shared" si="427"/>
        <v>0</v>
      </c>
      <c r="BF316" s="16"/>
      <c r="BG316" s="16">
        <f t="shared" si="428"/>
        <v>0</v>
      </c>
      <c r="BH316" s="18"/>
      <c r="BI316" s="16">
        <f t="shared" si="429"/>
        <v>0</v>
      </c>
      <c r="BK316" s="16">
        <f t="shared" si="430"/>
        <v>0</v>
      </c>
      <c r="BM316" s="16">
        <f t="shared" si="431"/>
        <v>0</v>
      </c>
      <c r="BO316" s="16">
        <f t="shared" si="423"/>
        <v>0</v>
      </c>
      <c r="BQ316" s="16">
        <f t="shared" si="424"/>
        <v>0</v>
      </c>
      <c r="BS316" s="16">
        <f t="shared" si="425"/>
        <v>0</v>
      </c>
      <c r="BU316" s="16">
        <f t="shared" si="382"/>
        <v>0</v>
      </c>
      <c r="BW316" s="16">
        <f t="shared" si="383"/>
        <v>0</v>
      </c>
      <c r="BY316" s="16">
        <f t="shared" si="384"/>
        <v>0</v>
      </c>
      <c r="CB316" s="16">
        <f t="shared" si="346"/>
        <v>0</v>
      </c>
      <c r="CF316" s="243">
        <f t="shared" si="362"/>
        <v>0</v>
      </c>
      <c r="CH316" s="243">
        <f t="shared" si="363"/>
        <v>0</v>
      </c>
      <c r="CJ316" s="16">
        <f t="shared" si="347"/>
        <v>-16768.906666666666</v>
      </c>
      <c r="CL316" s="54">
        <f t="shared" si="348"/>
        <v>0</v>
      </c>
      <c r="CN316" s="18"/>
      <c r="CO316" s="16">
        <f t="shared" si="349"/>
        <v>0</v>
      </c>
      <c r="CP316" s="18"/>
    </row>
    <row r="317" spans="1:94" x14ac:dyDescent="0.2">
      <c r="A317" s="387"/>
      <c r="B317" s="426" t="str">
        <f>VLOOKUP(D317,'line assign basis'!$A$8:$D$668,2,FALSE)</f>
        <v>TSA SEC DIR2 OM OR</v>
      </c>
      <c r="C317" s="427" t="s">
        <v>4231</v>
      </c>
      <c r="D317" s="17" t="s">
        <v>4237</v>
      </c>
      <c r="E317" s="17">
        <f>IFERROR(VLOOKUP(D317,'line assign basis'!$A$8:$D$668,4,FALSE),"")</f>
        <v>2</v>
      </c>
      <c r="F317" s="33">
        <f>IFERROR(VLOOKUP($D317,'SAP Data'!$A$7:$OM$1845,F$4,FALSE),"")</f>
        <v>0</v>
      </c>
      <c r="G317" s="33">
        <f>IFERROR(VLOOKUP($D317,'SAP Data'!$A$7:$OM$1845,G$4,FALSE),"")</f>
        <v>0</v>
      </c>
      <c r="H317" s="16">
        <f>IFERROR(VLOOKUP($D317,'SAP Data'!$A$7:$OM$1845,H$4,FALSE),"")</f>
        <v>0</v>
      </c>
      <c r="I317" s="76">
        <f>IFERROR(VLOOKUP($D317,'SAP Data'!$A$7:$OM$1845,I$4,FALSE),"")</f>
        <v>0</v>
      </c>
      <c r="J317" s="76">
        <f>IFERROR(VLOOKUP($D317,'SAP Data'!$A$7:$OM$1845,J$4,FALSE),"")</f>
        <v>0</v>
      </c>
      <c r="K317" s="76">
        <f>IFERROR(VLOOKUP($D317,'SAP Data'!$A$7:$OM$1845,K$4,FALSE),"")</f>
        <v>0</v>
      </c>
      <c r="L317" s="76">
        <f>IFERROR(VLOOKUP($D317,'SAP Data'!$A$7:$OM$1845,L$4,FALSE),"")</f>
        <v>0</v>
      </c>
      <c r="M317" s="76">
        <f>IFERROR(VLOOKUP($D317,'SAP Data'!$A$7:$OM$1845,M$4,FALSE),"")</f>
        <v>0</v>
      </c>
      <c r="N317" s="76">
        <f>IFERROR(VLOOKUP($D317,'SAP Data'!$A$7:$OM$1845,N$4,FALSE),"")</f>
        <v>0</v>
      </c>
      <c r="O317" s="76">
        <f>IFERROR(VLOOKUP($D317,'SAP Data'!$A$7:$OM$1845,O$4,FALSE),"")</f>
        <v>0</v>
      </c>
      <c r="P317" s="76">
        <f>IFERROR(VLOOKUP($D317,'SAP Data'!$A$7:$OM$1845,P$4,FALSE),"")</f>
        <v>0</v>
      </c>
      <c r="Q317" s="76">
        <f>IFERROR(VLOOKUP($D317,'SAP Data'!$A$7:$OM$1845,Q$4,FALSE),"")</f>
        <v>0</v>
      </c>
      <c r="R317" s="76">
        <f>IFERROR(VLOOKUP($D317,'SAP Data'!$A$7:$OM$1845,R$4,FALSE),"")</f>
        <v>0</v>
      </c>
      <c r="S317" s="76">
        <f>IFERROR(VLOOKUP($D317,'SAP Data'!$A$7:$OM$1845,S$4,FALSE),"")</f>
        <v>0</v>
      </c>
      <c r="T317" s="76">
        <f>IFERROR(VLOOKUP($D317,'SAP Data'!$A$7:$OM$1849,T$4,FALSE),"")</f>
        <v>0</v>
      </c>
      <c r="U317" s="76">
        <f>IFERROR(VLOOKUP($D317,'SAP Data'!$A$7:$OM$1849,U$4,FALSE),"")</f>
        <v>0</v>
      </c>
      <c r="V317" s="76">
        <f>IFERROR(VLOOKUP($D317,'SAP Data'!$A$7:$OM$1849,V$4,FALSE),"")</f>
        <v>0</v>
      </c>
      <c r="W317" s="76">
        <f>IFERROR(VLOOKUP($D317,'SAP Data'!$A$7:$OM$1849,W$4,FALSE),"")</f>
        <v>0</v>
      </c>
      <c r="X317" s="76">
        <f>IFERROR(VLOOKUP($D317,'SAP Data'!$A$7:$OM$1849,X$4,FALSE),"")</f>
        <v>0</v>
      </c>
      <c r="Y317" s="76">
        <f>IFERROR(VLOOKUP($D317,'SAP Data'!$A$7:$OM$1849,Y$4,FALSE),"")</f>
        <v>0</v>
      </c>
      <c r="Z317" s="76">
        <f>IFERROR(VLOOKUP($D317,'SAP Data'!$A$7:$OM$1849,Z$4,FALSE),"")</f>
        <v>0</v>
      </c>
      <c r="AA317" s="76">
        <f>IFERROR(VLOOKUP($D317,'SAP Data'!$A$7:$OM$1849,AA$4,FALSE),"")</f>
        <v>0</v>
      </c>
      <c r="AB317" s="76">
        <f>IFERROR(VLOOKUP($D317,'SAP Data'!$A$7:$OM$1849,AB$4,FALSE),"")</f>
        <v>0</v>
      </c>
      <c r="AC317" s="76">
        <f>IFERROR(VLOOKUP($D317,'SAP Data'!$A$7:$OM$1849,AC$4,FALSE),"")</f>
        <v>0</v>
      </c>
      <c r="AD317" s="76">
        <f>IFERROR(VLOOKUP($D317,'SAP Data'!$A$7:$OM$1849,AD$4,FALSE),"")</f>
        <v>0</v>
      </c>
      <c r="AE317" s="76">
        <f>IFERROR(VLOOKUP($D317,'SAP Data'!$A$7:$OM$1849,AE$4,FALSE),"")</f>
        <v>0</v>
      </c>
      <c r="AF317" s="76">
        <f>IFERROR(VLOOKUP($D317,'SAP Data'!$A$7:$OM$1849,AF$4,FALSE),"")</f>
        <v>0</v>
      </c>
      <c r="AG317" s="76">
        <f>IFERROR(VLOOKUP($D317,'SAP Data'!$A$7:$OM$1849,AG$4,FALSE),"")</f>
        <v>0</v>
      </c>
      <c r="AH317" s="76">
        <f>IFERROR(VLOOKUP($D317,'SAP Data'!$A$7:$OM$1849,AH$4,FALSE),"")</f>
        <v>0</v>
      </c>
      <c r="AI317" s="76">
        <f>IFERROR(VLOOKUP($D317,'SAP Data'!$A$7:$OM$1849,AI$4,FALSE),"")</f>
        <v>0</v>
      </c>
      <c r="AJ317" s="76">
        <f>IFERROR(VLOOKUP($D317,'SAP Data'!$A$7:$OM$1849,AJ$4,FALSE),"")</f>
        <v>0</v>
      </c>
      <c r="AK317" s="76">
        <f>IFERROR(VLOOKUP($D317,'SAP Data'!$A$7:$OM$1849,AK$4,FALSE),"")</f>
        <v>0</v>
      </c>
      <c r="AL317" s="76">
        <f>IFERROR(VLOOKUP($D317,'SAP Data'!$A$7:$OM$1849,AL$4,FALSE),"")</f>
        <v>25059.99</v>
      </c>
      <c r="AM317" s="76">
        <f>IFERROR(VLOOKUP($D317,'SAP Data'!$A$7:$OM$1849,AM$4,FALSE),"")</f>
        <v>205489.09</v>
      </c>
      <c r="AN317" s="76">
        <f>IFERROR(VLOOKUP($D317,'SAP Data'!$A$7:$OM$1849,AN$4,FALSE),"")</f>
        <v>307872.02</v>
      </c>
      <c r="AO317" s="76">
        <f>IFERROR(VLOOKUP($D317,'SAP Data'!$A$7:$OM$1849,AO$4,FALSE),"")</f>
        <v>940408.67</v>
      </c>
      <c r="AP317" s="99">
        <f t="shared" ref="AP317" si="465">IFERROR((R317/2+SUM(S317:AC317)+AD317/2)/12,"")</f>
        <v>0</v>
      </c>
      <c r="AQ317" s="43">
        <f t="shared" ref="AQ317" si="466">IFERROR((S317/2+SUM(T317:AD317)+AE317/2)/12,"")</f>
        <v>0</v>
      </c>
      <c r="AR317" s="43">
        <f t="shared" ref="AR317" si="467">IFERROR((T317/2+SUM(U317:AE317)+AF317/2)/12,"")</f>
        <v>0</v>
      </c>
      <c r="AS317" s="43">
        <f t="shared" ref="AS317" si="468">IFERROR((U317/2+SUM(V317:AF317)+AG317/2)/12,"")</f>
        <v>0</v>
      </c>
      <c r="AT317" s="43">
        <f t="shared" ref="AT317" si="469">IFERROR((V317/2+SUM(W317:AG317)+AH317/2)/12,"")</f>
        <v>0</v>
      </c>
      <c r="AU317" s="43">
        <f t="shared" ref="AU317" si="470">IFERROR((W317/2+SUM(X317:AH317)+AI317/2)/12,"")</f>
        <v>0</v>
      </c>
      <c r="AV317" s="43">
        <f t="shared" ref="AV317" si="471">IFERROR((X317/2+SUM(Y317:AI317)+AJ317/2)/12,"")</f>
        <v>0</v>
      </c>
      <c r="AW317" s="43">
        <f t="shared" ref="AW317" si="472">IFERROR((Y317/2+SUM(Z317:AJ317)+AK317/2)/12,"")</f>
        <v>0</v>
      </c>
      <c r="AX317" s="43">
        <f t="shared" ref="AX317" si="473">IFERROR((Z317/2+SUM(AA317:AK317)+AL317/2)/12,"")</f>
        <v>1044.16625</v>
      </c>
      <c r="AY317" s="43">
        <f t="shared" ref="AY317" si="474">IFERROR((AA317/2+SUM(AB317:AL317)+AM317/2)/12,"")</f>
        <v>10650.377916666666</v>
      </c>
      <c r="AZ317" s="43">
        <f t="shared" ref="AZ317" si="475">IFERROR((AB317/2+SUM(AC317:AM317)+AN317/2)/12,"")</f>
        <v>32040.424166666664</v>
      </c>
      <c r="BA317" s="98">
        <f t="shared" ref="BA317" si="476">IFERROR((AC317/2+SUM(AD317:AN317)+AO317/2)/12,"")</f>
        <v>84052.119583333333</v>
      </c>
      <c r="BB317" s="16"/>
      <c r="BC317" s="16">
        <f t="shared" ref="BC317" si="477">IF($E317=4,AP317,0)</f>
        <v>0</v>
      </c>
      <c r="BD317" s="16"/>
      <c r="BE317" s="16">
        <f t="shared" ref="BE317" si="478">IF($E317=4,AQ317,0)</f>
        <v>0</v>
      </c>
      <c r="BF317" s="16"/>
      <c r="BG317" s="16">
        <f t="shared" ref="BG317" si="479">IF($E317=4,AR317,0)</f>
        <v>0</v>
      </c>
      <c r="BH317" s="18"/>
      <c r="BI317" s="16">
        <f t="shared" ref="BI317" si="480">IF($E317=4,AS317,0)</f>
        <v>0</v>
      </c>
      <c r="BK317" s="16">
        <f t="shared" ref="BK317" si="481">IF($E317=4,AT317,0)</f>
        <v>0</v>
      </c>
      <c r="BM317" s="16">
        <f t="shared" ref="BM317" si="482">IF($E317=4,AU317,0)</f>
        <v>0</v>
      </c>
      <c r="BO317" s="16">
        <f t="shared" ref="BO317" si="483">IF($E317=4,AV317,0)</f>
        <v>0</v>
      </c>
      <c r="BQ317" s="16">
        <f t="shared" ref="BQ317" si="484">IF($E317=4,AW317,0)</f>
        <v>0</v>
      </c>
      <c r="BS317" s="16">
        <f t="shared" ref="BS317" si="485">IF($E317=4,AX317,0)</f>
        <v>0</v>
      </c>
      <c r="BU317" s="16">
        <f t="shared" ref="BU317" si="486">IF($E317=4,AY317,0)</f>
        <v>0</v>
      </c>
      <c r="BW317" s="16">
        <f t="shared" ref="BW317" si="487">IF($E317=4,AZ317,0)</f>
        <v>0</v>
      </c>
      <c r="BY317" s="16">
        <f t="shared" ref="BY317" si="488">IF($E317=4,BA317,0)</f>
        <v>0</v>
      </c>
      <c r="CB317" s="16">
        <f t="shared" si="346"/>
        <v>0</v>
      </c>
      <c r="CF317" s="243">
        <f t="shared" ref="CF317" si="489">_xlfn.IFS($D317="252012",CO317*$CS$25,$D317="252014",CO317*$CS$25,$D317="252022",CO317*$CS$25,$D317="252024",CO317*$CS$25,$D317="252032",CO317*$CS$25,$D317="252034",CO317*$CS$25,$E317=3,CO317*0,$E317="3P",CO317*$CS$20,$E317="3D",CO317*$CS$21,$E317="3G",CO317*$CS$23,$E317="3L",CO317*$CS$24,$E317&lt;=2,0,$E317&gt;=4,0)</f>
        <v>0</v>
      </c>
      <c r="CH317" s="243">
        <f t="shared" ref="CH317" si="490">IFERROR(CO317-CF317,"")</f>
        <v>0</v>
      </c>
      <c r="CJ317" s="16">
        <f t="shared" si="347"/>
        <v>84052.119583333333</v>
      </c>
      <c r="CL317" s="54">
        <f t="shared" si="348"/>
        <v>0</v>
      </c>
      <c r="CN317" s="18"/>
      <c r="CO317" s="16">
        <f t="shared" si="349"/>
        <v>0</v>
      </c>
      <c r="CP317" s="18"/>
    </row>
    <row r="318" spans="1:94" x14ac:dyDescent="0.2">
      <c r="A318" s="387"/>
      <c r="B318" s="435" t="s">
        <v>4259</v>
      </c>
      <c r="C318" s="17" t="s">
        <v>4247</v>
      </c>
      <c r="D318" s="17" t="s">
        <v>4267</v>
      </c>
      <c r="E318" s="17">
        <v>2</v>
      </c>
      <c r="F318" s="33">
        <f>IFERROR(VLOOKUP($D318,'SAP Data'!$A$7:$OM$1845,F$4,FALSE),"")</f>
        <v>0</v>
      </c>
      <c r="G318" s="33">
        <f>IFERROR(VLOOKUP($D318,'SAP Data'!$A$7:$OM$1845,G$4,FALSE),"")</f>
        <v>0</v>
      </c>
      <c r="H318" s="16">
        <f>IFERROR(VLOOKUP($D318,'SAP Data'!$A$7:$OM$1845,H$4,FALSE),"")</f>
        <v>0</v>
      </c>
      <c r="I318" s="76">
        <f>IFERROR(VLOOKUP($D318,'SAP Data'!$A$7:$OM$1845,I$4,FALSE),"")</f>
        <v>0</v>
      </c>
      <c r="J318" s="76">
        <f>IFERROR(VLOOKUP($D318,'SAP Data'!$A$7:$OM$1845,J$4,FALSE),"")</f>
        <v>0</v>
      </c>
      <c r="K318" s="76">
        <f>IFERROR(VLOOKUP($D318,'SAP Data'!$A$7:$OM$1845,K$4,FALSE),"")</f>
        <v>0</v>
      </c>
      <c r="L318" s="76">
        <f>IFERROR(VLOOKUP($D318,'SAP Data'!$A$7:$OM$1845,L$4,FALSE),"")</f>
        <v>0</v>
      </c>
      <c r="M318" s="76">
        <f>IFERROR(VLOOKUP($D318,'SAP Data'!$A$7:$OM$1845,M$4,FALSE),"")</f>
        <v>0</v>
      </c>
      <c r="N318" s="76">
        <f>IFERROR(VLOOKUP($D318,'SAP Data'!$A$7:$OM$1845,N$4,FALSE),"")</f>
        <v>0</v>
      </c>
      <c r="O318" s="76">
        <f>IFERROR(VLOOKUP($D318,'SAP Data'!$A$7:$OM$1845,O$4,FALSE),"")</f>
        <v>0</v>
      </c>
      <c r="P318" s="76">
        <f>IFERROR(VLOOKUP($D318,'SAP Data'!$A$7:$OM$1845,P$4,FALSE),"")</f>
        <v>0</v>
      </c>
      <c r="Q318" s="76">
        <f>IFERROR(VLOOKUP($D318,'SAP Data'!$A$7:$OM$1845,Q$4,FALSE),"")</f>
        <v>0</v>
      </c>
      <c r="R318" s="76">
        <f>IFERROR(VLOOKUP($D318,'SAP Data'!$A$7:$OM$1845,R$4,FALSE),"")</f>
        <v>0</v>
      </c>
      <c r="S318" s="76">
        <f>IFERROR(VLOOKUP($D318,'SAP Data'!$A$7:$OM$1845,S$4,FALSE),"")</f>
        <v>0</v>
      </c>
      <c r="T318" s="76">
        <f>IFERROR(VLOOKUP($D318,'SAP Data'!$A$7:$OM$1849,T$4,FALSE),"")</f>
        <v>0</v>
      </c>
      <c r="U318" s="76">
        <f>IFERROR(VLOOKUP($D318,'SAP Data'!$A$7:$OM$1849,U$4,FALSE),"")</f>
        <v>0</v>
      </c>
      <c r="V318" s="76">
        <f>IFERROR(VLOOKUP($D318,'SAP Data'!$A$7:$OM$1849,V$4,FALSE),"")</f>
        <v>0</v>
      </c>
      <c r="W318" s="76">
        <f>IFERROR(VLOOKUP($D318,'SAP Data'!$A$7:$OM$1849,W$4,FALSE),"")</f>
        <v>0</v>
      </c>
      <c r="X318" s="76">
        <f>IFERROR(VLOOKUP($D318,'SAP Data'!$A$7:$OM$1849,X$4,FALSE),"")</f>
        <v>0</v>
      </c>
      <c r="Y318" s="76">
        <f>IFERROR(VLOOKUP($D318,'SAP Data'!$A$7:$OM$1849,Y$4,FALSE),"")</f>
        <v>0</v>
      </c>
      <c r="Z318" s="76">
        <f>IFERROR(VLOOKUP($D318,'SAP Data'!$A$7:$OM$1849,Z$4,FALSE),"")</f>
        <v>0</v>
      </c>
      <c r="AA318" s="76">
        <f>IFERROR(VLOOKUP($D318,'SAP Data'!$A$7:$OM$1849,AA$4,FALSE),"")</f>
        <v>0</v>
      </c>
      <c r="AB318" s="76">
        <f>IFERROR(VLOOKUP($D318,'SAP Data'!$A$7:$OM$1849,AB$4,FALSE),"")</f>
        <v>0</v>
      </c>
      <c r="AC318" s="76">
        <f>IFERROR(VLOOKUP($D318,'SAP Data'!$A$7:$OM$1849,AC$4,FALSE),"")</f>
        <v>0</v>
      </c>
      <c r="AD318" s="76">
        <f>IFERROR(VLOOKUP($D318,'SAP Data'!$A$7:$OM$1849,AD$4,FALSE),"")</f>
        <v>0</v>
      </c>
      <c r="AE318" s="76">
        <f>IFERROR(VLOOKUP($D318,'SAP Data'!$A$7:$OM$1849,AE$4,FALSE),"")</f>
        <v>0</v>
      </c>
      <c r="AF318" s="76">
        <f>IFERROR(VLOOKUP($D318,'SAP Data'!$A$7:$OM$1849,AF$4,FALSE),"")</f>
        <v>0</v>
      </c>
      <c r="AG318" s="76">
        <f>IFERROR(VLOOKUP($D318,'SAP Data'!$A$7:$OM$1849,AG$4,FALSE),"")</f>
        <v>0</v>
      </c>
      <c r="AH318" s="76">
        <f>IFERROR(VLOOKUP($D318,'SAP Data'!$A$7:$OM$1849,AH$4,FALSE),"")</f>
        <v>0</v>
      </c>
      <c r="AI318" s="76">
        <f>IFERROR(VLOOKUP($D318,'SAP Data'!$A$7:$OM$1849,AI$4,FALSE),"")</f>
        <v>0</v>
      </c>
      <c r="AJ318" s="76">
        <f>IFERROR(VLOOKUP($D318,'SAP Data'!$A$7:$OM$1849,AJ$4,FALSE),"")</f>
        <v>0</v>
      </c>
      <c r="AK318" s="76">
        <f>IFERROR(VLOOKUP($D318,'SAP Data'!$A$7:$OM$1849,AK$4,FALSE),"")</f>
        <v>0</v>
      </c>
      <c r="AL318" s="76">
        <f>IFERROR(VLOOKUP($D318,'SAP Data'!$A$7:$OM$1849,AL$4,FALSE),"")</f>
        <v>0</v>
      </c>
      <c r="AM318" s="76">
        <f>IFERROR(VLOOKUP($D318,'SAP Data'!$A$7:$OM$1849,AM$4,FALSE),"")</f>
        <v>0.01</v>
      </c>
      <c r="AN318" s="76">
        <f>IFERROR(VLOOKUP($D318,'SAP Data'!$A$7:$OM$1849,AN$4,FALSE),"")</f>
        <v>0.01</v>
      </c>
      <c r="AO318" s="76">
        <f>IFERROR(VLOOKUP($D318,'SAP Data'!$A$7:$OM$1849,AO$4,FALSE),"")</f>
        <v>82076.639999999999</v>
      </c>
      <c r="AP318" s="99">
        <f t="shared" ref="AP318" si="491">IFERROR((R318/2+SUM(S318:AC318)+AD318/2)/12,"")</f>
        <v>0</v>
      </c>
      <c r="AQ318" s="43">
        <f t="shared" ref="AQ318" si="492">IFERROR((S318/2+SUM(T318:AD318)+AE318/2)/12,"")</f>
        <v>0</v>
      </c>
      <c r="AR318" s="43">
        <f t="shared" ref="AR318" si="493">IFERROR((T318/2+SUM(U318:AE318)+AF318/2)/12,"")</f>
        <v>0</v>
      </c>
      <c r="AS318" s="43">
        <f t="shared" ref="AS318" si="494">IFERROR((U318/2+SUM(V318:AF318)+AG318/2)/12,"")</f>
        <v>0</v>
      </c>
      <c r="AT318" s="43">
        <f t="shared" ref="AT318" si="495">IFERROR((V318/2+SUM(W318:AG318)+AH318/2)/12,"")</f>
        <v>0</v>
      </c>
      <c r="AU318" s="43">
        <f t="shared" ref="AU318" si="496">IFERROR((W318/2+SUM(X318:AH318)+AI318/2)/12,"")</f>
        <v>0</v>
      </c>
      <c r="AV318" s="43">
        <f t="shared" ref="AV318" si="497">IFERROR((X318/2+SUM(Y318:AI318)+AJ318/2)/12,"")</f>
        <v>0</v>
      </c>
      <c r="AW318" s="43">
        <f t="shared" ref="AW318" si="498">IFERROR((Y318/2+SUM(Z318:AJ318)+AK318/2)/12,"")</f>
        <v>0</v>
      </c>
      <c r="AX318" s="43">
        <f t="shared" ref="AX318" si="499">IFERROR((Z318/2+SUM(AA318:AK318)+AL318/2)/12,"")</f>
        <v>0</v>
      </c>
      <c r="AY318" s="43">
        <f t="shared" ref="AY318" si="500">IFERROR((AA318/2+SUM(AB318:AL318)+AM318/2)/12,"")</f>
        <v>4.1666666666666669E-4</v>
      </c>
      <c r="AZ318" s="43">
        <f t="shared" ref="AZ318" si="501">IFERROR((AB318/2+SUM(AC318:AM318)+AN318/2)/12,"")</f>
        <v>1.25E-3</v>
      </c>
      <c r="BA318" s="98">
        <f t="shared" ref="BA318" si="502">IFERROR((AC318/2+SUM(AD318:AN318)+AO318/2)/12,"")</f>
        <v>3419.8616666666662</v>
      </c>
      <c r="BB318" s="16"/>
      <c r="BC318" s="16">
        <f t="shared" ref="BC318" si="503">IF($E318=4,AP318,0)</f>
        <v>0</v>
      </c>
      <c r="BD318" s="16"/>
      <c r="BE318" s="16">
        <f t="shared" ref="BE318" si="504">IF($E318=4,AQ318,0)</f>
        <v>0</v>
      </c>
      <c r="BF318" s="16"/>
      <c r="BG318" s="16">
        <f t="shared" ref="BG318" si="505">IF($E318=4,AR318,0)</f>
        <v>0</v>
      </c>
      <c r="BH318" s="18"/>
      <c r="BI318" s="16">
        <f t="shared" ref="BI318" si="506">IF($E318=4,AS318,0)</f>
        <v>0</v>
      </c>
      <c r="BK318" s="16">
        <f t="shared" ref="BK318" si="507">IF($E318=4,AT318,0)</f>
        <v>0</v>
      </c>
      <c r="BM318" s="16">
        <f t="shared" ref="BM318" si="508">IF($E318=4,AU318,0)</f>
        <v>0</v>
      </c>
      <c r="BO318" s="16">
        <f t="shared" ref="BO318" si="509">IF($E318=4,AV318,0)</f>
        <v>0</v>
      </c>
      <c r="BQ318" s="16">
        <f t="shared" ref="BQ318" si="510">IF($E318=4,AW318,0)</f>
        <v>0</v>
      </c>
      <c r="BS318" s="16">
        <f t="shared" ref="BS318" si="511">IF($E318=4,AX318,0)</f>
        <v>0</v>
      </c>
      <c r="BU318" s="16">
        <f t="shared" ref="BU318" si="512">IF($E318=4,AY318,0)</f>
        <v>0</v>
      </c>
      <c r="BW318" s="16">
        <f t="shared" ref="BW318" si="513">IF($E318=4,AZ318,0)</f>
        <v>0</v>
      </c>
      <c r="BY318" s="16">
        <f t="shared" ref="BY318" si="514">IF($E318=4,BA318,0)</f>
        <v>0</v>
      </c>
      <c r="CB318" s="16">
        <f t="shared" si="346"/>
        <v>0</v>
      </c>
      <c r="CF318" s="243">
        <f t="shared" ref="CF318" si="515">_xlfn.IFS($D318="252012",CO318*$CS$25,$D318="252014",CO318*$CS$25,$D318="252022",CO318*$CS$25,$D318="252024",CO318*$CS$25,$D318="252032",CO318*$CS$25,$D318="252034",CO318*$CS$25,$E318=3,CO318*0,$E318="3P",CO318*$CS$20,$E318="3D",CO318*$CS$21,$E318="3G",CO318*$CS$23,$E318="3L",CO318*$CS$24,$E318&lt;=2,0,$E318&gt;=4,0)</f>
        <v>0</v>
      </c>
      <c r="CH318" s="243">
        <f t="shared" ref="CH318" si="516">IFERROR(CO318-CF318,"")</f>
        <v>0</v>
      </c>
      <c r="CJ318" s="16">
        <f t="shared" si="347"/>
        <v>3419.8616666666662</v>
      </c>
      <c r="CL318" s="54">
        <f t="shared" si="348"/>
        <v>0</v>
      </c>
      <c r="CN318" s="18"/>
      <c r="CO318" s="16">
        <f t="shared" si="349"/>
        <v>0</v>
      </c>
      <c r="CP318" s="18"/>
    </row>
    <row r="319" spans="1:94" x14ac:dyDescent="0.2">
      <c r="A319" s="387"/>
      <c r="B319" s="14" t="str">
        <f>VLOOKUP(D319,'line assign basis'!$A$8:$D$668,2,FALSE)</f>
        <v>UNBILLED REVENUE INC</v>
      </c>
      <c r="C319" s="17" t="s">
        <v>637</v>
      </c>
      <c r="D319" s="17" t="s">
        <v>635</v>
      </c>
      <c r="E319" s="17">
        <f>IFERROR(VLOOKUP(D319,'line assign basis'!$A$8:$D$668,4,FALSE),"")</f>
        <v>2</v>
      </c>
      <c r="F319" s="33">
        <f>IFERROR(VLOOKUP($D319,'SAP Data'!$A$7:$OM$1845,F$4,FALSE),"")</f>
        <v>123195</v>
      </c>
      <c r="G319" s="33">
        <f>IFERROR(VLOOKUP($D319,'SAP Data'!$A$7:$OM$1845,G$4,FALSE),"")</f>
        <v>157870</v>
      </c>
      <c r="H319" s="16">
        <f>IFERROR(VLOOKUP($D319,'SAP Data'!$A$7:$OM$1845,H$4,FALSE),"")</f>
        <v>40236</v>
      </c>
      <c r="I319" s="76">
        <f>IFERROR(VLOOKUP($D319,'SAP Data'!$A$7:$OM$1845,I$4,FALSE),"")</f>
        <v>5892</v>
      </c>
      <c r="J319" s="76">
        <f>IFERROR(VLOOKUP($D319,'SAP Data'!$A$7:$OM$1845,J$4,FALSE),"")</f>
        <v>-57606</v>
      </c>
      <c r="K319" s="76">
        <f>IFERROR(VLOOKUP($D319,'SAP Data'!$A$7:$OM$1845,K$4,FALSE),"")</f>
        <v>-62828</v>
      </c>
      <c r="L319" s="76">
        <f>IFERROR(VLOOKUP($D319,'SAP Data'!$A$7:$OM$1845,L$4,FALSE),"")</f>
        <v>-57353</v>
      </c>
      <c r="M319" s="76">
        <f>IFERROR(VLOOKUP($D319,'SAP Data'!$A$7:$OM$1845,M$4,FALSE),"")</f>
        <v>-67627</v>
      </c>
      <c r="N319" s="76">
        <f>IFERROR(VLOOKUP($D319,'SAP Data'!$A$7:$OM$1845,N$4,FALSE),"")</f>
        <v>-69080</v>
      </c>
      <c r="O319" s="76">
        <f>IFERROR(VLOOKUP($D319,'SAP Data'!$A$7:$OM$1845,O$4,FALSE),"")</f>
        <v>63817</v>
      </c>
      <c r="P319" s="76">
        <f>IFERROR(VLOOKUP($D319,'SAP Data'!$A$7:$OM$1845,P$4,FALSE),"")</f>
        <v>-1920201</v>
      </c>
      <c r="Q319" s="76">
        <f>IFERROR(VLOOKUP($D319,'SAP Data'!$A$7:$OM$1845,Q$4,FALSE),"")</f>
        <v>-1928151</v>
      </c>
      <c r="R319" s="76">
        <f>IFERROR(VLOOKUP($D319,'SAP Data'!$A$7:$OM$1845,R$4,FALSE),"")</f>
        <v>-1581390</v>
      </c>
      <c r="S319" s="76">
        <f>IFERROR(VLOOKUP($D319,'SAP Data'!$A$7:$OM$1845,S$4,FALSE),"")</f>
        <v>-1634379</v>
      </c>
      <c r="T319" s="76">
        <f>IFERROR(VLOOKUP($D319,'SAP Data'!$A$7:$OM$1849,T$4,FALSE),"")</f>
        <v>-1536089</v>
      </c>
      <c r="U319" s="76">
        <f>IFERROR(VLOOKUP($D319,'SAP Data'!$A$7:$OM$1849,U$4,FALSE),"")</f>
        <v>-816185</v>
      </c>
      <c r="V319" s="76">
        <f>IFERROR(VLOOKUP($D319,'SAP Data'!$A$7:$OM$1849,V$4,FALSE),"")</f>
        <v>-613915</v>
      </c>
      <c r="W319" s="76">
        <f>IFERROR(VLOOKUP($D319,'SAP Data'!$A$7:$OM$1849,W$4,FALSE),"")</f>
        <v>-462360</v>
      </c>
      <c r="X319" s="76">
        <f>IFERROR(VLOOKUP($D319,'SAP Data'!$A$7:$OM$1849,X$4,FALSE),"")</f>
        <v>-349645</v>
      </c>
      <c r="Y319" s="76">
        <f>IFERROR(VLOOKUP($D319,'SAP Data'!$A$7:$OM$1849,Y$4,FALSE),"")</f>
        <v>-405758</v>
      </c>
      <c r="Z319" s="76">
        <f>IFERROR(VLOOKUP($D319,'SAP Data'!$A$7:$OM$1849,Z$4,FALSE),"")</f>
        <v>-456920</v>
      </c>
      <c r="AA319" s="76">
        <f>IFERROR(VLOOKUP($D319,'SAP Data'!$A$7:$OM$1849,AA$4,FALSE),"")</f>
        <v>-1164290</v>
      </c>
      <c r="AB319" s="76">
        <f>IFERROR(VLOOKUP($D319,'SAP Data'!$A$7:$OM$1849,AB$4,FALSE),"")</f>
        <v>1008148</v>
      </c>
      <c r="AC319" s="76">
        <f>IFERROR(VLOOKUP($D319,'SAP Data'!$A$7:$OM$1849,AC$4,FALSE),"")</f>
        <v>1044506</v>
      </c>
      <c r="AD319" s="76">
        <f>IFERROR(VLOOKUP($D319,'SAP Data'!$A$7:$OM$1849,AD$4,FALSE),"")</f>
        <v>961139</v>
      </c>
      <c r="AE319" s="76">
        <f>IFERROR(VLOOKUP($D319,'SAP Data'!$A$7:$OM$1849,AE$4,FALSE),"")</f>
        <v>888438</v>
      </c>
      <c r="AF319" s="76">
        <f>IFERROR(VLOOKUP($D319,'SAP Data'!$A$7:$OM$1849,AF$4,FALSE),"")</f>
        <v>803200</v>
      </c>
      <c r="AG319" s="76">
        <f>IFERROR(VLOOKUP($D319,'SAP Data'!$A$7:$OM$1849,AG$4,FALSE),"")</f>
        <v>376436</v>
      </c>
      <c r="AH319" s="76">
        <f>IFERROR(VLOOKUP($D319,'SAP Data'!$A$7:$OM$1849,AH$4,FALSE),"")</f>
        <v>299041</v>
      </c>
      <c r="AI319" s="76">
        <f>IFERROR(VLOOKUP($D319,'SAP Data'!$A$7:$OM$1849,AI$4,FALSE),"")</f>
        <v>152232</v>
      </c>
      <c r="AJ319" s="76">
        <f>IFERROR(VLOOKUP($D319,'SAP Data'!$A$7:$OM$1849,AJ$4,FALSE),"")</f>
        <v>134714</v>
      </c>
      <c r="AK319" s="76">
        <f>IFERROR(VLOOKUP($D319,'SAP Data'!$A$7:$OM$1849,AK$4,FALSE),"")</f>
        <v>144059</v>
      </c>
      <c r="AL319" s="76">
        <f>IFERROR(VLOOKUP($D319,'SAP Data'!$A$7:$OM$1849,AL$4,FALSE),"")</f>
        <v>188360</v>
      </c>
      <c r="AM319" s="76">
        <f>IFERROR(VLOOKUP($D319,'SAP Data'!$A$7:$OM$1849,AM$4,FALSE),"")</f>
        <v>558862</v>
      </c>
      <c r="AN319" s="76">
        <f>IFERROR(VLOOKUP($D319,'SAP Data'!$A$7:$OM$1849,AN$4,FALSE),"")</f>
        <v>-2703717</v>
      </c>
      <c r="AO319" s="76">
        <f>IFERROR(VLOOKUP($D319,'SAP Data'!$A$7:$OM$1849,AO$4,FALSE),"")</f>
        <v>-4163618</v>
      </c>
      <c r="AP319" s="99">
        <f t="shared" si="350"/>
        <v>-474751.04166666669</v>
      </c>
      <c r="AQ319" s="43">
        <f t="shared" si="351"/>
        <v>-263694.95833333331</v>
      </c>
      <c r="AR319" s="43">
        <f t="shared" si="352"/>
        <v>-61107.208333333336</v>
      </c>
      <c r="AS319" s="43">
        <f t="shared" si="353"/>
        <v>86055.708333333328</v>
      </c>
      <c r="AT319" s="43">
        <f t="shared" si="354"/>
        <v>173788.08333333334</v>
      </c>
      <c r="AU319" s="43">
        <f t="shared" si="355"/>
        <v>237435.91666666666</v>
      </c>
      <c r="AV319" s="43">
        <f t="shared" si="356"/>
        <v>283225.54166666669</v>
      </c>
      <c r="AW319" s="43">
        <f t="shared" si="357"/>
        <v>326316.20833333331</v>
      </c>
      <c r="AX319" s="43">
        <f t="shared" si="358"/>
        <v>376111.91666666669</v>
      </c>
      <c r="AY319" s="43">
        <f t="shared" si="359"/>
        <v>474796.58333333331</v>
      </c>
      <c r="AZ319" s="43">
        <f t="shared" si="360"/>
        <v>391933.54166666669</v>
      </c>
      <c r="BA319" s="98">
        <f t="shared" si="361"/>
        <v>20267.333333333332</v>
      </c>
      <c r="BB319" s="16"/>
      <c r="BC319" s="16">
        <f t="shared" si="426"/>
        <v>0</v>
      </c>
      <c r="BD319" s="16"/>
      <c r="BE319" s="16">
        <f t="shared" si="427"/>
        <v>0</v>
      </c>
      <c r="BF319" s="16"/>
      <c r="BG319" s="16">
        <f t="shared" si="428"/>
        <v>0</v>
      </c>
      <c r="BH319" s="18"/>
      <c r="BI319" s="16">
        <f t="shared" si="429"/>
        <v>0</v>
      </c>
      <c r="BK319" s="16">
        <f t="shared" si="430"/>
        <v>0</v>
      </c>
      <c r="BM319" s="16">
        <f t="shared" si="431"/>
        <v>0</v>
      </c>
      <c r="BO319" s="16">
        <f t="shared" si="423"/>
        <v>0</v>
      </c>
      <c r="BQ319" s="16">
        <f t="shared" si="424"/>
        <v>0</v>
      </c>
      <c r="BS319" s="16">
        <f t="shared" si="425"/>
        <v>0</v>
      </c>
      <c r="BU319" s="16">
        <f t="shared" si="382"/>
        <v>0</v>
      </c>
      <c r="BW319" s="16">
        <f t="shared" si="383"/>
        <v>0</v>
      </c>
      <c r="BY319" s="16">
        <f t="shared" si="384"/>
        <v>0</v>
      </c>
      <c r="CB319" s="16">
        <f t="shared" si="346"/>
        <v>0</v>
      </c>
      <c r="CF319" s="243">
        <f t="shared" si="362"/>
        <v>0</v>
      </c>
      <c r="CH319" s="243">
        <f t="shared" si="363"/>
        <v>0</v>
      </c>
      <c r="CJ319" s="16">
        <f t="shared" si="347"/>
        <v>20267.333333333332</v>
      </c>
      <c r="CL319" s="54">
        <f t="shared" si="348"/>
        <v>0</v>
      </c>
      <c r="CN319" s="18"/>
      <c r="CO319" s="16">
        <f t="shared" si="349"/>
        <v>0</v>
      </c>
      <c r="CP319" s="18"/>
    </row>
    <row r="320" spans="1:94" x14ac:dyDescent="0.2">
      <c r="A320" s="387"/>
      <c r="B320" s="14" t="str">
        <f>VLOOKUP(D320,'line assign basis'!$A$8:$D$668,2,FALSE)</f>
        <v>TEMP HOLDING-RATES</v>
      </c>
      <c r="C320" s="17" t="s">
        <v>640</v>
      </c>
      <c r="D320" s="17" t="s">
        <v>638</v>
      </c>
      <c r="E320" s="17">
        <f>IFERROR(VLOOKUP(D320,'line assign basis'!$A$8:$D$668,4,FALSE),"")</f>
        <v>2</v>
      </c>
      <c r="F320" s="33">
        <f>IFERROR(VLOOKUP($D320,'SAP Data'!$A$7:$OM$1845,F$4,FALSE),"")</f>
        <v>0</v>
      </c>
      <c r="G320" s="33">
        <f>IFERROR(VLOOKUP($D320,'SAP Data'!$A$7:$OM$1845,G$4,FALSE),"")</f>
        <v>0</v>
      </c>
      <c r="H320" s="16">
        <f>IFERROR(VLOOKUP($D320,'SAP Data'!$A$7:$OM$1845,H$4,FALSE),"")</f>
        <v>0</v>
      </c>
      <c r="I320" s="76">
        <f>IFERROR(VLOOKUP($D320,'SAP Data'!$A$7:$OM$1845,I$4,FALSE),"")</f>
        <v>0</v>
      </c>
      <c r="J320" s="76">
        <f>IFERROR(VLOOKUP($D320,'SAP Data'!$A$7:$OM$1845,J$4,FALSE),"")</f>
        <v>0</v>
      </c>
      <c r="K320" s="76">
        <f>IFERROR(VLOOKUP($D320,'SAP Data'!$A$7:$OM$1845,K$4,FALSE),"")</f>
        <v>0</v>
      </c>
      <c r="L320" s="76">
        <f>IFERROR(VLOOKUP($D320,'SAP Data'!$A$7:$OM$1845,L$4,FALSE),"")</f>
        <v>0</v>
      </c>
      <c r="M320" s="76">
        <f>IFERROR(VLOOKUP($D320,'SAP Data'!$A$7:$OM$1845,M$4,FALSE),"")</f>
        <v>0</v>
      </c>
      <c r="N320" s="76">
        <f>IFERROR(VLOOKUP($D320,'SAP Data'!$A$7:$OM$1845,N$4,FALSE),"")</f>
        <v>0</v>
      </c>
      <c r="O320" s="76">
        <f>IFERROR(VLOOKUP($D320,'SAP Data'!$A$7:$OM$1845,O$4,FALSE),"")</f>
        <v>0</v>
      </c>
      <c r="P320" s="76">
        <f>IFERROR(VLOOKUP($D320,'SAP Data'!$A$7:$OM$1845,P$4,FALSE),"")</f>
        <v>0</v>
      </c>
      <c r="Q320" s="76">
        <f>IFERROR(VLOOKUP($D320,'SAP Data'!$A$7:$OM$1845,Q$4,FALSE),"")</f>
        <v>0</v>
      </c>
      <c r="R320" s="76">
        <f>IFERROR(VLOOKUP($D320,'SAP Data'!$A$7:$OM$1845,R$4,FALSE),"")</f>
        <v>0</v>
      </c>
      <c r="S320" s="76">
        <f>IFERROR(VLOOKUP($D320,'SAP Data'!$A$7:$OM$1845,S$4,FALSE),"")</f>
        <v>0</v>
      </c>
      <c r="T320" s="76">
        <f>IFERROR(VLOOKUP($D320,'SAP Data'!$A$7:$OM$1849,T$4,FALSE),"")</f>
        <v>0</v>
      </c>
      <c r="U320" s="76">
        <f>IFERROR(VLOOKUP($D320,'SAP Data'!$A$7:$OM$1849,U$4,FALSE),"")</f>
        <v>0</v>
      </c>
      <c r="V320" s="76">
        <f>IFERROR(VLOOKUP($D320,'SAP Data'!$A$7:$OM$1849,V$4,FALSE),"")</f>
        <v>0</v>
      </c>
      <c r="W320" s="76">
        <f>IFERROR(VLOOKUP($D320,'SAP Data'!$A$7:$OM$1849,W$4,FALSE),"")</f>
        <v>0</v>
      </c>
      <c r="X320" s="76">
        <f>IFERROR(VLOOKUP($D320,'SAP Data'!$A$7:$OM$1849,X$4,FALSE),"")</f>
        <v>0</v>
      </c>
      <c r="Y320" s="76">
        <f>IFERROR(VLOOKUP($D320,'SAP Data'!$A$7:$OM$1849,Y$4,FALSE),"")</f>
        <v>0</v>
      </c>
      <c r="Z320" s="76">
        <f>IFERROR(VLOOKUP($D320,'SAP Data'!$A$7:$OM$1849,Z$4,FALSE),"")</f>
        <v>0</v>
      </c>
      <c r="AA320" s="76">
        <f>IFERROR(VLOOKUP($D320,'SAP Data'!$A$7:$OM$1849,AA$4,FALSE),"")</f>
        <v>0</v>
      </c>
      <c r="AB320" s="76">
        <f>IFERROR(VLOOKUP($D320,'SAP Data'!$A$7:$OM$1849,AB$4,FALSE),"")</f>
        <v>0</v>
      </c>
      <c r="AC320" s="76">
        <f>IFERROR(VLOOKUP($D320,'SAP Data'!$A$7:$OM$1849,AC$4,FALSE),"")</f>
        <v>0</v>
      </c>
      <c r="AD320" s="76">
        <f>IFERROR(VLOOKUP($D320,'SAP Data'!$A$7:$OM$1849,AD$4,FALSE),"")</f>
        <v>0</v>
      </c>
      <c r="AE320" s="76">
        <f>IFERROR(VLOOKUP($D320,'SAP Data'!$A$7:$OM$1849,AE$4,FALSE),"")</f>
        <v>0</v>
      </c>
      <c r="AF320" s="76">
        <f>IFERROR(VLOOKUP($D320,'SAP Data'!$A$7:$OM$1849,AF$4,FALSE),"")</f>
        <v>0</v>
      </c>
      <c r="AG320" s="76">
        <f>IFERROR(VLOOKUP($D320,'SAP Data'!$A$7:$OM$1849,AG$4,FALSE),"")</f>
        <v>0</v>
      </c>
      <c r="AH320" s="76">
        <f>IFERROR(VLOOKUP($D320,'SAP Data'!$A$7:$OM$1849,AH$4,FALSE),"")</f>
        <v>0</v>
      </c>
      <c r="AI320" s="76">
        <f>IFERROR(VLOOKUP($D320,'SAP Data'!$A$7:$OM$1849,AI$4,FALSE),"")</f>
        <v>0</v>
      </c>
      <c r="AJ320" s="76">
        <f>IFERROR(VLOOKUP($D320,'SAP Data'!$A$7:$OM$1849,AJ$4,FALSE),"")</f>
        <v>0</v>
      </c>
      <c r="AK320" s="76">
        <f>IFERROR(VLOOKUP($D320,'SAP Data'!$A$7:$OM$1849,AK$4,FALSE),"")</f>
        <v>0</v>
      </c>
      <c r="AL320" s="76">
        <f>IFERROR(VLOOKUP($D320,'SAP Data'!$A$7:$OM$1849,AL$4,FALSE),"")</f>
        <v>0</v>
      </c>
      <c r="AM320" s="76">
        <f>IFERROR(VLOOKUP($D320,'SAP Data'!$A$7:$OM$1849,AM$4,FALSE),"")</f>
        <v>0</v>
      </c>
      <c r="AN320" s="76">
        <f>IFERROR(VLOOKUP($D320,'SAP Data'!$A$7:$OM$1849,AN$4,FALSE),"")</f>
        <v>0</v>
      </c>
      <c r="AO320" s="76">
        <f>IFERROR(VLOOKUP($D320,'SAP Data'!$A$7:$OM$1849,AO$4,FALSE),"")</f>
        <v>0</v>
      </c>
      <c r="AP320" s="99">
        <f t="shared" si="350"/>
        <v>0</v>
      </c>
      <c r="AQ320" s="43">
        <f t="shared" si="351"/>
        <v>0</v>
      </c>
      <c r="AR320" s="43">
        <f t="shared" si="352"/>
        <v>0</v>
      </c>
      <c r="AS320" s="43">
        <f t="shared" si="353"/>
        <v>0</v>
      </c>
      <c r="AT320" s="43">
        <f t="shared" si="354"/>
        <v>0</v>
      </c>
      <c r="AU320" s="43">
        <f t="shared" si="355"/>
        <v>0</v>
      </c>
      <c r="AV320" s="43">
        <f t="shared" si="356"/>
        <v>0</v>
      </c>
      <c r="AW320" s="43">
        <f t="shared" si="357"/>
        <v>0</v>
      </c>
      <c r="AX320" s="43">
        <f t="shared" si="358"/>
        <v>0</v>
      </c>
      <c r="AY320" s="43">
        <f t="shared" si="359"/>
        <v>0</v>
      </c>
      <c r="AZ320" s="43">
        <f t="shared" si="360"/>
        <v>0</v>
      </c>
      <c r="BA320" s="98">
        <f t="shared" si="361"/>
        <v>0</v>
      </c>
      <c r="BB320" s="16"/>
      <c r="BC320" s="16">
        <f t="shared" si="426"/>
        <v>0</v>
      </c>
      <c r="BD320" s="16"/>
      <c r="BE320" s="16">
        <f t="shared" si="427"/>
        <v>0</v>
      </c>
      <c r="BF320" s="16"/>
      <c r="BG320" s="16">
        <f t="shared" si="428"/>
        <v>0</v>
      </c>
      <c r="BH320" s="18"/>
      <c r="BI320" s="16">
        <f t="shared" si="429"/>
        <v>0</v>
      </c>
      <c r="BK320" s="16">
        <f t="shared" si="430"/>
        <v>0</v>
      </c>
      <c r="BM320" s="16">
        <f t="shared" si="431"/>
        <v>0</v>
      </c>
      <c r="BO320" s="16">
        <f t="shared" si="423"/>
        <v>0</v>
      </c>
      <c r="BQ320" s="16">
        <f t="shared" si="424"/>
        <v>0</v>
      </c>
      <c r="BS320" s="16">
        <f t="shared" si="425"/>
        <v>0</v>
      </c>
      <c r="BU320" s="16">
        <f t="shared" si="382"/>
        <v>0</v>
      </c>
      <c r="BW320" s="16">
        <f t="shared" si="383"/>
        <v>0</v>
      </c>
      <c r="BY320" s="16">
        <f t="shared" si="384"/>
        <v>0</v>
      </c>
      <c r="CB320" s="16">
        <f t="shared" si="346"/>
        <v>0</v>
      </c>
      <c r="CF320" s="243">
        <f t="shared" si="362"/>
        <v>0</v>
      </c>
      <c r="CH320" s="243">
        <f t="shared" si="363"/>
        <v>0</v>
      </c>
      <c r="CJ320" s="16">
        <f t="shared" si="347"/>
        <v>0</v>
      </c>
      <c r="CL320" s="54">
        <f t="shared" si="348"/>
        <v>0</v>
      </c>
      <c r="CN320" s="18"/>
      <c r="CO320" s="16">
        <f t="shared" si="349"/>
        <v>0</v>
      </c>
      <c r="CP320" s="18"/>
    </row>
    <row r="321" spans="1:94" x14ac:dyDescent="0.2">
      <c r="A321" s="387"/>
      <c r="B321" s="14" t="str">
        <f>VLOOKUP(D321,'line assign basis'!$A$8:$D$668,2,FALSE)</f>
        <v>250 TAYLOR LEASE DEF</v>
      </c>
      <c r="C321" s="17" t="s">
        <v>640</v>
      </c>
      <c r="D321" s="123" t="s">
        <v>3911</v>
      </c>
      <c r="E321" s="17">
        <f>IFERROR(VLOOKUP(D321,'line assign basis'!$A$8:$D$668,4,FALSE),"")</f>
        <v>2</v>
      </c>
      <c r="F321" s="33">
        <f>IFERROR(VLOOKUP($D321,'SAP Data'!$A$7:$OM$1845,F$4,FALSE),"")</f>
        <v>0</v>
      </c>
      <c r="G321" s="33">
        <f>IFERROR(VLOOKUP($D321,'SAP Data'!$A$7:$OM$1845,G$4,FALSE),"")</f>
        <v>0</v>
      </c>
      <c r="H321" s="16">
        <f>IFERROR(VLOOKUP($D321,'SAP Data'!$A$7:$OM$1845,H$4,FALSE),"")</f>
        <v>0</v>
      </c>
      <c r="I321" s="76">
        <f>IFERROR(VLOOKUP($D321,'SAP Data'!$A$7:$OM$1845,I$4,FALSE),"")</f>
        <v>0</v>
      </c>
      <c r="J321" s="76">
        <f>IFERROR(VLOOKUP($D321,'SAP Data'!$A$7:$OM$1845,J$4,FALSE),"")</f>
        <v>0</v>
      </c>
      <c r="K321" s="76">
        <f>IFERROR(VLOOKUP($D321,'SAP Data'!$A$7:$OM$1845,K$4,FALSE),"")</f>
        <v>0</v>
      </c>
      <c r="L321" s="76">
        <f>IFERROR(VLOOKUP($D321,'SAP Data'!$A$7:$OM$1845,L$4,FALSE),"")</f>
        <v>0</v>
      </c>
      <c r="M321" s="76">
        <f>IFERROR(VLOOKUP($D321,'SAP Data'!$A$7:$OM$1845,M$4,FALSE),"")</f>
        <v>0</v>
      </c>
      <c r="N321" s="76">
        <f>IFERROR(VLOOKUP($D321,'SAP Data'!$A$7:$OM$1845,N$4,FALSE),"")</f>
        <v>0</v>
      </c>
      <c r="O321" s="76">
        <f>IFERROR(VLOOKUP($D321,'SAP Data'!$A$7:$OM$1845,O$4,FALSE),"")</f>
        <v>0</v>
      </c>
      <c r="P321" s="76">
        <f>IFERROR(VLOOKUP($D321,'SAP Data'!$A$7:$OM$1845,P$4,FALSE),"")</f>
        <v>0</v>
      </c>
      <c r="Q321" s="76">
        <f>IFERROR(VLOOKUP($D321,'SAP Data'!$A$7:$OM$1845,Q$4,FALSE),"")</f>
        <v>0</v>
      </c>
      <c r="R321" s="76">
        <f>IFERROR(VLOOKUP($D321,'SAP Data'!$A$7:$OM$1845,R$4,FALSE),"")</f>
        <v>0</v>
      </c>
      <c r="S321" s="76">
        <f>IFERROR(VLOOKUP($D321,'SAP Data'!$A$7:$OM$1845,S$4,FALSE),"")</f>
        <v>0</v>
      </c>
      <c r="T321" s="76">
        <f>IFERROR(VLOOKUP($D321,'SAP Data'!$A$7:$OM$1849,T$4,FALSE),"")</f>
        <v>632826.21</v>
      </c>
      <c r="U321" s="76">
        <f>IFERROR(VLOOKUP($D321,'SAP Data'!$A$7:$OM$1849,U$4,FALSE),"")</f>
        <v>1265652.42</v>
      </c>
      <c r="V321" s="76">
        <f>IFERROR(VLOOKUP($D321,'SAP Data'!$A$7:$OM$1849,V$4,FALSE),"")</f>
        <v>1900098.33</v>
      </c>
      <c r="W321" s="76">
        <f>IFERROR(VLOOKUP($D321,'SAP Data'!$A$7:$OM$1849,W$4,FALSE),"")</f>
        <v>2411680.31</v>
      </c>
      <c r="X321" s="76">
        <f>IFERROR(VLOOKUP($D321,'SAP Data'!$A$7:$OM$1849,X$4,FALSE),"")</f>
        <v>3014600.39</v>
      </c>
      <c r="Y321" s="76">
        <f>IFERROR(VLOOKUP($D321,'SAP Data'!$A$7:$OM$1849,Y$4,FALSE),"")</f>
        <v>3596069.71</v>
      </c>
      <c r="Z321" s="76">
        <f>IFERROR(VLOOKUP($D321,'SAP Data'!$A$7:$OM$1849,Z$4,FALSE),"")</f>
        <v>3716109.94</v>
      </c>
      <c r="AA321" s="76">
        <f>IFERROR(VLOOKUP($D321,'SAP Data'!$A$7:$OM$1849,AA$4,FALSE),"")</f>
        <v>3836150.17</v>
      </c>
      <c r="AB321" s="76">
        <f>IFERROR(VLOOKUP($D321,'SAP Data'!$A$7:$OM$1849,AB$4,FALSE),"")</f>
        <v>3956190.4</v>
      </c>
      <c r="AC321" s="76">
        <f>IFERROR(VLOOKUP($D321,'SAP Data'!$A$7:$OM$1849,AC$4,FALSE),"")</f>
        <v>4247324.59</v>
      </c>
      <c r="AD321" s="76">
        <f>IFERROR(VLOOKUP($D321,'SAP Data'!$A$7:$OM$1849,AD$4,FALSE),"")</f>
        <v>4372413.47</v>
      </c>
      <c r="AE321" s="76">
        <f>IFERROR(VLOOKUP($D321,'SAP Data'!$A$7:$OM$1849,AE$4,FALSE),"")</f>
        <v>4497502.3499999996</v>
      </c>
      <c r="AF321" s="76">
        <f>IFERROR(VLOOKUP($D321,'SAP Data'!$A$7:$OM$1849,AF$4,FALSE),"")</f>
        <v>4622591.2300000004</v>
      </c>
      <c r="AG321" s="76">
        <f>IFERROR(VLOOKUP($D321,'SAP Data'!$A$7:$OM$1849,AG$4,FALSE),"")</f>
        <v>4747680.1100000003</v>
      </c>
      <c r="AH321" s="76">
        <f>IFERROR(VLOOKUP($D321,'SAP Data'!$A$7:$OM$1849,AH$4,FALSE),"")</f>
        <v>4872768.99</v>
      </c>
      <c r="AI321" s="76">
        <f>IFERROR(VLOOKUP($D321,'SAP Data'!$A$7:$OM$1849,AI$4,FALSE),"")</f>
        <v>4985310.87</v>
      </c>
      <c r="AJ321" s="76">
        <f>IFERROR(VLOOKUP($D321,'SAP Data'!$A$7:$OM$1849,AJ$4,FALSE),"")</f>
        <v>5097852.75</v>
      </c>
      <c r="AK321" s="76">
        <f>IFERROR(VLOOKUP($D321,'SAP Data'!$A$7:$OM$1849,AK$4,FALSE),"")</f>
        <v>5210394.63</v>
      </c>
      <c r="AL321" s="76">
        <f>IFERROR(VLOOKUP($D321,'SAP Data'!$A$7:$OM$1849,AL$4,FALSE),"")</f>
        <v>5322936.51</v>
      </c>
      <c r="AM321" s="76">
        <f>IFERROR(VLOOKUP($D321,'SAP Data'!$A$7:$OM$1849,AM$4,FALSE),"")</f>
        <v>5435478.3899999997</v>
      </c>
      <c r="AN321" s="76">
        <f>IFERROR(VLOOKUP($D321,'SAP Data'!$A$7:$OM$1849,AN$4,FALSE),"")</f>
        <v>5548020.2699999996</v>
      </c>
      <c r="AO321" s="76">
        <f>IFERROR(VLOOKUP($D321,'SAP Data'!$A$7:$OM$1849,AO$4,FALSE),"")</f>
        <v>5660562.1500000004</v>
      </c>
      <c r="AP321" s="99">
        <f t="shared" si="350"/>
        <v>2563575.7670833333</v>
      </c>
      <c r="AQ321" s="43">
        <f t="shared" si="351"/>
        <v>2933155.5929166661</v>
      </c>
      <c r="AR321" s="43">
        <f t="shared" si="352"/>
        <v>3286791.7333333329</v>
      </c>
      <c r="AS321" s="43">
        <f t="shared" si="353"/>
        <v>3598116.4295833334</v>
      </c>
      <c r="AT321" s="43">
        <f t="shared" si="354"/>
        <v>3867062.1941666664</v>
      </c>
      <c r="AU321" s="43">
        <f t="shared" si="355"/>
        <v>4098158.0783333336</v>
      </c>
      <c r="AV321" s="43">
        <f t="shared" si="356"/>
        <v>4292194.8666666672</v>
      </c>
      <c r="AW321" s="43">
        <f t="shared" si="357"/>
        <v>4446260.5866666669</v>
      </c>
      <c r="AX321" s="43">
        <f t="shared" si="358"/>
        <v>4580475.2320833327</v>
      </c>
      <c r="AY321" s="43">
        <f t="shared" si="359"/>
        <v>4714065.0149999997</v>
      </c>
      <c r="AZ321" s="43">
        <f t="shared" si="360"/>
        <v>4847029.9354166668</v>
      </c>
      <c r="BA321" s="98">
        <f t="shared" si="361"/>
        <v>4972241.0783333331</v>
      </c>
      <c r="BB321" s="16"/>
      <c r="BC321" s="16">
        <f t="shared" si="426"/>
        <v>0</v>
      </c>
      <c r="BD321" s="16"/>
      <c r="BE321" s="16">
        <f t="shared" si="427"/>
        <v>0</v>
      </c>
      <c r="BF321" s="16"/>
      <c r="BG321" s="16">
        <f t="shared" si="428"/>
        <v>0</v>
      </c>
      <c r="BH321" s="18"/>
      <c r="BI321" s="16">
        <f t="shared" si="429"/>
        <v>0</v>
      </c>
      <c r="BK321" s="16">
        <f t="shared" si="430"/>
        <v>0</v>
      </c>
      <c r="BM321" s="16">
        <f t="shared" si="431"/>
        <v>0</v>
      </c>
      <c r="BO321" s="16">
        <f t="shared" si="423"/>
        <v>0</v>
      </c>
      <c r="BQ321" s="16">
        <f t="shared" si="424"/>
        <v>0</v>
      </c>
      <c r="BS321" s="16">
        <f t="shared" si="425"/>
        <v>0</v>
      </c>
      <c r="BU321" s="16">
        <f t="shared" si="382"/>
        <v>0</v>
      </c>
      <c r="BW321" s="16">
        <f t="shared" si="383"/>
        <v>0</v>
      </c>
      <c r="BY321" s="16">
        <f t="shared" si="384"/>
        <v>0</v>
      </c>
      <c r="CB321" s="16">
        <f t="shared" si="346"/>
        <v>0</v>
      </c>
      <c r="CF321" s="243">
        <f t="shared" si="362"/>
        <v>0</v>
      </c>
      <c r="CH321" s="243">
        <f t="shared" si="363"/>
        <v>0</v>
      </c>
      <c r="CJ321" s="16">
        <f t="shared" si="347"/>
        <v>4972241.0783333331</v>
      </c>
      <c r="CL321" s="54">
        <f t="shared" si="348"/>
        <v>0</v>
      </c>
      <c r="CN321" s="18"/>
      <c r="CO321" s="16">
        <f t="shared" si="349"/>
        <v>0</v>
      </c>
      <c r="CP321" s="18"/>
    </row>
    <row r="322" spans="1:94" x14ac:dyDescent="0.2">
      <c r="A322" s="387"/>
      <c r="B322" s="14" t="str">
        <f>VLOOKUP(D322,'line assign basis'!$A$8:$D$668,2,FALSE)</f>
        <v>OR CAT DEFERRAL</v>
      </c>
      <c r="C322" s="17" t="s">
        <v>640</v>
      </c>
      <c r="D322" s="123" t="s">
        <v>3912</v>
      </c>
      <c r="E322" s="17">
        <f>IFERROR(VLOOKUP(D322,'line assign basis'!$A$8:$D$668,4,FALSE),"")</f>
        <v>2</v>
      </c>
      <c r="F322" s="33">
        <f>IFERROR(VLOOKUP($D322,'SAP Data'!$A$7:$OM$1845,F$4,FALSE),"")</f>
        <v>0</v>
      </c>
      <c r="G322" s="33">
        <f>IFERROR(VLOOKUP($D322,'SAP Data'!$A$7:$OM$1845,G$4,FALSE),"")</f>
        <v>0</v>
      </c>
      <c r="H322" s="16">
        <f>IFERROR(VLOOKUP($D322,'SAP Data'!$A$7:$OM$1845,H$4,FALSE),"")</f>
        <v>0</v>
      </c>
      <c r="I322" s="76">
        <f>IFERROR(VLOOKUP($D322,'SAP Data'!$A$7:$OM$1845,I$4,FALSE),"")</f>
        <v>0</v>
      </c>
      <c r="J322" s="76">
        <f>IFERROR(VLOOKUP($D322,'SAP Data'!$A$7:$OM$1845,J$4,FALSE),"")</f>
        <v>0</v>
      </c>
      <c r="K322" s="76">
        <f>IFERROR(VLOOKUP($D322,'SAP Data'!$A$7:$OM$1845,K$4,FALSE),"")</f>
        <v>0</v>
      </c>
      <c r="L322" s="76">
        <f>IFERROR(VLOOKUP($D322,'SAP Data'!$A$7:$OM$1845,L$4,FALSE),"")</f>
        <v>0</v>
      </c>
      <c r="M322" s="76">
        <f>IFERROR(VLOOKUP($D322,'SAP Data'!$A$7:$OM$1845,M$4,FALSE),"")</f>
        <v>0</v>
      </c>
      <c r="N322" s="76">
        <f>IFERROR(VLOOKUP($D322,'SAP Data'!$A$7:$OM$1845,N$4,FALSE),"")</f>
        <v>0</v>
      </c>
      <c r="O322" s="76">
        <f>IFERROR(VLOOKUP($D322,'SAP Data'!$A$7:$OM$1845,O$4,FALSE),"")</f>
        <v>0</v>
      </c>
      <c r="P322" s="76">
        <f>IFERROR(VLOOKUP($D322,'SAP Data'!$A$7:$OM$1845,P$4,FALSE),"")</f>
        <v>0</v>
      </c>
      <c r="Q322" s="76">
        <f>IFERROR(VLOOKUP($D322,'SAP Data'!$A$7:$OM$1845,Q$4,FALSE),"")</f>
        <v>0</v>
      </c>
      <c r="R322" s="76">
        <f>IFERROR(VLOOKUP($D322,'SAP Data'!$A$7:$OM$1845,R$4,FALSE),"")</f>
        <v>0</v>
      </c>
      <c r="S322" s="76">
        <f>IFERROR(VLOOKUP($D322,'SAP Data'!$A$7:$OM$1845,S$4,FALSE),"")</f>
        <v>0</v>
      </c>
      <c r="T322" s="76">
        <f>IFERROR(VLOOKUP($D322,'SAP Data'!$A$7:$OM$1849,T$4,FALSE),"")</f>
        <v>2022482</v>
      </c>
      <c r="U322" s="76">
        <f>IFERROR(VLOOKUP($D322,'SAP Data'!$A$7:$OM$1849,U$4,FALSE),"")</f>
        <v>2022482</v>
      </c>
      <c r="V322" s="76">
        <f>IFERROR(VLOOKUP($D322,'SAP Data'!$A$7:$OM$1849,V$4,FALSE),"")</f>
        <v>2124968</v>
      </c>
      <c r="W322" s="76">
        <f>IFERROR(VLOOKUP($D322,'SAP Data'!$A$7:$OM$1849,W$4,FALSE),"")</f>
        <v>1729633.51</v>
      </c>
      <c r="X322" s="76">
        <f>IFERROR(VLOOKUP($D322,'SAP Data'!$A$7:$OM$1849,X$4,FALSE),"")</f>
        <v>1829244.66</v>
      </c>
      <c r="Y322" s="76">
        <f>IFERROR(VLOOKUP($D322,'SAP Data'!$A$7:$OM$1849,Y$4,FALSE),"")</f>
        <v>1840667.29</v>
      </c>
      <c r="Z322" s="76">
        <f>IFERROR(VLOOKUP($D322,'SAP Data'!$A$7:$OM$1849,Z$4,FALSE),"")</f>
        <v>2035150.77</v>
      </c>
      <c r="AA322" s="76">
        <f>IFERROR(VLOOKUP($D322,'SAP Data'!$A$7:$OM$1849,AA$4,FALSE),"")</f>
        <v>2238476.39</v>
      </c>
      <c r="AB322" s="76">
        <f>IFERROR(VLOOKUP($D322,'SAP Data'!$A$7:$OM$1849,AB$4,FALSE),"")</f>
        <v>482704.34</v>
      </c>
      <c r="AC322" s="76">
        <f>IFERROR(VLOOKUP($D322,'SAP Data'!$A$7:$OM$1849,AC$4,FALSE),"")</f>
        <v>472358.46</v>
      </c>
      <c r="AD322" s="76">
        <f>IFERROR(VLOOKUP($D322,'SAP Data'!$A$7:$OM$1849,AD$4,FALSE),"")</f>
        <v>475100.11</v>
      </c>
      <c r="AE322" s="76">
        <f>IFERROR(VLOOKUP($D322,'SAP Data'!$A$7:$OM$1849,AE$4,FALSE),"")</f>
        <v>477857.67</v>
      </c>
      <c r="AF322" s="76">
        <f>IFERROR(VLOOKUP($D322,'SAP Data'!$A$7:$OM$1849,AF$4,FALSE),"")</f>
        <v>480631.24</v>
      </c>
      <c r="AG322" s="76">
        <f>IFERROR(VLOOKUP($D322,'SAP Data'!$A$7:$OM$1849,AG$4,FALSE),"")</f>
        <v>483420.9</v>
      </c>
      <c r="AH322" s="76">
        <f>IFERROR(VLOOKUP($D322,'SAP Data'!$A$7:$OM$1849,AH$4,FALSE),"")</f>
        <v>486226.76</v>
      </c>
      <c r="AI322" s="76">
        <f>IFERROR(VLOOKUP($D322,'SAP Data'!$A$7:$OM$1849,AI$4,FALSE),"")</f>
        <v>488365.11</v>
      </c>
      <c r="AJ322" s="76">
        <f>IFERROR(VLOOKUP($D322,'SAP Data'!$A$7:$OM$1849,AJ$4,FALSE),"")</f>
        <v>491199.66</v>
      </c>
      <c r="AK322" s="76">
        <f>IFERROR(VLOOKUP($D322,'SAP Data'!$A$7:$OM$1849,AK$4,FALSE),"")</f>
        <v>494050.66</v>
      </c>
      <c r="AL322" s="76">
        <f>IFERROR(VLOOKUP($D322,'SAP Data'!$A$7:$OM$1849,AL$4,FALSE),"")</f>
        <v>496918.21</v>
      </c>
      <c r="AM322" s="76">
        <f>IFERROR(VLOOKUP($D322,'SAP Data'!$A$7:$OM$1849,AM$4,FALSE),"")</f>
        <v>499802.41</v>
      </c>
      <c r="AN322" s="76">
        <f>IFERROR(VLOOKUP($D322,'SAP Data'!$A$7:$OM$1849,AN$4,FALSE),"")</f>
        <v>0</v>
      </c>
      <c r="AO322" s="76">
        <f>IFERROR(VLOOKUP($D322,'SAP Data'!$A$7:$OM$1849,AO$4,FALSE),"")</f>
        <v>0</v>
      </c>
      <c r="AP322" s="99">
        <f t="shared" si="350"/>
        <v>1419643.1229166668</v>
      </c>
      <c r="AQ322" s="43">
        <f t="shared" si="351"/>
        <v>1459349.6970833335</v>
      </c>
      <c r="AR322" s="43">
        <f t="shared" si="352"/>
        <v>1415016.6516666666</v>
      </c>
      <c r="AS322" s="43">
        <f t="shared" si="353"/>
        <v>1286645.3241666667</v>
      </c>
      <c r="AT322" s="43">
        <f t="shared" si="354"/>
        <v>1154236.8933333335</v>
      </c>
      <c r="AU322" s="43">
        <f t="shared" si="355"/>
        <v>1034236.4916666668</v>
      </c>
      <c r="AV322" s="43">
        <f t="shared" si="356"/>
        <v>926765.1</v>
      </c>
      <c r="AW322" s="43">
        <f t="shared" si="357"/>
        <v>814904.19874999998</v>
      </c>
      <c r="AX322" s="43">
        <f t="shared" si="358"/>
        <v>694702.14916666679</v>
      </c>
      <c r="AY322" s="43">
        <f t="shared" si="359"/>
        <v>558164.37666666671</v>
      </c>
      <c r="AZ322" s="43">
        <f t="shared" si="360"/>
        <v>465606.9466666666</v>
      </c>
      <c r="BA322" s="98">
        <f t="shared" si="361"/>
        <v>425812.66333333339</v>
      </c>
      <c r="BB322" s="16"/>
      <c r="BC322" s="16">
        <f t="shared" si="426"/>
        <v>0</v>
      </c>
      <c r="BD322" s="16"/>
      <c r="BE322" s="16">
        <f t="shared" si="427"/>
        <v>0</v>
      </c>
      <c r="BF322" s="16"/>
      <c r="BG322" s="16">
        <f t="shared" si="428"/>
        <v>0</v>
      </c>
      <c r="BH322" s="18"/>
      <c r="BI322" s="16">
        <f t="shared" si="429"/>
        <v>0</v>
      </c>
      <c r="BK322" s="16">
        <f t="shared" si="430"/>
        <v>0</v>
      </c>
      <c r="BM322" s="16">
        <f t="shared" si="431"/>
        <v>0</v>
      </c>
      <c r="BO322" s="16">
        <f t="shared" si="423"/>
        <v>0</v>
      </c>
      <c r="BQ322" s="16">
        <f t="shared" si="424"/>
        <v>0</v>
      </c>
      <c r="BS322" s="16">
        <f t="shared" si="425"/>
        <v>0</v>
      </c>
      <c r="BU322" s="16">
        <f t="shared" si="382"/>
        <v>0</v>
      </c>
      <c r="BW322" s="16">
        <f t="shared" si="383"/>
        <v>0</v>
      </c>
      <c r="BY322" s="16">
        <f t="shared" si="384"/>
        <v>0</v>
      </c>
      <c r="CB322" s="16">
        <f t="shared" si="346"/>
        <v>0</v>
      </c>
      <c r="CF322" s="243">
        <f t="shared" si="362"/>
        <v>0</v>
      </c>
      <c r="CH322" s="243">
        <f t="shared" si="363"/>
        <v>0</v>
      </c>
      <c r="CJ322" s="16">
        <f t="shared" si="347"/>
        <v>425812.66333333339</v>
      </c>
      <c r="CL322" s="54">
        <f t="shared" si="348"/>
        <v>0</v>
      </c>
      <c r="CN322" s="18"/>
      <c r="CO322" s="16">
        <f t="shared" si="349"/>
        <v>0</v>
      </c>
      <c r="CP322" s="18"/>
    </row>
    <row r="323" spans="1:94" x14ac:dyDescent="0.2">
      <c r="A323" s="387"/>
      <c r="B323" s="14" t="str">
        <f>VLOOKUP(D323,'line assign basis'!$A$8:$D$668,2,FALSE)</f>
        <v>OR CAT ASC 740 ADJ</v>
      </c>
      <c r="C323" s="17" t="s">
        <v>3924</v>
      </c>
      <c r="D323" s="123" t="s">
        <v>3942</v>
      </c>
      <c r="E323" s="17">
        <f>IFERROR(VLOOKUP(D323,'line assign basis'!$A$8:$D$668,4,FALSE),"")</f>
        <v>2</v>
      </c>
      <c r="F323" s="33">
        <f>IFERROR(VLOOKUP($D323,'SAP Data'!$A$7:$OM$1845,F$4,FALSE),"")</f>
        <v>0</v>
      </c>
      <c r="G323" s="33">
        <f>IFERROR(VLOOKUP($D323,'SAP Data'!$A$7:$OM$1845,G$4,FALSE),"")</f>
        <v>0</v>
      </c>
      <c r="H323" s="16">
        <f>IFERROR(VLOOKUP($D323,'SAP Data'!$A$7:$OM$1845,H$4,FALSE),"")</f>
        <v>0</v>
      </c>
      <c r="I323" s="76">
        <f>IFERROR(VLOOKUP($D323,'SAP Data'!$A$7:$OM$1845,I$4,FALSE),"")</f>
        <v>0</v>
      </c>
      <c r="J323" s="76">
        <f>IFERROR(VLOOKUP($D323,'SAP Data'!$A$7:$OM$1845,J$4,FALSE),"")</f>
        <v>0</v>
      </c>
      <c r="K323" s="76">
        <f>IFERROR(VLOOKUP($D323,'SAP Data'!$A$7:$OM$1845,K$4,FALSE),"")</f>
        <v>0</v>
      </c>
      <c r="L323" s="76">
        <f>IFERROR(VLOOKUP($D323,'SAP Data'!$A$7:$OM$1845,L$4,FALSE),"")</f>
        <v>0</v>
      </c>
      <c r="M323" s="76">
        <f>IFERROR(VLOOKUP($D323,'SAP Data'!$A$7:$OM$1845,M$4,FALSE),"")</f>
        <v>0</v>
      </c>
      <c r="N323" s="76">
        <f>IFERROR(VLOOKUP($D323,'SAP Data'!$A$7:$OM$1845,N$4,FALSE),"")</f>
        <v>0</v>
      </c>
      <c r="O323" s="76">
        <f>IFERROR(VLOOKUP($D323,'SAP Data'!$A$7:$OM$1845,O$4,FALSE),"")</f>
        <v>0</v>
      </c>
      <c r="P323" s="76">
        <f>IFERROR(VLOOKUP($D323,'SAP Data'!$A$7:$OM$1845,P$4,FALSE),"")</f>
        <v>0</v>
      </c>
      <c r="Q323" s="76">
        <f>IFERROR(VLOOKUP($D323,'SAP Data'!$A$7:$OM$1845,Q$4,FALSE),"")</f>
        <v>0</v>
      </c>
      <c r="R323" s="76">
        <f>IFERROR(VLOOKUP($D323,'SAP Data'!$A$7:$OM$1845,R$4,FALSE),"")</f>
        <v>0</v>
      </c>
      <c r="S323" s="76">
        <f>IFERROR(VLOOKUP($D323,'SAP Data'!$A$7:$OM$1845,S$4,FALSE),"")</f>
        <v>0</v>
      </c>
      <c r="T323" s="76">
        <f>IFERROR(VLOOKUP($D323,'SAP Data'!$A$7:$OM$1849,T$4,FALSE),"")</f>
        <v>0</v>
      </c>
      <c r="U323" s="76">
        <f>IFERROR(VLOOKUP($D323,'SAP Data'!$A$7:$OM$1849,U$4,FALSE),"")</f>
        <v>0</v>
      </c>
      <c r="V323" s="76">
        <f>IFERROR(VLOOKUP($D323,'SAP Data'!$A$7:$OM$1849,V$4,FALSE),"")</f>
        <v>0</v>
      </c>
      <c r="W323" s="76">
        <f>IFERROR(VLOOKUP($D323,'SAP Data'!$A$7:$OM$1849,W$4,FALSE),"")</f>
        <v>179078</v>
      </c>
      <c r="X323" s="76">
        <f>IFERROR(VLOOKUP($D323,'SAP Data'!$A$7:$OM$1849,X$4,FALSE),"")</f>
        <v>-250931</v>
      </c>
      <c r="Y323" s="76">
        <f>IFERROR(VLOOKUP($D323,'SAP Data'!$A$7:$OM$1849,Y$4,FALSE),"")</f>
        <v>-535641</v>
      </c>
      <c r="Z323" s="76">
        <f>IFERROR(VLOOKUP($D323,'SAP Data'!$A$7:$OM$1849,Z$4,FALSE),"")</f>
        <v>-941552</v>
      </c>
      <c r="AA323" s="76">
        <f>IFERROR(VLOOKUP($D323,'SAP Data'!$A$7:$OM$1849,AA$4,FALSE),"")</f>
        <v>0</v>
      </c>
      <c r="AB323" s="76">
        <f>IFERROR(VLOOKUP($D323,'SAP Data'!$A$7:$OM$1849,AB$4,FALSE),"")</f>
        <v>0</v>
      </c>
      <c r="AC323" s="76">
        <f>IFERROR(VLOOKUP($D323,'SAP Data'!$A$7:$OM$1849,AC$4,FALSE),"")</f>
        <v>0</v>
      </c>
      <c r="AD323" s="76">
        <f>IFERROR(VLOOKUP($D323,'SAP Data'!$A$7:$OM$1849,AD$4,FALSE),"")</f>
        <v>0</v>
      </c>
      <c r="AE323" s="76">
        <f>IFERROR(VLOOKUP($D323,'SAP Data'!$A$7:$OM$1849,AE$4,FALSE),"")</f>
        <v>0</v>
      </c>
      <c r="AF323" s="76">
        <f>IFERROR(VLOOKUP($D323,'SAP Data'!$A$7:$OM$1849,AF$4,FALSE),"")</f>
        <v>0</v>
      </c>
      <c r="AG323" s="76">
        <f>IFERROR(VLOOKUP($D323,'SAP Data'!$A$7:$OM$1849,AG$4,FALSE),"")</f>
        <v>0</v>
      </c>
      <c r="AH323" s="76">
        <f>IFERROR(VLOOKUP($D323,'SAP Data'!$A$7:$OM$1849,AH$4,FALSE),"")</f>
        <v>0</v>
      </c>
      <c r="AI323" s="76">
        <f>IFERROR(VLOOKUP($D323,'SAP Data'!$A$7:$OM$1849,AI$4,FALSE),"")</f>
        <v>0</v>
      </c>
      <c r="AJ323" s="76">
        <f>IFERROR(VLOOKUP($D323,'SAP Data'!$A$7:$OM$1849,AJ$4,FALSE),"")</f>
        <v>0</v>
      </c>
      <c r="AK323" s="76">
        <f>IFERROR(VLOOKUP($D323,'SAP Data'!$A$7:$OM$1849,AK$4,FALSE),"")</f>
        <v>0</v>
      </c>
      <c r="AL323" s="76">
        <f>IFERROR(VLOOKUP($D323,'SAP Data'!$A$7:$OM$1849,AL$4,FALSE),"")</f>
        <v>0</v>
      </c>
      <c r="AM323" s="76">
        <f>IFERROR(VLOOKUP($D323,'SAP Data'!$A$7:$OM$1849,AM$4,FALSE),"")</f>
        <v>0</v>
      </c>
      <c r="AN323" s="76">
        <f>IFERROR(VLOOKUP($D323,'SAP Data'!$A$7:$OM$1849,AN$4,FALSE),"")</f>
        <v>0</v>
      </c>
      <c r="AO323" s="76">
        <f>IFERROR(VLOOKUP($D323,'SAP Data'!$A$7:$OM$1849,AO$4,FALSE),"")</f>
        <v>0</v>
      </c>
      <c r="AP323" s="99">
        <f t="shared" si="350"/>
        <v>-129087.16666666667</v>
      </c>
      <c r="AQ323" s="43">
        <f t="shared" si="351"/>
        <v>-129087.16666666667</v>
      </c>
      <c r="AR323" s="43">
        <f t="shared" si="352"/>
        <v>-129087.16666666667</v>
      </c>
      <c r="AS323" s="43">
        <f t="shared" si="353"/>
        <v>-129087.16666666667</v>
      </c>
      <c r="AT323" s="43">
        <f t="shared" si="354"/>
        <v>-129087.16666666667</v>
      </c>
      <c r="AU323" s="43">
        <f t="shared" si="355"/>
        <v>-136548.75</v>
      </c>
      <c r="AV323" s="43">
        <f t="shared" si="356"/>
        <v>-133554.875</v>
      </c>
      <c r="AW323" s="43">
        <f t="shared" si="357"/>
        <v>-100781.04166666667</v>
      </c>
      <c r="AX323" s="43">
        <f t="shared" si="358"/>
        <v>-39231.333333333336</v>
      </c>
      <c r="AY323" s="43">
        <f t="shared" si="359"/>
        <v>0</v>
      </c>
      <c r="AZ323" s="43">
        <f t="shared" si="360"/>
        <v>0</v>
      </c>
      <c r="BA323" s="98">
        <f t="shared" si="361"/>
        <v>0</v>
      </c>
      <c r="BB323" s="16"/>
      <c r="BC323" s="16">
        <f t="shared" si="426"/>
        <v>0</v>
      </c>
      <c r="BD323" s="16"/>
      <c r="BE323" s="16">
        <f t="shared" si="427"/>
        <v>0</v>
      </c>
      <c r="BF323" s="16"/>
      <c r="BG323" s="16">
        <f t="shared" si="428"/>
        <v>0</v>
      </c>
      <c r="BH323" s="18"/>
      <c r="BI323" s="16">
        <f t="shared" si="429"/>
        <v>0</v>
      </c>
      <c r="BK323" s="16">
        <f t="shared" si="430"/>
        <v>0</v>
      </c>
      <c r="BM323" s="16">
        <f t="shared" si="431"/>
        <v>0</v>
      </c>
      <c r="BO323" s="16">
        <f t="shared" si="423"/>
        <v>0</v>
      </c>
      <c r="BQ323" s="16">
        <f t="shared" si="424"/>
        <v>0</v>
      </c>
      <c r="BS323" s="16">
        <f t="shared" si="425"/>
        <v>0</v>
      </c>
      <c r="BU323" s="16">
        <f t="shared" si="382"/>
        <v>0</v>
      </c>
      <c r="BW323" s="16">
        <f t="shared" si="383"/>
        <v>0</v>
      </c>
      <c r="BY323" s="16">
        <f t="shared" si="384"/>
        <v>0</v>
      </c>
      <c r="CB323" s="16">
        <f t="shared" si="346"/>
        <v>0</v>
      </c>
      <c r="CF323" s="243">
        <f t="shared" si="362"/>
        <v>0</v>
      </c>
      <c r="CH323" s="243">
        <f t="shared" si="363"/>
        <v>0</v>
      </c>
      <c r="CJ323" s="16">
        <f t="shared" si="347"/>
        <v>0</v>
      </c>
      <c r="CL323" s="54">
        <f t="shared" si="348"/>
        <v>0</v>
      </c>
      <c r="CN323" s="18"/>
      <c r="CO323" s="16">
        <f t="shared" si="349"/>
        <v>0</v>
      </c>
      <c r="CP323" s="18"/>
    </row>
    <row r="324" spans="1:94" x14ac:dyDescent="0.2">
      <c r="A324" s="387"/>
      <c r="B324" s="14" t="str">
        <f>VLOOKUP(D324,'line assign basis'!$A$8:$D$668,2,FALSE)</f>
        <v>SEC DEF INT REV IND</v>
      </c>
      <c r="C324" s="17" t="s">
        <v>643</v>
      </c>
      <c r="D324" s="17" t="s">
        <v>641</v>
      </c>
      <c r="E324" s="17">
        <f>IFERROR(VLOOKUP(D324,'line assign basis'!$A$8:$D$668,4,FALSE),"")</f>
        <v>2</v>
      </c>
      <c r="F324" s="33">
        <f>IFERROR(VLOOKUP($D324,'SAP Data'!$A$7:$OM$1845,F$4,FALSE),"")</f>
        <v>-3434.2</v>
      </c>
      <c r="G324" s="33">
        <f>IFERROR(VLOOKUP($D324,'SAP Data'!$A$7:$OM$1845,G$4,FALSE),"")</f>
        <v>-6010.43</v>
      </c>
      <c r="H324" s="16">
        <f>IFERROR(VLOOKUP($D324,'SAP Data'!$A$7:$OM$1845,H$4,FALSE),"")</f>
        <v>-6010.43</v>
      </c>
      <c r="I324" s="76">
        <f>IFERROR(VLOOKUP($D324,'SAP Data'!$A$7:$OM$1845,I$4,FALSE),"")</f>
        <v>-6010.43</v>
      </c>
      <c r="J324" s="76">
        <f>IFERROR(VLOOKUP($D324,'SAP Data'!$A$7:$OM$1845,J$4,FALSE),"")</f>
        <v>-6010.43</v>
      </c>
      <c r="K324" s="76">
        <f>IFERROR(VLOOKUP($D324,'SAP Data'!$A$7:$OM$1845,K$4,FALSE),"")</f>
        <v>-6010.43</v>
      </c>
      <c r="L324" s="76">
        <f>IFERROR(VLOOKUP($D324,'SAP Data'!$A$7:$OM$1845,L$4,FALSE),"")</f>
        <v>-6717.87</v>
      </c>
      <c r="M324" s="76">
        <f>IFERROR(VLOOKUP($D324,'SAP Data'!$A$7:$OM$1845,M$4,FALSE),"")</f>
        <v>-8136.43</v>
      </c>
      <c r="N324" s="76">
        <f>IFERROR(VLOOKUP($D324,'SAP Data'!$A$7:$OM$1845,N$4,FALSE),"")</f>
        <v>-9596.65</v>
      </c>
      <c r="O324" s="76">
        <f>IFERROR(VLOOKUP($D324,'SAP Data'!$A$7:$OM$1845,O$4,FALSE),"")</f>
        <v>-12475.77</v>
      </c>
      <c r="P324" s="76">
        <f>IFERROR(VLOOKUP($D324,'SAP Data'!$A$7:$OM$1845,P$4,FALSE),"")</f>
        <v>-4306.68</v>
      </c>
      <c r="Q324" s="76">
        <f>IFERROR(VLOOKUP($D324,'SAP Data'!$A$7:$OM$1845,Q$4,FALSE),"")</f>
        <v>-8758.7000000000007</v>
      </c>
      <c r="R324" s="76">
        <f>IFERROR(VLOOKUP($D324,'SAP Data'!$A$7:$OM$1845,R$4,FALSE),"")</f>
        <v>-13237.86</v>
      </c>
      <c r="S324" s="76">
        <f>IFERROR(VLOOKUP($D324,'SAP Data'!$A$7:$OM$1845,S$4,FALSE),"")</f>
        <v>-19661.2</v>
      </c>
      <c r="T324" s="76">
        <f>IFERROR(VLOOKUP($D324,'SAP Data'!$A$7:$OM$1849,T$4,FALSE),"")</f>
        <v>-19661.2</v>
      </c>
      <c r="U324" s="76">
        <f>IFERROR(VLOOKUP($D324,'SAP Data'!$A$7:$OM$1849,U$4,FALSE),"")</f>
        <v>-19661.2</v>
      </c>
      <c r="V324" s="76">
        <f>IFERROR(VLOOKUP($D324,'SAP Data'!$A$7:$OM$1849,V$4,FALSE),"")</f>
        <v>-19661.2</v>
      </c>
      <c r="W324" s="76">
        <f>IFERROR(VLOOKUP($D324,'SAP Data'!$A$7:$OM$1849,W$4,FALSE),"")</f>
        <v>-19661.2</v>
      </c>
      <c r="X324" s="76">
        <f>IFERROR(VLOOKUP($D324,'SAP Data'!$A$7:$OM$1849,X$4,FALSE),"")</f>
        <v>-21240.91</v>
      </c>
      <c r="Y324" s="76">
        <f>IFERROR(VLOOKUP($D324,'SAP Data'!$A$7:$OM$1849,Y$4,FALSE),"")</f>
        <v>-24409.96</v>
      </c>
      <c r="Z324" s="76">
        <f>IFERROR(VLOOKUP($D324,'SAP Data'!$A$7:$OM$1849,Z$4,FALSE),"")</f>
        <v>-27598.34</v>
      </c>
      <c r="AA324" s="76">
        <f>IFERROR(VLOOKUP($D324,'SAP Data'!$A$7:$OM$1849,AA$4,FALSE),"")</f>
        <v>-32385.87</v>
      </c>
      <c r="AB324" s="76">
        <f>IFERROR(VLOOKUP($D324,'SAP Data'!$A$7:$OM$1849,AB$4,FALSE),"")</f>
        <v>-5568.66</v>
      </c>
      <c r="AC324" s="76">
        <f>IFERROR(VLOOKUP($D324,'SAP Data'!$A$7:$OM$1849,AC$4,FALSE),"")</f>
        <v>-11169.64</v>
      </c>
      <c r="AD324" s="76">
        <f>IFERROR(VLOOKUP($D324,'SAP Data'!$A$7:$OM$1849,AD$4,FALSE),"")</f>
        <v>-16803.13</v>
      </c>
      <c r="AE324" s="76">
        <f>IFERROR(VLOOKUP($D324,'SAP Data'!$A$7:$OM$1849,AE$4,FALSE),"")</f>
        <v>-22469.31</v>
      </c>
      <c r="AF324" s="76">
        <f>IFERROR(VLOOKUP($D324,'SAP Data'!$A$7:$OM$1849,AF$4,FALSE),"")</f>
        <v>-28168.38</v>
      </c>
      <c r="AG324" s="76">
        <f>IFERROR(VLOOKUP($D324,'SAP Data'!$A$7:$OM$1849,AG$4,FALSE),"")</f>
        <v>-34929.620000000003</v>
      </c>
      <c r="AH324" s="76">
        <f>IFERROR(VLOOKUP($D324,'SAP Data'!$A$7:$OM$1849,AH$4,FALSE),"")</f>
        <v>-40626.28</v>
      </c>
      <c r="AI324" s="76">
        <f>IFERROR(VLOOKUP($D324,'SAP Data'!$A$7:$OM$1849,AI$4,FALSE),"")</f>
        <v>-44393.97</v>
      </c>
      <c r="AJ324" s="76">
        <f>IFERROR(VLOOKUP($D324,'SAP Data'!$A$7:$OM$1849,AJ$4,FALSE),"")</f>
        <v>-34744.39</v>
      </c>
      <c r="AK324" s="76">
        <f>IFERROR(VLOOKUP($D324,'SAP Data'!$A$7:$OM$1849,AK$4,FALSE),"")</f>
        <v>-40237.86</v>
      </c>
      <c r="AL324" s="76">
        <f>IFERROR(VLOOKUP($D324,'SAP Data'!$A$7:$OM$1849,AL$4,FALSE),"")</f>
        <v>-45600.91</v>
      </c>
      <c r="AM324" s="76">
        <f>IFERROR(VLOOKUP($D324,'SAP Data'!$A$7:$OM$1849,AM$4,FALSE),"")</f>
        <v>-53625.83</v>
      </c>
      <c r="AN324" s="76">
        <f>IFERROR(VLOOKUP($D324,'SAP Data'!$A$7:$OM$1849,AN$4,FALSE),"")</f>
        <v>-11591.81</v>
      </c>
      <c r="AO324" s="76">
        <f>IFERROR(VLOOKUP($D324,'SAP Data'!$A$7:$OM$1849,AO$4,FALSE),"")</f>
        <v>-17135.47</v>
      </c>
      <c r="AP324" s="99">
        <f t="shared" si="350"/>
        <v>-19641.65625</v>
      </c>
      <c r="AQ324" s="43">
        <f t="shared" si="351"/>
        <v>-19907.213749999999</v>
      </c>
      <c r="AR324" s="43">
        <f t="shared" si="352"/>
        <v>-20378.684166666666</v>
      </c>
      <c r="AS324" s="43">
        <f t="shared" si="353"/>
        <v>-21369.334166666664</v>
      </c>
      <c r="AT324" s="43">
        <f t="shared" si="354"/>
        <v>-22879.063333333335</v>
      </c>
      <c r="AU324" s="43">
        <f t="shared" si="355"/>
        <v>-24783.140416666662</v>
      </c>
      <c r="AV324" s="43">
        <f t="shared" si="356"/>
        <v>-26376.317500000005</v>
      </c>
      <c r="AW324" s="43">
        <f t="shared" si="357"/>
        <v>-27598.458333333328</v>
      </c>
      <c r="AX324" s="43">
        <f t="shared" si="358"/>
        <v>-29008.061249999999</v>
      </c>
      <c r="AY324" s="43">
        <f t="shared" si="359"/>
        <v>-30643.166666666668</v>
      </c>
      <c r="AZ324" s="43">
        <f t="shared" si="360"/>
        <v>-31779.129583333339</v>
      </c>
      <c r="BA324" s="98">
        <f t="shared" si="361"/>
        <v>-32278.670416666664</v>
      </c>
      <c r="BB324" s="16"/>
      <c r="BC324" s="16">
        <f t="shared" si="426"/>
        <v>0</v>
      </c>
      <c r="BD324" s="16"/>
      <c r="BE324" s="16">
        <f t="shared" si="427"/>
        <v>0</v>
      </c>
      <c r="BF324" s="16"/>
      <c r="BG324" s="16">
        <f t="shared" si="428"/>
        <v>0</v>
      </c>
      <c r="BH324" s="18"/>
      <c r="BI324" s="16">
        <f t="shared" si="429"/>
        <v>0</v>
      </c>
      <c r="BK324" s="16">
        <f t="shared" si="430"/>
        <v>0</v>
      </c>
      <c r="BM324" s="16">
        <f t="shared" si="431"/>
        <v>0</v>
      </c>
      <c r="BO324" s="16">
        <f t="shared" si="423"/>
        <v>0</v>
      </c>
      <c r="BQ324" s="16">
        <f t="shared" si="424"/>
        <v>0</v>
      </c>
      <c r="BS324" s="16">
        <f t="shared" si="425"/>
        <v>0</v>
      </c>
      <c r="BU324" s="16">
        <f t="shared" si="382"/>
        <v>0</v>
      </c>
      <c r="BW324" s="16">
        <f t="shared" si="383"/>
        <v>0</v>
      </c>
      <c r="BY324" s="16">
        <f t="shared" si="384"/>
        <v>0</v>
      </c>
      <c r="CB324" s="16">
        <f t="shared" si="346"/>
        <v>0</v>
      </c>
      <c r="CF324" s="243">
        <f t="shared" si="362"/>
        <v>0</v>
      </c>
      <c r="CH324" s="243">
        <f t="shared" si="363"/>
        <v>0</v>
      </c>
      <c r="CJ324" s="16">
        <f t="shared" si="347"/>
        <v>-32278.670416666664</v>
      </c>
      <c r="CL324" s="54">
        <f t="shared" si="348"/>
        <v>0</v>
      </c>
      <c r="CN324" s="18"/>
      <c r="CO324" s="16">
        <f t="shared" si="349"/>
        <v>0</v>
      </c>
      <c r="CP324" s="18"/>
    </row>
    <row r="325" spans="1:94" x14ac:dyDescent="0.2">
      <c r="A325" s="387"/>
      <c r="B325" s="14" t="str">
        <f>VLOOKUP(D325,'line assign basis'!$A$8:$D$668,2,FALSE)</f>
        <v>DEF OR INDSTRIAL DSM</v>
      </c>
      <c r="C325" s="17" t="s">
        <v>646</v>
      </c>
      <c r="D325" s="17" t="s">
        <v>644</v>
      </c>
      <c r="E325" s="17">
        <f>IFERROR(VLOOKUP(D325,'line assign basis'!$A$8:$D$668,4,FALSE),"")</f>
        <v>2</v>
      </c>
      <c r="F325" s="33">
        <f>IFERROR(VLOOKUP($D325,'SAP Data'!$A$7:$OM$1845,F$4,FALSE),"")</f>
        <v>845191.52</v>
      </c>
      <c r="G325" s="33">
        <f>IFERROR(VLOOKUP($D325,'SAP Data'!$A$7:$OM$1845,G$4,FALSE),"")</f>
        <v>2354918.2000000002</v>
      </c>
      <c r="H325" s="16">
        <f>IFERROR(VLOOKUP($D325,'SAP Data'!$A$7:$OM$1845,H$4,FALSE),"")</f>
        <v>2354918.2000000002</v>
      </c>
      <c r="I325" s="76">
        <f>IFERROR(VLOOKUP($D325,'SAP Data'!$A$7:$OM$1845,I$4,FALSE),"")</f>
        <v>2354918.2000000002</v>
      </c>
      <c r="J325" s="76">
        <f>IFERROR(VLOOKUP($D325,'SAP Data'!$A$7:$OM$1845,J$4,FALSE),"")</f>
        <v>2354918.2000000002</v>
      </c>
      <c r="K325" s="76">
        <f>IFERROR(VLOOKUP($D325,'SAP Data'!$A$7:$OM$1845,K$4,FALSE),"")</f>
        <v>2354918.2000000002</v>
      </c>
      <c r="L325" s="76">
        <f>IFERROR(VLOOKUP($D325,'SAP Data'!$A$7:$OM$1845,L$4,FALSE),"")</f>
        <v>3126922.69</v>
      </c>
      <c r="M325" s="76">
        <f>IFERROR(VLOOKUP($D325,'SAP Data'!$A$7:$OM$1845,M$4,FALSE),"")</f>
        <v>3131629.99</v>
      </c>
      <c r="N325" s="76">
        <f>IFERROR(VLOOKUP($D325,'SAP Data'!$A$7:$OM$1845,N$4,FALSE),"")</f>
        <v>3136365.99</v>
      </c>
      <c r="O325" s="76">
        <f>IFERROR(VLOOKUP($D325,'SAP Data'!$A$7:$OM$1845,O$4,FALSE),"")</f>
        <v>4645703.99</v>
      </c>
      <c r="P325" s="76">
        <f>IFERROR(VLOOKUP($D325,'SAP Data'!$A$7:$OM$1845,P$4,FALSE),"")</f>
        <v>2304753.86</v>
      </c>
      <c r="Q325" s="76">
        <f>IFERROR(VLOOKUP($D325,'SAP Data'!$A$7:$OM$1845,Q$4,FALSE),"")</f>
        <v>2318807.1</v>
      </c>
      <c r="R325" s="76">
        <f>IFERROR(VLOOKUP($D325,'SAP Data'!$A$7:$OM$1845,R$4,FALSE),"")</f>
        <v>2332946.0299999998</v>
      </c>
      <c r="S325" s="76">
        <f>IFERROR(VLOOKUP($D325,'SAP Data'!$A$7:$OM$1845,S$4,FALSE),"")</f>
        <v>3745282.71</v>
      </c>
      <c r="T325" s="76">
        <f>IFERROR(VLOOKUP($D325,'SAP Data'!$A$7:$OM$1849,T$4,FALSE),"")</f>
        <v>3745282.71</v>
      </c>
      <c r="U325" s="76">
        <f>IFERROR(VLOOKUP($D325,'SAP Data'!$A$7:$OM$1849,U$4,FALSE),"")</f>
        <v>3745282.71</v>
      </c>
      <c r="V325" s="76">
        <f>IFERROR(VLOOKUP($D325,'SAP Data'!$A$7:$OM$1849,V$4,FALSE),"")</f>
        <v>3745282.71</v>
      </c>
      <c r="W325" s="76">
        <f>IFERROR(VLOOKUP($D325,'SAP Data'!$A$7:$OM$1849,W$4,FALSE),"")</f>
        <v>3745282.71</v>
      </c>
      <c r="X325" s="76">
        <f>IFERROR(VLOOKUP($D325,'SAP Data'!$A$7:$OM$1849,X$4,FALSE),"")</f>
        <v>5143394.25</v>
      </c>
      <c r="Y325" s="76">
        <f>IFERROR(VLOOKUP($D325,'SAP Data'!$A$7:$OM$1849,Y$4,FALSE),"")</f>
        <v>5151919.24</v>
      </c>
      <c r="Z325" s="76">
        <f>IFERROR(VLOOKUP($D325,'SAP Data'!$A$7:$OM$1849,Z$4,FALSE),"")</f>
        <v>5160496.21</v>
      </c>
      <c r="AA325" s="76">
        <f>IFERROR(VLOOKUP($D325,'SAP Data'!$A$7:$OM$1849,AA$4,FALSE),"")</f>
        <v>6567237.0099999998</v>
      </c>
      <c r="AB325" s="76">
        <f>IFERROR(VLOOKUP($D325,'SAP Data'!$A$7:$OM$1849,AB$4,FALSE),"")</f>
        <v>2838333.39</v>
      </c>
      <c r="AC325" s="76">
        <f>IFERROR(VLOOKUP($D325,'SAP Data'!$A$7:$OM$1849,AC$4,FALSE),"")</f>
        <v>2854807.55</v>
      </c>
      <c r="AD325" s="76">
        <f>IFERROR(VLOOKUP($D325,'SAP Data'!$A$7:$OM$1849,AD$4,FALSE),"")</f>
        <v>2871377.33</v>
      </c>
      <c r="AE325" s="76">
        <f>IFERROR(VLOOKUP($D325,'SAP Data'!$A$7:$OM$1849,AE$4,FALSE),"")</f>
        <v>2888043.28</v>
      </c>
      <c r="AF325" s="76">
        <f>IFERROR(VLOOKUP($D325,'SAP Data'!$A$7:$OM$1849,AF$4,FALSE),"")</f>
        <v>2904805.96</v>
      </c>
      <c r="AG325" s="76">
        <f>IFERROR(VLOOKUP($D325,'SAP Data'!$A$7:$OM$1849,AG$4,FALSE),"")</f>
        <v>4001211.79</v>
      </c>
      <c r="AH325" s="76">
        <f>IFERROR(VLOOKUP($D325,'SAP Data'!$A$7:$OM$1849,AH$4,FALSE),"")</f>
        <v>4017974.47</v>
      </c>
      <c r="AI325" s="76">
        <f>IFERROR(VLOOKUP($D325,'SAP Data'!$A$7:$OM$1849,AI$4,FALSE),"")</f>
        <v>5599866.1100000003</v>
      </c>
      <c r="AJ325" s="76">
        <f>IFERROR(VLOOKUP($D325,'SAP Data'!$A$7:$OM$1849,AJ$4,FALSE),"")</f>
        <v>5615458.9000000004</v>
      </c>
      <c r="AK325" s="76">
        <f>IFERROR(VLOOKUP($D325,'SAP Data'!$A$7:$OM$1849,AK$4,FALSE),"")</f>
        <v>5631289.2699999996</v>
      </c>
      <c r="AL325" s="76">
        <f>IFERROR(VLOOKUP($D325,'SAP Data'!$A$7:$OM$1849,AL$4,FALSE),"")</f>
        <v>5647211.5300000003</v>
      </c>
      <c r="AM325" s="76">
        <f>IFERROR(VLOOKUP($D325,'SAP Data'!$A$7:$OM$1849,AM$4,FALSE),"")</f>
        <v>8362334.5700000003</v>
      </c>
      <c r="AN325" s="76">
        <f>IFERROR(VLOOKUP($D325,'SAP Data'!$A$7:$OM$1849,AN$4,FALSE),"")</f>
        <v>5506064.9900000002</v>
      </c>
      <c r="AO325" s="76">
        <f>IFERROR(VLOOKUP($D325,'SAP Data'!$A$7:$OM$1849,AO$4,FALSE),"")</f>
        <v>5521260.4199999999</v>
      </c>
      <c r="AP325" s="99">
        <f t="shared" si="350"/>
        <v>4087063.5733333328</v>
      </c>
      <c r="AQ325" s="43">
        <f t="shared" si="351"/>
        <v>4073779.9012499992</v>
      </c>
      <c r="AR325" s="43">
        <f t="shared" si="352"/>
        <v>4003041.7270833324</v>
      </c>
      <c r="AS325" s="43">
        <f t="shared" si="353"/>
        <v>3978685.5741666667</v>
      </c>
      <c r="AT325" s="43">
        <f t="shared" si="354"/>
        <v>4000711.4425000004</v>
      </c>
      <c r="AU325" s="43">
        <f t="shared" si="355"/>
        <v>4089347.9075000002</v>
      </c>
      <c r="AV325" s="43">
        <f t="shared" si="356"/>
        <v>4186291.5762500004</v>
      </c>
      <c r="AW325" s="43">
        <f t="shared" si="357"/>
        <v>4225934.6879166663</v>
      </c>
      <c r="AX325" s="43">
        <f t="shared" si="358"/>
        <v>4266188.2441666666</v>
      </c>
      <c r="AY325" s="43">
        <f t="shared" si="359"/>
        <v>4361263.7808333337</v>
      </c>
      <c r="AZ325" s="43">
        <f t="shared" si="360"/>
        <v>4547214.9958333327</v>
      </c>
      <c r="BA325" s="98">
        <f t="shared" si="361"/>
        <v>4769472.6820833338</v>
      </c>
      <c r="BB325" s="16"/>
      <c r="BC325" s="16">
        <f t="shared" si="426"/>
        <v>0</v>
      </c>
      <c r="BD325" s="16"/>
      <c r="BE325" s="16">
        <f t="shared" si="427"/>
        <v>0</v>
      </c>
      <c r="BF325" s="16"/>
      <c r="BG325" s="16">
        <f t="shared" si="428"/>
        <v>0</v>
      </c>
      <c r="BH325" s="18"/>
      <c r="BI325" s="16">
        <f t="shared" si="429"/>
        <v>0</v>
      </c>
      <c r="BK325" s="16">
        <f t="shared" si="430"/>
        <v>0</v>
      </c>
      <c r="BM325" s="16">
        <f t="shared" si="431"/>
        <v>0</v>
      </c>
      <c r="BO325" s="16">
        <f t="shared" si="423"/>
        <v>0</v>
      </c>
      <c r="BQ325" s="16">
        <f t="shared" si="424"/>
        <v>0</v>
      </c>
      <c r="BS325" s="16">
        <f t="shared" si="425"/>
        <v>0</v>
      </c>
      <c r="BU325" s="16">
        <f t="shared" si="382"/>
        <v>0</v>
      </c>
      <c r="BW325" s="16">
        <f t="shared" si="383"/>
        <v>0</v>
      </c>
      <c r="BY325" s="16">
        <f t="shared" si="384"/>
        <v>0</v>
      </c>
      <c r="CB325" s="16">
        <f t="shared" si="346"/>
        <v>0</v>
      </c>
      <c r="CF325" s="243">
        <f t="shared" si="362"/>
        <v>0</v>
      </c>
      <c r="CH325" s="243">
        <f t="shared" si="363"/>
        <v>0</v>
      </c>
      <c r="CJ325" s="16">
        <f t="shared" si="347"/>
        <v>4769472.6820833338</v>
      </c>
      <c r="CL325" s="54">
        <f t="shared" si="348"/>
        <v>0</v>
      </c>
      <c r="CN325" s="18"/>
      <c r="CO325" s="16">
        <f t="shared" si="349"/>
        <v>0</v>
      </c>
      <c r="CP325" s="18"/>
    </row>
    <row r="326" spans="1:94" x14ac:dyDescent="0.2">
      <c r="A326" s="387"/>
      <c r="B326" s="14" t="str">
        <f>VLOOKUP(D326,'line assign basis'!$A$8:$D$668,2,FALSE)</f>
        <v>AMORT OR DSM-INDUSTR</v>
      </c>
      <c r="C326" s="17" t="s">
        <v>649</v>
      </c>
      <c r="D326" s="17" t="s">
        <v>647</v>
      </c>
      <c r="E326" s="17">
        <f>IFERROR(VLOOKUP(D326,'line assign basis'!$A$8:$D$668,4,FALSE),"")</f>
        <v>2</v>
      </c>
      <c r="F326" s="33">
        <f>IFERROR(VLOOKUP($D326,'SAP Data'!$A$7:$OM$1845,F$4,FALSE),"")</f>
        <v>4298503.25</v>
      </c>
      <c r="G326" s="33">
        <f>IFERROR(VLOOKUP($D326,'SAP Data'!$A$7:$OM$1845,G$4,FALSE),"")</f>
        <v>3679978.46</v>
      </c>
      <c r="H326" s="16">
        <f>IFERROR(VLOOKUP($D326,'SAP Data'!$A$7:$OM$1845,H$4,FALSE),"")</f>
        <v>3035674.15</v>
      </c>
      <c r="I326" s="76">
        <f>IFERROR(VLOOKUP($D326,'SAP Data'!$A$7:$OM$1845,I$4,FALSE),"")</f>
        <v>2501922.12</v>
      </c>
      <c r="J326" s="76">
        <f>IFERROR(VLOOKUP($D326,'SAP Data'!$A$7:$OM$1845,J$4,FALSE),"")</f>
        <v>2069899.58</v>
      </c>
      <c r="K326" s="76">
        <f>IFERROR(VLOOKUP($D326,'SAP Data'!$A$7:$OM$1845,K$4,FALSE),"")</f>
        <v>1713275.77</v>
      </c>
      <c r="L326" s="76">
        <f>IFERROR(VLOOKUP($D326,'SAP Data'!$A$7:$OM$1845,L$4,FALSE),"")</f>
        <v>1370523.55</v>
      </c>
      <c r="M326" s="76">
        <f>IFERROR(VLOOKUP($D326,'SAP Data'!$A$7:$OM$1845,M$4,FALSE),"")</f>
        <v>1026419.39</v>
      </c>
      <c r="N326" s="76">
        <f>IFERROR(VLOOKUP($D326,'SAP Data'!$A$7:$OM$1845,N$4,FALSE),"")</f>
        <v>652401.53</v>
      </c>
      <c r="O326" s="76">
        <f>IFERROR(VLOOKUP($D326,'SAP Data'!$A$7:$OM$1845,O$4,FALSE),"")</f>
        <v>155602.64000000001</v>
      </c>
      <c r="P326" s="76">
        <f>IFERROR(VLOOKUP($D326,'SAP Data'!$A$7:$OM$1845,P$4,FALSE),"")</f>
        <v>2138896.19</v>
      </c>
      <c r="Q326" s="76">
        <f>IFERROR(VLOOKUP($D326,'SAP Data'!$A$7:$OM$1845,Q$4,FALSE),"")</f>
        <v>1843555.35</v>
      </c>
      <c r="R326" s="76">
        <f>IFERROR(VLOOKUP($D326,'SAP Data'!$A$7:$OM$1845,R$4,FALSE),"")</f>
        <v>1527424.06</v>
      </c>
      <c r="S326" s="76">
        <f>IFERROR(VLOOKUP($D326,'SAP Data'!$A$7:$OM$1845,S$4,FALSE),"")</f>
        <v>1231865.55</v>
      </c>
      <c r="T326" s="76">
        <f>IFERROR(VLOOKUP($D326,'SAP Data'!$A$7:$OM$1849,T$4,FALSE),"")</f>
        <v>942127.04</v>
      </c>
      <c r="U326" s="76">
        <f>IFERROR(VLOOKUP($D326,'SAP Data'!$A$7:$OM$1849,U$4,FALSE),"")</f>
        <v>713527.71</v>
      </c>
      <c r="V326" s="76">
        <f>IFERROR(VLOOKUP($D326,'SAP Data'!$A$7:$OM$1849,V$4,FALSE),"")</f>
        <v>539680.79</v>
      </c>
      <c r="W326" s="76">
        <f>IFERROR(VLOOKUP($D326,'SAP Data'!$A$7:$OM$1849,W$4,FALSE),"")</f>
        <v>369280.26</v>
      </c>
      <c r="X326" s="76">
        <f>IFERROR(VLOOKUP($D326,'SAP Data'!$A$7:$OM$1849,X$4,FALSE),"")</f>
        <v>215862.72</v>
      </c>
      <c r="Y326" s="76">
        <f>IFERROR(VLOOKUP($D326,'SAP Data'!$A$7:$OM$1849,Y$4,FALSE),"")</f>
        <v>70022.94</v>
      </c>
      <c r="Z326" s="76">
        <f>IFERROR(VLOOKUP($D326,'SAP Data'!$A$7:$OM$1849,Z$4,FALSE),"")</f>
        <v>-77068.22</v>
      </c>
      <c r="AA326" s="76">
        <f>IFERROR(VLOOKUP($D326,'SAP Data'!$A$7:$OM$1849,AA$4,FALSE),"")</f>
        <v>-263771.71000000002</v>
      </c>
      <c r="AB326" s="76">
        <f>IFERROR(VLOOKUP($D326,'SAP Data'!$A$7:$OM$1849,AB$4,FALSE),"")</f>
        <v>3203775.23</v>
      </c>
      <c r="AC326" s="76">
        <f>IFERROR(VLOOKUP($D326,'SAP Data'!$A$7:$OM$1849,AC$4,FALSE),"")</f>
        <v>2851486.39</v>
      </c>
      <c r="AD326" s="76">
        <f>IFERROR(VLOOKUP($D326,'SAP Data'!$A$7:$OM$1849,AD$4,FALSE),"")</f>
        <v>2495641.6800000002</v>
      </c>
      <c r="AE326" s="76">
        <f>IFERROR(VLOOKUP($D326,'SAP Data'!$A$7:$OM$1849,AE$4,FALSE),"")</f>
        <v>2157026.63</v>
      </c>
      <c r="AF326" s="76">
        <f>IFERROR(VLOOKUP($D326,'SAP Data'!$A$7:$OM$1849,AF$4,FALSE),"")</f>
        <v>1790429.46</v>
      </c>
      <c r="AG326" s="76">
        <f>IFERROR(VLOOKUP($D326,'SAP Data'!$A$7:$OM$1849,AG$4,FALSE),"")</f>
        <v>1478394.11</v>
      </c>
      <c r="AH326" s="76">
        <f>IFERROR(VLOOKUP($D326,'SAP Data'!$A$7:$OM$1849,AH$4,FALSE),"")</f>
        <v>1243017.78</v>
      </c>
      <c r="AI326" s="76">
        <f>IFERROR(VLOOKUP($D326,'SAP Data'!$A$7:$OM$1849,AI$4,FALSE),"")</f>
        <v>1031265.03</v>
      </c>
      <c r="AJ326" s="76">
        <f>IFERROR(VLOOKUP($D326,'SAP Data'!$A$7:$OM$1849,AJ$4,FALSE),"")</f>
        <v>845169.25</v>
      </c>
      <c r="AK326" s="76">
        <f>IFERROR(VLOOKUP($D326,'SAP Data'!$A$7:$OM$1849,AK$4,FALSE),"")</f>
        <v>657249.11</v>
      </c>
      <c r="AL326" s="76">
        <f>IFERROR(VLOOKUP($D326,'SAP Data'!$A$7:$OM$1849,AL$4,FALSE),"")</f>
        <v>467702.27</v>
      </c>
      <c r="AM326" s="76">
        <f>IFERROR(VLOOKUP($D326,'SAP Data'!$A$7:$OM$1849,AM$4,FALSE),"")</f>
        <v>211999.65</v>
      </c>
      <c r="AN326" s="76">
        <f>IFERROR(VLOOKUP($D326,'SAP Data'!$A$7:$OM$1849,AN$4,FALSE),"")</f>
        <v>2816192.7</v>
      </c>
      <c r="AO326" s="76">
        <f>IFERROR(VLOOKUP($D326,'SAP Data'!$A$7:$OM$1849,AO$4,FALSE),"")</f>
        <v>2482581.4500000002</v>
      </c>
      <c r="AP326" s="99">
        <f t="shared" si="350"/>
        <v>984026.79749999987</v>
      </c>
      <c r="AQ326" s="43">
        <f t="shared" si="351"/>
        <v>1062917.5766666667</v>
      </c>
      <c r="AR326" s="43">
        <f t="shared" si="352"/>
        <v>1136811.8891666664</v>
      </c>
      <c r="AS326" s="43">
        <f t="shared" si="353"/>
        <v>1204027.2566666668</v>
      </c>
      <c r="AT326" s="43">
        <f t="shared" si="354"/>
        <v>1265202.3979166665</v>
      </c>
      <c r="AU326" s="43">
        <f t="shared" si="355"/>
        <v>1322090.8045833334</v>
      </c>
      <c r="AV326" s="43">
        <f t="shared" si="356"/>
        <v>1375894.6087499999</v>
      </c>
      <c r="AW326" s="43">
        <f t="shared" si="357"/>
        <v>1426583.4712499997</v>
      </c>
      <c r="AX326" s="43">
        <f t="shared" si="358"/>
        <v>1473749.99875</v>
      </c>
      <c r="AY326" s="43">
        <f t="shared" si="359"/>
        <v>1516272.575833333</v>
      </c>
      <c r="AZ326" s="43">
        <f t="shared" si="360"/>
        <v>1519947.1104166666</v>
      </c>
      <c r="BA326" s="98">
        <f t="shared" si="361"/>
        <v>1488426.7991666666</v>
      </c>
      <c r="BB326" s="16"/>
      <c r="BC326" s="16">
        <f t="shared" si="426"/>
        <v>0</v>
      </c>
      <c r="BD326" s="16"/>
      <c r="BE326" s="16">
        <f t="shared" si="427"/>
        <v>0</v>
      </c>
      <c r="BF326" s="16"/>
      <c r="BG326" s="16">
        <f t="shared" si="428"/>
        <v>0</v>
      </c>
      <c r="BH326" s="18"/>
      <c r="BI326" s="16">
        <f t="shared" si="429"/>
        <v>0</v>
      </c>
      <c r="BK326" s="16">
        <f t="shared" si="430"/>
        <v>0</v>
      </c>
      <c r="BM326" s="16">
        <f t="shared" si="431"/>
        <v>0</v>
      </c>
      <c r="BO326" s="16">
        <f t="shared" si="423"/>
        <v>0</v>
      </c>
      <c r="BQ326" s="16">
        <f t="shared" si="424"/>
        <v>0</v>
      </c>
      <c r="BS326" s="16">
        <f t="shared" si="425"/>
        <v>0</v>
      </c>
      <c r="BU326" s="16">
        <f t="shared" si="382"/>
        <v>0</v>
      </c>
      <c r="BW326" s="16">
        <f t="shared" si="383"/>
        <v>0</v>
      </c>
      <c r="BY326" s="16">
        <f t="shared" si="384"/>
        <v>0</v>
      </c>
      <c r="CB326" s="16">
        <f t="shared" si="346"/>
        <v>0</v>
      </c>
      <c r="CF326" s="243">
        <f t="shared" si="362"/>
        <v>0</v>
      </c>
      <c r="CH326" s="243">
        <f t="shared" si="363"/>
        <v>0</v>
      </c>
      <c r="CJ326" s="16">
        <f t="shared" si="347"/>
        <v>1488426.7991666666</v>
      </c>
      <c r="CL326" s="54">
        <f t="shared" si="348"/>
        <v>0</v>
      </c>
      <c r="CN326" s="18"/>
      <c r="CO326" s="16">
        <f t="shared" si="349"/>
        <v>0</v>
      </c>
      <c r="CP326" s="18"/>
    </row>
    <row r="327" spans="1:94" x14ac:dyDescent="0.2">
      <c r="A327" s="387"/>
      <c r="B327" s="14" t="str">
        <f>VLOOKUP(D327,'line assign basis'!$A$8:$D$668,2,FALSE)</f>
        <v>DEF WA GREAT PROGRAM</v>
      </c>
      <c r="C327" s="17" t="s">
        <v>652</v>
      </c>
      <c r="D327" s="17" t="s">
        <v>650</v>
      </c>
      <c r="E327" s="17">
        <f>IFERROR(VLOOKUP(D327,'line assign basis'!$A$8:$D$668,4,FALSE),"")</f>
        <v>2</v>
      </c>
      <c r="F327" s="33">
        <f>IFERROR(VLOOKUP($D327,'SAP Data'!$A$7:$OM$1845,F$4,FALSE),"")</f>
        <v>101820.17</v>
      </c>
      <c r="G327" s="33">
        <f>IFERROR(VLOOKUP($D327,'SAP Data'!$A$7:$OM$1845,G$4,FALSE),"")</f>
        <v>133581.17000000001</v>
      </c>
      <c r="H327" s="16">
        <f>IFERROR(VLOOKUP($D327,'SAP Data'!$A$7:$OM$1845,H$4,FALSE),"")</f>
        <v>159026.82999999999</v>
      </c>
      <c r="I327" s="76">
        <f>IFERROR(VLOOKUP($D327,'SAP Data'!$A$7:$OM$1845,I$4,FALSE),"")</f>
        <v>202974.34</v>
      </c>
      <c r="J327" s="76">
        <f>IFERROR(VLOOKUP($D327,'SAP Data'!$A$7:$OM$1845,J$4,FALSE),"")</f>
        <v>224053.71</v>
      </c>
      <c r="K327" s="76">
        <f>IFERROR(VLOOKUP($D327,'SAP Data'!$A$7:$OM$1845,K$4,FALSE),"")</f>
        <v>242293.4</v>
      </c>
      <c r="L327" s="76">
        <f>IFERROR(VLOOKUP($D327,'SAP Data'!$A$7:$OM$1845,L$4,FALSE),"")</f>
        <v>263654.32</v>
      </c>
      <c r="M327" s="76">
        <f>IFERROR(VLOOKUP($D327,'SAP Data'!$A$7:$OM$1845,M$4,FALSE),"")</f>
        <v>268370.18</v>
      </c>
      <c r="N327" s="76">
        <f>IFERROR(VLOOKUP($D327,'SAP Data'!$A$7:$OM$1845,N$4,FALSE),"")</f>
        <v>268909.27</v>
      </c>
      <c r="O327" s="76">
        <f>IFERROR(VLOOKUP($D327,'SAP Data'!$A$7:$OM$1845,O$4,FALSE),"")</f>
        <v>274111.65000000002</v>
      </c>
      <c r="P327" s="76">
        <f>IFERROR(VLOOKUP($D327,'SAP Data'!$A$7:$OM$1845,P$4,FALSE),"")</f>
        <v>31118.62</v>
      </c>
      <c r="Q327" s="76">
        <f>IFERROR(VLOOKUP($D327,'SAP Data'!$A$7:$OM$1845,Q$4,FALSE),"")</f>
        <v>77260.86</v>
      </c>
      <c r="R327" s="76">
        <f>IFERROR(VLOOKUP($D327,'SAP Data'!$A$7:$OM$1845,R$4,FALSE),"")</f>
        <v>129179.46</v>
      </c>
      <c r="S327" s="76">
        <f>IFERROR(VLOOKUP($D327,'SAP Data'!$A$7:$OM$1845,S$4,FALSE),"")</f>
        <v>169204.55</v>
      </c>
      <c r="T327" s="76">
        <f>IFERROR(VLOOKUP($D327,'SAP Data'!$A$7:$OM$1849,T$4,FALSE),"")</f>
        <v>210832.93</v>
      </c>
      <c r="U327" s="76">
        <f>IFERROR(VLOOKUP($D327,'SAP Data'!$A$7:$OM$1849,U$4,FALSE),"")</f>
        <v>231153.57</v>
      </c>
      <c r="V327" s="76">
        <f>IFERROR(VLOOKUP($D327,'SAP Data'!$A$7:$OM$1849,V$4,FALSE),"")</f>
        <v>264517.3</v>
      </c>
      <c r="W327" s="76">
        <f>IFERROR(VLOOKUP($D327,'SAP Data'!$A$7:$OM$1849,W$4,FALSE),"")</f>
        <v>305259.57</v>
      </c>
      <c r="X327" s="76">
        <f>IFERROR(VLOOKUP($D327,'SAP Data'!$A$7:$OM$1849,X$4,FALSE),"")</f>
        <v>338963.41</v>
      </c>
      <c r="Y327" s="76">
        <f>IFERROR(VLOOKUP($D327,'SAP Data'!$A$7:$OM$1849,Y$4,FALSE),"")</f>
        <v>367415.08</v>
      </c>
      <c r="Z327" s="76">
        <f>IFERROR(VLOOKUP($D327,'SAP Data'!$A$7:$OM$1849,Z$4,FALSE),"")</f>
        <v>389004.83</v>
      </c>
      <c r="AA327" s="76">
        <f>IFERROR(VLOOKUP($D327,'SAP Data'!$A$7:$OM$1849,AA$4,FALSE),"")</f>
        <v>391738.77</v>
      </c>
      <c r="AB327" s="76">
        <f>IFERROR(VLOOKUP($D327,'SAP Data'!$A$7:$OM$1849,AB$4,FALSE),"")</f>
        <v>38193.57</v>
      </c>
      <c r="AC327" s="76">
        <f>IFERROR(VLOOKUP($D327,'SAP Data'!$A$7:$OM$1849,AC$4,FALSE),"")</f>
        <v>101401.04</v>
      </c>
      <c r="AD327" s="76">
        <f>IFERROR(VLOOKUP($D327,'SAP Data'!$A$7:$OM$1849,AD$4,FALSE),"")</f>
        <v>166482.67000000001</v>
      </c>
      <c r="AE327" s="76">
        <f>IFERROR(VLOOKUP($D327,'SAP Data'!$A$7:$OM$1849,AE$4,FALSE),"")</f>
        <v>211570.6</v>
      </c>
      <c r="AF327" s="76">
        <f>IFERROR(VLOOKUP($D327,'SAP Data'!$A$7:$OM$1849,AF$4,FALSE),"")</f>
        <v>272865.71000000002</v>
      </c>
      <c r="AG327" s="76">
        <f>IFERROR(VLOOKUP($D327,'SAP Data'!$A$7:$OM$1849,AG$4,FALSE),"")</f>
        <v>351945.08</v>
      </c>
      <c r="AH327" s="76">
        <f>IFERROR(VLOOKUP($D327,'SAP Data'!$A$7:$OM$1849,AH$4,FALSE),"")</f>
        <v>398974.68</v>
      </c>
      <c r="AI327" s="76">
        <f>IFERROR(VLOOKUP($D327,'SAP Data'!$A$7:$OM$1849,AI$4,FALSE),"")</f>
        <v>435213.17</v>
      </c>
      <c r="AJ327" s="76">
        <f>IFERROR(VLOOKUP($D327,'SAP Data'!$A$7:$OM$1849,AJ$4,FALSE),"")</f>
        <v>448026.26</v>
      </c>
      <c r="AK327" s="76">
        <f>IFERROR(VLOOKUP($D327,'SAP Data'!$A$7:$OM$1849,AK$4,FALSE),"")</f>
        <v>470687.74</v>
      </c>
      <c r="AL327" s="76">
        <f>IFERROR(VLOOKUP($D327,'SAP Data'!$A$7:$OM$1849,AL$4,FALSE),"")</f>
        <v>483247.01</v>
      </c>
      <c r="AM327" s="76">
        <f>IFERROR(VLOOKUP($D327,'SAP Data'!$A$7:$OM$1849,AM$4,FALSE),"")</f>
        <v>496173.14</v>
      </c>
      <c r="AN327" s="76">
        <f>IFERROR(VLOOKUP($D327,'SAP Data'!$A$7:$OM$1849,AN$4,FALSE),"")</f>
        <v>45902.03</v>
      </c>
      <c r="AO327" s="76">
        <f>IFERROR(VLOOKUP($D327,'SAP Data'!$A$7:$OM$1849,AO$4,FALSE),"")</f>
        <v>44737.74</v>
      </c>
      <c r="AP327" s="99">
        <f t="shared" si="350"/>
        <v>246292.97375</v>
      </c>
      <c r="AQ327" s="43">
        <f t="shared" si="351"/>
        <v>249612.52624999997</v>
      </c>
      <c r="AR327" s="43">
        <f t="shared" si="352"/>
        <v>253962.47750000001</v>
      </c>
      <c r="AS327" s="43">
        <f t="shared" si="353"/>
        <v>261580.15625000003</v>
      </c>
      <c r="AT327" s="43">
        <f t="shared" si="354"/>
        <v>272215.52666666667</v>
      </c>
      <c r="AU327" s="43">
        <f t="shared" si="355"/>
        <v>283232.65083333338</v>
      </c>
      <c r="AV327" s="43">
        <f t="shared" si="356"/>
        <v>293191.66958333337</v>
      </c>
      <c r="AW327" s="43">
        <f t="shared" si="357"/>
        <v>302038.98249999998</v>
      </c>
      <c r="AX327" s="43">
        <f t="shared" si="358"/>
        <v>310268.76750000002</v>
      </c>
      <c r="AY327" s="43">
        <f t="shared" si="359"/>
        <v>318546.95708333334</v>
      </c>
      <c r="AZ327" s="43">
        <f t="shared" si="360"/>
        <v>323219.57500000001</v>
      </c>
      <c r="BA327" s="98">
        <f t="shared" si="361"/>
        <v>321179.78999999998</v>
      </c>
      <c r="BB327" s="16"/>
      <c r="BC327" s="16">
        <f t="shared" si="426"/>
        <v>0</v>
      </c>
      <c r="BD327" s="16"/>
      <c r="BE327" s="16">
        <f t="shared" si="427"/>
        <v>0</v>
      </c>
      <c r="BF327" s="16"/>
      <c r="BG327" s="16">
        <f t="shared" si="428"/>
        <v>0</v>
      </c>
      <c r="BH327" s="18"/>
      <c r="BI327" s="16">
        <f t="shared" si="429"/>
        <v>0</v>
      </c>
      <c r="BK327" s="16">
        <f t="shared" si="430"/>
        <v>0</v>
      </c>
      <c r="BM327" s="16">
        <f t="shared" si="431"/>
        <v>0</v>
      </c>
      <c r="BO327" s="16">
        <f t="shared" si="423"/>
        <v>0</v>
      </c>
      <c r="BQ327" s="16">
        <f t="shared" si="424"/>
        <v>0</v>
      </c>
      <c r="BS327" s="16">
        <f t="shared" si="425"/>
        <v>0</v>
      </c>
      <c r="BU327" s="16">
        <f t="shared" si="382"/>
        <v>0</v>
      </c>
      <c r="BW327" s="16">
        <f t="shared" si="383"/>
        <v>0</v>
      </c>
      <c r="BY327" s="16">
        <f t="shared" si="384"/>
        <v>0</v>
      </c>
      <c r="CB327" s="16">
        <f t="shared" si="346"/>
        <v>0</v>
      </c>
      <c r="CF327" s="243">
        <f t="shared" si="362"/>
        <v>0</v>
      </c>
      <c r="CH327" s="243">
        <f t="shared" si="363"/>
        <v>0</v>
      </c>
      <c r="CJ327" s="16">
        <f t="shared" si="347"/>
        <v>321179.78999999998</v>
      </c>
      <c r="CL327" s="54">
        <f t="shared" si="348"/>
        <v>0</v>
      </c>
      <c r="CN327" s="18"/>
      <c r="CO327" s="16">
        <f t="shared" si="349"/>
        <v>0</v>
      </c>
      <c r="CP327" s="18"/>
    </row>
    <row r="328" spans="1:94" x14ac:dyDescent="0.2">
      <c r="A328" s="387"/>
      <c r="B328" s="14" t="str">
        <f>VLOOKUP(D328,'line assign basis'!$A$8:$D$668,2,FALSE)</f>
        <v>AMORT WA GREAT PRGM</v>
      </c>
      <c r="C328" s="17" t="s">
        <v>655</v>
      </c>
      <c r="D328" s="17" t="s">
        <v>653</v>
      </c>
      <c r="E328" s="17">
        <f>IFERROR(VLOOKUP(D328,'line assign basis'!$A$8:$D$668,4,FALSE),"")</f>
        <v>2</v>
      </c>
      <c r="F328" s="33">
        <f>IFERROR(VLOOKUP($D328,'SAP Data'!$A$7:$OM$1845,F$4,FALSE),"")</f>
        <v>229189.38</v>
      </c>
      <c r="G328" s="33">
        <f>IFERROR(VLOOKUP($D328,'SAP Data'!$A$7:$OM$1845,G$4,FALSE),"")</f>
        <v>174089.53</v>
      </c>
      <c r="H328" s="16">
        <f>IFERROR(VLOOKUP($D328,'SAP Data'!$A$7:$OM$1845,H$4,FALSE),"")</f>
        <v>114252.72</v>
      </c>
      <c r="I328" s="76">
        <f>IFERROR(VLOOKUP($D328,'SAP Data'!$A$7:$OM$1845,I$4,FALSE),"")</f>
        <v>85353.24</v>
      </c>
      <c r="J328" s="76">
        <f>IFERROR(VLOOKUP($D328,'SAP Data'!$A$7:$OM$1845,J$4,FALSE),"")</f>
        <v>65590.350000000006</v>
      </c>
      <c r="K328" s="76">
        <f>IFERROR(VLOOKUP($D328,'SAP Data'!$A$7:$OM$1845,K$4,FALSE),"")</f>
        <v>52509.8</v>
      </c>
      <c r="L328" s="76">
        <f>IFERROR(VLOOKUP($D328,'SAP Data'!$A$7:$OM$1845,L$4,FALSE),"")</f>
        <v>41219.82</v>
      </c>
      <c r="M328" s="76">
        <f>IFERROR(VLOOKUP($D328,'SAP Data'!$A$7:$OM$1845,M$4,FALSE),"")</f>
        <v>31995.01</v>
      </c>
      <c r="N328" s="76">
        <f>IFERROR(VLOOKUP($D328,'SAP Data'!$A$7:$OM$1845,N$4,FALSE),"")</f>
        <v>22245.42</v>
      </c>
      <c r="O328" s="76">
        <f>IFERROR(VLOOKUP($D328,'SAP Data'!$A$7:$OM$1845,O$4,FALSE),"")</f>
        <v>2842.29</v>
      </c>
      <c r="P328" s="76">
        <f>IFERROR(VLOOKUP($D328,'SAP Data'!$A$7:$OM$1845,P$4,FALSE),"")</f>
        <v>242910.43</v>
      </c>
      <c r="Q328" s="76">
        <f>IFERROR(VLOOKUP($D328,'SAP Data'!$A$7:$OM$1845,Q$4,FALSE),"")</f>
        <v>204623.71</v>
      </c>
      <c r="R328" s="76">
        <f>IFERROR(VLOOKUP($D328,'SAP Data'!$A$7:$OM$1845,R$4,FALSE),"")</f>
        <v>161605.98000000001</v>
      </c>
      <c r="S328" s="76">
        <f>IFERROR(VLOOKUP($D328,'SAP Data'!$A$7:$OM$1845,S$4,FALSE),"")</f>
        <v>125766.42</v>
      </c>
      <c r="T328" s="76">
        <f>IFERROR(VLOOKUP($D328,'SAP Data'!$A$7:$OM$1849,T$4,FALSE),"")</f>
        <v>90943.9</v>
      </c>
      <c r="U328" s="76">
        <f>IFERROR(VLOOKUP($D328,'SAP Data'!$A$7:$OM$1849,U$4,FALSE),"")</f>
        <v>64417.1</v>
      </c>
      <c r="V328" s="76">
        <f>IFERROR(VLOOKUP($D328,'SAP Data'!$A$7:$OM$1849,V$4,FALSE),"")</f>
        <v>50077.16</v>
      </c>
      <c r="W328" s="76">
        <f>IFERROR(VLOOKUP($D328,'SAP Data'!$A$7:$OM$1849,W$4,FALSE),"")</f>
        <v>38982.79</v>
      </c>
      <c r="X328" s="76">
        <f>IFERROR(VLOOKUP($D328,'SAP Data'!$A$7:$OM$1849,X$4,FALSE),"")</f>
        <v>30285.62</v>
      </c>
      <c r="Y328" s="76">
        <f>IFERROR(VLOOKUP($D328,'SAP Data'!$A$7:$OM$1849,Y$4,FALSE),"")</f>
        <v>23344.46</v>
      </c>
      <c r="Z328" s="76">
        <f>IFERROR(VLOOKUP($D328,'SAP Data'!$A$7:$OM$1849,Z$4,FALSE),"")</f>
        <v>16019.05</v>
      </c>
      <c r="AA328" s="76">
        <f>IFERROR(VLOOKUP($D328,'SAP Data'!$A$7:$OM$1849,AA$4,FALSE),"")</f>
        <v>6490.43</v>
      </c>
      <c r="AB328" s="76">
        <f>IFERROR(VLOOKUP($D328,'SAP Data'!$A$7:$OM$1849,AB$4,FALSE),"")</f>
        <v>349125.56</v>
      </c>
      <c r="AC328" s="76">
        <f>IFERROR(VLOOKUP($D328,'SAP Data'!$A$7:$OM$1849,AC$4,FALSE),"")</f>
        <v>295744.92</v>
      </c>
      <c r="AD328" s="76">
        <f>IFERROR(VLOOKUP($D328,'SAP Data'!$A$7:$OM$1849,AD$4,FALSE),"")</f>
        <v>241773.44</v>
      </c>
      <c r="AE328" s="76">
        <f>IFERROR(VLOOKUP($D328,'SAP Data'!$A$7:$OM$1849,AE$4,FALSE),"")</f>
        <v>185743.42</v>
      </c>
      <c r="AF328" s="76">
        <f>IFERROR(VLOOKUP($D328,'SAP Data'!$A$7:$OM$1849,AF$4,FALSE),"")</f>
        <v>135706.95000000001</v>
      </c>
      <c r="AG328" s="76">
        <f>IFERROR(VLOOKUP($D328,'SAP Data'!$A$7:$OM$1849,AG$4,FALSE),"")</f>
        <v>99522.45</v>
      </c>
      <c r="AH328" s="76">
        <f>IFERROR(VLOOKUP($D328,'SAP Data'!$A$7:$OM$1849,AH$4,FALSE),"")</f>
        <v>80405.06</v>
      </c>
      <c r="AI328" s="76">
        <f>IFERROR(VLOOKUP($D328,'SAP Data'!$A$7:$OM$1849,AI$4,FALSE),"")</f>
        <v>65320.41</v>
      </c>
      <c r="AJ328" s="76">
        <f>IFERROR(VLOOKUP($D328,'SAP Data'!$A$7:$OM$1849,AJ$4,FALSE),"")</f>
        <v>55518.27</v>
      </c>
      <c r="AK328" s="76">
        <f>IFERROR(VLOOKUP($D328,'SAP Data'!$A$7:$OM$1849,AK$4,FALSE),"")</f>
        <v>46616.23</v>
      </c>
      <c r="AL328" s="76">
        <f>IFERROR(VLOOKUP($D328,'SAP Data'!$A$7:$OM$1849,AL$4,FALSE),"")</f>
        <v>36172.870000000003</v>
      </c>
      <c r="AM328" s="76">
        <f>IFERROR(VLOOKUP($D328,'SAP Data'!$A$7:$OM$1849,AM$4,FALSE),"")</f>
        <v>19108.689999999999</v>
      </c>
      <c r="AN328" s="76">
        <f>IFERROR(VLOOKUP($D328,'SAP Data'!$A$7:$OM$1849,AN$4,FALSE),"")</f>
        <v>472768.24</v>
      </c>
      <c r="AO328" s="76">
        <f>IFERROR(VLOOKUP($D328,'SAP Data'!$A$7:$OM$1849,AO$4,FALSE),"")</f>
        <v>464301</v>
      </c>
      <c r="AP328" s="99">
        <f t="shared" si="350"/>
        <v>107740.59333333332</v>
      </c>
      <c r="AQ328" s="43">
        <f t="shared" si="351"/>
        <v>113579.94583333332</v>
      </c>
      <c r="AR328" s="43">
        <f t="shared" si="352"/>
        <v>117944.11458333331</v>
      </c>
      <c r="AS328" s="43">
        <f t="shared" si="353"/>
        <v>121271.96458333333</v>
      </c>
      <c r="AT328" s="43">
        <f t="shared" si="354"/>
        <v>123998.34999999999</v>
      </c>
      <c r="AU328" s="43">
        <f t="shared" si="355"/>
        <v>126359.41333333333</v>
      </c>
      <c r="AV328" s="43">
        <f t="shared" si="356"/>
        <v>128508.17458333331</v>
      </c>
      <c r="AW328" s="43">
        <f t="shared" si="357"/>
        <v>130529.19208333331</v>
      </c>
      <c r="AX328" s="43">
        <f t="shared" si="358"/>
        <v>132338.59166666665</v>
      </c>
      <c r="AY328" s="43">
        <f t="shared" si="359"/>
        <v>133704.095</v>
      </c>
      <c r="AZ328" s="43">
        <f t="shared" si="360"/>
        <v>139381.63416666666</v>
      </c>
      <c r="BA328" s="98">
        <f t="shared" si="361"/>
        <v>151556.58249999999</v>
      </c>
      <c r="BB328" s="16"/>
      <c r="BC328" s="16">
        <f t="shared" si="426"/>
        <v>0</v>
      </c>
      <c r="BD328" s="16"/>
      <c r="BE328" s="16">
        <f t="shared" si="427"/>
        <v>0</v>
      </c>
      <c r="BF328" s="16"/>
      <c r="BG328" s="16">
        <f t="shared" si="428"/>
        <v>0</v>
      </c>
      <c r="BH328" s="18"/>
      <c r="BI328" s="16">
        <f t="shared" si="429"/>
        <v>0</v>
      </c>
      <c r="BK328" s="16">
        <f t="shared" si="430"/>
        <v>0</v>
      </c>
      <c r="BM328" s="16">
        <f t="shared" si="431"/>
        <v>0</v>
      </c>
      <c r="BO328" s="16">
        <f t="shared" si="423"/>
        <v>0</v>
      </c>
      <c r="BQ328" s="16">
        <f t="shared" si="424"/>
        <v>0</v>
      </c>
      <c r="BS328" s="16">
        <f t="shared" si="425"/>
        <v>0</v>
      </c>
      <c r="BU328" s="16">
        <f t="shared" si="382"/>
        <v>0</v>
      </c>
      <c r="BW328" s="16">
        <f t="shared" si="383"/>
        <v>0</v>
      </c>
      <c r="BY328" s="16">
        <f t="shared" si="384"/>
        <v>0</v>
      </c>
      <c r="CB328" s="16">
        <f t="shared" si="346"/>
        <v>0</v>
      </c>
      <c r="CF328" s="243">
        <f t="shared" si="362"/>
        <v>0</v>
      </c>
      <c r="CH328" s="243">
        <f t="shared" si="363"/>
        <v>0</v>
      </c>
      <c r="CJ328" s="16">
        <f t="shared" si="347"/>
        <v>151556.58249999999</v>
      </c>
      <c r="CL328" s="54">
        <f t="shared" si="348"/>
        <v>0</v>
      </c>
      <c r="CN328" s="18"/>
      <c r="CO328" s="16">
        <f t="shared" si="349"/>
        <v>0</v>
      </c>
      <c r="CP328" s="18"/>
    </row>
    <row r="329" spans="1:94" x14ac:dyDescent="0.2">
      <c r="A329" s="387"/>
      <c r="B329" s="14" t="str">
        <f>VLOOKUP(D329,'line assign basis'!$A$8:$D$668,2,FALSE)</f>
        <v>DEFER OR PUC FEE</v>
      </c>
      <c r="C329" s="17" t="s">
        <v>658</v>
      </c>
      <c r="D329" s="17" t="s">
        <v>656</v>
      </c>
      <c r="E329" s="17">
        <f>IFERROR(VLOOKUP(D329,'line assign basis'!$A$8:$D$668,4,FALSE),"")</f>
        <v>2</v>
      </c>
      <c r="F329" s="33">
        <f>IFERROR(VLOOKUP($D329,'SAP Data'!$A$7:$OM$1845,F$4,FALSE),"")</f>
        <v>0</v>
      </c>
      <c r="G329" s="33">
        <f>IFERROR(VLOOKUP($D329,'SAP Data'!$A$7:$OM$1845,G$4,FALSE),"")</f>
        <v>0</v>
      </c>
      <c r="H329" s="16">
        <f>IFERROR(VLOOKUP($D329,'SAP Data'!$A$7:$OM$1845,H$4,FALSE),"")</f>
        <v>0</v>
      </c>
      <c r="I329" s="76">
        <f>IFERROR(VLOOKUP($D329,'SAP Data'!$A$7:$OM$1845,I$4,FALSE),"")</f>
        <v>137736.74</v>
      </c>
      <c r="J329" s="76">
        <f>IFERROR(VLOOKUP($D329,'SAP Data'!$A$7:$OM$1845,J$4,FALSE),"")</f>
        <v>138576.59</v>
      </c>
      <c r="K329" s="76">
        <f>IFERROR(VLOOKUP($D329,'SAP Data'!$A$7:$OM$1845,K$4,FALSE),"")</f>
        <v>139421.56</v>
      </c>
      <c r="L329" s="76">
        <f>IFERROR(VLOOKUP($D329,'SAP Data'!$A$7:$OM$1845,L$4,FALSE),"")</f>
        <v>140271.67999999999</v>
      </c>
      <c r="M329" s="76">
        <f>IFERROR(VLOOKUP($D329,'SAP Data'!$A$7:$OM$1845,M$4,FALSE),"")</f>
        <v>141126.99</v>
      </c>
      <c r="N329" s="76">
        <f>IFERROR(VLOOKUP($D329,'SAP Data'!$A$7:$OM$1845,N$4,FALSE),"")</f>
        <v>141987.51</v>
      </c>
      <c r="O329" s="76">
        <f>IFERROR(VLOOKUP($D329,'SAP Data'!$A$7:$OM$1845,O$4,FALSE),"")</f>
        <v>142853.28</v>
      </c>
      <c r="P329" s="76">
        <f>IFERROR(VLOOKUP($D329,'SAP Data'!$A$7:$OM$1845,P$4,FALSE),"")</f>
        <v>0</v>
      </c>
      <c r="Q329" s="76">
        <f>IFERROR(VLOOKUP($D329,'SAP Data'!$A$7:$OM$1845,Q$4,FALSE),"")</f>
        <v>0</v>
      </c>
      <c r="R329" s="76">
        <f>IFERROR(VLOOKUP($D329,'SAP Data'!$A$7:$OM$1845,R$4,FALSE),"")</f>
        <v>0</v>
      </c>
      <c r="S329" s="76">
        <f>IFERROR(VLOOKUP($D329,'SAP Data'!$A$7:$OM$1845,S$4,FALSE),"")</f>
        <v>0</v>
      </c>
      <c r="T329" s="76">
        <f>IFERROR(VLOOKUP($D329,'SAP Data'!$A$7:$OM$1849,T$4,FALSE),"")</f>
        <v>321079.69</v>
      </c>
      <c r="U329" s="76">
        <f>IFERROR(VLOOKUP($D329,'SAP Data'!$A$7:$OM$1849,U$4,FALSE),"")</f>
        <v>323037.46999999997</v>
      </c>
      <c r="V329" s="76">
        <f>IFERROR(VLOOKUP($D329,'SAP Data'!$A$7:$OM$1849,V$4,FALSE),"")</f>
        <v>325007.19</v>
      </c>
      <c r="W329" s="76">
        <f>IFERROR(VLOOKUP($D329,'SAP Data'!$A$7:$OM$1849,W$4,FALSE),"")</f>
        <v>326988.92</v>
      </c>
      <c r="X329" s="76">
        <f>IFERROR(VLOOKUP($D329,'SAP Data'!$A$7:$OM$1849,X$4,FALSE),"")</f>
        <v>328982.73</v>
      </c>
      <c r="Y329" s="76">
        <f>IFERROR(VLOOKUP($D329,'SAP Data'!$A$7:$OM$1849,Y$4,FALSE),"")</f>
        <v>330988.7</v>
      </c>
      <c r="Z329" s="76">
        <f>IFERROR(VLOOKUP($D329,'SAP Data'!$A$7:$OM$1849,Z$4,FALSE),"")</f>
        <v>333006.90000000002</v>
      </c>
      <c r="AA329" s="76">
        <f>IFERROR(VLOOKUP($D329,'SAP Data'!$A$7:$OM$1849,AA$4,FALSE),"")</f>
        <v>335037.40999999997</v>
      </c>
      <c r="AB329" s="76">
        <f>IFERROR(VLOOKUP($D329,'SAP Data'!$A$7:$OM$1849,AB$4,FALSE),"")</f>
        <v>0</v>
      </c>
      <c r="AC329" s="76">
        <f>IFERROR(VLOOKUP($D329,'SAP Data'!$A$7:$OM$1849,AC$4,FALSE),"")</f>
        <v>0</v>
      </c>
      <c r="AD329" s="76">
        <f>IFERROR(VLOOKUP($D329,'SAP Data'!$A$7:$OM$1849,AD$4,FALSE),"")</f>
        <v>0</v>
      </c>
      <c r="AE329" s="76">
        <f>IFERROR(VLOOKUP($D329,'SAP Data'!$A$7:$OM$1849,AE$4,FALSE),"")</f>
        <v>0</v>
      </c>
      <c r="AF329" s="76">
        <f>IFERROR(VLOOKUP($D329,'SAP Data'!$A$7:$OM$1849,AF$4,FALSE),"")</f>
        <v>405155.45</v>
      </c>
      <c r="AG329" s="76">
        <f>IFERROR(VLOOKUP($D329,'SAP Data'!$A$7:$OM$1849,AG$4,FALSE),"")</f>
        <v>407507.04</v>
      </c>
      <c r="AH329" s="76">
        <f>IFERROR(VLOOKUP($D329,'SAP Data'!$A$7:$OM$1849,AH$4,FALSE),"")</f>
        <v>409872.28</v>
      </c>
      <c r="AI329" s="76">
        <f>IFERROR(VLOOKUP($D329,'SAP Data'!$A$7:$OM$1849,AI$4,FALSE),"")</f>
        <v>412251.25</v>
      </c>
      <c r="AJ329" s="76">
        <f>IFERROR(VLOOKUP($D329,'SAP Data'!$A$7:$OM$1849,AJ$4,FALSE),"")</f>
        <v>414644.02</v>
      </c>
      <c r="AK329" s="76">
        <f>IFERROR(VLOOKUP($D329,'SAP Data'!$A$7:$OM$1849,AK$4,FALSE),"")</f>
        <v>417050.68</v>
      </c>
      <c r="AL329" s="76">
        <f>IFERROR(VLOOKUP($D329,'SAP Data'!$A$7:$OM$1849,AL$4,FALSE),"")</f>
        <v>419471.31</v>
      </c>
      <c r="AM329" s="76">
        <f>IFERROR(VLOOKUP($D329,'SAP Data'!$A$7:$OM$1849,AM$4,FALSE),"")</f>
        <v>421905.99</v>
      </c>
      <c r="AN329" s="76">
        <f>IFERROR(VLOOKUP($D329,'SAP Data'!$A$7:$OM$1849,AN$4,FALSE),"")</f>
        <v>0</v>
      </c>
      <c r="AO329" s="76">
        <f>IFERROR(VLOOKUP($D329,'SAP Data'!$A$7:$OM$1849,AO$4,FALSE),"")</f>
        <v>0</v>
      </c>
      <c r="AP329" s="99">
        <f t="shared" si="350"/>
        <v>218677.41749999998</v>
      </c>
      <c r="AQ329" s="43">
        <f t="shared" si="351"/>
        <v>218677.41749999998</v>
      </c>
      <c r="AR329" s="43">
        <f t="shared" si="352"/>
        <v>222180.57416666669</v>
      </c>
      <c r="AS329" s="43">
        <f t="shared" si="353"/>
        <v>229203.29624999998</v>
      </c>
      <c r="AT329" s="43">
        <f t="shared" si="354"/>
        <v>236258.90708333335</v>
      </c>
      <c r="AU329" s="43">
        <f t="shared" si="355"/>
        <v>243347.54958333331</v>
      </c>
      <c r="AV329" s="43">
        <f t="shared" si="356"/>
        <v>250469.36708333335</v>
      </c>
      <c r="AW329" s="43">
        <f t="shared" si="357"/>
        <v>257624.50333333333</v>
      </c>
      <c r="AX329" s="43">
        <f t="shared" si="358"/>
        <v>264813.10291666671</v>
      </c>
      <c r="AY329" s="43">
        <f t="shared" si="359"/>
        <v>272035.31083333335</v>
      </c>
      <c r="AZ329" s="43">
        <f t="shared" si="360"/>
        <v>275654.83500000002</v>
      </c>
      <c r="BA329" s="98">
        <f t="shared" si="361"/>
        <v>275654.83500000002</v>
      </c>
      <c r="BB329" s="16"/>
      <c r="BC329" s="16">
        <f t="shared" si="426"/>
        <v>0</v>
      </c>
      <c r="BD329" s="16"/>
      <c r="BE329" s="16">
        <f t="shared" si="427"/>
        <v>0</v>
      </c>
      <c r="BF329" s="16"/>
      <c r="BG329" s="16">
        <f t="shared" si="428"/>
        <v>0</v>
      </c>
      <c r="BH329" s="18"/>
      <c r="BI329" s="16">
        <f t="shared" si="429"/>
        <v>0</v>
      </c>
      <c r="BK329" s="16">
        <f t="shared" si="430"/>
        <v>0</v>
      </c>
      <c r="BM329" s="16">
        <f t="shared" si="431"/>
        <v>0</v>
      </c>
      <c r="BO329" s="16">
        <f t="shared" si="423"/>
        <v>0</v>
      </c>
      <c r="BQ329" s="16">
        <f t="shared" si="424"/>
        <v>0</v>
      </c>
      <c r="BS329" s="16">
        <f t="shared" si="425"/>
        <v>0</v>
      </c>
      <c r="BU329" s="16">
        <f t="shared" si="382"/>
        <v>0</v>
      </c>
      <c r="BW329" s="16">
        <f t="shared" si="383"/>
        <v>0</v>
      </c>
      <c r="BY329" s="16">
        <f t="shared" si="384"/>
        <v>0</v>
      </c>
      <c r="CB329" s="16">
        <f t="shared" ref="CB329:CB392" si="517">IF(E329=1,BA329,0)</f>
        <v>0</v>
      </c>
      <c r="CF329" s="243">
        <f t="shared" si="362"/>
        <v>0</v>
      </c>
      <c r="CH329" s="243">
        <f t="shared" si="363"/>
        <v>0</v>
      </c>
      <c r="CJ329" s="16">
        <f t="shared" ref="CJ329:CJ392" si="518">IF($E329=2,BA329,0)</f>
        <v>275654.83500000002</v>
      </c>
      <c r="CL329" s="54">
        <f t="shared" ref="CL329:CL392" si="519">IFERROR(SUM(BY329:BZ329,CB329,CF329:CJ329)-BA329,"")</f>
        <v>0</v>
      </c>
      <c r="CN329" s="18"/>
      <c r="CO329" s="16">
        <f t="shared" ref="CO329:CO392" si="520">_xlfn.IFS($E329=3,BA329,$E329="3P",BA329,$E329="3D",BA329,$E329="3G",BA329,$E329="3L",BA329,$E329&lt;=2,0,$E329&gt;=4,0)</f>
        <v>0</v>
      </c>
      <c r="CP329" s="18"/>
    </row>
    <row r="330" spans="1:94" x14ac:dyDescent="0.2">
      <c r="A330" s="387"/>
      <c r="B330" s="14" t="str">
        <f>VLOOKUP(D330,'line assign basis'!$A$8:$D$668,2,FALSE)</f>
        <v>AMORT OR PUC FEE</v>
      </c>
      <c r="C330" s="17" t="s">
        <v>661</v>
      </c>
      <c r="D330" s="17" t="s">
        <v>659</v>
      </c>
      <c r="E330" s="17">
        <f>IFERROR(VLOOKUP(D330,'line assign basis'!$A$8:$D$668,4,FALSE),"")</f>
        <v>2</v>
      </c>
      <c r="F330" s="33">
        <f>IFERROR(VLOOKUP($D330,'SAP Data'!$A$7:$OM$1845,F$4,FALSE),"")</f>
        <v>155272.63</v>
      </c>
      <c r="G330" s="33">
        <f>IFERROR(VLOOKUP($D330,'SAP Data'!$A$7:$OM$1845,G$4,FALSE),"")</f>
        <v>117315.36</v>
      </c>
      <c r="H330" s="16">
        <f>IFERROR(VLOOKUP($D330,'SAP Data'!$A$7:$OM$1845,H$4,FALSE),"")</f>
        <v>77854.7</v>
      </c>
      <c r="I330" s="76">
        <f>IFERROR(VLOOKUP($D330,'SAP Data'!$A$7:$OM$1845,I$4,FALSE),"")</f>
        <v>55762.41</v>
      </c>
      <c r="J330" s="76">
        <f>IFERROR(VLOOKUP($D330,'SAP Data'!$A$7:$OM$1845,J$4,FALSE),"")</f>
        <v>41720.46</v>
      </c>
      <c r="K330" s="76">
        <f>IFERROR(VLOOKUP($D330,'SAP Data'!$A$7:$OM$1845,K$4,FALSE),"")</f>
        <v>31941.46</v>
      </c>
      <c r="L330" s="76">
        <f>IFERROR(VLOOKUP($D330,'SAP Data'!$A$7:$OM$1845,L$4,FALSE),"")</f>
        <v>23943.02</v>
      </c>
      <c r="M330" s="76">
        <f>IFERROR(VLOOKUP($D330,'SAP Data'!$A$7:$OM$1845,M$4,FALSE),"")</f>
        <v>16950.45</v>
      </c>
      <c r="N330" s="76">
        <f>IFERROR(VLOOKUP($D330,'SAP Data'!$A$7:$OM$1845,N$4,FALSE),"")</f>
        <v>9479.67</v>
      </c>
      <c r="O330" s="76">
        <f>IFERROR(VLOOKUP($D330,'SAP Data'!$A$7:$OM$1845,O$4,FALSE),"")</f>
        <v>-4799.6000000000004</v>
      </c>
      <c r="P330" s="76">
        <f>IFERROR(VLOOKUP($D330,'SAP Data'!$A$7:$OM$1845,P$4,FALSE),"")</f>
        <v>119295.43</v>
      </c>
      <c r="Q330" s="76">
        <f>IFERROR(VLOOKUP($D330,'SAP Data'!$A$7:$OM$1845,Q$4,FALSE),"")</f>
        <v>99605.9</v>
      </c>
      <c r="R330" s="76">
        <f>IFERROR(VLOOKUP($D330,'SAP Data'!$A$7:$OM$1845,R$4,FALSE),"")</f>
        <v>78092.479999999996</v>
      </c>
      <c r="S330" s="76">
        <f>IFERROR(VLOOKUP($D330,'SAP Data'!$A$7:$OM$1845,S$4,FALSE),"")</f>
        <v>59941.54</v>
      </c>
      <c r="T330" s="76">
        <f>IFERROR(VLOOKUP($D330,'SAP Data'!$A$7:$OM$1849,T$4,FALSE),"")</f>
        <v>42560.57</v>
      </c>
      <c r="U330" s="76">
        <f>IFERROR(VLOOKUP($D330,'SAP Data'!$A$7:$OM$1849,U$4,FALSE),"")</f>
        <v>29247.93</v>
      </c>
      <c r="V330" s="76">
        <f>IFERROR(VLOOKUP($D330,'SAP Data'!$A$7:$OM$1849,V$4,FALSE),"")</f>
        <v>21868.75</v>
      </c>
      <c r="W330" s="76">
        <f>IFERROR(VLOOKUP($D330,'SAP Data'!$A$7:$OM$1849,W$4,FALSE),"")</f>
        <v>16043.69</v>
      </c>
      <c r="X330" s="76">
        <f>IFERROR(VLOOKUP($D330,'SAP Data'!$A$7:$OM$1849,X$4,FALSE),"")</f>
        <v>11504.41</v>
      </c>
      <c r="Y330" s="76">
        <f>IFERROR(VLOOKUP($D330,'SAP Data'!$A$7:$OM$1849,Y$4,FALSE),"")</f>
        <v>7811.67</v>
      </c>
      <c r="Z330" s="76">
        <f>IFERROR(VLOOKUP($D330,'SAP Data'!$A$7:$OM$1849,Z$4,FALSE),"")</f>
        <v>3996.69</v>
      </c>
      <c r="AA330" s="76">
        <f>IFERROR(VLOOKUP($D330,'SAP Data'!$A$7:$OM$1849,AA$4,FALSE),"")</f>
        <v>-1241.55</v>
      </c>
      <c r="AB330" s="76">
        <f>IFERROR(VLOOKUP($D330,'SAP Data'!$A$7:$OM$1849,AB$4,FALSE),"")</f>
        <v>313484.75</v>
      </c>
      <c r="AC330" s="76">
        <f>IFERROR(VLOOKUP($D330,'SAP Data'!$A$7:$OM$1849,AC$4,FALSE),"")</f>
        <v>267384.81</v>
      </c>
      <c r="AD330" s="76">
        <f>IFERROR(VLOOKUP($D330,'SAP Data'!$A$7:$OM$1849,AD$4,FALSE),"")</f>
        <v>219718.26</v>
      </c>
      <c r="AE330" s="76">
        <f>IFERROR(VLOOKUP($D330,'SAP Data'!$A$7:$OM$1849,AE$4,FALSE),"")</f>
        <v>171472.67</v>
      </c>
      <c r="AF330" s="76">
        <f>IFERROR(VLOOKUP($D330,'SAP Data'!$A$7:$OM$1849,AF$4,FALSE),"")</f>
        <v>128209.82</v>
      </c>
      <c r="AG330" s="76">
        <f>IFERROR(VLOOKUP($D330,'SAP Data'!$A$7:$OM$1849,AG$4,FALSE),"")</f>
        <v>96001.44</v>
      </c>
      <c r="AH330" s="76">
        <f>IFERROR(VLOOKUP($D330,'SAP Data'!$A$7:$OM$1849,AH$4,FALSE),"")</f>
        <v>78318.14</v>
      </c>
      <c r="AI330" s="76">
        <f>IFERROR(VLOOKUP($D330,'SAP Data'!$A$7:$OM$1849,AI$4,FALSE),"")</f>
        <v>64730.43</v>
      </c>
      <c r="AJ330" s="76">
        <f>IFERROR(VLOOKUP($D330,'SAP Data'!$A$7:$OM$1849,AJ$4,FALSE),"")</f>
        <v>55692.71</v>
      </c>
      <c r="AK330" s="76">
        <f>IFERROR(VLOOKUP($D330,'SAP Data'!$A$7:$OM$1849,AK$4,FALSE),"")</f>
        <v>47320.23</v>
      </c>
      <c r="AL330" s="76">
        <f>IFERROR(VLOOKUP($D330,'SAP Data'!$A$7:$OM$1849,AL$4,FALSE),"")</f>
        <v>37985.65</v>
      </c>
      <c r="AM330" s="76">
        <f>IFERROR(VLOOKUP($D330,'SAP Data'!$A$7:$OM$1849,AM$4,FALSE),"")</f>
        <v>21729.18</v>
      </c>
      <c r="AN330" s="76">
        <f>IFERROR(VLOOKUP($D330,'SAP Data'!$A$7:$OM$1849,AN$4,FALSE),"")</f>
        <v>413281.14</v>
      </c>
      <c r="AO330" s="76">
        <f>IFERROR(VLOOKUP($D330,'SAP Data'!$A$7:$OM$1849,AO$4,FALSE),"")</f>
        <v>358368.27</v>
      </c>
      <c r="AP330" s="99">
        <f t="shared" si="350"/>
        <v>76792.385833333334</v>
      </c>
      <c r="AQ330" s="43">
        <f t="shared" si="351"/>
        <v>87340.590416666659</v>
      </c>
      <c r="AR330" s="43">
        <f t="shared" si="352"/>
        <v>95556.439583333311</v>
      </c>
      <c r="AS330" s="43">
        <f t="shared" si="353"/>
        <v>101906.55458333333</v>
      </c>
      <c r="AT330" s="43">
        <f t="shared" si="354"/>
        <v>107040.00874999999</v>
      </c>
      <c r="AU330" s="43">
        <f t="shared" si="355"/>
        <v>111420.68083333333</v>
      </c>
      <c r="AV330" s="43">
        <f t="shared" si="356"/>
        <v>115290.47416666667</v>
      </c>
      <c r="AW330" s="43">
        <f t="shared" si="357"/>
        <v>118777.84333333331</v>
      </c>
      <c r="AX330" s="43">
        <f t="shared" si="358"/>
        <v>121840.23999999998</v>
      </c>
      <c r="AY330" s="43">
        <f t="shared" si="359"/>
        <v>124213.56041666666</v>
      </c>
      <c r="AZ330" s="43">
        <f t="shared" si="360"/>
        <v>129328.85708333332</v>
      </c>
      <c r="BA330" s="98">
        <f t="shared" si="361"/>
        <v>137278.01750000002</v>
      </c>
      <c r="BB330" s="16"/>
      <c r="BC330" s="16">
        <f t="shared" si="426"/>
        <v>0</v>
      </c>
      <c r="BD330" s="16"/>
      <c r="BE330" s="16">
        <f t="shared" si="427"/>
        <v>0</v>
      </c>
      <c r="BF330" s="16"/>
      <c r="BG330" s="16">
        <f t="shared" si="428"/>
        <v>0</v>
      </c>
      <c r="BH330" s="18"/>
      <c r="BI330" s="16">
        <f t="shared" si="429"/>
        <v>0</v>
      </c>
      <c r="BK330" s="16">
        <f t="shared" si="430"/>
        <v>0</v>
      </c>
      <c r="BM330" s="16">
        <f t="shared" si="431"/>
        <v>0</v>
      </c>
      <c r="BO330" s="16">
        <f t="shared" si="423"/>
        <v>0</v>
      </c>
      <c r="BQ330" s="16">
        <f t="shared" si="424"/>
        <v>0</v>
      </c>
      <c r="BS330" s="16">
        <f t="shared" si="425"/>
        <v>0</v>
      </c>
      <c r="BU330" s="16">
        <f t="shared" si="382"/>
        <v>0</v>
      </c>
      <c r="BW330" s="16">
        <f t="shared" si="383"/>
        <v>0</v>
      </c>
      <c r="BY330" s="16">
        <f t="shared" si="384"/>
        <v>0</v>
      </c>
      <c r="CB330" s="16">
        <f t="shared" si="517"/>
        <v>0</v>
      </c>
      <c r="CF330" s="243">
        <f t="shared" si="362"/>
        <v>0</v>
      </c>
      <c r="CH330" s="243">
        <f t="shared" si="363"/>
        <v>0</v>
      </c>
      <c r="CJ330" s="16">
        <f t="shared" si="518"/>
        <v>137278.01750000002</v>
      </c>
      <c r="CL330" s="54">
        <f t="shared" si="519"/>
        <v>0</v>
      </c>
      <c r="CN330" s="18"/>
      <c r="CO330" s="16">
        <f t="shared" si="520"/>
        <v>0</v>
      </c>
      <c r="CP330" s="18"/>
    </row>
    <row r="331" spans="1:94" x14ac:dyDescent="0.2">
      <c r="A331" s="387"/>
      <c r="B331" s="14" t="str">
        <f>VLOOKUP(D331,'line assign basis'!$A$8:$D$668,2,FALSE)</f>
        <v>OR DEF WARM - Res</v>
      </c>
      <c r="C331" s="17" t="s">
        <v>664</v>
      </c>
      <c r="D331" s="17" t="s">
        <v>662</v>
      </c>
      <c r="E331" s="17">
        <f>IFERROR(VLOOKUP(D331,'line assign basis'!$A$8:$D$668,4,FALSE),"")</f>
        <v>2</v>
      </c>
      <c r="F331" s="33">
        <f>IFERROR(VLOOKUP($D331,'SAP Data'!$A$7:$OM$1845,F$4,FALSE),"")</f>
        <v>269702.15999999997</v>
      </c>
      <c r="G331" s="33">
        <f>IFERROR(VLOOKUP($D331,'SAP Data'!$A$7:$OM$1845,G$4,FALSE),"")</f>
        <v>160287.22</v>
      </c>
      <c r="H331" s="16">
        <f>IFERROR(VLOOKUP($D331,'SAP Data'!$A$7:$OM$1845,H$4,FALSE),"")</f>
        <v>-1024080.68</v>
      </c>
      <c r="I331" s="76">
        <f>IFERROR(VLOOKUP($D331,'SAP Data'!$A$7:$OM$1845,I$4,FALSE),"")</f>
        <v>-796316.47</v>
      </c>
      <c r="J331" s="76">
        <f>IFERROR(VLOOKUP($D331,'SAP Data'!$A$7:$OM$1845,J$4,FALSE),"")</f>
        <v>-532575.36</v>
      </c>
      <c r="K331" s="76">
        <f>IFERROR(VLOOKUP($D331,'SAP Data'!$A$7:$OM$1845,K$4,FALSE),"")</f>
        <v>-533648.31000000006</v>
      </c>
      <c r="L331" s="76">
        <f>IFERROR(VLOOKUP($D331,'SAP Data'!$A$7:$OM$1845,L$4,FALSE),"")</f>
        <v>-535691.01</v>
      </c>
      <c r="M331" s="76">
        <f>IFERROR(VLOOKUP($D331,'SAP Data'!$A$7:$OM$1845,M$4,FALSE),"")</f>
        <v>-537770.06999999995</v>
      </c>
      <c r="N331" s="76">
        <f>IFERROR(VLOOKUP($D331,'SAP Data'!$A$7:$OM$1845,N$4,FALSE),"")</f>
        <v>-539917.54</v>
      </c>
      <c r="O331" s="76">
        <f>IFERROR(VLOOKUP($D331,'SAP Data'!$A$7:$OM$1845,O$4,FALSE),"")</f>
        <v>-542075.18000000005</v>
      </c>
      <c r="P331" s="76">
        <f>IFERROR(VLOOKUP($D331,'SAP Data'!$A$7:$OM$1845,P$4,FALSE),"")</f>
        <v>63.34</v>
      </c>
      <c r="Q331" s="76">
        <f>IFERROR(VLOOKUP($D331,'SAP Data'!$A$7:$OM$1845,Q$4,FALSE),"")</f>
        <v>2461.4899999999998</v>
      </c>
      <c r="R331" s="76">
        <f>IFERROR(VLOOKUP($D331,'SAP Data'!$A$7:$OM$1845,R$4,FALSE),"")</f>
        <v>233262.24</v>
      </c>
      <c r="S331" s="76">
        <f>IFERROR(VLOOKUP($D331,'SAP Data'!$A$7:$OM$1845,S$4,FALSE),"")</f>
        <v>415932.56</v>
      </c>
      <c r="T331" s="76">
        <f>IFERROR(VLOOKUP($D331,'SAP Data'!$A$7:$OM$1849,T$4,FALSE),"")</f>
        <v>371900.39</v>
      </c>
      <c r="U331" s="76">
        <f>IFERROR(VLOOKUP($D331,'SAP Data'!$A$7:$OM$1849,U$4,FALSE),"")</f>
        <v>330066.53000000003</v>
      </c>
      <c r="V331" s="76">
        <f>IFERROR(VLOOKUP($D331,'SAP Data'!$A$7:$OM$1849,V$4,FALSE),"")</f>
        <v>701744.64000000001</v>
      </c>
      <c r="W331" s="76">
        <f>IFERROR(VLOOKUP($D331,'SAP Data'!$A$7:$OM$1849,W$4,FALSE),"")</f>
        <v>704182.95</v>
      </c>
      <c r="X331" s="76">
        <f>IFERROR(VLOOKUP($D331,'SAP Data'!$A$7:$OM$1849,X$4,FALSE),"")</f>
        <v>706224.21</v>
      </c>
      <c r="Y331" s="76">
        <f>IFERROR(VLOOKUP($D331,'SAP Data'!$A$7:$OM$1849,Y$4,FALSE),"")</f>
        <v>708289.53</v>
      </c>
      <c r="Z331" s="76">
        <f>IFERROR(VLOOKUP($D331,'SAP Data'!$A$7:$OM$1849,Z$4,FALSE),"")</f>
        <v>710365.56</v>
      </c>
      <c r="AA331" s="76">
        <f>IFERROR(VLOOKUP($D331,'SAP Data'!$A$7:$OM$1849,AA$4,FALSE),"")</f>
        <v>712448.97</v>
      </c>
      <c r="AB331" s="76">
        <f>IFERROR(VLOOKUP($D331,'SAP Data'!$A$7:$OM$1849,AB$4,FALSE),"")</f>
        <v>-313.93</v>
      </c>
      <c r="AC331" s="76">
        <f>IFERROR(VLOOKUP($D331,'SAP Data'!$A$7:$OM$1849,AC$4,FALSE),"")</f>
        <v>23434.78</v>
      </c>
      <c r="AD331" s="76">
        <f>IFERROR(VLOOKUP($D331,'SAP Data'!$A$7:$OM$1849,AD$4,FALSE),"")</f>
        <v>1100564.47</v>
      </c>
      <c r="AE331" s="76">
        <f>IFERROR(VLOOKUP($D331,'SAP Data'!$A$7:$OM$1849,AE$4,FALSE),"")</f>
        <v>1089214.1100000001</v>
      </c>
      <c r="AF331" s="76">
        <f>IFERROR(VLOOKUP($D331,'SAP Data'!$A$7:$OM$1849,AF$4,FALSE),"")</f>
        <v>1045126.73</v>
      </c>
      <c r="AG331" s="76">
        <f>IFERROR(VLOOKUP($D331,'SAP Data'!$A$7:$OM$1849,AG$4,FALSE),"")</f>
        <v>1041253.76</v>
      </c>
      <c r="AH331" s="76">
        <f>IFERROR(VLOOKUP($D331,'SAP Data'!$A$7:$OM$1849,AH$4,FALSE),"")</f>
        <v>1653760.45</v>
      </c>
      <c r="AI331" s="76">
        <f>IFERROR(VLOOKUP($D331,'SAP Data'!$A$7:$OM$1849,AI$4,FALSE),"")</f>
        <v>1656992.41</v>
      </c>
      <c r="AJ331" s="76">
        <f>IFERROR(VLOOKUP($D331,'SAP Data'!$A$7:$OM$1849,AJ$4,FALSE),"")</f>
        <v>1660007.21</v>
      </c>
      <c r="AK331" s="76">
        <f>IFERROR(VLOOKUP($D331,'SAP Data'!$A$7:$OM$1849,AK$4,FALSE),"")</f>
        <v>1662979.34</v>
      </c>
      <c r="AL331" s="76">
        <f>IFERROR(VLOOKUP($D331,'SAP Data'!$A$7:$OM$1849,AL$4,FALSE),"")</f>
        <v>1665995.21</v>
      </c>
      <c r="AM331" s="76">
        <f>IFERROR(VLOOKUP($D331,'SAP Data'!$A$7:$OM$1849,AM$4,FALSE),"")</f>
        <v>1668915.22</v>
      </c>
      <c r="AN331" s="76">
        <f>IFERROR(VLOOKUP($D331,'SAP Data'!$A$7:$OM$1849,AN$4,FALSE),"")</f>
        <v>-526.9</v>
      </c>
      <c r="AO331" s="76">
        <f>IFERROR(VLOOKUP($D331,'SAP Data'!$A$7:$OM$1849,AO$4,FALSE),"")</f>
        <v>450420.42</v>
      </c>
      <c r="AP331" s="99">
        <f t="shared" si="350"/>
        <v>504265.79541666684</v>
      </c>
      <c r="AQ331" s="43">
        <f t="shared" si="351"/>
        <v>568456.78625</v>
      </c>
      <c r="AR331" s="43">
        <f t="shared" si="352"/>
        <v>624561.28166666685</v>
      </c>
      <c r="AS331" s="43">
        <f t="shared" si="353"/>
        <v>682245.18041666679</v>
      </c>
      <c r="AT331" s="43">
        <f t="shared" si="354"/>
        <v>751545.30708333326</v>
      </c>
      <c r="AU331" s="43">
        <f t="shared" si="355"/>
        <v>830913.0266666665</v>
      </c>
      <c r="AV331" s="43">
        <f t="shared" si="356"/>
        <v>910354.37916666677</v>
      </c>
      <c r="AW331" s="43">
        <f t="shared" si="357"/>
        <v>989874.07958333334</v>
      </c>
      <c r="AX331" s="43">
        <f t="shared" si="358"/>
        <v>1069470.7237500001</v>
      </c>
      <c r="AY331" s="43">
        <f t="shared" si="359"/>
        <v>1149141.3862499997</v>
      </c>
      <c r="AZ331" s="43">
        <f t="shared" si="360"/>
        <v>1188985.2729166669</v>
      </c>
      <c r="BA331" s="98">
        <f t="shared" si="361"/>
        <v>1206767.4675000003</v>
      </c>
      <c r="BB331" s="16"/>
      <c r="BC331" s="16">
        <f t="shared" si="426"/>
        <v>0</v>
      </c>
      <c r="BD331" s="16"/>
      <c r="BE331" s="16">
        <f t="shared" si="427"/>
        <v>0</v>
      </c>
      <c r="BF331" s="16"/>
      <c r="BG331" s="16">
        <f t="shared" si="428"/>
        <v>0</v>
      </c>
      <c r="BH331" s="18"/>
      <c r="BI331" s="16">
        <f t="shared" si="429"/>
        <v>0</v>
      </c>
      <c r="BK331" s="16">
        <f t="shared" si="430"/>
        <v>0</v>
      </c>
      <c r="BM331" s="16">
        <f t="shared" si="431"/>
        <v>0</v>
      </c>
      <c r="BO331" s="16">
        <f t="shared" si="423"/>
        <v>0</v>
      </c>
      <c r="BQ331" s="16">
        <f t="shared" si="424"/>
        <v>0</v>
      </c>
      <c r="BS331" s="16">
        <f t="shared" si="425"/>
        <v>0</v>
      </c>
      <c r="BU331" s="16">
        <f t="shared" si="382"/>
        <v>0</v>
      </c>
      <c r="BW331" s="16">
        <f t="shared" si="383"/>
        <v>0</v>
      </c>
      <c r="BY331" s="16">
        <f t="shared" si="384"/>
        <v>0</v>
      </c>
      <c r="CB331" s="16">
        <f t="shared" si="517"/>
        <v>0</v>
      </c>
      <c r="CF331" s="243">
        <f t="shared" si="362"/>
        <v>0</v>
      </c>
      <c r="CH331" s="243">
        <f t="shared" si="363"/>
        <v>0</v>
      </c>
      <c r="CJ331" s="16">
        <f t="shared" si="518"/>
        <v>1206767.4675000003</v>
      </c>
      <c r="CL331" s="54">
        <f t="shared" si="519"/>
        <v>0</v>
      </c>
      <c r="CN331" s="18"/>
      <c r="CO331" s="16">
        <f t="shared" si="520"/>
        <v>0</v>
      </c>
      <c r="CP331" s="18"/>
    </row>
    <row r="332" spans="1:94" x14ac:dyDescent="0.2">
      <c r="A332" s="387"/>
      <c r="B332" s="14" t="str">
        <f>VLOOKUP(D332,'line assign basis'!$A$8:$D$668,2,FALSE)</f>
        <v>Amort OR DEF WARM R</v>
      </c>
      <c r="C332" s="17" t="s">
        <v>667</v>
      </c>
      <c r="D332" s="17" t="s">
        <v>665</v>
      </c>
      <c r="E332" s="17">
        <f>IFERROR(VLOOKUP(D332,'line assign basis'!$A$8:$D$668,4,FALSE),"")</f>
        <v>2</v>
      </c>
      <c r="F332" s="33">
        <f>IFERROR(VLOOKUP($D332,'SAP Data'!$A$7:$OM$1845,F$4,FALSE),"")</f>
        <v>367477.48</v>
      </c>
      <c r="G332" s="33">
        <f>IFERROR(VLOOKUP($D332,'SAP Data'!$A$7:$OM$1845,G$4,FALSE),"")</f>
        <v>282014.03000000003</v>
      </c>
      <c r="H332" s="16">
        <f>IFERROR(VLOOKUP($D332,'SAP Data'!$A$7:$OM$1845,H$4,FALSE),"")</f>
        <v>194073.51</v>
      </c>
      <c r="I332" s="76">
        <f>IFERROR(VLOOKUP($D332,'SAP Data'!$A$7:$OM$1845,I$4,FALSE),"")</f>
        <v>147657.43</v>
      </c>
      <c r="J332" s="76">
        <f>IFERROR(VLOOKUP($D332,'SAP Data'!$A$7:$OM$1845,J$4,FALSE),"")</f>
        <v>120361.52</v>
      </c>
      <c r="K332" s="76">
        <f>IFERROR(VLOOKUP($D332,'SAP Data'!$A$7:$OM$1845,K$4,FALSE),"")</f>
        <v>102985.74</v>
      </c>
      <c r="L332" s="76">
        <f>IFERROR(VLOOKUP($D332,'SAP Data'!$A$7:$OM$1845,L$4,FALSE),"")</f>
        <v>90134.28</v>
      </c>
      <c r="M332" s="76">
        <f>IFERROR(VLOOKUP($D332,'SAP Data'!$A$7:$OM$1845,M$4,FALSE),"")</f>
        <v>79711.94</v>
      </c>
      <c r="N332" s="76">
        <f>IFERROR(VLOOKUP($D332,'SAP Data'!$A$7:$OM$1845,N$4,FALSE),"")</f>
        <v>68413.09</v>
      </c>
      <c r="O332" s="76">
        <f>IFERROR(VLOOKUP($D332,'SAP Data'!$A$7:$OM$1845,O$4,FALSE),"")</f>
        <v>40684.370000000003</v>
      </c>
      <c r="P332" s="76">
        <f>IFERROR(VLOOKUP($D332,'SAP Data'!$A$7:$OM$1845,P$4,FALSE),"")</f>
        <v>-512662.6</v>
      </c>
      <c r="Q332" s="76">
        <f>IFERROR(VLOOKUP($D332,'SAP Data'!$A$7:$OM$1845,Q$4,FALSE),"")</f>
        <v>-436581.84</v>
      </c>
      <c r="R332" s="76">
        <f>IFERROR(VLOOKUP($D332,'SAP Data'!$A$7:$OM$1845,R$4,FALSE),"")</f>
        <v>-353843.3</v>
      </c>
      <c r="S332" s="76">
        <f>IFERROR(VLOOKUP($D332,'SAP Data'!$A$7:$OM$1845,S$4,FALSE),"")</f>
        <v>-285088.58</v>
      </c>
      <c r="T332" s="76">
        <f>IFERROR(VLOOKUP($D332,'SAP Data'!$A$7:$OM$1849,T$4,FALSE),"")</f>
        <v>-219232.28</v>
      </c>
      <c r="U332" s="76">
        <f>IFERROR(VLOOKUP($D332,'SAP Data'!$A$7:$OM$1849,U$4,FALSE),"")</f>
        <v>-167680.51</v>
      </c>
      <c r="V332" s="76">
        <f>IFERROR(VLOOKUP($D332,'SAP Data'!$A$7:$OM$1849,V$4,FALSE),"")</f>
        <v>-140246.53</v>
      </c>
      <c r="W332" s="76">
        <f>IFERROR(VLOOKUP($D332,'SAP Data'!$A$7:$OM$1849,W$4,FALSE),"")</f>
        <v>-119657.3</v>
      </c>
      <c r="X332" s="76">
        <f>IFERROR(VLOOKUP($D332,'SAP Data'!$A$7:$OM$1849,X$4,FALSE),"")</f>
        <v>-105240.87</v>
      </c>
      <c r="Y332" s="76">
        <f>IFERROR(VLOOKUP($D332,'SAP Data'!$A$7:$OM$1849,Y$4,FALSE),"")</f>
        <v>-94618.68</v>
      </c>
      <c r="Z332" s="76">
        <f>IFERROR(VLOOKUP($D332,'SAP Data'!$A$7:$OM$1849,Z$4,FALSE),"")</f>
        <v>-83482.05</v>
      </c>
      <c r="AA332" s="76">
        <f>IFERROR(VLOOKUP($D332,'SAP Data'!$A$7:$OM$1849,AA$4,FALSE),"")</f>
        <v>-67091.350000000006</v>
      </c>
      <c r="AB332" s="76">
        <f>IFERROR(VLOOKUP($D332,'SAP Data'!$A$7:$OM$1849,AB$4,FALSE),"")</f>
        <v>642366.29</v>
      </c>
      <c r="AC332" s="76">
        <f>IFERROR(VLOOKUP($D332,'SAP Data'!$A$7:$OM$1849,AC$4,FALSE),"")</f>
        <v>543015.12</v>
      </c>
      <c r="AD332" s="76">
        <f>IFERROR(VLOOKUP($D332,'SAP Data'!$A$7:$OM$1849,AD$4,FALSE),"")</f>
        <v>440487.93</v>
      </c>
      <c r="AE332" s="76">
        <f>IFERROR(VLOOKUP($D332,'SAP Data'!$A$7:$OM$1849,AE$4,FALSE),"")</f>
        <v>336228.17</v>
      </c>
      <c r="AF332" s="76">
        <f>IFERROR(VLOOKUP($D332,'SAP Data'!$A$7:$OM$1849,AF$4,FALSE),"")</f>
        <v>245552.87</v>
      </c>
      <c r="AG332" s="76">
        <f>IFERROR(VLOOKUP($D332,'SAP Data'!$A$7:$OM$1849,AG$4,FALSE),"")</f>
        <v>180117.09</v>
      </c>
      <c r="AH332" s="76">
        <f>IFERROR(VLOOKUP($D332,'SAP Data'!$A$7:$OM$1849,AH$4,FALSE),"")</f>
        <v>146525.97</v>
      </c>
      <c r="AI332" s="76">
        <f>IFERROR(VLOOKUP($D332,'SAP Data'!$A$7:$OM$1849,AI$4,FALSE),"")</f>
        <v>122185.06</v>
      </c>
      <c r="AJ332" s="76">
        <f>IFERROR(VLOOKUP($D332,'SAP Data'!$A$7:$OM$1849,AJ$4,FALSE),"")</f>
        <v>108129.62</v>
      </c>
      <c r="AK332" s="76">
        <f>IFERROR(VLOOKUP($D332,'SAP Data'!$A$7:$OM$1849,AK$4,FALSE),"")</f>
        <v>95774.76</v>
      </c>
      <c r="AL332" s="76">
        <f>IFERROR(VLOOKUP($D332,'SAP Data'!$A$7:$OM$1849,AL$4,FALSE),"")</f>
        <v>81479.710000000006</v>
      </c>
      <c r="AM332" s="76">
        <f>IFERROR(VLOOKUP($D332,'SAP Data'!$A$7:$OM$1849,AM$4,FALSE),"")</f>
        <v>51645.760000000002</v>
      </c>
      <c r="AN332" s="76">
        <f>IFERROR(VLOOKUP($D332,'SAP Data'!$A$7:$OM$1849,AN$4,FALSE),"")</f>
        <v>1631676.79</v>
      </c>
      <c r="AO332" s="76">
        <f>IFERROR(VLOOKUP($D332,'SAP Data'!$A$7:$OM$1849,AO$4,FALSE),"")</f>
        <v>1408793.71</v>
      </c>
      <c r="AP332" s="99">
        <f t="shared" si="350"/>
        <v>-4469.5354166666775</v>
      </c>
      <c r="AQ332" s="43">
        <f t="shared" si="351"/>
        <v>54515.797083333309</v>
      </c>
      <c r="AR332" s="43">
        <f t="shared" si="352"/>
        <v>99770.042916666673</v>
      </c>
      <c r="AS332" s="43">
        <f t="shared" si="353"/>
        <v>133627.6575</v>
      </c>
      <c r="AT332" s="43">
        <f t="shared" si="354"/>
        <v>160068.07833333334</v>
      </c>
      <c r="AU332" s="43">
        <f t="shared" si="355"/>
        <v>182093.69750000001</v>
      </c>
      <c r="AV332" s="43">
        <f t="shared" si="356"/>
        <v>201060.89958333332</v>
      </c>
      <c r="AW332" s="43">
        <f t="shared" si="357"/>
        <v>217884.3966666667</v>
      </c>
      <c r="AX332" s="43">
        <f t="shared" si="358"/>
        <v>232690.86333333331</v>
      </c>
      <c r="AY332" s="43">
        <f t="shared" si="359"/>
        <v>244511.64958333332</v>
      </c>
      <c r="AZ332" s="43">
        <f t="shared" si="360"/>
        <v>290680.3</v>
      </c>
      <c r="BA332" s="98">
        <f t="shared" si="361"/>
        <v>367975.67874999996</v>
      </c>
      <c r="BB332" s="16"/>
      <c r="BC332" s="16">
        <f t="shared" si="426"/>
        <v>0</v>
      </c>
      <c r="BD332" s="16"/>
      <c r="BE332" s="16">
        <f t="shared" si="427"/>
        <v>0</v>
      </c>
      <c r="BF332" s="16"/>
      <c r="BG332" s="16">
        <f t="shared" si="428"/>
        <v>0</v>
      </c>
      <c r="BH332" s="18"/>
      <c r="BI332" s="16">
        <f t="shared" si="429"/>
        <v>0</v>
      </c>
      <c r="BK332" s="16">
        <f t="shared" si="430"/>
        <v>0</v>
      </c>
      <c r="BM332" s="16">
        <f t="shared" si="431"/>
        <v>0</v>
      </c>
      <c r="BO332" s="16">
        <f t="shared" si="423"/>
        <v>0</v>
      </c>
      <c r="BQ332" s="16">
        <f t="shared" si="424"/>
        <v>0</v>
      </c>
      <c r="BS332" s="16">
        <f t="shared" si="425"/>
        <v>0</v>
      </c>
      <c r="BU332" s="16">
        <f t="shared" si="382"/>
        <v>0</v>
      </c>
      <c r="BW332" s="16">
        <f t="shared" si="383"/>
        <v>0</v>
      </c>
      <c r="BY332" s="16">
        <f t="shared" si="384"/>
        <v>0</v>
      </c>
      <c r="CB332" s="16">
        <f t="shared" si="517"/>
        <v>0</v>
      </c>
      <c r="CF332" s="243">
        <f t="shared" si="362"/>
        <v>0</v>
      </c>
      <c r="CH332" s="243">
        <f t="shared" si="363"/>
        <v>0</v>
      </c>
      <c r="CJ332" s="16">
        <f t="shared" si="518"/>
        <v>367975.67874999996</v>
      </c>
      <c r="CL332" s="54">
        <f t="shared" si="519"/>
        <v>0</v>
      </c>
      <c r="CN332" s="18"/>
      <c r="CO332" s="16">
        <f t="shared" si="520"/>
        <v>0</v>
      </c>
      <c r="CP332" s="18"/>
    </row>
    <row r="333" spans="1:94" x14ac:dyDescent="0.2">
      <c r="A333" s="387"/>
      <c r="B333" s="14" t="str">
        <f>VLOOKUP(D333,'line assign basis'!$A$8:$D$668,2,FALSE)</f>
        <v>OR DEF WARM - Com</v>
      </c>
      <c r="C333" s="17" t="s">
        <v>670</v>
      </c>
      <c r="D333" s="17" t="s">
        <v>668</v>
      </c>
      <c r="E333" s="17">
        <f>IFERROR(VLOOKUP(D333,'line assign basis'!$A$8:$D$668,4,FALSE),"")</f>
        <v>2</v>
      </c>
      <c r="F333" s="33">
        <f>IFERROR(VLOOKUP($D333,'SAP Data'!$A$7:$OM$1845,F$4,FALSE),"")</f>
        <v>389922.87</v>
      </c>
      <c r="G333" s="33">
        <f>IFERROR(VLOOKUP($D333,'SAP Data'!$A$7:$OM$1845,G$4,FALSE),"")</f>
        <v>242338.63</v>
      </c>
      <c r="H333" s="16">
        <f>IFERROR(VLOOKUP($D333,'SAP Data'!$A$7:$OM$1845,H$4,FALSE),"")</f>
        <v>-619262.05000000005</v>
      </c>
      <c r="I333" s="76">
        <f>IFERROR(VLOOKUP($D333,'SAP Data'!$A$7:$OM$1845,I$4,FALSE),"")</f>
        <v>-365491.68</v>
      </c>
      <c r="J333" s="76">
        <f>IFERROR(VLOOKUP($D333,'SAP Data'!$A$7:$OM$1845,J$4,FALSE),"")</f>
        <v>-150436.63</v>
      </c>
      <c r="K333" s="76">
        <f>IFERROR(VLOOKUP($D333,'SAP Data'!$A$7:$OM$1845,K$4,FALSE),"")</f>
        <v>-150964.51999999999</v>
      </c>
      <c r="L333" s="76">
        <f>IFERROR(VLOOKUP($D333,'SAP Data'!$A$7:$OM$1845,L$4,FALSE),"")</f>
        <v>-151564.53</v>
      </c>
      <c r="M333" s="76">
        <f>IFERROR(VLOOKUP($D333,'SAP Data'!$A$7:$OM$1845,M$4,FALSE),"")</f>
        <v>-152261.26</v>
      </c>
      <c r="N333" s="76">
        <f>IFERROR(VLOOKUP($D333,'SAP Data'!$A$7:$OM$1845,N$4,FALSE),"")</f>
        <v>-152866.04999999999</v>
      </c>
      <c r="O333" s="76">
        <f>IFERROR(VLOOKUP($D333,'SAP Data'!$A$7:$OM$1845,O$4,FALSE),"")</f>
        <v>-153487.60999999999</v>
      </c>
      <c r="P333" s="76">
        <f>IFERROR(VLOOKUP($D333,'SAP Data'!$A$7:$OM$1845,P$4,FALSE),"")</f>
        <v>-179.3</v>
      </c>
      <c r="Q333" s="76">
        <f>IFERROR(VLOOKUP($D333,'SAP Data'!$A$7:$OM$1845,Q$4,FALSE),"")</f>
        <v>1417.21</v>
      </c>
      <c r="R333" s="76">
        <f>IFERROR(VLOOKUP($D333,'SAP Data'!$A$7:$OM$1845,R$4,FALSE),"")</f>
        <v>314178.86</v>
      </c>
      <c r="S333" s="76">
        <f>IFERROR(VLOOKUP($D333,'SAP Data'!$A$7:$OM$1845,S$4,FALSE),"")</f>
        <v>561464.86</v>
      </c>
      <c r="T333" s="76">
        <f>IFERROR(VLOOKUP($D333,'SAP Data'!$A$7:$OM$1849,T$4,FALSE),"")</f>
        <v>491835.52</v>
      </c>
      <c r="U333" s="76">
        <f>IFERROR(VLOOKUP($D333,'SAP Data'!$A$7:$OM$1849,U$4,FALSE),"")</f>
        <v>434140.69</v>
      </c>
      <c r="V333" s="76">
        <f>IFERROR(VLOOKUP($D333,'SAP Data'!$A$7:$OM$1849,V$4,FALSE),"")</f>
        <v>766664.66</v>
      </c>
      <c r="W333" s="76">
        <f>IFERROR(VLOOKUP($D333,'SAP Data'!$A$7:$OM$1849,W$4,FALSE),"")</f>
        <v>769033.66</v>
      </c>
      <c r="X333" s="76">
        <f>IFERROR(VLOOKUP($D333,'SAP Data'!$A$7:$OM$1849,X$4,FALSE),"")</f>
        <v>771212.07</v>
      </c>
      <c r="Y333" s="76">
        <f>IFERROR(VLOOKUP($D333,'SAP Data'!$A$7:$OM$1849,Y$4,FALSE),"")</f>
        <v>773544.94</v>
      </c>
      <c r="Z333" s="76">
        <f>IFERROR(VLOOKUP($D333,'SAP Data'!$A$7:$OM$1849,Z$4,FALSE),"")</f>
        <v>775751.94</v>
      </c>
      <c r="AA333" s="76">
        <f>IFERROR(VLOOKUP($D333,'SAP Data'!$A$7:$OM$1849,AA$4,FALSE),"")</f>
        <v>778036.9</v>
      </c>
      <c r="AB333" s="76">
        <f>IFERROR(VLOOKUP($D333,'SAP Data'!$A$7:$OM$1849,AB$4,FALSE),"")</f>
        <v>-398.22</v>
      </c>
      <c r="AC333" s="76">
        <f>IFERROR(VLOOKUP($D333,'SAP Data'!$A$7:$OM$1849,AC$4,FALSE),"")</f>
        <v>32642.33</v>
      </c>
      <c r="AD333" s="76">
        <f>IFERROR(VLOOKUP($D333,'SAP Data'!$A$7:$OM$1849,AD$4,FALSE),"")</f>
        <v>891051.53</v>
      </c>
      <c r="AE333" s="76">
        <f>IFERROR(VLOOKUP($D333,'SAP Data'!$A$7:$OM$1849,AE$4,FALSE),"")</f>
        <v>862155.46</v>
      </c>
      <c r="AF333" s="76">
        <f>IFERROR(VLOOKUP($D333,'SAP Data'!$A$7:$OM$1849,AF$4,FALSE),"")</f>
        <v>804856.77</v>
      </c>
      <c r="AG333" s="76">
        <f>IFERROR(VLOOKUP($D333,'SAP Data'!$A$7:$OM$1849,AG$4,FALSE),"")</f>
        <v>777653</v>
      </c>
      <c r="AH333" s="76">
        <f>IFERROR(VLOOKUP($D333,'SAP Data'!$A$7:$OM$1849,AH$4,FALSE),"")</f>
        <v>1127415.3500000001</v>
      </c>
      <c r="AI333" s="76">
        <f>IFERROR(VLOOKUP($D333,'SAP Data'!$A$7:$OM$1849,AI$4,FALSE),"")</f>
        <v>1129275</v>
      </c>
      <c r="AJ333" s="76">
        <f>IFERROR(VLOOKUP($D333,'SAP Data'!$A$7:$OM$1849,AJ$4,FALSE),"")</f>
        <v>1131232.81</v>
      </c>
      <c r="AK333" s="76">
        <f>IFERROR(VLOOKUP($D333,'SAP Data'!$A$7:$OM$1849,AK$4,FALSE),"")</f>
        <v>1133338.08</v>
      </c>
      <c r="AL333" s="76">
        <f>IFERROR(VLOOKUP($D333,'SAP Data'!$A$7:$OM$1849,AL$4,FALSE),"")</f>
        <v>1135413.51</v>
      </c>
      <c r="AM333" s="76">
        <f>IFERROR(VLOOKUP($D333,'SAP Data'!$A$7:$OM$1849,AM$4,FALSE),"")</f>
        <v>1137545.49</v>
      </c>
      <c r="AN333" s="76">
        <f>IFERROR(VLOOKUP($D333,'SAP Data'!$A$7:$OM$1849,AN$4,FALSE),"")</f>
        <v>-113.16</v>
      </c>
      <c r="AO333" s="76">
        <f>IFERROR(VLOOKUP($D333,'SAP Data'!$A$7:$OM$1849,AO$4,FALSE),"")</f>
        <v>502941.19</v>
      </c>
      <c r="AP333" s="99">
        <f t="shared" si="350"/>
        <v>563045.37875000003</v>
      </c>
      <c r="AQ333" s="43">
        <f t="shared" si="351"/>
        <v>599610.51500000013</v>
      </c>
      <c r="AR333" s="43">
        <f t="shared" si="352"/>
        <v>625181.84208333341</v>
      </c>
      <c r="AS333" s="43">
        <f t="shared" si="353"/>
        <v>652537.40708333335</v>
      </c>
      <c r="AT333" s="43">
        <f t="shared" si="354"/>
        <v>681881.69874999986</v>
      </c>
      <c r="AU333" s="43">
        <f t="shared" si="355"/>
        <v>711923.03333333321</v>
      </c>
      <c r="AV333" s="43">
        <f t="shared" si="356"/>
        <v>741933.95333333325</v>
      </c>
      <c r="AW333" s="43">
        <f t="shared" si="357"/>
        <v>771926.1983333336</v>
      </c>
      <c r="AX333" s="43">
        <f t="shared" si="358"/>
        <v>801903.47791666677</v>
      </c>
      <c r="AY333" s="43">
        <f t="shared" si="359"/>
        <v>831868.90125</v>
      </c>
      <c r="AZ333" s="43">
        <f t="shared" si="360"/>
        <v>846860.30333333334</v>
      </c>
      <c r="BA333" s="98">
        <f t="shared" si="361"/>
        <v>866467.96666666667</v>
      </c>
      <c r="BB333" s="16"/>
      <c r="BC333" s="16">
        <f t="shared" si="426"/>
        <v>0</v>
      </c>
      <c r="BD333" s="16"/>
      <c r="BE333" s="16">
        <f t="shared" si="427"/>
        <v>0</v>
      </c>
      <c r="BF333" s="16"/>
      <c r="BG333" s="16">
        <f t="shared" si="428"/>
        <v>0</v>
      </c>
      <c r="BH333" s="18"/>
      <c r="BI333" s="16">
        <f t="shared" si="429"/>
        <v>0</v>
      </c>
      <c r="BK333" s="16">
        <f t="shared" si="430"/>
        <v>0</v>
      </c>
      <c r="BM333" s="16">
        <f t="shared" si="431"/>
        <v>0</v>
      </c>
      <c r="BO333" s="16">
        <f t="shared" si="423"/>
        <v>0</v>
      </c>
      <c r="BQ333" s="16">
        <f t="shared" si="424"/>
        <v>0</v>
      </c>
      <c r="BS333" s="16">
        <f t="shared" si="425"/>
        <v>0</v>
      </c>
      <c r="BU333" s="16">
        <f t="shared" si="382"/>
        <v>0</v>
      </c>
      <c r="BW333" s="16">
        <f t="shared" si="383"/>
        <v>0</v>
      </c>
      <c r="BY333" s="16">
        <f t="shared" si="384"/>
        <v>0</v>
      </c>
      <c r="CB333" s="16">
        <f t="shared" si="517"/>
        <v>0</v>
      </c>
      <c r="CF333" s="243">
        <f t="shared" si="362"/>
        <v>0</v>
      </c>
      <c r="CH333" s="243">
        <f t="shared" si="363"/>
        <v>0</v>
      </c>
      <c r="CJ333" s="16">
        <f t="shared" si="518"/>
        <v>866467.96666666667</v>
      </c>
      <c r="CL333" s="54">
        <f t="shared" si="519"/>
        <v>0</v>
      </c>
      <c r="CN333" s="18"/>
      <c r="CO333" s="16">
        <f t="shared" si="520"/>
        <v>0</v>
      </c>
      <c r="CP333" s="18"/>
    </row>
    <row r="334" spans="1:94" x14ac:dyDescent="0.2">
      <c r="A334" s="387"/>
      <c r="B334" s="14" t="str">
        <f>VLOOKUP(D334,'line assign basis'!$A$8:$D$668,2,FALSE)</f>
        <v>Amort OR DEF WARM C</v>
      </c>
      <c r="C334" s="17" t="s">
        <v>673</v>
      </c>
      <c r="D334" s="17" t="s">
        <v>671</v>
      </c>
      <c r="E334" s="17">
        <f>IFERROR(VLOOKUP(D334,'line assign basis'!$A$8:$D$668,4,FALSE),"")</f>
        <v>2</v>
      </c>
      <c r="F334" s="33">
        <f>IFERROR(VLOOKUP($D334,'SAP Data'!$A$7:$OM$1845,F$4,FALSE),"")</f>
        <v>476822.56</v>
      </c>
      <c r="G334" s="33">
        <f>IFERROR(VLOOKUP($D334,'SAP Data'!$A$7:$OM$1845,G$4,FALSE),"")</f>
        <v>376080.05</v>
      </c>
      <c r="H334" s="16">
        <f>IFERROR(VLOOKUP($D334,'SAP Data'!$A$7:$OM$1845,H$4,FALSE),"")</f>
        <v>268681.15000000002</v>
      </c>
      <c r="I334" s="76">
        <f>IFERROR(VLOOKUP($D334,'SAP Data'!$A$7:$OM$1845,I$4,FALSE),"")</f>
        <v>210932.94</v>
      </c>
      <c r="J334" s="76">
        <f>IFERROR(VLOOKUP($D334,'SAP Data'!$A$7:$OM$1845,J$4,FALSE),"")</f>
        <v>174055.44</v>
      </c>
      <c r="K334" s="76">
        <f>IFERROR(VLOOKUP($D334,'SAP Data'!$A$7:$OM$1845,K$4,FALSE),"")</f>
        <v>147241.57999999999</v>
      </c>
      <c r="L334" s="76">
        <f>IFERROR(VLOOKUP($D334,'SAP Data'!$A$7:$OM$1845,L$4,FALSE),"")</f>
        <v>124422.63</v>
      </c>
      <c r="M334" s="76">
        <f>IFERROR(VLOOKUP($D334,'SAP Data'!$A$7:$OM$1845,M$4,FALSE),"")</f>
        <v>104756.56</v>
      </c>
      <c r="N334" s="76">
        <f>IFERROR(VLOOKUP($D334,'SAP Data'!$A$7:$OM$1845,N$4,FALSE),"")</f>
        <v>84301.26</v>
      </c>
      <c r="O334" s="76">
        <f>IFERROR(VLOOKUP($D334,'SAP Data'!$A$7:$OM$1845,O$4,FALSE),"")</f>
        <v>50169.16</v>
      </c>
      <c r="P334" s="76">
        <f>IFERROR(VLOOKUP($D334,'SAP Data'!$A$7:$OM$1845,P$4,FALSE),"")</f>
        <v>-136430.41</v>
      </c>
      <c r="Q334" s="76">
        <f>IFERROR(VLOOKUP($D334,'SAP Data'!$A$7:$OM$1845,Q$4,FALSE),"")</f>
        <v>-120573.79</v>
      </c>
      <c r="R334" s="76">
        <f>IFERROR(VLOOKUP($D334,'SAP Data'!$A$7:$OM$1845,R$4,FALSE),"")</f>
        <v>-102794.11</v>
      </c>
      <c r="S334" s="76">
        <f>IFERROR(VLOOKUP($D334,'SAP Data'!$A$7:$OM$1845,S$4,FALSE),"")</f>
        <v>-87928.29</v>
      </c>
      <c r="T334" s="76">
        <f>IFERROR(VLOOKUP($D334,'SAP Data'!$A$7:$OM$1849,T$4,FALSE),"")</f>
        <v>-73905.78</v>
      </c>
      <c r="U334" s="76">
        <f>IFERROR(VLOOKUP($D334,'SAP Data'!$A$7:$OM$1849,U$4,FALSE),"")</f>
        <v>-63959.13</v>
      </c>
      <c r="V334" s="76">
        <f>IFERROR(VLOOKUP($D334,'SAP Data'!$A$7:$OM$1849,V$4,FALSE),"")</f>
        <v>-59004.28</v>
      </c>
      <c r="W334" s="76">
        <f>IFERROR(VLOOKUP($D334,'SAP Data'!$A$7:$OM$1849,W$4,FALSE),"")</f>
        <v>-55094.879999999997</v>
      </c>
      <c r="X334" s="76">
        <f>IFERROR(VLOOKUP($D334,'SAP Data'!$A$7:$OM$1849,X$4,FALSE),"")</f>
        <v>-51800.69</v>
      </c>
      <c r="Y334" s="76">
        <f>IFERROR(VLOOKUP($D334,'SAP Data'!$A$7:$OM$1849,Y$4,FALSE),"")</f>
        <v>-49064.08</v>
      </c>
      <c r="Z334" s="76">
        <f>IFERROR(VLOOKUP($D334,'SAP Data'!$A$7:$OM$1849,Z$4,FALSE),"")</f>
        <v>-46255.519999999997</v>
      </c>
      <c r="AA334" s="76">
        <f>IFERROR(VLOOKUP($D334,'SAP Data'!$A$7:$OM$1849,AA$4,FALSE),"")</f>
        <v>-42636.46</v>
      </c>
      <c r="AB334" s="76">
        <f>IFERROR(VLOOKUP($D334,'SAP Data'!$A$7:$OM$1849,AB$4,FALSE),"")</f>
        <v>714358.69</v>
      </c>
      <c r="AC334" s="76">
        <f>IFERROR(VLOOKUP($D334,'SAP Data'!$A$7:$OM$1849,AC$4,FALSE),"")</f>
        <v>613248.63</v>
      </c>
      <c r="AD334" s="76">
        <f>IFERROR(VLOOKUP($D334,'SAP Data'!$A$7:$OM$1849,AD$4,FALSE),"")</f>
        <v>506968.75</v>
      </c>
      <c r="AE334" s="76">
        <f>IFERROR(VLOOKUP($D334,'SAP Data'!$A$7:$OM$1849,AE$4,FALSE),"")</f>
        <v>398556.57</v>
      </c>
      <c r="AF334" s="76">
        <f>IFERROR(VLOOKUP($D334,'SAP Data'!$A$7:$OM$1849,AF$4,FALSE),"")</f>
        <v>300020.53000000003</v>
      </c>
      <c r="AG334" s="76">
        <f>IFERROR(VLOOKUP($D334,'SAP Data'!$A$7:$OM$1849,AG$4,FALSE),"")</f>
        <v>226010.15</v>
      </c>
      <c r="AH334" s="76">
        <f>IFERROR(VLOOKUP($D334,'SAP Data'!$A$7:$OM$1849,AH$4,FALSE),"")</f>
        <v>186122.61</v>
      </c>
      <c r="AI334" s="76">
        <f>IFERROR(VLOOKUP($D334,'SAP Data'!$A$7:$OM$1849,AI$4,FALSE),"")</f>
        <v>154693.4</v>
      </c>
      <c r="AJ334" s="76">
        <f>IFERROR(VLOOKUP($D334,'SAP Data'!$A$7:$OM$1849,AJ$4,FALSE),"")</f>
        <v>132563.54</v>
      </c>
      <c r="AK334" s="76">
        <f>IFERROR(VLOOKUP($D334,'SAP Data'!$A$7:$OM$1849,AK$4,FALSE),"")</f>
        <v>111816.24</v>
      </c>
      <c r="AL334" s="76">
        <f>IFERROR(VLOOKUP($D334,'SAP Data'!$A$7:$OM$1849,AL$4,FALSE),"")</f>
        <v>88882.73</v>
      </c>
      <c r="AM334" s="76">
        <f>IFERROR(VLOOKUP($D334,'SAP Data'!$A$7:$OM$1849,AM$4,FALSE),"")</f>
        <v>53863.39</v>
      </c>
      <c r="AN334" s="76">
        <f>IFERROR(VLOOKUP($D334,'SAP Data'!$A$7:$OM$1849,AN$4,FALSE),"")</f>
        <v>1120832.29</v>
      </c>
      <c r="AO334" s="76">
        <f>IFERROR(VLOOKUP($D334,'SAP Data'!$A$7:$OM$1849,AO$4,FALSE),"")</f>
        <v>972071.46</v>
      </c>
      <c r="AP334" s="99">
        <f t="shared" si="350"/>
        <v>83337.127499999988</v>
      </c>
      <c r="AQ334" s="43">
        <f t="shared" si="351"/>
        <v>129014.11583333333</v>
      </c>
      <c r="AR334" s="43">
        <f t="shared" si="352"/>
        <v>164864.58125000002</v>
      </c>
      <c r="AS334" s="43">
        <f t="shared" si="353"/>
        <v>192526.89749999999</v>
      </c>
      <c r="AT334" s="43">
        <f t="shared" si="354"/>
        <v>214822.57125000001</v>
      </c>
      <c r="AU334" s="43">
        <f t="shared" si="355"/>
        <v>233777.37</v>
      </c>
      <c r="AV334" s="43">
        <f t="shared" si="356"/>
        <v>250200.39124999996</v>
      </c>
      <c r="AW334" s="43">
        <f t="shared" si="357"/>
        <v>264585.58083333325</v>
      </c>
      <c r="AX334" s="43">
        <f t="shared" si="358"/>
        <v>276919.68791666668</v>
      </c>
      <c r="AY334" s="43">
        <f t="shared" si="359"/>
        <v>286571.27541666664</v>
      </c>
      <c r="AZ334" s="43">
        <f t="shared" si="360"/>
        <v>307528.5025</v>
      </c>
      <c r="BA334" s="98">
        <f t="shared" si="361"/>
        <v>339415.85375000001</v>
      </c>
      <c r="BB334" s="16"/>
      <c r="BC334" s="16">
        <f t="shared" si="426"/>
        <v>0</v>
      </c>
      <c r="BD334" s="16"/>
      <c r="BE334" s="16">
        <f t="shared" si="427"/>
        <v>0</v>
      </c>
      <c r="BF334" s="16"/>
      <c r="BG334" s="16">
        <f t="shared" si="428"/>
        <v>0</v>
      </c>
      <c r="BH334" s="18"/>
      <c r="BI334" s="16">
        <f t="shared" si="429"/>
        <v>0</v>
      </c>
      <c r="BK334" s="16">
        <f t="shared" si="430"/>
        <v>0</v>
      </c>
      <c r="BM334" s="16">
        <f t="shared" si="431"/>
        <v>0</v>
      </c>
      <c r="BO334" s="16">
        <f t="shared" si="423"/>
        <v>0</v>
      </c>
      <c r="BQ334" s="16">
        <f t="shared" si="424"/>
        <v>0</v>
      </c>
      <c r="BS334" s="16">
        <f t="shared" si="425"/>
        <v>0</v>
      </c>
      <c r="BU334" s="16">
        <f t="shared" si="382"/>
        <v>0</v>
      </c>
      <c r="BW334" s="16">
        <f t="shared" si="383"/>
        <v>0</v>
      </c>
      <c r="BY334" s="16">
        <f t="shared" si="384"/>
        <v>0</v>
      </c>
      <c r="CB334" s="16">
        <f t="shared" si="517"/>
        <v>0</v>
      </c>
      <c r="CF334" s="243">
        <f t="shared" si="362"/>
        <v>0</v>
      </c>
      <c r="CH334" s="243">
        <f t="shared" si="363"/>
        <v>0</v>
      </c>
      <c r="CJ334" s="16">
        <f t="shared" si="518"/>
        <v>339415.85375000001</v>
      </c>
      <c r="CL334" s="54">
        <f t="shared" si="519"/>
        <v>0</v>
      </c>
      <c r="CN334" s="18"/>
      <c r="CO334" s="16">
        <f t="shared" si="520"/>
        <v>0</v>
      </c>
      <c r="CP334" s="18"/>
    </row>
    <row r="335" spans="1:94" x14ac:dyDescent="0.2">
      <c r="A335" s="387"/>
      <c r="B335" s="14" t="str">
        <f>VLOOKUP(D335,'line assign basis'!$A$8:$D$668,2,FALSE)</f>
        <v>OR DEFERRED WARM</v>
      </c>
      <c r="C335" s="17" t="s">
        <v>676</v>
      </c>
      <c r="D335" s="17" t="s">
        <v>674</v>
      </c>
      <c r="E335" s="17">
        <f>IFERROR(VLOOKUP(D335,'line assign basis'!$A$8:$D$668,4,FALSE),"")</f>
        <v>2</v>
      </c>
      <c r="F335" s="33">
        <f>IFERROR(VLOOKUP($D335,'SAP Data'!$A$7:$OM$1845,F$4,FALSE),"")</f>
        <v>0</v>
      </c>
      <c r="G335" s="33">
        <f>IFERROR(VLOOKUP($D335,'SAP Data'!$A$7:$OM$1845,G$4,FALSE),"")</f>
        <v>0</v>
      </c>
      <c r="H335" s="16">
        <f>IFERROR(VLOOKUP($D335,'SAP Data'!$A$7:$OM$1845,H$4,FALSE),"")</f>
        <v>0</v>
      </c>
      <c r="I335" s="76">
        <f>IFERROR(VLOOKUP($D335,'SAP Data'!$A$7:$OM$1845,I$4,FALSE),"")</f>
        <v>0</v>
      </c>
      <c r="J335" s="76">
        <f>IFERROR(VLOOKUP($D335,'SAP Data'!$A$7:$OM$1845,J$4,FALSE),"")</f>
        <v>0</v>
      </c>
      <c r="K335" s="76">
        <f>IFERROR(VLOOKUP($D335,'SAP Data'!$A$7:$OM$1845,K$4,FALSE),"")</f>
        <v>0</v>
      </c>
      <c r="L335" s="76">
        <f>IFERROR(VLOOKUP($D335,'SAP Data'!$A$7:$OM$1845,L$4,FALSE),"")</f>
        <v>0</v>
      </c>
      <c r="M335" s="76">
        <f>IFERROR(VLOOKUP($D335,'SAP Data'!$A$7:$OM$1845,M$4,FALSE),"")</f>
        <v>0</v>
      </c>
      <c r="N335" s="76">
        <f>IFERROR(VLOOKUP($D335,'SAP Data'!$A$7:$OM$1845,N$4,FALSE),"")</f>
        <v>0</v>
      </c>
      <c r="O335" s="76">
        <f>IFERROR(VLOOKUP($D335,'SAP Data'!$A$7:$OM$1845,O$4,FALSE),"")</f>
        <v>0</v>
      </c>
      <c r="P335" s="76">
        <f>IFERROR(VLOOKUP($D335,'SAP Data'!$A$7:$OM$1845,P$4,FALSE),"")</f>
        <v>0</v>
      </c>
      <c r="Q335" s="76">
        <f>IFERROR(VLOOKUP($D335,'SAP Data'!$A$7:$OM$1845,Q$4,FALSE),"")</f>
        <v>0</v>
      </c>
      <c r="R335" s="76">
        <f>IFERROR(VLOOKUP($D335,'SAP Data'!$A$7:$OM$1845,R$4,FALSE),"")</f>
        <v>0</v>
      </c>
      <c r="S335" s="76">
        <f>IFERROR(VLOOKUP($D335,'SAP Data'!$A$7:$OM$1845,S$4,FALSE),"")</f>
        <v>0</v>
      </c>
      <c r="T335" s="76">
        <f>IFERROR(VLOOKUP($D335,'SAP Data'!$A$7:$OM$1849,T$4,FALSE),"")</f>
        <v>0</v>
      </c>
      <c r="U335" s="76">
        <f>IFERROR(VLOOKUP($D335,'SAP Data'!$A$7:$OM$1849,U$4,FALSE),"")</f>
        <v>0</v>
      </c>
      <c r="V335" s="76">
        <f>IFERROR(VLOOKUP($D335,'SAP Data'!$A$7:$OM$1849,V$4,FALSE),"")</f>
        <v>0</v>
      </c>
      <c r="W335" s="76">
        <f>IFERROR(VLOOKUP($D335,'SAP Data'!$A$7:$OM$1849,W$4,FALSE),"")</f>
        <v>0</v>
      </c>
      <c r="X335" s="76">
        <f>IFERROR(VLOOKUP($D335,'SAP Data'!$A$7:$OM$1849,X$4,FALSE),"")</f>
        <v>0</v>
      </c>
      <c r="Y335" s="76">
        <f>IFERROR(VLOOKUP($D335,'SAP Data'!$A$7:$OM$1849,Y$4,FALSE),"")</f>
        <v>0</v>
      </c>
      <c r="Z335" s="76">
        <f>IFERROR(VLOOKUP($D335,'SAP Data'!$A$7:$OM$1849,Z$4,FALSE),"")</f>
        <v>0</v>
      </c>
      <c r="AA335" s="76">
        <f>IFERROR(VLOOKUP($D335,'SAP Data'!$A$7:$OM$1849,AA$4,FALSE),"")</f>
        <v>0</v>
      </c>
      <c r="AB335" s="76">
        <f>IFERROR(VLOOKUP($D335,'SAP Data'!$A$7:$OM$1849,AB$4,FALSE),"")</f>
        <v>0</v>
      </c>
      <c r="AC335" s="76">
        <f>IFERROR(VLOOKUP($D335,'SAP Data'!$A$7:$OM$1849,AC$4,FALSE),"")</f>
        <v>0</v>
      </c>
      <c r="AD335" s="76">
        <f>IFERROR(VLOOKUP($D335,'SAP Data'!$A$7:$OM$1849,AD$4,FALSE),"")</f>
        <v>0</v>
      </c>
      <c r="AE335" s="76">
        <f>IFERROR(VLOOKUP($D335,'SAP Data'!$A$7:$OM$1849,AE$4,FALSE),"")</f>
        <v>0</v>
      </c>
      <c r="AF335" s="76">
        <f>IFERROR(VLOOKUP($D335,'SAP Data'!$A$7:$OM$1849,AF$4,FALSE),"")</f>
        <v>0</v>
      </c>
      <c r="AG335" s="76">
        <f>IFERROR(VLOOKUP($D335,'SAP Data'!$A$7:$OM$1849,AG$4,FALSE),"")</f>
        <v>0</v>
      </c>
      <c r="AH335" s="76">
        <f>IFERROR(VLOOKUP($D335,'SAP Data'!$A$7:$OM$1849,AH$4,FALSE),"")</f>
        <v>0</v>
      </c>
      <c r="AI335" s="76">
        <f>IFERROR(VLOOKUP($D335,'SAP Data'!$A$7:$OM$1849,AI$4,FALSE),"")</f>
        <v>0</v>
      </c>
      <c r="AJ335" s="76">
        <f>IFERROR(VLOOKUP($D335,'SAP Data'!$A$7:$OM$1849,AJ$4,FALSE),"")</f>
        <v>0</v>
      </c>
      <c r="AK335" s="76">
        <f>IFERROR(VLOOKUP($D335,'SAP Data'!$A$7:$OM$1849,AK$4,FALSE),"")</f>
        <v>0</v>
      </c>
      <c r="AL335" s="76">
        <f>IFERROR(VLOOKUP($D335,'SAP Data'!$A$7:$OM$1849,AL$4,FALSE),"")</f>
        <v>0</v>
      </c>
      <c r="AM335" s="76">
        <f>IFERROR(VLOOKUP($D335,'SAP Data'!$A$7:$OM$1849,AM$4,FALSE),"")</f>
        <v>0</v>
      </c>
      <c r="AN335" s="76">
        <f>IFERROR(VLOOKUP($D335,'SAP Data'!$A$7:$OM$1849,AN$4,FALSE),"")</f>
        <v>0</v>
      </c>
      <c r="AO335" s="76">
        <f>IFERROR(VLOOKUP($D335,'SAP Data'!$A$7:$OM$1849,AO$4,FALSE),"")</f>
        <v>0</v>
      </c>
      <c r="AP335" s="99">
        <f t="shared" si="350"/>
        <v>0</v>
      </c>
      <c r="AQ335" s="43">
        <f t="shared" si="351"/>
        <v>0</v>
      </c>
      <c r="AR335" s="43">
        <f t="shared" si="352"/>
        <v>0</v>
      </c>
      <c r="AS335" s="43">
        <f t="shared" si="353"/>
        <v>0</v>
      </c>
      <c r="AT335" s="43">
        <f t="shared" si="354"/>
        <v>0</v>
      </c>
      <c r="AU335" s="43">
        <f t="shared" si="355"/>
        <v>0</v>
      </c>
      <c r="AV335" s="43">
        <f t="shared" si="356"/>
        <v>0</v>
      </c>
      <c r="AW335" s="43">
        <f t="shared" si="357"/>
        <v>0</v>
      </c>
      <c r="AX335" s="43">
        <f t="shared" si="358"/>
        <v>0</v>
      </c>
      <c r="AY335" s="43">
        <f t="shared" si="359"/>
        <v>0</v>
      </c>
      <c r="AZ335" s="43">
        <f t="shared" si="360"/>
        <v>0</v>
      </c>
      <c r="BA335" s="98">
        <f t="shared" si="361"/>
        <v>0</v>
      </c>
      <c r="BB335" s="16"/>
      <c r="BC335" s="16">
        <f t="shared" si="426"/>
        <v>0</v>
      </c>
      <c r="BD335" s="16"/>
      <c r="BE335" s="16">
        <f t="shared" si="427"/>
        <v>0</v>
      </c>
      <c r="BF335" s="16"/>
      <c r="BG335" s="16">
        <f t="shared" si="428"/>
        <v>0</v>
      </c>
      <c r="BH335" s="18"/>
      <c r="BI335" s="16">
        <f t="shared" si="429"/>
        <v>0</v>
      </c>
      <c r="BK335" s="16">
        <f t="shared" si="430"/>
        <v>0</v>
      </c>
      <c r="BM335" s="16">
        <f t="shared" si="431"/>
        <v>0</v>
      </c>
      <c r="BO335" s="16">
        <f t="shared" si="423"/>
        <v>0</v>
      </c>
      <c r="BQ335" s="16">
        <f t="shared" si="424"/>
        <v>0</v>
      </c>
      <c r="BS335" s="16">
        <f t="shared" si="425"/>
        <v>0</v>
      </c>
      <c r="BU335" s="16">
        <f t="shared" si="382"/>
        <v>0</v>
      </c>
      <c r="BW335" s="16">
        <f t="shared" si="383"/>
        <v>0</v>
      </c>
      <c r="BY335" s="16">
        <f t="shared" si="384"/>
        <v>0</v>
      </c>
      <c r="CB335" s="16">
        <f t="shared" si="517"/>
        <v>0</v>
      </c>
      <c r="CF335" s="243">
        <f t="shared" si="362"/>
        <v>0</v>
      </c>
      <c r="CH335" s="243">
        <f t="shared" si="363"/>
        <v>0</v>
      </c>
      <c r="CJ335" s="16">
        <f t="shared" si="518"/>
        <v>0</v>
      </c>
      <c r="CL335" s="54">
        <f t="shared" si="519"/>
        <v>0</v>
      </c>
      <c r="CN335" s="18"/>
      <c r="CO335" s="16">
        <f t="shared" si="520"/>
        <v>0</v>
      </c>
      <c r="CP335" s="18"/>
    </row>
    <row r="336" spans="1:94" x14ac:dyDescent="0.2">
      <c r="A336" s="387"/>
      <c r="B336" s="14" t="str">
        <f>VLOOKUP(D336,'line assign basis'!$A$8:$D$668,2,FALSE)</f>
        <v>WS Pen Reg Asset-OR</v>
      </c>
      <c r="C336" s="17" t="s">
        <v>679</v>
      </c>
      <c r="D336" s="17" t="s">
        <v>677</v>
      </c>
      <c r="E336" s="17">
        <f>IFERROR(VLOOKUP(D336,'line assign basis'!$A$8:$D$668,4,FALSE),"")</f>
        <v>2</v>
      </c>
      <c r="F336" s="33">
        <f>IFERROR(VLOOKUP($D336,'SAP Data'!$A$7:$OM$1845,F$4,FALSE),"")</f>
        <v>5801461</v>
      </c>
      <c r="G336" s="33">
        <f>IFERROR(VLOOKUP($D336,'SAP Data'!$A$7:$OM$1845,G$4,FALSE),"")</f>
        <v>5801461</v>
      </c>
      <c r="H336" s="16">
        <f>IFERROR(VLOOKUP($D336,'SAP Data'!$A$7:$OM$1845,H$4,FALSE),"")</f>
        <v>5723118</v>
      </c>
      <c r="I336" s="76">
        <f>IFERROR(VLOOKUP($D336,'SAP Data'!$A$7:$OM$1845,I$4,FALSE),"")</f>
        <v>5723118</v>
      </c>
      <c r="J336" s="76">
        <f>IFERROR(VLOOKUP($D336,'SAP Data'!$A$7:$OM$1845,J$4,FALSE),"")</f>
        <v>5723118</v>
      </c>
      <c r="K336" s="76">
        <f>IFERROR(VLOOKUP($D336,'SAP Data'!$A$7:$OM$1845,K$4,FALSE),"")</f>
        <v>5644070</v>
      </c>
      <c r="L336" s="76">
        <f>IFERROR(VLOOKUP($D336,'SAP Data'!$A$7:$OM$1845,L$4,FALSE),"")</f>
        <v>5644070</v>
      </c>
      <c r="M336" s="76">
        <f>IFERROR(VLOOKUP($D336,'SAP Data'!$A$7:$OM$1845,M$4,FALSE),"")</f>
        <v>5644070</v>
      </c>
      <c r="N336" s="76">
        <f>IFERROR(VLOOKUP($D336,'SAP Data'!$A$7:$OM$1845,N$4,FALSE),"")</f>
        <v>5564310</v>
      </c>
      <c r="O336" s="76">
        <f>IFERROR(VLOOKUP($D336,'SAP Data'!$A$7:$OM$1845,O$4,FALSE),"")</f>
        <v>5564310</v>
      </c>
      <c r="P336" s="76">
        <f>IFERROR(VLOOKUP($D336,'SAP Data'!$A$7:$OM$1845,P$4,FALSE),"")</f>
        <v>5564310</v>
      </c>
      <c r="Q336" s="76">
        <f>IFERROR(VLOOKUP($D336,'SAP Data'!$A$7:$OM$1845,Q$4,FALSE),"")</f>
        <v>5483833</v>
      </c>
      <c r="R336" s="76">
        <f>IFERROR(VLOOKUP($D336,'SAP Data'!$A$7:$OM$1845,R$4,FALSE),"")</f>
        <v>5483833</v>
      </c>
      <c r="S336" s="76">
        <f>IFERROR(VLOOKUP($D336,'SAP Data'!$A$7:$OM$1845,S$4,FALSE),"")</f>
        <v>5483833</v>
      </c>
      <c r="T336" s="76">
        <f>IFERROR(VLOOKUP($D336,'SAP Data'!$A$7:$OM$1849,T$4,FALSE),"")</f>
        <v>5402631</v>
      </c>
      <c r="U336" s="76">
        <f>IFERROR(VLOOKUP($D336,'SAP Data'!$A$7:$OM$1849,U$4,FALSE),"")</f>
        <v>5402631</v>
      </c>
      <c r="V336" s="76">
        <f>IFERROR(VLOOKUP($D336,'SAP Data'!$A$7:$OM$1849,V$4,FALSE),"")</f>
        <v>5402631</v>
      </c>
      <c r="W336" s="76">
        <f>IFERROR(VLOOKUP($D336,'SAP Data'!$A$7:$OM$1849,W$4,FALSE),"")</f>
        <v>5320699</v>
      </c>
      <c r="X336" s="76">
        <f>IFERROR(VLOOKUP($D336,'SAP Data'!$A$7:$OM$1849,X$4,FALSE),"")</f>
        <v>5320699</v>
      </c>
      <c r="Y336" s="76">
        <f>IFERROR(VLOOKUP($D336,'SAP Data'!$A$7:$OM$1849,Y$4,FALSE),"")</f>
        <v>5320699</v>
      </c>
      <c r="Z336" s="76">
        <f>IFERROR(VLOOKUP($D336,'SAP Data'!$A$7:$OM$1849,Z$4,FALSE),"")</f>
        <v>5238029</v>
      </c>
      <c r="AA336" s="76">
        <f>IFERROR(VLOOKUP($D336,'SAP Data'!$A$7:$OM$1849,AA$4,FALSE),"")</f>
        <v>5238029</v>
      </c>
      <c r="AB336" s="76">
        <f>IFERROR(VLOOKUP($D336,'SAP Data'!$A$7:$OM$1849,AB$4,FALSE),"")</f>
        <v>5238029</v>
      </c>
      <c r="AC336" s="76">
        <f>IFERROR(VLOOKUP($D336,'SAP Data'!$A$7:$OM$1849,AC$4,FALSE),"")</f>
        <v>5154614</v>
      </c>
      <c r="AD336" s="76">
        <f>IFERROR(VLOOKUP($D336,'SAP Data'!$A$7:$OM$1849,AD$4,FALSE),"")</f>
        <v>5154614</v>
      </c>
      <c r="AE336" s="76">
        <f>IFERROR(VLOOKUP($D336,'SAP Data'!$A$7:$OM$1849,AE$4,FALSE),"")</f>
        <v>5154614</v>
      </c>
      <c r="AF336" s="76">
        <f>IFERROR(VLOOKUP($D336,'SAP Data'!$A$7:$OM$1849,AF$4,FALSE),"")</f>
        <v>5070449</v>
      </c>
      <c r="AG336" s="76">
        <f>IFERROR(VLOOKUP($D336,'SAP Data'!$A$7:$OM$1849,AG$4,FALSE),"")</f>
        <v>5070449</v>
      </c>
      <c r="AH336" s="76">
        <f>IFERROR(VLOOKUP($D336,'SAP Data'!$A$7:$OM$1849,AH$4,FALSE),"")</f>
        <v>5070449</v>
      </c>
      <c r="AI336" s="76">
        <f>IFERROR(VLOOKUP($D336,'SAP Data'!$A$7:$OM$1849,AI$4,FALSE),"")</f>
        <v>4985526</v>
      </c>
      <c r="AJ336" s="76">
        <f>IFERROR(VLOOKUP($D336,'SAP Data'!$A$7:$OM$1849,AJ$4,FALSE),"")</f>
        <v>4985526</v>
      </c>
      <c r="AK336" s="76">
        <f>IFERROR(VLOOKUP($D336,'SAP Data'!$A$7:$OM$1849,AK$4,FALSE),"")</f>
        <v>4985526</v>
      </c>
      <c r="AL336" s="76">
        <f>IFERROR(VLOOKUP($D336,'SAP Data'!$A$7:$OM$1849,AL$4,FALSE),"")</f>
        <v>4899839</v>
      </c>
      <c r="AM336" s="76">
        <f>IFERROR(VLOOKUP($D336,'SAP Data'!$A$7:$OM$1849,AM$4,FALSE),"")</f>
        <v>4899839</v>
      </c>
      <c r="AN336" s="76">
        <f>IFERROR(VLOOKUP($D336,'SAP Data'!$A$7:$OM$1849,AN$4,FALSE),"")</f>
        <v>4899839</v>
      </c>
      <c r="AO336" s="76">
        <f>IFERROR(VLOOKUP($D336,'SAP Data'!$A$7:$OM$1849,AO$4,FALSE),"")</f>
        <v>4813381</v>
      </c>
      <c r="AP336" s="99">
        <f t="shared" si="350"/>
        <v>5320145.625</v>
      </c>
      <c r="AQ336" s="43">
        <f t="shared" si="351"/>
        <v>5292710.708333333</v>
      </c>
      <c r="AR336" s="43">
        <f t="shared" si="352"/>
        <v>5265152.333333333</v>
      </c>
      <c r="AS336" s="43">
        <f t="shared" si="353"/>
        <v>5237470.5</v>
      </c>
      <c r="AT336" s="43">
        <f t="shared" si="354"/>
        <v>5209788.666666667</v>
      </c>
      <c r="AU336" s="43">
        <f t="shared" si="355"/>
        <v>5181982.208333333</v>
      </c>
      <c r="AV336" s="43">
        <f t="shared" si="356"/>
        <v>5154051.125</v>
      </c>
      <c r="AW336" s="43">
        <f t="shared" si="357"/>
        <v>5126120.041666667</v>
      </c>
      <c r="AX336" s="43">
        <f t="shared" si="358"/>
        <v>5098063.25</v>
      </c>
      <c r="AY336" s="43">
        <f t="shared" si="359"/>
        <v>5069880.75</v>
      </c>
      <c r="AZ336" s="43">
        <f t="shared" si="360"/>
        <v>5041698.25</v>
      </c>
      <c r="BA336" s="98">
        <f t="shared" si="361"/>
        <v>5013388.958333333</v>
      </c>
      <c r="BB336" s="16"/>
      <c r="BC336" s="16">
        <f t="shared" si="426"/>
        <v>0</v>
      </c>
      <c r="BD336" s="16"/>
      <c r="BE336" s="16">
        <f t="shared" si="427"/>
        <v>0</v>
      </c>
      <c r="BF336" s="16"/>
      <c r="BG336" s="16">
        <f t="shared" si="428"/>
        <v>0</v>
      </c>
      <c r="BH336" s="18"/>
      <c r="BI336" s="16">
        <f t="shared" si="429"/>
        <v>0</v>
      </c>
      <c r="BK336" s="16">
        <f t="shared" si="430"/>
        <v>0</v>
      </c>
      <c r="BM336" s="16">
        <f t="shared" si="431"/>
        <v>0</v>
      </c>
      <c r="BO336" s="16">
        <f t="shared" si="423"/>
        <v>0</v>
      </c>
      <c r="BQ336" s="16">
        <f t="shared" si="424"/>
        <v>0</v>
      </c>
      <c r="BS336" s="16">
        <f t="shared" si="425"/>
        <v>0</v>
      </c>
      <c r="BU336" s="16">
        <f t="shared" si="382"/>
        <v>0</v>
      </c>
      <c r="BW336" s="16">
        <f t="shared" si="383"/>
        <v>0</v>
      </c>
      <c r="BY336" s="16">
        <f t="shared" si="384"/>
        <v>0</v>
      </c>
      <c r="CB336" s="16">
        <f t="shared" si="517"/>
        <v>0</v>
      </c>
      <c r="CF336" s="243">
        <f t="shared" si="362"/>
        <v>0</v>
      </c>
      <c r="CH336" s="243">
        <f t="shared" si="363"/>
        <v>0</v>
      </c>
      <c r="CJ336" s="16">
        <f t="shared" si="518"/>
        <v>5013388.958333333</v>
      </c>
      <c r="CL336" s="54">
        <f t="shared" si="519"/>
        <v>0</v>
      </c>
      <c r="CN336" s="18"/>
      <c r="CO336" s="16">
        <f t="shared" si="520"/>
        <v>0</v>
      </c>
      <c r="CP336" s="18"/>
    </row>
    <row r="337" spans="1:94" x14ac:dyDescent="0.2">
      <c r="A337" s="387"/>
      <c r="B337" s="14" t="str">
        <f>VLOOKUP(D337,'line assign basis'!$A$8:$D$668,2,FALSE)</f>
        <v>West States CP - OR</v>
      </c>
      <c r="C337" s="17" t="s">
        <v>682</v>
      </c>
      <c r="D337" s="17" t="s">
        <v>680</v>
      </c>
      <c r="E337" s="17">
        <f>IFERROR(VLOOKUP(D337,'line assign basis'!$A$8:$D$668,4,FALSE),"")</f>
        <v>2</v>
      </c>
      <c r="F337" s="33">
        <f>IFERROR(VLOOKUP($D337,'SAP Data'!$A$7:$OM$1845,F$4,FALSE),"")</f>
        <v>306446</v>
      </c>
      <c r="G337" s="33">
        <f>IFERROR(VLOOKUP($D337,'SAP Data'!$A$7:$OM$1845,G$4,FALSE),"")</f>
        <v>306446</v>
      </c>
      <c r="H337" s="16">
        <f>IFERROR(VLOOKUP($D337,'SAP Data'!$A$7:$OM$1845,H$4,FALSE),"")</f>
        <v>309204</v>
      </c>
      <c r="I337" s="76">
        <f>IFERROR(VLOOKUP($D337,'SAP Data'!$A$7:$OM$1845,I$4,FALSE),"")</f>
        <v>309204</v>
      </c>
      <c r="J337" s="76">
        <f>IFERROR(VLOOKUP($D337,'SAP Data'!$A$7:$OM$1845,J$4,FALSE),"")</f>
        <v>309204</v>
      </c>
      <c r="K337" s="76">
        <f>IFERROR(VLOOKUP($D337,'SAP Data'!$A$7:$OM$1845,K$4,FALSE),"")</f>
        <v>311987</v>
      </c>
      <c r="L337" s="76">
        <f>IFERROR(VLOOKUP($D337,'SAP Data'!$A$7:$OM$1845,L$4,FALSE),"")</f>
        <v>311987</v>
      </c>
      <c r="M337" s="76">
        <f>IFERROR(VLOOKUP($D337,'SAP Data'!$A$7:$OM$1845,M$4,FALSE),"")</f>
        <v>311987</v>
      </c>
      <c r="N337" s="76">
        <f>IFERROR(VLOOKUP($D337,'SAP Data'!$A$7:$OM$1845,N$4,FALSE),"")</f>
        <v>314795</v>
      </c>
      <c r="O337" s="76">
        <f>IFERROR(VLOOKUP($D337,'SAP Data'!$A$7:$OM$1845,O$4,FALSE),"")</f>
        <v>314795</v>
      </c>
      <c r="P337" s="76">
        <f>IFERROR(VLOOKUP($D337,'SAP Data'!$A$7:$OM$1845,P$4,FALSE),"")</f>
        <v>314795</v>
      </c>
      <c r="Q337" s="76">
        <f>IFERROR(VLOOKUP($D337,'SAP Data'!$A$7:$OM$1845,Q$4,FALSE),"")</f>
        <v>317628</v>
      </c>
      <c r="R337" s="76">
        <f>IFERROR(VLOOKUP($D337,'SAP Data'!$A$7:$OM$1845,R$4,FALSE),"")</f>
        <v>317628</v>
      </c>
      <c r="S337" s="76">
        <f>IFERROR(VLOOKUP($D337,'SAP Data'!$A$7:$OM$1845,S$4,FALSE),"")</f>
        <v>317628</v>
      </c>
      <c r="T337" s="76">
        <f>IFERROR(VLOOKUP($D337,'SAP Data'!$A$7:$OM$1849,T$4,FALSE),"")</f>
        <v>320487</v>
      </c>
      <c r="U337" s="76">
        <f>IFERROR(VLOOKUP($D337,'SAP Data'!$A$7:$OM$1849,U$4,FALSE),"")</f>
        <v>320487</v>
      </c>
      <c r="V337" s="76">
        <f>IFERROR(VLOOKUP($D337,'SAP Data'!$A$7:$OM$1849,V$4,FALSE),"")</f>
        <v>320487</v>
      </c>
      <c r="W337" s="76">
        <f>IFERROR(VLOOKUP($D337,'SAP Data'!$A$7:$OM$1849,W$4,FALSE),"")</f>
        <v>323371</v>
      </c>
      <c r="X337" s="76">
        <f>IFERROR(VLOOKUP($D337,'SAP Data'!$A$7:$OM$1849,X$4,FALSE),"")</f>
        <v>323371</v>
      </c>
      <c r="Y337" s="76">
        <f>IFERROR(VLOOKUP($D337,'SAP Data'!$A$7:$OM$1849,Y$4,FALSE),"")</f>
        <v>323371</v>
      </c>
      <c r="Z337" s="76">
        <f>IFERROR(VLOOKUP($D337,'SAP Data'!$A$7:$OM$1849,Z$4,FALSE),"")</f>
        <v>326281</v>
      </c>
      <c r="AA337" s="76">
        <f>IFERROR(VLOOKUP($D337,'SAP Data'!$A$7:$OM$1849,AA$4,FALSE),"")</f>
        <v>326281</v>
      </c>
      <c r="AB337" s="76">
        <f>IFERROR(VLOOKUP($D337,'SAP Data'!$A$7:$OM$1849,AB$4,FALSE),"")</f>
        <v>326281</v>
      </c>
      <c r="AC337" s="76">
        <f>IFERROR(VLOOKUP($D337,'SAP Data'!$A$7:$OM$1849,AC$4,FALSE),"")</f>
        <v>329218</v>
      </c>
      <c r="AD337" s="76">
        <f>IFERROR(VLOOKUP($D337,'SAP Data'!$A$7:$OM$1849,AD$4,FALSE),"")</f>
        <v>329218</v>
      </c>
      <c r="AE337" s="76">
        <f>IFERROR(VLOOKUP($D337,'SAP Data'!$A$7:$OM$1849,AE$4,FALSE),"")</f>
        <v>329218</v>
      </c>
      <c r="AF337" s="76">
        <f>IFERROR(VLOOKUP($D337,'SAP Data'!$A$7:$OM$1849,AF$4,FALSE),"")</f>
        <v>332181</v>
      </c>
      <c r="AG337" s="76">
        <f>IFERROR(VLOOKUP($D337,'SAP Data'!$A$7:$OM$1849,AG$4,FALSE),"")</f>
        <v>332181</v>
      </c>
      <c r="AH337" s="76">
        <f>IFERROR(VLOOKUP($D337,'SAP Data'!$A$7:$OM$1849,AH$4,FALSE),"")</f>
        <v>332181</v>
      </c>
      <c r="AI337" s="76">
        <f>IFERROR(VLOOKUP($D337,'SAP Data'!$A$7:$OM$1849,AI$4,FALSE),"")</f>
        <v>335171</v>
      </c>
      <c r="AJ337" s="76">
        <f>IFERROR(VLOOKUP($D337,'SAP Data'!$A$7:$OM$1849,AJ$4,FALSE),"")</f>
        <v>335171</v>
      </c>
      <c r="AK337" s="76">
        <f>IFERROR(VLOOKUP($D337,'SAP Data'!$A$7:$OM$1849,AK$4,FALSE),"")</f>
        <v>335171</v>
      </c>
      <c r="AL337" s="76">
        <f>IFERROR(VLOOKUP($D337,'SAP Data'!$A$7:$OM$1849,AL$4,FALSE),"")</f>
        <v>338188</v>
      </c>
      <c r="AM337" s="76">
        <f>IFERROR(VLOOKUP($D337,'SAP Data'!$A$7:$OM$1849,AM$4,FALSE),"")</f>
        <v>338188</v>
      </c>
      <c r="AN337" s="76">
        <f>IFERROR(VLOOKUP($D337,'SAP Data'!$A$7:$OM$1849,AN$4,FALSE),"")</f>
        <v>338188</v>
      </c>
      <c r="AO337" s="76">
        <f>IFERROR(VLOOKUP($D337,'SAP Data'!$A$7:$OM$1849,AO$4,FALSE),"")</f>
        <v>341232</v>
      </c>
      <c r="AP337" s="99">
        <f t="shared" si="350"/>
        <v>323390.5</v>
      </c>
      <c r="AQ337" s="43">
        <f t="shared" si="351"/>
        <v>324356.33333333331</v>
      </c>
      <c r="AR337" s="43">
        <f t="shared" si="352"/>
        <v>325326.5</v>
      </c>
      <c r="AS337" s="43">
        <f t="shared" si="353"/>
        <v>326301</v>
      </c>
      <c r="AT337" s="43">
        <f t="shared" si="354"/>
        <v>327275.5</v>
      </c>
      <c r="AU337" s="43">
        <f t="shared" si="355"/>
        <v>328254.41666666669</v>
      </c>
      <c r="AV337" s="43">
        <f t="shared" si="356"/>
        <v>329237.75</v>
      </c>
      <c r="AW337" s="43">
        <f t="shared" si="357"/>
        <v>330221.08333333331</v>
      </c>
      <c r="AX337" s="43">
        <f t="shared" si="358"/>
        <v>331208.875</v>
      </c>
      <c r="AY337" s="43">
        <f t="shared" si="359"/>
        <v>332201.125</v>
      </c>
      <c r="AZ337" s="43">
        <f t="shared" si="360"/>
        <v>333193.375</v>
      </c>
      <c r="BA337" s="98">
        <f t="shared" si="361"/>
        <v>334190.08333333331</v>
      </c>
      <c r="BB337" s="16"/>
      <c r="BC337" s="16">
        <f t="shared" si="426"/>
        <v>0</v>
      </c>
      <c r="BD337" s="16"/>
      <c r="BE337" s="16">
        <f t="shared" si="427"/>
        <v>0</v>
      </c>
      <c r="BF337" s="16"/>
      <c r="BG337" s="16">
        <f t="shared" si="428"/>
        <v>0</v>
      </c>
      <c r="BH337" s="18"/>
      <c r="BI337" s="16">
        <f t="shared" si="429"/>
        <v>0</v>
      </c>
      <c r="BK337" s="16">
        <f t="shared" si="430"/>
        <v>0</v>
      </c>
      <c r="BM337" s="16">
        <f t="shared" si="431"/>
        <v>0</v>
      </c>
      <c r="BO337" s="16">
        <f t="shared" si="423"/>
        <v>0</v>
      </c>
      <c r="BQ337" s="16">
        <f t="shared" si="424"/>
        <v>0</v>
      </c>
      <c r="BS337" s="16">
        <f t="shared" si="425"/>
        <v>0</v>
      </c>
      <c r="BU337" s="16">
        <f t="shared" si="382"/>
        <v>0</v>
      </c>
      <c r="BW337" s="16">
        <f t="shared" si="383"/>
        <v>0</v>
      </c>
      <c r="BY337" s="16">
        <f t="shared" si="384"/>
        <v>0</v>
      </c>
      <c r="CB337" s="16">
        <f t="shared" si="517"/>
        <v>0</v>
      </c>
      <c r="CF337" s="243">
        <f t="shared" si="362"/>
        <v>0</v>
      </c>
      <c r="CH337" s="243">
        <f t="shared" si="363"/>
        <v>0</v>
      </c>
      <c r="CJ337" s="16">
        <f t="shared" si="518"/>
        <v>334190.08333333331</v>
      </c>
      <c r="CL337" s="54">
        <f t="shared" si="519"/>
        <v>0</v>
      </c>
      <c r="CN337" s="18"/>
      <c r="CO337" s="16">
        <f t="shared" si="520"/>
        <v>0</v>
      </c>
      <c r="CP337" s="18"/>
    </row>
    <row r="338" spans="1:94" x14ac:dyDescent="0.2">
      <c r="A338" s="387"/>
      <c r="B338" s="14" t="str">
        <f>VLOOKUP(D338,'line assign basis'!$A$8:$D$668,2,FALSE)</f>
        <v>WS Pen Reg Asset-WA</v>
      </c>
      <c r="C338" s="17" t="s">
        <v>685</v>
      </c>
      <c r="D338" s="17" t="s">
        <v>683</v>
      </c>
      <c r="E338" s="17">
        <f>IFERROR(VLOOKUP(D338,'line assign basis'!$A$8:$D$668,4,FALSE),"")</f>
        <v>2</v>
      </c>
      <c r="F338" s="33">
        <f>IFERROR(VLOOKUP($D338,'SAP Data'!$A$7:$OM$1845,F$4,FALSE),"")</f>
        <v>669772</v>
      </c>
      <c r="G338" s="33">
        <f>IFERROR(VLOOKUP($D338,'SAP Data'!$A$7:$OM$1845,G$4,FALSE),"")</f>
        <v>669772</v>
      </c>
      <c r="H338" s="16">
        <f>IFERROR(VLOOKUP($D338,'SAP Data'!$A$7:$OM$1845,H$4,FALSE),"")</f>
        <v>660728</v>
      </c>
      <c r="I338" s="76">
        <f>IFERROR(VLOOKUP($D338,'SAP Data'!$A$7:$OM$1845,I$4,FALSE),"")</f>
        <v>660728</v>
      </c>
      <c r="J338" s="76">
        <f>IFERROR(VLOOKUP($D338,'SAP Data'!$A$7:$OM$1845,J$4,FALSE),"")</f>
        <v>660728</v>
      </c>
      <c r="K338" s="76">
        <f>IFERROR(VLOOKUP($D338,'SAP Data'!$A$7:$OM$1845,K$4,FALSE),"")</f>
        <v>651602</v>
      </c>
      <c r="L338" s="76">
        <f>IFERROR(VLOOKUP($D338,'SAP Data'!$A$7:$OM$1845,L$4,FALSE),"")</f>
        <v>651602</v>
      </c>
      <c r="M338" s="76">
        <f>IFERROR(VLOOKUP($D338,'SAP Data'!$A$7:$OM$1845,M$4,FALSE),"")</f>
        <v>651602</v>
      </c>
      <c r="N338" s="76">
        <f>IFERROR(VLOOKUP($D338,'SAP Data'!$A$7:$OM$1845,N$4,FALSE),"")</f>
        <v>642394</v>
      </c>
      <c r="O338" s="76">
        <f>IFERROR(VLOOKUP($D338,'SAP Data'!$A$7:$OM$1845,O$4,FALSE),"")</f>
        <v>642394</v>
      </c>
      <c r="P338" s="76">
        <f>IFERROR(VLOOKUP($D338,'SAP Data'!$A$7:$OM$1845,P$4,FALSE),"")</f>
        <v>642394</v>
      </c>
      <c r="Q338" s="76">
        <f>IFERROR(VLOOKUP($D338,'SAP Data'!$A$7:$OM$1845,Q$4,FALSE),"")</f>
        <v>633103</v>
      </c>
      <c r="R338" s="76">
        <f>IFERROR(VLOOKUP($D338,'SAP Data'!$A$7:$OM$1845,R$4,FALSE),"")</f>
        <v>633103</v>
      </c>
      <c r="S338" s="76">
        <f>IFERROR(VLOOKUP($D338,'SAP Data'!$A$7:$OM$1845,S$4,FALSE),"")</f>
        <v>633103</v>
      </c>
      <c r="T338" s="76">
        <f>IFERROR(VLOOKUP($D338,'SAP Data'!$A$7:$OM$1849,T$4,FALSE),"")</f>
        <v>623728</v>
      </c>
      <c r="U338" s="76">
        <f>IFERROR(VLOOKUP($D338,'SAP Data'!$A$7:$OM$1849,U$4,FALSE),"")</f>
        <v>623728</v>
      </c>
      <c r="V338" s="76">
        <f>IFERROR(VLOOKUP($D338,'SAP Data'!$A$7:$OM$1849,V$4,FALSE),"")</f>
        <v>623728</v>
      </c>
      <c r="W338" s="76">
        <f>IFERROR(VLOOKUP($D338,'SAP Data'!$A$7:$OM$1849,W$4,FALSE),"")</f>
        <v>614269</v>
      </c>
      <c r="X338" s="76">
        <f>IFERROR(VLOOKUP($D338,'SAP Data'!$A$7:$OM$1849,X$4,FALSE),"")</f>
        <v>614269</v>
      </c>
      <c r="Y338" s="76">
        <f>IFERROR(VLOOKUP($D338,'SAP Data'!$A$7:$OM$1849,Y$4,FALSE),"")</f>
        <v>614269</v>
      </c>
      <c r="Z338" s="76">
        <f>IFERROR(VLOOKUP($D338,'SAP Data'!$A$7:$OM$1849,Z$4,FALSE),"")</f>
        <v>604725</v>
      </c>
      <c r="AA338" s="76">
        <f>IFERROR(VLOOKUP($D338,'SAP Data'!$A$7:$OM$1849,AA$4,FALSE),"")</f>
        <v>604725</v>
      </c>
      <c r="AB338" s="76">
        <f>IFERROR(VLOOKUP($D338,'SAP Data'!$A$7:$OM$1849,AB$4,FALSE),"")</f>
        <v>604725</v>
      </c>
      <c r="AC338" s="76">
        <f>IFERROR(VLOOKUP($D338,'SAP Data'!$A$7:$OM$1849,AC$4,FALSE),"")</f>
        <v>595095</v>
      </c>
      <c r="AD338" s="76">
        <f>IFERROR(VLOOKUP($D338,'SAP Data'!$A$7:$OM$1849,AD$4,FALSE),"")</f>
        <v>595095</v>
      </c>
      <c r="AE338" s="76">
        <f>IFERROR(VLOOKUP($D338,'SAP Data'!$A$7:$OM$1849,AE$4,FALSE),"")</f>
        <v>595095</v>
      </c>
      <c r="AF338" s="76">
        <f>IFERROR(VLOOKUP($D338,'SAP Data'!$A$7:$OM$1849,AF$4,FALSE),"")</f>
        <v>585378</v>
      </c>
      <c r="AG338" s="76">
        <f>IFERROR(VLOOKUP($D338,'SAP Data'!$A$7:$OM$1849,AG$4,FALSE),"")</f>
        <v>585378</v>
      </c>
      <c r="AH338" s="76">
        <f>IFERROR(VLOOKUP($D338,'SAP Data'!$A$7:$OM$1849,AH$4,FALSE),"")</f>
        <v>585378</v>
      </c>
      <c r="AI338" s="76">
        <f>IFERROR(VLOOKUP($D338,'SAP Data'!$A$7:$OM$1849,AI$4,FALSE),"")</f>
        <v>575574</v>
      </c>
      <c r="AJ338" s="76">
        <f>IFERROR(VLOOKUP($D338,'SAP Data'!$A$7:$OM$1849,AJ$4,FALSE),"")</f>
        <v>575574</v>
      </c>
      <c r="AK338" s="76">
        <f>IFERROR(VLOOKUP($D338,'SAP Data'!$A$7:$OM$1849,AK$4,FALSE),"")</f>
        <v>575574</v>
      </c>
      <c r="AL338" s="76">
        <f>IFERROR(VLOOKUP($D338,'SAP Data'!$A$7:$OM$1849,AL$4,FALSE),"")</f>
        <v>565682</v>
      </c>
      <c r="AM338" s="76">
        <f>IFERROR(VLOOKUP($D338,'SAP Data'!$A$7:$OM$1849,AM$4,FALSE),"")</f>
        <v>565682</v>
      </c>
      <c r="AN338" s="76">
        <f>IFERROR(VLOOKUP($D338,'SAP Data'!$A$7:$OM$1849,AN$4,FALSE),"")</f>
        <v>565682</v>
      </c>
      <c r="AO338" s="76">
        <f>IFERROR(VLOOKUP($D338,'SAP Data'!$A$7:$OM$1849,AO$4,FALSE),"")</f>
        <v>555701</v>
      </c>
      <c r="AP338" s="99">
        <f t="shared" si="350"/>
        <v>614205.25</v>
      </c>
      <c r="AQ338" s="43">
        <f t="shared" si="351"/>
        <v>611037.91666666663</v>
      </c>
      <c r="AR338" s="43">
        <f t="shared" si="352"/>
        <v>607856.33333333337</v>
      </c>
      <c r="AS338" s="43">
        <f t="shared" si="353"/>
        <v>604660.5</v>
      </c>
      <c r="AT338" s="43">
        <f t="shared" si="354"/>
        <v>601464.66666666663</v>
      </c>
      <c r="AU338" s="43">
        <f t="shared" si="355"/>
        <v>598254.45833333337</v>
      </c>
      <c r="AV338" s="43">
        <f t="shared" si="356"/>
        <v>595029.875</v>
      </c>
      <c r="AW338" s="43">
        <f t="shared" si="357"/>
        <v>591805.29166666663</v>
      </c>
      <c r="AX338" s="43">
        <f t="shared" si="358"/>
        <v>588566.20833333337</v>
      </c>
      <c r="AY338" s="43">
        <f t="shared" si="359"/>
        <v>585312.625</v>
      </c>
      <c r="AZ338" s="43">
        <f t="shared" si="360"/>
        <v>582059.04166666663</v>
      </c>
      <c r="BA338" s="98">
        <f t="shared" si="361"/>
        <v>578790.83333333337</v>
      </c>
      <c r="BB338" s="16"/>
      <c r="BC338" s="16">
        <f t="shared" si="426"/>
        <v>0</v>
      </c>
      <c r="BD338" s="16"/>
      <c r="BE338" s="16">
        <f t="shared" si="427"/>
        <v>0</v>
      </c>
      <c r="BF338" s="16"/>
      <c r="BG338" s="16">
        <f t="shared" si="428"/>
        <v>0</v>
      </c>
      <c r="BH338" s="18"/>
      <c r="BI338" s="16">
        <f t="shared" si="429"/>
        <v>0</v>
      </c>
      <c r="BK338" s="16">
        <f t="shared" si="430"/>
        <v>0</v>
      </c>
      <c r="BM338" s="16">
        <f t="shared" si="431"/>
        <v>0</v>
      </c>
      <c r="BO338" s="16">
        <f t="shared" si="423"/>
        <v>0</v>
      </c>
      <c r="BQ338" s="16">
        <f t="shared" si="424"/>
        <v>0</v>
      </c>
      <c r="BS338" s="16">
        <f t="shared" si="425"/>
        <v>0</v>
      </c>
      <c r="BU338" s="16">
        <f t="shared" si="382"/>
        <v>0</v>
      </c>
      <c r="BW338" s="16">
        <f t="shared" si="383"/>
        <v>0</v>
      </c>
      <c r="BY338" s="16">
        <f t="shared" si="384"/>
        <v>0</v>
      </c>
      <c r="CB338" s="16">
        <f t="shared" si="517"/>
        <v>0</v>
      </c>
      <c r="CF338" s="243">
        <f t="shared" si="362"/>
        <v>0</v>
      </c>
      <c r="CH338" s="243">
        <f t="shared" si="363"/>
        <v>0</v>
      </c>
      <c r="CJ338" s="16">
        <f t="shared" si="518"/>
        <v>578790.83333333337</v>
      </c>
      <c r="CL338" s="54">
        <f t="shared" si="519"/>
        <v>0</v>
      </c>
      <c r="CN338" s="18"/>
      <c r="CO338" s="16">
        <f t="shared" si="520"/>
        <v>0</v>
      </c>
      <c r="CP338" s="18"/>
    </row>
    <row r="339" spans="1:94" x14ac:dyDescent="0.2">
      <c r="A339" s="387"/>
      <c r="B339" s="14" t="str">
        <f>VLOOKUP(D339,'line assign basis'!$A$8:$D$668,2,FALSE)</f>
        <v>West States CP - WA</v>
      </c>
      <c r="C339" s="17" t="s">
        <v>688</v>
      </c>
      <c r="D339" s="17" t="s">
        <v>686</v>
      </c>
      <c r="E339" s="17">
        <f>IFERROR(VLOOKUP(D339,'line assign basis'!$A$8:$D$668,4,FALSE),"")</f>
        <v>2</v>
      </c>
      <c r="F339" s="33">
        <f>IFERROR(VLOOKUP($D339,'SAP Data'!$A$7:$OM$1845,F$4,FALSE),"")</f>
        <v>35379</v>
      </c>
      <c r="G339" s="33">
        <f>IFERROR(VLOOKUP($D339,'SAP Data'!$A$7:$OM$1845,G$4,FALSE),"")</f>
        <v>35379</v>
      </c>
      <c r="H339" s="16">
        <f>IFERROR(VLOOKUP($D339,'SAP Data'!$A$7:$OM$1845,H$4,FALSE),"")</f>
        <v>35697</v>
      </c>
      <c r="I339" s="76">
        <f>IFERROR(VLOOKUP($D339,'SAP Data'!$A$7:$OM$1845,I$4,FALSE),"")</f>
        <v>35697</v>
      </c>
      <c r="J339" s="76">
        <f>IFERROR(VLOOKUP($D339,'SAP Data'!$A$7:$OM$1845,J$4,FALSE),"")</f>
        <v>35697</v>
      </c>
      <c r="K339" s="76">
        <f>IFERROR(VLOOKUP($D339,'SAP Data'!$A$7:$OM$1845,K$4,FALSE),"")</f>
        <v>36018</v>
      </c>
      <c r="L339" s="76">
        <f>IFERROR(VLOOKUP($D339,'SAP Data'!$A$7:$OM$1845,L$4,FALSE),"")</f>
        <v>36018</v>
      </c>
      <c r="M339" s="76">
        <f>IFERROR(VLOOKUP($D339,'SAP Data'!$A$7:$OM$1845,M$4,FALSE),"")</f>
        <v>36018</v>
      </c>
      <c r="N339" s="76">
        <f>IFERROR(VLOOKUP($D339,'SAP Data'!$A$7:$OM$1845,N$4,FALSE),"")</f>
        <v>36342</v>
      </c>
      <c r="O339" s="76">
        <f>IFERROR(VLOOKUP($D339,'SAP Data'!$A$7:$OM$1845,O$4,FALSE),"")</f>
        <v>36342</v>
      </c>
      <c r="P339" s="76">
        <f>IFERROR(VLOOKUP($D339,'SAP Data'!$A$7:$OM$1845,P$4,FALSE),"")</f>
        <v>36342</v>
      </c>
      <c r="Q339" s="76">
        <f>IFERROR(VLOOKUP($D339,'SAP Data'!$A$7:$OM$1845,Q$4,FALSE),"")</f>
        <v>36669</v>
      </c>
      <c r="R339" s="76">
        <f>IFERROR(VLOOKUP($D339,'SAP Data'!$A$7:$OM$1845,R$4,FALSE),"")</f>
        <v>36669</v>
      </c>
      <c r="S339" s="76">
        <f>IFERROR(VLOOKUP($D339,'SAP Data'!$A$7:$OM$1845,S$4,FALSE),"")</f>
        <v>36669</v>
      </c>
      <c r="T339" s="76">
        <f>IFERROR(VLOOKUP($D339,'SAP Data'!$A$7:$OM$1849,T$4,FALSE),"")</f>
        <v>36999</v>
      </c>
      <c r="U339" s="76">
        <f>IFERROR(VLOOKUP($D339,'SAP Data'!$A$7:$OM$1849,U$4,FALSE),"")</f>
        <v>36999</v>
      </c>
      <c r="V339" s="76">
        <f>IFERROR(VLOOKUP($D339,'SAP Data'!$A$7:$OM$1849,V$4,FALSE),"")</f>
        <v>36999</v>
      </c>
      <c r="W339" s="76">
        <f>IFERROR(VLOOKUP($D339,'SAP Data'!$A$7:$OM$1849,W$4,FALSE),"")</f>
        <v>37332</v>
      </c>
      <c r="X339" s="76">
        <f>IFERROR(VLOOKUP($D339,'SAP Data'!$A$7:$OM$1849,X$4,FALSE),"")</f>
        <v>37332</v>
      </c>
      <c r="Y339" s="76">
        <f>IFERROR(VLOOKUP($D339,'SAP Data'!$A$7:$OM$1849,Y$4,FALSE),"")</f>
        <v>37332</v>
      </c>
      <c r="Z339" s="76">
        <f>IFERROR(VLOOKUP($D339,'SAP Data'!$A$7:$OM$1849,Z$4,FALSE),"")</f>
        <v>37668</v>
      </c>
      <c r="AA339" s="76">
        <f>IFERROR(VLOOKUP($D339,'SAP Data'!$A$7:$OM$1849,AA$4,FALSE),"")</f>
        <v>37668</v>
      </c>
      <c r="AB339" s="76">
        <f>IFERROR(VLOOKUP($D339,'SAP Data'!$A$7:$OM$1849,AB$4,FALSE),"")</f>
        <v>37668</v>
      </c>
      <c r="AC339" s="76">
        <f>IFERROR(VLOOKUP($D339,'SAP Data'!$A$7:$OM$1849,AC$4,FALSE),"")</f>
        <v>38007</v>
      </c>
      <c r="AD339" s="76">
        <f>IFERROR(VLOOKUP($D339,'SAP Data'!$A$7:$OM$1849,AD$4,FALSE),"")</f>
        <v>38007</v>
      </c>
      <c r="AE339" s="76">
        <f>IFERROR(VLOOKUP($D339,'SAP Data'!$A$7:$OM$1849,AE$4,FALSE),"")</f>
        <v>38007</v>
      </c>
      <c r="AF339" s="76">
        <f>IFERROR(VLOOKUP($D339,'SAP Data'!$A$7:$OM$1849,AF$4,FALSE),"")</f>
        <v>38349</v>
      </c>
      <c r="AG339" s="76">
        <f>IFERROR(VLOOKUP($D339,'SAP Data'!$A$7:$OM$1849,AG$4,FALSE),"")</f>
        <v>38349</v>
      </c>
      <c r="AH339" s="76">
        <f>IFERROR(VLOOKUP($D339,'SAP Data'!$A$7:$OM$1849,AH$4,FALSE),"")</f>
        <v>38349</v>
      </c>
      <c r="AI339" s="76">
        <f>IFERROR(VLOOKUP($D339,'SAP Data'!$A$7:$OM$1849,AI$4,FALSE),"")</f>
        <v>38694</v>
      </c>
      <c r="AJ339" s="76">
        <f>IFERROR(VLOOKUP($D339,'SAP Data'!$A$7:$OM$1849,AJ$4,FALSE),"")</f>
        <v>38694</v>
      </c>
      <c r="AK339" s="76">
        <f>IFERROR(VLOOKUP($D339,'SAP Data'!$A$7:$OM$1849,AK$4,FALSE),"")</f>
        <v>38694</v>
      </c>
      <c r="AL339" s="76">
        <f>IFERROR(VLOOKUP($D339,'SAP Data'!$A$7:$OM$1849,AL$4,FALSE),"")</f>
        <v>39042</v>
      </c>
      <c r="AM339" s="76">
        <f>IFERROR(VLOOKUP($D339,'SAP Data'!$A$7:$OM$1849,AM$4,FALSE),"")</f>
        <v>39042</v>
      </c>
      <c r="AN339" s="76">
        <f>IFERROR(VLOOKUP($D339,'SAP Data'!$A$7:$OM$1849,AN$4,FALSE),"")</f>
        <v>39042</v>
      </c>
      <c r="AO339" s="76">
        <f>IFERROR(VLOOKUP($D339,'SAP Data'!$A$7:$OM$1849,AO$4,FALSE),"")</f>
        <v>39393</v>
      </c>
      <c r="AP339" s="99">
        <f t="shared" ref="AP339:AP403" si="521">IFERROR((R339/2+SUM(S339:AC339)+AD339/2)/12,"")</f>
        <v>37334.25</v>
      </c>
      <c r="AQ339" s="43">
        <f t="shared" ref="AQ339:AQ403" si="522">IFERROR((S339/2+SUM(T339:AD339)+AE339/2)/12,"")</f>
        <v>37445.75</v>
      </c>
      <c r="AR339" s="43">
        <f t="shared" ref="AR339:AR403" si="523">IFERROR((T339/2+SUM(U339:AE339)+AF339/2)/12,"")</f>
        <v>37557.75</v>
      </c>
      <c r="AS339" s="43">
        <f t="shared" ref="AS339:AS403" si="524">IFERROR((U339/2+SUM(V339:AF339)+AG339/2)/12,"")</f>
        <v>37670.25</v>
      </c>
      <c r="AT339" s="43">
        <f t="shared" ref="AT339:AT403" si="525">IFERROR((V339/2+SUM(W339:AG339)+AH339/2)/12,"")</f>
        <v>37782.75</v>
      </c>
      <c r="AU339" s="43">
        <f t="shared" ref="AU339:AU403" si="526">IFERROR((W339/2+SUM(X339:AH339)+AI339/2)/12,"")</f>
        <v>37895.75</v>
      </c>
      <c r="AV339" s="43">
        <f t="shared" ref="AV339:AV403" si="527">IFERROR((X339/2+SUM(Y339:AI339)+AJ339/2)/12,"")</f>
        <v>38009.25</v>
      </c>
      <c r="AW339" s="43">
        <f t="shared" ref="AW339:AW403" si="528">IFERROR((Y339/2+SUM(Z339:AJ339)+AK339/2)/12,"")</f>
        <v>38122.75</v>
      </c>
      <c r="AX339" s="43">
        <f t="shared" ref="AX339:AX403" si="529">IFERROR((Z339/2+SUM(AA339:AK339)+AL339/2)/12,"")</f>
        <v>38236.75</v>
      </c>
      <c r="AY339" s="43">
        <f t="shared" ref="AY339:AY403" si="530">IFERROR((AA339/2+SUM(AB339:AL339)+AM339/2)/12,"")</f>
        <v>38351.25</v>
      </c>
      <c r="AZ339" s="43">
        <f t="shared" ref="AZ339:AZ403" si="531">IFERROR((AB339/2+SUM(AC339:AM339)+AN339/2)/12,"")</f>
        <v>38465.75</v>
      </c>
      <c r="BA339" s="98">
        <f t="shared" ref="BA339:BA403" si="532">IFERROR((AC339/2+SUM(AD339:AN339)+AO339/2)/12,"")</f>
        <v>38580.75</v>
      </c>
      <c r="BB339" s="16"/>
      <c r="BC339" s="16">
        <f t="shared" si="426"/>
        <v>0</v>
      </c>
      <c r="BD339" s="16"/>
      <c r="BE339" s="16">
        <f t="shared" si="427"/>
        <v>0</v>
      </c>
      <c r="BF339" s="16"/>
      <c r="BG339" s="16">
        <f t="shared" si="428"/>
        <v>0</v>
      </c>
      <c r="BH339" s="18"/>
      <c r="BI339" s="16">
        <f t="shared" si="429"/>
        <v>0</v>
      </c>
      <c r="BK339" s="16">
        <f t="shared" si="430"/>
        <v>0</v>
      </c>
      <c r="BM339" s="16">
        <f t="shared" si="431"/>
        <v>0</v>
      </c>
      <c r="BO339" s="16">
        <f t="shared" si="423"/>
        <v>0</v>
      </c>
      <c r="BQ339" s="16">
        <f t="shared" si="424"/>
        <v>0</v>
      </c>
      <c r="BS339" s="16">
        <f t="shared" si="425"/>
        <v>0</v>
      </c>
      <c r="BU339" s="16">
        <f t="shared" si="382"/>
        <v>0</v>
      </c>
      <c r="BW339" s="16">
        <f t="shared" si="383"/>
        <v>0</v>
      </c>
      <c r="BY339" s="16">
        <f t="shared" si="384"/>
        <v>0</v>
      </c>
      <c r="CB339" s="16">
        <f t="shared" si="517"/>
        <v>0</v>
      </c>
      <c r="CF339" s="243">
        <f t="shared" ref="CF339:CF403" si="533">_xlfn.IFS($D339="252012",CO339*$CS$25,$D339="252014",CO339*$CS$25,$D339="252022",CO339*$CS$25,$D339="252024",CO339*$CS$25,$D339="252032",CO339*$CS$25,$D339="252034",CO339*$CS$25,$E339=3,CO339*0,$E339="3P",CO339*$CS$20,$E339="3D",CO339*$CS$21,$E339="3G",CO339*$CS$23,$E339="3L",CO339*$CS$24,$E339&lt;=2,0,$E339&gt;=4,0)</f>
        <v>0</v>
      </c>
      <c r="CH339" s="243">
        <f t="shared" ref="CH339:CH403" si="534">IFERROR(CO339-CF339,"")</f>
        <v>0</v>
      </c>
      <c r="CJ339" s="16">
        <f t="shared" si="518"/>
        <v>38580.75</v>
      </c>
      <c r="CL339" s="54">
        <f t="shared" si="519"/>
        <v>0</v>
      </c>
      <c r="CN339" s="18"/>
      <c r="CO339" s="16">
        <f t="shared" si="520"/>
        <v>0</v>
      </c>
      <c r="CP339" s="18"/>
    </row>
    <row r="340" spans="1:94" x14ac:dyDescent="0.2">
      <c r="A340" s="387"/>
      <c r="B340" s="14" t="str">
        <f>VLOOKUP(D340,'line assign basis'!$A$8:$D$668,2,FALSE)</f>
        <v>OR COMM 3 DECOUP DEF</v>
      </c>
      <c r="C340" s="17" t="s">
        <v>690</v>
      </c>
      <c r="D340" s="17" t="s">
        <v>689</v>
      </c>
      <c r="E340" s="17">
        <f>IFERROR(VLOOKUP(D340,'line assign basis'!$A$8:$D$668,4,FALSE),"")</f>
        <v>2</v>
      </c>
      <c r="F340" s="33">
        <f>IFERROR(VLOOKUP($D340,'SAP Data'!$A$7:$OM$1845,F$4,FALSE),"")</f>
        <v>1936302.52</v>
      </c>
      <c r="G340" s="33">
        <f>IFERROR(VLOOKUP($D340,'SAP Data'!$A$7:$OM$1845,G$4,FALSE),"")</f>
        <v>1273896.97</v>
      </c>
      <c r="H340" s="16">
        <f>IFERROR(VLOOKUP($D340,'SAP Data'!$A$7:$OM$1845,H$4,FALSE),"")</f>
        <v>749325.32</v>
      </c>
      <c r="I340" s="76">
        <f>IFERROR(VLOOKUP($D340,'SAP Data'!$A$7:$OM$1845,I$4,FALSE),"")</f>
        <v>189010.89</v>
      </c>
      <c r="J340" s="76">
        <f>IFERROR(VLOOKUP($D340,'SAP Data'!$A$7:$OM$1845,J$4,FALSE),"")</f>
        <v>246017.7</v>
      </c>
      <c r="K340" s="76">
        <f>IFERROR(VLOOKUP($D340,'SAP Data'!$A$7:$OM$1845,K$4,FALSE),"")</f>
        <v>291902.3</v>
      </c>
      <c r="L340" s="76">
        <f>IFERROR(VLOOKUP($D340,'SAP Data'!$A$7:$OM$1845,L$4,FALSE),"")</f>
        <v>292693.27</v>
      </c>
      <c r="M340" s="76">
        <f>IFERROR(VLOOKUP($D340,'SAP Data'!$A$7:$OM$1845,M$4,FALSE),"")</f>
        <v>122924.36</v>
      </c>
      <c r="N340" s="76">
        <f>IFERROR(VLOOKUP($D340,'SAP Data'!$A$7:$OM$1845,N$4,FALSE),"")</f>
        <v>-407410.07</v>
      </c>
      <c r="O340" s="76">
        <f>IFERROR(VLOOKUP($D340,'SAP Data'!$A$7:$OM$1845,O$4,FALSE),"")</f>
        <v>-2135522.29</v>
      </c>
      <c r="P340" s="76">
        <f>IFERROR(VLOOKUP($D340,'SAP Data'!$A$7:$OM$1845,P$4,FALSE),"")</f>
        <v>-2687974.53</v>
      </c>
      <c r="Q340" s="76">
        <f>IFERROR(VLOOKUP($D340,'SAP Data'!$A$7:$OM$1845,Q$4,FALSE),"")</f>
        <v>-2623944.14</v>
      </c>
      <c r="R340" s="76">
        <f>IFERROR(VLOOKUP($D340,'SAP Data'!$A$7:$OM$1845,R$4,FALSE),"")</f>
        <v>-4036942.27</v>
      </c>
      <c r="S340" s="76">
        <f>IFERROR(VLOOKUP($D340,'SAP Data'!$A$7:$OM$1845,S$4,FALSE),"")</f>
        <v>-4997707.49</v>
      </c>
      <c r="T340" s="76">
        <f>IFERROR(VLOOKUP($D340,'SAP Data'!$A$7:$OM$1849,T$4,FALSE),"")</f>
        <v>-4771332.43</v>
      </c>
      <c r="U340" s="76">
        <f>IFERROR(VLOOKUP($D340,'SAP Data'!$A$7:$OM$1849,U$4,FALSE),"")</f>
        <v>-4181220.95</v>
      </c>
      <c r="V340" s="76">
        <f>IFERROR(VLOOKUP($D340,'SAP Data'!$A$7:$OM$1849,V$4,FALSE),"")</f>
        <v>-3443695.2</v>
      </c>
      <c r="W340" s="76">
        <f>IFERROR(VLOOKUP($D340,'SAP Data'!$A$7:$OM$1849,W$4,FALSE),"")</f>
        <v>-3184077.5</v>
      </c>
      <c r="X340" s="76">
        <f>IFERROR(VLOOKUP($D340,'SAP Data'!$A$7:$OM$1849,X$4,FALSE),"")</f>
        <v>-2849152.45</v>
      </c>
      <c r="Y340" s="76">
        <f>IFERROR(VLOOKUP($D340,'SAP Data'!$A$7:$OM$1849,Y$4,FALSE),"")</f>
        <v>-2708064.31</v>
      </c>
      <c r="Z340" s="76">
        <f>IFERROR(VLOOKUP($D340,'SAP Data'!$A$7:$OM$1849,Z$4,FALSE),"")</f>
        <v>-2438045.7200000002</v>
      </c>
      <c r="AA340" s="76">
        <f>IFERROR(VLOOKUP($D340,'SAP Data'!$A$7:$OM$1849,AA$4,FALSE),"")</f>
        <v>-2499666.61</v>
      </c>
      <c r="AB340" s="76">
        <f>IFERROR(VLOOKUP($D340,'SAP Data'!$A$7:$OM$1849,AB$4,FALSE),"")</f>
        <v>903305.63</v>
      </c>
      <c r="AC340" s="76">
        <f>IFERROR(VLOOKUP($D340,'SAP Data'!$A$7:$OM$1849,AC$4,FALSE),"")</f>
        <v>1258207.23</v>
      </c>
      <c r="AD340" s="76">
        <f>IFERROR(VLOOKUP($D340,'SAP Data'!$A$7:$OM$1849,AD$4,FALSE),"")</f>
        <v>849217.69</v>
      </c>
      <c r="AE340" s="76">
        <f>IFERROR(VLOOKUP($D340,'SAP Data'!$A$7:$OM$1849,AE$4,FALSE),"")</f>
        <v>347294.06</v>
      </c>
      <c r="AF340" s="76">
        <f>IFERROR(VLOOKUP($D340,'SAP Data'!$A$7:$OM$1849,AF$4,FALSE),"")</f>
        <v>-97078.46</v>
      </c>
      <c r="AG340" s="76">
        <f>IFERROR(VLOOKUP($D340,'SAP Data'!$A$7:$OM$1849,AG$4,FALSE),"")</f>
        <v>359085.52</v>
      </c>
      <c r="AH340" s="76">
        <f>IFERROR(VLOOKUP($D340,'SAP Data'!$A$7:$OM$1849,AH$4,FALSE),"")</f>
        <v>495675.31</v>
      </c>
      <c r="AI340" s="76">
        <f>IFERROR(VLOOKUP($D340,'SAP Data'!$A$7:$OM$1849,AI$4,FALSE),"")</f>
        <v>1071258.7</v>
      </c>
      <c r="AJ340" s="76">
        <f>IFERROR(VLOOKUP($D340,'SAP Data'!$A$7:$OM$1849,AJ$4,FALSE),"")</f>
        <v>1366696.38</v>
      </c>
      <c r="AK340" s="76">
        <f>IFERROR(VLOOKUP($D340,'SAP Data'!$A$7:$OM$1849,AK$4,FALSE),"")</f>
        <v>1550122.44</v>
      </c>
      <c r="AL340" s="76">
        <f>IFERROR(VLOOKUP($D340,'SAP Data'!$A$7:$OM$1849,AL$4,FALSE),"")</f>
        <v>1516941.73</v>
      </c>
      <c r="AM340" s="76">
        <f>IFERROR(VLOOKUP($D340,'SAP Data'!$A$7:$OM$1849,AM$4,FALSE),"")</f>
        <v>792735.12</v>
      </c>
      <c r="AN340" s="76">
        <f>IFERROR(VLOOKUP($D340,'SAP Data'!$A$7:$OM$1849,AN$4,FALSE),"")</f>
        <v>-65414.9</v>
      </c>
      <c r="AO340" s="76">
        <f>IFERROR(VLOOKUP($D340,'SAP Data'!$A$7:$OM$1849,AO$4,FALSE),"")</f>
        <v>-1114281.0900000001</v>
      </c>
      <c r="AP340" s="99">
        <f t="shared" si="521"/>
        <v>-2542109.3408333333</v>
      </c>
      <c r="AQ340" s="43">
        <f t="shared" si="522"/>
        <v>-2115810.9445833326</v>
      </c>
      <c r="AR340" s="43">
        <f t="shared" si="523"/>
        <v>-1698341.9645833336</v>
      </c>
      <c r="AS340" s="43">
        <f t="shared" si="524"/>
        <v>-1314401.9462500003</v>
      </c>
      <c r="AT340" s="43">
        <f t="shared" si="525"/>
        <v>-961082.07208333339</v>
      </c>
      <c r="AU340" s="43">
        <f t="shared" si="526"/>
        <v>-619635.95916666673</v>
      </c>
      <c r="AV340" s="43">
        <f t="shared" si="527"/>
        <v>-266669.91625000018</v>
      </c>
      <c r="AW340" s="43">
        <f t="shared" si="528"/>
        <v>86414.899583333303</v>
      </c>
      <c r="AX340" s="43">
        <f t="shared" si="529"/>
        <v>428630.49125000002</v>
      </c>
      <c r="AY340" s="43">
        <f t="shared" si="530"/>
        <v>730605.04041666677</v>
      </c>
      <c r="AZ340" s="43">
        <f t="shared" si="531"/>
        <v>827425.09041666659</v>
      </c>
      <c r="BA340" s="98">
        <f t="shared" si="532"/>
        <v>688208.05500000005</v>
      </c>
      <c r="BB340" s="16"/>
      <c r="BC340" s="16">
        <f t="shared" si="426"/>
        <v>0</v>
      </c>
      <c r="BD340" s="16"/>
      <c r="BE340" s="16">
        <f t="shared" si="427"/>
        <v>0</v>
      </c>
      <c r="BF340" s="16"/>
      <c r="BG340" s="16">
        <f t="shared" si="428"/>
        <v>0</v>
      </c>
      <c r="BH340" s="18"/>
      <c r="BI340" s="16">
        <f t="shared" si="429"/>
        <v>0</v>
      </c>
      <c r="BK340" s="16">
        <f t="shared" si="430"/>
        <v>0</v>
      </c>
      <c r="BM340" s="16">
        <f t="shared" si="431"/>
        <v>0</v>
      </c>
      <c r="BO340" s="16">
        <f t="shared" si="423"/>
        <v>0</v>
      </c>
      <c r="BQ340" s="16">
        <f t="shared" si="424"/>
        <v>0</v>
      </c>
      <c r="BS340" s="16">
        <f t="shared" si="425"/>
        <v>0</v>
      </c>
      <c r="BU340" s="16">
        <f t="shared" si="382"/>
        <v>0</v>
      </c>
      <c r="BW340" s="16">
        <f t="shared" si="383"/>
        <v>0</v>
      </c>
      <c r="BY340" s="16">
        <f t="shared" si="384"/>
        <v>0</v>
      </c>
      <c r="CB340" s="16">
        <f t="shared" si="517"/>
        <v>0</v>
      </c>
      <c r="CF340" s="243">
        <f t="shared" si="533"/>
        <v>0</v>
      </c>
      <c r="CH340" s="243">
        <f t="shared" si="534"/>
        <v>0</v>
      </c>
      <c r="CJ340" s="16">
        <f t="shared" si="518"/>
        <v>688208.05500000005</v>
      </c>
      <c r="CL340" s="54">
        <f t="shared" si="519"/>
        <v>0</v>
      </c>
      <c r="CN340" s="18"/>
      <c r="CO340" s="16">
        <f t="shared" si="520"/>
        <v>0</v>
      </c>
      <c r="CP340" s="18"/>
    </row>
    <row r="341" spans="1:94" x14ac:dyDescent="0.2">
      <c r="A341" s="387"/>
      <c r="B341" s="14" t="str">
        <f>VLOOKUP(D341,'line assign basis'!$A$8:$D$668,2,FALSE)</f>
        <v>OR COM COMB AMORT</v>
      </c>
      <c r="C341" s="17" t="s">
        <v>692</v>
      </c>
      <c r="D341" s="17" t="s">
        <v>691</v>
      </c>
      <c r="E341" s="17">
        <f>IFERROR(VLOOKUP(D341,'line assign basis'!$A$8:$D$668,4,FALSE),"")</f>
        <v>2</v>
      </c>
      <c r="F341" s="33">
        <f>IFERROR(VLOOKUP($D341,'SAP Data'!$A$7:$OM$1845,F$4,FALSE),"")</f>
        <v>6822458.9400000004</v>
      </c>
      <c r="G341" s="33">
        <f>IFERROR(VLOOKUP($D341,'SAP Data'!$A$7:$OM$1845,G$4,FALSE),"")</f>
        <v>5195647.21</v>
      </c>
      <c r="H341" s="16">
        <f>IFERROR(VLOOKUP($D341,'SAP Data'!$A$7:$OM$1845,H$4,FALSE),"")</f>
        <v>3456267.77</v>
      </c>
      <c r="I341" s="76">
        <f>IFERROR(VLOOKUP($D341,'SAP Data'!$A$7:$OM$1845,I$4,FALSE),"")</f>
        <v>2504313.4900000002</v>
      </c>
      <c r="J341" s="76">
        <f>IFERROR(VLOOKUP($D341,'SAP Data'!$A$7:$OM$1845,J$4,FALSE),"")</f>
        <v>1889714.01</v>
      </c>
      <c r="K341" s="76">
        <f>IFERROR(VLOOKUP($D341,'SAP Data'!$A$7:$OM$1845,K$4,FALSE),"")</f>
        <v>1445792.34</v>
      </c>
      <c r="L341" s="76">
        <f>IFERROR(VLOOKUP($D341,'SAP Data'!$A$7:$OM$1845,L$4,FALSE),"")</f>
        <v>1070983.92</v>
      </c>
      <c r="M341" s="76">
        <f>IFERROR(VLOOKUP($D341,'SAP Data'!$A$7:$OM$1845,M$4,FALSE),"")</f>
        <v>748503.18</v>
      </c>
      <c r="N341" s="76">
        <f>IFERROR(VLOOKUP($D341,'SAP Data'!$A$7:$OM$1845,N$4,FALSE),"")</f>
        <v>412993.97</v>
      </c>
      <c r="O341" s="76">
        <f>IFERROR(VLOOKUP($D341,'SAP Data'!$A$7:$OM$1845,O$4,FALSE),"")</f>
        <v>-152045.78</v>
      </c>
      <c r="P341" s="76">
        <f>IFERROR(VLOOKUP($D341,'SAP Data'!$A$7:$OM$1845,P$4,FALSE),"")</f>
        <v>2430436.5</v>
      </c>
      <c r="Q341" s="76">
        <f>IFERROR(VLOOKUP($D341,'SAP Data'!$A$7:$OM$1845,Q$4,FALSE),"")</f>
        <v>1968753.52</v>
      </c>
      <c r="R341" s="76">
        <f>IFERROR(VLOOKUP($D341,'SAP Data'!$A$7:$OM$1845,R$4,FALSE),"")</f>
        <v>1453515.28</v>
      </c>
      <c r="S341" s="76">
        <f>IFERROR(VLOOKUP($D341,'SAP Data'!$A$7:$OM$1845,S$4,FALSE),"")</f>
        <v>1020306.84</v>
      </c>
      <c r="T341" s="76">
        <f>IFERROR(VLOOKUP($D341,'SAP Data'!$A$7:$OM$1849,T$4,FALSE),"")</f>
        <v>610233.43999999994</v>
      </c>
      <c r="U341" s="76">
        <f>IFERROR(VLOOKUP($D341,'SAP Data'!$A$7:$OM$1849,U$4,FALSE),"")</f>
        <v>317341.21999999997</v>
      </c>
      <c r="V341" s="76">
        <f>IFERROR(VLOOKUP($D341,'SAP Data'!$A$7:$OM$1849,V$4,FALSE),"")</f>
        <v>168012.98</v>
      </c>
      <c r="W341" s="76">
        <f>IFERROR(VLOOKUP($D341,'SAP Data'!$A$7:$OM$1849,W$4,FALSE),"")</f>
        <v>50484.81</v>
      </c>
      <c r="X341" s="76">
        <f>IFERROR(VLOOKUP($D341,'SAP Data'!$A$7:$OM$1849,X$4,FALSE),"")</f>
        <v>-48951.5</v>
      </c>
      <c r="Y341" s="76">
        <f>IFERROR(VLOOKUP($D341,'SAP Data'!$A$7:$OM$1849,Y$4,FALSE),"")</f>
        <v>-132100.17000000001</v>
      </c>
      <c r="Z341" s="76">
        <f>IFERROR(VLOOKUP($D341,'SAP Data'!$A$7:$OM$1849,Z$4,FALSE),"")</f>
        <v>-217246.8</v>
      </c>
      <c r="AA341" s="76">
        <f>IFERROR(VLOOKUP($D341,'SAP Data'!$A$7:$OM$1849,AA$4,FALSE),"")</f>
        <v>-327084.78999999998</v>
      </c>
      <c r="AB341" s="76">
        <f>IFERROR(VLOOKUP($D341,'SAP Data'!$A$7:$OM$1849,AB$4,FALSE),"")</f>
        <v>-458355.29</v>
      </c>
      <c r="AC341" s="76">
        <f>IFERROR(VLOOKUP($D341,'SAP Data'!$A$7:$OM$1849,AC$4,FALSE),"")</f>
        <v>-394441.25</v>
      </c>
      <c r="AD341" s="76">
        <f>IFERROR(VLOOKUP($D341,'SAP Data'!$A$7:$OM$1849,AD$4,FALSE),"")</f>
        <v>-327467.68</v>
      </c>
      <c r="AE341" s="76">
        <f>IFERROR(VLOOKUP($D341,'SAP Data'!$A$7:$OM$1849,AE$4,FALSE),"")</f>
        <v>-259403.34</v>
      </c>
      <c r="AF341" s="76">
        <f>IFERROR(VLOOKUP($D341,'SAP Data'!$A$7:$OM$1849,AF$4,FALSE),"")</f>
        <v>-197002.11</v>
      </c>
      <c r="AG341" s="76">
        <f>IFERROR(VLOOKUP($D341,'SAP Data'!$A$7:$OM$1849,AG$4,FALSE),"")</f>
        <v>-149889.07999999999</v>
      </c>
      <c r="AH341" s="76">
        <f>IFERROR(VLOOKUP($D341,'SAP Data'!$A$7:$OM$1849,AH$4,FALSE),"")</f>
        <v>-124182.46</v>
      </c>
      <c r="AI341" s="76">
        <f>IFERROR(VLOOKUP($D341,'SAP Data'!$A$7:$OM$1849,AI$4,FALSE),"")</f>
        <v>-104058.23</v>
      </c>
      <c r="AJ341" s="76">
        <f>IFERROR(VLOOKUP($D341,'SAP Data'!$A$7:$OM$1849,AJ$4,FALSE),"")</f>
        <v>-90174.76</v>
      </c>
      <c r="AK341" s="76">
        <f>IFERROR(VLOOKUP($D341,'SAP Data'!$A$7:$OM$1849,AK$4,FALSE),"")</f>
        <v>-77249.08</v>
      </c>
      <c r="AL341" s="76">
        <f>IFERROR(VLOOKUP($D341,'SAP Data'!$A$7:$OM$1849,AL$4,FALSE),"")</f>
        <v>-62832.19</v>
      </c>
      <c r="AM341" s="76">
        <f>IFERROR(VLOOKUP($D341,'SAP Data'!$A$7:$OM$1849,AM$4,FALSE),"")</f>
        <v>-40407.03</v>
      </c>
      <c r="AN341" s="76">
        <f>IFERROR(VLOOKUP($D341,'SAP Data'!$A$7:$OM$1849,AN$4,FALSE),"")</f>
        <v>0</v>
      </c>
      <c r="AO341" s="76">
        <f>IFERROR(VLOOKUP($D341,'SAP Data'!$A$7:$OM$1849,AO$4,FALSE),"")</f>
        <v>0</v>
      </c>
      <c r="AP341" s="99">
        <f t="shared" si="521"/>
        <v>95935.274166666655</v>
      </c>
      <c r="AQ341" s="43">
        <f t="shared" si="522"/>
        <v>-31593.60666666667</v>
      </c>
      <c r="AR341" s="43">
        <f t="shared" si="523"/>
        <v>-118549.67875000001</v>
      </c>
      <c r="AS341" s="43">
        <f t="shared" si="524"/>
        <v>-171652.42250000002</v>
      </c>
      <c r="AT341" s="43">
        <f t="shared" si="525"/>
        <v>-203295.16166666662</v>
      </c>
      <c r="AU341" s="43">
        <f t="shared" si="526"/>
        <v>-221909.26500000001</v>
      </c>
      <c r="AV341" s="43">
        <f t="shared" si="527"/>
        <v>-230066.19416666662</v>
      </c>
      <c r="AW341" s="43">
        <f t="shared" si="528"/>
        <v>-229498.36791666664</v>
      </c>
      <c r="AX341" s="43">
        <f t="shared" si="529"/>
        <v>-220778.96375</v>
      </c>
      <c r="AY341" s="43">
        <f t="shared" si="530"/>
        <v>-202400.11499999999</v>
      </c>
      <c r="AZ341" s="43">
        <f t="shared" si="531"/>
        <v>-171357.07125000001</v>
      </c>
      <c r="BA341" s="98">
        <f t="shared" si="532"/>
        <v>-135823.88208333333</v>
      </c>
      <c r="BB341" s="16"/>
      <c r="BC341" s="16">
        <f t="shared" si="426"/>
        <v>0</v>
      </c>
      <c r="BD341" s="16"/>
      <c r="BE341" s="16">
        <f t="shared" si="427"/>
        <v>0</v>
      </c>
      <c r="BF341" s="16"/>
      <c r="BG341" s="16">
        <f t="shared" si="428"/>
        <v>0</v>
      </c>
      <c r="BH341" s="18"/>
      <c r="BI341" s="16">
        <f t="shared" si="429"/>
        <v>0</v>
      </c>
      <c r="BK341" s="16">
        <f t="shared" si="430"/>
        <v>0</v>
      </c>
      <c r="BM341" s="16">
        <f t="shared" si="431"/>
        <v>0</v>
      </c>
      <c r="BO341" s="16">
        <f t="shared" si="423"/>
        <v>0</v>
      </c>
      <c r="BQ341" s="16">
        <f t="shared" si="424"/>
        <v>0</v>
      </c>
      <c r="BS341" s="16">
        <f t="shared" si="425"/>
        <v>0</v>
      </c>
      <c r="BU341" s="16">
        <f t="shared" si="382"/>
        <v>0</v>
      </c>
      <c r="BW341" s="16">
        <f t="shared" si="383"/>
        <v>0</v>
      </c>
      <c r="BY341" s="16">
        <f t="shared" si="384"/>
        <v>0</v>
      </c>
      <c r="CB341" s="16">
        <f t="shared" si="517"/>
        <v>0</v>
      </c>
      <c r="CF341" s="243">
        <f t="shared" si="533"/>
        <v>0</v>
      </c>
      <c r="CH341" s="243">
        <f t="shared" si="534"/>
        <v>0</v>
      </c>
      <c r="CJ341" s="16">
        <f t="shared" si="518"/>
        <v>-135823.88208333333</v>
      </c>
      <c r="CL341" s="54">
        <f t="shared" si="519"/>
        <v>0</v>
      </c>
      <c r="CN341" s="18"/>
      <c r="CO341" s="16">
        <f t="shared" si="520"/>
        <v>0</v>
      </c>
      <c r="CP341" s="18"/>
    </row>
    <row r="342" spans="1:94" x14ac:dyDescent="0.2">
      <c r="A342" s="387"/>
      <c r="B342" s="14" t="str">
        <f>VLOOKUP(D342,'line assign basis'!$A$8:$D$668,2,FALSE)</f>
        <v>SEC INT ADJ COM DECG</v>
      </c>
      <c r="C342" s="17" t="s">
        <v>695</v>
      </c>
      <c r="D342" s="17" t="s">
        <v>693</v>
      </c>
      <c r="E342" s="17">
        <f>IFERROR(VLOOKUP(D342,'line assign basis'!$A$8:$D$668,4,FALSE),"")</f>
        <v>2</v>
      </c>
      <c r="F342" s="33">
        <f>IFERROR(VLOOKUP($D342,'SAP Data'!$A$7:$OM$1845,F$4,FALSE),"")</f>
        <v>-14825.61</v>
      </c>
      <c r="G342" s="33">
        <f>IFERROR(VLOOKUP($D342,'SAP Data'!$A$7:$OM$1845,G$4,FALSE),"")</f>
        <v>-17409.97</v>
      </c>
      <c r="H342" s="16">
        <f>IFERROR(VLOOKUP($D342,'SAP Data'!$A$7:$OM$1845,H$4,FALSE),"")</f>
        <v>-19038.759999999998</v>
      </c>
      <c r="I342" s="76">
        <f>IFERROR(VLOOKUP($D342,'SAP Data'!$A$7:$OM$1845,I$4,FALSE),"")</f>
        <v>-19794.16</v>
      </c>
      <c r="J342" s="76">
        <f>IFERROR(VLOOKUP($D342,'SAP Data'!$A$7:$OM$1845,J$4,FALSE),"")</f>
        <v>-20144.38</v>
      </c>
      <c r="K342" s="76">
        <f>IFERROR(VLOOKUP($D342,'SAP Data'!$A$7:$OM$1845,K$4,FALSE),"")</f>
        <v>-20637.32</v>
      </c>
      <c r="L342" s="76">
        <f>IFERROR(VLOOKUP($D342,'SAP Data'!$A$7:$OM$1845,L$4,FALSE),"")</f>
        <v>-21173.03</v>
      </c>
      <c r="M342" s="76">
        <f>IFERROR(VLOOKUP($D342,'SAP Data'!$A$7:$OM$1845,M$4,FALSE),"")</f>
        <v>-21553.72</v>
      </c>
      <c r="N342" s="76">
        <f>IFERROR(VLOOKUP($D342,'SAP Data'!$A$7:$OM$1845,N$4,FALSE),"")</f>
        <v>0</v>
      </c>
      <c r="O342" s="76">
        <f>IFERROR(VLOOKUP($D342,'SAP Data'!$A$7:$OM$1845,O$4,FALSE),"")</f>
        <v>0</v>
      </c>
      <c r="P342" s="76">
        <f>IFERROR(VLOOKUP($D342,'SAP Data'!$A$7:$OM$1845,P$4,FALSE),"")</f>
        <v>0</v>
      </c>
      <c r="Q342" s="76">
        <f>IFERROR(VLOOKUP($D342,'SAP Data'!$A$7:$OM$1845,Q$4,FALSE),"")</f>
        <v>0</v>
      </c>
      <c r="R342" s="76">
        <f>IFERROR(VLOOKUP($D342,'SAP Data'!$A$7:$OM$1845,R$4,FALSE),"")</f>
        <v>0</v>
      </c>
      <c r="S342" s="76">
        <f>IFERROR(VLOOKUP($D342,'SAP Data'!$A$7:$OM$1845,S$4,FALSE),"")</f>
        <v>0</v>
      </c>
      <c r="T342" s="76">
        <f>IFERROR(VLOOKUP($D342,'SAP Data'!$A$7:$OM$1849,T$4,FALSE),"")</f>
        <v>0</v>
      </c>
      <c r="U342" s="76">
        <f>IFERROR(VLOOKUP($D342,'SAP Data'!$A$7:$OM$1849,U$4,FALSE),"")</f>
        <v>0</v>
      </c>
      <c r="V342" s="76">
        <f>IFERROR(VLOOKUP($D342,'SAP Data'!$A$7:$OM$1849,V$4,FALSE),"")</f>
        <v>0</v>
      </c>
      <c r="W342" s="76">
        <f>IFERROR(VLOOKUP($D342,'SAP Data'!$A$7:$OM$1849,W$4,FALSE),"")</f>
        <v>0</v>
      </c>
      <c r="X342" s="76">
        <f>IFERROR(VLOOKUP($D342,'SAP Data'!$A$7:$OM$1849,X$4,FALSE),"")</f>
        <v>0</v>
      </c>
      <c r="Y342" s="76">
        <f>IFERROR(VLOOKUP($D342,'SAP Data'!$A$7:$OM$1849,Y$4,FALSE),"")</f>
        <v>0</v>
      </c>
      <c r="Z342" s="76">
        <f>IFERROR(VLOOKUP($D342,'SAP Data'!$A$7:$OM$1849,Z$4,FALSE),"")</f>
        <v>0</v>
      </c>
      <c r="AA342" s="76">
        <f>IFERROR(VLOOKUP($D342,'SAP Data'!$A$7:$OM$1849,AA$4,FALSE),"")</f>
        <v>0</v>
      </c>
      <c r="AB342" s="76">
        <f>IFERROR(VLOOKUP($D342,'SAP Data'!$A$7:$OM$1849,AB$4,FALSE),"")</f>
        <v>-1639.12</v>
      </c>
      <c r="AC342" s="76">
        <f>IFERROR(VLOOKUP($D342,'SAP Data'!$A$7:$OM$1849,AC$4,FALSE),"")</f>
        <v>-3765.64</v>
      </c>
      <c r="AD342" s="76">
        <f>IFERROR(VLOOKUP($D342,'SAP Data'!$A$7:$OM$1849,AD$4,FALSE),"")</f>
        <v>-5838.95</v>
      </c>
      <c r="AE342" s="76">
        <f>IFERROR(VLOOKUP($D342,'SAP Data'!$A$7:$OM$1849,AE$4,FALSE),"")</f>
        <v>-7016.09</v>
      </c>
      <c r="AF342" s="76">
        <f>IFERROR(VLOOKUP($D342,'SAP Data'!$A$7:$OM$1849,AF$4,FALSE),"")</f>
        <v>-7262.25</v>
      </c>
      <c r="AG342" s="76">
        <f>IFERROR(VLOOKUP($D342,'SAP Data'!$A$7:$OM$1849,AG$4,FALSE),"")</f>
        <v>-7520.02</v>
      </c>
      <c r="AH342" s="76">
        <f>IFERROR(VLOOKUP($D342,'SAP Data'!$A$7:$OM$1849,AH$4,FALSE),"")</f>
        <v>-8360.59</v>
      </c>
      <c r="AI342" s="76">
        <f>IFERROR(VLOOKUP($D342,'SAP Data'!$A$7:$OM$1849,AI$4,FALSE),"")</f>
        <v>-9901.51</v>
      </c>
      <c r="AJ342" s="76">
        <f>IFERROR(VLOOKUP($D342,'SAP Data'!$A$7:$OM$1849,AJ$4,FALSE),"")</f>
        <v>-12298.99</v>
      </c>
      <c r="AK342" s="76">
        <f>IFERROR(VLOOKUP($D342,'SAP Data'!$A$7:$OM$1849,AK$4,FALSE),"")</f>
        <v>-15227.97</v>
      </c>
      <c r="AL342" s="76">
        <f>IFERROR(VLOOKUP($D342,'SAP Data'!$A$7:$OM$1849,AL$4,FALSE),"")</f>
        <v>-18217.349999999999</v>
      </c>
      <c r="AM342" s="76">
        <f>IFERROR(VLOOKUP($D342,'SAP Data'!$A$7:$OM$1849,AM$4,FALSE),"")</f>
        <v>-20468.53</v>
      </c>
      <c r="AN342" s="76">
        <f>IFERROR(VLOOKUP($D342,'SAP Data'!$A$7:$OM$1849,AN$4,FALSE),"")</f>
        <v>-892.5</v>
      </c>
      <c r="AO342" s="76">
        <f>IFERROR(VLOOKUP($D342,'SAP Data'!$A$7:$OM$1849,AO$4,FALSE),"")</f>
        <v>-929.19</v>
      </c>
      <c r="AP342" s="99">
        <f t="shared" si="521"/>
        <v>-693.68625000000009</v>
      </c>
      <c r="AQ342" s="43">
        <f t="shared" si="522"/>
        <v>-1229.3129166666665</v>
      </c>
      <c r="AR342" s="43">
        <f t="shared" si="523"/>
        <v>-1824.2437499999999</v>
      </c>
      <c r="AS342" s="43">
        <f t="shared" si="524"/>
        <v>-2440.1716666666666</v>
      </c>
      <c r="AT342" s="43">
        <f t="shared" si="525"/>
        <v>-3101.86375</v>
      </c>
      <c r="AU342" s="43">
        <f t="shared" si="526"/>
        <v>-3862.7845833333336</v>
      </c>
      <c r="AV342" s="43">
        <f t="shared" si="527"/>
        <v>-4787.805416666667</v>
      </c>
      <c r="AW342" s="43">
        <f t="shared" si="528"/>
        <v>-5934.762083333334</v>
      </c>
      <c r="AX342" s="43">
        <f t="shared" si="529"/>
        <v>-7328.3170833333343</v>
      </c>
      <c r="AY342" s="43">
        <f t="shared" si="530"/>
        <v>-8940.2287500000002</v>
      </c>
      <c r="AZ342" s="43">
        <f t="shared" si="531"/>
        <v>-9761.9749999999985</v>
      </c>
      <c r="BA342" s="98">
        <f t="shared" si="532"/>
        <v>-9612.680416666668</v>
      </c>
      <c r="BB342" s="16"/>
      <c r="BC342" s="16">
        <f t="shared" si="426"/>
        <v>0</v>
      </c>
      <c r="BD342" s="16"/>
      <c r="BE342" s="16">
        <f t="shared" si="427"/>
        <v>0</v>
      </c>
      <c r="BF342" s="16"/>
      <c r="BG342" s="16">
        <f t="shared" si="428"/>
        <v>0</v>
      </c>
      <c r="BH342" s="18"/>
      <c r="BI342" s="16">
        <f t="shared" si="429"/>
        <v>0</v>
      </c>
      <c r="BK342" s="16">
        <f t="shared" si="430"/>
        <v>0</v>
      </c>
      <c r="BM342" s="16">
        <f t="shared" si="431"/>
        <v>0</v>
      </c>
      <c r="BO342" s="16">
        <f t="shared" si="423"/>
        <v>0</v>
      </c>
      <c r="BQ342" s="16">
        <f t="shared" si="424"/>
        <v>0</v>
      </c>
      <c r="BS342" s="16">
        <f t="shared" si="425"/>
        <v>0</v>
      </c>
      <c r="BU342" s="16">
        <f t="shared" si="382"/>
        <v>0</v>
      </c>
      <c r="BW342" s="16">
        <f t="shared" si="383"/>
        <v>0</v>
      </c>
      <c r="BY342" s="16">
        <f t="shared" si="384"/>
        <v>0</v>
      </c>
      <c r="CB342" s="16">
        <f t="shared" si="517"/>
        <v>0</v>
      </c>
      <c r="CF342" s="243">
        <f t="shared" si="533"/>
        <v>0</v>
      </c>
      <c r="CH342" s="243">
        <f t="shared" si="534"/>
        <v>0</v>
      </c>
      <c r="CJ342" s="16">
        <f t="shared" si="518"/>
        <v>-9612.680416666668</v>
      </c>
      <c r="CL342" s="54">
        <f t="shared" si="519"/>
        <v>0</v>
      </c>
      <c r="CN342" s="18"/>
      <c r="CO342" s="16">
        <f t="shared" si="520"/>
        <v>0</v>
      </c>
      <c r="CP342" s="18"/>
    </row>
    <row r="343" spans="1:94" x14ac:dyDescent="0.2">
      <c r="A343" s="387"/>
      <c r="B343" s="14" t="str">
        <f>VLOOKUP(D343,'line assign basis'!$A$8:$D$668,2,FALSE)</f>
        <v>SEC INT ADJ RES DECG</v>
      </c>
      <c r="C343" s="17" t="s">
        <v>1493</v>
      </c>
      <c r="D343" s="17" t="s">
        <v>2711</v>
      </c>
      <c r="E343" s="17">
        <f>IFERROR(VLOOKUP(D343,'line assign basis'!$A$8:$D$668,4,FALSE),"")</f>
        <v>2</v>
      </c>
      <c r="F343" s="33">
        <f>IFERROR(VLOOKUP($D343,'SAP Data'!$A$7:$OM$1845,F$4,FALSE),"")</f>
        <v>0</v>
      </c>
      <c r="G343" s="33">
        <f>IFERROR(VLOOKUP($D343,'SAP Data'!$A$7:$OM$1845,G$4,FALSE),"")</f>
        <v>0</v>
      </c>
      <c r="H343" s="16">
        <f>IFERROR(VLOOKUP($D343,'SAP Data'!$A$7:$OM$1845,H$4,FALSE),"")</f>
        <v>0</v>
      </c>
      <c r="I343" s="76">
        <f>IFERROR(VLOOKUP($D343,'SAP Data'!$A$7:$OM$1845,I$4,FALSE),"")</f>
        <v>0</v>
      </c>
      <c r="J343" s="76">
        <f>IFERROR(VLOOKUP($D343,'SAP Data'!$A$7:$OM$1845,J$4,FALSE),"")</f>
        <v>0</v>
      </c>
      <c r="K343" s="76">
        <f>IFERROR(VLOOKUP($D343,'SAP Data'!$A$7:$OM$1845,K$4,FALSE),"")</f>
        <v>0</v>
      </c>
      <c r="L343" s="76">
        <f>IFERROR(VLOOKUP($D343,'SAP Data'!$A$7:$OM$1845,L$4,FALSE),"")</f>
        <v>0</v>
      </c>
      <c r="M343" s="76">
        <f>IFERROR(VLOOKUP($D343,'SAP Data'!$A$7:$OM$1845,M$4,FALSE),"")</f>
        <v>0</v>
      </c>
      <c r="N343" s="76">
        <f>IFERROR(VLOOKUP($D343,'SAP Data'!$A$7:$OM$1845,N$4,FALSE),"")</f>
        <v>0</v>
      </c>
      <c r="O343" s="76">
        <f>IFERROR(VLOOKUP($D343,'SAP Data'!$A$7:$OM$1845,O$4,FALSE),"")</f>
        <v>0</v>
      </c>
      <c r="P343" s="76">
        <f>IFERROR(VLOOKUP($D343,'SAP Data'!$A$7:$OM$1845,P$4,FALSE),"")</f>
        <v>0</v>
      </c>
      <c r="Q343" s="76">
        <f>IFERROR(VLOOKUP($D343,'SAP Data'!$A$7:$OM$1845,Q$4,FALSE),"")</f>
        <v>0</v>
      </c>
      <c r="R343" s="76">
        <f>IFERROR(VLOOKUP($D343,'SAP Data'!$A$7:$OM$1845,R$4,FALSE),"")</f>
        <v>0</v>
      </c>
      <c r="S343" s="76">
        <f>IFERROR(VLOOKUP($D343,'SAP Data'!$A$7:$OM$1845,S$4,FALSE),"")</f>
        <v>0</v>
      </c>
      <c r="T343" s="76">
        <f>IFERROR(VLOOKUP($D343,'SAP Data'!$A$7:$OM$1849,T$4,FALSE),"")</f>
        <v>0</v>
      </c>
      <c r="U343" s="76">
        <f>IFERROR(VLOOKUP($D343,'SAP Data'!$A$7:$OM$1849,U$4,FALSE),"")</f>
        <v>0</v>
      </c>
      <c r="V343" s="76">
        <f>IFERROR(VLOOKUP($D343,'SAP Data'!$A$7:$OM$1849,V$4,FALSE),"")</f>
        <v>0</v>
      </c>
      <c r="W343" s="76">
        <f>IFERROR(VLOOKUP($D343,'SAP Data'!$A$7:$OM$1849,W$4,FALSE),"")</f>
        <v>0</v>
      </c>
      <c r="X343" s="76">
        <f>IFERROR(VLOOKUP($D343,'SAP Data'!$A$7:$OM$1849,X$4,FALSE),"")</f>
        <v>0</v>
      </c>
      <c r="Y343" s="76">
        <f>IFERROR(VLOOKUP($D343,'SAP Data'!$A$7:$OM$1849,Y$4,FALSE),"")</f>
        <v>0</v>
      </c>
      <c r="Z343" s="76">
        <f>IFERROR(VLOOKUP($D343,'SAP Data'!$A$7:$OM$1849,Z$4,FALSE),"")</f>
        <v>0</v>
      </c>
      <c r="AA343" s="76">
        <f>IFERROR(VLOOKUP($D343,'SAP Data'!$A$7:$OM$1849,AA$4,FALSE),"")</f>
        <v>0</v>
      </c>
      <c r="AB343" s="76">
        <f>IFERROR(VLOOKUP($D343,'SAP Data'!$A$7:$OM$1849,AB$4,FALSE),"")</f>
        <v>0</v>
      </c>
      <c r="AC343" s="76">
        <f>IFERROR(VLOOKUP($D343,'SAP Data'!$A$7:$OM$1849,AC$4,FALSE),"")</f>
        <v>0</v>
      </c>
      <c r="AD343" s="76">
        <f>IFERROR(VLOOKUP($D343,'SAP Data'!$A$7:$OM$1849,AD$4,FALSE),"")</f>
        <v>0</v>
      </c>
      <c r="AE343" s="76">
        <f>IFERROR(VLOOKUP($D343,'SAP Data'!$A$7:$OM$1849,AE$4,FALSE),"")</f>
        <v>0</v>
      </c>
      <c r="AF343" s="76">
        <f>IFERROR(VLOOKUP($D343,'SAP Data'!$A$7:$OM$1849,AF$4,FALSE),"")</f>
        <v>0</v>
      </c>
      <c r="AG343" s="76">
        <f>IFERROR(VLOOKUP($D343,'SAP Data'!$A$7:$OM$1849,AG$4,FALSE),"")</f>
        <v>0</v>
      </c>
      <c r="AH343" s="76">
        <f>IFERROR(VLOOKUP($D343,'SAP Data'!$A$7:$OM$1849,AH$4,FALSE),"")</f>
        <v>0</v>
      </c>
      <c r="AI343" s="76">
        <f>IFERROR(VLOOKUP($D343,'SAP Data'!$A$7:$OM$1849,AI$4,FALSE),"")</f>
        <v>0</v>
      </c>
      <c r="AJ343" s="76">
        <f>IFERROR(VLOOKUP($D343,'SAP Data'!$A$7:$OM$1849,AJ$4,FALSE),"")</f>
        <v>0</v>
      </c>
      <c r="AK343" s="76">
        <f>IFERROR(VLOOKUP($D343,'SAP Data'!$A$7:$OM$1849,AK$4,FALSE),"")</f>
        <v>0</v>
      </c>
      <c r="AL343" s="76">
        <f>IFERROR(VLOOKUP($D343,'SAP Data'!$A$7:$OM$1849,AL$4,FALSE),"")</f>
        <v>0</v>
      </c>
      <c r="AM343" s="76">
        <f>IFERROR(VLOOKUP($D343,'SAP Data'!$A$7:$OM$1849,AM$4,FALSE),"")</f>
        <v>0</v>
      </c>
      <c r="AN343" s="76">
        <f>IFERROR(VLOOKUP($D343,'SAP Data'!$A$7:$OM$1849,AN$4,FALSE),"")</f>
        <v>0</v>
      </c>
      <c r="AO343" s="76">
        <f>IFERROR(VLOOKUP($D343,'SAP Data'!$A$7:$OM$1849,AO$4,FALSE),"")</f>
        <v>0</v>
      </c>
      <c r="AP343" s="99">
        <f t="shared" si="521"/>
        <v>0</v>
      </c>
      <c r="AQ343" s="43">
        <f t="shared" si="522"/>
        <v>0</v>
      </c>
      <c r="AR343" s="43">
        <f t="shared" si="523"/>
        <v>0</v>
      </c>
      <c r="AS343" s="43">
        <f t="shared" si="524"/>
        <v>0</v>
      </c>
      <c r="AT343" s="43">
        <f t="shared" si="525"/>
        <v>0</v>
      </c>
      <c r="AU343" s="43">
        <f t="shared" si="526"/>
        <v>0</v>
      </c>
      <c r="AV343" s="43">
        <f t="shared" si="527"/>
        <v>0</v>
      </c>
      <c r="AW343" s="43">
        <f t="shared" si="528"/>
        <v>0</v>
      </c>
      <c r="AX343" s="43">
        <f t="shared" si="529"/>
        <v>0</v>
      </c>
      <c r="AY343" s="43">
        <f t="shared" si="530"/>
        <v>0</v>
      </c>
      <c r="AZ343" s="43">
        <f t="shared" si="531"/>
        <v>0</v>
      </c>
      <c r="BA343" s="98">
        <f t="shared" si="532"/>
        <v>0</v>
      </c>
      <c r="BB343" s="16"/>
      <c r="BC343" s="16">
        <f t="shared" si="426"/>
        <v>0</v>
      </c>
      <c r="BD343" s="16"/>
      <c r="BE343" s="16">
        <f t="shared" si="427"/>
        <v>0</v>
      </c>
      <c r="BF343" s="16"/>
      <c r="BG343" s="16">
        <f t="shared" si="428"/>
        <v>0</v>
      </c>
      <c r="BH343" s="18"/>
      <c r="BI343" s="16">
        <f t="shared" si="429"/>
        <v>0</v>
      </c>
      <c r="BK343" s="16">
        <f t="shared" si="430"/>
        <v>0</v>
      </c>
      <c r="BM343" s="16">
        <f t="shared" si="431"/>
        <v>0</v>
      </c>
      <c r="BO343" s="16">
        <f t="shared" si="423"/>
        <v>0</v>
      </c>
      <c r="BQ343" s="16">
        <f t="shared" si="424"/>
        <v>0</v>
      </c>
      <c r="BS343" s="16">
        <f t="shared" si="425"/>
        <v>0</v>
      </c>
      <c r="BU343" s="16">
        <f t="shared" si="382"/>
        <v>0</v>
      </c>
      <c r="BW343" s="16">
        <f t="shared" si="383"/>
        <v>0</v>
      </c>
      <c r="BY343" s="16">
        <f t="shared" si="384"/>
        <v>0</v>
      </c>
      <c r="CB343" s="16">
        <f t="shared" si="517"/>
        <v>0</v>
      </c>
      <c r="CF343" s="243">
        <f t="shared" si="533"/>
        <v>0</v>
      </c>
      <c r="CH343" s="243">
        <f t="shared" si="534"/>
        <v>0</v>
      </c>
      <c r="CJ343" s="16">
        <f t="shared" si="518"/>
        <v>0</v>
      </c>
      <c r="CL343" s="54">
        <f t="shared" si="519"/>
        <v>0</v>
      </c>
      <c r="CN343" s="18"/>
      <c r="CO343" s="16">
        <f t="shared" si="520"/>
        <v>0</v>
      </c>
      <c r="CP343" s="18"/>
    </row>
    <row r="344" spans="1:94" x14ac:dyDescent="0.2">
      <c r="A344" s="387"/>
      <c r="B344" s="14" t="str">
        <f>VLOOKUP(D344,'line assign basis'!$A$8:$D$668,2,FALSE)</f>
        <v>Amort-SEC Def. Int</v>
      </c>
      <c r="C344" s="17" t="s">
        <v>698</v>
      </c>
      <c r="D344" s="17" t="s">
        <v>696</v>
      </c>
      <c r="E344" s="17">
        <f>IFERROR(VLOOKUP(D344,'line assign basis'!$A$8:$D$668,4,FALSE),"")</f>
        <v>2</v>
      </c>
      <c r="F344" s="33">
        <f>IFERROR(VLOOKUP($D344,'SAP Data'!$A$7:$OM$1845,F$4,FALSE),"")</f>
        <v>-173815.93</v>
      </c>
      <c r="G344" s="33">
        <f>IFERROR(VLOOKUP($D344,'SAP Data'!$A$7:$OM$1845,G$4,FALSE),"")</f>
        <v>-142965.70000000001</v>
      </c>
      <c r="H344" s="16">
        <f>IFERROR(VLOOKUP($D344,'SAP Data'!$A$7:$OM$1845,H$4,FALSE),"")</f>
        <v>-114424.91</v>
      </c>
      <c r="I344" s="76">
        <f>IFERROR(VLOOKUP($D344,'SAP Data'!$A$7:$OM$1845,I$4,FALSE),"")</f>
        <v>-90938.6</v>
      </c>
      <c r="J344" s="76">
        <f>IFERROR(VLOOKUP($D344,'SAP Data'!$A$7:$OM$1845,J$4,FALSE),"")</f>
        <v>-73142.09</v>
      </c>
      <c r="K344" s="76">
        <f>IFERROR(VLOOKUP($D344,'SAP Data'!$A$7:$OM$1845,K$4,FALSE),"")</f>
        <v>-58790.45</v>
      </c>
      <c r="L344" s="76">
        <f>IFERROR(VLOOKUP($D344,'SAP Data'!$A$7:$OM$1845,L$4,FALSE),"")</f>
        <v>-45970.239999999998</v>
      </c>
      <c r="M344" s="76">
        <f>IFERROR(VLOOKUP($D344,'SAP Data'!$A$7:$OM$1845,M$4,FALSE),"")</f>
        <v>-33220.050000000003</v>
      </c>
      <c r="N344" s="76">
        <f>IFERROR(VLOOKUP($D344,'SAP Data'!$A$7:$OM$1845,N$4,FALSE),"")</f>
        <v>-20134.52</v>
      </c>
      <c r="O344" s="76">
        <f>IFERROR(VLOOKUP($D344,'SAP Data'!$A$7:$OM$1845,O$4,FALSE),"")</f>
        <v>0.01</v>
      </c>
      <c r="P344" s="76">
        <f>IFERROR(VLOOKUP($D344,'SAP Data'!$A$7:$OM$1845,P$4,FALSE),"")</f>
        <v>-314481.88</v>
      </c>
      <c r="Q344" s="76">
        <f>IFERROR(VLOOKUP($D344,'SAP Data'!$A$7:$OM$1845,Q$4,FALSE),"")</f>
        <v>-266576.75</v>
      </c>
      <c r="R344" s="76">
        <f>IFERROR(VLOOKUP($D344,'SAP Data'!$A$7:$OM$1845,R$4,FALSE),"")</f>
        <v>-219999.06</v>
      </c>
      <c r="S344" s="76">
        <f>IFERROR(VLOOKUP($D344,'SAP Data'!$A$7:$OM$1845,S$4,FALSE),"")</f>
        <v>-180934.22</v>
      </c>
      <c r="T344" s="76">
        <f>IFERROR(VLOOKUP($D344,'SAP Data'!$A$7:$OM$1849,T$4,FALSE),"")</f>
        <v>-144053.32</v>
      </c>
      <c r="U344" s="76">
        <f>IFERROR(VLOOKUP($D344,'SAP Data'!$A$7:$OM$1849,U$4,FALSE),"")</f>
        <v>-114759.26</v>
      </c>
      <c r="V344" s="76">
        <f>IFERROR(VLOOKUP($D344,'SAP Data'!$A$7:$OM$1849,V$4,FALSE),"")</f>
        <v>-92398.24</v>
      </c>
      <c r="W344" s="76">
        <f>IFERROR(VLOOKUP($D344,'SAP Data'!$A$7:$OM$1849,W$4,FALSE),"")</f>
        <v>-74321.740000000005</v>
      </c>
      <c r="X344" s="76">
        <f>IFERROR(VLOOKUP($D344,'SAP Data'!$A$7:$OM$1849,X$4,FALSE),"")</f>
        <v>-58219.44</v>
      </c>
      <c r="Y344" s="76">
        <f>IFERROR(VLOOKUP($D344,'SAP Data'!$A$7:$OM$1849,Y$4,FALSE),"")</f>
        <v>-42192.46</v>
      </c>
      <c r="Z344" s="76">
        <f>IFERROR(VLOOKUP($D344,'SAP Data'!$A$7:$OM$1849,Z$4,FALSE),"")</f>
        <v>-25618.1</v>
      </c>
      <c r="AA344" s="76">
        <f>IFERROR(VLOOKUP($D344,'SAP Data'!$A$7:$OM$1849,AA$4,FALSE),"")</f>
        <v>0</v>
      </c>
      <c r="AB344" s="76">
        <f>IFERROR(VLOOKUP($D344,'SAP Data'!$A$7:$OM$1849,AB$4,FALSE),"")</f>
        <v>-31515.18</v>
      </c>
      <c r="AC344" s="76">
        <f>IFERROR(VLOOKUP($D344,'SAP Data'!$A$7:$OM$1849,AC$4,FALSE),"")</f>
        <v>-26843.47</v>
      </c>
      <c r="AD344" s="76">
        <f>IFERROR(VLOOKUP($D344,'SAP Data'!$A$7:$OM$1849,AD$4,FALSE),"")</f>
        <v>-22210.6</v>
      </c>
      <c r="AE344" s="76">
        <f>IFERROR(VLOOKUP($D344,'SAP Data'!$A$7:$OM$1849,AE$4,FALSE),"")</f>
        <v>-18244.71</v>
      </c>
      <c r="AF344" s="76">
        <f>IFERROR(VLOOKUP($D344,'SAP Data'!$A$7:$OM$1849,AF$4,FALSE),"")</f>
        <v>-14503.35</v>
      </c>
      <c r="AG344" s="76">
        <f>IFERROR(VLOOKUP($D344,'SAP Data'!$A$7:$OM$1849,AG$4,FALSE),"")</f>
        <v>-11582.5</v>
      </c>
      <c r="AH344" s="76">
        <f>IFERROR(VLOOKUP($D344,'SAP Data'!$A$7:$OM$1849,AH$4,FALSE),"")</f>
        <v>-9391.5400000000009</v>
      </c>
      <c r="AI344" s="76">
        <f>IFERROR(VLOOKUP($D344,'SAP Data'!$A$7:$OM$1849,AI$4,FALSE),"")</f>
        <v>-7597.64</v>
      </c>
      <c r="AJ344" s="76">
        <f>IFERROR(VLOOKUP($D344,'SAP Data'!$A$7:$OM$1849,AJ$4,FALSE),"")</f>
        <v>-5970.38</v>
      </c>
      <c r="AK344" s="76">
        <f>IFERROR(VLOOKUP($D344,'SAP Data'!$A$7:$OM$1849,AK$4,FALSE),"")</f>
        <v>-4339.71</v>
      </c>
      <c r="AL344" s="76">
        <f>IFERROR(VLOOKUP($D344,'SAP Data'!$A$7:$OM$1849,AL$4,FALSE),"")</f>
        <v>-2663.99</v>
      </c>
      <c r="AM344" s="76">
        <f>IFERROR(VLOOKUP($D344,'SAP Data'!$A$7:$OM$1849,AM$4,FALSE),"")</f>
        <v>-0.01</v>
      </c>
      <c r="AN344" s="76">
        <f>IFERROR(VLOOKUP($D344,'SAP Data'!$A$7:$OM$1849,AN$4,FALSE),"")</f>
        <v>-579145.81000000006</v>
      </c>
      <c r="AO344" s="76">
        <f>IFERROR(VLOOKUP($D344,'SAP Data'!$A$7:$OM$1849,AO$4,FALSE),"")</f>
        <v>-479081.8</v>
      </c>
      <c r="AP344" s="99">
        <f t="shared" si="521"/>
        <v>-75996.688333333339</v>
      </c>
      <c r="AQ344" s="43">
        <f t="shared" si="522"/>
        <v>-60976.772916666661</v>
      </c>
      <c r="AR344" s="43">
        <f t="shared" si="523"/>
        <v>-48800.127916666672</v>
      </c>
      <c r="AS344" s="43">
        <f t="shared" si="524"/>
        <v>-39103.180833333332</v>
      </c>
      <c r="AT344" s="43">
        <f t="shared" si="525"/>
        <v>-31345.536666666667</v>
      </c>
      <c r="AU344" s="43">
        <f t="shared" si="526"/>
        <v>-25106.753333333338</v>
      </c>
      <c r="AV344" s="43">
        <f t="shared" si="527"/>
        <v>-20149.538333333334</v>
      </c>
      <c r="AW344" s="43">
        <f t="shared" si="528"/>
        <v>-16395.296250000003</v>
      </c>
      <c r="AX344" s="43">
        <f t="shared" si="529"/>
        <v>-13861.677083333334</v>
      </c>
      <c r="AY344" s="43">
        <f t="shared" si="530"/>
        <v>-12905.25625</v>
      </c>
      <c r="AZ344" s="43">
        <f t="shared" si="531"/>
        <v>-35723.199583333335</v>
      </c>
      <c r="BA344" s="98">
        <f t="shared" si="532"/>
        <v>-77384.406250000015</v>
      </c>
      <c r="BB344" s="16"/>
      <c r="BC344" s="16">
        <f t="shared" si="426"/>
        <v>0</v>
      </c>
      <c r="BD344" s="16"/>
      <c r="BE344" s="16">
        <f t="shared" si="427"/>
        <v>0</v>
      </c>
      <c r="BF344" s="16"/>
      <c r="BG344" s="16">
        <f t="shared" si="428"/>
        <v>0</v>
      </c>
      <c r="BH344" s="18"/>
      <c r="BI344" s="16">
        <f t="shared" si="429"/>
        <v>0</v>
      </c>
      <c r="BK344" s="16">
        <f t="shared" si="430"/>
        <v>0</v>
      </c>
      <c r="BM344" s="16">
        <f t="shared" si="431"/>
        <v>0</v>
      </c>
      <c r="BO344" s="16">
        <f t="shared" si="423"/>
        <v>0</v>
      </c>
      <c r="BQ344" s="16">
        <f t="shared" si="424"/>
        <v>0</v>
      </c>
      <c r="BS344" s="16">
        <f t="shared" si="425"/>
        <v>0</v>
      </c>
      <c r="BU344" s="16">
        <f t="shared" si="382"/>
        <v>0</v>
      </c>
      <c r="BW344" s="16">
        <f t="shared" si="383"/>
        <v>0</v>
      </c>
      <c r="BY344" s="16">
        <f t="shared" si="384"/>
        <v>0</v>
      </c>
      <c r="CB344" s="16">
        <f t="shared" si="517"/>
        <v>0</v>
      </c>
      <c r="CF344" s="243">
        <f t="shared" si="533"/>
        <v>0</v>
      </c>
      <c r="CH344" s="243">
        <f t="shared" si="534"/>
        <v>0</v>
      </c>
      <c r="CJ344" s="16">
        <f t="shared" si="518"/>
        <v>-77384.406250000015</v>
      </c>
      <c r="CL344" s="54">
        <f t="shared" si="519"/>
        <v>0</v>
      </c>
      <c r="CN344" s="18"/>
      <c r="CO344" s="16">
        <f t="shared" si="520"/>
        <v>0</v>
      </c>
      <c r="CP344" s="18"/>
    </row>
    <row r="345" spans="1:94" x14ac:dyDescent="0.2">
      <c r="A345" s="387"/>
      <c r="B345" s="14" t="str">
        <f>VLOOKUP(D345,'line assign basis'!$A$8:$D$668,2,FALSE)</f>
        <v>DECOUP DEF OR - RES</v>
      </c>
      <c r="C345" s="17" t="s">
        <v>701</v>
      </c>
      <c r="D345" s="17" t="s">
        <v>699</v>
      </c>
      <c r="E345" s="17">
        <f>IFERROR(VLOOKUP(D345,'line assign basis'!$A$8:$D$668,4,FALSE),"")</f>
        <v>2</v>
      </c>
      <c r="F345" s="33">
        <f>IFERROR(VLOOKUP($D345,'SAP Data'!$A$7:$OM$1845,F$4,FALSE),"")</f>
        <v>-1043503.09</v>
      </c>
      <c r="G345" s="33">
        <f>IFERROR(VLOOKUP($D345,'SAP Data'!$A$7:$OM$1845,G$4,FALSE),"")</f>
        <v>-1900424.84</v>
      </c>
      <c r="H345" s="16">
        <f>IFERROR(VLOOKUP($D345,'SAP Data'!$A$7:$OM$1845,H$4,FALSE),"")</f>
        <v>-1725602.19</v>
      </c>
      <c r="I345" s="76">
        <f>IFERROR(VLOOKUP($D345,'SAP Data'!$A$7:$OM$1845,I$4,FALSE),"")</f>
        <v>-2935762.48</v>
      </c>
      <c r="J345" s="76">
        <f>IFERROR(VLOOKUP($D345,'SAP Data'!$A$7:$OM$1845,J$4,FALSE),"")</f>
        <v>-1310194.17</v>
      </c>
      <c r="K345" s="76">
        <f>IFERROR(VLOOKUP($D345,'SAP Data'!$A$7:$OM$1845,K$4,FALSE),"")</f>
        <v>-507697</v>
      </c>
      <c r="L345" s="76">
        <f>IFERROR(VLOOKUP($D345,'SAP Data'!$A$7:$OM$1845,L$4,FALSE),"")</f>
        <v>-385346.66</v>
      </c>
      <c r="M345" s="76">
        <f>IFERROR(VLOOKUP($D345,'SAP Data'!$A$7:$OM$1845,M$4,FALSE),"")</f>
        <v>-372754.45</v>
      </c>
      <c r="N345" s="76">
        <f>IFERROR(VLOOKUP($D345,'SAP Data'!$A$7:$OM$1845,N$4,FALSE),"")</f>
        <v>-1413615.95</v>
      </c>
      <c r="O345" s="76">
        <f>IFERROR(VLOOKUP($D345,'SAP Data'!$A$7:$OM$1845,O$4,FALSE),"")</f>
        <v>-7148442.7599999998</v>
      </c>
      <c r="P345" s="76">
        <f>IFERROR(VLOOKUP($D345,'SAP Data'!$A$7:$OM$1845,P$4,FALSE),"")</f>
        <v>-6642021.3499999996</v>
      </c>
      <c r="Q345" s="76">
        <f>IFERROR(VLOOKUP($D345,'SAP Data'!$A$7:$OM$1845,Q$4,FALSE),"")</f>
        <v>-5660938.5099999998</v>
      </c>
      <c r="R345" s="76">
        <f>IFERROR(VLOOKUP($D345,'SAP Data'!$A$7:$OM$1845,R$4,FALSE),"")</f>
        <v>-8714586.4399999995</v>
      </c>
      <c r="S345" s="76">
        <f>IFERROR(VLOOKUP($D345,'SAP Data'!$A$7:$OM$1845,S$4,FALSE),"")</f>
        <v>-10255516.609999999</v>
      </c>
      <c r="T345" s="76">
        <f>IFERROR(VLOOKUP($D345,'SAP Data'!$A$7:$OM$1849,T$4,FALSE),"")</f>
        <v>-9697594.8800000008</v>
      </c>
      <c r="U345" s="76">
        <f>IFERROR(VLOOKUP($D345,'SAP Data'!$A$7:$OM$1849,U$4,FALSE),"")</f>
        <v>-9766564.4199999999</v>
      </c>
      <c r="V345" s="76">
        <f>IFERROR(VLOOKUP($D345,'SAP Data'!$A$7:$OM$1849,V$4,FALSE),"")</f>
        <v>-9133928.8800000008</v>
      </c>
      <c r="W345" s="76">
        <f>IFERROR(VLOOKUP($D345,'SAP Data'!$A$7:$OM$1849,W$4,FALSE),"")</f>
        <v>-9797906.3300000001</v>
      </c>
      <c r="X345" s="76">
        <f>IFERROR(VLOOKUP($D345,'SAP Data'!$A$7:$OM$1849,X$4,FALSE),"")</f>
        <v>-10379790.060000001</v>
      </c>
      <c r="Y345" s="76">
        <f>IFERROR(VLOOKUP($D345,'SAP Data'!$A$7:$OM$1849,Y$4,FALSE),"")</f>
        <v>-10540066.109999999</v>
      </c>
      <c r="Z345" s="76">
        <f>IFERROR(VLOOKUP($D345,'SAP Data'!$A$7:$OM$1849,Z$4,FALSE),"")</f>
        <v>-10590099.689999999</v>
      </c>
      <c r="AA345" s="76">
        <f>IFERROR(VLOOKUP($D345,'SAP Data'!$A$7:$OM$1849,AA$4,FALSE),"")</f>
        <v>-10967766.619999999</v>
      </c>
      <c r="AB345" s="76">
        <f>IFERROR(VLOOKUP($D345,'SAP Data'!$A$7:$OM$1849,AB$4,FALSE),"")</f>
        <v>-1791664.06</v>
      </c>
      <c r="AC345" s="76">
        <f>IFERROR(VLOOKUP($D345,'SAP Data'!$A$7:$OM$1849,AC$4,FALSE),"")</f>
        <v>-2326291.34</v>
      </c>
      <c r="AD345" s="76">
        <f>IFERROR(VLOOKUP($D345,'SAP Data'!$A$7:$OM$1849,AD$4,FALSE),"")</f>
        <v>-4697174.2</v>
      </c>
      <c r="AE345" s="76">
        <f>IFERROR(VLOOKUP($D345,'SAP Data'!$A$7:$OM$1849,AE$4,FALSE),"")</f>
        <v>-6528859.0300000003</v>
      </c>
      <c r="AF345" s="76">
        <f>IFERROR(VLOOKUP($D345,'SAP Data'!$A$7:$OM$1849,AF$4,FALSE),"")</f>
        <v>-7587300.3499999996</v>
      </c>
      <c r="AG345" s="76">
        <f>IFERROR(VLOOKUP($D345,'SAP Data'!$A$7:$OM$1849,AG$4,FALSE),"")</f>
        <v>-6088148.8700000001</v>
      </c>
      <c r="AH345" s="76">
        <f>IFERROR(VLOOKUP($D345,'SAP Data'!$A$7:$OM$1849,AH$4,FALSE),"")</f>
        <v>-5247916.88</v>
      </c>
      <c r="AI345" s="76">
        <f>IFERROR(VLOOKUP($D345,'SAP Data'!$A$7:$OM$1849,AI$4,FALSE),"")</f>
        <v>-3980373.88</v>
      </c>
      <c r="AJ345" s="76">
        <f>IFERROR(VLOOKUP($D345,'SAP Data'!$A$7:$OM$1849,AJ$4,FALSE),"")</f>
        <v>-3474758.5</v>
      </c>
      <c r="AK345" s="76">
        <f>IFERROR(VLOOKUP($D345,'SAP Data'!$A$7:$OM$1849,AK$4,FALSE),"")</f>
        <v>-2938682.4</v>
      </c>
      <c r="AL345" s="76">
        <f>IFERROR(VLOOKUP($D345,'SAP Data'!$A$7:$OM$1849,AL$4,FALSE),"")</f>
        <v>-3150122.72</v>
      </c>
      <c r="AM345" s="76">
        <f>IFERROR(VLOOKUP($D345,'SAP Data'!$A$7:$OM$1849,AM$4,FALSE),"")</f>
        <v>-5279434.84</v>
      </c>
      <c r="AN345" s="76">
        <f>IFERROR(VLOOKUP($D345,'SAP Data'!$A$7:$OM$1849,AN$4,FALSE),"")</f>
        <v>-630143.05000000005</v>
      </c>
      <c r="AO345" s="76">
        <f>IFERROR(VLOOKUP($D345,'SAP Data'!$A$7:$OM$1849,AO$4,FALSE),"")</f>
        <v>-3177282.16</v>
      </c>
      <c r="AP345" s="99">
        <f t="shared" si="521"/>
        <v>-8496089.1100000013</v>
      </c>
      <c r="AQ345" s="43">
        <f t="shared" si="522"/>
        <v>-8173419.5341666676</v>
      </c>
      <c r="AR345" s="43">
        <f t="shared" si="523"/>
        <v>-7930213.19625</v>
      </c>
      <c r="AS345" s="43">
        <f t="shared" si="524"/>
        <v>-7689016.9429166662</v>
      </c>
      <c r="AT345" s="43">
        <f t="shared" si="525"/>
        <v>-7373832.461666666</v>
      </c>
      <c r="AU345" s="43">
        <f t="shared" si="526"/>
        <v>-6969518.1095833331</v>
      </c>
      <c r="AV345" s="43">
        <f t="shared" si="527"/>
        <v>-6439411.2758333338</v>
      </c>
      <c r="AW345" s="43">
        <f t="shared" si="528"/>
        <v>-5834977.3062499994</v>
      </c>
      <c r="AX345" s="43">
        <f t="shared" si="529"/>
        <v>-5208253.9445833331</v>
      </c>
      <c r="AY345" s="43">
        <f t="shared" si="530"/>
        <v>-4661241.08</v>
      </c>
      <c r="AZ345" s="43">
        <f t="shared" si="531"/>
        <v>-4375830.5470833341</v>
      </c>
      <c r="BA345" s="98">
        <f t="shared" si="532"/>
        <v>-4362891.7891666666</v>
      </c>
      <c r="BB345" s="16"/>
      <c r="BC345" s="16">
        <f t="shared" si="426"/>
        <v>0</v>
      </c>
      <c r="BD345" s="16"/>
      <c r="BE345" s="16">
        <f t="shared" si="427"/>
        <v>0</v>
      </c>
      <c r="BF345" s="16"/>
      <c r="BG345" s="16">
        <f t="shared" si="428"/>
        <v>0</v>
      </c>
      <c r="BH345" s="18"/>
      <c r="BI345" s="16">
        <f t="shared" si="429"/>
        <v>0</v>
      </c>
      <c r="BK345" s="16">
        <f t="shared" si="430"/>
        <v>0</v>
      </c>
      <c r="BM345" s="16">
        <f t="shared" si="431"/>
        <v>0</v>
      </c>
      <c r="BO345" s="16">
        <f t="shared" si="423"/>
        <v>0</v>
      </c>
      <c r="BQ345" s="16">
        <f t="shared" si="424"/>
        <v>0</v>
      </c>
      <c r="BS345" s="16">
        <f t="shared" si="425"/>
        <v>0</v>
      </c>
      <c r="BU345" s="16">
        <f t="shared" si="382"/>
        <v>0</v>
      </c>
      <c r="BW345" s="16">
        <f t="shared" si="383"/>
        <v>0</v>
      </c>
      <c r="BY345" s="16">
        <f t="shared" si="384"/>
        <v>0</v>
      </c>
      <c r="CB345" s="16">
        <f t="shared" si="517"/>
        <v>0</v>
      </c>
      <c r="CF345" s="243">
        <f t="shared" si="533"/>
        <v>0</v>
      </c>
      <c r="CH345" s="243">
        <f t="shared" si="534"/>
        <v>0</v>
      </c>
      <c r="CJ345" s="16">
        <f t="shared" si="518"/>
        <v>-4362891.7891666666</v>
      </c>
      <c r="CL345" s="54">
        <f t="shared" si="519"/>
        <v>0</v>
      </c>
      <c r="CN345" s="18"/>
      <c r="CO345" s="16">
        <f t="shared" si="520"/>
        <v>0</v>
      </c>
      <c r="CP345" s="18"/>
    </row>
    <row r="346" spans="1:94" x14ac:dyDescent="0.2">
      <c r="A346" s="387"/>
      <c r="B346" s="14" t="str">
        <f>VLOOKUP(D346,'line assign basis'!$A$8:$D$668,2,FALSE)</f>
        <v>INTERVENER FUNDING</v>
      </c>
      <c r="C346" s="17" t="s">
        <v>704</v>
      </c>
      <c r="D346" s="17" t="s">
        <v>702</v>
      </c>
      <c r="E346" s="17">
        <f>IFERROR(VLOOKUP(D346,'line assign basis'!$A$8:$D$668,4,FALSE),"")</f>
        <v>2</v>
      </c>
      <c r="F346" s="33">
        <f>IFERROR(VLOOKUP($D346,'SAP Data'!$A$7:$OM$1845,F$4,FALSE),"")</f>
        <v>101125</v>
      </c>
      <c r="G346" s="33">
        <f>IFERROR(VLOOKUP($D346,'SAP Data'!$A$7:$OM$1845,G$4,FALSE),"")</f>
        <v>101125</v>
      </c>
      <c r="H346" s="16">
        <f>IFERROR(VLOOKUP($D346,'SAP Data'!$A$7:$OM$1845,H$4,FALSE),"")</f>
        <v>101125</v>
      </c>
      <c r="I346" s="76">
        <f>IFERROR(VLOOKUP($D346,'SAP Data'!$A$7:$OM$1845,I$4,FALSE),"")</f>
        <v>101125</v>
      </c>
      <c r="J346" s="76">
        <f>IFERROR(VLOOKUP($D346,'SAP Data'!$A$7:$OM$1845,J$4,FALSE),"")</f>
        <v>101125</v>
      </c>
      <c r="K346" s="76">
        <f>IFERROR(VLOOKUP($D346,'SAP Data'!$A$7:$OM$1845,K$4,FALSE),"")</f>
        <v>101125</v>
      </c>
      <c r="L346" s="76">
        <f>IFERROR(VLOOKUP($D346,'SAP Data'!$A$7:$OM$1845,L$4,FALSE),"")</f>
        <v>101125</v>
      </c>
      <c r="M346" s="76">
        <f>IFERROR(VLOOKUP($D346,'SAP Data'!$A$7:$OM$1845,M$4,FALSE),"")</f>
        <v>101125</v>
      </c>
      <c r="N346" s="76">
        <f>IFERROR(VLOOKUP($D346,'SAP Data'!$A$7:$OM$1845,N$4,FALSE),"")</f>
        <v>101125</v>
      </c>
      <c r="O346" s="76">
        <f>IFERROR(VLOOKUP($D346,'SAP Data'!$A$7:$OM$1845,O$4,FALSE),"")</f>
        <v>101125</v>
      </c>
      <c r="P346" s="76">
        <f>IFERROR(VLOOKUP($D346,'SAP Data'!$A$7:$OM$1845,P$4,FALSE),"")</f>
        <v>0</v>
      </c>
      <c r="Q346" s="76">
        <f>IFERROR(VLOOKUP($D346,'SAP Data'!$A$7:$OM$1845,Q$4,FALSE),"")</f>
        <v>0</v>
      </c>
      <c r="R346" s="76">
        <f>IFERROR(VLOOKUP($D346,'SAP Data'!$A$7:$OM$1845,R$4,FALSE),"")</f>
        <v>101125</v>
      </c>
      <c r="S346" s="76">
        <f>IFERROR(VLOOKUP($D346,'SAP Data'!$A$7:$OM$1845,S$4,FALSE),"")</f>
        <v>101125</v>
      </c>
      <c r="T346" s="76">
        <f>IFERROR(VLOOKUP($D346,'SAP Data'!$A$7:$OM$1849,T$4,FALSE),"")</f>
        <v>101125</v>
      </c>
      <c r="U346" s="76">
        <f>IFERROR(VLOOKUP($D346,'SAP Data'!$A$7:$OM$1849,U$4,FALSE),"")</f>
        <v>101125</v>
      </c>
      <c r="V346" s="76">
        <f>IFERROR(VLOOKUP($D346,'SAP Data'!$A$7:$OM$1849,V$4,FALSE),"")</f>
        <v>101125</v>
      </c>
      <c r="W346" s="76">
        <f>IFERROR(VLOOKUP($D346,'SAP Data'!$A$7:$OM$1849,W$4,FALSE),"")</f>
        <v>101125</v>
      </c>
      <c r="X346" s="76">
        <f>IFERROR(VLOOKUP($D346,'SAP Data'!$A$7:$OM$1849,X$4,FALSE),"")</f>
        <v>101125</v>
      </c>
      <c r="Y346" s="76">
        <f>IFERROR(VLOOKUP($D346,'SAP Data'!$A$7:$OM$1849,Y$4,FALSE),"")</f>
        <v>101125</v>
      </c>
      <c r="Z346" s="76">
        <f>IFERROR(VLOOKUP($D346,'SAP Data'!$A$7:$OM$1849,Z$4,FALSE),"")</f>
        <v>101125</v>
      </c>
      <c r="AA346" s="76">
        <f>IFERROR(VLOOKUP($D346,'SAP Data'!$A$7:$OM$1849,AA$4,FALSE),"")</f>
        <v>101125</v>
      </c>
      <c r="AB346" s="76">
        <f>IFERROR(VLOOKUP($D346,'SAP Data'!$A$7:$OM$1849,AB$4,FALSE),"")</f>
        <v>0</v>
      </c>
      <c r="AC346" s="76">
        <f>IFERROR(VLOOKUP($D346,'SAP Data'!$A$7:$OM$1849,AC$4,FALSE),"")</f>
        <v>0</v>
      </c>
      <c r="AD346" s="76">
        <f>IFERROR(VLOOKUP($D346,'SAP Data'!$A$7:$OM$1849,AD$4,FALSE),"")</f>
        <v>101125</v>
      </c>
      <c r="AE346" s="76">
        <f>IFERROR(VLOOKUP($D346,'SAP Data'!$A$7:$OM$1849,AE$4,FALSE),"")</f>
        <v>101125</v>
      </c>
      <c r="AF346" s="76">
        <f>IFERROR(VLOOKUP($D346,'SAP Data'!$A$7:$OM$1849,AF$4,FALSE),"")</f>
        <v>101125</v>
      </c>
      <c r="AG346" s="76">
        <f>IFERROR(VLOOKUP($D346,'SAP Data'!$A$7:$OM$1849,AG$4,FALSE),"")</f>
        <v>101125</v>
      </c>
      <c r="AH346" s="76">
        <f>IFERROR(VLOOKUP($D346,'SAP Data'!$A$7:$OM$1849,AH$4,FALSE),"")</f>
        <v>101125</v>
      </c>
      <c r="AI346" s="76">
        <f>IFERROR(VLOOKUP($D346,'SAP Data'!$A$7:$OM$1849,AI$4,FALSE),"")</f>
        <v>101125</v>
      </c>
      <c r="AJ346" s="76">
        <f>IFERROR(VLOOKUP($D346,'SAP Data'!$A$7:$OM$1849,AJ$4,FALSE),"")</f>
        <v>101125</v>
      </c>
      <c r="AK346" s="76">
        <f>IFERROR(VLOOKUP($D346,'SAP Data'!$A$7:$OM$1849,AK$4,FALSE),"")</f>
        <v>101125</v>
      </c>
      <c r="AL346" s="76">
        <f>IFERROR(VLOOKUP($D346,'SAP Data'!$A$7:$OM$1849,AL$4,FALSE),"")</f>
        <v>101125</v>
      </c>
      <c r="AM346" s="76">
        <f>IFERROR(VLOOKUP($D346,'SAP Data'!$A$7:$OM$1849,AM$4,FALSE),"")</f>
        <v>101125</v>
      </c>
      <c r="AN346" s="76">
        <f>IFERROR(VLOOKUP($D346,'SAP Data'!$A$7:$OM$1849,AN$4,FALSE),"")</f>
        <v>0</v>
      </c>
      <c r="AO346" s="76">
        <f>IFERROR(VLOOKUP($D346,'SAP Data'!$A$7:$OM$1849,AO$4,FALSE),"")</f>
        <v>0</v>
      </c>
      <c r="AP346" s="99">
        <f t="shared" si="521"/>
        <v>84270.833333333328</v>
      </c>
      <c r="AQ346" s="43">
        <f t="shared" si="522"/>
        <v>84270.833333333328</v>
      </c>
      <c r="AR346" s="43">
        <f t="shared" si="523"/>
        <v>84270.833333333328</v>
      </c>
      <c r="AS346" s="43">
        <f t="shared" si="524"/>
        <v>84270.833333333328</v>
      </c>
      <c r="AT346" s="43">
        <f t="shared" si="525"/>
        <v>84270.833333333328</v>
      </c>
      <c r="AU346" s="43">
        <f t="shared" si="526"/>
        <v>84270.833333333328</v>
      </c>
      <c r="AV346" s="43">
        <f t="shared" si="527"/>
        <v>84270.833333333328</v>
      </c>
      <c r="AW346" s="43">
        <f t="shared" si="528"/>
        <v>84270.833333333328</v>
      </c>
      <c r="AX346" s="43">
        <f t="shared" si="529"/>
        <v>84270.833333333328</v>
      </c>
      <c r="AY346" s="43">
        <f t="shared" si="530"/>
        <v>84270.833333333328</v>
      </c>
      <c r="AZ346" s="43">
        <f t="shared" si="531"/>
        <v>84270.833333333328</v>
      </c>
      <c r="BA346" s="98">
        <f t="shared" si="532"/>
        <v>84270.833333333328</v>
      </c>
      <c r="BB346" s="16"/>
      <c r="BC346" s="16">
        <f t="shared" si="426"/>
        <v>0</v>
      </c>
      <c r="BD346" s="16"/>
      <c r="BE346" s="16">
        <f t="shared" si="427"/>
        <v>0</v>
      </c>
      <c r="BF346" s="16"/>
      <c r="BG346" s="16">
        <f t="shared" si="428"/>
        <v>0</v>
      </c>
      <c r="BH346" s="18"/>
      <c r="BI346" s="16">
        <f t="shared" si="429"/>
        <v>0</v>
      </c>
      <c r="BK346" s="16">
        <f t="shared" si="430"/>
        <v>0</v>
      </c>
      <c r="BM346" s="16">
        <f t="shared" si="431"/>
        <v>0</v>
      </c>
      <c r="BO346" s="16">
        <f t="shared" si="423"/>
        <v>0</v>
      </c>
      <c r="BQ346" s="16">
        <f t="shared" si="424"/>
        <v>0</v>
      </c>
      <c r="BS346" s="16">
        <f t="shared" si="425"/>
        <v>0</v>
      </c>
      <c r="BU346" s="16">
        <f t="shared" si="382"/>
        <v>0</v>
      </c>
      <c r="BW346" s="16">
        <f t="shared" si="383"/>
        <v>0</v>
      </c>
      <c r="BY346" s="16">
        <f t="shared" si="384"/>
        <v>0</v>
      </c>
      <c r="CB346" s="16">
        <f t="shared" si="517"/>
        <v>0</v>
      </c>
      <c r="CF346" s="243">
        <f t="shared" si="533"/>
        <v>0</v>
      </c>
      <c r="CH346" s="243">
        <f t="shared" si="534"/>
        <v>0</v>
      </c>
      <c r="CJ346" s="16">
        <f t="shared" si="518"/>
        <v>84270.833333333328</v>
      </c>
      <c r="CL346" s="54">
        <f t="shared" si="519"/>
        <v>0</v>
      </c>
      <c r="CN346" s="18"/>
      <c r="CO346" s="16">
        <f t="shared" si="520"/>
        <v>0</v>
      </c>
      <c r="CP346" s="18"/>
    </row>
    <row r="347" spans="1:94" x14ac:dyDescent="0.2">
      <c r="A347" s="387"/>
      <c r="B347" s="14" t="str">
        <f>VLOOKUP(D347,'line assign basis'!$A$8:$D$668,2,FALSE)</f>
        <v>AMORT OR DECOUP-RES</v>
      </c>
      <c r="C347" s="17" t="s">
        <v>707</v>
      </c>
      <c r="D347" s="17" t="s">
        <v>705</v>
      </c>
      <c r="E347" s="17">
        <f>IFERROR(VLOOKUP(D347,'line assign basis'!$A$8:$D$668,4,FALSE),"")</f>
        <v>2</v>
      </c>
      <c r="F347" s="33">
        <f>IFERROR(VLOOKUP($D347,'SAP Data'!$A$7:$OM$1845,F$4,FALSE),"")</f>
        <v>-1802830.66</v>
      </c>
      <c r="G347" s="33">
        <f>IFERROR(VLOOKUP($D347,'SAP Data'!$A$7:$OM$1845,G$4,FALSE),"")</f>
        <v>-1344950.17</v>
      </c>
      <c r="H347" s="16">
        <f>IFERROR(VLOOKUP($D347,'SAP Data'!$A$7:$OM$1845,H$4,FALSE),"")</f>
        <v>-873809.03</v>
      </c>
      <c r="I347" s="76">
        <f>IFERROR(VLOOKUP($D347,'SAP Data'!$A$7:$OM$1845,I$4,FALSE),"")</f>
        <v>-624944.84</v>
      </c>
      <c r="J347" s="76">
        <f>IFERROR(VLOOKUP($D347,'SAP Data'!$A$7:$OM$1845,J$4,FALSE),"")</f>
        <v>-478428.85</v>
      </c>
      <c r="K347" s="76">
        <f>IFERROR(VLOOKUP($D347,'SAP Data'!$A$7:$OM$1845,K$4,FALSE),"")</f>
        <v>-385013.74</v>
      </c>
      <c r="L347" s="76">
        <f>IFERROR(VLOOKUP($D347,'SAP Data'!$A$7:$OM$1845,L$4,FALSE),"")</f>
        <v>-315816.05</v>
      </c>
      <c r="M347" s="76">
        <f>IFERROR(VLOOKUP($D347,'SAP Data'!$A$7:$OM$1845,M$4,FALSE),"")</f>
        <v>-259620.3</v>
      </c>
      <c r="N347" s="76">
        <f>IFERROR(VLOOKUP($D347,'SAP Data'!$A$7:$OM$1845,N$4,FALSE),"")</f>
        <v>-198731.69</v>
      </c>
      <c r="O347" s="76">
        <f>IFERROR(VLOOKUP($D347,'SAP Data'!$A$7:$OM$1845,O$4,FALSE),"")</f>
        <v>-49893.96</v>
      </c>
      <c r="P347" s="76">
        <f>IFERROR(VLOOKUP($D347,'SAP Data'!$A$7:$OM$1845,P$4,FALSE),"")</f>
        <v>-389445.36</v>
      </c>
      <c r="Q347" s="76">
        <f>IFERROR(VLOOKUP($D347,'SAP Data'!$A$7:$OM$1845,Q$4,FALSE),"")</f>
        <v>-307643.88</v>
      </c>
      <c r="R347" s="76">
        <f>IFERROR(VLOOKUP($D347,'SAP Data'!$A$7:$OM$1845,R$4,FALSE),"")</f>
        <v>-218725.67</v>
      </c>
      <c r="S347" s="76">
        <f>IFERROR(VLOOKUP($D347,'SAP Data'!$A$7:$OM$1845,S$4,FALSE),"")</f>
        <v>-144750.46</v>
      </c>
      <c r="T347" s="76">
        <f>IFERROR(VLOOKUP($D347,'SAP Data'!$A$7:$OM$1849,T$4,FALSE),"")</f>
        <v>-73871.25</v>
      </c>
      <c r="U347" s="76">
        <f>IFERROR(VLOOKUP($D347,'SAP Data'!$A$7:$OM$1849,U$4,FALSE),"")</f>
        <v>-18277.77</v>
      </c>
      <c r="V347" s="76">
        <f>IFERROR(VLOOKUP($D347,'SAP Data'!$A$7:$OM$1849,V$4,FALSE),"")</f>
        <v>11542.53</v>
      </c>
      <c r="W347" s="76">
        <f>IFERROR(VLOOKUP($D347,'SAP Data'!$A$7:$OM$1849,W$4,FALSE),"")</f>
        <v>34049.4</v>
      </c>
      <c r="X347" s="76">
        <f>IFERROR(VLOOKUP($D347,'SAP Data'!$A$7:$OM$1849,X$4,FALSE),"")</f>
        <v>49960.95</v>
      </c>
      <c r="Y347" s="76">
        <f>IFERROR(VLOOKUP($D347,'SAP Data'!$A$7:$OM$1849,Y$4,FALSE),"")</f>
        <v>61819.15</v>
      </c>
      <c r="Z347" s="76">
        <f>IFERROR(VLOOKUP($D347,'SAP Data'!$A$7:$OM$1849,Z$4,FALSE),"")</f>
        <v>74228.72</v>
      </c>
      <c r="AA347" s="76">
        <f>IFERROR(VLOOKUP($D347,'SAP Data'!$A$7:$OM$1849,AA$4,FALSE),"")</f>
        <v>92254.9</v>
      </c>
      <c r="AB347" s="76">
        <f>IFERROR(VLOOKUP($D347,'SAP Data'!$A$7:$OM$1849,AB$4,FALSE),"")</f>
        <v>-9495191.4800000004</v>
      </c>
      <c r="AC347" s="76">
        <f>IFERROR(VLOOKUP($D347,'SAP Data'!$A$7:$OM$1849,AC$4,FALSE),"")</f>
        <v>-8002817.0999999996</v>
      </c>
      <c r="AD347" s="76">
        <f>IFERROR(VLOOKUP($D347,'SAP Data'!$A$7:$OM$1849,AD$4,FALSE),"")</f>
        <v>-6462744.9400000004</v>
      </c>
      <c r="AE347" s="76">
        <f>IFERROR(VLOOKUP($D347,'SAP Data'!$A$7:$OM$1849,AE$4,FALSE),"")</f>
        <v>-4896652.7</v>
      </c>
      <c r="AF347" s="76">
        <f>IFERROR(VLOOKUP($D347,'SAP Data'!$A$7:$OM$1849,AF$4,FALSE),"")</f>
        <v>-3534569.13</v>
      </c>
      <c r="AG347" s="76">
        <f>IFERROR(VLOOKUP($D347,'SAP Data'!$A$7:$OM$1849,AG$4,FALSE),"")</f>
        <v>-2551528.34</v>
      </c>
      <c r="AH347" s="76">
        <f>IFERROR(VLOOKUP($D347,'SAP Data'!$A$7:$OM$1849,AH$4,FALSE),"")</f>
        <v>-2046725.47</v>
      </c>
      <c r="AI347" s="76">
        <f>IFERROR(VLOOKUP($D347,'SAP Data'!$A$7:$OM$1849,AI$4,FALSE),"")</f>
        <v>-1680840.15</v>
      </c>
      <c r="AJ347" s="76">
        <f>IFERROR(VLOOKUP($D347,'SAP Data'!$A$7:$OM$1849,AJ$4,FALSE),"")</f>
        <v>-1469419.75</v>
      </c>
      <c r="AK347" s="76">
        <f>IFERROR(VLOOKUP($D347,'SAP Data'!$A$7:$OM$1849,AK$4,FALSE),"")</f>
        <v>-1283537.6499999999</v>
      </c>
      <c r="AL347" s="76">
        <f>IFERROR(VLOOKUP($D347,'SAP Data'!$A$7:$OM$1849,AL$4,FALSE),"")</f>
        <v>-1068517.3400000001</v>
      </c>
      <c r="AM347" s="76">
        <f>IFERROR(VLOOKUP($D347,'SAP Data'!$A$7:$OM$1849,AM$4,FALSE),"")</f>
        <v>-620135.4</v>
      </c>
      <c r="AN347" s="76">
        <f>IFERROR(VLOOKUP($D347,'SAP Data'!$A$7:$OM$1849,AN$4,FALSE),"")</f>
        <v>-4091990.72</v>
      </c>
      <c r="AO347" s="76">
        <f>IFERROR(VLOOKUP($D347,'SAP Data'!$A$7:$OM$1849,AO$4,FALSE),"")</f>
        <v>-3515326.47</v>
      </c>
      <c r="AP347" s="99">
        <f t="shared" si="521"/>
        <v>-1729315.6429166666</v>
      </c>
      <c r="AQ347" s="43">
        <f t="shared" si="522"/>
        <v>-2187479.039166667</v>
      </c>
      <c r="AR347" s="43">
        <f t="shared" si="523"/>
        <v>-2529670.7108333334</v>
      </c>
      <c r="AS347" s="43">
        <f t="shared" si="524"/>
        <v>-2779418.5629166667</v>
      </c>
      <c r="AT347" s="43">
        <f t="shared" si="525"/>
        <v>-2970731.8366666664</v>
      </c>
      <c r="AU347" s="43">
        <f t="shared" si="526"/>
        <v>-3127946.7345833331</v>
      </c>
      <c r="AV347" s="43">
        <f t="shared" si="527"/>
        <v>-3262707.9949999996</v>
      </c>
      <c r="AW347" s="43">
        <f t="shared" si="528"/>
        <v>-3382072.0574999996</v>
      </c>
      <c r="AX347" s="43">
        <f t="shared" si="529"/>
        <v>-3485743.01</v>
      </c>
      <c r="AY347" s="43">
        <f t="shared" si="530"/>
        <v>-3563040.3583333329</v>
      </c>
      <c r="AZ347" s="43">
        <f t="shared" si="531"/>
        <v>-3367589.9224999994</v>
      </c>
      <c r="BA347" s="98">
        <f t="shared" si="532"/>
        <v>-2955477.7812499995</v>
      </c>
      <c r="BB347" s="16"/>
      <c r="BC347" s="16">
        <f t="shared" si="426"/>
        <v>0</v>
      </c>
      <c r="BD347" s="16"/>
      <c r="BE347" s="16">
        <f t="shared" si="427"/>
        <v>0</v>
      </c>
      <c r="BF347" s="16"/>
      <c r="BG347" s="16">
        <f t="shared" si="428"/>
        <v>0</v>
      </c>
      <c r="BH347" s="18"/>
      <c r="BI347" s="16">
        <f t="shared" si="429"/>
        <v>0</v>
      </c>
      <c r="BK347" s="16">
        <f t="shared" si="430"/>
        <v>0</v>
      </c>
      <c r="BM347" s="16">
        <f t="shared" si="431"/>
        <v>0</v>
      </c>
      <c r="BO347" s="16">
        <f t="shared" si="423"/>
        <v>0</v>
      </c>
      <c r="BQ347" s="16">
        <f t="shared" si="424"/>
        <v>0</v>
      </c>
      <c r="BS347" s="16">
        <f t="shared" si="425"/>
        <v>0</v>
      </c>
      <c r="BU347" s="16">
        <f t="shared" si="382"/>
        <v>0</v>
      </c>
      <c r="BW347" s="16">
        <f t="shared" si="383"/>
        <v>0</v>
      </c>
      <c r="BY347" s="16">
        <f t="shared" si="384"/>
        <v>0</v>
      </c>
      <c r="CB347" s="16">
        <f t="shared" si="517"/>
        <v>0</v>
      </c>
      <c r="CF347" s="243">
        <f t="shared" si="533"/>
        <v>0</v>
      </c>
      <c r="CH347" s="243">
        <f t="shared" si="534"/>
        <v>0</v>
      </c>
      <c r="CJ347" s="16">
        <f t="shared" si="518"/>
        <v>-2955477.7812499995</v>
      </c>
      <c r="CL347" s="54">
        <f t="shared" si="519"/>
        <v>0</v>
      </c>
      <c r="CN347" s="18"/>
      <c r="CO347" s="16">
        <f t="shared" si="520"/>
        <v>0</v>
      </c>
      <c r="CP347" s="18"/>
    </row>
    <row r="348" spans="1:94" x14ac:dyDescent="0.2">
      <c r="A348" s="387"/>
      <c r="B348" s="14" t="str">
        <f>VLOOKUP(D348,'line assign basis'!$A$8:$D$668,2,FALSE)</f>
        <v>NWIGU INTERVENOR MAT</v>
      </c>
      <c r="C348" s="17" t="s">
        <v>710</v>
      </c>
      <c r="D348" s="17" t="s">
        <v>708</v>
      </c>
      <c r="E348" s="17">
        <f>IFERROR(VLOOKUP(D348,'line assign basis'!$A$8:$D$668,4,FALSE),"")</f>
        <v>2</v>
      </c>
      <c r="F348" s="33">
        <f>IFERROR(VLOOKUP($D348,'SAP Data'!$A$7:$OM$1845,F$4,FALSE),"")</f>
        <v>6600.3</v>
      </c>
      <c r="G348" s="33">
        <f>IFERROR(VLOOKUP($D348,'SAP Data'!$A$7:$OM$1845,G$4,FALSE),"")</f>
        <v>6600.3</v>
      </c>
      <c r="H348" s="16">
        <f>IFERROR(VLOOKUP($D348,'SAP Data'!$A$7:$OM$1845,H$4,FALSE),"")</f>
        <v>6600.3</v>
      </c>
      <c r="I348" s="76">
        <f>IFERROR(VLOOKUP($D348,'SAP Data'!$A$7:$OM$1845,I$4,FALSE),"")</f>
        <v>30175.919999999998</v>
      </c>
      <c r="J348" s="76">
        <f>IFERROR(VLOOKUP($D348,'SAP Data'!$A$7:$OM$1845,J$4,FALSE),"")</f>
        <v>30175.919999999998</v>
      </c>
      <c r="K348" s="76">
        <f>IFERROR(VLOOKUP($D348,'SAP Data'!$A$7:$OM$1845,K$4,FALSE),"")</f>
        <v>30175.919999999998</v>
      </c>
      <c r="L348" s="76">
        <f>IFERROR(VLOOKUP($D348,'SAP Data'!$A$7:$OM$1845,L$4,FALSE),"")</f>
        <v>30175.919999999998</v>
      </c>
      <c r="M348" s="76">
        <f>IFERROR(VLOOKUP($D348,'SAP Data'!$A$7:$OM$1845,M$4,FALSE),"")</f>
        <v>30175.919999999998</v>
      </c>
      <c r="N348" s="76">
        <f>IFERROR(VLOOKUP($D348,'SAP Data'!$A$7:$OM$1845,N$4,FALSE),"")</f>
        <v>30175.919999999998</v>
      </c>
      <c r="O348" s="76">
        <f>IFERROR(VLOOKUP($D348,'SAP Data'!$A$7:$OM$1845,O$4,FALSE),"")</f>
        <v>40377.99</v>
      </c>
      <c r="P348" s="76">
        <f>IFERROR(VLOOKUP($D348,'SAP Data'!$A$7:$OM$1845,P$4,FALSE),"")</f>
        <v>10202.07</v>
      </c>
      <c r="Q348" s="76">
        <f>IFERROR(VLOOKUP($D348,'SAP Data'!$A$7:$OM$1845,Q$4,FALSE),"")</f>
        <v>10202.07</v>
      </c>
      <c r="R348" s="76">
        <f>IFERROR(VLOOKUP($D348,'SAP Data'!$A$7:$OM$1845,R$4,FALSE),"")</f>
        <v>10202.07</v>
      </c>
      <c r="S348" s="76">
        <f>IFERROR(VLOOKUP($D348,'SAP Data'!$A$7:$OM$1845,S$4,FALSE),"")</f>
        <v>10202.07</v>
      </c>
      <c r="T348" s="76">
        <f>IFERROR(VLOOKUP($D348,'SAP Data'!$A$7:$OM$1849,T$4,FALSE),"")</f>
        <v>10202.07</v>
      </c>
      <c r="U348" s="76">
        <f>IFERROR(VLOOKUP($D348,'SAP Data'!$A$7:$OM$1849,U$4,FALSE),"")</f>
        <v>14652.4</v>
      </c>
      <c r="V348" s="76">
        <f>IFERROR(VLOOKUP($D348,'SAP Data'!$A$7:$OM$1849,V$4,FALSE),"")</f>
        <v>14652.4</v>
      </c>
      <c r="W348" s="76">
        <f>IFERROR(VLOOKUP($D348,'SAP Data'!$A$7:$OM$1849,W$4,FALSE),"")</f>
        <v>14652.4</v>
      </c>
      <c r="X348" s="76">
        <f>IFERROR(VLOOKUP($D348,'SAP Data'!$A$7:$OM$1849,X$4,FALSE),"")</f>
        <v>14652.4</v>
      </c>
      <c r="Y348" s="76">
        <f>IFERROR(VLOOKUP($D348,'SAP Data'!$A$7:$OM$1849,Y$4,FALSE),"")</f>
        <v>14652.4</v>
      </c>
      <c r="Z348" s="76">
        <f>IFERROR(VLOOKUP($D348,'SAP Data'!$A$7:$OM$1849,Z$4,FALSE),"")</f>
        <v>14652.4</v>
      </c>
      <c r="AA348" s="76">
        <f>IFERROR(VLOOKUP($D348,'SAP Data'!$A$7:$OM$1849,AA$4,FALSE),"")</f>
        <v>14652.4</v>
      </c>
      <c r="AB348" s="76">
        <f>IFERROR(VLOOKUP($D348,'SAP Data'!$A$7:$OM$1849,AB$4,FALSE),"")</f>
        <v>0</v>
      </c>
      <c r="AC348" s="76">
        <f>IFERROR(VLOOKUP($D348,'SAP Data'!$A$7:$OM$1849,AC$4,FALSE),"")</f>
        <v>0</v>
      </c>
      <c r="AD348" s="76">
        <f>IFERROR(VLOOKUP($D348,'SAP Data'!$A$7:$OM$1849,AD$4,FALSE),"")</f>
        <v>0</v>
      </c>
      <c r="AE348" s="76">
        <f>IFERROR(VLOOKUP($D348,'SAP Data'!$A$7:$OM$1849,AE$4,FALSE),"")</f>
        <v>0</v>
      </c>
      <c r="AF348" s="76">
        <f>IFERROR(VLOOKUP($D348,'SAP Data'!$A$7:$OM$1849,AF$4,FALSE),"")</f>
        <v>0</v>
      </c>
      <c r="AG348" s="76">
        <f>IFERROR(VLOOKUP($D348,'SAP Data'!$A$7:$OM$1849,AG$4,FALSE),"")</f>
        <v>11081.33</v>
      </c>
      <c r="AH348" s="76">
        <f>IFERROR(VLOOKUP($D348,'SAP Data'!$A$7:$OM$1849,AH$4,FALSE),"")</f>
        <v>11081.33</v>
      </c>
      <c r="AI348" s="76">
        <f>IFERROR(VLOOKUP($D348,'SAP Data'!$A$7:$OM$1849,AI$4,FALSE),"")</f>
        <v>11081.33</v>
      </c>
      <c r="AJ348" s="76">
        <f>IFERROR(VLOOKUP($D348,'SAP Data'!$A$7:$OM$1849,AJ$4,FALSE),"")</f>
        <v>11081.33</v>
      </c>
      <c r="AK348" s="76">
        <f>IFERROR(VLOOKUP($D348,'SAP Data'!$A$7:$OM$1849,AK$4,FALSE),"")</f>
        <v>11081.33</v>
      </c>
      <c r="AL348" s="76">
        <f>IFERROR(VLOOKUP($D348,'SAP Data'!$A$7:$OM$1849,AL$4,FALSE),"")</f>
        <v>11081.33</v>
      </c>
      <c r="AM348" s="76">
        <f>IFERROR(VLOOKUP($D348,'SAP Data'!$A$7:$OM$1849,AM$4,FALSE),"")</f>
        <v>11081.33</v>
      </c>
      <c r="AN348" s="76">
        <f>IFERROR(VLOOKUP($D348,'SAP Data'!$A$7:$OM$1849,AN$4,FALSE),"")</f>
        <v>40348.949999999997</v>
      </c>
      <c r="AO348" s="76">
        <f>IFERROR(VLOOKUP($D348,'SAP Data'!$A$7:$OM$1849,AO$4,FALSE),"")</f>
        <v>40348.949999999997</v>
      </c>
      <c r="AP348" s="99">
        <f t="shared" si="521"/>
        <v>10672.664583333333</v>
      </c>
      <c r="AQ348" s="43">
        <f t="shared" si="522"/>
        <v>9822.4920833333326</v>
      </c>
      <c r="AR348" s="43">
        <f t="shared" si="523"/>
        <v>8972.319583333332</v>
      </c>
      <c r="AS348" s="43">
        <f t="shared" si="524"/>
        <v>8398.4387499999993</v>
      </c>
      <c r="AT348" s="43">
        <f t="shared" si="525"/>
        <v>8100.8495833333327</v>
      </c>
      <c r="AU348" s="43">
        <f t="shared" si="526"/>
        <v>7803.2604166666652</v>
      </c>
      <c r="AV348" s="43">
        <f t="shared" si="527"/>
        <v>7505.6712499999994</v>
      </c>
      <c r="AW348" s="43">
        <f t="shared" si="528"/>
        <v>7208.0820833333319</v>
      </c>
      <c r="AX348" s="43">
        <f t="shared" si="529"/>
        <v>6910.4929166666661</v>
      </c>
      <c r="AY348" s="43">
        <f t="shared" si="530"/>
        <v>6612.9037499999986</v>
      </c>
      <c r="AZ348" s="43">
        <f t="shared" si="531"/>
        <v>8145.3154166666673</v>
      </c>
      <c r="BA348" s="98">
        <f t="shared" si="532"/>
        <v>11507.727916666665</v>
      </c>
      <c r="BB348" s="16"/>
      <c r="BC348" s="16">
        <f t="shared" si="426"/>
        <v>0</v>
      </c>
      <c r="BD348" s="16"/>
      <c r="BE348" s="16">
        <f t="shared" si="427"/>
        <v>0</v>
      </c>
      <c r="BF348" s="16"/>
      <c r="BG348" s="16">
        <f t="shared" si="428"/>
        <v>0</v>
      </c>
      <c r="BH348" s="18"/>
      <c r="BI348" s="16">
        <f t="shared" si="429"/>
        <v>0</v>
      </c>
      <c r="BK348" s="16">
        <f t="shared" si="430"/>
        <v>0</v>
      </c>
      <c r="BM348" s="16">
        <f t="shared" si="431"/>
        <v>0</v>
      </c>
      <c r="BO348" s="16">
        <f t="shared" si="423"/>
        <v>0</v>
      </c>
      <c r="BQ348" s="16">
        <f t="shared" si="424"/>
        <v>0</v>
      </c>
      <c r="BS348" s="16">
        <f t="shared" si="425"/>
        <v>0</v>
      </c>
      <c r="BU348" s="16">
        <f t="shared" si="382"/>
        <v>0</v>
      </c>
      <c r="BW348" s="16">
        <f t="shared" si="383"/>
        <v>0</v>
      </c>
      <c r="BY348" s="16">
        <f t="shared" si="384"/>
        <v>0</v>
      </c>
      <c r="CB348" s="16">
        <f t="shared" si="517"/>
        <v>0</v>
      </c>
      <c r="CF348" s="243">
        <f t="shared" si="533"/>
        <v>0</v>
      </c>
      <c r="CH348" s="243">
        <f t="shared" si="534"/>
        <v>0</v>
      </c>
      <c r="CJ348" s="16">
        <f t="shared" si="518"/>
        <v>11507.727916666665</v>
      </c>
      <c r="CL348" s="54">
        <f t="shared" si="519"/>
        <v>0</v>
      </c>
      <c r="CN348" s="18"/>
      <c r="CO348" s="16">
        <f t="shared" si="520"/>
        <v>0</v>
      </c>
      <c r="CP348" s="18"/>
    </row>
    <row r="349" spans="1:94" x14ac:dyDescent="0.2">
      <c r="A349" s="387"/>
      <c r="B349" s="14" t="str">
        <f>VLOOKUP(D349,'line assign basis'!$A$8:$D$668,2,FALSE)</f>
        <v>WA-OR SITES RESERVE</v>
      </c>
      <c r="C349" s="17" t="s">
        <v>713</v>
      </c>
      <c r="D349" s="17" t="s">
        <v>711</v>
      </c>
      <c r="E349" s="17">
        <f>IFERROR(VLOOKUP(D349,'line assign basis'!$A$8:$D$668,4,FALSE),"")</f>
        <v>2</v>
      </c>
      <c r="F349" s="33">
        <f>IFERROR(VLOOKUP($D349,'SAP Data'!$A$7:$OM$1845,F$4,FALSE),"")</f>
        <v>-613334.5</v>
      </c>
      <c r="G349" s="33">
        <f>IFERROR(VLOOKUP($D349,'SAP Data'!$A$7:$OM$1845,G$4,FALSE),"")</f>
        <v>-614467.79</v>
      </c>
      <c r="H349" s="16">
        <f>IFERROR(VLOOKUP($D349,'SAP Data'!$A$7:$OM$1845,H$4,FALSE),"")</f>
        <v>-624317.49</v>
      </c>
      <c r="I349" s="76">
        <f>IFERROR(VLOOKUP($D349,'SAP Data'!$A$7:$OM$1845,I$4,FALSE),"")</f>
        <v>-625814.24</v>
      </c>
      <c r="J349" s="76">
        <f>IFERROR(VLOOKUP($D349,'SAP Data'!$A$7:$OM$1845,J$4,FALSE),"")</f>
        <v>-633295.24</v>
      </c>
      <c r="K349" s="76">
        <f>IFERROR(VLOOKUP($D349,'SAP Data'!$A$7:$OM$1845,K$4,FALSE),"")</f>
        <v>-640451.6</v>
      </c>
      <c r="L349" s="76">
        <f>IFERROR(VLOOKUP($D349,'SAP Data'!$A$7:$OM$1845,L$4,FALSE),"")</f>
        <v>-643205.02</v>
      </c>
      <c r="M349" s="76">
        <f>IFERROR(VLOOKUP($D349,'SAP Data'!$A$7:$OM$1845,M$4,FALSE),"")</f>
        <v>-644662.43999999994</v>
      </c>
      <c r="N349" s="76">
        <f>IFERROR(VLOOKUP($D349,'SAP Data'!$A$7:$OM$1845,N$4,FALSE),"")</f>
        <v>-645984.02</v>
      </c>
      <c r="O349" s="76">
        <f>IFERROR(VLOOKUP($D349,'SAP Data'!$A$7:$OM$1845,O$4,FALSE),"")</f>
        <v>-662953.46</v>
      </c>
      <c r="P349" s="76">
        <f>IFERROR(VLOOKUP($D349,'SAP Data'!$A$7:$OM$1845,P$4,FALSE),"")</f>
        <v>-664210.84</v>
      </c>
      <c r="Q349" s="76">
        <f>IFERROR(VLOOKUP($D349,'SAP Data'!$A$7:$OM$1845,Q$4,FALSE),"")</f>
        <v>-682145.62</v>
      </c>
      <c r="R349" s="76">
        <f>IFERROR(VLOOKUP($D349,'SAP Data'!$A$7:$OM$1845,R$4,FALSE),"")</f>
        <v>-689755.32</v>
      </c>
      <c r="S349" s="76">
        <f>IFERROR(VLOOKUP($D349,'SAP Data'!$A$7:$OM$1845,S$4,FALSE),"")</f>
        <v>-690748.88</v>
      </c>
      <c r="T349" s="76">
        <f>IFERROR(VLOOKUP($D349,'SAP Data'!$A$7:$OM$1849,T$4,FALSE),"")</f>
        <v>-701777.3</v>
      </c>
      <c r="U349" s="76">
        <f>IFERROR(VLOOKUP($D349,'SAP Data'!$A$7:$OM$1849,U$4,FALSE),"")</f>
        <v>-704002.24</v>
      </c>
      <c r="V349" s="76">
        <f>IFERROR(VLOOKUP($D349,'SAP Data'!$A$7:$OM$1849,V$4,FALSE),"")</f>
        <v>-706855.53</v>
      </c>
      <c r="W349" s="76">
        <f>IFERROR(VLOOKUP($D349,'SAP Data'!$A$7:$OM$1849,W$4,FALSE),"")</f>
        <v>-742892.64</v>
      </c>
      <c r="X349" s="76">
        <f>IFERROR(VLOOKUP($D349,'SAP Data'!$A$7:$OM$1849,X$4,FALSE),"")</f>
        <v>-803747.18</v>
      </c>
      <c r="Y349" s="76">
        <f>IFERROR(VLOOKUP($D349,'SAP Data'!$A$7:$OM$1849,Y$4,FALSE),"")</f>
        <v>-813177.09</v>
      </c>
      <c r="Z349" s="76">
        <f>IFERROR(VLOOKUP($D349,'SAP Data'!$A$7:$OM$1849,Z$4,FALSE),"")</f>
        <v>-912059</v>
      </c>
      <c r="AA349" s="76">
        <f>IFERROR(VLOOKUP($D349,'SAP Data'!$A$7:$OM$1849,AA$4,FALSE),"")</f>
        <v>-959641.74</v>
      </c>
      <c r="AB349" s="76">
        <f>IFERROR(VLOOKUP($D349,'SAP Data'!$A$7:$OM$1849,AB$4,FALSE),"")</f>
        <v>-1066385.1299999999</v>
      </c>
      <c r="AC349" s="76">
        <f>IFERROR(VLOOKUP($D349,'SAP Data'!$A$7:$OM$1849,AC$4,FALSE),"")</f>
        <v>-1156190.77</v>
      </c>
      <c r="AD349" s="76">
        <f>IFERROR(VLOOKUP($D349,'SAP Data'!$A$7:$OM$1849,AD$4,FALSE),"")</f>
        <v>-1178596.3700000001</v>
      </c>
      <c r="AE349" s="76">
        <f>IFERROR(VLOOKUP($D349,'SAP Data'!$A$7:$OM$1849,AE$4,FALSE),"")</f>
        <v>-1179848.56</v>
      </c>
      <c r="AF349" s="76">
        <f>IFERROR(VLOOKUP($D349,'SAP Data'!$A$7:$OM$1849,AF$4,FALSE),"")</f>
        <v>-1128107.8999999999</v>
      </c>
      <c r="AG349" s="76">
        <f>IFERROR(VLOOKUP($D349,'SAP Data'!$A$7:$OM$1849,AG$4,FALSE),"")</f>
        <v>-1129195.56</v>
      </c>
      <c r="AH349" s="76">
        <f>IFERROR(VLOOKUP($D349,'SAP Data'!$A$7:$OM$1849,AH$4,FALSE),"")</f>
        <v>-1130193.28</v>
      </c>
      <c r="AI349" s="76">
        <f>IFERROR(VLOOKUP($D349,'SAP Data'!$A$7:$OM$1849,AI$4,FALSE),"")</f>
        <v>-1128545.6599999999</v>
      </c>
      <c r="AJ349" s="76">
        <f>IFERROR(VLOOKUP($D349,'SAP Data'!$A$7:$OM$1849,AJ$4,FALSE),"")</f>
        <v>-1130505.8400000001</v>
      </c>
      <c r="AK349" s="76">
        <f>IFERROR(VLOOKUP($D349,'SAP Data'!$A$7:$OM$1849,AK$4,FALSE),"")</f>
        <v>-1130687.2</v>
      </c>
      <c r="AL349" s="76">
        <f>IFERROR(VLOOKUP($D349,'SAP Data'!$A$7:$OM$1849,AL$4,FALSE),"")</f>
        <v>-1138340.43</v>
      </c>
      <c r="AM349" s="76">
        <f>IFERROR(VLOOKUP($D349,'SAP Data'!$A$7:$OM$1849,AM$4,FALSE),"")</f>
        <v>-1139541.92</v>
      </c>
      <c r="AN349" s="76">
        <f>IFERROR(VLOOKUP($D349,'SAP Data'!$A$7:$OM$1849,AN$4,FALSE),"")</f>
        <v>-1139572.96</v>
      </c>
      <c r="AO349" s="76">
        <f>IFERROR(VLOOKUP($D349,'SAP Data'!$A$7:$OM$1849,AO$4,FALSE),"")</f>
        <v>-1142817.23</v>
      </c>
      <c r="AP349" s="99">
        <f t="shared" si="521"/>
        <v>-849304.44541666668</v>
      </c>
      <c r="AQ349" s="43">
        <f t="shared" si="522"/>
        <v>-890051.97583333345</v>
      </c>
      <c r="AR349" s="43">
        <f t="shared" si="523"/>
        <v>-928194.90416666679</v>
      </c>
      <c r="AS349" s="43">
        <f t="shared" si="524"/>
        <v>-963675.06749999989</v>
      </c>
      <c r="AT349" s="43">
        <f t="shared" si="525"/>
        <v>-999030.52875000017</v>
      </c>
      <c r="AU349" s="43">
        <f t="shared" si="526"/>
        <v>-1032738.4775</v>
      </c>
      <c r="AV349" s="43">
        <f t="shared" si="527"/>
        <v>-1062422.2975000001</v>
      </c>
      <c r="AW349" s="43">
        <f t="shared" si="528"/>
        <v>-1089266.8295833333</v>
      </c>
      <c r="AX349" s="43">
        <f t="shared" si="529"/>
        <v>-1111924.8104166666</v>
      </c>
      <c r="AY349" s="43">
        <f t="shared" si="530"/>
        <v>-1128849.0441666665</v>
      </c>
      <c r="AZ349" s="43">
        <f t="shared" si="531"/>
        <v>-1139394.3779166667</v>
      </c>
      <c r="BA349" s="98">
        <f t="shared" si="532"/>
        <v>-1141886.6399999999</v>
      </c>
      <c r="BB349" s="16"/>
      <c r="BC349" s="16">
        <f t="shared" si="426"/>
        <v>0</v>
      </c>
      <c r="BD349" s="16"/>
      <c r="BE349" s="16">
        <f t="shared" si="427"/>
        <v>0</v>
      </c>
      <c r="BF349" s="16"/>
      <c r="BG349" s="16">
        <f t="shared" si="428"/>
        <v>0</v>
      </c>
      <c r="BH349" s="18"/>
      <c r="BI349" s="16">
        <f t="shared" si="429"/>
        <v>0</v>
      </c>
      <c r="BK349" s="16">
        <f t="shared" si="430"/>
        <v>0</v>
      </c>
      <c r="BM349" s="16">
        <f t="shared" si="431"/>
        <v>0</v>
      </c>
      <c r="BO349" s="16">
        <f t="shared" si="423"/>
        <v>0</v>
      </c>
      <c r="BQ349" s="16">
        <f t="shared" si="424"/>
        <v>0</v>
      </c>
      <c r="BS349" s="16">
        <f t="shared" si="425"/>
        <v>0</v>
      </c>
      <c r="BU349" s="16">
        <f t="shared" ref="BU349:BU417" si="535">IF($E349=4,AY349,0)</f>
        <v>0</v>
      </c>
      <c r="BW349" s="16">
        <f t="shared" ref="BW349:BW417" si="536">IF($E349=4,AZ349,0)</f>
        <v>0</v>
      </c>
      <c r="BY349" s="16">
        <f t="shared" ref="BY349:BY417" si="537">IF($E349=4,BA349,0)</f>
        <v>0</v>
      </c>
      <c r="CB349" s="16">
        <f t="shared" si="517"/>
        <v>0</v>
      </c>
      <c r="CF349" s="243">
        <f t="shared" si="533"/>
        <v>0</v>
      </c>
      <c r="CH349" s="243">
        <f t="shared" si="534"/>
        <v>0</v>
      </c>
      <c r="CJ349" s="16">
        <f t="shared" si="518"/>
        <v>-1141886.6399999999</v>
      </c>
      <c r="CL349" s="54">
        <f t="shared" si="519"/>
        <v>0</v>
      </c>
      <c r="CN349" s="18"/>
      <c r="CO349" s="16">
        <f t="shared" si="520"/>
        <v>0</v>
      </c>
      <c r="CP349" s="18"/>
    </row>
    <row r="350" spans="1:94" x14ac:dyDescent="0.2">
      <c r="A350" s="387"/>
      <c r="B350" s="14" t="str">
        <f>VLOOKUP(D350,'line assign basis'!$A$8:$D$668,2,FALSE)</f>
        <v>WA-OR SITES DEFERRAL</v>
      </c>
      <c r="C350" s="17" t="s">
        <v>716</v>
      </c>
      <c r="D350" s="17" t="s">
        <v>714</v>
      </c>
      <c r="E350" s="17">
        <f>IFERROR(VLOOKUP(D350,'line assign basis'!$A$8:$D$668,4,FALSE),"")</f>
        <v>2</v>
      </c>
      <c r="F350" s="33">
        <f>IFERROR(VLOOKUP($D350,'SAP Data'!$A$7:$OM$1845,F$4,FALSE),"")</f>
        <v>613334.5</v>
      </c>
      <c r="G350" s="33">
        <f>IFERROR(VLOOKUP($D350,'SAP Data'!$A$7:$OM$1845,G$4,FALSE),"")</f>
        <v>614467.79</v>
      </c>
      <c r="H350" s="16">
        <f>IFERROR(VLOOKUP($D350,'SAP Data'!$A$7:$OM$1845,H$4,FALSE),"")</f>
        <v>624317.49</v>
      </c>
      <c r="I350" s="76">
        <f>IFERROR(VLOOKUP($D350,'SAP Data'!$A$7:$OM$1845,I$4,FALSE),"")</f>
        <v>625814.24</v>
      </c>
      <c r="J350" s="76">
        <f>IFERROR(VLOOKUP($D350,'SAP Data'!$A$7:$OM$1845,J$4,FALSE),"")</f>
        <v>633295.24</v>
      </c>
      <c r="K350" s="76">
        <f>IFERROR(VLOOKUP($D350,'SAP Data'!$A$7:$OM$1845,K$4,FALSE),"")</f>
        <v>640451.6</v>
      </c>
      <c r="L350" s="76">
        <f>IFERROR(VLOOKUP($D350,'SAP Data'!$A$7:$OM$1845,L$4,FALSE),"")</f>
        <v>643205.02</v>
      </c>
      <c r="M350" s="76">
        <f>IFERROR(VLOOKUP($D350,'SAP Data'!$A$7:$OM$1845,M$4,FALSE),"")</f>
        <v>644662.43999999994</v>
      </c>
      <c r="N350" s="76">
        <f>IFERROR(VLOOKUP($D350,'SAP Data'!$A$7:$OM$1845,N$4,FALSE),"")</f>
        <v>645984.02</v>
      </c>
      <c r="O350" s="76">
        <f>IFERROR(VLOOKUP($D350,'SAP Data'!$A$7:$OM$1845,O$4,FALSE),"")</f>
        <v>662953.46</v>
      </c>
      <c r="P350" s="76">
        <f>IFERROR(VLOOKUP($D350,'SAP Data'!$A$7:$OM$1845,P$4,FALSE),"")</f>
        <v>664210.84</v>
      </c>
      <c r="Q350" s="76">
        <f>IFERROR(VLOOKUP($D350,'SAP Data'!$A$7:$OM$1845,Q$4,FALSE),"")</f>
        <v>682145.62</v>
      </c>
      <c r="R350" s="76">
        <f>IFERROR(VLOOKUP($D350,'SAP Data'!$A$7:$OM$1845,R$4,FALSE),"")</f>
        <v>689755.32</v>
      </c>
      <c r="S350" s="76">
        <f>IFERROR(VLOOKUP($D350,'SAP Data'!$A$7:$OM$1845,S$4,FALSE),"")</f>
        <v>690748.88</v>
      </c>
      <c r="T350" s="76">
        <f>IFERROR(VLOOKUP($D350,'SAP Data'!$A$7:$OM$1849,T$4,FALSE),"")</f>
        <v>701777.3</v>
      </c>
      <c r="U350" s="76">
        <f>IFERROR(VLOOKUP($D350,'SAP Data'!$A$7:$OM$1849,U$4,FALSE),"")</f>
        <v>704002.24</v>
      </c>
      <c r="V350" s="76">
        <f>IFERROR(VLOOKUP($D350,'SAP Data'!$A$7:$OM$1849,V$4,FALSE),"")</f>
        <v>706855.53</v>
      </c>
      <c r="W350" s="76">
        <f>IFERROR(VLOOKUP($D350,'SAP Data'!$A$7:$OM$1849,W$4,FALSE),"")</f>
        <v>742892.64</v>
      </c>
      <c r="X350" s="76">
        <f>IFERROR(VLOOKUP($D350,'SAP Data'!$A$7:$OM$1849,X$4,FALSE),"")</f>
        <v>803747.18</v>
      </c>
      <c r="Y350" s="76">
        <f>IFERROR(VLOOKUP($D350,'SAP Data'!$A$7:$OM$1849,Y$4,FALSE),"")</f>
        <v>813177.09</v>
      </c>
      <c r="Z350" s="76">
        <f>IFERROR(VLOOKUP($D350,'SAP Data'!$A$7:$OM$1849,Z$4,FALSE),"")</f>
        <v>912059</v>
      </c>
      <c r="AA350" s="76">
        <f>IFERROR(VLOOKUP($D350,'SAP Data'!$A$7:$OM$1849,AA$4,FALSE),"")</f>
        <v>959641.74</v>
      </c>
      <c r="AB350" s="76">
        <f>IFERROR(VLOOKUP($D350,'SAP Data'!$A$7:$OM$1849,AB$4,FALSE),"")</f>
        <v>1066385.1299999999</v>
      </c>
      <c r="AC350" s="76">
        <f>IFERROR(VLOOKUP($D350,'SAP Data'!$A$7:$OM$1849,AC$4,FALSE),"")</f>
        <v>1156190.77</v>
      </c>
      <c r="AD350" s="76">
        <f>IFERROR(VLOOKUP($D350,'SAP Data'!$A$7:$OM$1849,AD$4,FALSE),"")</f>
        <v>1178596.3700000001</v>
      </c>
      <c r="AE350" s="76">
        <f>IFERROR(VLOOKUP($D350,'SAP Data'!$A$7:$OM$1849,AE$4,FALSE),"")</f>
        <v>1179848.56</v>
      </c>
      <c r="AF350" s="76">
        <f>IFERROR(VLOOKUP($D350,'SAP Data'!$A$7:$OM$1849,AF$4,FALSE),"")</f>
        <v>1128107.8999999999</v>
      </c>
      <c r="AG350" s="76">
        <f>IFERROR(VLOOKUP($D350,'SAP Data'!$A$7:$OM$1849,AG$4,FALSE),"")</f>
        <v>1129195.56</v>
      </c>
      <c r="AH350" s="76">
        <f>IFERROR(VLOOKUP($D350,'SAP Data'!$A$7:$OM$1849,AH$4,FALSE),"")</f>
        <v>1130193.28</v>
      </c>
      <c r="AI350" s="76">
        <f>IFERROR(VLOOKUP($D350,'SAP Data'!$A$7:$OM$1849,AI$4,FALSE),"")</f>
        <v>1128545.6599999999</v>
      </c>
      <c r="AJ350" s="76">
        <f>IFERROR(VLOOKUP($D350,'SAP Data'!$A$7:$OM$1849,AJ$4,FALSE),"")</f>
        <v>1130505.8400000001</v>
      </c>
      <c r="AK350" s="76">
        <f>IFERROR(VLOOKUP($D350,'SAP Data'!$A$7:$OM$1849,AK$4,FALSE),"")</f>
        <v>1130687.2</v>
      </c>
      <c r="AL350" s="76">
        <f>IFERROR(VLOOKUP($D350,'SAP Data'!$A$7:$OM$1849,AL$4,FALSE),"")</f>
        <v>1138340.43</v>
      </c>
      <c r="AM350" s="76">
        <f>IFERROR(VLOOKUP($D350,'SAP Data'!$A$7:$OM$1849,AM$4,FALSE),"")</f>
        <v>1139541.92</v>
      </c>
      <c r="AN350" s="76">
        <f>IFERROR(VLOOKUP($D350,'SAP Data'!$A$7:$OM$1849,AN$4,FALSE),"")</f>
        <v>1139572.96</v>
      </c>
      <c r="AO350" s="76">
        <f>IFERROR(VLOOKUP($D350,'SAP Data'!$A$7:$OM$1849,AO$4,FALSE),"")</f>
        <v>1142817.23</v>
      </c>
      <c r="AP350" s="99">
        <f t="shared" si="521"/>
        <v>849304.44541666668</v>
      </c>
      <c r="AQ350" s="43">
        <f t="shared" si="522"/>
        <v>890051.97583333345</v>
      </c>
      <c r="AR350" s="43">
        <f t="shared" si="523"/>
        <v>928194.90416666679</v>
      </c>
      <c r="AS350" s="43">
        <f t="shared" si="524"/>
        <v>963675.06749999989</v>
      </c>
      <c r="AT350" s="43">
        <f t="shared" si="525"/>
        <v>999030.52875000017</v>
      </c>
      <c r="AU350" s="43">
        <f t="shared" si="526"/>
        <v>1032738.4775</v>
      </c>
      <c r="AV350" s="43">
        <f t="shared" si="527"/>
        <v>1062422.2975000001</v>
      </c>
      <c r="AW350" s="43">
        <f t="shared" si="528"/>
        <v>1089266.8295833333</v>
      </c>
      <c r="AX350" s="43">
        <f t="shared" si="529"/>
        <v>1111924.8104166666</v>
      </c>
      <c r="AY350" s="43">
        <f t="shared" si="530"/>
        <v>1128849.0441666665</v>
      </c>
      <c r="AZ350" s="43">
        <f t="shared" si="531"/>
        <v>1139394.3779166667</v>
      </c>
      <c r="BA350" s="98">
        <f t="shared" si="532"/>
        <v>1141886.6399999999</v>
      </c>
      <c r="BB350" s="16"/>
      <c r="BC350" s="16">
        <f t="shared" si="426"/>
        <v>0</v>
      </c>
      <c r="BD350" s="16"/>
      <c r="BE350" s="16">
        <f t="shared" si="427"/>
        <v>0</v>
      </c>
      <c r="BF350" s="16"/>
      <c r="BG350" s="16">
        <f t="shared" si="428"/>
        <v>0</v>
      </c>
      <c r="BH350" s="18"/>
      <c r="BI350" s="16">
        <f t="shared" si="429"/>
        <v>0</v>
      </c>
      <c r="BK350" s="16">
        <f t="shared" si="430"/>
        <v>0</v>
      </c>
      <c r="BM350" s="16">
        <f t="shared" si="431"/>
        <v>0</v>
      </c>
      <c r="BO350" s="16">
        <f t="shared" si="423"/>
        <v>0</v>
      </c>
      <c r="BQ350" s="16">
        <f t="shared" si="424"/>
        <v>0</v>
      </c>
      <c r="BS350" s="16">
        <f t="shared" si="425"/>
        <v>0</v>
      </c>
      <c r="BU350" s="16">
        <f t="shared" si="535"/>
        <v>0</v>
      </c>
      <c r="BW350" s="16">
        <f t="shared" si="536"/>
        <v>0</v>
      </c>
      <c r="BY350" s="16">
        <f t="shared" si="537"/>
        <v>0</v>
      </c>
      <c r="CB350" s="16">
        <f t="shared" si="517"/>
        <v>0</v>
      </c>
      <c r="CF350" s="243">
        <f t="shared" si="533"/>
        <v>0</v>
      </c>
      <c r="CH350" s="243">
        <f t="shared" si="534"/>
        <v>0</v>
      </c>
      <c r="CJ350" s="16">
        <f t="shared" si="518"/>
        <v>1141886.6399999999</v>
      </c>
      <c r="CL350" s="54">
        <f t="shared" si="519"/>
        <v>0</v>
      </c>
      <c r="CN350" s="18"/>
      <c r="CO350" s="16">
        <f t="shared" si="520"/>
        <v>0</v>
      </c>
      <c r="CP350" s="18"/>
    </row>
    <row r="351" spans="1:94" x14ac:dyDescent="0.2">
      <c r="A351" s="387"/>
      <c r="B351" s="14" t="str">
        <f>VLOOKUP(D351,'line assign basis'!$A$8:$D$668,2,FALSE)</f>
        <v>OR INSUR CARRYFWD</v>
      </c>
      <c r="C351" s="17" t="s">
        <v>719</v>
      </c>
      <c r="D351" s="17" t="s">
        <v>717</v>
      </c>
      <c r="E351" s="17">
        <f>IFERROR(VLOOKUP(D351,'line assign basis'!$A$8:$D$668,4,FALSE),"")</f>
        <v>2</v>
      </c>
      <c r="F351" s="33">
        <f>IFERROR(VLOOKUP($D351,'SAP Data'!$A$7:$OM$1845,F$4,FALSE),"")</f>
        <v>-10564829.630000001</v>
      </c>
      <c r="G351" s="33">
        <f>IFERROR(VLOOKUP($D351,'SAP Data'!$A$7:$OM$1845,G$4,FALSE),"")</f>
        <v>-10597844.720000001</v>
      </c>
      <c r="H351" s="16">
        <f>IFERROR(VLOOKUP($D351,'SAP Data'!$A$7:$OM$1845,H$4,FALSE),"")</f>
        <v>-10630962.98</v>
      </c>
      <c r="I351" s="76">
        <f>IFERROR(VLOOKUP($D351,'SAP Data'!$A$7:$OM$1845,I$4,FALSE),"")</f>
        <v>-10664184.74</v>
      </c>
      <c r="J351" s="76">
        <f>IFERROR(VLOOKUP($D351,'SAP Data'!$A$7:$OM$1845,J$4,FALSE),"")</f>
        <v>-10697510.32</v>
      </c>
      <c r="K351" s="76">
        <f>IFERROR(VLOOKUP($D351,'SAP Data'!$A$7:$OM$1845,K$4,FALSE),"")</f>
        <v>-10730940.039999999</v>
      </c>
      <c r="L351" s="76">
        <f>IFERROR(VLOOKUP($D351,'SAP Data'!$A$7:$OM$1845,L$4,FALSE),"")</f>
        <v>-10764474.23</v>
      </c>
      <c r="M351" s="76">
        <f>IFERROR(VLOOKUP($D351,'SAP Data'!$A$7:$OM$1845,M$4,FALSE),"")</f>
        <v>-10798113.210000001</v>
      </c>
      <c r="N351" s="76">
        <f>IFERROR(VLOOKUP($D351,'SAP Data'!$A$7:$OM$1845,N$4,FALSE),"")</f>
        <v>-8069625.96</v>
      </c>
      <c r="O351" s="76">
        <f>IFERROR(VLOOKUP($D351,'SAP Data'!$A$7:$OM$1845,O$4,FALSE),"")</f>
        <v>-8094843.54</v>
      </c>
      <c r="P351" s="76">
        <f>IFERROR(VLOOKUP($D351,'SAP Data'!$A$7:$OM$1845,P$4,FALSE),"")</f>
        <v>-8120139.9299999997</v>
      </c>
      <c r="Q351" s="76">
        <f>IFERROR(VLOOKUP($D351,'SAP Data'!$A$7:$OM$1845,Q$4,FALSE),"")</f>
        <v>-8145515.3700000001</v>
      </c>
      <c r="R351" s="76">
        <f>IFERROR(VLOOKUP($D351,'SAP Data'!$A$7:$OM$1845,R$4,FALSE),"")</f>
        <v>-8163707.0199999996</v>
      </c>
      <c r="S351" s="76">
        <f>IFERROR(VLOOKUP($D351,'SAP Data'!$A$7:$OM$1845,S$4,FALSE),"")</f>
        <v>-8181939.2999999998</v>
      </c>
      <c r="T351" s="76">
        <f>IFERROR(VLOOKUP($D351,'SAP Data'!$A$7:$OM$1849,T$4,FALSE),"")</f>
        <v>-8200212.2999999998</v>
      </c>
      <c r="U351" s="76">
        <f>IFERROR(VLOOKUP($D351,'SAP Data'!$A$7:$OM$1849,U$4,FALSE),"")</f>
        <v>-8218526.1100000003</v>
      </c>
      <c r="V351" s="76">
        <f>IFERROR(VLOOKUP($D351,'SAP Data'!$A$7:$OM$1849,V$4,FALSE),"")</f>
        <v>-8236880.8200000003</v>
      </c>
      <c r="W351" s="76">
        <f>IFERROR(VLOOKUP($D351,'SAP Data'!$A$7:$OM$1849,W$4,FALSE),"")</f>
        <v>-8255276.5199999996</v>
      </c>
      <c r="X351" s="76">
        <f>IFERROR(VLOOKUP($D351,'SAP Data'!$A$7:$OM$1849,X$4,FALSE),"")</f>
        <v>-8273713.2999999998</v>
      </c>
      <c r="Y351" s="76">
        <f>IFERROR(VLOOKUP($D351,'SAP Data'!$A$7:$OM$1849,Y$4,FALSE),"")</f>
        <v>-8292191.2599999998</v>
      </c>
      <c r="Z351" s="76">
        <f>IFERROR(VLOOKUP($D351,'SAP Data'!$A$7:$OM$1849,Z$4,FALSE),"")</f>
        <v>-3523214.83</v>
      </c>
      <c r="AA351" s="76">
        <f>IFERROR(VLOOKUP($D351,'SAP Data'!$A$7:$OM$1849,AA$4,FALSE),"")</f>
        <v>-3531083.34</v>
      </c>
      <c r="AB351" s="76">
        <f>IFERROR(VLOOKUP($D351,'SAP Data'!$A$7:$OM$1849,AB$4,FALSE),"")</f>
        <v>-3538969.43</v>
      </c>
      <c r="AC351" s="76">
        <f>IFERROR(VLOOKUP($D351,'SAP Data'!$A$7:$OM$1849,AC$4,FALSE),"")</f>
        <v>-3546873.13</v>
      </c>
      <c r="AD351" s="76">
        <f>IFERROR(VLOOKUP($D351,'SAP Data'!$A$7:$OM$1849,AD$4,FALSE),"")</f>
        <v>-3551011.15</v>
      </c>
      <c r="AE351" s="76">
        <f>IFERROR(VLOOKUP($D351,'SAP Data'!$A$7:$OM$1849,AE$4,FALSE),"")</f>
        <v>-3555154</v>
      </c>
      <c r="AF351" s="76">
        <f>IFERROR(VLOOKUP($D351,'SAP Data'!$A$7:$OM$1849,AF$4,FALSE),"")</f>
        <v>-3559301.68</v>
      </c>
      <c r="AG351" s="76">
        <f>IFERROR(VLOOKUP($D351,'SAP Data'!$A$7:$OM$1849,AG$4,FALSE),"")</f>
        <v>-3563454.2</v>
      </c>
      <c r="AH351" s="76">
        <f>IFERROR(VLOOKUP($D351,'SAP Data'!$A$7:$OM$1849,AH$4,FALSE),"")</f>
        <v>-3567611.56</v>
      </c>
      <c r="AI351" s="76">
        <f>IFERROR(VLOOKUP($D351,'SAP Data'!$A$7:$OM$1849,AI$4,FALSE),"")</f>
        <v>-3571773.77</v>
      </c>
      <c r="AJ351" s="76">
        <f>IFERROR(VLOOKUP($D351,'SAP Data'!$A$7:$OM$1849,AJ$4,FALSE),"")</f>
        <v>-3575940.84</v>
      </c>
      <c r="AK351" s="76">
        <f>IFERROR(VLOOKUP($D351,'SAP Data'!$A$7:$OM$1849,AK$4,FALSE),"")</f>
        <v>-3580112.77</v>
      </c>
      <c r="AL351" s="76">
        <f>IFERROR(VLOOKUP($D351,'SAP Data'!$A$7:$OM$1849,AL$4,FALSE),"")</f>
        <v>-33957.33</v>
      </c>
      <c r="AM351" s="76">
        <f>IFERROR(VLOOKUP($D351,'SAP Data'!$A$7:$OM$1849,AM$4,FALSE),"")</f>
        <v>-33996.949999999997</v>
      </c>
      <c r="AN351" s="76">
        <f>IFERROR(VLOOKUP($D351,'SAP Data'!$A$7:$OM$1849,AN$4,FALSE),"")</f>
        <v>0</v>
      </c>
      <c r="AO351" s="76">
        <f>IFERROR(VLOOKUP($D351,'SAP Data'!$A$7:$OM$1849,AO$4,FALSE),"")</f>
        <v>0</v>
      </c>
      <c r="AP351" s="99">
        <f t="shared" si="521"/>
        <v>-6471353.2854166664</v>
      </c>
      <c r="AQ351" s="43">
        <f t="shared" si="522"/>
        <v>-6086374.9033333333</v>
      </c>
      <c r="AR351" s="43">
        <f t="shared" si="523"/>
        <v>-5700220.9066666663</v>
      </c>
      <c r="AS351" s="43">
        <f t="shared" si="524"/>
        <v>-5312888.3012499996</v>
      </c>
      <c r="AT351" s="43">
        <f t="shared" si="525"/>
        <v>-4924374.0858333334</v>
      </c>
      <c r="AU351" s="43">
        <f t="shared" si="526"/>
        <v>-4534675.2520833332</v>
      </c>
      <c r="AV351" s="43">
        <f t="shared" si="527"/>
        <v>-4143788.7850000001</v>
      </c>
      <c r="AW351" s="43">
        <f t="shared" si="528"/>
        <v>-3751711.6620833329</v>
      </c>
      <c r="AX351" s="43">
        <f t="shared" si="529"/>
        <v>-3409989.3291666661</v>
      </c>
      <c r="AY351" s="43">
        <f t="shared" si="530"/>
        <v>-3118891.6670833337</v>
      </c>
      <c r="AZ351" s="43">
        <f t="shared" si="531"/>
        <v>-2825722.6745833331</v>
      </c>
      <c r="BA351" s="98">
        <f t="shared" si="532"/>
        <v>-2530479.2345833331</v>
      </c>
      <c r="BB351" s="16"/>
      <c r="BC351" s="16">
        <f t="shared" si="426"/>
        <v>0</v>
      </c>
      <c r="BD351" s="16"/>
      <c r="BE351" s="16">
        <f t="shared" si="427"/>
        <v>0</v>
      </c>
      <c r="BF351" s="16"/>
      <c r="BG351" s="16">
        <f t="shared" si="428"/>
        <v>0</v>
      </c>
      <c r="BH351" s="18"/>
      <c r="BI351" s="16">
        <f t="shared" si="429"/>
        <v>0</v>
      </c>
      <c r="BK351" s="16">
        <f t="shared" si="430"/>
        <v>0</v>
      </c>
      <c r="BM351" s="16">
        <f t="shared" si="431"/>
        <v>0</v>
      </c>
      <c r="BO351" s="16">
        <f t="shared" si="423"/>
        <v>0</v>
      </c>
      <c r="BQ351" s="16">
        <f t="shared" si="424"/>
        <v>0</v>
      </c>
      <c r="BS351" s="16">
        <f t="shared" si="425"/>
        <v>0</v>
      </c>
      <c r="BU351" s="16">
        <f t="shared" si="535"/>
        <v>0</v>
      </c>
      <c r="BW351" s="16">
        <f t="shared" si="536"/>
        <v>0</v>
      </c>
      <c r="BY351" s="16">
        <f t="shared" si="537"/>
        <v>0</v>
      </c>
      <c r="CB351" s="16">
        <f t="shared" si="517"/>
        <v>0</v>
      </c>
      <c r="CF351" s="243">
        <f t="shared" si="533"/>
        <v>0</v>
      </c>
      <c r="CH351" s="243">
        <f t="shared" si="534"/>
        <v>0</v>
      </c>
      <c r="CJ351" s="16">
        <f t="shared" si="518"/>
        <v>-2530479.2345833331</v>
      </c>
      <c r="CL351" s="54">
        <f t="shared" si="519"/>
        <v>0</v>
      </c>
      <c r="CN351" s="18"/>
      <c r="CO351" s="16">
        <f t="shared" si="520"/>
        <v>0</v>
      </c>
      <c r="CP351" s="18"/>
    </row>
    <row r="352" spans="1:94" x14ac:dyDescent="0.2">
      <c r="A352" s="387"/>
      <c r="B352" s="14" t="str">
        <f>VLOOKUP(D352,'line assign basis'!$A$8:$D$668,2,FALSE)</f>
        <v>DEFER- INTERV ISSUE</v>
      </c>
      <c r="C352" s="17" t="s">
        <v>722</v>
      </c>
      <c r="D352" s="17" t="s">
        <v>720</v>
      </c>
      <c r="E352" s="17">
        <f>IFERROR(VLOOKUP(D352,'line assign basis'!$A$8:$D$668,4,FALSE),"")</f>
        <v>2</v>
      </c>
      <c r="F352" s="33">
        <f>IFERROR(VLOOKUP($D352,'SAP Data'!$A$7:$OM$1845,F$4,FALSE),"")</f>
        <v>147703.47</v>
      </c>
      <c r="G352" s="33">
        <f>IFERROR(VLOOKUP($D352,'SAP Data'!$A$7:$OM$1845,G$4,FALSE),"")</f>
        <v>147703.47</v>
      </c>
      <c r="H352" s="16">
        <f>IFERROR(VLOOKUP($D352,'SAP Data'!$A$7:$OM$1845,H$4,FALSE),"")</f>
        <v>183503.47</v>
      </c>
      <c r="I352" s="76">
        <f>IFERROR(VLOOKUP($D352,'SAP Data'!$A$7:$OM$1845,I$4,FALSE),"")</f>
        <v>204519.47</v>
      </c>
      <c r="J352" s="76">
        <f>IFERROR(VLOOKUP($D352,'SAP Data'!$A$7:$OM$1845,J$4,FALSE),"")</f>
        <v>204519.47</v>
      </c>
      <c r="K352" s="76">
        <f>IFERROR(VLOOKUP($D352,'SAP Data'!$A$7:$OM$1845,K$4,FALSE),"")</f>
        <v>204519.47</v>
      </c>
      <c r="L352" s="76">
        <f>IFERROR(VLOOKUP($D352,'SAP Data'!$A$7:$OM$1845,L$4,FALSE),"")</f>
        <v>204519.47</v>
      </c>
      <c r="M352" s="76">
        <f>IFERROR(VLOOKUP($D352,'SAP Data'!$A$7:$OM$1845,M$4,FALSE),"")</f>
        <v>204519.47</v>
      </c>
      <c r="N352" s="76">
        <f>IFERROR(VLOOKUP($D352,'SAP Data'!$A$7:$OM$1845,N$4,FALSE),"")</f>
        <v>204519.47</v>
      </c>
      <c r="O352" s="76">
        <f>IFERROR(VLOOKUP($D352,'SAP Data'!$A$7:$OM$1845,O$4,FALSE),"")</f>
        <v>213288.17</v>
      </c>
      <c r="P352" s="76">
        <f>IFERROR(VLOOKUP($D352,'SAP Data'!$A$7:$OM$1845,P$4,FALSE),"")</f>
        <v>8768.7000000000007</v>
      </c>
      <c r="Q352" s="76">
        <f>IFERROR(VLOOKUP($D352,'SAP Data'!$A$7:$OM$1845,Q$4,FALSE),"")</f>
        <v>8768.7000000000007</v>
      </c>
      <c r="R352" s="76">
        <f>IFERROR(VLOOKUP($D352,'SAP Data'!$A$7:$OM$1845,R$4,FALSE),"")</f>
        <v>8768.7000000000007</v>
      </c>
      <c r="S352" s="76">
        <f>IFERROR(VLOOKUP($D352,'SAP Data'!$A$7:$OM$1845,S$4,FALSE),"")</f>
        <v>8768.7000000000007</v>
      </c>
      <c r="T352" s="76">
        <f>IFERROR(VLOOKUP($D352,'SAP Data'!$A$7:$OM$1849,T$4,FALSE),"")</f>
        <v>8768.7000000000007</v>
      </c>
      <c r="U352" s="76">
        <f>IFERROR(VLOOKUP($D352,'SAP Data'!$A$7:$OM$1849,U$4,FALSE),"")</f>
        <v>8768.7000000000007</v>
      </c>
      <c r="V352" s="76">
        <f>IFERROR(VLOOKUP($D352,'SAP Data'!$A$7:$OM$1849,V$4,FALSE),"")</f>
        <v>8768.7000000000007</v>
      </c>
      <c r="W352" s="76">
        <f>IFERROR(VLOOKUP($D352,'SAP Data'!$A$7:$OM$1849,W$4,FALSE),"")</f>
        <v>8768.7000000000007</v>
      </c>
      <c r="X352" s="76">
        <f>IFERROR(VLOOKUP($D352,'SAP Data'!$A$7:$OM$1849,X$4,FALSE),"")</f>
        <v>59463.7</v>
      </c>
      <c r="Y352" s="76">
        <f>IFERROR(VLOOKUP($D352,'SAP Data'!$A$7:$OM$1849,Y$4,FALSE),"")</f>
        <v>73477.7</v>
      </c>
      <c r="Z352" s="76">
        <f>IFERROR(VLOOKUP($D352,'SAP Data'!$A$7:$OM$1849,Z$4,FALSE),"")</f>
        <v>73477.7</v>
      </c>
      <c r="AA352" s="76">
        <f>IFERROR(VLOOKUP($D352,'SAP Data'!$A$7:$OM$1849,AA$4,FALSE),"")</f>
        <v>73477.7</v>
      </c>
      <c r="AB352" s="76">
        <f>IFERROR(VLOOKUP($D352,'SAP Data'!$A$7:$OM$1849,AB$4,FALSE),"")</f>
        <v>118808.96000000001</v>
      </c>
      <c r="AC352" s="76">
        <f>IFERROR(VLOOKUP($D352,'SAP Data'!$A$7:$OM$1849,AC$4,FALSE),"")</f>
        <v>136123.96</v>
      </c>
      <c r="AD352" s="76">
        <f>IFERROR(VLOOKUP($D352,'SAP Data'!$A$7:$OM$1849,AD$4,FALSE),"")</f>
        <v>136123.96</v>
      </c>
      <c r="AE352" s="76">
        <f>IFERROR(VLOOKUP($D352,'SAP Data'!$A$7:$OM$1849,AE$4,FALSE),"")</f>
        <v>136123.96</v>
      </c>
      <c r="AF352" s="76">
        <f>IFERROR(VLOOKUP($D352,'SAP Data'!$A$7:$OM$1849,AF$4,FALSE),"")</f>
        <v>136123.96</v>
      </c>
      <c r="AG352" s="76">
        <f>IFERROR(VLOOKUP($D352,'SAP Data'!$A$7:$OM$1849,AG$4,FALSE),"")</f>
        <v>136123.96</v>
      </c>
      <c r="AH352" s="76">
        <f>IFERROR(VLOOKUP($D352,'SAP Data'!$A$7:$OM$1849,AH$4,FALSE),"")</f>
        <v>136123.96</v>
      </c>
      <c r="AI352" s="76">
        <f>IFERROR(VLOOKUP($D352,'SAP Data'!$A$7:$OM$1849,AI$4,FALSE),"")</f>
        <v>136123.96</v>
      </c>
      <c r="AJ352" s="76">
        <f>IFERROR(VLOOKUP($D352,'SAP Data'!$A$7:$OM$1849,AJ$4,FALSE),"")</f>
        <v>136123.96</v>
      </c>
      <c r="AK352" s="76">
        <f>IFERROR(VLOOKUP($D352,'SAP Data'!$A$7:$OM$1849,AK$4,FALSE),"")</f>
        <v>136123.96</v>
      </c>
      <c r="AL352" s="76">
        <f>IFERROR(VLOOKUP($D352,'SAP Data'!$A$7:$OM$1849,AL$4,FALSE),"")</f>
        <v>136123.96</v>
      </c>
      <c r="AM352" s="76">
        <f>IFERROR(VLOOKUP($D352,'SAP Data'!$A$7:$OM$1849,AM$4,FALSE),"")</f>
        <v>136123.96</v>
      </c>
      <c r="AN352" s="76">
        <f>IFERROR(VLOOKUP($D352,'SAP Data'!$A$7:$OM$1849,AN$4,FALSE),"")</f>
        <v>0</v>
      </c>
      <c r="AO352" s="76">
        <f>IFERROR(VLOOKUP($D352,'SAP Data'!$A$7:$OM$1849,AO$4,FALSE),"")</f>
        <v>5000</v>
      </c>
      <c r="AP352" s="99">
        <f t="shared" si="521"/>
        <v>54259.962499999994</v>
      </c>
      <c r="AQ352" s="43">
        <f t="shared" si="522"/>
        <v>64872.900833333326</v>
      </c>
      <c r="AR352" s="43">
        <f t="shared" si="523"/>
        <v>75485.839166666658</v>
      </c>
      <c r="AS352" s="43">
        <f t="shared" si="524"/>
        <v>86098.777499999982</v>
      </c>
      <c r="AT352" s="43">
        <f t="shared" si="525"/>
        <v>96711.715833333335</v>
      </c>
      <c r="AU352" s="43">
        <f t="shared" si="526"/>
        <v>107324.65416666666</v>
      </c>
      <c r="AV352" s="43">
        <f t="shared" si="527"/>
        <v>115825.30083333333</v>
      </c>
      <c r="AW352" s="43">
        <f t="shared" si="528"/>
        <v>121629.73916666665</v>
      </c>
      <c r="AX352" s="43">
        <f t="shared" si="529"/>
        <v>126850.26083333332</v>
      </c>
      <c r="AY352" s="43">
        <f t="shared" si="530"/>
        <v>132070.7825</v>
      </c>
      <c r="AZ352" s="43">
        <f t="shared" si="531"/>
        <v>129730.66999999998</v>
      </c>
      <c r="BA352" s="98">
        <f t="shared" si="532"/>
        <v>119316.79833333332</v>
      </c>
      <c r="BB352" s="16"/>
      <c r="BC352" s="16">
        <f t="shared" si="426"/>
        <v>0</v>
      </c>
      <c r="BD352" s="16"/>
      <c r="BE352" s="16">
        <f t="shared" si="427"/>
        <v>0</v>
      </c>
      <c r="BF352" s="16"/>
      <c r="BG352" s="16">
        <f t="shared" si="428"/>
        <v>0</v>
      </c>
      <c r="BH352" s="18"/>
      <c r="BI352" s="16">
        <f t="shared" si="429"/>
        <v>0</v>
      </c>
      <c r="BK352" s="16">
        <f t="shared" si="430"/>
        <v>0</v>
      </c>
      <c r="BM352" s="16">
        <f t="shared" si="431"/>
        <v>0</v>
      </c>
      <c r="BO352" s="16">
        <f t="shared" si="423"/>
        <v>0</v>
      </c>
      <c r="BQ352" s="16">
        <f t="shared" si="424"/>
        <v>0</v>
      </c>
      <c r="BS352" s="16">
        <f t="shared" si="425"/>
        <v>0</v>
      </c>
      <c r="BU352" s="16">
        <f t="shared" si="535"/>
        <v>0</v>
      </c>
      <c r="BW352" s="16">
        <f t="shared" si="536"/>
        <v>0</v>
      </c>
      <c r="BY352" s="16">
        <f t="shared" si="537"/>
        <v>0</v>
      </c>
      <c r="CB352" s="16">
        <f t="shared" si="517"/>
        <v>0</v>
      </c>
      <c r="CF352" s="243">
        <f t="shared" si="533"/>
        <v>0</v>
      </c>
      <c r="CH352" s="243">
        <f t="shared" si="534"/>
        <v>0</v>
      </c>
      <c r="CJ352" s="16">
        <f t="shared" si="518"/>
        <v>119316.79833333332</v>
      </c>
      <c r="CL352" s="54">
        <f t="shared" si="519"/>
        <v>0</v>
      </c>
      <c r="CN352" s="18"/>
      <c r="CO352" s="16">
        <f t="shared" si="520"/>
        <v>0</v>
      </c>
      <c r="CP352" s="18"/>
    </row>
    <row r="353" spans="1:94" x14ac:dyDescent="0.2">
      <c r="A353" s="387"/>
      <c r="B353" s="14" t="str">
        <f>VLOOKUP(D353,'line assign basis'!$A$8:$D$668,2,FALSE)</f>
        <v>SB 844 Deferral</v>
      </c>
      <c r="C353" s="17" t="s">
        <v>725</v>
      </c>
      <c r="D353" s="17" t="s">
        <v>723</v>
      </c>
      <c r="E353" s="17">
        <f>IFERROR(VLOOKUP(D353,'line assign basis'!$A$8:$D$668,4,FALSE),"")</f>
        <v>2</v>
      </c>
      <c r="F353" s="33">
        <f>IFERROR(VLOOKUP($D353,'SAP Data'!$A$7:$OM$1845,F$4,FALSE),"")</f>
        <v>79194.75</v>
      </c>
      <c r="G353" s="33">
        <f>IFERROR(VLOOKUP($D353,'SAP Data'!$A$7:$OM$1845,G$4,FALSE),"")</f>
        <v>79194.75</v>
      </c>
      <c r="H353" s="16">
        <f>IFERROR(VLOOKUP($D353,'SAP Data'!$A$7:$OM$1845,H$4,FALSE),"")</f>
        <v>79194.75</v>
      </c>
      <c r="I353" s="76">
        <f>IFERROR(VLOOKUP($D353,'SAP Data'!$A$7:$OM$1845,I$4,FALSE),"")</f>
        <v>79194.75</v>
      </c>
      <c r="J353" s="76">
        <f>IFERROR(VLOOKUP($D353,'SAP Data'!$A$7:$OM$1845,J$4,FALSE),"")</f>
        <v>79194.75</v>
      </c>
      <c r="K353" s="76">
        <f>IFERROR(VLOOKUP($D353,'SAP Data'!$A$7:$OM$1845,K$4,FALSE),"")</f>
        <v>79194.75</v>
      </c>
      <c r="L353" s="76">
        <f>IFERROR(VLOOKUP($D353,'SAP Data'!$A$7:$OM$1845,L$4,FALSE),"")</f>
        <v>79194.75</v>
      </c>
      <c r="M353" s="76">
        <f>IFERROR(VLOOKUP($D353,'SAP Data'!$A$7:$OM$1845,M$4,FALSE),"")</f>
        <v>79194.75</v>
      </c>
      <c r="N353" s="76">
        <f>IFERROR(VLOOKUP($D353,'SAP Data'!$A$7:$OM$1845,N$4,FALSE),"")</f>
        <v>79194.75</v>
      </c>
      <c r="O353" s="76">
        <f>IFERROR(VLOOKUP($D353,'SAP Data'!$A$7:$OM$1845,O$4,FALSE),"")</f>
        <v>79194.75</v>
      </c>
      <c r="P353" s="76">
        <f>IFERROR(VLOOKUP($D353,'SAP Data'!$A$7:$OM$1845,P$4,FALSE),"")</f>
        <v>79194.75</v>
      </c>
      <c r="Q353" s="76">
        <f>IFERROR(VLOOKUP($D353,'SAP Data'!$A$7:$OM$1845,Q$4,FALSE),"")</f>
        <v>79194.75</v>
      </c>
      <c r="R353" s="76">
        <f>IFERROR(VLOOKUP($D353,'SAP Data'!$A$7:$OM$1845,R$4,FALSE),"")</f>
        <v>79194.75</v>
      </c>
      <c r="S353" s="76">
        <f>IFERROR(VLOOKUP($D353,'SAP Data'!$A$7:$OM$1845,S$4,FALSE),"")</f>
        <v>79194.75</v>
      </c>
      <c r="T353" s="76">
        <f>IFERROR(VLOOKUP($D353,'SAP Data'!$A$7:$OM$1849,T$4,FALSE),"")</f>
        <v>79194.75</v>
      </c>
      <c r="U353" s="76">
        <f>IFERROR(VLOOKUP($D353,'SAP Data'!$A$7:$OM$1849,U$4,FALSE),"")</f>
        <v>79194.75</v>
      </c>
      <c r="V353" s="76">
        <f>IFERROR(VLOOKUP($D353,'SAP Data'!$A$7:$OM$1849,V$4,FALSE),"")</f>
        <v>79194.75</v>
      </c>
      <c r="W353" s="76">
        <f>IFERROR(VLOOKUP($D353,'SAP Data'!$A$7:$OM$1849,W$4,FALSE),"")</f>
        <v>79194.75</v>
      </c>
      <c r="X353" s="76">
        <f>IFERROR(VLOOKUP($D353,'SAP Data'!$A$7:$OM$1849,X$4,FALSE),"")</f>
        <v>79194.75</v>
      </c>
      <c r="Y353" s="76">
        <f>IFERROR(VLOOKUP($D353,'SAP Data'!$A$7:$OM$1849,Y$4,FALSE),"")</f>
        <v>79194.75</v>
      </c>
      <c r="Z353" s="76">
        <f>IFERROR(VLOOKUP($D353,'SAP Data'!$A$7:$OM$1849,Z$4,FALSE),"")</f>
        <v>79194.75</v>
      </c>
      <c r="AA353" s="76">
        <f>IFERROR(VLOOKUP($D353,'SAP Data'!$A$7:$OM$1849,AA$4,FALSE),"")</f>
        <v>79194.75</v>
      </c>
      <c r="AB353" s="76">
        <f>IFERROR(VLOOKUP($D353,'SAP Data'!$A$7:$OM$1849,AB$4,FALSE),"")</f>
        <v>79194.75</v>
      </c>
      <c r="AC353" s="76">
        <f>IFERROR(VLOOKUP($D353,'SAP Data'!$A$7:$OM$1849,AC$4,FALSE),"")</f>
        <v>0</v>
      </c>
      <c r="AD353" s="76">
        <f>IFERROR(VLOOKUP($D353,'SAP Data'!$A$7:$OM$1849,AD$4,FALSE),"")</f>
        <v>0</v>
      </c>
      <c r="AE353" s="76">
        <f>IFERROR(VLOOKUP($D353,'SAP Data'!$A$7:$OM$1849,AE$4,FALSE),"")</f>
        <v>0</v>
      </c>
      <c r="AF353" s="76">
        <f>IFERROR(VLOOKUP($D353,'SAP Data'!$A$7:$OM$1849,AF$4,FALSE),"")</f>
        <v>0</v>
      </c>
      <c r="AG353" s="76">
        <f>IFERROR(VLOOKUP($D353,'SAP Data'!$A$7:$OM$1849,AG$4,FALSE),"")</f>
        <v>0</v>
      </c>
      <c r="AH353" s="76">
        <f>IFERROR(VLOOKUP($D353,'SAP Data'!$A$7:$OM$1849,AH$4,FALSE),"")</f>
        <v>0</v>
      </c>
      <c r="AI353" s="76">
        <f>IFERROR(VLOOKUP($D353,'SAP Data'!$A$7:$OM$1849,AI$4,FALSE),"")</f>
        <v>0</v>
      </c>
      <c r="AJ353" s="76">
        <f>IFERROR(VLOOKUP($D353,'SAP Data'!$A$7:$OM$1849,AJ$4,FALSE),"")</f>
        <v>0</v>
      </c>
      <c r="AK353" s="76">
        <f>IFERROR(VLOOKUP($D353,'SAP Data'!$A$7:$OM$1849,AK$4,FALSE),"")</f>
        <v>0</v>
      </c>
      <c r="AL353" s="76">
        <f>IFERROR(VLOOKUP($D353,'SAP Data'!$A$7:$OM$1849,AL$4,FALSE),"")</f>
        <v>0</v>
      </c>
      <c r="AM353" s="76">
        <f>IFERROR(VLOOKUP($D353,'SAP Data'!$A$7:$OM$1849,AM$4,FALSE),"")</f>
        <v>0</v>
      </c>
      <c r="AN353" s="76">
        <f>IFERROR(VLOOKUP($D353,'SAP Data'!$A$7:$OM$1849,AN$4,FALSE),"")</f>
        <v>0</v>
      </c>
      <c r="AO353" s="76">
        <f>IFERROR(VLOOKUP($D353,'SAP Data'!$A$7:$OM$1849,AO$4,FALSE),"")</f>
        <v>0</v>
      </c>
      <c r="AP353" s="99">
        <f t="shared" si="521"/>
        <v>69295.40625</v>
      </c>
      <c r="AQ353" s="43">
        <f t="shared" si="522"/>
        <v>62695.84375</v>
      </c>
      <c r="AR353" s="43">
        <f t="shared" si="523"/>
        <v>56096.28125</v>
      </c>
      <c r="AS353" s="43">
        <f t="shared" si="524"/>
        <v>49496.71875</v>
      </c>
      <c r="AT353" s="43">
        <f t="shared" si="525"/>
        <v>42897.15625</v>
      </c>
      <c r="AU353" s="43">
        <f t="shared" si="526"/>
        <v>36297.59375</v>
      </c>
      <c r="AV353" s="43">
        <f t="shared" si="527"/>
        <v>29698.03125</v>
      </c>
      <c r="AW353" s="43">
        <f t="shared" si="528"/>
        <v>23098.46875</v>
      </c>
      <c r="AX353" s="43">
        <f t="shared" si="529"/>
        <v>16498.90625</v>
      </c>
      <c r="AY353" s="43">
        <f t="shared" si="530"/>
        <v>9899.34375</v>
      </c>
      <c r="AZ353" s="43">
        <f t="shared" si="531"/>
        <v>3299.78125</v>
      </c>
      <c r="BA353" s="98">
        <f t="shared" si="532"/>
        <v>0</v>
      </c>
      <c r="BB353" s="16"/>
      <c r="BC353" s="16">
        <f t="shared" si="426"/>
        <v>0</v>
      </c>
      <c r="BD353" s="16"/>
      <c r="BE353" s="16">
        <f t="shared" si="427"/>
        <v>0</v>
      </c>
      <c r="BF353" s="16"/>
      <c r="BG353" s="16">
        <f t="shared" si="428"/>
        <v>0</v>
      </c>
      <c r="BH353" s="18"/>
      <c r="BI353" s="16">
        <f t="shared" si="429"/>
        <v>0</v>
      </c>
      <c r="BK353" s="16">
        <f t="shared" si="430"/>
        <v>0</v>
      </c>
      <c r="BM353" s="16">
        <f t="shared" si="431"/>
        <v>0</v>
      </c>
      <c r="BO353" s="16">
        <f t="shared" si="423"/>
        <v>0</v>
      </c>
      <c r="BQ353" s="16">
        <f t="shared" si="424"/>
        <v>0</v>
      </c>
      <c r="BS353" s="16">
        <f t="shared" si="425"/>
        <v>0</v>
      </c>
      <c r="BU353" s="16">
        <f t="shared" si="535"/>
        <v>0</v>
      </c>
      <c r="BW353" s="16">
        <f t="shared" si="536"/>
        <v>0</v>
      </c>
      <c r="BY353" s="16">
        <f t="shared" si="537"/>
        <v>0</v>
      </c>
      <c r="CB353" s="16">
        <f t="shared" si="517"/>
        <v>0</v>
      </c>
      <c r="CF353" s="243">
        <f t="shared" si="533"/>
        <v>0</v>
      </c>
      <c r="CH353" s="243">
        <f t="shared" si="534"/>
        <v>0</v>
      </c>
      <c r="CJ353" s="16">
        <f t="shared" si="518"/>
        <v>0</v>
      </c>
      <c r="CL353" s="54">
        <f t="shared" si="519"/>
        <v>0</v>
      </c>
      <c r="CN353" s="18"/>
      <c r="CO353" s="16">
        <f t="shared" si="520"/>
        <v>0</v>
      </c>
      <c r="CP353" s="18"/>
    </row>
    <row r="354" spans="1:94" x14ac:dyDescent="0.2">
      <c r="A354" s="387"/>
      <c r="B354" s="14" t="str">
        <f>VLOOKUP(D354,'line assign basis'!$A$8:$D$668,2,FALSE)</f>
        <v>AMORT - CUB INTERVEN</v>
      </c>
      <c r="C354" s="17" t="s">
        <v>728</v>
      </c>
      <c r="D354" s="17" t="s">
        <v>726</v>
      </c>
      <c r="E354" s="17">
        <f>IFERROR(VLOOKUP(D354,'line assign basis'!$A$8:$D$668,4,FALSE),"")</f>
        <v>2</v>
      </c>
      <c r="F354" s="33">
        <f>IFERROR(VLOOKUP($D354,'SAP Data'!$A$7:$OM$1845,F$4,FALSE),"")</f>
        <v>85795.24</v>
      </c>
      <c r="G354" s="33">
        <f>IFERROR(VLOOKUP($D354,'SAP Data'!$A$7:$OM$1845,G$4,FALSE),"")</f>
        <v>63779.61</v>
      </c>
      <c r="H354" s="16">
        <f>IFERROR(VLOOKUP($D354,'SAP Data'!$A$7:$OM$1845,H$4,FALSE),"")</f>
        <v>41126.449999999997</v>
      </c>
      <c r="I354" s="76">
        <f>IFERROR(VLOOKUP($D354,'SAP Data'!$A$7:$OM$1845,I$4,FALSE),"")</f>
        <v>29159.67</v>
      </c>
      <c r="J354" s="76">
        <f>IFERROR(VLOOKUP($D354,'SAP Data'!$A$7:$OM$1845,J$4,FALSE),"")</f>
        <v>22113.48</v>
      </c>
      <c r="K354" s="76">
        <f>IFERROR(VLOOKUP($D354,'SAP Data'!$A$7:$OM$1845,K$4,FALSE),"")</f>
        <v>17620.2</v>
      </c>
      <c r="L354" s="76">
        <f>IFERROR(VLOOKUP($D354,'SAP Data'!$A$7:$OM$1845,L$4,FALSE),"")</f>
        <v>14291.22</v>
      </c>
      <c r="M354" s="76">
        <f>IFERROR(VLOOKUP($D354,'SAP Data'!$A$7:$OM$1845,M$4,FALSE),"")</f>
        <v>11587.33</v>
      </c>
      <c r="N354" s="76">
        <f>IFERROR(VLOOKUP($D354,'SAP Data'!$A$7:$OM$1845,N$4,FALSE),"")</f>
        <v>8657.82</v>
      </c>
      <c r="O354" s="76">
        <f>IFERROR(VLOOKUP($D354,'SAP Data'!$A$7:$OM$1845,O$4,FALSE),"")</f>
        <v>1499.97</v>
      </c>
      <c r="P354" s="76">
        <f>IFERROR(VLOOKUP($D354,'SAP Data'!$A$7:$OM$1845,P$4,FALSE),"")</f>
        <v>178346.58</v>
      </c>
      <c r="Q354" s="76">
        <f>IFERROR(VLOOKUP($D354,'SAP Data'!$A$7:$OM$1845,Q$4,FALSE),"")</f>
        <v>149254.13</v>
      </c>
      <c r="R354" s="76">
        <f>IFERROR(VLOOKUP($D354,'SAP Data'!$A$7:$OM$1845,R$4,FALSE),"")</f>
        <v>117620.36</v>
      </c>
      <c r="S354" s="76">
        <f>IFERROR(VLOOKUP($D354,'SAP Data'!$A$7:$OM$1845,S$4,FALSE),"")</f>
        <v>91323.76</v>
      </c>
      <c r="T354" s="76">
        <f>IFERROR(VLOOKUP($D354,'SAP Data'!$A$7:$OM$1849,T$4,FALSE),"")</f>
        <v>66133.259999999995</v>
      </c>
      <c r="U354" s="76">
        <f>IFERROR(VLOOKUP($D354,'SAP Data'!$A$7:$OM$1849,U$4,FALSE),"")</f>
        <v>46402.34</v>
      </c>
      <c r="V354" s="76">
        <f>IFERROR(VLOOKUP($D354,'SAP Data'!$A$7:$OM$1849,V$4,FALSE),"")</f>
        <v>35876.51</v>
      </c>
      <c r="W354" s="76">
        <f>IFERROR(VLOOKUP($D354,'SAP Data'!$A$7:$OM$1849,W$4,FALSE),"")</f>
        <v>27963.01</v>
      </c>
      <c r="X354" s="76">
        <f>IFERROR(VLOOKUP($D354,'SAP Data'!$A$7:$OM$1849,X$4,FALSE),"")</f>
        <v>22405.37</v>
      </c>
      <c r="Y354" s="76">
        <f>IFERROR(VLOOKUP($D354,'SAP Data'!$A$7:$OM$1849,Y$4,FALSE),"")</f>
        <v>18295.740000000002</v>
      </c>
      <c r="Z354" s="76">
        <f>IFERROR(VLOOKUP($D354,'SAP Data'!$A$7:$OM$1849,Z$4,FALSE),"")</f>
        <v>13989.58</v>
      </c>
      <c r="AA354" s="76">
        <f>IFERROR(VLOOKUP($D354,'SAP Data'!$A$7:$OM$1849,AA$4,FALSE),"")</f>
        <v>7677.88</v>
      </c>
      <c r="AB354" s="76">
        <f>IFERROR(VLOOKUP($D354,'SAP Data'!$A$7:$OM$1849,AB$4,FALSE),"")</f>
        <v>94868.72</v>
      </c>
      <c r="AC354" s="76">
        <f>IFERROR(VLOOKUP($D354,'SAP Data'!$A$7:$OM$1849,AC$4,FALSE),"")</f>
        <v>79482.98</v>
      </c>
      <c r="AD354" s="76">
        <f>IFERROR(VLOOKUP($D354,'SAP Data'!$A$7:$OM$1849,AD$4,FALSE),"")</f>
        <v>63605.69</v>
      </c>
      <c r="AE354" s="76">
        <f>IFERROR(VLOOKUP($D354,'SAP Data'!$A$7:$OM$1849,AE$4,FALSE),"")</f>
        <v>47460.25</v>
      </c>
      <c r="AF354" s="76">
        <f>IFERROR(VLOOKUP($D354,'SAP Data'!$A$7:$OM$1849,AF$4,FALSE),"")</f>
        <v>33417.14</v>
      </c>
      <c r="AG354" s="76">
        <f>IFERROR(VLOOKUP($D354,'SAP Data'!$A$7:$OM$1849,AG$4,FALSE),"")</f>
        <v>23280.12</v>
      </c>
      <c r="AH354" s="76">
        <f>IFERROR(VLOOKUP($D354,'SAP Data'!$A$7:$OM$1849,AH$4,FALSE),"")</f>
        <v>18071.419999999998</v>
      </c>
      <c r="AI354" s="76">
        <f>IFERROR(VLOOKUP($D354,'SAP Data'!$A$7:$OM$1849,AI$4,FALSE),"")</f>
        <v>14294.28</v>
      </c>
      <c r="AJ354" s="76">
        <f>IFERROR(VLOOKUP($D354,'SAP Data'!$A$7:$OM$1849,AJ$4,FALSE),"")</f>
        <v>12108.92</v>
      </c>
      <c r="AK354" s="76">
        <f>IFERROR(VLOOKUP($D354,'SAP Data'!$A$7:$OM$1849,AK$4,FALSE),"")</f>
        <v>10186.719999999999</v>
      </c>
      <c r="AL354" s="76">
        <f>IFERROR(VLOOKUP($D354,'SAP Data'!$A$7:$OM$1849,AL$4,FALSE),"")</f>
        <v>7964.23</v>
      </c>
      <c r="AM354" s="76">
        <f>IFERROR(VLOOKUP($D354,'SAP Data'!$A$7:$OM$1849,AM$4,FALSE),"")</f>
        <v>3336.89</v>
      </c>
      <c r="AN354" s="76">
        <f>IFERROR(VLOOKUP($D354,'SAP Data'!$A$7:$OM$1849,AN$4,FALSE),"")</f>
        <v>161911.87</v>
      </c>
      <c r="AO354" s="76">
        <f>IFERROR(VLOOKUP($D354,'SAP Data'!$A$7:$OM$1849,AO$4,FALSE),"")</f>
        <v>139675.60999999999</v>
      </c>
      <c r="AP354" s="99">
        <f t="shared" si="521"/>
        <v>49586.014583333337</v>
      </c>
      <c r="AQ354" s="43">
        <f t="shared" si="522"/>
        <v>45507.75708333333</v>
      </c>
      <c r="AR354" s="43">
        <f t="shared" si="523"/>
        <v>42316.939166666671</v>
      </c>
      <c r="AS354" s="43">
        <f t="shared" si="524"/>
        <v>39990.341666666667</v>
      </c>
      <c r="AT354" s="43">
        <f t="shared" si="525"/>
        <v>38285.037083333336</v>
      </c>
      <c r="AU354" s="43">
        <f t="shared" si="526"/>
        <v>36973.627916666672</v>
      </c>
      <c r="AV354" s="43">
        <f t="shared" si="527"/>
        <v>35975.078750000001</v>
      </c>
      <c r="AW354" s="43">
        <f t="shared" si="528"/>
        <v>35208.184166666666</v>
      </c>
      <c r="AX354" s="43">
        <f t="shared" si="529"/>
        <v>34619.252083333333</v>
      </c>
      <c r="AY354" s="43">
        <f t="shared" si="530"/>
        <v>34187.321250000001</v>
      </c>
      <c r="AZ354" s="43">
        <f t="shared" si="531"/>
        <v>36799.911249999997</v>
      </c>
      <c r="BA354" s="98">
        <f t="shared" si="532"/>
        <v>42101.402083333334</v>
      </c>
      <c r="BB354" s="16"/>
      <c r="BC354" s="16">
        <f t="shared" si="426"/>
        <v>0</v>
      </c>
      <c r="BD354" s="16"/>
      <c r="BE354" s="16">
        <f t="shared" si="427"/>
        <v>0</v>
      </c>
      <c r="BF354" s="16"/>
      <c r="BG354" s="16">
        <f t="shared" si="428"/>
        <v>0</v>
      </c>
      <c r="BH354" s="18"/>
      <c r="BI354" s="16">
        <f t="shared" si="429"/>
        <v>0</v>
      </c>
      <c r="BK354" s="16">
        <f t="shared" si="430"/>
        <v>0</v>
      </c>
      <c r="BM354" s="16">
        <f t="shared" si="431"/>
        <v>0</v>
      </c>
      <c r="BO354" s="16">
        <f t="shared" si="423"/>
        <v>0</v>
      </c>
      <c r="BQ354" s="16">
        <f t="shared" si="424"/>
        <v>0</v>
      </c>
      <c r="BS354" s="16">
        <f t="shared" si="425"/>
        <v>0</v>
      </c>
      <c r="BU354" s="16">
        <f t="shared" si="535"/>
        <v>0</v>
      </c>
      <c r="BW354" s="16">
        <f t="shared" si="536"/>
        <v>0</v>
      </c>
      <c r="BY354" s="16">
        <f t="shared" si="537"/>
        <v>0</v>
      </c>
      <c r="CB354" s="16">
        <f t="shared" si="517"/>
        <v>0</v>
      </c>
      <c r="CF354" s="243">
        <f t="shared" si="533"/>
        <v>0</v>
      </c>
      <c r="CH354" s="243">
        <f t="shared" si="534"/>
        <v>0</v>
      </c>
      <c r="CJ354" s="16">
        <f t="shared" si="518"/>
        <v>42101.402083333334</v>
      </c>
      <c r="CL354" s="54">
        <f t="shared" si="519"/>
        <v>0</v>
      </c>
      <c r="CN354" s="18"/>
      <c r="CO354" s="16">
        <f t="shared" si="520"/>
        <v>0</v>
      </c>
      <c r="CP354" s="18"/>
    </row>
    <row r="355" spans="1:94" x14ac:dyDescent="0.2">
      <c r="A355" s="387"/>
      <c r="B355" s="14" t="str">
        <f>VLOOKUP(D355,'line assign basis'!$A$8:$D$668,2,FALSE)</f>
        <v>SB 844 Reserve</v>
      </c>
      <c r="C355" s="17" t="s">
        <v>731</v>
      </c>
      <c r="D355" s="17" t="s">
        <v>729</v>
      </c>
      <c r="E355" s="17">
        <f>IFERROR(VLOOKUP(D355,'line assign basis'!$A$8:$D$668,4,FALSE),"")</f>
        <v>2</v>
      </c>
      <c r="F355" s="33">
        <f>IFERROR(VLOOKUP($D355,'SAP Data'!$A$7:$OM$1845,F$4,FALSE),"")</f>
        <v>-79194.75</v>
      </c>
      <c r="G355" s="33">
        <f>IFERROR(VLOOKUP($D355,'SAP Data'!$A$7:$OM$1845,G$4,FALSE),"")</f>
        <v>-79194.75</v>
      </c>
      <c r="H355" s="16">
        <f>IFERROR(VLOOKUP($D355,'SAP Data'!$A$7:$OM$1845,H$4,FALSE),"")</f>
        <v>-79194.75</v>
      </c>
      <c r="I355" s="76">
        <f>IFERROR(VLOOKUP($D355,'SAP Data'!$A$7:$OM$1845,I$4,FALSE),"")</f>
        <v>-79194.75</v>
      </c>
      <c r="J355" s="76">
        <f>IFERROR(VLOOKUP($D355,'SAP Data'!$A$7:$OM$1845,J$4,FALSE),"")</f>
        <v>-79194.75</v>
      </c>
      <c r="K355" s="76">
        <f>IFERROR(VLOOKUP($D355,'SAP Data'!$A$7:$OM$1845,K$4,FALSE),"")</f>
        <v>-79194.75</v>
      </c>
      <c r="L355" s="76">
        <f>IFERROR(VLOOKUP($D355,'SAP Data'!$A$7:$OM$1845,L$4,FALSE),"")</f>
        <v>-79194.75</v>
      </c>
      <c r="M355" s="76">
        <f>IFERROR(VLOOKUP($D355,'SAP Data'!$A$7:$OM$1845,M$4,FALSE),"")</f>
        <v>-79194.75</v>
      </c>
      <c r="N355" s="76">
        <f>IFERROR(VLOOKUP($D355,'SAP Data'!$A$7:$OM$1845,N$4,FALSE),"")</f>
        <v>-79194.75</v>
      </c>
      <c r="O355" s="76">
        <f>IFERROR(VLOOKUP($D355,'SAP Data'!$A$7:$OM$1845,O$4,FALSE),"")</f>
        <v>-79194.75</v>
      </c>
      <c r="P355" s="76">
        <f>IFERROR(VLOOKUP($D355,'SAP Data'!$A$7:$OM$1845,P$4,FALSE),"")</f>
        <v>-79194.75</v>
      </c>
      <c r="Q355" s="76">
        <f>IFERROR(VLOOKUP($D355,'SAP Data'!$A$7:$OM$1845,Q$4,FALSE),"")</f>
        <v>-79194.75</v>
      </c>
      <c r="R355" s="76">
        <f>IFERROR(VLOOKUP($D355,'SAP Data'!$A$7:$OM$1845,R$4,FALSE),"")</f>
        <v>-79194.75</v>
      </c>
      <c r="S355" s="76">
        <f>IFERROR(VLOOKUP($D355,'SAP Data'!$A$7:$OM$1845,S$4,FALSE),"")</f>
        <v>-79194.75</v>
      </c>
      <c r="T355" s="76">
        <f>IFERROR(VLOOKUP($D355,'SAP Data'!$A$7:$OM$1849,T$4,FALSE),"")</f>
        <v>-79194.75</v>
      </c>
      <c r="U355" s="76">
        <f>IFERROR(VLOOKUP($D355,'SAP Data'!$A$7:$OM$1849,U$4,FALSE),"")</f>
        <v>-79194.75</v>
      </c>
      <c r="V355" s="76">
        <f>IFERROR(VLOOKUP($D355,'SAP Data'!$A$7:$OM$1849,V$4,FALSE),"")</f>
        <v>-79194.75</v>
      </c>
      <c r="W355" s="76">
        <f>IFERROR(VLOOKUP($D355,'SAP Data'!$A$7:$OM$1849,W$4,FALSE),"")</f>
        <v>-79194.75</v>
      </c>
      <c r="X355" s="76">
        <f>IFERROR(VLOOKUP($D355,'SAP Data'!$A$7:$OM$1849,X$4,FALSE),"")</f>
        <v>-79194.75</v>
      </c>
      <c r="Y355" s="76">
        <f>IFERROR(VLOOKUP($D355,'SAP Data'!$A$7:$OM$1849,Y$4,FALSE),"")</f>
        <v>-79194.75</v>
      </c>
      <c r="Z355" s="76">
        <f>IFERROR(VLOOKUP($D355,'SAP Data'!$A$7:$OM$1849,Z$4,FALSE),"")</f>
        <v>-79194.75</v>
      </c>
      <c r="AA355" s="76">
        <f>IFERROR(VLOOKUP($D355,'SAP Data'!$A$7:$OM$1849,AA$4,FALSE),"")</f>
        <v>-79194.75</v>
      </c>
      <c r="AB355" s="76">
        <f>IFERROR(VLOOKUP($D355,'SAP Data'!$A$7:$OM$1849,AB$4,FALSE),"")</f>
        <v>-79194.75</v>
      </c>
      <c r="AC355" s="76">
        <f>IFERROR(VLOOKUP($D355,'SAP Data'!$A$7:$OM$1849,AC$4,FALSE),"")</f>
        <v>0</v>
      </c>
      <c r="AD355" s="76">
        <f>IFERROR(VLOOKUP($D355,'SAP Data'!$A$7:$OM$1849,AD$4,FALSE),"")</f>
        <v>0</v>
      </c>
      <c r="AE355" s="76">
        <f>IFERROR(VLOOKUP($D355,'SAP Data'!$A$7:$OM$1849,AE$4,FALSE),"")</f>
        <v>0</v>
      </c>
      <c r="AF355" s="76">
        <f>IFERROR(VLOOKUP($D355,'SAP Data'!$A$7:$OM$1849,AF$4,FALSE),"")</f>
        <v>0</v>
      </c>
      <c r="AG355" s="76">
        <f>IFERROR(VLOOKUP($D355,'SAP Data'!$A$7:$OM$1849,AG$4,FALSE),"")</f>
        <v>0</v>
      </c>
      <c r="AH355" s="76">
        <f>IFERROR(VLOOKUP($D355,'SAP Data'!$A$7:$OM$1849,AH$4,FALSE),"")</f>
        <v>0</v>
      </c>
      <c r="AI355" s="76">
        <f>IFERROR(VLOOKUP($D355,'SAP Data'!$A$7:$OM$1849,AI$4,FALSE),"")</f>
        <v>0</v>
      </c>
      <c r="AJ355" s="76">
        <f>IFERROR(VLOOKUP($D355,'SAP Data'!$A$7:$OM$1849,AJ$4,FALSE),"")</f>
        <v>0</v>
      </c>
      <c r="AK355" s="76">
        <f>IFERROR(VLOOKUP($D355,'SAP Data'!$A$7:$OM$1849,AK$4,FALSE),"")</f>
        <v>0</v>
      </c>
      <c r="AL355" s="76">
        <f>IFERROR(VLOOKUP($D355,'SAP Data'!$A$7:$OM$1849,AL$4,FALSE),"")</f>
        <v>0</v>
      </c>
      <c r="AM355" s="76">
        <f>IFERROR(VLOOKUP($D355,'SAP Data'!$A$7:$OM$1849,AM$4,FALSE),"")</f>
        <v>0</v>
      </c>
      <c r="AN355" s="76">
        <f>IFERROR(VLOOKUP($D355,'SAP Data'!$A$7:$OM$1849,AN$4,FALSE),"")</f>
        <v>0</v>
      </c>
      <c r="AO355" s="76">
        <f>IFERROR(VLOOKUP($D355,'SAP Data'!$A$7:$OM$1849,AO$4,FALSE),"")</f>
        <v>0</v>
      </c>
      <c r="AP355" s="99">
        <f t="shared" si="521"/>
        <v>-69295.40625</v>
      </c>
      <c r="AQ355" s="43">
        <f t="shared" si="522"/>
        <v>-62695.84375</v>
      </c>
      <c r="AR355" s="43">
        <f t="shared" si="523"/>
        <v>-56096.28125</v>
      </c>
      <c r="AS355" s="43">
        <f t="shared" si="524"/>
        <v>-49496.71875</v>
      </c>
      <c r="AT355" s="43">
        <f t="shared" si="525"/>
        <v>-42897.15625</v>
      </c>
      <c r="AU355" s="43">
        <f t="shared" si="526"/>
        <v>-36297.59375</v>
      </c>
      <c r="AV355" s="43">
        <f t="shared" si="527"/>
        <v>-29698.03125</v>
      </c>
      <c r="AW355" s="43">
        <f t="shared" si="528"/>
        <v>-23098.46875</v>
      </c>
      <c r="AX355" s="43">
        <f t="shared" si="529"/>
        <v>-16498.90625</v>
      </c>
      <c r="AY355" s="43">
        <f t="shared" si="530"/>
        <v>-9899.34375</v>
      </c>
      <c r="AZ355" s="43">
        <f t="shared" si="531"/>
        <v>-3299.78125</v>
      </c>
      <c r="BA355" s="98">
        <f t="shared" si="532"/>
        <v>0</v>
      </c>
      <c r="BB355" s="16"/>
      <c r="BC355" s="16">
        <f t="shared" si="426"/>
        <v>0</v>
      </c>
      <c r="BD355" s="16"/>
      <c r="BE355" s="16">
        <f t="shared" si="427"/>
        <v>0</v>
      </c>
      <c r="BF355" s="16"/>
      <c r="BG355" s="16">
        <f t="shared" si="428"/>
        <v>0</v>
      </c>
      <c r="BH355" s="18"/>
      <c r="BI355" s="16">
        <f t="shared" si="429"/>
        <v>0</v>
      </c>
      <c r="BK355" s="16">
        <f t="shared" si="430"/>
        <v>0</v>
      </c>
      <c r="BM355" s="16">
        <f t="shared" si="431"/>
        <v>0</v>
      </c>
      <c r="BO355" s="16">
        <f t="shared" si="423"/>
        <v>0</v>
      </c>
      <c r="BQ355" s="16">
        <f t="shared" si="424"/>
        <v>0</v>
      </c>
      <c r="BS355" s="16">
        <f t="shared" si="425"/>
        <v>0</v>
      </c>
      <c r="BU355" s="16">
        <f t="shared" si="535"/>
        <v>0</v>
      </c>
      <c r="BW355" s="16">
        <f t="shared" si="536"/>
        <v>0</v>
      </c>
      <c r="BY355" s="16">
        <f t="shared" si="537"/>
        <v>0</v>
      </c>
      <c r="CB355" s="16">
        <f t="shared" si="517"/>
        <v>0</v>
      </c>
      <c r="CF355" s="243">
        <f t="shared" si="533"/>
        <v>0</v>
      </c>
      <c r="CH355" s="243">
        <f t="shared" si="534"/>
        <v>0</v>
      </c>
      <c r="CJ355" s="16">
        <f t="shared" si="518"/>
        <v>0</v>
      </c>
      <c r="CL355" s="54">
        <f t="shared" si="519"/>
        <v>0</v>
      </c>
      <c r="CN355" s="18"/>
      <c r="CO355" s="16">
        <f t="shared" si="520"/>
        <v>0</v>
      </c>
      <c r="CP355" s="18"/>
    </row>
    <row r="356" spans="1:94" x14ac:dyDescent="0.2">
      <c r="A356" s="387"/>
      <c r="B356" s="14" t="str">
        <f>VLOOKUP(D356,'line assign basis'!$A$8:$D$668,2,FALSE)</f>
        <v>AMORT - NWIGU INTERV</v>
      </c>
      <c r="C356" s="17" t="s">
        <v>734</v>
      </c>
      <c r="D356" s="17" t="s">
        <v>732</v>
      </c>
      <c r="E356" s="17">
        <f>IFERROR(VLOOKUP(D356,'line assign basis'!$A$8:$D$668,4,FALSE),"")</f>
        <v>2</v>
      </c>
      <c r="F356" s="33">
        <f>IFERROR(VLOOKUP($D356,'SAP Data'!$A$7:$OM$1845,F$4,FALSE),"")</f>
        <v>57447.83</v>
      </c>
      <c r="G356" s="33">
        <f>IFERROR(VLOOKUP($D356,'SAP Data'!$A$7:$OM$1845,G$4,FALSE),"")</f>
        <v>51574.3</v>
      </c>
      <c r="H356" s="16">
        <f>IFERROR(VLOOKUP($D356,'SAP Data'!$A$7:$OM$1845,H$4,FALSE),"")</f>
        <v>45502.36</v>
      </c>
      <c r="I356" s="76">
        <f>IFERROR(VLOOKUP($D356,'SAP Data'!$A$7:$OM$1845,I$4,FALSE),"")</f>
        <v>39777.57</v>
      </c>
      <c r="J356" s="76">
        <f>IFERROR(VLOOKUP($D356,'SAP Data'!$A$7:$OM$1845,J$4,FALSE),"")</f>
        <v>34403.980000000003</v>
      </c>
      <c r="K356" s="76">
        <f>IFERROR(VLOOKUP($D356,'SAP Data'!$A$7:$OM$1845,K$4,FALSE),"")</f>
        <v>29465.79</v>
      </c>
      <c r="L356" s="76">
        <f>IFERROR(VLOOKUP($D356,'SAP Data'!$A$7:$OM$1845,L$4,FALSE),"")</f>
        <v>24267.87</v>
      </c>
      <c r="M356" s="76">
        <f>IFERROR(VLOOKUP($D356,'SAP Data'!$A$7:$OM$1845,M$4,FALSE),"")</f>
        <v>18940.02</v>
      </c>
      <c r="N356" s="76">
        <f>IFERROR(VLOOKUP($D356,'SAP Data'!$A$7:$OM$1845,N$4,FALSE),"")</f>
        <v>13601.88</v>
      </c>
      <c r="O356" s="76">
        <f>IFERROR(VLOOKUP($D356,'SAP Data'!$A$7:$OM$1845,O$4,FALSE),"")</f>
        <v>7221.31</v>
      </c>
      <c r="P356" s="76">
        <f>IFERROR(VLOOKUP($D356,'SAP Data'!$A$7:$OM$1845,P$4,FALSE),"")</f>
        <v>138898.71</v>
      </c>
      <c r="Q356" s="76">
        <f>IFERROR(VLOOKUP($D356,'SAP Data'!$A$7:$OM$1845,Q$4,FALSE),"")</f>
        <v>125813.66</v>
      </c>
      <c r="R356" s="76">
        <f>IFERROR(VLOOKUP($D356,'SAP Data'!$A$7:$OM$1845,R$4,FALSE),"")</f>
        <v>112108.9</v>
      </c>
      <c r="S356" s="76">
        <f>IFERROR(VLOOKUP($D356,'SAP Data'!$A$7:$OM$1845,S$4,FALSE),"")</f>
        <v>99350.31</v>
      </c>
      <c r="T356" s="76">
        <f>IFERROR(VLOOKUP($D356,'SAP Data'!$A$7:$OM$1849,T$4,FALSE),"")</f>
        <v>85692.38</v>
      </c>
      <c r="U356" s="76">
        <f>IFERROR(VLOOKUP($D356,'SAP Data'!$A$7:$OM$1849,U$4,FALSE),"")</f>
        <v>73991.47</v>
      </c>
      <c r="V356" s="76">
        <f>IFERROR(VLOOKUP($D356,'SAP Data'!$A$7:$OM$1849,V$4,FALSE),"")</f>
        <v>63339.75</v>
      </c>
      <c r="W356" s="76">
        <f>IFERROR(VLOOKUP($D356,'SAP Data'!$A$7:$OM$1849,W$4,FALSE),"")</f>
        <v>52462.29</v>
      </c>
      <c r="X356" s="76">
        <f>IFERROR(VLOOKUP($D356,'SAP Data'!$A$7:$OM$1849,X$4,FALSE),"")</f>
        <v>41725.040000000001</v>
      </c>
      <c r="Y356" s="76">
        <f>IFERROR(VLOOKUP($D356,'SAP Data'!$A$7:$OM$1849,Y$4,FALSE),"")</f>
        <v>30559</v>
      </c>
      <c r="Z356" s="76">
        <f>IFERROR(VLOOKUP($D356,'SAP Data'!$A$7:$OM$1849,Z$4,FALSE),"")</f>
        <v>20516.48</v>
      </c>
      <c r="AA356" s="76">
        <f>IFERROR(VLOOKUP($D356,'SAP Data'!$A$7:$OM$1849,AA$4,FALSE),"")</f>
        <v>7580.43</v>
      </c>
      <c r="AB356" s="76">
        <f>IFERROR(VLOOKUP($D356,'SAP Data'!$A$7:$OM$1849,AB$4,FALSE),"")</f>
        <v>28035.03</v>
      </c>
      <c r="AC356" s="76">
        <f>IFERROR(VLOOKUP($D356,'SAP Data'!$A$7:$OM$1849,AC$4,FALSE),"")</f>
        <v>25596.74</v>
      </c>
      <c r="AD356" s="76">
        <f>IFERROR(VLOOKUP($D356,'SAP Data'!$A$7:$OM$1849,AD$4,FALSE),"")</f>
        <v>23138.25</v>
      </c>
      <c r="AE356" s="76">
        <f>IFERROR(VLOOKUP($D356,'SAP Data'!$A$7:$OM$1849,AE$4,FALSE),"")</f>
        <v>20806.07</v>
      </c>
      <c r="AF356" s="76">
        <f>IFERROR(VLOOKUP($D356,'SAP Data'!$A$7:$OM$1849,AF$4,FALSE),"")</f>
        <v>18293.150000000001</v>
      </c>
      <c r="AG356" s="76">
        <f>IFERROR(VLOOKUP($D356,'SAP Data'!$A$7:$OM$1849,AG$4,FALSE),"")</f>
        <v>16056.24</v>
      </c>
      <c r="AH356" s="76">
        <f>IFERROR(VLOOKUP($D356,'SAP Data'!$A$7:$OM$1849,AH$4,FALSE),"")</f>
        <v>13930.77</v>
      </c>
      <c r="AI356" s="76">
        <f>IFERROR(VLOOKUP($D356,'SAP Data'!$A$7:$OM$1849,AI$4,FALSE),"")</f>
        <v>11978.71</v>
      </c>
      <c r="AJ356" s="76">
        <f>IFERROR(VLOOKUP($D356,'SAP Data'!$A$7:$OM$1849,AJ$4,FALSE),"")</f>
        <v>10016.44</v>
      </c>
      <c r="AK356" s="76">
        <f>IFERROR(VLOOKUP($D356,'SAP Data'!$A$7:$OM$1849,AK$4,FALSE),"")</f>
        <v>7941.56</v>
      </c>
      <c r="AL356" s="76">
        <f>IFERROR(VLOOKUP($D356,'SAP Data'!$A$7:$OM$1849,AL$4,FALSE),"")</f>
        <v>5898.07</v>
      </c>
      <c r="AM356" s="76">
        <f>IFERROR(VLOOKUP($D356,'SAP Data'!$A$7:$OM$1849,AM$4,FALSE),"")</f>
        <v>3608.64</v>
      </c>
      <c r="AN356" s="76">
        <f>IFERROR(VLOOKUP($D356,'SAP Data'!$A$7:$OM$1849,AN$4,FALSE),"")</f>
        <v>75930.460000000006</v>
      </c>
      <c r="AO356" s="76">
        <f>IFERROR(VLOOKUP($D356,'SAP Data'!$A$7:$OM$1849,AO$4,FALSE),"")</f>
        <v>68221.8</v>
      </c>
      <c r="AP356" s="99">
        <f t="shared" si="521"/>
        <v>49706.041249999987</v>
      </c>
      <c r="AQ356" s="43">
        <f t="shared" si="522"/>
        <v>42726.254166666666</v>
      </c>
      <c r="AR356" s="43">
        <f t="shared" si="523"/>
        <v>36645.276250000003</v>
      </c>
      <c r="AS356" s="43">
        <f t="shared" si="524"/>
        <v>31423.007083333334</v>
      </c>
      <c r="AT356" s="43">
        <f t="shared" si="525"/>
        <v>26950.331666666665</v>
      </c>
      <c r="AU356" s="43">
        <f t="shared" si="526"/>
        <v>23204.808333333331</v>
      </c>
      <c r="AV356" s="43">
        <f t="shared" si="527"/>
        <v>20196.800833333331</v>
      </c>
      <c r="AW356" s="43">
        <f t="shared" si="528"/>
        <v>17933.215833333332</v>
      </c>
      <c r="AX356" s="43">
        <f t="shared" si="529"/>
        <v>16381.722083333329</v>
      </c>
      <c r="AY356" s="43">
        <f t="shared" si="530"/>
        <v>15607.130416666665</v>
      </c>
      <c r="AZ356" s="43">
        <f t="shared" si="531"/>
        <v>17437.282083333335</v>
      </c>
      <c r="BA356" s="98">
        <f t="shared" si="532"/>
        <v>21208.969166666669</v>
      </c>
      <c r="BB356" s="16"/>
      <c r="BC356" s="16">
        <f t="shared" si="426"/>
        <v>0</v>
      </c>
      <c r="BD356" s="16"/>
      <c r="BE356" s="16">
        <f t="shared" si="427"/>
        <v>0</v>
      </c>
      <c r="BF356" s="16"/>
      <c r="BG356" s="16">
        <f t="shared" si="428"/>
        <v>0</v>
      </c>
      <c r="BH356" s="18"/>
      <c r="BI356" s="16">
        <f t="shared" si="429"/>
        <v>0</v>
      </c>
      <c r="BK356" s="16">
        <f t="shared" si="430"/>
        <v>0</v>
      </c>
      <c r="BM356" s="16">
        <f t="shared" si="431"/>
        <v>0</v>
      </c>
      <c r="BO356" s="16">
        <f t="shared" si="423"/>
        <v>0</v>
      </c>
      <c r="BQ356" s="16">
        <f t="shared" si="424"/>
        <v>0</v>
      </c>
      <c r="BS356" s="16">
        <f t="shared" si="425"/>
        <v>0</v>
      </c>
      <c r="BU356" s="16">
        <f t="shared" si="535"/>
        <v>0</v>
      </c>
      <c r="BW356" s="16">
        <f t="shared" si="536"/>
        <v>0</v>
      </c>
      <c r="BY356" s="16">
        <f t="shared" si="537"/>
        <v>0</v>
      </c>
      <c r="CB356" s="16">
        <f t="shared" si="517"/>
        <v>0</v>
      </c>
      <c r="CF356" s="243">
        <f t="shared" si="533"/>
        <v>0</v>
      </c>
      <c r="CH356" s="243">
        <f t="shared" si="534"/>
        <v>0</v>
      </c>
      <c r="CJ356" s="16">
        <f t="shared" si="518"/>
        <v>21208.969166666669</v>
      </c>
      <c r="CL356" s="54">
        <f t="shared" si="519"/>
        <v>0</v>
      </c>
      <c r="CN356" s="18"/>
      <c r="CO356" s="16">
        <f t="shared" si="520"/>
        <v>0</v>
      </c>
      <c r="CP356" s="18"/>
    </row>
    <row r="357" spans="1:94" x14ac:dyDescent="0.2">
      <c r="A357" s="387"/>
      <c r="B357" s="14" t="str">
        <f>VLOOKUP(D357,'line assign basis'!$A$8:$D$668,2,FALSE)</f>
        <v>SMART ENERGY DEFEF</v>
      </c>
      <c r="C357" s="17" t="s">
        <v>737</v>
      </c>
      <c r="D357" s="17" t="s">
        <v>735</v>
      </c>
      <c r="E357" s="17">
        <f>IFERROR(VLOOKUP(D357,'line assign basis'!$A$8:$D$668,4,FALSE),"")</f>
        <v>2</v>
      </c>
      <c r="F357" s="33">
        <f>IFERROR(VLOOKUP($D357,'SAP Data'!$A$7:$OM$1845,F$4,FALSE),"")</f>
        <v>0</v>
      </c>
      <c r="G357" s="33">
        <f>IFERROR(VLOOKUP($D357,'SAP Data'!$A$7:$OM$1845,G$4,FALSE),"")</f>
        <v>0</v>
      </c>
      <c r="H357" s="16">
        <f>IFERROR(VLOOKUP($D357,'SAP Data'!$A$7:$OM$1845,H$4,FALSE),"")</f>
        <v>0</v>
      </c>
      <c r="I357" s="76">
        <f>IFERROR(VLOOKUP($D357,'SAP Data'!$A$7:$OM$1845,I$4,FALSE),"")</f>
        <v>0</v>
      </c>
      <c r="J357" s="76">
        <f>IFERROR(VLOOKUP($D357,'SAP Data'!$A$7:$OM$1845,J$4,FALSE),"")</f>
        <v>0</v>
      </c>
      <c r="K357" s="76">
        <f>IFERROR(VLOOKUP($D357,'SAP Data'!$A$7:$OM$1845,K$4,FALSE),"")</f>
        <v>0</v>
      </c>
      <c r="L357" s="76">
        <f>IFERROR(VLOOKUP($D357,'SAP Data'!$A$7:$OM$1845,L$4,FALSE),"")</f>
        <v>0</v>
      </c>
      <c r="M357" s="76">
        <f>IFERROR(VLOOKUP($D357,'SAP Data'!$A$7:$OM$1845,M$4,FALSE),"")</f>
        <v>0</v>
      </c>
      <c r="N357" s="76">
        <f>IFERROR(VLOOKUP($D357,'SAP Data'!$A$7:$OM$1845,N$4,FALSE),"")</f>
        <v>0</v>
      </c>
      <c r="O357" s="76">
        <f>IFERROR(VLOOKUP($D357,'SAP Data'!$A$7:$OM$1845,O$4,FALSE),"")</f>
        <v>0</v>
      </c>
      <c r="P357" s="76">
        <f>IFERROR(VLOOKUP($D357,'SAP Data'!$A$7:$OM$1845,P$4,FALSE),"")</f>
        <v>0</v>
      </c>
      <c r="Q357" s="76">
        <f>IFERROR(VLOOKUP($D357,'SAP Data'!$A$7:$OM$1845,Q$4,FALSE),"")</f>
        <v>0</v>
      </c>
      <c r="R357" s="76">
        <f>IFERROR(VLOOKUP($D357,'SAP Data'!$A$7:$OM$1845,R$4,FALSE),"")</f>
        <v>0</v>
      </c>
      <c r="S357" s="76">
        <f>IFERROR(VLOOKUP($D357,'SAP Data'!$A$7:$OM$1845,S$4,FALSE),"")</f>
        <v>0</v>
      </c>
      <c r="T357" s="76">
        <f>IFERROR(VLOOKUP($D357,'SAP Data'!$A$7:$OM$1849,T$4,FALSE),"")</f>
        <v>0</v>
      </c>
      <c r="U357" s="76">
        <f>IFERROR(VLOOKUP($D357,'SAP Data'!$A$7:$OM$1849,U$4,FALSE),"")</f>
        <v>0</v>
      </c>
      <c r="V357" s="76">
        <f>IFERROR(VLOOKUP($D357,'SAP Data'!$A$7:$OM$1849,V$4,FALSE),"")</f>
        <v>0</v>
      </c>
      <c r="W357" s="76">
        <f>IFERROR(VLOOKUP($D357,'SAP Data'!$A$7:$OM$1849,W$4,FALSE),"")</f>
        <v>0</v>
      </c>
      <c r="X357" s="76">
        <f>IFERROR(VLOOKUP($D357,'SAP Data'!$A$7:$OM$1849,X$4,FALSE),"")</f>
        <v>0</v>
      </c>
      <c r="Y357" s="76">
        <f>IFERROR(VLOOKUP($D357,'SAP Data'!$A$7:$OM$1849,Y$4,FALSE),"")</f>
        <v>0</v>
      </c>
      <c r="Z357" s="76">
        <f>IFERROR(VLOOKUP($D357,'SAP Data'!$A$7:$OM$1849,Z$4,FALSE),"")</f>
        <v>0</v>
      </c>
      <c r="AA357" s="76">
        <f>IFERROR(VLOOKUP($D357,'SAP Data'!$A$7:$OM$1849,AA$4,FALSE),"")</f>
        <v>0</v>
      </c>
      <c r="AB357" s="76">
        <f>IFERROR(VLOOKUP($D357,'SAP Data'!$A$7:$OM$1849,AB$4,FALSE),"")</f>
        <v>0</v>
      </c>
      <c r="AC357" s="76">
        <f>IFERROR(VLOOKUP($D357,'SAP Data'!$A$7:$OM$1849,AC$4,FALSE),"")</f>
        <v>0</v>
      </c>
      <c r="AD357" s="76">
        <f>IFERROR(VLOOKUP($D357,'SAP Data'!$A$7:$OM$1849,AD$4,FALSE),"")</f>
        <v>0</v>
      </c>
      <c r="AE357" s="76">
        <f>IFERROR(VLOOKUP($D357,'SAP Data'!$A$7:$OM$1849,AE$4,FALSE),"")</f>
        <v>0</v>
      </c>
      <c r="AF357" s="76">
        <f>IFERROR(VLOOKUP($D357,'SAP Data'!$A$7:$OM$1849,AF$4,FALSE),"")</f>
        <v>0</v>
      </c>
      <c r="AG357" s="76">
        <f>IFERROR(VLOOKUP($D357,'SAP Data'!$A$7:$OM$1849,AG$4,FALSE),"")</f>
        <v>0</v>
      </c>
      <c r="AH357" s="76">
        <f>IFERROR(VLOOKUP($D357,'SAP Data'!$A$7:$OM$1849,AH$4,FALSE),"")</f>
        <v>0</v>
      </c>
      <c r="AI357" s="76">
        <f>IFERROR(VLOOKUP($D357,'SAP Data'!$A$7:$OM$1849,AI$4,FALSE),"")</f>
        <v>0</v>
      </c>
      <c r="AJ357" s="76">
        <f>IFERROR(VLOOKUP($D357,'SAP Data'!$A$7:$OM$1849,AJ$4,FALSE),"")</f>
        <v>0</v>
      </c>
      <c r="AK357" s="76">
        <f>IFERROR(VLOOKUP($D357,'SAP Data'!$A$7:$OM$1849,AK$4,FALSE),"")</f>
        <v>0</v>
      </c>
      <c r="AL357" s="76">
        <f>IFERROR(VLOOKUP($D357,'SAP Data'!$A$7:$OM$1849,AL$4,FALSE),"")</f>
        <v>0</v>
      </c>
      <c r="AM357" s="76">
        <f>IFERROR(VLOOKUP($D357,'SAP Data'!$A$7:$OM$1849,AM$4,FALSE),"")</f>
        <v>0</v>
      </c>
      <c r="AN357" s="76">
        <f>IFERROR(VLOOKUP($D357,'SAP Data'!$A$7:$OM$1849,AN$4,FALSE),"")</f>
        <v>0</v>
      </c>
      <c r="AO357" s="76">
        <f>IFERROR(VLOOKUP($D357,'SAP Data'!$A$7:$OM$1849,AO$4,FALSE),"")</f>
        <v>0</v>
      </c>
      <c r="AP357" s="99">
        <f t="shared" si="521"/>
        <v>0</v>
      </c>
      <c r="AQ357" s="43">
        <f t="shared" si="522"/>
        <v>0</v>
      </c>
      <c r="AR357" s="43">
        <f t="shared" si="523"/>
        <v>0</v>
      </c>
      <c r="AS357" s="43">
        <f t="shared" si="524"/>
        <v>0</v>
      </c>
      <c r="AT357" s="43">
        <f t="shared" si="525"/>
        <v>0</v>
      </c>
      <c r="AU357" s="43">
        <f t="shared" si="526"/>
        <v>0</v>
      </c>
      <c r="AV357" s="43">
        <f t="shared" si="527"/>
        <v>0</v>
      </c>
      <c r="AW357" s="43">
        <f t="shared" si="528"/>
        <v>0</v>
      </c>
      <c r="AX357" s="43">
        <f t="shared" si="529"/>
        <v>0</v>
      </c>
      <c r="AY357" s="43">
        <f t="shared" si="530"/>
        <v>0</v>
      </c>
      <c r="AZ357" s="43">
        <f t="shared" si="531"/>
        <v>0</v>
      </c>
      <c r="BA357" s="98">
        <f t="shared" si="532"/>
        <v>0</v>
      </c>
      <c r="BB357" s="16"/>
      <c r="BC357" s="16">
        <f t="shared" si="426"/>
        <v>0</v>
      </c>
      <c r="BD357" s="16"/>
      <c r="BE357" s="16">
        <f t="shared" si="427"/>
        <v>0</v>
      </c>
      <c r="BF357" s="16"/>
      <c r="BG357" s="16">
        <f t="shared" si="428"/>
        <v>0</v>
      </c>
      <c r="BH357" s="18"/>
      <c r="BI357" s="16">
        <f t="shared" si="429"/>
        <v>0</v>
      </c>
      <c r="BK357" s="16">
        <f t="shared" si="430"/>
        <v>0</v>
      </c>
      <c r="BM357" s="16">
        <f t="shared" si="431"/>
        <v>0</v>
      </c>
      <c r="BO357" s="16">
        <f t="shared" ref="BO357:BO433" si="538">IF($E357=4,AV357,0)</f>
        <v>0</v>
      </c>
      <c r="BQ357" s="16">
        <f t="shared" ref="BQ357:BQ433" si="539">IF($E357=4,AW357,0)</f>
        <v>0</v>
      </c>
      <c r="BS357" s="16">
        <f t="shared" ref="BS357:BS433" si="540">IF($E357=4,AX357,0)</f>
        <v>0</v>
      </c>
      <c r="BU357" s="16">
        <f t="shared" si="535"/>
        <v>0</v>
      </c>
      <c r="BW357" s="16">
        <f t="shared" si="536"/>
        <v>0</v>
      </c>
      <c r="BY357" s="16">
        <f t="shared" si="537"/>
        <v>0</v>
      </c>
      <c r="CB357" s="16">
        <f t="shared" si="517"/>
        <v>0</v>
      </c>
      <c r="CF357" s="243">
        <f t="shared" si="533"/>
        <v>0</v>
      </c>
      <c r="CH357" s="243">
        <f t="shared" si="534"/>
        <v>0</v>
      </c>
      <c r="CJ357" s="16">
        <f t="shared" si="518"/>
        <v>0</v>
      </c>
      <c r="CL357" s="54">
        <f t="shared" si="519"/>
        <v>0</v>
      </c>
      <c r="CN357" s="18"/>
      <c r="CO357" s="16">
        <f t="shared" si="520"/>
        <v>0</v>
      </c>
      <c r="CP357" s="18"/>
    </row>
    <row r="358" spans="1:94" x14ac:dyDescent="0.2">
      <c r="A358" s="387"/>
      <c r="B358" s="14" t="str">
        <f>VLOOKUP(D358,'line assign basis'!$A$8:$D$668,2,FALSE)</f>
        <v>WA ENERGY EFFICIENCY</v>
      </c>
      <c r="C358" s="17" t="s">
        <v>740</v>
      </c>
      <c r="D358" s="17" t="s">
        <v>738</v>
      </c>
      <c r="E358" s="17">
        <f>IFERROR(VLOOKUP(D358,'line assign basis'!$A$8:$D$668,4,FALSE),"")</f>
        <v>2</v>
      </c>
      <c r="F358" s="33">
        <f>IFERROR(VLOOKUP($D358,'SAP Data'!$A$7:$OM$1845,F$4,FALSE),"")</f>
        <v>89018.72</v>
      </c>
      <c r="G358" s="33">
        <f>IFERROR(VLOOKUP($D358,'SAP Data'!$A$7:$OM$1845,G$4,FALSE),"")</f>
        <v>95782.98</v>
      </c>
      <c r="H358" s="16">
        <f>IFERROR(VLOOKUP($D358,'SAP Data'!$A$7:$OM$1845,H$4,FALSE),"")</f>
        <v>103970.95</v>
      </c>
      <c r="I358" s="76">
        <f>IFERROR(VLOOKUP($D358,'SAP Data'!$A$7:$OM$1845,I$4,FALSE),"")</f>
        <v>111881.99</v>
      </c>
      <c r="J358" s="76">
        <f>IFERROR(VLOOKUP($D358,'SAP Data'!$A$7:$OM$1845,J$4,FALSE),"")</f>
        <v>115106.09</v>
      </c>
      <c r="K358" s="76">
        <f>IFERROR(VLOOKUP($D358,'SAP Data'!$A$7:$OM$1845,K$4,FALSE),"")</f>
        <v>120293.82</v>
      </c>
      <c r="L358" s="76">
        <f>IFERROR(VLOOKUP($D358,'SAP Data'!$A$7:$OM$1845,L$4,FALSE),"")</f>
        <v>125590.29</v>
      </c>
      <c r="M358" s="76">
        <f>IFERROR(VLOOKUP($D358,'SAP Data'!$A$7:$OM$1845,M$4,FALSE),"")</f>
        <v>130673.87</v>
      </c>
      <c r="N358" s="76">
        <f>IFERROR(VLOOKUP($D358,'SAP Data'!$A$7:$OM$1845,N$4,FALSE),"")</f>
        <v>135478.43</v>
      </c>
      <c r="O358" s="76">
        <f>IFERROR(VLOOKUP($D358,'SAP Data'!$A$7:$OM$1845,O$4,FALSE),"")</f>
        <v>139219.74</v>
      </c>
      <c r="P358" s="76">
        <f>IFERROR(VLOOKUP($D358,'SAP Data'!$A$7:$OM$1845,P$4,FALSE),"")</f>
        <v>0</v>
      </c>
      <c r="Q358" s="76">
        <f>IFERROR(VLOOKUP($D358,'SAP Data'!$A$7:$OM$1845,Q$4,FALSE),"")</f>
        <v>0</v>
      </c>
      <c r="R358" s="76">
        <f>IFERROR(VLOOKUP($D358,'SAP Data'!$A$7:$OM$1845,R$4,FALSE),"")</f>
        <v>0</v>
      </c>
      <c r="S358" s="76">
        <f>IFERROR(VLOOKUP($D358,'SAP Data'!$A$7:$OM$1845,S$4,FALSE),"")</f>
        <v>0</v>
      </c>
      <c r="T358" s="76">
        <f>IFERROR(VLOOKUP($D358,'SAP Data'!$A$7:$OM$1849,T$4,FALSE),"")</f>
        <v>0</v>
      </c>
      <c r="U358" s="76">
        <f>IFERROR(VLOOKUP($D358,'SAP Data'!$A$7:$OM$1849,U$4,FALSE),"")</f>
        <v>0</v>
      </c>
      <c r="V358" s="76">
        <f>IFERROR(VLOOKUP($D358,'SAP Data'!$A$7:$OM$1849,V$4,FALSE),"")</f>
        <v>0</v>
      </c>
      <c r="W358" s="76">
        <f>IFERROR(VLOOKUP($D358,'SAP Data'!$A$7:$OM$1849,W$4,FALSE),"")</f>
        <v>0</v>
      </c>
      <c r="X358" s="76">
        <f>IFERROR(VLOOKUP($D358,'SAP Data'!$A$7:$OM$1849,X$4,FALSE),"")</f>
        <v>0</v>
      </c>
      <c r="Y358" s="76">
        <f>IFERROR(VLOOKUP($D358,'SAP Data'!$A$7:$OM$1849,Y$4,FALSE),"")</f>
        <v>1411.55</v>
      </c>
      <c r="Z358" s="76">
        <f>IFERROR(VLOOKUP($D358,'SAP Data'!$A$7:$OM$1849,Z$4,FALSE),"")</f>
        <v>604.95000000000005</v>
      </c>
      <c r="AA358" s="76">
        <f>IFERROR(VLOOKUP($D358,'SAP Data'!$A$7:$OM$1849,AA$4,FALSE),"")</f>
        <v>604.95000000000005</v>
      </c>
      <c r="AB358" s="76">
        <f>IFERROR(VLOOKUP($D358,'SAP Data'!$A$7:$OM$1849,AB$4,FALSE),"")</f>
        <v>604.95000000000005</v>
      </c>
      <c r="AC358" s="76">
        <f>IFERROR(VLOOKUP($D358,'SAP Data'!$A$7:$OM$1849,AC$4,FALSE),"")</f>
        <v>604.95000000000005</v>
      </c>
      <c r="AD358" s="76">
        <f>IFERROR(VLOOKUP($D358,'SAP Data'!$A$7:$OM$1849,AD$4,FALSE),"")</f>
        <v>604.95000000000005</v>
      </c>
      <c r="AE358" s="76">
        <f>IFERROR(VLOOKUP($D358,'SAP Data'!$A$7:$OM$1849,AE$4,FALSE),"")</f>
        <v>604.95000000000005</v>
      </c>
      <c r="AF358" s="76">
        <f>IFERROR(VLOOKUP($D358,'SAP Data'!$A$7:$OM$1849,AF$4,FALSE),"")</f>
        <v>604.95000000000005</v>
      </c>
      <c r="AG358" s="76">
        <f>IFERROR(VLOOKUP($D358,'SAP Data'!$A$7:$OM$1849,AG$4,FALSE),"")</f>
        <v>604.95000000000005</v>
      </c>
      <c r="AH358" s="76">
        <f>IFERROR(VLOOKUP($D358,'SAP Data'!$A$7:$OM$1849,AH$4,FALSE),"")</f>
        <v>604.95000000000005</v>
      </c>
      <c r="AI358" s="76">
        <f>IFERROR(VLOOKUP($D358,'SAP Data'!$A$7:$OM$1849,AI$4,FALSE),"")</f>
        <v>604.95000000000005</v>
      </c>
      <c r="AJ358" s="76">
        <f>IFERROR(VLOOKUP($D358,'SAP Data'!$A$7:$OM$1849,AJ$4,FALSE),"")</f>
        <v>604.95000000000005</v>
      </c>
      <c r="AK358" s="76">
        <f>IFERROR(VLOOKUP($D358,'SAP Data'!$A$7:$OM$1849,AK$4,FALSE),"")</f>
        <v>604.95000000000005</v>
      </c>
      <c r="AL358" s="76">
        <f>IFERROR(VLOOKUP($D358,'SAP Data'!$A$7:$OM$1849,AL$4,FALSE),"")</f>
        <v>604.95000000000005</v>
      </c>
      <c r="AM358" s="76">
        <f>IFERROR(VLOOKUP($D358,'SAP Data'!$A$7:$OM$1849,AM$4,FALSE),"")</f>
        <v>604.95000000000005</v>
      </c>
      <c r="AN358" s="76">
        <f>IFERROR(VLOOKUP($D358,'SAP Data'!$A$7:$OM$1849,AN$4,FALSE),"")</f>
        <v>604.95000000000005</v>
      </c>
      <c r="AO358" s="76">
        <f>IFERROR(VLOOKUP($D358,'SAP Data'!$A$7:$OM$1849,AO$4,FALSE),"")</f>
        <v>604.95000000000005</v>
      </c>
      <c r="AP358" s="99">
        <f t="shared" si="521"/>
        <v>344.48541666666665</v>
      </c>
      <c r="AQ358" s="43">
        <f t="shared" si="522"/>
        <v>394.89791666666662</v>
      </c>
      <c r="AR358" s="43">
        <f t="shared" si="523"/>
        <v>445.31041666666664</v>
      </c>
      <c r="AS358" s="43">
        <f t="shared" si="524"/>
        <v>495.72291666666661</v>
      </c>
      <c r="AT358" s="43">
        <f t="shared" si="525"/>
        <v>546.13541666666663</v>
      </c>
      <c r="AU358" s="43">
        <f t="shared" si="526"/>
        <v>596.54791666666654</v>
      </c>
      <c r="AV358" s="43">
        <f t="shared" si="527"/>
        <v>646.96041666666656</v>
      </c>
      <c r="AW358" s="43">
        <f t="shared" si="528"/>
        <v>638.55833333333328</v>
      </c>
      <c r="AX358" s="43">
        <f t="shared" si="529"/>
        <v>604.94999999999993</v>
      </c>
      <c r="AY358" s="43">
        <f t="shared" si="530"/>
        <v>604.94999999999993</v>
      </c>
      <c r="AZ358" s="43">
        <f t="shared" si="531"/>
        <v>604.94999999999993</v>
      </c>
      <c r="BA358" s="98">
        <f t="shared" si="532"/>
        <v>604.94999999999993</v>
      </c>
      <c r="BB358" s="16"/>
      <c r="BC358" s="16">
        <f t="shared" si="426"/>
        <v>0</v>
      </c>
      <c r="BD358" s="16"/>
      <c r="BE358" s="16">
        <f t="shared" si="427"/>
        <v>0</v>
      </c>
      <c r="BF358" s="16"/>
      <c r="BG358" s="16">
        <f t="shared" si="428"/>
        <v>0</v>
      </c>
      <c r="BH358" s="18"/>
      <c r="BI358" s="16">
        <f t="shared" si="429"/>
        <v>0</v>
      </c>
      <c r="BK358" s="16">
        <f t="shared" si="430"/>
        <v>0</v>
      </c>
      <c r="BM358" s="16">
        <f t="shared" si="431"/>
        <v>0</v>
      </c>
      <c r="BO358" s="16">
        <f t="shared" si="538"/>
        <v>0</v>
      </c>
      <c r="BQ358" s="16">
        <f t="shared" si="539"/>
        <v>0</v>
      </c>
      <c r="BS358" s="16">
        <f t="shared" si="540"/>
        <v>0</v>
      </c>
      <c r="BU358" s="16">
        <f t="shared" si="535"/>
        <v>0</v>
      </c>
      <c r="BW358" s="16">
        <f t="shared" si="536"/>
        <v>0</v>
      </c>
      <c r="BY358" s="16">
        <f t="shared" si="537"/>
        <v>0</v>
      </c>
      <c r="CB358" s="16">
        <f t="shared" si="517"/>
        <v>0</v>
      </c>
      <c r="CF358" s="243">
        <f t="shared" si="533"/>
        <v>0</v>
      </c>
      <c r="CH358" s="243">
        <f t="shared" si="534"/>
        <v>0</v>
      </c>
      <c r="CJ358" s="16">
        <f t="shared" si="518"/>
        <v>604.94999999999993</v>
      </c>
      <c r="CL358" s="54">
        <f t="shared" si="519"/>
        <v>0</v>
      </c>
      <c r="CN358" s="18"/>
      <c r="CO358" s="16">
        <f t="shared" si="520"/>
        <v>0</v>
      </c>
      <c r="CP358" s="18"/>
    </row>
    <row r="359" spans="1:94" x14ac:dyDescent="0.2">
      <c r="A359" s="387"/>
      <c r="B359" s="14" t="str">
        <f>VLOOKUP(D359,'line assign basis'!$A$8:$D$668,2,FALSE)</f>
        <v>AMORT SCH 178 RESID.</v>
      </c>
      <c r="C359" s="17" t="s">
        <v>743</v>
      </c>
      <c r="D359" s="17" t="s">
        <v>741</v>
      </c>
      <c r="E359" s="17">
        <f>IFERROR(VLOOKUP(D359,'line assign basis'!$A$8:$D$668,4,FALSE),"")</f>
        <v>2</v>
      </c>
      <c r="F359" s="33">
        <f>IFERROR(VLOOKUP($D359,'SAP Data'!$A$7:$OM$1845,F$4,FALSE),"")</f>
        <v>4899.2700000000004</v>
      </c>
      <c r="G359" s="33">
        <f>IFERROR(VLOOKUP($D359,'SAP Data'!$A$7:$OM$1845,G$4,FALSE),"")</f>
        <v>4899.2700000000004</v>
      </c>
      <c r="H359" s="16">
        <f>IFERROR(VLOOKUP($D359,'SAP Data'!$A$7:$OM$1845,H$4,FALSE),"")</f>
        <v>4899.2700000000004</v>
      </c>
      <c r="I359" s="76">
        <f>IFERROR(VLOOKUP($D359,'SAP Data'!$A$7:$OM$1845,I$4,FALSE),"")</f>
        <v>4899.2700000000004</v>
      </c>
      <c r="J359" s="76">
        <f>IFERROR(VLOOKUP($D359,'SAP Data'!$A$7:$OM$1845,J$4,FALSE),"")</f>
        <v>4899.2700000000004</v>
      </c>
      <c r="K359" s="76">
        <f>IFERROR(VLOOKUP($D359,'SAP Data'!$A$7:$OM$1845,K$4,FALSE),"")</f>
        <v>4899.2700000000004</v>
      </c>
      <c r="L359" s="76">
        <f>IFERROR(VLOOKUP($D359,'SAP Data'!$A$7:$OM$1845,L$4,FALSE),"")</f>
        <v>4899.2700000000004</v>
      </c>
      <c r="M359" s="76">
        <f>IFERROR(VLOOKUP($D359,'SAP Data'!$A$7:$OM$1845,M$4,FALSE),"")</f>
        <v>4899.2700000000004</v>
      </c>
      <c r="N359" s="76">
        <f>IFERROR(VLOOKUP($D359,'SAP Data'!$A$7:$OM$1845,N$4,FALSE),"")</f>
        <v>4899.2700000000004</v>
      </c>
      <c r="O359" s="76">
        <f>IFERROR(VLOOKUP($D359,'SAP Data'!$A$7:$OM$1845,O$4,FALSE),"")</f>
        <v>4899.2700000000004</v>
      </c>
      <c r="P359" s="76">
        <f>IFERROR(VLOOKUP($D359,'SAP Data'!$A$7:$OM$1845,P$4,FALSE),"")</f>
        <v>4899.2700000000004</v>
      </c>
      <c r="Q359" s="76">
        <f>IFERROR(VLOOKUP($D359,'SAP Data'!$A$7:$OM$1845,Q$4,FALSE),"")</f>
        <v>4899.2700000000004</v>
      </c>
      <c r="R359" s="76">
        <f>IFERROR(VLOOKUP($D359,'SAP Data'!$A$7:$OM$1845,R$4,FALSE),"")</f>
        <v>4899.2700000000004</v>
      </c>
      <c r="S359" s="76">
        <f>IFERROR(VLOOKUP($D359,'SAP Data'!$A$7:$OM$1845,S$4,FALSE),"")</f>
        <v>4899.2700000000004</v>
      </c>
      <c r="T359" s="76">
        <f>IFERROR(VLOOKUP($D359,'SAP Data'!$A$7:$OM$1849,T$4,FALSE),"")</f>
        <v>4899.2700000000004</v>
      </c>
      <c r="U359" s="76">
        <f>IFERROR(VLOOKUP($D359,'SAP Data'!$A$7:$OM$1849,U$4,FALSE),"")</f>
        <v>4899.2700000000004</v>
      </c>
      <c r="V359" s="76">
        <f>IFERROR(VLOOKUP($D359,'SAP Data'!$A$7:$OM$1849,V$4,FALSE),"")</f>
        <v>4899.2700000000004</v>
      </c>
      <c r="W359" s="76">
        <f>IFERROR(VLOOKUP($D359,'SAP Data'!$A$7:$OM$1849,W$4,FALSE),"")</f>
        <v>4899.2700000000004</v>
      </c>
      <c r="X359" s="76">
        <f>IFERROR(VLOOKUP($D359,'SAP Data'!$A$7:$OM$1849,X$4,FALSE),"")</f>
        <v>4899.2700000000004</v>
      </c>
      <c r="Y359" s="76">
        <f>IFERROR(VLOOKUP($D359,'SAP Data'!$A$7:$OM$1849,Y$4,FALSE),"")</f>
        <v>4899.2700000000004</v>
      </c>
      <c r="Z359" s="76">
        <f>IFERROR(VLOOKUP($D359,'SAP Data'!$A$7:$OM$1849,Z$4,FALSE),"")</f>
        <v>4899.2700000000004</v>
      </c>
      <c r="AA359" s="76">
        <f>IFERROR(VLOOKUP($D359,'SAP Data'!$A$7:$OM$1849,AA$4,FALSE),"")</f>
        <v>4899.2700000000004</v>
      </c>
      <c r="AB359" s="76">
        <f>IFERROR(VLOOKUP($D359,'SAP Data'!$A$7:$OM$1849,AB$4,FALSE),"")</f>
        <v>4899.2700000000004</v>
      </c>
      <c r="AC359" s="76">
        <f>IFERROR(VLOOKUP($D359,'SAP Data'!$A$7:$OM$1849,AC$4,FALSE),"")</f>
        <v>4899.2700000000004</v>
      </c>
      <c r="AD359" s="76">
        <f>IFERROR(VLOOKUP($D359,'SAP Data'!$A$7:$OM$1849,AD$4,FALSE),"")</f>
        <v>4899.2700000000004</v>
      </c>
      <c r="AE359" s="76">
        <f>IFERROR(VLOOKUP($D359,'SAP Data'!$A$7:$OM$1849,AE$4,FALSE),"")</f>
        <v>4899.2700000000004</v>
      </c>
      <c r="AF359" s="76">
        <f>IFERROR(VLOOKUP($D359,'SAP Data'!$A$7:$OM$1849,AF$4,FALSE),"")</f>
        <v>4899.2700000000004</v>
      </c>
      <c r="AG359" s="76">
        <f>IFERROR(VLOOKUP($D359,'SAP Data'!$A$7:$OM$1849,AG$4,FALSE),"")</f>
        <v>4899.2700000000004</v>
      </c>
      <c r="AH359" s="76">
        <f>IFERROR(VLOOKUP($D359,'SAP Data'!$A$7:$OM$1849,AH$4,FALSE),"")</f>
        <v>4899.2700000000004</v>
      </c>
      <c r="AI359" s="76">
        <f>IFERROR(VLOOKUP($D359,'SAP Data'!$A$7:$OM$1849,AI$4,FALSE),"")</f>
        <v>4899.2700000000004</v>
      </c>
      <c r="AJ359" s="76">
        <f>IFERROR(VLOOKUP($D359,'SAP Data'!$A$7:$OM$1849,AJ$4,FALSE),"")</f>
        <v>4899.2700000000004</v>
      </c>
      <c r="AK359" s="76">
        <f>IFERROR(VLOOKUP($D359,'SAP Data'!$A$7:$OM$1849,AK$4,FALSE),"")</f>
        <v>4899.2700000000004</v>
      </c>
      <c r="AL359" s="76">
        <f>IFERROR(VLOOKUP($D359,'SAP Data'!$A$7:$OM$1849,AL$4,FALSE),"")</f>
        <v>4899.2700000000004</v>
      </c>
      <c r="AM359" s="76">
        <f>IFERROR(VLOOKUP($D359,'SAP Data'!$A$7:$OM$1849,AM$4,FALSE),"")</f>
        <v>4899.2700000000004</v>
      </c>
      <c r="AN359" s="76">
        <f>IFERROR(VLOOKUP($D359,'SAP Data'!$A$7:$OM$1849,AN$4,FALSE),"")</f>
        <v>4899.2700000000004</v>
      </c>
      <c r="AO359" s="76">
        <f>IFERROR(VLOOKUP($D359,'SAP Data'!$A$7:$OM$1849,AO$4,FALSE),"")</f>
        <v>-66147.19</v>
      </c>
      <c r="AP359" s="99">
        <f t="shared" si="521"/>
        <v>4899.2700000000013</v>
      </c>
      <c r="AQ359" s="43">
        <f t="shared" si="522"/>
        <v>4899.2700000000013</v>
      </c>
      <c r="AR359" s="43">
        <f t="shared" si="523"/>
        <v>4899.2700000000013</v>
      </c>
      <c r="AS359" s="43">
        <f t="shared" si="524"/>
        <v>4899.2700000000013</v>
      </c>
      <c r="AT359" s="43">
        <f t="shared" si="525"/>
        <v>4899.2700000000013</v>
      </c>
      <c r="AU359" s="43">
        <f t="shared" si="526"/>
        <v>4899.2700000000013</v>
      </c>
      <c r="AV359" s="43">
        <f t="shared" si="527"/>
        <v>4899.2700000000013</v>
      </c>
      <c r="AW359" s="43">
        <f t="shared" si="528"/>
        <v>4899.2700000000013</v>
      </c>
      <c r="AX359" s="43">
        <f t="shared" si="529"/>
        <v>4899.2700000000013</v>
      </c>
      <c r="AY359" s="43">
        <f t="shared" si="530"/>
        <v>4899.2700000000013</v>
      </c>
      <c r="AZ359" s="43">
        <f t="shared" si="531"/>
        <v>4899.2700000000013</v>
      </c>
      <c r="BA359" s="98">
        <f t="shared" si="532"/>
        <v>1939.0008333333346</v>
      </c>
      <c r="BB359" s="16"/>
      <c r="BC359" s="16">
        <f t="shared" si="426"/>
        <v>0</v>
      </c>
      <c r="BD359" s="16"/>
      <c r="BE359" s="16">
        <f t="shared" si="427"/>
        <v>0</v>
      </c>
      <c r="BF359" s="16"/>
      <c r="BG359" s="16">
        <f t="shared" si="428"/>
        <v>0</v>
      </c>
      <c r="BH359" s="18"/>
      <c r="BI359" s="16">
        <f t="shared" si="429"/>
        <v>0</v>
      </c>
      <c r="BK359" s="16">
        <f t="shared" si="430"/>
        <v>0</v>
      </c>
      <c r="BM359" s="16">
        <f t="shared" si="431"/>
        <v>0</v>
      </c>
      <c r="BO359" s="16">
        <f t="shared" si="538"/>
        <v>0</v>
      </c>
      <c r="BQ359" s="16">
        <f t="shared" si="539"/>
        <v>0</v>
      </c>
      <c r="BS359" s="16">
        <f t="shared" si="540"/>
        <v>0</v>
      </c>
      <c r="BU359" s="16">
        <f t="shared" si="535"/>
        <v>0</v>
      </c>
      <c r="BW359" s="16">
        <f t="shared" si="536"/>
        <v>0</v>
      </c>
      <c r="BY359" s="16">
        <f t="shared" si="537"/>
        <v>0</v>
      </c>
      <c r="CB359" s="16">
        <f t="shared" si="517"/>
        <v>0</v>
      </c>
      <c r="CF359" s="243">
        <f t="shared" si="533"/>
        <v>0</v>
      </c>
      <c r="CH359" s="243">
        <f t="shared" si="534"/>
        <v>0</v>
      </c>
      <c r="CJ359" s="16">
        <f t="shared" si="518"/>
        <v>1939.0008333333346</v>
      </c>
      <c r="CL359" s="54">
        <f t="shared" si="519"/>
        <v>0</v>
      </c>
      <c r="CN359" s="18"/>
      <c r="CO359" s="16">
        <f t="shared" si="520"/>
        <v>0</v>
      </c>
      <c r="CP359" s="18"/>
    </row>
    <row r="360" spans="1:94" x14ac:dyDescent="0.2">
      <c r="A360" s="387"/>
      <c r="B360" s="14" t="str">
        <f>VLOOKUP(D360,'line assign basis'!$A$8:$D$668,2,FALSE)</f>
        <v>WA - AUDIT RESIDENTI</v>
      </c>
      <c r="C360" s="17" t="s">
        <v>746</v>
      </c>
      <c r="D360" s="17" t="s">
        <v>744</v>
      </c>
      <c r="E360" s="17">
        <f>IFERROR(VLOOKUP(D360,'line assign basis'!$A$8:$D$668,4,FALSE),"")</f>
        <v>2</v>
      </c>
      <c r="F360" s="33">
        <f>IFERROR(VLOOKUP($D360,'SAP Data'!$A$7:$OM$1845,F$4,FALSE),"")</f>
        <v>2704466.69</v>
      </c>
      <c r="G360" s="33">
        <f>IFERROR(VLOOKUP($D360,'SAP Data'!$A$7:$OM$1845,G$4,FALSE),"")</f>
        <v>2716140.97</v>
      </c>
      <c r="H360" s="16">
        <f>IFERROR(VLOOKUP($D360,'SAP Data'!$A$7:$OM$1845,H$4,FALSE),"")</f>
        <v>3575716.9</v>
      </c>
      <c r="I360" s="76">
        <f>IFERROR(VLOOKUP($D360,'SAP Data'!$A$7:$OM$1845,I$4,FALSE),"")</f>
        <v>3591956.61</v>
      </c>
      <c r="J360" s="76">
        <f>IFERROR(VLOOKUP($D360,'SAP Data'!$A$7:$OM$1845,J$4,FALSE),"")</f>
        <v>3608270.08</v>
      </c>
      <c r="K360" s="76">
        <f>IFERROR(VLOOKUP($D360,'SAP Data'!$A$7:$OM$1845,K$4,FALSE),"")</f>
        <v>3670787.41</v>
      </c>
      <c r="L360" s="76">
        <f>IFERROR(VLOOKUP($D360,'SAP Data'!$A$7:$OM$1845,L$4,FALSE),"")</f>
        <v>4188757.69</v>
      </c>
      <c r="M360" s="76">
        <f>IFERROR(VLOOKUP($D360,'SAP Data'!$A$7:$OM$1845,M$4,FALSE),"")</f>
        <v>4207956.16</v>
      </c>
      <c r="N360" s="76">
        <f>IFERROR(VLOOKUP($D360,'SAP Data'!$A$7:$OM$1845,N$4,FALSE),"")</f>
        <v>4273373.3499999996</v>
      </c>
      <c r="O360" s="76">
        <f>IFERROR(VLOOKUP($D360,'SAP Data'!$A$7:$OM$1845,O$4,FALSE),"")</f>
        <v>5225698.08</v>
      </c>
      <c r="P360" s="76">
        <f>IFERROR(VLOOKUP($D360,'SAP Data'!$A$7:$OM$1845,P$4,FALSE),"")</f>
        <v>0</v>
      </c>
      <c r="Q360" s="76">
        <f>IFERROR(VLOOKUP($D360,'SAP Data'!$A$7:$OM$1845,Q$4,FALSE),"")</f>
        <v>0</v>
      </c>
      <c r="R360" s="76">
        <f>IFERROR(VLOOKUP($D360,'SAP Data'!$A$7:$OM$1845,R$4,FALSE),"")</f>
        <v>0</v>
      </c>
      <c r="S360" s="76">
        <f>IFERROR(VLOOKUP($D360,'SAP Data'!$A$7:$OM$1845,S$4,FALSE),"")</f>
        <v>0</v>
      </c>
      <c r="T360" s="76">
        <f>IFERROR(VLOOKUP($D360,'SAP Data'!$A$7:$OM$1849,T$4,FALSE),"")</f>
        <v>0</v>
      </c>
      <c r="U360" s="76">
        <f>IFERROR(VLOOKUP($D360,'SAP Data'!$A$7:$OM$1849,U$4,FALSE),"")</f>
        <v>0</v>
      </c>
      <c r="V360" s="76">
        <f>IFERROR(VLOOKUP($D360,'SAP Data'!$A$7:$OM$1849,V$4,FALSE),"")</f>
        <v>0</v>
      </c>
      <c r="W360" s="76">
        <f>IFERROR(VLOOKUP($D360,'SAP Data'!$A$7:$OM$1849,W$4,FALSE),"")</f>
        <v>0</v>
      </c>
      <c r="X360" s="76">
        <f>IFERROR(VLOOKUP($D360,'SAP Data'!$A$7:$OM$1849,X$4,FALSE),"")</f>
        <v>0</v>
      </c>
      <c r="Y360" s="76">
        <f>IFERROR(VLOOKUP($D360,'SAP Data'!$A$7:$OM$1849,Y$4,FALSE),"")</f>
        <v>0</v>
      </c>
      <c r="Z360" s="76">
        <f>IFERROR(VLOOKUP($D360,'SAP Data'!$A$7:$OM$1849,Z$4,FALSE),"")</f>
        <v>0</v>
      </c>
      <c r="AA360" s="76">
        <f>IFERROR(VLOOKUP($D360,'SAP Data'!$A$7:$OM$1849,AA$4,FALSE),"")</f>
        <v>0</v>
      </c>
      <c r="AB360" s="76">
        <f>IFERROR(VLOOKUP($D360,'SAP Data'!$A$7:$OM$1849,AB$4,FALSE),"")</f>
        <v>0</v>
      </c>
      <c r="AC360" s="76">
        <f>IFERROR(VLOOKUP($D360,'SAP Data'!$A$7:$OM$1849,AC$4,FALSE),"")</f>
        <v>0</v>
      </c>
      <c r="AD360" s="76">
        <f>IFERROR(VLOOKUP($D360,'SAP Data'!$A$7:$OM$1849,AD$4,FALSE),"")</f>
        <v>0</v>
      </c>
      <c r="AE360" s="76">
        <f>IFERROR(VLOOKUP($D360,'SAP Data'!$A$7:$OM$1849,AE$4,FALSE),"")</f>
        <v>0</v>
      </c>
      <c r="AF360" s="76">
        <f>IFERROR(VLOOKUP($D360,'SAP Data'!$A$7:$OM$1849,AF$4,FALSE),"")</f>
        <v>0</v>
      </c>
      <c r="AG360" s="76">
        <f>IFERROR(VLOOKUP($D360,'SAP Data'!$A$7:$OM$1849,AG$4,FALSE),"")</f>
        <v>0</v>
      </c>
      <c r="AH360" s="76">
        <f>IFERROR(VLOOKUP($D360,'SAP Data'!$A$7:$OM$1849,AH$4,FALSE),"")</f>
        <v>0</v>
      </c>
      <c r="AI360" s="76">
        <f>IFERROR(VLOOKUP($D360,'SAP Data'!$A$7:$OM$1849,AI$4,FALSE),"")</f>
        <v>0</v>
      </c>
      <c r="AJ360" s="76">
        <f>IFERROR(VLOOKUP($D360,'SAP Data'!$A$7:$OM$1849,AJ$4,FALSE),"")</f>
        <v>0</v>
      </c>
      <c r="AK360" s="76">
        <f>IFERROR(VLOOKUP($D360,'SAP Data'!$A$7:$OM$1849,AK$4,FALSE),"")</f>
        <v>0</v>
      </c>
      <c r="AL360" s="76">
        <f>IFERROR(VLOOKUP($D360,'SAP Data'!$A$7:$OM$1849,AL$4,FALSE),"")</f>
        <v>0</v>
      </c>
      <c r="AM360" s="76">
        <f>IFERROR(VLOOKUP($D360,'SAP Data'!$A$7:$OM$1849,AM$4,FALSE),"")</f>
        <v>0</v>
      </c>
      <c r="AN360" s="76">
        <f>IFERROR(VLOOKUP($D360,'SAP Data'!$A$7:$OM$1849,AN$4,FALSE),"")</f>
        <v>0</v>
      </c>
      <c r="AO360" s="76">
        <f>IFERROR(VLOOKUP($D360,'SAP Data'!$A$7:$OM$1849,AO$4,FALSE),"")</f>
        <v>0</v>
      </c>
      <c r="AP360" s="99">
        <f t="shared" si="521"/>
        <v>0</v>
      </c>
      <c r="AQ360" s="43">
        <f t="shared" si="522"/>
        <v>0</v>
      </c>
      <c r="AR360" s="43">
        <f t="shared" si="523"/>
        <v>0</v>
      </c>
      <c r="AS360" s="43">
        <f t="shared" si="524"/>
        <v>0</v>
      </c>
      <c r="AT360" s="43">
        <f t="shared" si="525"/>
        <v>0</v>
      </c>
      <c r="AU360" s="43">
        <f t="shared" si="526"/>
        <v>0</v>
      </c>
      <c r="AV360" s="43">
        <f t="shared" si="527"/>
        <v>0</v>
      </c>
      <c r="AW360" s="43">
        <f t="shared" si="528"/>
        <v>0</v>
      </c>
      <c r="AX360" s="43">
        <f t="shared" si="529"/>
        <v>0</v>
      </c>
      <c r="AY360" s="43">
        <f t="shared" si="530"/>
        <v>0</v>
      </c>
      <c r="AZ360" s="43">
        <f t="shared" si="531"/>
        <v>0</v>
      </c>
      <c r="BA360" s="98">
        <f t="shared" si="532"/>
        <v>0</v>
      </c>
      <c r="BB360" s="16"/>
      <c r="BC360" s="16">
        <f t="shared" ref="BC360:BC439" si="541">IF($E360=4,AP360,0)</f>
        <v>0</v>
      </c>
      <c r="BD360" s="16"/>
      <c r="BE360" s="16">
        <f t="shared" ref="BE360:BE439" si="542">IF($E360=4,AQ360,0)</f>
        <v>0</v>
      </c>
      <c r="BF360" s="16"/>
      <c r="BG360" s="16">
        <f t="shared" ref="BG360:BG439" si="543">IF($E360=4,AR360,0)</f>
        <v>0</v>
      </c>
      <c r="BH360" s="18"/>
      <c r="BI360" s="16">
        <f t="shared" ref="BI360:BI439" si="544">IF($E360=4,AS360,0)</f>
        <v>0</v>
      </c>
      <c r="BK360" s="16">
        <f t="shared" ref="BK360:BK439" si="545">IF($E360=4,AT360,0)</f>
        <v>0</v>
      </c>
      <c r="BM360" s="16">
        <f t="shared" ref="BM360:BM439" si="546">IF($E360=4,AU360,0)</f>
        <v>0</v>
      </c>
      <c r="BO360" s="16">
        <f t="shared" si="538"/>
        <v>0</v>
      </c>
      <c r="BQ360" s="16">
        <f t="shared" si="539"/>
        <v>0</v>
      </c>
      <c r="BS360" s="16">
        <f t="shared" si="540"/>
        <v>0</v>
      </c>
      <c r="BU360" s="16">
        <f t="shared" si="535"/>
        <v>0</v>
      </c>
      <c r="BW360" s="16">
        <f t="shared" si="536"/>
        <v>0</v>
      </c>
      <c r="BY360" s="16">
        <f t="shared" si="537"/>
        <v>0</v>
      </c>
      <c r="CB360" s="16">
        <f t="shared" si="517"/>
        <v>0</v>
      </c>
      <c r="CF360" s="243">
        <f t="shared" si="533"/>
        <v>0</v>
      </c>
      <c r="CH360" s="243">
        <f t="shared" si="534"/>
        <v>0</v>
      </c>
      <c r="CJ360" s="16">
        <f t="shared" si="518"/>
        <v>0</v>
      </c>
      <c r="CL360" s="54">
        <f t="shared" si="519"/>
        <v>0</v>
      </c>
      <c r="CN360" s="18"/>
      <c r="CO360" s="16">
        <f t="shared" si="520"/>
        <v>0</v>
      </c>
      <c r="CP360" s="18"/>
    </row>
    <row r="361" spans="1:94" x14ac:dyDescent="0.2">
      <c r="A361" s="387"/>
      <c r="B361" s="14" t="str">
        <f>VLOOKUP(D361,'line assign basis'!$A$8:$D$668,2,FALSE)</f>
        <v>WA - LOW INCOME WEAT</v>
      </c>
      <c r="C361" s="17" t="s">
        <v>749</v>
      </c>
      <c r="D361" s="17" t="s">
        <v>747</v>
      </c>
      <c r="E361" s="17">
        <f>IFERROR(VLOOKUP(D361,'line assign basis'!$A$8:$D$668,4,FALSE),"")</f>
        <v>2</v>
      </c>
      <c r="F361" s="33">
        <f>IFERROR(VLOOKUP($D361,'SAP Data'!$A$7:$OM$1845,F$4,FALSE),"")</f>
        <v>145092.91</v>
      </c>
      <c r="G361" s="33">
        <f>IFERROR(VLOOKUP($D361,'SAP Data'!$A$7:$OM$1845,G$4,FALSE),"")</f>
        <v>147360.76</v>
      </c>
      <c r="H361" s="16">
        <f>IFERROR(VLOOKUP($D361,'SAP Data'!$A$7:$OM$1845,H$4,FALSE),"")</f>
        <v>147996.87</v>
      </c>
      <c r="I361" s="76">
        <f>IFERROR(VLOOKUP($D361,'SAP Data'!$A$7:$OM$1845,I$4,FALSE),"")</f>
        <v>148726.47</v>
      </c>
      <c r="J361" s="76">
        <f>IFERROR(VLOOKUP($D361,'SAP Data'!$A$7:$OM$1845,J$4,FALSE),"")</f>
        <v>149476.63</v>
      </c>
      <c r="K361" s="76">
        <f>IFERROR(VLOOKUP($D361,'SAP Data'!$A$7:$OM$1845,K$4,FALSE),"")</f>
        <v>246378.7</v>
      </c>
      <c r="L361" s="76">
        <f>IFERROR(VLOOKUP($D361,'SAP Data'!$A$7:$OM$1845,L$4,FALSE),"")</f>
        <v>249903.48</v>
      </c>
      <c r="M361" s="76">
        <f>IFERROR(VLOOKUP($D361,'SAP Data'!$A$7:$OM$1845,M$4,FALSE),"")</f>
        <v>264709.07</v>
      </c>
      <c r="N361" s="76">
        <f>IFERROR(VLOOKUP($D361,'SAP Data'!$A$7:$OM$1845,N$4,FALSE),"")</f>
        <v>265994.13</v>
      </c>
      <c r="O361" s="76">
        <f>IFERROR(VLOOKUP($D361,'SAP Data'!$A$7:$OM$1845,O$4,FALSE),"")</f>
        <v>337243.37</v>
      </c>
      <c r="P361" s="76">
        <f>IFERROR(VLOOKUP($D361,'SAP Data'!$A$7:$OM$1845,P$4,FALSE),"")</f>
        <v>298815.59000000003</v>
      </c>
      <c r="Q361" s="76">
        <f>IFERROR(VLOOKUP($D361,'SAP Data'!$A$7:$OM$1845,Q$4,FALSE),"")</f>
        <v>300777.71999999997</v>
      </c>
      <c r="R361" s="76">
        <f>IFERROR(VLOOKUP($D361,'SAP Data'!$A$7:$OM$1845,R$4,FALSE),"")</f>
        <v>329223.75</v>
      </c>
      <c r="S361" s="76">
        <f>IFERROR(VLOOKUP($D361,'SAP Data'!$A$7:$OM$1845,S$4,FALSE),"")</f>
        <v>333741.84000000003</v>
      </c>
      <c r="T361" s="76">
        <f>IFERROR(VLOOKUP($D361,'SAP Data'!$A$7:$OM$1849,T$4,FALSE),"")</f>
        <v>336258.75</v>
      </c>
      <c r="U361" s="76">
        <f>IFERROR(VLOOKUP($D361,'SAP Data'!$A$7:$OM$1849,U$4,FALSE),"")</f>
        <v>349282.3</v>
      </c>
      <c r="V361" s="76">
        <f>IFERROR(VLOOKUP($D361,'SAP Data'!$A$7:$OM$1849,V$4,FALSE),"")</f>
        <v>350783.03</v>
      </c>
      <c r="W361" s="76">
        <f>IFERROR(VLOOKUP($D361,'SAP Data'!$A$7:$OM$1849,W$4,FALSE),"")</f>
        <v>357038.04</v>
      </c>
      <c r="X361" s="76">
        <f>IFERROR(VLOOKUP($D361,'SAP Data'!$A$7:$OM$1849,X$4,FALSE),"")</f>
        <v>358324.27</v>
      </c>
      <c r="Y361" s="76">
        <f>IFERROR(VLOOKUP($D361,'SAP Data'!$A$7:$OM$1849,Y$4,FALSE),"")</f>
        <v>360104.97</v>
      </c>
      <c r="Z361" s="76">
        <f>IFERROR(VLOOKUP($D361,'SAP Data'!$A$7:$OM$1849,Z$4,FALSE),"")</f>
        <v>370034.94</v>
      </c>
      <c r="AA361" s="76">
        <f>IFERROR(VLOOKUP($D361,'SAP Data'!$A$7:$OM$1849,AA$4,FALSE),"")</f>
        <v>371568.48</v>
      </c>
      <c r="AB361" s="76">
        <f>IFERROR(VLOOKUP($D361,'SAP Data'!$A$7:$OM$1849,AB$4,FALSE),"")</f>
        <v>60334.17</v>
      </c>
      <c r="AC361" s="76">
        <f>IFERROR(VLOOKUP($D361,'SAP Data'!$A$7:$OM$1849,AC$4,FALSE),"")</f>
        <v>61109.919999999998</v>
      </c>
      <c r="AD361" s="76">
        <f>IFERROR(VLOOKUP($D361,'SAP Data'!$A$7:$OM$1849,AD$4,FALSE),"")</f>
        <v>61513.95</v>
      </c>
      <c r="AE361" s="76">
        <f>IFERROR(VLOOKUP($D361,'SAP Data'!$A$7:$OM$1849,AE$4,FALSE),"")</f>
        <v>62675.08</v>
      </c>
      <c r="AF361" s="76">
        <f>IFERROR(VLOOKUP($D361,'SAP Data'!$A$7:$OM$1849,AF$4,FALSE),"")</f>
        <v>73774.929999999993</v>
      </c>
      <c r="AG361" s="76">
        <f>IFERROR(VLOOKUP($D361,'SAP Data'!$A$7:$OM$1849,AG$4,FALSE),"")</f>
        <v>74339.55</v>
      </c>
      <c r="AH361" s="76">
        <f>IFERROR(VLOOKUP($D361,'SAP Data'!$A$7:$OM$1849,AH$4,FALSE),"")</f>
        <v>98051.06</v>
      </c>
      <c r="AI361" s="76">
        <f>IFERROR(VLOOKUP($D361,'SAP Data'!$A$7:$OM$1849,AI$4,FALSE),"")</f>
        <v>98803.03</v>
      </c>
      <c r="AJ361" s="76">
        <f>IFERROR(VLOOKUP($D361,'SAP Data'!$A$7:$OM$1849,AJ$4,FALSE),"")</f>
        <v>99496.24</v>
      </c>
      <c r="AK361" s="76">
        <f>IFERROR(VLOOKUP($D361,'SAP Data'!$A$7:$OM$1849,AK$4,FALSE),"")</f>
        <v>110150.25</v>
      </c>
      <c r="AL361" s="76">
        <f>IFERROR(VLOOKUP($D361,'SAP Data'!$A$7:$OM$1849,AL$4,FALSE),"")</f>
        <v>110874.19</v>
      </c>
      <c r="AM361" s="76">
        <f>IFERROR(VLOOKUP($D361,'SAP Data'!$A$7:$OM$1849,AM$4,FALSE),"")</f>
        <v>111824.34</v>
      </c>
      <c r="AN361" s="76">
        <f>IFERROR(VLOOKUP($D361,'SAP Data'!$A$7:$OM$1849,AN$4,FALSE),"")</f>
        <v>76966.67</v>
      </c>
      <c r="AO361" s="76">
        <f>IFERROR(VLOOKUP($D361,'SAP Data'!$A$7:$OM$1849,AO$4,FALSE),"")</f>
        <v>77422.2</v>
      </c>
      <c r="AP361" s="99">
        <f t="shared" si="521"/>
        <v>291995.79666666669</v>
      </c>
      <c r="AQ361" s="43">
        <f t="shared" si="522"/>
        <v>269546.77333333337</v>
      </c>
      <c r="AR361" s="43">
        <f t="shared" si="523"/>
        <v>247315.49916666668</v>
      </c>
      <c r="AS361" s="43">
        <f t="shared" si="524"/>
        <v>224922.72541666668</v>
      </c>
      <c r="AT361" s="43">
        <f t="shared" si="525"/>
        <v>202936.27874999997</v>
      </c>
      <c r="AU361" s="43">
        <f t="shared" si="526"/>
        <v>181645.98791666667</v>
      </c>
      <c r="AV361" s="43">
        <f t="shared" si="527"/>
        <v>160101.69458333333</v>
      </c>
      <c r="AW361" s="43">
        <f t="shared" si="528"/>
        <v>138902.41333333333</v>
      </c>
      <c r="AX361" s="43">
        <f t="shared" si="529"/>
        <v>117689.26874999999</v>
      </c>
      <c r="AY361" s="43">
        <f t="shared" si="530"/>
        <v>96068.231666666645</v>
      </c>
      <c r="AZ361" s="43">
        <f t="shared" si="531"/>
        <v>85938.579999999987</v>
      </c>
      <c r="BA361" s="98">
        <f t="shared" si="532"/>
        <v>87311.27916666666</v>
      </c>
      <c r="BB361" s="16"/>
      <c r="BC361" s="16">
        <f t="shared" si="541"/>
        <v>0</v>
      </c>
      <c r="BD361" s="16"/>
      <c r="BE361" s="16">
        <f t="shared" si="542"/>
        <v>0</v>
      </c>
      <c r="BF361" s="16"/>
      <c r="BG361" s="16">
        <f t="shared" si="543"/>
        <v>0</v>
      </c>
      <c r="BH361" s="18"/>
      <c r="BI361" s="16">
        <f t="shared" si="544"/>
        <v>0</v>
      </c>
      <c r="BK361" s="16">
        <f t="shared" si="545"/>
        <v>0</v>
      </c>
      <c r="BM361" s="16">
        <f t="shared" si="546"/>
        <v>0</v>
      </c>
      <c r="BO361" s="16">
        <f t="shared" si="538"/>
        <v>0</v>
      </c>
      <c r="BQ361" s="16">
        <f t="shared" si="539"/>
        <v>0</v>
      </c>
      <c r="BS361" s="16">
        <f t="shared" si="540"/>
        <v>0</v>
      </c>
      <c r="BU361" s="16">
        <f t="shared" si="535"/>
        <v>0</v>
      </c>
      <c r="BW361" s="16">
        <f t="shared" si="536"/>
        <v>0</v>
      </c>
      <c r="BY361" s="16">
        <f t="shared" si="537"/>
        <v>0</v>
      </c>
      <c r="CB361" s="16">
        <f t="shared" si="517"/>
        <v>0</v>
      </c>
      <c r="CF361" s="243">
        <f t="shared" si="533"/>
        <v>0</v>
      </c>
      <c r="CH361" s="243">
        <f t="shared" si="534"/>
        <v>0</v>
      </c>
      <c r="CJ361" s="16">
        <f t="shared" si="518"/>
        <v>87311.27916666666</v>
      </c>
      <c r="CL361" s="54">
        <f t="shared" si="519"/>
        <v>0</v>
      </c>
      <c r="CN361" s="18"/>
      <c r="CO361" s="16">
        <f t="shared" si="520"/>
        <v>0</v>
      </c>
      <c r="CP361" s="18"/>
    </row>
    <row r="362" spans="1:94" x14ac:dyDescent="0.2">
      <c r="A362" s="387"/>
      <c r="B362" s="14" t="str">
        <f>VLOOKUP(D362,'line assign basis'!$A$8:$D$668,2,FALSE)</f>
        <v>WA - WA - LIEE AMORT</v>
      </c>
      <c r="C362" s="17" t="s">
        <v>752</v>
      </c>
      <c r="D362" s="17" t="s">
        <v>750</v>
      </c>
      <c r="E362" s="17">
        <f>IFERROR(VLOOKUP(D362,'line assign basis'!$A$8:$D$668,4,FALSE),"")</f>
        <v>2</v>
      </c>
      <c r="F362" s="33">
        <f>IFERROR(VLOOKUP($D362,'SAP Data'!$A$7:$OM$1845,F$4,FALSE),"")</f>
        <v>53131.65</v>
      </c>
      <c r="G362" s="33">
        <f>IFERROR(VLOOKUP($D362,'SAP Data'!$A$7:$OM$1845,G$4,FALSE),"")</f>
        <v>40198.449999999997</v>
      </c>
      <c r="H362" s="16">
        <f>IFERROR(VLOOKUP($D362,'SAP Data'!$A$7:$OM$1845,H$4,FALSE),"")</f>
        <v>26154.16</v>
      </c>
      <c r="I362" s="76">
        <f>IFERROR(VLOOKUP($D362,'SAP Data'!$A$7:$OM$1845,I$4,FALSE),"")</f>
        <v>19370.57</v>
      </c>
      <c r="J362" s="76">
        <f>IFERROR(VLOOKUP($D362,'SAP Data'!$A$7:$OM$1845,J$4,FALSE),"")</f>
        <v>14731.93</v>
      </c>
      <c r="K362" s="76">
        <f>IFERROR(VLOOKUP($D362,'SAP Data'!$A$7:$OM$1845,K$4,FALSE),"")</f>
        <v>11661.54</v>
      </c>
      <c r="L362" s="76">
        <f>IFERROR(VLOOKUP($D362,'SAP Data'!$A$7:$OM$1845,L$4,FALSE),"")</f>
        <v>9011.44</v>
      </c>
      <c r="M362" s="76">
        <f>IFERROR(VLOOKUP($D362,'SAP Data'!$A$7:$OM$1845,M$4,FALSE),"")</f>
        <v>6845.65</v>
      </c>
      <c r="N362" s="76">
        <f>IFERROR(VLOOKUP($D362,'SAP Data'!$A$7:$OM$1845,N$4,FALSE),"")</f>
        <v>4556.87</v>
      </c>
      <c r="O362" s="76">
        <f>IFERROR(VLOOKUP($D362,'SAP Data'!$A$7:$OM$1845,O$4,FALSE),"")</f>
        <v>1.74</v>
      </c>
      <c r="P362" s="76">
        <f>IFERROR(VLOOKUP($D362,'SAP Data'!$A$7:$OM$1845,P$4,FALSE),"")</f>
        <v>92866.240000000005</v>
      </c>
      <c r="Q362" s="76">
        <f>IFERROR(VLOOKUP($D362,'SAP Data'!$A$7:$OM$1845,Q$4,FALSE),"")</f>
        <v>78636.070000000007</v>
      </c>
      <c r="R362" s="76">
        <f>IFERROR(VLOOKUP($D362,'SAP Data'!$A$7:$OM$1845,R$4,FALSE),"")</f>
        <v>62645.06</v>
      </c>
      <c r="S362" s="76">
        <f>IFERROR(VLOOKUP($D362,'SAP Data'!$A$7:$OM$1845,S$4,FALSE),"")</f>
        <v>49323.74</v>
      </c>
      <c r="T362" s="76">
        <f>IFERROR(VLOOKUP($D362,'SAP Data'!$A$7:$OM$1849,T$4,FALSE),"")</f>
        <v>36380.74</v>
      </c>
      <c r="U362" s="76">
        <f>IFERROR(VLOOKUP($D362,'SAP Data'!$A$7:$OM$1849,U$4,FALSE),"")</f>
        <v>26523.38</v>
      </c>
      <c r="V362" s="76">
        <f>IFERROR(VLOOKUP($D362,'SAP Data'!$A$7:$OM$1849,V$4,FALSE),"")</f>
        <v>21199.39</v>
      </c>
      <c r="W362" s="76">
        <f>IFERROR(VLOOKUP($D362,'SAP Data'!$A$7:$OM$1849,W$4,FALSE),"")</f>
        <v>17082.599999999999</v>
      </c>
      <c r="X362" s="76">
        <f>IFERROR(VLOOKUP($D362,'SAP Data'!$A$7:$OM$1849,X$4,FALSE),"")</f>
        <v>13854.17</v>
      </c>
      <c r="Y362" s="76">
        <f>IFERROR(VLOOKUP($D362,'SAP Data'!$A$7:$OM$1849,Y$4,FALSE),"")</f>
        <v>11278.98</v>
      </c>
      <c r="Z362" s="76">
        <f>IFERROR(VLOOKUP($D362,'SAP Data'!$A$7:$OM$1849,Z$4,FALSE),"")</f>
        <v>8560.82</v>
      </c>
      <c r="AA362" s="76">
        <f>IFERROR(VLOOKUP($D362,'SAP Data'!$A$7:$OM$1849,AA$4,FALSE),"")</f>
        <v>5022.87</v>
      </c>
      <c r="AB362" s="76">
        <f>IFERROR(VLOOKUP($D362,'SAP Data'!$A$7:$OM$1849,AB$4,FALSE),"")</f>
        <v>300486.88</v>
      </c>
      <c r="AC362" s="76">
        <f>IFERROR(VLOOKUP($D362,'SAP Data'!$A$7:$OM$1849,AC$4,FALSE),"")</f>
        <v>254928.73</v>
      </c>
      <c r="AD362" s="76">
        <f>IFERROR(VLOOKUP($D362,'SAP Data'!$A$7:$OM$1849,AD$4,FALSE),"")</f>
        <v>208866.11</v>
      </c>
      <c r="AE362" s="76">
        <f>IFERROR(VLOOKUP($D362,'SAP Data'!$A$7:$OM$1849,AE$4,FALSE),"")</f>
        <v>161046.76</v>
      </c>
      <c r="AF362" s="76">
        <f>IFERROR(VLOOKUP($D362,'SAP Data'!$A$7:$OM$1849,AF$4,FALSE),"")</f>
        <v>118342.66</v>
      </c>
      <c r="AG362" s="76">
        <f>IFERROR(VLOOKUP($D362,'SAP Data'!$A$7:$OM$1849,AG$4,FALSE),"")</f>
        <v>87461.71</v>
      </c>
      <c r="AH362" s="76">
        <f>IFERROR(VLOOKUP($D362,'SAP Data'!$A$7:$OM$1849,AH$4,FALSE),"")</f>
        <v>71147.850000000006</v>
      </c>
      <c r="AI362" s="76">
        <f>IFERROR(VLOOKUP($D362,'SAP Data'!$A$7:$OM$1849,AI$4,FALSE),"")</f>
        <v>58276.35</v>
      </c>
      <c r="AJ362" s="76">
        <f>IFERROR(VLOOKUP($D362,'SAP Data'!$A$7:$OM$1849,AJ$4,FALSE),"")</f>
        <v>49914.04</v>
      </c>
      <c r="AK362" s="76">
        <f>IFERROR(VLOOKUP($D362,'SAP Data'!$A$7:$OM$1849,AK$4,FALSE),"")</f>
        <v>42318.96</v>
      </c>
      <c r="AL362" s="76">
        <f>IFERROR(VLOOKUP($D362,'SAP Data'!$A$7:$OM$1849,AL$4,FALSE),"")</f>
        <v>33409.129999999997</v>
      </c>
      <c r="AM362" s="76">
        <f>IFERROR(VLOOKUP($D362,'SAP Data'!$A$7:$OM$1849,AM$4,FALSE),"")</f>
        <v>18848.23</v>
      </c>
      <c r="AN362" s="76">
        <f>IFERROR(VLOOKUP($D362,'SAP Data'!$A$7:$OM$1849,AN$4,FALSE),"")</f>
        <v>50874.04</v>
      </c>
      <c r="AO362" s="76">
        <f>IFERROR(VLOOKUP($D362,'SAP Data'!$A$7:$OM$1849,AO$4,FALSE),"")</f>
        <v>-11695.84</v>
      </c>
      <c r="AP362" s="99">
        <f t="shared" si="521"/>
        <v>73366.490416666667</v>
      </c>
      <c r="AQ362" s="43">
        <f t="shared" si="522"/>
        <v>84114.159999999989</v>
      </c>
      <c r="AR362" s="43">
        <f t="shared" si="523"/>
        <v>92184.36583333333</v>
      </c>
      <c r="AS362" s="43">
        <f t="shared" si="524"/>
        <v>98138.542916666658</v>
      </c>
      <c r="AT362" s="43">
        <f t="shared" si="525"/>
        <v>102758.82583333335</v>
      </c>
      <c r="AU362" s="43">
        <f t="shared" si="526"/>
        <v>106556.41791666667</v>
      </c>
      <c r="AV362" s="43">
        <f t="shared" si="527"/>
        <v>109775.31875000002</v>
      </c>
      <c r="AW362" s="43">
        <f t="shared" si="528"/>
        <v>112571.14583333336</v>
      </c>
      <c r="AX362" s="43">
        <f t="shared" si="529"/>
        <v>114899.82458333333</v>
      </c>
      <c r="AY362" s="43">
        <f t="shared" si="530"/>
        <v>116511.22750000002</v>
      </c>
      <c r="AZ362" s="43">
        <f t="shared" si="531"/>
        <v>106686.74916666665</v>
      </c>
      <c r="BA362" s="98">
        <f t="shared" si="532"/>
        <v>85176.857083333321</v>
      </c>
      <c r="BB362" s="16"/>
      <c r="BC362" s="16">
        <f t="shared" si="541"/>
        <v>0</v>
      </c>
      <c r="BD362" s="16"/>
      <c r="BE362" s="16">
        <f t="shared" si="542"/>
        <v>0</v>
      </c>
      <c r="BF362" s="16"/>
      <c r="BG362" s="16">
        <f t="shared" si="543"/>
        <v>0</v>
      </c>
      <c r="BH362" s="18"/>
      <c r="BI362" s="16">
        <f t="shared" si="544"/>
        <v>0</v>
      </c>
      <c r="BK362" s="16">
        <f t="shared" si="545"/>
        <v>0</v>
      </c>
      <c r="BM362" s="16">
        <f t="shared" si="546"/>
        <v>0</v>
      </c>
      <c r="BO362" s="16">
        <f t="shared" si="538"/>
        <v>0</v>
      </c>
      <c r="BQ362" s="16">
        <f t="shared" si="539"/>
        <v>0</v>
      </c>
      <c r="BS362" s="16">
        <f t="shared" si="540"/>
        <v>0</v>
      </c>
      <c r="BU362" s="16">
        <f t="shared" si="535"/>
        <v>0</v>
      </c>
      <c r="BW362" s="16">
        <f t="shared" si="536"/>
        <v>0</v>
      </c>
      <c r="BY362" s="16">
        <f t="shared" si="537"/>
        <v>0</v>
      </c>
      <c r="CB362" s="16">
        <f t="shared" si="517"/>
        <v>0</v>
      </c>
      <c r="CF362" s="243">
        <f t="shared" si="533"/>
        <v>0</v>
      </c>
      <c r="CH362" s="243">
        <f t="shared" si="534"/>
        <v>0</v>
      </c>
      <c r="CJ362" s="16">
        <f t="shared" si="518"/>
        <v>85176.857083333321</v>
      </c>
      <c r="CL362" s="54">
        <f t="shared" si="519"/>
        <v>0</v>
      </c>
      <c r="CN362" s="18"/>
      <c r="CO362" s="16">
        <f t="shared" si="520"/>
        <v>0</v>
      </c>
      <c r="CP362" s="18"/>
    </row>
    <row r="363" spans="1:94" x14ac:dyDescent="0.2">
      <c r="A363" s="387"/>
      <c r="B363" s="14" t="str">
        <f>VLOOKUP(D363,'line assign basis'!$A$8:$D$668,2,FALSE)</f>
        <v>AMORT WA DSM</v>
      </c>
      <c r="C363" s="17" t="s">
        <v>755</v>
      </c>
      <c r="D363" s="17" t="s">
        <v>753</v>
      </c>
      <c r="E363" s="17">
        <f>IFERROR(VLOOKUP(D363,'line assign basis'!$A$8:$D$668,4,FALSE),"")</f>
        <v>2</v>
      </c>
      <c r="F363" s="33">
        <f>IFERROR(VLOOKUP($D363,'SAP Data'!$A$7:$OM$1845,F$4,FALSE),"")</f>
        <v>1480936.56</v>
      </c>
      <c r="G363" s="33">
        <f>IFERROR(VLOOKUP($D363,'SAP Data'!$A$7:$OM$1845,G$4,FALSE),"")</f>
        <v>1121249.76</v>
      </c>
      <c r="H363" s="16">
        <f>IFERROR(VLOOKUP($D363,'SAP Data'!$A$7:$OM$1845,H$4,FALSE),"")</f>
        <v>730692.45</v>
      </c>
      <c r="I363" s="76">
        <f>IFERROR(VLOOKUP($D363,'SAP Data'!$A$7:$OM$1845,I$4,FALSE),"")</f>
        <v>543372.98</v>
      </c>
      <c r="J363" s="76">
        <f>IFERROR(VLOOKUP($D363,'SAP Data'!$A$7:$OM$1845,J$4,FALSE),"")</f>
        <v>415729.73</v>
      </c>
      <c r="K363" s="76">
        <f>IFERROR(VLOOKUP($D363,'SAP Data'!$A$7:$OM$1845,K$4,FALSE),"")</f>
        <v>331915.09000000003</v>
      </c>
      <c r="L363" s="76">
        <f>IFERROR(VLOOKUP($D363,'SAP Data'!$A$7:$OM$1845,L$4,FALSE),"")</f>
        <v>260046.95</v>
      </c>
      <c r="M363" s="76">
        <f>IFERROR(VLOOKUP($D363,'SAP Data'!$A$7:$OM$1845,M$4,FALSE),"")</f>
        <v>201851.95</v>
      </c>
      <c r="N363" s="76">
        <f>IFERROR(VLOOKUP($D363,'SAP Data'!$A$7:$OM$1845,N$4,FALSE),"")</f>
        <v>139516.32999999999</v>
      </c>
      <c r="O363" s="76">
        <f>IFERROR(VLOOKUP($D363,'SAP Data'!$A$7:$OM$1845,O$4,FALSE),"")</f>
        <v>14344.04</v>
      </c>
      <c r="P363" s="76">
        <f>IFERROR(VLOOKUP($D363,'SAP Data'!$A$7:$OM$1845,P$4,FALSE),"")</f>
        <v>1310973.29</v>
      </c>
      <c r="Q363" s="76">
        <f>IFERROR(VLOOKUP($D363,'SAP Data'!$A$7:$OM$1845,Q$4,FALSE),"")</f>
        <v>1104755.83</v>
      </c>
      <c r="R363" s="76">
        <f>IFERROR(VLOOKUP($D363,'SAP Data'!$A$7:$OM$1845,R$4,FALSE),"")</f>
        <v>872774.48</v>
      </c>
      <c r="S363" s="76">
        <f>IFERROR(VLOOKUP($D363,'SAP Data'!$A$7:$OM$1845,S$4,FALSE),"")</f>
        <v>679972.21</v>
      </c>
      <c r="T363" s="76">
        <f>IFERROR(VLOOKUP($D363,'SAP Data'!$A$7:$OM$1849,T$4,FALSE),"")</f>
        <v>492790.51</v>
      </c>
      <c r="U363" s="76">
        <f>IFERROR(VLOOKUP($D363,'SAP Data'!$A$7:$OM$1849,U$4,FALSE),"")</f>
        <v>350487.15</v>
      </c>
      <c r="V363" s="76">
        <f>IFERROR(VLOOKUP($D363,'SAP Data'!$A$7:$OM$1849,V$4,FALSE),"")</f>
        <v>273994.88</v>
      </c>
      <c r="W363" s="76">
        <f>IFERROR(VLOOKUP($D363,'SAP Data'!$A$7:$OM$1849,W$4,FALSE),"")</f>
        <v>214981.54</v>
      </c>
      <c r="X363" s="76">
        <f>IFERROR(VLOOKUP($D363,'SAP Data'!$A$7:$OM$1849,X$4,FALSE),"")</f>
        <v>169098.69</v>
      </c>
      <c r="Y363" s="76">
        <f>IFERROR(VLOOKUP($D363,'SAP Data'!$A$7:$OM$1849,Y$4,FALSE),"")</f>
        <v>132745</v>
      </c>
      <c r="Z363" s="76">
        <f>IFERROR(VLOOKUP($D363,'SAP Data'!$A$7:$OM$1849,Z$4,FALSE),"")</f>
        <v>94339.33</v>
      </c>
      <c r="AA363" s="76">
        <f>IFERROR(VLOOKUP($D363,'SAP Data'!$A$7:$OM$1849,AA$4,FALSE),"")</f>
        <v>44176.82</v>
      </c>
      <c r="AB363" s="76">
        <f>IFERROR(VLOOKUP($D363,'SAP Data'!$A$7:$OM$1849,AB$4,FALSE),"")</f>
        <v>1583292.67</v>
      </c>
      <c r="AC363" s="76">
        <f>IFERROR(VLOOKUP($D363,'SAP Data'!$A$7:$OM$1849,AC$4,FALSE),"")</f>
        <v>1336195.56</v>
      </c>
      <c r="AD363" s="76">
        <f>IFERROR(VLOOKUP($D363,'SAP Data'!$A$7:$OM$1849,AD$4,FALSE),"")</f>
        <v>1086554.6399999999</v>
      </c>
      <c r="AE363" s="76">
        <f>IFERROR(VLOOKUP($D363,'SAP Data'!$A$7:$OM$1849,AE$4,FALSE),"")</f>
        <v>827035.09</v>
      </c>
      <c r="AF363" s="76">
        <f>IFERROR(VLOOKUP($D363,'SAP Data'!$A$7:$OM$1849,AF$4,FALSE),"")</f>
        <v>595584.74</v>
      </c>
      <c r="AG363" s="76">
        <f>IFERROR(VLOOKUP($D363,'SAP Data'!$A$7:$OM$1849,AG$4,FALSE),"")</f>
        <v>428821.49</v>
      </c>
      <c r="AH363" s="76">
        <f>IFERROR(VLOOKUP($D363,'SAP Data'!$A$7:$OM$1849,AH$4,FALSE),"")</f>
        <v>341620.99</v>
      </c>
      <c r="AI363" s="76">
        <f>IFERROR(VLOOKUP($D363,'SAP Data'!$A$7:$OM$1849,AI$4,FALSE),"")</f>
        <v>272853.43</v>
      </c>
      <c r="AJ363" s="76">
        <f>IFERROR(VLOOKUP($D363,'SAP Data'!$A$7:$OM$1849,AJ$4,FALSE),"")</f>
        <v>228540.22</v>
      </c>
      <c r="AK363" s="76">
        <f>IFERROR(VLOOKUP($D363,'SAP Data'!$A$7:$OM$1849,AK$4,FALSE),"")</f>
        <v>188466.72</v>
      </c>
      <c r="AL363" s="76">
        <f>IFERROR(VLOOKUP($D363,'SAP Data'!$A$7:$OM$1849,AL$4,FALSE),"")</f>
        <v>141204.26</v>
      </c>
      <c r="AM363" s="76">
        <f>IFERROR(VLOOKUP($D363,'SAP Data'!$A$7:$OM$1849,AM$4,FALSE),"")</f>
        <v>63303.06</v>
      </c>
      <c r="AN363" s="76">
        <f>IFERROR(VLOOKUP($D363,'SAP Data'!$A$7:$OM$1849,AN$4,FALSE),"")</f>
        <v>1023403.55</v>
      </c>
      <c r="AO363" s="76">
        <f>IFERROR(VLOOKUP($D363,'SAP Data'!$A$7:$OM$1849,AO$4,FALSE),"")</f>
        <v>888375.24</v>
      </c>
      <c r="AP363" s="99">
        <f t="shared" si="521"/>
        <v>529311.57666666666</v>
      </c>
      <c r="AQ363" s="43">
        <f t="shared" si="522"/>
        <v>544346.70333333325</v>
      </c>
      <c r="AR363" s="43">
        <f t="shared" si="523"/>
        <v>554757.41625000001</v>
      </c>
      <c r="AS363" s="43">
        <f t="shared" si="524"/>
        <v>562304.44000000006</v>
      </c>
      <c r="AT363" s="43">
        <f t="shared" si="525"/>
        <v>568386.12541666673</v>
      </c>
      <c r="AU363" s="43">
        <f t="shared" si="526"/>
        <v>573615.20874999999</v>
      </c>
      <c r="AV363" s="43">
        <f t="shared" si="527"/>
        <v>578503.26791666669</v>
      </c>
      <c r="AW363" s="43">
        <f t="shared" si="528"/>
        <v>583301.73666666669</v>
      </c>
      <c r="AX363" s="43">
        <f t="shared" si="529"/>
        <v>587576.18041666655</v>
      </c>
      <c r="AY363" s="43">
        <f t="shared" si="530"/>
        <v>590325.8125</v>
      </c>
      <c r="AZ363" s="43">
        <f t="shared" si="531"/>
        <v>567794.02583333326</v>
      </c>
      <c r="BA363" s="98">
        <f t="shared" si="532"/>
        <v>525806.13250000018</v>
      </c>
      <c r="BB363" s="16"/>
      <c r="BC363" s="16">
        <f t="shared" si="541"/>
        <v>0</v>
      </c>
      <c r="BD363" s="16"/>
      <c r="BE363" s="16">
        <f t="shared" si="542"/>
        <v>0</v>
      </c>
      <c r="BF363" s="16"/>
      <c r="BG363" s="16">
        <f t="shared" si="543"/>
        <v>0</v>
      </c>
      <c r="BH363" s="18"/>
      <c r="BI363" s="16">
        <f t="shared" si="544"/>
        <v>0</v>
      </c>
      <c r="BK363" s="16">
        <f t="shared" si="545"/>
        <v>0</v>
      </c>
      <c r="BM363" s="16">
        <f t="shared" si="546"/>
        <v>0</v>
      </c>
      <c r="BO363" s="16">
        <f t="shared" si="538"/>
        <v>0</v>
      </c>
      <c r="BQ363" s="16">
        <f t="shared" si="539"/>
        <v>0</v>
      </c>
      <c r="BS363" s="16">
        <f t="shared" si="540"/>
        <v>0</v>
      </c>
      <c r="BU363" s="16">
        <f t="shared" si="535"/>
        <v>0</v>
      </c>
      <c r="BW363" s="16">
        <f t="shared" si="536"/>
        <v>0</v>
      </c>
      <c r="BY363" s="16">
        <f t="shared" si="537"/>
        <v>0</v>
      </c>
      <c r="CB363" s="16">
        <f t="shared" si="517"/>
        <v>0</v>
      </c>
      <c r="CF363" s="243">
        <f t="shared" si="533"/>
        <v>0</v>
      </c>
      <c r="CH363" s="243">
        <f t="shared" si="534"/>
        <v>0</v>
      </c>
      <c r="CJ363" s="16">
        <f t="shared" si="518"/>
        <v>525806.13250000018</v>
      </c>
      <c r="CL363" s="54">
        <f t="shared" si="519"/>
        <v>0</v>
      </c>
      <c r="CN363" s="18"/>
      <c r="CO363" s="16">
        <f t="shared" si="520"/>
        <v>0</v>
      </c>
      <c r="CP363" s="18"/>
    </row>
    <row r="364" spans="1:94" x14ac:dyDescent="0.2">
      <c r="A364" s="387"/>
      <c r="B364" s="14" t="str">
        <f>VLOOKUP(D364,'line assign basis'!$A$8:$D$668,2,FALSE)</f>
        <v>ENG EFF DEF - HISTOR</v>
      </c>
      <c r="C364" s="17" t="s">
        <v>2953</v>
      </c>
      <c r="D364" s="123" t="s">
        <v>2998</v>
      </c>
      <c r="E364" s="17">
        <f>IFERROR(VLOOKUP(D364,'line assign basis'!$A$8:$D$668,4,FALSE),"")</f>
        <v>2</v>
      </c>
      <c r="F364" s="33">
        <f>IFERROR(VLOOKUP($D364,'SAP Data'!$A$7:$OM$1845,F$4,FALSE),"")</f>
        <v>0</v>
      </c>
      <c r="G364" s="33">
        <f>IFERROR(VLOOKUP($D364,'SAP Data'!$A$7:$OM$1845,G$4,FALSE),"")</f>
        <v>0</v>
      </c>
      <c r="H364" s="16">
        <f>IFERROR(VLOOKUP($D364,'SAP Data'!$A$7:$OM$1845,H$4,FALSE),"")</f>
        <v>0</v>
      </c>
      <c r="I364" s="76">
        <f>IFERROR(VLOOKUP($D364,'SAP Data'!$A$7:$OM$1845,I$4,FALSE),"")</f>
        <v>0</v>
      </c>
      <c r="J364" s="76">
        <f>IFERROR(VLOOKUP($D364,'SAP Data'!$A$7:$OM$1845,J$4,FALSE),"")</f>
        <v>0</v>
      </c>
      <c r="K364" s="76">
        <f>IFERROR(VLOOKUP($D364,'SAP Data'!$A$7:$OM$1845,K$4,FALSE),"")</f>
        <v>0</v>
      </c>
      <c r="L364" s="76">
        <f>IFERROR(VLOOKUP($D364,'SAP Data'!$A$7:$OM$1845,L$4,FALSE),"")</f>
        <v>0</v>
      </c>
      <c r="M364" s="76">
        <f>IFERROR(VLOOKUP($D364,'SAP Data'!$A$7:$OM$1845,M$4,FALSE),"")</f>
        <v>0</v>
      </c>
      <c r="N364" s="76">
        <f>IFERROR(VLOOKUP($D364,'SAP Data'!$A$7:$OM$1845,N$4,FALSE),"")</f>
        <v>0</v>
      </c>
      <c r="O364" s="76">
        <f>IFERROR(VLOOKUP($D364,'SAP Data'!$A$7:$OM$1845,O$4,FALSE),"")</f>
        <v>0</v>
      </c>
      <c r="P364" s="76">
        <f>IFERROR(VLOOKUP($D364,'SAP Data'!$A$7:$OM$1845,P$4,FALSE),"")</f>
        <v>3896825.46</v>
      </c>
      <c r="Q364" s="76">
        <f>IFERROR(VLOOKUP($D364,'SAP Data'!$A$7:$OM$1845,Q$4,FALSE),"")</f>
        <v>3914426.12</v>
      </c>
      <c r="R364" s="76">
        <f>IFERROR(VLOOKUP($D364,'SAP Data'!$A$7:$OM$1845,R$4,FALSE),"")</f>
        <v>3930605.75</v>
      </c>
      <c r="S364" s="76">
        <f>IFERROR(VLOOKUP($D364,'SAP Data'!$A$7:$OM$1845,S$4,FALSE),"")</f>
        <v>3946852.25</v>
      </c>
      <c r="T364" s="76">
        <f>IFERROR(VLOOKUP($D364,'SAP Data'!$A$7:$OM$1849,T$4,FALSE),"")</f>
        <v>3963165.91</v>
      </c>
      <c r="U364" s="76">
        <f>IFERROR(VLOOKUP($D364,'SAP Data'!$A$7:$OM$1849,U$4,FALSE),"")</f>
        <v>3978853.44</v>
      </c>
      <c r="V364" s="76">
        <f>IFERROR(VLOOKUP($D364,'SAP Data'!$A$7:$OM$1849,V$4,FALSE),"")</f>
        <v>3994603.07</v>
      </c>
      <c r="W364" s="76">
        <f>IFERROR(VLOOKUP($D364,'SAP Data'!$A$7:$OM$1849,W$4,FALSE),"")</f>
        <v>4010415.04</v>
      </c>
      <c r="X364" s="76">
        <f>IFERROR(VLOOKUP($D364,'SAP Data'!$A$7:$OM$1849,X$4,FALSE),"")</f>
        <v>4021878.14</v>
      </c>
      <c r="Y364" s="76">
        <f>IFERROR(VLOOKUP($D364,'SAP Data'!$A$7:$OM$1849,Y$4,FALSE),"")</f>
        <v>4033374.01</v>
      </c>
      <c r="Z364" s="76">
        <f>IFERROR(VLOOKUP($D364,'SAP Data'!$A$7:$OM$1849,Z$4,FALSE),"")</f>
        <v>4044902.74</v>
      </c>
      <c r="AA364" s="76">
        <f>IFERROR(VLOOKUP($D364,'SAP Data'!$A$7:$OM$1849,AA$4,FALSE),"")</f>
        <v>4055857.68</v>
      </c>
      <c r="AB364" s="76">
        <f>IFERROR(VLOOKUP($D364,'SAP Data'!$A$7:$OM$1849,AB$4,FALSE),"")</f>
        <v>2694527.73</v>
      </c>
      <c r="AC364" s="76">
        <f>IFERROR(VLOOKUP($D364,'SAP Data'!$A$7:$OM$1849,AC$4,FALSE),"")</f>
        <v>2701825.37</v>
      </c>
      <c r="AD364" s="76">
        <f>IFERROR(VLOOKUP($D364,'SAP Data'!$A$7:$OM$1849,AD$4,FALSE),"")</f>
        <v>2709142.77</v>
      </c>
      <c r="AE364" s="76">
        <f>IFERROR(VLOOKUP($D364,'SAP Data'!$A$7:$OM$1849,AE$4,FALSE),"")</f>
        <v>2716480.03</v>
      </c>
      <c r="AF364" s="76">
        <f>IFERROR(VLOOKUP($D364,'SAP Data'!$A$7:$OM$1849,AF$4,FALSE),"")</f>
        <v>2723837.16</v>
      </c>
      <c r="AG364" s="76">
        <f>IFERROR(VLOOKUP($D364,'SAP Data'!$A$7:$OM$1849,AG$4,FALSE),"")</f>
        <v>2731214.22</v>
      </c>
      <c r="AH364" s="76">
        <f>IFERROR(VLOOKUP($D364,'SAP Data'!$A$7:$OM$1849,AH$4,FALSE),"")</f>
        <v>2738611.26</v>
      </c>
      <c r="AI364" s="76">
        <f>IFERROR(VLOOKUP($D364,'SAP Data'!$A$7:$OM$1849,AI$4,FALSE),"")</f>
        <v>2746028.33</v>
      </c>
      <c r="AJ364" s="76">
        <f>IFERROR(VLOOKUP($D364,'SAP Data'!$A$7:$OM$1849,AJ$4,FALSE),"")</f>
        <v>2753465.49</v>
      </c>
      <c r="AK364" s="76">
        <f>IFERROR(VLOOKUP($D364,'SAP Data'!$A$7:$OM$1849,AK$4,FALSE),"")</f>
        <v>2760922.79</v>
      </c>
      <c r="AL364" s="76">
        <f>IFERROR(VLOOKUP($D364,'SAP Data'!$A$7:$OM$1849,AL$4,FALSE),"")</f>
        <v>2768400.29</v>
      </c>
      <c r="AM364" s="76">
        <f>IFERROR(VLOOKUP($D364,'SAP Data'!$A$7:$OM$1849,AM$4,FALSE),"")</f>
        <v>2775898.04</v>
      </c>
      <c r="AN364" s="76">
        <f>IFERROR(VLOOKUP($D364,'SAP Data'!$A$7:$OM$1849,AN$4,FALSE),"")</f>
        <v>2042746.1</v>
      </c>
      <c r="AO364" s="76">
        <f>IFERROR(VLOOKUP($D364,'SAP Data'!$A$7:$OM$1849,AO$4,FALSE),"")</f>
        <v>2048278.54</v>
      </c>
      <c r="AP364" s="99">
        <f t="shared" si="521"/>
        <v>3730510.8033333328</v>
      </c>
      <c r="AQ364" s="43">
        <f t="shared" si="522"/>
        <v>3628351.0033333334</v>
      </c>
      <c r="AR364" s="43">
        <f t="shared" si="523"/>
        <v>3525446.7962500006</v>
      </c>
      <c r="AS364" s="43">
        <f t="shared" si="524"/>
        <v>3421823.1308333329</v>
      </c>
      <c r="AT364" s="43">
        <f t="shared" si="525"/>
        <v>3317505.1712500001</v>
      </c>
      <c r="AU364" s="43">
        <f t="shared" si="526"/>
        <v>3212489.3995833336</v>
      </c>
      <c r="AV364" s="43">
        <f t="shared" si="527"/>
        <v>3106956.0929166661</v>
      </c>
      <c r="AW364" s="43">
        <f t="shared" si="528"/>
        <v>3001086.7650000006</v>
      </c>
      <c r="AX364" s="43">
        <f t="shared" si="529"/>
        <v>2894880.3620833331</v>
      </c>
      <c r="AY364" s="43">
        <f t="shared" si="530"/>
        <v>2788361.1083333329</v>
      </c>
      <c r="AZ364" s="43">
        <f t="shared" si="531"/>
        <v>2707871.8887499999</v>
      </c>
      <c r="BA364" s="98">
        <f t="shared" si="532"/>
        <v>2653483.2029166664</v>
      </c>
      <c r="BB364" s="16"/>
      <c r="BC364" s="16">
        <f t="shared" si="541"/>
        <v>0</v>
      </c>
      <c r="BD364" s="16"/>
      <c r="BE364" s="16">
        <f t="shared" si="542"/>
        <v>0</v>
      </c>
      <c r="BF364" s="16"/>
      <c r="BG364" s="16">
        <f t="shared" si="543"/>
        <v>0</v>
      </c>
      <c r="BH364" s="18"/>
      <c r="BI364" s="16">
        <f t="shared" si="544"/>
        <v>0</v>
      </c>
      <c r="BK364" s="16">
        <f t="shared" si="545"/>
        <v>0</v>
      </c>
      <c r="BM364" s="16">
        <f t="shared" si="546"/>
        <v>0</v>
      </c>
      <c r="BO364" s="16">
        <f t="shared" si="538"/>
        <v>0</v>
      </c>
      <c r="BQ364" s="16">
        <f t="shared" si="539"/>
        <v>0</v>
      </c>
      <c r="BS364" s="16">
        <f t="shared" si="540"/>
        <v>0</v>
      </c>
      <c r="BU364" s="16">
        <f t="shared" si="535"/>
        <v>0</v>
      </c>
      <c r="BW364" s="16">
        <f t="shared" si="536"/>
        <v>0</v>
      </c>
      <c r="BY364" s="16">
        <f t="shared" si="537"/>
        <v>0</v>
      </c>
      <c r="CB364" s="16">
        <f t="shared" si="517"/>
        <v>0</v>
      </c>
      <c r="CF364" s="243">
        <f t="shared" si="533"/>
        <v>0</v>
      </c>
      <c r="CH364" s="243">
        <f t="shared" si="534"/>
        <v>0</v>
      </c>
      <c r="CJ364" s="16">
        <f t="shared" si="518"/>
        <v>2653483.2029166664</v>
      </c>
      <c r="CL364" s="54">
        <f t="shared" si="519"/>
        <v>0</v>
      </c>
      <c r="CN364" s="18"/>
      <c r="CO364" s="16">
        <f t="shared" si="520"/>
        <v>0</v>
      </c>
      <c r="CP364" s="18"/>
    </row>
    <row r="365" spans="1:94" x14ac:dyDescent="0.2">
      <c r="A365" s="387"/>
      <c r="B365" s="14" t="str">
        <f>VLOOKUP(D365,'line assign basis'!$A$8:$D$668,2,FALSE)</f>
        <v>ENG EFF DEF - TRUEUP</v>
      </c>
      <c r="C365" s="17" t="s">
        <v>2955</v>
      </c>
      <c r="D365" s="123" t="s">
        <v>2999</v>
      </c>
      <c r="E365" s="17">
        <f>IFERROR(VLOOKUP(D365,'line assign basis'!$A$8:$D$668,4,FALSE),"")</f>
        <v>2</v>
      </c>
      <c r="F365" s="33">
        <f>IFERROR(VLOOKUP($D365,'SAP Data'!$A$7:$OM$1845,F$4,FALSE),"")</f>
        <v>0</v>
      </c>
      <c r="G365" s="33">
        <f>IFERROR(VLOOKUP($D365,'SAP Data'!$A$7:$OM$1845,G$4,FALSE),"")</f>
        <v>0</v>
      </c>
      <c r="H365" s="16">
        <f>IFERROR(VLOOKUP($D365,'SAP Data'!$A$7:$OM$1845,H$4,FALSE),"")</f>
        <v>0</v>
      </c>
      <c r="I365" s="76">
        <f>IFERROR(VLOOKUP($D365,'SAP Data'!$A$7:$OM$1845,I$4,FALSE),"")</f>
        <v>0</v>
      </c>
      <c r="J365" s="76">
        <f>IFERROR(VLOOKUP($D365,'SAP Data'!$A$7:$OM$1845,J$4,FALSE),"")</f>
        <v>0</v>
      </c>
      <c r="K365" s="76">
        <f>IFERROR(VLOOKUP($D365,'SAP Data'!$A$7:$OM$1845,K$4,FALSE),"")</f>
        <v>0</v>
      </c>
      <c r="L365" s="76">
        <f>IFERROR(VLOOKUP($D365,'SAP Data'!$A$7:$OM$1845,L$4,FALSE),"")</f>
        <v>0</v>
      </c>
      <c r="M365" s="76">
        <f>IFERROR(VLOOKUP($D365,'SAP Data'!$A$7:$OM$1845,M$4,FALSE),"")</f>
        <v>0</v>
      </c>
      <c r="N365" s="76">
        <f>IFERROR(VLOOKUP($D365,'SAP Data'!$A$7:$OM$1845,N$4,FALSE),"")</f>
        <v>0</v>
      </c>
      <c r="O365" s="76">
        <f>IFERROR(VLOOKUP($D365,'SAP Data'!$A$7:$OM$1845,O$4,FALSE),"")</f>
        <v>0</v>
      </c>
      <c r="P365" s="76">
        <f>IFERROR(VLOOKUP($D365,'SAP Data'!$A$7:$OM$1845,P$4,FALSE),"")</f>
        <v>-298018.95</v>
      </c>
      <c r="Q365" s="76">
        <f>IFERROR(VLOOKUP($D365,'SAP Data'!$A$7:$OM$1845,Q$4,FALSE),"")</f>
        <v>-666780.43999999994</v>
      </c>
      <c r="R365" s="76">
        <f>IFERROR(VLOOKUP($D365,'SAP Data'!$A$7:$OM$1845,R$4,FALSE),"")</f>
        <v>-1018271.59</v>
      </c>
      <c r="S365" s="76">
        <f>IFERROR(VLOOKUP($D365,'SAP Data'!$A$7:$OM$1845,S$4,FALSE),"")</f>
        <v>-447509.37</v>
      </c>
      <c r="T365" s="76">
        <f>IFERROR(VLOOKUP($D365,'SAP Data'!$A$7:$OM$1849,T$4,FALSE),"")</f>
        <v>-747657.67</v>
      </c>
      <c r="U365" s="76">
        <f>IFERROR(VLOOKUP($D365,'SAP Data'!$A$7:$OM$1849,U$4,FALSE),"")</f>
        <v>-911645.17</v>
      </c>
      <c r="V365" s="76">
        <f>IFERROR(VLOOKUP($D365,'SAP Data'!$A$7:$OM$1849,V$4,FALSE),"")</f>
        <v>-1014168.3</v>
      </c>
      <c r="W365" s="76">
        <f>IFERROR(VLOOKUP($D365,'SAP Data'!$A$7:$OM$1849,W$4,FALSE),"")</f>
        <v>-1067096.8700000001</v>
      </c>
      <c r="X365" s="76">
        <f>IFERROR(VLOOKUP($D365,'SAP Data'!$A$7:$OM$1849,X$4,FALSE),"")</f>
        <v>-283754.17</v>
      </c>
      <c r="Y365" s="76">
        <f>IFERROR(VLOOKUP($D365,'SAP Data'!$A$7:$OM$1849,Y$4,FALSE),"")</f>
        <v>-348720.07</v>
      </c>
      <c r="Z365" s="76">
        <f>IFERROR(VLOOKUP($D365,'SAP Data'!$A$7:$OM$1849,Z$4,FALSE),"")</f>
        <v>-395086.35</v>
      </c>
      <c r="AA365" s="76">
        <f>IFERROR(VLOOKUP($D365,'SAP Data'!$A$7:$OM$1849,AA$4,FALSE),"")</f>
        <v>292715.38</v>
      </c>
      <c r="AB365" s="76">
        <f>IFERROR(VLOOKUP($D365,'SAP Data'!$A$7:$OM$1849,AB$4,FALSE),"")</f>
        <v>-354802.95</v>
      </c>
      <c r="AC365" s="76">
        <f>IFERROR(VLOOKUP($D365,'SAP Data'!$A$7:$OM$1849,AC$4,FALSE),"")</f>
        <v>-788638.87</v>
      </c>
      <c r="AD365" s="76">
        <f>IFERROR(VLOOKUP($D365,'SAP Data'!$A$7:$OM$1849,AD$4,FALSE),"")</f>
        <v>-1184342.3600000001</v>
      </c>
      <c r="AE365" s="76">
        <f>IFERROR(VLOOKUP($D365,'SAP Data'!$A$7:$OM$1849,AE$4,FALSE),"")</f>
        <v>-1620488.56</v>
      </c>
      <c r="AF365" s="76">
        <f>IFERROR(VLOOKUP($D365,'SAP Data'!$A$7:$OM$1849,AF$4,FALSE),"")</f>
        <v>-1934904.85</v>
      </c>
      <c r="AG365" s="76">
        <f>IFERROR(VLOOKUP($D365,'SAP Data'!$A$7:$OM$1849,AG$4,FALSE),"")</f>
        <v>-1122200.21</v>
      </c>
      <c r="AH365" s="76">
        <f>IFERROR(VLOOKUP($D365,'SAP Data'!$A$7:$OM$1849,AH$4,FALSE),"")</f>
        <v>-1240370.27</v>
      </c>
      <c r="AI365" s="76">
        <f>IFERROR(VLOOKUP($D365,'SAP Data'!$A$7:$OM$1849,AI$4,FALSE),"")</f>
        <v>-319276.01</v>
      </c>
      <c r="AJ365" s="76">
        <f>IFERROR(VLOOKUP($D365,'SAP Data'!$A$7:$OM$1849,AJ$4,FALSE),"")</f>
        <v>-385002.89</v>
      </c>
      <c r="AK365" s="76">
        <f>IFERROR(VLOOKUP($D365,'SAP Data'!$A$7:$OM$1849,AK$4,FALSE),"")</f>
        <v>-449165.12</v>
      </c>
      <c r="AL365" s="76">
        <f>IFERROR(VLOOKUP($D365,'SAP Data'!$A$7:$OM$1849,AL$4,FALSE),"")</f>
        <v>490607.79</v>
      </c>
      <c r="AM365" s="76">
        <f>IFERROR(VLOOKUP($D365,'SAP Data'!$A$7:$OM$1849,AM$4,FALSE),"")</f>
        <v>279089.86</v>
      </c>
      <c r="AN365" s="76">
        <f>IFERROR(VLOOKUP($D365,'SAP Data'!$A$7:$OM$1849,AN$4,FALSE),"")</f>
        <v>-405818.63</v>
      </c>
      <c r="AO365" s="76">
        <f>IFERROR(VLOOKUP($D365,'SAP Data'!$A$7:$OM$1849,AO$4,FALSE),"")</f>
        <v>-1002739.83</v>
      </c>
      <c r="AP365" s="99">
        <f t="shared" si="521"/>
        <v>-597305.94874999998</v>
      </c>
      <c r="AQ365" s="43">
        <f t="shared" si="522"/>
        <v>-653099.69708333339</v>
      </c>
      <c r="AR365" s="43">
        <f t="shared" si="523"/>
        <v>-751442.46250000002</v>
      </c>
      <c r="AS365" s="43">
        <f t="shared" si="524"/>
        <v>-809684.2216666668</v>
      </c>
      <c r="AT365" s="43">
        <f t="shared" si="525"/>
        <v>-827882.43041666655</v>
      </c>
      <c r="AU365" s="43">
        <f t="shared" si="526"/>
        <v>-806148.31</v>
      </c>
      <c r="AV365" s="43">
        <f t="shared" si="527"/>
        <v>-779207.8041666667</v>
      </c>
      <c r="AW365" s="43">
        <f t="shared" si="528"/>
        <v>-787611.71125000017</v>
      </c>
      <c r="AX365" s="43">
        <f t="shared" si="529"/>
        <v>-754892.99916666688</v>
      </c>
      <c r="AY365" s="43">
        <f t="shared" si="530"/>
        <v>-718556.80666666676</v>
      </c>
      <c r="AZ365" s="43">
        <f t="shared" si="531"/>
        <v>-721250.19000000006</v>
      </c>
      <c r="BA365" s="98">
        <f t="shared" si="532"/>
        <v>-732296.71666666644</v>
      </c>
      <c r="BB365" s="16"/>
      <c r="BC365" s="16">
        <f t="shared" si="541"/>
        <v>0</v>
      </c>
      <c r="BD365" s="16"/>
      <c r="BE365" s="16">
        <f t="shared" si="542"/>
        <v>0</v>
      </c>
      <c r="BF365" s="16"/>
      <c r="BG365" s="16">
        <f t="shared" si="543"/>
        <v>0</v>
      </c>
      <c r="BH365" s="18"/>
      <c r="BI365" s="16">
        <f t="shared" si="544"/>
        <v>0</v>
      </c>
      <c r="BK365" s="16">
        <f t="shared" si="545"/>
        <v>0</v>
      </c>
      <c r="BM365" s="16">
        <f t="shared" si="546"/>
        <v>0</v>
      </c>
      <c r="BO365" s="16">
        <f t="shared" si="538"/>
        <v>0</v>
      </c>
      <c r="BQ365" s="16">
        <f t="shared" si="539"/>
        <v>0</v>
      </c>
      <c r="BS365" s="16">
        <f t="shared" si="540"/>
        <v>0</v>
      </c>
      <c r="BU365" s="16">
        <f t="shared" si="535"/>
        <v>0</v>
      </c>
      <c r="BW365" s="16">
        <f t="shared" si="536"/>
        <v>0</v>
      </c>
      <c r="BY365" s="16">
        <f t="shared" si="537"/>
        <v>0</v>
      </c>
      <c r="CB365" s="16">
        <f t="shared" si="517"/>
        <v>0</v>
      </c>
      <c r="CF365" s="243">
        <f t="shared" si="533"/>
        <v>0</v>
      </c>
      <c r="CH365" s="243">
        <f t="shared" si="534"/>
        <v>0</v>
      </c>
      <c r="CJ365" s="16">
        <f t="shared" si="518"/>
        <v>-732296.71666666644</v>
      </c>
      <c r="CL365" s="54">
        <f t="shared" si="519"/>
        <v>0</v>
      </c>
      <c r="CN365" s="18"/>
      <c r="CO365" s="16">
        <f t="shared" si="520"/>
        <v>0</v>
      </c>
      <c r="CP365" s="18"/>
    </row>
    <row r="366" spans="1:94" x14ac:dyDescent="0.2">
      <c r="A366" s="387"/>
      <c r="B366" s="399" t="str">
        <f>VLOOKUP(D366,'line assign basis'!$A$8:$D$668,2,FALSE)</f>
        <v>DEF GEOTEE - RES</v>
      </c>
      <c r="C366" s="17" t="s">
        <v>4208</v>
      </c>
      <c r="D366" s="123" t="s">
        <v>4207</v>
      </c>
      <c r="E366" s="17">
        <f>IFERROR(VLOOKUP(D366,'line assign basis'!$A$8:$D$668,4,FALSE),"")</f>
        <v>2</v>
      </c>
      <c r="F366" s="33">
        <f>IFERROR(VLOOKUP($D366,'SAP Data'!$A$7:$OM$1845,F$4,FALSE),"")</f>
        <v>0</v>
      </c>
      <c r="G366" s="33">
        <f>IFERROR(VLOOKUP($D366,'SAP Data'!$A$7:$OM$1845,G$4,FALSE),"")</f>
        <v>0</v>
      </c>
      <c r="H366" s="16">
        <f>IFERROR(VLOOKUP($D366,'SAP Data'!$A$7:$OM$1845,H$4,FALSE),"")</f>
        <v>0</v>
      </c>
      <c r="I366" s="76">
        <f>IFERROR(VLOOKUP($D366,'SAP Data'!$A$7:$OM$1845,I$4,FALSE),"")</f>
        <v>0</v>
      </c>
      <c r="J366" s="76">
        <f>IFERROR(VLOOKUP($D366,'SAP Data'!$A$7:$OM$1845,J$4,FALSE),"")</f>
        <v>0</v>
      </c>
      <c r="K366" s="76">
        <f>IFERROR(VLOOKUP($D366,'SAP Data'!$A$7:$OM$1845,K$4,FALSE),"")</f>
        <v>0</v>
      </c>
      <c r="L366" s="76">
        <f>IFERROR(VLOOKUP($D366,'SAP Data'!$A$7:$OM$1845,L$4,FALSE),"")</f>
        <v>0</v>
      </c>
      <c r="M366" s="76">
        <f>IFERROR(VLOOKUP($D366,'SAP Data'!$A$7:$OM$1845,M$4,FALSE),"")</f>
        <v>0</v>
      </c>
      <c r="N366" s="76">
        <f>IFERROR(VLOOKUP($D366,'SAP Data'!$A$7:$OM$1845,N$4,FALSE),"")</f>
        <v>0</v>
      </c>
      <c r="O366" s="76">
        <f>IFERROR(VLOOKUP($D366,'SAP Data'!$A$7:$OM$1845,O$4,FALSE),"")</f>
        <v>0</v>
      </c>
      <c r="P366" s="76">
        <f>IFERROR(VLOOKUP($D366,'SAP Data'!$A$7:$OM$1845,P$4,FALSE),"")</f>
        <v>0</v>
      </c>
      <c r="Q366" s="76">
        <f>IFERROR(VLOOKUP($D366,'SAP Data'!$A$7:$OM$1845,Q$4,FALSE),"")</f>
        <v>0</v>
      </c>
      <c r="R366" s="76">
        <f>IFERROR(VLOOKUP($D366,'SAP Data'!$A$7:$OM$1845,R$4,FALSE),"")</f>
        <v>0</v>
      </c>
      <c r="S366" s="76">
        <f>IFERROR(VLOOKUP($D366,'SAP Data'!$A$7:$OM$1845,S$4,FALSE),"")</f>
        <v>0</v>
      </c>
      <c r="T366" s="76">
        <f>IFERROR(VLOOKUP($D366,'SAP Data'!$A$7:$OM$1849,T$4,FALSE),"")</f>
        <v>0</v>
      </c>
      <c r="U366" s="76">
        <f>IFERROR(VLOOKUP($D366,'SAP Data'!$A$7:$OM$1849,U$4,FALSE),"")</f>
        <v>0</v>
      </c>
      <c r="V366" s="76">
        <f>IFERROR(VLOOKUP($D366,'SAP Data'!$A$7:$OM$1849,V$4,FALSE),"")</f>
        <v>0</v>
      </c>
      <c r="W366" s="76">
        <f>IFERROR(VLOOKUP($D366,'SAP Data'!$A$7:$OM$1849,W$4,FALSE),"")</f>
        <v>0</v>
      </c>
      <c r="X366" s="76">
        <f>IFERROR(VLOOKUP($D366,'SAP Data'!$A$7:$OM$1849,X$4,FALSE),"")</f>
        <v>0</v>
      </c>
      <c r="Y366" s="76">
        <f>IFERROR(VLOOKUP($D366,'SAP Data'!$A$7:$OM$1849,Y$4,FALSE),"")</f>
        <v>0</v>
      </c>
      <c r="Z366" s="76">
        <f>IFERROR(VLOOKUP($D366,'SAP Data'!$A$7:$OM$1849,Z$4,FALSE),"")</f>
        <v>0</v>
      </c>
      <c r="AA366" s="76">
        <f>IFERROR(VLOOKUP($D366,'SAP Data'!$A$7:$OM$1849,AA$4,FALSE),"")</f>
        <v>0</v>
      </c>
      <c r="AB366" s="76">
        <f>IFERROR(VLOOKUP($D366,'SAP Data'!$A$7:$OM$1849,AB$4,FALSE),"")</f>
        <v>0</v>
      </c>
      <c r="AC366" s="76">
        <f>IFERROR(VLOOKUP($D366,'SAP Data'!$A$7:$OM$1849,AC$4,FALSE),"")</f>
        <v>0</v>
      </c>
      <c r="AD366" s="76">
        <f>IFERROR(VLOOKUP($D366,'SAP Data'!$A$7:$OM$1849,AD$4,FALSE),"")</f>
        <v>0</v>
      </c>
      <c r="AE366" s="76">
        <f>IFERROR(VLOOKUP($D366,'SAP Data'!$A$7:$OM$1849,AE$4,FALSE),"")</f>
        <v>0</v>
      </c>
      <c r="AF366" s="76">
        <f>IFERROR(VLOOKUP($D366,'SAP Data'!$A$7:$OM$1849,AF$4,FALSE),"")</f>
        <v>0</v>
      </c>
      <c r="AG366" s="76">
        <f>IFERROR(VLOOKUP($D366,'SAP Data'!$A$7:$OM$1849,AG$4,FALSE),"")</f>
        <v>0</v>
      </c>
      <c r="AH366" s="76">
        <f>IFERROR(VLOOKUP($D366,'SAP Data'!$A$7:$OM$1849,AH$4,FALSE),"")</f>
        <v>0</v>
      </c>
      <c r="AI366" s="76">
        <f>IFERROR(VLOOKUP($D366,'SAP Data'!$A$7:$OM$1849,AI$4,FALSE),"")</f>
        <v>179784.24</v>
      </c>
      <c r="AJ366" s="76">
        <f>IFERROR(VLOOKUP($D366,'SAP Data'!$A$7:$OM$1849,AJ$4,FALSE),"")</f>
        <v>180827.74</v>
      </c>
      <c r="AK366" s="76">
        <f>IFERROR(VLOOKUP($D366,'SAP Data'!$A$7:$OM$1849,AK$4,FALSE),"")</f>
        <v>181877.29</v>
      </c>
      <c r="AL366" s="76">
        <f>IFERROR(VLOOKUP($D366,'SAP Data'!$A$7:$OM$1849,AL$4,FALSE),"")</f>
        <v>362717.18</v>
      </c>
      <c r="AM366" s="76">
        <f>IFERROR(VLOOKUP($D366,'SAP Data'!$A$7:$OM$1849,AM$4,FALSE),"")</f>
        <v>364822.45</v>
      </c>
      <c r="AN366" s="76">
        <f>IFERROR(VLOOKUP($D366,'SAP Data'!$A$7:$OM$1849,AN$4,FALSE),"")</f>
        <v>366939.94</v>
      </c>
      <c r="AO366" s="76">
        <f>IFERROR(VLOOKUP($D366,'SAP Data'!$A$7:$OM$1849,AO$4,FALSE),"")</f>
        <v>548853.96</v>
      </c>
      <c r="AP366" s="99">
        <f t="shared" si="521"/>
        <v>0</v>
      </c>
      <c r="AQ366" s="43">
        <f t="shared" si="522"/>
        <v>0</v>
      </c>
      <c r="AR366" s="43">
        <f t="shared" si="523"/>
        <v>0</v>
      </c>
      <c r="AS366" s="43">
        <f t="shared" si="524"/>
        <v>0</v>
      </c>
      <c r="AT366" s="43">
        <f t="shared" si="525"/>
        <v>0</v>
      </c>
      <c r="AU366" s="43">
        <f t="shared" si="526"/>
        <v>7491.0099999999993</v>
      </c>
      <c r="AV366" s="43">
        <f t="shared" si="527"/>
        <v>22516.509166666667</v>
      </c>
      <c r="AW366" s="43">
        <f t="shared" si="528"/>
        <v>37629.21875</v>
      </c>
      <c r="AX366" s="43">
        <f t="shared" si="529"/>
        <v>60320.654999999999</v>
      </c>
      <c r="AY366" s="43">
        <f t="shared" si="530"/>
        <v>90634.806250000009</v>
      </c>
      <c r="AZ366" s="43">
        <f t="shared" si="531"/>
        <v>121124.90583333332</v>
      </c>
      <c r="BA366" s="98">
        <f t="shared" si="532"/>
        <v>159282.98499999999</v>
      </c>
      <c r="BB366" s="16"/>
      <c r="BC366" s="16">
        <f t="shared" ref="BC366:BC367" si="547">IF($E366=4,AP366,0)</f>
        <v>0</v>
      </c>
      <c r="BD366" s="16"/>
      <c r="BE366" s="16">
        <f t="shared" ref="BE366:BE367" si="548">IF($E366=4,AQ366,0)</f>
        <v>0</v>
      </c>
      <c r="BF366" s="16"/>
      <c r="BG366" s="16">
        <f t="shared" ref="BG366:BG367" si="549">IF($E366=4,AR366,0)</f>
        <v>0</v>
      </c>
      <c r="BH366" s="18"/>
      <c r="BI366" s="16">
        <f t="shared" ref="BI366:BI367" si="550">IF($E366=4,AS366,0)</f>
        <v>0</v>
      </c>
      <c r="BK366" s="16">
        <f t="shared" ref="BK366:BK367" si="551">IF($E366=4,AT366,0)</f>
        <v>0</v>
      </c>
      <c r="BM366" s="16">
        <f t="shared" ref="BM366:BM367" si="552">IF($E366=4,AU366,0)</f>
        <v>0</v>
      </c>
      <c r="BO366" s="16">
        <f t="shared" ref="BO366:BO367" si="553">IF($E366=4,AV366,0)</f>
        <v>0</v>
      </c>
      <c r="BQ366" s="16">
        <f t="shared" ref="BQ366:BQ367" si="554">IF($E366=4,AW366,0)</f>
        <v>0</v>
      </c>
      <c r="BS366" s="16">
        <f t="shared" ref="BS366:BS367" si="555">IF($E366=4,AX366,0)</f>
        <v>0</v>
      </c>
      <c r="BU366" s="16">
        <f t="shared" ref="BU366:BU367" si="556">IF($E366=4,AY366,0)</f>
        <v>0</v>
      </c>
      <c r="BW366" s="16">
        <f t="shared" ref="BW366:BW367" si="557">IF($E366=4,AZ366,0)</f>
        <v>0</v>
      </c>
      <c r="BY366" s="16">
        <f t="shared" ref="BY366:BY367" si="558">IF($E366=4,BA366,0)</f>
        <v>0</v>
      </c>
      <c r="CB366" s="16">
        <f t="shared" si="517"/>
        <v>0</v>
      </c>
      <c r="CF366" s="243">
        <f t="shared" si="533"/>
        <v>0</v>
      </c>
      <c r="CH366" s="243">
        <f t="shared" si="534"/>
        <v>0</v>
      </c>
      <c r="CJ366" s="16">
        <f t="shared" si="518"/>
        <v>159282.98499999999</v>
      </c>
      <c r="CL366" s="54">
        <f t="shared" si="519"/>
        <v>0</v>
      </c>
      <c r="CN366" s="18"/>
      <c r="CO366" s="16">
        <f t="shared" si="520"/>
        <v>0</v>
      </c>
      <c r="CP366" s="18"/>
    </row>
    <row r="367" spans="1:94" x14ac:dyDescent="0.2">
      <c r="A367" s="387"/>
      <c r="B367" s="399" t="str">
        <f>VLOOKUP(D367,'line assign basis'!$A$8:$D$668,2,FALSE)</f>
        <v>DEF GEOTEE - COM</v>
      </c>
      <c r="C367" s="17" t="s">
        <v>4193</v>
      </c>
      <c r="D367" s="123" t="s">
        <v>4206</v>
      </c>
      <c r="E367" s="17">
        <f>IFERROR(VLOOKUP(D367,'line assign basis'!$A$8:$D$668,4,FALSE),"")</f>
        <v>2</v>
      </c>
      <c r="F367" s="33">
        <f>IFERROR(VLOOKUP($D367,'SAP Data'!$A$7:$OM$1845,F$4,FALSE),"")</f>
        <v>0</v>
      </c>
      <c r="G367" s="33">
        <f>IFERROR(VLOOKUP($D367,'SAP Data'!$A$7:$OM$1845,G$4,FALSE),"")</f>
        <v>0</v>
      </c>
      <c r="H367" s="16">
        <f>IFERROR(VLOOKUP($D367,'SAP Data'!$A$7:$OM$1845,H$4,FALSE),"")</f>
        <v>0</v>
      </c>
      <c r="I367" s="76">
        <f>IFERROR(VLOOKUP($D367,'SAP Data'!$A$7:$OM$1845,I$4,FALSE),"")</f>
        <v>0</v>
      </c>
      <c r="J367" s="76">
        <f>IFERROR(VLOOKUP($D367,'SAP Data'!$A$7:$OM$1845,J$4,FALSE),"")</f>
        <v>0</v>
      </c>
      <c r="K367" s="76">
        <f>IFERROR(VLOOKUP($D367,'SAP Data'!$A$7:$OM$1845,K$4,FALSE),"")</f>
        <v>0</v>
      </c>
      <c r="L367" s="76">
        <f>IFERROR(VLOOKUP($D367,'SAP Data'!$A$7:$OM$1845,L$4,FALSE),"")</f>
        <v>0</v>
      </c>
      <c r="M367" s="76">
        <f>IFERROR(VLOOKUP($D367,'SAP Data'!$A$7:$OM$1845,M$4,FALSE),"")</f>
        <v>0</v>
      </c>
      <c r="N367" s="76">
        <f>IFERROR(VLOOKUP($D367,'SAP Data'!$A$7:$OM$1845,N$4,FALSE),"")</f>
        <v>0</v>
      </c>
      <c r="O367" s="76">
        <f>IFERROR(VLOOKUP($D367,'SAP Data'!$A$7:$OM$1845,O$4,FALSE),"")</f>
        <v>0</v>
      </c>
      <c r="P367" s="76">
        <f>IFERROR(VLOOKUP($D367,'SAP Data'!$A$7:$OM$1845,P$4,FALSE),"")</f>
        <v>0</v>
      </c>
      <c r="Q367" s="76">
        <f>IFERROR(VLOOKUP($D367,'SAP Data'!$A$7:$OM$1845,Q$4,FALSE),"")</f>
        <v>0</v>
      </c>
      <c r="R367" s="76">
        <f>IFERROR(VLOOKUP($D367,'SAP Data'!$A$7:$OM$1845,R$4,FALSE),"")</f>
        <v>0</v>
      </c>
      <c r="S367" s="76">
        <f>IFERROR(VLOOKUP($D367,'SAP Data'!$A$7:$OM$1845,S$4,FALSE),"")</f>
        <v>0</v>
      </c>
      <c r="T367" s="76">
        <f>IFERROR(VLOOKUP($D367,'SAP Data'!$A$7:$OM$1849,T$4,FALSE),"")</f>
        <v>0</v>
      </c>
      <c r="U367" s="76">
        <f>IFERROR(VLOOKUP($D367,'SAP Data'!$A$7:$OM$1849,U$4,FALSE),"")</f>
        <v>0</v>
      </c>
      <c r="V367" s="76">
        <f>IFERROR(VLOOKUP($D367,'SAP Data'!$A$7:$OM$1849,V$4,FALSE),"")</f>
        <v>0</v>
      </c>
      <c r="W367" s="76">
        <f>IFERROR(VLOOKUP($D367,'SAP Data'!$A$7:$OM$1849,W$4,FALSE),"")</f>
        <v>0</v>
      </c>
      <c r="X367" s="76">
        <f>IFERROR(VLOOKUP($D367,'SAP Data'!$A$7:$OM$1849,X$4,FALSE),"")</f>
        <v>0</v>
      </c>
      <c r="Y367" s="76">
        <f>IFERROR(VLOOKUP($D367,'SAP Data'!$A$7:$OM$1849,Y$4,FALSE),"")</f>
        <v>0</v>
      </c>
      <c r="Z367" s="76">
        <f>IFERROR(VLOOKUP($D367,'SAP Data'!$A$7:$OM$1849,Z$4,FALSE),"")</f>
        <v>0</v>
      </c>
      <c r="AA367" s="76">
        <f>IFERROR(VLOOKUP($D367,'SAP Data'!$A$7:$OM$1849,AA$4,FALSE),"")</f>
        <v>0</v>
      </c>
      <c r="AB367" s="76">
        <f>IFERROR(VLOOKUP($D367,'SAP Data'!$A$7:$OM$1849,AB$4,FALSE),"")</f>
        <v>0</v>
      </c>
      <c r="AC367" s="76">
        <f>IFERROR(VLOOKUP($D367,'SAP Data'!$A$7:$OM$1849,AC$4,FALSE),"")</f>
        <v>0</v>
      </c>
      <c r="AD367" s="76">
        <f>IFERROR(VLOOKUP($D367,'SAP Data'!$A$7:$OM$1849,AD$4,FALSE),"")</f>
        <v>0</v>
      </c>
      <c r="AE367" s="76">
        <f>IFERROR(VLOOKUP($D367,'SAP Data'!$A$7:$OM$1849,AE$4,FALSE),"")</f>
        <v>0</v>
      </c>
      <c r="AF367" s="76">
        <f>IFERROR(VLOOKUP($D367,'SAP Data'!$A$7:$OM$1849,AF$4,FALSE),"")</f>
        <v>0</v>
      </c>
      <c r="AG367" s="76">
        <f>IFERROR(VLOOKUP($D367,'SAP Data'!$A$7:$OM$1849,AG$4,FALSE),"")</f>
        <v>0</v>
      </c>
      <c r="AH367" s="76">
        <f>IFERROR(VLOOKUP($D367,'SAP Data'!$A$7:$OM$1849,AH$4,FALSE),"")</f>
        <v>0</v>
      </c>
      <c r="AI367" s="76">
        <f>IFERROR(VLOOKUP($D367,'SAP Data'!$A$7:$OM$1849,AI$4,FALSE),"")</f>
        <v>35570.93</v>
      </c>
      <c r="AJ367" s="76">
        <f>IFERROR(VLOOKUP($D367,'SAP Data'!$A$7:$OM$1849,AJ$4,FALSE),"")</f>
        <v>35777.39</v>
      </c>
      <c r="AK367" s="76">
        <f>IFERROR(VLOOKUP($D367,'SAP Data'!$A$7:$OM$1849,AK$4,FALSE),"")</f>
        <v>35985.050000000003</v>
      </c>
      <c r="AL367" s="76">
        <f>IFERROR(VLOOKUP($D367,'SAP Data'!$A$7:$OM$1849,AL$4,FALSE),"")</f>
        <v>71764.84</v>
      </c>
      <c r="AM367" s="76">
        <f>IFERROR(VLOOKUP($D367,'SAP Data'!$A$7:$OM$1849,AM$4,FALSE),"")</f>
        <v>72181.38</v>
      </c>
      <c r="AN367" s="76">
        <f>IFERROR(VLOOKUP($D367,'SAP Data'!$A$7:$OM$1849,AN$4,FALSE),"")</f>
        <v>72600.33</v>
      </c>
      <c r="AO367" s="76">
        <f>IFERROR(VLOOKUP($D367,'SAP Data'!$A$7:$OM$1849,AO$4,FALSE),"")</f>
        <v>108592.65</v>
      </c>
      <c r="AP367" s="99">
        <f t="shared" si="521"/>
        <v>0</v>
      </c>
      <c r="AQ367" s="43">
        <f t="shared" si="522"/>
        <v>0</v>
      </c>
      <c r="AR367" s="43">
        <f t="shared" si="523"/>
        <v>0</v>
      </c>
      <c r="AS367" s="43">
        <f t="shared" si="524"/>
        <v>0</v>
      </c>
      <c r="AT367" s="43">
        <f t="shared" si="525"/>
        <v>0</v>
      </c>
      <c r="AU367" s="43">
        <f t="shared" si="526"/>
        <v>1482.1220833333334</v>
      </c>
      <c r="AV367" s="43">
        <f t="shared" si="527"/>
        <v>4454.96875</v>
      </c>
      <c r="AW367" s="43">
        <f t="shared" si="528"/>
        <v>7445.0704166666665</v>
      </c>
      <c r="AX367" s="43">
        <f t="shared" si="529"/>
        <v>11934.649166666668</v>
      </c>
      <c r="AY367" s="43">
        <f t="shared" si="530"/>
        <v>17932.408333333336</v>
      </c>
      <c r="AZ367" s="43">
        <f t="shared" si="531"/>
        <v>23964.979583333334</v>
      </c>
      <c r="BA367" s="98">
        <f t="shared" si="532"/>
        <v>31514.687083333338</v>
      </c>
      <c r="BB367" s="16"/>
      <c r="BC367" s="16">
        <f t="shared" si="547"/>
        <v>0</v>
      </c>
      <c r="BD367" s="16"/>
      <c r="BE367" s="16">
        <f t="shared" si="548"/>
        <v>0</v>
      </c>
      <c r="BF367" s="16"/>
      <c r="BG367" s="16">
        <f t="shared" si="549"/>
        <v>0</v>
      </c>
      <c r="BH367" s="18"/>
      <c r="BI367" s="16">
        <f t="shared" si="550"/>
        <v>0</v>
      </c>
      <c r="BK367" s="16">
        <f t="shared" si="551"/>
        <v>0</v>
      </c>
      <c r="BM367" s="16">
        <f t="shared" si="552"/>
        <v>0</v>
      </c>
      <c r="BO367" s="16">
        <f t="shared" si="553"/>
        <v>0</v>
      </c>
      <c r="BQ367" s="16">
        <f t="shared" si="554"/>
        <v>0</v>
      </c>
      <c r="BS367" s="16">
        <f t="shared" si="555"/>
        <v>0</v>
      </c>
      <c r="BU367" s="16">
        <f t="shared" si="556"/>
        <v>0</v>
      </c>
      <c r="BW367" s="16">
        <f t="shared" si="557"/>
        <v>0</v>
      </c>
      <c r="BY367" s="16">
        <f t="shared" si="558"/>
        <v>0</v>
      </c>
      <c r="CB367" s="16">
        <f t="shared" si="517"/>
        <v>0</v>
      </c>
      <c r="CF367" s="243">
        <f t="shared" si="533"/>
        <v>0</v>
      </c>
      <c r="CH367" s="243">
        <f t="shared" si="534"/>
        <v>0</v>
      </c>
      <c r="CJ367" s="16">
        <f t="shared" si="518"/>
        <v>31514.687083333338</v>
      </c>
      <c r="CL367" s="54">
        <f t="shared" si="519"/>
        <v>0</v>
      </c>
      <c r="CN367" s="18"/>
      <c r="CO367" s="16">
        <f t="shared" si="520"/>
        <v>0</v>
      </c>
      <c r="CP367" s="18"/>
    </row>
    <row r="368" spans="1:94" x14ac:dyDescent="0.2">
      <c r="A368" s="387"/>
      <c r="B368" s="14" t="str">
        <f>VLOOKUP(D368,'line assign basis'!$A$8:$D$668,2,FALSE)</f>
        <v>PENSION BALANCING-OR</v>
      </c>
      <c r="C368" s="17" t="s">
        <v>758</v>
      </c>
      <c r="D368" s="17" t="s">
        <v>756</v>
      </c>
      <c r="E368" s="17">
        <f>IFERROR(VLOOKUP(D368,'line assign basis'!$A$8:$D$668,4,FALSE),"")</f>
        <v>2</v>
      </c>
      <c r="F368" s="33">
        <f>IFERROR(VLOOKUP($D368,'SAP Data'!$A$7:$OM$1845,F$4,FALSE),"")</f>
        <v>81331076.510000005</v>
      </c>
      <c r="G368" s="33">
        <f>IFERROR(VLOOKUP($D368,'SAP Data'!$A$7:$OM$1845,G$4,FALSE),"")</f>
        <v>81826992.510000005</v>
      </c>
      <c r="H368" s="16">
        <f>IFERROR(VLOOKUP($D368,'SAP Data'!$A$7:$OM$1845,H$4,FALSE),"")</f>
        <v>50744765.189999998</v>
      </c>
      <c r="I368" s="76">
        <f>IFERROR(VLOOKUP($D368,'SAP Data'!$A$7:$OM$1845,I$4,FALSE),"")</f>
        <v>50348635.189999998</v>
      </c>
      <c r="J368" s="76">
        <f>IFERROR(VLOOKUP($D368,'SAP Data'!$A$7:$OM$1845,J$4,FALSE),"")</f>
        <v>49947593.189999998</v>
      </c>
      <c r="K368" s="76">
        <f>IFERROR(VLOOKUP($D368,'SAP Data'!$A$7:$OM$1845,K$4,FALSE),"")</f>
        <v>50080051.189999998</v>
      </c>
      <c r="L368" s="76">
        <f>IFERROR(VLOOKUP($D368,'SAP Data'!$A$7:$OM$1845,L$4,FALSE),"")</f>
        <v>50063112.189999998</v>
      </c>
      <c r="M368" s="76">
        <f>IFERROR(VLOOKUP($D368,'SAP Data'!$A$7:$OM$1845,M$4,FALSE),"")</f>
        <v>50047374.189999998</v>
      </c>
      <c r="N368" s="76">
        <f>IFERROR(VLOOKUP($D368,'SAP Data'!$A$7:$OM$1845,N$4,FALSE),"")</f>
        <v>50019239.189999998</v>
      </c>
      <c r="O368" s="76">
        <f>IFERROR(VLOOKUP($D368,'SAP Data'!$A$7:$OM$1845,O$4,FALSE),"")</f>
        <v>49750996.189999998</v>
      </c>
      <c r="P368" s="76">
        <f>IFERROR(VLOOKUP($D368,'SAP Data'!$A$7:$OM$1845,P$4,FALSE),"")</f>
        <v>49151250.189999998</v>
      </c>
      <c r="Q368" s="76">
        <f>IFERROR(VLOOKUP($D368,'SAP Data'!$A$7:$OM$1845,Q$4,FALSE),"")</f>
        <v>48251083.189999998</v>
      </c>
      <c r="R368" s="76">
        <f>IFERROR(VLOOKUP($D368,'SAP Data'!$A$7:$OM$1845,R$4,FALSE),"")</f>
        <v>47344280.189999998</v>
      </c>
      <c r="S368" s="76">
        <f>IFERROR(VLOOKUP($D368,'SAP Data'!$A$7:$OM$1845,S$4,FALSE),"")</f>
        <v>46638723.189999998</v>
      </c>
      <c r="T368" s="76">
        <f>IFERROR(VLOOKUP($D368,'SAP Data'!$A$7:$OM$1849,T$4,FALSE),"")</f>
        <v>46031021.189999998</v>
      </c>
      <c r="U368" s="76">
        <f>IFERROR(VLOOKUP($D368,'SAP Data'!$A$7:$OM$1849,U$4,FALSE),"")</f>
        <v>45618000.189999998</v>
      </c>
      <c r="V368" s="76">
        <f>IFERROR(VLOOKUP($D368,'SAP Data'!$A$7:$OM$1849,V$4,FALSE),"")</f>
        <v>45405257.189999998</v>
      </c>
      <c r="W368" s="76">
        <f>IFERROR(VLOOKUP($D368,'SAP Data'!$A$7:$OM$1849,W$4,FALSE),"")</f>
        <v>45315453.189999998</v>
      </c>
      <c r="X368" s="76">
        <f>IFERROR(VLOOKUP($D368,'SAP Data'!$A$7:$OM$1849,X$4,FALSE),"")</f>
        <v>45281440.189999998</v>
      </c>
      <c r="Y368" s="76">
        <f>IFERROR(VLOOKUP($D368,'SAP Data'!$A$7:$OM$1849,Y$4,FALSE),"")</f>
        <v>45248568.189999998</v>
      </c>
      <c r="Z368" s="76">
        <f>IFERROR(VLOOKUP($D368,'SAP Data'!$A$7:$OM$1849,Z$4,FALSE),"")</f>
        <v>45203237.189999998</v>
      </c>
      <c r="AA368" s="76">
        <f>IFERROR(VLOOKUP($D368,'SAP Data'!$A$7:$OM$1849,AA$4,FALSE),"")</f>
        <v>44917736.189999998</v>
      </c>
      <c r="AB368" s="76">
        <f>IFERROR(VLOOKUP($D368,'SAP Data'!$A$7:$OM$1849,AB$4,FALSE),"")</f>
        <v>44300671.189999998</v>
      </c>
      <c r="AC368" s="76">
        <f>IFERROR(VLOOKUP($D368,'SAP Data'!$A$7:$OM$1849,AC$4,FALSE),"")</f>
        <v>43383122.189999998</v>
      </c>
      <c r="AD368" s="76">
        <f>IFERROR(VLOOKUP($D368,'SAP Data'!$A$7:$OM$1849,AD$4,FALSE),"")</f>
        <v>42458875.189999998</v>
      </c>
      <c r="AE368" s="76">
        <f>IFERROR(VLOOKUP($D368,'SAP Data'!$A$7:$OM$1849,AE$4,FALSE),"")</f>
        <v>41735812.189999998</v>
      </c>
      <c r="AF368" s="76">
        <f>IFERROR(VLOOKUP($D368,'SAP Data'!$A$7:$OM$1849,AF$4,FALSE),"")</f>
        <v>41110541.189999998</v>
      </c>
      <c r="AG368" s="76">
        <f>IFERROR(VLOOKUP($D368,'SAP Data'!$A$7:$OM$1849,AG$4,FALSE),"")</f>
        <v>40679888.189999998</v>
      </c>
      <c r="AH368" s="76">
        <f>IFERROR(VLOOKUP($D368,'SAP Data'!$A$7:$OM$1849,AH$4,FALSE),"")</f>
        <v>40449450.189999998</v>
      </c>
      <c r="AI368" s="76">
        <f>IFERROR(VLOOKUP($D368,'SAP Data'!$A$7:$OM$1849,AI$4,FALSE),"")</f>
        <v>40341888.189999998</v>
      </c>
      <c r="AJ368" s="76">
        <f>IFERROR(VLOOKUP($D368,'SAP Data'!$A$7:$OM$1849,AJ$4,FALSE),"")</f>
        <v>40290053.189999998</v>
      </c>
      <c r="AK368" s="76">
        <f>IFERROR(VLOOKUP($D368,'SAP Data'!$A$7:$OM$1849,AK$4,FALSE),"")</f>
        <v>40239295.189999998</v>
      </c>
      <c r="AL368" s="76">
        <f>IFERROR(VLOOKUP($D368,'SAP Data'!$A$7:$OM$1849,AL$4,FALSE),"")</f>
        <v>40176014.189999998</v>
      </c>
      <c r="AM368" s="76">
        <f>IFERROR(VLOOKUP($D368,'SAP Data'!$A$7:$OM$1849,AM$4,FALSE),"")</f>
        <v>39872499.189999998</v>
      </c>
      <c r="AN368" s="76">
        <f>IFERROR(VLOOKUP($D368,'SAP Data'!$A$7:$OM$1849,AN$4,FALSE),"")</f>
        <v>39237355.189999998</v>
      </c>
      <c r="AO368" s="76">
        <f>IFERROR(VLOOKUP($D368,'SAP Data'!$A$7:$OM$1849,AO$4,FALSE),"")</f>
        <v>38301663.189999998</v>
      </c>
      <c r="AP368" s="99">
        <f t="shared" si="521"/>
        <v>45187067.314999998</v>
      </c>
      <c r="AQ368" s="43">
        <f t="shared" si="522"/>
        <v>44779220.814999998</v>
      </c>
      <c r="AR368" s="43">
        <f t="shared" si="523"/>
        <v>44369912.856666662</v>
      </c>
      <c r="AS368" s="43">
        <f t="shared" si="524"/>
        <v>43959138.189999998</v>
      </c>
      <c r="AT368" s="43">
        <f t="shared" si="525"/>
        <v>43546891.564999998</v>
      </c>
      <c r="AU368" s="43">
        <f t="shared" si="526"/>
        <v>43133167.731666662</v>
      </c>
      <c r="AV368" s="43">
        <f t="shared" si="527"/>
        <v>42717961.398333333</v>
      </c>
      <c r="AW368" s="43">
        <f t="shared" si="528"/>
        <v>42301267.231666662</v>
      </c>
      <c r="AX368" s="43">
        <f t="shared" si="529"/>
        <v>41883079.898333333</v>
      </c>
      <c r="AY368" s="43">
        <f t="shared" si="530"/>
        <v>41463394.064999998</v>
      </c>
      <c r="AZ368" s="43">
        <f t="shared" si="531"/>
        <v>41042204.356666662</v>
      </c>
      <c r="BA368" s="98">
        <f t="shared" si="532"/>
        <v>40619505.398333333</v>
      </c>
      <c r="BB368" s="16"/>
      <c r="BC368" s="16">
        <f t="shared" si="541"/>
        <v>0</v>
      </c>
      <c r="BD368" s="16"/>
      <c r="BE368" s="16">
        <f t="shared" si="542"/>
        <v>0</v>
      </c>
      <c r="BF368" s="16"/>
      <c r="BG368" s="16">
        <f t="shared" si="543"/>
        <v>0</v>
      </c>
      <c r="BH368" s="18"/>
      <c r="BI368" s="16">
        <f t="shared" si="544"/>
        <v>0</v>
      </c>
      <c r="BK368" s="16">
        <f t="shared" si="545"/>
        <v>0</v>
      </c>
      <c r="BM368" s="16">
        <f t="shared" si="546"/>
        <v>0</v>
      </c>
      <c r="BO368" s="16">
        <f t="shared" si="538"/>
        <v>0</v>
      </c>
      <c r="BQ368" s="16">
        <f t="shared" si="539"/>
        <v>0</v>
      </c>
      <c r="BS368" s="16">
        <f t="shared" si="540"/>
        <v>0</v>
      </c>
      <c r="BU368" s="16">
        <f t="shared" si="535"/>
        <v>0</v>
      </c>
      <c r="BW368" s="16">
        <f t="shared" si="536"/>
        <v>0</v>
      </c>
      <c r="BY368" s="16">
        <f t="shared" si="537"/>
        <v>0</v>
      </c>
      <c r="CB368" s="16">
        <f t="shared" si="517"/>
        <v>0</v>
      </c>
      <c r="CF368" s="243">
        <f t="shared" si="533"/>
        <v>0</v>
      </c>
      <c r="CH368" s="243">
        <f t="shared" si="534"/>
        <v>0</v>
      </c>
      <c r="CJ368" s="16">
        <f t="shared" si="518"/>
        <v>40619505.398333333</v>
      </c>
      <c r="CL368" s="54">
        <f t="shared" si="519"/>
        <v>0</v>
      </c>
      <c r="CN368" s="18"/>
      <c r="CO368" s="16">
        <f t="shared" si="520"/>
        <v>0</v>
      </c>
      <c r="CP368" s="18"/>
    </row>
    <row r="369" spans="1:94" x14ac:dyDescent="0.2">
      <c r="A369" s="387"/>
      <c r="B369" s="14" t="str">
        <f>VLOOKUP(D369,'line assign basis'!$A$8:$D$668,2,FALSE)</f>
        <v>SEC DEFD REG PEN INT</v>
      </c>
      <c r="C369" s="17" t="s">
        <v>761</v>
      </c>
      <c r="D369" s="17" t="s">
        <v>759</v>
      </c>
      <c r="E369" s="17">
        <f>IFERROR(VLOOKUP(D369,'line assign basis'!$A$8:$D$668,4,FALSE),"")</f>
        <v>2</v>
      </c>
      <c r="F369" s="33">
        <f>IFERROR(VLOOKUP($D369,'SAP Data'!$A$7:$OM$1845,F$4,FALSE),"")</f>
        <v>-6825764.0899999999</v>
      </c>
      <c r="G369" s="33">
        <f>IFERROR(VLOOKUP($D369,'SAP Data'!$A$7:$OM$1845,G$4,FALSE),"")</f>
        <v>-6987710.0899999999</v>
      </c>
      <c r="H369" s="16">
        <f>IFERROR(VLOOKUP($D369,'SAP Data'!$A$7:$OM$1845,H$4,FALSE),"")-H370</f>
        <v>-2512664.09</v>
      </c>
      <c r="I369" s="76">
        <f>IFERROR(VLOOKUP($D369,'SAP Data'!$A$7:$OM$1845,I$4,FALSE),"")</f>
        <v>-2328860.09</v>
      </c>
      <c r="J369" s="76">
        <f>IFERROR(VLOOKUP($D369,'SAP Data'!$A$7:$OM$1845,J$4,FALSE),"")</f>
        <v>122358</v>
      </c>
      <c r="K369" s="76">
        <f>IFERROR(VLOOKUP($D369,'SAP Data'!$A$7:$OM$1845,K$4,FALSE),"")</f>
        <v>0</v>
      </c>
      <c r="L369" s="76">
        <f>IFERROR(VLOOKUP($D369,'SAP Data'!$A$7:$OM$1845,L$4,FALSE),"")</f>
        <v>0</v>
      </c>
      <c r="M369" s="76">
        <f>IFERROR(VLOOKUP($D369,'SAP Data'!$A$7:$OM$1845,M$4,FALSE),"")</f>
        <v>0</v>
      </c>
      <c r="N369" s="76">
        <f>IFERROR(VLOOKUP($D369,'SAP Data'!$A$7:$OM$1845,N$4,FALSE),"")</f>
        <v>0</v>
      </c>
      <c r="O369" s="76">
        <f>IFERROR(VLOOKUP($D369,'SAP Data'!$A$7:$OM$1845,O$4,FALSE),"")</f>
        <v>0</v>
      </c>
      <c r="P369" s="76">
        <f>IFERROR(VLOOKUP($D369,'SAP Data'!$A$7:$OM$1845,P$4,FALSE),"")</f>
        <v>0</v>
      </c>
      <c r="Q369" s="76">
        <f>IFERROR(VLOOKUP($D369,'SAP Data'!$A$7:$OM$1845,Q$4,FALSE),"")</f>
        <v>0</v>
      </c>
      <c r="R369" s="76">
        <f>IFERROR(VLOOKUP($D369,'SAP Data'!$A$7:$OM$1845,R$4,FALSE),"")</f>
        <v>0</v>
      </c>
      <c r="S369" s="76">
        <f>IFERROR(VLOOKUP($D369,'SAP Data'!$A$7:$OM$1845,S$4,FALSE),"")</f>
        <v>0</v>
      </c>
      <c r="T369" s="76">
        <f>IFERROR(VLOOKUP($D369,'SAP Data'!$A$7:$OM$1849,T$4,FALSE),"")</f>
        <v>0</v>
      </c>
      <c r="U369" s="76">
        <f>IFERROR(VLOOKUP($D369,'SAP Data'!$A$7:$OM$1849,U$4,FALSE),"")</f>
        <v>0</v>
      </c>
      <c r="V369" s="76">
        <f>IFERROR(VLOOKUP($D369,'SAP Data'!$A$7:$OM$1849,V$4,FALSE),"")</f>
        <v>0</v>
      </c>
      <c r="W369" s="76">
        <f>IFERROR(VLOOKUP($D369,'SAP Data'!$A$7:$OM$1849,W$4,FALSE),"")</f>
        <v>0</v>
      </c>
      <c r="X369" s="76">
        <f>IFERROR(VLOOKUP($D369,'SAP Data'!$A$7:$OM$1849,X$4,FALSE),"")</f>
        <v>0</v>
      </c>
      <c r="Y369" s="76">
        <f>IFERROR(VLOOKUP($D369,'SAP Data'!$A$7:$OM$1849,Y$4,FALSE),"")</f>
        <v>0</v>
      </c>
      <c r="Z369" s="76">
        <f>IFERROR(VLOOKUP($D369,'SAP Data'!$A$7:$OM$1849,Z$4,FALSE),"")</f>
        <v>0</v>
      </c>
      <c r="AA369" s="76">
        <f>IFERROR(VLOOKUP($D369,'SAP Data'!$A$7:$OM$1849,AA$4,FALSE),"")</f>
        <v>0</v>
      </c>
      <c r="AB369" s="76">
        <f>IFERROR(VLOOKUP($D369,'SAP Data'!$A$7:$OM$1849,AB$4,FALSE),"")</f>
        <v>0</v>
      </c>
      <c r="AC369" s="76">
        <f>IFERROR(VLOOKUP($D369,'SAP Data'!$A$7:$OM$1849,AC$4,FALSE),"")</f>
        <v>0</v>
      </c>
      <c r="AD369" s="76">
        <f>IFERROR(VLOOKUP($D369,'SAP Data'!$A$7:$OM$1849,AD$4,FALSE),"")</f>
        <v>0</v>
      </c>
      <c r="AE369" s="76">
        <f>IFERROR(VLOOKUP($D369,'SAP Data'!$A$7:$OM$1849,AE$4,FALSE),"")</f>
        <v>0</v>
      </c>
      <c r="AF369" s="76">
        <f>IFERROR(VLOOKUP($D369,'SAP Data'!$A$7:$OM$1849,AF$4,FALSE),"")</f>
        <v>0</v>
      </c>
      <c r="AG369" s="76">
        <f>IFERROR(VLOOKUP($D369,'SAP Data'!$A$7:$OM$1849,AG$4,FALSE),"")</f>
        <v>0</v>
      </c>
      <c r="AH369" s="76">
        <f>IFERROR(VLOOKUP($D369,'SAP Data'!$A$7:$OM$1849,AH$4,FALSE),"")</f>
        <v>0</v>
      </c>
      <c r="AI369" s="76">
        <f>IFERROR(VLOOKUP($D369,'SAP Data'!$A$7:$OM$1849,AI$4,FALSE),"")</f>
        <v>0</v>
      </c>
      <c r="AJ369" s="76">
        <f>IFERROR(VLOOKUP($D369,'SAP Data'!$A$7:$OM$1849,AJ$4,FALSE),"")</f>
        <v>0</v>
      </c>
      <c r="AK369" s="76">
        <f>IFERROR(VLOOKUP($D369,'SAP Data'!$A$7:$OM$1849,AK$4,FALSE),"")</f>
        <v>0</v>
      </c>
      <c r="AL369" s="76">
        <f>IFERROR(VLOOKUP($D369,'SAP Data'!$A$7:$OM$1849,AL$4,FALSE),"")</f>
        <v>0</v>
      </c>
      <c r="AM369" s="76">
        <f>IFERROR(VLOOKUP($D369,'SAP Data'!$A$7:$OM$1849,AM$4,FALSE),"")</f>
        <v>0</v>
      </c>
      <c r="AN369" s="76">
        <f>IFERROR(VLOOKUP($D369,'SAP Data'!$A$7:$OM$1849,AN$4,FALSE),"")</f>
        <v>0</v>
      </c>
      <c r="AO369" s="76">
        <f>IFERROR(VLOOKUP($D369,'SAP Data'!$A$7:$OM$1849,AO$4,FALSE),"")</f>
        <v>0</v>
      </c>
      <c r="AP369" s="99">
        <f t="shared" si="521"/>
        <v>0</v>
      </c>
      <c r="AQ369" s="43">
        <f t="shared" si="522"/>
        <v>0</v>
      </c>
      <c r="AR369" s="43">
        <f t="shared" si="523"/>
        <v>0</v>
      </c>
      <c r="AS369" s="43">
        <f t="shared" si="524"/>
        <v>0</v>
      </c>
      <c r="AT369" s="43">
        <f t="shared" si="525"/>
        <v>0</v>
      </c>
      <c r="AU369" s="43">
        <f t="shared" si="526"/>
        <v>0</v>
      </c>
      <c r="AV369" s="43">
        <f t="shared" si="527"/>
        <v>0</v>
      </c>
      <c r="AW369" s="43">
        <f t="shared" si="528"/>
        <v>0</v>
      </c>
      <c r="AX369" s="43">
        <f t="shared" si="529"/>
        <v>0</v>
      </c>
      <c r="AY369" s="43">
        <f t="shared" si="530"/>
        <v>0</v>
      </c>
      <c r="AZ369" s="43">
        <f t="shared" si="531"/>
        <v>0</v>
      </c>
      <c r="BA369" s="98">
        <f t="shared" si="532"/>
        <v>0</v>
      </c>
      <c r="BB369" s="16"/>
      <c r="BC369" s="16">
        <f t="shared" si="541"/>
        <v>0</v>
      </c>
      <c r="BD369" s="16"/>
      <c r="BE369" s="16">
        <f t="shared" si="542"/>
        <v>0</v>
      </c>
      <c r="BF369" s="16"/>
      <c r="BG369" s="16">
        <f t="shared" si="543"/>
        <v>0</v>
      </c>
      <c r="BH369" s="18"/>
      <c r="BI369" s="16">
        <f t="shared" si="544"/>
        <v>0</v>
      </c>
      <c r="BK369" s="16">
        <f t="shared" si="545"/>
        <v>0</v>
      </c>
      <c r="BM369" s="16">
        <f t="shared" si="546"/>
        <v>0</v>
      </c>
      <c r="BO369" s="16">
        <f t="shared" si="538"/>
        <v>0</v>
      </c>
      <c r="BQ369" s="16">
        <f t="shared" si="539"/>
        <v>0</v>
      </c>
      <c r="BS369" s="16">
        <f t="shared" si="540"/>
        <v>0</v>
      </c>
      <c r="BU369" s="16">
        <f t="shared" si="535"/>
        <v>0</v>
      </c>
      <c r="BW369" s="16">
        <f t="shared" si="536"/>
        <v>0</v>
      </c>
      <c r="BY369" s="16">
        <f t="shared" si="537"/>
        <v>0</v>
      </c>
      <c r="CB369" s="16">
        <f t="shared" si="517"/>
        <v>0</v>
      </c>
      <c r="CF369" s="243">
        <f t="shared" si="533"/>
        <v>0</v>
      </c>
      <c r="CH369" s="243">
        <f t="shared" si="534"/>
        <v>0</v>
      </c>
      <c r="CJ369" s="16">
        <f t="shared" si="518"/>
        <v>0</v>
      </c>
      <c r="CL369" s="54">
        <f t="shared" si="519"/>
        <v>0</v>
      </c>
      <c r="CN369" s="18"/>
      <c r="CO369" s="16">
        <f t="shared" si="520"/>
        <v>0</v>
      </c>
      <c r="CP369" s="18"/>
    </row>
    <row r="370" spans="1:94" x14ac:dyDescent="0.2">
      <c r="A370" s="387" t="s">
        <v>4020</v>
      </c>
      <c r="B370" s="14" t="str">
        <f>VLOOKUP(D370,'line assign basis'!$A$8:$D$668,2,FALSE)</f>
        <v>SEC DEFD REG PEN INT</v>
      </c>
      <c r="C370" s="17" t="s">
        <v>761</v>
      </c>
      <c r="D370" s="17" t="s">
        <v>759</v>
      </c>
      <c r="E370" s="17">
        <f>IFERROR(VLOOKUP(D370,'line assign basis'!$A$8:$D$668,4,FALSE),"")</f>
        <v>2</v>
      </c>
      <c r="F370" s="33"/>
      <c r="G370" s="33"/>
      <c r="H370" s="27">
        <f>'RCL ADJ'!J2</f>
        <v>2175686</v>
      </c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  <c r="AA370" s="76"/>
      <c r="AB370" s="76"/>
      <c r="AC370" s="76"/>
      <c r="AD370" s="76">
        <f>IFERROR(VLOOKUP($D370,'SAP Data'!$A$7:$OM$1849,AD$4,FALSE),"")</f>
        <v>0</v>
      </c>
      <c r="AE370" s="76">
        <f>IFERROR(VLOOKUP($D370,'SAP Data'!$A$7:$OM$1849,AE$4,FALSE),"")</f>
        <v>0</v>
      </c>
      <c r="AF370" s="76">
        <f>IFERROR(VLOOKUP($D370,'SAP Data'!$A$7:$OM$1849,AF$4,FALSE),"")</f>
        <v>0</v>
      </c>
      <c r="AG370" s="76">
        <f>IFERROR(VLOOKUP($D370,'SAP Data'!$A$7:$OM$1849,AG$4,FALSE),"")</f>
        <v>0</v>
      </c>
      <c r="AH370" s="76">
        <f>IFERROR(VLOOKUP($D370,'SAP Data'!$A$7:$OM$1849,AH$4,FALSE),"")</f>
        <v>0</v>
      </c>
      <c r="AI370" s="76">
        <f>IFERROR(VLOOKUP($D370,'SAP Data'!$A$7:$OM$1849,AI$4,FALSE),"")</f>
        <v>0</v>
      </c>
      <c r="AJ370" s="76">
        <f>IFERROR(VLOOKUP($D370,'SAP Data'!$A$7:$OM$1849,AJ$4,FALSE),"")</f>
        <v>0</v>
      </c>
      <c r="AK370" s="76">
        <f>IFERROR(VLOOKUP($D370,'SAP Data'!$A$7:$OM$1849,AK$4,FALSE),"")</f>
        <v>0</v>
      </c>
      <c r="AL370" s="76">
        <f>IFERROR(VLOOKUP($D370,'SAP Data'!$A$7:$OM$1849,AL$4,FALSE),"")</f>
        <v>0</v>
      </c>
      <c r="AM370" s="76">
        <f>IFERROR(VLOOKUP($D370,'SAP Data'!$A$7:$OM$1849,AM$4,FALSE),"")</f>
        <v>0</v>
      </c>
      <c r="AN370" s="76">
        <f>IFERROR(VLOOKUP($D370,'SAP Data'!$A$7:$OM$1849,AN$4,FALSE),"")</f>
        <v>0</v>
      </c>
      <c r="AO370" s="76">
        <f>IFERROR(VLOOKUP($D370,'SAP Data'!$A$7:$OM$1849,AO$4,FALSE),"")</f>
        <v>0</v>
      </c>
      <c r="AP370" s="99">
        <f t="shared" si="521"/>
        <v>0</v>
      </c>
      <c r="AQ370" s="43">
        <f t="shared" si="522"/>
        <v>0</v>
      </c>
      <c r="AR370" s="43">
        <f t="shared" si="523"/>
        <v>0</v>
      </c>
      <c r="AS370" s="43">
        <f t="shared" si="524"/>
        <v>0</v>
      </c>
      <c r="AT370" s="43">
        <f t="shared" si="525"/>
        <v>0</v>
      </c>
      <c r="AU370" s="43">
        <f t="shared" si="526"/>
        <v>0</v>
      </c>
      <c r="AV370" s="43">
        <f t="shared" si="527"/>
        <v>0</v>
      </c>
      <c r="AW370" s="43">
        <f t="shared" si="528"/>
        <v>0</v>
      </c>
      <c r="AX370" s="43">
        <f t="shared" si="529"/>
        <v>0</v>
      </c>
      <c r="AY370" s="43">
        <f t="shared" si="530"/>
        <v>0</v>
      </c>
      <c r="AZ370" s="43">
        <f t="shared" si="531"/>
        <v>0</v>
      </c>
      <c r="BA370" s="98">
        <f t="shared" si="532"/>
        <v>0</v>
      </c>
      <c r="BB370" s="16"/>
      <c r="BC370" s="16">
        <f t="shared" ref="BC370" si="559">IF($E370=4,AP370,0)</f>
        <v>0</v>
      </c>
      <c r="BD370" s="16"/>
      <c r="BE370" s="16">
        <f t="shared" ref="BE370" si="560">IF($E370=4,AQ370,0)</f>
        <v>0</v>
      </c>
      <c r="BF370" s="16"/>
      <c r="BG370" s="16">
        <f t="shared" ref="BG370" si="561">IF($E370=4,AR370,0)</f>
        <v>0</v>
      </c>
      <c r="BH370" s="18"/>
      <c r="BI370" s="16">
        <f t="shared" ref="BI370" si="562">IF($E370=4,AS370,0)</f>
        <v>0</v>
      </c>
      <c r="BK370" s="16">
        <f t="shared" ref="BK370" si="563">IF($E370=4,AT370,0)</f>
        <v>0</v>
      </c>
      <c r="BM370" s="16">
        <f t="shared" ref="BM370" si="564">IF($E370=4,AU370,0)</f>
        <v>0</v>
      </c>
      <c r="BO370" s="16">
        <f t="shared" ref="BO370" si="565">IF($E370=4,AV370,0)</f>
        <v>0</v>
      </c>
      <c r="BQ370" s="16">
        <f t="shared" ref="BQ370" si="566">IF($E370=4,AW370,0)</f>
        <v>0</v>
      </c>
      <c r="BS370" s="16">
        <f t="shared" ref="BS370" si="567">IF($E370=4,AX370,0)</f>
        <v>0</v>
      </c>
      <c r="BU370" s="16">
        <f t="shared" si="535"/>
        <v>0</v>
      </c>
      <c r="BW370" s="16">
        <f t="shared" si="536"/>
        <v>0</v>
      </c>
      <c r="BY370" s="16">
        <f t="shared" si="537"/>
        <v>0</v>
      </c>
      <c r="CB370" s="16">
        <f t="shared" si="517"/>
        <v>0</v>
      </c>
      <c r="CF370" s="243">
        <f t="shared" si="533"/>
        <v>0</v>
      </c>
      <c r="CH370" s="243">
        <f t="shared" si="534"/>
        <v>0</v>
      </c>
      <c r="CJ370" s="16">
        <f t="shared" si="518"/>
        <v>0</v>
      </c>
      <c r="CL370" s="54">
        <f t="shared" si="519"/>
        <v>0</v>
      </c>
      <c r="CN370" s="18"/>
      <c r="CO370" s="16">
        <f t="shared" si="520"/>
        <v>0</v>
      </c>
      <c r="CP370" s="18"/>
    </row>
    <row r="371" spans="1:94" x14ac:dyDescent="0.2">
      <c r="A371" s="387"/>
      <c r="B371" s="14" t="str">
        <f>VLOOKUP(D371,'line assign basis'!$A$8:$D$668,2,FALSE)</f>
        <v>ISS STUDY DEFERRAL</v>
      </c>
      <c r="C371" s="17" t="s">
        <v>764</v>
      </c>
      <c r="D371" s="17" t="s">
        <v>762</v>
      </c>
      <c r="E371" s="17">
        <f>IFERROR(VLOOKUP(D371,'line assign basis'!$A$8:$D$668,4,FALSE),"")</f>
        <v>2</v>
      </c>
      <c r="F371" s="33">
        <f>IFERROR(VLOOKUP($D371,'SAP Data'!$A$7:$OM$1845,F$4,FALSE),"")</f>
        <v>289799.87</v>
      </c>
      <c r="G371" s="33">
        <f>IFERROR(VLOOKUP($D371,'SAP Data'!$A$7:$OM$1845,G$4,FALSE),"")</f>
        <v>291566.92</v>
      </c>
      <c r="H371" s="16">
        <f>IFERROR(VLOOKUP($D371,'SAP Data'!$A$7:$OM$1845,H$4,FALSE),"")</f>
        <v>293344.75</v>
      </c>
      <c r="I371" s="76">
        <f>IFERROR(VLOOKUP($D371,'SAP Data'!$A$7:$OM$1845,I$4,FALSE),"")</f>
        <v>295133.42</v>
      </c>
      <c r="J371" s="76">
        <f>IFERROR(VLOOKUP($D371,'SAP Data'!$A$7:$OM$1845,J$4,FALSE),"")</f>
        <v>296933</v>
      </c>
      <c r="K371" s="76">
        <f>IFERROR(VLOOKUP($D371,'SAP Data'!$A$7:$OM$1845,K$4,FALSE),"")</f>
        <v>298743.55</v>
      </c>
      <c r="L371" s="76">
        <f>IFERROR(VLOOKUP($D371,'SAP Data'!$A$7:$OM$1845,L$4,FALSE),"")</f>
        <v>300565.14</v>
      </c>
      <c r="M371" s="76">
        <f>IFERROR(VLOOKUP($D371,'SAP Data'!$A$7:$OM$1845,M$4,FALSE),"")</f>
        <v>302397.84000000003</v>
      </c>
      <c r="N371" s="76">
        <f>IFERROR(VLOOKUP($D371,'SAP Data'!$A$7:$OM$1845,N$4,FALSE),"")</f>
        <v>304241.71000000002</v>
      </c>
      <c r="O371" s="76">
        <f>IFERROR(VLOOKUP($D371,'SAP Data'!$A$7:$OM$1845,O$4,FALSE),"")</f>
        <v>306096.82</v>
      </c>
      <c r="P371" s="76">
        <f>IFERROR(VLOOKUP($D371,'SAP Data'!$A$7:$OM$1845,P$4,FALSE),"")</f>
        <v>0</v>
      </c>
      <c r="Q371" s="76">
        <f>IFERROR(VLOOKUP($D371,'SAP Data'!$A$7:$OM$1845,Q$4,FALSE),"")</f>
        <v>0</v>
      </c>
      <c r="R371" s="76">
        <f>IFERROR(VLOOKUP($D371,'SAP Data'!$A$7:$OM$1845,R$4,FALSE),"")</f>
        <v>0</v>
      </c>
      <c r="S371" s="76">
        <f>IFERROR(VLOOKUP($D371,'SAP Data'!$A$7:$OM$1845,S$4,FALSE),"")</f>
        <v>0</v>
      </c>
      <c r="T371" s="76">
        <f>IFERROR(VLOOKUP($D371,'SAP Data'!$A$7:$OM$1849,T$4,FALSE),"")</f>
        <v>0</v>
      </c>
      <c r="U371" s="76">
        <f>IFERROR(VLOOKUP($D371,'SAP Data'!$A$7:$OM$1849,U$4,FALSE),"")</f>
        <v>0</v>
      </c>
      <c r="V371" s="76">
        <f>IFERROR(VLOOKUP($D371,'SAP Data'!$A$7:$OM$1849,V$4,FALSE),"")</f>
        <v>0</v>
      </c>
      <c r="W371" s="76">
        <f>IFERROR(VLOOKUP($D371,'SAP Data'!$A$7:$OM$1849,W$4,FALSE),"")</f>
        <v>0</v>
      </c>
      <c r="X371" s="76">
        <f>IFERROR(VLOOKUP($D371,'SAP Data'!$A$7:$OM$1849,X$4,FALSE),"")</f>
        <v>0</v>
      </c>
      <c r="Y371" s="76">
        <f>IFERROR(VLOOKUP($D371,'SAP Data'!$A$7:$OM$1849,Y$4,FALSE),"")</f>
        <v>0</v>
      </c>
      <c r="Z371" s="76">
        <f>IFERROR(VLOOKUP($D371,'SAP Data'!$A$7:$OM$1849,Z$4,FALSE),"")</f>
        <v>0</v>
      </c>
      <c r="AA371" s="76">
        <f>IFERROR(VLOOKUP($D371,'SAP Data'!$A$7:$OM$1849,AA$4,FALSE),"")</f>
        <v>0</v>
      </c>
      <c r="AB371" s="76">
        <f>IFERROR(VLOOKUP($D371,'SAP Data'!$A$7:$OM$1849,AB$4,FALSE),"")</f>
        <v>0</v>
      </c>
      <c r="AC371" s="76">
        <f>IFERROR(VLOOKUP($D371,'SAP Data'!$A$7:$OM$1849,AC$4,FALSE),"")</f>
        <v>0</v>
      </c>
      <c r="AD371" s="76">
        <f>IFERROR(VLOOKUP($D371,'SAP Data'!$A$7:$OM$1849,AD$4,FALSE),"")</f>
        <v>0</v>
      </c>
      <c r="AE371" s="76">
        <f>IFERROR(VLOOKUP($D371,'SAP Data'!$A$7:$OM$1849,AE$4,FALSE),"")</f>
        <v>0</v>
      </c>
      <c r="AF371" s="76">
        <f>IFERROR(VLOOKUP($D371,'SAP Data'!$A$7:$OM$1849,AF$4,FALSE),"")</f>
        <v>0</v>
      </c>
      <c r="AG371" s="76">
        <f>IFERROR(VLOOKUP($D371,'SAP Data'!$A$7:$OM$1849,AG$4,FALSE),"")</f>
        <v>0</v>
      </c>
      <c r="AH371" s="76">
        <f>IFERROR(VLOOKUP($D371,'SAP Data'!$A$7:$OM$1849,AH$4,FALSE),"")</f>
        <v>0</v>
      </c>
      <c r="AI371" s="76">
        <f>IFERROR(VLOOKUP($D371,'SAP Data'!$A$7:$OM$1849,AI$4,FALSE),"")</f>
        <v>0</v>
      </c>
      <c r="AJ371" s="76">
        <f>IFERROR(VLOOKUP($D371,'SAP Data'!$A$7:$OM$1849,AJ$4,FALSE),"")</f>
        <v>0</v>
      </c>
      <c r="AK371" s="76">
        <f>IFERROR(VLOOKUP($D371,'SAP Data'!$A$7:$OM$1849,AK$4,FALSE),"")</f>
        <v>0</v>
      </c>
      <c r="AL371" s="76">
        <f>IFERROR(VLOOKUP($D371,'SAP Data'!$A$7:$OM$1849,AL$4,FALSE),"")</f>
        <v>0</v>
      </c>
      <c r="AM371" s="76">
        <f>IFERROR(VLOOKUP($D371,'SAP Data'!$A$7:$OM$1849,AM$4,FALSE),"")</f>
        <v>0</v>
      </c>
      <c r="AN371" s="76">
        <f>IFERROR(VLOOKUP($D371,'SAP Data'!$A$7:$OM$1849,AN$4,FALSE),"")</f>
        <v>0</v>
      </c>
      <c r="AO371" s="76">
        <f>IFERROR(VLOOKUP($D371,'SAP Data'!$A$7:$OM$1849,AO$4,FALSE),"")</f>
        <v>0</v>
      </c>
      <c r="AP371" s="99">
        <f t="shared" si="521"/>
        <v>0</v>
      </c>
      <c r="AQ371" s="43">
        <f t="shared" si="522"/>
        <v>0</v>
      </c>
      <c r="AR371" s="43">
        <f t="shared" si="523"/>
        <v>0</v>
      </c>
      <c r="AS371" s="43">
        <f t="shared" si="524"/>
        <v>0</v>
      </c>
      <c r="AT371" s="43">
        <f t="shared" si="525"/>
        <v>0</v>
      </c>
      <c r="AU371" s="43">
        <f t="shared" si="526"/>
        <v>0</v>
      </c>
      <c r="AV371" s="43">
        <f t="shared" si="527"/>
        <v>0</v>
      </c>
      <c r="AW371" s="43">
        <f t="shared" si="528"/>
        <v>0</v>
      </c>
      <c r="AX371" s="43">
        <f t="shared" si="529"/>
        <v>0</v>
      </c>
      <c r="AY371" s="43">
        <f t="shared" si="530"/>
        <v>0</v>
      </c>
      <c r="AZ371" s="43">
        <f t="shared" si="531"/>
        <v>0</v>
      </c>
      <c r="BA371" s="98">
        <f t="shared" si="532"/>
        <v>0</v>
      </c>
      <c r="BB371" s="16"/>
      <c r="BC371" s="16">
        <f t="shared" si="541"/>
        <v>0</v>
      </c>
      <c r="BD371" s="16"/>
      <c r="BE371" s="16">
        <f t="shared" si="542"/>
        <v>0</v>
      </c>
      <c r="BF371" s="16"/>
      <c r="BG371" s="16">
        <f t="shared" si="543"/>
        <v>0</v>
      </c>
      <c r="BH371" s="18"/>
      <c r="BI371" s="16">
        <f t="shared" si="544"/>
        <v>0</v>
      </c>
      <c r="BK371" s="16">
        <f t="shared" si="545"/>
        <v>0</v>
      </c>
      <c r="BM371" s="16">
        <f t="shared" si="546"/>
        <v>0</v>
      </c>
      <c r="BO371" s="16">
        <f t="shared" si="538"/>
        <v>0</v>
      </c>
      <c r="BQ371" s="16">
        <f t="shared" si="539"/>
        <v>0</v>
      </c>
      <c r="BS371" s="16">
        <f t="shared" si="540"/>
        <v>0</v>
      </c>
      <c r="BU371" s="16">
        <f t="shared" si="535"/>
        <v>0</v>
      </c>
      <c r="BW371" s="16">
        <f t="shared" si="536"/>
        <v>0</v>
      </c>
      <c r="BY371" s="16">
        <f t="shared" si="537"/>
        <v>0</v>
      </c>
      <c r="CB371" s="16">
        <f t="shared" si="517"/>
        <v>0</v>
      </c>
      <c r="CF371" s="243">
        <f t="shared" si="533"/>
        <v>0</v>
      </c>
      <c r="CH371" s="243">
        <f t="shared" si="534"/>
        <v>0</v>
      </c>
      <c r="CJ371" s="16">
        <f t="shared" si="518"/>
        <v>0</v>
      </c>
      <c r="CL371" s="54">
        <f t="shared" si="519"/>
        <v>0</v>
      </c>
      <c r="CN371" s="18"/>
      <c r="CO371" s="16">
        <f t="shared" si="520"/>
        <v>0</v>
      </c>
      <c r="CP371" s="18"/>
    </row>
    <row r="372" spans="1:94" ht="14.45" customHeight="1" x14ac:dyDescent="0.2">
      <c r="A372" s="387"/>
      <c r="B372" s="14" t="str">
        <f>VLOOKUP(D372,'line assign basis'!$A$8:$D$668,2,FALSE)</f>
        <v>DEF ISS OPTM STU AMR</v>
      </c>
      <c r="C372" s="17" t="s">
        <v>2957</v>
      </c>
      <c r="D372" s="123" t="s">
        <v>3000</v>
      </c>
      <c r="E372" s="17">
        <f>IFERROR(VLOOKUP(D372,'line assign basis'!$A$8:$D$668,4,FALSE),"")</f>
        <v>2</v>
      </c>
      <c r="F372" s="33">
        <f>IFERROR(VLOOKUP($D372,'SAP Data'!$A$7:$OM$1845,F$4,FALSE),"")</f>
        <v>0</v>
      </c>
      <c r="G372" s="33">
        <f>IFERROR(VLOOKUP($D372,'SAP Data'!$A$7:$OM$1845,G$4,FALSE),"")</f>
        <v>0</v>
      </c>
      <c r="H372" s="16">
        <f>IFERROR(VLOOKUP($D372,'SAP Data'!$A$7:$OM$1845,H$4,FALSE),"")</f>
        <v>0</v>
      </c>
      <c r="I372" s="76">
        <f>IFERROR(VLOOKUP($D372,'SAP Data'!$A$7:$OM$1845,I$4,FALSE),"")</f>
        <v>0</v>
      </c>
      <c r="J372" s="76">
        <f>IFERROR(VLOOKUP($D372,'SAP Data'!$A$7:$OM$1845,J$4,FALSE),"")</f>
        <v>0</v>
      </c>
      <c r="K372" s="76">
        <f>IFERROR(VLOOKUP($D372,'SAP Data'!$A$7:$OM$1845,K$4,FALSE),"")</f>
        <v>0</v>
      </c>
      <c r="L372" s="76">
        <f>IFERROR(VLOOKUP($D372,'SAP Data'!$A$7:$OM$1845,L$4,FALSE),"")</f>
        <v>0</v>
      </c>
      <c r="M372" s="76">
        <f>IFERROR(VLOOKUP($D372,'SAP Data'!$A$7:$OM$1845,M$4,FALSE),"")</f>
        <v>0</v>
      </c>
      <c r="N372" s="76">
        <f>IFERROR(VLOOKUP($D372,'SAP Data'!$A$7:$OM$1845,N$4,FALSE),"")</f>
        <v>0</v>
      </c>
      <c r="O372" s="76">
        <f>IFERROR(VLOOKUP($D372,'SAP Data'!$A$7:$OM$1845,O$4,FALSE),"")</f>
        <v>0</v>
      </c>
      <c r="P372" s="76">
        <f>IFERROR(VLOOKUP($D372,'SAP Data'!$A$7:$OM$1845,P$4,FALSE),"")</f>
        <v>293549.02</v>
      </c>
      <c r="Q372" s="76">
        <f>IFERROR(VLOOKUP($D372,'SAP Data'!$A$7:$OM$1845,Q$4,FALSE),"")</f>
        <v>249201.35</v>
      </c>
      <c r="R372" s="76">
        <f>IFERROR(VLOOKUP($D372,'SAP Data'!$A$7:$OM$1845,R$4,FALSE),"")</f>
        <v>200719.53</v>
      </c>
      <c r="S372" s="76">
        <f>IFERROR(VLOOKUP($D372,'SAP Data'!$A$7:$OM$1845,S$4,FALSE),"")</f>
        <v>159645.60999999999</v>
      </c>
      <c r="T372" s="76">
        <f>IFERROR(VLOOKUP($D372,'SAP Data'!$A$7:$OM$1849,T$4,FALSE),"")</f>
        <v>120302.26</v>
      </c>
      <c r="U372" s="76">
        <f>IFERROR(VLOOKUP($D372,'SAP Data'!$A$7:$OM$1849,U$4,FALSE),"")</f>
        <v>90227.11</v>
      </c>
      <c r="V372" s="76">
        <f>IFERROR(VLOOKUP($D372,'SAP Data'!$A$7:$OM$1849,V$4,FALSE),"")</f>
        <v>73368.98</v>
      </c>
      <c r="W372" s="76">
        <f>IFERROR(VLOOKUP($D372,'SAP Data'!$A$7:$OM$1849,W$4,FALSE),"")</f>
        <v>59781.34</v>
      </c>
      <c r="X372" s="76">
        <f>IFERROR(VLOOKUP($D372,'SAP Data'!$A$7:$OM$1849,X$4,FALSE),"")</f>
        <v>49137.15</v>
      </c>
      <c r="Y372" s="76">
        <f>IFERROR(VLOOKUP($D372,'SAP Data'!$A$7:$OM$1849,Y$4,FALSE),"")</f>
        <v>40383.300000000003</v>
      </c>
      <c r="Z372" s="76">
        <f>IFERROR(VLOOKUP($D372,'SAP Data'!$A$7:$OM$1849,Z$4,FALSE),"")</f>
        <v>31374.400000000001</v>
      </c>
      <c r="AA372" s="76">
        <f>IFERROR(VLOOKUP($D372,'SAP Data'!$A$7:$OM$1849,AA$4,FALSE),"")</f>
        <v>19109.36</v>
      </c>
      <c r="AB372" s="76">
        <f>IFERROR(VLOOKUP($D372,'SAP Data'!$A$7:$OM$1849,AB$4,FALSE),"")</f>
        <v>0</v>
      </c>
      <c r="AC372" s="76">
        <f>IFERROR(VLOOKUP($D372,'SAP Data'!$A$7:$OM$1849,AC$4,FALSE),"")</f>
        <v>0</v>
      </c>
      <c r="AD372" s="76">
        <f>IFERROR(VLOOKUP($D372,'SAP Data'!$A$7:$OM$1849,AD$4,FALSE),"")</f>
        <v>0</v>
      </c>
      <c r="AE372" s="76">
        <f>IFERROR(VLOOKUP($D372,'SAP Data'!$A$7:$OM$1849,AE$4,FALSE),"")</f>
        <v>0</v>
      </c>
      <c r="AF372" s="76">
        <f>IFERROR(VLOOKUP($D372,'SAP Data'!$A$7:$OM$1849,AF$4,FALSE),"")</f>
        <v>0</v>
      </c>
      <c r="AG372" s="76">
        <f>IFERROR(VLOOKUP($D372,'SAP Data'!$A$7:$OM$1849,AG$4,FALSE),"")</f>
        <v>0</v>
      </c>
      <c r="AH372" s="76">
        <f>IFERROR(VLOOKUP($D372,'SAP Data'!$A$7:$OM$1849,AH$4,FALSE),"")</f>
        <v>0</v>
      </c>
      <c r="AI372" s="76">
        <f>IFERROR(VLOOKUP($D372,'SAP Data'!$A$7:$OM$1849,AI$4,FALSE),"")</f>
        <v>0</v>
      </c>
      <c r="AJ372" s="76">
        <f>IFERROR(VLOOKUP($D372,'SAP Data'!$A$7:$OM$1849,AJ$4,FALSE),"")</f>
        <v>0</v>
      </c>
      <c r="AK372" s="76">
        <f>IFERROR(VLOOKUP($D372,'SAP Data'!$A$7:$OM$1849,AK$4,FALSE),"")</f>
        <v>0</v>
      </c>
      <c r="AL372" s="76">
        <f>IFERROR(VLOOKUP($D372,'SAP Data'!$A$7:$OM$1849,AL$4,FALSE),"")</f>
        <v>0</v>
      </c>
      <c r="AM372" s="76">
        <f>IFERROR(VLOOKUP($D372,'SAP Data'!$A$7:$OM$1849,AM$4,FALSE),"")</f>
        <v>0</v>
      </c>
      <c r="AN372" s="76">
        <f>IFERROR(VLOOKUP($D372,'SAP Data'!$A$7:$OM$1849,AN$4,FALSE),"")</f>
        <v>0</v>
      </c>
      <c r="AO372" s="76">
        <f>IFERROR(VLOOKUP($D372,'SAP Data'!$A$7:$OM$1849,AO$4,FALSE),"")</f>
        <v>0</v>
      </c>
      <c r="AP372" s="99">
        <f t="shared" si="521"/>
        <v>61974.106250000004</v>
      </c>
      <c r="AQ372" s="43">
        <f t="shared" si="522"/>
        <v>46958.892083333332</v>
      </c>
      <c r="AR372" s="43">
        <f t="shared" si="523"/>
        <v>35294.397499999999</v>
      </c>
      <c r="AS372" s="43">
        <f t="shared" si="524"/>
        <v>26522.34041666667</v>
      </c>
      <c r="AT372" s="43">
        <f t="shared" si="525"/>
        <v>19705.836666666666</v>
      </c>
      <c r="AU372" s="43">
        <f t="shared" si="526"/>
        <v>14157.906666666668</v>
      </c>
      <c r="AV372" s="43">
        <f t="shared" si="527"/>
        <v>9619.6362500000014</v>
      </c>
      <c r="AW372" s="43">
        <f t="shared" si="528"/>
        <v>5889.6175000000003</v>
      </c>
      <c r="AX372" s="43">
        <f t="shared" si="529"/>
        <v>2899.7133333333331</v>
      </c>
      <c r="AY372" s="43">
        <f t="shared" si="530"/>
        <v>796.22333333333336</v>
      </c>
      <c r="AZ372" s="43">
        <f t="shared" si="531"/>
        <v>0</v>
      </c>
      <c r="BA372" s="98">
        <f t="shared" si="532"/>
        <v>0</v>
      </c>
      <c r="BB372" s="16"/>
      <c r="BC372" s="16">
        <f t="shared" si="541"/>
        <v>0</v>
      </c>
      <c r="BD372" s="16"/>
      <c r="BE372" s="16">
        <f t="shared" si="542"/>
        <v>0</v>
      </c>
      <c r="BF372" s="16"/>
      <c r="BG372" s="16">
        <f t="shared" si="543"/>
        <v>0</v>
      </c>
      <c r="BH372" s="18"/>
      <c r="BI372" s="16">
        <f t="shared" si="544"/>
        <v>0</v>
      </c>
      <c r="BK372" s="16">
        <f t="shared" si="545"/>
        <v>0</v>
      </c>
      <c r="BM372" s="16">
        <f t="shared" si="546"/>
        <v>0</v>
      </c>
      <c r="BO372" s="16">
        <f t="shared" si="538"/>
        <v>0</v>
      </c>
      <c r="BQ372" s="16">
        <f t="shared" si="539"/>
        <v>0</v>
      </c>
      <c r="BS372" s="16">
        <f t="shared" si="540"/>
        <v>0</v>
      </c>
      <c r="BU372" s="16">
        <f t="shared" si="535"/>
        <v>0</v>
      </c>
      <c r="BW372" s="16">
        <f t="shared" si="536"/>
        <v>0</v>
      </c>
      <c r="BY372" s="16">
        <f t="shared" si="537"/>
        <v>0</v>
      </c>
      <c r="CB372" s="16">
        <f t="shared" si="517"/>
        <v>0</v>
      </c>
      <c r="CF372" s="243">
        <f t="shared" si="533"/>
        <v>0</v>
      </c>
      <c r="CH372" s="243">
        <f t="shared" si="534"/>
        <v>0</v>
      </c>
      <c r="CJ372" s="16">
        <f t="shared" si="518"/>
        <v>0</v>
      </c>
      <c r="CL372" s="54">
        <f t="shared" si="519"/>
        <v>0</v>
      </c>
      <c r="CN372" s="18"/>
      <c r="CO372" s="16">
        <f t="shared" si="520"/>
        <v>0</v>
      </c>
      <c r="CP372" s="18"/>
    </row>
    <row r="373" spans="1:94" ht="14.45" customHeight="1" x14ac:dyDescent="0.2">
      <c r="A373" s="387"/>
      <c r="B373" s="435" t="s">
        <v>4260</v>
      </c>
      <c r="C373" s="17" t="s">
        <v>4248</v>
      </c>
      <c r="D373" s="123" t="s">
        <v>4268</v>
      </c>
      <c r="E373" s="17">
        <v>2</v>
      </c>
      <c r="F373" s="33">
        <f>IFERROR(VLOOKUP($D373,'SAP Data'!$A$7:$OM$1845,F$4,FALSE),"")</f>
        <v>0</v>
      </c>
      <c r="G373" s="33">
        <f>IFERROR(VLOOKUP($D373,'SAP Data'!$A$7:$OM$1845,G$4,FALSE),"")</f>
        <v>0</v>
      </c>
      <c r="H373" s="16">
        <f>IFERROR(VLOOKUP($D373,'SAP Data'!$A$7:$OM$1845,H$4,FALSE),"")</f>
        <v>0</v>
      </c>
      <c r="I373" s="76">
        <f>IFERROR(VLOOKUP($D373,'SAP Data'!$A$7:$OM$1845,I$4,FALSE),"")</f>
        <v>0</v>
      </c>
      <c r="J373" s="76">
        <f>IFERROR(VLOOKUP($D373,'SAP Data'!$A$7:$OM$1845,J$4,FALSE),"")</f>
        <v>0</v>
      </c>
      <c r="K373" s="76">
        <f>IFERROR(VLOOKUP($D373,'SAP Data'!$A$7:$OM$1845,K$4,FALSE),"")</f>
        <v>0</v>
      </c>
      <c r="L373" s="76">
        <f>IFERROR(VLOOKUP($D373,'SAP Data'!$A$7:$OM$1845,L$4,FALSE),"")</f>
        <v>0</v>
      </c>
      <c r="M373" s="76">
        <f>IFERROR(VLOOKUP($D373,'SAP Data'!$A$7:$OM$1845,M$4,FALSE),"")</f>
        <v>0</v>
      </c>
      <c r="N373" s="76">
        <f>IFERROR(VLOOKUP($D373,'SAP Data'!$A$7:$OM$1845,N$4,FALSE),"")</f>
        <v>0</v>
      </c>
      <c r="O373" s="76">
        <f>IFERROR(VLOOKUP($D373,'SAP Data'!$A$7:$OM$1845,O$4,FALSE),"")</f>
        <v>0</v>
      </c>
      <c r="P373" s="76">
        <f>IFERROR(VLOOKUP($D373,'SAP Data'!$A$7:$OM$1845,P$4,FALSE),"")</f>
        <v>0</v>
      </c>
      <c r="Q373" s="76">
        <f>IFERROR(VLOOKUP($D373,'SAP Data'!$A$7:$OM$1845,Q$4,FALSE),"")</f>
        <v>0</v>
      </c>
      <c r="R373" s="76">
        <f>IFERROR(VLOOKUP($D373,'SAP Data'!$A$7:$OM$1845,R$4,FALSE),"")</f>
        <v>0</v>
      </c>
      <c r="S373" s="76">
        <f>IFERROR(VLOOKUP($D373,'SAP Data'!$A$7:$OM$1845,S$4,FALSE),"")</f>
        <v>0</v>
      </c>
      <c r="T373" s="76">
        <f>IFERROR(VLOOKUP($D373,'SAP Data'!$A$7:$OM$1849,T$4,FALSE),"")</f>
        <v>0</v>
      </c>
      <c r="U373" s="76">
        <f>IFERROR(VLOOKUP($D373,'SAP Data'!$A$7:$OM$1849,U$4,FALSE),"")</f>
        <v>0</v>
      </c>
      <c r="V373" s="76">
        <f>IFERROR(VLOOKUP($D373,'SAP Data'!$A$7:$OM$1849,V$4,FALSE),"")</f>
        <v>0</v>
      </c>
      <c r="W373" s="76">
        <f>IFERROR(VLOOKUP($D373,'SAP Data'!$A$7:$OM$1849,W$4,FALSE),"")</f>
        <v>0</v>
      </c>
      <c r="X373" s="76">
        <f>IFERROR(VLOOKUP($D373,'SAP Data'!$A$7:$OM$1849,X$4,FALSE),"")</f>
        <v>0</v>
      </c>
      <c r="Y373" s="76">
        <f>IFERROR(VLOOKUP($D373,'SAP Data'!$A$7:$OM$1849,Y$4,FALSE),"")</f>
        <v>0</v>
      </c>
      <c r="Z373" s="76">
        <f>IFERROR(VLOOKUP($D373,'SAP Data'!$A$7:$OM$1849,Z$4,FALSE),"")</f>
        <v>0</v>
      </c>
      <c r="AA373" s="76">
        <f>IFERROR(VLOOKUP($D373,'SAP Data'!$A$7:$OM$1849,AA$4,FALSE),"")</f>
        <v>0</v>
      </c>
      <c r="AB373" s="76">
        <f>IFERROR(VLOOKUP($D373,'SAP Data'!$A$7:$OM$1849,AB$4,FALSE),"")</f>
        <v>0</v>
      </c>
      <c r="AC373" s="76">
        <f>IFERROR(VLOOKUP($D373,'SAP Data'!$A$7:$OM$1849,AC$4,FALSE),"")</f>
        <v>0</v>
      </c>
      <c r="AD373" s="76">
        <f>IFERROR(VLOOKUP($D373,'SAP Data'!$A$7:$OM$1849,AD$4,FALSE),"")</f>
        <v>0</v>
      </c>
      <c r="AE373" s="76">
        <f>IFERROR(VLOOKUP($D373,'SAP Data'!$A$7:$OM$1849,AE$4,FALSE),"")</f>
        <v>0</v>
      </c>
      <c r="AF373" s="76">
        <f>IFERROR(VLOOKUP($D373,'SAP Data'!$A$7:$OM$1849,AF$4,FALSE),"")</f>
        <v>0</v>
      </c>
      <c r="AG373" s="76">
        <f>IFERROR(VLOOKUP($D373,'SAP Data'!$A$7:$OM$1849,AG$4,FALSE),"")</f>
        <v>0</v>
      </c>
      <c r="AH373" s="76">
        <f>IFERROR(VLOOKUP($D373,'SAP Data'!$A$7:$OM$1849,AH$4,FALSE),"")</f>
        <v>0</v>
      </c>
      <c r="AI373" s="76">
        <f>IFERROR(VLOOKUP($D373,'SAP Data'!$A$7:$OM$1849,AI$4,FALSE),"")</f>
        <v>0</v>
      </c>
      <c r="AJ373" s="76">
        <f>IFERROR(VLOOKUP($D373,'SAP Data'!$A$7:$OM$1849,AJ$4,FALSE),"")</f>
        <v>0</v>
      </c>
      <c r="AK373" s="76">
        <f>IFERROR(VLOOKUP($D373,'SAP Data'!$A$7:$OM$1849,AK$4,FALSE),"")</f>
        <v>0</v>
      </c>
      <c r="AL373" s="76">
        <f>IFERROR(VLOOKUP($D373,'SAP Data'!$A$7:$OM$1849,AL$4,FALSE),"")</f>
        <v>0</v>
      </c>
      <c r="AM373" s="76">
        <f>IFERROR(VLOOKUP($D373,'SAP Data'!$A$7:$OM$1849,AM$4,FALSE),"")</f>
        <v>0</v>
      </c>
      <c r="AN373" s="76">
        <f>IFERROR(VLOOKUP($D373,'SAP Data'!$A$7:$OM$1849,AN$4,FALSE),"")</f>
        <v>135158.76999999999</v>
      </c>
      <c r="AO373" s="76">
        <f>IFERROR(VLOOKUP($D373,'SAP Data'!$A$7:$OM$1849,AO$4,FALSE),"")</f>
        <v>116274.73</v>
      </c>
      <c r="AP373" s="99">
        <f t="shared" ref="AP373" si="568">IFERROR((R373/2+SUM(S373:AC373)+AD373/2)/12,"")</f>
        <v>0</v>
      </c>
      <c r="AQ373" s="43">
        <f t="shared" ref="AQ373" si="569">IFERROR((S373/2+SUM(T373:AD373)+AE373/2)/12,"")</f>
        <v>0</v>
      </c>
      <c r="AR373" s="43">
        <f t="shared" ref="AR373" si="570">IFERROR((T373/2+SUM(U373:AE373)+AF373/2)/12,"")</f>
        <v>0</v>
      </c>
      <c r="AS373" s="43">
        <f t="shared" ref="AS373" si="571">IFERROR((U373/2+SUM(V373:AF373)+AG373/2)/12,"")</f>
        <v>0</v>
      </c>
      <c r="AT373" s="43">
        <f t="shared" ref="AT373" si="572">IFERROR((V373/2+SUM(W373:AG373)+AH373/2)/12,"")</f>
        <v>0</v>
      </c>
      <c r="AU373" s="43">
        <f t="shared" ref="AU373" si="573">IFERROR((W373/2+SUM(X373:AH373)+AI373/2)/12,"")</f>
        <v>0</v>
      </c>
      <c r="AV373" s="43">
        <f t="shared" ref="AV373" si="574">IFERROR((X373/2+SUM(Y373:AI373)+AJ373/2)/12,"")</f>
        <v>0</v>
      </c>
      <c r="AW373" s="43">
        <f t="shared" ref="AW373" si="575">IFERROR((Y373/2+SUM(Z373:AJ373)+AK373/2)/12,"")</f>
        <v>0</v>
      </c>
      <c r="AX373" s="43">
        <f t="shared" ref="AX373" si="576">IFERROR((Z373/2+SUM(AA373:AK373)+AL373/2)/12,"")</f>
        <v>0</v>
      </c>
      <c r="AY373" s="43">
        <f t="shared" ref="AY373" si="577">IFERROR((AA373/2+SUM(AB373:AL373)+AM373/2)/12,"")</f>
        <v>0</v>
      </c>
      <c r="AZ373" s="43">
        <f t="shared" ref="AZ373" si="578">IFERROR((AB373/2+SUM(AC373:AM373)+AN373/2)/12,"")</f>
        <v>5631.6154166666665</v>
      </c>
      <c r="BA373" s="98">
        <f t="shared" ref="BA373" si="579">IFERROR((AC373/2+SUM(AD373:AN373)+AO373/2)/12,"")</f>
        <v>16108.011249999998</v>
      </c>
      <c r="BB373" s="16"/>
      <c r="BC373" s="16">
        <f t="shared" ref="BC373" si="580">IF($E373=4,AP373,0)</f>
        <v>0</v>
      </c>
      <c r="BD373" s="16"/>
      <c r="BE373" s="16">
        <f t="shared" ref="BE373" si="581">IF($E373=4,AQ373,0)</f>
        <v>0</v>
      </c>
      <c r="BF373" s="16"/>
      <c r="BG373" s="16">
        <f t="shared" ref="BG373" si="582">IF($E373=4,AR373,0)</f>
        <v>0</v>
      </c>
      <c r="BH373" s="18"/>
      <c r="BI373" s="16">
        <f t="shared" ref="BI373" si="583">IF($E373=4,AS373,0)</f>
        <v>0</v>
      </c>
      <c r="BK373" s="16">
        <f t="shared" ref="BK373" si="584">IF($E373=4,AT373,0)</f>
        <v>0</v>
      </c>
      <c r="BM373" s="16">
        <f t="shared" ref="BM373" si="585">IF($E373=4,AU373,0)</f>
        <v>0</v>
      </c>
      <c r="BO373" s="16">
        <f t="shared" ref="BO373" si="586">IF($E373=4,AV373,0)</f>
        <v>0</v>
      </c>
      <c r="BQ373" s="16">
        <f t="shared" ref="BQ373" si="587">IF($E373=4,AW373,0)</f>
        <v>0</v>
      </c>
      <c r="BS373" s="16">
        <f t="shared" ref="BS373" si="588">IF($E373=4,AX373,0)</f>
        <v>0</v>
      </c>
      <c r="BU373" s="16">
        <f t="shared" ref="BU373" si="589">IF($E373=4,AY373,0)</f>
        <v>0</v>
      </c>
      <c r="BW373" s="16">
        <f t="shared" ref="BW373" si="590">IF($E373=4,AZ373,0)</f>
        <v>0</v>
      </c>
      <c r="BY373" s="16">
        <f t="shared" ref="BY373" si="591">IF($E373=4,BA373,0)</f>
        <v>0</v>
      </c>
      <c r="CB373" s="16">
        <f t="shared" si="517"/>
        <v>0</v>
      </c>
      <c r="CF373" s="243">
        <f t="shared" ref="CF373" si="592">_xlfn.IFS($D373="252012",CO373*$CS$25,$D373="252014",CO373*$CS$25,$D373="252022",CO373*$CS$25,$D373="252024",CO373*$CS$25,$D373="252032",CO373*$CS$25,$D373="252034",CO373*$CS$25,$E373=3,CO373*0,$E373="3P",CO373*$CS$20,$E373="3D",CO373*$CS$21,$E373="3G",CO373*$CS$23,$E373="3L",CO373*$CS$24,$E373&lt;=2,0,$E373&gt;=4,0)</f>
        <v>0</v>
      </c>
      <c r="CH373" s="243">
        <f t="shared" ref="CH373" si="593">IFERROR(CO373-CF373,"")</f>
        <v>0</v>
      </c>
      <c r="CJ373" s="16">
        <f t="shared" si="518"/>
        <v>16108.011249999998</v>
      </c>
      <c r="CL373" s="54">
        <f t="shared" si="519"/>
        <v>0</v>
      </c>
      <c r="CN373" s="18"/>
      <c r="CO373" s="16">
        <f t="shared" si="520"/>
        <v>0</v>
      </c>
      <c r="CP373" s="18"/>
    </row>
    <row r="374" spans="1:94" x14ac:dyDescent="0.2">
      <c r="A374" s="387"/>
      <c r="B374" s="14" t="str">
        <f>VLOOKUP(D374,'line assign basis'!$A$8:$D$668,2,FALSE)</f>
        <v>OR COVID19 UNCOL DEF</v>
      </c>
      <c r="C374" s="17" t="s">
        <v>3237</v>
      </c>
      <c r="D374" s="123" t="s">
        <v>3943</v>
      </c>
      <c r="E374" s="17">
        <f>IFERROR(VLOOKUP(D374,'line assign basis'!$A$8:$D$668,4,FALSE),"")</f>
        <v>2</v>
      </c>
      <c r="F374" s="33">
        <f>IFERROR(VLOOKUP($D374,'SAP Data'!$A$7:$OM$1845,F$4,FALSE),"")</f>
        <v>0</v>
      </c>
      <c r="G374" s="33">
        <f>IFERROR(VLOOKUP($D374,'SAP Data'!$A$7:$OM$1845,G$4,FALSE),"")</f>
        <v>0</v>
      </c>
      <c r="H374" s="16">
        <f>IFERROR(VLOOKUP($D374,'SAP Data'!$A$7:$OM$1845,H$4,FALSE),"")</f>
        <v>0</v>
      </c>
      <c r="I374" s="76">
        <f>IFERROR(VLOOKUP($D374,'SAP Data'!$A$7:$OM$1845,I$4,FALSE),"")</f>
        <v>0</v>
      </c>
      <c r="J374" s="76">
        <f>IFERROR(VLOOKUP($D374,'SAP Data'!$A$7:$OM$1845,J$4,FALSE),"")</f>
        <v>0</v>
      </c>
      <c r="K374" s="76">
        <f>IFERROR(VLOOKUP($D374,'SAP Data'!$A$7:$OM$1845,K$4,FALSE),"")</f>
        <v>0</v>
      </c>
      <c r="L374" s="76">
        <f>IFERROR(VLOOKUP($D374,'SAP Data'!$A$7:$OM$1845,L$4,FALSE),"")</f>
        <v>0</v>
      </c>
      <c r="M374" s="76">
        <f>IFERROR(VLOOKUP($D374,'SAP Data'!$A$7:$OM$1845,M$4,FALSE),"")</f>
        <v>0</v>
      </c>
      <c r="N374" s="76">
        <f>IFERROR(VLOOKUP($D374,'SAP Data'!$A$7:$OM$1845,N$4,FALSE),"")</f>
        <v>0</v>
      </c>
      <c r="O374" s="76">
        <f>IFERROR(VLOOKUP($D374,'SAP Data'!$A$7:$OM$1845,O$4,FALSE),"")</f>
        <v>0</v>
      </c>
      <c r="P374" s="76">
        <f>IFERROR(VLOOKUP($D374,'SAP Data'!$A$7:$OM$1845,P$4,FALSE),"")</f>
        <v>0</v>
      </c>
      <c r="Q374" s="76">
        <f>IFERROR(VLOOKUP($D374,'SAP Data'!$A$7:$OM$1845,Q$4,FALSE),"")</f>
        <v>0</v>
      </c>
      <c r="R374" s="76">
        <f>IFERROR(VLOOKUP($D374,'SAP Data'!$A$7:$OM$1845,R$4,FALSE),"")</f>
        <v>0</v>
      </c>
      <c r="S374" s="76">
        <f>IFERROR(VLOOKUP($D374,'SAP Data'!$A$7:$OM$1845,S$4,FALSE),"")</f>
        <v>0</v>
      </c>
      <c r="T374" s="76">
        <f>IFERROR(VLOOKUP($D374,'SAP Data'!$A$7:$OM$1849,T$4,FALSE),"")</f>
        <v>326810.90000000002</v>
      </c>
      <c r="U374" s="76">
        <f>IFERROR(VLOOKUP($D374,'SAP Data'!$A$7:$OM$1849,U$4,FALSE),"")</f>
        <v>326810.90000000002</v>
      </c>
      <c r="V374" s="76">
        <f>IFERROR(VLOOKUP($D374,'SAP Data'!$A$7:$OM$1849,V$4,FALSE),"")</f>
        <v>326810.90000000002</v>
      </c>
      <c r="W374" s="76">
        <f>IFERROR(VLOOKUP($D374,'SAP Data'!$A$7:$OM$1849,W$4,FALSE),"")</f>
        <v>648516.82999999996</v>
      </c>
      <c r="X374" s="76">
        <f>IFERROR(VLOOKUP($D374,'SAP Data'!$A$7:$OM$1849,X$4,FALSE),"")</f>
        <v>648516.82999999996</v>
      </c>
      <c r="Y374" s="76">
        <f>IFERROR(VLOOKUP($D374,'SAP Data'!$A$7:$OM$1849,Y$4,FALSE),"")</f>
        <v>648516.82999999996</v>
      </c>
      <c r="Z374" s="76">
        <f>IFERROR(VLOOKUP($D374,'SAP Data'!$A$7:$OM$1849,Z$4,FALSE),"")</f>
        <v>1013876.69</v>
      </c>
      <c r="AA374" s="76">
        <f>IFERROR(VLOOKUP($D374,'SAP Data'!$A$7:$OM$1849,AA$4,FALSE),"")</f>
        <v>1247003.02</v>
      </c>
      <c r="AB374" s="76">
        <f>IFERROR(VLOOKUP($D374,'SAP Data'!$A$7:$OM$1849,AB$4,FALSE),"")</f>
        <v>1247003.02</v>
      </c>
      <c r="AC374" s="76">
        <f>IFERROR(VLOOKUP($D374,'SAP Data'!$A$7:$OM$1849,AC$4,FALSE),"")</f>
        <v>2093760.5</v>
      </c>
      <c r="AD374" s="76">
        <f>IFERROR(VLOOKUP($D374,'SAP Data'!$A$7:$OM$1849,AD$4,FALSE),"")</f>
        <v>2093760.5</v>
      </c>
      <c r="AE374" s="76">
        <f>IFERROR(VLOOKUP($D374,'SAP Data'!$A$7:$OM$1849,AE$4,FALSE),"")</f>
        <v>2093760.5</v>
      </c>
      <c r="AF374" s="76">
        <f>IFERROR(VLOOKUP($D374,'SAP Data'!$A$7:$OM$1849,AF$4,FALSE),"")</f>
        <v>2355676.06</v>
      </c>
      <c r="AG374" s="76">
        <f>IFERROR(VLOOKUP($D374,'SAP Data'!$A$7:$OM$1849,AG$4,FALSE),"")</f>
        <v>2355676.06</v>
      </c>
      <c r="AH374" s="76">
        <f>IFERROR(VLOOKUP($D374,'SAP Data'!$A$7:$OM$1849,AH$4,FALSE),"")</f>
        <v>2355676.06</v>
      </c>
      <c r="AI374" s="76">
        <f>IFERROR(VLOOKUP($D374,'SAP Data'!$A$7:$OM$1849,AI$4,FALSE),"")</f>
        <v>2614183.35</v>
      </c>
      <c r="AJ374" s="76">
        <f>IFERROR(VLOOKUP($D374,'SAP Data'!$A$7:$OM$1849,AJ$4,FALSE),"")</f>
        <v>2614183.35</v>
      </c>
      <c r="AK374" s="76">
        <f>IFERROR(VLOOKUP($D374,'SAP Data'!$A$7:$OM$1849,AK$4,FALSE),"")</f>
        <v>2614183.35</v>
      </c>
      <c r="AL374" s="76">
        <f>IFERROR(VLOOKUP($D374,'SAP Data'!$A$7:$OM$1849,AL$4,FALSE),"")</f>
        <v>2520876.8199999998</v>
      </c>
      <c r="AM374" s="76">
        <f>IFERROR(VLOOKUP($D374,'SAP Data'!$A$7:$OM$1849,AM$4,FALSE),"")</f>
        <v>2520876.8199999998</v>
      </c>
      <c r="AN374" s="76">
        <f>IFERROR(VLOOKUP($D374,'SAP Data'!$A$7:$OM$1849,AN$4,FALSE),"")</f>
        <v>2520876.8199999998</v>
      </c>
      <c r="AO374" s="76">
        <f>IFERROR(VLOOKUP($D374,'SAP Data'!$A$7:$OM$1849,AO$4,FALSE),"")</f>
        <v>1959676.85</v>
      </c>
      <c r="AP374" s="99">
        <f t="shared" si="521"/>
        <v>797875.55583333329</v>
      </c>
      <c r="AQ374" s="43">
        <f t="shared" si="522"/>
        <v>972355.59750000003</v>
      </c>
      <c r="AR374" s="43">
        <f t="shared" si="523"/>
        <v>1144131.6666666665</v>
      </c>
      <c r="AS374" s="43">
        <f t="shared" si="524"/>
        <v>1313203.7633333332</v>
      </c>
      <c r="AT374" s="43">
        <f t="shared" si="525"/>
        <v>1482275.86</v>
      </c>
      <c r="AU374" s="43">
        <f t="shared" si="526"/>
        <v>1648714.68</v>
      </c>
      <c r="AV374" s="43">
        <f t="shared" si="527"/>
        <v>1812520.2233333336</v>
      </c>
      <c r="AW374" s="43">
        <f t="shared" si="528"/>
        <v>1976325.7666666668</v>
      </c>
      <c r="AX374" s="43">
        <f t="shared" si="529"/>
        <v>2121020.2104166667</v>
      </c>
      <c r="AY374" s="43">
        <f t="shared" si="530"/>
        <v>2236889.9575000005</v>
      </c>
      <c r="AZ374" s="43">
        <f t="shared" si="531"/>
        <v>2343046.1075000004</v>
      </c>
      <c r="BA374" s="98">
        <f t="shared" si="532"/>
        <v>2390537.36375</v>
      </c>
      <c r="BB374" s="16"/>
      <c r="BC374" s="16">
        <f t="shared" si="541"/>
        <v>0</v>
      </c>
      <c r="BD374" s="16"/>
      <c r="BE374" s="16">
        <f t="shared" si="542"/>
        <v>0</v>
      </c>
      <c r="BF374" s="16"/>
      <c r="BG374" s="16">
        <f t="shared" si="543"/>
        <v>0</v>
      </c>
      <c r="BH374" s="18"/>
      <c r="BI374" s="16">
        <f t="shared" si="544"/>
        <v>0</v>
      </c>
      <c r="BK374" s="16">
        <f t="shared" si="545"/>
        <v>0</v>
      </c>
      <c r="BM374" s="16">
        <f t="shared" si="546"/>
        <v>0</v>
      </c>
      <c r="BO374" s="16">
        <f t="shared" si="538"/>
        <v>0</v>
      </c>
      <c r="BQ374" s="16">
        <f t="shared" si="539"/>
        <v>0</v>
      </c>
      <c r="BS374" s="16">
        <f t="shared" si="540"/>
        <v>0</v>
      </c>
      <c r="BU374" s="16">
        <f t="shared" si="535"/>
        <v>0</v>
      </c>
      <c r="BW374" s="16">
        <f t="shared" si="536"/>
        <v>0</v>
      </c>
      <c r="BY374" s="16">
        <f t="shared" si="537"/>
        <v>0</v>
      </c>
      <c r="CB374" s="16">
        <f t="shared" si="517"/>
        <v>0</v>
      </c>
      <c r="CF374" s="243">
        <f t="shared" si="533"/>
        <v>0</v>
      </c>
      <c r="CH374" s="243">
        <f t="shared" si="534"/>
        <v>0</v>
      </c>
      <c r="CJ374" s="16">
        <f t="shared" si="518"/>
        <v>2390537.36375</v>
      </c>
      <c r="CL374" s="54">
        <f t="shared" si="519"/>
        <v>0</v>
      </c>
      <c r="CN374" s="18"/>
      <c r="CO374" s="16">
        <f t="shared" si="520"/>
        <v>0</v>
      </c>
      <c r="CP374" s="18"/>
    </row>
    <row r="375" spans="1:94" x14ac:dyDescent="0.2">
      <c r="A375" s="387"/>
      <c r="B375" s="14" t="str">
        <f>VLOOKUP(D375,'line assign basis'!$A$8:$D$668,2,FALSE)</f>
        <v>OR COVID LAT FEE &amp; O</v>
      </c>
      <c r="C375" s="17" t="s">
        <v>4064</v>
      </c>
      <c r="D375" s="123" t="s">
        <v>4101</v>
      </c>
      <c r="E375" s="17">
        <f>IFERROR(VLOOKUP(D375,'line assign basis'!$A$8:$D$668,4,FALSE),"")</f>
        <v>2</v>
      </c>
      <c r="F375" s="33">
        <f>IFERROR(VLOOKUP($D375,'SAP Data'!$A$7:$OM$1845,F$4,FALSE),"")</f>
        <v>0</v>
      </c>
      <c r="G375" s="33">
        <f>IFERROR(VLOOKUP($D375,'SAP Data'!$A$7:$OM$1845,G$4,FALSE),"")</f>
        <v>0</v>
      </c>
      <c r="H375" s="16">
        <f>IFERROR(VLOOKUP($D375,'SAP Data'!$A$7:$OM$1845,H$4,FALSE),"")</f>
        <v>0</v>
      </c>
      <c r="I375" s="76">
        <f>IFERROR(VLOOKUP($D375,'SAP Data'!$A$7:$OM$1845,I$4,FALSE),"")</f>
        <v>0</v>
      </c>
      <c r="J375" s="76">
        <f>IFERROR(VLOOKUP($D375,'SAP Data'!$A$7:$OM$1845,J$4,FALSE),"")</f>
        <v>0</v>
      </c>
      <c r="K375" s="76">
        <f>IFERROR(VLOOKUP($D375,'SAP Data'!$A$7:$OM$1845,K$4,FALSE),"")</f>
        <v>0</v>
      </c>
      <c r="L375" s="76">
        <f>IFERROR(VLOOKUP($D375,'SAP Data'!$A$7:$OM$1845,L$4,FALSE),"")</f>
        <v>0</v>
      </c>
      <c r="M375" s="76">
        <f>IFERROR(VLOOKUP($D375,'SAP Data'!$A$7:$OM$1845,M$4,FALSE),"")</f>
        <v>0</v>
      </c>
      <c r="N375" s="76">
        <f>IFERROR(VLOOKUP($D375,'SAP Data'!$A$7:$OM$1845,N$4,FALSE),"")</f>
        <v>0</v>
      </c>
      <c r="O375" s="76">
        <f>IFERROR(VLOOKUP($D375,'SAP Data'!$A$7:$OM$1845,O$4,FALSE),"")</f>
        <v>0</v>
      </c>
      <c r="P375" s="76">
        <f>IFERROR(VLOOKUP($D375,'SAP Data'!$A$7:$OM$1845,P$4,FALSE),"")</f>
        <v>0</v>
      </c>
      <c r="Q375" s="76">
        <f>IFERROR(VLOOKUP($D375,'SAP Data'!$A$7:$OM$1845,Q$4,FALSE),"")</f>
        <v>0</v>
      </c>
      <c r="R375" s="76">
        <f>IFERROR(VLOOKUP($D375,'SAP Data'!$A$7:$OM$1845,R$4,FALSE),"")</f>
        <v>0</v>
      </c>
      <c r="S375" s="76">
        <f>IFERROR(VLOOKUP($D375,'SAP Data'!$A$7:$OM$1845,S$4,FALSE),"")</f>
        <v>0</v>
      </c>
      <c r="T375" s="76">
        <f>IFERROR(VLOOKUP($D375,'SAP Data'!$A$7:$OM$1849,T$4,FALSE),"")</f>
        <v>0</v>
      </c>
      <c r="U375" s="76">
        <f>IFERROR(VLOOKUP($D375,'SAP Data'!$A$7:$OM$1849,U$4,FALSE),"")</f>
        <v>0</v>
      </c>
      <c r="V375" s="76">
        <f>IFERROR(VLOOKUP($D375,'SAP Data'!$A$7:$OM$1849,V$4,FALSE),"")</f>
        <v>0</v>
      </c>
      <c r="W375" s="76">
        <f>IFERROR(VLOOKUP($D375,'SAP Data'!$A$7:$OM$1849,W$4,FALSE),"")</f>
        <v>0</v>
      </c>
      <c r="X375" s="76">
        <f>IFERROR(VLOOKUP($D375,'SAP Data'!$A$7:$OM$1849,X$4,FALSE),"")</f>
        <v>0</v>
      </c>
      <c r="Y375" s="76">
        <f>IFERROR(VLOOKUP($D375,'SAP Data'!$A$7:$OM$1849,Y$4,FALSE),"")</f>
        <v>0</v>
      </c>
      <c r="Z375" s="76">
        <f>IFERROR(VLOOKUP($D375,'SAP Data'!$A$7:$OM$1849,Z$4,FALSE),"")</f>
        <v>0</v>
      </c>
      <c r="AA375" s="76">
        <f>IFERROR(VLOOKUP($D375,'SAP Data'!$A$7:$OM$1849,AA$4,FALSE),"")</f>
        <v>0</v>
      </c>
      <c r="AB375" s="76">
        <f>IFERROR(VLOOKUP($D375,'SAP Data'!$A$7:$OM$1849,AB$4,FALSE),"")</f>
        <v>1183857.75</v>
      </c>
      <c r="AC375" s="76">
        <f>IFERROR(VLOOKUP($D375,'SAP Data'!$A$7:$OM$1849,AC$4,FALSE),"")</f>
        <v>1254486.8400000001</v>
      </c>
      <c r="AD375" s="76">
        <f>IFERROR(VLOOKUP($D375,'SAP Data'!$A$7:$OM$1849,AD$4,FALSE),"")</f>
        <v>1391060.71</v>
      </c>
      <c r="AE375" s="76">
        <f>IFERROR(VLOOKUP($D375,'SAP Data'!$A$7:$OM$1849,AE$4,FALSE),"")</f>
        <v>1521286.28</v>
      </c>
      <c r="AF375" s="76">
        <f>IFERROR(VLOOKUP($D375,'SAP Data'!$A$7:$OM$1849,AF$4,FALSE),"")</f>
        <v>1728770.54</v>
      </c>
      <c r="AG375" s="76">
        <f>IFERROR(VLOOKUP($D375,'SAP Data'!$A$7:$OM$1849,AG$4,FALSE),"")</f>
        <v>1902334.79</v>
      </c>
      <c r="AH375" s="76">
        <f>IFERROR(VLOOKUP($D375,'SAP Data'!$A$7:$OM$1849,AH$4,FALSE),"")</f>
        <v>2051716.96</v>
      </c>
      <c r="AI375" s="76">
        <f>IFERROR(VLOOKUP($D375,'SAP Data'!$A$7:$OM$1849,AI$4,FALSE),"")</f>
        <v>2156272.1800000002</v>
      </c>
      <c r="AJ375" s="76">
        <f>IFERROR(VLOOKUP($D375,'SAP Data'!$A$7:$OM$1849,AJ$4,FALSE),"")</f>
        <v>2204428.0299999998</v>
      </c>
      <c r="AK375" s="76">
        <f>IFERROR(VLOOKUP($D375,'SAP Data'!$A$7:$OM$1849,AK$4,FALSE),"")</f>
        <v>2254551.5499999998</v>
      </c>
      <c r="AL375" s="76">
        <f>IFERROR(VLOOKUP($D375,'SAP Data'!$A$7:$OM$1849,AL$4,FALSE),"")</f>
        <v>2301753.5299999998</v>
      </c>
      <c r="AM375" s="76">
        <f>IFERROR(VLOOKUP($D375,'SAP Data'!$A$7:$OM$1849,AM$4,FALSE),"")</f>
        <v>2346778.2999999998</v>
      </c>
      <c r="AN375" s="76">
        <f>IFERROR(VLOOKUP($D375,'SAP Data'!$A$7:$OM$1849,AN$4,FALSE),"")</f>
        <v>2403123</v>
      </c>
      <c r="AO375" s="76">
        <f>IFERROR(VLOOKUP($D375,'SAP Data'!$A$7:$OM$1849,AO$4,FALSE),"")</f>
        <v>2517765.19</v>
      </c>
      <c r="AP375" s="99">
        <f t="shared" si="521"/>
        <v>261156.24541666664</v>
      </c>
      <c r="AQ375" s="43">
        <f t="shared" si="522"/>
        <v>382504.03666666662</v>
      </c>
      <c r="AR375" s="43">
        <f t="shared" si="523"/>
        <v>517923.0708333333</v>
      </c>
      <c r="AS375" s="43">
        <f t="shared" si="524"/>
        <v>669219.12625000009</v>
      </c>
      <c r="AT375" s="43">
        <f t="shared" si="525"/>
        <v>833971.28250000009</v>
      </c>
      <c r="AU375" s="43">
        <f t="shared" si="526"/>
        <v>1009304.1633333334</v>
      </c>
      <c r="AV375" s="43">
        <f t="shared" si="527"/>
        <v>1191000.0054166669</v>
      </c>
      <c r="AW375" s="43">
        <f t="shared" si="528"/>
        <v>1376790.82125</v>
      </c>
      <c r="AX375" s="43">
        <f t="shared" si="529"/>
        <v>1566636.86625</v>
      </c>
      <c r="AY375" s="43">
        <f t="shared" si="530"/>
        <v>1760325.6924999999</v>
      </c>
      <c r="AZ375" s="43">
        <f t="shared" si="531"/>
        <v>1908910.8404166668</v>
      </c>
      <c r="BA375" s="98">
        <f t="shared" si="532"/>
        <v>2012350.1570833335</v>
      </c>
      <c r="BB375" s="16"/>
      <c r="BC375" s="16">
        <f t="shared" ref="BC375" si="594">IF($E375=4,AP375,0)</f>
        <v>0</v>
      </c>
      <c r="BD375" s="16"/>
      <c r="BE375" s="16">
        <f t="shared" ref="BE375" si="595">IF($E375=4,AQ375,0)</f>
        <v>0</v>
      </c>
      <c r="BF375" s="16"/>
      <c r="BG375" s="16">
        <f t="shared" ref="BG375" si="596">IF($E375=4,AR375,0)</f>
        <v>0</v>
      </c>
      <c r="BH375" s="18"/>
      <c r="BI375" s="16">
        <f t="shared" ref="BI375" si="597">IF($E375=4,AS375,0)</f>
        <v>0</v>
      </c>
      <c r="BK375" s="16">
        <f t="shared" ref="BK375" si="598">IF($E375=4,AT375,0)</f>
        <v>0</v>
      </c>
      <c r="BM375" s="16">
        <f t="shared" ref="BM375" si="599">IF($E375=4,AU375,0)</f>
        <v>0</v>
      </c>
      <c r="BO375" s="16">
        <f t="shared" ref="BO375" si="600">IF($E375=4,AV375,0)</f>
        <v>0</v>
      </c>
      <c r="BQ375" s="16">
        <f t="shared" ref="BQ375" si="601">IF($E375=4,AW375,0)</f>
        <v>0</v>
      </c>
      <c r="BS375" s="16">
        <f t="shared" ref="BS375" si="602">IF($E375=4,AX375,0)</f>
        <v>0</v>
      </c>
      <c r="BU375" s="16">
        <f t="shared" si="535"/>
        <v>0</v>
      </c>
      <c r="BW375" s="16">
        <f t="shared" si="536"/>
        <v>0</v>
      </c>
      <c r="BY375" s="16">
        <f t="shared" si="537"/>
        <v>0</v>
      </c>
      <c r="CB375" s="16">
        <f t="shared" si="517"/>
        <v>0</v>
      </c>
      <c r="CF375" s="243">
        <f t="shared" si="533"/>
        <v>0</v>
      </c>
      <c r="CH375" s="243">
        <f t="shared" si="534"/>
        <v>0</v>
      </c>
      <c r="CJ375" s="16">
        <f t="shared" si="518"/>
        <v>2012350.1570833335</v>
      </c>
      <c r="CL375" s="54">
        <f t="shared" si="519"/>
        <v>0</v>
      </c>
      <c r="CN375" s="18"/>
      <c r="CO375" s="16">
        <f t="shared" si="520"/>
        <v>0</v>
      </c>
      <c r="CP375" s="18"/>
    </row>
    <row r="376" spans="1:94" x14ac:dyDescent="0.2">
      <c r="A376" s="387"/>
      <c r="B376" s="14" t="str">
        <f>VLOOKUP(D376,'line assign basis'!$A$8:$D$668,2,FALSE)</f>
        <v>OR COVID19 OTHER DEF</v>
      </c>
      <c r="C376" s="17" t="s">
        <v>3239</v>
      </c>
      <c r="D376" s="123" t="s">
        <v>3944</v>
      </c>
      <c r="E376" s="17">
        <f>IFERROR(VLOOKUP(D376,'line assign basis'!$A$8:$D$668,4,FALSE),"")</f>
        <v>2</v>
      </c>
      <c r="F376" s="33">
        <f>IFERROR(VLOOKUP($D376,'SAP Data'!$A$7:$OM$1845,F$4,FALSE),"")</f>
        <v>0</v>
      </c>
      <c r="G376" s="33">
        <f>IFERROR(VLOOKUP($D376,'SAP Data'!$A$7:$OM$1845,G$4,FALSE),"")</f>
        <v>0</v>
      </c>
      <c r="H376" s="16">
        <f>IFERROR(VLOOKUP($D376,'SAP Data'!$A$7:$OM$1845,H$4,FALSE),"")</f>
        <v>0</v>
      </c>
      <c r="I376" s="76">
        <f>IFERROR(VLOOKUP($D376,'SAP Data'!$A$7:$OM$1845,I$4,FALSE),"")</f>
        <v>0</v>
      </c>
      <c r="J376" s="76">
        <f>IFERROR(VLOOKUP($D376,'SAP Data'!$A$7:$OM$1845,J$4,FALSE),"")</f>
        <v>0</v>
      </c>
      <c r="K376" s="76">
        <f>IFERROR(VLOOKUP($D376,'SAP Data'!$A$7:$OM$1845,K$4,FALSE),"")</f>
        <v>0</v>
      </c>
      <c r="L376" s="76">
        <f>IFERROR(VLOOKUP($D376,'SAP Data'!$A$7:$OM$1845,L$4,FALSE),"")</f>
        <v>0</v>
      </c>
      <c r="M376" s="76">
        <f>IFERROR(VLOOKUP($D376,'SAP Data'!$A$7:$OM$1845,M$4,FALSE),"")</f>
        <v>0</v>
      </c>
      <c r="N376" s="76">
        <f>IFERROR(VLOOKUP($D376,'SAP Data'!$A$7:$OM$1845,N$4,FALSE),"")</f>
        <v>0</v>
      </c>
      <c r="O376" s="76">
        <f>IFERROR(VLOOKUP($D376,'SAP Data'!$A$7:$OM$1845,O$4,FALSE),"")</f>
        <v>0</v>
      </c>
      <c r="P376" s="76">
        <f>IFERROR(VLOOKUP($D376,'SAP Data'!$A$7:$OM$1845,P$4,FALSE),"")</f>
        <v>0</v>
      </c>
      <c r="Q376" s="76">
        <f>IFERROR(VLOOKUP($D376,'SAP Data'!$A$7:$OM$1845,Q$4,FALSE),"")</f>
        <v>0</v>
      </c>
      <c r="R376" s="76">
        <f>IFERROR(VLOOKUP($D376,'SAP Data'!$A$7:$OM$1845,R$4,FALSE),"")</f>
        <v>0</v>
      </c>
      <c r="S376" s="76">
        <f>IFERROR(VLOOKUP($D376,'SAP Data'!$A$7:$OM$1845,S$4,FALSE),"")</f>
        <v>0</v>
      </c>
      <c r="T376" s="76">
        <f>IFERROR(VLOOKUP($D376,'SAP Data'!$A$7:$OM$1849,T$4,FALSE),"")</f>
        <v>292669.46999999997</v>
      </c>
      <c r="U376" s="76">
        <f>IFERROR(VLOOKUP($D376,'SAP Data'!$A$7:$OM$1849,U$4,FALSE),"")</f>
        <v>710282.33</v>
      </c>
      <c r="V376" s="76">
        <f>IFERROR(VLOOKUP($D376,'SAP Data'!$A$7:$OM$1849,V$4,FALSE),"")</f>
        <v>1259938.74</v>
      </c>
      <c r="W376" s="76">
        <f>IFERROR(VLOOKUP($D376,'SAP Data'!$A$7:$OM$1849,W$4,FALSE),"")</f>
        <v>2728250.18</v>
      </c>
      <c r="X376" s="76">
        <f>IFERROR(VLOOKUP($D376,'SAP Data'!$A$7:$OM$1849,X$4,FALSE),"")</f>
        <v>3025016.19</v>
      </c>
      <c r="Y376" s="76">
        <f>IFERROR(VLOOKUP($D376,'SAP Data'!$A$7:$OM$1849,Y$4,FALSE),"")</f>
        <v>3239729.67</v>
      </c>
      <c r="Z376" s="76">
        <f>IFERROR(VLOOKUP($D376,'SAP Data'!$A$7:$OM$1849,Z$4,FALSE),"")</f>
        <v>3163910.78</v>
      </c>
      <c r="AA376" s="76">
        <f>IFERROR(VLOOKUP($D376,'SAP Data'!$A$7:$OM$1849,AA$4,FALSE),"")</f>
        <v>3408469.17</v>
      </c>
      <c r="AB376" s="76">
        <f>IFERROR(VLOOKUP($D376,'SAP Data'!$A$7:$OM$1849,AB$4,FALSE),"")</f>
        <v>2395312.9700000002</v>
      </c>
      <c r="AC376" s="76">
        <f>IFERROR(VLOOKUP($D376,'SAP Data'!$A$7:$OM$1849,AC$4,FALSE),"")</f>
        <v>2517468.94</v>
      </c>
      <c r="AD376" s="76">
        <f>IFERROR(VLOOKUP($D376,'SAP Data'!$A$7:$OM$1849,AD$4,FALSE),"")</f>
        <v>2566661.4900000002</v>
      </c>
      <c r="AE376" s="76">
        <f>IFERROR(VLOOKUP($D376,'SAP Data'!$A$7:$OM$1849,AE$4,FALSE),"")</f>
        <v>2620448.34</v>
      </c>
      <c r="AF376" s="76">
        <f>IFERROR(VLOOKUP($D376,'SAP Data'!$A$7:$OM$1849,AF$4,FALSE),"")</f>
        <v>2730922.58</v>
      </c>
      <c r="AG376" s="76">
        <f>IFERROR(VLOOKUP($D376,'SAP Data'!$A$7:$OM$1849,AG$4,FALSE),"")</f>
        <v>2824314.44</v>
      </c>
      <c r="AH376" s="76">
        <f>IFERROR(VLOOKUP($D376,'SAP Data'!$A$7:$OM$1849,AH$4,FALSE),"")</f>
        <v>2878457.72</v>
      </c>
      <c r="AI376" s="76">
        <f>IFERROR(VLOOKUP($D376,'SAP Data'!$A$7:$OM$1849,AI$4,FALSE),"")</f>
        <v>2965658.82</v>
      </c>
      <c r="AJ376" s="76">
        <f>IFERROR(VLOOKUP($D376,'SAP Data'!$A$7:$OM$1849,AJ$4,FALSE),"")</f>
        <v>3007819.57</v>
      </c>
      <c r="AK376" s="76">
        <f>IFERROR(VLOOKUP($D376,'SAP Data'!$A$7:$OM$1849,AK$4,FALSE),"")</f>
        <v>3055221.49</v>
      </c>
      <c r="AL376" s="76">
        <f>IFERROR(VLOOKUP($D376,'SAP Data'!$A$7:$OM$1849,AL$4,FALSE),"")</f>
        <v>3122640.04</v>
      </c>
      <c r="AM376" s="76">
        <f>IFERROR(VLOOKUP($D376,'SAP Data'!$A$7:$OM$1849,AM$4,FALSE),"")</f>
        <v>3186421.11</v>
      </c>
      <c r="AN376" s="76">
        <f>IFERROR(VLOOKUP($D376,'SAP Data'!$A$7:$OM$1849,AN$4,FALSE),"")</f>
        <v>3241746.26</v>
      </c>
      <c r="AO376" s="76">
        <f>IFERROR(VLOOKUP($D376,'SAP Data'!$A$7:$OM$1849,AO$4,FALSE),"")</f>
        <v>3281179.44</v>
      </c>
      <c r="AP376" s="99">
        <f t="shared" si="521"/>
        <v>2002031.5987500001</v>
      </c>
      <c r="AQ376" s="43">
        <f t="shared" si="522"/>
        <v>2218161.1750000003</v>
      </c>
      <c r="AR376" s="43">
        <f t="shared" si="523"/>
        <v>2428940.4020833331</v>
      </c>
      <c r="AS376" s="43">
        <f t="shared" si="524"/>
        <v>2618618.9529166664</v>
      </c>
      <c r="AT376" s="43">
        <f t="shared" si="525"/>
        <v>2774141.9150000005</v>
      </c>
      <c r="AU376" s="43">
        <f t="shared" si="526"/>
        <v>2851472.2324999999</v>
      </c>
      <c r="AV376" s="43">
        <f t="shared" si="527"/>
        <v>2860647.7333333329</v>
      </c>
      <c r="AW376" s="43">
        <f t="shared" si="528"/>
        <v>2852243.3666666667</v>
      </c>
      <c r="AX376" s="43">
        <f t="shared" si="529"/>
        <v>2842835.9116666671</v>
      </c>
      <c r="AY376" s="43">
        <f t="shared" si="530"/>
        <v>2831864.2949999999</v>
      </c>
      <c r="AZ376" s="43">
        <f t="shared" si="531"/>
        <v>2857880.3462499999</v>
      </c>
      <c r="BA376" s="98">
        <f t="shared" si="532"/>
        <v>2924969.6708333329</v>
      </c>
      <c r="BB376" s="16"/>
      <c r="BC376" s="16">
        <f t="shared" si="541"/>
        <v>0</v>
      </c>
      <c r="BD376" s="16"/>
      <c r="BE376" s="16">
        <f t="shared" si="542"/>
        <v>0</v>
      </c>
      <c r="BF376" s="16"/>
      <c r="BG376" s="16">
        <f t="shared" si="543"/>
        <v>0</v>
      </c>
      <c r="BH376" s="18"/>
      <c r="BI376" s="16">
        <f t="shared" si="544"/>
        <v>0</v>
      </c>
      <c r="BK376" s="16">
        <f t="shared" si="545"/>
        <v>0</v>
      </c>
      <c r="BM376" s="16">
        <f t="shared" si="546"/>
        <v>0</v>
      </c>
      <c r="BO376" s="16">
        <f t="shared" si="538"/>
        <v>0</v>
      </c>
      <c r="BQ376" s="16">
        <f t="shared" si="539"/>
        <v>0</v>
      </c>
      <c r="BS376" s="16">
        <f t="shared" si="540"/>
        <v>0</v>
      </c>
      <c r="BU376" s="16">
        <f t="shared" si="535"/>
        <v>0</v>
      </c>
      <c r="BW376" s="16">
        <f t="shared" si="536"/>
        <v>0</v>
      </c>
      <c r="BY376" s="16">
        <f t="shared" si="537"/>
        <v>0</v>
      </c>
      <c r="CB376" s="16">
        <f t="shared" si="517"/>
        <v>0</v>
      </c>
      <c r="CF376" s="243">
        <f t="shared" si="533"/>
        <v>0</v>
      </c>
      <c r="CH376" s="243">
        <f t="shared" si="534"/>
        <v>0</v>
      </c>
      <c r="CJ376" s="16">
        <f t="shared" si="518"/>
        <v>2924969.6708333329</v>
      </c>
      <c r="CL376" s="54">
        <f t="shared" si="519"/>
        <v>0</v>
      </c>
      <c r="CN376" s="18"/>
      <c r="CO376" s="16">
        <f t="shared" si="520"/>
        <v>0</v>
      </c>
      <c r="CP376" s="18"/>
    </row>
    <row r="377" spans="1:94" x14ac:dyDescent="0.2">
      <c r="A377" s="387"/>
      <c r="B377" s="14" t="str">
        <f>VLOOKUP(D377,'line assign basis'!$A$8:$D$668,2,FALSE)</f>
        <v>WA COVID19 UNCOL DEF</v>
      </c>
      <c r="C377" s="17" t="s">
        <v>3241</v>
      </c>
      <c r="D377" s="123" t="s">
        <v>3945</v>
      </c>
      <c r="E377" s="17">
        <f>IFERROR(VLOOKUP(D377,'line assign basis'!$A$8:$D$668,4,FALSE),"")</f>
        <v>2</v>
      </c>
      <c r="F377" s="33">
        <f>IFERROR(VLOOKUP($D377,'SAP Data'!$A$7:$OM$1845,F$4,FALSE),"")</f>
        <v>0</v>
      </c>
      <c r="G377" s="33">
        <f>IFERROR(VLOOKUP($D377,'SAP Data'!$A$7:$OM$1845,G$4,FALSE),"")</f>
        <v>0</v>
      </c>
      <c r="H377" s="16">
        <f>IFERROR(VLOOKUP($D377,'SAP Data'!$A$7:$OM$1845,H$4,FALSE),"")</f>
        <v>0</v>
      </c>
      <c r="I377" s="76">
        <f>IFERROR(VLOOKUP($D377,'SAP Data'!$A$7:$OM$1845,I$4,FALSE),"")</f>
        <v>0</v>
      </c>
      <c r="J377" s="76">
        <f>IFERROR(VLOOKUP($D377,'SAP Data'!$A$7:$OM$1845,J$4,FALSE),"")</f>
        <v>0</v>
      </c>
      <c r="K377" s="76">
        <f>IFERROR(VLOOKUP($D377,'SAP Data'!$A$7:$OM$1845,K$4,FALSE),"")</f>
        <v>0</v>
      </c>
      <c r="L377" s="76">
        <f>IFERROR(VLOOKUP($D377,'SAP Data'!$A$7:$OM$1845,L$4,FALSE),"")</f>
        <v>0</v>
      </c>
      <c r="M377" s="76">
        <f>IFERROR(VLOOKUP($D377,'SAP Data'!$A$7:$OM$1845,M$4,FALSE),"")</f>
        <v>0</v>
      </c>
      <c r="N377" s="76">
        <f>IFERROR(VLOOKUP($D377,'SAP Data'!$A$7:$OM$1845,N$4,FALSE),"")</f>
        <v>0</v>
      </c>
      <c r="O377" s="76">
        <f>IFERROR(VLOOKUP($D377,'SAP Data'!$A$7:$OM$1845,O$4,FALSE),"")</f>
        <v>0</v>
      </c>
      <c r="P377" s="76">
        <f>IFERROR(VLOOKUP($D377,'SAP Data'!$A$7:$OM$1845,P$4,FALSE),"")</f>
        <v>0</v>
      </c>
      <c r="Q377" s="76">
        <f>IFERROR(VLOOKUP($D377,'SAP Data'!$A$7:$OM$1845,Q$4,FALSE),"")</f>
        <v>0</v>
      </c>
      <c r="R377" s="76">
        <f>IFERROR(VLOOKUP($D377,'SAP Data'!$A$7:$OM$1845,R$4,FALSE),"")</f>
        <v>0</v>
      </c>
      <c r="S377" s="76">
        <f>IFERROR(VLOOKUP($D377,'SAP Data'!$A$7:$OM$1845,S$4,FALSE),"")</f>
        <v>0</v>
      </c>
      <c r="T377" s="76">
        <f>IFERROR(VLOOKUP($D377,'SAP Data'!$A$7:$OM$1849,T$4,FALSE),"")</f>
        <v>32546.85</v>
      </c>
      <c r="U377" s="76">
        <f>IFERROR(VLOOKUP($D377,'SAP Data'!$A$7:$OM$1849,U$4,FALSE),"")</f>
        <v>32546.85</v>
      </c>
      <c r="V377" s="76">
        <f>IFERROR(VLOOKUP($D377,'SAP Data'!$A$7:$OM$1849,V$4,FALSE),"")</f>
        <v>32546.85</v>
      </c>
      <c r="W377" s="76">
        <f>IFERROR(VLOOKUP($D377,'SAP Data'!$A$7:$OM$1849,W$4,FALSE),"")</f>
        <v>84467.13</v>
      </c>
      <c r="X377" s="76">
        <f>IFERROR(VLOOKUP($D377,'SAP Data'!$A$7:$OM$1849,X$4,FALSE),"")</f>
        <v>84467.13</v>
      </c>
      <c r="Y377" s="76">
        <f>IFERROR(VLOOKUP($D377,'SAP Data'!$A$7:$OM$1849,Y$4,FALSE),"")</f>
        <v>84467.13</v>
      </c>
      <c r="Z377" s="76">
        <f>IFERROR(VLOOKUP($D377,'SAP Data'!$A$7:$OM$1849,Z$4,FALSE),"")</f>
        <v>127256.89</v>
      </c>
      <c r="AA377" s="76">
        <f>IFERROR(VLOOKUP($D377,'SAP Data'!$A$7:$OM$1849,AA$4,FALSE),"")</f>
        <v>155814.41</v>
      </c>
      <c r="AB377" s="76">
        <f>IFERROR(VLOOKUP($D377,'SAP Data'!$A$7:$OM$1849,AB$4,FALSE),"")</f>
        <v>155814.41</v>
      </c>
      <c r="AC377" s="76">
        <f>IFERROR(VLOOKUP($D377,'SAP Data'!$A$7:$OM$1849,AC$4,FALSE),"")</f>
        <v>261934.43</v>
      </c>
      <c r="AD377" s="76">
        <f>IFERROR(VLOOKUP($D377,'SAP Data'!$A$7:$OM$1849,AD$4,FALSE),"")</f>
        <v>261934.43</v>
      </c>
      <c r="AE377" s="76">
        <f>IFERROR(VLOOKUP($D377,'SAP Data'!$A$7:$OM$1849,AE$4,FALSE),"")</f>
        <v>261934.43</v>
      </c>
      <c r="AF377" s="76">
        <f>IFERROR(VLOOKUP($D377,'SAP Data'!$A$7:$OM$1849,AF$4,FALSE),"")</f>
        <v>291132.02</v>
      </c>
      <c r="AG377" s="76">
        <f>IFERROR(VLOOKUP($D377,'SAP Data'!$A$7:$OM$1849,AG$4,FALSE),"")</f>
        <v>291132.02</v>
      </c>
      <c r="AH377" s="76">
        <f>IFERROR(VLOOKUP($D377,'SAP Data'!$A$7:$OM$1849,AH$4,FALSE),"")</f>
        <v>291132.02</v>
      </c>
      <c r="AI377" s="76">
        <f>IFERROR(VLOOKUP($D377,'SAP Data'!$A$7:$OM$1849,AI$4,FALSE),"")</f>
        <v>320318.31</v>
      </c>
      <c r="AJ377" s="76">
        <f>IFERROR(VLOOKUP($D377,'SAP Data'!$A$7:$OM$1849,AJ$4,FALSE),"")</f>
        <v>320318.31</v>
      </c>
      <c r="AK377" s="76">
        <f>IFERROR(VLOOKUP($D377,'SAP Data'!$A$7:$OM$1849,AK$4,FALSE),"")</f>
        <v>320318.31</v>
      </c>
      <c r="AL377" s="76">
        <f>IFERROR(VLOOKUP($D377,'SAP Data'!$A$7:$OM$1849,AL$4,FALSE),"")</f>
        <v>305858.46000000002</v>
      </c>
      <c r="AM377" s="76">
        <f>IFERROR(VLOOKUP($D377,'SAP Data'!$A$7:$OM$1849,AM$4,FALSE),"")</f>
        <v>305858.46000000002</v>
      </c>
      <c r="AN377" s="76">
        <f>IFERROR(VLOOKUP($D377,'SAP Data'!$A$7:$OM$1849,AN$4,FALSE),"")</f>
        <v>305858.46000000002</v>
      </c>
      <c r="AO377" s="76">
        <f>IFERROR(VLOOKUP($D377,'SAP Data'!$A$7:$OM$1849,AO$4,FALSE),"")</f>
        <v>230896.09</v>
      </c>
      <c r="AP377" s="99">
        <f t="shared" si="521"/>
        <v>98569.107916666675</v>
      </c>
      <c r="AQ377" s="43">
        <f t="shared" si="522"/>
        <v>120396.97708333335</v>
      </c>
      <c r="AR377" s="43">
        <f t="shared" si="523"/>
        <v>142085.29374999998</v>
      </c>
      <c r="AS377" s="43">
        <f t="shared" si="524"/>
        <v>163634.05791666667</v>
      </c>
      <c r="AT377" s="43">
        <f t="shared" si="525"/>
        <v>185182.82208333336</v>
      </c>
      <c r="AU377" s="43">
        <f t="shared" si="526"/>
        <v>205784.33666666667</v>
      </c>
      <c r="AV377" s="43">
        <f t="shared" si="527"/>
        <v>225438.60166666665</v>
      </c>
      <c r="AW377" s="43">
        <f t="shared" si="528"/>
        <v>245092.86666666661</v>
      </c>
      <c r="AX377" s="43">
        <f t="shared" si="529"/>
        <v>262361.73125000001</v>
      </c>
      <c r="AY377" s="43">
        <f t="shared" si="530"/>
        <v>276055.29875000002</v>
      </c>
      <c r="AZ377" s="43">
        <f t="shared" si="531"/>
        <v>288558.96958333335</v>
      </c>
      <c r="BA377" s="98">
        <f t="shared" si="532"/>
        <v>293517.54083333333</v>
      </c>
      <c r="BB377" s="16"/>
      <c r="BC377" s="16">
        <f t="shared" si="541"/>
        <v>0</v>
      </c>
      <c r="BD377" s="16"/>
      <c r="BE377" s="16">
        <f t="shared" si="542"/>
        <v>0</v>
      </c>
      <c r="BF377" s="16"/>
      <c r="BG377" s="16">
        <f t="shared" si="543"/>
        <v>0</v>
      </c>
      <c r="BH377" s="18"/>
      <c r="BI377" s="16">
        <f t="shared" si="544"/>
        <v>0</v>
      </c>
      <c r="BK377" s="16">
        <f t="shared" si="545"/>
        <v>0</v>
      </c>
      <c r="BM377" s="16">
        <f t="shared" si="546"/>
        <v>0</v>
      </c>
      <c r="BO377" s="16">
        <f t="shared" si="538"/>
        <v>0</v>
      </c>
      <c r="BQ377" s="16">
        <f t="shared" si="539"/>
        <v>0</v>
      </c>
      <c r="BS377" s="16">
        <f t="shared" si="540"/>
        <v>0</v>
      </c>
      <c r="BU377" s="16">
        <f t="shared" si="535"/>
        <v>0</v>
      </c>
      <c r="BW377" s="16">
        <f t="shared" si="536"/>
        <v>0</v>
      </c>
      <c r="BY377" s="16">
        <f t="shared" si="537"/>
        <v>0</v>
      </c>
      <c r="CB377" s="16">
        <f t="shared" si="517"/>
        <v>0</v>
      </c>
      <c r="CF377" s="243">
        <f t="shared" si="533"/>
        <v>0</v>
      </c>
      <c r="CH377" s="243">
        <f t="shared" si="534"/>
        <v>0</v>
      </c>
      <c r="CJ377" s="16">
        <f t="shared" si="518"/>
        <v>293517.54083333333</v>
      </c>
      <c r="CL377" s="54">
        <f t="shared" si="519"/>
        <v>0</v>
      </c>
      <c r="CN377" s="18"/>
      <c r="CO377" s="16">
        <f t="shared" si="520"/>
        <v>0</v>
      </c>
      <c r="CP377" s="18"/>
    </row>
    <row r="378" spans="1:94" x14ac:dyDescent="0.2">
      <c r="A378" s="387"/>
      <c r="B378" s="14" t="str">
        <f>VLOOKUP(D378,'line assign basis'!$A$8:$D$668,2,FALSE)</f>
        <v>WA COVID LAT FEE DEF</v>
      </c>
      <c r="C378" s="17" t="s">
        <v>4066</v>
      </c>
      <c r="D378" s="123" t="s">
        <v>4102</v>
      </c>
      <c r="E378" s="17">
        <f>IFERROR(VLOOKUP(D378,'line assign basis'!$A$8:$D$668,4,FALSE),"")</f>
        <v>2</v>
      </c>
      <c r="F378" s="33">
        <f>IFERROR(VLOOKUP($D378,'SAP Data'!$A$7:$OM$1845,F$4,FALSE),"")</f>
        <v>0</v>
      </c>
      <c r="G378" s="33">
        <f>IFERROR(VLOOKUP($D378,'SAP Data'!$A$7:$OM$1845,G$4,FALSE),"")</f>
        <v>0</v>
      </c>
      <c r="H378" s="16">
        <f>IFERROR(VLOOKUP($D378,'SAP Data'!$A$7:$OM$1845,H$4,FALSE),"")</f>
        <v>0</v>
      </c>
      <c r="I378" s="76">
        <f>IFERROR(VLOOKUP($D378,'SAP Data'!$A$7:$OM$1845,I$4,FALSE),"")</f>
        <v>0</v>
      </c>
      <c r="J378" s="76">
        <f>IFERROR(VLOOKUP($D378,'SAP Data'!$A$7:$OM$1845,J$4,FALSE),"")</f>
        <v>0</v>
      </c>
      <c r="K378" s="76">
        <f>IFERROR(VLOOKUP($D378,'SAP Data'!$A$7:$OM$1845,K$4,FALSE),"")</f>
        <v>0</v>
      </c>
      <c r="L378" s="76">
        <f>IFERROR(VLOOKUP($D378,'SAP Data'!$A$7:$OM$1845,L$4,FALSE),"")</f>
        <v>0</v>
      </c>
      <c r="M378" s="76">
        <f>IFERROR(VLOOKUP($D378,'SAP Data'!$A$7:$OM$1845,M$4,FALSE),"")</f>
        <v>0</v>
      </c>
      <c r="N378" s="76">
        <f>IFERROR(VLOOKUP($D378,'SAP Data'!$A$7:$OM$1845,N$4,FALSE),"")</f>
        <v>0</v>
      </c>
      <c r="O378" s="76">
        <f>IFERROR(VLOOKUP($D378,'SAP Data'!$A$7:$OM$1845,O$4,FALSE),"")</f>
        <v>0</v>
      </c>
      <c r="P378" s="76">
        <f>IFERROR(VLOOKUP($D378,'SAP Data'!$A$7:$OM$1845,P$4,FALSE),"")</f>
        <v>0</v>
      </c>
      <c r="Q378" s="76">
        <f>IFERROR(VLOOKUP($D378,'SAP Data'!$A$7:$OM$1845,Q$4,FALSE),"")</f>
        <v>0</v>
      </c>
      <c r="R378" s="76">
        <f>IFERROR(VLOOKUP($D378,'SAP Data'!$A$7:$OM$1845,R$4,FALSE),"")</f>
        <v>0</v>
      </c>
      <c r="S378" s="76">
        <f>IFERROR(VLOOKUP($D378,'SAP Data'!$A$7:$OM$1845,S$4,FALSE),"")</f>
        <v>0</v>
      </c>
      <c r="T378" s="76">
        <f>IFERROR(VLOOKUP($D378,'SAP Data'!$A$7:$OM$1849,T$4,FALSE),"")</f>
        <v>0</v>
      </c>
      <c r="U378" s="76">
        <f>IFERROR(VLOOKUP($D378,'SAP Data'!$A$7:$OM$1849,U$4,FALSE),"")</f>
        <v>0</v>
      </c>
      <c r="V378" s="76">
        <f>IFERROR(VLOOKUP($D378,'SAP Data'!$A$7:$OM$1849,V$4,FALSE),"")</f>
        <v>0</v>
      </c>
      <c r="W378" s="76">
        <f>IFERROR(VLOOKUP($D378,'SAP Data'!$A$7:$OM$1849,W$4,FALSE),"")</f>
        <v>0</v>
      </c>
      <c r="X378" s="76">
        <f>IFERROR(VLOOKUP($D378,'SAP Data'!$A$7:$OM$1849,X$4,FALSE),"")</f>
        <v>0</v>
      </c>
      <c r="Y378" s="76">
        <f>IFERROR(VLOOKUP($D378,'SAP Data'!$A$7:$OM$1849,Y$4,FALSE),"")</f>
        <v>0</v>
      </c>
      <c r="Z378" s="76">
        <f>IFERROR(VLOOKUP($D378,'SAP Data'!$A$7:$OM$1849,Z$4,FALSE),"")</f>
        <v>0</v>
      </c>
      <c r="AA378" s="76">
        <f>IFERROR(VLOOKUP($D378,'SAP Data'!$A$7:$OM$1849,AA$4,FALSE),"")</f>
        <v>0</v>
      </c>
      <c r="AB378" s="76">
        <f>IFERROR(VLOOKUP($D378,'SAP Data'!$A$7:$OM$1849,AB$4,FALSE),"")</f>
        <v>50329.77</v>
      </c>
      <c r="AC378" s="76">
        <f>IFERROR(VLOOKUP($D378,'SAP Data'!$A$7:$OM$1849,AC$4,FALSE),"")</f>
        <v>57728.14</v>
      </c>
      <c r="AD378" s="76">
        <f>IFERROR(VLOOKUP($D378,'SAP Data'!$A$7:$OM$1849,AD$4,FALSE),"")</f>
        <v>67991.62</v>
      </c>
      <c r="AE378" s="76">
        <f>IFERROR(VLOOKUP($D378,'SAP Data'!$A$7:$OM$1849,AE$4,FALSE),"")</f>
        <v>80393.039999999994</v>
      </c>
      <c r="AF378" s="76">
        <f>IFERROR(VLOOKUP($D378,'SAP Data'!$A$7:$OM$1849,AF$4,FALSE),"")</f>
        <v>91237.73</v>
      </c>
      <c r="AG378" s="76">
        <f>IFERROR(VLOOKUP($D378,'SAP Data'!$A$7:$OM$1849,AG$4,FALSE),"")</f>
        <v>101318.63</v>
      </c>
      <c r="AH378" s="76">
        <f>IFERROR(VLOOKUP($D378,'SAP Data'!$A$7:$OM$1849,AH$4,FALSE),"")</f>
        <v>109069.8</v>
      </c>
      <c r="AI378" s="76">
        <f>IFERROR(VLOOKUP($D378,'SAP Data'!$A$7:$OM$1849,AI$4,FALSE),"")</f>
        <v>113382.64</v>
      </c>
      <c r="AJ378" s="76">
        <f>IFERROR(VLOOKUP($D378,'SAP Data'!$A$7:$OM$1849,AJ$4,FALSE),"")</f>
        <v>116646.23</v>
      </c>
      <c r="AK378" s="76">
        <f>IFERROR(VLOOKUP($D378,'SAP Data'!$A$7:$OM$1849,AK$4,FALSE),"")</f>
        <v>119340.44</v>
      </c>
      <c r="AL378" s="76">
        <f>IFERROR(VLOOKUP($D378,'SAP Data'!$A$7:$OM$1849,AL$4,FALSE),"")</f>
        <v>121802.84</v>
      </c>
      <c r="AM378" s="76">
        <f>IFERROR(VLOOKUP($D378,'SAP Data'!$A$7:$OM$1849,AM$4,FALSE),"")</f>
        <v>123885.59</v>
      </c>
      <c r="AN378" s="76">
        <f>IFERROR(VLOOKUP($D378,'SAP Data'!$A$7:$OM$1849,AN$4,FALSE),"")</f>
        <v>126709.67</v>
      </c>
      <c r="AO378" s="76">
        <f>IFERROR(VLOOKUP($D378,'SAP Data'!$A$7:$OM$1849,AO$4,FALSE),"")</f>
        <v>132998.79999999999</v>
      </c>
      <c r="AP378" s="99">
        <f t="shared" si="521"/>
        <v>11837.81</v>
      </c>
      <c r="AQ378" s="43">
        <f t="shared" si="522"/>
        <v>18020.504166666666</v>
      </c>
      <c r="AR378" s="43">
        <f t="shared" si="523"/>
        <v>25171.786250000001</v>
      </c>
      <c r="AS378" s="43">
        <f t="shared" si="524"/>
        <v>33194.967916666668</v>
      </c>
      <c r="AT378" s="43">
        <f t="shared" si="525"/>
        <v>41961.152500000004</v>
      </c>
      <c r="AU378" s="43">
        <f t="shared" si="526"/>
        <v>51230.004166666658</v>
      </c>
      <c r="AV378" s="43">
        <f t="shared" si="527"/>
        <v>60814.540416666663</v>
      </c>
      <c r="AW378" s="43">
        <f t="shared" si="528"/>
        <v>70647.318333333329</v>
      </c>
      <c r="AX378" s="43">
        <f t="shared" si="529"/>
        <v>80694.955000000002</v>
      </c>
      <c r="AY378" s="43">
        <f t="shared" si="530"/>
        <v>90931.972916666666</v>
      </c>
      <c r="AZ378" s="43">
        <f t="shared" si="531"/>
        <v>99276.368333333332</v>
      </c>
      <c r="BA378" s="98">
        <f t="shared" si="532"/>
        <v>105595.14166666665</v>
      </c>
      <c r="BB378" s="16"/>
      <c r="BC378" s="16">
        <f t="shared" ref="BC378" si="603">IF($E378=4,AP378,0)</f>
        <v>0</v>
      </c>
      <c r="BD378" s="16"/>
      <c r="BE378" s="16">
        <f t="shared" ref="BE378" si="604">IF($E378=4,AQ378,0)</f>
        <v>0</v>
      </c>
      <c r="BF378" s="16"/>
      <c r="BG378" s="16">
        <f t="shared" ref="BG378" si="605">IF($E378=4,AR378,0)</f>
        <v>0</v>
      </c>
      <c r="BH378" s="18"/>
      <c r="BI378" s="16">
        <f t="shared" ref="BI378" si="606">IF($E378=4,AS378,0)</f>
        <v>0</v>
      </c>
      <c r="BK378" s="16">
        <f t="shared" ref="BK378" si="607">IF($E378=4,AT378,0)</f>
        <v>0</v>
      </c>
      <c r="BM378" s="16">
        <f t="shared" ref="BM378" si="608">IF($E378=4,AU378,0)</f>
        <v>0</v>
      </c>
      <c r="BO378" s="16">
        <f t="shared" ref="BO378" si="609">IF($E378=4,AV378,0)</f>
        <v>0</v>
      </c>
      <c r="BQ378" s="16">
        <f t="shared" ref="BQ378" si="610">IF($E378=4,AW378,0)</f>
        <v>0</v>
      </c>
      <c r="BS378" s="16">
        <f t="shared" ref="BS378" si="611">IF($E378=4,AX378,0)</f>
        <v>0</v>
      </c>
      <c r="BU378" s="16">
        <f t="shared" si="535"/>
        <v>0</v>
      </c>
      <c r="BW378" s="16">
        <f t="shared" si="536"/>
        <v>0</v>
      </c>
      <c r="BY378" s="16">
        <f t="shared" si="537"/>
        <v>0</v>
      </c>
      <c r="CB378" s="16">
        <f t="shared" si="517"/>
        <v>0</v>
      </c>
      <c r="CF378" s="243">
        <f t="shared" si="533"/>
        <v>0</v>
      </c>
      <c r="CH378" s="243">
        <f t="shared" si="534"/>
        <v>0</v>
      </c>
      <c r="CJ378" s="16">
        <f t="shared" si="518"/>
        <v>105595.14166666665</v>
      </c>
      <c r="CL378" s="54">
        <f t="shared" si="519"/>
        <v>0</v>
      </c>
      <c r="CN378" s="18"/>
      <c r="CO378" s="16">
        <f t="shared" si="520"/>
        <v>0</v>
      </c>
      <c r="CP378" s="18"/>
    </row>
    <row r="379" spans="1:94" x14ac:dyDescent="0.2">
      <c r="A379" s="387"/>
      <c r="B379" s="14" t="str">
        <f>VLOOKUP(D379,'line assign basis'!$A$8:$D$668,2,FALSE)</f>
        <v>WA COVID19 OTHER DEF</v>
      </c>
      <c r="C379" s="17" t="s">
        <v>3243</v>
      </c>
      <c r="D379" s="123" t="s">
        <v>3946</v>
      </c>
      <c r="E379" s="17">
        <f>IFERROR(VLOOKUP(D379,'line assign basis'!$A$8:$D$668,4,FALSE),"")</f>
        <v>2</v>
      </c>
      <c r="F379" s="33">
        <f>IFERROR(VLOOKUP($D379,'SAP Data'!$A$7:$OM$1845,F$4,FALSE),"")</f>
        <v>0</v>
      </c>
      <c r="G379" s="33">
        <f>IFERROR(VLOOKUP($D379,'SAP Data'!$A$7:$OM$1845,G$4,FALSE),"")</f>
        <v>0</v>
      </c>
      <c r="H379" s="16">
        <f>IFERROR(VLOOKUP($D379,'SAP Data'!$A$7:$OM$1845,H$4,FALSE),"")</f>
        <v>0</v>
      </c>
      <c r="I379" s="76">
        <f>IFERROR(VLOOKUP($D379,'SAP Data'!$A$7:$OM$1845,I$4,FALSE),"")</f>
        <v>0</v>
      </c>
      <c r="J379" s="76">
        <f>IFERROR(VLOOKUP($D379,'SAP Data'!$A$7:$OM$1845,J$4,FALSE),"")</f>
        <v>0</v>
      </c>
      <c r="K379" s="76">
        <f>IFERROR(VLOOKUP($D379,'SAP Data'!$A$7:$OM$1845,K$4,FALSE),"")</f>
        <v>0</v>
      </c>
      <c r="L379" s="76">
        <f>IFERROR(VLOOKUP($D379,'SAP Data'!$A$7:$OM$1845,L$4,FALSE),"")</f>
        <v>0</v>
      </c>
      <c r="M379" s="76">
        <f>IFERROR(VLOOKUP($D379,'SAP Data'!$A$7:$OM$1845,M$4,FALSE),"")</f>
        <v>0</v>
      </c>
      <c r="N379" s="76">
        <f>IFERROR(VLOOKUP($D379,'SAP Data'!$A$7:$OM$1845,N$4,FALSE),"")</f>
        <v>0</v>
      </c>
      <c r="O379" s="76">
        <f>IFERROR(VLOOKUP($D379,'SAP Data'!$A$7:$OM$1845,O$4,FALSE),"")</f>
        <v>0</v>
      </c>
      <c r="P379" s="76">
        <f>IFERROR(VLOOKUP($D379,'SAP Data'!$A$7:$OM$1845,P$4,FALSE),"")</f>
        <v>0</v>
      </c>
      <c r="Q379" s="76">
        <f>IFERROR(VLOOKUP($D379,'SAP Data'!$A$7:$OM$1845,Q$4,FALSE),"")</f>
        <v>0</v>
      </c>
      <c r="R379" s="76">
        <f>IFERROR(VLOOKUP($D379,'SAP Data'!$A$7:$OM$1845,R$4,FALSE),"")</f>
        <v>0</v>
      </c>
      <c r="S379" s="76">
        <f>IFERROR(VLOOKUP($D379,'SAP Data'!$A$7:$OM$1845,S$4,FALSE),"")</f>
        <v>0</v>
      </c>
      <c r="T379" s="76">
        <f>IFERROR(VLOOKUP($D379,'SAP Data'!$A$7:$OM$1849,T$4,FALSE),"")</f>
        <v>37582.699999999997</v>
      </c>
      <c r="U379" s="76">
        <f>IFERROR(VLOOKUP($D379,'SAP Data'!$A$7:$OM$1849,U$4,FALSE),"")</f>
        <v>52663.46</v>
      </c>
      <c r="V379" s="76">
        <f>IFERROR(VLOOKUP($D379,'SAP Data'!$A$7:$OM$1849,V$4,FALSE),"")</f>
        <v>102114.57</v>
      </c>
      <c r="W379" s="76">
        <f>IFERROR(VLOOKUP($D379,'SAP Data'!$A$7:$OM$1849,W$4,FALSE),"")</f>
        <v>269470.68</v>
      </c>
      <c r="X379" s="76">
        <f>IFERROR(VLOOKUP($D379,'SAP Data'!$A$7:$OM$1849,X$4,FALSE),"")</f>
        <v>296562.55</v>
      </c>
      <c r="Y379" s="76">
        <f>IFERROR(VLOOKUP($D379,'SAP Data'!$A$7:$OM$1849,Y$4,FALSE),"")</f>
        <v>315593.33</v>
      </c>
      <c r="Z379" s="76">
        <f>IFERROR(VLOOKUP($D379,'SAP Data'!$A$7:$OM$1849,Z$4,FALSE),"")</f>
        <v>318612.83</v>
      </c>
      <c r="AA379" s="76">
        <f>IFERROR(VLOOKUP($D379,'SAP Data'!$A$7:$OM$1849,AA$4,FALSE),"")</f>
        <v>343344.12</v>
      </c>
      <c r="AB379" s="76">
        <f>IFERROR(VLOOKUP($D379,'SAP Data'!$A$7:$OM$1849,AB$4,FALSE),"")</f>
        <v>307953.14</v>
      </c>
      <c r="AC379" s="76">
        <f>IFERROR(VLOOKUP($D379,'SAP Data'!$A$7:$OM$1849,AC$4,FALSE),"")</f>
        <v>318237.67</v>
      </c>
      <c r="AD379" s="76">
        <f>IFERROR(VLOOKUP($D379,'SAP Data'!$A$7:$OM$1849,AD$4,FALSE),"")</f>
        <v>323933.03000000003</v>
      </c>
      <c r="AE379" s="76">
        <f>IFERROR(VLOOKUP($D379,'SAP Data'!$A$7:$OM$1849,AE$4,FALSE),"")</f>
        <v>330181.05</v>
      </c>
      <c r="AF379" s="76">
        <f>IFERROR(VLOOKUP($D379,'SAP Data'!$A$7:$OM$1849,AF$4,FALSE),"")</f>
        <v>342913.85</v>
      </c>
      <c r="AG379" s="76">
        <f>IFERROR(VLOOKUP($D379,'SAP Data'!$A$7:$OM$1849,AG$4,FALSE),"")</f>
        <v>353800.04</v>
      </c>
      <c r="AH379" s="76">
        <f>IFERROR(VLOOKUP($D379,'SAP Data'!$A$7:$OM$1849,AH$4,FALSE),"")</f>
        <v>360052.2</v>
      </c>
      <c r="AI379" s="76">
        <f>IFERROR(VLOOKUP($D379,'SAP Data'!$A$7:$OM$1849,AI$4,FALSE),"")</f>
        <v>370647.23</v>
      </c>
      <c r="AJ379" s="76">
        <f>IFERROR(VLOOKUP($D379,'SAP Data'!$A$7:$OM$1849,AJ$4,FALSE),"")</f>
        <v>375164.34</v>
      </c>
      <c r="AK379" s="76">
        <f>IFERROR(VLOOKUP($D379,'SAP Data'!$A$7:$OM$1849,AK$4,FALSE),"")</f>
        <v>380627.07</v>
      </c>
      <c r="AL379" s="76">
        <f>IFERROR(VLOOKUP($D379,'SAP Data'!$A$7:$OM$1849,AL$4,FALSE),"")</f>
        <v>388543.11</v>
      </c>
      <c r="AM379" s="76">
        <f>IFERROR(VLOOKUP($D379,'SAP Data'!$A$7:$OM$1849,AM$4,FALSE),"")</f>
        <v>395978.01</v>
      </c>
      <c r="AN379" s="76">
        <f>IFERROR(VLOOKUP($D379,'SAP Data'!$A$7:$OM$1849,AN$4,FALSE),"")</f>
        <v>402312.8</v>
      </c>
      <c r="AO379" s="76">
        <f>IFERROR(VLOOKUP($D379,'SAP Data'!$A$7:$OM$1849,AO$4,FALSE),"")</f>
        <v>406595.49</v>
      </c>
      <c r="AP379" s="99">
        <f t="shared" si="521"/>
        <v>210341.79708333337</v>
      </c>
      <c r="AQ379" s="43">
        <f t="shared" si="522"/>
        <v>237596.55041666667</v>
      </c>
      <c r="AR379" s="43">
        <f t="shared" si="523"/>
        <v>264076.22541666665</v>
      </c>
      <c r="AS379" s="43">
        <f t="shared" si="524"/>
        <v>289345.71416666667</v>
      </c>
      <c r="AT379" s="43">
        <f t="shared" si="525"/>
        <v>312640.47291666671</v>
      </c>
      <c r="AU379" s="43">
        <f t="shared" si="526"/>
        <v>327603.56374999997</v>
      </c>
      <c r="AV379" s="43">
        <f t="shared" si="527"/>
        <v>335094.32791666669</v>
      </c>
      <c r="AW379" s="43">
        <f t="shared" si="528"/>
        <v>341079.14166666666</v>
      </c>
      <c r="AX379" s="43">
        <f t="shared" si="529"/>
        <v>346702.64250000002</v>
      </c>
      <c r="AY379" s="43">
        <f t="shared" si="530"/>
        <v>351809.48291666666</v>
      </c>
      <c r="AZ379" s="43">
        <f t="shared" si="531"/>
        <v>357934.21416666661</v>
      </c>
      <c r="BA379" s="98">
        <f t="shared" si="532"/>
        <v>365547.44249999995</v>
      </c>
      <c r="BB379" s="16"/>
      <c r="BC379" s="16">
        <f t="shared" si="541"/>
        <v>0</v>
      </c>
      <c r="BD379" s="16"/>
      <c r="BE379" s="16">
        <f t="shared" si="542"/>
        <v>0</v>
      </c>
      <c r="BF379" s="16"/>
      <c r="BG379" s="16">
        <f t="shared" si="543"/>
        <v>0</v>
      </c>
      <c r="BH379" s="18"/>
      <c r="BI379" s="16">
        <f t="shared" si="544"/>
        <v>0</v>
      </c>
      <c r="BK379" s="16">
        <f t="shared" si="545"/>
        <v>0</v>
      </c>
      <c r="BM379" s="16">
        <f t="shared" si="546"/>
        <v>0</v>
      </c>
      <c r="BO379" s="16">
        <f t="shared" si="538"/>
        <v>0</v>
      </c>
      <c r="BQ379" s="16">
        <f t="shared" si="539"/>
        <v>0</v>
      </c>
      <c r="BS379" s="16">
        <f t="shared" si="540"/>
        <v>0</v>
      </c>
      <c r="BU379" s="16">
        <f t="shared" si="535"/>
        <v>0</v>
      </c>
      <c r="BW379" s="16">
        <f t="shared" si="536"/>
        <v>0</v>
      </c>
      <c r="BY379" s="16">
        <f t="shared" si="537"/>
        <v>0</v>
      </c>
      <c r="CB379" s="16">
        <f t="shared" si="517"/>
        <v>0</v>
      </c>
      <c r="CF379" s="243">
        <f t="shared" si="533"/>
        <v>0</v>
      </c>
      <c r="CH379" s="243">
        <f t="shared" si="534"/>
        <v>0</v>
      </c>
      <c r="CJ379" s="16">
        <f t="shared" si="518"/>
        <v>365547.44249999995</v>
      </c>
      <c r="CL379" s="54">
        <f t="shared" si="519"/>
        <v>0</v>
      </c>
      <c r="CN379" s="18"/>
      <c r="CO379" s="16">
        <f t="shared" si="520"/>
        <v>0</v>
      </c>
      <c r="CP379" s="18"/>
    </row>
    <row r="380" spans="1:94" x14ac:dyDescent="0.2">
      <c r="A380" s="387"/>
      <c r="B380" s="14" t="str">
        <f>VLOOKUP(D380,'line assign basis'!$A$8:$D$668,2,FALSE)</f>
        <v>OR COVID UNCOL DEF R</v>
      </c>
      <c r="C380" s="17" t="s">
        <v>3245</v>
      </c>
      <c r="D380" s="123" t="s">
        <v>3947</v>
      </c>
      <c r="E380" s="17">
        <f>IFERROR(VLOOKUP(D380,'line assign basis'!$A$8:$D$668,4,FALSE),"")</f>
        <v>2</v>
      </c>
      <c r="F380" s="33">
        <f>IFERROR(VLOOKUP($D380,'SAP Data'!$A$7:$OM$1845,F$4,FALSE),"")</f>
        <v>0</v>
      </c>
      <c r="G380" s="33">
        <f>IFERROR(VLOOKUP($D380,'SAP Data'!$A$7:$OM$1845,G$4,FALSE),"")</f>
        <v>0</v>
      </c>
      <c r="H380" s="16">
        <f>IFERROR(VLOOKUP($D380,'SAP Data'!$A$7:$OM$1845,H$4,FALSE),"")</f>
        <v>0</v>
      </c>
      <c r="I380" s="76">
        <f>IFERROR(VLOOKUP($D380,'SAP Data'!$A$7:$OM$1845,I$4,FALSE),"")</f>
        <v>0</v>
      </c>
      <c r="J380" s="76">
        <f>IFERROR(VLOOKUP($D380,'SAP Data'!$A$7:$OM$1845,J$4,FALSE),"")</f>
        <v>0</v>
      </c>
      <c r="K380" s="76">
        <f>IFERROR(VLOOKUP($D380,'SAP Data'!$A$7:$OM$1845,K$4,FALSE),"")</f>
        <v>0</v>
      </c>
      <c r="L380" s="76">
        <f>IFERROR(VLOOKUP($D380,'SAP Data'!$A$7:$OM$1845,L$4,FALSE),"")</f>
        <v>0</v>
      </c>
      <c r="M380" s="76">
        <f>IFERROR(VLOOKUP($D380,'SAP Data'!$A$7:$OM$1845,M$4,FALSE),"")</f>
        <v>0</v>
      </c>
      <c r="N380" s="76">
        <f>IFERROR(VLOOKUP($D380,'SAP Data'!$A$7:$OM$1845,N$4,FALSE),"")</f>
        <v>0</v>
      </c>
      <c r="O380" s="76">
        <f>IFERROR(VLOOKUP($D380,'SAP Data'!$A$7:$OM$1845,O$4,FALSE),"")</f>
        <v>0</v>
      </c>
      <c r="P380" s="76">
        <f>IFERROR(VLOOKUP($D380,'SAP Data'!$A$7:$OM$1845,P$4,FALSE),"")</f>
        <v>0</v>
      </c>
      <c r="Q380" s="76">
        <f>IFERROR(VLOOKUP($D380,'SAP Data'!$A$7:$OM$1845,Q$4,FALSE),"")</f>
        <v>0</v>
      </c>
      <c r="R380" s="76">
        <f>IFERROR(VLOOKUP($D380,'SAP Data'!$A$7:$OM$1845,R$4,FALSE),"")</f>
        <v>0</v>
      </c>
      <c r="S380" s="76">
        <f>IFERROR(VLOOKUP($D380,'SAP Data'!$A$7:$OM$1845,S$4,FALSE),"")</f>
        <v>0</v>
      </c>
      <c r="T380" s="76">
        <f>IFERROR(VLOOKUP($D380,'SAP Data'!$A$7:$OM$1849,T$4,FALSE),"")</f>
        <v>-326810.90000000002</v>
      </c>
      <c r="U380" s="76">
        <f>IFERROR(VLOOKUP($D380,'SAP Data'!$A$7:$OM$1849,U$4,FALSE),"")</f>
        <v>-326810.90000000002</v>
      </c>
      <c r="V380" s="76">
        <f>IFERROR(VLOOKUP($D380,'SAP Data'!$A$7:$OM$1849,V$4,FALSE),"")</f>
        <v>-326810.90000000002</v>
      </c>
      <c r="W380" s="76">
        <f>IFERROR(VLOOKUP($D380,'SAP Data'!$A$7:$OM$1849,W$4,FALSE),"")</f>
        <v>-648516.82999999996</v>
      </c>
      <c r="X380" s="76">
        <f>IFERROR(VLOOKUP($D380,'SAP Data'!$A$7:$OM$1849,X$4,FALSE),"")</f>
        <v>-648516.82999999996</v>
      </c>
      <c r="Y380" s="76">
        <f>IFERROR(VLOOKUP($D380,'SAP Data'!$A$7:$OM$1849,Y$4,FALSE),"")</f>
        <v>-648516.82999999996</v>
      </c>
      <c r="Z380" s="76">
        <f>IFERROR(VLOOKUP($D380,'SAP Data'!$A$7:$OM$1849,Z$4,FALSE),"")</f>
        <v>-0.02</v>
      </c>
      <c r="AA380" s="76">
        <f>IFERROR(VLOOKUP($D380,'SAP Data'!$A$7:$OM$1849,AA$4,FALSE),"")</f>
        <v>-0.02</v>
      </c>
      <c r="AB380" s="76">
        <f>IFERROR(VLOOKUP($D380,'SAP Data'!$A$7:$OM$1849,AB$4,FALSE),"")</f>
        <v>-0.02</v>
      </c>
      <c r="AC380" s="76">
        <f>IFERROR(VLOOKUP($D380,'SAP Data'!$A$7:$OM$1849,AC$4,FALSE),"")</f>
        <v>0</v>
      </c>
      <c r="AD380" s="76">
        <f>IFERROR(VLOOKUP($D380,'SAP Data'!$A$7:$OM$1849,AD$4,FALSE),"")</f>
        <v>0</v>
      </c>
      <c r="AE380" s="76">
        <f>IFERROR(VLOOKUP($D380,'SAP Data'!$A$7:$OM$1849,AE$4,FALSE),"")</f>
        <v>0</v>
      </c>
      <c r="AF380" s="76">
        <f>IFERROR(VLOOKUP($D380,'SAP Data'!$A$7:$OM$1849,AF$4,FALSE),"")</f>
        <v>0</v>
      </c>
      <c r="AG380" s="76">
        <f>IFERROR(VLOOKUP($D380,'SAP Data'!$A$7:$OM$1849,AG$4,FALSE),"")</f>
        <v>0</v>
      </c>
      <c r="AH380" s="76">
        <f>IFERROR(VLOOKUP($D380,'SAP Data'!$A$7:$OM$1849,AH$4,FALSE),"")</f>
        <v>0</v>
      </c>
      <c r="AI380" s="76">
        <f>IFERROR(VLOOKUP($D380,'SAP Data'!$A$7:$OM$1849,AI$4,FALSE),"")</f>
        <v>0</v>
      </c>
      <c r="AJ380" s="76">
        <f>IFERROR(VLOOKUP($D380,'SAP Data'!$A$7:$OM$1849,AJ$4,FALSE),"")</f>
        <v>0</v>
      </c>
      <c r="AK380" s="76">
        <f>IFERROR(VLOOKUP($D380,'SAP Data'!$A$7:$OM$1849,AK$4,FALSE),"")</f>
        <v>0</v>
      </c>
      <c r="AL380" s="76">
        <f>IFERROR(VLOOKUP($D380,'SAP Data'!$A$7:$OM$1849,AL$4,FALSE),"")</f>
        <v>0</v>
      </c>
      <c r="AM380" s="76">
        <f>IFERROR(VLOOKUP($D380,'SAP Data'!$A$7:$OM$1849,AM$4,FALSE),"")</f>
        <v>0</v>
      </c>
      <c r="AN380" s="76">
        <f>IFERROR(VLOOKUP($D380,'SAP Data'!$A$7:$OM$1849,AN$4,FALSE),"")</f>
        <v>0</v>
      </c>
      <c r="AO380" s="76">
        <f>IFERROR(VLOOKUP($D380,'SAP Data'!$A$7:$OM$1849,AO$4,FALSE),"")</f>
        <v>0</v>
      </c>
      <c r="AP380" s="99">
        <f t="shared" si="521"/>
        <v>-243831.9375</v>
      </c>
      <c r="AQ380" s="43">
        <f t="shared" si="522"/>
        <v>-243831.9375</v>
      </c>
      <c r="AR380" s="43">
        <f t="shared" si="523"/>
        <v>-230214.81666666668</v>
      </c>
      <c r="AS380" s="43">
        <f t="shared" si="524"/>
        <v>-202980.57500000004</v>
      </c>
      <c r="AT380" s="43">
        <f t="shared" si="525"/>
        <v>-175746.33333333334</v>
      </c>
      <c r="AU380" s="43">
        <f t="shared" si="526"/>
        <v>-135107.67791666667</v>
      </c>
      <c r="AV380" s="43">
        <f t="shared" si="527"/>
        <v>-81064.608749999999</v>
      </c>
      <c r="AW380" s="43">
        <f t="shared" si="528"/>
        <v>-27021.539583333331</v>
      </c>
      <c r="AX380" s="43">
        <f t="shared" si="529"/>
        <v>-4.1666666666666666E-3</v>
      </c>
      <c r="AY380" s="43">
        <f t="shared" si="530"/>
        <v>-2.5000000000000001E-3</v>
      </c>
      <c r="AZ380" s="43">
        <f t="shared" si="531"/>
        <v>-8.3333333333333339E-4</v>
      </c>
      <c r="BA380" s="98">
        <f t="shared" si="532"/>
        <v>0</v>
      </c>
      <c r="BB380" s="16"/>
      <c r="BC380" s="16">
        <f t="shared" si="541"/>
        <v>0</v>
      </c>
      <c r="BD380" s="16"/>
      <c r="BE380" s="16">
        <f t="shared" si="542"/>
        <v>0</v>
      </c>
      <c r="BF380" s="16"/>
      <c r="BG380" s="16">
        <f t="shared" si="543"/>
        <v>0</v>
      </c>
      <c r="BH380" s="18"/>
      <c r="BI380" s="16">
        <f t="shared" si="544"/>
        <v>0</v>
      </c>
      <c r="BK380" s="16">
        <f t="shared" si="545"/>
        <v>0</v>
      </c>
      <c r="BM380" s="16">
        <f t="shared" si="546"/>
        <v>0</v>
      </c>
      <c r="BO380" s="16">
        <f t="shared" si="538"/>
        <v>0</v>
      </c>
      <c r="BQ380" s="16">
        <f t="shared" si="539"/>
        <v>0</v>
      </c>
      <c r="BS380" s="16">
        <f t="shared" si="540"/>
        <v>0</v>
      </c>
      <c r="BU380" s="16">
        <f t="shared" si="535"/>
        <v>0</v>
      </c>
      <c r="BW380" s="16">
        <f t="shared" si="536"/>
        <v>0</v>
      </c>
      <c r="BY380" s="16">
        <f t="shared" si="537"/>
        <v>0</v>
      </c>
      <c r="CB380" s="16">
        <f t="shared" si="517"/>
        <v>0</v>
      </c>
      <c r="CF380" s="243">
        <f t="shared" si="533"/>
        <v>0</v>
      </c>
      <c r="CH380" s="243">
        <f t="shared" si="534"/>
        <v>0</v>
      </c>
      <c r="CJ380" s="16">
        <f t="shared" si="518"/>
        <v>0</v>
      </c>
      <c r="CL380" s="54">
        <f t="shared" si="519"/>
        <v>0</v>
      </c>
      <c r="CN380" s="18"/>
      <c r="CO380" s="16">
        <f t="shared" si="520"/>
        <v>0</v>
      </c>
      <c r="CP380" s="18"/>
    </row>
    <row r="381" spans="1:94" x14ac:dyDescent="0.2">
      <c r="A381" s="387"/>
      <c r="B381" s="14" t="str">
        <f>VLOOKUP(D381,'line assign basis'!$A$8:$D$668,2,FALSE)</f>
        <v>OR COVID OTHER DEF R</v>
      </c>
      <c r="C381" s="17" t="s">
        <v>3247</v>
      </c>
      <c r="D381" s="123" t="s">
        <v>3948</v>
      </c>
      <c r="E381" s="17">
        <f>IFERROR(VLOOKUP(D381,'line assign basis'!$A$8:$D$668,4,FALSE),"")</f>
        <v>2</v>
      </c>
      <c r="F381" s="33">
        <f>IFERROR(VLOOKUP($D381,'SAP Data'!$A$7:$OM$1845,F$4,FALSE),"")</f>
        <v>0</v>
      </c>
      <c r="G381" s="33">
        <f>IFERROR(VLOOKUP($D381,'SAP Data'!$A$7:$OM$1845,G$4,FALSE),"")</f>
        <v>0</v>
      </c>
      <c r="H381" s="16">
        <f>IFERROR(VLOOKUP($D381,'SAP Data'!$A$7:$OM$1845,H$4,FALSE),"")</f>
        <v>0</v>
      </c>
      <c r="I381" s="76">
        <f>IFERROR(VLOOKUP($D381,'SAP Data'!$A$7:$OM$1845,I$4,FALSE),"")</f>
        <v>0</v>
      </c>
      <c r="J381" s="76">
        <f>IFERROR(VLOOKUP($D381,'SAP Data'!$A$7:$OM$1845,J$4,FALSE),"")</f>
        <v>0</v>
      </c>
      <c r="K381" s="76">
        <f>IFERROR(VLOOKUP($D381,'SAP Data'!$A$7:$OM$1845,K$4,FALSE),"")</f>
        <v>0</v>
      </c>
      <c r="L381" s="76">
        <f>IFERROR(VLOOKUP($D381,'SAP Data'!$A$7:$OM$1845,L$4,FALSE),"")</f>
        <v>0</v>
      </c>
      <c r="M381" s="76">
        <f>IFERROR(VLOOKUP($D381,'SAP Data'!$A$7:$OM$1845,M$4,FALSE),"")</f>
        <v>0</v>
      </c>
      <c r="N381" s="76">
        <f>IFERROR(VLOOKUP($D381,'SAP Data'!$A$7:$OM$1845,N$4,FALSE),"")</f>
        <v>0</v>
      </c>
      <c r="O381" s="76">
        <f>IFERROR(VLOOKUP($D381,'SAP Data'!$A$7:$OM$1845,O$4,FALSE),"")</f>
        <v>0</v>
      </c>
      <c r="P381" s="76">
        <f>IFERROR(VLOOKUP($D381,'SAP Data'!$A$7:$OM$1845,P$4,FALSE),"")</f>
        <v>0</v>
      </c>
      <c r="Q381" s="76">
        <f>IFERROR(VLOOKUP($D381,'SAP Data'!$A$7:$OM$1845,Q$4,FALSE),"")</f>
        <v>0</v>
      </c>
      <c r="R381" s="76">
        <f>IFERROR(VLOOKUP($D381,'SAP Data'!$A$7:$OM$1845,R$4,FALSE),"")</f>
        <v>0</v>
      </c>
      <c r="S381" s="76">
        <f>IFERROR(VLOOKUP($D381,'SAP Data'!$A$7:$OM$1845,S$4,FALSE),"")</f>
        <v>0</v>
      </c>
      <c r="T381" s="76">
        <f>IFERROR(VLOOKUP($D381,'SAP Data'!$A$7:$OM$1849,T$4,FALSE),"")</f>
        <v>-292669.46999999997</v>
      </c>
      <c r="U381" s="76">
        <f>IFERROR(VLOOKUP($D381,'SAP Data'!$A$7:$OM$1849,U$4,FALSE),"")</f>
        <v>-710282.33</v>
      </c>
      <c r="V381" s="76">
        <f>IFERROR(VLOOKUP($D381,'SAP Data'!$A$7:$OM$1849,V$4,FALSE),"")</f>
        <v>-1259938.74</v>
      </c>
      <c r="W381" s="76">
        <f>IFERROR(VLOOKUP($D381,'SAP Data'!$A$7:$OM$1849,W$4,FALSE),"")</f>
        <v>-2728250.18</v>
      </c>
      <c r="X381" s="76">
        <f>IFERROR(VLOOKUP($D381,'SAP Data'!$A$7:$OM$1849,X$4,FALSE),"")</f>
        <v>-3025016.19</v>
      </c>
      <c r="Y381" s="76">
        <f>IFERROR(VLOOKUP($D381,'SAP Data'!$A$7:$OM$1849,Y$4,FALSE),"")</f>
        <v>-3239729.67</v>
      </c>
      <c r="Z381" s="76">
        <f>IFERROR(VLOOKUP($D381,'SAP Data'!$A$7:$OM$1849,Z$4,FALSE),"")</f>
        <v>-1018908.84</v>
      </c>
      <c r="AA381" s="76">
        <f>IFERROR(VLOOKUP($D381,'SAP Data'!$A$7:$OM$1849,AA$4,FALSE),"")</f>
        <v>-1095445.83</v>
      </c>
      <c r="AB381" s="76">
        <f>IFERROR(VLOOKUP($D381,'SAP Data'!$A$7:$OM$1849,AB$4,FALSE),"")</f>
        <v>0</v>
      </c>
      <c r="AC381" s="76">
        <f>IFERROR(VLOOKUP($D381,'SAP Data'!$A$7:$OM$1849,AC$4,FALSE),"")</f>
        <v>0</v>
      </c>
      <c r="AD381" s="76">
        <f>IFERROR(VLOOKUP($D381,'SAP Data'!$A$7:$OM$1849,AD$4,FALSE),"")</f>
        <v>0</v>
      </c>
      <c r="AE381" s="76">
        <f>IFERROR(VLOOKUP($D381,'SAP Data'!$A$7:$OM$1849,AE$4,FALSE),"")</f>
        <v>0</v>
      </c>
      <c r="AF381" s="76">
        <f>IFERROR(VLOOKUP($D381,'SAP Data'!$A$7:$OM$1849,AF$4,FALSE),"")</f>
        <v>0</v>
      </c>
      <c r="AG381" s="76">
        <f>IFERROR(VLOOKUP($D381,'SAP Data'!$A$7:$OM$1849,AG$4,FALSE),"")</f>
        <v>0</v>
      </c>
      <c r="AH381" s="76">
        <f>IFERROR(VLOOKUP($D381,'SAP Data'!$A$7:$OM$1849,AH$4,FALSE),"")</f>
        <v>0</v>
      </c>
      <c r="AI381" s="76">
        <f>IFERROR(VLOOKUP($D381,'SAP Data'!$A$7:$OM$1849,AI$4,FALSE),"")</f>
        <v>0</v>
      </c>
      <c r="AJ381" s="76">
        <f>IFERROR(VLOOKUP($D381,'SAP Data'!$A$7:$OM$1849,AJ$4,FALSE),"")</f>
        <v>0</v>
      </c>
      <c r="AK381" s="76">
        <f>IFERROR(VLOOKUP($D381,'SAP Data'!$A$7:$OM$1849,AK$4,FALSE),"")</f>
        <v>0</v>
      </c>
      <c r="AL381" s="76">
        <f>IFERROR(VLOOKUP($D381,'SAP Data'!$A$7:$OM$1849,AL$4,FALSE),"")</f>
        <v>0</v>
      </c>
      <c r="AM381" s="76">
        <f>IFERROR(VLOOKUP($D381,'SAP Data'!$A$7:$OM$1849,AM$4,FALSE),"")</f>
        <v>0</v>
      </c>
      <c r="AN381" s="76">
        <f>IFERROR(VLOOKUP($D381,'SAP Data'!$A$7:$OM$1849,AN$4,FALSE),"")</f>
        <v>0</v>
      </c>
      <c r="AO381" s="76">
        <f>IFERROR(VLOOKUP($D381,'SAP Data'!$A$7:$OM$1849,AO$4,FALSE),"")</f>
        <v>0</v>
      </c>
      <c r="AP381" s="99">
        <f t="shared" si="521"/>
        <v>-1114186.7708333333</v>
      </c>
      <c r="AQ381" s="43">
        <f t="shared" si="522"/>
        <v>-1114186.7708333333</v>
      </c>
      <c r="AR381" s="43">
        <f t="shared" si="523"/>
        <v>-1101992.2095833332</v>
      </c>
      <c r="AS381" s="43">
        <f t="shared" si="524"/>
        <v>-1060202.5512499998</v>
      </c>
      <c r="AT381" s="43">
        <f t="shared" si="525"/>
        <v>-978110.00666666648</v>
      </c>
      <c r="AU381" s="43">
        <f t="shared" si="526"/>
        <v>-811935.46833333327</v>
      </c>
      <c r="AV381" s="43">
        <f t="shared" si="527"/>
        <v>-572216.03625</v>
      </c>
      <c r="AW381" s="43">
        <f t="shared" si="528"/>
        <v>-311184.95874999999</v>
      </c>
      <c r="AX381" s="43">
        <f t="shared" si="529"/>
        <v>-133741.6875</v>
      </c>
      <c r="AY381" s="43">
        <f t="shared" si="530"/>
        <v>-45643.576250000006</v>
      </c>
      <c r="AZ381" s="43">
        <f t="shared" si="531"/>
        <v>0</v>
      </c>
      <c r="BA381" s="98">
        <f t="shared" si="532"/>
        <v>0</v>
      </c>
      <c r="BB381" s="16"/>
      <c r="BC381" s="16">
        <f t="shared" si="541"/>
        <v>0</v>
      </c>
      <c r="BD381" s="16"/>
      <c r="BE381" s="16">
        <f t="shared" si="542"/>
        <v>0</v>
      </c>
      <c r="BF381" s="16"/>
      <c r="BG381" s="16">
        <f t="shared" si="543"/>
        <v>0</v>
      </c>
      <c r="BH381" s="18"/>
      <c r="BI381" s="16">
        <f t="shared" si="544"/>
        <v>0</v>
      </c>
      <c r="BK381" s="16">
        <f t="shared" si="545"/>
        <v>0</v>
      </c>
      <c r="BM381" s="16">
        <f t="shared" si="546"/>
        <v>0</v>
      </c>
      <c r="BO381" s="16">
        <f t="shared" si="538"/>
        <v>0</v>
      </c>
      <c r="BQ381" s="16">
        <f t="shared" si="539"/>
        <v>0</v>
      </c>
      <c r="BS381" s="16">
        <f t="shared" si="540"/>
        <v>0</v>
      </c>
      <c r="BU381" s="16">
        <f t="shared" si="535"/>
        <v>0</v>
      </c>
      <c r="BW381" s="16">
        <f t="shared" si="536"/>
        <v>0</v>
      </c>
      <c r="BY381" s="16">
        <f t="shared" si="537"/>
        <v>0</v>
      </c>
      <c r="CB381" s="16">
        <f t="shared" si="517"/>
        <v>0</v>
      </c>
      <c r="CF381" s="243">
        <f t="shared" si="533"/>
        <v>0</v>
      </c>
      <c r="CH381" s="243">
        <f t="shared" si="534"/>
        <v>0</v>
      </c>
      <c r="CJ381" s="16">
        <f t="shared" si="518"/>
        <v>0</v>
      </c>
      <c r="CL381" s="54">
        <f t="shared" si="519"/>
        <v>0</v>
      </c>
      <c r="CN381" s="18"/>
      <c r="CO381" s="16">
        <f t="shared" si="520"/>
        <v>0</v>
      </c>
      <c r="CP381" s="18"/>
    </row>
    <row r="382" spans="1:94" x14ac:dyDescent="0.2">
      <c r="A382" s="387"/>
      <c r="B382" s="14" t="str">
        <f>VLOOKUP(D382,'line assign basis'!$A$8:$D$668,2,FALSE)</f>
        <v>WA COVID UNCOL DEF R</v>
      </c>
      <c r="C382" s="17" t="s">
        <v>3249</v>
      </c>
      <c r="D382" s="123" t="s">
        <v>3949</v>
      </c>
      <c r="E382" s="17">
        <f>IFERROR(VLOOKUP(D382,'line assign basis'!$A$8:$D$668,4,FALSE),"")</f>
        <v>2</v>
      </c>
      <c r="F382" s="33">
        <f>IFERROR(VLOOKUP($D382,'SAP Data'!$A$7:$OM$1845,F$4,FALSE),"")</f>
        <v>0</v>
      </c>
      <c r="G382" s="33">
        <f>IFERROR(VLOOKUP($D382,'SAP Data'!$A$7:$OM$1845,G$4,FALSE),"")</f>
        <v>0</v>
      </c>
      <c r="H382" s="16">
        <f>IFERROR(VLOOKUP($D382,'SAP Data'!$A$7:$OM$1845,H$4,FALSE),"")</f>
        <v>0</v>
      </c>
      <c r="I382" s="76">
        <f>IFERROR(VLOOKUP($D382,'SAP Data'!$A$7:$OM$1845,I$4,FALSE),"")</f>
        <v>0</v>
      </c>
      <c r="J382" s="76">
        <f>IFERROR(VLOOKUP($D382,'SAP Data'!$A$7:$OM$1845,J$4,FALSE),"")</f>
        <v>0</v>
      </c>
      <c r="K382" s="76">
        <f>IFERROR(VLOOKUP($D382,'SAP Data'!$A$7:$OM$1845,K$4,FALSE),"")</f>
        <v>0</v>
      </c>
      <c r="L382" s="76">
        <f>IFERROR(VLOOKUP($D382,'SAP Data'!$A$7:$OM$1845,L$4,FALSE),"")</f>
        <v>0</v>
      </c>
      <c r="M382" s="76">
        <f>IFERROR(VLOOKUP($D382,'SAP Data'!$A$7:$OM$1845,M$4,FALSE),"")</f>
        <v>0</v>
      </c>
      <c r="N382" s="76">
        <f>IFERROR(VLOOKUP($D382,'SAP Data'!$A$7:$OM$1845,N$4,FALSE),"")</f>
        <v>0</v>
      </c>
      <c r="O382" s="76">
        <f>IFERROR(VLOOKUP($D382,'SAP Data'!$A$7:$OM$1845,O$4,FALSE),"")</f>
        <v>0</v>
      </c>
      <c r="P382" s="76">
        <f>IFERROR(VLOOKUP($D382,'SAP Data'!$A$7:$OM$1845,P$4,FALSE),"")</f>
        <v>0</v>
      </c>
      <c r="Q382" s="76">
        <f>IFERROR(VLOOKUP($D382,'SAP Data'!$A$7:$OM$1845,Q$4,FALSE),"")</f>
        <v>0</v>
      </c>
      <c r="R382" s="76">
        <f>IFERROR(VLOOKUP($D382,'SAP Data'!$A$7:$OM$1845,R$4,FALSE),"")</f>
        <v>0</v>
      </c>
      <c r="S382" s="76">
        <f>IFERROR(VLOOKUP($D382,'SAP Data'!$A$7:$OM$1845,S$4,FALSE),"")</f>
        <v>0</v>
      </c>
      <c r="T382" s="76">
        <f>IFERROR(VLOOKUP($D382,'SAP Data'!$A$7:$OM$1849,T$4,FALSE),"")</f>
        <v>-32546.85</v>
      </c>
      <c r="U382" s="76">
        <f>IFERROR(VLOOKUP($D382,'SAP Data'!$A$7:$OM$1849,U$4,FALSE),"")</f>
        <v>-32546.85</v>
      </c>
      <c r="V382" s="76">
        <f>IFERROR(VLOOKUP($D382,'SAP Data'!$A$7:$OM$1849,V$4,FALSE),"")</f>
        <v>-32546.85</v>
      </c>
      <c r="W382" s="76">
        <f>IFERROR(VLOOKUP($D382,'SAP Data'!$A$7:$OM$1849,W$4,FALSE),"")</f>
        <v>-84467.13</v>
      </c>
      <c r="X382" s="76">
        <f>IFERROR(VLOOKUP($D382,'SAP Data'!$A$7:$OM$1849,X$4,FALSE),"")</f>
        <v>-84467.13</v>
      </c>
      <c r="Y382" s="76">
        <f>IFERROR(VLOOKUP($D382,'SAP Data'!$A$7:$OM$1849,Y$4,FALSE),"")</f>
        <v>-84467.13</v>
      </c>
      <c r="Z382" s="76">
        <f>IFERROR(VLOOKUP($D382,'SAP Data'!$A$7:$OM$1849,Z$4,FALSE),"")</f>
        <v>-127256.89</v>
      </c>
      <c r="AA382" s="76">
        <f>IFERROR(VLOOKUP($D382,'SAP Data'!$A$7:$OM$1849,AA$4,FALSE),"")</f>
        <v>-155814.41</v>
      </c>
      <c r="AB382" s="76">
        <f>IFERROR(VLOOKUP($D382,'SAP Data'!$A$7:$OM$1849,AB$4,FALSE),"")</f>
        <v>-155814.41</v>
      </c>
      <c r="AC382" s="76">
        <f>IFERROR(VLOOKUP($D382,'SAP Data'!$A$7:$OM$1849,AC$4,FALSE),"")</f>
        <v>0</v>
      </c>
      <c r="AD382" s="76">
        <f>IFERROR(VLOOKUP($D382,'SAP Data'!$A$7:$OM$1849,AD$4,FALSE),"")</f>
        <v>0</v>
      </c>
      <c r="AE382" s="76">
        <f>IFERROR(VLOOKUP($D382,'SAP Data'!$A$7:$OM$1849,AE$4,FALSE),"")</f>
        <v>0</v>
      </c>
      <c r="AF382" s="76">
        <f>IFERROR(VLOOKUP($D382,'SAP Data'!$A$7:$OM$1849,AF$4,FALSE),"")</f>
        <v>0</v>
      </c>
      <c r="AG382" s="76">
        <f>IFERROR(VLOOKUP($D382,'SAP Data'!$A$7:$OM$1849,AG$4,FALSE),"")</f>
        <v>0</v>
      </c>
      <c r="AH382" s="76">
        <f>IFERROR(VLOOKUP($D382,'SAP Data'!$A$7:$OM$1849,AH$4,FALSE),"")</f>
        <v>0</v>
      </c>
      <c r="AI382" s="76">
        <f>IFERROR(VLOOKUP($D382,'SAP Data'!$A$7:$OM$1849,AI$4,FALSE),"")</f>
        <v>0</v>
      </c>
      <c r="AJ382" s="76">
        <f>IFERROR(VLOOKUP($D382,'SAP Data'!$A$7:$OM$1849,AJ$4,FALSE),"")</f>
        <v>0</v>
      </c>
      <c r="AK382" s="76">
        <f>IFERROR(VLOOKUP($D382,'SAP Data'!$A$7:$OM$1849,AK$4,FALSE),"")</f>
        <v>0</v>
      </c>
      <c r="AL382" s="76">
        <f>IFERROR(VLOOKUP($D382,'SAP Data'!$A$7:$OM$1849,AL$4,FALSE),"")</f>
        <v>0</v>
      </c>
      <c r="AM382" s="76">
        <f>IFERROR(VLOOKUP($D382,'SAP Data'!$A$7:$OM$1849,AM$4,FALSE),"")</f>
        <v>0</v>
      </c>
      <c r="AN382" s="76">
        <f>IFERROR(VLOOKUP($D382,'SAP Data'!$A$7:$OM$1849,AN$4,FALSE),"")</f>
        <v>0</v>
      </c>
      <c r="AO382" s="76">
        <f>IFERROR(VLOOKUP($D382,'SAP Data'!$A$7:$OM$1849,AO$4,FALSE),"")</f>
        <v>0</v>
      </c>
      <c r="AP382" s="99">
        <f t="shared" si="521"/>
        <v>-65827.304166666669</v>
      </c>
      <c r="AQ382" s="43">
        <f t="shared" si="522"/>
        <v>-65827.304166666669</v>
      </c>
      <c r="AR382" s="43">
        <f t="shared" si="523"/>
        <v>-64471.185416666674</v>
      </c>
      <c r="AS382" s="43">
        <f t="shared" si="524"/>
        <v>-61758.947916666679</v>
      </c>
      <c r="AT382" s="43">
        <f t="shared" si="525"/>
        <v>-59046.710416666676</v>
      </c>
      <c r="AU382" s="43">
        <f t="shared" si="526"/>
        <v>-54171.127916666679</v>
      </c>
      <c r="AV382" s="43">
        <f t="shared" si="527"/>
        <v>-47132.200416666667</v>
      </c>
      <c r="AW382" s="43">
        <f t="shared" si="528"/>
        <v>-40093.272916666661</v>
      </c>
      <c r="AX382" s="43">
        <f t="shared" si="529"/>
        <v>-31271.438750000001</v>
      </c>
      <c r="AY382" s="43">
        <f t="shared" si="530"/>
        <v>-19476.80125</v>
      </c>
      <c r="AZ382" s="43">
        <f t="shared" si="531"/>
        <v>-6492.2670833333332</v>
      </c>
      <c r="BA382" s="98">
        <f t="shared" si="532"/>
        <v>0</v>
      </c>
      <c r="BB382" s="16"/>
      <c r="BC382" s="16">
        <f t="shared" si="541"/>
        <v>0</v>
      </c>
      <c r="BD382" s="16"/>
      <c r="BE382" s="16">
        <f t="shared" si="542"/>
        <v>0</v>
      </c>
      <c r="BF382" s="16"/>
      <c r="BG382" s="16">
        <f t="shared" si="543"/>
        <v>0</v>
      </c>
      <c r="BH382" s="18"/>
      <c r="BI382" s="16">
        <f t="shared" si="544"/>
        <v>0</v>
      </c>
      <c r="BK382" s="16">
        <f t="shared" si="545"/>
        <v>0</v>
      </c>
      <c r="BM382" s="16">
        <f t="shared" si="546"/>
        <v>0</v>
      </c>
      <c r="BO382" s="16">
        <f t="shared" si="538"/>
        <v>0</v>
      </c>
      <c r="BQ382" s="16">
        <f t="shared" si="539"/>
        <v>0</v>
      </c>
      <c r="BS382" s="16">
        <f t="shared" si="540"/>
        <v>0</v>
      </c>
      <c r="BU382" s="16">
        <f t="shared" si="535"/>
        <v>0</v>
      </c>
      <c r="BW382" s="16">
        <f t="shared" si="536"/>
        <v>0</v>
      </c>
      <c r="BY382" s="16">
        <f t="shared" si="537"/>
        <v>0</v>
      </c>
      <c r="CB382" s="16">
        <f t="shared" si="517"/>
        <v>0</v>
      </c>
      <c r="CF382" s="243">
        <f t="shared" si="533"/>
        <v>0</v>
      </c>
      <c r="CH382" s="243">
        <f t="shared" si="534"/>
        <v>0</v>
      </c>
      <c r="CJ382" s="16">
        <f t="shared" si="518"/>
        <v>0</v>
      </c>
      <c r="CL382" s="54">
        <f t="shared" si="519"/>
        <v>0</v>
      </c>
      <c r="CN382" s="18"/>
      <c r="CO382" s="16">
        <f t="shared" si="520"/>
        <v>0</v>
      </c>
      <c r="CP382" s="18"/>
    </row>
    <row r="383" spans="1:94" x14ac:dyDescent="0.2">
      <c r="A383" s="387"/>
      <c r="B383" s="14" t="str">
        <f>VLOOKUP(D383,'line assign basis'!$A$8:$D$668,2,FALSE)</f>
        <v>WA COVID OTHER DEF R</v>
      </c>
      <c r="C383" s="17" t="s">
        <v>3251</v>
      </c>
      <c r="D383" s="123" t="s">
        <v>3950</v>
      </c>
      <c r="E383" s="17">
        <f>IFERROR(VLOOKUP(D383,'line assign basis'!$A$8:$D$668,4,FALSE),"")</f>
        <v>2</v>
      </c>
      <c r="F383" s="33">
        <f>IFERROR(VLOOKUP($D383,'SAP Data'!$A$7:$OM$1845,F$4,FALSE),"")</f>
        <v>0</v>
      </c>
      <c r="G383" s="33">
        <f>IFERROR(VLOOKUP($D383,'SAP Data'!$A$7:$OM$1845,G$4,FALSE),"")</f>
        <v>0</v>
      </c>
      <c r="H383" s="16">
        <f>IFERROR(VLOOKUP($D383,'SAP Data'!$A$7:$OM$1845,H$4,FALSE),"")</f>
        <v>0</v>
      </c>
      <c r="I383" s="76">
        <f>IFERROR(VLOOKUP($D383,'SAP Data'!$A$7:$OM$1845,I$4,FALSE),"")</f>
        <v>0</v>
      </c>
      <c r="J383" s="76">
        <f>IFERROR(VLOOKUP($D383,'SAP Data'!$A$7:$OM$1845,J$4,FALSE),"")</f>
        <v>0</v>
      </c>
      <c r="K383" s="76">
        <f>IFERROR(VLOOKUP($D383,'SAP Data'!$A$7:$OM$1845,K$4,FALSE),"")</f>
        <v>0</v>
      </c>
      <c r="L383" s="76">
        <f>IFERROR(VLOOKUP($D383,'SAP Data'!$A$7:$OM$1845,L$4,FALSE),"")</f>
        <v>0</v>
      </c>
      <c r="M383" s="76">
        <f>IFERROR(VLOOKUP($D383,'SAP Data'!$A$7:$OM$1845,M$4,FALSE),"")</f>
        <v>0</v>
      </c>
      <c r="N383" s="76">
        <f>IFERROR(VLOOKUP($D383,'SAP Data'!$A$7:$OM$1845,N$4,FALSE),"")</f>
        <v>0</v>
      </c>
      <c r="O383" s="76">
        <f>IFERROR(VLOOKUP($D383,'SAP Data'!$A$7:$OM$1845,O$4,FALSE),"")</f>
        <v>0</v>
      </c>
      <c r="P383" s="76">
        <f>IFERROR(VLOOKUP($D383,'SAP Data'!$A$7:$OM$1845,P$4,FALSE),"")</f>
        <v>0</v>
      </c>
      <c r="Q383" s="76">
        <f>IFERROR(VLOOKUP($D383,'SAP Data'!$A$7:$OM$1845,Q$4,FALSE),"")</f>
        <v>0</v>
      </c>
      <c r="R383" s="76">
        <f>IFERROR(VLOOKUP($D383,'SAP Data'!$A$7:$OM$1845,R$4,FALSE),"")</f>
        <v>0</v>
      </c>
      <c r="S383" s="76">
        <f>IFERROR(VLOOKUP($D383,'SAP Data'!$A$7:$OM$1845,S$4,FALSE),"")</f>
        <v>0</v>
      </c>
      <c r="T383" s="76">
        <f>IFERROR(VLOOKUP($D383,'SAP Data'!$A$7:$OM$1849,T$4,FALSE),"")</f>
        <v>-37582.699999999997</v>
      </c>
      <c r="U383" s="76">
        <f>IFERROR(VLOOKUP($D383,'SAP Data'!$A$7:$OM$1849,U$4,FALSE),"")</f>
        <v>-52663.46</v>
      </c>
      <c r="V383" s="76">
        <f>IFERROR(VLOOKUP($D383,'SAP Data'!$A$7:$OM$1849,V$4,FALSE),"")</f>
        <v>-102114.57</v>
      </c>
      <c r="W383" s="76">
        <f>IFERROR(VLOOKUP($D383,'SAP Data'!$A$7:$OM$1849,W$4,FALSE),"")</f>
        <v>-269470.68</v>
      </c>
      <c r="X383" s="76">
        <f>IFERROR(VLOOKUP($D383,'SAP Data'!$A$7:$OM$1849,X$4,FALSE),"")</f>
        <v>-296562.55</v>
      </c>
      <c r="Y383" s="76">
        <f>IFERROR(VLOOKUP($D383,'SAP Data'!$A$7:$OM$1849,Y$4,FALSE),"")</f>
        <v>-315593.33</v>
      </c>
      <c r="Z383" s="76">
        <f>IFERROR(VLOOKUP($D383,'SAP Data'!$A$7:$OM$1849,Z$4,FALSE),"")</f>
        <v>-227705.87</v>
      </c>
      <c r="AA383" s="76">
        <f>IFERROR(VLOOKUP($D383,'SAP Data'!$A$7:$OM$1849,AA$4,FALSE),"")</f>
        <v>-233823.45</v>
      </c>
      <c r="AB383" s="76">
        <f>IFERROR(VLOOKUP($D383,'SAP Data'!$A$7:$OM$1849,AB$4,FALSE),"")</f>
        <v>-185494.12</v>
      </c>
      <c r="AC383" s="76">
        <f>IFERROR(VLOOKUP($D383,'SAP Data'!$A$7:$OM$1849,AC$4,FALSE),"")</f>
        <v>0</v>
      </c>
      <c r="AD383" s="76">
        <f>IFERROR(VLOOKUP($D383,'SAP Data'!$A$7:$OM$1849,AD$4,FALSE),"")</f>
        <v>0</v>
      </c>
      <c r="AE383" s="76">
        <f>IFERROR(VLOOKUP($D383,'SAP Data'!$A$7:$OM$1849,AE$4,FALSE),"")</f>
        <v>0</v>
      </c>
      <c r="AF383" s="76">
        <f>IFERROR(VLOOKUP($D383,'SAP Data'!$A$7:$OM$1849,AF$4,FALSE),"")</f>
        <v>0</v>
      </c>
      <c r="AG383" s="76">
        <f>IFERROR(VLOOKUP($D383,'SAP Data'!$A$7:$OM$1849,AG$4,FALSE),"")</f>
        <v>0</v>
      </c>
      <c r="AH383" s="76">
        <f>IFERROR(VLOOKUP($D383,'SAP Data'!$A$7:$OM$1849,AH$4,FALSE),"")</f>
        <v>0</v>
      </c>
      <c r="AI383" s="76">
        <f>IFERROR(VLOOKUP($D383,'SAP Data'!$A$7:$OM$1849,AI$4,FALSE),"")</f>
        <v>0</v>
      </c>
      <c r="AJ383" s="76">
        <f>IFERROR(VLOOKUP($D383,'SAP Data'!$A$7:$OM$1849,AJ$4,FALSE),"")</f>
        <v>0</v>
      </c>
      <c r="AK383" s="76">
        <f>IFERROR(VLOOKUP($D383,'SAP Data'!$A$7:$OM$1849,AK$4,FALSE),"")</f>
        <v>0</v>
      </c>
      <c r="AL383" s="76">
        <f>IFERROR(VLOOKUP($D383,'SAP Data'!$A$7:$OM$1849,AL$4,FALSE),"")</f>
        <v>0</v>
      </c>
      <c r="AM383" s="76">
        <f>IFERROR(VLOOKUP($D383,'SAP Data'!$A$7:$OM$1849,AM$4,FALSE),"")</f>
        <v>0</v>
      </c>
      <c r="AN383" s="76">
        <f>IFERROR(VLOOKUP($D383,'SAP Data'!$A$7:$OM$1849,AN$4,FALSE),"")</f>
        <v>0</v>
      </c>
      <c r="AO383" s="76">
        <f>IFERROR(VLOOKUP($D383,'SAP Data'!$A$7:$OM$1849,AO$4,FALSE),"")</f>
        <v>0</v>
      </c>
      <c r="AP383" s="99">
        <f t="shared" si="521"/>
        <v>-143417.56083333332</v>
      </c>
      <c r="AQ383" s="43">
        <f t="shared" si="522"/>
        <v>-143417.56083333332</v>
      </c>
      <c r="AR383" s="43">
        <f t="shared" si="523"/>
        <v>-141851.61499999999</v>
      </c>
      <c r="AS383" s="43">
        <f t="shared" si="524"/>
        <v>-138091.35833333331</v>
      </c>
      <c r="AT383" s="43">
        <f t="shared" si="525"/>
        <v>-131642.27374999999</v>
      </c>
      <c r="AU383" s="43">
        <f t="shared" si="526"/>
        <v>-116159.55499999999</v>
      </c>
      <c r="AV383" s="43">
        <f t="shared" si="527"/>
        <v>-92574.837083333332</v>
      </c>
      <c r="AW383" s="43">
        <f t="shared" si="528"/>
        <v>-67068.342083333337</v>
      </c>
      <c r="AX383" s="43">
        <f t="shared" si="529"/>
        <v>-44430.875416666669</v>
      </c>
      <c r="AY383" s="43">
        <f t="shared" si="530"/>
        <v>-25200.48708333333</v>
      </c>
      <c r="AZ383" s="43">
        <f t="shared" si="531"/>
        <v>-7728.9216666666662</v>
      </c>
      <c r="BA383" s="98">
        <f t="shared" si="532"/>
        <v>0</v>
      </c>
      <c r="BB383" s="16"/>
      <c r="BC383" s="16">
        <f t="shared" si="541"/>
        <v>0</v>
      </c>
      <c r="BD383" s="16"/>
      <c r="BE383" s="16">
        <f t="shared" si="542"/>
        <v>0</v>
      </c>
      <c r="BF383" s="16"/>
      <c r="BG383" s="16">
        <f t="shared" si="543"/>
        <v>0</v>
      </c>
      <c r="BH383" s="18"/>
      <c r="BI383" s="16">
        <f t="shared" si="544"/>
        <v>0</v>
      </c>
      <c r="BK383" s="16">
        <f t="shared" si="545"/>
        <v>0</v>
      </c>
      <c r="BM383" s="16">
        <f t="shared" si="546"/>
        <v>0</v>
      </c>
      <c r="BO383" s="16">
        <f t="shared" si="538"/>
        <v>0</v>
      </c>
      <c r="BQ383" s="16">
        <f t="shared" si="539"/>
        <v>0</v>
      </c>
      <c r="BS383" s="16">
        <f t="shared" si="540"/>
        <v>0</v>
      </c>
      <c r="BU383" s="16">
        <f t="shared" si="535"/>
        <v>0</v>
      </c>
      <c r="BW383" s="16">
        <f t="shared" si="536"/>
        <v>0</v>
      </c>
      <c r="BY383" s="16">
        <f t="shared" si="537"/>
        <v>0</v>
      </c>
      <c r="CB383" s="16">
        <f t="shared" si="517"/>
        <v>0</v>
      </c>
      <c r="CF383" s="243">
        <f t="shared" si="533"/>
        <v>0</v>
      </c>
      <c r="CH383" s="243">
        <f t="shared" si="534"/>
        <v>0</v>
      </c>
      <c r="CJ383" s="16">
        <f t="shared" si="518"/>
        <v>0</v>
      </c>
      <c r="CL383" s="54">
        <f t="shared" si="519"/>
        <v>0</v>
      </c>
      <c r="CN383" s="18"/>
      <c r="CO383" s="16">
        <f t="shared" si="520"/>
        <v>0</v>
      </c>
      <c r="CP383" s="18"/>
    </row>
    <row r="384" spans="1:94" x14ac:dyDescent="0.2">
      <c r="A384" s="387"/>
      <c r="B384" s="14" t="str">
        <f>VLOOKUP(D384,'line assign basis'!$A$8:$D$668,2,FALSE)</f>
        <v>OR COVID COST SAV DE</v>
      </c>
      <c r="C384" s="17" t="s">
        <v>3999</v>
      </c>
      <c r="D384" s="123" t="s">
        <v>4015</v>
      </c>
      <c r="E384" s="17">
        <f>IFERROR(VLOOKUP(D384,'line assign basis'!$A$8:$D$668,4,FALSE),"")</f>
        <v>2</v>
      </c>
      <c r="F384" s="33">
        <f>IFERROR(VLOOKUP($D384,'SAP Data'!$A$7:$OM$1845,F$4,FALSE),"")</f>
        <v>0</v>
      </c>
      <c r="G384" s="33">
        <f>IFERROR(VLOOKUP($D384,'SAP Data'!$A$7:$OM$1845,G$4,FALSE),"")</f>
        <v>0</v>
      </c>
      <c r="H384" s="16">
        <f>IFERROR(VLOOKUP($D384,'SAP Data'!$A$7:$OM$1845,H$4,FALSE),"")</f>
        <v>0</v>
      </c>
      <c r="I384" s="76">
        <f>IFERROR(VLOOKUP($D384,'SAP Data'!$A$7:$OM$1845,I$4,FALSE),"")</f>
        <v>0</v>
      </c>
      <c r="J384" s="76">
        <f>IFERROR(VLOOKUP($D384,'SAP Data'!$A$7:$OM$1845,J$4,FALSE),"")</f>
        <v>0</v>
      </c>
      <c r="K384" s="76">
        <f>IFERROR(VLOOKUP($D384,'SAP Data'!$A$7:$OM$1845,K$4,FALSE),"")</f>
        <v>0</v>
      </c>
      <c r="L384" s="76">
        <f>IFERROR(VLOOKUP($D384,'SAP Data'!$A$7:$OM$1845,L$4,FALSE),"")</f>
        <v>0</v>
      </c>
      <c r="M384" s="76">
        <f>IFERROR(VLOOKUP($D384,'SAP Data'!$A$7:$OM$1845,M$4,FALSE),"")</f>
        <v>0</v>
      </c>
      <c r="N384" s="76">
        <f>IFERROR(VLOOKUP($D384,'SAP Data'!$A$7:$OM$1845,N$4,FALSE),"")</f>
        <v>0</v>
      </c>
      <c r="O384" s="76">
        <f>IFERROR(VLOOKUP($D384,'SAP Data'!$A$7:$OM$1845,O$4,FALSE),"")</f>
        <v>0</v>
      </c>
      <c r="P384" s="76">
        <f>IFERROR(VLOOKUP($D384,'SAP Data'!$A$7:$OM$1845,P$4,FALSE),"")</f>
        <v>0</v>
      </c>
      <c r="Q384" s="76">
        <f>IFERROR(VLOOKUP($D384,'SAP Data'!$A$7:$OM$1845,Q$4,FALSE),"")</f>
        <v>0</v>
      </c>
      <c r="R384" s="76">
        <f>IFERROR(VLOOKUP($D384,'SAP Data'!$A$7:$OM$1845,R$4,FALSE),"")</f>
        <v>0</v>
      </c>
      <c r="S384" s="76">
        <f>IFERROR(VLOOKUP($D384,'SAP Data'!$A$7:$OM$1845,S$4,FALSE),"")</f>
        <v>0</v>
      </c>
      <c r="T384" s="76">
        <f>IFERROR(VLOOKUP($D384,'SAP Data'!$A$7:$OM$1849,T$4,FALSE),"")</f>
        <v>0</v>
      </c>
      <c r="U384" s="76">
        <f>IFERROR(VLOOKUP($D384,'SAP Data'!$A$7:$OM$1849,U$4,FALSE),"")</f>
        <v>0</v>
      </c>
      <c r="V384" s="76">
        <f>IFERROR(VLOOKUP($D384,'SAP Data'!$A$7:$OM$1849,V$4,FALSE),"")</f>
        <v>0</v>
      </c>
      <c r="W384" s="76">
        <f>IFERROR(VLOOKUP($D384,'SAP Data'!$A$7:$OM$1849,W$4,FALSE),"")</f>
        <v>0</v>
      </c>
      <c r="X384" s="76">
        <f>IFERROR(VLOOKUP($D384,'SAP Data'!$A$7:$OM$1849,X$4,FALSE),"")</f>
        <v>0</v>
      </c>
      <c r="Y384" s="76">
        <f>IFERROR(VLOOKUP($D384,'SAP Data'!$A$7:$OM$1849,Y$4,FALSE),"")</f>
        <v>0</v>
      </c>
      <c r="Z384" s="76">
        <f>IFERROR(VLOOKUP($D384,'SAP Data'!$A$7:$OM$1849,Z$4,FALSE),"")</f>
        <v>-121253.78</v>
      </c>
      <c r="AA384" s="76">
        <f>IFERROR(VLOOKUP($D384,'SAP Data'!$A$7:$OM$1849,AA$4,FALSE),"")</f>
        <v>-158165.44</v>
      </c>
      <c r="AB384" s="76">
        <f>IFERROR(VLOOKUP($D384,'SAP Data'!$A$7:$OM$1849,AB$4,FALSE),"")</f>
        <v>-192739.6</v>
      </c>
      <c r="AC384" s="76">
        <f>IFERROR(VLOOKUP($D384,'SAP Data'!$A$7:$OM$1849,AC$4,FALSE),"")</f>
        <v>-237839.11</v>
      </c>
      <c r="AD384" s="76">
        <f>IFERROR(VLOOKUP($D384,'SAP Data'!$A$7:$OM$1849,AD$4,FALSE),"")</f>
        <v>-263293.52</v>
      </c>
      <c r="AE384" s="76">
        <f>IFERROR(VLOOKUP($D384,'SAP Data'!$A$7:$OM$1849,AE$4,FALSE),"")</f>
        <v>-291855.3</v>
      </c>
      <c r="AF384" s="76">
        <f>IFERROR(VLOOKUP($D384,'SAP Data'!$A$7:$OM$1849,AF$4,FALSE),"")</f>
        <v>-505334.33</v>
      </c>
      <c r="AG384" s="76">
        <f>IFERROR(VLOOKUP($D384,'SAP Data'!$A$7:$OM$1849,AG$4,FALSE),"")</f>
        <v>-563008.46</v>
      </c>
      <c r="AH384" s="76">
        <f>IFERROR(VLOOKUP($D384,'SAP Data'!$A$7:$OM$1849,AH$4,FALSE),"")</f>
        <v>-587226.84</v>
      </c>
      <c r="AI384" s="76">
        <f>IFERROR(VLOOKUP($D384,'SAP Data'!$A$7:$OM$1849,AI$4,FALSE),"")</f>
        <v>-630145.05000000005</v>
      </c>
      <c r="AJ384" s="76">
        <f>IFERROR(VLOOKUP($D384,'SAP Data'!$A$7:$OM$1849,AJ$4,FALSE),"")</f>
        <v>-631195.19999999995</v>
      </c>
      <c r="AK384" s="76">
        <f>IFERROR(VLOOKUP($D384,'SAP Data'!$A$7:$OM$1849,AK$4,FALSE),"")</f>
        <v>-659280.31999999995</v>
      </c>
      <c r="AL384" s="76">
        <f>IFERROR(VLOOKUP($D384,'SAP Data'!$A$7:$OM$1849,AL$4,FALSE),"")</f>
        <v>-712286.33</v>
      </c>
      <c r="AM384" s="76">
        <f>IFERROR(VLOOKUP($D384,'SAP Data'!$A$7:$OM$1849,AM$4,FALSE),"")</f>
        <v>-761773.05</v>
      </c>
      <c r="AN384" s="76">
        <f>IFERROR(VLOOKUP($D384,'SAP Data'!$A$7:$OM$1849,AN$4,FALSE),"")</f>
        <v>-789519.8</v>
      </c>
      <c r="AO384" s="76">
        <f>IFERROR(VLOOKUP($D384,'SAP Data'!$A$7:$OM$1849,AO$4,FALSE),"")</f>
        <v>-814027.82</v>
      </c>
      <c r="AP384" s="99">
        <f t="shared" si="521"/>
        <v>-70137.057499999995</v>
      </c>
      <c r="AQ384" s="43">
        <f t="shared" si="522"/>
        <v>-93268.258333333317</v>
      </c>
      <c r="AR384" s="43">
        <f t="shared" si="523"/>
        <v>-126484.49291666667</v>
      </c>
      <c r="AS384" s="43">
        <f t="shared" si="524"/>
        <v>-170998.77583333335</v>
      </c>
      <c r="AT384" s="43">
        <f t="shared" si="525"/>
        <v>-218925.24666666667</v>
      </c>
      <c r="AU384" s="43">
        <f t="shared" si="526"/>
        <v>-269649.07541666663</v>
      </c>
      <c r="AV384" s="43">
        <f t="shared" si="527"/>
        <v>-322204.91916666663</v>
      </c>
      <c r="AW384" s="43">
        <f t="shared" si="528"/>
        <v>-375974.73249999998</v>
      </c>
      <c r="AX384" s="43">
        <f t="shared" si="529"/>
        <v>-428071.1020833333</v>
      </c>
      <c r="AY384" s="43">
        <f t="shared" si="530"/>
        <v>-477847.7754166667</v>
      </c>
      <c r="AZ384" s="43">
        <f t="shared" si="531"/>
        <v>-527863.9341666667</v>
      </c>
      <c r="BA384" s="98">
        <f t="shared" si="532"/>
        <v>-576737.63874999993</v>
      </c>
      <c r="BB384" s="16"/>
      <c r="BC384" s="16">
        <f t="shared" ref="BC384:BC385" si="612">IF($E384=4,AP384,0)</f>
        <v>0</v>
      </c>
      <c r="BD384" s="16"/>
      <c r="BE384" s="16">
        <f t="shared" ref="BE384:BE385" si="613">IF($E384=4,AQ384,0)</f>
        <v>0</v>
      </c>
      <c r="BF384" s="16"/>
      <c r="BG384" s="16">
        <f t="shared" ref="BG384:BG385" si="614">IF($E384=4,AR384,0)</f>
        <v>0</v>
      </c>
      <c r="BH384" s="18"/>
      <c r="BI384" s="16">
        <f t="shared" ref="BI384:BI385" si="615">IF($E384=4,AS384,0)</f>
        <v>0</v>
      </c>
      <c r="BK384" s="16">
        <f t="shared" ref="BK384:BK385" si="616">IF($E384=4,AT384,0)</f>
        <v>0</v>
      </c>
      <c r="BM384" s="16">
        <f t="shared" ref="BM384:BM385" si="617">IF($E384=4,AU384,0)</f>
        <v>0</v>
      </c>
      <c r="BO384" s="16">
        <f t="shared" si="538"/>
        <v>0</v>
      </c>
      <c r="BQ384" s="16">
        <f t="shared" si="539"/>
        <v>0</v>
      </c>
      <c r="BS384" s="16">
        <f t="shared" si="540"/>
        <v>0</v>
      </c>
      <c r="BU384" s="16">
        <f t="shared" si="535"/>
        <v>0</v>
      </c>
      <c r="BW384" s="16">
        <f t="shared" si="536"/>
        <v>0</v>
      </c>
      <c r="BY384" s="16">
        <f t="shared" si="537"/>
        <v>0</v>
      </c>
      <c r="CB384" s="16">
        <f t="shared" si="517"/>
        <v>0</v>
      </c>
      <c r="CF384" s="243">
        <f t="shared" si="533"/>
        <v>0</v>
      </c>
      <c r="CH384" s="243">
        <f t="shared" si="534"/>
        <v>0</v>
      </c>
      <c r="CJ384" s="16">
        <f t="shared" si="518"/>
        <v>-576737.63874999993</v>
      </c>
      <c r="CL384" s="54">
        <f t="shared" si="519"/>
        <v>0</v>
      </c>
      <c r="CN384" s="18"/>
      <c r="CO384" s="16">
        <f t="shared" si="520"/>
        <v>0</v>
      </c>
      <c r="CP384" s="18"/>
    </row>
    <row r="385" spans="1:94" x14ac:dyDescent="0.2">
      <c r="A385" s="387"/>
      <c r="B385" s="14" t="str">
        <f>VLOOKUP(D385,'line assign basis'!$A$8:$D$668,2,FALSE)</f>
        <v>WA COVID COST SAV DE</v>
      </c>
      <c r="C385" s="17" t="s">
        <v>4001</v>
      </c>
      <c r="D385" s="123" t="s">
        <v>4016</v>
      </c>
      <c r="E385" s="17">
        <f>IFERROR(VLOOKUP(D385,'line assign basis'!$A$8:$D$668,4,FALSE),"")</f>
        <v>2</v>
      </c>
      <c r="F385" s="33">
        <f>IFERROR(VLOOKUP($D385,'SAP Data'!$A$7:$OM$1845,F$4,FALSE),"")</f>
        <v>0</v>
      </c>
      <c r="G385" s="33">
        <f>IFERROR(VLOOKUP($D385,'SAP Data'!$A$7:$OM$1845,G$4,FALSE),"")</f>
        <v>0</v>
      </c>
      <c r="H385" s="16">
        <f>IFERROR(VLOOKUP($D385,'SAP Data'!$A$7:$OM$1845,H$4,FALSE),"")</f>
        <v>0</v>
      </c>
      <c r="I385" s="76">
        <f>IFERROR(VLOOKUP($D385,'SAP Data'!$A$7:$OM$1845,I$4,FALSE),"")</f>
        <v>0</v>
      </c>
      <c r="J385" s="76">
        <f>IFERROR(VLOOKUP($D385,'SAP Data'!$A$7:$OM$1845,J$4,FALSE),"")</f>
        <v>0</v>
      </c>
      <c r="K385" s="76">
        <f>IFERROR(VLOOKUP($D385,'SAP Data'!$A$7:$OM$1845,K$4,FALSE),"")</f>
        <v>0</v>
      </c>
      <c r="L385" s="76">
        <f>IFERROR(VLOOKUP($D385,'SAP Data'!$A$7:$OM$1845,L$4,FALSE),"")</f>
        <v>0</v>
      </c>
      <c r="M385" s="76">
        <f>IFERROR(VLOOKUP($D385,'SAP Data'!$A$7:$OM$1845,M$4,FALSE),"")</f>
        <v>0</v>
      </c>
      <c r="N385" s="76">
        <f>IFERROR(VLOOKUP($D385,'SAP Data'!$A$7:$OM$1845,N$4,FALSE),"")</f>
        <v>0</v>
      </c>
      <c r="O385" s="76">
        <f>IFERROR(VLOOKUP($D385,'SAP Data'!$A$7:$OM$1845,O$4,FALSE),"")</f>
        <v>0</v>
      </c>
      <c r="P385" s="76">
        <f>IFERROR(VLOOKUP($D385,'SAP Data'!$A$7:$OM$1845,P$4,FALSE),"")</f>
        <v>0</v>
      </c>
      <c r="Q385" s="76">
        <f>IFERROR(VLOOKUP($D385,'SAP Data'!$A$7:$OM$1845,Q$4,FALSE),"")</f>
        <v>0</v>
      </c>
      <c r="R385" s="76">
        <f>IFERROR(VLOOKUP($D385,'SAP Data'!$A$7:$OM$1845,R$4,FALSE),"")</f>
        <v>0</v>
      </c>
      <c r="S385" s="76">
        <f>IFERROR(VLOOKUP($D385,'SAP Data'!$A$7:$OM$1845,S$4,FALSE),"")</f>
        <v>0</v>
      </c>
      <c r="T385" s="76">
        <f>IFERROR(VLOOKUP($D385,'SAP Data'!$A$7:$OM$1849,T$4,FALSE),"")</f>
        <v>0</v>
      </c>
      <c r="U385" s="76">
        <f>IFERROR(VLOOKUP($D385,'SAP Data'!$A$7:$OM$1849,U$4,FALSE),"")</f>
        <v>0</v>
      </c>
      <c r="V385" s="76">
        <f>IFERROR(VLOOKUP($D385,'SAP Data'!$A$7:$OM$1849,V$4,FALSE),"")</f>
        <v>0</v>
      </c>
      <c r="W385" s="76">
        <f>IFERROR(VLOOKUP($D385,'SAP Data'!$A$7:$OM$1849,W$4,FALSE),"")</f>
        <v>0</v>
      </c>
      <c r="X385" s="76">
        <f>IFERROR(VLOOKUP($D385,'SAP Data'!$A$7:$OM$1849,X$4,FALSE),"")</f>
        <v>0</v>
      </c>
      <c r="Y385" s="76">
        <f>IFERROR(VLOOKUP($D385,'SAP Data'!$A$7:$OM$1849,Y$4,FALSE),"")</f>
        <v>0</v>
      </c>
      <c r="Z385" s="76">
        <f>IFERROR(VLOOKUP($D385,'SAP Data'!$A$7:$OM$1849,Z$4,FALSE),"")</f>
        <v>-90906.96</v>
      </c>
      <c r="AA385" s="76">
        <f>IFERROR(VLOOKUP($D385,'SAP Data'!$A$7:$OM$1849,AA$4,FALSE),"")</f>
        <v>-109520.67</v>
      </c>
      <c r="AB385" s="76">
        <f>IFERROR(VLOOKUP($D385,'SAP Data'!$A$7:$OM$1849,AB$4,FALSE),"")</f>
        <v>-122459.02</v>
      </c>
      <c r="AC385" s="76">
        <f>IFERROR(VLOOKUP($D385,'SAP Data'!$A$7:$OM$1849,AC$4,FALSE),"")</f>
        <v>-132771.26999999999</v>
      </c>
      <c r="AD385" s="76">
        <f>IFERROR(VLOOKUP($D385,'SAP Data'!$A$7:$OM$1849,AD$4,FALSE),"")</f>
        <v>-138995.46</v>
      </c>
      <c r="AE385" s="76">
        <f>IFERROR(VLOOKUP($D385,'SAP Data'!$A$7:$OM$1849,AE$4,FALSE),"")</f>
        <v>-154866.21</v>
      </c>
      <c r="AF385" s="76">
        <f>IFERROR(VLOOKUP($D385,'SAP Data'!$A$7:$OM$1849,AF$4,FALSE),"")</f>
        <v>-188905.81</v>
      </c>
      <c r="AG385" s="76">
        <f>IFERROR(VLOOKUP($D385,'SAP Data'!$A$7:$OM$1849,AG$4,FALSE),"")</f>
        <v>-201729.95</v>
      </c>
      <c r="AH385" s="76">
        <f>IFERROR(VLOOKUP($D385,'SAP Data'!$A$7:$OM$1849,AH$4,FALSE),"")</f>
        <v>-216214.3</v>
      </c>
      <c r="AI385" s="76">
        <f>IFERROR(VLOOKUP($D385,'SAP Data'!$A$7:$OM$1849,AI$4,FALSE),"")</f>
        <v>-230434.97</v>
      </c>
      <c r="AJ385" s="76">
        <f>IFERROR(VLOOKUP($D385,'SAP Data'!$A$7:$OM$1849,AJ$4,FALSE),"")</f>
        <v>-238635.01</v>
      </c>
      <c r="AK385" s="76">
        <f>IFERROR(VLOOKUP($D385,'SAP Data'!$A$7:$OM$1849,AK$4,FALSE),"")</f>
        <v>-247577.27</v>
      </c>
      <c r="AL385" s="76">
        <f>IFERROR(VLOOKUP($D385,'SAP Data'!$A$7:$OM$1849,AL$4,FALSE),"")</f>
        <v>-263258.82</v>
      </c>
      <c r="AM385" s="76">
        <f>IFERROR(VLOOKUP($D385,'SAP Data'!$A$7:$OM$1849,AM$4,FALSE),"")</f>
        <v>-280366.34999999998</v>
      </c>
      <c r="AN385" s="76">
        <f>IFERROR(VLOOKUP($D385,'SAP Data'!$A$7:$OM$1849,AN$4,FALSE),"")</f>
        <v>-292386.09999999998</v>
      </c>
      <c r="AO385" s="76">
        <f>IFERROR(VLOOKUP($D385,'SAP Data'!$A$7:$OM$1849,AO$4,FALSE),"")</f>
        <v>-300179.12</v>
      </c>
      <c r="AP385" s="99">
        <f t="shared" si="521"/>
        <v>-43762.970833333333</v>
      </c>
      <c r="AQ385" s="43">
        <f t="shared" si="522"/>
        <v>-56007.207083333335</v>
      </c>
      <c r="AR385" s="43">
        <f t="shared" si="523"/>
        <v>-70331.041249999995</v>
      </c>
      <c r="AS385" s="43">
        <f t="shared" si="524"/>
        <v>-86607.531249999985</v>
      </c>
      <c r="AT385" s="43">
        <f t="shared" si="525"/>
        <v>-104021.87499999999</v>
      </c>
      <c r="AU385" s="43">
        <f t="shared" si="526"/>
        <v>-122632.26125</v>
      </c>
      <c r="AV385" s="43">
        <f t="shared" si="527"/>
        <v>-142176.84375</v>
      </c>
      <c r="AW385" s="43">
        <f t="shared" si="528"/>
        <v>-162435.68875</v>
      </c>
      <c r="AX385" s="43">
        <f t="shared" si="529"/>
        <v>-179932.73583333334</v>
      </c>
      <c r="AY385" s="43">
        <f t="shared" si="530"/>
        <v>-194232.6333333333</v>
      </c>
      <c r="AZ385" s="43">
        <f t="shared" si="531"/>
        <v>-208431.49833333329</v>
      </c>
      <c r="BA385" s="98">
        <f t="shared" si="532"/>
        <v>-222487.12041666664</v>
      </c>
      <c r="BB385" s="16"/>
      <c r="BC385" s="16">
        <f t="shared" si="612"/>
        <v>0</v>
      </c>
      <c r="BD385" s="16"/>
      <c r="BE385" s="16">
        <f t="shared" si="613"/>
        <v>0</v>
      </c>
      <c r="BF385" s="16"/>
      <c r="BG385" s="16">
        <f t="shared" si="614"/>
        <v>0</v>
      </c>
      <c r="BH385" s="18"/>
      <c r="BI385" s="16">
        <f t="shared" si="615"/>
        <v>0</v>
      </c>
      <c r="BK385" s="16">
        <f t="shared" si="616"/>
        <v>0</v>
      </c>
      <c r="BM385" s="16">
        <f t="shared" si="617"/>
        <v>0</v>
      </c>
      <c r="BO385" s="16">
        <f t="shared" si="538"/>
        <v>0</v>
      </c>
      <c r="BQ385" s="16">
        <f t="shared" si="539"/>
        <v>0</v>
      </c>
      <c r="BS385" s="16">
        <f t="shared" si="540"/>
        <v>0</v>
      </c>
      <c r="BU385" s="16">
        <f t="shared" si="535"/>
        <v>0</v>
      </c>
      <c r="BW385" s="16">
        <f t="shared" si="536"/>
        <v>0</v>
      </c>
      <c r="BY385" s="16">
        <f t="shared" si="537"/>
        <v>0</v>
      </c>
      <c r="CB385" s="16">
        <f t="shared" si="517"/>
        <v>0</v>
      </c>
      <c r="CF385" s="243">
        <f t="shared" si="533"/>
        <v>0</v>
      </c>
      <c r="CH385" s="243">
        <f t="shared" si="534"/>
        <v>0</v>
      </c>
      <c r="CJ385" s="16">
        <f t="shared" si="518"/>
        <v>-222487.12041666664</v>
      </c>
      <c r="CL385" s="54">
        <f t="shared" si="519"/>
        <v>0</v>
      </c>
      <c r="CN385" s="18"/>
      <c r="CO385" s="16">
        <f t="shared" si="520"/>
        <v>0</v>
      </c>
      <c r="CP385" s="18"/>
    </row>
    <row r="386" spans="1:94" x14ac:dyDescent="0.2">
      <c r="A386" s="387"/>
      <c r="B386" s="14" t="str">
        <f>VLOOKUP(D386,'line assign basis'!$A$8:$D$668,2,FALSE)</f>
        <v>WA COVID COST SAV DE</v>
      </c>
      <c r="C386" s="17" t="s">
        <v>4068</v>
      </c>
      <c r="D386" s="123" t="s">
        <v>4103</v>
      </c>
      <c r="E386" s="17">
        <f>IFERROR(VLOOKUP(D386,'line assign basis'!$A$8:$D$668,4,FALSE),"")</f>
        <v>2</v>
      </c>
      <c r="F386" s="33">
        <f>IFERROR(VLOOKUP($D386,'SAP Data'!$A$7:$OM$1845,F$4,FALSE),"")</f>
        <v>0</v>
      </c>
      <c r="G386" s="33">
        <f>IFERROR(VLOOKUP($D386,'SAP Data'!$A$7:$OM$1845,G$4,FALSE),"")</f>
        <v>0</v>
      </c>
      <c r="H386" s="16">
        <f>IFERROR(VLOOKUP($D386,'SAP Data'!$A$7:$OM$1845,H$4,FALSE),"")</f>
        <v>0</v>
      </c>
      <c r="I386" s="76">
        <f>IFERROR(VLOOKUP($D386,'SAP Data'!$A$7:$OM$1845,I$4,FALSE),"")</f>
        <v>0</v>
      </c>
      <c r="J386" s="76">
        <f>IFERROR(VLOOKUP($D386,'SAP Data'!$A$7:$OM$1845,J$4,FALSE),"")</f>
        <v>0</v>
      </c>
      <c r="K386" s="76">
        <f>IFERROR(VLOOKUP($D386,'SAP Data'!$A$7:$OM$1845,K$4,FALSE),"")</f>
        <v>0</v>
      </c>
      <c r="L386" s="76">
        <f>IFERROR(VLOOKUP($D386,'SAP Data'!$A$7:$OM$1845,L$4,FALSE),"")</f>
        <v>0</v>
      </c>
      <c r="M386" s="76">
        <f>IFERROR(VLOOKUP($D386,'SAP Data'!$A$7:$OM$1845,M$4,FALSE),"")</f>
        <v>0</v>
      </c>
      <c r="N386" s="76">
        <f>IFERROR(VLOOKUP($D386,'SAP Data'!$A$7:$OM$1845,N$4,FALSE),"")</f>
        <v>0</v>
      </c>
      <c r="O386" s="76">
        <f>IFERROR(VLOOKUP($D386,'SAP Data'!$A$7:$OM$1845,O$4,FALSE),"")</f>
        <v>0</v>
      </c>
      <c r="P386" s="76">
        <f>IFERROR(VLOOKUP($D386,'SAP Data'!$A$7:$OM$1845,P$4,FALSE),"")</f>
        <v>0</v>
      </c>
      <c r="Q386" s="76">
        <f>IFERROR(VLOOKUP($D386,'SAP Data'!$A$7:$OM$1845,Q$4,FALSE),"")</f>
        <v>0</v>
      </c>
      <c r="R386" s="76">
        <f>IFERROR(VLOOKUP($D386,'SAP Data'!$A$7:$OM$1845,R$4,FALSE),"")</f>
        <v>0</v>
      </c>
      <c r="S386" s="76">
        <f>IFERROR(VLOOKUP($D386,'SAP Data'!$A$7:$OM$1845,S$4,FALSE),"")</f>
        <v>0</v>
      </c>
      <c r="T386" s="76">
        <f>IFERROR(VLOOKUP($D386,'SAP Data'!$A$7:$OM$1849,T$4,FALSE),"")</f>
        <v>0</v>
      </c>
      <c r="U386" s="76">
        <f>IFERROR(VLOOKUP($D386,'SAP Data'!$A$7:$OM$1849,U$4,FALSE),"")</f>
        <v>0</v>
      </c>
      <c r="V386" s="76">
        <f>IFERROR(VLOOKUP($D386,'SAP Data'!$A$7:$OM$1849,V$4,FALSE),"")</f>
        <v>0</v>
      </c>
      <c r="W386" s="76">
        <f>IFERROR(VLOOKUP($D386,'SAP Data'!$A$7:$OM$1849,W$4,FALSE),"")</f>
        <v>0</v>
      </c>
      <c r="X386" s="76">
        <f>IFERROR(VLOOKUP($D386,'SAP Data'!$A$7:$OM$1849,X$4,FALSE),"")</f>
        <v>0</v>
      </c>
      <c r="Y386" s="76">
        <f>IFERROR(VLOOKUP($D386,'SAP Data'!$A$7:$OM$1849,Y$4,FALSE),"")</f>
        <v>0</v>
      </c>
      <c r="Z386" s="76">
        <f>IFERROR(VLOOKUP($D386,'SAP Data'!$A$7:$OM$1849,Z$4,FALSE),"")</f>
        <v>0</v>
      </c>
      <c r="AA386" s="76">
        <f>IFERROR(VLOOKUP($D386,'SAP Data'!$A$7:$OM$1849,AA$4,FALSE),"")</f>
        <v>0</v>
      </c>
      <c r="AB386" s="76">
        <f>IFERROR(VLOOKUP($D386,'SAP Data'!$A$7:$OM$1849,AB$4,FALSE),"")</f>
        <v>-1183857.75</v>
      </c>
      <c r="AC386" s="76">
        <f>IFERROR(VLOOKUP($D386,'SAP Data'!$A$7:$OM$1849,AC$4,FALSE),"")</f>
        <v>-1254486.8400000001</v>
      </c>
      <c r="AD386" s="76">
        <f>IFERROR(VLOOKUP($D386,'SAP Data'!$A$7:$OM$1849,AD$4,FALSE),"")</f>
        <v>-1391060.71</v>
      </c>
      <c r="AE386" s="76">
        <f>IFERROR(VLOOKUP($D386,'SAP Data'!$A$7:$OM$1849,AE$4,FALSE),"")</f>
        <v>-1521286.28</v>
      </c>
      <c r="AF386" s="76">
        <f>IFERROR(VLOOKUP($D386,'SAP Data'!$A$7:$OM$1849,AF$4,FALSE),"")</f>
        <v>-1728770.54</v>
      </c>
      <c r="AG386" s="76">
        <f>IFERROR(VLOOKUP($D386,'SAP Data'!$A$7:$OM$1849,AG$4,FALSE),"")</f>
        <v>-1902334.79</v>
      </c>
      <c r="AH386" s="76">
        <f>IFERROR(VLOOKUP($D386,'SAP Data'!$A$7:$OM$1849,AH$4,FALSE),"")</f>
        <v>-2051716.96</v>
      </c>
      <c r="AI386" s="76">
        <f>IFERROR(VLOOKUP($D386,'SAP Data'!$A$7:$OM$1849,AI$4,FALSE),"")</f>
        <v>-2156272.1800000002</v>
      </c>
      <c r="AJ386" s="76">
        <f>IFERROR(VLOOKUP($D386,'SAP Data'!$A$7:$OM$1849,AJ$4,FALSE),"")</f>
        <v>-2204428.0299999998</v>
      </c>
      <c r="AK386" s="76">
        <f>IFERROR(VLOOKUP($D386,'SAP Data'!$A$7:$OM$1849,AK$4,FALSE),"")</f>
        <v>-2254551.5499999998</v>
      </c>
      <c r="AL386" s="76">
        <f>IFERROR(VLOOKUP($D386,'SAP Data'!$A$7:$OM$1849,AL$4,FALSE),"")</f>
        <v>-2301753.5299999998</v>
      </c>
      <c r="AM386" s="76">
        <f>IFERROR(VLOOKUP($D386,'SAP Data'!$A$7:$OM$1849,AM$4,FALSE),"")</f>
        <v>-2346778.2999999998</v>
      </c>
      <c r="AN386" s="76">
        <f>IFERROR(VLOOKUP($D386,'SAP Data'!$A$7:$OM$1849,AN$4,FALSE),"")</f>
        <v>-2403123</v>
      </c>
      <c r="AO386" s="76">
        <f>IFERROR(VLOOKUP($D386,'SAP Data'!$A$7:$OM$1849,AO$4,FALSE),"")</f>
        <v>-2517765.19</v>
      </c>
      <c r="AP386" s="99">
        <f t="shared" si="521"/>
        <v>-261156.24541666664</v>
      </c>
      <c r="AQ386" s="43">
        <f t="shared" si="522"/>
        <v>-382504.03666666662</v>
      </c>
      <c r="AR386" s="43">
        <f t="shared" si="523"/>
        <v>-517923.0708333333</v>
      </c>
      <c r="AS386" s="43">
        <f t="shared" si="524"/>
        <v>-669219.12625000009</v>
      </c>
      <c r="AT386" s="43">
        <f t="shared" si="525"/>
        <v>-833971.28250000009</v>
      </c>
      <c r="AU386" s="43">
        <f t="shared" si="526"/>
        <v>-1009304.1633333334</v>
      </c>
      <c r="AV386" s="43">
        <f t="shared" si="527"/>
        <v>-1191000.0054166669</v>
      </c>
      <c r="AW386" s="43">
        <f t="shared" si="528"/>
        <v>-1376790.82125</v>
      </c>
      <c r="AX386" s="43">
        <f t="shared" si="529"/>
        <v>-1566636.86625</v>
      </c>
      <c r="AY386" s="43">
        <f t="shared" si="530"/>
        <v>-1760325.6924999999</v>
      </c>
      <c r="AZ386" s="43">
        <f t="shared" si="531"/>
        <v>-1908910.8404166668</v>
      </c>
      <c r="BA386" s="98">
        <f t="shared" si="532"/>
        <v>-2012350.1570833335</v>
      </c>
      <c r="BB386" s="16"/>
      <c r="BC386" s="16">
        <f t="shared" ref="BC386:BC389" si="618">IF($E386=4,AP386,0)</f>
        <v>0</v>
      </c>
      <c r="BD386" s="16"/>
      <c r="BE386" s="16">
        <f t="shared" ref="BE386:BE389" si="619">IF($E386=4,AQ386,0)</f>
        <v>0</v>
      </c>
      <c r="BF386" s="16"/>
      <c r="BG386" s="16">
        <f t="shared" ref="BG386:BG389" si="620">IF($E386=4,AR386,0)</f>
        <v>0</v>
      </c>
      <c r="BH386" s="18"/>
      <c r="BI386" s="16">
        <f t="shared" ref="BI386:BI389" si="621">IF($E386=4,AS386,0)</f>
        <v>0</v>
      </c>
      <c r="BK386" s="16">
        <f t="shared" ref="BK386:BK389" si="622">IF($E386=4,AT386,0)</f>
        <v>0</v>
      </c>
      <c r="BM386" s="16">
        <f t="shared" ref="BM386:BM389" si="623">IF($E386=4,AU386,0)</f>
        <v>0</v>
      </c>
      <c r="BO386" s="16">
        <f t="shared" ref="BO386:BO389" si="624">IF($E386=4,AV386,0)</f>
        <v>0</v>
      </c>
      <c r="BQ386" s="16">
        <f t="shared" ref="BQ386:BQ389" si="625">IF($E386=4,AW386,0)</f>
        <v>0</v>
      </c>
      <c r="BS386" s="16">
        <f t="shared" ref="BS386:BS389" si="626">IF($E386=4,AX386,0)</f>
        <v>0</v>
      </c>
      <c r="BU386" s="16">
        <f t="shared" si="535"/>
        <v>0</v>
      </c>
      <c r="BW386" s="16">
        <f t="shared" si="536"/>
        <v>0</v>
      </c>
      <c r="BY386" s="16">
        <f t="shared" si="537"/>
        <v>0</v>
      </c>
      <c r="CB386" s="16">
        <f t="shared" si="517"/>
        <v>0</v>
      </c>
      <c r="CF386" s="243">
        <f t="shared" si="533"/>
        <v>0</v>
      </c>
      <c r="CH386" s="243">
        <f t="shared" si="534"/>
        <v>0</v>
      </c>
      <c r="CJ386" s="16">
        <f t="shared" si="518"/>
        <v>-2012350.1570833335</v>
      </c>
      <c r="CL386" s="54">
        <f t="shared" si="519"/>
        <v>0</v>
      </c>
      <c r="CN386" s="18"/>
      <c r="CO386" s="16">
        <f t="shared" si="520"/>
        <v>0</v>
      </c>
      <c r="CP386" s="18"/>
    </row>
    <row r="387" spans="1:94" x14ac:dyDescent="0.2">
      <c r="A387" s="387"/>
      <c r="B387" s="14" t="str">
        <f>VLOOKUP(D387,'line assign basis'!$A$8:$D$668,2,FALSE)</f>
        <v>WA COVID COST SAV DE</v>
      </c>
      <c r="C387" s="17" t="s">
        <v>4070</v>
      </c>
      <c r="D387" s="123" t="s">
        <v>4104</v>
      </c>
      <c r="E387" s="17">
        <f>IFERROR(VLOOKUP(D387,'line assign basis'!$A$8:$D$668,4,FALSE),"")</f>
        <v>2</v>
      </c>
      <c r="F387" s="33">
        <f>IFERROR(VLOOKUP($D387,'SAP Data'!$A$7:$OM$1845,F$4,FALSE),"")</f>
        <v>0</v>
      </c>
      <c r="G387" s="33">
        <f>IFERROR(VLOOKUP($D387,'SAP Data'!$A$7:$OM$1845,G$4,FALSE),"")</f>
        <v>0</v>
      </c>
      <c r="H387" s="16">
        <f>IFERROR(VLOOKUP($D387,'SAP Data'!$A$7:$OM$1845,H$4,FALSE),"")</f>
        <v>0</v>
      </c>
      <c r="I387" s="76">
        <f>IFERROR(VLOOKUP($D387,'SAP Data'!$A$7:$OM$1845,I$4,FALSE),"")</f>
        <v>0</v>
      </c>
      <c r="J387" s="76">
        <f>IFERROR(VLOOKUP($D387,'SAP Data'!$A$7:$OM$1845,J$4,FALSE),"")</f>
        <v>0</v>
      </c>
      <c r="K387" s="76">
        <f>IFERROR(VLOOKUP($D387,'SAP Data'!$A$7:$OM$1845,K$4,FALSE),"")</f>
        <v>0</v>
      </c>
      <c r="L387" s="76">
        <f>IFERROR(VLOOKUP($D387,'SAP Data'!$A$7:$OM$1845,L$4,FALSE),"")</f>
        <v>0</v>
      </c>
      <c r="M387" s="76">
        <f>IFERROR(VLOOKUP($D387,'SAP Data'!$A$7:$OM$1845,M$4,FALSE),"")</f>
        <v>0</v>
      </c>
      <c r="N387" s="76">
        <f>IFERROR(VLOOKUP($D387,'SAP Data'!$A$7:$OM$1845,N$4,FALSE),"")</f>
        <v>0</v>
      </c>
      <c r="O387" s="76">
        <f>IFERROR(VLOOKUP($D387,'SAP Data'!$A$7:$OM$1845,O$4,FALSE),"")</f>
        <v>0</v>
      </c>
      <c r="P387" s="76">
        <f>IFERROR(VLOOKUP($D387,'SAP Data'!$A$7:$OM$1845,P$4,FALSE),"")</f>
        <v>0</v>
      </c>
      <c r="Q387" s="76">
        <f>IFERROR(VLOOKUP($D387,'SAP Data'!$A$7:$OM$1845,Q$4,FALSE),"")</f>
        <v>0</v>
      </c>
      <c r="R387" s="76">
        <f>IFERROR(VLOOKUP($D387,'SAP Data'!$A$7:$OM$1845,R$4,FALSE),"")</f>
        <v>0</v>
      </c>
      <c r="S387" s="76">
        <f>IFERROR(VLOOKUP($D387,'SAP Data'!$A$7:$OM$1845,S$4,FALSE),"")</f>
        <v>0</v>
      </c>
      <c r="T387" s="76">
        <f>IFERROR(VLOOKUP($D387,'SAP Data'!$A$7:$OM$1849,T$4,FALSE),"")</f>
        <v>0</v>
      </c>
      <c r="U387" s="76">
        <f>IFERROR(VLOOKUP($D387,'SAP Data'!$A$7:$OM$1849,U$4,FALSE),"")</f>
        <v>0</v>
      </c>
      <c r="V387" s="76">
        <f>IFERROR(VLOOKUP($D387,'SAP Data'!$A$7:$OM$1849,V$4,FALSE),"")</f>
        <v>0</v>
      </c>
      <c r="W387" s="76">
        <f>IFERROR(VLOOKUP($D387,'SAP Data'!$A$7:$OM$1849,W$4,FALSE),"")</f>
        <v>0</v>
      </c>
      <c r="X387" s="76">
        <f>IFERROR(VLOOKUP($D387,'SAP Data'!$A$7:$OM$1849,X$4,FALSE),"")</f>
        <v>0</v>
      </c>
      <c r="Y387" s="76">
        <f>IFERROR(VLOOKUP($D387,'SAP Data'!$A$7:$OM$1849,Y$4,FALSE),"")</f>
        <v>0</v>
      </c>
      <c r="Z387" s="76">
        <f>IFERROR(VLOOKUP($D387,'SAP Data'!$A$7:$OM$1849,Z$4,FALSE),"")</f>
        <v>0</v>
      </c>
      <c r="AA387" s="76">
        <f>IFERROR(VLOOKUP($D387,'SAP Data'!$A$7:$OM$1849,AA$4,FALSE),"")</f>
        <v>0</v>
      </c>
      <c r="AB387" s="76">
        <f>IFERROR(VLOOKUP($D387,'SAP Data'!$A$7:$OM$1849,AB$4,FALSE),"")</f>
        <v>-50329.77</v>
      </c>
      <c r="AC387" s="76">
        <f>IFERROR(VLOOKUP($D387,'SAP Data'!$A$7:$OM$1849,AC$4,FALSE),"")</f>
        <v>-57728.14</v>
      </c>
      <c r="AD387" s="76">
        <f>IFERROR(VLOOKUP($D387,'SAP Data'!$A$7:$OM$1849,AD$4,FALSE),"")</f>
        <v>-67991.62</v>
      </c>
      <c r="AE387" s="76">
        <f>IFERROR(VLOOKUP($D387,'SAP Data'!$A$7:$OM$1849,AE$4,FALSE),"")</f>
        <v>-80393.039999999994</v>
      </c>
      <c r="AF387" s="76">
        <f>IFERROR(VLOOKUP($D387,'SAP Data'!$A$7:$OM$1849,AF$4,FALSE),"")</f>
        <v>-91237.73</v>
      </c>
      <c r="AG387" s="76">
        <f>IFERROR(VLOOKUP($D387,'SAP Data'!$A$7:$OM$1849,AG$4,FALSE),"")</f>
        <v>-101318.63</v>
      </c>
      <c r="AH387" s="76">
        <f>IFERROR(VLOOKUP($D387,'SAP Data'!$A$7:$OM$1849,AH$4,FALSE),"")</f>
        <v>-109069.8</v>
      </c>
      <c r="AI387" s="76">
        <f>IFERROR(VLOOKUP($D387,'SAP Data'!$A$7:$OM$1849,AI$4,FALSE),"")</f>
        <v>-113382.64</v>
      </c>
      <c r="AJ387" s="76">
        <f>IFERROR(VLOOKUP($D387,'SAP Data'!$A$7:$OM$1849,AJ$4,FALSE),"")</f>
        <v>-116646.23</v>
      </c>
      <c r="AK387" s="76">
        <f>IFERROR(VLOOKUP($D387,'SAP Data'!$A$7:$OM$1849,AK$4,FALSE),"")</f>
        <v>-119340.44</v>
      </c>
      <c r="AL387" s="76">
        <f>IFERROR(VLOOKUP($D387,'SAP Data'!$A$7:$OM$1849,AL$4,FALSE),"")</f>
        <v>-121802.84</v>
      </c>
      <c r="AM387" s="76">
        <f>IFERROR(VLOOKUP($D387,'SAP Data'!$A$7:$OM$1849,AM$4,FALSE),"")</f>
        <v>-123885.59</v>
      </c>
      <c r="AN387" s="76">
        <f>IFERROR(VLOOKUP($D387,'SAP Data'!$A$7:$OM$1849,AN$4,FALSE),"")</f>
        <v>-126709.67</v>
      </c>
      <c r="AO387" s="76">
        <f>IFERROR(VLOOKUP($D387,'SAP Data'!$A$7:$OM$1849,AO$4,FALSE),"")</f>
        <v>-132998.79999999999</v>
      </c>
      <c r="AP387" s="99">
        <f t="shared" si="521"/>
        <v>-11837.81</v>
      </c>
      <c r="AQ387" s="43">
        <f t="shared" si="522"/>
        <v>-18020.504166666666</v>
      </c>
      <c r="AR387" s="43">
        <f t="shared" si="523"/>
        <v>-25171.786250000001</v>
      </c>
      <c r="AS387" s="43">
        <f t="shared" si="524"/>
        <v>-33194.967916666668</v>
      </c>
      <c r="AT387" s="43">
        <f t="shared" si="525"/>
        <v>-41961.152500000004</v>
      </c>
      <c r="AU387" s="43">
        <f t="shared" si="526"/>
        <v>-51230.004166666658</v>
      </c>
      <c r="AV387" s="43">
        <f t="shared" si="527"/>
        <v>-60814.540416666663</v>
      </c>
      <c r="AW387" s="43">
        <f t="shared" si="528"/>
        <v>-70647.318333333329</v>
      </c>
      <c r="AX387" s="43">
        <f t="shared" si="529"/>
        <v>-80694.955000000002</v>
      </c>
      <c r="AY387" s="43">
        <f t="shared" si="530"/>
        <v>-90931.972916666666</v>
      </c>
      <c r="AZ387" s="43">
        <f t="shared" si="531"/>
        <v>-99276.368333333332</v>
      </c>
      <c r="BA387" s="98">
        <f t="shared" si="532"/>
        <v>-105595.14166666665</v>
      </c>
      <c r="BB387" s="16"/>
      <c r="BC387" s="16">
        <f t="shared" si="618"/>
        <v>0</v>
      </c>
      <c r="BD387" s="16"/>
      <c r="BE387" s="16">
        <f t="shared" si="619"/>
        <v>0</v>
      </c>
      <c r="BF387" s="16"/>
      <c r="BG387" s="16">
        <f t="shared" si="620"/>
        <v>0</v>
      </c>
      <c r="BH387" s="18"/>
      <c r="BI387" s="16">
        <f t="shared" si="621"/>
        <v>0</v>
      </c>
      <c r="BK387" s="16">
        <f t="shared" si="622"/>
        <v>0</v>
      </c>
      <c r="BM387" s="16">
        <f t="shared" si="623"/>
        <v>0</v>
      </c>
      <c r="BO387" s="16">
        <f t="shared" si="624"/>
        <v>0</v>
      </c>
      <c r="BQ387" s="16">
        <f t="shared" si="625"/>
        <v>0</v>
      </c>
      <c r="BS387" s="16">
        <f t="shared" si="626"/>
        <v>0</v>
      </c>
      <c r="BU387" s="16">
        <f t="shared" si="535"/>
        <v>0</v>
      </c>
      <c r="BW387" s="16">
        <f t="shared" si="536"/>
        <v>0</v>
      </c>
      <c r="BY387" s="16">
        <f t="shared" si="537"/>
        <v>0</v>
      </c>
      <c r="CB387" s="16">
        <f t="shared" si="517"/>
        <v>0</v>
      </c>
      <c r="CF387" s="243">
        <f t="shared" si="533"/>
        <v>0</v>
      </c>
      <c r="CH387" s="243">
        <f t="shared" si="534"/>
        <v>0</v>
      </c>
      <c r="CJ387" s="16">
        <f t="shared" si="518"/>
        <v>-105595.14166666665</v>
      </c>
      <c r="CL387" s="54">
        <f t="shared" si="519"/>
        <v>0</v>
      </c>
      <c r="CN387" s="18"/>
      <c r="CO387" s="16">
        <f t="shared" si="520"/>
        <v>0</v>
      </c>
      <c r="CP387" s="18"/>
    </row>
    <row r="388" spans="1:94" x14ac:dyDescent="0.2">
      <c r="A388" s="387"/>
      <c r="B388" s="14" t="str">
        <f>VLOOKUP(D388,'line assign basis'!$A$8:$D$668,2,FALSE)</f>
        <v>WA COVID COST SAV DE</v>
      </c>
      <c r="C388" s="17" t="s">
        <v>4072</v>
      </c>
      <c r="D388" s="123" t="s">
        <v>4105</v>
      </c>
      <c r="E388" s="17">
        <f>IFERROR(VLOOKUP(D388,'line assign basis'!$A$8:$D$668,4,FALSE),"")</f>
        <v>2</v>
      </c>
      <c r="F388" s="33">
        <f>IFERROR(VLOOKUP($D388,'SAP Data'!$A$7:$OM$1845,F$4,FALSE),"")</f>
        <v>0</v>
      </c>
      <c r="G388" s="33">
        <f>IFERROR(VLOOKUP($D388,'SAP Data'!$A$7:$OM$1845,G$4,FALSE),"")</f>
        <v>0</v>
      </c>
      <c r="H388" s="16">
        <f>IFERROR(VLOOKUP($D388,'SAP Data'!$A$7:$OM$1845,H$4,FALSE),"")</f>
        <v>0</v>
      </c>
      <c r="I388" s="76">
        <f>IFERROR(VLOOKUP($D388,'SAP Data'!$A$7:$OM$1845,I$4,FALSE),"")</f>
        <v>0</v>
      </c>
      <c r="J388" s="76">
        <f>IFERROR(VLOOKUP($D388,'SAP Data'!$A$7:$OM$1845,J$4,FALSE),"")</f>
        <v>0</v>
      </c>
      <c r="K388" s="76">
        <f>IFERROR(VLOOKUP($D388,'SAP Data'!$A$7:$OM$1845,K$4,FALSE),"")</f>
        <v>0</v>
      </c>
      <c r="L388" s="76">
        <f>IFERROR(VLOOKUP($D388,'SAP Data'!$A$7:$OM$1845,L$4,FALSE),"")</f>
        <v>0</v>
      </c>
      <c r="M388" s="76">
        <f>IFERROR(VLOOKUP($D388,'SAP Data'!$A$7:$OM$1845,M$4,FALSE),"")</f>
        <v>0</v>
      </c>
      <c r="N388" s="76">
        <f>IFERROR(VLOOKUP($D388,'SAP Data'!$A$7:$OM$1845,N$4,FALSE),"")</f>
        <v>0</v>
      </c>
      <c r="O388" s="76">
        <f>IFERROR(VLOOKUP($D388,'SAP Data'!$A$7:$OM$1845,O$4,FALSE),"")</f>
        <v>0</v>
      </c>
      <c r="P388" s="76">
        <f>IFERROR(VLOOKUP($D388,'SAP Data'!$A$7:$OM$1845,P$4,FALSE),"")</f>
        <v>0</v>
      </c>
      <c r="Q388" s="76">
        <f>IFERROR(VLOOKUP($D388,'SAP Data'!$A$7:$OM$1845,Q$4,FALSE),"")</f>
        <v>0</v>
      </c>
      <c r="R388" s="76">
        <f>IFERROR(VLOOKUP($D388,'SAP Data'!$A$7:$OM$1845,R$4,FALSE),"")</f>
        <v>0</v>
      </c>
      <c r="S388" s="76">
        <f>IFERROR(VLOOKUP($D388,'SAP Data'!$A$7:$OM$1845,S$4,FALSE),"")</f>
        <v>0</v>
      </c>
      <c r="T388" s="76">
        <f>IFERROR(VLOOKUP($D388,'SAP Data'!$A$7:$OM$1849,T$4,FALSE),"")</f>
        <v>0</v>
      </c>
      <c r="U388" s="76">
        <f>IFERROR(VLOOKUP($D388,'SAP Data'!$A$7:$OM$1849,U$4,FALSE),"")</f>
        <v>0</v>
      </c>
      <c r="V388" s="76">
        <f>IFERROR(VLOOKUP($D388,'SAP Data'!$A$7:$OM$1849,V$4,FALSE),"")</f>
        <v>0</v>
      </c>
      <c r="W388" s="76">
        <f>IFERROR(VLOOKUP($D388,'SAP Data'!$A$7:$OM$1849,W$4,FALSE),"")</f>
        <v>0</v>
      </c>
      <c r="X388" s="76">
        <f>IFERROR(VLOOKUP($D388,'SAP Data'!$A$7:$OM$1849,X$4,FALSE),"")</f>
        <v>0</v>
      </c>
      <c r="Y388" s="76">
        <f>IFERROR(VLOOKUP($D388,'SAP Data'!$A$7:$OM$1849,Y$4,FALSE),"")</f>
        <v>0</v>
      </c>
      <c r="Z388" s="76">
        <f>IFERROR(VLOOKUP($D388,'SAP Data'!$A$7:$OM$1849,Z$4,FALSE),"")</f>
        <v>0</v>
      </c>
      <c r="AA388" s="76">
        <f>IFERROR(VLOOKUP($D388,'SAP Data'!$A$7:$OM$1849,AA$4,FALSE),"")</f>
        <v>0</v>
      </c>
      <c r="AB388" s="76">
        <f>IFERROR(VLOOKUP($D388,'SAP Data'!$A$7:$OM$1849,AB$4,FALSE),"")</f>
        <v>0</v>
      </c>
      <c r="AC388" s="76">
        <f>IFERROR(VLOOKUP($D388,'SAP Data'!$A$7:$OM$1849,AC$4,FALSE),"")</f>
        <v>593559.4</v>
      </c>
      <c r="AD388" s="76">
        <f>IFERROR(VLOOKUP($D388,'SAP Data'!$A$7:$OM$1849,AD$4,FALSE),"")</f>
        <v>576264.65</v>
      </c>
      <c r="AE388" s="76">
        <f>IFERROR(VLOOKUP($D388,'SAP Data'!$A$7:$OM$1849,AE$4,FALSE),"")</f>
        <v>572738.43000000005</v>
      </c>
      <c r="AF388" s="76">
        <f>IFERROR(VLOOKUP($D388,'SAP Data'!$A$7:$OM$1849,AF$4,FALSE),"")</f>
        <v>574948.53</v>
      </c>
      <c r="AG388" s="76">
        <f>IFERROR(VLOOKUP($D388,'SAP Data'!$A$7:$OM$1849,AG$4,FALSE),"")</f>
        <v>574948.53</v>
      </c>
      <c r="AH388" s="76">
        <f>IFERROR(VLOOKUP($D388,'SAP Data'!$A$7:$OM$1849,AH$4,FALSE),"")</f>
        <v>574948.53</v>
      </c>
      <c r="AI388" s="76">
        <f>IFERROR(VLOOKUP($D388,'SAP Data'!$A$7:$OM$1849,AI$4,FALSE),"")</f>
        <v>574948.53</v>
      </c>
      <c r="AJ388" s="76">
        <f>IFERROR(VLOOKUP($D388,'SAP Data'!$A$7:$OM$1849,AJ$4,FALSE),"")</f>
        <v>574948.53</v>
      </c>
      <c r="AK388" s="76">
        <f>IFERROR(VLOOKUP($D388,'SAP Data'!$A$7:$OM$1849,AK$4,FALSE),"")</f>
        <v>574948.53</v>
      </c>
      <c r="AL388" s="76">
        <f>IFERROR(VLOOKUP($D388,'SAP Data'!$A$7:$OM$1849,AL$4,FALSE),"")</f>
        <v>574948.53</v>
      </c>
      <c r="AM388" s="76">
        <f>IFERROR(VLOOKUP($D388,'SAP Data'!$A$7:$OM$1849,AM$4,FALSE),"")</f>
        <v>574948.53</v>
      </c>
      <c r="AN388" s="76">
        <f>IFERROR(VLOOKUP($D388,'SAP Data'!$A$7:$OM$1849,AN$4,FALSE),"")</f>
        <v>569347.71</v>
      </c>
      <c r="AO388" s="76">
        <f>IFERROR(VLOOKUP($D388,'SAP Data'!$A$7:$OM$1849,AO$4,FALSE),"")</f>
        <v>569347.71</v>
      </c>
      <c r="AP388" s="99">
        <f t="shared" si="521"/>
        <v>73474.310416666674</v>
      </c>
      <c r="AQ388" s="43">
        <f t="shared" si="522"/>
        <v>121349.43875000002</v>
      </c>
      <c r="AR388" s="43">
        <f t="shared" si="523"/>
        <v>169169.72875000001</v>
      </c>
      <c r="AS388" s="43">
        <f t="shared" si="524"/>
        <v>217082.10624999998</v>
      </c>
      <c r="AT388" s="43">
        <f t="shared" si="525"/>
        <v>264994.48375000001</v>
      </c>
      <c r="AU388" s="43">
        <f t="shared" si="526"/>
        <v>312906.86125000002</v>
      </c>
      <c r="AV388" s="43">
        <f t="shared" si="527"/>
        <v>360819.23875000002</v>
      </c>
      <c r="AW388" s="43">
        <f t="shared" si="528"/>
        <v>408731.61625000002</v>
      </c>
      <c r="AX388" s="43">
        <f t="shared" si="529"/>
        <v>456643.99375000008</v>
      </c>
      <c r="AY388" s="43">
        <f t="shared" si="530"/>
        <v>504556.37125000008</v>
      </c>
      <c r="AZ388" s="43">
        <f t="shared" si="531"/>
        <v>552235.38125000009</v>
      </c>
      <c r="BA388" s="98">
        <f t="shared" si="532"/>
        <v>574949.38208333345</v>
      </c>
      <c r="BB388" s="16"/>
      <c r="BC388" s="16">
        <f t="shared" si="618"/>
        <v>0</v>
      </c>
      <c r="BD388" s="16"/>
      <c r="BE388" s="16">
        <f t="shared" si="619"/>
        <v>0</v>
      </c>
      <c r="BF388" s="16"/>
      <c r="BG388" s="16">
        <f t="shared" si="620"/>
        <v>0</v>
      </c>
      <c r="BH388" s="18"/>
      <c r="BI388" s="16">
        <f t="shared" si="621"/>
        <v>0</v>
      </c>
      <c r="BK388" s="16">
        <f t="shared" si="622"/>
        <v>0</v>
      </c>
      <c r="BM388" s="16">
        <f t="shared" si="623"/>
        <v>0</v>
      </c>
      <c r="BO388" s="16">
        <f t="shared" si="624"/>
        <v>0</v>
      </c>
      <c r="BQ388" s="16">
        <f t="shared" si="625"/>
        <v>0</v>
      </c>
      <c r="BS388" s="16">
        <f t="shared" si="626"/>
        <v>0</v>
      </c>
      <c r="BU388" s="16">
        <f t="shared" si="535"/>
        <v>0</v>
      </c>
      <c r="BW388" s="16">
        <f t="shared" si="536"/>
        <v>0</v>
      </c>
      <c r="BY388" s="16">
        <f t="shared" si="537"/>
        <v>0</v>
      </c>
      <c r="CB388" s="16">
        <f t="shared" si="517"/>
        <v>0</v>
      </c>
      <c r="CF388" s="243">
        <f t="shared" si="533"/>
        <v>0</v>
      </c>
      <c r="CH388" s="243">
        <f t="shared" si="534"/>
        <v>0</v>
      </c>
      <c r="CJ388" s="16">
        <f t="shared" si="518"/>
        <v>574949.38208333345</v>
      </c>
      <c r="CL388" s="54">
        <f t="shared" si="519"/>
        <v>0</v>
      </c>
      <c r="CN388" s="18"/>
      <c r="CO388" s="16">
        <f t="shared" si="520"/>
        <v>0</v>
      </c>
      <c r="CP388" s="18"/>
    </row>
    <row r="389" spans="1:94" x14ac:dyDescent="0.2">
      <c r="A389" s="387"/>
      <c r="B389" s="14" t="str">
        <f>VLOOKUP(D389,'line assign basis'!$A$8:$D$668,2,FALSE)</f>
        <v>WA COVID COST SAV DE</v>
      </c>
      <c r="C389" s="17" t="s">
        <v>4074</v>
      </c>
      <c r="D389" s="123" t="s">
        <v>4106</v>
      </c>
      <c r="E389" s="17">
        <f>IFERROR(VLOOKUP(D389,'line assign basis'!$A$8:$D$668,4,FALSE),"")</f>
        <v>2</v>
      </c>
      <c r="F389" s="33">
        <f>IFERROR(VLOOKUP($D389,'SAP Data'!$A$7:$OM$1845,F$4,FALSE),"")</f>
        <v>0</v>
      </c>
      <c r="G389" s="33">
        <f>IFERROR(VLOOKUP($D389,'SAP Data'!$A$7:$OM$1845,G$4,FALSE),"")</f>
        <v>0</v>
      </c>
      <c r="H389" s="16">
        <f>IFERROR(VLOOKUP($D389,'SAP Data'!$A$7:$OM$1845,H$4,FALSE),"")</f>
        <v>0</v>
      </c>
      <c r="I389" s="76">
        <f>IFERROR(VLOOKUP($D389,'SAP Data'!$A$7:$OM$1845,I$4,FALSE),"")</f>
        <v>0</v>
      </c>
      <c r="J389" s="76">
        <f>IFERROR(VLOOKUP($D389,'SAP Data'!$A$7:$OM$1845,J$4,FALSE),"")</f>
        <v>0</v>
      </c>
      <c r="K389" s="76">
        <f>IFERROR(VLOOKUP($D389,'SAP Data'!$A$7:$OM$1845,K$4,FALSE),"")</f>
        <v>0</v>
      </c>
      <c r="L389" s="76">
        <f>IFERROR(VLOOKUP($D389,'SAP Data'!$A$7:$OM$1845,L$4,FALSE),"")</f>
        <v>0</v>
      </c>
      <c r="M389" s="76">
        <f>IFERROR(VLOOKUP($D389,'SAP Data'!$A$7:$OM$1845,M$4,FALSE),"")</f>
        <v>0</v>
      </c>
      <c r="N389" s="76">
        <f>IFERROR(VLOOKUP($D389,'SAP Data'!$A$7:$OM$1845,N$4,FALSE),"")</f>
        <v>0</v>
      </c>
      <c r="O389" s="76">
        <f>IFERROR(VLOOKUP($D389,'SAP Data'!$A$7:$OM$1845,O$4,FALSE),"")</f>
        <v>0</v>
      </c>
      <c r="P389" s="76">
        <f>IFERROR(VLOOKUP($D389,'SAP Data'!$A$7:$OM$1845,P$4,FALSE),"")</f>
        <v>0</v>
      </c>
      <c r="Q389" s="76">
        <f>IFERROR(VLOOKUP($D389,'SAP Data'!$A$7:$OM$1845,Q$4,FALSE),"")</f>
        <v>0</v>
      </c>
      <c r="R389" s="76">
        <f>IFERROR(VLOOKUP($D389,'SAP Data'!$A$7:$OM$1845,R$4,FALSE),"")</f>
        <v>0</v>
      </c>
      <c r="S389" s="76">
        <f>IFERROR(VLOOKUP($D389,'SAP Data'!$A$7:$OM$1845,S$4,FALSE),"")</f>
        <v>0</v>
      </c>
      <c r="T389" s="76">
        <f>IFERROR(VLOOKUP($D389,'SAP Data'!$A$7:$OM$1849,T$4,FALSE),"")</f>
        <v>0</v>
      </c>
      <c r="U389" s="76">
        <f>IFERROR(VLOOKUP($D389,'SAP Data'!$A$7:$OM$1849,U$4,FALSE),"")</f>
        <v>0</v>
      </c>
      <c r="V389" s="76">
        <f>IFERROR(VLOOKUP($D389,'SAP Data'!$A$7:$OM$1849,V$4,FALSE),"")</f>
        <v>0</v>
      </c>
      <c r="W389" s="76">
        <f>IFERROR(VLOOKUP($D389,'SAP Data'!$A$7:$OM$1849,W$4,FALSE),"")</f>
        <v>0</v>
      </c>
      <c r="X389" s="76">
        <f>IFERROR(VLOOKUP($D389,'SAP Data'!$A$7:$OM$1849,X$4,FALSE),"")</f>
        <v>0</v>
      </c>
      <c r="Y389" s="76">
        <f>IFERROR(VLOOKUP($D389,'SAP Data'!$A$7:$OM$1849,Y$4,FALSE),"")</f>
        <v>0</v>
      </c>
      <c r="Z389" s="76">
        <f>IFERROR(VLOOKUP($D389,'SAP Data'!$A$7:$OM$1849,Z$4,FALSE),"")</f>
        <v>0</v>
      </c>
      <c r="AA389" s="76">
        <f>IFERROR(VLOOKUP($D389,'SAP Data'!$A$7:$OM$1849,AA$4,FALSE),"")</f>
        <v>0</v>
      </c>
      <c r="AB389" s="76">
        <f>IFERROR(VLOOKUP($D389,'SAP Data'!$A$7:$OM$1849,AB$4,FALSE),"")</f>
        <v>0</v>
      </c>
      <c r="AC389" s="76">
        <f>IFERROR(VLOOKUP($D389,'SAP Data'!$A$7:$OM$1849,AC$4,FALSE),"")</f>
        <v>202678.83</v>
      </c>
      <c r="AD389" s="76">
        <f>IFERROR(VLOOKUP($D389,'SAP Data'!$A$7:$OM$1849,AD$4,FALSE),"")</f>
        <v>196773.29</v>
      </c>
      <c r="AE389" s="76">
        <f>IFERROR(VLOOKUP($D389,'SAP Data'!$A$7:$OM$1849,AE$4,FALSE),"")</f>
        <v>195569.22</v>
      </c>
      <c r="AF389" s="76">
        <f>IFERROR(VLOOKUP($D389,'SAP Data'!$A$7:$OM$1849,AF$4,FALSE),"")</f>
        <v>196323.9</v>
      </c>
      <c r="AG389" s="76">
        <f>IFERROR(VLOOKUP($D389,'SAP Data'!$A$7:$OM$1849,AG$4,FALSE),"")</f>
        <v>196323.9</v>
      </c>
      <c r="AH389" s="76">
        <f>IFERROR(VLOOKUP($D389,'SAP Data'!$A$7:$OM$1849,AH$4,FALSE),"")</f>
        <v>196323.9</v>
      </c>
      <c r="AI389" s="76">
        <f>IFERROR(VLOOKUP($D389,'SAP Data'!$A$7:$OM$1849,AI$4,FALSE),"")</f>
        <v>196323.9</v>
      </c>
      <c r="AJ389" s="76">
        <f>IFERROR(VLOOKUP($D389,'SAP Data'!$A$7:$OM$1849,AJ$4,FALSE),"")</f>
        <v>196323.9</v>
      </c>
      <c r="AK389" s="76">
        <f>IFERROR(VLOOKUP($D389,'SAP Data'!$A$7:$OM$1849,AK$4,FALSE),"")</f>
        <v>196323.9</v>
      </c>
      <c r="AL389" s="76">
        <f>IFERROR(VLOOKUP($D389,'SAP Data'!$A$7:$OM$1849,AL$4,FALSE),"")</f>
        <v>196323.9</v>
      </c>
      <c r="AM389" s="76">
        <f>IFERROR(VLOOKUP($D389,'SAP Data'!$A$7:$OM$1849,AM$4,FALSE),"")</f>
        <v>196323.9</v>
      </c>
      <c r="AN389" s="76">
        <f>IFERROR(VLOOKUP($D389,'SAP Data'!$A$7:$OM$1849,AN$4,FALSE),"")</f>
        <v>197210.78</v>
      </c>
      <c r="AO389" s="76">
        <f>IFERROR(VLOOKUP($D389,'SAP Data'!$A$7:$OM$1849,AO$4,FALSE),"")</f>
        <v>197210.78</v>
      </c>
      <c r="AP389" s="99">
        <f t="shared" si="521"/>
        <v>25088.789583333331</v>
      </c>
      <c r="AQ389" s="43">
        <f t="shared" si="522"/>
        <v>41436.394166666665</v>
      </c>
      <c r="AR389" s="43">
        <f t="shared" si="523"/>
        <v>57765.274166666662</v>
      </c>
      <c r="AS389" s="43">
        <f t="shared" si="524"/>
        <v>74125.599166666667</v>
      </c>
      <c r="AT389" s="43">
        <f t="shared" si="525"/>
        <v>90485.924166666679</v>
      </c>
      <c r="AU389" s="43">
        <f t="shared" si="526"/>
        <v>106846.24916666666</v>
      </c>
      <c r="AV389" s="43">
        <f t="shared" si="527"/>
        <v>123206.57416666666</v>
      </c>
      <c r="AW389" s="43">
        <f t="shared" si="528"/>
        <v>139566.89916666664</v>
      </c>
      <c r="AX389" s="43">
        <f t="shared" si="529"/>
        <v>155927.22416666665</v>
      </c>
      <c r="AY389" s="43">
        <f t="shared" si="530"/>
        <v>172287.54916666663</v>
      </c>
      <c r="AZ389" s="43">
        <f t="shared" si="531"/>
        <v>188684.82749999998</v>
      </c>
      <c r="BA389" s="98">
        <f t="shared" si="532"/>
        <v>196674.10791666666</v>
      </c>
      <c r="BB389" s="16"/>
      <c r="BC389" s="16">
        <f t="shared" si="618"/>
        <v>0</v>
      </c>
      <c r="BD389" s="16"/>
      <c r="BE389" s="16">
        <f t="shared" si="619"/>
        <v>0</v>
      </c>
      <c r="BF389" s="16"/>
      <c r="BG389" s="16">
        <f t="shared" si="620"/>
        <v>0</v>
      </c>
      <c r="BH389" s="18"/>
      <c r="BI389" s="16">
        <f t="shared" si="621"/>
        <v>0</v>
      </c>
      <c r="BK389" s="16">
        <f t="shared" si="622"/>
        <v>0</v>
      </c>
      <c r="BM389" s="16">
        <f t="shared" si="623"/>
        <v>0</v>
      </c>
      <c r="BO389" s="16">
        <f t="shared" si="624"/>
        <v>0</v>
      </c>
      <c r="BQ389" s="16">
        <f t="shared" si="625"/>
        <v>0</v>
      </c>
      <c r="BS389" s="16">
        <f t="shared" si="626"/>
        <v>0</v>
      </c>
      <c r="BU389" s="16">
        <f t="shared" si="535"/>
        <v>0</v>
      </c>
      <c r="BW389" s="16">
        <f t="shared" si="536"/>
        <v>0</v>
      </c>
      <c r="BY389" s="16">
        <f t="shared" si="537"/>
        <v>0</v>
      </c>
      <c r="CB389" s="16">
        <f t="shared" si="517"/>
        <v>0</v>
      </c>
      <c r="CF389" s="243">
        <f t="shared" si="533"/>
        <v>0</v>
      </c>
      <c r="CH389" s="243">
        <f t="shared" si="534"/>
        <v>0</v>
      </c>
      <c r="CJ389" s="16">
        <f t="shared" si="518"/>
        <v>196674.10791666666</v>
      </c>
      <c r="CL389" s="54">
        <f t="shared" si="519"/>
        <v>0</v>
      </c>
      <c r="CN389" s="18"/>
      <c r="CO389" s="16">
        <f t="shared" si="520"/>
        <v>0</v>
      </c>
      <c r="CP389" s="18"/>
    </row>
    <row r="390" spans="1:94" x14ac:dyDescent="0.2">
      <c r="A390" s="387"/>
      <c r="B390" s="399" t="str">
        <f>VLOOKUP(D390,'line assign basis'!$A$8:$D$668,2,FALSE)</f>
        <v>OR COVID AMP</v>
      </c>
      <c r="C390" s="17" t="s">
        <v>4197</v>
      </c>
      <c r="D390" s="123" t="s">
        <v>4209</v>
      </c>
      <c r="E390" s="17">
        <f>IFERROR(VLOOKUP(D390,'line assign basis'!$A$8:$D$668,4,FALSE),"")</f>
        <v>2</v>
      </c>
      <c r="F390" s="33">
        <f>IFERROR(VLOOKUP($D390,'SAP Data'!$A$7:$OM$1845,F$4,FALSE),"")</f>
        <v>0</v>
      </c>
      <c r="G390" s="33">
        <f>IFERROR(VLOOKUP($D390,'SAP Data'!$A$7:$OM$1845,G$4,FALSE),"")</f>
        <v>0</v>
      </c>
      <c r="H390" s="16">
        <f>IFERROR(VLOOKUP($D390,'SAP Data'!$A$7:$OM$1845,H$4,FALSE),"")</f>
        <v>0</v>
      </c>
      <c r="I390" s="76">
        <f>IFERROR(VLOOKUP($D390,'SAP Data'!$A$7:$OM$1845,I$4,FALSE),"")</f>
        <v>0</v>
      </c>
      <c r="J390" s="76">
        <f>IFERROR(VLOOKUP($D390,'SAP Data'!$A$7:$OM$1845,J$4,FALSE),"")</f>
        <v>0</v>
      </c>
      <c r="K390" s="76">
        <f>IFERROR(VLOOKUP($D390,'SAP Data'!$A$7:$OM$1845,K$4,FALSE),"")</f>
        <v>0</v>
      </c>
      <c r="L390" s="76">
        <f>IFERROR(VLOOKUP($D390,'SAP Data'!$A$7:$OM$1845,L$4,FALSE),"")</f>
        <v>0</v>
      </c>
      <c r="M390" s="76">
        <f>IFERROR(VLOOKUP($D390,'SAP Data'!$A$7:$OM$1845,M$4,FALSE),"")</f>
        <v>0</v>
      </c>
      <c r="N390" s="76">
        <f>IFERROR(VLOOKUP($D390,'SAP Data'!$A$7:$OM$1845,N$4,FALSE),"")</f>
        <v>0</v>
      </c>
      <c r="O390" s="76">
        <f>IFERROR(VLOOKUP($D390,'SAP Data'!$A$7:$OM$1845,O$4,FALSE),"")</f>
        <v>0</v>
      </c>
      <c r="P390" s="76">
        <f>IFERROR(VLOOKUP($D390,'SAP Data'!$A$7:$OM$1845,P$4,FALSE),"")</f>
        <v>0</v>
      </c>
      <c r="Q390" s="76">
        <f>IFERROR(VLOOKUP($D390,'SAP Data'!$A$7:$OM$1845,Q$4,FALSE),"")</f>
        <v>0</v>
      </c>
      <c r="R390" s="76">
        <f>IFERROR(VLOOKUP($D390,'SAP Data'!$A$7:$OM$1845,R$4,FALSE),"")</f>
        <v>0</v>
      </c>
      <c r="S390" s="76">
        <f>IFERROR(VLOOKUP($D390,'SAP Data'!$A$7:$OM$1845,S$4,FALSE),"")</f>
        <v>0</v>
      </c>
      <c r="T390" s="76">
        <f>IFERROR(VLOOKUP($D390,'SAP Data'!$A$7:$OM$1849,T$4,FALSE),"")</f>
        <v>0</v>
      </c>
      <c r="U390" s="76">
        <f>IFERROR(VLOOKUP($D390,'SAP Data'!$A$7:$OM$1849,U$4,FALSE),"")</f>
        <v>0</v>
      </c>
      <c r="V390" s="76">
        <f>IFERROR(VLOOKUP($D390,'SAP Data'!$A$7:$OM$1849,V$4,FALSE),"")</f>
        <v>0</v>
      </c>
      <c r="W390" s="76">
        <f>IFERROR(VLOOKUP($D390,'SAP Data'!$A$7:$OM$1849,W$4,FALSE),"")</f>
        <v>0</v>
      </c>
      <c r="X390" s="76">
        <f>IFERROR(VLOOKUP($D390,'SAP Data'!$A$7:$OM$1849,X$4,FALSE),"")</f>
        <v>0</v>
      </c>
      <c r="Y390" s="76">
        <f>IFERROR(VLOOKUP($D390,'SAP Data'!$A$7:$OM$1849,Y$4,FALSE),"")</f>
        <v>0</v>
      </c>
      <c r="Z390" s="76">
        <f>IFERROR(VLOOKUP($D390,'SAP Data'!$A$7:$OM$1849,Z$4,FALSE),"")</f>
        <v>0</v>
      </c>
      <c r="AA390" s="76">
        <f>IFERROR(VLOOKUP($D390,'SAP Data'!$A$7:$OM$1849,AA$4,FALSE),"")</f>
        <v>0</v>
      </c>
      <c r="AB390" s="76">
        <f>IFERROR(VLOOKUP($D390,'SAP Data'!$A$7:$OM$1849,AB$4,FALSE),"")</f>
        <v>0</v>
      </c>
      <c r="AC390" s="76">
        <f>IFERROR(VLOOKUP($D390,'SAP Data'!$A$7:$OM$1849,AC$4,FALSE),"")</f>
        <v>0</v>
      </c>
      <c r="AD390" s="76">
        <f>IFERROR(VLOOKUP($D390,'SAP Data'!$A$7:$OM$1849,AD$4,FALSE),"")</f>
        <v>0</v>
      </c>
      <c r="AE390" s="76">
        <f>IFERROR(VLOOKUP($D390,'SAP Data'!$A$7:$OM$1849,AE$4,FALSE),"")</f>
        <v>0</v>
      </c>
      <c r="AF390" s="76">
        <f>IFERROR(VLOOKUP($D390,'SAP Data'!$A$7:$OM$1849,AF$4,FALSE),"")</f>
        <v>0</v>
      </c>
      <c r="AG390" s="76">
        <f>IFERROR(VLOOKUP($D390,'SAP Data'!$A$7:$OM$1849,AG$4,FALSE),"")</f>
        <v>0</v>
      </c>
      <c r="AH390" s="76">
        <f>IFERROR(VLOOKUP($D390,'SAP Data'!$A$7:$OM$1849,AH$4,FALSE),"")</f>
        <v>141931.76</v>
      </c>
      <c r="AI390" s="76">
        <f>IFERROR(VLOOKUP($D390,'SAP Data'!$A$7:$OM$1849,AI$4,FALSE),"")</f>
        <v>382955.9</v>
      </c>
      <c r="AJ390" s="76">
        <f>IFERROR(VLOOKUP($D390,'SAP Data'!$A$7:$OM$1849,AJ$4,FALSE),"")</f>
        <v>922673.1</v>
      </c>
      <c r="AK390" s="76">
        <f>IFERROR(VLOOKUP($D390,'SAP Data'!$A$7:$OM$1849,AK$4,FALSE),"")</f>
        <v>1536184.73</v>
      </c>
      <c r="AL390" s="76">
        <f>IFERROR(VLOOKUP($D390,'SAP Data'!$A$7:$OM$1849,AL$4,FALSE),"")</f>
        <v>2021868.31</v>
      </c>
      <c r="AM390" s="76">
        <f>IFERROR(VLOOKUP($D390,'SAP Data'!$A$7:$OM$1849,AM$4,FALSE),"")</f>
        <v>2757861.85</v>
      </c>
      <c r="AN390" s="76">
        <f>IFERROR(VLOOKUP($D390,'SAP Data'!$A$7:$OM$1849,AN$4,FALSE),"")</f>
        <v>3353630.11</v>
      </c>
      <c r="AO390" s="76">
        <f>IFERROR(VLOOKUP($D390,'SAP Data'!$A$7:$OM$1849,AO$4,FALSE),"")</f>
        <v>3730917.94</v>
      </c>
      <c r="AP390" s="99">
        <f t="shared" si="521"/>
        <v>0</v>
      </c>
      <c r="AQ390" s="43">
        <f t="shared" si="522"/>
        <v>0</v>
      </c>
      <c r="AR390" s="43">
        <f t="shared" si="523"/>
        <v>0</v>
      </c>
      <c r="AS390" s="43">
        <f t="shared" si="524"/>
        <v>0</v>
      </c>
      <c r="AT390" s="43">
        <f t="shared" si="525"/>
        <v>5913.8233333333337</v>
      </c>
      <c r="AU390" s="43">
        <f t="shared" si="526"/>
        <v>27784.142500000002</v>
      </c>
      <c r="AV390" s="43">
        <f t="shared" si="527"/>
        <v>82185.35083333333</v>
      </c>
      <c r="AW390" s="43">
        <f t="shared" si="528"/>
        <v>184637.76041666666</v>
      </c>
      <c r="AX390" s="43">
        <f t="shared" si="529"/>
        <v>332889.97041666671</v>
      </c>
      <c r="AY390" s="43">
        <f t="shared" si="530"/>
        <v>532045.39375000005</v>
      </c>
      <c r="AZ390" s="43">
        <f t="shared" si="531"/>
        <v>786690.89208333334</v>
      </c>
      <c r="BA390" s="98">
        <f t="shared" si="532"/>
        <v>1081880.3941666668</v>
      </c>
      <c r="BB390" s="16"/>
      <c r="BC390" s="16">
        <f t="shared" ref="BC390:BC391" si="627">IF($E390=4,AP390,0)</f>
        <v>0</v>
      </c>
      <c r="BD390" s="16"/>
      <c r="BE390" s="16">
        <f t="shared" ref="BE390:BE391" si="628">IF($E390=4,AQ390,0)</f>
        <v>0</v>
      </c>
      <c r="BF390" s="16"/>
      <c r="BG390" s="16">
        <f t="shared" ref="BG390:BG391" si="629">IF($E390=4,AR390,0)</f>
        <v>0</v>
      </c>
      <c r="BH390" s="18"/>
      <c r="BI390" s="16">
        <f t="shared" ref="BI390:BI391" si="630">IF($E390=4,AS390,0)</f>
        <v>0</v>
      </c>
      <c r="BK390" s="16">
        <f t="shared" ref="BK390:BK391" si="631">IF($E390=4,AT390,0)</f>
        <v>0</v>
      </c>
      <c r="BM390" s="16">
        <f t="shared" ref="BM390:BM391" si="632">IF($E390=4,AU390,0)</f>
        <v>0</v>
      </c>
      <c r="BO390" s="16">
        <f t="shared" ref="BO390:BO391" si="633">IF($E390=4,AV390,0)</f>
        <v>0</v>
      </c>
      <c r="BQ390" s="16">
        <f t="shared" ref="BQ390:BQ391" si="634">IF($E390=4,AW390,0)</f>
        <v>0</v>
      </c>
      <c r="BS390" s="16">
        <f t="shared" ref="BS390:BS391" si="635">IF($E390=4,AX390,0)</f>
        <v>0</v>
      </c>
      <c r="BU390" s="16">
        <f t="shared" ref="BU390:BU391" si="636">IF($E390=4,AY390,0)</f>
        <v>0</v>
      </c>
      <c r="BW390" s="16">
        <f t="shared" ref="BW390:BW391" si="637">IF($E390=4,AZ390,0)</f>
        <v>0</v>
      </c>
      <c r="BY390" s="16">
        <f t="shared" ref="BY390:BY391" si="638">IF($E390=4,BA390,0)</f>
        <v>0</v>
      </c>
      <c r="CB390" s="16">
        <f t="shared" si="517"/>
        <v>0</v>
      </c>
      <c r="CF390" s="243">
        <f t="shared" si="533"/>
        <v>0</v>
      </c>
      <c r="CH390" s="243">
        <f t="shared" si="534"/>
        <v>0</v>
      </c>
      <c r="CJ390" s="16">
        <f t="shared" si="518"/>
        <v>1081880.3941666668</v>
      </c>
      <c r="CL390" s="54">
        <f t="shared" si="519"/>
        <v>0</v>
      </c>
      <c r="CN390" s="18"/>
      <c r="CO390" s="16">
        <f t="shared" si="520"/>
        <v>0</v>
      </c>
      <c r="CP390" s="18"/>
    </row>
    <row r="391" spans="1:94" x14ac:dyDescent="0.2">
      <c r="A391" s="387"/>
      <c r="B391" s="399" t="str">
        <f>VLOOKUP(D391,'line assign basis'!$A$8:$D$668,2,FALSE)</f>
        <v>WA COVID AMP</v>
      </c>
      <c r="C391" s="17" t="s">
        <v>4199</v>
      </c>
      <c r="D391" s="123" t="s">
        <v>4210</v>
      </c>
      <c r="E391" s="17">
        <f>IFERROR(VLOOKUP(D391,'line assign basis'!$A$8:$D$668,4,FALSE),"")</f>
        <v>2</v>
      </c>
      <c r="F391" s="33">
        <f>IFERROR(VLOOKUP($D391,'SAP Data'!$A$7:$OM$1845,F$4,FALSE),"")</f>
        <v>0</v>
      </c>
      <c r="G391" s="33">
        <f>IFERROR(VLOOKUP($D391,'SAP Data'!$A$7:$OM$1845,G$4,FALSE),"")</f>
        <v>0</v>
      </c>
      <c r="H391" s="16">
        <f>IFERROR(VLOOKUP($D391,'SAP Data'!$A$7:$OM$1845,H$4,FALSE),"")</f>
        <v>0</v>
      </c>
      <c r="I391" s="76">
        <f>IFERROR(VLOOKUP($D391,'SAP Data'!$A$7:$OM$1845,I$4,FALSE),"")</f>
        <v>0</v>
      </c>
      <c r="J391" s="76">
        <f>IFERROR(VLOOKUP($D391,'SAP Data'!$A$7:$OM$1845,J$4,FALSE),"")</f>
        <v>0</v>
      </c>
      <c r="K391" s="76">
        <f>IFERROR(VLOOKUP($D391,'SAP Data'!$A$7:$OM$1845,K$4,FALSE),"")</f>
        <v>0</v>
      </c>
      <c r="L391" s="76">
        <f>IFERROR(VLOOKUP($D391,'SAP Data'!$A$7:$OM$1845,L$4,FALSE),"")</f>
        <v>0</v>
      </c>
      <c r="M391" s="76">
        <f>IFERROR(VLOOKUP($D391,'SAP Data'!$A$7:$OM$1845,M$4,FALSE),"")</f>
        <v>0</v>
      </c>
      <c r="N391" s="76">
        <f>IFERROR(VLOOKUP($D391,'SAP Data'!$A$7:$OM$1845,N$4,FALSE),"")</f>
        <v>0</v>
      </c>
      <c r="O391" s="76">
        <f>IFERROR(VLOOKUP($D391,'SAP Data'!$A$7:$OM$1845,O$4,FALSE),"")</f>
        <v>0</v>
      </c>
      <c r="P391" s="76">
        <f>IFERROR(VLOOKUP($D391,'SAP Data'!$A$7:$OM$1845,P$4,FALSE),"")</f>
        <v>0</v>
      </c>
      <c r="Q391" s="76">
        <f>IFERROR(VLOOKUP($D391,'SAP Data'!$A$7:$OM$1845,Q$4,FALSE),"")</f>
        <v>0</v>
      </c>
      <c r="R391" s="76">
        <f>IFERROR(VLOOKUP($D391,'SAP Data'!$A$7:$OM$1845,R$4,FALSE),"")</f>
        <v>0</v>
      </c>
      <c r="S391" s="76">
        <f>IFERROR(VLOOKUP($D391,'SAP Data'!$A$7:$OM$1845,S$4,FALSE),"")</f>
        <v>0</v>
      </c>
      <c r="T391" s="76">
        <f>IFERROR(VLOOKUP($D391,'SAP Data'!$A$7:$OM$1849,T$4,FALSE),"")</f>
        <v>0</v>
      </c>
      <c r="U391" s="76">
        <f>IFERROR(VLOOKUP($D391,'SAP Data'!$A$7:$OM$1849,U$4,FALSE),"")</f>
        <v>0</v>
      </c>
      <c r="V391" s="76">
        <f>IFERROR(VLOOKUP($D391,'SAP Data'!$A$7:$OM$1849,V$4,FALSE),"")</f>
        <v>0</v>
      </c>
      <c r="W391" s="76">
        <f>IFERROR(VLOOKUP($D391,'SAP Data'!$A$7:$OM$1849,W$4,FALSE),"")</f>
        <v>0</v>
      </c>
      <c r="X391" s="76">
        <f>IFERROR(VLOOKUP($D391,'SAP Data'!$A$7:$OM$1849,X$4,FALSE),"")</f>
        <v>0</v>
      </c>
      <c r="Y391" s="76">
        <f>IFERROR(VLOOKUP($D391,'SAP Data'!$A$7:$OM$1849,Y$4,FALSE),"")</f>
        <v>0</v>
      </c>
      <c r="Z391" s="76">
        <f>IFERROR(VLOOKUP($D391,'SAP Data'!$A$7:$OM$1849,Z$4,FALSE),"")</f>
        <v>0</v>
      </c>
      <c r="AA391" s="76">
        <f>IFERROR(VLOOKUP($D391,'SAP Data'!$A$7:$OM$1849,AA$4,FALSE),"")</f>
        <v>0</v>
      </c>
      <c r="AB391" s="76">
        <f>IFERROR(VLOOKUP($D391,'SAP Data'!$A$7:$OM$1849,AB$4,FALSE),"")</f>
        <v>0</v>
      </c>
      <c r="AC391" s="76">
        <f>IFERROR(VLOOKUP($D391,'SAP Data'!$A$7:$OM$1849,AC$4,FALSE),"")</f>
        <v>0</v>
      </c>
      <c r="AD391" s="76">
        <f>IFERROR(VLOOKUP($D391,'SAP Data'!$A$7:$OM$1849,AD$4,FALSE),"")</f>
        <v>0</v>
      </c>
      <c r="AE391" s="76">
        <f>IFERROR(VLOOKUP($D391,'SAP Data'!$A$7:$OM$1849,AE$4,FALSE),"")</f>
        <v>0</v>
      </c>
      <c r="AF391" s="76">
        <f>IFERROR(VLOOKUP($D391,'SAP Data'!$A$7:$OM$1849,AF$4,FALSE),"")</f>
        <v>0</v>
      </c>
      <c r="AG391" s="76">
        <f>IFERROR(VLOOKUP($D391,'SAP Data'!$A$7:$OM$1849,AG$4,FALSE),"")</f>
        <v>0</v>
      </c>
      <c r="AH391" s="76">
        <f>IFERROR(VLOOKUP($D391,'SAP Data'!$A$7:$OM$1849,AH$4,FALSE),"")</f>
        <v>40629.949999999997</v>
      </c>
      <c r="AI391" s="76">
        <f>IFERROR(VLOOKUP($D391,'SAP Data'!$A$7:$OM$1849,AI$4,FALSE),"")</f>
        <v>42730.400000000001</v>
      </c>
      <c r="AJ391" s="76">
        <f>IFERROR(VLOOKUP($D391,'SAP Data'!$A$7:$OM$1849,AJ$4,FALSE),"")</f>
        <v>46791.31</v>
      </c>
      <c r="AK391" s="76">
        <f>IFERROR(VLOOKUP($D391,'SAP Data'!$A$7:$OM$1849,AK$4,FALSE),"")</f>
        <v>47478.400000000001</v>
      </c>
      <c r="AL391" s="76">
        <f>IFERROR(VLOOKUP($D391,'SAP Data'!$A$7:$OM$1849,AL$4,FALSE),"")</f>
        <v>48093.59</v>
      </c>
      <c r="AM391" s="76">
        <f>IFERROR(VLOOKUP($D391,'SAP Data'!$A$7:$OM$1849,AM$4,FALSE),"")</f>
        <v>50992.54</v>
      </c>
      <c r="AN391" s="76">
        <f>IFERROR(VLOOKUP($D391,'SAP Data'!$A$7:$OM$1849,AN$4,FALSE),"")</f>
        <v>60721.46</v>
      </c>
      <c r="AO391" s="76">
        <f>IFERROR(VLOOKUP($D391,'SAP Data'!$A$7:$OM$1849,AO$4,FALSE),"")</f>
        <v>67338.95</v>
      </c>
      <c r="AP391" s="99">
        <f t="shared" si="521"/>
        <v>0</v>
      </c>
      <c r="AQ391" s="43">
        <f t="shared" si="522"/>
        <v>0</v>
      </c>
      <c r="AR391" s="43">
        <f t="shared" si="523"/>
        <v>0</v>
      </c>
      <c r="AS391" s="43">
        <f t="shared" si="524"/>
        <v>0</v>
      </c>
      <c r="AT391" s="43">
        <f t="shared" si="525"/>
        <v>1692.9145833333332</v>
      </c>
      <c r="AU391" s="43">
        <f t="shared" si="526"/>
        <v>5166.2624999999998</v>
      </c>
      <c r="AV391" s="43">
        <f t="shared" si="527"/>
        <v>8896.3337499999998</v>
      </c>
      <c r="AW391" s="43">
        <f t="shared" si="528"/>
        <v>12824.238333333335</v>
      </c>
      <c r="AX391" s="43">
        <f t="shared" si="529"/>
        <v>16806.404583333333</v>
      </c>
      <c r="AY391" s="43">
        <f t="shared" si="530"/>
        <v>20934.993333333332</v>
      </c>
      <c r="AZ391" s="43">
        <f t="shared" si="531"/>
        <v>25589.743333333332</v>
      </c>
      <c r="BA391" s="98">
        <f t="shared" si="532"/>
        <v>30925.59375</v>
      </c>
      <c r="BB391" s="16"/>
      <c r="BC391" s="16">
        <f t="shared" si="627"/>
        <v>0</v>
      </c>
      <c r="BD391" s="16"/>
      <c r="BE391" s="16">
        <f t="shared" si="628"/>
        <v>0</v>
      </c>
      <c r="BF391" s="16"/>
      <c r="BG391" s="16">
        <f t="shared" si="629"/>
        <v>0</v>
      </c>
      <c r="BH391" s="18"/>
      <c r="BI391" s="16">
        <f t="shared" si="630"/>
        <v>0</v>
      </c>
      <c r="BK391" s="16">
        <f t="shared" si="631"/>
        <v>0</v>
      </c>
      <c r="BM391" s="16">
        <f t="shared" si="632"/>
        <v>0</v>
      </c>
      <c r="BO391" s="16">
        <f t="shared" si="633"/>
        <v>0</v>
      </c>
      <c r="BQ391" s="16">
        <f t="shared" si="634"/>
        <v>0</v>
      </c>
      <c r="BS391" s="16">
        <f t="shared" si="635"/>
        <v>0</v>
      </c>
      <c r="BU391" s="16">
        <f t="shared" si="636"/>
        <v>0</v>
      </c>
      <c r="BW391" s="16">
        <f t="shared" si="637"/>
        <v>0</v>
      </c>
      <c r="BY391" s="16">
        <f t="shared" si="638"/>
        <v>0</v>
      </c>
      <c r="CB391" s="16">
        <f t="shared" si="517"/>
        <v>0</v>
      </c>
      <c r="CF391" s="243">
        <f t="shared" si="533"/>
        <v>0</v>
      </c>
      <c r="CH391" s="243">
        <f t="shared" si="534"/>
        <v>0</v>
      </c>
      <c r="CJ391" s="16">
        <f t="shared" si="518"/>
        <v>30925.59375</v>
      </c>
      <c r="CL391" s="54">
        <f t="shared" si="519"/>
        <v>0</v>
      </c>
      <c r="CN391" s="18"/>
      <c r="CO391" s="16">
        <f t="shared" si="520"/>
        <v>0</v>
      </c>
      <c r="CP391" s="18"/>
    </row>
    <row r="392" spans="1:94" x14ac:dyDescent="0.2">
      <c r="A392" s="387" t="s">
        <v>4020</v>
      </c>
      <c r="B392" s="14" t="str">
        <f>VLOOKUP(D392,'line assign basis'!$A$8:$D$668,2,FALSE)</f>
        <v>ASSET CONS. RECLASS</v>
      </c>
      <c r="C392" s="17" t="s">
        <v>766</v>
      </c>
      <c r="D392" s="17" t="s">
        <v>765</v>
      </c>
      <c r="E392" s="17">
        <f>IFERROR(VLOOKUP(D392,'line assign basis'!$A$8:$D$668,4,FALSE),"")</f>
        <v>4</v>
      </c>
      <c r="F392" s="33">
        <f>IFERROR(VLOOKUP($D392,'SAP Data'!$A$7:$OM$1845,F$4,FALSE),"")</f>
        <v>0</v>
      </c>
      <c r="G392" s="33">
        <f>IFERROR(VLOOKUP($D392,'SAP Data'!$A$7:$OM$1845,G$4,FALSE),"")</f>
        <v>0</v>
      </c>
      <c r="H392" s="16">
        <f>IFERROR(VLOOKUP($D392,'SAP Data'!$A$7:$OM$1845,H$4,FALSE),"")</f>
        <v>-19448845.5</v>
      </c>
      <c r="I392" s="43">
        <f>IFERROR(VLOOKUP($D392,'SAP Data'!$A$7:$OM$1845,I$4,FALSE),"")</f>
        <v>0</v>
      </c>
      <c r="J392" s="43">
        <f>IFERROR(VLOOKUP($D392,'SAP Data'!$A$7:$OM$1845,J$4,FALSE),"")</f>
        <v>0</v>
      </c>
      <c r="K392" s="43">
        <f>IFERROR(VLOOKUP($D392,'SAP Data'!$A$7:$OM$1845,K$4,FALSE),"")</f>
        <v>-27550111.649999999</v>
      </c>
      <c r="L392" s="43">
        <f>IFERROR(VLOOKUP($D392,'SAP Data'!$A$7:$OM$1845,L$4,FALSE),"")</f>
        <v>0</v>
      </c>
      <c r="M392" s="43">
        <f>IFERROR(VLOOKUP($D392,'SAP Data'!$A$7:$OM$1845,M$4,FALSE),"")</f>
        <v>0</v>
      </c>
      <c r="N392" s="43">
        <f>IFERROR(VLOOKUP($D392,'SAP Data'!$A$7:$OM$1845,N$4,FALSE),"")</f>
        <v>-30314130.109999999</v>
      </c>
      <c r="O392" s="43">
        <f>IFERROR(VLOOKUP($D392,'SAP Data'!$A$7:$OM$1845,O$4,FALSE),"")</f>
        <v>0</v>
      </c>
      <c r="P392" s="43">
        <f>IFERROR(VLOOKUP($D392,'SAP Data'!$A$7:$OM$1845,P$4,FALSE),"")</f>
        <v>0</v>
      </c>
      <c r="Q392" s="43">
        <f>IFERROR(VLOOKUP($D392,'SAP Data'!$A$7:$OM$1845,Q$4,FALSE),"")</f>
        <v>-14183865.189999999</v>
      </c>
      <c r="R392" s="43">
        <f>IFERROR(VLOOKUP($D392,'SAP Data'!$A$7:$OM$1845,R$4,FALSE),"")</f>
        <v>0</v>
      </c>
      <c r="S392" s="43">
        <f>IFERROR(VLOOKUP($D392,'SAP Data'!$A$7:$OM$1845,S$4,FALSE),"")</f>
        <v>0</v>
      </c>
      <c r="T392" s="43">
        <f>IFERROR(VLOOKUP($D392,'SAP Data'!$A$7:$OM$1849,T$4,FALSE),"")</f>
        <v>-30106.23</v>
      </c>
      <c r="U392" s="43">
        <f>IFERROR(VLOOKUP($D392,'SAP Data'!$A$7:$OM$1849,U$4,FALSE),"")</f>
        <v>0</v>
      </c>
      <c r="V392" s="43">
        <f>IFERROR(VLOOKUP($D392,'SAP Data'!$A$7:$OM$1849,V$4,FALSE),"")</f>
        <v>0</v>
      </c>
      <c r="W392" s="43">
        <f>IFERROR(VLOOKUP($D392,'SAP Data'!$A$7:$OM$1849,W$4,FALSE),"")</f>
        <v>1889006.38</v>
      </c>
      <c r="X392" s="43">
        <f>IFERROR(VLOOKUP($D392,'SAP Data'!$A$7:$OM$1849,X$4,FALSE),"")</f>
        <v>0</v>
      </c>
      <c r="Y392" s="43">
        <f>IFERROR(VLOOKUP($D392,'SAP Data'!$A$7:$OM$1849,Y$4,FALSE),"")</f>
        <v>0</v>
      </c>
      <c r="Z392" s="43">
        <f>IFERROR(VLOOKUP($D392,'SAP Data'!$A$7:$OM$1849,Z$4,FALSE),"")</f>
        <v>-2612913.2599999998</v>
      </c>
      <c r="AA392" s="43">
        <f>IFERROR(VLOOKUP($D392,'SAP Data'!$A$7:$OM$1849,AA$4,FALSE),"")</f>
        <v>0</v>
      </c>
      <c r="AB392" s="43">
        <f>IFERROR(VLOOKUP($D392,'SAP Data'!$A$7:$OM$1849,AB$4,FALSE),"")</f>
        <v>0</v>
      </c>
      <c r="AC392" s="43">
        <f>IFERROR(VLOOKUP($D392,'SAP Data'!$A$7:$OM$1849,AC$4,FALSE),"")</f>
        <v>-2674132.6</v>
      </c>
      <c r="AD392" s="76">
        <f>IFERROR(VLOOKUP($D392,'SAP Data'!$A$7:$OM$1849,AD$4,FALSE),"")</f>
        <v>0</v>
      </c>
      <c r="AE392" s="76">
        <f>IFERROR(VLOOKUP($D392,'SAP Data'!$A$7:$OM$1849,AE$4,FALSE),"")</f>
        <v>0</v>
      </c>
      <c r="AF392" s="76">
        <f>IFERROR(VLOOKUP($D392,'SAP Data'!$A$7:$OM$1849,AF$4,FALSE),"")</f>
        <v>-19684400.879999999</v>
      </c>
      <c r="AG392" s="76">
        <f>IFERROR(VLOOKUP($D392,'SAP Data'!$A$7:$OM$1849,AG$4,FALSE),"")</f>
        <v>0</v>
      </c>
      <c r="AH392" s="76">
        <f>IFERROR(VLOOKUP($D392,'SAP Data'!$A$7:$OM$1849,AH$4,FALSE),"")</f>
        <v>0</v>
      </c>
      <c r="AI392" s="76">
        <f>IFERROR(VLOOKUP($D392,'SAP Data'!$A$7:$OM$1849,AI$4,FALSE),"")</f>
        <v>-39509198.520000003</v>
      </c>
      <c r="AJ392" s="76">
        <f>IFERROR(VLOOKUP($D392,'SAP Data'!$A$7:$OM$1849,AJ$4,FALSE),"")</f>
        <v>0</v>
      </c>
      <c r="AK392" s="76">
        <f>IFERROR(VLOOKUP($D392,'SAP Data'!$A$7:$OM$1849,AK$4,FALSE),"")</f>
        <v>0</v>
      </c>
      <c r="AL392" s="76">
        <f>IFERROR(VLOOKUP($D392,'SAP Data'!$A$7:$OM$1849,AL$4,FALSE),"")</f>
        <v>-55921569.640000001</v>
      </c>
      <c r="AM392" s="76">
        <f>IFERROR(VLOOKUP($D392,'SAP Data'!$A$7:$OM$1849,AM$4,FALSE),"")</f>
        <v>0</v>
      </c>
      <c r="AN392" s="76">
        <f>IFERROR(VLOOKUP($D392,'SAP Data'!$A$7:$OM$1849,AN$4,FALSE),"")</f>
        <v>0</v>
      </c>
      <c r="AO392" s="76">
        <f>IFERROR(VLOOKUP($D392,'SAP Data'!$A$7:$OM$1849,AO$4,FALSE),"")</f>
        <v>-39197127.549999997</v>
      </c>
      <c r="AP392" s="99">
        <f t="shared" si="521"/>
        <v>-285678.80916666664</v>
      </c>
      <c r="AQ392" s="43">
        <f t="shared" si="522"/>
        <v>-285678.80916666664</v>
      </c>
      <c r="AR392" s="43">
        <f t="shared" si="523"/>
        <v>-1104607.7529166667</v>
      </c>
      <c r="AS392" s="43">
        <f t="shared" si="524"/>
        <v>-1923536.6966666665</v>
      </c>
      <c r="AT392" s="43">
        <f t="shared" si="525"/>
        <v>-1923536.6966666665</v>
      </c>
      <c r="AU392" s="43">
        <f t="shared" si="526"/>
        <v>-3648461.9008333334</v>
      </c>
      <c r="AV392" s="43">
        <f t="shared" si="527"/>
        <v>-5373387.1050000004</v>
      </c>
      <c r="AW392" s="43">
        <f t="shared" si="528"/>
        <v>-5373387.1050000004</v>
      </c>
      <c r="AX392" s="43">
        <f t="shared" si="529"/>
        <v>-7594581.1208333336</v>
      </c>
      <c r="AY392" s="43">
        <f t="shared" si="530"/>
        <v>-9815775.1366666667</v>
      </c>
      <c r="AZ392" s="43">
        <f t="shared" si="531"/>
        <v>-9815775.1366666667</v>
      </c>
      <c r="BA392" s="98">
        <f t="shared" si="532"/>
        <v>-11337566.592916667</v>
      </c>
      <c r="BB392" s="16"/>
      <c r="BC392" s="16">
        <f t="shared" si="541"/>
        <v>-285678.80916666664</v>
      </c>
      <c r="BD392" s="16"/>
      <c r="BE392" s="16">
        <f t="shared" si="542"/>
        <v>-285678.80916666664</v>
      </c>
      <c r="BF392" s="16"/>
      <c r="BG392" s="16">
        <f t="shared" si="543"/>
        <v>-1104607.7529166667</v>
      </c>
      <c r="BH392" s="18"/>
      <c r="BI392" s="16">
        <f t="shared" si="544"/>
        <v>-1923536.6966666665</v>
      </c>
      <c r="BK392" s="16">
        <f t="shared" si="545"/>
        <v>-1923536.6966666665</v>
      </c>
      <c r="BM392" s="16">
        <f t="shared" si="546"/>
        <v>-3648461.9008333334</v>
      </c>
      <c r="BO392" s="16">
        <f t="shared" si="538"/>
        <v>-5373387.1050000004</v>
      </c>
      <c r="BQ392" s="16">
        <f t="shared" si="539"/>
        <v>-5373387.1050000004</v>
      </c>
      <c r="BS392" s="16">
        <f t="shared" si="540"/>
        <v>-7594581.1208333336</v>
      </c>
      <c r="BU392" s="16">
        <f t="shared" si="535"/>
        <v>-9815775.1366666667</v>
      </c>
      <c r="BW392" s="16">
        <f t="shared" si="536"/>
        <v>-9815775.1366666667</v>
      </c>
      <c r="BY392" s="16">
        <f t="shared" si="537"/>
        <v>-11337566.592916667</v>
      </c>
      <c r="CB392" s="16">
        <f t="shared" si="517"/>
        <v>0</v>
      </c>
      <c r="CF392" s="243">
        <f t="shared" si="533"/>
        <v>0</v>
      </c>
      <c r="CH392" s="243">
        <f t="shared" si="534"/>
        <v>0</v>
      </c>
      <c r="CJ392" s="16">
        <f t="shared" si="518"/>
        <v>0</v>
      </c>
      <c r="CL392" s="54">
        <f t="shared" si="519"/>
        <v>0</v>
      </c>
      <c r="CN392" s="18"/>
      <c r="CO392" s="16">
        <f t="shared" si="520"/>
        <v>0</v>
      </c>
      <c r="CP392" s="18"/>
    </row>
    <row r="393" spans="1:94" x14ac:dyDescent="0.2">
      <c r="A393" s="387" t="s">
        <v>4022</v>
      </c>
      <c r="B393" s="14" t="str">
        <f>VLOOKUP(D393,'line assign basis'!$A$8:$D$668,2,FALSE)</f>
        <v>FAS133 L.T. GAIN SW&amp;</v>
      </c>
      <c r="C393" s="17" t="s">
        <v>769</v>
      </c>
      <c r="D393" s="17" t="s">
        <v>767</v>
      </c>
      <c r="E393" s="17">
        <f>IFERROR(VLOOKUP(D393,'line assign basis'!$A$8:$D$668,4,FALSE),"")</f>
        <v>2</v>
      </c>
      <c r="F393" s="33">
        <f>IFERROR(VLOOKUP($D393,'SAP Data'!$A$7:$OM$1845,F$4,FALSE),"")</f>
        <v>105000</v>
      </c>
      <c r="G393" s="33">
        <f>IFERROR(VLOOKUP($D393,'SAP Data'!$A$7:$OM$1845,G$4,FALSE),"")</f>
        <v>105000</v>
      </c>
      <c r="H393" s="16">
        <f>IFERROR(VLOOKUP($D393,'SAP Data'!$A$7:$OM$1845,H$4,FALSE),"")</f>
        <v>0</v>
      </c>
      <c r="I393" s="76">
        <f>IFERROR(VLOOKUP($D393,'SAP Data'!$A$7:$OM$1845,I$4,FALSE),"")</f>
        <v>0</v>
      </c>
      <c r="J393" s="76">
        <f>IFERROR(VLOOKUP($D393,'SAP Data'!$A$7:$OM$1845,J$4,FALSE),"")</f>
        <v>0</v>
      </c>
      <c r="K393" s="76">
        <f>IFERROR(VLOOKUP($D393,'SAP Data'!$A$7:$OM$1845,K$4,FALSE),"")</f>
        <v>80000</v>
      </c>
      <c r="L393" s="76">
        <f>IFERROR(VLOOKUP($D393,'SAP Data'!$A$7:$OM$1845,L$4,FALSE),"")</f>
        <v>80000</v>
      </c>
      <c r="M393" s="76">
        <f>IFERROR(VLOOKUP($D393,'SAP Data'!$A$7:$OM$1845,M$4,FALSE),"")</f>
        <v>80000</v>
      </c>
      <c r="N393" s="76">
        <f>IFERROR(VLOOKUP($D393,'SAP Data'!$A$7:$OM$1845,N$4,FALSE),"")</f>
        <v>1170000</v>
      </c>
      <c r="O393" s="76">
        <f>IFERROR(VLOOKUP($D393,'SAP Data'!$A$7:$OM$1845,O$4,FALSE),"")</f>
        <v>1170000</v>
      </c>
      <c r="P393" s="76">
        <f>IFERROR(VLOOKUP($D393,'SAP Data'!$A$7:$OM$1845,P$4,FALSE),"")</f>
        <v>1170000</v>
      </c>
      <c r="Q393" s="76">
        <f>IFERROR(VLOOKUP($D393,'SAP Data'!$A$7:$OM$1845,Q$4,FALSE),"")</f>
        <v>3047254</v>
      </c>
      <c r="R393" s="76">
        <f>IFERROR(VLOOKUP($D393,'SAP Data'!$A$7:$OM$1845,R$4,FALSE),"")</f>
        <v>3047254</v>
      </c>
      <c r="S393" s="76">
        <f>IFERROR(VLOOKUP($D393,'SAP Data'!$A$7:$OM$1845,S$4,FALSE),"")</f>
        <v>3047254</v>
      </c>
      <c r="T393" s="76">
        <f>IFERROR(VLOOKUP($D393,'SAP Data'!$A$7:$OM$1849,T$4,FALSE),"")</f>
        <v>2228097</v>
      </c>
      <c r="U393" s="76">
        <f>IFERROR(VLOOKUP($D393,'SAP Data'!$A$7:$OM$1849,U$4,FALSE),"")</f>
        <v>2228097</v>
      </c>
      <c r="V393" s="76">
        <f>IFERROR(VLOOKUP($D393,'SAP Data'!$A$7:$OM$1849,V$4,FALSE),"")</f>
        <v>2228097</v>
      </c>
      <c r="W393" s="76">
        <f>IFERROR(VLOOKUP($D393,'SAP Data'!$A$7:$OM$1849,W$4,FALSE),"")</f>
        <v>3742654</v>
      </c>
      <c r="X393" s="76">
        <f>IFERROR(VLOOKUP($D393,'SAP Data'!$A$7:$OM$1849,X$4,FALSE),"")</f>
        <v>3742654</v>
      </c>
      <c r="Y393" s="76">
        <f>IFERROR(VLOOKUP($D393,'SAP Data'!$A$7:$OM$1849,Y$4,FALSE),"")</f>
        <v>3742654</v>
      </c>
      <c r="Z393" s="76">
        <f>IFERROR(VLOOKUP($D393,'SAP Data'!$A$7:$OM$1849,Z$4,FALSE),"")</f>
        <v>12847599</v>
      </c>
      <c r="AA393" s="76">
        <f>IFERROR(VLOOKUP($D393,'SAP Data'!$A$7:$OM$1849,AA$4,FALSE),"")</f>
        <v>12847599</v>
      </c>
      <c r="AB393" s="76">
        <f>IFERROR(VLOOKUP($D393,'SAP Data'!$A$7:$OM$1849,AB$4,FALSE),"")</f>
        <v>12847599</v>
      </c>
      <c r="AC393" s="76">
        <f>IFERROR(VLOOKUP($D393,'SAP Data'!$A$7:$OM$1849,AC$4,FALSE),"")</f>
        <v>6126534</v>
      </c>
      <c r="AD393" s="76">
        <f>IFERROR(VLOOKUP($D393,'SAP Data'!$A$7:$OM$1849,AD$4,FALSE),"")</f>
        <v>6126534</v>
      </c>
      <c r="AE393" s="76">
        <f>IFERROR(VLOOKUP($D393,'SAP Data'!$A$7:$OM$1849,AE$4,FALSE),"")</f>
        <v>6126534</v>
      </c>
      <c r="AF393" s="76">
        <f>IFERROR(VLOOKUP($D393,'SAP Data'!$A$7:$OM$1849,AF$4,FALSE),"")</f>
        <v>3086517</v>
      </c>
      <c r="AG393" s="76">
        <f>IFERROR(VLOOKUP($D393,'SAP Data'!$A$7:$OM$1849,AG$4,FALSE),"")</f>
        <v>3086517</v>
      </c>
      <c r="AH393" s="76">
        <f>IFERROR(VLOOKUP($D393,'SAP Data'!$A$7:$OM$1849,AH$4,FALSE),"")</f>
        <v>3086517</v>
      </c>
      <c r="AI393" s="76">
        <f>IFERROR(VLOOKUP($D393,'SAP Data'!$A$7:$OM$1849,AI$4,FALSE),"")</f>
        <v>7818363</v>
      </c>
      <c r="AJ393" s="76">
        <f>IFERROR(VLOOKUP($D393,'SAP Data'!$A$7:$OM$1849,AJ$4,FALSE),"")</f>
        <v>7818363</v>
      </c>
      <c r="AK393" s="76">
        <f>IFERROR(VLOOKUP($D393,'SAP Data'!$A$7:$OM$1849,AK$4,FALSE),"")</f>
        <v>7818363</v>
      </c>
      <c r="AL393" s="76">
        <f>IFERROR(VLOOKUP($D393,'SAP Data'!$A$7:$OM$1849,AL$4,FALSE),"")</f>
        <v>24435620</v>
      </c>
      <c r="AM393" s="76">
        <f>IFERROR(VLOOKUP($D393,'SAP Data'!$A$7:$OM$1849,AM$4,FALSE),"")</f>
        <v>24435620</v>
      </c>
      <c r="AN393" s="76">
        <f>IFERROR(VLOOKUP($D393,'SAP Data'!$A$7:$OM$1849,AN$4,FALSE),"")</f>
        <v>24435620</v>
      </c>
      <c r="AO393" s="76">
        <f>IFERROR(VLOOKUP($D393,'SAP Data'!$A$7:$OM$1849,AO$4,FALSE),"")</f>
        <v>10660023</v>
      </c>
      <c r="AP393" s="99">
        <f t="shared" si="521"/>
        <v>5851311</v>
      </c>
      <c r="AQ393" s="43">
        <f t="shared" si="522"/>
        <v>6107917.666666667</v>
      </c>
      <c r="AR393" s="43">
        <f t="shared" si="523"/>
        <v>6271988.5</v>
      </c>
      <c r="AS393" s="43">
        <f t="shared" si="524"/>
        <v>6343523.5</v>
      </c>
      <c r="AT393" s="43">
        <f t="shared" si="525"/>
        <v>6415058.5</v>
      </c>
      <c r="AU393" s="43">
        <f t="shared" si="526"/>
        <v>6620647.208333333</v>
      </c>
      <c r="AV393" s="43">
        <f t="shared" si="527"/>
        <v>6960289.625</v>
      </c>
      <c r="AW393" s="43">
        <f t="shared" si="528"/>
        <v>7299932.041666667</v>
      </c>
      <c r="AX393" s="43">
        <f t="shared" si="529"/>
        <v>7952587.458333333</v>
      </c>
      <c r="AY393" s="43">
        <f t="shared" si="530"/>
        <v>8918255.875</v>
      </c>
      <c r="AZ393" s="43">
        <f t="shared" si="531"/>
        <v>9883924.291666666</v>
      </c>
      <c r="BA393" s="98">
        <f t="shared" si="532"/>
        <v>10555653.875</v>
      </c>
      <c r="BB393" s="16"/>
      <c r="BC393" s="16">
        <f t="shared" si="541"/>
        <v>0</v>
      </c>
      <c r="BD393" s="16"/>
      <c r="BE393" s="16">
        <f t="shared" si="542"/>
        <v>0</v>
      </c>
      <c r="BF393" s="16"/>
      <c r="BG393" s="16">
        <f t="shared" si="543"/>
        <v>0</v>
      </c>
      <c r="BH393" s="18"/>
      <c r="BI393" s="16">
        <f t="shared" si="544"/>
        <v>0</v>
      </c>
      <c r="BK393" s="16">
        <f t="shared" si="545"/>
        <v>0</v>
      </c>
      <c r="BM393" s="16">
        <f t="shared" si="546"/>
        <v>0</v>
      </c>
      <c r="BO393" s="16">
        <f t="shared" si="538"/>
        <v>0</v>
      </c>
      <c r="BQ393" s="16">
        <f t="shared" si="539"/>
        <v>0</v>
      </c>
      <c r="BS393" s="16">
        <f t="shared" si="540"/>
        <v>0</v>
      </c>
      <c r="BU393" s="16">
        <f t="shared" si="535"/>
        <v>0</v>
      </c>
      <c r="BW393" s="16">
        <f t="shared" si="536"/>
        <v>0</v>
      </c>
      <c r="BY393" s="16">
        <f t="shared" si="537"/>
        <v>0</v>
      </c>
      <c r="CB393" s="16">
        <f t="shared" ref="CB393:CB449" si="639">IF(E393=1,BA393,0)</f>
        <v>0</v>
      </c>
      <c r="CF393" s="243">
        <f t="shared" si="533"/>
        <v>0</v>
      </c>
      <c r="CH393" s="243">
        <f t="shared" si="534"/>
        <v>0</v>
      </c>
      <c r="CJ393" s="16">
        <f t="shared" ref="CJ393:CJ450" si="640">IF($E393=2,BA393,0)</f>
        <v>10555653.875</v>
      </c>
      <c r="CL393" s="54">
        <f t="shared" ref="CL393:CL450" si="641">IFERROR(SUM(BY393:BZ393,CB393,CF393:CJ393)-BA393,"")</f>
        <v>0</v>
      </c>
      <c r="CN393" s="18"/>
      <c r="CO393" s="16">
        <f t="shared" ref="CO393:CO456" si="642">_xlfn.IFS($E393=3,BA393,$E393="3P",BA393,$E393="3D",BA393,$E393="3G",BA393,$E393="3L",BA393,$E393&lt;=2,0,$E393&gt;=4,0)</f>
        <v>0</v>
      </c>
      <c r="CP393" s="18"/>
    </row>
    <row r="394" spans="1:94" x14ac:dyDescent="0.2">
      <c r="A394" s="387" t="s">
        <v>4022</v>
      </c>
      <c r="B394" s="14" t="str">
        <f>VLOOKUP(D394,'line assign basis'!$A$8:$D$668,2,FALSE)</f>
        <v>FAS 133 L.T. GAIN PH</v>
      </c>
      <c r="C394" s="17" t="s">
        <v>772</v>
      </c>
      <c r="D394" s="17" t="s">
        <v>770</v>
      </c>
      <c r="E394" s="17">
        <f>IFERROR(VLOOKUP(D394,'line assign basis'!$A$8:$D$668,4,FALSE),"")</f>
        <v>2</v>
      </c>
      <c r="F394" s="33">
        <f>IFERROR(VLOOKUP($D394,'SAP Data'!$A$7:$OM$1845,F$4,FALSE),"")</f>
        <v>620000</v>
      </c>
      <c r="G394" s="33">
        <f>IFERROR(VLOOKUP($D394,'SAP Data'!$A$7:$OM$1845,G$4,FALSE),"")</f>
        <v>620000</v>
      </c>
      <c r="H394" s="16">
        <f>IFERROR(VLOOKUP($D394,'SAP Data'!$A$7:$OM$1845,H$4,FALSE),"")</f>
        <v>541000</v>
      </c>
      <c r="I394" s="76">
        <f>IFERROR(VLOOKUP($D394,'SAP Data'!$A$7:$OM$1845,I$4,FALSE),"")</f>
        <v>541000</v>
      </c>
      <c r="J394" s="76">
        <f>IFERROR(VLOOKUP($D394,'SAP Data'!$A$7:$OM$1845,J$4,FALSE),"")</f>
        <v>541000</v>
      </c>
      <c r="K394" s="76">
        <f>IFERROR(VLOOKUP($D394,'SAP Data'!$A$7:$OM$1845,K$4,FALSE),"")</f>
        <v>590000</v>
      </c>
      <c r="L394" s="76">
        <f>IFERROR(VLOOKUP($D394,'SAP Data'!$A$7:$OM$1845,L$4,FALSE),"")</f>
        <v>590000</v>
      </c>
      <c r="M394" s="76">
        <f>IFERROR(VLOOKUP($D394,'SAP Data'!$A$7:$OM$1845,M$4,FALSE),"")</f>
        <v>590000</v>
      </c>
      <c r="N394" s="76">
        <f>IFERROR(VLOOKUP($D394,'SAP Data'!$A$7:$OM$1845,N$4,FALSE),"")</f>
        <v>440000</v>
      </c>
      <c r="O394" s="76">
        <f>IFERROR(VLOOKUP($D394,'SAP Data'!$A$7:$OM$1845,O$4,FALSE),"")</f>
        <v>440000</v>
      </c>
      <c r="P394" s="76">
        <f>IFERROR(VLOOKUP($D394,'SAP Data'!$A$7:$OM$1845,P$4,FALSE),"")</f>
        <v>440000</v>
      </c>
      <c r="Q394" s="76">
        <f>IFERROR(VLOOKUP($D394,'SAP Data'!$A$7:$OM$1845,Q$4,FALSE),"")</f>
        <v>289629</v>
      </c>
      <c r="R394" s="76">
        <f>IFERROR(VLOOKUP($D394,'SAP Data'!$A$7:$OM$1845,R$4,FALSE),"")</f>
        <v>289629</v>
      </c>
      <c r="S394" s="76">
        <f>IFERROR(VLOOKUP($D394,'SAP Data'!$A$7:$OM$1845,S$4,FALSE),"")</f>
        <v>289629</v>
      </c>
      <c r="T394" s="76">
        <f>IFERROR(VLOOKUP($D394,'SAP Data'!$A$7:$OM$1849,T$4,FALSE),"")</f>
        <v>223222</v>
      </c>
      <c r="U394" s="76">
        <f>IFERROR(VLOOKUP($D394,'SAP Data'!$A$7:$OM$1849,U$4,FALSE),"")</f>
        <v>223222</v>
      </c>
      <c r="V394" s="76">
        <f>IFERROR(VLOOKUP($D394,'SAP Data'!$A$7:$OM$1849,V$4,FALSE),"")</f>
        <v>223222</v>
      </c>
      <c r="W394" s="76">
        <f>IFERROR(VLOOKUP($D394,'SAP Data'!$A$7:$OM$1849,W$4,FALSE),"")</f>
        <v>214852</v>
      </c>
      <c r="X394" s="76">
        <f>IFERROR(VLOOKUP($D394,'SAP Data'!$A$7:$OM$1849,X$4,FALSE),"")</f>
        <v>214852</v>
      </c>
      <c r="Y394" s="76">
        <f>IFERROR(VLOOKUP($D394,'SAP Data'!$A$7:$OM$1849,Y$4,FALSE),"")</f>
        <v>214852</v>
      </c>
      <c r="Z394" s="76">
        <f>IFERROR(VLOOKUP($D394,'SAP Data'!$A$7:$OM$1849,Z$4,FALSE),"")</f>
        <v>73526</v>
      </c>
      <c r="AA394" s="76">
        <f>IFERROR(VLOOKUP($D394,'SAP Data'!$A$7:$OM$1849,AA$4,FALSE),"")</f>
        <v>73526</v>
      </c>
      <c r="AB394" s="76">
        <f>IFERROR(VLOOKUP($D394,'SAP Data'!$A$7:$OM$1849,AB$4,FALSE),"")</f>
        <v>73526</v>
      </c>
      <c r="AC394" s="76">
        <f>IFERROR(VLOOKUP($D394,'SAP Data'!$A$7:$OM$1849,AC$4,FALSE),"")</f>
        <v>0</v>
      </c>
      <c r="AD394" s="76">
        <f>IFERROR(VLOOKUP($D394,'SAP Data'!$A$7:$OM$1849,AD$4,FALSE),"")</f>
        <v>0</v>
      </c>
      <c r="AE394" s="76">
        <f>IFERROR(VLOOKUP($D394,'SAP Data'!$A$7:$OM$1849,AE$4,FALSE),"")</f>
        <v>0</v>
      </c>
      <c r="AF394" s="76">
        <f>IFERROR(VLOOKUP($D394,'SAP Data'!$A$7:$OM$1849,AF$4,FALSE),"")</f>
        <v>0</v>
      </c>
      <c r="AG394" s="76">
        <f>IFERROR(VLOOKUP($D394,'SAP Data'!$A$7:$OM$1849,AG$4,FALSE),"")</f>
        <v>0</v>
      </c>
      <c r="AH394" s="76">
        <f>IFERROR(VLOOKUP($D394,'SAP Data'!$A$7:$OM$1849,AH$4,FALSE),"")</f>
        <v>0</v>
      </c>
      <c r="AI394" s="76">
        <f>IFERROR(VLOOKUP($D394,'SAP Data'!$A$7:$OM$1849,AI$4,FALSE),"")</f>
        <v>93709</v>
      </c>
      <c r="AJ394" s="76">
        <f>IFERROR(VLOOKUP($D394,'SAP Data'!$A$7:$OM$1849,AJ$4,FALSE),"")</f>
        <v>93709</v>
      </c>
      <c r="AK394" s="76">
        <f>IFERROR(VLOOKUP($D394,'SAP Data'!$A$7:$OM$1849,AK$4,FALSE),"")</f>
        <v>93709</v>
      </c>
      <c r="AL394" s="76">
        <f>IFERROR(VLOOKUP($D394,'SAP Data'!$A$7:$OM$1849,AL$4,FALSE),"")</f>
        <v>62314</v>
      </c>
      <c r="AM394" s="76">
        <f>IFERROR(VLOOKUP($D394,'SAP Data'!$A$7:$OM$1849,AM$4,FALSE),"")</f>
        <v>62314</v>
      </c>
      <c r="AN394" s="76">
        <f>IFERROR(VLOOKUP($D394,'SAP Data'!$A$7:$OM$1849,AN$4,FALSE),"")</f>
        <v>62314</v>
      </c>
      <c r="AO394" s="76">
        <f>IFERROR(VLOOKUP($D394,'SAP Data'!$A$7:$OM$1849,AO$4,FALSE),"")</f>
        <v>0</v>
      </c>
      <c r="AP394" s="99">
        <f t="shared" si="521"/>
        <v>164103.625</v>
      </c>
      <c r="AQ394" s="43">
        <f t="shared" si="522"/>
        <v>139967.875</v>
      </c>
      <c r="AR394" s="43">
        <f t="shared" si="523"/>
        <v>118599.08333333333</v>
      </c>
      <c r="AS394" s="43">
        <f t="shared" si="524"/>
        <v>99997.25</v>
      </c>
      <c r="AT394" s="43">
        <f t="shared" si="525"/>
        <v>81395.416666666672</v>
      </c>
      <c r="AU394" s="43">
        <f t="shared" si="526"/>
        <v>67046.875</v>
      </c>
      <c r="AV394" s="43">
        <f t="shared" si="527"/>
        <v>56951.625</v>
      </c>
      <c r="AW394" s="43">
        <f t="shared" si="528"/>
        <v>46856.375</v>
      </c>
      <c r="AX394" s="43">
        <f t="shared" si="529"/>
        <v>41341.583333333336</v>
      </c>
      <c r="AY394" s="43">
        <f t="shared" si="530"/>
        <v>40407.25</v>
      </c>
      <c r="AZ394" s="43">
        <f t="shared" si="531"/>
        <v>39472.916666666664</v>
      </c>
      <c r="BA394" s="98">
        <f t="shared" si="532"/>
        <v>39005.75</v>
      </c>
      <c r="BB394" s="16"/>
      <c r="BC394" s="16">
        <f t="shared" si="541"/>
        <v>0</v>
      </c>
      <c r="BD394" s="16"/>
      <c r="BE394" s="16">
        <f t="shared" si="542"/>
        <v>0</v>
      </c>
      <c r="BF394" s="16"/>
      <c r="BG394" s="16">
        <f t="shared" si="543"/>
        <v>0</v>
      </c>
      <c r="BH394" s="18"/>
      <c r="BI394" s="16">
        <f t="shared" si="544"/>
        <v>0</v>
      </c>
      <c r="BK394" s="16">
        <f t="shared" si="545"/>
        <v>0</v>
      </c>
      <c r="BM394" s="16">
        <f t="shared" si="546"/>
        <v>0</v>
      </c>
      <c r="BO394" s="16">
        <f t="shared" si="538"/>
        <v>0</v>
      </c>
      <c r="BQ394" s="16">
        <f t="shared" si="539"/>
        <v>0</v>
      </c>
      <c r="BS394" s="16">
        <f t="shared" si="540"/>
        <v>0</v>
      </c>
      <c r="BU394" s="16">
        <f t="shared" si="535"/>
        <v>0</v>
      </c>
      <c r="BW394" s="16">
        <f t="shared" si="536"/>
        <v>0</v>
      </c>
      <c r="BY394" s="16">
        <f t="shared" si="537"/>
        <v>0</v>
      </c>
      <c r="CB394" s="16">
        <f t="shared" si="639"/>
        <v>0</v>
      </c>
      <c r="CF394" s="243">
        <f t="shared" si="533"/>
        <v>0</v>
      </c>
      <c r="CH394" s="243">
        <f t="shared" si="534"/>
        <v>0</v>
      </c>
      <c r="CJ394" s="16">
        <f t="shared" si="640"/>
        <v>39005.75</v>
      </c>
      <c r="CL394" s="54">
        <f t="shared" si="641"/>
        <v>0</v>
      </c>
      <c r="CN394" s="18"/>
      <c r="CO394" s="16">
        <f t="shared" si="642"/>
        <v>0</v>
      </c>
      <c r="CP394" s="18"/>
    </row>
    <row r="395" spans="1:94" x14ac:dyDescent="0.2">
      <c r="A395" s="387" t="s">
        <v>4021</v>
      </c>
      <c r="B395" s="14" t="str">
        <f>VLOOKUP(D395,'line assign basis'!$A$8:$D$668,2,FALSE)</f>
        <v>PHYSICAL OPT-LT GAIN</v>
      </c>
      <c r="C395" s="17" t="s">
        <v>775</v>
      </c>
      <c r="D395" s="17" t="s">
        <v>773</v>
      </c>
      <c r="E395" s="17">
        <f>IFERROR(VLOOKUP(D395,'line assign basis'!$A$8:$D$668,4,FALSE),"")</f>
        <v>2</v>
      </c>
      <c r="F395" s="33">
        <f>IFERROR(VLOOKUP($D395,'SAP Data'!$A$7:$OM$1845,F$4,FALSE),"")</f>
        <v>0</v>
      </c>
      <c r="G395" s="33">
        <f>IFERROR(VLOOKUP($D395,'SAP Data'!$A$7:$OM$1845,G$4,FALSE),"")</f>
        <v>0</v>
      </c>
      <c r="H395" s="16">
        <f>IFERROR(VLOOKUP($D395,'SAP Data'!$A$7:$OM$1845,H$4,FALSE),"")</f>
        <v>0</v>
      </c>
      <c r="I395" s="76">
        <f>IFERROR(VLOOKUP($D395,'SAP Data'!$A$7:$OM$1845,I$4,FALSE),"")</f>
        <v>0</v>
      </c>
      <c r="J395" s="76">
        <f>IFERROR(VLOOKUP($D395,'SAP Data'!$A$7:$OM$1845,J$4,FALSE),"")</f>
        <v>0</v>
      </c>
      <c r="K395" s="76">
        <f>IFERROR(VLOOKUP($D395,'SAP Data'!$A$7:$OM$1845,K$4,FALSE),"")</f>
        <v>0</v>
      </c>
      <c r="L395" s="76">
        <f>IFERROR(VLOOKUP($D395,'SAP Data'!$A$7:$OM$1845,L$4,FALSE),"")</f>
        <v>0</v>
      </c>
      <c r="M395" s="76">
        <f>IFERROR(VLOOKUP($D395,'SAP Data'!$A$7:$OM$1845,M$4,FALSE),"")</f>
        <v>0</v>
      </c>
      <c r="N395" s="76">
        <f>IFERROR(VLOOKUP($D395,'SAP Data'!$A$7:$OM$1845,N$4,FALSE),"")</f>
        <v>0</v>
      </c>
      <c r="O395" s="76">
        <f>IFERROR(VLOOKUP($D395,'SAP Data'!$A$7:$OM$1845,O$4,FALSE),"")</f>
        <v>0</v>
      </c>
      <c r="P395" s="76">
        <f>IFERROR(VLOOKUP($D395,'SAP Data'!$A$7:$OM$1845,P$4,FALSE),"")</f>
        <v>0</v>
      </c>
      <c r="Q395" s="76">
        <f>IFERROR(VLOOKUP($D395,'SAP Data'!$A$7:$OM$1845,Q$4,FALSE),"")</f>
        <v>0</v>
      </c>
      <c r="R395" s="76">
        <f>IFERROR(VLOOKUP($D395,'SAP Data'!$A$7:$OM$1845,R$4,FALSE),"")</f>
        <v>0</v>
      </c>
      <c r="S395" s="76">
        <f>IFERROR(VLOOKUP($D395,'SAP Data'!$A$7:$OM$1845,S$4,FALSE),"")</f>
        <v>0</v>
      </c>
      <c r="T395" s="76">
        <f>IFERROR(VLOOKUP($D395,'SAP Data'!$A$7:$OM$1849,T$4,FALSE),"")</f>
        <v>0</v>
      </c>
      <c r="U395" s="76">
        <f>IFERROR(VLOOKUP($D395,'SAP Data'!$A$7:$OM$1849,U$4,FALSE),"")</f>
        <v>0</v>
      </c>
      <c r="V395" s="76">
        <f>IFERROR(VLOOKUP($D395,'SAP Data'!$A$7:$OM$1849,V$4,FALSE),"")</f>
        <v>0</v>
      </c>
      <c r="W395" s="76">
        <f>IFERROR(VLOOKUP($D395,'SAP Data'!$A$7:$OM$1849,W$4,FALSE),"")</f>
        <v>0</v>
      </c>
      <c r="X395" s="76">
        <f>IFERROR(VLOOKUP($D395,'SAP Data'!$A$7:$OM$1849,X$4,FALSE),"")</f>
        <v>0</v>
      </c>
      <c r="Y395" s="76">
        <f>IFERROR(VLOOKUP($D395,'SAP Data'!$A$7:$OM$1849,Y$4,FALSE),"")</f>
        <v>0</v>
      </c>
      <c r="Z395" s="76">
        <f>IFERROR(VLOOKUP($D395,'SAP Data'!$A$7:$OM$1849,Z$4,FALSE),"")</f>
        <v>0</v>
      </c>
      <c r="AA395" s="76">
        <f>IFERROR(VLOOKUP($D395,'SAP Data'!$A$7:$OM$1849,AA$4,FALSE),"")</f>
        <v>0</v>
      </c>
      <c r="AB395" s="76">
        <f>IFERROR(VLOOKUP($D395,'SAP Data'!$A$7:$OM$1849,AB$4,FALSE),"")</f>
        <v>0</v>
      </c>
      <c r="AC395" s="76">
        <f>IFERROR(VLOOKUP($D395,'SAP Data'!$A$7:$OM$1849,AC$4,FALSE),"")</f>
        <v>8190</v>
      </c>
      <c r="AD395" s="76">
        <f>IFERROR(VLOOKUP($D395,'SAP Data'!$A$7:$OM$1849,AD$4,FALSE),"")</f>
        <v>8190</v>
      </c>
      <c r="AE395" s="76">
        <f>IFERROR(VLOOKUP($D395,'SAP Data'!$A$7:$OM$1849,AE$4,FALSE),"")</f>
        <v>8190</v>
      </c>
      <c r="AF395" s="76">
        <f>IFERROR(VLOOKUP($D395,'SAP Data'!$A$7:$OM$1849,AF$4,FALSE),"")</f>
        <v>0</v>
      </c>
      <c r="AG395" s="76">
        <f>IFERROR(VLOOKUP($D395,'SAP Data'!$A$7:$OM$1849,AG$4,FALSE),"")</f>
        <v>0</v>
      </c>
      <c r="AH395" s="76">
        <f>IFERROR(VLOOKUP($D395,'SAP Data'!$A$7:$OM$1849,AH$4,FALSE),"")</f>
        <v>0</v>
      </c>
      <c r="AI395" s="76">
        <f>IFERROR(VLOOKUP($D395,'SAP Data'!$A$7:$OM$1849,AI$4,FALSE),"")</f>
        <v>0</v>
      </c>
      <c r="AJ395" s="76">
        <f>IFERROR(VLOOKUP($D395,'SAP Data'!$A$7:$OM$1849,AJ$4,FALSE),"")</f>
        <v>0</v>
      </c>
      <c r="AK395" s="76">
        <f>IFERROR(VLOOKUP($D395,'SAP Data'!$A$7:$OM$1849,AK$4,FALSE),"")</f>
        <v>0</v>
      </c>
      <c r="AL395" s="76">
        <f>IFERROR(VLOOKUP($D395,'SAP Data'!$A$7:$OM$1849,AL$4,FALSE),"")</f>
        <v>57302</v>
      </c>
      <c r="AM395" s="76">
        <f>IFERROR(VLOOKUP($D395,'SAP Data'!$A$7:$OM$1849,AM$4,FALSE),"")</f>
        <v>57302</v>
      </c>
      <c r="AN395" s="76">
        <f>IFERROR(VLOOKUP($D395,'SAP Data'!$A$7:$OM$1849,AN$4,FALSE),"")</f>
        <v>57302</v>
      </c>
      <c r="AO395" s="76">
        <f>IFERROR(VLOOKUP($D395,'SAP Data'!$A$7:$OM$1849,AO$4,FALSE),"")</f>
        <v>70128</v>
      </c>
      <c r="AP395" s="99">
        <f t="shared" si="521"/>
        <v>1023.75</v>
      </c>
      <c r="AQ395" s="43">
        <f t="shared" si="522"/>
        <v>1706.25</v>
      </c>
      <c r="AR395" s="43">
        <f t="shared" si="523"/>
        <v>2047.5</v>
      </c>
      <c r="AS395" s="43">
        <f t="shared" si="524"/>
        <v>2047.5</v>
      </c>
      <c r="AT395" s="43">
        <f t="shared" si="525"/>
        <v>2047.5</v>
      </c>
      <c r="AU395" s="43">
        <f t="shared" si="526"/>
        <v>2047.5</v>
      </c>
      <c r="AV395" s="43">
        <f t="shared" si="527"/>
        <v>2047.5</v>
      </c>
      <c r="AW395" s="43">
        <f t="shared" si="528"/>
        <v>2047.5</v>
      </c>
      <c r="AX395" s="43">
        <f t="shared" si="529"/>
        <v>4435.083333333333</v>
      </c>
      <c r="AY395" s="43">
        <f t="shared" si="530"/>
        <v>9210.25</v>
      </c>
      <c r="AZ395" s="43">
        <f t="shared" si="531"/>
        <v>13985.416666666666</v>
      </c>
      <c r="BA395" s="98">
        <f t="shared" si="532"/>
        <v>18953.75</v>
      </c>
      <c r="BB395" s="16"/>
      <c r="BC395" s="16">
        <f t="shared" si="541"/>
        <v>0</v>
      </c>
      <c r="BD395" s="16"/>
      <c r="BE395" s="16">
        <f t="shared" si="542"/>
        <v>0</v>
      </c>
      <c r="BF395" s="16"/>
      <c r="BG395" s="16">
        <f t="shared" si="543"/>
        <v>0</v>
      </c>
      <c r="BH395" s="18"/>
      <c r="BI395" s="16">
        <f t="shared" si="544"/>
        <v>0</v>
      </c>
      <c r="BK395" s="16">
        <f t="shared" si="545"/>
        <v>0</v>
      </c>
      <c r="BM395" s="16">
        <f t="shared" si="546"/>
        <v>0</v>
      </c>
      <c r="BO395" s="16">
        <f t="shared" si="538"/>
        <v>0</v>
      </c>
      <c r="BQ395" s="16">
        <f t="shared" si="539"/>
        <v>0</v>
      </c>
      <c r="BS395" s="16">
        <f t="shared" si="540"/>
        <v>0</v>
      </c>
      <c r="BU395" s="16">
        <f t="shared" si="535"/>
        <v>0</v>
      </c>
      <c r="BW395" s="16">
        <f t="shared" si="536"/>
        <v>0</v>
      </c>
      <c r="BY395" s="16">
        <f t="shared" si="537"/>
        <v>0</v>
      </c>
      <c r="CB395" s="16">
        <f t="shared" si="639"/>
        <v>0</v>
      </c>
      <c r="CF395" s="243">
        <f t="shared" si="533"/>
        <v>0</v>
      </c>
      <c r="CH395" s="243">
        <f t="shared" si="534"/>
        <v>0</v>
      </c>
      <c r="CJ395" s="16">
        <f t="shared" si="640"/>
        <v>18953.75</v>
      </c>
      <c r="CL395" s="54">
        <f t="shared" si="641"/>
        <v>0</v>
      </c>
      <c r="CN395" s="18"/>
      <c r="CO395" s="16">
        <f t="shared" si="642"/>
        <v>0</v>
      </c>
      <c r="CP395" s="18"/>
    </row>
    <row r="396" spans="1:94" x14ac:dyDescent="0.2">
      <c r="A396" s="387"/>
      <c r="B396" s="14" t="str">
        <f>VLOOKUP(D396,'line assign basis'!$A$8:$D$668,2,FALSE)</f>
        <v>INVEST IN NW BIOGAS</v>
      </c>
      <c r="C396" s="17" t="s">
        <v>778</v>
      </c>
      <c r="D396" s="17" t="s">
        <v>776</v>
      </c>
      <c r="E396" s="17">
        <f>IFERROR(VLOOKUP(D396,'line assign basis'!$A$8:$D$668,4,FALSE),"")</f>
        <v>2</v>
      </c>
      <c r="F396" s="33">
        <f>IFERROR(VLOOKUP($D396,'SAP Data'!$A$7:$OM$1845,F$4,FALSE),"")</f>
        <v>0</v>
      </c>
      <c r="G396" s="33">
        <f>IFERROR(VLOOKUP($D396,'SAP Data'!$A$7:$OM$1845,G$4,FALSE),"")</f>
        <v>0</v>
      </c>
      <c r="H396" s="16">
        <f>IFERROR(VLOOKUP($D396,'SAP Data'!$A$7:$OM$1845,H$4,FALSE),"")</f>
        <v>0</v>
      </c>
      <c r="I396" s="76">
        <f>IFERROR(VLOOKUP($D396,'SAP Data'!$A$7:$OM$1845,I$4,FALSE),"")</f>
        <v>0</v>
      </c>
      <c r="J396" s="76">
        <f>IFERROR(VLOOKUP($D396,'SAP Data'!$A$7:$OM$1845,J$4,FALSE),"")</f>
        <v>0</v>
      </c>
      <c r="K396" s="76">
        <f>IFERROR(VLOOKUP($D396,'SAP Data'!$A$7:$OM$1845,K$4,FALSE),"")</f>
        <v>0</v>
      </c>
      <c r="L396" s="76">
        <f>IFERROR(VLOOKUP($D396,'SAP Data'!$A$7:$OM$1845,L$4,FALSE),"")</f>
        <v>0</v>
      </c>
      <c r="M396" s="76">
        <f>IFERROR(VLOOKUP($D396,'SAP Data'!$A$7:$OM$1845,M$4,FALSE),"")</f>
        <v>0</v>
      </c>
      <c r="N396" s="76">
        <f>IFERROR(VLOOKUP($D396,'SAP Data'!$A$7:$OM$1845,N$4,FALSE),"")</f>
        <v>0</v>
      </c>
      <c r="O396" s="76">
        <f>IFERROR(VLOOKUP($D396,'SAP Data'!$A$7:$OM$1845,O$4,FALSE),"")</f>
        <v>0</v>
      </c>
      <c r="P396" s="76">
        <f>IFERROR(VLOOKUP($D396,'SAP Data'!$A$7:$OM$1845,P$4,FALSE),"")</f>
        <v>0</v>
      </c>
      <c r="Q396" s="76">
        <f>IFERROR(VLOOKUP($D396,'SAP Data'!$A$7:$OM$1845,Q$4,FALSE),"")</f>
        <v>0</v>
      </c>
      <c r="R396" s="76">
        <f>IFERROR(VLOOKUP($D396,'SAP Data'!$A$7:$OM$1845,R$4,FALSE),"")</f>
        <v>0</v>
      </c>
      <c r="S396" s="76">
        <f>IFERROR(VLOOKUP($D396,'SAP Data'!$A$7:$OM$1845,S$4,FALSE),"")</f>
        <v>0</v>
      </c>
      <c r="T396" s="76">
        <f>IFERROR(VLOOKUP($D396,'SAP Data'!$A$7:$OM$1849,T$4,FALSE),"")</f>
        <v>0</v>
      </c>
      <c r="U396" s="76">
        <f>IFERROR(VLOOKUP($D396,'SAP Data'!$A$7:$OM$1849,U$4,FALSE),"")</f>
        <v>0</v>
      </c>
      <c r="V396" s="76">
        <f>IFERROR(VLOOKUP($D396,'SAP Data'!$A$7:$OM$1849,V$4,FALSE),"")</f>
        <v>0</v>
      </c>
      <c r="W396" s="76">
        <f>IFERROR(VLOOKUP($D396,'SAP Data'!$A$7:$OM$1849,W$4,FALSE),"")</f>
        <v>0</v>
      </c>
      <c r="X396" s="76">
        <f>IFERROR(VLOOKUP($D396,'SAP Data'!$A$7:$OM$1849,X$4,FALSE),"")</f>
        <v>0</v>
      </c>
      <c r="Y396" s="76">
        <f>IFERROR(VLOOKUP($D396,'SAP Data'!$A$7:$OM$1849,Y$4,FALSE),"")</f>
        <v>0</v>
      </c>
      <c r="Z396" s="76">
        <f>IFERROR(VLOOKUP($D396,'SAP Data'!$A$7:$OM$1849,Z$4,FALSE),"")</f>
        <v>0</v>
      </c>
      <c r="AA396" s="76">
        <f>IFERROR(VLOOKUP($D396,'SAP Data'!$A$7:$OM$1849,AA$4,FALSE),"")</f>
        <v>0</v>
      </c>
      <c r="AB396" s="76">
        <f>IFERROR(VLOOKUP($D396,'SAP Data'!$A$7:$OM$1849,AB$4,FALSE),"")</f>
        <v>0</v>
      </c>
      <c r="AC396" s="76">
        <f>IFERROR(VLOOKUP($D396,'SAP Data'!$A$7:$OM$1849,AC$4,FALSE),"")</f>
        <v>0</v>
      </c>
      <c r="AD396" s="76">
        <f>IFERROR(VLOOKUP($D396,'SAP Data'!$A$7:$OM$1849,AD$4,FALSE),"")</f>
        <v>0</v>
      </c>
      <c r="AE396" s="76">
        <f>IFERROR(VLOOKUP($D396,'SAP Data'!$A$7:$OM$1849,AE$4,FALSE),"")</f>
        <v>0</v>
      </c>
      <c r="AF396" s="76">
        <f>IFERROR(VLOOKUP($D396,'SAP Data'!$A$7:$OM$1849,AF$4,FALSE),"")</f>
        <v>0</v>
      </c>
      <c r="AG396" s="76">
        <f>IFERROR(VLOOKUP($D396,'SAP Data'!$A$7:$OM$1849,AG$4,FALSE),"")</f>
        <v>0</v>
      </c>
      <c r="AH396" s="76">
        <f>IFERROR(VLOOKUP($D396,'SAP Data'!$A$7:$OM$1849,AH$4,FALSE),"")</f>
        <v>0</v>
      </c>
      <c r="AI396" s="76">
        <f>IFERROR(VLOOKUP($D396,'SAP Data'!$A$7:$OM$1849,AI$4,FALSE),"")</f>
        <v>0</v>
      </c>
      <c r="AJ396" s="76">
        <f>IFERROR(VLOOKUP($D396,'SAP Data'!$A$7:$OM$1849,AJ$4,FALSE),"")</f>
        <v>0</v>
      </c>
      <c r="AK396" s="76">
        <f>IFERROR(VLOOKUP($D396,'SAP Data'!$A$7:$OM$1849,AK$4,FALSE),"")</f>
        <v>0</v>
      </c>
      <c r="AL396" s="76">
        <f>IFERROR(VLOOKUP($D396,'SAP Data'!$A$7:$OM$1849,AL$4,FALSE),"")</f>
        <v>0</v>
      </c>
      <c r="AM396" s="76">
        <f>IFERROR(VLOOKUP($D396,'SAP Data'!$A$7:$OM$1849,AM$4,FALSE),"")</f>
        <v>0</v>
      </c>
      <c r="AN396" s="76">
        <f>IFERROR(VLOOKUP($D396,'SAP Data'!$A$7:$OM$1849,AN$4,FALSE),"")</f>
        <v>0</v>
      </c>
      <c r="AO396" s="76">
        <f>IFERROR(VLOOKUP($D396,'SAP Data'!$A$7:$OM$1849,AO$4,FALSE),"")</f>
        <v>0</v>
      </c>
      <c r="AP396" s="99">
        <f t="shared" si="521"/>
        <v>0</v>
      </c>
      <c r="AQ396" s="43">
        <f t="shared" si="522"/>
        <v>0</v>
      </c>
      <c r="AR396" s="43">
        <f t="shared" si="523"/>
        <v>0</v>
      </c>
      <c r="AS396" s="43">
        <f t="shared" si="524"/>
        <v>0</v>
      </c>
      <c r="AT396" s="43">
        <f t="shared" si="525"/>
        <v>0</v>
      </c>
      <c r="AU396" s="43">
        <f t="shared" si="526"/>
        <v>0</v>
      </c>
      <c r="AV396" s="43">
        <f t="shared" si="527"/>
        <v>0</v>
      </c>
      <c r="AW396" s="43">
        <f t="shared" si="528"/>
        <v>0</v>
      </c>
      <c r="AX396" s="43">
        <f t="shared" si="529"/>
        <v>0</v>
      </c>
      <c r="AY396" s="43">
        <f t="shared" si="530"/>
        <v>0</v>
      </c>
      <c r="AZ396" s="43">
        <f t="shared" si="531"/>
        <v>0</v>
      </c>
      <c r="BA396" s="98">
        <f t="shared" si="532"/>
        <v>0</v>
      </c>
      <c r="BB396" s="16"/>
      <c r="BC396" s="16">
        <f t="shared" si="541"/>
        <v>0</v>
      </c>
      <c r="BD396" s="16"/>
      <c r="BE396" s="16">
        <f t="shared" si="542"/>
        <v>0</v>
      </c>
      <c r="BF396" s="16"/>
      <c r="BG396" s="16">
        <f t="shared" si="543"/>
        <v>0</v>
      </c>
      <c r="BH396" s="18"/>
      <c r="BI396" s="16">
        <f t="shared" si="544"/>
        <v>0</v>
      </c>
      <c r="BK396" s="16">
        <f t="shared" si="545"/>
        <v>0</v>
      </c>
      <c r="BM396" s="16">
        <f t="shared" si="546"/>
        <v>0</v>
      </c>
      <c r="BO396" s="16">
        <f t="shared" si="538"/>
        <v>0</v>
      </c>
      <c r="BQ396" s="16">
        <f t="shared" si="539"/>
        <v>0</v>
      </c>
      <c r="BS396" s="16">
        <f t="shared" si="540"/>
        <v>0</v>
      </c>
      <c r="BU396" s="16">
        <f t="shared" si="535"/>
        <v>0</v>
      </c>
      <c r="BW396" s="16">
        <f t="shared" si="536"/>
        <v>0</v>
      </c>
      <c r="BY396" s="16">
        <f t="shared" si="537"/>
        <v>0</v>
      </c>
      <c r="CB396" s="16">
        <f t="shared" si="639"/>
        <v>0</v>
      </c>
      <c r="CF396" s="243">
        <f t="shared" si="533"/>
        <v>0</v>
      </c>
      <c r="CH396" s="243">
        <f t="shared" si="534"/>
        <v>0</v>
      </c>
      <c r="CJ396" s="16">
        <f t="shared" si="640"/>
        <v>0</v>
      </c>
      <c r="CL396" s="54">
        <f t="shared" si="641"/>
        <v>0</v>
      </c>
      <c r="CN396" s="18"/>
      <c r="CO396" s="16">
        <f t="shared" si="642"/>
        <v>0</v>
      </c>
      <c r="CP396" s="18"/>
    </row>
    <row r="397" spans="1:94" x14ac:dyDescent="0.2">
      <c r="A397" s="387"/>
      <c r="B397" s="14" t="str">
        <f>VLOOKUP(D397,'line assign basis'!$A$8:$D$668,2,FALSE)</f>
        <v>INVEST - NW BIOGAS</v>
      </c>
      <c r="C397" s="17" t="s">
        <v>781</v>
      </c>
      <c r="D397" s="17" t="s">
        <v>779</v>
      </c>
      <c r="E397" s="17">
        <f>IFERROR(VLOOKUP(D397,'line assign basis'!$A$8:$D$668,4,FALSE),"")</f>
        <v>2</v>
      </c>
      <c r="F397" s="33">
        <f>IFERROR(VLOOKUP($D397,'SAP Data'!$A$7:$OM$1845,F$4,FALSE),"")</f>
        <v>0</v>
      </c>
      <c r="G397" s="33">
        <f>IFERROR(VLOOKUP($D397,'SAP Data'!$A$7:$OM$1845,G$4,FALSE),"")</f>
        <v>0</v>
      </c>
      <c r="H397" s="16">
        <f>IFERROR(VLOOKUP($D397,'SAP Data'!$A$7:$OM$1845,H$4,FALSE),"")</f>
        <v>0</v>
      </c>
      <c r="I397" s="76">
        <f>IFERROR(VLOOKUP($D397,'SAP Data'!$A$7:$OM$1845,I$4,FALSE),"")</f>
        <v>0</v>
      </c>
      <c r="J397" s="76">
        <f>IFERROR(VLOOKUP($D397,'SAP Data'!$A$7:$OM$1845,J$4,FALSE),"")</f>
        <v>0</v>
      </c>
      <c r="K397" s="76">
        <f>IFERROR(VLOOKUP($D397,'SAP Data'!$A$7:$OM$1845,K$4,FALSE),"")</f>
        <v>0</v>
      </c>
      <c r="L397" s="76">
        <f>IFERROR(VLOOKUP($D397,'SAP Data'!$A$7:$OM$1845,L$4,FALSE),"")</f>
        <v>0</v>
      </c>
      <c r="M397" s="76">
        <f>IFERROR(VLOOKUP($D397,'SAP Data'!$A$7:$OM$1845,M$4,FALSE),"")</f>
        <v>0</v>
      </c>
      <c r="N397" s="76">
        <f>IFERROR(VLOOKUP($D397,'SAP Data'!$A$7:$OM$1845,N$4,FALSE),"")</f>
        <v>0</v>
      </c>
      <c r="O397" s="76">
        <f>IFERROR(VLOOKUP($D397,'SAP Data'!$A$7:$OM$1845,O$4,FALSE),"")</f>
        <v>0</v>
      </c>
      <c r="P397" s="76">
        <f>IFERROR(VLOOKUP($D397,'SAP Data'!$A$7:$OM$1845,P$4,FALSE),"")</f>
        <v>0</v>
      </c>
      <c r="Q397" s="76">
        <f>IFERROR(VLOOKUP($D397,'SAP Data'!$A$7:$OM$1845,Q$4,FALSE),"")</f>
        <v>0</v>
      </c>
      <c r="R397" s="76">
        <f>IFERROR(VLOOKUP($D397,'SAP Data'!$A$7:$OM$1845,R$4,FALSE),"")</f>
        <v>0</v>
      </c>
      <c r="S397" s="76">
        <f>IFERROR(VLOOKUP($D397,'SAP Data'!$A$7:$OM$1845,S$4,FALSE),"")</f>
        <v>0</v>
      </c>
      <c r="T397" s="76">
        <f>IFERROR(VLOOKUP($D397,'SAP Data'!$A$7:$OM$1849,T$4,FALSE),"")</f>
        <v>0</v>
      </c>
      <c r="U397" s="76">
        <f>IFERROR(VLOOKUP($D397,'SAP Data'!$A$7:$OM$1849,U$4,FALSE),"")</f>
        <v>0</v>
      </c>
      <c r="V397" s="76">
        <f>IFERROR(VLOOKUP($D397,'SAP Data'!$A$7:$OM$1849,V$4,FALSE),"")</f>
        <v>0</v>
      </c>
      <c r="W397" s="76">
        <f>IFERROR(VLOOKUP($D397,'SAP Data'!$A$7:$OM$1849,W$4,FALSE),"")</f>
        <v>0</v>
      </c>
      <c r="X397" s="76">
        <f>IFERROR(VLOOKUP($D397,'SAP Data'!$A$7:$OM$1849,X$4,FALSE),"")</f>
        <v>0</v>
      </c>
      <c r="Y397" s="76">
        <f>IFERROR(VLOOKUP($D397,'SAP Data'!$A$7:$OM$1849,Y$4,FALSE),"")</f>
        <v>0</v>
      </c>
      <c r="Z397" s="76">
        <f>IFERROR(VLOOKUP($D397,'SAP Data'!$A$7:$OM$1849,Z$4,FALSE),"")</f>
        <v>0</v>
      </c>
      <c r="AA397" s="76">
        <f>IFERROR(VLOOKUP($D397,'SAP Data'!$A$7:$OM$1849,AA$4,FALSE),"")</f>
        <v>0</v>
      </c>
      <c r="AB397" s="76">
        <f>IFERROR(VLOOKUP($D397,'SAP Data'!$A$7:$OM$1849,AB$4,FALSE),"")</f>
        <v>0</v>
      </c>
      <c r="AC397" s="76">
        <f>IFERROR(VLOOKUP($D397,'SAP Data'!$A$7:$OM$1849,AC$4,FALSE),"")</f>
        <v>0</v>
      </c>
      <c r="AD397" s="76">
        <f>IFERROR(VLOOKUP($D397,'SAP Data'!$A$7:$OM$1849,AD$4,FALSE),"")</f>
        <v>0</v>
      </c>
      <c r="AE397" s="76">
        <f>IFERROR(VLOOKUP($D397,'SAP Data'!$A$7:$OM$1849,AE$4,FALSE),"")</f>
        <v>0</v>
      </c>
      <c r="AF397" s="76">
        <f>IFERROR(VLOOKUP($D397,'SAP Data'!$A$7:$OM$1849,AF$4,FALSE),"")</f>
        <v>0</v>
      </c>
      <c r="AG397" s="76">
        <f>IFERROR(VLOOKUP($D397,'SAP Data'!$A$7:$OM$1849,AG$4,FALSE),"")</f>
        <v>0</v>
      </c>
      <c r="AH397" s="76">
        <f>IFERROR(VLOOKUP($D397,'SAP Data'!$A$7:$OM$1849,AH$4,FALSE),"")</f>
        <v>0</v>
      </c>
      <c r="AI397" s="76">
        <f>IFERROR(VLOOKUP($D397,'SAP Data'!$A$7:$OM$1849,AI$4,FALSE),"")</f>
        <v>0</v>
      </c>
      <c r="AJ397" s="76">
        <f>IFERROR(VLOOKUP($D397,'SAP Data'!$A$7:$OM$1849,AJ$4,FALSE),"")</f>
        <v>0</v>
      </c>
      <c r="AK397" s="76">
        <f>IFERROR(VLOOKUP($D397,'SAP Data'!$A$7:$OM$1849,AK$4,FALSE),"")</f>
        <v>0</v>
      </c>
      <c r="AL397" s="76">
        <f>IFERROR(VLOOKUP($D397,'SAP Data'!$A$7:$OM$1849,AL$4,FALSE),"")</f>
        <v>0</v>
      </c>
      <c r="AM397" s="76">
        <f>IFERROR(VLOOKUP($D397,'SAP Data'!$A$7:$OM$1849,AM$4,FALSE),"")</f>
        <v>0</v>
      </c>
      <c r="AN397" s="76">
        <f>IFERROR(VLOOKUP($D397,'SAP Data'!$A$7:$OM$1849,AN$4,FALSE),"")</f>
        <v>0</v>
      </c>
      <c r="AO397" s="76">
        <f>IFERROR(VLOOKUP($D397,'SAP Data'!$A$7:$OM$1849,AO$4,FALSE),"")</f>
        <v>0</v>
      </c>
      <c r="AP397" s="99">
        <f t="shared" si="521"/>
        <v>0</v>
      </c>
      <c r="AQ397" s="43">
        <f t="shared" si="522"/>
        <v>0</v>
      </c>
      <c r="AR397" s="43">
        <f t="shared" si="523"/>
        <v>0</v>
      </c>
      <c r="AS397" s="43">
        <f t="shared" si="524"/>
        <v>0</v>
      </c>
      <c r="AT397" s="43">
        <f t="shared" si="525"/>
        <v>0</v>
      </c>
      <c r="AU397" s="43">
        <f t="shared" si="526"/>
        <v>0</v>
      </c>
      <c r="AV397" s="43">
        <f t="shared" si="527"/>
        <v>0</v>
      </c>
      <c r="AW397" s="43">
        <f t="shared" si="528"/>
        <v>0</v>
      </c>
      <c r="AX397" s="43">
        <f t="shared" si="529"/>
        <v>0</v>
      </c>
      <c r="AY397" s="43">
        <f t="shared" si="530"/>
        <v>0</v>
      </c>
      <c r="AZ397" s="43">
        <f t="shared" si="531"/>
        <v>0</v>
      </c>
      <c r="BA397" s="98">
        <f t="shared" si="532"/>
        <v>0</v>
      </c>
      <c r="BB397" s="16"/>
      <c r="BC397" s="16">
        <f t="shared" si="541"/>
        <v>0</v>
      </c>
      <c r="BD397" s="16"/>
      <c r="BE397" s="16">
        <f t="shared" si="542"/>
        <v>0</v>
      </c>
      <c r="BF397" s="16"/>
      <c r="BG397" s="16">
        <f t="shared" si="543"/>
        <v>0</v>
      </c>
      <c r="BH397" s="18"/>
      <c r="BI397" s="16">
        <f t="shared" si="544"/>
        <v>0</v>
      </c>
      <c r="BK397" s="16">
        <f t="shared" si="545"/>
        <v>0</v>
      </c>
      <c r="BM397" s="16">
        <f t="shared" si="546"/>
        <v>0</v>
      </c>
      <c r="BO397" s="16">
        <f t="shared" si="538"/>
        <v>0</v>
      </c>
      <c r="BQ397" s="16">
        <f t="shared" si="539"/>
        <v>0</v>
      </c>
      <c r="BS397" s="16">
        <f t="shared" si="540"/>
        <v>0</v>
      </c>
      <c r="BU397" s="16">
        <f t="shared" si="535"/>
        <v>0</v>
      </c>
      <c r="BW397" s="16">
        <f t="shared" si="536"/>
        <v>0</v>
      </c>
      <c r="BY397" s="16">
        <f t="shared" si="537"/>
        <v>0</v>
      </c>
      <c r="CB397" s="16">
        <f t="shared" si="639"/>
        <v>0</v>
      </c>
      <c r="CF397" s="243">
        <f t="shared" si="533"/>
        <v>0</v>
      </c>
      <c r="CH397" s="243">
        <f t="shared" si="534"/>
        <v>0</v>
      </c>
      <c r="CJ397" s="16">
        <f t="shared" si="640"/>
        <v>0</v>
      </c>
      <c r="CL397" s="54">
        <f t="shared" si="641"/>
        <v>0</v>
      </c>
      <c r="CN397" s="18"/>
      <c r="CO397" s="16">
        <f t="shared" si="642"/>
        <v>0</v>
      </c>
      <c r="CP397" s="18"/>
    </row>
    <row r="398" spans="1:94" x14ac:dyDescent="0.2">
      <c r="A398" s="387"/>
      <c r="B398" s="14" t="str">
        <f>VLOOKUP(D398,'line assign basis'!$A$8:$D$668,2,FALSE)</f>
        <v>INVEST - PALOMAR PIP</v>
      </c>
      <c r="C398" s="17" t="s">
        <v>784</v>
      </c>
      <c r="D398" s="17" t="s">
        <v>782</v>
      </c>
      <c r="E398" s="17">
        <f>IFERROR(VLOOKUP(D398,'line assign basis'!$A$8:$D$668,4,FALSE),"")</f>
        <v>2</v>
      </c>
      <c r="F398" s="33">
        <f>IFERROR(VLOOKUP($D398,'SAP Data'!$A$7:$OM$1845,F$4,FALSE),"")</f>
        <v>0</v>
      </c>
      <c r="G398" s="33">
        <f>IFERROR(VLOOKUP($D398,'SAP Data'!$A$7:$OM$1845,G$4,FALSE),"")</f>
        <v>0</v>
      </c>
      <c r="H398" s="16">
        <f>IFERROR(VLOOKUP($D398,'SAP Data'!$A$7:$OM$1845,H$4,FALSE),"")</f>
        <v>0</v>
      </c>
      <c r="I398" s="76">
        <f>IFERROR(VLOOKUP($D398,'SAP Data'!$A$7:$OM$1845,I$4,FALSE),"")</f>
        <v>0</v>
      </c>
      <c r="J398" s="76">
        <f>IFERROR(VLOOKUP($D398,'SAP Data'!$A$7:$OM$1845,J$4,FALSE),"")</f>
        <v>0</v>
      </c>
      <c r="K398" s="76">
        <f>IFERROR(VLOOKUP($D398,'SAP Data'!$A$7:$OM$1845,K$4,FALSE),"")</f>
        <v>0</v>
      </c>
      <c r="L398" s="76">
        <f>IFERROR(VLOOKUP($D398,'SAP Data'!$A$7:$OM$1845,L$4,FALSE),"")</f>
        <v>0</v>
      </c>
      <c r="M398" s="76">
        <f>IFERROR(VLOOKUP($D398,'SAP Data'!$A$7:$OM$1845,M$4,FALSE),"")</f>
        <v>0</v>
      </c>
      <c r="N398" s="76">
        <f>IFERROR(VLOOKUP($D398,'SAP Data'!$A$7:$OM$1845,N$4,FALSE),"")</f>
        <v>0</v>
      </c>
      <c r="O398" s="76">
        <f>IFERROR(VLOOKUP($D398,'SAP Data'!$A$7:$OM$1845,O$4,FALSE),"")</f>
        <v>0</v>
      </c>
      <c r="P398" s="76">
        <f>IFERROR(VLOOKUP($D398,'SAP Data'!$A$7:$OM$1845,P$4,FALSE),"")</f>
        <v>0</v>
      </c>
      <c r="Q398" s="76">
        <f>IFERROR(VLOOKUP($D398,'SAP Data'!$A$7:$OM$1845,Q$4,FALSE),"")</f>
        <v>0</v>
      </c>
      <c r="R398" s="76">
        <f>IFERROR(VLOOKUP($D398,'SAP Data'!$A$7:$OM$1845,R$4,FALSE),"")</f>
        <v>0</v>
      </c>
      <c r="S398" s="76">
        <f>IFERROR(VLOOKUP($D398,'SAP Data'!$A$7:$OM$1845,S$4,FALSE),"")</f>
        <v>0</v>
      </c>
      <c r="T398" s="76">
        <f>IFERROR(VLOOKUP($D398,'SAP Data'!$A$7:$OM$1849,T$4,FALSE),"")</f>
        <v>0</v>
      </c>
      <c r="U398" s="76">
        <f>IFERROR(VLOOKUP($D398,'SAP Data'!$A$7:$OM$1849,U$4,FALSE),"")</f>
        <v>0</v>
      </c>
      <c r="V398" s="76">
        <f>IFERROR(VLOOKUP($D398,'SAP Data'!$A$7:$OM$1849,V$4,FALSE),"")</f>
        <v>0</v>
      </c>
      <c r="W398" s="76">
        <f>IFERROR(VLOOKUP($D398,'SAP Data'!$A$7:$OM$1849,W$4,FALSE),"")</f>
        <v>0</v>
      </c>
      <c r="X398" s="76">
        <f>IFERROR(VLOOKUP($D398,'SAP Data'!$A$7:$OM$1849,X$4,FALSE),"")</f>
        <v>0</v>
      </c>
      <c r="Y398" s="76">
        <f>IFERROR(VLOOKUP($D398,'SAP Data'!$A$7:$OM$1849,Y$4,FALSE),"")</f>
        <v>0</v>
      </c>
      <c r="Z398" s="76">
        <f>IFERROR(VLOOKUP($D398,'SAP Data'!$A$7:$OM$1849,Z$4,FALSE),"")</f>
        <v>0</v>
      </c>
      <c r="AA398" s="76">
        <f>IFERROR(VLOOKUP($D398,'SAP Data'!$A$7:$OM$1849,AA$4,FALSE),"")</f>
        <v>0</v>
      </c>
      <c r="AB398" s="76">
        <f>IFERROR(VLOOKUP($D398,'SAP Data'!$A$7:$OM$1849,AB$4,FALSE),"")</f>
        <v>0</v>
      </c>
      <c r="AC398" s="76">
        <f>IFERROR(VLOOKUP($D398,'SAP Data'!$A$7:$OM$1849,AC$4,FALSE),"")</f>
        <v>0</v>
      </c>
      <c r="AD398" s="76">
        <f>IFERROR(VLOOKUP($D398,'SAP Data'!$A$7:$OM$1849,AD$4,FALSE),"")</f>
        <v>0</v>
      </c>
      <c r="AE398" s="76">
        <f>IFERROR(VLOOKUP($D398,'SAP Data'!$A$7:$OM$1849,AE$4,FALSE),"")</f>
        <v>0</v>
      </c>
      <c r="AF398" s="76">
        <f>IFERROR(VLOOKUP($D398,'SAP Data'!$A$7:$OM$1849,AF$4,FALSE),"")</f>
        <v>0</v>
      </c>
      <c r="AG398" s="76">
        <f>IFERROR(VLOOKUP($D398,'SAP Data'!$A$7:$OM$1849,AG$4,FALSE),"")</f>
        <v>0</v>
      </c>
      <c r="AH398" s="76">
        <f>IFERROR(VLOOKUP($D398,'SAP Data'!$A$7:$OM$1849,AH$4,FALSE),"")</f>
        <v>0</v>
      </c>
      <c r="AI398" s="76">
        <f>IFERROR(VLOOKUP($D398,'SAP Data'!$A$7:$OM$1849,AI$4,FALSE),"")</f>
        <v>0</v>
      </c>
      <c r="AJ398" s="76">
        <f>IFERROR(VLOOKUP($D398,'SAP Data'!$A$7:$OM$1849,AJ$4,FALSE),"")</f>
        <v>0</v>
      </c>
      <c r="AK398" s="76">
        <f>IFERROR(VLOOKUP($D398,'SAP Data'!$A$7:$OM$1849,AK$4,FALSE),"")</f>
        <v>0</v>
      </c>
      <c r="AL398" s="76">
        <f>IFERROR(VLOOKUP($D398,'SAP Data'!$A$7:$OM$1849,AL$4,FALSE),"")</f>
        <v>0</v>
      </c>
      <c r="AM398" s="76">
        <f>IFERROR(VLOOKUP($D398,'SAP Data'!$A$7:$OM$1849,AM$4,FALSE),"")</f>
        <v>0</v>
      </c>
      <c r="AN398" s="76">
        <f>IFERROR(VLOOKUP($D398,'SAP Data'!$A$7:$OM$1849,AN$4,FALSE),"")</f>
        <v>0</v>
      </c>
      <c r="AO398" s="76">
        <f>IFERROR(VLOOKUP($D398,'SAP Data'!$A$7:$OM$1849,AO$4,FALSE),"")</f>
        <v>0</v>
      </c>
      <c r="AP398" s="99">
        <f t="shared" si="521"/>
        <v>0</v>
      </c>
      <c r="AQ398" s="43">
        <f t="shared" si="522"/>
        <v>0</v>
      </c>
      <c r="AR398" s="43">
        <f t="shared" si="523"/>
        <v>0</v>
      </c>
      <c r="AS398" s="43">
        <f t="shared" si="524"/>
        <v>0</v>
      </c>
      <c r="AT398" s="43">
        <f t="shared" si="525"/>
        <v>0</v>
      </c>
      <c r="AU398" s="43">
        <f t="shared" si="526"/>
        <v>0</v>
      </c>
      <c r="AV398" s="43">
        <f t="shared" si="527"/>
        <v>0</v>
      </c>
      <c r="AW398" s="43">
        <f t="shared" si="528"/>
        <v>0</v>
      </c>
      <c r="AX398" s="43">
        <f t="shared" si="529"/>
        <v>0</v>
      </c>
      <c r="AY398" s="43">
        <f t="shared" si="530"/>
        <v>0</v>
      </c>
      <c r="AZ398" s="43">
        <f t="shared" si="531"/>
        <v>0</v>
      </c>
      <c r="BA398" s="98">
        <f t="shared" si="532"/>
        <v>0</v>
      </c>
      <c r="BB398" s="16"/>
      <c r="BC398" s="16">
        <f t="shared" si="541"/>
        <v>0</v>
      </c>
      <c r="BD398" s="16"/>
      <c r="BE398" s="16">
        <f t="shared" si="542"/>
        <v>0</v>
      </c>
      <c r="BF398" s="16"/>
      <c r="BG398" s="16">
        <f t="shared" si="543"/>
        <v>0</v>
      </c>
      <c r="BH398" s="18"/>
      <c r="BI398" s="16">
        <f t="shared" si="544"/>
        <v>0</v>
      </c>
      <c r="BK398" s="16">
        <f t="shared" si="545"/>
        <v>0</v>
      </c>
      <c r="BM398" s="16">
        <f t="shared" si="546"/>
        <v>0</v>
      </c>
      <c r="BO398" s="16">
        <f t="shared" si="538"/>
        <v>0</v>
      </c>
      <c r="BQ398" s="16">
        <f t="shared" si="539"/>
        <v>0</v>
      </c>
      <c r="BS398" s="16">
        <f t="shared" si="540"/>
        <v>0</v>
      </c>
      <c r="BU398" s="16">
        <f t="shared" si="535"/>
        <v>0</v>
      </c>
      <c r="BW398" s="16">
        <f t="shared" si="536"/>
        <v>0</v>
      </c>
      <c r="BY398" s="16">
        <f t="shared" si="537"/>
        <v>0</v>
      </c>
      <c r="CB398" s="16">
        <f t="shared" si="639"/>
        <v>0</v>
      </c>
      <c r="CF398" s="243">
        <f t="shared" si="533"/>
        <v>0</v>
      </c>
      <c r="CH398" s="243">
        <f t="shared" si="534"/>
        <v>0</v>
      </c>
      <c r="CJ398" s="16">
        <f t="shared" si="640"/>
        <v>0</v>
      </c>
      <c r="CL398" s="54">
        <f t="shared" si="641"/>
        <v>0</v>
      </c>
      <c r="CN398" s="18"/>
      <c r="CO398" s="16">
        <f t="shared" si="642"/>
        <v>0</v>
      </c>
      <c r="CP398" s="18"/>
    </row>
    <row r="399" spans="1:94" x14ac:dyDescent="0.2">
      <c r="A399" s="387"/>
      <c r="B399" s="14" t="str">
        <f>VLOOKUP(D399,'line assign basis'!$A$8:$D$668,2,FALSE)</f>
        <v>INVEST - VANCOUVER</v>
      </c>
      <c r="C399" s="17" t="s">
        <v>787</v>
      </c>
      <c r="D399" s="17" t="s">
        <v>785</v>
      </c>
      <c r="E399" s="17">
        <f>IFERROR(VLOOKUP(D399,'line assign basis'!$A$8:$D$668,4,FALSE),"")</f>
        <v>2</v>
      </c>
      <c r="F399" s="33">
        <f>IFERROR(VLOOKUP($D399,'SAP Data'!$A$7:$OM$1845,F$4,FALSE),"")</f>
        <v>0</v>
      </c>
      <c r="G399" s="33">
        <f>IFERROR(VLOOKUP($D399,'SAP Data'!$A$7:$OM$1845,G$4,FALSE),"")</f>
        <v>0</v>
      </c>
      <c r="H399" s="16">
        <f>IFERROR(VLOOKUP($D399,'SAP Data'!$A$7:$OM$1845,H$4,FALSE),"")</f>
        <v>0</v>
      </c>
      <c r="I399" s="76">
        <f>IFERROR(VLOOKUP($D399,'SAP Data'!$A$7:$OM$1845,I$4,FALSE),"")</f>
        <v>0</v>
      </c>
      <c r="J399" s="76">
        <f>IFERROR(VLOOKUP($D399,'SAP Data'!$A$7:$OM$1845,J$4,FALSE),"")</f>
        <v>0</v>
      </c>
      <c r="K399" s="76">
        <f>IFERROR(VLOOKUP($D399,'SAP Data'!$A$7:$OM$1845,K$4,FALSE),"")</f>
        <v>0</v>
      </c>
      <c r="L399" s="76">
        <f>IFERROR(VLOOKUP($D399,'SAP Data'!$A$7:$OM$1845,L$4,FALSE),"")</f>
        <v>0</v>
      </c>
      <c r="M399" s="76">
        <f>IFERROR(VLOOKUP($D399,'SAP Data'!$A$7:$OM$1845,M$4,FALSE),"")</f>
        <v>0</v>
      </c>
      <c r="N399" s="76">
        <f>IFERROR(VLOOKUP($D399,'SAP Data'!$A$7:$OM$1845,N$4,FALSE),"")</f>
        <v>0</v>
      </c>
      <c r="O399" s="76">
        <f>IFERROR(VLOOKUP($D399,'SAP Data'!$A$7:$OM$1845,O$4,FALSE),"")</f>
        <v>0</v>
      </c>
      <c r="P399" s="76">
        <f>IFERROR(VLOOKUP($D399,'SAP Data'!$A$7:$OM$1845,P$4,FALSE),"")</f>
        <v>0</v>
      </c>
      <c r="Q399" s="76">
        <f>IFERROR(VLOOKUP($D399,'SAP Data'!$A$7:$OM$1845,Q$4,FALSE),"")</f>
        <v>0</v>
      </c>
      <c r="R399" s="76">
        <f>IFERROR(VLOOKUP($D399,'SAP Data'!$A$7:$OM$1845,R$4,FALSE),"")</f>
        <v>0</v>
      </c>
      <c r="S399" s="76">
        <f>IFERROR(VLOOKUP($D399,'SAP Data'!$A$7:$OM$1845,S$4,FALSE),"")</f>
        <v>0</v>
      </c>
      <c r="T399" s="76">
        <f>IFERROR(VLOOKUP($D399,'SAP Data'!$A$7:$OM$1849,T$4,FALSE),"")</f>
        <v>0</v>
      </c>
      <c r="U399" s="76">
        <f>IFERROR(VLOOKUP($D399,'SAP Data'!$A$7:$OM$1849,U$4,FALSE),"")</f>
        <v>0</v>
      </c>
      <c r="V399" s="76">
        <f>IFERROR(VLOOKUP($D399,'SAP Data'!$A$7:$OM$1849,V$4,FALSE),"")</f>
        <v>0</v>
      </c>
      <c r="W399" s="76">
        <f>IFERROR(VLOOKUP($D399,'SAP Data'!$A$7:$OM$1849,W$4,FALSE),"")</f>
        <v>0</v>
      </c>
      <c r="X399" s="76">
        <f>IFERROR(VLOOKUP($D399,'SAP Data'!$A$7:$OM$1849,X$4,FALSE),"")</f>
        <v>0</v>
      </c>
      <c r="Y399" s="76">
        <f>IFERROR(VLOOKUP($D399,'SAP Data'!$A$7:$OM$1849,Y$4,FALSE),"")</f>
        <v>0</v>
      </c>
      <c r="Z399" s="76">
        <f>IFERROR(VLOOKUP($D399,'SAP Data'!$A$7:$OM$1849,Z$4,FALSE),"")</f>
        <v>0</v>
      </c>
      <c r="AA399" s="76">
        <f>IFERROR(VLOOKUP($D399,'SAP Data'!$A$7:$OM$1849,AA$4,FALSE),"")</f>
        <v>0</v>
      </c>
      <c r="AB399" s="76">
        <f>IFERROR(VLOOKUP($D399,'SAP Data'!$A$7:$OM$1849,AB$4,FALSE),"")</f>
        <v>0</v>
      </c>
      <c r="AC399" s="76">
        <f>IFERROR(VLOOKUP($D399,'SAP Data'!$A$7:$OM$1849,AC$4,FALSE),"")</f>
        <v>0</v>
      </c>
      <c r="AD399" s="76">
        <f>IFERROR(VLOOKUP($D399,'SAP Data'!$A$7:$OM$1849,AD$4,FALSE),"")</f>
        <v>0</v>
      </c>
      <c r="AE399" s="76">
        <f>IFERROR(VLOOKUP($D399,'SAP Data'!$A$7:$OM$1849,AE$4,FALSE),"")</f>
        <v>0</v>
      </c>
      <c r="AF399" s="76">
        <f>IFERROR(VLOOKUP($D399,'SAP Data'!$A$7:$OM$1849,AF$4,FALSE),"")</f>
        <v>0</v>
      </c>
      <c r="AG399" s="76">
        <f>IFERROR(VLOOKUP($D399,'SAP Data'!$A$7:$OM$1849,AG$4,FALSE),"")</f>
        <v>0</v>
      </c>
      <c r="AH399" s="76">
        <f>IFERROR(VLOOKUP($D399,'SAP Data'!$A$7:$OM$1849,AH$4,FALSE),"")</f>
        <v>0</v>
      </c>
      <c r="AI399" s="76">
        <f>IFERROR(VLOOKUP($D399,'SAP Data'!$A$7:$OM$1849,AI$4,FALSE),"")</f>
        <v>0</v>
      </c>
      <c r="AJ399" s="76">
        <f>IFERROR(VLOOKUP($D399,'SAP Data'!$A$7:$OM$1849,AJ$4,FALSE),"")</f>
        <v>0</v>
      </c>
      <c r="AK399" s="76">
        <f>IFERROR(VLOOKUP($D399,'SAP Data'!$A$7:$OM$1849,AK$4,FALSE),"")</f>
        <v>0</v>
      </c>
      <c r="AL399" s="76">
        <f>IFERROR(VLOOKUP($D399,'SAP Data'!$A$7:$OM$1849,AL$4,FALSE),"")</f>
        <v>0</v>
      </c>
      <c r="AM399" s="76">
        <f>IFERROR(VLOOKUP($D399,'SAP Data'!$A$7:$OM$1849,AM$4,FALSE),"")</f>
        <v>0</v>
      </c>
      <c r="AN399" s="76">
        <f>IFERROR(VLOOKUP($D399,'SAP Data'!$A$7:$OM$1849,AN$4,FALSE),"")</f>
        <v>0</v>
      </c>
      <c r="AO399" s="76">
        <f>IFERROR(VLOOKUP($D399,'SAP Data'!$A$7:$OM$1849,AO$4,FALSE),"")</f>
        <v>0</v>
      </c>
      <c r="AP399" s="99">
        <f t="shared" si="521"/>
        <v>0</v>
      </c>
      <c r="AQ399" s="43">
        <f t="shared" si="522"/>
        <v>0</v>
      </c>
      <c r="AR399" s="43">
        <f t="shared" si="523"/>
        <v>0</v>
      </c>
      <c r="AS399" s="43">
        <f t="shared" si="524"/>
        <v>0</v>
      </c>
      <c r="AT399" s="43">
        <f t="shared" si="525"/>
        <v>0</v>
      </c>
      <c r="AU399" s="43">
        <f t="shared" si="526"/>
        <v>0</v>
      </c>
      <c r="AV399" s="43">
        <f t="shared" si="527"/>
        <v>0</v>
      </c>
      <c r="AW399" s="43">
        <f t="shared" si="528"/>
        <v>0</v>
      </c>
      <c r="AX399" s="43">
        <f t="shared" si="529"/>
        <v>0</v>
      </c>
      <c r="AY399" s="43">
        <f t="shared" si="530"/>
        <v>0</v>
      </c>
      <c r="AZ399" s="43">
        <f t="shared" si="531"/>
        <v>0</v>
      </c>
      <c r="BA399" s="98">
        <f t="shared" si="532"/>
        <v>0</v>
      </c>
      <c r="BB399" s="16"/>
      <c r="BC399" s="16">
        <f t="shared" si="541"/>
        <v>0</v>
      </c>
      <c r="BD399" s="16"/>
      <c r="BE399" s="16">
        <f t="shared" si="542"/>
        <v>0</v>
      </c>
      <c r="BF399" s="16"/>
      <c r="BG399" s="16">
        <f t="shared" si="543"/>
        <v>0</v>
      </c>
      <c r="BH399" s="18"/>
      <c r="BI399" s="16">
        <f t="shared" si="544"/>
        <v>0</v>
      </c>
      <c r="BK399" s="16">
        <f t="shared" si="545"/>
        <v>0</v>
      </c>
      <c r="BM399" s="16">
        <f t="shared" si="546"/>
        <v>0</v>
      </c>
      <c r="BO399" s="16">
        <f t="shared" si="538"/>
        <v>0</v>
      </c>
      <c r="BQ399" s="16">
        <f t="shared" si="539"/>
        <v>0</v>
      </c>
      <c r="BS399" s="16">
        <f t="shared" si="540"/>
        <v>0</v>
      </c>
      <c r="BU399" s="16">
        <f t="shared" si="535"/>
        <v>0</v>
      </c>
      <c r="BW399" s="16">
        <f t="shared" si="536"/>
        <v>0</v>
      </c>
      <c r="BY399" s="16">
        <f t="shared" si="537"/>
        <v>0</v>
      </c>
      <c r="CB399" s="16">
        <f t="shared" si="639"/>
        <v>0</v>
      </c>
      <c r="CF399" s="243">
        <f t="shared" si="533"/>
        <v>0</v>
      </c>
      <c r="CH399" s="243">
        <f t="shared" si="534"/>
        <v>0</v>
      </c>
      <c r="CJ399" s="16">
        <f t="shared" si="640"/>
        <v>0</v>
      </c>
      <c r="CL399" s="54">
        <f t="shared" si="641"/>
        <v>0</v>
      </c>
      <c r="CN399" s="18"/>
      <c r="CO399" s="16">
        <f t="shared" si="642"/>
        <v>0</v>
      </c>
      <c r="CP399" s="18"/>
    </row>
    <row r="400" spans="1:94" x14ac:dyDescent="0.2">
      <c r="A400" s="387"/>
      <c r="B400" s="14" t="str">
        <f>VLOOKUP(D400,'line assign basis'!$A$8:$D$668,2,FALSE)</f>
        <v>CSV EDC LIFE INSUR</v>
      </c>
      <c r="C400" s="17" t="s">
        <v>790</v>
      </c>
      <c r="D400" s="17" t="s">
        <v>788</v>
      </c>
      <c r="E400" s="17">
        <f>IFERROR(VLOOKUP(D400,'line assign basis'!$A$8:$D$668,4,FALSE),"")</f>
        <v>2</v>
      </c>
      <c r="F400" s="33">
        <f>IFERROR(VLOOKUP($D400,'SAP Data'!$A$7:$OM$1845,F$4,FALSE),"")</f>
        <v>1591251.83</v>
      </c>
      <c r="G400" s="33">
        <f>IFERROR(VLOOKUP($D400,'SAP Data'!$A$7:$OM$1845,G$4,FALSE),"")</f>
        <v>1594085.66</v>
      </c>
      <c r="H400" s="16">
        <f>IFERROR(VLOOKUP($D400,'SAP Data'!$A$7:$OM$1845,H$4,FALSE),"")</f>
        <v>1596919.49</v>
      </c>
      <c r="I400" s="76">
        <f>IFERROR(VLOOKUP($D400,'SAP Data'!$A$7:$OM$1845,I$4,FALSE),"")</f>
        <v>1599753.32</v>
      </c>
      <c r="J400" s="76">
        <f>IFERROR(VLOOKUP($D400,'SAP Data'!$A$7:$OM$1845,J$4,FALSE),"")</f>
        <v>1602587.15</v>
      </c>
      <c r="K400" s="76">
        <f>IFERROR(VLOOKUP($D400,'SAP Data'!$A$7:$OM$1845,K$4,FALSE),"")</f>
        <v>1482334.56</v>
      </c>
      <c r="L400" s="76">
        <f>IFERROR(VLOOKUP($D400,'SAP Data'!$A$7:$OM$1845,L$4,FALSE),"")</f>
        <v>1081909.71</v>
      </c>
      <c r="M400" s="76">
        <f>IFERROR(VLOOKUP($D400,'SAP Data'!$A$7:$OM$1845,M$4,FALSE),"")</f>
        <v>1084743.54</v>
      </c>
      <c r="N400" s="76">
        <f>IFERROR(VLOOKUP($D400,'SAP Data'!$A$7:$OM$1845,N$4,FALSE),"")</f>
        <v>1087577.3700000001</v>
      </c>
      <c r="O400" s="76">
        <f>IFERROR(VLOOKUP($D400,'SAP Data'!$A$7:$OM$1845,O$4,FALSE),"")</f>
        <v>1090411.2</v>
      </c>
      <c r="P400" s="76">
        <f>IFERROR(VLOOKUP($D400,'SAP Data'!$A$7:$OM$1845,P$4,FALSE),"")</f>
        <v>1093245.03</v>
      </c>
      <c r="Q400" s="76">
        <f>IFERROR(VLOOKUP($D400,'SAP Data'!$A$7:$OM$1845,Q$4,FALSE),"")</f>
        <v>1095765</v>
      </c>
      <c r="R400" s="76">
        <f>IFERROR(VLOOKUP($D400,'SAP Data'!$A$7:$OM$1845,R$4,FALSE),"")</f>
        <v>1097744.25</v>
      </c>
      <c r="S400" s="76">
        <f>IFERROR(VLOOKUP($D400,'SAP Data'!$A$7:$OM$1845,S$4,FALSE),"")</f>
        <v>1099723.5</v>
      </c>
      <c r="T400" s="76">
        <f>IFERROR(VLOOKUP($D400,'SAP Data'!$A$7:$OM$1849,T$4,FALSE),"")</f>
        <v>1101702.75</v>
      </c>
      <c r="U400" s="76">
        <f>IFERROR(VLOOKUP($D400,'SAP Data'!$A$7:$OM$1849,U$4,FALSE),"")</f>
        <v>1103682</v>
      </c>
      <c r="V400" s="76">
        <f>IFERROR(VLOOKUP($D400,'SAP Data'!$A$7:$OM$1849,V$4,FALSE),"")</f>
        <v>1105661.25</v>
      </c>
      <c r="W400" s="76">
        <f>IFERROR(VLOOKUP($D400,'SAP Data'!$A$7:$OM$1849,W$4,FALSE),"")</f>
        <v>1107640.5</v>
      </c>
      <c r="X400" s="76">
        <f>IFERROR(VLOOKUP($D400,'SAP Data'!$A$7:$OM$1849,X$4,FALSE),"")</f>
        <v>1109619.75</v>
      </c>
      <c r="Y400" s="76">
        <f>IFERROR(VLOOKUP($D400,'SAP Data'!$A$7:$OM$1849,Y$4,FALSE),"")</f>
        <v>1111599</v>
      </c>
      <c r="Z400" s="76">
        <f>IFERROR(VLOOKUP($D400,'SAP Data'!$A$7:$OM$1849,Z$4,FALSE),"")</f>
        <v>1113578.25</v>
      </c>
      <c r="AA400" s="76">
        <f>IFERROR(VLOOKUP($D400,'SAP Data'!$A$7:$OM$1849,AA$4,FALSE),"")</f>
        <v>1115557.5</v>
      </c>
      <c r="AB400" s="76">
        <f>IFERROR(VLOOKUP($D400,'SAP Data'!$A$7:$OM$1849,AB$4,FALSE),"")</f>
        <v>1117536.75</v>
      </c>
      <c r="AC400" s="76">
        <f>IFERROR(VLOOKUP($D400,'SAP Data'!$A$7:$OM$1849,AC$4,FALSE),"")</f>
        <v>1119194</v>
      </c>
      <c r="AD400" s="76">
        <f>IFERROR(VLOOKUP($D400,'SAP Data'!$A$7:$OM$1849,AD$4,FALSE),"")</f>
        <v>1121149.83</v>
      </c>
      <c r="AE400" s="76">
        <f>IFERROR(VLOOKUP($D400,'SAP Data'!$A$7:$OM$1849,AE$4,FALSE),"")</f>
        <v>1123105.6599999999</v>
      </c>
      <c r="AF400" s="76">
        <f>IFERROR(VLOOKUP($D400,'SAP Data'!$A$7:$OM$1849,AF$4,FALSE),"")</f>
        <v>852898.59</v>
      </c>
      <c r="AG400" s="76">
        <f>IFERROR(VLOOKUP($D400,'SAP Data'!$A$7:$OM$1849,AG$4,FALSE),"")</f>
        <v>854420.46</v>
      </c>
      <c r="AH400" s="76">
        <f>IFERROR(VLOOKUP($D400,'SAP Data'!$A$7:$OM$1849,AH$4,FALSE),"")</f>
        <v>855942.33</v>
      </c>
      <c r="AI400" s="76">
        <f>IFERROR(VLOOKUP($D400,'SAP Data'!$A$7:$OM$1849,AI$4,FALSE),"")</f>
        <v>857464.2</v>
      </c>
      <c r="AJ400" s="76">
        <f>IFERROR(VLOOKUP($D400,'SAP Data'!$A$7:$OM$1849,AJ$4,FALSE),"")</f>
        <v>858986.07</v>
      </c>
      <c r="AK400" s="76">
        <f>IFERROR(VLOOKUP($D400,'SAP Data'!$A$7:$OM$1849,AK$4,FALSE),"")</f>
        <v>860507.94</v>
      </c>
      <c r="AL400" s="76">
        <f>IFERROR(VLOOKUP($D400,'SAP Data'!$A$7:$OM$1849,AL$4,FALSE),"")</f>
        <v>862029.81</v>
      </c>
      <c r="AM400" s="76">
        <f>IFERROR(VLOOKUP($D400,'SAP Data'!$A$7:$OM$1849,AM$4,FALSE),"")</f>
        <v>863551.68</v>
      </c>
      <c r="AN400" s="76">
        <f>IFERROR(VLOOKUP($D400,'SAP Data'!$A$7:$OM$1849,AN$4,FALSE),"")</f>
        <v>865073.55</v>
      </c>
      <c r="AO400" s="76">
        <f>IFERROR(VLOOKUP($D400,'SAP Data'!$A$7:$OM$1849,AO$4,FALSE),"")</f>
        <v>866662</v>
      </c>
      <c r="AP400" s="99">
        <f t="shared" si="521"/>
        <v>1109578.5241666667</v>
      </c>
      <c r="AQ400" s="43">
        <f t="shared" si="522"/>
        <v>1111528.0133333334</v>
      </c>
      <c r="AR400" s="43">
        <f t="shared" si="523"/>
        <v>1102135.43</v>
      </c>
      <c r="AS400" s="43">
        <f t="shared" si="524"/>
        <v>1081382.6925000001</v>
      </c>
      <c r="AT400" s="43">
        <f t="shared" si="525"/>
        <v>1060591.8399999999</v>
      </c>
      <c r="AU400" s="43">
        <f t="shared" si="526"/>
        <v>1039762.8724999999</v>
      </c>
      <c r="AV400" s="43">
        <f t="shared" si="527"/>
        <v>1018895.7899999999</v>
      </c>
      <c r="AW400" s="43">
        <f t="shared" si="528"/>
        <v>997990.59249999991</v>
      </c>
      <c r="AX400" s="43">
        <f t="shared" si="529"/>
        <v>977047.27999999991</v>
      </c>
      <c r="AY400" s="43">
        <f t="shared" si="530"/>
        <v>956065.85250000004</v>
      </c>
      <c r="AZ400" s="43">
        <f t="shared" si="531"/>
        <v>935046.31</v>
      </c>
      <c r="BA400" s="98">
        <f t="shared" si="532"/>
        <v>914004.84333333338</v>
      </c>
      <c r="BB400" s="16"/>
      <c r="BC400" s="16">
        <f t="shared" si="541"/>
        <v>0</v>
      </c>
      <c r="BD400" s="16"/>
      <c r="BE400" s="16">
        <f t="shared" si="542"/>
        <v>0</v>
      </c>
      <c r="BF400" s="16"/>
      <c r="BG400" s="16">
        <f t="shared" si="543"/>
        <v>0</v>
      </c>
      <c r="BH400" s="18"/>
      <c r="BI400" s="16">
        <f t="shared" si="544"/>
        <v>0</v>
      </c>
      <c r="BK400" s="16">
        <f t="shared" si="545"/>
        <v>0</v>
      </c>
      <c r="BM400" s="16">
        <f t="shared" si="546"/>
        <v>0</v>
      </c>
      <c r="BO400" s="16">
        <f t="shared" si="538"/>
        <v>0</v>
      </c>
      <c r="BQ400" s="16">
        <f t="shared" si="539"/>
        <v>0</v>
      </c>
      <c r="BS400" s="16">
        <f t="shared" si="540"/>
        <v>0</v>
      </c>
      <c r="BU400" s="16">
        <f t="shared" si="535"/>
        <v>0</v>
      </c>
      <c r="BW400" s="16">
        <f t="shared" si="536"/>
        <v>0</v>
      </c>
      <c r="BY400" s="16">
        <f t="shared" si="537"/>
        <v>0</v>
      </c>
      <c r="CB400" s="16">
        <f t="shared" si="639"/>
        <v>0</v>
      </c>
      <c r="CF400" s="243">
        <f t="shared" si="533"/>
        <v>0</v>
      </c>
      <c r="CH400" s="243">
        <f t="shared" si="534"/>
        <v>0</v>
      </c>
      <c r="CJ400" s="16">
        <f t="shared" si="640"/>
        <v>914004.84333333338</v>
      </c>
      <c r="CL400" s="54">
        <f t="shared" si="641"/>
        <v>0</v>
      </c>
      <c r="CN400" s="18"/>
      <c r="CO400" s="16">
        <f t="shared" si="642"/>
        <v>0</v>
      </c>
      <c r="CP400" s="18"/>
    </row>
    <row r="401" spans="1:94" x14ac:dyDescent="0.2">
      <c r="A401" s="387"/>
      <c r="B401" s="14" t="str">
        <f>VLOOKUP(D401,'line assign basis'!$A$8:$D$668,2,FALSE)</f>
        <v>CSV DDC W/ TOLI</v>
      </c>
      <c r="C401" s="17" t="s">
        <v>793</v>
      </c>
      <c r="D401" s="17" t="s">
        <v>791</v>
      </c>
      <c r="E401" s="17">
        <f>IFERROR(VLOOKUP(D401,'line assign basis'!$A$8:$D$668,4,FALSE),"")</f>
        <v>2</v>
      </c>
      <c r="F401" s="33">
        <f>IFERROR(VLOOKUP($D401,'SAP Data'!$A$7:$OM$1845,F$4,FALSE),"")</f>
        <v>2405506.33</v>
      </c>
      <c r="G401" s="33">
        <f>IFERROR(VLOOKUP($D401,'SAP Data'!$A$7:$OM$1845,G$4,FALSE),"")</f>
        <v>2409350.66</v>
      </c>
      <c r="H401" s="16">
        <f>IFERROR(VLOOKUP($D401,'SAP Data'!$A$7:$OM$1845,H$4,FALSE),"")</f>
        <v>2413194.9900000002</v>
      </c>
      <c r="I401" s="76">
        <f>IFERROR(VLOOKUP($D401,'SAP Data'!$A$7:$OM$1845,I$4,FALSE),"")</f>
        <v>2417039.3199999998</v>
      </c>
      <c r="J401" s="76">
        <f>IFERROR(VLOOKUP($D401,'SAP Data'!$A$7:$OM$1845,J$4,FALSE),"")</f>
        <v>2420883.65</v>
      </c>
      <c r="K401" s="76">
        <f>IFERROR(VLOOKUP($D401,'SAP Data'!$A$7:$OM$1845,K$4,FALSE),"")</f>
        <v>2424727.98</v>
      </c>
      <c r="L401" s="76">
        <f>IFERROR(VLOOKUP($D401,'SAP Data'!$A$7:$OM$1845,L$4,FALSE),"")</f>
        <v>2136791.09</v>
      </c>
      <c r="M401" s="76">
        <f>IFERROR(VLOOKUP($D401,'SAP Data'!$A$7:$OM$1845,M$4,FALSE),"")</f>
        <v>2140635.42</v>
      </c>
      <c r="N401" s="76">
        <f>IFERROR(VLOOKUP($D401,'SAP Data'!$A$7:$OM$1845,N$4,FALSE),"")</f>
        <v>2144479.75</v>
      </c>
      <c r="O401" s="76">
        <f>IFERROR(VLOOKUP($D401,'SAP Data'!$A$7:$OM$1845,O$4,FALSE),"")</f>
        <v>2148324.08</v>
      </c>
      <c r="P401" s="76">
        <f>IFERROR(VLOOKUP($D401,'SAP Data'!$A$7:$OM$1845,P$4,FALSE),"")</f>
        <v>2152168.41</v>
      </c>
      <c r="Q401" s="76">
        <f>IFERROR(VLOOKUP($D401,'SAP Data'!$A$7:$OM$1845,Q$4,FALSE),"")</f>
        <v>2156015</v>
      </c>
      <c r="R401" s="76">
        <f>IFERROR(VLOOKUP($D401,'SAP Data'!$A$7:$OM$1845,R$4,FALSE),"")</f>
        <v>2159389.83</v>
      </c>
      <c r="S401" s="76">
        <f>IFERROR(VLOOKUP($D401,'SAP Data'!$A$7:$OM$1845,S$4,FALSE),"")</f>
        <v>2162764.66</v>
      </c>
      <c r="T401" s="76">
        <f>IFERROR(VLOOKUP($D401,'SAP Data'!$A$7:$OM$1849,T$4,FALSE),"")</f>
        <v>2166139.4900000002</v>
      </c>
      <c r="U401" s="76">
        <f>IFERROR(VLOOKUP($D401,'SAP Data'!$A$7:$OM$1849,U$4,FALSE),"")</f>
        <v>2169514.3199999998</v>
      </c>
      <c r="V401" s="76">
        <f>IFERROR(VLOOKUP($D401,'SAP Data'!$A$7:$OM$1849,V$4,FALSE),"")</f>
        <v>2172889.15</v>
      </c>
      <c r="W401" s="76">
        <f>IFERROR(VLOOKUP($D401,'SAP Data'!$A$7:$OM$1849,W$4,FALSE),"")</f>
        <v>2176263.98</v>
      </c>
      <c r="X401" s="76">
        <f>IFERROR(VLOOKUP($D401,'SAP Data'!$A$7:$OM$1849,X$4,FALSE),"")</f>
        <v>2179638.81</v>
      </c>
      <c r="Y401" s="76">
        <f>IFERROR(VLOOKUP($D401,'SAP Data'!$A$7:$OM$1849,Y$4,FALSE),"")</f>
        <v>2183013.64</v>
      </c>
      <c r="Z401" s="76">
        <f>IFERROR(VLOOKUP($D401,'SAP Data'!$A$7:$OM$1849,Z$4,FALSE),"")</f>
        <v>2186388.4700000002</v>
      </c>
      <c r="AA401" s="76">
        <f>IFERROR(VLOOKUP($D401,'SAP Data'!$A$7:$OM$1849,AA$4,FALSE),"")</f>
        <v>2189763.2999999998</v>
      </c>
      <c r="AB401" s="76">
        <f>IFERROR(VLOOKUP($D401,'SAP Data'!$A$7:$OM$1849,AB$4,FALSE),"")</f>
        <v>2193138.13</v>
      </c>
      <c r="AC401" s="76">
        <f>IFERROR(VLOOKUP($D401,'SAP Data'!$A$7:$OM$1849,AC$4,FALSE),"")</f>
        <v>2196514</v>
      </c>
      <c r="AD401" s="76">
        <f>IFERROR(VLOOKUP($D401,'SAP Data'!$A$7:$OM$1849,AD$4,FALSE),"")</f>
        <v>2199911.25</v>
      </c>
      <c r="AE401" s="76">
        <f>IFERROR(VLOOKUP($D401,'SAP Data'!$A$7:$OM$1849,AE$4,FALSE),"")</f>
        <v>2203308.5</v>
      </c>
      <c r="AF401" s="76">
        <f>IFERROR(VLOOKUP($D401,'SAP Data'!$A$7:$OM$1849,AF$4,FALSE),"")</f>
        <v>2206705.75</v>
      </c>
      <c r="AG401" s="76">
        <f>IFERROR(VLOOKUP($D401,'SAP Data'!$A$7:$OM$1849,AG$4,FALSE),"")</f>
        <v>2210103</v>
      </c>
      <c r="AH401" s="76">
        <f>IFERROR(VLOOKUP($D401,'SAP Data'!$A$7:$OM$1849,AH$4,FALSE),"")</f>
        <v>2213500.25</v>
      </c>
      <c r="AI401" s="76">
        <f>IFERROR(VLOOKUP($D401,'SAP Data'!$A$7:$OM$1849,AI$4,FALSE),"")</f>
        <v>2216897.5</v>
      </c>
      <c r="AJ401" s="76">
        <f>IFERROR(VLOOKUP($D401,'SAP Data'!$A$7:$OM$1849,AJ$4,FALSE),"")</f>
        <v>2220294.75</v>
      </c>
      <c r="AK401" s="76">
        <f>IFERROR(VLOOKUP($D401,'SAP Data'!$A$7:$OM$1849,AK$4,FALSE),"")</f>
        <v>2223692</v>
      </c>
      <c r="AL401" s="76">
        <f>IFERROR(VLOOKUP($D401,'SAP Data'!$A$7:$OM$1849,AL$4,FALSE),"")</f>
        <v>2227089.25</v>
      </c>
      <c r="AM401" s="76">
        <f>IFERROR(VLOOKUP($D401,'SAP Data'!$A$7:$OM$1849,AM$4,FALSE),"")</f>
        <v>2230486.5</v>
      </c>
      <c r="AN401" s="76">
        <f>IFERROR(VLOOKUP($D401,'SAP Data'!$A$7:$OM$1849,AN$4,FALSE),"")</f>
        <v>2233883.75</v>
      </c>
      <c r="AO401" s="76">
        <f>IFERROR(VLOOKUP($D401,'SAP Data'!$A$7:$OM$1849,AO$4,FALSE),"")</f>
        <v>2237282</v>
      </c>
      <c r="AP401" s="99">
        <f t="shared" si="521"/>
        <v>2179639.874166667</v>
      </c>
      <c r="AQ401" s="43">
        <f t="shared" si="522"/>
        <v>2183017.5933333337</v>
      </c>
      <c r="AR401" s="43">
        <f t="shared" si="523"/>
        <v>2186397.1808333336</v>
      </c>
      <c r="AS401" s="43">
        <f t="shared" si="524"/>
        <v>2189778.6366666667</v>
      </c>
      <c r="AT401" s="43">
        <f t="shared" si="525"/>
        <v>2193161.960833333</v>
      </c>
      <c r="AU401" s="43">
        <f t="shared" si="526"/>
        <v>2196547.1533333329</v>
      </c>
      <c r="AV401" s="43">
        <f t="shared" si="527"/>
        <v>2199934.2141666668</v>
      </c>
      <c r="AW401" s="43">
        <f t="shared" si="528"/>
        <v>2203323.1433333331</v>
      </c>
      <c r="AX401" s="43">
        <f t="shared" si="529"/>
        <v>2206713.9408333334</v>
      </c>
      <c r="AY401" s="43">
        <f t="shared" si="530"/>
        <v>2210106.6066666665</v>
      </c>
      <c r="AZ401" s="43">
        <f t="shared" si="531"/>
        <v>2213501.1408333336</v>
      </c>
      <c r="BA401" s="98">
        <f t="shared" si="532"/>
        <v>2216897.5416666665</v>
      </c>
      <c r="BB401" s="16"/>
      <c r="BC401" s="16">
        <f t="shared" si="541"/>
        <v>0</v>
      </c>
      <c r="BD401" s="16"/>
      <c r="BE401" s="16">
        <f t="shared" si="542"/>
        <v>0</v>
      </c>
      <c r="BF401" s="16"/>
      <c r="BG401" s="16">
        <f t="shared" si="543"/>
        <v>0</v>
      </c>
      <c r="BH401" s="18"/>
      <c r="BI401" s="16">
        <f t="shared" si="544"/>
        <v>0</v>
      </c>
      <c r="BK401" s="16">
        <f t="shared" si="545"/>
        <v>0</v>
      </c>
      <c r="BM401" s="16">
        <f t="shared" si="546"/>
        <v>0</v>
      </c>
      <c r="BO401" s="16">
        <f t="shared" si="538"/>
        <v>0</v>
      </c>
      <c r="BQ401" s="16">
        <f t="shared" si="539"/>
        <v>0</v>
      </c>
      <c r="BS401" s="16">
        <f t="shared" si="540"/>
        <v>0</v>
      </c>
      <c r="BU401" s="16">
        <f t="shared" si="535"/>
        <v>0</v>
      </c>
      <c r="BW401" s="16">
        <f t="shared" si="536"/>
        <v>0</v>
      </c>
      <c r="BY401" s="16">
        <f t="shared" si="537"/>
        <v>0</v>
      </c>
      <c r="CB401" s="16">
        <f t="shared" si="639"/>
        <v>0</v>
      </c>
      <c r="CF401" s="243">
        <f t="shared" si="533"/>
        <v>0</v>
      </c>
      <c r="CH401" s="243">
        <f t="shared" si="534"/>
        <v>0</v>
      </c>
      <c r="CJ401" s="16">
        <f t="shared" si="640"/>
        <v>2216897.5416666665</v>
      </c>
      <c r="CL401" s="54">
        <f t="shared" si="641"/>
        <v>0</v>
      </c>
      <c r="CN401" s="18"/>
      <c r="CO401" s="16">
        <f t="shared" si="642"/>
        <v>0</v>
      </c>
      <c r="CP401" s="18"/>
    </row>
    <row r="402" spans="1:94" x14ac:dyDescent="0.2">
      <c r="A402" s="387"/>
      <c r="B402" s="14" t="str">
        <f>VLOOKUP(D402,'line assign basis'!$A$8:$D$668,2,FALSE)</f>
        <v>CSV COLI 6/19 YE</v>
      </c>
      <c r="C402" s="17" t="s">
        <v>796</v>
      </c>
      <c r="D402" s="17" t="s">
        <v>794</v>
      </c>
      <c r="E402" s="17">
        <f>IFERROR(VLOOKUP(D402,'line assign basis'!$A$8:$D$668,4,FALSE),"")</f>
        <v>2</v>
      </c>
      <c r="F402" s="33">
        <f>IFERROR(VLOOKUP($D402,'SAP Data'!$A$7:$OM$1845,F$4,FALSE),"")</f>
        <v>8713133.4700000007</v>
      </c>
      <c r="G402" s="33">
        <f>IFERROR(VLOOKUP($D402,'SAP Data'!$A$7:$OM$1845,G$4,FALSE),"")</f>
        <v>8732543.4700000007</v>
      </c>
      <c r="H402" s="16">
        <f>IFERROR(VLOOKUP($D402,'SAP Data'!$A$7:$OM$1845,H$4,FALSE),"")</f>
        <v>8700470.0500000007</v>
      </c>
      <c r="I402" s="76">
        <f>IFERROR(VLOOKUP($D402,'SAP Data'!$A$7:$OM$1845,I$4,FALSE),"")</f>
        <v>8719880.0500000007</v>
      </c>
      <c r="J402" s="76">
        <f>IFERROR(VLOOKUP($D402,'SAP Data'!$A$7:$OM$1845,J$4,FALSE),"")</f>
        <v>8739290.0500000007</v>
      </c>
      <c r="K402" s="76">
        <f>IFERROR(VLOOKUP($D402,'SAP Data'!$A$7:$OM$1845,K$4,FALSE),"")</f>
        <v>8653335.9299999997</v>
      </c>
      <c r="L402" s="76">
        <f>IFERROR(VLOOKUP($D402,'SAP Data'!$A$7:$OM$1845,L$4,FALSE),"")</f>
        <v>8673184.1099999994</v>
      </c>
      <c r="M402" s="76">
        <f>IFERROR(VLOOKUP($D402,'SAP Data'!$A$7:$OM$1845,M$4,FALSE),"")</f>
        <v>8638626.8499999996</v>
      </c>
      <c r="N402" s="76">
        <f>IFERROR(VLOOKUP($D402,'SAP Data'!$A$7:$OM$1845,N$4,FALSE),"")</f>
        <v>8601722.25</v>
      </c>
      <c r="O402" s="76">
        <f>IFERROR(VLOOKUP($D402,'SAP Data'!$A$7:$OM$1845,O$4,FALSE),"")</f>
        <v>8620857.9700000007</v>
      </c>
      <c r="P402" s="76">
        <f>IFERROR(VLOOKUP($D402,'SAP Data'!$A$7:$OM$1845,P$4,FALSE),"")</f>
        <v>8639993.6899999995</v>
      </c>
      <c r="Q402" s="76">
        <f>IFERROR(VLOOKUP($D402,'SAP Data'!$A$7:$OM$1845,Q$4,FALSE),"")</f>
        <v>8658472.1999999993</v>
      </c>
      <c r="R402" s="76">
        <f>IFERROR(VLOOKUP($D402,'SAP Data'!$A$7:$OM$1845,R$4,FALSE),"")</f>
        <v>8677717.4499999993</v>
      </c>
      <c r="S402" s="76">
        <f>IFERROR(VLOOKUP($D402,'SAP Data'!$A$7:$OM$1845,S$4,FALSE),"")</f>
        <v>8635977.8399999999</v>
      </c>
      <c r="T402" s="76">
        <f>IFERROR(VLOOKUP($D402,'SAP Data'!$A$7:$OM$1849,T$4,FALSE),"")</f>
        <v>8655223.0899999999</v>
      </c>
      <c r="U402" s="76">
        <f>IFERROR(VLOOKUP($D402,'SAP Data'!$A$7:$OM$1849,U$4,FALSE),"")</f>
        <v>8674468.3399999999</v>
      </c>
      <c r="V402" s="76">
        <f>IFERROR(VLOOKUP($D402,'SAP Data'!$A$7:$OM$1849,V$4,FALSE),"")</f>
        <v>8643748.8699999992</v>
      </c>
      <c r="W402" s="76">
        <f>IFERROR(VLOOKUP($D402,'SAP Data'!$A$7:$OM$1849,W$4,FALSE),"")</f>
        <v>8607101.6400000006</v>
      </c>
      <c r="X402" s="76">
        <f>IFERROR(VLOOKUP($D402,'SAP Data'!$A$7:$OM$1849,X$4,FALSE),"")</f>
        <v>8622064.7200000007</v>
      </c>
      <c r="Y402" s="76">
        <f>IFERROR(VLOOKUP($D402,'SAP Data'!$A$7:$OM$1849,Y$4,FALSE),"")</f>
        <v>8592893.2200000007</v>
      </c>
      <c r="Z402" s="76">
        <f>IFERROR(VLOOKUP($D402,'SAP Data'!$A$7:$OM$1849,Z$4,FALSE),"")</f>
        <v>8611881.1400000006</v>
      </c>
      <c r="AA402" s="76">
        <f>IFERROR(VLOOKUP($D402,'SAP Data'!$A$7:$OM$1849,AA$4,FALSE),"")</f>
        <v>8630869.0600000005</v>
      </c>
      <c r="AB402" s="76">
        <f>IFERROR(VLOOKUP($D402,'SAP Data'!$A$7:$OM$1849,AB$4,FALSE),"")</f>
        <v>8649856.9800000004</v>
      </c>
      <c r="AC402" s="76">
        <f>IFERROR(VLOOKUP($D402,'SAP Data'!$A$7:$OM$1849,AC$4,FALSE),"")</f>
        <v>8668844.9000000004</v>
      </c>
      <c r="AD402" s="76">
        <f>IFERROR(VLOOKUP($D402,'SAP Data'!$A$7:$OM$1849,AD$4,FALSE),"")</f>
        <v>8687832.8200000003</v>
      </c>
      <c r="AE402" s="76">
        <f>IFERROR(VLOOKUP($D402,'SAP Data'!$A$7:$OM$1849,AE$4,FALSE),"")</f>
        <v>8706820.7400000002</v>
      </c>
      <c r="AF402" s="76">
        <f>IFERROR(VLOOKUP($D402,'SAP Data'!$A$7:$OM$1849,AF$4,FALSE),"")</f>
        <v>8725808.6600000001</v>
      </c>
      <c r="AG402" s="76">
        <f>IFERROR(VLOOKUP($D402,'SAP Data'!$A$7:$OM$1849,AG$4,FALSE),"")</f>
        <v>8744796.5800000001</v>
      </c>
      <c r="AH402" s="76">
        <f>IFERROR(VLOOKUP($D402,'SAP Data'!$A$7:$OM$1849,AH$4,FALSE),"")</f>
        <v>8763784.5</v>
      </c>
      <c r="AI402" s="76">
        <f>IFERROR(VLOOKUP($D402,'SAP Data'!$A$7:$OM$1849,AI$4,FALSE),"")</f>
        <v>8776737</v>
      </c>
      <c r="AJ402" s="76">
        <f>IFERROR(VLOOKUP($D402,'SAP Data'!$A$7:$OM$1849,AJ$4,FALSE),"")</f>
        <v>8795467.4199999999</v>
      </c>
      <c r="AK402" s="76">
        <f>IFERROR(VLOOKUP($D402,'SAP Data'!$A$7:$OM$1849,AK$4,FALSE),"")</f>
        <v>8814197.8399999999</v>
      </c>
      <c r="AL402" s="76">
        <f>IFERROR(VLOOKUP($D402,'SAP Data'!$A$7:$OM$1849,AL$4,FALSE),"")</f>
        <v>8787004.6400000006</v>
      </c>
      <c r="AM402" s="76">
        <f>IFERROR(VLOOKUP($D402,'SAP Data'!$A$7:$OM$1849,AM$4,FALSE),"")</f>
        <v>8805536.0700000003</v>
      </c>
      <c r="AN402" s="76">
        <f>IFERROR(VLOOKUP($D402,'SAP Data'!$A$7:$OM$1849,AN$4,FALSE),"")</f>
        <v>8824067.5</v>
      </c>
      <c r="AO402" s="76">
        <f>IFERROR(VLOOKUP($D402,'SAP Data'!$A$7:$OM$1849,AO$4,FALSE),"")</f>
        <v>8744718.8900000006</v>
      </c>
      <c r="AP402" s="99">
        <f t="shared" si="521"/>
        <v>8639642.0779166669</v>
      </c>
      <c r="AQ402" s="43">
        <f t="shared" si="522"/>
        <v>8643015.3391666673</v>
      </c>
      <c r="AR402" s="43">
        <f t="shared" si="523"/>
        <v>8648908.1920833327</v>
      </c>
      <c r="AS402" s="43">
        <f t="shared" si="524"/>
        <v>8654779.6008333322</v>
      </c>
      <c r="AT402" s="43">
        <f t="shared" si="525"/>
        <v>8662711.428749999</v>
      </c>
      <c r="AU402" s="43">
        <f t="shared" si="526"/>
        <v>8674781.0533333328</v>
      </c>
      <c r="AV402" s="43">
        <f t="shared" si="527"/>
        <v>8689074.3058333341</v>
      </c>
      <c r="AW402" s="43">
        <f t="shared" si="528"/>
        <v>8705520.4441666678</v>
      </c>
      <c r="AX402" s="43">
        <f t="shared" si="529"/>
        <v>8722038.2824999988</v>
      </c>
      <c r="AY402" s="43">
        <f t="shared" si="530"/>
        <v>8736612.8870833348</v>
      </c>
      <c r="AZ402" s="43">
        <f t="shared" si="531"/>
        <v>8751149.4508333337</v>
      </c>
      <c r="BA402" s="98">
        <f t="shared" si="532"/>
        <v>8761569.6387500018</v>
      </c>
      <c r="BB402" s="16"/>
      <c r="BC402" s="16">
        <f t="shared" si="541"/>
        <v>0</v>
      </c>
      <c r="BD402" s="16"/>
      <c r="BE402" s="16">
        <f t="shared" si="542"/>
        <v>0</v>
      </c>
      <c r="BF402" s="16"/>
      <c r="BG402" s="16">
        <f t="shared" si="543"/>
        <v>0</v>
      </c>
      <c r="BH402" s="18"/>
      <c r="BI402" s="16">
        <f t="shared" si="544"/>
        <v>0</v>
      </c>
      <c r="BK402" s="16">
        <f t="shared" si="545"/>
        <v>0</v>
      </c>
      <c r="BM402" s="16">
        <f t="shared" si="546"/>
        <v>0</v>
      </c>
      <c r="BO402" s="16">
        <f t="shared" si="538"/>
        <v>0</v>
      </c>
      <c r="BQ402" s="16">
        <f t="shared" si="539"/>
        <v>0</v>
      </c>
      <c r="BS402" s="16">
        <f t="shared" si="540"/>
        <v>0</v>
      </c>
      <c r="BU402" s="16">
        <f t="shared" si="535"/>
        <v>0</v>
      </c>
      <c r="BW402" s="16">
        <f t="shared" si="536"/>
        <v>0</v>
      </c>
      <c r="BY402" s="16">
        <f t="shared" si="537"/>
        <v>0</v>
      </c>
      <c r="CB402" s="16">
        <f t="shared" si="639"/>
        <v>0</v>
      </c>
      <c r="CF402" s="243">
        <f t="shared" si="533"/>
        <v>0</v>
      </c>
      <c r="CH402" s="243">
        <f t="shared" si="534"/>
        <v>0</v>
      </c>
      <c r="CJ402" s="16">
        <f t="shared" si="640"/>
        <v>8761569.6387500018</v>
      </c>
      <c r="CL402" s="54">
        <f t="shared" si="641"/>
        <v>0</v>
      </c>
      <c r="CN402" s="18"/>
      <c r="CO402" s="16">
        <f t="shared" si="642"/>
        <v>0</v>
      </c>
      <c r="CP402" s="18"/>
    </row>
    <row r="403" spans="1:94" x14ac:dyDescent="0.2">
      <c r="A403" s="387"/>
      <c r="B403" s="14" t="str">
        <f>VLOOKUP(D403,'line assign basis'!$A$8:$D$668,2,FALSE)</f>
        <v>CSV COLI 12/31 YE</v>
      </c>
      <c r="C403" s="17" t="s">
        <v>799</v>
      </c>
      <c r="D403" s="17" t="s">
        <v>797</v>
      </c>
      <c r="E403" s="17">
        <f>IFERROR(VLOOKUP(D403,'line assign basis'!$A$8:$D$668,4,FALSE),"")</f>
        <v>2</v>
      </c>
      <c r="F403" s="33">
        <f>IFERROR(VLOOKUP($D403,'SAP Data'!$A$7:$OM$1845,F$4,FALSE),"")</f>
        <v>0</v>
      </c>
      <c r="G403" s="33">
        <f>IFERROR(VLOOKUP($D403,'SAP Data'!$A$7:$OM$1845,G$4,FALSE),"")</f>
        <v>0</v>
      </c>
      <c r="H403" s="16">
        <f>IFERROR(VLOOKUP($D403,'SAP Data'!$A$7:$OM$1845,H$4,FALSE),"")</f>
        <v>0</v>
      </c>
      <c r="I403" s="76">
        <f>IFERROR(VLOOKUP($D403,'SAP Data'!$A$7:$OM$1845,I$4,FALSE),"")</f>
        <v>0</v>
      </c>
      <c r="J403" s="76">
        <f>IFERROR(VLOOKUP($D403,'SAP Data'!$A$7:$OM$1845,J$4,FALSE),"")</f>
        <v>0</v>
      </c>
      <c r="K403" s="76">
        <f>IFERROR(VLOOKUP($D403,'SAP Data'!$A$7:$OM$1845,K$4,FALSE),"")</f>
        <v>0</v>
      </c>
      <c r="L403" s="76">
        <f>IFERROR(VLOOKUP($D403,'SAP Data'!$A$7:$OM$1845,L$4,FALSE),"")</f>
        <v>0</v>
      </c>
      <c r="M403" s="76">
        <f>IFERROR(VLOOKUP($D403,'SAP Data'!$A$7:$OM$1845,M$4,FALSE),"")</f>
        <v>0</v>
      </c>
      <c r="N403" s="76">
        <f>IFERROR(VLOOKUP($D403,'SAP Data'!$A$7:$OM$1845,N$4,FALSE),"")</f>
        <v>0</v>
      </c>
      <c r="O403" s="76">
        <f>IFERROR(VLOOKUP($D403,'SAP Data'!$A$7:$OM$1845,O$4,FALSE),"")</f>
        <v>0</v>
      </c>
      <c r="P403" s="76">
        <f>IFERROR(VLOOKUP($D403,'SAP Data'!$A$7:$OM$1845,P$4,FALSE),"")</f>
        <v>0</v>
      </c>
      <c r="Q403" s="76">
        <f>IFERROR(VLOOKUP($D403,'SAP Data'!$A$7:$OM$1845,Q$4,FALSE),"")</f>
        <v>0</v>
      </c>
      <c r="R403" s="76">
        <f>IFERROR(VLOOKUP($D403,'SAP Data'!$A$7:$OM$1845,R$4,FALSE),"")</f>
        <v>0</v>
      </c>
      <c r="S403" s="76">
        <f>IFERROR(VLOOKUP($D403,'SAP Data'!$A$7:$OM$1845,S$4,FALSE),"")</f>
        <v>0</v>
      </c>
      <c r="T403" s="76">
        <f>IFERROR(VLOOKUP($D403,'SAP Data'!$A$7:$OM$1849,T$4,FALSE),"")</f>
        <v>0</v>
      </c>
      <c r="U403" s="76">
        <f>IFERROR(VLOOKUP($D403,'SAP Data'!$A$7:$OM$1849,U$4,FALSE),"")</f>
        <v>0</v>
      </c>
      <c r="V403" s="76">
        <f>IFERROR(VLOOKUP($D403,'SAP Data'!$A$7:$OM$1849,V$4,FALSE),"")</f>
        <v>0</v>
      </c>
      <c r="W403" s="76">
        <f>IFERROR(VLOOKUP($D403,'SAP Data'!$A$7:$OM$1849,W$4,FALSE),"")</f>
        <v>0</v>
      </c>
      <c r="X403" s="76">
        <f>IFERROR(VLOOKUP($D403,'SAP Data'!$A$7:$OM$1849,X$4,FALSE),"")</f>
        <v>0</v>
      </c>
      <c r="Y403" s="76">
        <f>IFERROR(VLOOKUP($D403,'SAP Data'!$A$7:$OM$1849,Y$4,FALSE),"")</f>
        <v>0</v>
      </c>
      <c r="Z403" s="76">
        <f>IFERROR(VLOOKUP($D403,'SAP Data'!$A$7:$OM$1849,Z$4,FALSE),"")</f>
        <v>0</v>
      </c>
      <c r="AA403" s="76">
        <f>IFERROR(VLOOKUP($D403,'SAP Data'!$A$7:$OM$1849,AA$4,FALSE),"")</f>
        <v>0</v>
      </c>
      <c r="AB403" s="76">
        <f>IFERROR(VLOOKUP($D403,'SAP Data'!$A$7:$OM$1849,AB$4,FALSE),"")</f>
        <v>0</v>
      </c>
      <c r="AC403" s="76">
        <f>IFERROR(VLOOKUP($D403,'SAP Data'!$A$7:$OM$1849,AC$4,FALSE),"")</f>
        <v>0</v>
      </c>
      <c r="AD403" s="76">
        <f>IFERROR(VLOOKUP($D403,'SAP Data'!$A$7:$OM$1849,AD$4,FALSE),"")</f>
        <v>0</v>
      </c>
      <c r="AE403" s="76">
        <f>IFERROR(VLOOKUP($D403,'SAP Data'!$A$7:$OM$1849,AE$4,FALSE),"")</f>
        <v>0</v>
      </c>
      <c r="AF403" s="76">
        <f>IFERROR(VLOOKUP($D403,'SAP Data'!$A$7:$OM$1849,AF$4,FALSE),"")</f>
        <v>0</v>
      </c>
      <c r="AG403" s="76">
        <f>IFERROR(VLOOKUP($D403,'SAP Data'!$A$7:$OM$1849,AG$4,FALSE),"")</f>
        <v>0</v>
      </c>
      <c r="AH403" s="76">
        <f>IFERROR(VLOOKUP($D403,'SAP Data'!$A$7:$OM$1849,AH$4,FALSE),"")</f>
        <v>0</v>
      </c>
      <c r="AI403" s="76">
        <f>IFERROR(VLOOKUP($D403,'SAP Data'!$A$7:$OM$1849,AI$4,FALSE),"")</f>
        <v>0</v>
      </c>
      <c r="AJ403" s="76">
        <f>IFERROR(VLOOKUP($D403,'SAP Data'!$A$7:$OM$1849,AJ$4,FALSE),"")</f>
        <v>0</v>
      </c>
      <c r="AK403" s="76">
        <f>IFERROR(VLOOKUP($D403,'SAP Data'!$A$7:$OM$1849,AK$4,FALSE),"")</f>
        <v>0</v>
      </c>
      <c r="AL403" s="76">
        <f>IFERROR(VLOOKUP($D403,'SAP Data'!$A$7:$OM$1849,AL$4,FALSE),"")</f>
        <v>0</v>
      </c>
      <c r="AM403" s="76">
        <f>IFERROR(VLOOKUP($D403,'SAP Data'!$A$7:$OM$1849,AM$4,FALSE),"")</f>
        <v>0</v>
      </c>
      <c r="AN403" s="76">
        <f>IFERROR(VLOOKUP($D403,'SAP Data'!$A$7:$OM$1849,AN$4,FALSE),"")</f>
        <v>0</v>
      </c>
      <c r="AO403" s="76">
        <f>IFERROR(VLOOKUP($D403,'SAP Data'!$A$7:$OM$1849,AO$4,FALSE),"")</f>
        <v>0</v>
      </c>
      <c r="AP403" s="99">
        <f t="shared" si="521"/>
        <v>0</v>
      </c>
      <c r="AQ403" s="43">
        <f t="shared" si="522"/>
        <v>0</v>
      </c>
      <c r="AR403" s="43">
        <f t="shared" si="523"/>
        <v>0</v>
      </c>
      <c r="AS403" s="43">
        <f t="shared" si="524"/>
        <v>0</v>
      </c>
      <c r="AT403" s="43">
        <f t="shared" si="525"/>
        <v>0</v>
      </c>
      <c r="AU403" s="43">
        <f t="shared" si="526"/>
        <v>0</v>
      </c>
      <c r="AV403" s="43">
        <f t="shared" si="527"/>
        <v>0</v>
      </c>
      <c r="AW403" s="43">
        <f t="shared" si="528"/>
        <v>0</v>
      </c>
      <c r="AX403" s="43">
        <f t="shared" si="529"/>
        <v>0</v>
      </c>
      <c r="AY403" s="43">
        <f t="shared" si="530"/>
        <v>0</v>
      </c>
      <c r="AZ403" s="43">
        <f t="shared" si="531"/>
        <v>0</v>
      </c>
      <c r="BA403" s="98">
        <f t="shared" si="532"/>
        <v>0</v>
      </c>
      <c r="BB403" s="16"/>
      <c r="BC403" s="16">
        <f t="shared" si="541"/>
        <v>0</v>
      </c>
      <c r="BD403" s="16"/>
      <c r="BE403" s="16">
        <f t="shared" si="542"/>
        <v>0</v>
      </c>
      <c r="BF403" s="16"/>
      <c r="BG403" s="16">
        <f t="shared" si="543"/>
        <v>0</v>
      </c>
      <c r="BH403" s="18"/>
      <c r="BI403" s="16">
        <f t="shared" si="544"/>
        <v>0</v>
      </c>
      <c r="BK403" s="16">
        <f t="shared" si="545"/>
        <v>0</v>
      </c>
      <c r="BM403" s="16">
        <f t="shared" si="546"/>
        <v>0</v>
      </c>
      <c r="BO403" s="16">
        <f t="shared" si="538"/>
        <v>0</v>
      </c>
      <c r="BQ403" s="16">
        <f t="shared" si="539"/>
        <v>0</v>
      </c>
      <c r="BS403" s="16">
        <f t="shared" si="540"/>
        <v>0</v>
      </c>
      <c r="BU403" s="16">
        <f t="shared" si="535"/>
        <v>0</v>
      </c>
      <c r="BW403" s="16">
        <f t="shared" si="536"/>
        <v>0</v>
      </c>
      <c r="BY403" s="16">
        <f t="shared" si="537"/>
        <v>0</v>
      </c>
      <c r="CB403" s="16">
        <f t="shared" si="639"/>
        <v>0</v>
      </c>
      <c r="CF403" s="243">
        <f t="shared" si="533"/>
        <v>0</v>
      </c>
      <c r="CH403" s="243">
        <f t="shared" si="534"/>
        <v>0</v>
      </c>
      <c r="CJ403" s="16">
        <f t="shared" si="640"/>
        <v>0</v>
      </c>
      <c r="CL403" s="54">
        <f t="shared" si="641"/>
        <v>0</v>
      </c>
      <c r="CN403" s="18"/>
      <c r="CO403" s="16">
        <f t="shared" si="642"/>
        <v>0</v>
      </c>
      <c r="CP403" s="18"/>
    </row>
    <row r="404" spans="1:94" x14ac:dyDescent="0.2">
      <c r="A404" s="387"/>
      <c r="B404" s="14" t="str">
        <f>VLOOKUP(D404,'line assign basis'!$A$8:$D$668,2,FALSE)</f>
        <v>CSV ESRIP W/ TOLI</v>
      </c>
      <c r="C404" s="17" t="s">
        <v>802</v>
      </c>
      <c r="D404" s="17" t="s">
        <v>800</v>
      </c>
      <c r="E404" s="17">
        <f>IFERROR(VLOOKUP(D404,'line assign basis'!$A$8:$D$668,4,FALSE),"")</f>
        <v>2</v>
      </c>
      <c r="F404" s="33">
        <f>IFERROR(VLOOKUP($D404,'SAP Data'!$A$7:$OM$1845,F$4,FALSE),"")</f>
        <v>4974767.75</v>
      </c>
      <c r="G404" s="33">
        <f>IFERROR(VLOOKUP($D404,'SAP Data'!$A$7:$OM$1845,G$4,FALSE),"")</f>
        <v>4985531</v>
      </c>
      <c r="H404" s="16">
        <f>IFERROR(VLOOKUP($D404,'SAP Data'!$A$7:$OM$1845,H$4,FALSE),"")</f>
        <v>4996294.25</v>
      </c>
      <c r="I404" s="76">
        <f>IFERROR(VLOOKUP($D404,'SAP Data'!$A$7:$OM$1845,I$4,FALSE),"")</f>
        <v>5007057.5</v>
      </c>
      <c r="J404" s="76">
        <f>IFERROR(VLOOKUP($D404,'SAP Data'!$A$7:$OM$1845,J$4,FALSE),"")</f>
        <v>5017820.75</v>
      </c>
      <c r="K404" s="76">
        <f>IFERROR(VLOOKUP($D404,'SAP Data'!$A$7:$OM$1845,K$4,FALSE),"")</f>
        <v>4278491.76</v>
      </c>
      <c r="L404" s="76">
        <f>IFERROR(VLOOKUP($D404,'SAP Data'!$A$7:$OM$1845,L$4,FALSE),"")</f>
        <v>5039551.42</v>
      </c>
      <c r="M404" s="76">
        <f>IFERROR(VLOOKUP($D404,'SAP Data'!$A$7:$OM$1845,M$4,FALSE),"")</f>
        <v>5050518.84</v>
      </c>
      <c r="N404" s="76">
        <f>IFERROR(VLOOKUP($D404,'SAP Data'!$A$7:$OM$1845,N$4,FALSE),"")</f>
        <v>5061486.26</v>
      </c>
      <c r="O404" s="76">
        <f>IFERROR(VLOOKUP($D404,'SAP Data'!$A$7:$OM$1845,O$4,FALSE),"")</f>
        <v>5072453.68</v>
      </c>
      <c r="P404" s="76">
        <f>IFERROR(VLOOKUP($D404,'SAP Data'!$A$7:$OM$1845,P$4,FALSE),"")</f>
        <v>5083421.0999999996</v>
      </c>
      <c r="Q404" s="76">
        <f>IFERROR(VLOOKUP($D404,'SAP Data'!$A$7:$OM$1845,Q$4,FALSE),"")</f>
        <v>5094388.5199999996</v>
      </c>
      <c r="R404" s="76">
        <f>IFERROR(VLOOKUP($D404,'SAP Data'!$A$7:$OM$1845,R$4,FALSE),"")</f>
        <v>5105355.9400000004</v>
      </c>
      <c r="S404" s="76">
        <f>IFERROR(VLOOKUP($D404,'SAP Data'!$A$7:$OM$1845,S$4,FALSE),"")</f>
        <v>5116323.3600000003</v>
      </c>
      <c r="T404" s="76">
        <f>IFERROR(VLOOKUP($D404,'SAP Data'!$A$7:$OM$1849,T$4,FALSE),"")</f>
        <v>4433964.83</v>
      </c>
      <c r="U404" s="76">
        <f>IFERROR(VLOOKUP($D404,'SAP Data'!$A$7:$OM$1849,U$4,FALSE),"")</f>
        <v>4443711.04</v>
      </c>
      <c r="V404" s="76">
        <f>IFERROR(VLOOKUP($D404,'SAP Data'!$A$7:$OM$1849,V$4,FALSE),"")</f>
        <v>4453457.25</v>
      </c>
      <c r="W404" s="76">
        <f>IFERROR(VLOOKUP($D404,'SAP Data'!$A$7:$OM$1849,W$4,FALSE),"")</f>
        <v>4463203.46</v>
      </c>
      <c r="X404" s="76">
        <f>IFERROR(VLOOKUP($D404,'SAP Data'!$A$7:$OM$1849,X$4,FALSE),"")</f>
        <v>4464892.67</v>
      </c>
      <c r="Y404" s="76">
        <f>IFERROR(VLOOKUP($D404,'SAP Data'!$A$7:$OM$1849,Y$4,FALSE),"")</f>
        <v>4474459.34</v>
      </c>
      <c r="Z404" s="76">
        <f>IFERROR(VLOOKUP($D404,'SAP Data'!$A$7:$OM$1849,Z$4,FALSE),"")</f>
        <v>4484026.01</v>
      </c>
      <c r="AA404" s="76">
        <f>IFERROR(VLOOKUP($D404,'SAP Data'!$A$7:$OM$1849,AA$4,FALSE),"")</f>
        <v>4493592.68</v>
      </c>
      <c r="AB404" s="76">
        <f>IFERROR(VLOOKUP($D404,'SAP Data'!$A$7:$OM$1849,AB$4,FALSE),"")</f>
        <v>4503159.3499999996</v>
      </c>
      <c r="AC404" s="76">
        <f>IFERROR(VLOOKUP($D404,'SAP Data'!$A$7:$OM$1849,AC$4,FALSE),"")</f>
        <v>4512726.0199999996</v>
      </c>
      <c r="AD404" s="76">
        <f>IFERROR(VLOOKUP($D404,'SAP Data'!$A$7:$OM$1849,AD$4,FALSE),"")</f>
        <v>4522292.6900000004</v>
      </c>
      <c r="AE404" s="76">
        <f>IFERROR(VLOOKUP($D404,'SAP Data'!$A$7:$OM$1849,AE$4,FALSE),"")</f>
        <v>4531859.3600000003</v>
      </c>
      <c r="AF404" s="76">
        <f>IFERROR(VLOOKUP($D404,'SAP Data'!$A$7:$OM$1849,AF$4,FALSE),"")</f>
        <v>4143658.09</v>
      </c>
      <c r="AG404" s="76">
        <f>IFERROR(VLOOKUP($D404,'SAP Data'!$A$7:$OM$1849,AG$4,FALSE),"")</f>
        <v>4151311.28</v>
      </c>
      <c r="AH404" s="76">
        <f>IFERROR(VLOOKUP($D404,'SAP Data'!$A$7:$OM$1849,AH$4,FALSE),"")</f>
        <v>4158964.47</v>
      </c>
      <c r="AI404" s="76">
        <f>IFERROR(VLOOKUP($D404,'SAP Data'!$A$7:$OM$1849,AI$4,FALSE),"")</f>
        <v>4164191</v>
      </c>
      <c r="AJ404" s="76">
        <f>IFERROR(VLOOKUP($D404,'SAP Data'!$A$7:$OM$1849,AJ$4,FALSE),"")</f>
        <v>4172433.33</v>
      </c>
      <c r="AK404" s="76">
        <f>IFERROR(VLOOKUP($D404,'SAP Data'!$A$7:$OM$1849,AK$4,FALSE),"")</f>
        <v>4180675.66</v>
      </c>
      <c r="AL404" s="76">
        <f>IFERROR(VLOOKUP($D404,'SAP Data'!$A$7:$OM$1849,AL$4,FALSE),"")</f>
        <v>4188917.99</v>
      </c>
      <c r="AM404" s="76">
        <f>IFERROR(VLOOKUP($D404,'SAP Data'!$A$7:$OM$1849,AM$4,FALSE),"")</f>
        <v>4197160.32</v>
      </c>
      <c r="AN404" s="76">
        <f>IFERROR(VLOOKUP($D404,'SAP Data'!$A$7:$OM$1849,AN$4,FALSE),"")</f>
        <v>4205402.6500000004</v>
      </c>
      <c r="AO404" s="76">
        <f>IFERROR(VLOOKUP($D404,'SAP Data'!$A$7:$OM$1849,AO$4,FALSE),"")</f>
        <v>4213644.9800000004</v>
      </c>
      <c r="AP404" s="99">
        <f t="shared" ref="AP404:AP450" si="643">IFERROR((R404/2+SUM(S404:AC404)+AD404/2)/12,"")</f>
        <v>4554778.3604166666</v>
      </c>
      <c r="AQ404" s="43">
        <f t="shared" ref="AQ404:AQ450" si="644">IFERROR((S404/2+SUM(T404:AD404)+AE404/2)/12,"")</f>
        <v>4506131.3916666666</v>
      </c>
      <c r="AR404" s="43">
        <f t="shared" ref="AR404:AR450" si="645">IFERROR((T404/2+SUM(U404:AE404)+AF404/2)/12,"")</f>
        <v>4469682.6108333338</v>
      </c>
      <c r="AS404" s="43">
        <f t="shared" ref="AS404:AS450" si="646">IFERROR((U404/2+SUM(V404:AF404)+AG404/2)/12,"")</f>
        <v>4445403.1733333338</v>
      </c>
      <c r="AT404" s="43">
        <f t="shared" ref="AT404:AT450" si="647">IFERROR((V404/2+SUM(W404:AG404)+AH404/2)/12,"")</f>
        <v>4420949.3174999999</v>
      </c>
      <c r="AU404" s="43">
        <f t="shared" ref="AU404:AU450" si="648">IFERROR((W404/2+SUM(X404:AH404)+AI404/2)/12,"")</f>
        <v>4396219.9324999992</v>
      </c>
      <c r="AV404" s="43">
        <f t="shared" ref="AV404:AV450" si="649">IFERROR((X404/2+SUM(Y404:AI404)+AJ404/2)/12,"")</f>
        <v>4371575.2741666669</v>
      </c>
      <c r="AW404" s="43">
        <f t="shared" ref="AW404:AW450" si="650">IFERROR((Y404/2+SUM(Z404:AJ404)+AK404/2)/12,"")</f>
        <v>4347148.4816666665</v>
      </c>
      <c r="AX404" s="43">
        <f t="shared" ref="AX404:AX450" si="651">IFERROR((Z404/2+SUM(AA404:AK404)+AL404/2)/12,"")</f>
        <v>4322611.3274999997</v>
      </c>
      <c r="AY404" s="43">
        <f t="shared" ref="AY404:AY450" si="652">IFERROR((AA404/2+SUM(AB404:AL404)+AM404/2)/12,"")</f>
        <v>4297963.8116666665</v>
      </c>
      <c r="AZ404" s="43">
        <f t="shared" ref="AZ404:AZ450" si="653">IFERROR((AB404/2+SUM(AC404:AM404)+AN404/2)/12,"")</f>
        <v>4273205.9341666671</v>
      </c>
      <c r="BA404" s="98">
        <f t="shared" ref="BA404:BA450" si="654">IFERROR((AC404/2+SUM(AD404:AN404)+AO404/2)/12,"")</f>
        <v>4248337.6949999994</v>
      </c>
      <c r="BB404" s="16"/>
      <c r="BC404" s="16">
        <f t="shared" si="541"/>
        <v>0</v>
      </c>
      <c r="BD404" s="16"/>
      <c r="BE404" s="16">
        <f t="shared" si="542"/>
        <v>0</v>
      </c>
      <c r="BF404" s="16"/>
      <c r="BG404" s="16">
        <f t="shared" si="543"/>
        <v>0</v>
      </c>
      <c r="BH404" s="18"/>
      <c r="BI404" s="16">
        <f t="shared" si="544"/>
        <v>0</v>
      </c>
      <c r="BK404" s="16">
        <f t="shared" si="545"/>
        <v>0</v>
      </c>
      <c r="BM404" s="16">
        <f t="shared" si="546"/>
        <v>0</v>
      </c>
      <c r="BO404" s="16">
        <f t="shared" si="538"/>
        <v>0</v>
      </c>
      <c r="BQ404" s="16">
        <f t="shared" si="539"/>
        <v>0</v>
      </c>
      <c r="BS404" s="16">
        <f t="shared" si="540"/>
        <v>0</v>
      </c>
      <c r="BU404" s="16">
        <f t="shared" si="535"/>
        <v>0</v>
      </c>
      <c r="BW404" s="16">
        <f t="shared" si="536"/>
        <v>0</v>
      </c>
      <c r="BY404" s="16">
        <f t="shared" si="537"/>
        <v>0</v>
      </c>
      <c r="CB404" s="16">
        <f t="shared" si="639"/>
        <v>0</v>
      </c>
      <c r="CF404" s="243">
        <f t="shared" ref="CF404:CF450" si="655">_xlfn.IFS($D404="252012",CO404*$CS$25,$D404="252014",CO404*$CS$25,$D404="252022",CO404*$CS$25,$D404="252024",CO404*$CS$25,$D404="252032",CO404*$CS$25,$D404="252034",CO404*$CS$25,$E404=3,CO404*0,$E404="3P",CO404*$CS$20,$E404="3D",CO404*$CS$21,$E404="3G",CO404*$CS$23,$E404="3L",CO404*$CS$24,$E404&lt;=2,0,$E404&gt;=4,0)</f>
        <v>0</v>
      </c>
      <c r="CH404" s="243">
        <f t="shared" ref="CH404:CH450" si="656">IFERROR(CO404-CF404,"")</f>
        <v>0</v>
      </c>
      <c r="CJ404" s="16">
        <f t="shared" si="640"/>
        <v>4248337.6949999994</v>
      </c>
      <c r="CL404" s="54">
        <f t="shared" si="641"/>
        <v>0</v>
      </c>
      <c r="CN404" s="18"/>
      <c r="CO404" s="16">
        <f t="shared" si="642"/>
        <v>0</v>
      </c>
      <c r="CP404" s="18"/>
    </row>
    <row r="405" spans="1:94" x14ac:dyDescent="0.2">
      <c r="A405" s="387"/>
      <c r="B405" s="14" t="str">
        <f>VLOOKUP(D405,'line assign basis'!$A$8:$D$668,2,FALSE)</f>
        <v>CSV EDC LIFE INSUR</v>
      </c>
      <c r="C405" s="17" t="s">
        <v>804</v>
      </c>
      <c r="D405" s="17" t="s">
        <v>803</v>
      </c>
      <c r="E405" s="17">
        <f>IFERROR(VLOOKUP(D405,'line assign basis'!$A$8:$D$668,4,FALSE),"")</f>
        <v>2</v>
      </c>
      <c r="F405" s="33">
        <f>IFERROR(VLOOKUP($D405,'SAP Data'!$A$7:$OM$1845,F$4,FALSE),"")</f>
        <v>352321</v>
      </c>
      <c r="G405" s="33">
        <f>IFERROR(VLOOKUP($D405,'SAP Data'!$A$7:$OM$1845,G$4,FALSE),"")</f>
        <v>353053</v>
      </c>
      <c r="H405" s="16">
        <f>IFERROR(VLOOKUP($D405,'SAP Data'!$A$7:$OM$1845,H$4,FALSE),"")</f>
        <v>353785</v>
      </c>
      <c r="I405" s="76">
        <f>IFERROR(VLOOKUP($D405,'SAP Data'!$A$7:$OM$1845,I$4,FALSE),"")</f>
        <v>354517</v>
      </c>
      <c r="J405" s="76">
        <f>IFERROR(VLOOKUP($D405,'SAP Data'!$A$7:$OM$1845,J$4,FALSE),"")</f>
        <v>355249</v>
      </c>
      <c r="K405" s="76">
        <f>IFERROR(VLOOKUP($D405,'SAP Data'!$A$7:$OM$1845,K$4,FALSE),"")</f>
        <v>355981</v>
      </c>
      <c r="L405" s="76">
        <f>IFERROR(VLOOKUP($D405,'SAP Data'!$A$7:$OM$1845,L$4,FALSE),"")</f>
        <v>356728</v>
      </c>
      <c r="M405" s="76">
        <f>IFERROR(VLOOKUP($D405,'SAP Data'!$A$7:$OM$1845,M$4,FALSE),"")</f>
        <v>357475</v>
      </c>
      <c r="N405" s="76">
        <f>IFERROR(VLOOKUP($D405,'SAP Data'!$A$7:$OM$1845,N$4,FALSE),"")</f>
        <v>358222</v>
      </c>
      <c r="O405" s="76">
        <f>IFERROR(VLOOKUP($D405,'SAP Data'!$A$7:$OM$1845,O$4,FALSE),"")</f>
        <v>358969</v>
      </c>
      <c r="P405" s="76">
        <f>IFERROR(VLOOKUP($D405,'SAP Data'!$A$7:$OM$1845,P$4,FALSE),"")</f>
        <v>359716</v>
      </c>
      <c r="Q405" s="76">
        <f>IFERROR(VLOOKUP($D405,'SAP Data'!$A$7:$OM$1845,Q$4,FALSE),"")</f>
        <v>360463</v>
      </c>
      <c r="R405" s="76">
        <f>IFERROR(VLOOKUP($D405,'SAP Data'!$A$7:$OM$1845,R$4,FALSE),"")</f>
        <v>361210</v>
      </c>
      <c r="S405" s="76">
        <f>IFERROR(VLOOKUP($D405,'SAP Data'!$A$7:$OM$1845,S$4,FALSE),"")</f>
        <v>361957</v>
      </c>
      <c r="T405" s="76">
        <f>IFERROR(VLOOKUP($D405,'SAP Data'!$A$7:$OM$1849,T$4,FALSE),"")</f>
        <v>362704</v>
      </c>
      <c r="U405" s="76">
        <f>IFERROR(VLOOKUP($D405,'SAP Data'!$A$7:$OM$1849,U$4,FALSE),"")</f>
        <v>363451</v>
      </c>
      <c r="V405" s="76">
        <f>IFERROR(VLOOKUP($D405,'SAP Data'!$A$7:$OM$1849,V$4,FALSE),"")</f>
        <v>364198</v>
      </c>
      <c r="W405" s="76">
        <f>IFERROR(VLOOKUP($D405,'SAP Data'!$A$7:$OM$1849,W$4,FALSE),"")</f>
        <v>364945</v>
      </c>
      <c r="X405" s="76">
        <f>IFERROR(VLOOKUP($D405,'SAP Data'!$A$7:$OM$1849,X$4,FALSE),"")</f>
        <v>414030.75</v>
      </c>
      <c r="Y405" s="76">
        <f>IFERROR(VLOOKUP($D405,'SAP Data'!$A$7:$OM$1849,Y$4,FALSE),"")</f>
        <v>414673.5</v>
      </c>
      <c r="Z405" s="76">
        <f>IFERROR(VLOOKUP($D405,'SAP Data'!$A$7:$OM$1849,Z$4,FALSE),"")</f>
        <v>415316.25</v>
      </c>
      <c r="AA405" s="76">
        <f>IFERROR(VLOOKUP($D405,'SAP Data'!$A$7:$OM$1849,AA$4,FALSE),"")</f>
        <v>318467</v>
      </c>
      <c r="AB405" s="76">
        <f>IFERROR(VLOOKUP($D405,'SAP Data'!$A$7:$OM$1849,AB$4,FALSE),"")</f>
        <v>319109.75</v>
      </c>
      <c r="AC405" s="76">
        <f>IFERROR(VLOOKUP($D405,'SAP Data'!$A$7:$OM$1849,AC$4,FALSE),"")</f>
        <v>319752.5</v>
      </c>
      <c r="AD405" s="76">
        <f>IFERROR(VLOOKUP($D405,'SAP Data'!$A$7:$OM$1849,AD$4,FALSE),"")</f>
        <v>320395.25</v>
      </c>
      <c r="AE405" s="76">
        <f>IFERROR(VLOOKUP($D405,'SAP Data'!$A$7:$OM$1849,AE$4,FALSE),"")</f>
        <v>321038</v>
      </c>
      <c r="AF405" s="76">
        <f>IFERROR(VLOOKUP($D405,'SAP Data'!$A$7:$OM$1849,AF$4,FALSE),"")</f>
        <v>321680.75</v>
      </c>
      <c r="AG405" s="76">
        <f>IFERROR(VLOOKUP($D405,'SAP Data'!$A$7:$OM$1849,AG$4,FALSE),"")</f>
        <v>322323.5</v>
      </c>
      <c r="AH405" s="76">
        <f>IFERROR(VLOOKUP($D405,'SAP Data'!$A$7:$OM$1849,AH$4,FALSE),"")</f>
        <v>322966.25</v>
      </c>
      <c r="AI405" s="76">
        <f>IFERROR(VLOOKUP($D405,'SAP Data'!$A$7:$OM$1849,AI$4,FALSE),"")</f>
        <v>322988</v>
      </c>
      <c r="AJ405" s="76">
        <f>IFERROR(VLOOKUP($D405,'SAP Data'!$A$7:$OM$1849,AJ$4,FALSE),"")</f>
        <v>323586.42</v>
      </c>
      <c r="AK405" s="76">
        <f>IFERROR(VLOOKUP($D405,'SAP Data'!$A$7:$OM$1849,AK$4,FALSE),"")</f>
        <v>324184.84000000003</v>
      </c>
      <c r="AL405" s="76">
        <f>IFERROR(VLOOKUP($D405,'SAP Data'!$A$7:$OM$1849,AL$4,FALSE),"")</f>
        <v>324783.26</v>
      </c>
      <c r="AM405" s="76">
        <f>IFERROR(VLOOKUP($D405,'SAP Data'!$A$7:$OM$1849,AM$4,FALSE),"")</f>
        <v>325381.68</v>
      </c>
      <c r="AN405" s="76">
        <f>IFERROR(VLOOKUP($D405,'SAP Data'!$A$7:$OM$1849,AN$4,FALSE),"")</f>
        <v>325980.09999999998</v>
      </c>
      <c r="AO405" s="76">
        <f>IFERROR(VLOOKUP($D405,'SAP Data'!$A$7:$OM$1849,AO$4,FALSE),"")</f>
        <v>326578.52</v>
      </c>
      <c r="AP405" s="99">
        <f t="shared" si="643"/>
        <v>363283.94791666669</v>
      </c>
      <c r="AQ405" s="43">
        <f t="shared" si="644"/>
        <v>359878.375</v>
      </c>
      <c r="AR405" s="43">
        <f t="shared" si="645"/>
        <v>356464.11458333331</v>
      </c>
      <c r="AS405" s="43">
        <f t="shared" si="646"/>
        <v>353041.16666666669</v>
      </c>
      <c r="AT405" s="43">
        <f t="shared" si="647"/>
        <v>349609.53125</v>
      </c>
      <c r="AU405" s="43">
        <f t="shared" si="648"/>
        <v>346143.33333333331</v>
      </c>
      <c r="AV405" s="43">
        <f t="shared" si="649"/>
        <v>340626.61125000002</v>
      </c>
      <c r="AW405" s="43">
        <f t="shared" si="650"/>
        <v>333087.73666666663</v>
      </c>
      <c r="AX405" s="43">
        <f t="shared" si="651"/>
        <v>325545.16791666666</v>
      </c>
      <c r="AY405" s="43">
        <f t="shared" si="652"/>
        <v>322061.0716666666</v>
      </c>
      <c r="AZ405" s="43">
        <f t="shared" si="653"/>
        <v>322635.44791666663</v>
      </c>
      <c r="BA405" s="98">
        <f t="shared" si="654"/>
        <v>323206.12999999995</v>
      </c>
      <c r="BB405" s="16"/>
      <c r="BC405" s="16">
        <f t="shared" si="541"/>
        <v>0</v>
      </c>
      <c r="BD405" s="16"/>
      <c r="BE405" s="16">
        <f t="shared" si="542"/>
        <v>0</v>
      </c>
      <c r="BF405" s="16"/>
      <c r="BG405" s="16">
        <f t="shared" si="543"/>
        <v>0</v>
      </c>
      <c r="BH405" s="18"/>
      <c r="BI405" s="16">
        <f t="shared" si="544"/>
        <v>0</v>
      </c>
      <c r="BK405" s="16">
        <f t="shared" si="545"/>
        <v>0</v>
      </c>
      <c r="BM405" s="16">
        <f t="shared" si="546"/>
        <v>0</v>
      </c>
      <c r="BO405" s="16">
        <f t="shared" si="538"/>
        <v>0</v>
      </c>
      <c r="BQ405" s="16">
        <f t="shared" si="539"/>
        <v>0</v>
      </c>
      <c r="BS405" s="16">
        <f t="shared" si="540"/>
        <v>0</v>
      </c>
      <c r="BU405" s="16">
        <f t="shared" si="535"/>
        <v>0</v>
      </c>
      <c r="BW405" s="16">
        <f t="shared" si="536"/>
        <v>0</v>
      </c>
      <c r="BY405" s="16">
        <f t="shared" si="537"/>
        <v>0</v>
      </c>
      <c r="CB405" s="16">
        <f t="shared" si="639"/>
        <v>0</v>
      </c>
      <c r="CF405" s="243">
        <f t="shared" si="655"/>
        <v>0</v>
      </c>
      <c r="CH405" s="243">
        <f t="shared" si="656"/>
        <v>0</v>
      </c>
      <c r="CJ405" s="16">
        <f t="shared" si="640"/>
        <v>323206.12999999995</v>
      </c>
      <c r="CL405" s="54">
        <f t="shared" si="641"/>
        <v>0</v>
      </c>
      <c r="CN405" s="18"/>
      <c r="CO405" s="16">
        <f t="shared" si="642"/>
        <v>0</v>
      </c>
      <c r="CP405" s="18"/>
    </row>
    <row r="406" spans="1:94" x14ac:dyDescent="0.2">
      <c r="A406" s="387"/>
      <c r="B406" s="14" t="str">
        <f>VLOOKUP(D406,'line assign basis'!$A$8:$D$668,2,FALSE)</f>
        <v>CSV ESRIP W/ TOLI</v>
      </c>
      <c r="C406" s="17" t="s">
        <v>806</v>
      </c>
      <c r="D406" s="17" t="s">
        <v>805</v>
      </c>
      <c r="E406" s="17">
        <f>IFERROR(VLOOKUP(D406,'line assign basis'!$A$8:$D$668,4,FALSE),"")</f>
        <v>2</v>
      </c>
      <c r="F406" s="33">
        <f>IFERROR(VLOOKUP($D406,'SAP Data'!$A$7:$OM$1845,F$4,FALSE),"")</f>
        <v>9237429.4800000004</v>
      </c>
      <c r="G406" s="33">
        <f>IFERROR(VLOOKUP($D406,'SAP Data'!$A$7:$OM$1845,G$4,FALSE),"")</f>
        <v>9259978.0600000005</v>
      </c>
      <c r="H406" s="16">
        <f>IFERROR(VLOOKUP($D406,'SAP Data'!$A$7:$OM$1845,H$4,FALSE),"")</f>
        <v>9282526.6400000006</v>
      </c>
      <c r="I406" s="76">
        <f>IFERROR(VLOOKUP($D406,'SAP Data'!$A$7:$OM$1845,I$4,FALSE),"")</f>
        <v>9305075.2200000007</v>
      </c>
      <c r="J406" s="76">
        <f>IFERROR(VLOOKUP($D406,'SAP Data'!$A$7:$OM$1845,J$4,FALSE),"")</f>
        <v>9327623.8000000007</v>
      </c>
      <c r="K406" s="76">
        <f>IFERROR(VLOOKUP($D406,'SAP Data'!$A$7:$OM$1845,K$4,FALSE),"")</f>
        <v>9058391.1600000001</v>
      </c>
      <c r="L406" s="76">
        <f>IFERROR(VLOOKUP($D406,'SAP Data'!$A$7:$OM$1845,L$4,FALSE),"")</f>
        <v>9017233</v>
      </c>
      <c r="M406" s="76">
        <f>IFERROR(VLOOKUP($D406,'SAP Data'!$A$7:$OM$1845,M$4,FALSE),"")</f>
        <v>9038735.1699999999</v>
      </c>
      <c r="N406" s="76">
        <f>IFERROR(VLOOKUP($D406,'SAP Data'!$A$7:$OM$1845,N$4,FALSE),"")</f>
        <v>9060237.3399999999</v>
      </c>
      <c r="O406" s="76">
        <f>IFERROR(VLOOKUP($D406,'SAP Data'!$A$7:$OM$1845,O$4,FALSE),"")</f>
        <v>9081739.5099999998</v>
      </c>
      <c r="P406" s="76">
        <f>IFERROR(VLOOKUP($D406,'SAP Data'!$A$7:$OM$1845,P$4,FALSE),"")</f>
        <v>9103241.6799999997</v>
      </c>
      <c r="Q406" s="76">
        <f>IFERROR(VLOOKUP($D406,'SAP Data'!$A$7:$OM$1845,Q$4,FALSE),"")</f>
        <v>9124743.8499999996</v>
      </c>
      <c r="R406" s="76">
        <f>IFERROR(VLOOKUP($D406,'SAP Data'!$A$7:$OM$1845,R$4,FALSE),"")</f>
        <v>9146246.0199999996</v>
      </c>
      <c r="S406" s="76">
        <f>IFERROR(VLOOKUP($D406,'SAP Data'!$A$7:$OM$1845,S$4,FALSE),"")</f>
        <v>9167748.1899999995</v>
      </c>
      <c r="T406" s="76">
        <f>IFERROR(VLOOKUP($D406,'SAP Data'!$A$7:$OM$1849,T$4,FALSE),"")</f>
        <v>8941974.7100000009</v>
      </c>
      <c r="U406" s="76">
        <f>IFERROR(VLOOKUP($D406,'SAP Data'!$A$7:$OM$1849,U$4,FALSE),"")</f>
        <v>8963038.2899999991</v>
      </c>
      <c r="V406" s="76">
        <f>IFERROR(VLOOKUP($D406,'SAP Data'!$A$7:$OM$1849,V$4,FALSE),"")</f>
        <v>8984101.8699999992</v>
      </c>
      <c r="W406" s="76">
        <f>IFERROR(VLOOKUP($D406,'SAP Data'!$A$7:$OM$1849,W$4,FALSE),"")</f>
        <v>9005165.4499999993</v>
      </c>
      <c r="X406" s="76">
        <f>IFERROR(VLOOKUP($D406,'SAP Data'!$A$7:$OM$1849,X$4,FALSE),"")</f>
        <v>9015786</v>
      </c>
      <c r="Y406" s="76">
        <f>IFERROR(VLOOKUP($D406,'SAP Data'!$A$7:$OM$1849,Y$4,FALSE),"")</f>
        <v>9036515.75</v>
      </c>
      <c r="Z406" s="76">
        <f>IFERROR(VLOOKUP($D406,'SAP Data'!$A$7:$OM$1849,Z$4,FALSE),"")</f>
        <v>9057245.5</v>
      </c>
      <c r="AA406" s="76">
        <f>IFERROR(VLOOKUP($D406,'SAP Data'!$A$7:$OM$1849,AA$4,FALSE),"")</f>
        <v>9077975.25</v>
      </c>
      <c r="AB406" s="76">
        <f>IFERROR(VLOOKUP($D406,'SAP Data'!$A$7:$OM$1849,AB$4,FALSE),"")</f>
        <v>9098705</v>
      </c>
      <c r="AC406" s="76">
        <f>IFERROR(VLOOKUP($D406,'SAP Data'!$A$7:$OM$1849,AC$4,FALSE),"")</f>
        <v>9119434.75</v>
      </c>
      <c r="AD406" s="76">
        <f>IFERROR(VLOOKUP($D406,'SAP Data'!$A$7:$OM$1849,AD$4,FALSE),"")</f>
        <v>9140164.5</v>
      </c>
      <c r="AE406" s="76">
        <f>IFERROR(VLOOKUP($D406,'SAP Data'!$A$7:$OM$1849,AE$4,FALSE),"")</f>
        <v>9160894.25</v>
      </c>
      <c r="AF406" s="76">
        <f>IFERROR(VLOOKUP($D406,'SAP Data'!$A$7:$OM$1849,AF$4,FALSE),"")</f>
        <v>8812583.7100000009</v>
      </c>
      <c r="AG406" s="76">
        <f>IFERROR(VLOOKUP($D406,'SAP Data'!$A$7:$OM$1849,AG$4,FALSE),"")</f>
        <v>8828525.1300000008</v>
      </c>
      <c r="AH406" s="76">
        <f>IFERROR(VLOOKUP($D406,'SAP Data'!$A$7:$OM$1849,AH$4,FALSE),"")</f>
        <v>8844466.5500000007</v>
      </c>
      <c r="AI406" s="76">
        <f>IFERROR(VLOOKUP($D406,'SAP Data'!$A$7:$OM$1849,AI$4,FALSE),"")</f>
        <v>8860407.9700000007</v>
      </c>
      <c r="AJ406" s="76">
        <f>IFERROR(VLOOKUP($D406,'SAP Data'!$A$7:$OM$1849,AJ$4,FALSE),"")</f>
        <v>8892164</v>
      </c>
      <c r="AK406" s="76">
        <f>IFERROR(VLOOKUP($D406,'SAP Data'!$A$7:$OM$1849,AK$4,FALSE),"")</f>
        <v>8911803.3300000001</v>
      </c>
      <c r="AL406" s="76">
        <f>IFERROR(VLOOKUP($D406,'SAP Data'!$A$7:$OM$1849,AL$4,FALSE),"")</f>
        <v>8931442.6600000001</v>
      </c>
      <c r="AM406" s="76">
        <f>IFERROR(VLOOKUP($D406,'SAP Data'!$A$7:$OM$1849,AM$4,FALSE),"")</f>
        <v>8951081.9900000002</v>
      </c>
      <c r="AN406" s="76">
        <f>IFERROR(VLOOKUP($D406,'SAP Data'!$A$7:$OM$1849,AN$4,FALSE),"")</f>
        <v>8970721.3200000003</v>
      </c>
      <c r="AO406" s="76">
        <f>IFERROR(VLOOKUP($D406,'SAP Data'!$A$7:$OM$1849,AO$4,FALSE),"")</f>
        <v>8990360.6500000004</v>
      </c>
      <c r="AP406" s="99">
        <f t="shared" si="643"/>
        <v>9050908.0016666669</v>
      </c>
      <c r="AQ406" s="43">
        <f t="shared" si="644"/>
        <v>9050369.024166666</v>
      </c>
      <c r="AR406" s="43">
        <f t="shared" si="645"/>
        <v>9044692.1516666673</v>
      </c>
      <c r="AS406" s="43">
        <f t="shared" si="646"/>
        <v>9033696.1449999996</v>
      </c>
      <c r="AT406" s="43">
        <f t="shared" si="647"/>
        <v>9022273.291666666</v>
      </c>
      <c r="AU406" s="43">
        <f t="shared" si="648"/>
        <v>9010423.5916666668</v>
      </c>
      <c r="AV406" s="43">
        <f t="shared" si="649"/>
        <v>8999241.1133333333</v>
      </c>
      <c r="AW406" s="43">
        <f t="shared" si="650"/>
        <v>8988893.8458333332</v>
      </c>
      <c r="AX406" s="43">
        <f t="shared" si="651"/>
        <v>8978455.709999999</v>
      </c>
      <c r="AY406" s="43">
        <f t="shared" si="652"/>
        <v>8967926.7058333326</v>
      </c>
      <c r="AZ406" s="43">
        <f t="shared" si="653"/>
        <v>8957306.8333333321</v>
      </c>
      <c r="BA406" s="98">
        <f t="shared" si="654"/>
        <v>8946596.0924999993</v>
      </c>
      <c r="BB406" s="16"/>
      <c r="BC406" s="16">
        <f t="shared" si="541"/>
        <v>0</v>
      </c>
      <c r="BD406" s="16"/>
      <c r="BE406" s="16">
        <f t="shared" si="542"/>
        <v>0</v>
      </c>
      <c r="BF406" s="16"/>
      <c r="BG406" s="16">
        <f t="shared" si="543"/>
        <v>0</v>
      </c>
      <c r="BH406" s="18"/>
      <c r="BI406" s="16">
        <f t="shared" si="544"/>
        <v>0</v>
      </c>
      <c r="BK406" s="16">
        <f t="shared" si="545"/>
        <v>0</v>
      </c>
      <c r="BM406" s="16">
        <f t="shared" si="546"/>
        <v>0</v>
      </c>
      <c r="BO406" s="16">
        <f t="shared" si="538"/>
        <v>0</v>
      </c>
      <c r="BQ406" s="16">
        <f t="shared" si="539"/>
        <v>0</v>
      </c>
      <c r="BS406" s="16">
        <f t="shared" si="540"/>
        <v>0</v>
      </c>
      <c r="BU406" s="16">
        <f t="shared" si="535"/>
        <v>0</v>
      </c>
      <c r="BW406" s="16">
        <f t="shared" si="536"/>
        <v>0</v>
      </c>
      <c r="BY406" s="16">
        <f t="shared" si="537"/>
        <v>0</v>
      </c>
      <c r="CB406" s="16">
        <f t="shared" si="639"/>
        <v>0</v>
      </c>
      <c r="CF406" s="243">
        <f t="shared" si="655"/>
        <v>0</v>
      </c>
      <c r="CH406" s="243">
        <f t="shared" si="656"/>
        <v>0</v>
      </c>
      <c r="CJ406" s="16">
        <f t="shared" si="640"/>
        <v>8946596.0924999993</v>
      </c>
      <c r="CL406" s="54">
        <f t="shared" si="641"/>
        <v>0</v>
      </c>
      <c r="CN406" s="18"/>
      <c r="CO406" s="16">
        <f t="shared" si="642"/>
        <v>0</v>
      </c>
      <c r="CP406" s="18"/>
    </row>
    <row r="407" spans="1:94" x14ac:dyDescent="0.2">
      <c r="A407" s="387"/>
      <c r="B407" s="14" t="str">
        <f>VLOOKUP(D407,'line assign basis'!$A$8:$D$668,2,FALSE)</f>
        <v>CSV TODD LIFE INSUR</v>
      </c>
      <c r="C407" s="17" t="s">
        <v>809</v>
      </c>
      <c r="D407" s="17" t="s">
        <v>807</v>
      </c>
      <c r="E407" s="17">
        <f>IFERROR(VLOOKUP(D407,'line assign basis'!$A$8:$D$668,4,FALSE),"")</f>
        <v>2</v>
      </c>
      <c r="F407" s="33">
        <f>IFERROR(VLOOKUP($D407,'SAP Data'!$A$7:$OM$1845,F$4,FALSE),"")</f>
        <v>10267861.449999999</v>
      </c>
      <c r="G407" s="33">
        <f>IFERROR(VLOOKUP($D407,'SAP Data'!$A$7:$OM$1845,G$4,FALSE),"")</f>
        <v>10294468.449999999</v>
      </c>
      <c r="H407" s="16">
        <f>IFERROR(VLOOKUP($D407,'SAP Data'!$A$7:$OM$1845,H$4,FALSE),"")</f>
        <v>10321075.449999999</v>
      </c>
      <c r="I407" s="76">
        <f>IFERROR(VLOOKUP($D407,'SAP Data'!$A$7:$OM$1845,I$4,FALSE),"")</f>
        <v>10347682.449999999</v>
      </c>
      <c r="J407" s="76">
        <f>IFERROR(VLOOKUP($D407,'SAP Data'!$A$7:$OM$1845,J$4,FALSE),"")</f>
        <v>10374289.449999999</v>
      </c>
      <c r="K407" s="76">
        <f>IFERROR(VLOOKUP($D407,'SAP Data'!$A$7:$OM$1845,K$4,FALSE),"")</f>
        <v>10400896.449999999</v>
      </c>
      <c r="L407" s="76">
        <f>IFERROR(VLOOKUP($D407,'SAP Data'!$A$7:$OM$1845,L$4,FALSE),"")</f>
        <v>10427503.449999999</v>
      </c>
      <c r="M407" s="76">
        <f>IFERROR(VLOOKUP($D407,'SAP Data'!$A$7:$OM$1845,M$4,FALSE),"")</f>
        <v>10454110.449999999</v>
      </c>
      <c r="N407" s="76">
        <f>IFERROR(VLOOKUP($D407,'SAP Data'!$A$7:$OM$1845,N$4,FALSE),"")</f>
        <v>10480717.449999999</v>
      </c>
      <c r="O407" s="76">
        <f>IFERROR(VLOOKUP($D407,'SAP Data'!$A$7:$OM$1845,O$4,FALSE),"")</f>
        <v>10507324.449999999</v>
      </c>
      <c r="P407" s="76">
        <f>IFERROR(VLOOKUP($D407,'SAP Data'!$A$7:$OM$1845,P$4,FALSE),"")</f>
        <v>10533931.449999999</v>
      </c>
      <c r="Q407" s="76">
        <f>IFERROR(VLOOKUP($D407,'SAP Data'!$A$7:$OM$1845,Q$4,FALSE),"")</f>
        <v>10558028.189999999</v>
      </c>
      <c r="R407" s="76">
        <f>IFERROR(VLOOKUP($D407,'SAP Data'!$A$7:$OM$1845,R$4,FALSE),"")</f>
        <v>10585242.52</v>
      </c>
      <c r="S407" s="76">
        <f>IFERROR(VLOOKUP($D407,'SAP Data'!$A$7:$OM$1845,S$4,FALSE),"")</f>
        <v>10612456.85</v>
      </c>
      <c r="T407" s="76">
        <f>IFERROR(VLOOKUP($D407,'SAP Data'!$A$7:$OM$1849,T$4,FALSE),"")</f>
        <v>10474980.93</v>
      </c>
      <c r="U407" s="76">
        <f>IFERROR(VLOOKUP($D407,'SAP Data'!$A$7:$OM$1849,U$4,FALSE),"")</f>
        <v>10502125.59</v>
      </c>
      <c r="V407" s="76">
        <f>IFERROR(VLOOKUP($D407,'SAP Data'!$A$7:$OM$1849,V$4,FALSE),"")</f>
        <v>10529270.25</v>
      </c>
      <c r="W407" s="76">
        <f>IFERROR(VLOOKUP($D407,'SAP Data'!$A$7:$OM$1849,W$4,FALSE),"")</f>
        <v>10556414.91</v>
      </c>
      <c r="X407" s="76">
        <f>IFERROR(VLOOKUP($D407,'SAP Data'!$A$7:$OM$1849,X$4,FALSE),"")</f>
        <v>10583629.24</v>
      </c>
      <c r="Y407" s="76">
        <f>IFERROR(VLOOKUP($D407,'SAP Data'!$A$7:$OM$1849,Y$4,FALSE),"")</f>
        <v>10610843.57</v>
      </c>
      <c r="Z407" s="76">
        <f>IFERROR(VLOOKUP($D407,'SAP Data'!$A$7:$OM$1849,Z$4,FALSE),"")</f>
        <v>10638057.9</v>
      </c>
      <c r="AA407" s="76">
        <f>IFERROR(VLOOKUP($D407,'SAP Data'!$A$7:$OM$1849,AA$4,FALSE),"")</f>
        <v>10665272.23</v>
      </c>
      <c r="AB407" s="76">
        <f>IFERROR(VLOOKUP($D407,'SAP Data'!$A$7:$OM$1849,AB$4,FALSE),"")</f>
        <v>10692486.560000001</v>
      </c>
      <c r="AC407" s="76">
        <f>IFERROR(VLOOKUP($D407,'SAP Data'!$A$7:$OM$1849,AC$4,FALSE),"")</f>
        <v>10710846.82</v>
      </c>
      <c r="AD407" s="76">
        <f>IFERROR(VLOOKUP($D407,'SAP Data'!$A$7:$OM$1849,AD$4,FALSE),"")</f>
        <v>10737688.869999999</v>
      </c>
      <c r="AE407" s="76">
        <f>IFERROR(VLOOKUP($D407,'SAP Data'!$A$7:$OM$1849,AE$4,FALSE),"")</f>
        <v>10764530.92</v>
      </c>
      <c r="AF407" s="76">
        <f>IFERROR(VLOOKUP($D407,'SAP Data'!$A$7:$OM$1849,AF$4,FALSE),"")</f>
        <v>10460559.34</v>
      </c>
      <c r="AG407" s="76">
        <f>IFERROR(VLOOKUP($D407,'SAP Data'!$A$7:$OM$1849,AG$4,FALSE),"")</f>
        <v>10486502.550000001</v>
      </c>
      <c r="AH407" s="76">
        <f>IFERROR(VLOOKUP($D407,'SAP Data'!$A$7:$OM$1849,AH$4,FALSE),"")</f>
        <v>10512445.76</v>
      </c>
      <c r="AI407" s="76">
        <f>IFERROR(VLOOKUP($D407,'SAP Data'!$A$7:$OM$1849,AI$4,FALSE),"")</f>
        <v>10538388.970000001</v>
      </c>
      <c r="AJ407" s="76">
        <f>IFERROR(VLOOKUP($D407,'SAP Data'!$A$7:$OM$1849,AJ$4,FALSE),"")</f>
        <v>10564332.18</v>
      </c>
      <c r="AK407" s="76">
        <f>IFERROR(VLOOKUP($D407,'SAP Data'!$A$7:$OM$1849,AK$4,FALSE),"")</f>
        <v>10590275.390000001</v>
      </c>
      <c r="AL407" s="76">
        <f>IFERROR(VLOOKUP($D407,'SAP Data'!$A$7:$OM$1849,AL$4,FALSE),"")</f>
        <v>10616218.6</v>
      </c>
      <c r="AM407" s="76">
        <f>IFERROR(VLOOKUP($D407,'SAP Data'!$A$7:$OM$1849,AM$4,FALSE),"")</f>
        <v>10642161.810000001</v>
      </c>
      <c r="AN407" s="76">
        <f>IFERROR(VLOOKUP($D407,'SAP Data'!$A$7:$OM$1849,AN$4,FALSE),"")</f>
        <v>10668105.02</v>
      </c>
      <c r="AO407" s="76">
        <f>IFERROR(VLOOKUP($D407,'SAP Data'!$A$7:$OM$1849,AO$4,FALSE),"")</f>
        <v>10691940.85</v>
      </c>
      <c r="AP407" s="99">
        <f t="shared" si="643"/>
        <v>10603154.212083336</v>
      </c>
      <c r="AQ407" s="43">
        <f t="shared" si="644"/>
        <v>10615842.562916666</v>
      </c>
      <c r="AR407" s="43">
        <f t="shared" si="645"/>
        <v>10621578.082916668</v>
      </c>
      <c r="AS407" s="43">
        <f t="shared" si="646"/>
        <v>10620326.223333335</v>
      </c>
      <c r="AT407" s="43">
        <f t="shared" si="647"/>
        <v>10618974.242916666</v>
      </c>
      <c r="AU407" s="43">
        <f t="shared" si="648"/>
        <v>10617522.141666668</v>
      </c>
      <c r="AV407" s="43">
        <f t="shared" si="649"/>
        <v>10615967.016666668</v>
      </c>
      <c r="AW407" s="43">
        <f t="shared" si="650"/>
        <v>10614305.964999998</v>
      </c>
      <c r="AX407" s="43">
        <f t="shared" si="651"/>
        <v>10612538.986666666</v>
      </c>
      <c r="AY407" s="43">
        <f t="shared" si="652"/>
        <v>10610666.081666665</v>
      </c>
      <c r="AZ407" s="43">
        <f t="shared" si="653"/>
        <v>10608687.25</v>
      </c>
      <c r="BA407" s="98">
        <f t="shared" si="654"/>
        <v>10606883.60375</v>
      </c>
      <c r="BB407" s="16"/>
      <c r="BC407" s="16">
        <f t="shared" si="541"/>
        <v>0</v>
      </c>
      <c r="BD407" s="16"/>
      <c r="BE407" s="16">
        <f t="shared" si="542"/>
        <v>0</v>
      </c>
      <c r="BF407" s="16"/>
      <c r="BG407" s="16">
        <f t="shared" si="543"/>
        <v>0</v>
      </c>
      <c r="BH407" s="18"/>
      <c r="BI407" s="16">
        <f t="shared" si="544"/>
        <v>0</v>
      </c>
      <c r="BK407" s="16">
        <f t="shared" si="545"/>
        <v>0</v>
      </c>
      <c r="BM407" s="16">
        <f t="shared" si="546"/>
        <v>0</v>
      </c>
      <c r="BO407" s="16">
        <f t="shared" si="538"/>
        <v>0</v>
      </c>
      <c r="BQ407" s="16">
        <f t="shared" si="539"/>
        <v>0</v>
      </c>
      <c r="BS407" s="16">
        <f t="shared" si="540"/>
        <v>0</v>
      </c>
      <c r="BU407" s="16">
        <f t="shared" si="535"/>
        <v>0</v>
      </c>
      <c r="BW407" s="16">
        <f t="shared" si="536"/>
        <v>0</v>
      </c>
      <c r="BY407" s="16">
        <f t="shared" si="537"/>
        <v>0</v>
      </c>
      <c r="CB407" s="16">
        <f t="shared" si="639"/>
        <v>0</v>
      </c>
      <c r="CF407" s="243">
        <f t="shared" si="655"/>
        <v>0</v>
      </c>
      <c r="CH407" s="243">
        <f t="shared" si="656"/>
        <v>0</v>
      </c>
      <c r="CJ407" s="16">
        <f t="shared" si="640"/>
        <v>10606883.60375</v>
      </c>
      <c r="CL407" s="54">
        <f t="shared" si="641"/>
        <v>0</v>
      </c>
      <c r="CN407" s="18"/>
      <c r="CO407" s="16">
        <f t="shared" si="642"/>
        <v>0</v>
      </c>
      <c r="CP407" s="18"/>
    </row>
    <row r="408" spans="1:94" x14ac:dyDescent="0.2">
      <c r="A408" s="387"/>
      <c r="B408" s="14" t="str">
        <f>VLOOKUP(D408,'line assign basis'!$A$8:$D$668,2,FALSE)</f>
        <v>SUP TRUST DC PLAN</v>
      </c>
      <c r="C408" s="17" t="s">
        <v>812</v>
      </c>
      <c r="D408" s="17" t="s">
        <v>810</v>
      </c>
      <c r="E408" s="17">
        <f>IFERROR(VLOOKUP(D408,'line assign basis'!$A$8:$D$668,4,FALSE),"")</f>
        <v>2</v>
      </c>
      <c r="F408" s="33">
        <f>IFERROR(VLOOKUP($D408,'SAP Data'!$A$7:$OM$1845,F$4,FALSE),"")</f>
        <v>6993018.8300000001</v>
      </c>
      <c r="G408" s="33">
        <f>IFERROR(VLOOKUP($D408,'SAP Data'!$A$7:$OM$1845,G$4,FALSE),"")</f>
        <v>7008331.6600000001</v>
      </c>
      <c r="H408" s="16">
        <f>IFERROR(VLOOKUP($D408,'SAP Data'!$A$7:$OM$1845,H$4,FALSE),"")</f>
        <v>7023644.4900000002</v>
      </c>
      <c r="I408" s="76">
        <f>IFERROR(VLOOKUP($D408,'SAP Data'!$A$7:$OM$1845,I$4,FALSE),"")</f>
        <v>7038957.3200000003</v>
      </c>
      <c r="J408" s="76">
        <f>IFERROR(VLOOKUP($D408,'SAP Data'!$A$7:$OM$1845,J$4,FALSE),"")</f>
        <v>7054270.1500000004</v>
      </c>
      <c r="K408" s="76">
        <f>IFERROR(VLOOKUP($D408,'SAP Data'!$A$7:$OM$1845,K$4,FALSE),"")</f>
        <v>7069582.9800000004</v>
      </c>
      <c r="L408" s="76">
        <f>IFERROR(VLOOKUP($D408,'SAP Data'!$A$7:$OM$1845,L$4,FALSE),"")</f>
        <v>7084895.8099999996</v>
      </c>
      <c r="M408" s="76">
        <f>IFERROR(VLOOKUP($D408,'SAP Data'!$A$7:$OM$1845,M$4,FALSE),"")</f>
        <v>7100208.6399999997</v>
      </c>
      <c r="N408" s="76">
        <f>IFERROR(VLOOKUP($D408,'SAP Data'!$A$7:$OM$1845,N$4,FALSE),"")</f>
        <v>7115521.4699999997</v>
      </c>
      <c r="O408" s="76">
        <f>IFERROR(VLOOKUP($D408,'SAP Data'!$A$7:$OM$1845,O$4,FALSE),"")</f>
        <v>7130834.2999999998</v>
      </c>
      <c r="P408" s="76">
        <f>IFERROR(VLOOKUP($D408,'SAP Data'!$A$7:$OM$1845,P$4,FALSE),"")</f>
        <v>7146147.1299999999</v>
      </c>
      <c r="Q408" s="76">
        <f>IFERROR(VLOOKUP($D408,'SAP Data'!$A$7:$OM$1845,Q$4,FALSE),"")</f>
        <v>7160752</v>
      </c>
      <c r="R408" s="76">
        <f>IFERROR(VLOOKUP($D408,'SAP Data'!$A$7:$OM$1845,R$4,FALSE),"")</f>
        <v>7176093.6699999999</v>
      </c>
      <c r="S408" s="76">
        <f>IFERROR(VLOOKUP($D408,'SAP Data'!$A$7:$OM$1845,S$4,FALSE),"")</f>
        <v>7191435.3399999999</v>
      </c>
      <c r="T408" s="76">
        <f>IFERROR(VLOOKUP($D408,'SAP Data'!$A$7:$OM$1849,T$4,FALSE),"")</f>
        <v>6994644</v>
      </c>
      <c r="U408" s="76">
        <f>IFERROR(VLOOKUP($D408,'SAP Data'!$A$7:$OM$1849,U$4,FALSE),"")</f>
        <v>7009631.4500000002</v>
      </c>
      <c r="V408" s="76">
        <f>IFERROR(VLOOKUP($D408,'SAP Data'!$A$7:$OM$1849,V$4,FALSE),"")</f>
        <v>7024618.9000000004</v>
      </c>
      <c r="W408" s="76">
        <f>IFERROR(VLOOKUP($D408,'SAP Data'!$A$7:$OM$1849,W$4,FALSE),"")</f>
        <v>7039606.3499999996</v>
      </c>
      <c r="X408" s="76">
        <f>IFERROR(VLOOKUP($D408,'SAP Data'!$A$7:$OM$1849,X$4,FALSE),"")</f>
        <v>7054948.0199999996</v>
      </c>
      <c r="Y408" s="76">
        <f>IFERROR(VLOOKUP($D408,'SAP Data'!$A$7:$OM$1849,Y$4,FALSE),"")</f>
        <v>7070289.6900000004</v>
      </c>
      <c r="Z408" s="76">
        <f>IFERROR(VLOOKUP($D408,'SAP Data'!$A$7:$OM$1849,Z$4,FALSE),"")</f>
        <v>7085631.3600000003</v>
      </c>
      <c r="AA408" s="76">
        <f>IFERROR(VLOOKUP($D408,'SAP Data'!$A$7:$OM$1849,AA$4,FALSE),"")</f>
        <v>7100973.0300000003</v>
      </c>
      <c r="AB408" s="76">
        <f>IFERROR(VLOOKUP($D408,'SAP Data'!$A$7:$OM$1849,AB$4,FALSE),"")</f>
        <v>7116314.7000000002</v>
      </c>
      <c r="AC408" s="76">
        <f>IFERROR(VLOOKUP($D408,'SAP Data'!$A$7:$OM$1849,AC$4,FALSE),"")</f>
        <v>7128392</v>
      </c>
      <c r="AD408" s="76">
        <f>IFERROR(VLOOKUP($D408,'SAP Data'!$A$7:$OM$1849,AD$4,FALSE),"")</f>
        <v>7143403.25</v>
      </c>
      <c r="AE408" s="76">
        <f>IFERROR(VLOOKUP($D408,'SAP Data'!$A$7:$OM$1849,AE$4,FALSE),"")</f>
        <v>7158414.5</v>
      </c>
      <c r="AF408" s="76">
        <f>IFERROR(VLOOKUP($D408,'SAP Data'!$A$7:$OM$1849,AF$4,FALSE),"")</f>
        <v>6387789.25</v>
      </c>
      <c r="AG408" s="76">
        <f>IFERROR(VLOOKUP($D408,'SAP Data'!$A$7:$OM$1849,AG$4,FALSE),"")</f>
        <v>6401494.0899999999</v>
      </c>
      <c r="AH408" s="76">
        <f>IFERROR(VLOOKUP($D408,'SAP Data'!$A$7:$OM$1849,AH$4,FALSE),"")</f>
        <v>6415198.9299999997</v>
      </c>
      <c r="AI408" s="76">
        <f>IFERROR(VLOOKUP($D408,'SAP Data'!$A$7:$OM$1849,AI$4,FALSE),"")</f>
        <v>6428903.7699999996</v>
      </c>
      <c r="AJ408" s="76">
        <f>IFERROR(VLOOKUP($D408,'SAP Data'!$A$7:$OM$1849,AJ$4,FALSE),"")</f>
        <v>6442608.6100000003</v>
      </c>
      <c r="AK408" s="76">
        <f>IFERROR(VLOOKUP($D408,'SAP Data'!$A$7:$OM$1849,AK$4,FALSE),"")</f>
        <v>6456313.4500000002</v>
      </c>
      <c r="AL408" s="76">
        <f>IFERROR(VLOOKUP($D408,'SAP Data'!$A$7:$OM$1849,AL$4,FALSE),"")</f>
        <v>6470018.29</v>
      </c>
      <c r="AM408" s="76">
        <f>IFERROR(VLOOKUP($D408,'SAP Data'!$A$7:$OM$1849,AM$4,FALSE),"")</f>
        <v>6483723.1299999999</v>
      </c>
      <c r="AN408" s="76">
        <f>IFERROR(VLOOKUP($D408,'SAP Data'!$A$7:$OM$1849,AN$4,FALSE),"")</f>
        <v>6497427.9699999997</v>
      </c>
      <c r="AO408" s="76">
        <f>IFERROR(VLOOKUP($D408,'SAP Data'!$A$7:$OM$1849,AO$4,FALSE),"")</f>
        <v>6511582</v>
      </c>
      <c r="AP408" s="99">
        <f t="shared" si="643"/>
        <v>7081352.7749999994</v>
      </c>
      <c r="AQ408" s="43">
        <f t="shared" si="644"/>
        <v>7078614.8058333332</v>
      </c>
      <c r="AR408" s="43">
        <f t="shared" si="645"/>
        <v>7051953.322916667</v>
      </c>
      <c r="AS408" s="43">
        <f t="shared" si="646"/>
        <v>7001328.6516666673</v>
      </c>
      <c r="AT408" s="43">
        <f t="shared" si="647"/>
        <v>6950597.0962500013</v>
      </c>
      <c r="AU408" s="43">
        <f t="shared" si="648"/>
        <v>6899758.6566666663</v>
      </c>
      <c r="AV408" s="43">
        <f t="shared" si="649"/>
        <v>6848798.5737500014</v>
      </c>
      <c r="AW408" s="43">
        <f t="shared" si="650"/>
        <v>6797702.0883333338</v>
      </c>
      <c r="AX408" s="43">
        <f t="shared" si="651"/>
        <v>6746469.2004166683</v>
      </c>
      <c r="AY408" s="43">
        <f t="shared" si="652"/>
        <v>6695099.9100000011</v>
      </c>
      <c r="AZ408" s="43">
        <f t="shared" si="653"/>
        <v>6643594.217083334</v>
      </c>
      <c r="BA408" s="98">
        <f t="shared" si="654"/>
        <v>6592106.8533333344</v>
      </c>
      <c r="BB408" s="16"/>
      <c r="BC408" s="16">
        <f t="shared" si="541"/>
        <v>0</v>
      </c>
      <c r="BD408" s="16"/>
      <c r="BE408" s="16">
        <f t="shared" si="542"/>
        <v>0</v>
      </c>
      <c r="BF408" s="16"/>
      <c r="BG408" s="16">
        <f t="shared" si="543"/>
        <v>0</v>
      </c>
      <c r="BH408" s="18"/>
      <c r="BI408" s="16">
        <f t="shared" si="544"/>
        <v>0</v>
      </c>
      <c r="BK408" s="16">
        <f t="shared" si="545"/>
        <v>0</v>
      </c>
      <c r="BM408" s="16">
        <f t="shared" si="546"/>
        <v>0</v>
      </c>
      <c r="BO408" s="16">
        <f t="shared" si="538"/>
        <v>0</v>
      </c>
      <c r="BQ408" s="16">
        <f t="shared" si="539"/>
        <v>0</v>
      </c>
      <c r="BS408" s="16">
        <f t="shared" si="540"/>
        <v>0</v>
      </c>
      <c r="BU408" s="16">
        <f t="shared" si="535"/>
        <v>0</v>
      </c>
      <c r="BW408" s="16">
        <f t="shared" si="536"/>
        <v>0</v>
      </c>
      <c r="BY408" s="16">
        <f t="shared" si="537"/>
        <v>0</v>
      </c>
      <c r="CB408" s="16">
        <f t="shared" si="639"/>
        <v>0</v>
      </c>
      <c r="CF408" s="243">
        <f t="shared" si="655"/>
        <v>0</v>
      </c>
      <c r="CH408" s="243">
        <f t="shared" si="656"/>
        <v>0</v>
      </c>
      <c r="CJ408" s="16">
        <f t="shared" si="640"/>
        <v>6592106.8533333344</v>
      </c>
      <c r="CL408" s="54">
        <f t="shared" si="641"/>
        <v>0</v>
      </c>
      <c r="CN408" s="18"/>
      <c r="CO408" s="16">
        <f t="shared" si="642"/>
        <v>0</v>
      </c>
      <c r="CP408" s="18"/>
    </row>
    <row r="409" spans="1:94" x14ac:dyDescent="0.2">
      <c r="A409" s="387"/>
      <c r="B409" s="14" t="str">
        <f>VLOOKUP(D409,'line assign basis'!$A$8:$D$668,2,FALSE)</f>
        <v>SUP TRUST DC PLAN</v>
      </c>
      <c r="C409" s="17" t="s">
        <v>814</v>
      </c>
      <c r="D409" s="17" t="s">
        <v>813</v>
      </c>
      <c r="E409" s="17">
        <f>IFERROR(VLOOKUP(D409,'line assign basis'!$A$8:$D$668,4,FALSE),"")</f>
        <v>2</v>
      </c>
      <c r="F409" s="33">
        <f>IFERROR(VLOOKUP($D409,'SAP Data'!$A$7:$OM$1845,F$4,FALSE),"")</f>
        <v>1297986.31</v>
      </c>
      <c r="G409" s="33">
        <f>IFERROR(VLOOKUP($D409,'SAP Data'!$A$7:$OM$1845,G$4,FALSE),"")</f>
        <v>1301237.6399999999</v>
      </c>
      <c r="H409" s="16">
        <f>IFERROR(VLOOKUP($D409,'SAP Data'!$A$7:$OM$1845,H$4,FALSE),"")</f>
        <v>1304488.97</v>
      </c>
      <c r="I409" s="76">
        <f>IFERROR(VLOOKUP($D409,'SAP Data'!$A$7:$OM$1845,I$4,FALSE),"")</f>
        <v>1307740.3</v>
      </c>
      <c r="J409" s="76">
        <f>IFERROR(VLOOKUP($D409,'SAP Data'!$A$7:$OM$1845,J$4,FALSE),"")</f>
        <v>1310991.6299999999</v>
      </c>
      <c r="K409" s="76">
        <f>IFERROR(VLOOKUP($D409,'SAP Data'!$A$7:$OM$1845,K$4,FALSE),"")</f>
        <v>1314242.96</v>
      </c>
      <c r="L409" s="76">
        <f>IFERROR(VLOOKUP($D409,'SAP Data'!$A$7:$OM$1845,L$4,FALSE),"")</f>
        <v>1317574.46</v>
      </c>
      <c r="M409" s="76">
        <f>IFERROR(VLOOKUP($D409,'SAP Data'!$A$7:$OM$1845,M$4,FALSE),"")</f>
        <v>1320905.96</v>
      </c>
      <c r="N409" s="76">
        <f>IFERROR(VLOOKUP($D409,'SAP Data'!$A$7:$OM$1845,N$4,FALSE),"")</f>
        <v>1324237.46</v>
      </c>
      <c r="O409" s="76">
        <f>IFERROR(VLOOKUP($D409,'SAP Data'!$A$7:$OM$1845,O$4,FALSE),"")</f>
        <v>1327568.96</v>
      </c>
      <c r="P409" s="76">
        <f>IFERROR(VLOOKUP($D409,'SAP Data'!$A$7:$OM$1845,P$4,FALSE),"")</f>
        <v>1330900.46</v>
      </c>
      <c r="Q409" s="76">
        <f>IFERROR(VLOOKUP($D409,'SAP Data'!$A$7:$OM$1845,Q$4,FALSE),"")</f>
        <v>1334232</v>
      </c>
      <c r="R409" s="76">
        <f>IFERROR(VLOOKUP($D409,'SAP Data'!$A$7:$OM$1845,R$4,FALSE),"")</f>
        <v>1337563.5</v>
      </c>
      <c r="S409" s="76">
        <f>IFERROR(VLOOKUP($D409,'SAP Data'!$A$7:$OM$1845,S$4,FALSE),"")</f>
        <v>1340895</v>
      </c>
      <c r="T409" s="76">
        <f>IFERROR(VLOOKUP($D409,'SAP Data'!$A$7:$OM$1849,T$4,FALSE),"")</f>
        <v>1344226.5</v>
      </c>
      <c r="U409" s="76">
        <f>IFERROR(VLOOKUP($D409,'SAP Data'!$A$7:$OM$1849,U$4,FALSE),"")</f>
        <v>1347558</v>
      </c>
      <c r="V409" s="76">
        <f>IFERROR(VLOOKUP($D409,'SAP Data'!$A$7:$OM$1849,V$4,FALSE),"")</f>
        <v>1350889.5</v>
      </c>
      <c r="W409" s="76">
        <f>IFERROR(VLOOKUP($D409,'SAP Data'!$A$7:$OM$1849,W$4,FALSE),"")</f>
        <v>1354221</v>
      </c>
      <c r="X409" s="76">
        <f>IFERROR(VLOOKUP($D409,'SAP Data'!$A$7:$OM$1849,X$4,FALSE),"")</f>
        <v>1356221.17</v>
      </c>
      <c r="Y409" s="76">
        <f>IFERROR(VLOOKUP($D409,'SAP Data'!$A$7:$OM$1849,Y$4,FALSE),"")</f>
        <v>1359519.34</v>
      </c>
      <c r="Z409" s="76">
        <f>IFERROR(VLOOKUP($D409,'SAP Data'!$A$7:$OM$1849,Z$4,FALSE),"")</f>
        <v>1362817.51</v>
      </c>
      <c r="AA409" s="76">
        <f>IFERROR(VLOOKUP($D409,'SAP Data'!$A$7:$OM$1849,AA$4,FALSE),"")</f>
        <v>1366115.68</v>
      </c>
      <c r="AB409" s="76">
        <f>IFERROR(VLOOKUP($D409,'SAP Data'!$A$7:$OM$1849,AB$4,FALSE),"")</f>
        <v>1369413.85</v>
      </c>
      <c r="AC409" s="76">
        <f>IFERROR(VLOOKUP($D409,'SAP Data'!$A$7:$OM$1849,AC$4,FALSE),"")</f>
        <v>1372712.02</v>
      </c>
      <c r="AD409" s="76">
        <f>IFERROR(VLOOKUP($D409,'SAP Data'!$A$7:$OM$1849,AD$4,FALSE),"")</f>
        <v>1376010.19</v>
      </c>
      <c r="AE409" s="76">
        <f>IFERROR(VLOOKUP($D409,'SAP Data'!$A$7:$OM$1849,AE$4,FALSE),"")</f>
        <v>1379308.36</v>
      </c>
      <c r="AF409" s="76">
        <f>IFERROR(VLOOKUP($D409,'SAP Data'!$A$7:$OM$1849,AF$4,FALSE),"")</f>
        <v>1382606.53</v>
      </c>
      <c r="AG409" s="76">
        <f>IFERROR(VLOOKUP($D409,'SAP Data'!$A$7:$OM$1849,AG$4,FALSE),"")</f>
        <v>1385904.7</v>
      </c>
      <c r="AH409" s="76">
        <f>IFERROR(VLOOKUP($D409,'SAP Data'!$A$7:$OM$1849,AH$4,FALSE),"")</f>
        <v>1389202.87</v>
      </c>
      <c r="AI409" s="76">
        <f>IFERROR(VLOOKUP($D409,'SAP Data'!$A$7:$OM$1849,AI$4,FALSE),"")</f>
        <v>1389827</v>
      </c>
      <c r="AJ409" s="76">
        <f>IFERROR(VLOOKUP($D409,'SAP Data'!$A$7:$OM$1849,AJ$4,FALSE),"")</f>
        <v>1392965.92</v>
      </c>
      <c r="AK409" s="76">
        <f>IFERROR(VLOOKUP($D409,'SAP Data'!$A$7:$OM$1849,AK$4,FALSE),"")</f>
        <v>1396104.84</v>
      </c>
      <c r="AL409" s="76">
        <f>IFERROR(VLOOKUP($D409,'SAP Data'!$A$7:$OM$1849,AL$4,FALSE),"")</f>
        <v>1399243.76</v>
      </c>
      <c r="AM409" s="76">
        <f>IFERROR(VLOOKUP($D409,'SAP Data'!$A$7:$OM$1849,AM$4,FALSE),"")</f>
        <v>1402382.68</v>
      </c>
      <c r="AN409" s="76">
        <f>IFERROR(VLOOKUP($D409,'SAP Data'!$A$7:$OM$1849,AN$4,FALSE),"")</f>
        <v>1405521.6</v>
      </c>
      <c r="AO409" s="76">
        <f>IFERROR(VLOOKUP($D409,'SAP Data'!$A$7:$OM$1849,AO$4,FALSE),"")</f>
        <v>1408660.52</v>
      </c>
      <c r="AP409" s="99">
        <f t="shared" si="643"/>
        <v>1356781.3679166667</v>
      </c>
      <c r="AQ409" s="43">
        <f t="shared" si="644"/>
        <v>1359983.8699999999</v>
      </c>
      <c r="AR409" s="43">
        <f t="shared" si="645"/>
        <v>1363183.5945833332</v>
      </c>
      <c r="AS409" s="43">
        <f t="shared" si="646"/>
        <v>1366380.5416666663</v>
      </c>
      <c r="AT409" s="43">
        <f t="shared" si="647"/>
        <v>1369574.7112499997</v>
      </c>
      <c r="AU409" s="43">
        <f t="shared" si="648"/>
        <v>1372654.6849999996</v>
      </c>
      <c r="AV409" s="43">
        <f t="shared" si="649"/>
        <v>1375669.2995833333</v>
      </c>
      <c r="AW409" s="43">
        <f t="shared" si="650"/>
        <v>1378724.7266666668</v>
      </c>
      <c r="AX409" s="43">
        <f t="shared" si="651"/>
        <v>1381766.8829166668</v>
      </c>
      <c r="AY409" s="43">
        <f t="shared" si="652"/>
        <v>1384795.7683333333</v>
      </c>
      <c r="AZ409" s="43">
        <f t="shared" si="653"/>
        <v>1387811.3829166668</v>
      </c>
      <c r="BA409" s="98">
        <f t="shared" si="654"/>
        <v>1390813.7266666666</v>
      </c>
      <c r="BB409" s="16"/>
      <c r="BC409" s="16">
        <f t="shared" si="541"/>
        <v>0</v>
      </c>
      <c r="BD409" s="16"/>
      <c r="BE409" s="16">
        <f t="shared" si="542"/>
        <v>0</v>
      </c>
      <c r="BF409" s="16"/>
      <c r="BG409" s="16">
        <f t="shared" si="543"/>
        <v>0</v>
      </c>
      <c r="BH409" s="18"/>
      <c r="BI409" s="16">
        <f t="shared" si="544"/>
        <v>0</v>
      </c>
      <c r="BK409" s="16">
        <f t="shared" si="545"/>
        <v>0</v>
      </c>
      <c r="BM409" s="16">
        <f t="shared" si="546"/>
        <v>0</v>
      </c>
      <c r="BO409" s="16">
        <f t="shared" si="538"/>
        <v>0</v>
      </c>
      <c r="BQ409" s="16">
        <f t="shared" si="539"/>
        <v>0</v>
      </c>
      <c r="BS409" s="16">
        <f t="shared" si="540"/>
        <v>0</v>
      </c>
      <c r="BU409" s="16">
        <f t="shared" si="535"/>
        <v>0</v>
      </c>
      <c r="BW409" s="16">
        <f t="shared" si="536"/>
        <v>0</v>
      </c>
      <c r="BY409" s="16">
        <f t="shared" si="537"/>
        <v>0</v>
      </c>
      <c r="CB409" s="16">
        <f t="shared" si="639"/>
        <v>0</v>
      </c>
      <c r="CF409" s="243">
        <f t="shared" si="655"/>
        <v>0</v>
      </c>
      <c r="CH409" s="243">
        <f t="shared" si="656"/>
        <v>0</v>
      </c>
      <c r="CJ409" s="16">
        <f t="shared" si="640"/>
        <v>1390813.7266666666</v>
      </c>
      <c r="CL409" s="54">
        <f t="shared" si="641"/>
        <v>0</v>
      </c>
      <c r="CN409" s="18"/>
      <c r="CO409" s="16">
        <f t="shared" si="642"/>
        <v>0</v>
      </c>
      <c r="CP409" s="18"/>
    </row>
    <row r="410" spans="1:94" x14ac:dyDescent="0.2">
      <c r="A410" s="387"/>
      <c r="B410" s="14" t="str">
        <f>VLOOKUP(D410,'line assign basis'!$A$8:$D$668,2,FALSE)</f>
        <v>SUP TRUST SERP PLAN</v>
      </c>
      <c r="C410" s="17" t="s">
        <v>817</v>
      </c>
      <c r="D410" s="17" t="s">
        <v>815</v>
      </c>
      <c r="E410" s="17">
        <f>IFERROR(VLOOKUP(D410,'line assign basis'!$A$8:$D$668,4,FALSE),"")</f>
        <v>2</v>
      </c>
      <c r="F410" s="33">
        <f>IFERROR(VLOOKUP($D410,'SAP Data'!$A$7:$OM$1845,F$4,FALSE),"")</f>
        <v>3864351.17</v>
      </c>
      <c r="G410" s="33">
        <f>IFERROR(VLOOKUP($D410,'SAP Data'!$A$7:$OM$1845,G$4,FALSE),"")</f>
        <v>3871798.34</v>
      </c>
      <c r="H410" s="16">
        <f>IFERROR(VLOOKUP($D410,'SAP Data'!$A$7:$OM$1845,H$4,FALSE),"")</f>
        <v>3879245.51</v>
      </c>
      <c r="I410" s="76">
        <f>IFERROR(VLOOKUP($D410,'SAP Data'!$A$7:$OM$1845,I$4,FALSE),"")</f>
        <v>3886692.68</v>
      </c>
      <c r="J410" s="76">
        <f>IFERROR(VLOOKUP($D410,'SAP Data'!$A$7:$OM$1845,J$4,FALSE),"")</f>
        <v>3894139.85</v>
      </c>
      <c r="K410" s="76">
        <f>IFERROR(VLOOKUP($D410,'SAP Data'!$A$7:$OM$1845,K$4,FALSE),"")</f>
        <v>3901587.02</v>
      </c>
      <c r="L410" s="76">
        <f>IFERROR(VLOOKUP($D410,'SAP Data'!$A$7:$OM$1845,L$4,FALSE),"")</f>
        <v>3909034.19</v>
      </c>
      <c r="M410" s="76">
        <f>IFERROR(VLOOKUP($D410,'SAP Data'!$A$7:$OM$1845,M$4,FALSE),"")</f>
        <v>3916481.36</v>
      </c>
      <c r="N410" s="76">
        <f>IFERROR(VLOOKUP($D410,'SAP Data'!$A$7:$OM$1845,N$4,FALSE),"")</f>
        <v>3923928.53</v>
      </c>
      <c r="O410" s="76">
        <f>IFERROR(VLOOKUP($D410,'SAP Data'!$A$7:$OM$1845,O$4,FALSE),"")</f>
        <v>3931375.7</v>
      </c>
      <c r="P410" s="76">
        <f>IFERROR(VLOOKUP($D410,'SAP Data'!$A$7:$OM$1845,P$4,FALSE),"")</f>
        <v>3938822.87</v>
      </c>
      <c r="Q410" s="76">
        <f>IFERROR(VLOOKUP($D410,'SAP Data'!$A$7:$OM$1845,Q$4,FALSE),"")</f>
        <v>3946277</v>
      </c>
      <c r="R410" s="76">
        <f>IFERROR(VLOOKUP($D410,'SAP Data'!$A$7:$OM$1845,R$4,FALSE),"")</f>
        <v>3953737</v>
      </c>
      <c r="S410" s="76">
        <f>IFERROR(VLOOKUP($D410,'SAP Data'!$A$7:$OM$1845,S$4,FALSE),"")</f>
        <v>3961197</v>
      </c>
      <c r="T410" s="76">
        <f>IFERROR(VLOOKUP($D410,'SAP Data'!$A$7:$OM$1849,T$4,FALSE),"")</f>
        <v>3624036.26</v>
      </c>
      <c r="U410" s="76">
        <f>IFERROR(VLOOKUP($D410,'SAP Data'!$A$7:$OM$1849,U$4,FALSE),"")</f>
        <v>3630920.89</v>
      </c>
      <c r="V410" s="76">
        <f>IFERROR(VLOOKUP($D410,'SAP Data'!$A$7:$OM$1849,V$4,FALSE),"")</f>
        <v>3637805.52</v>
      </c>
      <c r="W410" s="76">
        <f>IFERROR(VLOOKUP($D410,'SAP Data'!$A$7:$OM$1849,W$4,FALSE),"")</f>
        <v>3644690.15</v>
      </c>
      <c r="X410" s="76">
        <f>IFERROR(VLOOKUP($D410,'SAP Data'!$A$7:$OM$1849,X$4,FALSE),"")</f>
        <v>3652150.15</v>
      </c>
      <c r="Y410" s="76">
        <f>IFERROR(VLOOKUP($D410,'SAP Data'!$A$7:$OM$1849,Y$4,FALSE),"")</f>
        <v>3659610.15</v>
      </c>
      <c r="Z410" s="76">
        <f>IFERROR(VLOOKUP($D410,'SAP Data'!$A$7:$OM$1849,Z$4,FALSE),"")</f>
        <v>3667070.15</v>
      </c>
      <c r="AA410" s="76">
        <f>IFERROR(VLOOKUP($D410,'SAP Data'!$A$7:$OM$1849,AA$4,FALSE),"")</f>
        <v>3674530.15</v>
      </c>
      <c r="AB410" s="76">
        <f>IFERROR(VLOOKUP($D410,'SAP Data'!$A$7:$OM$1849,AB$4,FALSE),"")</f>
        <v>3681990.15</v>
      </c>
      <c r="AC410" s="76">
        <f>IFERROR(VLOOKUP($D410,'SAP Data'!$A$7:$OM$1849,AC$4,FALSE),"")</f>
        <v>3685332</v>
      </c>
      <c r="AD410" s="76">
        <f>IFERROR(VLOOKUP($D410,'SAP Data'!$A$7:$OM$1849,AD$4,FALSE),"")</f>
        <v>3692218.08</v>
      </c>
      <c r="AE410" s="76">
        <f>IFERROR(VLOOKUP($D410,'SAP Data'!$A$7:$OM$1849,AE$4,FALSE),"")</f>
        <v>3699104.16</v>
      </c>
      <c r="AF410" s="76">
        <f>IFERROR(VLOOKUP($D410,'SAP Data'!$A$7:$OM$1849,AF$4,FALSE),"")</f>
        <v>3705990.24</v>
      </c>
      <c r="AG410" s="76">
        <f>IFERROR(VLOOKUP($D410,'SAP Data'!$A$7:$OM$1849,AG$4,FALSE),"")</f>
        <v>3712876.32</v>
      </c>
      <c r="AH410" s="76">
        <f>IFERROR(VLOOKUP($D410,'SAP Data'!$A$7:$OM$1849,AH$4,FALSE),"")</f>
        <v>3719762.4</v>
      </c>
      <c r="AI410" s="76">
        <f>IFERROR(VLOOKUP($D410,'SAP Data'!$A$7:$OM$1849,AI$4,FALSE),"")</f>
        <v>3726648.48</v>
      </c>
      <c r="AJ410" s="76">
        <f>IFERROR(VLOOKUP($D410,'SAP Data'!$A$7:$OM$1849,AJ$4,FALSE),"")</f>
        <v>3733534.56</v>
      </c>
      <c r="AK410" s="76">
        <f>IFERROR(VLOOKUP($D410,'SAP Data'!$A$7:$OM$1849,AK$4,FALSE),"")</f>
        <v>3740420.64</v>
      </c>
      <c r="AL410" s="76">
        <f>IFERROR(VLOOKUP($D410,'SAP Data'!$A$7:$OM$1849,AL$4,FALSE),"")</f>
        <v>3747306.72</v>
      </c>
      <c r="AM410" s="76">
        <f>IFERROR(VLOOKUP($D410,'SAP Data'!$A$7:$OM$1849,AM$4,FALSE),"")</f>
        <v>3754192.8</v>
      </c>
      <c r="AN410" s="76">
        <f>IFERROR(VLOOKUP($D410,'SAP Data'!$A$7:$OM$1849,AN$4,FALSE),"")</f>
        <v>3761078.88</v>
      </c>
      <c r="AO410" s="76">
        <f>IFERROR(VLOOKUP($D410,'SAP Data'!$A$7:$OM$1849,AO$4,FALSE),"")</f>
        <v>3767970</v>
      </c>
      <c r="AP410" s="99">
        <f t="shared" si="643"/>
        <v>3695192.5091666658</v>
      </c>
      <c r="AQ410" s="43">
        <f t="shared" si="644"/>
        <v>3673375.3524999991</v>
      </c>
      <c r="AR410" s="43">
        <f t="shared" si="645"/>
        <v>3665869.5666666664</v>
      </c>
      <c r="AS410" s="43">
        <f t="shared" si="646"/>
        <v>3672699.1254166663</v>
      </c>
      <c r="AT410" s="43">
        <f t="shared" si="647"/>
        <v>3679528.8049999997</v>
      </c>
      <c r="AU410" s="43">
        <f t="shared" si="648"/>
        <v>3686358.6054166667</v>
      </c>
      <c r="AV410" s="43">
        <f t="shared" si="649"/>
        <v>3693164.5529166665</v>
      </c>
      <c r="AW410" s="43">
        <f t="shared" si="650"/>
        <v>3699922.6737500001</v>
      </c>
      <c r="AX410" s="43">
        <f t="shared" si="651"/>
        <v>3706632.967916667</v>
      </c>
      <c r="AY410" s="43">
        <f t="shared" si="652"/>
        <v>3713295.4354166668</v>
      </c>
      <c r="AZ410" s="43">
        <f t="shared" si="653"/>
        <v>3719910.0762499999</v>
      </c>
      <c r="BA410" s="98">
        <f t="shared" si="654"/>
        <v>3726648.69</v>
      </c>
      <c r="BB410" s="16"/>
      <c r="BC410" s="16">
        <f t="shared" si="541"/>
        <v>0</v>
      </c>
      <c r="BD410" s="16"/>
      <c r="BE410" s="16">
        <f t="shared" si="542"/>
        <v>0</v>
      </c>
      <c r="BF410" s="16"/>
      <c r="BG410" s="16">
        <f t="shared" si="543"/>
        <v>0</v>
      </c>
      <c r="BH410" s="18"/>
      <c r="BI410" s="16">
        <f t="shared" si="544"/>
        <v>0</v>
      </c>
      <c r="BK410" s="16">
        <f t="shared" si="545"/>
        <v>0</v>
      </c>
      <c r="BM410" s="16">
        <f t="shared" si="546"/>
        <v>0</v>
      </c>
      <c r="BO410" s="16">
        <f t="shared" si="538"/>
        <v>0</v>
      </c>
      <c r="BQ410" s="16">
        <f t="shared" si="539"/>
        <v>0</v>
      </c>
      <c r="BS410" s="16">
        <f t="shared" si="540"/>
        <v>0</v>
      </c>
      <c r="BU410" s="16">
        <f t="shared" si="535"/>
        <v>0</v>
      </c>
      <c r="BW410" s="16">
        <f t="shared" si="536"/>
        <v>0</v>
      </c>
      <c r="BY410" s="16">
        <f t="shared" si="537"/>
        <v>0</v>
      </c>
      <c r="CB410" s="16">
        <f t="shared" si="639"/>
        <v>0</v>
      </c>
      <c r="CF410" s="243">
        <f t="shared" si="655"/>
        <v>0</v>
      </c>
      <c r="CH410" s="243">
        <f t="shared" si="656"/>
        <v>0</v>
      </c>
      <c r="CJ410" s="16">
        <f t="shared" si="640"/>
        <v>3726648.69</v>
      </c>
      <c r="CL410" s="54">
        <f t="shared" si="641"/>
        <v>0</v>
      </c>
      <c r="CN410" s="18"/>
      <c r="CO410" s="16">
        <f t="shared" si="642"/>
        <v>0</v>
      </c>
      <c r="CP410" s="18"/>
    </row>
    <row r="411" spans="1:94" x14ac:dyDescent="0.2">
      <c r="A411" s="387"/>
      <c r="B411" s="14" t="str">
        <f>VLOOKUP(D411,'line assign basis'!$A$8:$D$668,2,FALSE)</f>
        <v>SUP TRUST SERP PLAN</v>
      </c>
      <c r="C411" s="17" t="s">
        <v>819</v>
      </c>
      <c r="D411" s="17" t="s">
        <v>818</v>
      </c>
      <c r="E411" s="17">
        <f>IFERROR(VLOOKUP(D411,'line assign basis'!$A$8:$D$668,4,FALSE),"")</f>
        <v>2</v>
      </c>
      <c r="F411" s="33">
        <f>IFERROR(VLOOKUP($D411,'SAP Data'!$A$7:$OM$1845,F$4,FALSE),"")</f>
        <v>337917.75</v>
      </c>
      <c r="G411" s="33">
        <f>IFERROR(VLOOKUP($D411,'SAP Data'!$A$7:$OM$1845,G$4,FALSE),"")</f>
        <v>338804.5</v>
      </c>
      <c r="H411" s="16">
        <f>IFERROR(VLOOKUP($D411,'SAP Data'!$A$7:$OM$1845,H$4,FALSE),"")</f>
        <v>339691.25</v>
      </c>
      <c r="I411" s="76">
        <f>IFERROR(VLOOKUP($D411,'SAP Data'!$A$7:$OM$1845,I$4,FALSE),"")</f>
        <v>340578</v>
      </c>
      <c r="J411" s="76">
        <f>IFERROR(VLOOKUP($D411,'SAP Data'!$A$7:$OM$1845,J$4,FALSE),"")</f>
        <v>341464.75</v>
      </c>
      <c r="K411" s="76">
        <f>IFERROR(VLOOKUP($D411,'SAP Data'!$A$7:$OM$1845,K$4,FALSE),"")</f>
        <v>342351.5</v>
      </c>
      <c r="L411" s="76">
        <f>IFERROR(VLOOKUP($D411,'SAP Data'!$A$7:$OM$1845,L$4,FALSE),"")</f>
        <v>343261.67</v>
      </c>
      <c r="M411" s="76">
        <f>IFERROR(VLOOKUP($D411,'SAP Data'!$A$7:$OM$1845,M$4,FALSE),"")</f>
        <v>344171.79</v>
      </c>
      <c r="N411" s="76">
        <f>IFERROR(VLOOKUP($D411,'SAP Data'!$A$7:$OM$1845,N$4,FALSE),"")</f>
        <v>345081.91</v>
      </c>
      <c r="O411" s="76">
        <f>IFERROR(VLOOKUP($D411,'SAP Data'!$A$7:$OM$1845,O$4,FALSE),"")</f>
        <v>345992.03</v>
      </c>
      <c r="P411" s="76">
        <f>IFERROR(VLOOKUP($D411,'SAP Data'!$A$7:$OM$1845,P$4,FALSE),"")</f>
        <v>346902.15</v>
      </c>
      <c r="Q411" s="76">
        <f>IFERROR(VLOOKUP($D411,'SAP Data'!$A$7:$OM$1845,Q$4,FALSE),"")</f>
        <v>347812.02</v>
      </c>
      <c r="R411" s="76">
        <f>IFERROR(VLOOKUP($D411,'SAP Data'!$A$7:$OM$1845,R$4,FALSE),"")</f>
        <v>348722.19</v>
      </c>
      <c r="S411" s="76">
        <f>IFERROR(VLOOKUP($D411,'SAP Data'!$A$7:$OM$1845,S$4,FALSE),"")</f>
        <v>349632.36</v>
      </c>
      <c r="T411" s="76">
        <f>IFERROR(VLOOKUP($D411,'SAP Data'!$A$7:$OM$1849,T$4,FALSE),"")</f>
        <v>350542.53</v>
      </c>
      <c r="U411" s="76">
        <f>IFERROR(VLOOKUP($D411,'SAP Data'!$A$7:$OM$1849,U$4,FALSE),"")</f>
        <v>351452.7</v>
      </c>
      <c r="V411" s="76">
        <f>IFERROR(VLOOKUP($D411,'SAP Data'!$A$7:$OM$1849,V$4,FALSE),"")</f>
        <v>352362.87</v>
      </c>
      <c r="W411" s="76">
        <f>IFERROR(VLOOKUP($D411,'SAP Data'!$A$7:$OM$1849,W$4,FALSE),"")</f>
        <v>353273.04</v>
      </c>
      <c r="X411" s="76">
        <f>IFERROR(VLOOKUP($D411,'SAP Data'!$A$7:$OM$1849,X$4,FALSE),"")</f>
        <v>305134.58</v>
      </c>
      <c r="Y411" s="76">
        <f>IFERROR(VLOOKUP($D411,'SAP Data'!$A$7:$OM$1849,Y$4,FALSE),"")</f>
        <v>306126.15999999997</v>
      </c>
      <c r="Z411" s="76">
        <f>IFERROR(VLOOKUP($D411,'SAP Data'!$A$7:$OM$1849,Z$4,FALSE),"")</f>
        <v>307117.74</v>
      </c>
      <c r="AA411" s="76">
        <f>IFERROR(VLOOKUP($D411,'SAP Data'!$A$7:$OM$1849,AA$4,FALSE),"")</f>
        <v>405601.32</v>
      </c>
      <c r="AB411" s="76">
        <f>IFERROR(VLOOKUP($D411,'SAP Data'!$A$7:$OM$1849,AB$4,FALSE),"")</f>
        <v>406592.9</v>
      </c>
      <c r="AC411" s="76">
        <f>IFERROR(VLOOKUP($D411,'SAP Data'!$A$7:$OM$1849,AC$4,FALSE),"")</f>
        <v>407584.48</v>
      </c>
      <c r="AD411" s="76">
        <f>IFERROR(VLOOKUP($D411,'SAP Data'!$A$7:$OM$1849,AD$4,FALSE),"")</f>
        <v>408576.06</v>
      </c>
      <c r="AE411" s="76">
        <f>IFERROR(VLOOKUP($D411,'SAP Data'!$A$7:$OM$1849,AE$4,FALSE),"")</f>
        <v>409567.64</v>
      </c>
      <c r="AF411" s="76">
        <f>IFERROR(VLOOKUP($D411,'SAP Data'!$A$7:$OM$1849,AF$4,FALSE),"")</f>
        <v>410559.22</v>
      </c>
      <c r="AG411" s="76">
        <f>IFERROR(VLOOKUP($D411,'SAP Data'!$A$7:$OM$1849,AG$4,FALSE),"")</f>
        <v>411550.8</v>
      </c>
      <c r="AH411" s="76">
        <f>IFERROR(VLOOKUP($D411,'SAP Data'!$A$7:$OM$1849,AH$4,FALSE),"")</f>
        <v>412542.38</v>
      </c>
      <c r="AI411" s="76">
        <f>IFERROR(VLOOKUP($D411,'SAP Data'!$A$7:$OM$1849,AI$4,FALSE),"")</f>
        <v>412740</v>
      </c>
      <c r="AJ411" s="76">
        <f>IFERROR(VLOOKUP($D411,'SAP Data'!$A$7:$OM$1849,AJ$4,FALSE),"")</f>
        <v>413684.67</v>
      </c>
      <c r="AK411" s="76">
        <f>IFERROR(VLOOKUP($D411,'SAP Data'!$A$7:$OM$1849,AK$4,FALSE),"")</f>
        <v>414629.34</v>
      </c>
      <c r="AL411" s="76">
        <f>IFERROR(VLOOKUP($D411,'SAP Data'!$A$7:$OM$1849,AL$4,FALSE),"")</f>
        <v>415574.01</v>
      </c>
      <c r="AM411" s="76">
        <f>IFERROR(VLOOKUP($D411,'SAP Data'!$A$7:$OM$1849,AM$4,FALSE),"")</f>
        <v>416518.68</v>
      </c>
      <c r="AN411" s="76">
        <f>IFERROR(VLOOKUP($D411,'SAP Data'!$A$7:$OM$1849,AN$4,FALSE),"")</f>
        <v>417463.35</v>
      </c>
      <c r="AO411" s="76">
        <f>IFERROR(VLOOKUP($D411,'SAP Data'!$A$7:$OM$1849,AO$4,FALSE),"")</f>
        <v>418408.02</v>
      </c>
      <c r="AP411" s="99">
        <f t="shared" si="643"/>
        <v>356172.48375000007</v>
      </c>
      <c r="AQ411" s="43">
        <f t="shared" si="644"/>
        <v>361163.6983333333</v>
      </c>
      <c r="AR411" s="43">
        <f t="shared" si="645"/>
        <v>366161.69708333333</v>
      </c>
      <c r="AS411" s="43">
        <f t="shared" si="646"/>
        <v>371166.48</v>
      </c>
      <c r="AT411" s="43">
        <f t="shared" si="647"/>
        <v>376178.04708333337</v>
      </c>
      <c r="AU411" s="43">
        <f t="shared" si="648"/>
        <v>381163.31666666665</v>
      </c>
      <c r="AV411" s="43">
        <f t="shared" si="649"/>
        <v>388164.02708333335</v>
      </c>
      <c r="AW411" s="43">
        <f t="shared" si="650"/>
        <v>397207.91333333333</v>
      </c>
      <c r="AX411" s="43">
        <f t="shared" si="651"/>
        <v>406247.89041666663</v>
      </c>
      <c r="AY411" s="43">
        <f t="shared" si="652"/>
        <v>411221.79166666669</v>
      </c>
      <c r="AZ411" s="43">
        <f t="shared" si="653"/>
        <v>412129.61708333326</v>
      </c>
      <c r="BA411" s="98">
        <f t="shared" si="654"/>
        <v>413033.53333333338</v>
      </c>
      <c r="BB411" s="16"/>
      <c r="BC411" s="16">
        <f t="shared" si="541"/>
        <v>0</v>
      </c>
      <c r="BD411" s="16"/>
      <c r="BE411" s="16">
        <f t="shared" si="542"/>
        <v>0</v>
      </c>
      <c r="BF411" s="16"/>
      <c r="BG411" s="16">
        <f t="shared" si="543"/>
        <v>0</v>
      </c>
      <c r="BH411" s="18"/>
      <c r="BI411" s="16">
        <f t="shared" si="544"/>
        <v>0</v>
      </c>
      <c r="BK411" s="16">
        <f t="shared" si="545"/>
        <v>0</v>
      </c>
      <c r="BM411" s="16">
        <f t="shared" si="546"/>
        <v>0</v>
      </c>
      <c r="BO411" s="16">
        <f t="shared" si="538"/>
        <v>0</v>
      </c>
      <c r="BQ411" s="16">
        <f t="shared" si="539"/>
        <v>0</v>
      </c>
      <c r="BS411" s="16">
        <f t="shared" si="540"/>
        <v>0</v>
      </c>
      <c r="BU411" s="16">
        <f t="shared" si="535"/>
        <v>0</v>
      </c>
      <c r="BW411" s="16">
        <f t="shared" si="536"/>
        <v>0</v>
      </c>
      <c r="BY411" s="16">
        <f t="shared" si="537"/>
        <v>0</v>
      </c>
      <c r="CB411" s="16">
        <f t="shared" si="639"/>
        <v>0</v>
      </c>
      <c r="CF411" s="243">
        <f t="shared" si="655"/>
        <v>0</v>
      </c>
      <c r="CH411" s="243">
        <f t="shared" si="656"/>
        <v>0</v>
      </c>
      <c r="CJ411" s="16">
        <f t="shared" si="640"/>
        <v>413033.53333333338</v>
      </c>
      <c r="CL411" s="54">
        <f t="shared" si="641"/>
        <v>0</v>
      </c>
      <c r="CN411" s="18"/>
      <c r="CO411" s="16">
        <f t="shared" si="642"/>
        <v>0</v>
      </c>
      <c r="CP411" s="18"/>
    </row>
    <row r="412" spans="1:94" x14ac:dyDescent="0.2">
      <c r="A412" s="387"/>
      <c r="B412" s="14" t="str">
        <f>VLOOKUP(D412,'line assign basis'!$A$8:$D$668,2,FALSE)</f>
        <v>Long Term Prepaids</v>
      </c>
      <c r="C412" s="17" t="s">
        <v>822</v>
      </c>
      <c r="D412" s="17" t="s">
        <v>820</v>
      </c>
      <c r="E412" s="17">
        <f>IFERROR(VLOOKUP(D412,'line assign basis'!$A$8:$D$668,4,FALSE),"")</f>
        <v>4</v>
      </c>
      <c r="F412" s="33">
        <f>IFERROR(VLOOKUP($D412,'SAP Data'!$A$7:$OM$1845,F$4,FALSE),"")</f>
        <v>0</v>
      </c>
      <c r="G412" s="33">
        <f>IFERROR(VLOOKUP($D412,'SAP Data'!$A$7:$OM$1845,G$4,FALSE),"")</f>
        <v>0</v>
      </c>
      <c r="H412" s="16">
        <f>IFERROR(VLOOKUP($D412,'SAP Data'!$A$7:$OM$1845,H$4,FALSE),"")</f>
        <v>1524340.33</v>
      </c>
      <c r="I412" s="76">
        <f>IFERROR(VLOOKUP($D412,'SAP Data'!$A$7:$OM$1845,I$4,FALSE),"")</f>
        <v>0</v>
      </c>
      <c r="J412" s="76">
        <f>IFERROR(VLOOKUP($D412,'SAP Data'!$A$7:$OM$1845,J$4,FALSE),"")</f>
        <v>0</v>
      </c>
      <c r="K412" s="76">
        <f>IFERROR(VLOOKUP($D412,'SAP Data'!$A$7:$OM$1845,K$4,FALSE),"")</f>
        <v>1431473.92</v>
      </c>
      <c r="L412" s="76">
        <f>IFERROR(VLOOKUP($D412,'SAP Data'!$A$7:$OM$1845,L$4,FALSE),"")</f>
        <v>0</v>
      </c>
      <c r="M412" s="76">
        <f>IFERROR(VLOOKUP($D412,'SAP Data'!$A$7:$OM$1845,M$4,FALSE),"")</f>
        <v>0</v>
      </c>
      <c r="N412" s="76">
        <f>IFERROR(VLOOKUP($D412,'SAP Data'!$A$7:$OM$1845,N$4,FALSE),"")</f>
        <v>1449207.75</v>
      </c>
      <c r="O412" s="76">
        <f>IFERROR(VLOOKUP($D412,'SAP Data'!$A$7:$OM$1845,O$4,FALSE),"")</f>
        <v>0</v>
      </c>
      <c r="P412" s="76">
        <f>IFERROR(VLOOKUP($D412,'SAP Data'!$A$7:$OM$1845,P$4,FALSE),"")</f>
        <v>0</v>
      </c>
      <c r="Q412" s="76">
        <f>IFERROR(VLOOKUP($D412,'SAP Data'!$A$7:$OM$1845,Q$4,FALSE),"")</f>
        <v>1714190.56</v>
      </c>
      <c r="R412" s="76">
        <f>IFERROR(VLOOKUP($D412,'SAP Data'!$A$7:$OM$1845,R$4,FALSE),"")</f>
        <v>0</v>
      </c>
      <c r="S412" s="76">
        <f>IFERROR(VLOOKUP($D412,'SAP Data'!$A$7:$OM$1845,S$4,FALSE),"")</f>
        <v>0</v>
      </c>
      <c r="T412" s="76">
        <f>IFERROR(VLOOKUP($D412,'SAP Data'!$A$7:$OM$1849,T$4,FALSE),"")</f>
        <v>1529474.07</v>
      </c>
      <c r="U412" s="76">
        <f>IFERROR(VLOOKUP($D412,'SAP Data'!$A$7:$OM$1849,U$4,FALSE),"")</f>
        <v>0</v>
      </c>
      <c r="V412" s="76">
        <f>IFERROR(VLOOKUP($D412,'SAP Data'!$A$7:$OM$1849,V$4,FALSE),"")</f>
        <v>0</v>
      </c>
      <c r="W412" s="76">
        <f>IFERROR(VLOOKUP($D412,'SAP Data'!$A$7:$OM$1849,W$4,FALSE),"")</f>
        <v>1598379</v>
      </c>
      <c r="X412" s="76">
        <f>IFERROR(VLOOKUP($D412,'SAP Data'!$A$7:$OM$1849,X$4,FALSE),"")</f>
        <v>0</v>
      </c>
      <c r="Y412" s="76">
        <f>IFERROR(VLOOKUP($D412,'SAP Data'!$A$7:$OM$1849,Y$4,FALSE),"")</f>
        <v>0</v>
      </c>
      <c r="Z412" s="76">
        <f>IFERROR(VLOOKUP($D412,'SAP Data'!$A$7:$OM$1849,Z$4,FALSE),"")</f>
        <v>1272220.1499999999</v>
      </c>
      <c r="AA412" s="76">
        <f>IFERROR(VLOOKUP($D412,'SAP Data'!$A$7:$OM$1849,AA$4,FALSE),"")</f>
        <v>0</v>
      </c>
      <c r="AB412" s="76">
        <f>IFERROR(VLOOKUP($D412,'SAP Data'!$A$7:$OM$1849,AB$4,FALSE),"")</f>
        <v>0</v>
      </c>
      <c r="AC412" s="76">
        <f>IFERROR(VLOOKUP($D412,'SAP Data'!$A$7:$OM$1849,AC$4,FALSE),"")</f>
        <v>1463938.67</v>
      </c>
      <c r="AD412" s="76">
        <f>IFERROR(VLOOKUP($D412,'SAP Data'!$A$7:$OM$1849,AD$4,FALSE),"")</f>
        <v>0</v>
      </c>
      <c r="AE412" s="76">
        <f>IFERROR(VLOOKUP($D412,'SAP Data'!$A$7:$OM$1849,AE$4,FALSE),"")</f>
        <v>0</v>
      </c>
      <c r="AF412" s="76">
        <f>IFERROR(VLOOKUP($D412,'SAP Data'!$A$7:$OM$1849,AF$4,FALSE),"")</f>
        <v>1130919.81</v>
      </c>
      <c r="AG412" s="76">
        <f>IFERROR(VLOOKUP($D412,'SAP Data'!$A$7:$OM$1849,AG$4,FALSE),"")</f>
        <v>0</v>
      </c>
      <c r="AH412" s="76">
        <f>IFERROR(VLOOKUP($D412,'SAP Data'!$A$7:$OM$1849,AH$4,FALSE),"")</f>
        <v>0</v>
      </c>
      <c r="AI412" s="76">
        <f>IFERROR(VLOOKUP($D412,'SAP Data'!$A$7:$OM$1849,AI$4,FALSE),"")</f>
        <v>831543.12</v>
      </c>
      <c r="AJ412" s="76">
        <f>IFERROR(VLOOKUP($D412,'SAP Data'!$A$7:$OM$1849,AJ$4,FALSE),"")</f>
        <v>0</v>
      </c>
      <c r="AK412" s="76">
        <f>IFERROR(VLOOKUP($D412,'SAP Data'!$A$7:$OM$1849,AK$4,FALSE),"")</f>
        <v>0</v>
      </c>
      <c r="AL412" s="76">
        <f>IFERROR(VLOOKUP($D412,'SAP Data'!$A$7:$OM$1849,AL$4,FALSE),"")</f>
        <v>614376.17000000004</v>
      </c>
      <c r="AM412" s="76">
        <f>IFERROR(VLOOKUP($D412,'SAP Data'!$A$7:$OM$1849,AM$4,FALSE),"")</f>
        <v>0</v>
      </c>
      <c r="AN412" s="76">
        <f>IFERROR(VLOOKUP($D412,'SAP Data'!$A$7:$OM$1849,AN$4,FALSE),"")</f>
        <v>0</v>
      </c>
      <c r="AO412" s="76">
        <f>IFERROR(VLOOKUP($D412,'SAP Data'!$A$7:$OM$1849,AO$4,FALSE),"")</f>
        <v>392573.9</v>
      </c>
      <c r="AP412" s="99">
        <f t="shared" si="643"/>
        <v>488667.65750000003</v>
      </c>
      <c r="AQ412" s="43">
        <f t="shared" si="644"/>
        <v>488667.65750000003</v>
      </c>
      <c r="AR412" s="43">
        <f t="shared" si="645"/>
        <v>472061.23000000004</v>
      </c>
      <c r="AS412" s="43">
        <f t="shared" si="646"/>
        <v>455454.80250000005</v>
      </c>
      <c r="AT412" s="43">
        <f t="shared" si="647"/>
        <v>455454.80250000005</v>
      </c>
      <c r="AU412" s="43">
        <f t="shared" si="648"/>
        <v>423503.30749999994</v>
      </c>
      <c r="AV412" s="43">
        <f t="shared" si="649"/>
        <v>391551.8125</v>
      </c>
      <c r="AW412" s="43">
        <f t="shared" si="650"/>
        <v>391551.8125</v>
      </c>
      <c r="AX412" s="43">
        <f t="shared" si="651"/>
        <v>364141.64666666667</v>
      </c>
      <c r="AY412" s="43">
        <f t="shared" si="652"/>
        <v>336731.48083333333</v>
      </c>
      <c r="AZ412" s="43">
        <f t="shared" si="653"/>
        <v>336731.48083333333</v>
      </c>
      <c r="BA412" s="98">
        <f t="shared" si="654"/>
        <v>292091.28208333335</v>
      </c>
      <c r="BB412" s="16"/>
      <c r="BC412" s="16">
        <f t="shared" si="541"/>
        <v>488667.65750000003</v>
      </c>
      <c r="BD412" s="16"/>
      <c r="BE412" s="16">
        <f t="shared" si="542"/>
        <v>488667.65750000003</v>
      </c>
      <c r="BF412" s="16"/>
      <c r="BG412" s="16">
        <f t="shared" si="543"/>
        <v>472061.23000000004</v>
      </c>
      <c r="BH412" s="18"/>
      <c r="BI412" s="16">
        <f t="shared" si="544"/>
        <v>455454.80250000005</v>
      </c>
      <c r="BK412" s="16">
        <f t="shared" si="545"/>
        <v>455454.80250000005</v>
      </c>
      <c r="BM412" s="16">
        <f t="shared" si="546"/>
        <v>423503.30749999994</v>
      </c>
      <c r="BO412" s="16">
        <f t="shared" si="538"/>
        <v>391551.8125</v>
      </c>
      <c r="BQ412" s="16">
        <f t="shared" si="539"/>
        <v>391551.8125</v>
      </c>
      <c r="BS412" s="16">
        <f t="shared" si="540"/>
        <v>364141.64666666667</v>
      </c>
      <c r="BU412" s="16">
        <f t="shared" si="535"/>
        <v>336731.48083333333</v>
      </c>
      <c r="BW412" s="16">
        <f t="shared" si="536"/>
        <v>336731.48083333333</v>
      </c>
      <c r="BY412" s="16">
        <f t="shared" si="537"/>
        <v>292091.28208333335</v>
      </c>
      <c r="CB412" s="16">
        <f t="shared" si="639"/>
        <v>0</v>
      </c>
      <c r="CF412" s="243">
        <f t="shared" si="655"/>
        <v>0</v>
      </c>
      <c r="CH412" s="243">
        <f t="shared" si="656"/>
        <v>0</v>
      </c>
      <c r="CJ412" s="16">
        <f t="shared" si="640"/>
        <v>0</v>
      </c>
      <c r="CL412" s="54">
        <f t="shared" si="641"/>
        <v>0</v>
      </c>
      <c r="CN412" s="18"/>
      <c r="CO412" s="16">
        <f t="shared" si="642"/>
        <v>0</v>
      </c>
      <c r="CP412" s="18"/>
    </row>
    <row r="413" spans="1:94" x14ac:dyDescent="0.2">
      <c r="A413" s="387"/>
      <c r="B413" s="14" t="str">
        <f>VLOOKUP(D413,'line assign basis'!$A$8:$D$668,2,FALSE)</f>
        <v>WC INS Recover - LT</v>
      </c>
      <c r="C413" s="17" t="s">
        <v>825</v>
      </c>
      <c r="D413" s="17" t="s">
        <v>823</v>
      </c>
      <c r="E413" s="17">
        <f>IFERROR(VLOOKUP(D413,'line assign basis'!$A$8:$D$668,4,FALSE),"")</f>
        <v>2</v>
      </c>
      <c r="F413" s="33">
        <f>IFERROR(VLOOKUP($D413,'SAP Data'!$A$7:$OM$1845,F$4,FALSE),"")</f>
        <v>0</v>
      </c>
      <c r="G413" s="33">
        <f>IFERROR(VLOOKUP($D413,'SAP Data'!$A$7:$OM$1845,G$4,FALSE),"")</f>
        <v>0</v>
      </c>
      <c r="H413" s="16">
        <f>IFERROR(VLOOKUP($D413,'SAP Data'!$A$7:$OM$1845,H$4,FALSE),"")</f>
        <v>1947168</v>
      </c>
      <c r="I413" s="76">
        <f>IFERROR(VLOOKUP($D413,'SAP Data'!$A$7:$OM$1845,I$4,FALSE),"")</f>
        <v>0</v>
      </c>
      <c r="J413" s="76">
        <f>IFERROR(VLOOKUP($D413,'SAP Data'!$A$7:$OM$1845,J$4,FALSE),"")</f>
        <v>0</v>
      </c>
      <c r="K413" s="76">
        <f>IFERROR(VLOOKUP($D413,'SAP Data'!$A$7:$OM$1845,K$4,FALSE),"")</f>
        <v>1925540</v>
      </c>
      <c r="L413" s="76">
        <f>IFERROR(VLOOKUP($D413,'SAP Data'!$A$7:$OM$1845,L$4,FALSE),"")</f>
        <v>0</v>
      </c>
      <c r="M413" s="76">
        <f>IFERROR(VLOOKUP($D413,'SAP Data'!$A$7:$OM$1845,M$4,FALSE),"")</f>
        <v>0</v>
      </c>
      <c r="N413" s="76">
        <f>IFERROR(VLOOKUP($D413,'SAP Data'!$A$7:$OM$1845,N$4,FALSE),"")</f>
        <v>1836925</v>
      </c>
      <c r="O413" s="76">
        <f>IFERROR(VLOOKUP($D413,'SAP Data'!$A$7:$OM$1845,O$4,FALSE),"")</f>
        <v>1836925</v>
      </c>
      <c r="P413" s="76">
        <f>IFERROR(VLOOKUP($D413,'SAP Data'!$A$7:$OM$1845,P$4,FALSE),"")</f>
        <v>1836925</v>
      </c>
      <c r="Q413" s="76">
        <f>IFERROR(VLOOKUP($D413,'SAP Data'!$A$7:$OM$1845,Q$4,FALSE),"")</f>
        <v>1750251</v>
      </c>
      <c r="R413" s="76">
        <f>IFERROR(VLOOKUP($D413,'SAP Data'!$A$7:$OM$1845,R$4,FALSE),"")</f>
        <v>0</v>
      </c>
      <c r="S413" s="76">
        <f>IFERROR(VLOOKUP($D413,'SAP Data'!$A$7:$OM$1845,S$4,FALSE),"")</f>
        <v>0</v>
      </c>
      <c r="T413" s="76">
        <f>IFERROR(VLOOKUP($D413,'SAP Data'!$A$7:$OM$1849,T$4,FALSE),"")</f>
        <v>1691560</v>
      </c>
      <c r="U413" s="76">
        <f>IFERROR(VLOOKUP($D413,'SAP Data'!$A$7:$OM$1849,U$4,FALSE),"")</f>
        <v>0</v>
      </c>
      <c r="V413" s="76">
        <f>IFERROR(VLOOKUP($D413,'SAP Data'!$A$7:$OM$1849,V$4,FALSE),"")</f>
        <v>0</v>
      </c>
      <c r="W413" s="76">
        <f>IFERROR(VLOOKUP($D413,'SAP Data'!$A$7:$OM$1849,W$4,FALSE),"")</f>
        <v>1641171</v>
      </c>
      <c r="X413" s="76">
        <f>IFERROR(VLOOKUP($D413,'SAP Data'!$A$7:$OM$1849,X$4,FALSE),"")</f>
        <v>0</v>
      </c>
      <c r="Y413" s="76">
        <f>IFERROR(VLOOKUP($D413,'SAP Data'!$A$7:$OM$1849,Y$4,FALSE),"")</f>
        <v>0</v>
      </c>
      <c r="Z413" s="76">
        <f>IFERROR(VLOOKUP($D413,'SAP Data'!$A$7:$OM$1849,Z$4,FALSE),"")</f>
        <v>1543232</v>
      </c>
      <c r="AA413" s="76">
        <f>IFERROR(VLOOKUP($D413,'SAP Data'!$A$7:$OM$1849,AA$4,FALSE),"")</f>
        <v>0</v>
      </c>
      <c r="AB413" s="76">
        <f>IFERROR(VLOOKUP($D413,'SAP Data'!$A$7:$OM$1849,AB$4,FALSE),"")</f>
        <v>0</v>
      </c>
      <c r="AC413" s="76">
        <f>IFERROR(VLOOKUP($D413,'SAP Data'!$A$7:$OM$1849,AC$4,FALSE),"")</f>
        <v>1445760</v>
      </c>
      <c r="AD413" s="76">
        <f>IFERROR(VLOOKUP($D413,'SAP Data'!$A$7:$OM$1849,AD$4,FALSE),"")</f>
        <v>0</v>
      </c>
      <c r="AE413" s="76">
        <f>IFERROR(VLOOKUP($D413,'SAP Data'!$A$7:$OM$1849,AE$4,FALSE),"")</f>
        <v>0</v>
      </c>
      <c r="AF413" s="76">
        <f>IFERROR(VLOOKUP($D413,'SAP Data'!$A$7:$OM$1849,AF$4,FALSE),"")</f>
        <v>1352664</v>
      </c>
      <c r="AG413" s="76">
        <f>IFERROR(VLOOKUP($D413,'SAP Data'!$A$7:$OM$1849,AG$4,FALSE),"")</f>
        <v>0</v>
      </c>
      <c r="AH413" s="76">
        <f>IFERROR(VLOOKUP($D413,'SAP Data'!$A$7:$OM$1849,AH$4,FALSE),"")</f>
        <v>0</v>
      </c>
      <c r="AI413" s="76">
        <f>IFERROR(VLOOKUP($D413,'SAP Data'!$A$7:$OM$1849,AI$4,FALSE),"")</f>
        <v>1140596</v>
      </c>
      <c r="AJ413" s="76">
        <f>IFERROR(VLOOKUP($D413,'SAP Data'!$A$7:$OM$1849,AJ$4,FALSE),"")</f>
        <v>0</v>
      </c>
      <c r="AK413" s="76">
        <f>IFERROR(VLOOKUP($D413,'SAP Data'!$A$7:$OM$1849,AK$4,FALSE),"")</f>
        <v>0</v>
      </c>
      <c r="AL413" s="76">
        <f>IFERROR(VLOOKUP($D413,'SAP Data'!$A$7:$OM$1849,AL$4,FALSE),"")</f>
        <v>1144609</v>
      </c>
      <c r="AM413" s="76">
        <f>IFERROR(VLOOKUP($D413,'SAP Data'!$A$7:$OM$1849,AM$4,FALSE),"")</f>
        <v>0</v>
      </c>
      <c r="AN413" s="76">
        <f>IFERROR(VLOOKUP($D413,'SAP Data'!$A$7:$OM$1849,AN$4,FALSE),"")</f>
        <v>0</v>
      </c>
      <c r="AO413" s="76">
        <f>IFERROR(VLOOKUP($D413,'SAP Data'!$A$7:$OM$1849,AO$4,FALSE),"")</f>
        <v>1141071</v>
      </c>
      <c r="AP413" s="99">
        <f t="shared" si="643"/>
        <v>526810.25</v>
      </c>
      <c r="AQ413" s="43">
        <f t="shared" si="644"/>
        <v>526810.25</v>
      </c>
      <c r="AR413" s="43">
        <f t="shared" si="645"/>
        <v>512689.58333333331</v>
      </c>
      <c r="AS413" s="43">
        <f t="shared" si="646"/>
        <v>498568.91666666669</v>
      </c>
      <c r="AT413" s="43">
        <f t="shared" si="647"/>
        <v>498568.91666666669</v>
      </c>
      <c r="AU413" s="43">
        <f t="shared" si="648"/>
        <v>477711.625</v>
      </c>
      <c r="AV413" s="43">
        <f t="shared" si="649"/>
        <v>456854.33333333331</v>
      </c>
      <c r="AW413" s="43">
        <f t="shared" si="650"/>
        <v>456854.33333333331</v>
      </c>
      <c r="AX413" s="43">
        <f t="shared" si="651"/>
        <v>440245.04166666669</v>
      </c>
      <c r="AY413" s="43">
        <f t="shared" si="652"/>
        <v>423635.75</v>
      </c>
      <c r="AZ413" s="43">
        <f t="shared" si="653"/>
        <v>423635.75</v>
      </c>
      <c r="BA413" s="98">
        <f t="shared" si="654"/>
        <v>410940.375</v>
      </c>
      <c r="BB413" s="16"/>
      <c r="BC413" s="16">
        <f t="shared" si="541"/>
        <v>0</v>
      </c>
      <c r="BD413" s="16"/>
      <c r="BE413" s="16">
        <f t="shared" si="542"/>
        <v>0</v>
      </c>
      <c r="BF413" s="16"/>
      <c r="BG413" s="16">
        <f t="shared" si="543"/>
        <v>0</v>
      </c>
      <c r="BH413" s="18"/>
      <c r="BI413" s="16">
        <f t="shared" si="544"/>
        <v>0</v>
      </c>
      <c r="BK413" s="16">
        <f t="shared" si="545"/>
        <v>0</v>
      </c>
      <c r="BM413" s="16">
        <f t="shared" si="546"/>
        <v>0</v>
      </c>
      <c r="BO413" s="16">
        <f t="shared" si="538"/>
        <v>0</v>
      </c>
      <c r="BQ413" s="16">
        <f t="shared" si="539"/>
        <v>0</v>
      </c>
      <c r="BS413" s="16">
        <f t="shared" si="540"/>
        <v>0</v>
      </c>
      <c r="BU413" s="16">
        <f t="shared" si="535"/>
        <v>0</v>
      </c>
      <c r="BW413" s="16">
        <f t="shared" si="536"/>
        <v>0</v>
      </c>
      <c r="BY413" s="16">
        <f t="shared" si="537"/>
        <v>0</v>
      </c>
      <c r="CB413" s="16">
        <f t="shared" si="639"/>
        <v>0</v>
      </c>
      <c r="CF413" s="243">
        <f t="shared" si="655"/>
        <v>0</v>
      </c>
      <c r="CH413" s="243">
        <f t="shared" si="656"/>
        <v>0</v>
      </c>
      <c r="CJ413" s="16">
        <f t="shared" si="640"/>
        <v>410940.375</v>
      </c>
      <c r="CL413" s="54">
        <f t="shared" si="641"/>
        <v>0</v>
      </c>
      <c r="CN413" s="18"/>
      <c r="CO413" s="16">
        <f t="shared" si="642"/>
        <v>0</v>
      </c>
      <c r="CP413" s="18"/>
    </row>
    <row r="414" spans="1:94" x14ac:dyDescent="0.2">
      <c r="A414" s="387"/>
      <c r="B414" s="14" t="str">
        <f>VLOOKUP(D414,'line assign basis'!$A$8:$D$668,2,FALSE)</f>
        <v>UNAMT DEBT EXP LOC</v>
      </c>
      <c r="C414" s="17" t="s">
        <v>828</v>
      </c>
      <c r="D414" s="17" t="s">
        <v>826</v>
      </c>
      <c r="E414" s="17">
        <f>IFERROR(VLOOKUP(D414,'line assign basis'!$A$8:$D$668,4,FALSE),"")</f>
        <v>2</v>
      </c>
      <c r="F414" s="33">
        <f>IFERROR(VLOOKUP($D414,'SAP Data'!$A$7:$OM$1845,F$4,FALSE),"")</f>
        <v>1263966.3799999999</v>
      </c>
      <c r="G414" s="33">
        <f>IFERROR(VLOOKUP($D414,'SAP Data'!$A$7:$OM$1845,G$4,FALSE),"")</f>
        <v>1241425.6599999999</v>
      </c>
      <c r="H414" s="16">
        <f>IFERROR(VLOOKUP($D414,'SAP Data'!$A$7:$OM$1845,H$4,FALSE),"")</f>
        <v>1218884.94</v>
      </c>
      <c r="I414" s="76">
        <f>IFERROR(VLOOKUP($D414,'SAP Data'!$A$7:$OM$1845,I$4,FALSE),"")</f>
        <v>1196344.22</v>
      </c>
      <c r="J414" s="76">
        <f>IFERROR(VLOOKUP($D414,'SAP Data'!$A$7:$OM$1845,J$4,FALSE),"")</f>
        <v>1176558.5</v>
      </c>
      <c r="K414" s="76">
        <f>IFERROR(VLOOKUP($D414,'SAP Data'!$A$7:$OM$1845,K$4,FALSE),"")</f>
        <v>1154017.78</v>
      </c>
      <c r="L414" s="76">
        <f>IFERROR(VLOOKUP($D414,'SAP Data'!$A$7:$OM$1845,L$4,FALSE),"")</f>
        <v>1131477.06</v>
      </c>
      <c r="M414" s="76">
        <f>IFERROR(VLOOKUP($D414,'SAP Data'!$A$7:$OM$1845,M$4,FALSE),"")</f>
        <v>1108936.3400000001</v>
      </c>
      <c r="N414" s="76">
        <f>IFERROR(VLOOKUP($D414,'SAP Data'!$A$7:$OM$1845,N$4,FALSE),"")</f>
        <v>1086395.6200000001</v>
      </c>
      <c r="O414" s="76">
        <f>IFERROR(VLOOKUP($D414,'SAP Data'!$A$7:$OM$1845,O$4,FALSE),"")</f>
        <v>1063854.8999999999</v>
      </c>
      <c r="P414" s="76">
        <f>IFERROR(VLOOKUP($D414,'SAP Data'!$A$7:$OM$1845,P$4,FALSE),"")</f>
        <v>1041314.18</v>
      </c>
      <c r="Q414" s="76">
        <f>IFERROR(VLOOKUP($D414,'SAP Data'!$A$7:$OM$1845,Q$4,FALSE),"")</f>
        <v>1018773.46</v>
      </c>
      <c r="R414" s="76">
        <f>IFERROR(VLOOKUP($D414,'SAP Data'!$A$7:$OM$1845,R$4,FALSE),"")</f>
        <v>996232.74</v>
      </c>
      <c r="S414" s="76">
        <f>IFERROR(VLOOKUP($D414,'SAP Data'!$A$7:$OM$1845,S$4,FALSE),"")</f>
        <v>973692.02</v>
      </c>
      <c r="T414" s="76">
        <f>IFERROR(VLOOKUP($D414,'SAP Data'!$A$7:$OM$1849,T$4,FALSE),"")</f>
        <v>951151.3</v>
      </c>
      <c r="U414" s="76">
        <f>IFERROR(VLOOKUP($D414,'SAP Data'!$A$7:$OM$1849,U$4,FALSE),"")</f>
        <v>928610.58</v>
      </c>
      <c r="V414" s="76">
        <f>IFERROR(VLOOKUP($D414,'SAP Data'!$A$7:$OM$1849,V$4,FALSE),"")</f>
        <v>906069.86</v>
      </c>
      <c r="W414" s="76">
        <f>IFERROR(VLOOKUP($D414,'SAP Data'!$A$7:$OM$1849,W$4,FALSE),"")</f>
        <v>883529.14</v>
      </c>
      <c r="X414" s="76">
        <f>IFERROR(VLOOKUP($D414,'SAP Data'!$A$7:$OM$1849,X$4,FALSE),"")</f>
        <v>860988.42</v>
      </c>
      <c r="Y414" s="76">
        <f>IFERROR(VLOOKUP($D414,'SAP Data'!$A$7:$OM$1849,Y$4,FALSE),"")</f>
        <v>838447.7</v>
      </c>
      <c r="Z414" s="76">
        <f>IFERROR(VLOOKUP($D414,'SAP Data'!$A$7:$OM$1849,Z$4,FALSE),"")</f>
        <v>815906.98</v>
      </c>
      <c r="AA414" s="76">
        <f>IFERROR(VLOOKUP($D414,'SAP Data'!$A$7:$OM$1849,AA$4,FALSE),"")</f>
        <v>793366.26</v>
      </c>
      <c r="AB414" s="76">
        <f>IFERROR(VLOOKUP($D414,'SAP Data'!$A$7:$OM$1849,AB$4,FALSE),"")</f>
        <v>770825.54</v>
      </c>
      <c r="AC414" s="76">
        <f>IFERROR(VLOOKUP($D414,'SAP Data'!$A$7:$OM$1849,AC$4,FALSE),"")</f>
        <v>748284.82</v>
      </c>
      <c r="AD414" s="76">
        <f>IFERROR(VLOOKUP($D414,'SAP Data'!$A$7:$OM$1849,AD$4,FALSE),"")</f>
        <v>725744.1</v>
      </c>
      <c r="AE414" s="76">
        <f>IFERROR(VLOOKUP($D414,'SAP Data'!$A$7:$OM$1849,AE$4,FALSE),"")</f>
        <v>703203.38</v>
      </c>
      <c r="AF414" s="76">
        <f>IFERROR(VLOOKUP($D414,'SAP Data'!$A$7:$OM$1849,AF$4,FALSE),"")</f>
        <v>680662.66</v>
      </c>
      <c r="AG414" s="76">
        <f>IFERROR(VLOOKUP($D414,'SAP Data'!$A$7:$OM$1849,AG$4,FALSE),"")</f>
        <v>658121.93999999994</v>
      </c>
      <c r="AH414" s="76">
        <f>IFERROR(VLOOKUP($D414,'SAP Data'!$A$7:$OM$1849,AH$4,FALSE),"")</f>
        <v>635581.22</v>
      </c>
      <c r="AI414" s="76">
        <f>IFERROR(VLOOKUP($D414,'SAP Data'!$A$7:$OM$1849,AI$4,FALSE),"")</f>
        <v>613040.5</v>
      </c>
      <c r="AJ414" s="76">
        <f>IFERROR(VLOOKUP($D414,'SAP Data'!$A$7:$OM$1849,AJ$4,FALSE),"")</f>
        <v>590499.78</v>
      </c>
      <c r="AK414" s="76">
        <f>IFERROR(VLOOKUP($D414,'SAP Data'!$A$7:$OM$1849,AK$4,FALSE),"")</f>
        <v>567959.06000000006</v>
      </c>
      <c r="AL414" s="76">
        <f>IFERROR(VLOOKUP($D414,'SAP Data'!$A$7:$OM$1849,AL$4,FALSE),"")</f>
        <v>545418.34</v>
      </c>
      <c r="AM414" s="76">
        <f>IFERROR(VLOOKUP($D414,'SAP Data'!$A$7:$OM$1849,AM$4,FALSE),"")</f>
        <v>618544.62</v>
      </c>
      <c r="AN414" s="76">
        <f>IFERROR(VLOOKUP($D414,'SAP Data'!$A$7:$OM$1849,AN$4,FALSE),"")</f>
        <v>1760035.98</v>
      </c>
      <c r="AO414" s="76">
        <f>IFERROR(VLOOKUP($D414,'SAP Data'!$A$7:$OM$1849,AO$4,FALSE),"")</f>
        <v>1730204.86</v>
      </c>
      <c r="AP414" s="99">
        <f t="shared" si="643"/>
        <v>860988.42</v>
      </c>
      <c r="AQ414" s="43">
        <f t="shared" si="644"/>
        <v>838447.69999999984</v>
      </c>
      <c r="AR414" s="43">
        <f t="shared" si="645"/>
        <v>815906.98</v>
      </c>
      <c r="AS414" s="43">
        <f t="shared" si="646"/>
        <v>793366.25999999989</v>
      </c>
      <c r="AT414" s="43">
        <f t="shared" si="647"/>
        <v>770825.53999999992</v>
      </c>
      <c r="AU414" s="43">
        <f t="shared" si="648"/>
        <v>748284.82</v>
      </c>
      <c r="AV414" s="43">
        <f t="shared" si="649"/>
        <v>725744.1</v>
      </c>
      <c r="AW414" s="43">
        <f t="shared" si="650"/>
        <v>703203.37999999989</v>
      </c>
      <c r="AX414" s="43">
        <f t="shared" si="651"/>
        <v>680662.66</v>
      </c>
      <c r="AY414" s="43">
        <f t="shared" si="652"/>
        <v>662108.06499999994</v>
      </c>
      <c r="AZ414" s="43">
        <f t="shared" si="653"/>
        <v>696040.93166666676</v>
      </c>
      <c r="BA414" s="98">
        <f t="shared" si="654"/>
        <v>778171.36833333329</v>
      </c>
      <c r="BB414" s="16"/>
      <c r="BC414" s="16">
        <f t="shared" si="541"/>
        <v>0</v>
      </c>
      <c r="BD414" s="16"/>
      <c r="BE414" s="16">
        <f t="shared" si="542"/>
        <v>0</v>
      </c>
      <c r="BF414" s="16"/>
      <c r="BG414" s="16">
        <f t="shared" si="543"/>
        <v>0</v>
      </c>
      <c r="BH414" s="18"/>
      <c r="BI414" s="16">
        <f t="shared" si="544"/>
        <v>0</v>
      </c>
      <c r="BK414" s="16">
        <f t="shared" si="545"/>
        <v>0</v>
      </c>
      <c r="BM414" s="16">
        <f t="shared" si="546"/>
        <v>0</v>
      </c>
      <c r="BO414" s="16">
        <f t="shared" si="538"/>
        <v>0</v>
      </c>
      <c r="BQ414" s="16">
        <f t="shared" si="539"/>
        <v>0</v>
      </c>
      <c r="BS414" s="16">
        <f t="shared" si="540"/>
        <v>0</v>
      </c>
      <c r="BU414" s="16">
        <f t="shared" si="535"/>
        <v>0</v>
      </c>
      <c r="BW414" s="16">
        <f t="shared" si="536"/>
        <v>0</v>
      </c>
      <c r="BY414" s="16">
        <f t="shared" si="537"/>
        <v>0</v>
      </c>
      <c r="CB414" s="16">
        <f t="shared" si="639"/>
        <v>0</v>
      </c>
      <c r="CF414" s="243">
        <f t="shared" si="655"/>
        <v>0</v>
      </c>
      <c r="CH414" s="243">
        <f t="shared" si="656"/>
        <v>0</v>
      </c>
      <c r="CJ414" s="16">
        <f t="shared" si="640"/>
        <v>778171.36833333329</v>
      </c>
      <c r="CL414" s="54">
        <f t="shared" si="641"/>
        <v>0</v>
      </c>
      <c r="CN414" s="18"/>
      <c r="CO414" s="16">
        <f t="shared" si="642"/>
        <v>0</v>
      </c>
      <c r="CP414" s="18"/>
    </row>
    <row r="415" spans="1:94" x14ac:dyDescent="0.2">
      <c r="A415" s="387"/>
      <c r="B415" s="14" t="str">
        <f>VLOOKUP(D415,'line assign basis'!$A$8:$D$668,2,FALSE)</f>
        <v>PENSION CUR REG ASST</v>
      </c>
      <c r="C415" s="17" t="s">
        <v>2754</v>
      </c>
      <c r="D415" s="41" t="s">
        <v>2812</v>
      </c>
      <c r="E415" s="17">
        <f>IFERROR(VLOOKUP(D415,'line assign basis'!$A$8:$D$668,4,FALSE),"")</f>
        <v>2</v>
      </c>
      <c r="F415" s="33">
        <f>IFERROR(VLOOKUP($D415,'SAP Data'!$A$7:$OM$1845,F$4,FALSE),"")</f>
        <v>0</v>
      </c>
      <c r="G415" s="33">
        <f>IFERROR(VLOOKUP($D415,'SAP Data'!$A$7:$OM$1845,G$4,FALSE),"")</f>
        <v>0</v>
      </c>
      <c r="H415" s="16">
        <f>IFERROR(VLOOKUP($D415,'SAP Data'!$A$7:$OM$1845,H$4,FALSE),"")</f>
        <v>7131059</v>
      </c>
      <c r="I415" s="76">
        <f>IFERROR(VLOOKUP($D415,'SAP Data'!$A$7:$OM$1845,I$4,FALSE),"")</f>
        <v>7131059</v>
      </c>
      <c r="J415" s="76">
        <f>IFERROR(VLOOKUP($D415,'SAP Data'!$A$7:$OM$1845,J$4,FALSE),"")</f>
        <v>7131059</v>
      </c>
      <c r="K415" s="76">
        <f>IFERROR(VLOOKUP($D415,'SAP Data'!$A$7:$OM$1845,K$4,FALSE),"")</f>
        <v>7131059</v>
      </c>
      <c r="L415" s="76">
        <f>IFERROR(VLOOKUP($D415,'SAP Data'!$A$7:$OM$1845,L$4,FALSE),"")</f>
        <v>7131059</v>
      </c>
      <c r="M415" s="76">
        <f>IFERROR(VLOOKUP($D415,'SAP Data'!$A$7:$OM$1845,M$4,FALSE),"")</f>
        <v>7131059</v>
      </c>
      <c r="N415" s="76">
        <f>IFERROR(VLOOKUP($D415,'SAP Data'!$A$7:$OM$1845,N$4,FALSE),"")</f>
        <v>7131059</v>
      </c>
      <c r="O415" s="76">
        <f>IFERROR(VLOOKUP($D415,'SAP Data'!$A$7:$OM$1845,O$4,FALSE),"")</f>
        <v>7131059</v>
      </c>
      <c r="P415" s="76">
        <f>IFERROR(VLOOKUP($D415,'SAP Data'!$A$7:$OM$1845,P$4,FALSE),"")</f>
        <v>7131059</v>
      </c>
      <c r="Q415" s="76">
        <f>IFERROR(VLOOKUP($D415,'SAP Data'!$A$7:$OM$1845,Q$4,FALSE),"")</f>
        <v>7131059</v>
      </c>
      <c r="R415" s="76">
        <f>IFERROR(VLOOKUP($D415,'SAP Data'!$A$7:$OM$1845,R$4,FALSE),"")</f>
        <v>7131059</v>
      </c>
      <c r="S415" s="76">
        <f>IFERROR(VLOOKUP($D415,'SAP Data'!$A$7:$OM$1845,S$4,FALSE),"")</f>
        <v>7131059</v>
      </c>
      <c r="T415" s="76">
        <f>IFERROR(VLOOKUP($D415,'SAP Data'!$A$7:$OM$1849,T$4,FALSE),"")</f>
        <v>7131059</v>
      </c>
      <c r="U415" s="76">
        <f>IFERROR(VLOOKUP($D415,'SAP Data'!$A$7:$OM$1849,U$4,FALSE),"")</f>
        <v>7131059</v>
      </c>
      <c r="V415" s="76">
        <f>IFERROR(VLOOKUP($D415,'SAP Data'!$A$7:$OM$1849,V$4,FALSE),"")</f>
        <v>7131059</v>
      </c>
      <c r="W415" s="76">
        <f>IFERROR(VLOOKUP($D415,'SAP Data'!$A$7:$OM$1849,W$4,FALSE),"")</f>
        <v>7131059</v>
      </c>
      <c r="X415" s="76">
        <f>IFERROR(VLOOKUP($D415,'SAP Data'!$A$7:$OM$1849,X$4,FALSE),"")</f>
        <v>7131059</v>
      </c>
      <c r="Y415" s="76">
        <f>IFERROR(VLOOKUP($D415,'SAP Data'!$A$7:$OM$1849,Y$4,FALSE),"")</f>
        <v>7131059</v>
      </c>
      <c r="Z415" s="76">
        <f>IFERROR(VLOOKUP($D415,'SAP Data'!$A$7:$OM$1849,Z$4,FALSE),"")</f>
        <v>7131059</v>
      </c>
      <c r="AA415" s="76">
        <f>IFERROR(VLOOKUP($D415,'SAP Data'!$A$7:$OM$1849,AA$4,FALSE),"")</f>
        <v>7131059</v>
      </c>
      <c r="AB415" s="76">
        <f>IFERROR(VLOOKUP($D415,'SAP Data'!$A$7:$OM$1849,AB$4,FALSE),"")</f>
        <v>7131059</v>
      </c>
      <c r="AC415" s="76">
        <f>IFERROR(VLOOKUP($D415,'SAP Data'!$A$7:$OM$1849,AC$4,FALSE),"")</f>
        <v>7131059</v>
      </c>
      <c r="AD415" s="76">
        <f>IFERROR(VLOOKUP($D415,'SAP Data'!$A$7:$OM$1849,AD$4,FALSE),"")</f>
        <v>7131059</v>
      </c>
      <c r="AE415" s="76">
        <f>IFERROR(VLOOKUP($D415,'SAP Data'!$A$7:$OM$1849,AE$4,FALSE),"")</f>
        <v>7131059</v>
      </c>
      <c r="AF415" s="76">
        <f>IFERROR(VLOOKUP($D415,'SAP Data'!$A$7:$OM$1849,AF$4,FALSE),"")</f>
        <v>7131059</v>
      </c>
      <c r="AG415" s="76">
        <f>IFERROR(VLOOKUP($D415,'SAP Data'!$A$7:$OM$1849,AG$4,FALSE),"")</f>
        <v>7131059</v>
      </c>
      <c r="AH415" s="76">
        <f>IFERROR(VLOOKUP($D415,'SAP Data'!$A$7:$OM$1849,AH$4,FALSE),"")</f>
        <v>7131059</v>
      </c>
      <c r="AI415" s="76">
        <f>IFERROR(VLOOKUP($D415,'SAP Data'!$A$7:$OM$1849,AI$4,FALSE),"")</f>
        <v>7131059</v>
      </c>
      <c r="AJ415" s="76">
        <f>IFERROR(VLOOKUP($D415,'SAP Data'!$A$7:$OM$1849,AJ$4,FALSE),"")</f>
        <v>7131059</v>
      </c>
      <c r="AK415" s="76">
        <f>IFERROR(VLOOKUP($D415,'SAP Data'!$A$7:$OM$1849,AK$4,FALSE),"")</f>
        <v>7131059</v>
      </c>
      <c r="AL415" s="76">
        <f>IFERROR(VLOOKUP($D415,'SAP Data'!$A$7:$OM$1849,AL$4,FALSE),"")</f>
        <v>7131059</v>
      </c>
      <c r="AM415" s="76">
        <f>IFERROR(VLOOKUP($D415,'SAP Data'!$A$7:$OM$1849,AM$4,FALSE),"")</f>
        <v>7131059</v>
      </c>
      <c r="AN415" s="76">
        <f>IFERROR(VLOOKUP($D415,'SAP Data'!$A$7:$OM$1849,AN$4,FALSE),"")</f>
        <v>7131059</v>
      </c>
      <c r="AO415" s="76">
        <f>IFERROR(VLOOKUP($D415,'SAP Data'!$A$7:$OM$1849,AO$4,FALSE),"")</f>
        <v>7131059</v>
      </c>
      <c r="AP415" s="99">
        <f t="shared" si="643"/>
        <v>7131059</v>
      </c>
      <c r="AQ415" s="43">
        <f t="shared" si="644"/>
        <v>7131059</v>
      </c>
      <c r="AR415" s="43">
        <f t="shared" si="645"/>
        <v>7131059</v>
      </c>
      <c r="AS415" s="43">
        <f t="shared" si="646"/>
        <v>7131059</v>
      </c>
      <c r="AT415" s="43">
        <f t="shared" si="647"/>
        <v>7131059</v>
      </c>
      <c r="AU415" s="43">
        <f t="shared" si="648"/>
        <v>7131059</v>
      </c>
      <c r="AV415" s="43">
        <f t="shared" si="649"/>
        <v>7131059</v>
      </c>
      <c r="AW415" s="43">
        <f t="shared" si="650"/>
        <v>7131059</v>
      </c>
      <c r="AX415" s="43">
        <f t="shared" si="651"/>
        <v>7131059</v>
      </c>
      <c r="AY415" s="43">
        <f t="shared" si="652"/>
        <v>7131059</v>
      </c>
      <c r="AZ415" s="43">
        <f t="shared" si="653"/>
        <v>7131059</v>
      </c>
      <c r="BA415" s="98">
        <f t="shared" si="654"/>
        <v>7131059</v>
      </c>
      <c r="BB415" s="16"/>
      <c r="BC415" s="16">
        <f t="shared" si="541"/>
        <v>0</v>
      </c>
      <c r="BD415" s="16"/>
      <c r="BE415" s="16">
        <f t="shared" si="542"/>
        <v>0</v>
      </c>
      <c r="BF415" s="16"/>
      <c r="BG415" s="16">
        <f t="shared" si="543"/>
        <v>0</v>
      </c>
      <c r="BH415" s="18"/>
      <c r="BI415" s="16">
        <f t="shared" si="544"/>
        <v>0</v>
      </c>
      <c r="BK415" s="16">
        <f t="shared" si="545"/>
        <v>0</v>
      </c>
      <c r="BM415" s="16">
        <f t="shared" si="546"/>
        <v>0</v>
      </c>
      <c r="BO415" s="16">
        <f t="shared" si="538"/>
        <v>0</v>
      </c>
      <c r="BQ415" s="16">
        <f t="shared" si="539"/>
        <v>0</v>
      </c>
      <c r="BS415" s="16">
        <f t="shared" si="540"/>
        <v>0</v>
      </c>
      <c r="BU415" s="16">
        <f t="shared" si="535"/>
        <v>0</v>
      </c>
      <c r="BW415" s="16">
        <f t="shared" si="536"/>
        <v>0</v>
      </c>
      <c r="BY415" s="16">
        <f t="shared" si="537"/>
        <v>0</v>
      </c>
      <c r="CB415" s="16">
        <f t="shared" si="639"/>
        <v>0</v>
      </c>
      <c r="CF415" s="243">
        <f t="shared" si="655"/>
        <v>0</v>
      </c>
      <c r="CH415" s="243">
        <f t="shared" si="656"/>
        <v>0</v>
      </c>
      <c r="CJ415" s="16">
        <f t="shared" si="640"/>
        <v>7131059</v>
      </c>
      <c r="CL415" s="54">
        <f t="shared" si="641"/>
        <v>0</v>
      </c>
      <c r="CN415" s="18"/>
      <c r="CO415" s="16">
        <f t="shared" si="642"/>
        <v>0</v>
      </c>
      <c r="CP415" s="18"/>
    </row>
    <row r="416" spans="1:94" x14ac:dyDescent="0.2">
      <c r="A416" s="387"/>
      <c r="B416" s="14" t="str">
        <f>VLOOKUP(D416,'line assign basis'!$A$8:$D$668,2,FALSE)</f>
        <v>ST SEC DEF REG PEN I</v>
      </c>
      <c r="C416" s="17" t="s">
        <v>2845</v>
      </c>
      <c r="D416" s="41" t="s">
        <v>2885</v>
      </c>
      <c r="E416" s="17">
        <f>IFERROR(VLOOKUP(D416,'line assign basis'!$A$8:$D$668,4,FALSE),"")</f>
        <v>2</v>
      </c>
      <c r="F416" s="33">
        <f>IFERROR(VLOOKUP($D416,'SAP Data'!$A$7:$OM$1845,F$4,FALSE),"")</f>
        <v>0</v>
      </c>
      <c r="G416" s="33">
        <f>IFERROR(VLOOKUP($D416,'SAP Data'!$A$7:$OM$1845,G$4,FALSE),"")</f>
        <v>0</v>
      </c>
      <c r="H416" s="16">
        <f>IFERROR(VLOOKUP($D416,'SAP Data'!$A$7:$OM$1845,H$4,FALSE),"")</f>
        <v>0</v>
      </c>
      <c r="I416" s="76">
        <f>IFERROR(VLOOKUP($D416,'SAP Data'!$A$7:$OM$1845,I$4,FALSE),"")</f>
        <v>0</v>
      </c>
      <c r="J416" s="76">
        <f>IFERROR(VLOOKUP($D416,'SAP Data'!$A$7:$OM$1845,J$4,FALSE),"")</f>
        <v>-2123610.09</v>
      </c>
      <c r="K416" s="76">
        <f>IFERROR(VLOOKUP($D416,'SAP Data'!$A$7:$OM$1845,K$4,FALSE),"")</f>
        <v>-2121818.09</v>
      </c>
      <c r="L416" s="76">
        <f>IFERROR(VLOOKUP($D416,'SAP Data'!$A$7:$OM$1845,L$4,FALSE),"")</f>
        <v>-2054223.09</v>
      </c>
      <c r="M416" s="76">
        <f>IFERROR(VLOOKUP($D416,'SAP Data'!$A$7:$OM$1845,M$4,FALSE),"")</f>
        <v>-1987013.09</v>
      </c>
      <c r="N416" s="76">
        <f>IFERROR(VLOOKUP($D416,'SAP Data'!$A$7:$OM$1845,N$4,FALSE),"")</f>
        <v>-1916044.09</v>
      </c>
      <c r="O416" s="76">
        <f>IFERROR(VLOOKUP($D416,'SAP Data'!$A$7:$OM$1845,O$4,FALSE),"")</f>
        <v>-1771980.09</v>
      </c>
      <c r="P416" s="76">
        <f>IFERROR(VLOOKUP($D416,'SAP Data'!$A$7:$OM$1845,P$4,FALSE),"")</f>
        <v>-1527248.09</v>
      </c>
      <c r="Q416" s="76">
        <f>IFERROR(VLOOKUP($D416,'SAP Data'!$A$7:$OM$1845,Q$4,FALSE),"")</f>
        <v>-1191676.0900000001</v>
      </c>
      <c r="R416" s="76">
        <f>IFERROR(VLOOKUP($D416,'SAP Data'!$A$7:$OM$1845,R$4,FALSE),"")</f>
        <v>-855066.09</v>
      </c>
      <c r="S416" s="76">
        <f>IFERROR(VLOOKUP($D416,'SAP Data'!$A$7:$OM$1845,S$4,FALSE),"")</f>
        <v>-580736.09</v>
      </c>
      <c r="T416" s="76">
        <f>IFERROR(VLOOKUP($D416,'SAP Data'!$A$7:$OM$1849,T$4,FALSE),"")</f>
        <v>-336978.09</v>
      </c>
      <c r="U416" s="76">
        <f>IFERROR(VLOOKUP($D416,'SAP Data'!$A$7:$OM$1849,U$4,FALSE),"")</f>
        <v>-153174.09</v>
      </c>
      <c r="V416" s="76">
        <f>IFERROR(VLOOKUP($D416,'SAP Data'!$A$7:$OM$1849,V$4,FALSE),"")</f>
        <v>-30816.09</v>
      </c>
      <c r="W416" s="76">
        <f>IFERROR(VLOOKUP($D416,'SAP Data'!$A$7:$OM$1849,W$4,FALSE),"")</f>
        <v>0</v>
      </c>
      <c r="X416" s="76">
        <f>IFERROR(VLOOKUP($D416,'SAP Data'!$A$7:$OM$1849,X$4,FALSE),"")</f>
        <v>0</v>
      </c>
      <c r="Y416" s="76">
        <f>IFERROR(VLOOKUP($D416,'SAP Data'!$A$7:$OM$1849,Y$4,FALSE),"")</f>
        <v>0</v>
      </c>
      <c r="Z416" s="76">
        <f>IFERROR(VLOOKUP($D416,'SAP Data'!$A$7:$OM$1849,Z$4,FALSE),"")</f>
        <v>0</v>
      </c>
      <c r="AA416" s="76">
        <f>IFERROR(VLOOKUP($D416,'SAP Data'!$A$7:$OM$1849,AA$4,FALSE),"")</f>
        <v>0</v>
      </c>
      <c r="AB416" s="76">
        <f>IFERROR(VLOOKUP($D416,'SAP Data'!$A$7:$OM$1849,AB$4,FALSE),"")</f>
        <v>0</v>
      </c>
      <c r="AC416" s="76">
        <f>IFERROR(VLOOKUP($D416,'SAP Data'!$A$7:$OM$1849,AC$4,FALSE),"")</f>
        <v>0</v>
      </c>
      <c r="AD416" s="76">
        <f>IFERROR(VLOOKUP($D416,'SAP Data'!$A$7:$OM$1849,AD$4,FALSE),"")</f>
        <v>0</v>
      </c>
      <c r="AE416" s="76">
        <f>IFERROR(VLOOKUP($D416,'SAP Data'!$A$7:$OM$1849,AE$4,FALSE),"")</f>
        <v>0</v>
      </c>
      <c r="AF416" s="76">
        <f>IFERROR(VLOOKUP($D416,'SAP Data'!$A$7:$OM$1849,AF$4,FALSE),"")</f>
        <v>0</v>
      </c>
      <c r="AG416" s="76">
        <f>IFERROR(VLOOKUP($D416,'SAP Data'!$A$7:$OM$1849,AG$4,FALSE),"")</f>
        <v>0</v>
      </c>
      <c r="AH416" s="76">
        <f>IFERROR(VLOOKUP($D416,'SAP Data'!$A$7:$OM$1849,AH$4,FALSE),"")</f>
        <v>0</v>
      </c>
      <c r="AI416" s="76">
        <f>IFERROR(VLOOKUP($D416,'SAP Data'!$A$7:$OM$1849,AI$4,FALSE),"")</f>
        <v>0</v>
      </c>
      <c r="AJ416" s="76">
        <f>IFERROR(VLOOKUP($D416,'SAP Data'!$A$7:$OM$1849,AJ$4,FALSE),"")</f>
        <v>0</v>
      </c>
      <c r="AK416" s="76">
        <f>IFERROR(VLOOKUP($D416,'SAP Data'!$A$7:$OM$1849,AK$4,FALSE),"")</f>
        <v>0</v>
      </c>
      <c r="AL416" s="76">
        <f>IFERROR(VLOOKUP($D416,'SAP Data'!$A$7:$OM$1849,AL$4,FALSE),"")</f>
        <v>0</v>
      </c>
      <c r="AM416" s="76">
        <f>IFERROR(VLOOKUP($D416,'SAP Data'!$A$7:$OM$1849,AM$4,FALSE),"")</f>
        <v>0</v>
      </c>
      <c r="AN416" s="76">
        <f>IFERROR(VLOOKUP($D416,'SAP Data'!$A$7:$OM$1849,AN$4,FALSE),"")</f>
        <v>0</v>
      </c>
      <c r="AO416" s="76">
        <f>IFERROR(VLOOKUP($D416,'SAP Data'!$A$7:$OM$1849,AO$4,FALSE),"")</f>
        <v>0</v>
      </c>
      <c r="AP416" s="99">
        <f t="shared" si="643"/>
        <v>-127436.45041666667</v>
      </c>
      <c r="AQ416" s="43">
        <f t="shared" si="644"/>
        <v>-67611.359583333338</v>
      </c>
      <c r="AR416" s="43">
        <f t="shared" si="645"/>
        <v>-29373.268749999999</v>
      </c>
      <c r="AS416" s="43">
        <f t="shared" si="646"/>
        <v>-8950.2612499999996</v>
      </c>
      <c r="AT416" s="43">
        <f t="shared" si="647"/>
        <v>-1284.0037500000001</v>
      </c>
      <c r="AU416" s="43">
        <f t="shared" si="648"/>
        <v>0</v>
      </c>
      <c r="AV416" s="43">
        <f t="shared" si="649"/>
        <v>0</v>
      </c>
      <c r="AW416" s="43">
        <f t="shared" si="650"/>
        <v>0</v>
      </c>
      <c r="AX416" s="43">
        <f t="shared" si="651"/>
        <v>0</v>
      </c>
      <c r="AY416" s="43">
        <f t="shared" si="652"/>
        <v>0</v>
      </c>
      <c r="AZ416" s="43">
        <f t="shared" si="653"/>
        <v>0</v>
      </c>
      <c r="BA416" s="98">
        <f t="shared" si="654"/>
        <v>0</v>
      </c>
      <c r="BB416" s="16"/>
      <c r="BC416" s="16">
        <f t="shared" si="541"/>
        <v>0</v>
      </c>
      <c r="BD416" s="16"/>
      <c r="BE416" s="16">
        <f t="shared" si="542"/>
        <v>0</v>
      </c>
      <c r="BF416" s="16"/>
      <c r="BG416" s="16">
        <f t="shared" si="543"/>
        <v>0</v>
      </c>
      <c r="BH416" s="18"/>
      <c r="BI416" s="16">
        <f t="shared" si="544"/>
        <v>0</v>
      </c>
      <c r="BK416" s="16">
        <f t="shared" si="545"/>
        <v>0</v>
      </c>
      <c r="BM416" s="16">
        <f t="shared" si="546"/>
        <v>0</v>
      </c>
      <c r="BO416" s="16">
        <f t="shared" si="538"/>
        <v>0</v>
      </c>
      <c r="BQ416" s="16">
        <f t="shared" si="539"/>
        <v>0</v>
      </c>
      <c r="BS416" s="16">
        <f t="shared" si="540"/>
        <v>0</v>
      </c>
      <c r="BU416" s="16">
        <f t="shared" si="535"/>
        <v>0</v>
      </c>
      <c r="BW416" s="16">
        <f t="shared" si="536"/>
        <v>0</v>
      </c>
      <c r="BY416" s="16">
        <f t="shared" si="537"/>
        <v>0</v>
      </c>
      <c r="CB416" s="16">
        <f t="shared" si="639"/>
        <v>0</v>
      </c>
      <c r="CF416" s="243">
        <f t="shared" si="655"/>
        <v>0</v>
      </c>
      <c r="CH416" s="243">
        <f t="shared" si="656"/>
        <v>0</v>
      </c>
      <c r="CJ416" s="16">
        <f t="shared" si="640"/>
        <v>0</v>
      </c>
      <c r="CL416" s="54">
        <f t="shared" si="641"/>
        <v>0</v>
      </c>
      <c r="CN416" s="18"/>
      <c r="CO416" s="16">
        <f t="shared" si="642"/>
        <v>0</v>
      </c>
      <c r="CP416" s="18"/>
    </row>
    <row r="417" spans="1:94" x14ac:dyDescent="0.2">
      <c r="A417" s="387"/>
      <c r="B417" s="14" t="str">
        <f>VLOOKUP(D417,'line assign basis'!$A$8:$D$668,2,FALSE)</f>
        <v>Def Ince-Sng Fam Con</v>
      </c>
      <c r="C417" s="17" t="s">
        <v>831</v>
      </c>
      <c r="D417" s="17" t="s">
        <v>829</v>
      </c>
      <c r="E417" s="17">
        <f>IFERROR(VLOOKUP(D417,'line assign basis'!$A$8:$D$668,4,FALSE),"")</f>
        <v>2</v>
      </c>
      <c r="F417" s="33">
        <f>IFERROR(VLOOKUP($D417,'SAP Data'!$A$7:$OM$1845,F$4,FALSE),"")</f>
        <v>468110</v>
      </c>
      <c r="G417" s="33">
        <f>IFERROR(VLOOKUP($D417,'SAP Data'!$A$7:$OM$1845,G$4,FALSE),"")</f>
        <v>525410</v>
      </c>
      <c r="H417" s="16">
        <f>IFERROR(VLOOKUP($D417,'SAP Data'!$A$7:$OM$1845,H$4,FALSE),"")</f>
        <v>563610</v>
      </c>
      <c r="I417" s="76">
        <f>IFERROR(VLOOKUP($D417,'SAP Data'!$A$7:$OM$1845,I$4,FALSE),"")</f>
        <v>605010</v>
      </c>
      <c r="J417" s="76">
        <f>IFERROR(VLOOKUP($D417,'SAP Data'!$A$7:$OM$1845,J$4,FALSE),"")</f>
        <v>634010</v>
      </c>
      <c r="K417" s="76">
        <f>IFERROR(VLOOKUP($D417,'SAP Data'!$A$7:$OM$1845,K$4,FALSE),"")</f>
        <v>675010</v>
      </c>
      <c r="L417" s="76">
        <f>IFERROR(VLOOKUP($D417,'SAP Data'!$A$7:$OM$1845,L$4,FALSE),"")</f>
        <v>699760</v>
      </c>
      <c r="M417" s="76">
        <f>IFERROR(VLOOKUP($D417,'SAP Data'!$A$7:$OM$1845,M$4,FALSE),"")</f>
        <v>725760</v>
      </c>
      <c r="N417" s="76">
        <f>IFERROR(VLOOKUP($D417,'SAP Data'!$A$7:$OM$1845,N$4,FALSE),"")</f>
        <v>758260</v>
      </c>
      <c r="O417" s="76">
        <f>IFERROR(VLOOKUP($D417,'SAP Data'!$A$7:$OM$1845,O$4,FALSE),"")</f>
        <v>805360</v>
      </c>
      <c r="P417" s="76">
        <f>IFERROR(VLOOKUP($D417,'SAP Data'!$A$7:$OM$1845,P$4,FALSE),"")</f>
        <v>881360</v>
      </c>
      <c r="Q417" s="76">
        <f>IFERROR(VLOOKUP($D417,'SAP Data'!$A$7:$OM$1845,Q$4,FALSE),"")</f>
        <v>1015860</v>
      </c>
      <c r="R417" s="76">
        <f>IFERROR(VLOOKUP($D417,'SAP Data'!$A$7:$OM$1845,R$4,FALSE),"")</f>
        <v>1163060</v>
      </c>
      <c r="S417" s="76">
        <f>IFERROR(VLOOKUP($D417,'SAP Data'!$A$7:$OM$1845,S$4,FALSE),"")</f>
        <v>1261360</v>
      </c>
      <c r="T417" s="76">
        <f>IFERROR(VLOOKUP($D417,'SAP Data'!$A$7:$OM$1849,T$4,FALSE),"")</f>
        <v>1355860</v>
      </c>
      <c r="U417" s="76">
        <f>IFERROR(VLOOKUP($D417,'SAP Data'!$A$7:$OM$1849,U$4,FALSE),"")</f>
        <v>1408860</v>
      </c>
      <c r="V417" s="76">
        <f>IFERROR(VLOOKUP($D417,'SAP Data'!$A$7:$OM$1849,V$4,FALSE),"")</f>
        <v>1463660</v>
      </c>
      <c r="W417" s="76">
        <f>IFERROR(VLOOKUP($D417,'SAP Data'!$A$7:$OM$1849,W$4,FALSE),"")</f>
        <v>1511660</v>
      </c>
      <c r="X417" s="76">
        <f>IFERROR(VLOOKUP($D417,'SAP Data'!$A$7:$OM$1849,X$4,FALSE),"")</f>
        <v>1554960</v>
      </c>
      <c r="Y417" s="76">
        <f>IFERROR(VLOOKUP($D417,'SAP Data'!$A$7:$OM$1849,Y$4,FALSE),"")</f>
        <v>1632960</v>
      </c>
      <c r="Z417" s="76">
        <f>IFERROR(VLOOKUP($D417,'SAP Data'!$A$7:$OM$1849,Z$4,FALSE),"")</f>
        <v>1707460</v>
      </c>
      <c r="AA417" s="76">
        <f>IFERROR(VLOOKUP($D417,'SAP Data'!$A$7:$OM$1849,AA$4,FALSE),"")</f>
        <v>1763960</v>
      </c>
      <c r="AB417" s="76">
        <f>IFERROR(VLOOKUP($D417,'SAP Data'!$A$7:$OM$1849,AB$4,FALSE),"")</f>
        <v>1886260</v>
      </c>
      <c r="AC417" s="76">
        <f>IFERROR(VLOOKUP($D417,'SAP Data'!$A$7:$OM$1849,AC$4,FALSE),"")</f>
        <v>1991760</v>
      </c>
      <c r="AD417" s="76">
        <f>IFERROR(VLOOKUP($D417,'SAP Data'!$A$7:$OM$1849,AD$4,FALSE),"")</f>
        <v>2085760</v>
      </c>
      <c r="AE417" s="76">
        <f>IFERROR(VLOOKUP($D417,'SAP Data'!$A$7:$OM$1849,AE$4,FALSE),"")</f>
        <v>2181960</v>
      </c>
      <c r="AF417" s="76">
        <f>IFERROR(VLOOKUP($D417,'SAP Data'!$A$7:$OM$1849,AF$4,FALSE),"")</f>
        <v>2251960</v>
      </c>
      <c r="AG417" s="76">
        <f>IFERROR(VLOOKUP($D417,'SAP Data'!$A$7:$OM$1849,AG$4,FALSE),"")</f>
        <v>2284460</v>
      </c>
      <c r="AH417" s="76">
        <f>IFERROR(VLOOKUP($D417,'SAP Data'!$A$7:$OM$1849,AH$4,FALSE),"")</f>
        <v>2322160</v>
      </c>
      <c r="AI417" s="76">
        <f>IFERROR(VLOOKUP($D417,'SAP Data'!$A$7:$OM$1849,AI$4,FALSE),"")</f>
        <v>2351660</v>
      </c>
      <c r="AJ417" s="76">
        <f>IFERROR(VLOOKUP($D417,'SAP Data'!$A$7:$OM$1849,AJ$4,FALSE),"")</f>
        <v>2371160</v>
      </c>
      <c r="AK417" s="76">
        <f>IFERROR(VLOOKUP($D417,'SAP Data'!$A$7:$OM$1849,AK$4,FALSE),"")</f>
        <v>2385160</v>
      </c>
      <c r="AL417" s="76">
        <f>IFERROR(VLOOKUP($D417,'SAP Data'!$A$7:$OM$1849,AL$4,FALSE),"")</f>
        <v>2398160</v>
      </c>
      <c r="AM417" s="76">
        <f>IFERROR(VLOOKUP($D417,'SAP Data'!$A$7:$OM$1849,AM$4,FALSE),"")</f>
        <v>2412660</v>
      </c>
      <c r="AN417" s="76">
        <f>IFERROR(VLOOKUP($D417,'SAP Data'!$A$7:$OM$1849,AN$4,FALSE),"")</f>
        <v>2436660</v>
      </c>
      <c r="AO417" s="76">
        <f>IFERROR(VLOOKUP($D417,'SAP Data'!$A$7:$OM$1849,AO$4,FALSE),"")</f>
        <v>3065190</v>
      </c>
      <c r="AP417" s="99">
        <f t="shared" si="643"/>
        <v>1596930.8333333333</v>
      </c>
      <c r="AQ417" s="43">
        <f t="shared" si="644"/>
        <v>1673735</v>
      </c>
      <c r="AR417" s="43">
        <f t="shared" si="645"/>
        <v>1749430.8333333333</v>
      </c>
      <c r="AS417" s="43">
        <f t="shared" si="646"/>
        <v>1823251.6666666667</v>
      </c>
      <c r="AT417" s="43">
        <f t="shared" si="647"/>
        <v>1895505.8333333333</v>
      </c>
      <c r="AU417" s="43">
        <f t="shared" si="648"/>
        <v>1966276.6666666667</v>
      </c>
      <c r="AV417" s="43">
        <f t="shared" si="649"/>
        <v>2035285</v>
      </c>
      <c r="AW417" s="43">
        <f t="shared" si="650"/>
        <v>2100635</v>
      </c>
      <c r="AX417" s="43">
        <f t="shared" si="651"/>
        <v>2160755.8333333335</v>
      </c>
      <c r="AY417" s="43">
        <f t="shared" si="652"/>
        <v>2216564.1666666665</v>
      </c>
      <c r="AZ417" s="43">
        <f t="shared" si="653"/>
        <v>2266526.6666666665</v>
      </c>
      <c r="BA417" s="98">
        <f t="shared" si="654"/>
        <v>2334186.25</v>
      </c>
      <c r="BB417" s="16"/>
      <c r="BC417" s="16">
        <f t="shared" si="541"/>
        <v>0</v>
      </c>
      <c r="BD417" s="16"/>
      <c r="BE417" s="16">
        <f t="shared" si="542"/>
        <v>0</v>
      </c>
      <c r="BF417" s="16"/>
      <c r="BG417" s="16">
        <f t="shared" si="543"/>
        <v>0</v>
      </c>
      <c r="BH417" s="18"/>
      <c r="BI417" s="16">
        <f t="shared" si="544"/>
        <v>0</v>
      </c>
      <c r="BK417" s="16">
        <f t="shared" si="545"/>
        <v>0</v>
      </c>
      <c r="BM417" s="16">
        <f t="shared" si="546"/>
        <v>0</v>
      </c>
      <c r="BO417" s="16">
        <f t="shared" si="538"/>
        <v>0</v>
      </c>
      <c r="BQ417" s="16">
        <f t="shared" si="539"/>
        <v>0</v>
      </c>
      <c r="BS417" s="16">
        <f t="shared" si="540"/>
        <v>0</v>
      </c>
      <c r="BU417" s="16">
        <f t="shared" si="535"/>
        <v>0</v>
      </c>
      <c r="BW417" s="16">
        <f t="shared" si="536"/>
        <v>0</v>
      </c>
      <c r="BY417" s="16">
        <f t="shared" si="537"/>
        <v>0</v>
      </c>
      <c r="CB417" s="16">
        <f t="shared" si="639"/>
        <v>0</v>
      </c>
      <c r="CF417" s="243">
        <f t="shared" si="655"/>
        <v>0</v>
      </c>
      <c r="CH417" s="243">
        <f t="shared" si="656"/>
        <v>0</v>
      </c>
      <c r="CJ417" s="16">
        <f t="shared" si="640"/>
        <v>2334186.25</v>
      </c>
      <c r="CL417" s="54">
        <f t="shared" si="641"/>
        <v>0</v>
      </c>
      <c r="CN417" s="18"/>
      <c r="CO417" s="16">
        <f t="shared" si="642"/>
        <v>0</v>
      </c>
      <c r="CP417" s="18"/>
    </row>
    <row r="418" spans="1:94" x14ac:dyDescent="0.2">
      <c r="A418" s="387"/>
      <c r="B418" s="14" t="str">
        <f>VLOOKUP(D418,'line assign basis'!$A$8:$D$668,2,FALSE)</f>
        <v>Acc Amort - DI - SFC</v>
      </c>
      <c r="C418" s="17" t="s">
        <v>834</v>
      </c>
      <c r="D418" s="17" t="s">
        <v>832</v>
      </c>
      <c r="E418" s="17">
        <f>IFERROR(VLOOKUP(D418,'line assign basis'!$A$8:$D$668,4,FALSE),"")</f>
        <v>2</v>
      </c>
      <c r="F418" s="33">
        <f>IFERROR(VLOOKUP($D418,'SAP Data'!$A$7:$OM$1845,F$4,FALSE),"")</f>
        <v>-6491.97</v>
      </c>
      <c r="G418" s="33">
        <f>IFERROR(VLOOKUP($D418,'SAP Data'!$A$7:$OM$1845,G$4,FALSE),"")</f>
        <v>-6491.97</v>
      </c>
      <c r="H418" s="16">
        <f>IFERROR(VLOOKUP($D418,'SAP Data'!$A$7:$OM$1845,H$4,FALSE),"")</f>
        <v>-10199.93</v>
      </c>
      <c r="I418" s="76">
        <f>IFERROR(VLOOKUP($D418,'SAP Data'!$A$7:$OM$1845,I$4,FALSE),"")</f>
        <v>-10199.93</v>
      </c>
      <c r="J418" s="76">
        <f>IFERROR(VLOOKUP($D418,'SAP Data'!$A$7:$OM$1845,J$4,FALSE),"")</f>
        <v>-10199.93</v>
      </c>
      <c r="K418" s="76">
        <f>IFERROR(VLOOKUP($D418,'SAP Data'!$A$7:$OM$1845,K$4,FALSE),"")</f>
        <v>-14647.36</v>
      </c>
      <c r="L418" s="76">
        <f>IFERROR(VLOOKUP($D418,'SAP Data'!$A$7:$OM$1845,L$4,FALSE),"")</f>
        <v>-14647.36</v>
      </c>
      <c r="M418" s="76">
        <f>IFERROR(VLOOKUP($D418,'SAP Data'!$A$7:$OM$1845,M$4,FALSE),"")</f>
        <v>-14647.36</v>
      </c>
      <c r="N418" s="76">
        <f>IFERROR(VLOOKUP($D418,'SAP Data'!$A$7:$OM$1845,N$4,FALSE),"")</f>
        <v>-19629.330000000002</v>
      </c>
      <c r="O418" s="76">
        <f>IFERROR(VLOOKUP($D418,'SAP Data'!$A$7:$OM$1845,O$4,FALSE),"")</f>
        <v>-19629.330000000002</v>
      </c>
      <c r="P418" s="76">
        <f>IFERROR(VLOOKUP($D418,'SAP Data'!$A$7:$OM$1845,P$4,FALSE),"")</f>
        <v>-19629.330000000002</v>
      </c>
      <c r="Q418" s="76">
        <f>IFERROR(VLOOKUP($D418,'SAP Data'!$A$7:$OM$1845,Q$4,FALSE),"")</f>
        <v>-26312.62</v>
      </c>
      <c r="R418" s="76">
        <f>IFERROR(VLOOKUP($D418,'SAP Data'!$A$7:$OM$1845,R$4,FALSE),"")</f>
        <v>-26312.62</v>
      </c>
      <c r="S418" s="76">
        <f>IFERROR(VLOOKUP($D418,'SAP Data'!$A$7:$OM$1845,S$4,FALSE),"")</f>
        <v>-26312.62</v>
      </c>
      <c r="T418" s="76">
        <f>IFERROR(VLOOKUP($D418,'SAP Data'!$A$7:$OM$1849,T$4,FALSE),"")</f>
        <v>-35232.75</v>
      </c>
      <c r="U418" s="76">
        <f>IFERROR(VLOOKUP($D418,'SAP Data'!$A$7:$OM$1849,U$4,FALSE),"")</f>
        <v>-35232.75</v>
      </c>
      <c r="V418" s="76">
        <f>IFERROR(VLOOKUP($D418,'SAP Data'!$A$7:$OM$1849,V$4,FALSE),"")</f>
        <v>-35232.75</v>
      </c>
      <c r="W418" s="76">
        <f>IFERROR(VLOOKUP($D418,'SAP Data'!$A$7:$OM$1849,W$4,FALSE),"")</f>
        <v>-45177.88</v>
      </c>
      <c r="X418" s="76">
        <f>IFERROR(VLOOKUP($D418,'SAP Data'!$A$7:$OM$1849,X$4,FALSE),"")</f>
        <v>-45177.88</v>
      </c>
      <c r="Y418" s="76">
        <f>IFERROR(VLOOKUP($D418,'SAP Data'!$A$7:$OM$1849,Y$4,FALSE),"")</f>
        <v>-45177.88</v>
      </c>
      <c r="Z418" s="76">
        <f>IFERROR(VLOOKUP($D418,'SAP Data'!$A$7:$OM$1849,Z$4,FALSE),"")</f>
        <v>-56411.17</v>
      </c>
      <c r="AA418" s="76">
        <f>IFERROR(VLOOKUP($D418,'SAP Data'!$A$7:$OM$1849,AA$4,FALSE),"")</f>
        <v>-56411.17</v>
      </c>
      <c r="AB418" s="76">
        <f>IFERROR(VLOOKUP($D418,'SAP Data'!$A$7:$OM$1849,AB$4,FALSE),"")</f>
        <v>-56411.17</v>
      </c>
      <c r="AC418" s="76">
        <f>IFERROR(VLOOKUP($D418,'SAP Data'!$A$7:$OM$1849,AC$4,FALSE),"")</f>
        <v>-69514.850000000006</v>
      </c>
      <c r="AD418" s="76">
        <f>IFERROR(VLOOKUP($D418,'SAP Data'!$A$7:$OM$1849,AD$4,FALSE),"")</f>
        <v>-69514.850000000006</v>
      </c>
      <c r="AE418" s="76">
        <f>IFERROR(VLOOKUP($D418,'SAP Data'!$A$7:$OM$1849,AE$4,FALSE),"")</f>
        <v>-69514.850000000006</v>
      </c>
      <c r="AF418" s="76">
        <f>IFERROR(VLOOKUP($D418,'SAP Data'!$A$7:$OM$1849,AF$4,FALSE),"")</f>
        <v>-83805.38</v>
      </c>
      <c r="AG418" s="76">
        <f>IFERROR(VLOOKUP($D418,'SAP Data'!$A$7:$OM$1849,AG$4,FALSE),"")</f>
        <v>-83805.38</v>
      </c>
      <c r="AH418" s="76">
        <f>IFERROR(VLOOKUP($D418,'SAP Data'!$A$7:$OM$1849,AH$4,FALSE),"")</f>
        <v>-83805.38</v>
      </c>
      <c r="AI418" s="76">
        <f>IFERROR(VLOOKUP($D418,'SAP Data'!$A$7:$OM$1849,AI$4,FALSE),"")</f>
        <v>-98751.83</v>
      </c>
      <c r="AJ418" s="76">
        <f>IFERROR(VLOOKUP($D418,'SAP Data'!$A$7:$OM$1849,AJ$4,FALSE),"")</f>
        <v>-98751.83</v>
      </c>
      <c r="AK418" s="76">
        <f>IFERROR(VLOOKUP($D418,'SAP Data'!$A$7:$OM$1849,AK$4,FALSE),"")</f>
        <v>-98751.83</v>
      </c>
      <c r="AL418" s="76">
        <f>IFERROR(VLOOKUP($D418,'SAP Data'!$A$7:$OM$1849,AL$4,FALSE),"")</f>
        <v>-114004.2</v>
      </c>
      <c r="AM418" s="76">
        <f>IFERROR(VLOOKUP($D418,'SAP Data'!$A$7:$OM$1849,AM$4,FALSE),"")</f>
        <v>-114004.2</v>
      </c>
      <c r="AN418" s="76">
        <f>IFERROR(VLOOKUP($D418,'SAP Data'!$A$7:$OM$1849,AN$4,FALSE),"")</f>
        <v>-114004.2</v>
      </c>
      <c r="AO418" s="76">
        <f>IFERROR(VLOOKUP($D418,'SAP Data'!$A$7:$OM$1849,AO$4,FALSE),"")</f>
        <v>-133644.92000000001</v>
      </c>
      <c r="AP418" s="99">
        <f t="shared" si="643"/>
        <v>-46183.883750000001</v>
      </c>
      <c r="AQ418" s="43">
        <f t="shared" si="644"/>
        <v>-49784.069583333338</v>
      </c>
      <c r="AR418" s="43">
        <f t="shared" si="645"/>
        <v>-53608.022083333322</v>
      </c>
      <c r="AS418" s="43">
        <f t="shared" si="646"/>
        <v>-57655.741249999999</v>
      </c>
      <c r="AT418" s="43">
        <f t="shared" si="647"/>
        <v>-61703.460416666661</v>
      </c>
      <c r="AU418" s="43">
        <f t="shared" si="648"/>
        <v>-65959.567916666667</v>
      </c>
      <c r="AV418" s="43">
        <f t="shared" si="649"/>
        <v>-70424.063749999987</v>
      </c>
      <c r="AW418" s="43">
        <f t="shared" si="650"/>
        <v>-74888.559583333335</v>
      </c>
      <c r="AX418" s="43">
        <f t="shared" si="651"/>
        <v>-79520.517083333325</v>
      </c>
      <c r="AY418" s="43">
        <f t="shared" si="652"/>
        <v>-84319.936249999984</v>
      </c>
      <c r="AZ418" s="43">
        <f t="shared" si="653"/>
        <v>-89119.355416666658</v>
      </c>
      <c r="BA418" s="98">
        <f t="shared" si="654"/>
        <v>-94191.151249999981</v>
      </c>
      <c r="BB418" s="16"/>
      <c r="BC418" s="16">
        <f t="shared" si="541"/>
        <v>0</v>
      </c>
      <c r="BD418" s="16"/>
      <c r="BE418" s="16">
        <f t="shared" si="542"/>
        <v>0</v>
      </c>
      <c r="BF418" s="16"/>
      <c r="BG418" s="16">
        <f t="shared" si="543"/>
        <v>0</v>
      </c>
      <c r="BH418" s="18"/>
      <c r="BI418" s="16">
        <f t="shared" si="544"/>
        <v>0</v>
      </c>
      <c r="BK418" s="16">
        <f t="shared" si="545"/>
        <v>0</v>
      </c>
      <c r="BM418" s="16">
        <f t="shared" si="546"/>
        <v>0</v>
      </c>
      <c r="BO418" s="16">
        <f t="shared" si="538"/>
        <v>0</v>
      </c>
      <c r="BQ418" s="16">
        <f t="shared" si="539"/>
        <v>0</v>
      </c>
      <c r="BS418" s="16">
        <f t="shared" si="540"/>
        <v>0</v>
      </c>
      <c r="BU418" s="16">
        <f t="shared" ref="BU418:BU450" si="657">IF($E418=4,AY418,0)</f>
        <v>0</v>
      </c>
      <c r="BW418" s="16">
        <f t="shared" ref="BW418:BW450" si="658">IF($E418=4,AZ418,0)</f>
        <v>0</v>
      </c>
      <c r="BY418" s="16">
        <f t="shared" ref="BY418:BY450" si="659">IF($E418=4,BA418,0)</f>
        <v>0</v>
      </c>
      <c r="CB418" s="16">
        <f t="shared" si="639"/>
        <v>0</v>
      </c>
      <c r="CF418" s="243">
        <f t="shared" si="655"/>
        <v>0</v>
      </c>
      <c r="CH418" s="243">
        <f t="shared" si="656"/>
        <v>0</v>
      </c>
      <c r="CJ418" s="16">
        <f t="shared" si="640"/>
        <v>-94191.151249999981</v>
      </c>
      <c r="CL418" s="54">
        <f t="shared" si="641"/>
        <v>0</v>
      </c>
      <c r="CN418" s="18"/>
      <c r="CO418" s="16">
        <f t="shared" si="642"/>
        <v>0</v>
      </c>
      <c r="CP418" s="18"/>
    </row>
    <row r="419" spans="1:94" x14ac:dyDescent="0.2">
      <c r="A419" s="387"/>
      <c r="B419" s="14" t="str">
        <f>VLOOKUP(D419,'line assign basis'!$A$8:$D$668,2,FALSE)</f>
        <v>Def Ince-Mltf Mult M</v>
      </c>
      <c r="C419" s="17" t="s">
        <v>837</v>
      </c>
      <c r="D419" s="17" t="s">
        <v>835</v>
      </c>
      <c r="E419" s="17">
        <f>IFERROR(VLOOKUP(D419,'line assign basis'!$A$8:$D$668,4,FALSE),"")</f>
        <v>2</v>
      </c>
      <c r="F419" s="33">
        <f>IFERROR(VLOOKUP($D419,'SAP Data'!$A$7:$OM$1845,F$4,FALSE),"")</f>
        <v>300670</v>
      </c>
      <c r="G419" s="33">
        <f>IFERROR(VLOOKUP($D419,'SAP Data'!$A$7:$OM$1845,G$4,FALSE),"")</f>
        <v>300670</v>
      </c>
      <c r="H419" s="16">
        <f>IFERROR(VLOOKUP($D419,'SAP Data'!$A$7:$OM$1845,H$4,FALSE),"")</f>
        <v>367690</v>
      </c>
      <c r="I419" s="76">
        <f>IFERROR(VLOOKUP($D419,'SAP Data'!$A$7:$OM$1845,I$4,FALSE),"")</f>
        <v>373450</v>
      </c>
      <c r="J419" s="76">
        <f>IFERROR(VLOOKUP($D419,'SAP Data'!$A$7:$OM$1845,J$4,FALSE),"")</f>
        <v>489780</v>
      </c>
      <c r="K419" s="76">
        <f>IFERROR(VLOOKUP($D419,'SAP Data'!$A$7:$OM$1845,K$4,FALSE),"")</f>
        <v>489780</v>
      </c>
      <c r="L419" s="76">
        <f>IFERROR(VLOOKUP($D419,'SAP Data'!$A$7:$OM$1845,L$4,FALSE),"")</f>
        <v>489780</v>
      </c>
      <c r="M419" s="76">
        <f>IFERROR(VLOOKUP($D419,'SAP Data'!$A$7:$OM$1845,M$4,FALSE),"")</f>
        <v>509380</v>
      </c>
      <c r="N419" s="76">
        <f>IFERROR(VLOOKUP($D419,'SAP Data'!$A$7:$OM$1845,N$4,FALSE),"")</f>
        <v>509380</v>
      </c>
      <c r="O419" s="76">
        <f>IFERROR(VLOOKUP($D419,'SAP Data'!$A$7:$OM$1845,O$4,FALSE),"")</f>
        <v>671940</v>
      </c>
      <c r="P419" s="76">
        <f>IFERROR(VLOOKUP($D419,'SAP Data'!$A$7:$OM$1845,P$4,FALSE),"")</f>
        <v>858640</v>
      </c>
      <c r="Q419" s="76">
        <f>IFERROR(VLOOKUP($D419,'SAP Data'!$A$7:$OM$1845,Q$4,FALSE),"")</f>
        <v>858640</v>
      </c>
      <c r="R419" s="76">
        <f>IFERROR(VLOOKUP($D419,'SAP Data'!$A$7:$OM$1845,R$4,FALSE),"")</f>
        <v>927260</v>
      </c>
      <c r="S419" s="76">
        <f>IFERROR(VLOOKUP($D419,'SAP Data'!$A$7:$OM$1845,S$4,FALSE),"")</f>
        <v>1268900</v>
      </c>
      <c r="T419" s="76">
        <f>IFERROR(VLOOKUP($D419,'SAP Data'!$A$7:$OM$1849,T$4,FALSE),"")</f>
        <v>1268900</v>
      </c>
      <c r="U419" s="76">
        <f>IFERROR(VLOOKUP($D419,'SAP Data'!$A$7:$OM$1849,U$4,FALSE),"")</f>
        <v>1268900</v>
      </c>
      <c r="V419" s="76">
        <f>IFERROR(VLOOKUP($D419,'SAP Data'!$A$7:$OM$1849,V$4,FALSE),"")</f>
        <v>1493900</v>
      </c>
      <c r="W419" s="76">
        <f>IFERROR(VLOOKUP($D419,'SAP Data'!$A$7:$OM$1849,W$4,FALSE),"")</f>
        <v>1604900</v>
      </c>
      <c r="X419" s="76">
        <f>IFERROR(VLOOKUP($D419,'SAP Data'!$A$7:$OM$1849,X$4,FALSE),"")</f>
        <v>1748690</v>
      </c>
      <c r="Y419" s="76">
        <f>IFERROR(VLOOKUP($D419,'SAP Data'!$A$7:$OM$1849,Y$4,FALSE),"")</f>
        <v>1748690</v>
      </c>
      <c r="Z419" s="76">
        <f>IFERROR(VLOOKUP($D419,'SAP Data'!$A$7:$OM$1849,Z$4,FALSE),"")</f>
        <v>1791890</v>
      </c>
      <c r="AA419" s="76">
        <f>IFERROR(VLOOKUP($D419,'SAP Data'!$A$7:$OM$1849,AA$4,FALSE),"")</f>
        <v>1791890</v>
      </c>
      <c r="AB419" s="76">
        <f>IFERROR(VLOOKUP($D419,'SAP Data'!$A$7:$OM$1849,AB$4,FALSE),"")</f>
        <v>1889560</v>
      </c>
      <c r="AC419" s="76">
        <f>IFERROR(VLOOKUP($D419,'SAP Data'!$A$7:$OM$1849,AC$4,FALSE),"")</f>
        <v>1889560</v>
      </c>
      <c r="AD419" s="76">
        <f>IFERROR(VLOOKUP($D419,'SAP Data'!$A$7:$OM$1849,AD$4,FALSE),"")</f>
        <v>1919560</v>
      </c>
      <c r="AE419" s="76">
        <f>IFERROR(VLOOKUP($D419,'SAP Data'!$A$7:$OM$1849,AE$4,FALSE),"")</f>
        <v>1919560</v>
      </c>
      <c r="AF419" s="76">
        <f>IFERROR(VLOOKUP($D419,'SAP Data'!$A$7:$OM$1849,AF$4,FALSE),"")</f>
        <v>1919560</v>
      </c>
      <c r="AG419" s="76">
        <f>IFERROR(VLOOKUP($D419,'SAP Data'!$A$7:$OM$1849,AG$4,FALSE),"")</f>
        <v>1919560</v>
      </c>
      <c r="AH419" s="76">
        <f>IFERROR(VLOOKUP($D419,'SAP Data'!$A$7:$OM$1849,AH$4,FALSE),"")</f>
        <v>2081980</v>
      </c>
      <c r="AI419" s="76">
        <f>IFERROR(VLOOKUP($D419,'SAP Data'!$A$7:$OM$1849,AI$4,FALSE),"")</f>
        <v>2081980</v>
      </c>
      <c r="AJ419" s="76">
        <f>IFERROR(VLOOKUP($D419,'SAP Data'!$A$7:$OM$1849,AJ$4,FALSE),"")</f>
        <v>2126620</v>
      </c>
      <c r="AK419" s="76">
        <f>IFERROR(VLOOKUP($D419,'SAP Data'!$A$7:$OM$1849,AK$4,FALSE),"")</f>
        <v>2126620</v>
      </c>
      <c r="AL419" s="76">
        <f>IFERROR(VLOOKUP($D419,'SAP Data'!$A$7:$OM$1849,AL$4,FALSE),"")</f>
        <v>2321620</v>
      </c>
      <c r="AM419" s="76">
        <f>IFERROR(VLOOKUP($D419,'SAP Data'!$A$7:$OM$1849,AM$4,FALSE),"")</f>
        <v>2321620</v>
      </c>
      <c r="AN419" s="76">
        <f>IFERROR(VLOOKUP($D419,'SAP Data'!$A$7:$OM$1849,AN$4,FALSE),"")</f>
        <v>2537620</v>
      </c>
      <c r="AO419" s="76">
        <f>IFERROR(VLOOKUP($D419,'SAP Data'!$A$7:$OM$1849,AO$4,FALSE),"")</f>
        <v>3077162</v>
      </c>
      <c r="AP419" s="99">
        <f t="shared" si="643"/>
        <v>1599099.1666666667</v>
      </c>
      <c r="AQ419" s="43">
        <f t="shared" si="644"/>
        <v>1667555.8333333333</v>
      </c>
      <c r="AR419" s="43">
        <f t="shared" si="645"/>
        <v>1721777.5</v>
      </c>
      <c r="AS419" s="43">
        <f t="shared" si="646"/>
        <v>1775999.1666666667</v>
      </c>
      <c r="AT419" s="43">
        <f t="shared" si="647"/>
        <v>1827613.3333333333</v>
      </c>
      <c r="AU419" s="43">
        <f t="shared" si="648"/>
        <v>1871995</v>
      </c>
      <c r="AV419" s="43">
        <f t="shared" si="649"/>
        <v>1907620.4166666667</v>
      </c>
      <c r="AW419" s="43">
        <f t="shared" si="650"/>
        <v>1939114.5833333333</v>
      </c>
      <c r="AX419" s="43">
        <f t="shared" si="651"/>
        <v>1976933.75</v>
      </c>
      <c r="AY419" s="43">
        <f t="shared" si="652"/>
        <v>2021077.9166666667</v>
      </c>
      <c r="AZ419" s="43">
        <f t="shared" si="653"/>
        <v>2070152.5</v>
      </c>
      <c r="BA419" s="98">
        <f t="shared" si="654"/>
        <v>2146638.4166666665</v>
      </c>
      <c r="BB419" s="16"/>
      <c r="BC419" s="16">
        <f t="shared" si="541"/>
        <v>0</v>
      </c>
      <c r="BD419" s="16"/>
      <c r="BE419" s="16">
        <f t="shared" si="542"/>
        <v>0</v>
      </c>
      <c r="BF419" s="16"/>
      <c r="BG419" s="16">
        <f t="shared" si="543"/>
        <v>0</v>
      </c>
      <c r="BH419" s="18"/>
      <c r="BI419" s="16">
        <f t="shared" si="544"/>
        <v>0</v>
      </c>
      <c r="BK419" s="16">
        <f t="shared" si="545"/>
        <v>0</v>
      </c>
      <c r="BM419" s="16">
        <f t="shared" si="546"/>
        <v>0</v>
      </c>
      <c r="BO419" s="16">
        <f t="shared" si="538"/>
        <v>0</v>
      </c>
      <c r="BQ419" s="16">
        <f t="shared" si="539"/>
        <v>0</v>
      </c>
      <c r="BS419" s="16">
        <f t="shared" si="540"/>
        <v>0</v>
      </c>
      <c r="BU419" s="16">
        <f t="shared" si="657"/>
        <v>0</v>
      </c>
      <c r="BW419" s="16">
        <f t="shared" si="658"/>
        <v>0</v>
      </c>
      <c r="BY419" s="16">
        <f t="shared" si="659"/>
        <v>0</v>
      </c>
      <c r="CB419" s="16">
        <f t="shared" si="639"/>
        <v>0</v>
      </c>
      <c r="CF419" s="243">
        <f t="shared" si="655"/>
        <v>0</v>
      </c>
      <c r="CH419" s="243">
        <f t="shared" si="656"/>
        <v>0</v>
      </c>
      <c r="CJ419" s="16">
        <f t="shared" si="640"/>
        <v>2146638.4166666665</v>
      </c>
      <c r="CL419" s="54">
        <f t="shared" si="641"/>
        <v>0</v>
      </c>
      <c r="CN419" s="18"/>
      <c r="CO419" s="16">
        <f t="shared" si="642"/>
        <v>0</v>
      </c>
      <c r="CP419" s="18"/>
    </row>
    <row r="420" spans="1:94" x14ac:dyDescent="0.2">
      <c r="A420" s="387"/>
      <c r="B420" s="14" t="str">
        <f>VLOOKUP(D420,'line assign basis'!$A$8:$D$668,2,FALSE)</f>
        <v>Acc Amort - DI - MMM</v>
      </c>
      <c r="C420" s="17" t="s">
        <v>840</v>
      </c>
      <c r="D420" s="17" t="s">
        <v>838</v>
      </c>
      <c r="E420" s="17">
        <f>IFERROR(VLOOKUP(D420,'line assign basis'!$A$8:$D$668,4,FALSE),"")</f>
        <v>2</v>
      </c>
      <c r="F420" s="33">
        <f>IFERROR(VLOOKUP($D420,'SAP Data'!$A$7:$OM$1845,F$4,FALSE),"")</f>
        <v>-1836.32</v>
      </c>
      <c r="G420" s="33">
        <f>IFERROR(VLOOKUP($D420,'SAP Data'!$A$7:$OM$1845,G$4,FALSE),"")</f>
        <v>-1836.32</v>
      </c>
      <c r="H420" s="16">
        <f>IFERROR(VLOOKUP($D420,'SAP Data'!$A$7:$OM$1845,H$4,FALSE),"")</f>
        <v>-4255.33</v>
      </c>
      <c r="I420" s="76">
        <f>IFERROR(VLOOKUP($D420,'SAP Data'!$A$7:$OM$1845,I$4,FALSE),"")</f>
        <v>-4255.33</v>
      </c>
      <c r="J420" s="76">
        <f>IFERROR(VLOOKUP($D420,'SAP Data'!$A$7:$OM$1845,J$4,FALSE),"")</f>
        <v>-4255.33</v>
      </c>
      <c r="K420" s="76">
        <f>IFERROR(VLOOKUP($D420,'SAP Data'!$A$7:$OM$1845,K$4,FALSE),"")</f>
        <v>-7477.57</v>
      </c>
      <c r="L420" s="76">
        <f>IFERROR(VLOOKUP($D420,'SAP Data'!$A$7:$OM$1845,L$4,FALSE),"")</f>
        <v>-7477.57</v>
      </c>
      <c r="M420" s="76">
        <f>IFERROR(VLOOKUP($D420,'SAP Data'!$A$7:$OM$1845,M$4,FALSE),"")</f>
        <v>-7477.57</v>
      </c>
      <c r="N420" s="76">
        <f>IFERROR(VLOOKUP($D420,'SAP Data'!$A$7:$OM$1845,N$4,FALSE),"")</f>
        <v>-10828.75</v>
      </c>
      <c r="O420" s="76">
        <f>IFERROR(VLOOKUP($D420,'SAP Data'!$A$7:$OM$1845,O$4,FALSE),"")</f>
        <v>-10828.75</v>
      </c>
      <c r="P420" s="76">
        <f>IFERROR(VLOOKUP($D420,'SAP Data'!$A$7:$OM$1845,P$4,FALSE),"")</f>
        <v>-10828.75</v>
      </c>
      <c r="Q420" s="76">
        <f>IFERROR(VLOOKUP($D420,'SAP Data'!$A$7:$OM$1845,Q$4,FALSE),"")</f>
        <v>-16477.7</v>
      </c>
      <c r="R420" s="76">
        <f>IFERROR(VLOOKUP($D420,'SAP Data'!$A$7:$OM$1845,R$4,FALSE),"")</f>
        <v>-16477.7</v>
      </c>
      <c r="S420" s="76">
        <f>IFERROR(VLOOKUP($D420,'SAP Data'!$A$7:$OM$1845,S$4,FALSE),"")</f>
        <v>-16477.7</v>
      </c>
      <c r="T420" s="76">
        <f>IFERROR(VLOOKUP($D420,'SAP Data'!$A$7:$OM$1849,T$4,FALSE),"")</f>
        <v>-24825.73</v>
      </c>
      <c r="U420" s="76">
        <f>IFERROR(VLOOKUP($D420,'SAP Data'!$A$7:$OM$1849,U$4,FALSE),"")</f>
        <v>-24825.73</v>
      </c>
      <c r="V420" s="76">
        <f>IFERROR(VLOOKUP($D420,'SAP Data'!$A$7:$OM$1849,V$4,FALSE),"")</f>
        <v>-24825.73</v>
      </c>
      <c r="W420" s="76">
        <f>IFERROR(VLOOKUP($D420,'SAP Data'!$A$7:$OM$1849,W$4,FALSE),"")</f>
        <v>-35384.28</v>
      </c>
      <c r="X420" s="76">
        <f>IFERROR(VLOOKUP($D420,'SAP Data'!$A$7:$OM$1849,X$4,FALSE),"")</f>
        <v>-35384.28</v>
      </c>
      <c r="Y420" s="76">
        <f>IFERROR(VLOOKUP($D420,'SAP Data'!$A$7:$OM$1849,Y$4,FALSE),"")</f>
        <v>-35384.28</v>
      </c>
      <c r="Z420" s="76">
        <f>IFERROR(VLOOKUP($D420,'SAP Data'!$A$7:$OM$1849,Z$4,FALSE),"")</f>
        <v>-47173.03</v>
      </c>
      <c r="AA420" s="76">
        <f>IFERROR(VLOOKUP($D420,'SAP Data'!$A$7:$OM$1849,AA$4,FALSE),"")</f>
        <v>-47173.03</v>
      </c>
      <c r="AB420" s="76">
        <f>IFERROR(VLOOKUP($D420,'SAP Data'!$A$7:$OM$1849,AB$4,FALSE),"")</f>
        <v>-47173.03</v>
      </c>
      <c r="AC420" s="76">
        <f>IFERROR(VLOOKUP($D420,'SAP Data'!$A$7:$OM$1849,AC$4,FALSE),"")</f>
        <v>-59604.35</v>
      </c>
      <c r="AD420" s="76">
        <f>IFERROR(VLOOKUP($D420,'SAP Data'!$A$7:$OM$1849,AD$4,FALSE),"")</f>
        <v>-59604.35</v>
      </c>
      <c r="AE420" s="76">
        <f>IFERROR(VLOOKUP($D420,'SAP Data'!$A$7:$OM$1849,AE$4,FALSE),"")</f>
        <v>-59604.35</v>
      </c>
      <c r="AF420" s="76">
        <f>IFERROR(VLOOKUP($D420,'SAP Data'!$A$7:$OM$1849,AF$4,FALSE),"")</f>
        <v>-69731.320000000007</v>
      </c>
      <c r="AG420" s="76">
        <f>IFERROR(VLOOKUP($D420,'SAP Data'!$A$7:$OM$1849,AG$4,FALSE),"")</f>
        <v>-69731.320000000007</v>
      </c>
      <c r="AH420" s="76">
        <f>IFERROR(VLOOKUP($D420,'SAP Data'!$A$7:$OM$1849,AH$4,FALSE),"")</f>
        <v>-69731.320000000007</v>
      </c>
      <c r="AI420" s="76">
        <f>IFERROR(VLOOKUP($D420,'SAP Data'!$A$7:$OM$1849,AI$4,FALSE),"")</f>
        <v>-80926.850000000006</v>
      </c>
      <c r="AJ420" s="76">
        <f>IFERROR(VLOOKUP($D420,'SAP Data'!$A$7:$OM$1849,AJ$4,FALSE),"")</f>
        <v>-80926.850000000006</v>
      </c>
      <c r="AK420" s="76">
        <f>IFERROR(VLOOKUP($D420,'SAP Data'!$A$7:$OM$1849,AK$4,FALSE),"")</f>
        <v>-80926.850000000006</v>
      </c>
      <c r="AL420" s="76">
        <f>IFERROR(VLOOKUP($D420,'SAP Data'!$A$7:$OM$1849,AL$4,FALSE),"")</f>
        <v>-93698.96</v>
      </c>
      <c r="AM420" s="76">
        <f>IFERROR(VLOOKUP($D420,'SAP Data'!$A$7:$OM$1849,AM$4,FALSE),"")</f>
        <v>-93698.96</v>
      </c>
      <c r="AN420" s="76">
        <f>IFERROR(VLOOKUP($D420,'SAP Data'!$A$7:$OM$1849,AN$4,FALSE),"")</f>
        <v>-93698.96</v>
      </c>
      <c r="AO420" s="76">
        <f>IFERROR(VLOOKUP($D420,'SAP Data'!$A$7:$OM$1849,AO$4,FALSE),"")</f>
        <v>-111441.74</v>
      </c>
      <c r="AP420" s="99">
        <f t="shared" si="643"/>
        <v>-36356.016250000001</v>
      </c>
      <c r="AQ420" s="43">
        <f t="shared" si="644"/>
        <v>-39949.90374999999</v>
      </c>
      <c r="AR420" s="43">
        <f t="shared" si="645"/>
        <v>-43617.91375</v>
      </c>
      <c r="AS420" s="43">
        <f t="shared" si="646"/>
        <v>-47360.046249999992</v>
      </c>
      <c r="AT420" s="43">
        <f t="shared" si="647"/>
        <v>-51102.178749999992</v>
      </c>
      <c r="AU420" s="43">
        <f t="shared" si="648"/>
        <v>-54870.852083333331</v>
      </c>
      <c r="AV420" s="43">
        <f t="shared" si="649"/>
        <v>-58666.066250000003</v>
      </c>
      <c r="AW420" s="43">
        <f t="shared" si="650"/>
        <v>-62461.280416666676</v>
      </c>
      <c r="AX420" s="43">
        <f t="shared" si="651"/>
        <v>-66297.467916666661</v>
      </c>
      <c r="AY420" s="43">
        <f t="shared" si="652"/>
        <v>-70174.628749999989</v>
      </c>
      <c r="AZ420" s="43">
        <f t="shared" si="653"/>
        <v>-74051.789583333317</v>
      </c>
      <c r="BA420" s="98">
        <f t="shared" si="654"/>
        <v>-78150.261249999996</v>
      </c>
      <c r="BB420" s="16"/>
      <c r="BC420" s="16">
        <f t="shared" si="541"/>
        <v>0</v>
      </c>
      <c r="BD420" s="16"/>
      <c r="BE420" s="16">
        <f t="shared" si="542"/>
        <v>0</v>
      </c>
      <c r="BF420" s="16"/>
      <c r="BG420" s="16">
        <f t="shared" si="543"/>
        <v>0</v>
      </c>
      <c r="BH420" s="18"/>
      <c r="BI420" s="16">
        <f t="shared" si="544"/>
        <v>0</v>
      </c>
      <c r="BK420" s="16">
        <f t="shared" si="545"/>
        <v>0</v>
      </c>
      <c r="BM420" s="16">
        <f t="shared" si="546"/>
        <v>0</v>
      </c>
      <c r="BO420" s="16">
        <f t="shared" si="538"/>
        <v>0</v>
      </c>
      <c r="BQ420" s="16">
        <f t="shared" si="539"/>
        <v>0</v>
      </c>
      <c r="BS420" s="16">
        <f t="shared" si="540"/>
        <v>0</v>
      </c>
      <c r="BU420" s="16">
        <f t="shared" si="657"/>
        <v>0</v>
      </c>
      <c r="BW420" s="16">
        <f t="shared" si="658"/>
        <v>0</v>
      </c>
      <c r="BY420" s="16">
        <f t="shared" si="659"/>
        <v>0</v>
      </c>
      <c r="CB420" s="16">
        <f t="shared" si="639"/>
        <v>0</v>
      </c>
      <c r="CF420" s="243">
        <f t="shared" si="655"/>
        <v>0</v>
      </c>
      <c r="CH420" s="243">
        <f t="shared" si="656"/>
        <v>0</v>
      </c>
      <c r="CJ420" s="16">
        <f t="shared" si="640"/>
        <v>-78150.261249999996</v>
      </c>
      <c r="CL420" s="54">
        <f t="shared" si="641"/>
        <v>0</v>
      </c>
      <c r="CN420" s="18"/>
      <c r="CO420" s="16">
        <f t="shared" si="642"/>
        <v>0</v>
      </c>
      <c r="CP420" s="18"/>
    </row>
    <row r="421" spans="1:94" x14ac:dyDescent="0.2">
      <c r="A421" s="387"/>
      <c r="B421" s="14" t="str">
        <f>VLOOKUP(D421,'line assign basis'!$A$8:$D$668,2,FALSE)</f>
        <v>COMP MAINT 2009 Cost</v>
      </c>
      <c r="C421" s="17" t="s">
        <v>843</v>
      </c>
      <c r="D421" s="17" t="s">
        <v>841</v>
      </c>
      <c r="E421" s="17">
        <f>IFERROR(VLOOKUP(D421,'line assign basis'!$A$8:$D$668,4,FALSE),"")</f>
        <v>2</v>
      </c>
      <c r="F421" s="33">
        <f>IFERROR(VLOOKUP($D421,'SAP Data'!$A$7:$OM$1845,F$4,FALSE),"")</f>
        <v>1226981.55</v>
      </c>
      <c r="G421" s="33">
        <f>IFERROR(VLOOKUP($D421,'SAP Data'!$A$7:$OM$1845,G$4,FALSE),"")</f>
        <v>1226981.55</v>
      </c>
      <c r="H421" s="16">
        <f>IFERROR(VLOOKUP($D421,'SAP Data'!$A$7:$OM$1845,H$4,FALSE),"")</f>
        <v>1226981.55</v>
      </c>
      <c r="I421" s="76">
        <f>IFERROR(VLOOKUP($D421,'SAP Data'!$A$7:$OM$1845,I$4,FALSE),"")</f>
        <v>1226981.55</v>
      </c>
      <c r="J421" s="76">
        <f>IFERROR(VLOOKUP($D421,'SAP Data'!$A$7:$OM$1845,J$4,FALSE),"")</f>
        <v>1334396.67</v>
      </c>
      <c r="K421" s="76">
        <f>IFERROR(VLOOKUP($D421,'SAP Data'!$A$7:$OM$1845,K$4,FALSE),"")</f>
        <v>1298279.0900000001</v>
      </c>
      <c r="L421" s="76">
        <f>IFERROR(VLOOKUP($D421,'SAP Data'!$A$7:$OM$1845,L$4,FALSE),"")</f>
        <v>1298279.0900000001</v>
      </c>
      <c r="M421" s="76">
        <f>IFERROR(VLOOKUP($D421,'SAP Data'!$A$7:$OM$1845,M$4,FALSE),"")</f>
        <v>1298279.0900000001</v>
      </c>
      <c r="N421" s="76">
        <f>IFERROR(VLOOKUP($D421,'SAP Data'!$A$7:$OM$1845,N$4,FALSE),"")</f>
        <v>1226981.55</v>
      </c>
      <c r="O421" s="76">
        <f>IFERROR(VLOOKUP($D421,'SAP Data'!$A$7:$OM$1845,O$4,FALSE),"")</f>
        <v>1226981.55</v>
      </c>
      <c r="P421" s="76">
        <f>IFERROR(VLOOKUP($D421,'SAP Data'!$A$7:$OM$1845,P$4,FALSE),"")</f>
        <v>1226981.55</v>
      </c>
      <c r="Q421" s="76">
        <f>IFERROR(VLOOKUP($D421,'SAP Data'!$A$7:$OM$1845,Q$4,FALSE),"")</f>
        <v>1226981.55</v>
      </c>
      <c r="R421" s="76">
        <f>IFERROR(VLOOKUP($D421,'SAP Data'!$A$7:$OM$1845,R$4,FALSE),"")</f>
        <v>1226981.55</v>
      </c>
      <c r="S421" s="76">
        <f>IFERROR(VLOOKUP($D421,'SAP Data'!$A$7:$OM$1845,S$4,FALSE),"")</f>
        <v>1226981.55</v>
      </c>
      <c r="T421" s="76">
        <f>IFERROR(VLOOKUP($D421,'SAP Data'!$A$7:$OM$1849,T$4,FALSE),"")</f>
        <v>1226981.55</v>
      </c>
      <c r="U421" s="76">
        <f>IFERROR(VLOOKUP($D421,'SAP Data'!$A$7:$OM$1849,U$4,FALSE),"")</f>
        <v>1226981.55</v>
      </c>
      <c r="V421" s="76">
        <f>IFERROR(VLOOKUP($D421,'SAP Data'!$A$7:$OM$1849,V$4,FALSE),"")</f>
        <v>1226981.55</v>
      </c>
      <c r="W421" s="76">
        <f>IFERROR(VLOOKUP($D421,'SAP Data'!$A$7:$OM$1849,W$4,FALSE),"")</f>
        <v>1226981.55</v>
      </c>
      <c r="X421" s="76">
        <f>IFERROR(VLOOKUP($D421,'SAP Data'!$A$7:$OM$1849,X$4,FALSE),"")</f>
        <v>1226981.55</v>
      </c>
      <c r="Y421" s="76">
        <f>IFERROR(VLOOKUP($D421,'SAP Data'!$A$7:$OM$1849,Y$4,FALSE),"")</f>
        <v>1226981.55</v>
      </c>
      <c r="Z421" s="76">
        <f>IFERROR(VLOOKUP($D421,'SAP Data'!$A$7:$OM$1849,Z$4,FALSE),"")</f>
        <v>1226981.55</v>
      </c>
      <c r="AA421" s="76">
        <f>IFERROR(VLOOKUP($D421,'SAP Data'!$A$7:$OM$1849,AA$4,FALSE),"")</f>
        <v>1226981.55</v>
      </c>
      <c r="AB421" s="76">
        <f>IFERROR(VLOOKUP($D421,'SAP Data'!$A$7:$OM$1849,AB$4,FALSE),"")</f>
        <v>1226981.55</v>
      </c>
      <c r="AC421" s="76">
        <f>IFERROR(VLOOKUP($D421,'SAP Data'!$A$7:$OM$1849,AC$4,FALSE),"")</f>
        <v>1226981.55</v>
      </c>
      <c r="AD421" s="76">
        <f>IFERROR(VLOOKUP($D421,'SAP Data'!$A$7:$OM$1849,AD$4,FALSE),"")</f>
        <v>1226981.55</v>
      </c>
      <c r="AE421" s="76">
        <f>IFERROR(VLOOKUP($D421,'SAP Data'!$A$7:$OM$1849,AE$4,FALSE),"")</f>
        <v>1226981.55</v>
      </c>
      <c r="AF421" s="76">
        <f>IFERROR(VLOOKUP($D421,'SAP Data'!$A$7:$OM$1849,AF$4,FALSE),"")</f>
        <v>1226981.55</v>
      </c>
      <c r="AG421" s="76">
        <f>IFERROR(VLOOKUP($D421,'SAP Data'!$A$7:$OM$1849,AG$4,FALSE),"")</f>
        <v>1226981.55</v>
      </c>
      <c r="AH421" s="76">
        <f>IFERROR(VLOOKUP($D421,'SAP Data'!$A$7:$OM$1849,AH$4,FALSE),"")</f>
        <v>1226981.55</v>
      </c>
      <c r="AI421" s="76">
        <f>IFERROR(VLOOKUP($D421,'SAP Data'!$A$7:$OM$1849,AI$4,FALSE),"")</f>
        <v>1226981.55</v>
      </c>
      <c r="AJ421" s="76">
        <f>IFERROR(VLOOKUP($D421,'SAP Data'!$A$7:$OM$1849,AJ$4,FALSE),"")</f>
        <v>1226981.55</v>
      </c>
      <c r="AK421" s="76">
        <f>IFERROR(VLOOKUP($D421,'SAP Data'!$A$7:$OM$1849,AK$4,FALSE),"")</f>
        <v>1226981.55</v>
      </c>
      <c r="AL421" s="76">
        <f>IFERROR(VLOOKUP($D421,'SAP Data'!$A$7:$OM$1849,AL$4,FALSE),"")</f>
        <v>1226981.55</v>
      </c>
      <c r="AM421" s="76">
        <f>IFERROR(VLOOKUP($D421,'SAP Data'!$A$7:$OM$1849,AM$4,FALSE),"")</f>
        <v>1226981.55</v>
      </c>
      <c r="AN421" s="76">
        <f>IFERROR(VLOOKUP($D421,'SAP Data'!$A$7:$OM$1849,AN$4,FALSE),"")</f>
        <v>1226981.55</v>
      </c>
      <c r="AO421" s="76">
        <f>IFERROR(VLOOKUP($D421,'SAP Data'!$A$7:$OM$1849,AO$4,FALSE),"")</f>
        <v>1226981.55</v>
      </c>
      <c r="AP421" s="99">
        <f t="shared" si="643"/>
        <v>1226981.5500000003</v>
      </c>
      <c r="AQ421" s="43">
        <f t="shared" si="644"/>
        <v>1226981.5500000003</v>
      </c>
      <c r="AR421" s="43">
        <f t="shared" si="645"/>
        <v>1226981.5500000003</v>
      </c>
      <c r="AS421" s="43">
        <f t="shared" si="646"/>
        <v>1226981.5500000003</v>
      </c>
      <c r="AT421" s="43">
        <f t="shared" si="647"/>
        <v>1226981.5500000003</v>
      </c>
      <c r="AU421" s="43">
        <f t="shared" si="648"/>
        <v>1226981.5500000003</v>
      </c>
      <c r="AV421" s="43">
        <f t="shared" si="649"/>
        <v>1226981.5500000003</v>
      </c>
      <c r="AW421" s="43">
        <f t="shared" si="650"/>
        <v>1226981.5500000003</v>
      </c>
      <c r="AX421" s="43">
        <f t="shared" si="651"/>
        <v>1226981.5500000003</v>
      </c>
      <c r="AY421" s="43">
        <f t="shared" si="652"/>
        <v>1226981.5500000003</v>
      </c>
      <c r="AZ421" s="43">
        <f t="shared" si="653"/>
        <v>1226981.5500000003</v>
      </c>
      <c r="BA421" s="98">
        <f t="shared" si="654"/>
        <v>1226981.5500000003</v>
      </c>
      <c r="BB421" s="16"/>
      <c r="BC421" s="16">
        <f t="shared" si="541"/>
        <v>0</v>
      </c>
      <c r="BD421" s="16"/>
      <c r="BE421" s="16">
        <f t="shared" si="542"/>
        <v>0</v>
      </c>
      <c r="BF421" s="16"/>
      <c r="BG421" s="16">
        <f t="shared" si="543"/>
        <v>0</v>
      </c>
      <c r="BH421" s="18"/>
      <c r="BI421" s="16">
        <f t="shared" si="544"/>
        <v>0</v>
      </c>
      <c r="BK421" s="16">
        <f t="shared" si="545"/>
        <v>0</v>
      </c>
      <c r="BM421" s="16">
        <f t="shared" si="546"/>
        <v>0</v>
      </c>
      <c r="BO421" s="16">
        <f t="shared" si="538"/>
        <v>0</v>
      </c>
      <c r="BQ421" s="16">
        <f t="shared" si="539"/>
        <v>0</v>
      </c>
      <c r="BS421" s="16">
        <f t="shared" si="540"/>
        <v>0</v>
      </c>
      <c r="BU421" s="16">
        <f t="shared" si="657"/>
        <v>0</v>
      </c>
      <c r="BW421" s="16">
        <f t="shared" si="658"/>
        <v>0</v>
      </c>
      <c r="BY421" s="16">
        <f t="shared" si="659"/>
        <v>0</v>
      </c>
      <c r="CB421" s="16">
        <f t="shared" si="639"/>
        <v>0</v>
      </c>
      <c r="CF421" s="243">
        <f t="shared" si="655"/>
        <v>0</v>
      </c>
      <c r="CH421" s="243">
        <f t="shared" si="656"/>
        <v>0</v>
      </c>
      <c r="CJ421" s="16">
        <f t="shared" si="640"/>
        <v>1226981.5500000003</v>
      </c>
      <c r="CL421" s="54">
        <f t="shared" si="641"/>
        <v>0</v>
      </c>
      <c r="CN421" s="18"/>
      <c r="CO421" s="16">
        <f t="shared" si="642"/>
        <v>0</v>
      </c>
      <c r="CP421" s="18"/>
    </row>
    <row r="422" spans="1:94" x14ac:dyDescent="0.2">
      <c r="A422" s="387"/>
      <c r="B422" s="14" t="str">
        <f>VLOOKUP(D422,'line assign basis'!$A$8:$D$668,2,FALSE)</f>
        <v>COMP MAINT AMORT2013</v>
      </c>
      <c r="C422" s="17" t="s">
        <v>846</v>
      </c>
      <c r="D422" s="17" t="s">
        <v>844</v>
      </c>
      <c r="E422" s="17">
        <f>IFERROR(VLOOKUP(D422,'line assign basis'!$A$8:$D$668,4,FALSE),"")</f>
        <v>2</v>
      </c>
      <c r="F422" s="33">
        <f>IFERROR(VLOOKUP($D422,'SAP Data'!$A$7:$OM$1845,F$4,FALSE),"")</f>
        <v>-1226981.55</v>
      </c>
      <c r="G422" s="33">
        <f>IFERROR(VLOOKUP($D422,'SAP Data'!$A$7:$OM$1845,G$4,FALSE),"")</f>
        <v>-1226981.55</v>
      </c>
      <c r="H422" s="16">
        <f>IFERROR(VLOOKUP($D422,'SAP Data'!$A$7:$OM$1845,H$4,FALSE),"")</f>
        <v>-1226981.55</v>
      </c>
      <c r="I422" s="76">
        <f>IFERROR(VLOOKUP($D422,'SAP Data'!$A$7:$OM$1845,I$4,FALSE),"")</f>
        <v>-1226981.55</v>
      </c>
      <c r="J422" s="76">
        <f>IFERROR(VLOOKUP($D422,'SAP Data'!$A$7:$OM$1845,J$4,FALSE),"")</f>
        <v>-1226981.55</v>
      </c>
      <c r="K422" s="76">
        <f>IFERROR(VLOOKUP($D422,'SAP Data'!$A$7:$OM$1845,K$4,FALSE),"")</f>
        <v>-1226981.55</v>
      </c>
      <c r="L422" s="76">
        <f>IFERROR(VLOOKUP($D422,'SAP Data'!$A$7:$OM$1845,L$4,FALSE),"")</f>
        <v>-1226981.55</v>
      </c>
      <c r="M422" s="76">
        <f>IFERROR(VLOOKUP($D422,'SAP Data'!$A$7:$OM$1845,M$4,FALSE),"")</f>
        <v>-1226981.55</v>
      </c>
      <c r="N422" s="76">
        <f>IFERROR(VLOOKUP($D422,'SAP Data'!$A$7:$OM$1845,N$4,FALSE),"")</f>
        <v>-1226981.55</v>
      </c>
      <c r="O422" s="76">
        <f>IFERROR(VLOOKUP($D422,'SAP Data'!$A$7:$OM$1845,O$4,FALSE),"")</f>
        <v>-1226981.55</v>
      </c>
      <c r="P422" s="76">
        <f>IFERROR(VLOOKUP($D422,'SAP Data'!$A$7:$OM$1845,P$4,FALSE),"")</f>
        <v>-1226981.55</v>
      </c>
      <c r="Q422" s="76">
        <f>IFERROR(VLOOKUP($D422,'SAP Data'!$A$7:$OM$1845,Q$4,FALSE),"")</f>
        <v>-1226981.55</v>
      </c>
      <c r="R422" s="76">
        <f>IFERROR(VLOOKUP($D422,'SAP Data'!$A$7:$OM$1845,R$4,FALSE),"")</f>
        <v>-1226981.55</v>
      </c>
      <c r="S422" s="76">
        <f>IFERROR(VLOOKUP($D422,'SAP Data'!$A$7:$OM$1845,S$4,FALSE),"")</f>
        <v>-1226981.55</v>
      </c>
      <c r="T422" s="76">
        <f>IFERROR(VLOOKUP($D422,'SAP Data'!$A$7:$OM$1849,T$4,FALSE),"")</f>
        <v>-1226981.55</v>
      </c>
      <c r="U422" s="76">
        <f>IFERROR(VLOOKUP($D422,'SAP Data'!$A$7:$OM$1849,U$4,FALSE),"")</f>
        <v>-1226981.55</v>
      </c>
      <c r="V422" s="76">
        <f>IFERROR(VLOOKUP($D422,'SAP Data'!$A$7:$OM$1849,V$4,FALSE),"")</f>
        <v>-1226981.55</v>
      </c>
      <c r="W422" s="76">
        <f>IFERROR(VLOOKUP($D422,'SAP Data'!$A$7:$OM$1849,W$4,FALSE),"")</f>
        <v>-1226981.55</v>
      </c>
      <c r="X422" s="76">
        <f>IFERROR(VLOOKUP($D422,'SAP Data'!$A$7:$OM$1849,X$4,FALSE),"")</f>
        <v>-1226981.55</v>
      </c>
      <c r="Y422" s="76">
        <f>IFERROR(VLOOKUP($D422,'SAP Data'!$A$7:$OM$1849,Y$4,FALSE),"")</f>
        <v>-1226981.55</v>
      </c>
      <c r="Z422" s="76">
        <f>IFERROR(VLOOKUP($D422,'SAP Data'!$A$7:$OM$1849,Z$4,FALSE),"")</f>
        <v>-1226981.55</v>
      </c>
      <c r="AA422" s="76">
        <f>IFERROR(VLOOKUP($D422,'SAP Data'!$A$7:$OM$1849,AA$4,FALSE),"")</f>
        <v>-1226981.55</v>
      </c>
      <c r="AB422" s="76">
        <f>IFERROR(VLOOKUP($D422,'SAP Data'!$A$7:$OM$1849,AB$4,FALSE),"")</f>
        <v>-1226981.55</v>
      </c>
      <c r="AC422" s="76">
        <f>IFERROR(VLOOKUP($D422,'SAP Data'!$A$7:$OM$1849,AC$4,FALSE),"")</f>
        <v>-1226981.55</v>
      </c>
      <c r="AD422" s="76">
        <f>IFERROR(VLOOKUP($D422,'SAP Data'!$A$7:$OM$1849,AD$4,FALSE),"")</f>
        <v>-1226981.55</v>
      </c>
      <c r="AE422" s="76">
        <f>IFERROR(VLOOKUP($D422,'SAP Data'!$A$7:$OM$1849,AE$4,FALSE),"")</f>
        <v>-1226981.55</v>
      </c>
      <c r="AF422" s="76">
        <f>IFERROR(VLOOKUP($D422,'SAP Data'!$A$7:$OM$1849,AF$4,FALSE),"")</f>
        <v>-1226981.55</v>
      </c>
      <c r="AG422" s="76">
        <f>IFERROR(VLOOKUP($D422,'SAP Data'!$A$7:$OM$1849,AG$4,FALSE),"")</f>
        <v>-1226981.55</v>
      </c>
      <c r="AH422" s="76">
        <f>IFERROR(VLOOKUP($D422,'SAP Data'!$A$7:$OM$1849,AH$4,FALSE),"")</f>
        <v>-1226981.55</v>
      </c>
      <c r="AI422" s="76">
        <f>IFERROR(VLOOKUP($D422,'SAP Data'!$A$7:$OM$1849,AI$4,FALSE),"")</f>
        <v>-1226981.55</v>
      </c>
      <c r="AJ422" s="76">
        <f>IFERROR(VLOOKUP($D422,'SAP Data'!$A$7:$OM$1849,AJ$4,FALSE),"")</f>
        <v>-1226981.55</v>
      </c>
      <c r="AK422" s="76">
        <f>IFERROR(VLOOKUP($D422,'SAP Data'!$A$7:$OM$1849,AK$4,FALSE),"")</f>
        <v>-1226981.55</v>
      </c>
      <c r="AL422" s="76">
        <f>IFERROR(VLOOKUP($D422,'SAP Data'!$A$7:$OM$1849,AL$4,FALSE),"")</f>
        <v>-1226981.55</v>
      </c>
      <c r="AM422" s="76">
        <f>IFERROR(VLOOKUP($D422,'SAP Data'!$A$7:$OM$1849,AM$4,FALSE),"")</f>
        <v>-1226981.55</v>
      </c>
      <c r="AN422" s="76">
        <f>IFERROR(VLOOKUP($D422,'SAP Data'!$A$7:$OM$1849,AN$4,FALSE),"")</f>
        <v>-1226981.55</v>
      </c>
      <c r="AO422" s="76">
        <f>IFERROR(VLOOKUP($D422,'SAP Data'!$A$7:$OM$1849,AO$4,FALSE),"")</f>
        <v>-1226981.55</v>
      </c>
      <c r="AP422" s="99">
        <f t="shared" si="643"/>
        <v>-1226981.5500000003</v>
      </c>
      <c r="AQ422" s="43">
        <f t="shared" si="644"/>
        <v>-1226981.5500000003</v>
      </c>
      <c r="AR422" s="43">
        <f t="shared" si="645"/>
        <v>-1226981.5500000003</v>
      </c>
      <c r="AS422" s="43">
        <f t="shared" si="646"/>
        <v>-1226981.5500000003</v>
      </c>
      <c r="AT422" s="43">
        <f t="shared" si="647"/>
        <v>-1226981.5500000003</v>
      </c>
      <c r="AU422" s="43">
        <f t="shared" si="648"/>
        <v>-1226981.5500000003</v>
      </c>
      <c r="AV422" s="43">
        <f t="shared" si="649"/>
        <v>-1226981.5500000003</v>
      </c>
      <c r="AW422" s="43">
        <f t="shared" si="650"/>
        <v>-1226981.5500000003</v>
      </c>
      <c r="AX422" s="43">
        <f t="shared" si="651"/>
        <v>-1226981.5500000003</v>
      </c>
      <c r="AY422" s="43">
        <f t="shared" si="652"/>
        <v>-1226981.5500000003</v>
      </c>
      <c r="AZ422" s="43">
        <f t="shared" si="653"/>
        <v>-1226981.5500000003</v>
      </c>
      <c r="BA422" s="98">
        <f t="shared" si="654"/>
        <v>-1226981.5500000003</v>
      </c>
      <c r="BB422" s="16"/>
      <c r="BC422" s="16">
        <f t="shared" si="541"/>
        <v>0</v>
      </c>
      <c r="BD422" s="16"/>
      <c r="BE422" s="16">
        <f t="shared" si="542"/>
        <v>0</v>
      </c>
      <c r="BF422" s="16"/>
      <c r="BG422" s="16">
        <f t="shared" si="543"/>
        <v>0</v>
      </c>
      <c r="BH422" s="18"/>
      <c r="BI422" s="16">
        <f t="shared" si="544"/>
        <v>0</v>
      </c>
      <c r="BK422" s="16">
        <f t="shared" si="545"/>
        <v>0</v>
      </c>
      <c r="BM422" s="16">
        <f t="shared" si="546"/>
        <v>0</v>
      </c>
      <c r="BO422" s="16">
        <f t="shared" si="538"/>
        <v>0</v>
      </c>
      <c r="BQ422" s="16">
        <f t="shared" si="539"/>
        <v>0</v>
      </c>
      <c r="BS422" s="16">
        <f t="shared" si="540"/>
        <v>0</v>
      </c>
      <c r="BU422" s="16">
        <f t="shared" si="657"/>
        <v>0</v>
      </c>
      <c r="BW422" s="16">
        <f t="shared" si="658"/>
        <v>0</v>
      </c>
      <c r="BY422" s="16">
        <f t="shared" si="659"/>
        <v>0</v>
      </c>
      <c r="CB422" s="16">
        <f t="shared" si="639"/>
        <v>0</v>
      </c>
      <c r="CF422" s="243">
        <f t="shared" si="655"/>
        <v>0</v>
      </c>
      <c r="CH422" s="243">
        <f t="shared" si="656"/>
        <v>0</v>
      </c>
      <c r="CJ422" s="16">
        <f t="shared" si="640"/>
        <v>-1226981.5500000003</v>
      </c>
      <c r="CL422" s="54">
        <f t="shared" si="641"/>
        <v>0</v>
      </c>
      <c r="CN422" s="18"/>
      <c r="CO422" s="16">
        <f t="shared" si="642"/>
        <v>0</v>
      </c>
      <c r="CP422" s="18"/>
    </row>
    <row r="423" spans="1:94" x14ac:dyDescent="0.2">
      <c r="A423" s="387"/>
      <c r="B423" s="14" t="str">
        <f>VLOOKUP(D423,'line assign basis'!$A$8:$D$668,2,FALSE)</f>
        <v>LG COMP MAINT 17 Cst</v>
      </c>
      <c r="C423" s="17" t="s">
        <v>849</v>
      </c>
      <c r="D423" s="17" t="s">
        <v>847</v>
      </c>
      <c r="E423" s="17">
        <f>IFERROR(VLOOKUP(D423,'line assign basis'!$A$8:$D$668,4,FALSE),"")</f>
        <v>2</v>
      </c>
      <c r="F423" s="33">
        <f>IFERROR(VLOOKUP($D423,'SAP Data'!$A$7:$OM$1845,F$4,FALSE),"")</f>
        <v>1259941.01</v>
      </c>
      <c r="G423" s="33">
        <f>IFERROR(VLOOKUP($D423,'SAP Data'!$A$7:$OM$1845,G$4,FALSE),"")</f>
        <v>1259941.01</v>
      </c>
      <c r="H423" s="16">
        <f>IFERROR(VLOOKUP($D423,'SAP Data'!$A$7:$OM$1845,H$4,FALSE),"")</f>
        <v>1259941.01</v>
      </c>
      <c r="I423" s="76">
        <f>IFERROR(VLOOKUP($D423,'SAP Data'!$A$7:$OM$1845,I$4,FALSE),"")</f>
        <v>1259941.01</v>
      </c>
      <c r="J423" s="76">
        <f>IFERROR(VLOOKUP($D423,'SAP Data'!$A$7:$OM$1845,J$4,FALSE),"")</f>
        <v>1259941.01</v>
      </c>
      <c r="K423" s="76">
        <f>IFERROR(VLOOKUP($D423,'SAP Data'!$A$7:$OM$1845,K$4,FALSE),"")</f>
        <v>1259941.01</v>
      </c>
      <c r="L423" s="76">
        <f>IFERROR(VLOOKUP($D423,'SAP Data'!$A$7:$OM$1845,L$4,FALSE),"")</f>
        <v>1259941.01</v>
      </c>
      <c r="M423" s="76">
        <f>IFERROR(VLOOKUP($D423,'SAP Data'!$A$7:$OM$1845,M$4,FALSE),"")</f>
        <v>1259941.01</v>
      </c>
      <c r="N423" s="76">
        <f>IFERROR(VLOOKUP($D423,'SAP Data'!$A$7:$OM$1845,N$4,FALSE),"")</f>
        <v>1259941.01</v>
      </c>
      <c r="O423" s="76">
        <f>IFERROR(VLOOKUP($D423,'SAP Data'!$A$7:$OM$1845,O$4,FALSE),"")</f>
        <v>1259941.01</v>
      </c>
      <c r="P423" s="76">
        <f>IFERROR(VLOOKUP($D423,'SAP Data'!$A$7:$OM$1845,P$4,FALSE),"")</f>
        <v>1259941.01</v>
      </c>
      <c r="Q423" s="76">
        <f>IFERROR(VLOOKUP($D423,'SAP Data'!$A$7:$OM$1845,Q$4,FALSE),"")</f>
        <v>1259941.01</v>
      </c>
      <c r="R423" s="76">
        <f>IFERROR(VLOOKUP($D423,'SAP Data'!$A$7:$OM$1845,R$4,FALSE),"")</f>
        <v>1259941.01</v>
      </c>
      <c r="S423" s="76">
        <f>IFERROR(VLOOKUP($D423,'SAP Data'!$A$7:$OM$1845,S$4,FALSE),"")</f>
        <v>1259941.01</v>
      </c>
      <c r="T423" s="76">
        <f>IFERROR(VLOOKUP($D423,'SAP Data'!$A$7:$OM$1849,T$4,FALSE),"")</f>
        <v>1259941.01</v>
      </c>
      <c r="U423" s="76">
        <f>IFERROR(VLOOKUP($D423,'SAP Data'!$A$7:$OM$1849,U$4,FALSE),"")</f>
        <v>1259941.01</v>
      </c>
      <c r="V423" s="76">
        <f>IFERROR(VLOOKUP($D423,'SAP Data'!$A$7:$OM$1849,V$4,FALSE),"")</f>
        <v>1259941.01</v>
      </c>
      <c r="W423" s="76">
        <f>IFERROR(VLOOKUP($D423,'SAP Data'!$A$7:$OM$1849,W$4,FALSE),"")</f>
        <v>1259941.01</v>
      </c>
      <c r="X423" s="76">
        <f>IFERROR(VLOOKUP($D423,'SAP Data'!$A$7:$OM$1849,X$4,FALSE),"")</f>
        <v>1259941.01</v>
      </c>
      <c r="Y423" s="76">
        <f>IFERROR(VLOOKUP($D423,'SAP Data'!$A$7:$OM$1849,Y$4,FALSE),"")</f>
        <v>1259941.01</v>
      </c>
      <c r="Z423" s="76">
        <f>IFERROR(VLOOKUP($D423,'SAP Data'!$A$7:$OM$1849,Z$4,FALSE),"")</f>
        <v>1259941.01</v>
      </c>
      <c r="AA423" s="76">
        <f>IFERROR(VLOOKUP($D423,'SAP Data'!$A$7:$OM$1849,AA$4,FALSE),"")</f>
        <v>1259941.01</v>
      </c>
      <c r="AB423" s="76">
        <f>IFERROR(VLOOKUP($D423,'SAP Data'!$A$7:$OM$1849,AB$4,FALSE),"")</f>
        <v>1259941.01</v>
      </c>
      <c r="AC423" s="76">
        <f>IFERROR(VLOOKUP($D423,'SAP Data'!$A$7:$OM$1849,AC$4,FALSE),"")</f>
        <v>1259941.01</v>
      </c>
      <c r="AD423" s="76">
        <f>IFERROR(VLOOKUP($D423,'SAP Data'!$A$7:$OM$1849,AD$4,FALSE),"")</f>
        <v>1259941.01</v>
      </c>
      <c r="AE423" s="76">
        <f>IFERROR(VLOOKUP($D423,'SAP Data'!$A$7:$OM$1849,AE$4,FALSE),"")</f>
        <v>1259941.01</v>
      </c>
      <c r="AF423" s="76">
        <f>IFERROR(VLOOKUP($D423,'SAP Data'!$A$7:$OM$1849,AF$4,FALSE),"")</f>
        <v>1259941.01</v>
      </c>
      <c r="AG423" s="76">
        <f>IFERROR(VLOOKUP($D423,'SAP Data'!$A$7:$OM$1849,AG$4,FALSE),"")</f>
        <v>1259941.01</v>
      </c>
      <c r="AH423" s="76">
        <f>IFERROR(VLOOKUP($D423,'SAP Data'!$A$7:$OM$1849,AH$4,FALSE),"")</f>
        <v>1259941.01</v>
      </c>
      <c r="AI423" s="76">
        <f>IFERROR(VLOOKUP($D423,'SAP Data'!$A$7:$OM$1849,AI$4,FALSE),"")</f>
        <v>1259941.01</v>
      </c>
      <c r="AJ423" s="76">
        <f>IFERROR(VLOOKUP($D423,'SAP Data'!$A$7:$OM$1849,AJ$4,FALSE),"")</f>
        <v>1259941.01</v>
      </c>
      <c r="AK423" s="76">
        <f>IFERROR(VLOOKUP($D423,'SAP Data'!$A$7:$OM$1849,AK$4,FALSE),"")</f>
        <v>1259941.01</v>
      </c>
      <c r="AL423" s="76">
        <f>IFERROR(VLOOKUP($D423,'SAP Data'!$A$7:$OM$1849,AL$4,FALSE),"")</f>
        <v>1259941.01</v>
      </c>
      <c r="AM423" s="76">
        <f>IFERROR(VLOOKUP($D423,'SAP Data'!$A$7:$OM$1849,AM$4,FALSE),"")</f>
        <v>1259941.01</v>
      </c>
      <c r="AN423" s="76">
        <f>IFERROR(VLOOKUP($D423,'SAP Data'!$A$7:$OM$1849,AN$4,FALSE),"")</f>
        <v>1259941.01</v>
      </c>
      <c r="AO423" s="76">
        <f>IFERROR(VLOOKUP($D423,'SAP Data'!$A$7:$OM$1849,AO$4,FALSE),"")</f>
        <v>1259941.01</v>
      </c>
      <c r="AP423" s="99">
        <f t="shared" si="643"/>
        <v>1259941.01</v>
      </c>
      <c r="AQ423" s="43">
        <f t="shared" si="644"/>
        <v>1259941.01</v>
      </c>
      <c r="AR423" s="43">
        <f t="shared" si="645"/>
        <v>1259941.01</v>
      </c>
      <c r="AS423" s="43">
        <f t="shared" si="646"/>
        <v>1259941.01</v>
      </c>
      <c r="AT423" s="43">
        <f t="shared" si="647"/>
        <v>1259941.01</v>
      </c>
      <c r="AU423" s="43">
        <f t="shared" si="648"/>
        <v>1259941.01</v>
      </c>
      <c r="AV423" s="43">
        <f t="shared" si="649"/>
        <v>1259941.01</v>
      </c>
      <c r="AW423" s="43">
        <f t="shared" si="650"/>
        <v>1259941.01</v>
      </c>
      <c r="AX423" s="43">
        <f t="shared" si="651"/>
        <v>1259941.01</v>
      </c>
      <c r="AY423" s="43">
        <f t="shared" si="652"/>
        <v>1259941.01</v>
      </c>
      <c r="AZ423" s="43">
        <f t="shared" si="653"/>
        <v>1259941.01</v>
      </c>
      <c r="BA423" s="98">
        <f t="shared" si="654"/>
        <v>1259941.01</v>
      </c>
      <c r="BB423" s="16"/>
      <c r="BC423" s="16">
        <f t="shared" si="541"/>
        <v>0</v>
      </c>
      <c r="BD423" s="16"/>
      <c r="BE423" s="16">
        <f t="shared" si="542"/>
        <v>0</v>
      </c>
      <c r="BF423" s="16"/>
      <c r="BG423" s="16">
        <f t="shared" si="543"/>
        <v>0</v>
      </c>
      <c r="BH423" s="18"/>
      <c r="BI423" s="16">
        <f t="shared" si="544"/>
        <v>0</v>
      </c>
      <c r="BK423" s="16">
        <f t="shared" si="545"/>
        <v>0</v>
      </c>
      <c r="BM423" s="16">
        <f t="shared" si="546"/>
        <v>0</v>
      </c>
      <c r="BO423" s="16">
        <f t="shared" si="538"/>
        <v>0</v>
      </c>
      <c r="BQ423" s="16">
        <f t="shared" si="539"/>
        <v>0</v>
      </c>
      <c r="BS423" s="16">
        <f t="shared" si="540"/>
        <v>0</v>
      </c>
      <c r="BU423" s="16">
        <f t="shared" si="657"/>
        <v>0</v>
      </c>
      <c r="BW423" s="16">
        <f t="shared" si="658"/>
        <v>0</v>
      </c>
      <c r="BY423" s="16">
        <f t="shared" si="659"/>
        <v>0</v>
      </c>
      <c r="CB423" s="16">
        <f t="shared" si="639"/>
        <v>0</v>
      </c>
      <c r="CF423" s="243">
        <f t="shared" si="655"/>
        <v>0</v>
      </c>
      <c r="CH423" s="243">
        <f t="shared" si="656"/>
        <v>0</v>
      </c>
      <c r="CJ423" s="16">
        <f t="shared" si="640"/>
        <v>1259941.01</v>
      </c>
      <c r="CL423" s="54">
        <f t="shared" si="641"/>
        <v>0</v>
      </c>
      <c r="CN423" s="18"/>
      <c r="CO423" s="16">
        <f t="shared" si="642"/>
        <v>0</v>
      </c>
      <c r="CP423" s="18"/>
    </row>
    <row r="424" spans="1:94" x14ac:dyDescent="0.2">
      <c r="A424" s="387"/>
      <c r="B424" s="14" t="str">
        <f>VLOOKUP(D424,'line assign basis'!$A$8:$D$668,2,FALSE)</f>
        <v>LRG COMP MAINT AMORT</v>
      </c>
      <c r="C424" s="17" t="s">
        <v>852</v>
      </c>
      <c r="D424" s="17" t="s">
        <v>850</v>
      </c>
      <c r="E424" s="17">
        <f>IFERROR(VLOOKUP(D424,'line assign basis'!$A$8:$D$668,4,FALSE),"")</f>
        <v>2</v>
      </c>
      <c r="F424" s="33">
        <f>IFERROR(VLOOKUP($D424,'SAP Data'!$A$7:$OM$1845,F$4,FALSE),"")</f>
        <v>-312154.07</v>
      </c>
      <c r="G424" s="33">
        <f>IFERROR(VLOOKUP($D424,'SAP Data'!$A$7:$OM$1845,G$4,FALSE),"")</f>
        <v>-333210.96999999997</v>
      </c>
      <c r="H424" s="16">
        <f>IFERROR(VLOOKUP($D424,'SAP Data'!$A$7:$OM$1845,H$4,FALSE),"")</f>
        <v>-354267.87</v>
      </c>
      <c r="I424" s="76">
        <f>IFERROR(VLOOKUP($D424,'SAP Data'!$A$7:$OM$1845,I$4,FALSE),"")</f>
        <v>-375324.77</v>
      </c>
      <c r="J424" s="76">
        <f>IFERROR(VLOOKUP($D424,'SAP Data'!$A$7:$OM$1845,J$4,FALSE),"")</f>
        <v>-396381.67</v>
      </c>
      <c r="K424" s="76">
        <f>IFERROR(VLOOKUP($D424,'SAP Data'!$A$7:$OM$1845,K$4,FALSE),"")</f>
        <v>-417438.57</v>
      </c>
      <c r="L424" s="76">
        <f>IFERROR(VLOOKUP($D424,'SAP Data'!$A$7:$OM$1845,L$4,FALSE),"")</f>
        <v>-438495.47</v>
      </c>
      <c r="M424" s="76">
        <f>IFERROR(VLOOKUP($D424,'SAP Data'!$A$7:$OM$1845,M$4,FALSE),"")</f>
        <v>-459552.37</v>
      </c>
      <c r="N424" s="76">
        <f>IFERROR(VLOOKUP($D424,'SAP Data'!$A$7:$OM$1845,N$4,FALSE),"")</f>
        <v>-480609.27</v>
      </c>
      <c r="O424" s="76">
        <f>IFERROR(VLOOKUP($D424,'SAP Data'!$A$7:$OM$1845,O$4,FALSE),"")</f>
        <v>-501666.17</v>
      </c>
      <c r="P424" s="76">
        <f>IFERROR(VLOOKUP($D424,'SAP Data'!$A$7:$OM$1845,P$4,FALSE),"")</f>
        <v>-522723.07</v>
      </c>
      <c r="Q424" s="76">
        <f>IFERROR(VLOOKUP($D424,'SAP Data'!$A$7:$OM$1845,Q$4,FALSE),"")</f>
        <v>-543779.97</v>
      </c>
      <c r="R424" s="76">
        <f>IFERROR(VLOOKUP($D424,'SAP Data'!$A$7:$OM$1845,R$4,FALSE),"")</f>
        <v>-564836.87</v>
      </c>
      <c r="S424" s="76">
        <f>IFERROR(VLOOKUP($D424,'SAP Data'!$A$7:$OM$1845,S$4,FALSE),"")</f>
        <v>-585893.77</v>
      </c>
      <c r="T424" s="76">
        <f>IFERROR(VLOOKUP($D424,'SAP Data'!$A$7:$OM$1849,T$4,FALSE),"")</f>
        <v>-606950.67000000004</v>
      </c>
      <c r="U424" s="76">
        <f>IFERROR(VLOOKUP($D424,'SAP Data'!$A$7:$OM$1849,U$4,FALSE),"")</f>
        <v>-628007.56999999995</v>
      </c>
      <c r="V424" s="76">
        <f>IFERROR(VLOOKUP($D424,'SAP Data'!$A$7:$OM$1849,V$4,FALSE),"")</f>
        <v>-649064.47</v>
      </c>
      <c r="W424" s="76">
        <f>IFERROR(VLOOKUP($D424,'SAP Data'!$A$7:$OM$1849,W$4,FALSE),"")</f>
        <v>-670121.37</v>
      </c>
      <c r="X424" s="76">
        <f>IFERROR(VLOOKUP($D424,'SAP Data'!$A$7:$OM$1849,X$4,FALSE),"")</f>
        <v>-691178.27</v>
      </c>
      <c r="Y424" s="76">
        <f>IFERROR(VLOOKUP($D424,'SAP Data'!$A$7:$OM$1849,Y$4,FALSE),"")</f>
        <v>-712235.17</v>
      </c>
      <c r="Z424" s="76">
        <f>IFERROR(VLOOKUP($D424,'SAP Data'!$A$7:$OM$1849,Z$4,FALSE),"")</f>
        <v>-733292.07</v>
      </c>
      <c r="AA424" s="76">
        <f>IFERROR(VLOOKUP($D424,'SAP Data'!$A$7:$OM$1849,AA$4,FALSE),"")</f>
        <v>-754348.97</v>
      </c>
      <c r="AB424" s="76">
        <f>IFERROR(VLOOKUP($D424,'SAP Data'!$A$7:$OM$1849,AB$4,FALSE),"")</f>
        <v>-775405.87</v>
      </c>
      <c r="AC424" s="76">
        <f>IFERROR(VLOOKUP($D424,'SAP Data'!$A$7:$OM$1849,AC$4,FALSE),"")</f>
        <v>-796462.77</v>
      </c>
      <c r="AD424" s="76">
        <f>IFERROR(VLOOKUP($D424,'SAP Data'!$A$7:$OM$1849,AD$4,FALSE),"")</f>
        <v>-817519.67</v>
      </c>
      <c r="AE424" s="76">
        <f>IFERROR(VLOOKUP($D424,'SAP Data'!$A$7:$OM$1849,AE$4,FALSE),"")</f>
        <v>-838576.57</v>
      </c>
      <c r="AF424" s="76">
        <f>IFERROR(VLOOKUP($D424,'SAP Data'!$A$7:$OM$1849,AF$4,FALSE),"")</f>
        <v>-859633.47</v>
      </c>
      <c r="AG424" s="76">
        <f>IFERROR(VLOOKUP($D424,'SAP Data'!$A$7:$OM$1849,AG$4,FALSE),"")</f>
        <v>-880690.37</v>
      </c>
      <c r="AH424" s="76">
        <f>IFERROR(VLOOKUP($D424,'SAP Data'!$A$7:$OM$1849,AH$4,FALSE),"")</f>
        <v>-901747.27</v>
      </c>
      <c r="AI424" s="76">
        <f>IFERROR(VLOOKUP($D424,'SAP Data'!$A$7:$OM$1849,AI$4,FALSE),"")</f>
        <v>-922804.17</v>
      </c>
      <c r="AJ424" s="76">
        <f>IFERROR(VLOOKUP($D424,'SAP Data'!$A$7:$OM$1849,AJ$4,FALSE),"")</f>
        <v>-943861.07</v>
      </c>
      <c r="AK424" s="76">
        <f>IFERROR(VLOOKUP($D424,'SAP Data'!$A$7:$OM$1849,AK$4,FALSE),"")</f>
        <v>-964917.97</v>
      </c>
      <c r="AL424" s="76">
        <f>IFERROR(VLOOKUP($D424,'SAP Data'!$A$7:$OM$1849,AL$4,FALSE),"")</f>
        <v>-985974.87</v>
      </c>
      <c r="AM424" s="76">
        <f>IFERROR(VLOOKUP($D424,'SAP Data'!$A$7:$OM$1849,AM$4,FALSE),"")</f>
        <v>-1007031.77</v>
      </c>
      <c r="AN424" s="76">
        <f>IFERROR(VLOOKUP($D424,'SAP Data'!$A$7:$OM$1849,AN$4,FALSE),"")</f>
        <v>-1028088.67</v>
      </c>
      <c r="AO424" s="76">
        <f>IFERROR(VLOOKUP($D424,'SAP Data'!$A$7:$OM$1849,AO$4,FALSE),"")</f>
        <v>-1049145.57</v>
      </c>
      <c r="AP424" s="99">
        <f t="shared" si="643"/>
        <v>-691178.27</v>
      </c>
      <c r="AQ424" s="43">
        <f t="shared" si="644"/>
        <v>-712235.16999999993</v>
      </c>
      <c r="AR424" s="43">
        <f t="shared" si="645"/>
        <v>-733292.07</v>
      </c>
      <c r="AS424" s="43">
        <f t="shared" si="646"/>
        <v>-754348.96999999986</v>
      </c>
      <c r="AT424" s="43">
        <f t="shared" si="647"/>
        <v>-775405.87</v>
      </c>
      <c r="AU424" s="43">
        <f t="shared" si="648"/>
        <v>-796462.77</v>
      </c>
      <c r="AV424" s="43">
        <f t="shared" si="649"/>
        <v>-817519.67</v>
      </c>
      <c r="AW424" s="43">
        <f t="shared" si="650"/>
        <v>-838576.57</v>
      </c>
      <c r="AX424" s="43">
        <f t="shared" si="651"/>
        <v>-859633.47000000009</v>
      </c>
      <c r="AY424" s="43">
        <f t="shared" si="652"/>
        <v>-880690.37</v>
      </c>
      <c r="AZ424" s="43">
        <f t="shared" si="653"/>
        <v>-901747.27</v>
      </c>
      <c r="BA424" s="98">
        <f t="shared" si="654"/>
        <v>-922804.16999999993</v>
      </c>
      <c r="BB424" s="16"/>
      <c r="BC424" s="16">
        <f t="shared" si="541"/>
        <v>0</v>
      </c>
      <c r="BD424" s="16"/>
      <c r="BE424" s="16">
        <f t="shared" si="542"/>
        <v>0</v>
      </c>
      <c r="BF424" s="16"/>
      <c r="BG424" s="16">
        <f t="shared" si="543"/>
        <v>0</v>
      </c>
      <c r="BH424" s="18"/>
      <c r="BI424" s="16">
        <f t="shared" si="544"/>
        <v>0</v>
      </c>
      <c r="BK424" s="16">
        <f t="shared" si="545"/>
        <v>0</v>
      </c>
      <c r="BM424" s="16">
        <f t="shared" si="546"/>
        <v>0</v>
      </c>
      <c r="BO424" s="16">
        <f t="shared" si="538"/>
        <v>0</v>
      </c>
      <c r="BQ424" s="16">
        <f t="shared" si="539"/>
        <v>0</v>
      </c>
      <c r="BS424" s="16">
        <f t="shared" si="540"/>
        <v>0</v>
      </c>
      <c r="BU424" s="16">
        <f t="shared" si="657"/>
        <v>0</v>
      </c>
      <c r="BW424" s="16">
        <f t="shared" si="658"/>
        <v>0</v>
      </c>
      <c r="BY424" s="16">
        <f t="shared" si="659"/>
        <v>0</v>
      </c>
      <c r="CB424" s="16">
        <f t="shared" si="639"/>
        <v>0</v>
      </c>
      <c r="CF424" s="243">
        <f t="shared" si="655"/>
        <v>0</v>
      </c>
      <c r="CH424" s="243">
        <f t="shared" si="656"/>
        <v>0</v>
      </c>
      <c r="CJ424" s="16">
        <f t="shared" si="640"/>
        <v>-922804.16999999993</v>
      </c>
      <c r="CL424" s="54">
        <f t="shared" si="641"/>
        <v>0</v>
      </c>
      <c r="CN424" s="18"/>
      <c r="CO424" s="16">
        <f t="shared" si="642"/>
        <v>0</v>
      </c>
      <c r="CP424" s="18"/>
    </row>
    <row r="425" spans="1:94" x14ac:dyDescent="0.2">
      <c r="A425" s="387"/>
      <c r="B425" s="14" t="str">
        <f>VLOOKUP(D425,'line assign basis'!$A$8:$D$668,2,FALSE)</f>
        <v>N LNG COMP MAINT Exp</v>
      </c>
      <c r="C425" s="17" t="s">
        <v>855</v>
      </c>
      <c r="D425" s="17" t="s">
        <v>853</v>
      </c>
      <c r="E425" s="17">
        <f>IFERROR(VLOOKUP(D425,'line assign basis'!$A$8:$D$668,4,FALSE),"")</f>
        <v>2</v>
      </c>
      <c r="F425" s="33">
        <f>IFERROR(VLOOKUP($D425,'SAP Data'!$A$7:$OM$1845,F$4,FALSE),"")</f>
        <v>204968.21</v>
      </c>
      <c r="G425" s="33">
        <f>IFERROR(VLOOKUP($D425,'SAP Data'!$A$7:$OM$1845,G$4,FALSE),"")</f>
        <v>204968.21</v>
      </c>
      <c r="H425" s="16">
        <f>IFERROR(VLOOKUP($D425,'SAP Data'!$A$7:$OM$1845,H$4,FALSE),"")</f>
        <v>204968.21</v>
      </c>
      <c r="I425" s="76">
        <f>IFERROR(VLOOKUP($D425,'SAP Data'!$A$7:$OM$1845,I$4,FALSE),"")</f>
        <v>204968.21</v>
      </c>
      <c r="J425" s="76">
        <f>IFERROR(VLOOKUP($D425,'SAP Data'!$A$7:$OM$1845,J$4,FALSE),"")</f>
        <v>204968.21</v>
      </c>
      <c r="K425" s="76">
        <f>IFERROR(VLOOKUP($D425,'SAP Data'!$A$7:$OM$1845,K$4,FALSE),"")</f>
        <v>204968.21</v>
      </c>
      <c r="L425" s="76">
        <f>IFERROR(VLOOKUP($D425,'SAP Data'!$A$7:$OM$1845,L$4,FALSE),"")</f>
        <v>204968.21</v>
      </c>
      <c r="M425" s="76">
        <f>IFERROR(VLOOKUP($D425,'SAP Data'!$A$7:$OM$1845,M$4,FALSE),"")</f>
        <v>204968.21</v>
      </c>
      <c r="N425" s="76">
        <f>IFERROR(VLOOKUP($D425,'SAP Data'!$A$7:$OM$1845,N$4,FALSE),"")</f>
        <v>204968.21</v>
      </c>
      <c r="O425" s="76">
        <f>IFERROR(VLOOKUP($D425,'SAP Data'!$A$7:$OM$1845,O$4,FALSE),"")</f>
        <v>204968.21</v>
      </c>
      <c r="P425" s="76">
        <f>IFERROR(VLOOKUP($D425,'SAP Data'!$A$7:$OM$1845,P$4,FALSE),"")</f>
        <v>204968.21</v>
      </c>
      <c r="Q425" s="76">
        <f>IFERROR(VLOOKUP($D425,'SAP Data'!$A$7:$OM$1845,Q$4,FALSE),"")</f>
        <v>204968.21</v>
      </c>
      <c r="R425" s="76">
        <f>IFERROR(VLOOKUP($D425,'SAP Data'!$A$7:$OM$1845,R$4,FALSE),"")</f>
        <v>204968.21</v>
      </c>
      <c r="S425" s="76">
        <f>IFERROR(VLOOKUP($D425,'SAP Data'!$A$7:$OM$1845,S$4,FALSE),"")</f>
        <v>204968.21</v>
      </c>
      <c r="T425" s="76">
        <f>IFERROR(VLOOKUP($D425,'SAP Data'!$A$7:$OM$1849,T$4,FALSE),"")</f>
        <v>204968.21</v>
      </c>
      <c r="U425" s="76">
        <f>IFERROR(VLOOKUP($D425,'SAP Data'!$A$7:$OM$1849,U$4,FALSE),"")</f>
        <v>204968.21</v>
      </c>
      <c r="V425" s="76">
        <f>IFERROR(VLOOKUP($D425,'SAP Data'!$A$7:$OM$1849,V$4,FALSE),"")</f>
        <v>204968.21</v>
      </c>
      <c r="W425" s="76">
        <f>IFERROR(VLOOKUP($D425,'SAP Data'!$A$7:$OM$1849,W$4,FALSE),"")</f>
        <v>204968.21</v>
      </c>
      <c r="X425" s="76">
        <f>IFERROR(VLOOKUP($D425,'SAP Data'!$A$7:$OM$1849,X$4,FALSE),"")</f>
        <v>204968.21</v>
      </c>
      <c r="Y425" s="76">
        <f>IFERROR(VLOOKUP($D425,'SAP Data'!$A$7:$OM$1849,Y$4,FALSE),"")</f>
        <v>204968.21</v>
      </c>
      <c r="Z425" s="76">
        <f>IFERROR(VLOOKUP($D425,'SAP Data'!$A$7:$OM$1849,Z$4,FALSE),"")</f>
        <v>204968.21</v>
      </c>
      <c r="AA425" s="76">
        <f>IFERROR(VLOOKUP($D425,'SAP Data'!$A$7:$OM$1849,AA$4,FALSE),"")</f>
        <v>204968.21</v>
      </c>
      <c r="AB425" s="76">
        <f>IFERROR(VLOOKUP($D425,'SAP Data'!$A$7:$OM$1849,AB$4,FALSE),"")</f>
        <v>204968.21</v>
      </c>
      <c r="AC425" s="76">
        <f>IFERROR(VLOOKUP($D425,'SAP Data'!$A$7:$OM$1849,AC$4,FALSE),"")</f>
        <v>204968.21</v>
      </c>
      <c r="AD425" s="76">
        <f>IFERROR(VLOOKUP($D425,'SAP Data'!$A$7:$OM$1849,AD$4,FALSE),"")</f>
        <v>204968.21</v>
      </c>
      <c r="AE425" s="76">
        <f>IFERROR(VLOOKUP($D425,'SAP Data'!$A$7:$OM$1849,AE$4,FALSE),"")</f>
        <v>204968.21</v>
      </c>
      <c r="AF425" s="76">
        <f>IFERROR(VLOOKUP($D425,'SAP Data'!$A$7:$OM$1849,AF$4,FALSE),"")</f>
        <v>204968.21</v>
      </c>
      <c r="AG425" s="76">
        <f>IFERROR(VLOOKUP($D425,'SAP Data'!$A$7:$OM$1849,AG$4,FALSE),"")</f>
        <v>204968.21</v>
      </c>
      <c r="AH425" s="76">
        <f>IFERROR(VLOOKUP($D425,'SAP Data'!$A$7:$OM$1849,AH$4,FALSE),"")</f>
        <v>204968.21</v>
      </c>
      <c r="AI425" s="76">
        <f>IFERROR(VLOOKUP($D425,'SAP Data'!$A$7:$OM$1849,AI$4,FALSE),"")</f>
        <v>204968.21</v>
      </c>
      <c r="AJ425" s="76">
        <f>IFERROR(VLOOKUP($D425,'SAP Data'!$A$7:$OM$1849,AJ$4,FALSE),"")</f>
        <v>204968.21</v>
      </c>
      <c r="AK425" s="76">
        <f>IFERROR(VLOOKUP($D425,'SAP Data'!$A$7:$OM$1849,AK$4,FALSE),"")</f>
        <v>204968.21</v>
      </c>
      <c r="AL425" s="76">
        <f>IFERROR(VLOOKUP($D425,'SAP Data'!$A$7:$OM$1849,AL$4,FALSE),"")</f>
        <v>204968.21</v>
      </c>
      <c r="AM425" s="76">
        <f>IFERROR(VLOOKUP($D425,'SAP Data'!$A$7:$OM$1849,AM$4,FALSE),"")</f>
        <v>204968.21</v>
      </c>
      <c r="AN425" s="76">
        <f>IFERROR(VLOOKUP($D425,'SAP Data'!$A$7:$OM$1849,AN$4,FALSE),"")</f>
        <v>204968.21</v>
      </c>
      <c r="AO425" s="76">
        <f>IFERROR(VLOOKUP($D425,'SAP Data'!$A$7:$OM$1849,AO$4,FALSE),"")</f>
        <v>204968.21</v>
      </c>
      <c r="AP425" s="99">
        <f t="shared" si="643"/>
        <v>204968.21</v>
      </c>
      <c r="AQ425" s="43">
        <f t="shared" si="644"/>
        <v>204968.21</v>
      </c>
      <c r="AR425" s="43">
        <f t="shared" si="645"/>
        <v>204968.21</v>
      </c>
      <c r="AS425" s="43">
        <f t="shared" si="646"/>
        <v>204968.21</v>
      </c>
      <c r="AT425" s="43">
        <f t="shared" si="647"/>
        <v>204968.21</v>
      </c>
      <c r="AU425" s="43">
        <f t="shared" si="648"/>
        <v>204968.21</v>
      </c>
      <c r="AV425" s="43">
        <f t="shared" si="649"/>
        <v>204968.21</v>
      </c>
      <c r="AW425" s="43">
        <f t="shared" si="650"/>
        <v>204968.21</v>
      </c>
      <c r="AX425" s="43">
        <f t="shared" si="651"/>
        <v>204968.21</v>
      </c>
      <c r="AY425" s="43">
        <f t="shared" si="652"/>
        <v>204968.21</v>
      </c>
      <c r="AZ425" s="43">
        <f t="shared" si="653"/>
        <v>204968.21</v>
      </c>
      <c r="BA425" s="98">
        <f t="shared" si="654"/>
        <v>204968.21</v>
      </c>
      <c r="BB425" s="16"/>
      <c r="BC425" s="16">
        <f t="shared" si="541"/>
        <v>0</v>
      </c>
      <c r="BD425" s="16"/>
      <c r="BE425" s="16">
        <f t="shared" si="542"/>
        <v>0</v>
      </c>
      <c r="BF425" s="16"/>
      <c r="BG425" s="16">
        <f t="shared" si="543"/>
        <v>0</v>
      </c>
      <c r="BH425" s="18"/>
      <c r="BI425" s="16">
        <f t="shared" si="544"/>
        <v>0</v>
      </c>
      <c r="BK425" s="16">
        <f t="shared" si="545"/>
        <v>0</v>
      </c>
      <c r="BM425" s="16">
        <f t="shared" si="546"/>
        <v>0</v>
      </c>
      <c r="BO425" s="16">
        <f t="shared" si="538"/>
        <v>0</v>
      </c>
      <c r="BQ425" s="16">
        <f t="shared" si="539"/>
        <v>0</v>
      </c>
      <c r="BS425" s="16">
        <f t="shared" si="540"/>
        <v>0</v>
      </c>
      <c r="BU425" s="16">
        <f t="shared" si="657"/>
        <v>0</v>
      </c>
      <c r="BW425" s="16">
        <f t="shared" si="658"/>
        <v>0</v>
      </c>
      <c r="BY425" s="16">
        <f t="shared" si="659"/>
        <v>0</v>
      </c>
      <c r="CB425" s="16">
        <f t="shared" si="639"/>
        <v>0</v>
      </c>
      <c r="CF425" s="243">
        <f t="shared" si="655"/>
        <v>0</v>
      </c>
      <c r="CH425" s="243">
        <f t="shared" si="656"/>
        <v>0</v>
      </c>
      <c r="CJ425" s="16">
        <f t="shared" si="640"/>
        <v>204968.21</v>
      </c>
      <c r="CL425" s="54">
        <f t="shared" si="641"/>
        <v>0</v>
      </c>
      <c r="CN425" s="18"/>
      <c r="CO425" s="16">
        <f t="shared" si="642"/>
        <v>0</v>
      </c>
      <c r="CP425" s="18"/>
    </row>
    <row r="426" spans="1:94" x14ac:dyDescent="0.2">
      <c r="A426" s="387"/>
      <c r="B426" s="14" t="str">
        <f>VLOOKUP(D426,'line assign basis'!$A$8:$D$668,2,FALSE)</f>
        <v>N LNG COMP MAINT Amo</v>
      </c>
      <c r="C426" s="17" t="s">
        <v>1495</v>
      </c>
      <c r="D426" s="17" t="s">
        <v>2714</v>
      </c>
      <c r="E426" s="17">
        <f>IFERROR(VLOOKUP(D426,'line assign basis'!$A$8:$D$668,4,FALSE),"")</f>
        <v>2</v>
      </c>
      <c r="F426" s="33">
        <f>IFERROR(VLOOKUP($D426,'SAP Data'!$A$7:$OM$1845,F$4,FALSE),"")</f>
        <v>-17050.099999999999</v>
      </c>
      <c r="G426" s="33">
        <f>IFERROR(VLOOKUP($D426,'SAP Data'!$A$7:$OM$1845,G$4,FALSE),"")</f>
        <v>-20466.68</v>
      </c>
      <c r="H426" s="16">
        <f>IFERROR(VLOOKUP($D426,'SAP Data'!$A$7:$OM$1845,H$4,FALSE),"")</f>
        <v>-23883.26</v>
      </c>
      <c r="I426" s="76">
        <f>IFERROR(VLOOKUP($D426,'SAP Data'!$A$7:$OM$1845,I$4,FALSE),"")</f>
        <v>-27299.84</v>
      </c>
      <c r="J426" s="76">
        <f>IFERROR(VLOOKUP($D426,'SAP Data'!$A$7:$OM$1845,J$4,FALSE),"")</f>
        <v>-30716.42</v>
      </c>
      <c r="K426" s="76">
        <f>IFERROR(VLOOKUP($D426,'SAP Data'!$A$7:$OM$1845,K$4,FALSE),"")</f>
        <v>-34133</v>
      </c>
      <c r="L426" s="76">
        <f>IFERROR(VLOOKUP($D426,'SAP Data'!$A$7:$OM$1845,L$4,FALSE),"")</f>
        <v>-37549.58</v>
      </c>
      <c r="M426" s="76">
        <f>IFERROR(VLOOKUP($D426,'SAP Data'!$A$7:$OM$1845,M$4,FALSE),"")</f>
        <v>-40966.160000000003</v>
      </c>
      <c r="N426" s="76">
        <f>IFERROR(VLOOKUP($D426,'SAP Data'!$A$7:$OM$1845,N$4,FALSE),"")</f>
        <v>-44382.74</v>
      </c>
      <c r="O426" s="76">
        <f>IFERROR(VLOOKUP($D426,'SAP Data'!$A$7:$OM$1845,O$4,FALSE),"")</f>
        <v>-47799.32</v>
      </c>
      <c r="P426" s="76">
        <f>IFERROR(VLOOKUP($D426,'SAP Data'!$A$7:$OM$1845,P$4,FALSE),"")</f>
        <v>-51215.9</v>
      </c>
      <c r="Q426" s="76">
        <f>IFERROR(VLOOKUP($D426,'SAP Data'!$A$7:$OM$1845,Q$4,FALSE),"")</f>
        <v>-54632.480000000003</v>
      </c>
      <c r="R426" s="76">
        <f>IFERROR(VLOOKUP($D426,'SAP Data'!$A$7:$OM$1845,R$4,FALSE),"")</f>
        <v>-58049.06</v>
      </c>
      <c r="S426" s="76">
        <f>IFERROR(VLOOKUP($D426,'SAP Data'!$A$7:$OM$1845,S$4,FALSE),"")</f>
        <v>-61465.64</v>
      </c>
      <c r="T426" s="76">
        <f>IFERROR(VLOOKUP($D426,'SAP Data'!$A$7:$OM$1849,T$4,FALSE),"")</f>
        <v>-64882.22</v>
      </c>
      <c r="U426" s="76">
        <f>IFERROR(VLOOKUP($D426,'SAP Data'!$A$7:$OM$1849,U$4,FALSE),"")</f>
        <v>-68298.8</v>
      </c>
      <c r="V426" s="76">
        <f>IFERROR(VLOOKUP($D426,'SAP Data'!$A$7:$OM$1849,V$4,FALSE),"")</f>
        <v>-71715.38</v>
      </c>
      <c r="W426" s="76">
        <f>IFERROR(VLOOKUP($D426,'SAP Data'!$A$7:$OM$1849,W$4,FALSE),"")</f>
        <v>-75131.960000000006</v>
      </c>
      <c r="X426" s="76">
        <f>IFERROR(VLOOKUP($D426,'SAP Data'!$A$7:$OM$1849,X$4,FALSE),"")</f>
        <v>-78548.539999999994</v>
      </c>
      <c r="Y426" s="76">
        <f>IFERROR(VLOOKUP($D426,'SAP Data'!$A$7:$OM$1849,Y$4,FALSE),"")</f>
        <v>-81965.119999999995</v>
      </c>
      <c r="Z426" s="76">
        <f>IFERROR(VLOOKUP($D426,'SAP Data'!$A$7:$OM$1849,Z$4,FALSE),"")</f>
        <v>-85381.7</v>
      </c>
      <c r="AA426" s="76">
        <f>IFERROR(VLOOKUP($D426,'SAP Data'!$A$7:$OM$1849,AA$4,FALSE),"")</f>
        <v>-88798.28</v>
      </c>
      <c r="AB426" s="76">
        <f>IFERROR(VLOOKUP($D426,'SAP Data'!$A$7:$OM$1849,AB$4,FALSE),"")</f>
        <v>-92214.86</v>
      </c>
      <c r="AC426" s="76">
        <f>IFERROR(VLOOKUP($D426,'SAP Data'!$A$7:$OM$1849,AC$4,FALSE),"")</f>
        <v>-95631.44</v>
      </c>
      <c r="AD426" s="76">
        <f>IFERROR(VLOOKUP($D426,'SAP Data'!$A$7:$OM$1849,AD$4,FALSE),"")</f>
        <v>-99048.02</v>
      </c>
      <c r="AE426" s="76">
        <f>IFERROR(VLOOKUP($D426,'SAP Data'!$A$7:$OM$1849,AE$4,FALSE),"")</f>
        <v>-102464.6</v>
      </c>
      <c r="AF426" s="76">
        <f>IFERROR(VLOOKUP($D426,'SAP Data'!$A$7:$OM$1849,AF$4,FALSE),"")</f>
        <v>-105881.18</v>
      </c>
      <c r="AG426" s="76">
        <f>IFERROR(VLOOKUP($D426,'SAP Data'!$A$7:$OM$1849,AG$4,FALSE),"")</f>
        <v>-109297.76</v>
      </c>
      <c r="AH426" s="76">
        <f>IFERROR(VLOOKUP($D426,'SAP Data'!$A$7:$OM$1849,AH$4,FALSE),"")</f>
        <v>-112714.34</v>
      </c>
      <c r="AI426" s="76">
        <f>IFERROR(VLOOKUP($D426,'SAP Data'!$A$7:$OM$1849,AI$4,FALSE),"")</f>
        <v>-116130.92</v>
      </c>
      <c r="AJ426" s="76">
        <f>IFERROR(VLOOKUP($D426,'SAP Data'!$A$7:$OM$1849,AJ$4,FALSE),"")</f>
        <v>-119547.5</v>
      </c>
      <c r="AK426" s="76">
        <f>IFERROR(VLOOKUP($D426,'SAP Data'!$A$7:$OM$1849,AK$4,FALSE),"")</f>
        <v>-122964.08</v>
      </c>
      <c r="AL426" s="76">
        <f>IFERROR(VLOOKUP($D426,'SAP Data'!$A$7:$OM$1849,AL$4,FALSE),"")</f>
        <v>-126380.66</v>
      </c>
      <c r="AM426" s="76">
        <f>IFERROR(VLOOKUP($D426,'SAP Data'!$A$7:$OM$1849,AM$4,FALSE),"")</f>
        <v>-129797.24</v>
      </c>
      <c r="AN426" s="76">
        <f>IFERROR(VLOOKUP($D426,'SAP Data'!$A$7:$OM$1849,AN$4,FALSE),"")</f>
        <v>-133213.82</v>
      </c>
      <c r="AO426" s="76">
        <f>IFERROR(VLOOKUP($D426,'SAP Data'!$A$7:$OM$1849,AO$4,FALSE),"")</f>
        <v>-136630.39999999999</v>
      </c>
      <c r="AP426" s="99">
        <f t="shared" si="643"/>
        <v>-78548.539999999994</v>
      </c>
      <c r="AQ426" s="43">
        <f t="shared" si="644"/>
        <v>-81965.12000000001</v>
      </c>
      <c r="AR426" s="43">
        <f t="shared" si="645"/>
        <v>-85381.7</v>
      </c>
      <c r="AS426" s="43">
        <f t="shared" si="646"/>
        <v>-88798.280000000013</v>
      </c>
      <c r="AT426" s="43">
        <f t="shared" si="647"/>
        <v>-92214.859999999986</v>
      </c>
      <c r="AU426" s="43">
        <f t="shared" si="648"/>
        <v>-95631.44</v>
      </c>
      <c r="AV426" s="43">
        <f t="shared" si="649"/>
        <v>-99048.02</v>
      </c>
      <c r="AW426" s="43">
        <f t="shared" si="650"/>
        <v>-102464.60000000002</v>
      </c>
      <c r="AX426" s="43">
        <f t="shared" si="651"/>
        <v>-105881.18000000004</v>
      </c>
      <c r="AY426" s="43">
        <f t="shared" si="652"/>
        <v>-109297.76</v>
      </c>
      <c r="AZ426" s="43">
        <f t="shared" si="653"/>
        <v>-112714.33999999998</v>
      </c>
      <c r="BA426" s="98">
        <f t="shared" si="654"/>
        <v>-116130.92</v>
      </c>
      <c r="BB426" s="16"/>
      <c r="BC426" s="16">
        <f t="shared" si="541"/>
        <v>0</v>
      </c>
      <c r="BD426" s="16"/>
      <c r="BE426" s="16">
        <f t="shared" si="542"/>
        <v>0</v>
      </c>
      <c r="BF426" s="16"/>
      <c r="BG426" s="16">
        <f t="shared" si="543"/>
        <v>0</v>
      </c>
      <c r="BH426" s="18"/>
      <c r="BI426" s="16">
        <f t="shared" si="544"/>
        <v>0</v>
      </c>
      <c r="BK426" s="16">
        <f t="shared" si="545"/>
        <v>0</v>
      </c>
      <c r="BM426" s="16">
        <f t="shared" si="546"/>
        <v>0</v>
      </c>
      <c r="BO426" s="16">
        <f t="shared" si="538"/>
        <v>0</v>
      </c>
      <c r="BQ426" s="16">
        <f t="shared" si="539"/>
        <v>0</v>
      </c>
      <c r="BS426" s="16">
        <f t="shared" si="540"/>
        <v>0</v>
      </c>
      <c r="BU426" s="16">
        <f t="shared" si="657"/>
        <v>0</v>
      </c>
      <c r="BW426" s="16">
        <f t="shared" si="658"/>
        <v>0</v>
      </c>
      <c r="BY426" s="16">
        <f t="shared" si="659"/>
        <v>0</v>
      </c>
      <c r="CB426" s="16">
        <f t="shared" si="639"/>
        <v>0</v>
      </c>
      <c r="CF426" s="243">
        <f t="shared" si="655"/>
        <v>0</v>
      </c>
      <c r="CH426" s="243">
        <f t="shared" si="656"/>
        <v>0</v>
      </c>
      <c r="CJ426" s="16">
        <f t="shared" si="640"/>
        <v>-116130.92</v>
      </c>
      <c r="CL426" s="54">
        <f t="shared" si="641"/>
        <v>0</v>
      </c>
      <c r="CN426" s="18"/>
      <c r="CO426" s="16">
        <f t="shared" si="642"/>
        <v>0</v>
      </c>
      <c r="CP426" s="18"/>
    </row>
    <row r="427" spans="1:94" x14ac:dyDescent="0.2">
      <c r="A427" s="387"/>
      <c r="B427" s="14" t="str">
        <f>VLOOKUP(D427,'line assign basis'!$A$8:$D$668,2,FALSE)</f>
        <v>Mist 500 Compr Main</v>
      </c>
      <c r="C427" s="17" t="s">
        <v>1497</v>
      </c>
      <c r="D427" s="17" t="s">
        <v>2715</v>
      </c>
      <c r="E427" s="17">
        <f>IFERROR(VLOOKUP(D427,'line assign basis'!$A$8:$D$668,4,FALSE),"")</f>
        <v>2</v>
      </c>
      <c r="F427" s="33">
        <f>IFERROR(VLOOKUP($D427,'SAP Data'!$A$7:$OM$1845,F$4,FALSE),"")</f>
        <v>541898.14</v>
      </c>
      <c r="G427" s="33">
        <f>IFERROR(VLOOKUP($D427,'SAP Data'!$A$7:$OM$1845,G$4,FALSE),"")</f>
        <v>603622.18000000005</v>
      </c>
      <c r="H427" s="16">
        <f>IFERROR(VLOOKUP($D427,'SAP Data'!$A$7:$OM$1845,H$4,FALSE),"")</f>
        <v>606180.37</v>
      </c>
      <c r="I427" s="76">
        <f>IFERROR(VLOOKUP($D427,'SAP Data'!$A$7:$OM$1845,I$4,FALSE),"")</f>
        <v>608762.68000000005</v>
      </c>
      <c r="J427" s="76">
        <f>IFERROR(VLOOKUP($D427,'SAP Data'!$A$7:$OM$1845,J$4,FALSE),"")</f>
        <v>615306.06000000006</v>
      </c>
      <c r="K427" s="76">
        <f>IFERROR(VLOOKUP($D427,'SAP Data'!$A$7:$OM$1845,K$4,FALSE),"")</f>
        <v>618037</v>
      </c>
      <c r="L427" s="76">
        <f>IFERROR(VLOOKUP($D427,'SAP Data'!$A$7:$OM$1845,L$4,FALSE),"")</f>
        <v>620866.25</v>
      </c>
      <c r="M427" s="76">
        <f>IFERROR(VLOOKUP($D427,'SAP Data'!$A$7:$OM$1845,M$4,FALSE),"")</f>
        <v>623729.55000000005</v>
      </c>
      <c r="N427" s="76">
        <f>IFERROR(VLOOKUP($D427,'SAP Data'!$A$7:$OM$1845,N$4,FALSE),"")</f>
        <v>627978.27</v>
      </c>
      <c r="O427" s="76">
        <f>IFERROR(VLOOKUP($D427,'SAP Data'!$A$7:$OM$1845,O$4,FALSE),"")</f>
        <v>630922.37</v>
      </c>
      <c r="P427" s="76">
        <f>IFERROR(VLOOKUP($D427,'SAP Data'!$A$7:$OM$1845,P$4,FALSE),"")</f>
        <v>633815.97</v>
      </c>
      <c r="Q427" s="76">
        <f>IFERROR(VLOOKUP($D427,'SAP Data'!$A$7:$OM$1845,Q$4,FALSE),"")</f>
        <v>637125.37</v>
      </c>
      <c r="R427" s="76">
        <f>IFERROR(VLOOKUP($D427,'SAP Data'!$A$7:$OM$1845,R$4,FALSE),"")</f>
        <v>639068</v>
      </c>
      <c r="S427" s="76">
        <f>IFERROR(VLOOKUP($D427,'SAP Data'!$A$7:$OM$1845,S$4,FALSE),"")</f>
        <v>640885.76000000001</v>
      </c>
      <c r="T427" s="76">
        <f>IFERROR(VLOOKUP($D427,'SAP Data'!$A$7:$OM$1849,T$4,FALSE),"")</f>
        <v>642812.63</v>
      </c>
      <c r="U427" s="76">
        <f>IFERROR(VLOOKUP($D427,'SAP Data'!$A$7:$OM$1849,U$4,FALSE),"")</f>
        <v>644661.81999999995</v>
      </c>
      <c r="V427" s="76">
        <f>IFERROR(VLOOKUP($D427,'SAP Data'!$A$7:$OM$1849,V$4,FALSE),"")</f>
        <v>646539.81999999995</v>
      </c>
      <c r="W427" s="76">
        <f>IFERROR(VLOOKUP($D427,'SAP Data'!$A$7:$OM$1849,W$4,FALSE),"")</f>
        <v>648325.32999999996</v>
      </c>
      <c r="X427" s="76">
        <f>IFERROR(VLOOKUP($D427,'SAP Data'!$A$7:$OM$1849,X$4,FALSE),"")</f>
        <v>650142.41</v>
      </c>
      <c r="Y427" s="76">
        <f>IFERROR(VLOOKUP($D427,'SAP Data'!$A$7:$OM$1849,Y$4,FALSE),"")</f>
        <v>651936.98</v>
      </c>
      <c r="Z427" s="76">
        <f>IFERROR(VLOOKUP($D427,'SAP Data'!$A$7:$OM$1849,Z$4,FALSE),"")</f>
        <v>653651.67000000004</v>
      </c>
      <c r="AA427" s="76">
        <f>IFERROR(VLOOKUP($D427,'SAP Data'!$A$7:$OM$1849,AA$4,FALSE),"")</f>
        <v>655394.86</v>
      </c>
      <c r="AB427" s="76">
        <f>IFERROR(VLOOKUP($D427,'SAP Data'!$A$7:$OM$1849,AB$4,FALSE),"")</f>
        <v>735437.18</v>
      </c>
      <c r="AC427" s="76">
        <f>IFERROR(VLOOKUP($D427,'SAP Data'!$A$7:$OM$1849,AC$4,FALSE),"")</f>
        <v>735437.18</v>
      </c>
      <c r="AD427" s="76">
        <f>IFERROR(VLOOKUP($D427,'SAP Data'!$A$7:$OM$1849,AD$4,FALSE),"")</f>
        <v>735437.18</v>
      </c>
      <c r="AE427" s="76">
        <f>IFERROR(VLOOKUP($D427,'SAP Data'!$A$7:$OM$1849,AE$4,FALSE),"")</f>
        <v>735437.18</v>
      </c>
      <c r="AF427" s="76">
        <f>IFERROR(VLOOKUP($D427,'SAP Data'!$A$7:$OM$1849,AF$4,FALSE),"")</f>
        <v>735437.18</v>
      </c>
      <c r="AG427" s="76">
        <f>IFERROR(VLOOKUP($D427,'SAP Data'!$A$7:$OM$1849,AG$4,FALSE),"")</f>
        <v>735437.18</v>
      </c>
      <c r="AH427" s="76">
        <f>IFERROR(VLOOKUP($D427,'SAP Data'!$A$7:$OM$1849,AH$4,FALSE),"")</f>
        <v>735437.18</v>
      </c>
      <c r="AI427" s="76">
        <f>IFERROR(VLOOKUP($D427,'SAP Data'!$A$7:$OM$1849,AI$4,FALSE),"")</f>
        <v>735437.18</v>
      </c>
      <c r="AJ427" s="76">
        <f>IFERROR(VLOOKUP($D427,'SAP Data'!$A$7:$OM$1849,AJ$4,FALSE),"")</f>
        <v>735437.18</v>
      </c>
      <c r="AK427" s="76">
        <f>IFERROR(VLOOKUP($D427,'SAP Data'!$A$7:$OM$1849,AK$4,FALSE),"")</f>
        <v>735437.18</v>
      </c>
      <c r="AL427" s="76">
        <f>IFERROR(VLOOKUP($D427,'SAP Data'!$A$7:$OM$1849,AL$4,FALSE),"")</f>
        <v>735437.18</v>
      </c>
      <c r="AM427" s="76">
        <f>IFERROR(VLOOKUP($D427,'SAP Data'!$A$7:$OM$1849,AM$4,FALSE),"")</f>
        <v>735437.18</v>
      </c>
      <c r="AN427" s="76">
        <f>IFERROR(VLOOKUP($D427,'SAP Data'!$A$7:$OM$1849,AN$4,FALSE),"")</f>
        <v>735437.18</v>
      </c>
      <c r="AO427" s="76">
        <f>IFERROR(VLOOKUP($D427,'SAP Data'!$A$7:$OM$1849,AO$4,FALSE),"")</f>
        <v>735437.18</v>
      </c>
      <c r="AP427" s="99">
        <f t="shared" si="643"/>
        <v>666039.85249999992</v>
      </c>
      <c r="AQ427" s="43">
        <f t="shared" si="644"/>
        <v>673994.87749999994</v>
      </c>
      <c r="AR427" s="43">
        <f t="shared" si="645"/>
        <v>681793.87624999986</v>
      </c>
      <c r="AS427" s="43">
        <f t="shared" si="646"/>
        <v>689435.53916666657</v>
      </c>
      <c r="AT427" s="43">
        <f t="shared" si="647"/>
        <v>696921.90249999997</v>
      </c>
      <c r="AU427" s="43">
        <f t="shared" si="648"/>
        <v>704255.61958333326</v>
      </c>
      <c r="AV427" s="43">
        <f t="shared" si="649"/>
        <v>711439.22874999989</v>
      </c>
      <c r="AW427" s="43">
        <f t="shared" si="650"/>
        <v>718472.35249999992</v>
      </c>
      <c r="AX427" s="43">
        <f t="shared" si="651"/>
        <v>725359.25708333321</v>
      </c>
      <c r="AY427" s="43">
        <f t="shared" si="652"/>
        <v>732102.08333333314</v>
      </c>
      <c r="AZ427" s="43">
        <f t="shared" si="653"/>
        <v>735437.17999999982</v>
      </c>
      <c r="BA427" s="98">
        <f t="shared" si="654"/>
        <v>735437.17999999982</v>
      </c>
      <c r="BB427" s="16"/>
      <c r="BC427" s="16">
        <f t="shared" si="541"/>
        <v>0</v>
      </c>
      <c r="BD427" s="16"/>
      <c r="BE427" s="16">
        <f t="shared" si="542"/>
        <v>0</v>
      </c>
      <c r="BF427" s="16"/>
      <c r="BG427" s="16">
        <f t="shared" si="543"/>
        <v>0</v>
      </c>
      <c r="BH427" s="18"/>
      <c r="BI427" s="16">
        <f t="shared" si="544"/>
        <v>0</v>
      </c>
      <c r="BK427" s="16">
        <f t="shared" si="545"/>
        <v>0</v>
      </c>
      <c r="BM427" s="16">
        <f t="shared" si="546"/>
        <v>0</v>
      </c>
      <c r="BO427" s="16">
        <f t="shared" si="538"/>
        <v>0</v>
      </c>
      <c r="BQ427" s="16">
        <f t="shared" si="539"/>
        <v>0</v>
      </c>
      <c r="BS427" s="16">
        <f t="shared" si="540"/>
        <v>0</v>
      </c>
      <c r="BU427" s="16">
        <f t="shared" si="657"/>
        <v>0</v>
      </c>
      <c r="BW427" s="16">
        <f t="shared" si="658"/>
        <v>0</v>
      </c>
      <c r="BY427" s="16">
        <f t="shared" si="659"/>
        <v>0</v>
      </c>
      <c r="CB427" s="16">
        <f t="shared" si="639"/>
        <v>0</v>
      </c>
      <c r="CF427" s="243">
        <f t="shared" si="655"/>
        <v>0</v>
      </c>
      <c r="CH427" s="243">
        <f t="shared" si="656"/>
        <v>0</v>
      </c>
      <c r="CJ427" s="16">
        <f t="shared" si="640"/>
        <v>735437.17999999982</v>
      </c>
      <c r="CL427" s="54">
        <f t="shared" si="641"/>
        <v>0</v>
      </c>
      <c r="CN427" s="18"/>
      <c r="CO427" s="16">
        <f t="shared" si="642"/>
        <v>0</v>
      </c>
      <c r="CP427" s="18"/>
    </row>
    <row r="428" spans="1:94" x14ac:dyDescent="0.2">
      <c r="A428" s="387"/>
      <c r="B428" s="14" t="str">
        <f>VLOOKUP(D428,'line assign basis'!$A$8:$D$668,2,FALSE)</f>
        <v>Mist500COMP MAIN Amo</v>
      </c>
      <c r="C428" s="17" t="s">
        <v>4076</v>
      </c>
      <c r="D428" s="123" t="s">
        <v>4107</v>
      </c>
      <c r="E428" s="17">
        <f>IFERROR(VLOOKUP(D428,'line assign basis'!$A$8:$D$668,4,FALSE),"")</f>
        <v>2</v>
      </c>
      <c r="F428" s="33">
        <f>IFERROR(VLOOKUP($D428,'SAP Data'!$A$7:$OM$1845,F$4,FALSE),"")</f>
        <v>0</v>
      </c>
      <c r="G428" s="33">
        <f>IFERROR(VLOOKUP($D428,'SAP Data'!$A$7:$OM$1845,G$4,FALSE),"")</f>
        <v>0</v>
      </c>
      <c r="H428" s="16">
        <f>IFERROR(VLOOKUP($D428,'SAP Data'!$A$7:$OM$1845,H$4,FALSE),"")</f>
        <v>0</v>
      </c>
      <c r="I428" s="76">
        <f>IFERROR(VLOOKUP($D428,'SAP Data'!$A$7:$OM$1845,I$4,FALSE),"")</f>
        <v>0</v>
      </c>
      <c r="J428" s="76">
        <f>IFERROR(VLOOKUP($D428,'SAP Data'!$A$7:$OM$1845,J$4,FALSE),"")</f>
        <v>0</v>
      </c>
      <c r="K428" s="76">
        <f>IFERROR(VLOOKUP($D428,'SAP Data'!$A$7:$OM$1845,K$4,FALSE),"")</f>
        <v>0</v>
      </c>
      <c r="L428" s="76">
        <f>IFERROR(VLOOKUP($D428,'SAP Data'!$A$7:$OM$1845,L$4,FALSE),"")</f>
        <v>0</v>
      </c>
      <c r="M428" s="76">
        <f>IFERROR(VLOOKUP($D428,'SAP Data'!$A$7:$OM$1845,M$4,FALSE),"")</f>
        <v>0</v>
      </c>
      <c r="N428" s="76">
        <f>IFERROR(VLOOKUP($D428,'SAP Data'!$A$7:$OM$1845,N$4,FALSE),"")</f>
        <v>0</v>
      </c>
      <c r="O428" s="76">
        <f>IFERROR(VLOOKUP($D428,'SAP Data'!$A$7:$OM$1845,O$4,FALSE),"")</f>
        <v>0</v>
      </c>
      <c r="P428" s="76">
        <f>IFERROR(VLOOKUP($D428,'SAP Data'!$A$7:$OM$1845,P$4,FALSE),"")</f>
        <v>0</v>
      </c>
      <c r="Q428" s="76">
        <f>IFERROR(VLOOKUP($D428,'SAP Data'!$A$7:$OM$1845,Q$4,FALSE),"")</f>
        <v>0</v>
      </c>
      <c r="R428" s="76">
        <f>IFERROR(VLOOKUP($D428,'SAP Data'!$A$7:$OM$1845,R$4,FALSE),"")</f>
        <v>0</v>
      </c>
      <c r="S428" s="76">
        <f>IFERROR(VLOOKUP($D428,'SAP Data'!$A$7:$OM$1845,S$4,FALSE),"")</f>
        <v>0</v>
      </c>
      <c r="T428" s="76">
        <f>IFERROR(VLOOKUP($D428,'SAP Data'!$A$7:$OM$1849,T$4,FALSE),"")</f>
        <v>0</v>
      </c>
      <c r="U428" s="76">
        <f>IFERROR(VLOOKUP($D428,'SAP Data'!$A$7:$OM$1849,U$4,FALSE),"")</f>
        <v>0</v>
      </c>
      <c r="V428" s="76">
        <f>IFERROR(VLOOKUP($D428,'SAP Data'!$A$7:$OM$1849,V$4,FALSE),"")</f>
        <v>0</v>
      </c>
      <c r="W428" s="76">
        <f>IFERROR(VLOOKUP($D428,'SAP Data'!$A$7:$OM$1849,W$4,FALSE),"")</f>
        <v>0</v>
      </c>
      <c r="X428" s="76">
        <f>IFERROR(VLOOKUP($D428,'SAP Data'!$A$7:$OM$1849,X$4,FALSE),"")</f>
        <v>0</v>
      </c>
      <c r="Y428" s="76">
        <f>IFERROR(VLOOKUP($D428,'SAP Data'!$A$7:$OM$1849,Y$4,FALSE),"")</f>
        <v>0</v>
      </c>
      <c r="Z428" s="76">
        <f>IFERROR(VLOOKUP($D428,'SAP Data'!$A$7:$OM$1849,Z$4,FALSE),"")</f>
        <v>0</v>
      </c>
      <c r="AA428" s="76">
        <f>IFERROR(VLOOKUP($D428,'SAP Data'!$A$7:$OM$1849,AA$4,FALSE),"")</f>
        <v>-10923.11</v>
      </c>
      <c r="AB428" s="76">
        <f>IFERROR(VLOOKUP($D428,'SAP Data'!$A$7:$OM$1849,AB$4,FALSE),"")</f>
        <v>-21874.240000000002</v>
      </c>
      <c r="AC428" s="76">
        <f>IFERROR(VLOOKUP($D428,'SAP Data'!$A$7:$OM$1849,AC$4,FALSE),"")</f>
        <v>-34177.21</v>
      </c>
      <c r="AD428" s="76">
        <f>IFERROR(VLOOKUP($D428,'SAP Data'!$A$7:$OM$1849,AD$4,FALSE),"")</f>
        <v>-46480.02</v>
      </c>
      <c r="AE428" s="76">
        <f>IFERROR(VLOOKUP($D428,'SAP Data'!$A$7:$OM$1849,AE$4,FALSE),"")</f>
        <v>-58782.83</v>
      </c>
      <c r="AF428" s="76">
        <f>IFERROR(VLOOKUP($D428,'SAP Data'!$A$7:$OM$1849,AF$4,FALSE),"")</f>
        <v>-71085.64</v>
      </c>
      <c r="AG428" s="76">
        <f>IFERROR(VLOOKUP($D428,'SAP Data'!$A$7:$OM$1849,AG$4,FALSE),"")</f>
        <v>-83388.45</v>
      </c>
      <c r="AH428" s="76">
        <f>IFERROR(VLOOKUP($D428,'SAP Data'!$A$7:$OM$1849,AH$4,FALSE),"")</f>
        <v>-95691.26</v>
      </c>
      <c r="AI428" s="76">
        <f>IFERROR(VLOOKUP($D428,'SAP Data'!$A$7:$OM$1849,AI$4,FALSE),"")</f>
        <v>-107994.07</v>
      </c>
      <c r="AJ428" s="76">
        <f>IFERROR(VLOOKUP($D428,'SAP Data'!$A$7:$OM$1849,AJ$4,FALSE),"")</f>
        <v>-120296.88</v>
      </c>
      <c r="AK428" s="76">
        <f>IFERROR(VLOOKUP($D428,'SAP Data'!$A$7:$OM$1849,AK$4,FALSE),"")</f>
        <v>-132599.69</v>
      </c>
      <c r="AL428" s="76">
        <f>IFERROR(VLOOKUP($D428,'SAP Data'!$A$7:$OM$1849,AL$4,FALSE),"")</f>
        <v>-144902.5</v>
      </c>
      <c r="AM428" s="76">
        <f>IFERROR(VLOOKUP($D428,'SAP Data'!$A$7:$OM$1849,AM$4,FALSE),"")</f>
        <v>-157205.31</v>
      </c>
      <c r="AN428" s="76">
        <f>IFERROR(VLOOKUP($D428,'SAP Data'!$A$7:$OM$1849,AN$4,FALSE),"")</f>
        <v>-169508.12</v>
      </c>
      <c r="AO428" s="76">
        <f>IFERROR(VLOOKUP($D428,'SAP Data'!$A$7:$OM$1849,AO$4,FALSE),"")</f>
        <v>-181810.93</v>
      </c>
      <c r="AP428" s="99">
        <f t="shared" si="643"/>
        <v>-7517.8808333333327</v>
      </c>
      <c r="AQ428" s="43">
        <f t="shared" si="644"/>
        <v>-11903.832916666666</v>
      </c>
      <c r="AR428" s="43">
        <f t="shared" si="645"/>
        <v>-17315.019166666665</v>
      </c>
      <c r="AS428" s="43">
        <f t="shared" si="646"/>
        <v>-23751.439583333329</v>
      </c>
      <c r="AT428" s="43">
        <f t="shared" si="647"/>
        <v>-31213.094166666666</v>
      </c>
      <c r="AU428" s="43">
        <f t="shared" si="648"/>
        <v>-39699.982916666668</v>
      </c>
      <c r="AV428" s="43">
        <f t="shared" si="649"/>
        <v>-49212.105833333335</v>
      </c>
      <c r="AW428" s="43">
        <f t="shared" si="650"/>
        <v>-59749.462916666671</v>
      </c>
      <c r="AX428" s="43">
        <f t="shared" si="651"/>
        <v>-71312.054166666683</v>
      </c>
      <c r="AY428" s="43">
        <f t="shared" si="652"/>
        <v>-83444.750000000015</v>
      </c>
      <c r="AZ428" s="43">
        <f t="shared" si="653"/>
        <v>-95691.253333333356</v>
      </c>
      <c r="BA428" s="98">
        <f t="shared" si="654"/>
        <v>-107994.07</v>
      </c>
      <c r="BB428" s="16"/>
      <c r="BC428" s="16">
        <f t="shared" ref="BC428" si="660">IF($E428=4,AP428,0)</f>
        <v>0</v>
      </c>
      <c r="BD428" s="16"/>
      <c r="BE428" s="16">
        <f t="shared" ref="BE428" si="661">IF($E428=4,AQ428,0)</f>
        <v>0</v>
      </c>
      <c r="BF428" s="16"/>
      <c r="BG428" s="16">
        <f t="shared" ref="BG428" si="662">IF($E428=4,AR428,0)</f>
        <v>0</v>
      </c>
      <c r="BH428" s="18"/>
      <c r="BI428" s="16">
        <f t="shared" ref="BI428" si="663">IF($E428=4,AS428,0)</f>
        <v>0</v>
      </c>
      <c r="BK428" s="16">
        <f t="shared" ref="BK428" si="664">IF($E428=4,AT428,0)</f>
        <v>0</v>
      </c>
      <c r="BM428" s="16">
        <f t="shared" ref="BM428" si="665">IF($E428=4,AU428,0)</f>
        <v>0</v>
      </c>
      <c r="BO428" s="16">
        <f t="shared" ref="BO428" si="666">IF($E428=4,AV428,0)</f>
        <v>0</v>
      </c>
      <c r="BQ428" s="16">
        <f t="shared" ref="BQ428" si="667">IF($E428=4,AW428,0)</f>
        <v>0</v>
      </c>
      <c r="BS428" s="16">
        <f t="shared" ref="BS428" si="668">IF($E428=4,AX428,0)</f>
        <v>0</v>
      </c>
      <c r="BU428" s="16">
        <f t="shared" si="657"/>
        <v>0</v>
      </c>
      <c r="BW428" s="16">
        <f t="shared" si="658"/>
        <v>0</v>
      </c>
      <c r="BY428" s="16">
        <f t="shared" si="659"/>
        <v>0</v>
      </c>
      <c r="CB428" s="16">
        <f t="shared" si="639"/>
        <v>0</v>
      </c>
      <c r="CF428" s="243">
        <f t="shared" si="655"/>
        <v>0</v>
      </c>
      <c r="CH428" s="243">
        <f t="shared" si="656"/>
        <v>0</v>
      </c>
      <c r="CJ428" s="16">
        <f t="shared" si="640"/>
        <v>-107994.07</v>
      </c>
      <c r="CL428" s="54">
        <f t="shared" si="641"/>
        <v>0</v>
      </c>
      <c r="CN428" s="18"/>
      <c r="CO428" s="16">
        <f t="shared" si="642"/>
        <v>0</v>
      </c>
      <c r="CP428" s="18"/>
    </row>
    <row r="429" spans="1:94" x14ac:dyDescent="0.2">
      <c r="A429" s="387"/>
      <c r="B429" s="14" t="str">
        <f>VLOOKUP(D429,'line assign basis'!$A$8:$D$668,2,FALSE)</f>
        <v>Mist600Comp Maint-18</v>
      </c>
      <c r="C429" s="17" t="s">
        <v>858</v>
      </c>
      <c r="D429" s="17" t="s">
        <v>856</v>
      </c>
      <c r="E429" s="17">
        <f>IFERROR(VLOOKUP(D429,'line assign basis'!$A$8:$D$668,4,FALSE),"")</f>
        <v>2</v>
      </c>
      <c r="F429" s="33">
        <f>IFERROR(VLOOKUP($D429,'SAP Data'!$A$7:$OM$1845,F$4,FALSE),"")</f>
        <v>91090.29</v>
      </c>
      <c r="G429" s="33">
        <f>IFERROR(VLOOKUP($D429,'SAP Data'!$A$7:$OM$1845,G$4,FALSE),"")</f>
        <v>91090.29</v>
      </c>
      <c r="H429" s="16">
        <f>IFERROR(VLOOKUP($D429,'SAP Data'!$A$7:$OM$1845,H$4,FALSE),"")</f>
        <v>91090.29</v>
      </c>
      <c r="I429" s="76">
        <f>IFERROR(VLOOKUP($D429,'SAP Data'!$A$7:$OM$1845,I$4,FALSE),"")</f>
        <v>91090.29</v>
      </c>
      <c r="J429" s="76">
        <f>IFERROR(VLOOKUP($D429,'SAP Data'!$A$7:$OM$1845,J$4,FALSE),"")</f>
        <v>91090.29</v>
      </c>
      <c r="K429" s="76">
        <f>IFERROR(VLOOKUP($D429,'SAP Data'!$A$7:$OM$1845,K$4,FALSE),"")</f>
        <v>91090.29</v>
      </c>
      <c r="L429" s="76">
        <f>IFERROR(VLOOKUP($D429,'SAP Data'!$A$7:$OM$1845,L$4,FALSE),"")</f>
        <v>91090.29</v>
      </c>
      <c r="M429" s="76">
        <f>IFERROR(VLOOKUP($D429,'SAP Data'!$A$7:$OM$1845,M$4,FALSE),"")</f>
        <v>91090.29</v>
      </c>
      <c r="N429" s="76">
        <f>IFERROR(VLOOKUP($D429,'SAP Data'!$A$7:$OM$1845,N$4,FALSE),"")</f>
        <v>91090.29</v>
      </c>
      <c r="O429" s="76">
        <f>IFERROR(VLOOKUP($D429,'SAP Data'!$A$7:$OM$1845,O$4,FALSE),"")</f>
        <v>91090.29</v>
      </c>
      <c r="P429" s="76">
        <f>IFERROR(VLOOKUP($D429,'SAP Data'!$A$7:$OM$1845,P$4,FALSE),"")</f>
        <v>91090.29</v>
      </c>
      <c r="Q429" s="76">
        <f>IFERROR(VLOOKUP($D429,'SAP Data'!$A$7:$OM$1845,Q$4,FALSE),"")</f>
        <v>91090.29</v>
      </c>
      <c r="R429" s="76">
        <f>IFERROR(VLOOKUP($D429,'SAP Data'!$A$7:$OM$1845,R$4,FALSE),"")</f>
        <v>91090.29</v>
      </c>
      <c r="S429" s="76">
        <f>IFERROR(VLOOKUP($D429,'SAP Data'!$A$7:$OM$1845,S$4,FALSE),"")</f>
        <v>91090.29</v>
      </c>
      <c r="T429" s="76">
        <f>IFERROR(VLOOKUP($D429,'SAP Data'!$A$7:$OM$1849,T$4,FALSE),"")</f>
        <v>91090.29</v>
      </c>
      <c r="U429" s="76">
        <f>IFERROR(VLOOKUP($D429,'SAP Data'!$A$7:$OM$1849,U$4,FALSE),"")</f>
        <v>91090.29</v>
      </c>
      <c r="V429" s="76">
        <f>IFERROR(VLOOKUP($D429,'SAP Data'!$A$7:$OM$1849,V$4,FALSE),"")</f>
        <v>91090.29</v>
      </c>
      <c r="W429" s="76">
        <f>IFERROR(VLOOKUP($D429,'SAP Data'!$A$7:$OM$1849,W$4,FALSE),"")</f>
        <v>91090.29</v>
      </c>
      <c r="X429" s="76">
        <f>IFERROR(VLOOKUP($D429,'SAP Data'!$A$7:$OM$1849,X$4,FALSE),"")</f>
        <v>91090.29</v>
      </c>
      <c r="Y429" s="76">
        <f>IFERROR(VLOOKUP($D429,'SAP Data'!$A$7:$OM$1849,Y$4,FALSE),"")</f>
        <v>91090.29</v>
      </c>
      <c r="Z429" s="76">
        <f>IFERROR(VLOOKUP($D429,'SAP Data'!$A$7:$OM$1849,Z$4,FALSE),"")</f>
        <v>91090.29</v>
      </c>
      <c r="AA429" s="76">
        <f>IFERROR(VLOOKUP($D429,'SAP Data'!$A$7:$OM$1849,AA$4,FALSE),"")</f>
        <v>91090.29</v>
      </c>
      <c r="AB429" s="76">
        <f>IFERROR(VLOOKUP($D429,'SAP Data'!$A$7:$OM$1849,AB$4,FALSE),"")</f>
        <v>91090.29</v>
      </c>
      <c r="AC429" s="76">
        <f>IFERROR(VLOOKUP($D429,'SAP Data'!$A$7:$OM$1849,AC$4,FALSE),"")</f>
        <v>91090.29</v>
      </c>
      <c r="AD429" s="76">
        <f>IFERROR(VLOOKUP($D429,'SAP Data'!$A$7:$OM$1849,AD$4,FALSE),"")</f>
        <v>91090.29</v>
      </c>
      <c r="AE429" s="76">
        <f>IFERROR(VLOOKUP($D429,'SAP Data'!$A$7:$OM$1849,AE$4,FALSE),"")</f>
        <v>91090.29</v>
      </c>
      <c r="AF429" s="76">
        <f>IFERROR(VLOOKUP($D429,'SAP Data'!$A$7:$OM$1849,AF$4,FALSE),"")</f>
        <v>91090.29</v>
      </c>
      <c r="AG429" s="76">
        <f>IFERROR(VLOOKUP($D429,'SAP Data'!$A$7:$OM$1849,AG$4,FALSE),"")</f>
        <v>91090.29</v>
      </c>
      <c r="AH429" s="76">
        <f>IFERROR(VLOOKUP($D429,'SAP Data'!$A$7:$OM$1849,AH$4,FALSE),"")</f>
        <v>91090.29</v>
      </c>
      <c r="AI429" s="76">
        <f>IFERROR(VLOOKUP($D429,'SAP Data'!$A$7:$OM$1849,AI$4,FALSE),"")</f>
        <v>91090.29</v>
      </c>
      <c r="AJ429" s="76">
        <f>IFERROR(VLOOKUP($D429,'SAP Data'!$A$7:$OM$1849,AJ$4,FALSE),"")</f>
        <v>91090.29</v>
      </c>
      <c r="AK429" s="76">
        <f>IFERROR(VLOOKUP($D429,'SAP Data'!$A$7:$OM$1849,AK$4,FALSE),"")</f>
        <v>91090.29</v>
      </c>
      <c r="AL429" s="76">
        <f>IFERROR(VLOOKUP($D429,'SAP Data'!$A$7:$OM$1849,AL$4,FALSE),"")</f>
        <v>91090.29</v>
      </c>
      <c r="AM429" s="76">
        <f>IFERROR(VLOOKUP($D429,'SAP Data'!$A$7:$OM$1849,AM$4,FALSE),"")</f>
        <v>91090.29</v>
      </c>
      <c r="AN429" s="76">
        <f>IFERROR(VLOOKUP($D429,'SAP Data'!$A$7:$OM$1849,AN$4,FALSE),"")</f>
        <v>91090.29</v>
      </c>
      <c r="AO429" s="76">
        <f>IFERROR(VLOOKUP($D429,'SAP Data'!$A$7:$OM$1849,AO$4,FALSE),"")</f>
        <v>91090.29</v>
      </c>
      <c r="AP429" s="99">
        <f t="shared" si="643"/>
        <v>91090.290000000023</v>
      </c>
      <c r="AQ429" s="43">
        <f t="shared" si="644"/>
        <v>91090.290000000023</v>
      </c>
      <c r="AR429" s="43">
        <f t="shared" si="645"/>
        <v>91090.290000000023</v>
      </c>
      <c r="AS429" s="43">
        <f t="shared" si="646"/>
        <v>91090.290000000023</v>
      </c>
      <c r="AT429" s="43">
        <f t="shared" si="647"/>
        <v>91090.290000000023</v>
      </c>
      <c r="AU429" s="43">
        <f t="shared" si="648"/>
        <v>91090.290000000023</v>
      </c>
      <c r="AV429" s="43">
        <f t="shared" si="649"/>
        <v>91090.290000000023</v>
      </c>
      <c r="AW429" s="43">
        <f t="shared" si="650"/>
        <v>91090.290000000023</v>
      </c>
      <c r="AX429" s="43">
        <f t="shared" si="651"/>
        <v>91090.290000000023</v>
      </c>
      <c r="AY429" s="43">
        <f t="shared" si="652"/>
        <v>91090.290000000023</v>
      </c>
      <c r="AZ429" s="43">
        <f t="shared" si="653"/>
        <v>91090.290000000023</v>
      </c>
      <c r="BA429" s="98">
        <f t="shared" si="654"/>
        <v>91090.290000000023</v>
      </c>
      <c r="BB429" s="16"/>
      <c r="BC429" s="16">
        <f t="shared" si="541"/>
        <v>0</v>
      </c>
      <c r="BD429" s="16"/>
      <c r="BE429" s="16">
        <f t="shared" si="542"/>
        <v>0</v>
      </c>
      <c r="BF429" s="16"/>
      <c r="BG429" s="16">
        <f t="shared" si="543"/>
        <v>0</v>
      </c>
      <c r="BH429" s="18"/>
      <c r="BI429" s="16">
        <f t="shared" si="544"/>
        <v>0</v>
      </c>
      <c r="BK429" s="16">
        <f t="shared" si="545"/>
        <v>0</v>
      </c>
      <c r="BM429" s="16">
        <f t="shared" si="546"/>
        <v>0</v>
      </c>
      <c r="BO429" s="16">
        <f t="shared" si="538"/>
        <v>0</v>
      </c>
      <c r="BQ429" s="16">
        <f t="shared" si="539"/>
        <v>0</v>
      </c>
      <c r="BS429" s="16">
        <f t="shared" si="540"/>
        <v>0</v>
      </c>
      <c r="BU429" s="16">
        <f t="shared" si="657"/>
        <v>0</v>
      </c>
      <c r="BW429" s="16">
        <f t="shared" si="658"/>
        <v>0</v>
      </c>
      <c r="BY429" s="16">
        <f t="shared" si="659"/>
        <v>0</v>
      </c>
      <c r="CB429" s="16">
        <f t="shared" si="639"/>
        <v>0</v>
      </c>
      <c r="CF429" s="243">
        <f t="shared" si="655"/>
        <v>0</v>
      </c>
      <c r="CH429" s="243">
        <f t="shared" si="656"/>
        <v>0</v>
      </c>
      <c r="CJ429" s="16">
        <f t="shared" si="640"/>
        <v>91090.290000000023</v>
      </c>
      <c r="CL429" s="54">
        <f t="shared" si="641"/>
        <v>0</v>
      </c>
      <c r="CN429" s="18"/>
      <c r="CO429" s="16">
        <f t="shared" si="642"/>
        <v>0</v>
      </c>
      <c r="CP429" s="18"/>
    </row>
    <row r="430" spans="1:94" x14ac:dyDescent="0.2">
      <c r="A430" s="387"/>
      <c r="B430" s="14" t="str">
        <f>VLOOKUP(D430,'line assign basis'!$A$8:$D$668,2,FALSE)</f>
        <v>Mist 600 Comp Amort</v>
      </c>
      <c r="C430" s="17" t="s">
        <v>1499</v>
      </c>
      <c r="D430" s="17" t="s">
        <v>2716</v>
      </c>
      <c r="E430" s="17">
        <f>IFERROR(VLOOKUP(D430,'line assign basis'!$A$8:$D$668,4,FALSE),"")</f>
        <v>2</v>
      </c>
      <c r="F430" s="33">
        <f>IFERROR(VLOOKUP($D430,'SAP Data'!$A$7:$OM$1845,F$4,FALSE),"")</f>
        <v>-10610.29</v>
      </c>
      <c r="G430" s="33">
        <f>IFERROR(VLOOKUP($D430,'SAP Data'!$A$7:$OM$1845,G$4,FALSE),"")</f>
        <v>-12128.78</v>
      </c>
      <c r="H430" s="16">
        <f>IFERROR(VLOOKUP($D430,'SAP Data'!$A$7:$OM$1845,H$4,FALSE),"")</f>
        <v>-13647.27</v>
      </c>
      <c r="I430" s="76">
        <f>IFERROR(VLOOKUP($D430,'SAP Data'!$A$7:$OM$1845,I$4,FALSE),"")</f>
        <v>-15165.76</v>
      </c>
      <c r="J430" s="76">
        <f>IFERROR(VLOOKUP($D430,'SAP Data'!$A$7:$OM$1845,J$4,FALSE),"")</f>
        <v>-16684.25</v>
      </c>
      <c r="K430" s="76">
        <f>IFERROR(VLOOKUP($D430,'SAP Data'!$A$7:$OM$1845,K$4,FALSE),"")</f>
        <v>-18202.740000000002</v>
      </c>
      <c r="L430" s="76">
        <f>IFERROR(VLOOKUP($D430,'SAP Data'!$A$7:$OM$1845,L$4,FALSE),"")</f>
        <v>-19721.23</v>
      </c>
      <c r="M430" s="76">
        <f>IFERROR(VLOOKUP($D430,'SAP Data'!$A$7:$OM$1845,M$4,FALSE),"")</f>
        <v>-21239.72</v>
      </c>
      <c r="N430" s="76">
        <f>IFERROR(VLOOKUP($D430,'SAP Data'!$A$7:$OM$1845,N$4,FALSE),"")</f>
        <v>-22758.21</v>
      </c>
      <c r="O430" s="76">
        <f>IFERROR(VLOOKUP($D430,'SAP Data'!$A$7:$OM$1845,O$4,FALSE),"")</f>
        <v>-24276.7</v>
      </c>
      <c r="P430" s="76">
        <f>IFERROR(VLOOKUP($D430,'SAP Data'!$A$7:$OM$1845,P$4,FALSE),"")</f>
        <v>-25795.19</v>
      </c>
      <c r="Q430" s="76">
        <f>IFERROR(VLOOKUP($D430,'SAP Data'!$A$7:$OM$1845,Q$4,FALSE),"")</f>
        <v>-27313.68</v>
      </c>
      <c r="R430" s="76">
        <f>IFERROR(VLOOKUP($D430,'SAP Data'!$A$7:$OM$1845,R$4,FALSE),"")</f>
        <v>-28832.17</v>
      </c>
      <c r="S430" s="76">
        <f>IFERROR(VLOOKUP($D430,'SAP Data'!$A$7:$OM$1845,S$4,FALSE),"")</f>
        <v>-30350.66</v>
      </c>
      <c r="T430" s="76">
        <f>IFERROR(VLOOKUP($D430,'SAP Data'!$A$7:$OM$1849,T$4,FALSE),"")</f>
        <v>-31869.15</v>
      </c>
      <c r="U430" s="76">
        <f>IFERROR(VLOOKUP($D430,'SAP Data'!$A$7:$OM$1849,U$4,FALSE),"")</f>
        <v>-33387.64</v>
      </c>
      <c r="V430" s="76">
        <f>IFERROR(VLOOKUP($D430,'SAP Data'!$A$7:$OM$1849,V$4,FALSE),"")</f>
        <v>-34906.129999999997</v>
      </c>
      <c r="W430" s="76">
        <f>IFERROR(VLOOKUP($D430,'SAP Data'!$A$7:$OM$1849,W$4,FALSE),"")</f>
        <v>-36424.620000000003</v>
      </c>
      <c r="X430" s="76">
        <f>IFERROR(VLOOKUP($D430,'SAP Data'!$A$7:$OM$1849,X$4,FALSE),"")</f>
        <v>-37943.11</v>
      </c>
      <c r="Y430" s="76">
        <f>IFERROR(VLOOKUP($D430,'SAP Data'!$A$7:$OM$1849,Y$4,FALSE),"")</f>
        <v>-39461.599999999999</v>
      </c>
      <c r="Z430" s="76">
        <f>IFERROR(VLOOKUP($D430,'SAP Data'!$A$7:$OM$1849,Z$4,FALSE),"")</f>
        <v>-40980.089999999997</v>
      </c>
      <c r="AA430" s="76">
        <f>IFERROR(VLOOKUP($D430,'SAP Data'!$A$7:$OM$1849,AA$4,FALSE),"")</f>
        <v>-42498.58</v>
      </c>
      <c r="AB430" s="76">
        <f>IFERROR(VLOOKUP($D430,'SAP Data'!$A$7:$OM$1849,AB$4,FALSE),"")</f>
        <v>-44017.07</v>
      </c>
      <c r="AC430" s="76">
        <f>IFERROR(VLOOKUP($D430,'SAP Data'!$A$7:$OM$1849,AC$4,FALSE),"")</f>
        <v>-45535.56</v>
      </c>
      <c r="AD430" s="76">
        <f>IFERROR(VLOOKUP($D430,'SAP Data'!$A$7:$OM$1849,AD$4,FALSE),"")</f>
        <v>-47054.05</v>
      </c>
      <c r="AE430" s="76">
        <f>IFERROR(VLOOKUP($D430,'SAP Data'!$A$7:$OM$1849,AE$4,FALSE),"")</f>
        <v>-48572.54</v>
      </c>
      <c r="AF430" s="76">
        <f>IFERROR(VLOOKUP($D430,'SAP Data'!$A$7:$OM$1849,AF$4,FALSE),"")</f>
        <v>-50091.03</v>
      </c>
      <c r="AG430" s="76">
        <f>IFERROR(VLOOKUP($D430,'SAP Data'!$A$7:$OM$1849,AG$4,FALSE),"")</f>
        <v>-51609.52</v>
      </c>
      <c r="AH430" s="76">
        <f>IFERROR(VLOOKUP($D430,'SAP Data'!$A$7:$OM$1849,AH$4,FALSE),"")</f>
        <v>-53128.01</v>
      </c>
      <c r="AI430" s="76">
        <f>IFERROR(VLOOKUP($D430,'SAP Data'!$A$7:$OM$1849,AI$4,FALSE),"")</f>
        <v>-54646.5</v>
      </c>
      <c r="AJ430" s="76">
        <f>IFERROR(VLOOKUP($D430,'SAP Data'!$A$7:$OM$1849,AJ$4,FALSE),"")</f>
        <v>-56164.99</v>
      </c>
      <c r="AK430" s="76">
        <f>IFERROR(VLOOKUP($D430,'SAP Data'!$A$7:$OM$1849,AK$4,FALSE),"")</f>
        <v>-57683.48</v>
      </c>
      <c r="AL430" s="76">
        <f>IFERROR(VLOOKUP($D430,'SAP Data'!$A$7:$OM$1849,AL$4,FALSE),"")</f>
        <v>-59201.97</v>
      </c>
      <c r="AM430" s="76">
        <f>IFERROR(VLOOKUP($D430,'SAP Data'!$A$7:$OM$1849,AM$4,FALSE),"")</f>
        <v>-60720.46</v>
      </c>
      <c r="AN430" s="76">
        <f>IFERROR(VLOOKUP($D430,'SAP Data'!$A$7:$OM$1849,AN$4,FALSE),"")</f>
        <v>-62238.95</v>
      </c>
      <c r="AO430" s="76">
        <f>IFERROR(VLOOKUP($D430,'SAP Data'!$A$7:$OM$1849,AO$4,FALSE),"")</f>
        <v>-63757.440000000002</v>
      </c>
      <c r="AP430" s="99">
        <f t="shared" si="643"/>
        <v>-37943.110000000008</v>
      </c>
      <c r="AQ430" s="43">
        <f t="shared" si="644"/>
        <v>-39461.600000000006</v>
      </c>
      <c r="AR430" s="43">
        <f t="shared" si="645"/>
        <v>-40980.090000000004</v>
      </c>
      <c r="AS430" s="43">
        <f t="shared" si="646"/>
        <v>-42498.58</v>
      </c>
      <c r="AT430" s="43">
        <f t="shared" si="647"/>
        <v>-44017.07</v>
      </c>
      <c r="AU430" s="43">
        <f t="shared" si="648"/>
        <v>-45535.56</v>
      </c>
      <c r="AV430" s="43">
        <f t="shared" si="649"/>
        <v>-47054.05000000001</v>
      </c>
      <c r="AW430" s="43">
        <f t="shared" si="650"/>
        <v>-48572.54</v>
      </c>
      <c r="AX430" s="43">
        <f t="shared" si="651"/>
        <v>-50091.030000000006</v>
      </c>
      <c r="AY430" s="43">
        <f t="shared" si="652"/>
        <v>-51609.52</v>
      </c>
      <c r="AZ430" s="43">
        <f t="shared" si="653"/>
        <v>-53128.009999999987</v>
      </c>
      <c r="BA430" s="98">
        <f t="shared" si="654"/>
        <v>-54646.499999999993</v>
      </c>
      <c r="BB430" s="16"/>
      <c r="BC430" s="16">
        <f t="shared" si="541"/>
        <v>0</v>
      </c>
      <c r="BD430" s="16"/>
      <c r="BE430" s="16">
        <f t="shared" si="542"/>
        <v>0</v>
      </c>
      <c r="BF430" s="16"/>
      <c r="BG430" s="16">
        <f t="shared" si="543"/>
        <v>0</v>
      </c>
      <c r="BH430" s="18"/>
      <c r="BI430" s="16">
        <f t="shared" si="544"/>
        <v>0</v>
      </c>
      <c r="BK430" s="16">
        <f t="shared" si="545"/>
        <v>0</v>
      </c>
      <c r="BM430" s="16">
        <f t="shared" si="546"/>
        <v>0</v>
      </c>
      <c r="BO430" s="16">
        <f t="shared" si="538"/>
        <v>0</v>
      </c>
      <c r="BQ430" s="16">
        <f t="shared" si="539"/>
        <v>0</v>
      </c>
      <c r="BS430" s="16">
        <f t="shared" si="540"/>
        <v>0</v>
      </c>
      <c r="BU430" s="16">
        <f t="shared" si="657"/>
        <v>0</v>
      </c>
      <c r="BW430" s="16">
        <f t="shared" si="658"/>
        <v>0</v>
      </c>
      <c r="BY430" s="16">
        <f t="shared" si="659"/>
        <v>0</v>
      </c>
      <c r="CB430" s="16">
        <f t="shared" si="639"/>
        <v>0</v>
      </c>
      <c r="CF430" s="243">
        <f t="shared" si="655"/>
        <v>0</v>
      </c>
      <c r="CH430" s="243">
        <f t="shared" si="656"/>
        <v>0</v>
      </c>
      <c r="CJ430" s="16">
        <f t="shared" si="640"/>
        <v>-54646.499999999993</v>
      </c>
      <c r="CL430" s="54">
        <f t="shared" si="641"/>
        <v>0</v>
      </c>
      <c r="CN430" s="18"/>
      <c r="CO430" s="16">
        <f t="shared" si="642"/>
        <v>0</v>
      </c>
      <c r="CP430" s="18"/>
    </row>
    <row r="431" spans="1:94" x14ac:dyDescent="0.2">
      <c r="A431" s="387"/>
      <c r="B431" s="14" t="str">
        <f>VLOOKUP(D431,'line assign basis'!$A$8:$D$668,2,FALSE)</f>
        <v>DELL LEASE DEFERRED</v>
      </c>
      <c r="C431" s="17" t="s">
        <v>861</v>
      </c>
      <c r="D431" s="17" t="s">
        <v>859</v>
      </c>
      <c r="E431" s="17">
        <f>IFERROR(VLOOKUP(D431,'line assign basis'!$A$8:$D$668,4,FALSE),"")</f>
        <v>2</v>
      </c>
      <c r="F431" s="33">
        <f>IFERROR(VLOOKUP($D431,'SAP Data'!$A$7:$OM$1845,F$4,FALSE),"")</f>
        <v>-0.02</v>
      </c>
      <c r="G431" s="33">
        <f>IFERROR(VLOOKUP($D431,'SAP Data'!$A$7:$OM$1845,G$4,FALSE),"")</f>
        <v>-0.02</v>
      </c>
      <c r="H431" s="16">
        <f>IFERROR(VLOOKUP($D431,'SAP Data'!$A$7:$OM$1845,H$4,FALSE),"")</f>
        <v>-0.02</v>
      </c>
      <c r="I431" s="76">
        <f>IFERROR(VLOOKUP($D431,'SAP Data'!$A$7:$OM$1845,I$4,FALSE),"")</f>
        <v>-0.02</v>
      </c>
      <c r="J431" s="76">
        <f>IFERROR(VLOOKUP($D431,'SAP Data'!$A$7:$OM$1845,J$4,FALSE),"")</f>
        <v>-0.02</v>
      </c>
      <c r="K431" s="76">
        <f>IFERROR(VLOOKUP($D431,'SAP Data'!$A$7:$OM$1845,K$4,FALSE),"")</f>
        <v>-0.02</v>
      </c>
      <c r="L431" s="76">
        <f>IFERROR(VLOOKUP($D431,'SAP Data'!$A$7:$OM$1845,L$4,FALSE),"")</f>
        <v>-0.02</v>
      </c>
      <c r="M431" s="76">
        <f>IFERROR(VLOOKUP($D431,'SAP Data'!$A$7:$OM$1845,M$4,FALSE),"")</f>
        <v>-0.02</v>
      </c>
      <c r="N431" s="76">
        <f>IFERROR(VLOOKUP($D431,'SAP Data'!$A$7:$OM$1845,N$4,FALSE),"")</f>
        <v>-0.02</v>
      </c>
      <c r="O431" s="76">
        <f>IFERROR(VLOOKUP($D431,'SAP Data'!$A$7:$OM$1845,O$4,FALSE),"")</f>
        <v>-0.02</v>
      </c>
      <c r="P431" s="76">
        <f>IFERROR(VLOOKUP($D431,'SAP Data'!$A$7:$OM$1845,P$4,FALSE),"")</f>
        <v>-0.02</v>
      </c>
      <c r="Q431" s="76">
        <f>IFERROR(VLOOKUP($D431,'SAP Data'!$A$7:$OM$1845,Q$4,FALSE),"")</f>
        <v>-0.02</v>
      </c>
      <c r="R431" s="76">
        <f>IFERROR(VLOOKUP($D431,'SAP Data'!$A$7:$OM$1845,R$4,FALSE),"")</f>
        <v>-0.02</v>
      </c>
      <c r="S431" s="76">
        <f>IFERROR(VLOOKUP($D431,'SAP Data'!$A$7:$OM$1845,S$4,FALSE),"")</f>
        <v>-0.02</v>
      </c>
      <c r="T431" s="76">
        <f>IFERROR(VLOOKUP($D431,'SAP Data'!$A$7:$OM$1849,T$4,FALSE),"")</f>
        <v>-0.02</v>
      </c>
      <c r="U431" s="76">
        <f>IFERROR(VLOOKUP($D431,'SAP Data'!$A$7:$OM$1849,U$4,FALSE),"")</f>
        <v>-0.02</v>
      </c>
      <c r="V431" s="76">
        <f>IFERROR(VLOOKUP($D431,'SAP Data'!$A$7:$OM$1849,V$4,FALSE),"")</f>
        <v>-0.02</v>
      </c>
      <c r="W431" s="76">
        <f>IFERROR(VLOOKUP($D431,'SAP Data'!$A$7:$OM$1849,W$4,FALSE),"")</f>
        <v>-0.02</v>
      </c>
      <c r="X431" s="76">
        <f>IFERROR(VLOOKUP($D431,'SAP Data'!$A$7:$OM$1849,X$4,FALSE),"")</f>
        <v>-0.02</v>
      </c>
      <c r="Y431" s="76">
        <f>IFERROR(VLOOKUP($D431,'SAP Data'!$A$7:$OM$1849,Y$4,FALSE),"")</f>
        <v>-0.02</v>
      </c>
      <c r="Z431" s="76">
        <f>IFERROR(VLOOKUP($D431,'SAP Data'!$A$7:$OM$1849,Z$4,FALSE),"")</f>
        <v>-0.02</v>
      </c>
      <c r="AA431" s="76">
        <f>IFERROR(VLOOKUP($D431,'SAP Data'!$A$7:$OM$1849,AA$4,FALSE),"")</f>
        <v>-0.02</v>
      </c>
      <c r="AB431" s="76">
        <f>IFERROR(VLOOKUP($D431,'SAP Data'!$A$7:$OM$1849,AB$4,FALSE),"")</f>
        <v>-0.02</v>
      </c>
      <c r="AC431" s="76">
        <f>IFERROR(VLOOKUP($D431,'SAP Data'!$A$7:$OM$1849,AC$4,FALSE),"")</f>
        <v>-0.02</v>
      </c>
      <c r="AD431" s="76">
        <f>IFERROR(VLOOKUP($D431,'SAP Data'!$A$7:$OM$1849,AD$4,FALSE),"")</f>
        <v>-0.02</v>
      </c>
      <c r="AE431" s="76">
        <f>IFERROR(VLOOKUP($D431,'SAP Data'!$A$7:$OM$1849,AE$4,FALSE),"")</f>
        <v>-0.02</v>
      </c>
      <c r="AF431" s="76">
        <f>IFERROR(VLOOKUP($D431,'SAP Data'!$A$7:$OM$1849,AF$4,FALSE),"")</f>
        <v>-0.02</v>
      </c>
      <c r="AG431" s="76">
        <f>IFERROR(VLOOKUP($D431,'SAP Data'!$A$7:$OM$1849,AG$4,FALSE),"")</f>
        <v>-0.02</v>
      </c>
      <c r="AH431" s="76">
        <f>IFERROR(VLOOKUP($D431,'SAP Data'!$A$7:$OM$1849,AH$4,FALSE),"")</f>
        <v>-0.02</v>
      </c>
      <c r="AI431" s="76">
        <f>IFERROR(VLOOKUP($D431,'SAP Data'!$A$7:$OM$1849,AI$4,FALSE),"")</f>
        <v>-0.02</v>
      </c>
      <c r="AJ431" s="76">
        <f>IFERROR(VLOOKUP($D431,'SAP Data'!$A$7:$OM$1849,AJ$4,FALSE),"")</f>
        <v>-0.02</v>
      </c>
      <c r="AK431" s="76">
        <f>IFERROR(VLOOKUP($D431,'SAP Data'!$A$7:$OM$1849,AK$4,FALSE),"")</f>
        <v>-0.02</v>
      </c>
      <c r="AL431" s="76">
        <f>IFERROR(VLOOKUP($D431,'SAP Data'!$A$7:$OM$1849,AL$4,FALSE),"")</f>
        <v>-0.02</v>
      </c>
      <c r="AM431" s="76">
        <f>IFERROR(VLOOKUP($D431,'SAP Data'!$A$7:$OM$1849,AM$4,FALSE),"")</f>
        <v>-0.02</v>
      </c>
      <c r="AN431" s="76">
        <f>IFERROR(VLOOKUP($D431,'SAP Data'!$A$7:$OM$1849,AN$4,FALSE),"")</f>
        <v>-0.02</v>
      </c>
      <c r="AO431" s="76">
        <f>IFERROR(VLOOKUP($D431,'SAP Data'!$A$7:$OM$1849,AO$4,FALSE),"")</f>
        <v>-0.02</v>
      </c>
      <c r="AP431" s="99">
        <f t="shared" si="643"/>
        <v>-0.02</v>
      </c>
      <c r="AQ431" s="43">
        <f t="shared" si="644"/>
        <v>-0.02</v>
      </c>
      <c r="AR431" s="43">
        <f t="shared" si="645"/>
        <v>-0.02</v>
      </c>
      <c r="AS431" s="43">
        <f t="shared" si="646"/>
        <v>-0.02</v>
      </c>
      <c r="AT431" s="43">
        <f t="shared" si="647"/>
        <v>-0.02</v>
      </c>
      <c r="AU431" s="43">
        <f t="shared" si="648"/>
        <v>-0.02</v>
      </c>
      <c r="AV431" s="43">
        <f t="shared" si="649"/>
        <v>-0.02</v>
      </c>
      <c r="AW431" s="43">
        <f t="shared" si="650"/>
        <v>-0.02</v>
      </c>
      <c r="AX431" s="43">
        <f t="shared" si="651"/>
        <v>-0.02</v>
      </c>
      <c r="AY431" s="43">
        <f t="shared" si="652"/>
        <v>-0.02</v>
      </c>
      <c r="AZ431" s="43">
        <f t="shared" si="653"/>
        <v>-0.02</v>
      </c>
      <c r="BA431" s="98">
        <f t="shared" si="654"/>
        <v>-0.02</v>
      </c>
      <c r="BB431" s="16"/>
      <c r="BC431" s="16">
        <f t="shared" si="541"/>
        <v>0</v>
      </c>
      <c r="BD431" s="16"/>
      <c r="BE431" s="16">
        <f t="shared" si="542"/>
        <v>0</v>
      </c>
      <c r="BF431" s="16"/>
      <c r="BG431" s="16">
        <f t="shared" si="543"/>
        <v>0</v>
      </c>
      <c r="BH431" s="18"/>
      <c r="BI431" s="16">
        <f t="shared" si="544"/>
        <v>0</v>
      </c>
      <c r="BK431" s="16">
        <f t="shared" si="545"/>
        <v>0</v>
      </c>
      <c r="BM431" s="16">
        <f t="shared" si="546"/>
        <v>0</v>
      </c>
      <c r="BO431" s="16">
        <f t="shared" si="538"/>
        <v>0</v>
      </c>
      <c r="BQ431" s="16">
        <f t="shared" si="539"/>
        <v>0</v>
      </c>
      <c r="BS431" s="16">
        <f t="shared" si="540"/>
        <v>0</v>
      </c>
      <c r="BU431" s="16">
        <f t="shared" si="657"/>
        <v>0</v>
      </c>
      <c r="BW431" s="16">
        <f t="shared" si="658"/>
        <v>0</v>
      </c>
      <c r="BY431" s="16">
        <f t="shared" si="659"/>
        <v>0</v>
      </c>
      <c r="CB431" s="16">
        <f t="shared" si="639"/>
        <v>0</v>
      </c>
      <c r="CF431" s="243">
        <f t="shared" si="655"/>
        <v>0</v>
      </c>
      <c r="CH431" s="243">
        <f t="shared" si="656"/>
        <v>0</v>
      </c>
      <c r="CJ431" s="16">
        <f t="shared" si="640"/>
        <v>-0.02</v>
      </c>
      <c r="CL431" s="54">
        <f t="shared" si="641"/>
        <v>0</v>
      </c>
      <c r="CN431" s="18"/>
      <c r="CO431" s="16">
        <f t="shared" si="642"/>
        <v>0</v>
      </c>
      <c r="CP431" s="18"/>
    </row>
    <row r="432" spans="1:94" x14ac:dyDescent="0.2">
      <c r="A432" s="387"/>
      <c r="B432" s="14" t="str">
        <f>VLOOKUP(D432,'line assign basis'!$A$8:$D$668,2,FALSE)</f>
        <v>CIS SUSPENSE</v>
      </c>
      <c r="C432" s="17" t="s">
        <v>864</v>
      </c>
      <c r="D432" s="17" t="s">
        <v>862</v>
      </c>
      <c r="E432" s="17">
        <f>IFERROR(VLOOKUP(D432,'line assign basis'!$A$8:$D$668,4,FALSE),"")</f>
        <v>4</v>
      </c>
      <c r="F432" s="33">
        <f>IFERROR(VLOOKUP($D432,'SAP Data'!$A$7:$OM$1845,F$4,FALSE),"")</f>
        <v>-17862.580000000002</v>
      </c>
      <c r="G432" s="33">
        <f>IFERROR(VLOOKUP($D432,'SAP Data'!$A$7:$OM$1845,G$4,FALSE),"")</f>
        <v>-24759.919999999998</v>
      </c>
      <c r="H432" s="16">
        <f>IFERROR(VLOOKUP($D432,'SAP Data'!$A$7:$OM$1845,H$4,FALSE),"")</f>
        <v>-2760.7</v>
      </c>
      <c r="I432" s="76">
        <f>IFERROR(VLOOKUP($D432,'SAP Data'!$A$7:$OM$1845,I$4,FALSE),"")</f>
        <v>14255.58</v>
      </c>
      <c r="J432" s="76">
        <f>IFERROR(VLOOKUP($D432,'SAP Data'!$A$7:$OM$1845,J$4,FALSE),"")</f>
        <v>36378.25</v>
      </c>
      <c r="K432" s="76">
        <f>IFERROR(VLOOKUP($D432,'SAP Data'!$A$7:$OM$1845,K$4,FALSE),"")</f>
        <v>17871.650000000001</v>
      </c>
      <c r="L432" s="76">
        <f>IFERROR(VLOOKUP($D432,'SAP Data'!$A$7:$OM$1845,L$4,FALSE),"")</f>
        <v>22662.63</v>
      </c>
      <c r="M432" s="76">
        <f>IFERROR(VLOOKUP($D432,'SAP Data'!$A$7:$OM$1845,M$4,FALSE),"")</f>
        <v>7901.84</v>
      </c>
      <c r="N432" s="76">
        <f>IFERROR(VLOOKUP($D432,'SAP Data'!$A$7:$OM$1845,N$4,FALSE),"")</f>
        <v>10724.07</v>
      </c>
      <c r="O432" s="76">
        <f>IFERROR(VLOOKUP($D432,'SAP Data'!$A$7:$OM$1845,O$4,FALSE),"")</f>
        <v>-1230.99</v>
      </c>
      <c r="P432" s="76">
        <f>IFERROR(VLOOKUP($D432,'SAP Data'!$A$7:$OM$1845,P$4,FALSE),"")</f>
        <v>-1078.8699999999999</v>
      </c>
      <c r="Q432" s="76">
        <f>IFERROR(VLOOKUP($D432,'SAP Data'!$A$7:$OM$1845,Q$4,FALSE),"")</f>
        <v>-10616.47</v>
      </c>
      <c r="R432" s="76">
        <f>IFERROR(VLOOKUP($D432,'SAP Data'!$A$7:$OM$1845,R$4,FALSE),"")</f>
        <v>4360.6099999999997</v>
      </c>
      <c r="S432" s="76">
        <f>IFERROR(VLOOKUP($D432,'SAP Data'!$A$7:$OM$1845,S$4,FALSE),"")</f>
        <v>15420.01</v>
      </c>
      <c r="T432" s="76">
        <f>IFERROR(VLOOKUP($D432,'SAP Data'!$A$7:$OM$1849,T$4,FALSE),"")</f>
        <v>-24356.85</v>
      </c>
      <c r="U432" s="76">
        <f>IFERROR(VLOOKUP($D432,'SAP Data'!$A$7:$OM$1849,U$4,FALSE),"")</f>
        <v>-14183.49</v>
      </c>
      <c r="V432" s="76">
        <f>IFERROR(VLOOKUP($D432,'SAP Data'!$A$7:$OM$1849,V$4,FALSE),"")</f>
        <v>-1149.48</v>
      </c>
      <c r="W432" s="76">
        <f>IFERROR(VLOOKUP($D432,'SAP Data'!$A$7:$OM$1849,W$4,FALSE),"")</f>
        <v>27305.51</v>
      </c>
      <c r="X432" s="76">
        <f>IFERROR(VLOOKUP($D432,'SAP Data'!$A$7:$OM$1849,X$4,FALSE),"")</f>
        <v>32675.63</v>
      </c>
      <c r="Y432" s="76">
        <f>IFERROR(VLOOKUP($D432,'SAP Data'!$A$7:$OM$1849,Y$4,FALSE),"")</f>
        <v>23124.639999999999</v>
      </c>
      <c r="Z432" s="76">
        <f>IFERROR(VLOOKUP($D432,'SAP Data'!$A$7:$OM$1849,Z$4,FALSE),"")</f>
        <v>17033.98</v>
      </c>
      <c r="AA432" s="76">
        <f>IFERROR(VLOOKUP($D432,'SAP Data'!$A$7:$OM$1849,AA$4,FALSE),"")</f>
        <v>26055.84</v>
      </c>
      <c r="AB432" s="76">
        <f>IFERROR(VLOOKUP($D432,'SAP Data'!$A$7:$OM$1849,AB$4,FALSE),"")</f>
        <v>-3397.39</v>
      </c>
      <c r="AC432" s="76">
        <f>IFERROR(VLOOKUP($D432,'SAP Data'!$A$7:$OM$1849,AC$4,FALSE),"")</f>
        <v>-22512.69</v>
      </c>
      <c r="AD432" s="76">
        <f>IFERROR(VLOOKUP($D432,'SAP Data'!$A$7:$OM$1849,AD$4,FALSE),"")</f>
        <v>-10568.05</v>
      </c>
      <c r="AE432" s="76">
        <f>IFERROR(VLOOKUP($D432,'SAP Data'!$A$7:$OM$1849,AE$4,FALSE),"")</f>
        <v>38902.800000000003</v>
      </c>
      <c r="AF432" s="76">
        <f>IFERROR(VLOOKUP($D432,'SAP Data'!$A$7:$OM$1849,AF$4,FALSE),"")</f>
        <v>50343.040000000001</v>
      </c>
      <c r="AG432" s="76">
        <f>IFERROR(VLOOKUP($D432,'SAP Data'!$A$7:$OM$1849,AG$4,FALSE),"")</f>
        <v>78113.87</v>
      </c>
      <c r="AH432" s="76">
        <f>IFERROR(VLOOKUP($D432,'SAP Data'!$A$7:$OM$1849,AH$4,FALSE),"")</f>
        <v>90434.89</v>
      </c>
      <c r="AI432" s="76">
        <f>IFERROR(VLOOKUP($D432,'SAP Data'!$A$7:$OM$1849,AI$4,FALSE),"")</f>
        <v>89782.27</v>
      </c>
      <c r="AJ432" s="76">
        <f>IFERROR(VLOOKUP($D432,'SAP Data'!$A$7:$OM$1849,AJ$4,FALSE),"")</f>
        <v>95544.16</v>
      </c>
      <c r="AK432" s="76">
        <f>IFERROR(VLOOKUP($D432,'SAP Data'!$A$7:$OM$1849,AK$4,FALSE),"")</f>
        <v>90196.64</v>
      </c>
      <c r="AL432" s="76">
        <f>IFERROR(VLOOKUP($D432,'SAP Data'!$A$7:$OM$1849,AL$4,FALSE),"")</f>
        <v>93532.26</v>
      </c>
      <c r="AM432" s="76">
        <f>IFERROR(VLOOKUP($D432,'SAP Data'!$A$7:$OM$1849,AM$4,FALSE),"")</f>
        <v>96206.09</v>
      </c>
      <c r="AN432" s="76">
        <f>IFERROR(VLOOKUP($D432,'SAP Data'!$A$7:$OM$1849,AN$4,FALSE),"")</f>
        <v>99195.13</v>
      </c>
      <c r="AO432" s="76">
        <f>IFERROR(VLOOKUP($D432,'SAP Data'!$A$7:$OM$1849,AO$4,FALSE),"")</f>
        <v>99727.86</v>
      </c>
      <c r="AP432" s="99">
        <f t="shared" si="643"/>
        <v>6075.9991666666656</v>
      </c>
      <c r="AQ432" s="43">
        <f t="shared" si="644"/>
        <v>6432.4212499999994</v>
      </c>
      <c r="AR432" s="43">
        <f t="shared" si="645"/>
        <v>10523.366249999999</v>
      </c>
      <c r="AS432" s="43">
        <f t="shared" si="646"/>
        <v>17481.584999999999</v>
      </c>
      <c r="AT432" s="43">
        <f t="shared" si="647"/>
        <v>25143.32375</v>
      </c>
      <c r="AU432" s="43">
        <f t="shared" si="648"/>
        <v>31562.537500000002</v>
      </c>
      <c r="AV432" s="43">
        <f t="shared" si="649"/>
        <v>36785.257916666669</v>
      </c>
      <c r="AW432" s="43">
        <f t="shared" si="650"/>
        <v>42199.446666666663</v>
      </c>
      <c r="AX432" s="43">
        <f t="shared" si="651"/>
        <v>48181.541666666664</v>
      </c>
      <c r="AY432" s="43">
        <f t="shared" si="652"/>
        <v>54291.897083333344</v>
      </c>
      <c r="AZ432" s="43">
        <f t="shared" si="653"/>
        <v>61489.512500000012</v>
      </c>
      <c r="BA432" s="98">
        <f t="shared" si="654"/>
        <v>70857.557083333333</v>
      </c>
      <c r="BB432" s="16"/>
      <c r="BC432" s="16">
        <f t="shared" si="541"/>
        <v>6075.9991666666656</v>
      </c>
      <c r="BD432" s="16"/>
      <c r="BE432" s="16">
        <f t="shared" si="542"/>
        <v>6432.4212499999994</v>
      </c>
      <c r="BF432" s="16"/>
      <c r="BG432" s="16">
        <f t="shared" si="543"/>
        <v>10523.366249999999</v>
      </c>
      <c r="BH432" s="18"/>
      <c r="BI432" s="16">
        <f t="shared" si="544"/>
        <v>17481.584999999999</v>
      </c>
      <c r="BK432" s="16">
        <f t="shared" si="545"/>
        <v>25143.32375</v>
      </c>
      <c r="BM432" s="16">
        <f t="shared" si="546"/>
        <v>31562.537500000002</v>
      </c>
      <c r="BO432" s="16">
        <f t="shared" si="538"/>
        <v>36785.257916666669</v>
      </c>
      <c r="BQ432" s="16">
        <f t="shared" si="539"/>
        <v>42199.446666666663</v>
      </c>
      <c r="BS432" s="16">
        <f t="shared" si="540"/>
        <v>48181.541666666664</v>
      </c>
      <c r="BU432" s="16">
        <f t="shared" si="657"/>
        <v>54291.897083333344</v>
      </c>
      <c r="BW432" s="16">
        <f t="shared" si="658"/>
        <v>61489.512500000012</v>
      </c>
      <c r="BY432" s="16">
        <f t="shared" si="659"/>
        <v>70857.557083333333</v>
      </c>
      <c r="CB432" s="16">
        <f t="shared" si="639"/>
        <v>0</v>
      </c>
      <c r="CF432" s="243">
        <f t="shared" si="655"/>
        <v>0</v>
      </c>
      <c r="CH432" s="243">
        <f t="shared" si="656"/>
        <v>0</v>
      </c>
      <c r="CJ432" s="16">
        <f t="shared" si="640"/>
        <v>0</v>
      </c>
      <c r="CL432" s="54">
        <f t="shared" si="641"/>
        <v>0</v>
      </c>
      <c r="CN432" s="18"/>
      <c r="CO432" s="16">
        <f t="shared" si="642"/>
        <v>0</v>
      </c>
      <c r="CP432" s="18"/>
    </row>
    <row r="433" spans="1:94" x14ac:dyDescent="0.2">
      <c r="A433" s="387"/>
      <c r="B433" s="14" t="str">
        <f>VLOOKUP(D433,'line assign basis'!$A$8:$D$668,2,FALSE)</f>
        <v>SUSPENSE</v>
      </c>
      <c r="C433" s="17" t="s">
        <v>867</v>
      </c>
      <c r="D433" s="17" t="s">
        <v>865</v>
      </c>
      <c r="E433" s="17">
        <f>IFERROR(VLOOKUP(D433,'line assign basis'!$A$8:$D$668,4,FALSE),"")</f>
        <v>4</v>
      </c>
      <c r="F433" s="33">
        <f>IFERROR(VLOOKUP($D433,'SAP Data'!$A$7:$OM$1845,F$4,FALSE),"")</f>
        <v>0</v>
      </c>
      <c r="G433" s="33">
        <f>IFERROR(VLOOKUP($D433,'SAP Data'!$A$7:$OM$1845,G$4,FALSE),"")</f>
        <v>0</v>
      </c>
      <c r="H433" s="16">
        <f>IFERROR(VLOOKUP($D433,'SAP Data'!$A$7:$OM$1845,H$4,FALSE),"")</f>
        <v>0</v>
      </c>
      <c r="I433" s="76">
        <f>IFERROR(VLOOKUP($D433,'SAP Data'!$A$7:$OM$1845,I$4,FALSE),"")</f>
        <v>0</v>
      </c>
      <c r="J433" s="76">
        <f>IFERROR(VLOOKUP($D433,'SAP Data'!$A$7:$OM$1845,J$4,FALSE),"")</f>
        <v>0</v>
      </c>
      <c r="K433" s="76">
        <f>IFERROR(VLOOKUP($D433,'SAP Data'!$A$7:$OM$1845,K$4,FALSE),"")</f>
        <v>0</v>
      </c>
      <c r="L433" s="76">
        <f>IFERROR(VLOOKUP($D433,'SAP Data'!$A$7:$OM$1845,L$4,FALSE),"")</f>
        <v>0</v>
      </c>
      <c r="M433" s="76">
        <f>IFERROR(VLOOKUP($D433,'SAP Data'!$A$7:$OM$1845,M$4,FALSE),"")</f>
        <v>0</v>
      </c>
      <c r="N433" s="76">
        <f>IFERROR(VLOOKUP($D433,'SAP Data'!$A$7:$OM$1845,N$4,FALSE),"")</f>
        <v>0</v>
      </c>
      <c r="O433" s="76">
        <f>IFERROR(VLOOKUP($D433,'SAP Data'!$A$7:$OM$1845,O$4,FALSE),"")</f>
        <v>0</v>
      </c>
      <c r="P433" s="76">
        <f>IFERROR(VLOOKUP($D433,'SAP Data'!$A$7:$OM$1845,P$4,FALSE),"")</f>
        <v>0</v>
      </c>
      <c r="Q433" s="76">
        <f>IFERROR(VLOOKUP($D433,'SAP Data'!$A$7:$OM$1845,Q$4,FALSE),"")</f>
        <v>0</v>
      </c>
      <c r="R433" s="76">
        <f>IFERROR(VLOOKUP($D433,'SAP Data'!$A$7:$OM$1845,R$4,FALSE),"")</f>
        <v>0</v>
      </c>
      <c r="S433" s="76">
        <f>IFERROR(VLOOKUP($D433,'SAP Data'!$A$7:$OM$1845,S$4,FALSE),"")</f>
        <v>0</v>
      </c>
      <c r="T433" s="76">
        <f>IFERROR(VLOOKUP($D433,'SAP Data'!$A$7:$OM$1849,T$4,FALSE),"")</f>
        <v>0</v>
      </c>
      <c r="U433" s="76">
        <f>IFERROR(VLOOKUP($D433,'SAP Data'!$A$7:$OM$1849,U$4,FALSE),"")</f>
        <v>0</v>
      </c>
      <c r="V433" s="76">
        <f>IFERROR(VLOOKUP($D433,'SAP Data'!$A$7:$OM$1849,V$4,FALSE),"")</f>
        <v>0</v>
      </c>
      <c r="W433" s="76">
        <f>IFERROR(VLOOKUP($D433,'SAP Data'!$A$7:$OM$1849,W$4,FALSE),"")</f>
        <v>0</v>
      </c>
      <c r="X433" s="76">
        <f>IFERROR(VLOOKUP($D433,'SAP Data'!$A$7:$OM$1849,X$4,FALSE),"")</f>
        <v>0</v>
      </c>
      <c r="Y433" s="76">
        <f>IFERROR(VLOOKUP($D433,'SAP Data'!$A$7:$OM$1849,Y$4,FALSE),"")</f>
        <v>0</v>
      </c>
      <c r="Z433" s="76">
        <f>IFERROR(VLOOKUP($D433,'SAP Data'!$A$7:$OM$1849,Z$4,FALSE),"")</f>
        <v>0</v>
      </c>
      <c r="AA433" s="76">
        <f>IFERROR(VLOOKUP($D433,'SAP Data'!$A$7:$OM$1849,AA$4,FALSE),"")</f>
        <v>0</v>
      </c>
      <c r="AB433" s="76">
        <f>IFERROR(VLOOKUP($D433,'SAP Data'!$A$7:$OM$1849,AB$4,FALSE),"")</f>
        <v>0</v>
      </c>
      <c r="AC433" s="76">
        <f>IFERROR(VLOOKUP($D433,'SAP Data'!$A$7:$OM$1849,AC$4,FALSE),"")</f>
        <v>0</v>
      </c>
      <c r="AD433" s="76">
        <f>IFERROR(VLOOKUP($D433,'SAP Data'!$A$7:$OM$1849,AD$4,FALSE),"")</f>
        <v>0</v>
      </c>
      <c r="AE433" s="76">
        <f>IFERROR(VLOOKUP($D433,'SAP Data'!$A$7:$OM$1849,AE$4,FALSE),"")</f>
        <v>0</v>
      </c>
      <c r="AF433" s="76">
        <f>IFERROR(VLOOKUP($D433,'SAP Data'!$A$7:$OM$1849,AF$4,FALSE),"")</f>
        <v>0</v>
      </c>
      <c r="AG433" s="76">
        <f>IFERROR(VLOOKUP($D433,'SAP Data'!$A$7:$OM$1849,AG$4,FALSE),"")</f>
        <v>0</v>
      </c>
      <c r="AH433" s="76">
        <f>IFERROR(VLOOKUP($D433,'SAP Data'!$A$7:$OM$1849,AH$4,FALSE),"")</f>
        <v>0</v>
      </c>
      <c r="AI433" s="76">
        <f>IFERROR(VLOOKUP($D433,'SAP Data'!$A$7:$OM$1849,AI$4,FALSE),"")</f>
        <v>0</v>
      </c>
      <c r="AJ433" s="76">
        <f>IFERROR(VLOOKUP($D433,'SAP Data'!$A$7:$OM$1849,AJ$4,FALSE),"")</f>
        <v>0</v>
      </c>
      <c r="AK433" s="76">
        <f>IFERROR(VLOOKUP($D433,'SAP Data'!$A$7:$OM$1849,AK$4,FALSE),"")</f>
        <v>0</v>
      </c>
      <c r="AL433" s="76">
        <f>IFERROR(VLOOKUP($D433,'SAP Data'!$A$7:$OM$1849,AL$4,FALSE),"")</f>
        <v>0</v>
      </c>
      <c r="AM433" s="76">
        <f>IFERROR(VLOOKUP($D433,'SAP Data'!$A$7:$OM$1849,AM$4,FALSE),"")</f>
        <v>0</v>
      </c>
      <c r="AN433" s="76">
        <f>IFERROR(VLOOKUP($D433,'SAP Data'!$A$7:$OM$1849,AN$4,FALSE),"")</f>
        <v>0</v>
      </c>
      <c r="AO433" s="76">
        <f>IFERROR(VLOOKUP($D433,'SAP Data'!$A$7:$OM$1849,AO$4,FALSE),"")</f>
        <v>0</v>
      </c>
      <c r="AP433" s="99">
        <f t="shared" si="643"/>
        <v>0</v>
      </c>
      <c r="AQ433" s="43">
        <f t="shared" si="644"/>
        <v>0</v>
      </c>
      <c r="AR433" s="43">
        <f t="shared" si="645"/>
        <v>0</v>
      </c>
      <c r="AS433" s="43">
        <f t="shared" si="646"/>
        <v>0</v>
      </c>
      <c r="AT433" s="43">
        <f t="shared" si="647"/>
        <v>0</v>
      </c>
      <c r="AU433" s="43">
        <f t="shared" si="648"/>
        <v>0</v>
      </c>
      <c r="AV433" s="43">
        <f t="shared" si="649"/>
        <v>0</v>
      </c>
      <c r="AW433" s="43">
        <f t="shared" si="650"/>
        <v>0</v>
      </c>
      <c r="AX433" s="43">
        <f t="shared" si="651"/>
        <v>0</v>
      </c>
      <c r="AY433" s="43">
        <f t="shared" si="652"/>
        <v>0</v>
      </c>
      <c r="AZ433" s="43">
        <f t="shared" si="653"/>
        <v>0</v>
      </c>
      <c r="BA433" s="98">
        <f t="shared" si="654"/>
        <v>0</v>
      </c>
      <c r="BB433" s="16"/>
      <c r="BC433" s="16">
        <f t="shared" si="541"/>
        <v>0</v>
      </c>
      <c r="BD433" s="16"/>
      <c r="BE433" s="16">
        <f t="shared" si="542"/>
        <v>0</v>
      </c>
      <c r="BF433" s="16"/>
      <c r="BG433" s="16">
        <f t="shared" si="543"/>
        <v>0</v>
      </c>
      <c r="BH433" s="18"/>
      <c r="BI433" s="16">
        <f t="shared" si="544"/>
        <v>0</v>
      </c>
      <c r="BK433" s="16">
        <f t="shared" si="545"/>
        <v>0</v>
      </c>
      <c r="BM433" s="16">
        <f t="shared" si="546"/>
        <v>0</v>
      </c>
      <c r="BO433" s="16">
        <f t="shared" si="538"/>
        <v>0</v>
      </c>
      <c r="BQ433" s="16">
        <f t="shared" si="539"/>
        <v>0</v>
      </c>
      <c r="BS433" s="16">
        <f t="shared" si="540"/>
        <v>0</v>
      </c>
      <c r="BU433" s="16">
        <f t="shared" si="657"/>
        <v>0</v>
      </c>
      <c r="BW433" s="16">
        <f t="shared" si="658"/>
        <v>0</v>
      </c>
      <c r="BY433" s="16">
        <f t="shared" si="659"/>
        <v>0</v>
      </c>
      <c r="CB433" s="16">
        <f t="shared" si="639"/>
        <v>0</v>
      </c>
      <c r="CF433" s="243">
        <f t="shared" si="655"/>
        <v>0</v>
      </c>
      <c r="CH433" s="243">
        <f t="shared" si="656"/>
        <v>0</v>
      </c>
      <c r="CJ433" s="16">
        <f t="shared" si="640"/>
        <v>0</v>
      </c>
      <c r="CL433" s="54">
        <f t="shared" si="641"/>
        <v>0</v>
      </c>
      <c r="CN433" s="18"/>
      <c r="CO433" s="16">
        <f t="shared" si="642"/>
        <v>0</v>
      </c>
      <c r="CP433" s="18"/>
    </row>
    <row r="434" spans="1:94" x14ac:dyDescent="0.2">
      <c r="A434" s="387"/>
      <c r="B434" s="14" t="str">
        <f>VLOOKUP(D434,'line assign basis'!$A$8:$D$668,2,FALSE)</f>
        <v>LEASE CLEARING</v>
      </c>
      <c r="C434" s="17" t="s">
        <v>2767</v>
      </c>
      <c r="D434" s="123" t="s">
        <v>2818</v>
      </c>
      <c r="E434" s="17">
        <f>IFERROR(VLOOKUP(D434,'line assign basis'!$A$8:$D$668,4,FALSE),"")</f>
        <v>4</v>
      </c>
      <c r="F434" s="33">
        <f>IFERROR(VLOOKUP($D434,'SAP Data'!$A$7:$OM$1845,F$4,FALSE),"")</f>
        <v>0</v>
      </c>
      <c r="G434" s="33">
        <f>IFERROR(VLOOKUP($D434,'SAP Data'!$A$7:$OM$1845,G$4,FALSE),"")</f>
        <v>0</v>
      </c>
      <c r="H434" s="16">
        <f>IFERROR(VLOOKUP($D434,'SAP Data'!$A$7:$OM$1845,H$4,FALSE),"")</f>
        <v>0</v>
      </c>
      <c r="I434" s="76">
        <f>IFERROR(VLOOKUP($D434,'SAP Data'!$A$7:$OM$1845,I$4,FALSE),"")</f>
        <v>0</v>
      </c>
      <c r="J434" s="76">
        <f>IFERROR(VLOOKUP($D434,'SAP Data'!$A$7:$OM$1845,J$4,FALSE),"")</f>
        <v>0</v>
      </c>
      <c r="K434" s="76">
        <f>IFERROR(VLOOKUP($D434,'SAP Data'!$A$7:$OM$1845,K$4,FALSE),"")</f>
        <v>0</v>
      </c>
      <c r="L434" s="76">
        <f>IFERROR(VLOOKUP($D434,'SAP Data'!$A$7:$OM$1845,L$4,FALSE),"")</f>
        <v>0</v>
      </c>
      <c r="M434" s="76">
        <f>IFERROR(VLOOKUP($D434,'SAP Data'!$A$7:$OM$1845,M$4,FALSE),"")</f>
        <v>0</v>
      </c>
      <c r="N434" s="76">
        <f>IFERROR(VLOOKUP($D434,'SAP Data'!$A$7:$OM$1845,N$4,FALSE),"")</f>
        <v>0</v>
      </c>
      <c r="O434" s="76">
        <f>IFERROR(VLOOKUP($D434,'SAP Data'!$A$7:$OM$1845,O$4,FALSE),"")</f>
        <v>0</v>
      </c>
      <c r="P434" s="76">
        <f>IFERROR(VLOOKUP($D434,'SAP Data'!$A$7:$OM$1845,P$4,FALSE),"")</f>
        <v>0</v>
      </c>
      <c r="Q434" s="76">
        <f>IFERROR(VLOOKUP($D434,'SAP Data'!$A$7:$OM$1845,Q$4,FALSE),"")</f>
        <v>0</v>
      </c>
      <c r="R434" s="76">
        <f>IFERROR(VLOOKUP($D434,'SAP Data'!$A$7:$OM$1845,R$4,FALSE),"")</f>
        <v>-191759</v>
      </c>
      <c r="S434" s="76">
        <f>IFERROR(VLOOKUP($D434,'SAP Data'!$A$7:$OM$1845,S$4,FALSE),"")</f>
        <v>0</v>
      </c>
      <c r="T434" s="76">
        <f>IFERROR(VLOOKUP($D434,'SAP Data'!$A$7:$OM$1849,T$4,FALSE),"")</f>
        <v>0</v>
      </c>
      <c r="U434" s="76">
        <f>IFERROR(VLOOKUP($D434,'SAP Data'!$A$7:$OM$1849,U$4,FALSE),"")</f>
        <v>0</v>
      </c>
      <c r="V434" s="76">
        <f>IFERROR(VLOOKUP($D434,'SAP Data'!$A$7:$OM$1849,V$4,FALSE),"")</f>
        <v>0</v>
      </c>
      <c r="W434" s="76">
        <f>IFERROR(VLOOKUP($D434,'SAP Data'!$A$7:$OM$1849,W$4,FALSE),"")</f>
        <v>312908</v>
      </c>
      <c r="X434" s="76">
        <f>IFERROR(VLOOKUP($D434,'SAP Data'!$A$7:$OM$1849,X$4,FALSE),"")</f>
        <v>-131.24</v>
      </c>
      <c r="Y434" s="76">
        <f>IFERROR(VLOOKUP($D434,'SAP Data'!$A$7:$OM$1849,Y$4,FALSE),"")</f>
        <v>0</v>
      </c>
      <c r="Z434" s="76">
        <f>IFERROR(VLOOKUP($D434,'SAP Data'!$A$7:$OM$1849,Z$4,FALSE),"")</f>
        <v>0</v>
      </c>
      <c r="AA434" s="76">
        <f>IFERROR(VLOOKUP($D434,'SAP Data'!$A$7:$OM$1849,AA$4,FALSE),"")</f>
        <v>0</v>
      </c>
      <c r="AB434" s="76">
        <f>IFERROR(VLOOKUP($D434,'SAP Data'!$A$7:$OM$1849,AB$4,FALSE),"")</f>
        <v>0</v>
      </c>
      <c r="AC434" s="76">
        <f>IFERROR(VLOOKUP($D434,'SAP Data'!$A$7:$OM$1849,AC$4,FALSE),"")</f>
        <v>0</v>
      </c>
      <c r="AD434" s="76">
        <f>IFERROR(VLOOKUP($D434,'SAP Data'!$A$7:$OM$1849,AD$4,FALSE),"")</f>
        <v>-206101</v>
      </c>
      <c r="AE434" s="76">
        <f>IFERROR(VLOOKUP($D434,'SAP Data'!$A$7:$OM$1849,AE$4,FALSE),"")</f>
        <v>0</v>
      </c>
      <c r="AF434" s="76">
        <f>IFERROR(VLOOKUP($D434,'SAP Data'!$A$7:$OM$1849,AF$4,FALSE),"")</f>
        <v>0</v>
      </c>
      <c r="AG434" s="76">
        <f>IFERROR(VLOOKUP($D434,'SAP Data'!$A$7:$OM$1849,AG$4,FALSE),"")</f>
        <v>0</v>
      </c>
      <c r="AH434" s="76">
        <f>IFERROR(VLOOKUP($D434,'SAP Data'!$A$7:$OM$1849,AH$4,FALSE),"")</f>
        <v>16297.25</v>
      </c>
      <c r="AI434" s="76">
        <f>IFERROR(VLOOKUP($D434,'SAP Data'!$A$7:$OM$1849,AI$4,FALSE),"")</f>
        <v>0</v>
      </c>
      <c r="AJ434" s="76">
        <f>IFERROR(VLOOKUP($D434,'SAP Data'!$A$7:$OM$1849,AJ$4,FALSE),"")</f>
        <v>0</v>
      </c>
      <c r="AK434" s="76">
        <f>IFERROR(VLOOKUP($D434,'SAP Data'!$A$7:$OM$1849,AK$4,FALSE),"")</f>
        <v>0</v>
      </c>
      <c r="AL434" s="76">
        <f>IFERROR(VLOOKUP($D434,'SAP Data'!$A$7:$OM$1849,AL$4,FALSE),"")</f>
        <v>0</v>
      </c>
      <c r="AM434" s="76">
        <f>IFERROR(VLOOKUP($D434,'SAP Data'!$A$7:$OM$1849,AM$4,FALSE),"")</f>
        <v>0</v>
      </c>
      <c r="AN434" s="76">
        <f>IFERROR(VLOOKUP($D434,'SAP Data'!$A$7:$OM$1849,AN$4,FALSE),"")</f>
        <v>0</v>
      </c>
      <c r="AO434" s="76">
        <f>IFERROR(VLOOKUP($D434,'SAP Data'!$A$7:$OM$1849,AO$4,FALSE),"")</f>
        <v>0</v>
      </c>
      <c r="AP434" s="99">
        <f t="shared" si="643"/>
        <v>9487.2300000000014</v>
      </c>
      <c r="AQ434" s="43">
        <f t="shared" si="644"/>
        <v>8889.6466666666674</v>
      </c>
      <c r="AR434" s="43">
        <f t="shared" si="645"/>
        <v>8889.6466666666674</v>
      </c>
      <c r="AS434" s="43">
        <f t="shared" si="646"/>
        <v>8889.6466666666674</v>
      </c>
      <c r="AT434" s="43">
        <f t="shared" si="647"/>
        <v>9568.6987500000014</v>
      </c>
      <c r="AU434" s="43">
        <f t="shared" si="648"/>
        <v>-2790.0824999999991</v>
      </c>
      <c r="AV434" s="43">
        <f t="shared" si="649"/>
        <v>-15822.4475</v>
      </c>
      <c r="AW434" s="43">
        <f t="shared" si="650"/>
        <v>-15816.979166666666</v>
      </c>
      <c r="AX434" s="43">
        <f t="shared" si="651"/>
        <v>-15816.979166666666</v>
      </c>
      <c r="AY434" s="43">
        <f t="shared" si="652"/>
        <v>-15816.979166666666</v>
      </c>
      <c r="AZ434" s="43">
        <f t="shared" si="653"/>
        <v>-15816.979166666666</v>
      </c>
      <c r="BA434" s="98">
        <f t="shared" si="654"/>
        <v>-15816.979166666666</v>
      </c>
      <c r="BB434" s="16"/>
      <c r="BC434" s="16">
        <f t="shared" si="541"/>
        <v>9487.2300000000014</v>
      </c>
      <c r="BD434" s="16"/>
      <c r="BE434" s="16">
        <f t="shared" si="542"/>
        <v>8889.6466666666674</v>
      </c>
      <c r="BF434" s="16"/>
      <c r="BG434" s="16">
        <f t="shared" si="543"/>
        <v>8889.6466666666674</v>
      </c>
      <c r="BH434" s="18"/>
      <c r="BI434" s="16">
        <f t="shared" si="544"/>
        <v>8889.6466666666674</v>
      </c>
      <c r="BK434" s="16">
        <f t="shared" si="545"/>
        <v>9568.6987500000014</v>
      </c>
      <c r="BM434" s="16">
        <f t="shared" si="546"/>
        <v>-2790.0824999999991</v>
      </c>
      <c r="BO434" s="16">
        <f t="shared" ref="BO434:BO450" si="669">IF($E434=4,AV434,0)</f>
        <v>-15822.4475</v>
      </c>
      <c r="BQ434" s="16">
        <f t="shared" ref="BQ434:BQ450" si="670">IF($E434=4,AW434,0)</f>
        <v>-15816.979166666666</v>
      </c>
      <c r="BS434" s="16">
        <f t="shared" ref="BS434:BS450" si="671">IF($E434=4,AX434,0)</f>
        <v>-15816.979166666666</v>
      </c>
      <c r="BU434" s="16">
        <f t="shared" si="657"/>
        <v>-15816.979166666666</v>
      </c>
      <c r="BW434" s="16">
        <f t="shared" si="658"/>
        <v>-15816.979166666666</v>
      </c>
      <c r="BY434" s="16">
        <f t="shared" si="659"/>
        <v>-15816.979166666666</v>
      </c>
      <c r="CB434" s="16">
        <f t="shared" si="639"/>
        <v>0</v>
      </c>
      <c r="CF434" s="243">
        <f t="shared" si="655"/>
        <v>0</v>
      </c>
      <c r="CH434" s="243">
        <f t="shared" si="656"/>
        <v>0</v>
      </c>
      <c r="CJ434" s="16">
        <f t="shared" si="640"/>
        <v>0</v>
      </c>
      <c r="CL434" s="54">
        <f t="shared" si="641"/>
        <v>0</v>
      </c>
      <c r="CN434" s="18"/>
      <c r="CO434" s="16">
        <f t="shared" si="642"/>
        <v>0</v>
      </c>
      <c r="CP434" s="18"/>
    </row>
    <row r="435" spans="1:94" x14ac:dyDescent="0.2">
      <c r="A435" s="387"/>
      <c r="B435" s="14" t="str">
        <f>VLOOKUP(D435,'line assign basis'!$A$8:$D$668,2,FALSE)</f>
        <v>PRELIMINARY SURVEYS</v>
      </c>
      <c r="C435" s="17" t="s">
        <v>870</v>
      </c>
      <c r="D435" s="17" t="s">
        <v>868</v>
      </c>
      <c r="E435" s="17">
        <f>IFERROR(VLOOKUP(D435,'line assign basis'!$A$8:$D$668,4,FALSE),"")</f>
        <v>2</v>
      </c>
      <c r="F435" s="33">
        <f>IFERROR(VLOOKUP($D435,'SAP Data'!$A$7:$OM$1845,F$4,FALSE),"")</f>
        <v>319295.61</v>
      </c>
      <c r="G435" s="33">
        <f>IFERROR(VLOOKUP($D435,'SAP Data'!$A$7:$OM$1845,G$4,FALSE),"")</f>
        <v>322977.28000000003</v>
      </c>
      <c r="H435" s="16">
        <f>IFERROR(VLOOKUP($D435,'SAP Data'!$A$7:$OM$1845,H$4,FALSE),"")</f>
        <v>326938.01</v>
      </c>
      <c r="I435" s="76">
        <f>IFERROR(VLOOKUP($D435,'SAP Data'!$A$7:$OM$1845,I$4,FALSE),"")</f>
        <v>336965.15</v>
      </c>
      <c r="J435" s="76">
        <f>IFERROR(VLOOKUP($D435,'SAP Data'!$A$7:$OM$1845,J$4,FALSE),"")</f>
        <v>375668.76</v>
      </c>
      <c r="K435" s="76">
        <f>IFERROR(VLOOKUP($D435,'SAP Data'!$A$7:$OM$1845,K$4,FALSE),"")</f>
        <v>507888.04</v>
      </c>
      <c r="L435" s="76">
        <f>IFERROR(VLOOKUP($D435,'SAP Data'!$A$7:$OM$1845,L$4,FALSE),"")</f>
        <v>569149.13</v>
      </c>
      <c r="M435" s="76">
        <f>IFERROR(VLOOKUP($D435,'SAP Data'!$A$7:$OM$1845,M$4,FALSE),"")</f>
        <v>684478.14</v>
      </c>
      <c r="N435" s="76">
        <f>IFERROR(VLOOKUP($D435,'SAP Data'!$A$7:$OM$1845,N$4,FALSE),"")</f>
        <v>793891.76</v>
      </c>
      <c r="O435" s="76">
        <f>IFERROR(VLOOKUP($D435,'SAP Data'!$A$7:$OM$1845,O$4,FALSE),"")</f>
        <v>965954.75</v>
      </c>
      <c r="P435" s="76">
        <f>IFERROR(VLOOKUP($D435,'SAP Data'!$A$7:$OM$1845,P$4,FALSE),"")</f>
        <v>1303335.82</v>
      </c>
      <c r="Q435" s="76">
        <f>IFERROR(VLOOKUP($D435,'SAP Data'!$A$7:$OM$1845,Q$4,FALSE),"")</f>
        <v>1223506.67</v>
      </c>
      <c r="R435" s="76">
        <f>IFERROR(VLOOKUP($D435,'SAP Data'!$A$7:$OM$1845,R$4,FALSE),"")</f>
        <v>1486198.5</v>
      </c>
      <c r="S435" s="76">
        <f>IFERROR(VLOOKUP($D435,'SAP Data'!$A$7:$OM$1845,S$4,FALSE),"")</f>
        <v>1882563.18</v>
      </c>
      <c r="T435" s="76">
        <f>IFERROR(VLOOKUP($D435,'SAP Data'!$A$7:$OM$1849,T$4,FALSE),"")</f>
        <v>2338992.5099999998</v>
      </c>
      <c r="U435" s="76">
        <f>IFERROR(VLOOKUP($D435,'SAP Data'!$A$7:$OM$1849,U$4,FALSE),"")</f>
        <v>3062228.86</v>
      </c>
      <c r="V435" s="76">
        <f>IFERROR(VLOOKUP($D435,'SAP Data'!$A$7:$OM$1849,V$4,FALSE),"")</f>
        <v>3841103.17</v>
      </c>
      <c r="W435" s="76">
        <f>IFERROR(VLOOKUP($D435,'SAP Data'!$A$7:$OM$1849,W$4,FALSE),"")</f>
        <v>4464639.76</v>
      </c>
      <c r="X435" s="76">
        <f>IFERROR(VLOOKUP($D435,'SAP Data'!$A$7:$OM$1849,X$4,FALSE),"")</f>
        <v>4679311.55</v>
      </c>
      <c r="Y435" s="76">
        <f>IFERROR(VLOOKUP($D435,'SAP Data'!$A$7:$OM$1849,Y$4,FALSE),"")</f>
        <v>4892054.4800000004</v>
      </c>
      <c r="Z435" s="76">
        <f>IFERROR(VLOOKUP($D435,'SAP Data'!$A$7:$OM$1849,Z$4,FALSE),"")</f>
        <v>4714252.9000000004</v>
      </c>
      <c r="AA435" s="76">
        <f>IFERROR(VLOOKUP($D435,'SAP Data'!$A$7:$OM$1849,AA$4,FALSE),"")</f>
        <v>4947380.01</v>
      </c>
      <c r="AB435" s="76">
        <f>IFERROR(VLOOKUP($D435,'SAP Data'!$A$7:$OM$1849,AB$4,FALSE),"")</f>
        <v>4414735.2</v>
      </c>
      <c r="AC435" s="76">
        <f>IFERROR(VLOOKUP($D435,'SAP Data'!$A$7:$OM$1849,AC$4,FALSE),"")</f>
        <v>4517198.46</v>
      </c>
      <c r="AD435" s="76">
        <f>IFERROR(VLOOKUP($D435,'SAP Data'!$A$7:$OM$1849,AD$4,FALSE),"")</f>
        <v>4543640.68</v>
      </c>
      <c r="AE435" s="76">
        <f>IFERROR(VLOOKUP($D435,'SAP Data'!$A$7:$OM$1849,AE$4,FALSE),"")</f>
        <v>4619655.2</v>
      </c>
      <c r="AF435" s="76">
        <f>IFERROR(VLOOKUP($D435,'SAP Data'!$A$7:$OM$1849,AF$4,FALSE),"")</f>
        <v>4669929.3600000003</v>
      </c>
      <c r="AG435" s="76">
        <f>IFERROR(VLOOKUP($D435,'SAP Data'!$A$7:$OM$1849,AG$4,FALSE),"")</f>
        <v>4687587.93</v>
      </c>
      <c r="AH435" s="76">
        <f>IFERROR(VLOOKUP($D435,'SAP Data'!$A$7:$OM$1849,AH$4,FALSE),"")</f>
        <v>4738290.66</v>
      </c>
      <c r="AI435" s="76">
        <f>IFERROR(VLOOKUP($D435,'SAP Data'!$A$7:$OM$1849,AI$4,FALSE),"")</f>
        <v>4772058.96</v>
      </c>
      <c r="AJ435" s="76">
        <f>IFERROR(VLOOKUP($D435,'SAP Data'!$A$7:$OM$1849,AJ$4,FALSE),"")</f>
        <v>4851246.97</v>
      </c>
      <c r="AK435" s="76">
        <f>IFERROR(VLOOKUP($D435,'SAP Data'!$A$7:$OM$1849,AK$4,FALSE),"")</f>
        <v>4911552.5199999996</v>
      </c>
      <c r="AL435" s="76">
        <f>IFERROR(VLOOKUP($D435,'SAP Data'!$A$7:$OM$1849,AL$4,FALSE),"")</f>
        <v>4935981.8600000003</v>
      </c>
      <c r="AM435" s="76">
        <f>IFERROR(VLOOKUP($D435,'SAP Data'!$A$7:$OM$1849,AM$4,FALSE),"")</f>
        <v>4991333.82</v>
      </c>
      <c r="AN435" s="76">
        <f>IFERROR(VLOOKUP($D435,'SAP Data'!$A$7:$OM$1849,AN$4,FALSE),"")</f>
        <v>5003230.17</v>
      </c>
      <c r="AO435" s="76">
        <f>IFERROR(VLOOKUP($D435,'SAP Data'!$A$7:$OM$1849,AO$4,FALSE),"")</f>
        <v>5028209</v>
      </c>
      <c r="AP435" s="99">
        <f t="shared" si="643"/>
        <v>3897448.3058333336</v>
      </c>
      <c r="AQ435" s="43">
        <f t="shared" si="644"/>
        <v>4138887.2308333335</v>
      </c>
      <c r="AR435" s="43">
        <f t="shared" si="645"/>
        <v>4350055.1004166668</v>
      </c>
      <c r="AS435" s="43">
        <f t="shared" si="646"/>
        <v>4514900.763749999</v>
      </c>
      <c r="AT435" s="43">
        <f t="shared" si="647"/>
        <v>4620006.8704166664</v>
      </c>
      <c r="AU435" s="43">
        <f t="shared" si="648"/>
        <v>4670198.8158333339</v>
      </c>
      <c r="AV435" s="43">
        <f t="shared" si="649"/>
        <v>4690171.9249999998</v>
      </c>
      <c r="AW435" s="43">
        <f t="shared" si="650"/>
        <v>4698148.3191666659</v>
      </c>
      <c r="AX435" s="43">
        <f t="shared" si="651"/>
        <v>4708199.4441666668</v>
      </c>
      <c r="AY435" s="43">
        <f t="shared" si="652"/>
        <v>4719269.5595833333</v>
      </c>
      <c r="AZ435" s="43">
        <f t="shared" si="653"/>
        <v>4745621.5920833331</v>
      </c>
      <c r="BA435" s="98">
        <f t="shared" si="654"/>
        <v>4791434.3216666663</v>
      </c>
      <c r="BB435" s="16"/>
      <c r="BC435" s="16">
        <f t="shared" si="541"/>
        <v>0</v>
      </c>
      <c r="BD435" s="16"/>
      <c r="BE435" s="16">
        <f t="shared" si="542"/>
        <v>0</v>
      </c>
      <c r="BF435" s="16"/>
      <c r="BG435" s="16">
        <f t="shared" si="543"/>
        <v>0</v>
      </c>
      <c r="BH435" s="18"/>
      <c r="BI435" s="16">
        <f t="shared" si="544"/>
        <v>0</v>
      </c>
      <c r="BK435" s="16">
        <f t="shared" si="545"/>
        <v>0</v>
      </c>
      <c r="BM435" s="16">
        <f t="shared" si="546"/>
        <v>0</v>
      </c>
      <c r="BO435" s="16">
        <f t="shared" si="669"/>
        <v>0</v>
      </c>
      <c r="BQ435" s="16">
        <f t="shared" si="670"/>
        <v>0</v>
      </c>
      <c r="BS435" s="16">
        <f t="shared" si="671"/>
        <v>0</v>
      </c>
      <c r="BU435" s="16">
        <f t="shared" si="657"/>
        <v>0</v>
      </c>
      <c r="BW435" s="16">
        <f t="shared" si="658"/>
        <v>0</v>
      </c>
      <c r="BY435" s="16">
        <f t="shared" si="659"/>
        <v>0</v>
      </c>
      <c r="CB435" s="16">
        <f t="shared" si="639"/>
        <v>0</v>
      </c>
      <c r="CF435" s="243">
        <f t="shared" si="655"/>
        <v>0</v>
      </c>
      <c r="CH435" s="243">
        <f t="shared" si="656"/>
        <v>0</v>
      </c>
      <c r="CJ435" s="16">
        <f t="shared" si="640"/>
        <v>4791434.3216666663</v>
      </c>
      <c r="CL435" s="54">
        <f t="shared" si="641"/>
        <v>0</v>
      </c>
      <c r="CN435" s="18"/>
      <c r="CO435" s="16">
        <f t="shared" si="642"/>
        <v>0</v>
      </c>
      <c r="CP435" s="18"/>
    </row>
    <row r="436" spans="1:94" x14ac:dyDescent="0.2">
      <c r="A436" s="387"/>
      <c r="B436" s="14" t="str">
        <f>VLOOKUP(D436,'line assign basis'!$A$8:$D$668,2,FALSE)</f>
        <v>CLEARING</v>
      </c>
      <c r="C436" s="17" t="s">
        <v>873</v>
      </c>
      <c r="D436" s="17" t="s">
        <v>871</v>
      </c>
      <c r="E436" s="17">
        <f>IFERROR(VLOOKUP(D436,'line assign basis'!$A$8:$D$668,4,FALSE),"")</f>
        <v>4</v>
      </c>
      <c r="F436" s="33">
        <f>IFERROR(VLOOKUP($D436,'SAP Data'!$A$7:$OM$1845,F$4,FALSE),"")</f>
        <v>-523701.75</v>
      </c>
      <c r="G436" s="33">
        <f>IFERROR(VLOOKUP($D436,'SAP Data'!$A$7:$OM$1845,G$4,FALSE),"")</f>
        <v>-380023.65</v>
      </c>
      <c r="H436" s="16">
        <f>IFERROR(VLOOKUP($D436,'SAP Data'!$A$7:$OM$1845,H$4,FALSE),"")</f>
        <v>1434977.82</v>
      </c>
      <c r="I436" s="76">
        <f>IFERROR(VLOOKUP($D436,'SAP Data'!$A$7:$OM$1845,I$4,FALSE),"")</f>
        <v>1263800.17</v>
      </c>
      <c r="J436" s="76">
        <f>IFERROR(VLOOKUP($D436,'SAP Data'!$A$7:$OM$1845,J$4,FALSE),"")</f>
        <v>394596.76</v>
      </c>
      <c r="K436" s="76">
        <f>IFERROR(VLOOKUP($D436,'SAP Data'!$A$7:$OM$1845,K$4,FALSE),"")</f>
        <v>1819751.62</v>
      </c>
      <c r="L436" s="76">
        <f>IFERROR(VLOOKUP($D436,'SAP Data'!$A$7:$OM$1845,L$4,FALSE),"")</f>
        <v>1284690.3500000001</v>
      </c>
      <c r="M436" s="76">
        <f>IFERROR(VLOOKUP($D436,'SAP Data'!$A$7:$OM$1845,M$4,FALSE),"")</f>
        <v>688731.59</v>
      </c>
      <c r="N436" s="76">
        <f>IFERROR(VLOOKUP($D436,'SAP Data'!$A$7:$OM$1845,N$4,FALSE),"")</f>
        <v>2289092.79</v>
      </c>
      <c r="O436" s="76">
        <f>IFERROR(VLOOKUP($D436,'SAP Data'!$A$7:$OM$1845,O$4,FALSE),"")</f>
        <v>1731798.12</v>
      </c>
      <c r="P436" s="76">
        <f>IFERROR(VLOOKUP($D436,'SAP Data'!$A$7:$OM$1845,P$4,FALSE),"")</f>
        <v>1462461.33</v>
      </c>
      <c r="Q436" s="76">
        <f>IFERROR(VLOOKUP($D436,'SAP Data'!$A$7:$OM$1845,Q$4,FALSE),"")</f>
        <v>-0.04</v>
      </c>
      <c r="R436" s="76">
        <f>IFERROR(VLOOKUP($D436,'SAP Data'!$A$7:$OM$1845,R$4,FALSE),"")</f>
        <v>85721.29</v>
      </c>
      <c r="S436" s="76">
        <f>IFERROR(VLOOKUP($D436,'SAP Data'!$A$7:$OM$1845,S$4,FALSE),"")</f>
        <v>-31043.49</v>
      </c>
      <c r="T436" s="76">
        <f>IFERROR(VLOOKUP($D436,'SAP Data'!$A$7:$OM$1849,T$4,FALSE),"")</f>
        <v>1424805.91</v>
      </c>
      <c r="U436" s="76">
        <f>IFERROR(VLOOKUP($D436,'SAP Data'!$A$7:$OM$1849,U$4,FALSE),"")</f>
        <v>757021.44</v>
      </c>
      <c r="V436" s="76">
        <f>IFERROR(VLOOKUP($D436,'SAP Data'!$A$7:$OM$1849,V$4,FALSE),"")</f>
        <v>43325.56</v>
      </c>
      <c r="W436" s="76">
        <f>IFERROR(VLOOKUP($D436,'SAP Data'!$A$7:$OM$1849,W$4,FALSE),"")</f>
        <v>560843.68999999994</v>
      </c>
      <c r="X436" s="76">
        <f>IFERROR(VLOOKUP($D436,'SAP Data'!$A$7:$OM$1849,X$4,FALSE),"")</f>
        <v>-287777.09000000003</v>
      </c>
      <c r="Y436" s="76">
        <f>IFERROR(VLOOKUP($D436,'SAP Data'!$A$7:$OM$1849,Y$4,FALSE),"")</f>
        <v>-1095241.68</v>
      </c>
      <c r="Z436" s="76">
        <f>IFERROR(VLOOKUP($D436,'SAP Data'!$A$7:$OM$1849,Z$4,FALSE),"")</f>
        <v>-19283.13</v>
      </c>
      <c r="AA436" s="76">
        <f>IFERROR(VLOOKUP($D436,'SAP Data'!$A$7:$OM$1849,AA$4,FALSE),"")</f>
        <v>-827678.23</v>
      </c>
      <c r="AB436" s="76">
        <f>IFERROR(VLOOKUP($D436,'SAP Data'!$A$7:$OM$1849,AB$4,FALSE),"")</f>
        <v>-1654131.85</v>
      </c>
      <c r="AC436" s="76">
        <f>IFERROR(VLOOKUP($D436,'SAP Data'!$A$7:$OM$1849,AC$4,FALSE),"")</f>
        <v>0</v>
      </c>
      <c r="AD436" s="76">
        <f>IFERROR(VLOOKUP($D436,'SAP Data'!$A$7:$OM$1849,AD$4,FALSE),"")</f>
        <v>-129659.57</v>
      </c>
      <c r="AE436" s="76">
        <f>IFERROR(VLOOKUP($D436,'SAP Data'!$A$7:$OM$1849,AE$4,FALSE),"")</f>
        <v>-251818.53</v>
      </c>
      <c r="AF436" s="76">
        <f>IFERROR(VLOOKUP($D436,'SAP Data'!$A$7:$OM$1849,AF$4,FALSE),"")</f>
        <v>862090.75</v>
      </c>
      <c r="AG436" s="76">
        <f>IFERROR(VLOOKUP($D436,'SAP Data'!$A$7:$OM$1849,AG$4,FALSE),"")</f>
        <v>221060.31</v>
      </c>
      <c r="AH436" s="76">
        <f>IFERROR(VLOOKUP($D436,'SAP Data'!$A$7:$OM$1849,AH$4,FALSE),"")</f>
        <v>-456706.77</v>
      </c>
      <c r="AI436" s="76">
        <f>IFERROR(VLOOKUP($D436,'SAP Data'!$A$7:$OM$1849,AI$4,FALSE),"")</f>
        <v>21342.69</v>
      </c>
      <c r="AJ436" s="76">
        <f>IFERROR(VLOOKUP($D436,'SAP Data'!$A$7:$OM$1849,AJ$4,FALSE),"")</f>
        <v>-713376.19</v>
      </c>
      <c r="AK436" s="76">
        <f>IFERROR(VLOOKUP($D436,'SAP Data'!$A$7:$OM$1849,AK$4,FALSE),"")</f>
        <v>-1745154.43</v>
      </c>
      <c r="AL436" s="76">
        <f>IFERROR(VLOOKUP($D436,'SAP Data'!$A$7:$OM$1849,AL$4,FALSE),"")</f>
        <v>16216.57</v>
      </c>
      <c r="AM436" s="76">
        <f>IFERROR(VLOOKUP($D436,'SAP Data'!$A$7:$OM$1849,AM$4,FALSE),"")</f>
        <v>-773807.08</v>
      </c>
      <c r="AN436" s="76">
        <f>IFERROR(VLOOKUP($D436,'SAP Data'!$A$7:$OM$1849,AN$4,FALSE),"")</f>
        <v>-1759896.03</v>
      </c>
      <c r="AO436" s="76">
        <f>IFERROR(VLOOKUP($D436,'SAP Data'!$A$7:$OM$1849,AO$4,FALSE),"")</f>
        <v>0</v>
      </c>
      <c r="AP436" s="99">
        <f t="shared" si="643"/>
        <v>-95927.334166666653</v>
      </c>
      <c r="AQ436" s="43">
        <f t="shared" si="644"/>
        <v>-114100.49666666669</v>
      </c>
      <c r="AR436" s="43">
        <f t="shared" si="645"/>
        <v>-146745.92166666663</v>
      </c>
      <c r="AS436" s="43">
        <f t="shared" si="646"/>
        <v>-192524.10041666662</v>
      </c>
      <c r="AT436" s="43">
        <f t="shared" si="647"/>
        <v>-235690.49458333329</v>
      </c>
      <c r="AU436" s="43">
        <f t="shared" si="648"/>
        <v>-279004.38333333336</v>
      </c>
      <c r="AV436" s="43">
        <f t="shared" si="649"/>
        <v>-319216.88749999995</v>
      </c>
      <c r="AW436" s="43">
        <f t="shared" si="650"/>
        <v>-364029.88124999992</v>
      </c>
      <c r="AX436" s="43">
        <f t="shared" si="651"/>
        <v>-389630.42499999999</v>
      </c>
      <c r="AY436" s="43">
        <f t="shared" si="652"/>
        <v>-385906.63958333334</v>
      </c>
      <c r="AZ436" s="43">
        <f t="shared" si="653"/>
        <v>-388068.84916666662</v>
      </c>
      <c r="BA436" s="98">
        <f t="shared" si="654"/>
        <v>-392475.69</v>
      </c>
      <c r="BB436" s="16"/>
      <c r="BC436" s="16">
        <f t="shared" si="541"/>
        <v>-95927.334166666653</v>
      </c>
      <c r="BD436" s="16"/>
      <c r="BE436" s="16">
        <f t="shared" si="542"/>
        <v>-114100.49666666669</v>
      </c>
      <c r="BF436" s="16"/>
      <c r="BG436" s="16">
        <f t="shared" si="543"/>
        <v>-146745.92166666663</v>
      </c>
      <c r="BH436" s="18"/>
      <c r="BI436" s="16">
        <f t="shared" si="544"/>
        <v>-192524.10041666662</v>
      </c>
      <c r="BK436" s="16">
        <f t="shared" si="545"/>
        <v>-235690.49458333329</v>
      </c>
      <c r="BM436" s="16">
        <f t="shared" si="546"/>
        <v>-279004.38333333336</v>
      </c>
      <c r="BO436" s="16">
        <f t="shared" si="669"/>
        <v>-319216.88749999995</v>
      </c>
      <c r="BQ436" s="16">
        <f t="shared" si="670"/>
        <v>-364029.88124999992</v>
      </c>
      <c r="BS436" s="16">
        <f t="shared" si="671"/>
        <v>-389630.42499999999</v>
      </c>
      <c r="BU436" s="16">
        <f t="shared" si="657"/>
        <v>-385906.63958333334</v>
      </c>
      <c r="BW436" s="16">
        <f t="shared" si="658"/>
        <v>-388068.84916666662</v>
      </c>
      <c r="BY436" s="16">
        <f t="shared" si="659"/>
        <v>-392475.69</v>
      </c>
      <c r="CB436" s="16">
        <f t="shared" si="639"/>
        <v>0</v>
      </c>
      <c r="CF436" s="243">
        <f t="shared" si="655"/>
        <v>0</v>
      </c>
      <c r="CH436" s="243">
        <f t="shared" si="656"/>
        <v>0</v>
      </c>
      <c r="CJ436" s="16">
        <f t="shared" si="640"/>
        <v>0</v>
      </c>
      <c r="CL436" s="54">
        <f t="shared" si="641"/>
        <v>0</v>
      </c>
      <c r="CN436" s="18"/>
      <c r="CO436" s="16">
        <f t="shared" si="642"/>
        <v>0</v>
      </c>
      <c r="CP436" s="18"/>
    </row>
    <row r="437" spans="1:94" x14ac:dyDescent="0.2">
      <c r="A437" s="387"/>
      <c r="B437" s="14" t="str">
        <f>VLOOKUP(D437,'line assign basis'!$A$8:$D$668,2,FALSE)</f>
        <v>CLEARING - MULT CNTY</v>
      </c>
      <c r="C437" s="17" t="s">
        <v>876</v>
      </c>
      <c r="D437" s="17" t="s">
        <v>874</v>
      </c>
      <c r="E437" s="17">
        <f>IFERROR(VLOOKUP(D437,'line assign basis'!$A$8:$D$668,4,FALSE),"")</f>
        <v>4</v>
      </c>
      <c r="F437" s="33">
        <f>IFERROR(VLOOKUP($D437,'SAP Data'!$A$7:$OM$1845,F$4,FALSE),"")</f>
        <v>335507.3</v>
      </c>
      <c r="G437" s="33">
        <f>IFERROR(VLOOKUP($D437,'SAP Data'!$A$7:$OM$1845,G$4,FALSE),"")</f>
        <v>277583.76</v>
      </c>
      <c r="H437" s="16">
        <f>IFERROR(VLOOKUP($D437,'SAP Data'!$A$7:$OM$1845,H$4,FALSE),"")</f>
        <v>291459.42</v>
      </c>
      <c r="I437" s="76">
        <f>IFERROR(VLOOKUP($D437,'SAP Data'!$A$7:$OM$1845,I$4,FALSE),"")</f>
        <v>254788.11</v>
      </c>
      <c r="J437" s="76">
        <f>IFERROR(VLOOKUP($D437,'SAP Data'!$A$7:$OM$1845,J$4,FALSE),"")</f>
        <v>230400.01</v>
      </c>
      <c r="K437" s="76">
        <f>IFERROR(VLOOKUP($D437,'SAP Data'!$A$7:$OM$1845,K$4,FALSE),"")</f>
        <v>221869.46</v>
      </c>
      <c r="L437" s="76">
        <f>IFERROR(VLOOKUP($D437,'SAP Data'!$A$7:$OM$1845,L$4,FALSE),"")</f>
        <v>207664.43</v>
      </c>
      <c r="M437" s="76">
        <f>IFERROR(VLOOKUP($D437,'SAP Data'!$A$7:$OM$1845,M$4,FALSE),"")</f>
        <v>193927.79</v>
      </c>
      <c r="N437" s="76">
        <f>IFERROR(VLOOKUP($D437,'SAP Data'!$A$7:$OM$1845,N$4,FALSE),"")</f>
        <v>179522.41</v>
      </c>
      <c r="O437" s="76">
        <f>IFERROR(VLOOKUP($D437,'SAP Data'!$A$7:$OM$1845,O$4,FALSE),"")</f>
        <v>155728.94</v>
      </c>
      <c r="P437" s="76">
        <f>IFERROR(VLOOKUP($D437,'SAP Data'!$A$7:$OM$1845,P$4,FALSE),"")</f>
        <v>118157.56</v>
      </c>
      <c r="Q437" s="76">
        <f>IFERROR(VLOOKUP($D437,'SAP Data'!$A$7:$OM$1845,Q$4,FALSE),"")</f>
        <v>25798.400000000001</v>
      </c>
      <c r="R437" s="76">
        <f>IFERROR(VLOOKUP($D437,'SAP Data'!$A$7:$OM$1845,R$4,FALSE),"")</f>
        <v>-39334.5</v>
      </c>
      <c r="S437" s="76">
        <f>IFERROR(VLOOKUP($D437,'SAP Data'!$A$7:$OM$1845,S$4,FALSE),"")</f>
        <v>-94095.6</v>
      </c>
      <c r="T437" s="76">
        <f>IFERROR(VLOOKUP($D437,'SAP Data'!$A$7:$OM$1849,T$4,FALSE),"")</f>
        <v>-13981.36</v>
      </c>
      <c r="U437" s="76">
        <f>IFERROR(VLOOKUP($D437,'SAP Data'!$A$7:$OM$1849,U$4,FALSE),"")</f>
        <v>-51344.19</v>
      </c>
      <c r="V437" s="76">
        <f>IFERROR(VLOOKUP($D437,'SAP Data'!$A$7:$OM$1849,V$4,FALSE),"")</f>
        <v>-74871.509999999995</v>
      </c>
      <c r="W437" s="76">
        <f>IFERROR(VLOOKUP($D437,'SAP Data'!$A$7:$OM$1849,W$4,FALSE),"")</f>
        <v>-83730.33</v>
      </c>
      <c r="X437" s="76">
        <f>IFERROR(VLOOKUP($D437,'SAP Data'!$A$7:$OM$1849,X$4,FALSE),"")</f>
        <v>-97656.2</v>
      </c>
      <c r="Y437" s="76">
        <f>IFERROR(VLOOKUP($D437,'SAP Data'!$A$7:$OM$1849,Y$4,FALSE),"")</f>
        <v>-110844.15</v>
      </c>
      <c r="Z437" s="76">
        <f>IFERROR(VLOOKUP($D437,'SAP Data'!$A$7:$OM$1849,Z$4,FALSE),"")</f>
        <v>-124174.8</v>
      </c>
      <c r="AA437" s="76">
        <f>IFERROR(VLOOKUP($D437,'SAP Data'!$A$7:$OM$1849,AA$4,FALSE),"")</f>
        <v>-140448.56</v>
      </c>
      <c r="AB437" s="76">
        <f>IFERROR(VLOOKUP($D437,'SAP Data'!$A$7:$OM$1849,AB$4,FALSE),"")</f>
        <v>-177872.86</v>
      </c>
      <c r="AC437" s="76">
        <f>IFERROR(VLOOKUP($D437,'SAP Data'!$A$7:$OM$1849,AC$4,FALSE),"")</f>
        <v>-83555.94</v>
      </c>
      <c r="AD437" s="76">
        <f>IFERROR(VLOOKUP($D437,'SAP Data'!$A$7:$OM$1849,AD$4,FALSE),"")</f>
        <v>-147710.5</v>
      </c>
      <c r="AE437" s="76">
        <f>IFERROR(VLOOKUP($D437,'SAP Data'!$A$7:$OM$1849,AE$4,FALSE),"")</f>
        <v>-201530.33</v>
      </c>
      <c r="AF437" s="76">
        <f>IFERROR(VLOOKUP($D437,'SAP Data'!$A$7:$OM$1849,AF$4,FALSE),"")</f>
        <v>-62798.27</v>
      </c>
      <c r="AG437" s="76">
        <f>IFERROR(VLOOKUP($D437,'SAP Data'!$A$7:$OM$1849,AG$4,FALSE),"")</f>
        <v>-102800.76</v>
      </c>
      <c r="AH437" s="76">
        <f>IFERROR(VLOOKUP($D437,'SAP Data'!$A$7:$OM$1849,AH$4,FALSE),"")</f>
        <v>-127457.27</v>
      </c>
      <c r="AI437" s="76">
        <f>IFERROR(VLOOKUP($D437,'SAP Data'!$A$7:$OM$1849,AI$4,FALSE),"")</f>
        <v>-146726.97</v>
      </c>
      <c r="AJ437" s="76">
        <f>IFERROR(VLOOKUP($D437,'SAP Data'!$A$7:$OM$1849,AJ$4,FALSE),"")</f>
        <v>-161063.41</v>
      </c>
      <c r="AK437" s="76">
        <f>IFERROR(VLOOKUP($D437,'SAP Data'!$A$7:$OM$1849,AK$4,FALSE),"")</f>
        <v>-174708.01</v>
      </c>
      <c r="AL437" s="76">
        <f>IFERROR(VLOOKUP($D437,'SAP Data'!$A$7:$OM$1849,AL$4,FALSE),"")</f>
        <v>-189234.83</v>
      </c>
      <c r="AM437" s="76">
        <f>IFERROR(VLOOKUP($D437,'SAP Data'!$A$7:$OM$1849,AM$4,FALSE),"")</f>
        <v>-211832.91</v>
      </c>
      <c r="AN437" s="76">
        <f>IFERROR(VLOOKUP($D437,'SAP Data'!$A$7:$OM$1849,AN$4,FALSE),"")</f>
        <v>-248873.25</v>
      </c>
      <c r="AO437" s="76">
        <f>IFERROR(VLOOKUP($D437,'SAP Data'!$A$7:$OM$1849,AO$4,FALSE),"")</f>
        <v>-0.6</v>
      </c>
      <c r="AP437" s="99">
        <f>IFERROR((R437/2+SUM(S437:AC437)+AD437/2)/12,"")</f>
        <v>-95508.166666666686</v>
      </c>
      <c r="AQ437" s="43">
        <f t="shared" si="644"/>
        <v>-104500.28041666669</v>
      </c>
      <c r="AR437" s="43">
        <f t="shared" si="645"/>
        <v>-111010.76541666668</v>
      </c>
      <c r="AS437" s="43">
        <f t="shared" si="646"/>
        <v>-115188.82708333332</v>
      </c>
      <c r="AT437" s="43">
        <f t="shared" si="647"/>
        <v>-119523.92416666668</v>
      </c>
      <c r="AU437" s="43">
        <f t="shared" si="648"/>
        <v>-124339.85750000003</v>
      </c>
      <c r="AV437" s="43">
        <f t="shared" si="649"/>
        <v>-129606.68458333334</v>
      </c>
      <c r="AW437" s="43">
        <f t="shared" si="650"/>
        <v>-134909.64583333328</v>
      </c>
      <c r="AX437" s="43">
        <f t="shared" si="651"/>
        <v>-140281.47458333333</v>
      </c>
      <c r="AY437" s="43">
        <f t="shared" si="652"/>
        <v>-145966.65708333335</v>
      </c>
      <c r="AZ437" s="43">
        <f t="shared" si="653"/>
        <v>-151899.35458333333</v>
      </c>
      <c r="BA437" s="98">
        <f t="shared" si="654"/>
        <v>-151376.23166666666</v>
      </c>
      <c r="BB437" s="16"/>
      <c r="BC437" s="16">
        <f t="shared" si="541"/>
        <v>-95508.166666666686</v>
      </c>
      <c r="BD437" s="16"/>
      <c r="BE437" s="16">
        <f t="shared" si="542"/>
        <v>-104500.28041666669</v>
      </c>
      <c r="BF437" s="16"/>
      <c r="BG437" s="16">
        <f t="shared" si="543"/>
        <v>-111010.76541666668</v>
      </c>
      <c r="BH437" s="18"/>
      <c r="BI437" s="16">
        <f t="shared" si="544"/>
        <v>-115188.82708333332</v>
      </c>
      <c r="BK437" s="16">
        <f t="shared" si="545"/>
        <v>-119523.92416666668</v>
      </c>
      <c r="BM437" s="16">
        <f t="shared" si="546"/>
        <v>-124339.85750000003</v>
      </c>
      <c r="BO437" s="16">
        <f t="shared" si="669"/>
        <v>-129606.68458333334</v>
      </c>
      <c r="BQ437" s="16">
        <f t="shared" si="670"/>
        <v>-134909.64583333328</v>
      </c>
      <c r="BS437" s="16">
        <f t="shared" si="671"/>
        <v>-140281.47458333333</v>
      </c>
      <c r="BU437" s="16">
        <f t="shared" si="657"/>
        <v>-145966.65708333335</v>
      </c>
      <c r="BW437" s="16">
        <f t="shared" si="658"/>
        <v>-151899.35458333333</v>
      </c>
      <c r="BY437" s="16">
        <f t="shared" si="659"/>
        <v>-151376.23166666666</v>
      </c>
      <c r="CB437" s="16">
        <f t="shared" si="639"/>
        <v>0</v>
      </c>
      <c r="CF437" s="243">
        <f t="shared" si="655"/>
        <v>0</v>
      </c>
      <c r="CH437" s="243">
        <f t="shared" si="656"/>
        <v>0</v>
      </c>
      <c r="CJ437" s="16">
        <f t="shared" si="640"/>
        <v>0</v>
      </c>
      <c r="CL437" s="54">
        <f t="shared" si="641"/>
        <v>0</v>
      </c>
      <c r="CN437" s="18"/>
      <c r="CO437" s="16">
        <f t="shared" si="642"/>
        <v>0</v>
      </c>
      <c r="CP437" s="18"/>
    </row>
    <row r="438" spans="1:94" x14ac:dyDescent="0.2">
      <c r="A438" s="387" t="s">
        <v>4221</v>
      </c>
      <c r="B438" s="14" t="str">
        <f>VLOOKUP(D438,'line assign basis'!$A$8:$D$668,2,FALSE)</f>
        <v>METRO SHS TAX</v>
      </c>
      <c r="C438" s="17" t="s">
        <v>4152</v>
      </c>
      <c r="D438" s="123" t="s">
        <v>4175</v>
      </c>
      <c r="E438" s="17">
        <f>IFERROR(VLOOKUP(D438,'line assign basis'!$A$8:$D$668,4,FALSE),"")</f>
        <v>4</v>
      </c>
      <c r="F438" s="33">
        <f>IFERROR(VLOOKUP($D438,'SAP Data'!$A$7:$OM$1845,F$4,FALSE),"")</f>
        <v>0</v>
      </c>
      <c r="G438" s="33">
        <f>IFERROR(VLOOKUP($D438,'SAP Data'!$A$7:$OM$1845,G$4,FALSE),"")</f>
        <v>0</v>
      </c>
      <c r="H438" s="16">
        <f>IFERROR(VLOOKUP($D438,'SAP Data'!$A$7:$OM$1845,H$4,FALSE),"")</f>
        <v>0</v>
      </c>
      <c r="I438" s="76">
        <f>IFERROR(VLOOKUP($D438,'SAP Data'!$A$7:$OM$1845,I$4,FALSE),"")</f>
        <v>0</v>
      </c>
      <c r="J438" s="76">
        <f>IFERROR(VLOOKUP($D438,'SAP Data'!$A$7:$OM$1845,J$4,FALSE),"")</f>
        <v>0</v>
      </c>
      <c r="K438" s="76">
        <f>IFERROR(VLOOKUP($D438,'SAP Data'!$A$7:$OM$1845,K$4,FALSE),"")</f>
        <v>0</v>
      </c>
      <c r="L438" s="76">
        <f>IFERROR(VLOOKUP($D438,'SAP Data'!$A$7:$OM$1845,L$4,FALSE),"")</f>
        <v>0</v>
      </c>
      <c r="M438" s="76">
        <f>IFERROR(VLOOKUP($D438,'SAP Data'!$A$7:$OM$1845,M$4,FALSE),"")</f>
        <v>0</v>
      </c>
      <c r="N438" s="76">
        <f>IFERROR(VLOOKUP($D438,'SAP Data'!$A$7:$OM$1845,N$4,FALSE),"")</f>
        <v>0</v>
      </c>
      <c r="O438" s="76">
        <f>IFERROR(VLOOKUP($D438,'SAP Data'!$A$7:$OM$1845,O$4,FALSE),"")</f>
        <v>0</v>
      </c>
      <c r="P438" s="76">
        <f>IFERROR(VLOOKUP($D438,'SAP Data'!$A$7:$OM$1845,P$4,FALSE),"")</f>
        <v>0</v>
      </c>
      <c r="Q438" s="76">
        <f>IFERROR(VLOOKUP($D438,'SAP Data'!$A$7:$OM$1845,Q$4,FALSE),"")</f>
        <v>0</v>
      </c>
      <c r="R438" s="76">
        <f>IFERROR(VLOOKUP($D438,'SAP Data'!$A$7:$OM$1845,R$4,FALSE),"")</f>
        <v>0</v>
      </c>
      <c r="S438" s="76">
        <f>IFERROR(VLOOKUP($D438,'SAP Data'!$A$7:$OM$1845,S$4,FALSE),"")</f>
        <v>0</v>
      </c>
      <c r="T438" s="76">
        <f>IFERROR(VLOOKUP($D438,'SAP Data'!$A$7:$OM$1849,T$4,FALSE),"")</f>
        <v>0</v>
      </c>
      <c r="U438" s="76">
        <f>IFERROR(VLOOKUP($D438,'SAP Data'!$A$7:$OM$1849,U$4,FALSE),"")</f>
        <v>0</v>
      </c>
      <c r="V438" s="76">
        <f>IFERROR(VLOOKUP($D438,'SAP Data'!$A$7:$OM$1849,V$4,FALSE),"")</f>
        <v>0</v>
      </c>
      <c r="W438" s="76">
        <f>IFERROR(VLOOKUP($D438,'SAP Data'!$A$7:$OM$1849,W$4,FALSE),"")</f>
        <v>0</v>
      </c>
      <c r="X438" s="76">
        <f>IFERROR(VLOOKUP($D438,'SAP Data'!$A$7:$OM$1849,X$4,FALSE),"")</f>
        <v>0</v>
      </c>
      <c r="Y438" s="76">
        <f>IFERROR(VLOOKUP($D438,'SAP Data'!$A$7:$OM$1849,Y$4,FALSE),"")</f>
        <v>0</v>
      </c>
      <c r="Z438" s="76">
        <f>IFERROR(VLOOKUP($D438,'SAP Data'!$A$7:$OM$1849,Z$4,FALSE),"")</f>
        <v>0</v>
      </c>
      <c r="AA438" s="76">
        <f>IFERROR(VLOOKUP($D438,'SAP Data'!$A$7:$OM$1849,AA$4,FALSE),"")</f>
        <v>0</v>
      </c>
      <c r="AB438" s="76">
        <f>IFERROR(VLOOKUP($D438,'SAP Data'!$A$7:$OM$1849,AB$4,FALSE),"")</f>
        <v>0</v>
      </c>
      <c r="AC438" s="76">
        <f>IFERROR(VLOOKUP($D438,'SAP Data'!$A$7:$OM$1849,AC$4,FALSE),"")</f>
        <v>0</v>
      </c>
      <c r="AD438" s="76">
        <f>IFERROR(VLOOKUP($D438,'SAP Data'!$A$7:$OM$1849,AD$4,FALSE),"")</f>
        <v>0</v>
      </c>
      <c r="AE438" s="76">
        <f>IFERROR(VLOOKUP($D438,'SAP Data'!$A$7:$OM$1849,AE$4,FALSE),"")</f>
        <v>0</v>
      </c>
      <c r="AF438" s="76">
        <f>IFERROR(VLOOKUP($D438,'SAP Data'!$A$7:$OM$1849,AF$4,FALSE),"")</f>
        <v>191036</v>
      </c>
      <c r="AG438" s="76">
        <f>IFERROR(VLOOKUP($D438,'SAP Data'!$A$7:$OM$1849,AG$4,FALSE),"")</f>
        <v>191036</v>
      </c>
      <c r="AH438" s="76">
        <f>IFERROR(VLOOKUP($D438,'SAP Data'!$A$7:$OM$1849,AH$4,FALSE),"")</f>
        <v>191036</v>
      </c>
      <c r="AI438" s="76">
        <f>IFERROR(VLOOKUP($D438,'SAP Data'!$A$7:$OM$1849,AI$4,FALSE),"")</f>
        <v>313709</v>
      </c>
      <c r="AJ438" s="76">
        <f>IFERROR(VLOOKUP($D438,'SAP Data'!$A$7:$OM$1849,AJ$4,FALSE),"")</f>
        <v>313709</v>
      </c>
      <c r="AK438" s="76">
        <f>IFERROR(VLOOKUP($D438,'SAP Data'!$A$7:$OM$1849,AK$4,FALSE),"")</f>
        <v>313709</v>
      </c>
      <c r="AL438" s="76">
        <f>IFERROR(VLOOKUP($D438,'SAP Data'!$A$7:$OM$1849,AL$4,FALSE),"")</f>
        <v>313709</v>
      </c>
      <c r="AM438" s="76">
        <f>IFERROR(VLOOKUP($D438,'SAP Data'!$A$7:$OM$1849,AM$4,FALSE),"")</f>
        <v>313709</v>
      </c>
      <c r="AN438" s="76">
        <f>IFERROR(VLOOKUP($D438,'SAP Data'!$A$7:$OM$1849,AN$4,FALSE),"")</f>
        <v>313709</v>
      </c>
      <c r="AO438" s="76">
        <f>IFERROR(VLOOKUP($D438,'SAP Data'!$A$7:$OM$1849,AO$4,FALSE),"")</f>
        <v>208880.74</v>
      </c>
      <c r="AP438" s="99">
        <f>IFERROR((R438/2+SUM(S438:AC438)+AD438/2)/12,"")</f>
        <v>0</v>
      </c>
      <c r="AQ438" s="43">
        <f t="shared" si="644"/>
        <v>0</v>
      </c>
      <c r="AR438" s="43">
        <f>IFERROR((T438/2+SUM(U438:AE438)+AF438/2)/12,"")</f>
        <v>7959.833333333333</v>
      </c>
      <c r="AS438" s="43">
        <f t="shared" si="646"/>
        <v>23879.5</v>
      </c>
      <c r="AT438" s="43">
        <f t="shared" si="647"/>
        <v>39799.166666666664</v>
      </c>
      <c r="AU438" s="43">
        <f t="shared" si="648"/>
        <v>60830.208333333336</v>
      </c>
      <c r="AV438" s="43">
        <f t="shared" si="649"/>
        <v>86972.625</v>
      </c>
      <c r="AW438" s="43">
        <f t="shared" si="650"/>
        <v>113115.04166666667</v>
      </c>
      <c r="AX438" s="43">
        <f t="shared" si="651"/>
        <v>139257.45833333334</v>
      </c>
      <c r="AY438" s="43">
        <f t="shared" si="652"/>
        <v>165399.875</v>
      </c>
      <c r="AZ438" s="43">
        <f t="shared" si="653"/>
        <v>191542.29166666666</v>
      </c>
      <c r="BA438" s="98">
        <f t="shared" si="654"/>
        <v>213316.86416666667</v>
      </c>
      <c r="BB438" s="16"/>
      <c r="BC438" s="16">
        <f>IF($E438=4,AP438,0)</f>
        <v>0</v>
      </c>
      <c r="BD438" s="16"/>
      <c r="BE438" s="16">
        <f t="shared" ref="BE438" si="672">IF($E438=4,AQ438,0)</f>
        <v>0</v>
      </c>
      <c r="BF438" s="16"/>
      <c r="BG438" s="16">
        <f t="shared" ref="BG438" si="673">IF($E438=4,AR438,0)</f>
        <v>7959.833333333333</v>
      </c>
      <c r="BH438" s="18"/>
      <c r="BI438" s="16">
        <f t="shared" ref="BI438" si="674">IF($E438=4,AS438,0)</f>
        <v>23879.5</v>
      </c>
      <c r="BK438" s="16">
        <f t="shared" ref="BK438" si="675">IF($E438=4,AT438,0)</f>
        <v>39799.166666666664</v>
      </c>
      <c r="BM438" s="16">
        <f t="shared" ref="BM438" si="676">IF($E438=4,AU438,0)</f>
        <v>60830.208333333336</v>
      </c>
      <c r="BO438" s="16">
        <f t="shared" ref="BO438" si="677">IF($E438=4,AV438,0)</f>
        <v>86972.625</v>
      </c>
      <c r="BQ438" s="16">
        <f t="shared" ref="BQ438" si="678">IF($E438=4,AW438,0)</f>
        <v>113115.04166666667</v>
      </c>
      <c r="BS438" s="16">
        <f t="shared" ref="BS438" si="679">IF($E438=4,AX438,0)</f>
        <v>139257.45833333334</v>
      </c>
      <c r="BU438" s="16">
        <f t="shared" ref="BU438" si="680">IF($E438=4,AY438,0)</f>
        <v>165399.875</v>
      </c>
      <c r="BW438" s="16">
        <f t="shared" ref="BW438" si="681">IF($E438=4,AZ438,0)</f>
        <v>191542.29166666666</v>
      </c>
      <c r="BY438" s="16">
        <f t="shared" ref="BY438" si="682">IF($E438=4,BA438,0)</f>
        <v>213316.86416666667</v>
      </c>
      <c r="CB438" s="16">
        <f t="shared" si="639"/>
        <v>0</v>
      </c>
      <c r="CF438" s="243">
        <f t="shared" si="655"/>
        <v>0</v>
      </c>
      <c r="CH438" s="243">
        <f>IFERROR(CO438-CF438,"")</f>
        <v>0</v>
      </c>
      <c r="CJ438" s="16">
        <f t="shared" si="640"/>
        <v>0</v>
      </c>
      <c r="CL438" s="54">
        <f t="shared" si="641"/>
        <v>0</v>
      </c>
      <c r="CN438" s="18"/>
      <c r="CO438" s="16">
        <f t="shared" si="642"/>
        <v>0</v>
      </c>
      <c r="CP438" s="18"/>
    </row>
    <row r="439" spans="1:94" x14ac:dyDescent="0.2">
      <c r="A439" s="387"/>
      <c r="B439" s="14" t="str">
        <f>VLOOKUP(D439,'line assign basis'!$A$8:$D$668,2,FALSE)</f>
        <v>ACCOUNT ADJUSTMENTS</v>
      </c>
      <c r="C439" s="17" t="s">
        <v>879</v>
      </c>
      <c r="D439" s="17" t="s">
        <v>877</v>
      </c>
      <c r="E439" s="17">
        <f>IFERROR(VLOOKUP(D439,'line assign basis'!$A$8:$D$668,4,FALSE),"")</f>
        <v>4</v>
      </c>
      <c r="F439" s="33">
        <f>IFERROR(VLOOKUP($D439,'SAP Data'!$A$7:$OM$1845,F$4,FALSE),"")</f>
        <v>984.78</v>
      </c>
      <c r="G439" s="33">
        <f>IFERROR(VLOOKUP($D439,'SAP Data'!$A$7:$OM$1845,G$4,FALSE),"")</f>
        <v>1266.0999999999999</v>
      </c>
      <c r="H439" s="16">
        <f>IFERROR(VLOOKUP($D439,'SAP Data'!$A$7:$OM$1845,H$4,FALSE),"")</f>
        <v>0</v>
      </c>
      <c r="I439" s="76">
        <f>IFERROR(VLOOKUP($D439,'SAP Data'!$A$7:$OM$1845,I$4,FALSE),"")</f>
        <v>-2033.54</v>
      </c>
      <c r="J439" s="76">
        <f>IFERROR(VLOOKUP($D439,'SAP Data'!$A$7:$OM$1845,J$4,FALSE),"")</f>
        <v>-2033.28</v>
      </c>
      <c r="K439" s="76">
        <f>IFERROR(VLOOKUP($D439,'SAP Data'!$A$7:$OM$1845,K$4,FALSE),"")</f>
        <v>0</v>
      </c>
      <c r="L439" s="76">
        <f>IFERROR(VLOOKUP($D439,'SAP Data'!$A$7:$OM$1845,L$4,FALSE),"")</f>
        <v>12611</v>
      </c>
      <c r="M439" s="76">
        <f>IFERROR(VLOOKUP($D439,'SAP Data'!$A$7:$OM$1845,M$4,FALSE),"")</f>
        <v>12611</v>
      </c>
      <c r="N439" s="76">
        <f>IFERROR(VLOOKUP($D439,'SAP Data'!$A$7:$OM$1845,N$4,FALSE),"")</f>
        <v>0</v>
      </c>
      <c r="O439" s="76">
        <f>IFERROR(VLOOKUP($D439,'SAP Data'!$A$7:$OM$1845,O$4,FALSE),"")</f>
        <v>-619.82000000000005</v>
      </c>
      <c r="P439" s="76">
        <f>IFERROR(VLOOKUP($D439,'SAP Data'!$A$7:$OM$1845,P$4,FALSE),"")</f>
        <v>-1387.34</v>
      </c>
      <c r="Q439" s="76">
        <f>IFERROR(VLOOKUP($D439,'SAP Data'!$A$7:$OM$1845,Q$4,FALSE),"")</f>
        <v>-5</v>
      </c>
      <c r="R439" s="76">
        <f>IFERROR(VLOOKUP($D439,'SAP Data'!$A$7:$OM$1845,R$4,FALSE),"")</f>
        <v>1.57</v>
      </c>
      <c r="S439" s="76">
        <f>IFERROR(VLOOKUP($D439,'SAP Data'!$A$7:$OM$1845,S$4,FALSE),"")</f>
        <v>1.83</v>
      </c>
      <c r="T439" s="76">
        <f>IFERROR(VLOOKUP($D439,'SAP Data'!$A$7:$OM$1849,T$4,FALSE),"")</f>
        <v>0</v>
      </c>
      <c r="U439" s="76">
        <f>IFERROR(VLOOKUP($D439,'SAP Data'!$A$7:$OM$1849,U$4,FALSE),"")</f>
        <v>170.9</v>
      </c>
      <c r="V439" s="76">
        <f>IFERROR(VLOOKUP($D439,'SAP Data'!$A$7:$OM$1849,V$4,FALSE),"")</f>
        <v>2289.12</v>
      </c>
      <c r="W439" s="76">
        <f>IFERROR(VLOOKUP($D439,'SAP Data'!$A$7:$OM$1849,W$4,FALSE),"")</f>
        <v>0</v>
      </c>
      <c r="X439" s="76">
        <f>IFERROR(VLOOKUP($D439,'SAP Data'!$A$7:$OM$1849,X$4,FALSE),"")</f>
        <v>48.38</v>
      </c>
      <c r="Y439" s="76">
        <f>IFERROR(VLOOKUP($D439,'SAP Data'!$A$7:$OM$1849,Y$4,FALSE),"")</f>
        <v>48.38</v>
      </c>
      <c r="Z439" s="76">
        <f>IFERROR(VLOOKUP($D439,'SAP Data'!$A$7:$OM$1849,Z$4,FALSE),"")</f>
        <v>0</v>
      </c>
      <c r="AA439" s="76">
        <f>IFERROR(VLOOKUP($D439,'SAP Data'!$A$7:$OM$1849,AA$4,FALSE),"")</f>
        <v>0</v>
      </c>
      <c r="AB439" s="76">
        <f>IFERROR(VLOOKUP($D439,'SAP Data'!$A$7:$OM$1849,AB$4,FALSE),"")</f>
        <v>-27</v>
      </c>
      <c r="AC439" s="76">
        <f>IFERROR(VLOOKUP($D439,'SAP Data'!$A$7:$OM$1849,AC$4,FALSE),"")</f>
        <v>0</v>
      </c>
      <c r="AD439" s="76">
        <f>IFERROR(VLOOKUP($D439,'SAP Data'!$A$7:$OM$1849,AD$4,FALSE),"")</f>
        <v>1158.32</v>
      </c>
      <c r="AE439" s="76">
        <f>IFERROR(VLOOKUP($D439,'SAP Data'!$A$7:$OM$1849,AE$4,FALSE),"")</f>
        <v>25.69</v>
      </c>
      <c r="AF439" s="76">
        <f>IFERROR(VLOOKUP($D439,'SAP Data'!$A$7:$OM$1849,AF$4,FALSE),"")</f>
        <v>0</v>
      </c>
      <c r="AG439" s="76">
        <f>IFERROR(VLOOKUP($D439,'SAP Data'!$A$7:$OM$1849,AG$4,FALSE),"")</f>
        <v>4.08</v>
      </c>
      <c r="AH439" s="76">
        <f>IFERROR(VLOOKUP($D439,'SAP Data'!$A$7:$OM$1849,AH$4,FALSE),"")</f>
        <v>-644.94000000000005</v>
      </c>
      <c r="AI439" s="76">
        <f>IFERROR(VLOOKUP($D439,'SAP Data'!$A$7:$OM$1849,AI$4,FALSE),"")</f>
        <v>0</v>
      </c>
      <c r="AJ439" s="76">
        <f>IFERROR(VLOOKUP($D439,'SAP Data'!$A$7:$OM$1849,AJ$4,FALSE),"")</f>
        <v>37.5</v>
      </c>
      <c r="AK439" s="76">
        <f>IFERROR(VLOOKUP($D439,'SAP Data'!$A$7:$OM$1849,AK$4,FALSE),"")</f>
        <v>-33043.040000000001</v>
      </c>
      <c r="AL439" s="76">
        <f>IFERROR(VLOOKUP($D439,'SAP Data'!$A$7:$OM$1849,AL$4,FALSE),"")</f>
        <v>0</v>
      </c>
      <c r="AM439" s="76">
        <f>IFERROR(VLOOKUP($D439,'SAP Data'!$A$7:$OM$1849,AM$4,FALSE),"")</f>
        <v>13.3</v>
      </c>
      <c r="AN439" s="76">
        <f>IFERROR(VLOOKUP($D439,'SAP Data'!$A$7:$OM$1849,AN$4,FALSE),"")</f>
        <v>12.48</v>
      </c>
      <c r="AO439" s="76">
        <f>IFERROR(VLOOKUP($D439,'SAP Data'!$A$7:$OM$1849,AO$4,FALSE),"")</f>
        <v>0</v>
      </c>
      <c r="AP439" s="99">
        <f t="shared" si="643"/>
        <v>259.29624999999999</v>
      </c>
      <c r="AQ439" s="43">
        <f t="shared" si="644"/>
        <v>308.48833333333334</v>
      </c>
      <c r="AR439" s="43">
        <f t="shared" si="645"/>
        <v>309.48250000000002</v>
      </c>
      <c r="AS439" s="43">
        <f t="shared" si="646"/>
        <v>302.53166666666664</v>
      </c>
      <c r="AT439" s="43">
        <f t="shared" si="647"/>
        <v>173.32833333333329</v>
      </c>
      <c r="AU439" s="43">
        <f t="shared" si="648"/>
        <v>51.075833333333321</v>
      </c>
      <c r="AV439" s="43">
        <f t="shared" si="649"/>
        <v>50.622500000000002</v>
      </c>
      <c r="AW439" s="43">
        <f t="shared" si="650"/>
        <v>-1328.64</v>
      </c>
      <c r="AX439" s="43">
        <f t="shared" si="651"/>
        <v>-2707.4491666666668</v>
      </c>
      <c r="AY439" s="43">
        <f t="shared" si="652"/>
        <v>-2706.895</v>
      </c>
      <c r="AZ439" s="43">
        <f t="shared" si="653"/>
        <v>-2704.6958333333332</v>
      </c>
      <c r="BA439" s="98">
        <f t="shared" si="654"/>
        <v>-2703.0508333333332</v>
      </c>
      <c r="BB439" s="16"/>
      <c r="BC439" s="16">
        <f t="shared" si="541"/>
        <v>259.29624999999999</v>
      </c>
      <c r="BD439" s="16"/>
      <c r="BE439" s="16">
        <f t="shared" si="542"/>
        <v>308.48833333333334</v>
      </c>
      <c r="BF439" s="16"/>
      <c r="BG439" s="16">
        <f t="shared" si="543"/>
        <v>309.48250000000002</v>
      </c>
      <c r="BH439" s="18"/>
      <c r="BI439" s="16">
        <f t="shared" si="544"/>
        <v>302.53166666666664</v>
      </c>
      <c r="BK439" s="16">
        <f t="shared" si="545"/>
        <v>173.32833333333329</v>
      </c>
      <c r="BM439" s="16">
        <f t="shared" si="546"/>
        <v>51.075833333333321</v>
      </c>
      <c r="BO439" s="16">
        <f t="shared" si="669"/>
        <v>50.622500000000002</v>
      </c>
      <c r="BQ439" s="16">
        <f t="shared" si="670"/>
        <v>-1328.64</v>
      </c>
      <c r="BS439" s="16">
        <f t="shared" si="671"/>
        <v>-2707.4491666666668</v>
      </c>
      <c r="BU439" s="16">
        <f t="shared" si="657"/>
        <v>-2706.895</v>
      </c>
      <c r="BW439" s="16">
        <f t="shared" si="658"/>
        <v>-2704.6958333333332</v>
      </c>
      <c r="BY439" s="16">
        <f t="shared" si="659"/>
        <v>-2703.0508333333332</v>
      </c>
      <c r="CB439" s="16">
        <f t="shared" si="639"/>
        <v>0</v>
      </c>
      <c r="CF439" s="243">
        <f t="shared" si="655"/>
        <v>0</v>
      </c>
      <c r="CH439" s="243">
        <f t="shared" si="656"/>
        <v>0</v>
      </c>
      <c r="CJ439" s="16">
        <f t="shared" si="640"/>
        <v>0</v>
      </c>
      <c r="CL439" s="54">
        <f t="shared" si="641"/>
        <v>0</v>
      </c>
      <c r="CN439" s="18"/>
      <c r="CO439" s="16">
        <f t="shared" si="642"/>
        <v>0</v>
      </c>
      <c r="CP439" s="18"/>
    </row>
    <row r="440" spans="1:94" x14ac:dyDescent="0.2">
      <c r="A440" s="387"/>
      <c r="B440" s="14" t="str">
        <f>VLOOKUP(D440,'line assign basis'!$A$8:$D$668,2,FALSE)</f>
        <v>CAPITAL IO SETTLE</v>
      </c>
      <c r="C440" s="17" t="s">
        <v>882</v>
      </c>
      <c r="D440" s="17" t="s">
        <v>880</v>
      </c>
      <c r="E440" s="17">
        <f>IFERROR(VLOOKUP(D440,'line assign basis'!$A$8:$D$668,4,FALSE),"")</f>
        <v>4</v>
      </c>
      <c r="F440" s="33">
        <f>IFERROR(VLOOKUP($D440,'SAP Data'!$A$7:$OM$1845,F$4,FALSE),"")</f>
        <v>0</v>
      </c>
      <c r="G440" s="33">
        <f>IFERROR(VLOOKUP($D440,'SAP Data'!$A$7:$OM$1845,G$4,FALSE),"")</f>
        <v>0</v>
      </c>
      <c r="H440" s="16">
        <f>IFERROR(VLOOKUP($D440,'SAP Data'!$A$7:$OM$1845,H$4,FALSE),"")</f>
        <v>0</v>
      </c>
      <c r="I440" s="76">
        <f>IFERROR(VLOOKUP($D440,'SAP Data'!$A$7:$OM$1845,I$4,FALSE),"")</f>
        <v>0</v>
      </c>
      <c r="J440" s="76">
        <f>IFERROR(VLOOKUP($D440,'SAP Data'!$A$7:$OM$1845,J$4,FALSE),"")</f>
        <v>0</v>
      </c>
      <c r="K440" s="76">
        <f>IFERROR(VLOOKUP($D440,'SAP Data'!$A$7:$OM$1845,K$4,FALSE),"")</f>
        <v>0</v>
      </c>
      <c r="L440" s="76">
        <f>IFERROR(VLOOKUP($D440,'SAP Data'!$A$7:$OM$1845,L$4,FALSE),"")</f>
        <v>0</v>
      </c>
      <c r="M440" s="76">
        <f>IFERROR(VLOOKUP($D440,'SAP Data'!$A$7:$OM$1845,M$4,FALSE),"")</f>
        <v>0</v>
      </c>
      <c r="N440" s="76">
        <f>IFERROR(VLOOKUP($D440,'SAP Data'!$A$7:$OM$1845,N$4,FALSE),"")</f>
        <v>0</v>
      </c>
      <c r="O440" s="76">
        <f>IFERROR(VLOOKUP($D440,'SAP Data'!$A$7:$OM$1845,O$4,FALSE),"")</f>
        <v>0</v>
      </c>
      <c r="P440" s="76">
        <f>IFERROR(VLOOKUP($D440,'SAP Data'!$A$7:$OM$1845,P$4,FALSE),"")</f>
        <v>0</v>
      </c>
      <c r="Q440" s="76">
        <f>IFERROR(VLOOKUP($D440,'SAP Data'!$A$7:$OM$1845,Q$4,FALSE),"")</f>
        <v>0</v>
      </c>
      <c r="R440" s="76">
        <f>IFERROR(VLOOKUP($D440,'SAP Data'!$A$7:$OM$1845,R$4,FALSE),"")</f>
        <v>0</v>
      </c>
      <c r="S440" s="76">
        <f>IFERROR(VLOOKUP($D440,'SAP Data'!$A$7:$OM$1845,S$4,FALSE),"")</f>
        <v>0</v>
      </c>
      <c r="T440" s="76">
        <f>IFERROR(VLOOKUP($D440,'SAP Data'!$A$7:$OM$1849,T$4,FALSE),"")</f>
        <v>0</v>
      </c>
      <c r="U440" s="76">
        <f>IFERROR(VLOOKUP($D440,'SAP Data'!$A$7:$OM$1849,U$4,FALSE),"")</f>
        <v>0</v>
      </c>
      <c r="V440" s="76">
        <f>IFERROR(VLOOKUP($D440,'SAP Data'!$A$7:$OM$1849,V$4,FALSE),"")</f>
        <v>0</v>
      </c>
      <c r="W440" s="76">
        <f>IFERROR(VLOOKUP($D440,'SAP Data'!$A$7:$OM$1849,W$4,FALSE),"")</f>
        <v>0</v>
      </c>
      <c r="X440" s="76">
        <f>IFERROR(VLOOKUP($D440,'SAP Data'!$A$7:$OM$1849,X$4,FALSE),"")</f>
        <v>0</v>
      </c>
      <c r="Y440" s="76">
        <f>IFERROR(VLOOKUP($D440,'SAP Data'!$A$7:$OM$1849,Y$4,FALSE),"")</f>
        <v>0</v>
      </c>
      <c r="Z440" s="76">
        <f>IFERROR(VLOOKUP($D440,'SAP Data'!$A$7:$OM$1849,Z$4,FALSE),"")</f>
        <v>0</v>
      </c>
      <c r="AA440" s="76">
        <f>IFERROR(VLOOKUP($D440,'SAP Data'!$A$7:$OM$1849,AA$4,FALSE),"")</f>
        <v>0</v>
      </c>
      <c r="AB440" s="76">
        <f>IFERROR(VLOOKUP($D440,'SAP Data'!$A$7:$OM$1849,AB$4,FALSE),"")</f>
        <v>0</v>
      </c>
      <c r="AC440" s="76">
        <f>IFERROR(VLOOKUP($D440,'SAP Data'!$A$7:$OM$1849,AC$4,FALSE),"")</f>
        <v>0</v>
      </c>
      <c r="AD440" s="76">
        <f>IFERROR(VLOOKUP($D440,'SAP Data'!$A$7:$OM$1849,AD$4,FALSE),"")</f>
        <v>0</v>
      </c>
      <c r="AE440" s="76">
        <f>IFERROR(VLOOKUP($D440,'SAP Data'!$A$7:$OM$1849,AE$4,FALSE),"")</f>
        <v>0</v>
      </c>
      <c r="AF440" s="76">
        <f>IFERROR(VLOOKUP($D440,'SAP Data'!$A$7:$OM$1849,AF$4,FALSE),"")</f>
        <v>0</v>
      </c>
      <c r="AG440" s="76">
        <f>IFERROR(VLOOKUP($D440,'SAP Data'!$A$7:$OM$1849,AG$4,FALSE),"")</f>
        <v>0</v>
      </c>
      <c r="AH440" s="76">
        <f>IFERROR(VLOOKUP($D440,'SAP Data'!$A$7:$OM$1849,AH$4,FALSE),"")</f>
        <v>0</v>
      </c>
      <c r="AI440" s="76">
        <f>IFERROR(VLOOKUP($D440,'SAP Data'!$A$7:$OM$1849,AI$4,FALSE),"")</f>
        <v>0</v>
      </c>
      <c r="AJ440" s="76">
        <f>IFERROR(VLOOKUP($D440,'SAP Data'!$A$7:$OM$1849,AJ$4,FALSE),"")</f>
        <v>0</v>
      </c>
      <c r="AK440" s="76">
        <f>IFERROR(VLOOKUP($D440,'SAP Data'!$A$7:$OM$1849,AK$4,FALSE),"")</f>
        <v>0</v>
      </c>
      <c r="AL440" s="76">
        <f>IFERROR(VLOOKUP($D440,'SAP Data'!$A$7:$OM$1849,AL$4,FALSE),"")</f>
        <v>0</v>
      </c>
      <c r="AM440" s="76">
        <f>IFERROR(VLOOKUP($D440,'SAP Data'!$A$7:$OM$1849,AM$4,FALSE),"")</f>
        <v>0</v>
      </c>
      <c r="AN440" s="76">
        <f>IFERROR(VLOOKUP($D440,'SAP Data'!$A$7:$OM$1849,AN$4,FALSE),"")</f>
        <v>0</v>
      </c>
      <c r="AO440" s="76">
        <f>IFERROR(VLOOKUP($D440,'SAP Data'!$A$7:$OM$1849,AO$4,FALSE),"")</f>
        <v>0</v>
      </c>
      <c r="AP440" s="99">
        <f t="shared" si="643"/>
        <v>0</v>
      </c>
      <c r="AQ440" s="43">
        <f t="shared" si="644"/>
        <v>0</v>
      </c>
      <c r="AR440" s="43">
        <f t="shared" si="645"/>
        <v>0</v>
      </c>
      <c r="AS440" s="43">
        <f t="shared" si="646"/>
        <v>0</v>
      </c>
      <c r="AT440" s="43">
        <f t="shared" si="647"/>
        <v>0</v>
      </c>
      <c r="AU440" s="43">
        <f t="shared" si="648"/>
        <v>0</v>
      </c>
      <c r="AV440" s="43">
        <f t="shared" si="649"/>
        <v>0</v>
      </c>
      <c r="AW440" s="43">
        <f t="shared" si="650"/>
        <v>0</v>
      </c>
      <c r="AX440" s="43">
        <f t="shared" si="651"/>
        <v>0</v>
      </c>
      <c r="AY440" s="43">
        <f t="shared" si="652"/>
        <v>0</v>
      </c>
      <c r="AZ440" s="43">
        <f t="shared" si="653"/>
        <v>0</v>
      </c>
      <c r="BA440" s="98">
        <f t="shared" si="654"/>
        <v>0</v>
      </c>
      <c r="BB440" s="16"/>
      <c r="BC440" s="16">
        <f t="shared" ref="BC440:BC450" si="683">IF($E440=4,AP440,0)</f>
        <v>0</v>
      </c>
      <c r="BD440" s="16"/>
      <c r="BE440" s="16">
        <f t="shared" ref="BE440:BE450" si="684">IF($E440=4,AQ440,0)</f>
        <v>0</v>
      </c>
      <c r="BF440" s="16"/>
      <c r="BG440" s="16">
        <f t="shared" ref="BG440:BG450" si="685">IF($E440=4,AR440,0)</f>
        <v>0</v>
      </c>
      <c r="BH440" s="18"/>
      <c r="BI440" s="16">
        <f t="shared" ref="BI440:BI450" si="686">IF($E440=4,AS440,0)</f>
        <v>0</v>
      </c>
      <c r="BK440" s="16">
        <f t="shared" ref="BK440:BK450" si="687">IF($E440=4,AT440,0)</f>
        <v>0</v>
      </c>
      <c r="BM440" s="16">
        <f t="shared" ref="BM440:BM450" si="688">IF($E440=4,AU440,0)</f>
        <v>0</v>
      </c>
      <c r="BO440" s="16">
        <f t="shared" si="669"/>
        <v>0</v>
      </c>
      <c r="BQ440" s="16">
        <f t="shared" si="670"/>
        <v>0</v>
      </c>
      <c r="BS440" s="16">
        <f t="shared" si="671"/>
        <v>0</v>
      </c>
      <c r="BU440" s="16">
        <f t="shared" si="657"/>
        <v>0</v>
      </c>
      <c r="BW440" s="16">
        <f t="shared" si="658"/>
        <v>0</v>
      </c>
      <c r="BY440" s="16">
        <f t="shared" si="659"/>
        <v>0</v>
      </c>
      <c r="CB440" s="16">
        <f t="shared" si="639"/>
        <v>0</v>
      </c>
      <c r="CF440" s="243">
        <f t="shared" si="655"/>
        <v>0</v>
      </c>
      <c r="CH440" s="243">
        <f t="shared" si="656"/>
        <v>0</v>
      </c>
      <c r="CJ440" s="16">
        <f t="shared" si="640"/>
        <v>0</v>
      </c>
      <c r="CL440" s="54">
        <f t="shared" si="641"/>
        <v>0</v>
      </c>
      <c r="CN440" s="18"/>
      <c r="CO440" s="16">
        <f t="shared" si="642"/>
        <v>0</v>
      </c>
      <c r="CP440" s="18"/>
    </row>
    <row r="441" spans="1:94" x14ac:dyDescent="0.2">
      <c r="A441" s="387"/>
      <c r="B441" s="14" t="str">
        <f>VLOOKUP(D441,'line assign basis'!$A$8:$D$668,2,FALSE)</f>
        <v>NON-UTILITY LEASEHOL</v>
      </c>
      <c r="C441" s="17" t="s">
        <v>885</v>
      </c>
      <c r="D441" s="17" t="s">
        <v>883</v>
      </c>
      <c r="E441" s="17">
        <f>IFERROR(VLOOKUP(D441,'line assign basis'!$A$8:$D$668,4,FALSE),"")</f>
        <v>2</v>
      </c>
      <c r="F441" s="33">
        <f>IFERROR(VLOOKUP($D441,'SAP Data'!$A$7:$OM$1845,F$4,FALSE),"")</f>
        <v>992832.68</v>
      </c>
      <c r="G441" s="33">
        <f>IFERROR(VLOOKUP($D441,'SAP Data'!$A$7:$OM$1845,G$4,FALSE),"")</f>
        <v>997512.84</v>
      </c>
      <c r="H441" s="16">
        <f>IFERROR(VLOOKUP($D441,'SAP Data'!$A$7:$OM$1845,H$4,FALSE),"")</f>
        <v>997512.84</v>
      </c>
      <c r="I441" s="76">
        <f>IFERROR(VLOOKUP($D441,'SAP Data'!$A$7:$OM$1845,I$4,FALSE),"")</f>
        <v>1025279.6</v>
      </c>
      <c r="J441" s="76">
        <f>IFERROR(VLOOKUP($D441,'SAP Data'!$A$7:$OM$1845,J$4,FALSE),"")</f>
        <v>1025279.6</v>
      </c>
      <c r="K441" s="76">
        <f>IFERROR(VLOOKUP($D441,'SAP Data'!$A$7:$OM$1845,K$4,FALSE),"")</f>
        <v>1025279.6</v>
      </c>
      <c r="L441" s="76">
        <f>IFERROR(VLOOKUP($D441,'SAP Data'!$A$7:$OM$1845,L$4,FALSE),"")</f>
        <v>1030675.38</v>
      </c>
      <c r="M441" s="76">
        <f>IFERROR(VLOOKUP($D441,'SAP Data'!$A$7:$OM$1845,M$4,FALSE),"")</f>
        <v>1044637.62</v>
      </c>
      <c r="N441" s="76">
        <f>IFERROR(VLOOKUP($D441,'SAP Data'!$A$7:$OM$1845,N$4,FALSE),"")</f>
        <v>1044637.62</v>
      </c>
      <c r="O441" s="76">
        <f>IFERROR(VLOOKUP($D441,'SAP Data'!$A$7:$OM$1845,O$4,FALSE),"")</f>
        <v>1044637.62</v>
      </c>
      <c r="P441" s="76">
        <f>IFERROR(VLOOKUP($D441,'SAP Data'!$A$7:$OM$1845,P$4,FALSE),"")</f>
        <v>1044637.62</v>
      </c>
      <c r="Q441" s="76">
        <f>IFERROR(VLOOKUP($D441,'SAP Data'!$A$7:$OM$1845,Q$4,FALSE),"")</f>
        <v>1044677.33</v>
      </c>
      <c r="R441" s="76">
        <f>IFERROR(VLOOKUP($D441,'SAP Data'!$A$7:$OM$1845,R$4,FALSE),"")</f>
        <v>1044677.33</v>
      </c>
      <c r="S441" s="76">
        <f>IFERROR(VLOOKUP($D441,'SAP Data'!$A$7:$OM$1845,S$4,FALSE),"")</f>
        <v>1044677.33</v>
      </c>
      <c r="T441" s="76">
        <f>IFERROR(VLOOKUP($D441,'SAP Data'!$A$7:$OM$1849,T$4,FALSE),"")</f>
        <v>1044677.33</v>
      </c>
      <c r="U441" s="76">
        <f>IFERROR(VLOOKUP($D441,'SAP Data'!$A$7:$OM$1849,U$4,FALSE),"")</f>
        <v>1044677.33</v>
      </c>
      <c r="V441" s="76">
        <f>IFERROR(VLOOKUP($D441,'SAP Data'!$A$7:$OM$1849,V$4,FALSE),"")</f>
        <v>1044677.33</v>
      </c>
      <c r="W441" s="76">
        <f>IFERROR(VLOOKUP($D441,'SAP Data'!$A$7:$OM$1849,W$4,FALSE),"")</f>
        <v>1057835.8600000001</v>
      </c>
      <c r="X441" s="76">
        <f>IFERROR(VLOOKUP($D441,'SAP Data'!$A$7:$OM$1849,X$4,FALSE),"")</f>
        <v>1068118.8600000001</v>
      </c>
      <c r="Y441" s="76">
        <f>IFERROR(VLOOKUP($D441,'SAP Data'!$A$7:$OM$1849,Y$4,FALSE),"")</f>
        <v>1068118.8600000001</v>
      </c>
      <c r="Z441" s="76">
        <f>IFERROR(VLOOKUP($D441,'SAP Data'!$A$7:$OM$1849,Z$4,FALSE),"")</f>
        <v>1077617.6399999999</v>
      </c>
      <c r="AA441" s="76">
        <f>IFERROR(VLOOKUP($D441,'SAP Data'!$A$7:$OM$1849,AA$4,FALSE),"")</f>
        <v>1077617.6399999999</v>
      </c>
      <c r="AB441" s="76">
        <f>IFERROR(VLOOKUP($D441,'SAP Data'!$A$7:$OM$1849,AB$4,FALSE),"")</f>
        <v>1077617.6399999999</v>
      </c>
      <c r="AC441" s="76">
        <f>IFERROR(VLOOKUP($D441,'SAP Data'!$A$7:$OM$1849,AC$4,FALSE),"")</f>
        <v>1077617.6399999999</v>
      </c>
      <c r="AD441" s="76">
        <f>IFERROR(VLOOKUP($D441,'SAP Data'!$A$7:$OM$1849,AD$4,FALSE),"")</f>
        <v>1077617.6399999999</v>
      </c>
      <c r="AE441" s="76">
        <f>IFERROR(VLOOKUP($D441,'SAP Data'!$A$7:$OM$1849,AE$4,FALSE),"")</f>
        <v>1079249.8899999999</v>
      </c>
      <c r="AF441" s="76">
        <f>IFERROR(VLOOKUP($D441,'SAP Data'!$A$7:$OM$1849,AF$4,FALSE),"")</f>
        <v>1091649.9099999999</v>
      </c>
      <c r="AG441" s="76">
        <f>IFERROR(VLOOKUP($D441,'SAP Data'!$A$7:$OM$1849,AG$4,FALSE),"")</f>
        <v>1097597.67</v>
      </c>
      <c r="AH441" s="76">
        <f>IFERROR(VLOOKUP($D441,'SAP Data'!$A$7:$OM$1849,AH$4,FALSE),"")</f>
        <v>1098425.68</v>
      </c>
      <c r="AI441" s="76">
        <f>IFERROR(VLOOKUP($D441,'SAP Data'!$A$7:$OM$1849,AI$4,FALSE),"")</f>
        <v>1098425.68</v>
      </c>
      <c r="AJ441" s="76">
        <f>IFERROR(VLOOKUP($D441,'SAP Data'!$A$7:$OM$1849,AJ$4,FALSE),"")</f>
        <v>1101344.47</v>
      </c>
      <c r="AK441" s="76">
        <f>IFERROR(VLOOKUP($D441,'SAP Data'!$A$7:$OM$1849,AK$4,FALSE),"")</f>
        <v>1106716.49</v>
      </c>
      <c r="AL441" s="76">
        <f>IFERROR(VLOOKUP($D441,'SAP Data'!$A$7:$OM$1849,AL$4,FALSE),"")</f>
        <v>1117686.3500000001</v>
      </c>
      <c r="AM441" s="76">
        <f>IFERROR(VLOOKUP($D441,'SAP Data'!$A$7:$OM$1849,AM$4,FALSE),"")</f>
        <v>1117686.3500000001</v>
      </c>
      <c r="AN441" s="76">
        <f>IFERROR(VLOOKUP($D441,'SAP Data'!$A$7:$OM$1849,AN$4,FALSE),"")</f>
        <v>1118511.3500000001</v>
      </c>
      <c r="AO441" s="76">
        <f>IFERROR(VLOOKUP($D441,'SAP Data'!$A$7:$OM$1849,AO$4,FALSE),"")</f>
        <v>1123494.69</v>
      </c>
      <c r="AP441" s="99">
        <f t="shared" si="643"/>
        <v>1062033.4120833336</v>
      </c>
      <c r="AQ441" s="43">
        <f t="shared" si="644"/>
        <v>1064846.4483333335</v>
      </c>
      <c r="AR441" s="43">
        <f t="shared" si="645"/>
        <v>1068244.1625000001</v>
      </c>
      <c r="AS441" s="43">
        <f t="shared" si="646"/>
        <v>1072406.3674999999</v>
      </c>
      <c r="AT441" s="43">
        <f t="shared" si="647"/>
        <v>1076850.89625</v>
      </c>
      <c r="AU441" s="43">
        <f t="shared" si="648"/>
        <v>1080781.6533333331</v>
      </c>
      <c r="AV441" s="43">
        <f t="shared" si="649"/>
        <v>1083857.2962499997</v>
      </c>
      <c r="AW441" s="43">
        <f t="shared" si="650"/>
        <v>1086849.9312499997</v>
      </c>
      <c r="AX441" s="43">
        <f t="shared" si="651"/>
        <v>1090127.6954166668</v>
      </c>
      <c r="AY441" s="43">
        <f t="shared" si="652"/>
        <v>1093466.7545833334</v>
      </c>
      <c r="AZ441" s="43">
        <f t="shared" si="653"/>
        <v>1096840.18875</v>
      </c>
      <c r="BA441" s="98">
        <f t="shared" si="654"/>
        <v>1100455.6370833332</v>
      </c>
      <c r="BB441" s="16"/>
      <c r="BC441" s="16">
        <f t="shared" si="683"/>
        <v>0</v>
      </c>
      <c r="BD441" s="16"/>
      <c r="BE441" s="16">
        <f t="shared" si="684"/>
        <v>0</v>
      </c>
      <c r="BF441" s="16"/>
      <c r="BG441" s="16">
        <f t="shared" si="685"/>
        <v>0</v>
      </c>
      <c r="BH441" s="18"/>
      <c r="BI441" s="16">
        <f t="shared" si="686"/>
        <v>0</v>
      </c>
      <c r="BK441" s="16">
        <f t="shared" si="687"/>
        <v>0</v>
      </c>
      <c r="BM441" s="16">
        <f t="shared" si="688"/>
        <v>0</v>
      </c>
      <c r="BO441" s="16">
        <f t="shared" si="669"/>
        <v>0</v>
      </c>
      <c r="BQ441" s="16">
        <f t="shared" si="670"/>
        <v>0</v>
      </c>
      <c r="BS441" s="16">
        <f t="shared" si="671"/>
        <v>0</v>
      </c>
      <c r="BU441" s="16">
        <f t="shared" si="657"/>
        <v>0</v>
      </c>
      <c r="BW441" s="16">
        <f t="shared" si="658"/>
        <v>0</v>
      </c>
      <c r="BY441" s="16">
        <f t="shared" si="659"/>
        <v>0</v>
      </c>
      <c r="CB441" s="16">
        <f t="shared" si="639"/>
        <v>0</v>
      </c>
      <c r="CF441" s="243">
        <f t="shared" si="655"/>
        <v>0</v>
      </c>
      <c r="CH441" s="243">
        <f t="shared" si="656"/>
        <v>0</v>
      </c>
      <c r="CJ441" s="16">
        <f t="shared" si="640"/>
        <v>1100455.6370833332</v>
      </c>
      <c r="CL441" s="54">
        <f t="shared" si="641"/>
        <v>0</v>
      </c>
      <c r="CN441" s="18"/>
      <c r="CO441" s="16">
        <f t="shared" si="642"/>
        <v>0</v>
      </c>
      <c r="CP441" s="18"/>
    </row>
    <row r="442" spans="1:94" x14ac:dyDescent="0.2">
      <c r="A442" s="387"/>
      <c r="B442" s="14" t="str">
        <f>VLOOKUP(D442,'line assign basis'!$A$8:$D$668,2,FALSE)</f>
        <v>AMT OF NON-UTILITY L</v>
      </c>
      <c r="C442" s="17" t="s">
        <v>888</v>
      </c>
      <c r="D442" s="17" t="s">
        <v>886</v>
      </c>
      <c r="E442" s="17">
        <f>IFERROR(VLOOKUP(D442,'line assign basis'!$A$8:$D$668,4,FALSE),"")</f>
        <v>2</v>
      </c>
      <c r="F442" s="33">
        <f>IFERROR(VLOOKUP($D442,'SAP Data'!$A$7:$OM$1845,F$4,FALSE),"")</f>
        <v>-822213.88</v>
      </c>
      <c r="G442" s="33">
        <f>IFERROR(VLOOKUP($D442,'SAP Data'!$A$7:$OM$1845,G$4,FALSE),"")</f>
        <v>-827692.93</v>
      </c>
      <c r="H442" s="16">
        <f>IFERROR(VLOOKUP($D442,'SAP Data'!$A$7:$OM$1845,H$4,FALSE),"")</f>
        <v>-833288.99</v>
      </c>
      <c r="I442" s="76">
        <f>IFERROR(VLOOKUP($D442,'SAP Data'!$A$7:$OM$1845,I$4,FALSE),"")</f>
        <v>-838885.05</v>
      </c>
      <c r="J442" s="76">
        <f>IFERROR(VLOOKUP($D442,'SAP Data'!$A$7:$OM$1845,J$4,FALSE),"")</f>
        <v>-845211.81</v>
      </c>
      <c r="K442" s="76">
        <f>IFERROR(VLOOKUP($D442,'SAP Data'!$A$7:$OM$1845,K$4,FALSE),"")</f>
        <v>-851538.57</v>
      </c>
      <c r="L442" s="76">
        <f>IFERROR(VLOOKUP($D442,'SAP Data'!$A$7:$OM$1845,L$4,FALSE),"")</f>
        <v>-857865.33</v>
      </c>
      <c r="M442" s="76">
        <f>IFERROR(VLOOKUP($D442,'SAP Data'!$A$7:$OM$1845,M$4,FALSE),"")</f>
        <v>-864346.26</v>
      </c>
      <c r="N442" s="76">
        <f>IFERROR(VLOOKUP($D442,'SAP Data'!$A$7:$OM$1845,N$4,FALSE),"")</f>
        <v>-871237.84</v>
      </c>
      <c r="O442" s="76">
        <f>IFERROR(VLOOKUP($D442,'SAP Data'!$A$7:$OM$1845,O$4,FALSE),"")</f>
        <v>-878129.42</v>
      </c>
      <c r="P442" s="76">
        <f>IFERROR(VLOOKUP($D442,'SAP Data'!$A$7:$OM$1845,P$4,FALSE),"")</f>
        <v>-885021</v>
      </c>
      <c r="Q442" s="76">
        <f>IFERROR(VLOOKUP($D442,'SAP Data'!$A$7:$OM$1845,Q$4,FALSE),"")</f>
        <v>-891912.58</v>
      </c>
      <c r="R442" s="76">
        <f>IFERROR(VLOOKUP($D442,'SAP Data'!$A$7:$OM$1845,R$4,FALSE),"")</f>
        <v>-898804.16</v>
      </c>
      <c r="S442" s="76">
        <f>IFERROR(VLOOKUP($D442,'SAP Data'!$A$7:$OM$1845,S$4,FALSE),"")</f>
        <v>-905697.11</v>
      </c>
      <c r="T442" s="76">
        <f>IFERROR(VLOOKUP($D442,'SAP Data'!$A$7:$OM$1849,T$4,FALSE),"")</f>
        <v>-912590.06</v>
      </c>
      <c r="U442" s="76">
        <f>IFERROR(VLOOKUP($D442,'SAP Data'!$A$7:$OM$1849,U$4,FALSE),"")</f>
        <v>-919483.01</v>
      </c>
      <c r="V442" s="76">
        <f>IFERROR(VLOOKUP($D442,'SAP Data'!$A$7:$OM$1849,V$4,FALSE),"")</f>
        <v>-926375.96</v>
      </c>
      <c r="W442" s="76">
        <f>IFERROR(VLOOKUP($D442,'SAP Data'!$A$7:$OM$1849,W$4,FALSE),"")</f>
        <v>-933268.91</v>
      </c>
      <c r="X442" s="76">
        <f>IFERROR(VLOOKUP($D442,'SAP Data'!$A$7:$OM$1849,X$4,FALSE),"")</f>
        <v>-940710.13</v>
      </c>
      <c r="Y442" s="76">
        <f>IFERROR(VLOOKUP($D442,'SAP Data'!$A$7:$OM$1849,Y$4,FALSE),"")</f>
        <v>-948598.38</v>
      </c>
      <c r="Z442" s="76">
        <f>IFERROR(VLOOKUP($D442,'SAP Data'!$A$7:$OM$1849,Z$4,FALSE),"")</f>
        <v>-954029.22</v>
      </c>
      <c r="AA442" s="76">
        <f>IFERROR(VLOOKUP($D442,'SAP Data'!$A$7:$OM$1849,AA$4,FALSE),"")</f>
        <v>-959912.37</v>
      </c>
      <c r="AB442" s="76">
        <f>IFERROR(VLOOKUP($D442,'SAP Data'!$A$7:$OM$1849,AB$4,FALSE),"")</f>
        <v>-965795.53</v>
      </c>
      <c r="AC442" s="76">
        <f>IFERROR(VLOOKUP($D442,'SAP Data'!$A$7:$OM$1849,AC$4,FALSE),"")</f>
        <v>-971678.69</v>
      </c>
      <c r="AD442" s="76">
        <f>IFERROR(VLOOKUP($D442,'SAP Data'!$A$7:$OM$1849,AD$4,FALSE),"")</f>
        <v>-977561.85</v>
      </c>
      <c r="AE442" s="76">
        <f>IFERROR(VLOOKUP($D442,'SAP Data'!$A$7:$OM$1849,AE$4,FALSE),"")</f>
        <v>-983445.01</v>
      </c>
      <c r="AF442" s="76">
        <f>IFERROR(VLOOKUP($D442,'SAP Data'!$A$7:$OM$1849,AF$4,FALSE),"")</f>
        <v>-989328.17</v>
      </c>
      <c r="AG442" s="76">
        <f>IFERROR(VLOOKUP($D442,'SAP Data'!$A$7:$OM$1849,AG$4,FALSE),"")</f>
        <v>-996146.74</v>
      </c>
      <c r="AH442" s="76">
        <f>IFERROR(VLOOKUP($D442,'SAP Data'!$A$7:$OM$1849,AH$4,FALSE),"")</f>
        <v>-1003390.23</v>
      </c>
      <c r="AI442" s="76">
        <f>IFERROR(VLOOKUP($D442,'SAP Data'!$A$7:$OM$1849,AI$4,FALSE),"")</f>
        <v>-1010697.41</v>
      </c>
      <c r="AJ442" s="76">
        <f>IFERROR(VLOOKUP($D442,'SAP Data'!$A$7:$OM$1849,AJ$4,FALSE),"")</f>
        <v>-1018004.59</v>
      </c>
      <c r="AK442" s="76">
        <f>IFERROR(VLOOKUP($D442,'SAP Data'!$A$7:$OM$1849,AK$4,FALSE),"")</f>
        <v>-1025311.77</v>
      </c>
      <c r="AL442" s="76">
        <f>IFERROR(VLOOKUP($D442,'SAP Data'!$A$7:$OM$1849,AL$4,FALSE),"")</f>
        <v>-1034545.02</v>
      </c>
      <c r="AM442" s="76">
        <f>IFERROR(VLOOKUP($D442,'SAP Data'!$A$7:$OM$1849,AM$4,FALSE),"")</f>
        <v>-1043778.27</v>
      </c>
      <c r="AN442" s="76">
        <f>IFERROR(VLOOKUP($D442,'SAP Data'!$A$7:$OM$1849,AN$4,FALSE),"")</f>
        <v>-1053011.52</v>
      </c>
      <c r="AO442" s="76">
        <f>IFERROR(VLOOKUP($D442,'SAP Data'!$A$7:$OM$1849,AO$4,FALSE),"")</f>
        <v>-1062362.6200000001</v>
      </c>
      <c r="AP442" s="99">
        <f t="shared" si="643"/>
        <v>-939693.53124999988</v>
      </c>
      <c r="AQ442" s="43">
        <f t="shared" si="644"/>
        <v>-946214.59750000003</v>
      </c>
      <c r="AR442" s="43">
        <f t="shared" si="645"/>
        <v>-952651.51458333328</v>
      </c>
      <c r="AS442" s="43">
        <f t="shared" si="646"/>
        <v>-959043.25791666657</v>
      </c>
      <c r="AT442" s="43">
        <f t="shared" si="647"/>
        <v>-965446.50791666668</v>
      </c>
      <c r="AU442" s="43">
        <f t="shared" si="648"/>
        <v>-971881.62333333341</v>
      </c>
      <c r="AV442" s="43">
        <f t="shared" si="649"/>
        <v>-978328.41333333321</v>
      </c>
      <c r="AW442" s="43">
        <f t="shared" si="650"/>
        <v>-984745.40708333335</v>
      </c>
      <c r="AX442" s="43">
        <f t="shared" si="651"/>
        <v>-991296.62333333318</v>
      </c>
      <c r="AY442" s="43">
        <f t="shared" si="652"/>
        <v>-998145.86083333334</v>
      </c>
      <c r="AZ442" s="43">
        <f t="shared" si="653"/>
        <v>-1005274.2729166666</v>
      </c>
      <c r="BA442" s="98">
        <f t="shared" si="654"/>
        <v>-1012686.7695833333</v>
      </c>
      <c r="BB442" s="16"/>
      <c r="BC442" s="16">
        <f t="shared" si="683"/>
        <v>0</v>
      </c>
      <c r="BD442" s="16"/>
      <c r="BE442" s="16">
        <f t="shared" si="684"/>
        <v>0</v>
      </c>
      <c r="BF442" s="16"/>
      <c r="BG442" s="16">
        <f t="shared" si="685"/>
        <v>0</v>
      </c>
      <c r="BH442" s="18"/>
      <c r="BI442" s="16">
        <f t="shared" si="686"/>
        <v>0</v>
      </c>
      <c r="BK442" s="16">
        <f t="shared" si="687"/>
        <v>0</v>
      </c>
      <c r="BM442" s="16">
        <f t="shared" si="688"/>
        <v>0</v>
      </c>
      <c r="BO442" s="16">
        <f t="shared" si="669"/>
        <v>0</v>
      </c>
      <c r="BQ442" s="16">
        <f t="shared" si="670"/>
        <v>0</v>
      </c>
      <c r="BS442" s="16">
        <f t="shared" si="671"/>
        <v>0</v>
      </c>
      <c r="BU442" s="16">
        <f t="shared" si="657"/>
        <v>0</v>
      </c>
      <c r="BW442" s="16">
        <f t="shared" si="658"/>
        <v>0</v>
      </c>
      <c r="BY442" s="16">
        <f t="shared" si="659"/>
        <v>0</v>
      </c>
      <c r="CB442" s="16">
        <f t="shared" si="639"/>
        <v>0</v>
      </c>
      <c r="CF442" s="243">
        <f t="shared" si="655"/>
        <v>0</v>
      </c>
      <c r="CH442" s="243">
        <f t="shared" si="656"/>
        <v>0</v>
      </c>
      <c r="CJ442" s="16">
        <f t="shared" si="640"/>
        <v>-1012686.7695833333</v>
      </c>
      <c r="CL442" s="54">
        <f t="shared" si="641"/>
        <v>0</v>
      </c>
      <c r="CN442" s="18"/>
      <c r="CO442" s="16">
        <f t="shared" si="642"/>
        <v>0</v>
      </c>
      <c r="CP442" s="18"/>
    </row>
    <row r="443" spans="1:94" x14ac:dyDescent="0.2">
      <c r="A443" s="387"/>
      <c r="B443" s="14" t="str">
        <f>VLOOKUP(D443,'line assign basis'!$A$8:$D$668,2,FALSE)</f>
        <v>VANCOUVER LEASEHOLD</v>
      </c>
      <c r="C443" s="17" t="s">
        <v>891</v>
      </c>
      <c r="D443" s="17" t="s">
        <v>889</v>
      </c>
      <c r="E443" s="17">
        <f>IFERROR(VLOOKUP(D443,'line assign basis'!$A$8:$D$668,4,FALSE),"")</f>
        <v>2</v>
      </c>
      <c r="F443" s="33">
        <f>IFERROR(VLOOKUP($D443,'SAP Data'!$A$7:$OM$1845,F$4,FALSE),"")</f>
        <v>0</v>
      </c>
      <c r="G443" s="33">
        <f>IFERROR(VLOOKUP($D443,'SAP Data'!$A$7:$OM$1845,G$4,FALSE),"")</f>
        <v>0</v>
      </c>
      <c r="H443" s="16">
        <f>IFERROR(VLOOKUP($D443,'SAP Data'!$A$7:$OM$1845,H$4,FALSE),"")</f>
        <v>0</v>
      </c>
      <c r="I443" s="76">
        <f>IFERROR(VLOOKUP($D443,'SAP Data'!$A$7:$OM$1845,I$4,FALSE),"")</f>
        <v>0</v>
      </c>
      <c r="J443" s="76">
        <f>IFERROR(VLOOKUP($D443,'SAP Data'!$A$7:$OM$1845,J$4,FALSE),"")</f>
        <v>0</v>
      </c>
      <c r="K443" s="76">
        <f>IFERROR(VLOOKUP($D443,'SAP Data'!$A$7:$OM$1845,K$4,FALSE),"")</f>
        <v>0</v>
      </c>
      <c r="L443" s="76">
        <f>IFERROR(VLOOKUP($D443,'SAP Data'!$A$7:$OM$1845,L$4,FALSE),"")</f>
        <v>0</v>
      </c>
      <c r="M443" s="76">
        <f>IFERROR(VLOOKUP($D443,'SAP Data'!$A$7:$OM$1845,M$4,FALSE),"")</f>
        <v>0</v>
      </c>
      <c r="N443" s="76">
        <f>IFERROR(VLOOKUP($D443,'SAP Data'!$A$7:$OM$1845,N$4,FALSE),"")</f>
        <v>0</v>
      </c>
      <c r="O443" s="76">
        <f>IFERROR(VLOOKUP($D443,'SAP Data'!$A$7:$OM$1845,O$4,FALSE),"")</f>
        <v>0</v>
      </c>
      <c r="P443" s="76">
        <f>IFERROR(VLOOKUP($D443,'SAP Data'!$A$7:$OM$1845,P$4,FALSE),"")</f>
        <v>0</v>
      </c>
      <c r="Q443" s="76">
        <f>IFERROR(VLOOKUP($D443,'SAP Data'!$A$7:$OM$1845,Q$4,FALSE),"")</f>
        <v>0</v>
      </c>
      <c r="R443" s="76">
        <f>IFERROR(VLOOKUP($D443,'SAP Data'!$A$7:$OM$1845,R$4,FALSE),"")</f>
        <v>0</v>
      </c>
      <c r="S443" s="76">
        <f>IFERROR(VLOOKUP($D443,'SAP Data'!$A$7:$OM$1845,S$4,FALSE),"")</f>
        <v>0</v>
      </c>
      <c r="T443" s="76">
        <f>IFERROR(VLOOKUP($D443,'SAP Data'!$A$7:$OM$1849,T$4,FALSE),"")</f>
        <v>0</v>
      </c>
      <c r="U443" s="76">
        <f>IFERROR(VLOOKUP($D443,'SAP Data'!$A$7:$OM$1849,U$4,FALSE),"")</f>
        <v>0</v>
      </c>
      <c r="V443" s="76">
        <f>IFERROR(VLOOKUP($D443,'SAP Data'!$A$7:$OM$1849,V$4,FALSE),"")</f>
        <v>0</v>
      </c>
      <c r="W443" s="76">
        <f>IFERROR(VLOOKUP($D443,'SAP Data'!$A$7:$OM$1849,W$4,FALSE),"")</f>
        <v>0</v>
      </c>
      <c r="X443" s="76">
        <f>IFERROR(VLOOKUP($D443,'SAP Data'!$A$7:$OM$1849,X$4,FALSE),"")</f>
        <v>0</v>
      </c>
      <c r="Y443" s="76">
        <f>IFERROR(VLOOKUP($D443,'SAP Data'!$A$7:$OM$1849,Y$4,FALSE),"")</f>
        <v>0</v>
      </c>
      <c r="Z443" s="76">
        <f>IFERROR(VLOOKUP($D443,'SAP Data'!$A$7:$OM$1849,Z$4,FALSE),"")</f>
        <v>0</v>
      </c>
      <c r="AA443" s="76">
        <f>IFERROR(VLOOKUP($D443,'SAP Data'!$A$7:$OM$1849,AA$4,FALSE),"")</f>
        <v>0</v>
      </c>
      <c r="AB443" s="76">
        <f>IFERROR(VLOOKUP($D443,'SAP Data'!$A$7:$OM$1849,AB$4,FALSE),"")</f>
        <v>0</v>
      </c>
      <c r="AC443" s="76">
        <f>IFERROR(VLOOKUP($D443,'SAP Data'!$A$7:$OM$1849,AC$4,FALSE),"")</f>
        <v>0</v>
      </c>
      <c r="AD443" s="76">
        <f>IFERROR(VLOOKUP($D443,'SAP Data'!$A$7:$OM$1849,AD$4,FALSE),"")</f>
        <v>0</v>
      </c>
      <c r="AE443" s="76">
        <f>IFERROR(VLOOKUP($D443,'SAP Data'!$A$7:$OM$1849,AE$4,FALSE),"")</f>
        <v>0</v>
      </c>
      <c r="AF443" s="76">
        <f>IFERROR(VLOOKUP($D443,'SAP Data'!$A$7:$OM$1849,AF$4,FALSE),"")</f>
        <v>0</v>
      </c>
      <c r="AG443" s="76">
        <f>IFERROR(VLOOKUP($D443,'SAP Data'!$A$7:$OM$1849,AG$4,FALSE),"")</f>
        <v>0</v>
      </c>
      <c r="AH443" s="76">
        <f>IFERROR(VLOOKUP($D443,'SAP Data'!$A$7:$OM$1849,AH$4,FALSE),"")</f>
        <v>0</v>
      </c>
      <c r="AI443" s="76">
        <f>IFERROR(VLOOKUP($D443,'SAP Data'!$A$7:$OM$1849,AI$4,FALSE),"")</f>
        <v>0</v>
      </c>
      <c r="AJ443" s="76">
        <f>IFERROR(VLOOKUP($D443,'SAP Data'!$A$7:$OM$1849,AJ$4,FALSE),"")</f>
        <v>0</v>
      </c>
      <c r="AK443" s="76">
        <f>IFERROR(VLOOKUP($D443,'SAP Data'!$A$7:$OM$1849,AK$4,FALSE),"")</f>
        <v>0</v>
      </c>
      <c r="AL443" s="76">
        <f>IFERROR(VLOOKUP($D443,'SAP Data'!$A$7:$OM$1849,AL$4,FALSE),"")</f>
        <v>0</v>
      </c>
      <c r="AM443" s="76">
        <f>IFERROR(VLOOKUP($D443,'SAP Data'!$A$7:$OM$1849,AM$4,FALSE),"")</f>
        <v>0</v>
      </c>
      <c r="AN443" s="76">
        <f>IFERROR(VLOOKUP($D443,'SAP Data'!$A$7:$OM$1849,AN$4,FALSE),"")</f>
        <v>0</v>
      </c>
      <c r="AO443" s="76">
        <f>IFERROR(VLOOKUP($D443,'SAP Data'!$A$7:$OM$1849,AO$4,FALSE),"")</f>
        <v>0</v>
      </c>
      <c r="AP443" s="99">
        <f t="shared" si="643"/>
        <v>0</v>
      </c>
      <c r="AQ443" s="43">
        <f t="shared" si="644"/>
        <v>0</v>
      </c>
      <c r="AR443" s="43">
        <f t="shared" si="645"/>
        <v>0</v>
      </c>
      <c r="AS443" s="43">
        <f t="shared" si="646"/>
        <v>0</v>
      </c>
      <c r="AT443" s="43">
        <f t="shared" si="647"/>
        <v>0</v>
      </c>
      <c r="AU443" s="43">
        <f t="shared" si="648"/>
        <v>0</v>
      </c>
      <c r="AV443" s="43">
        <f t="shared" si="649"/>
        <v>0</v>
      </c>
      <c r="AW443" s="43">
        <f t="shared" si="650"/>
        <v>0</v>
      </c>
      <c r="AX443" s="43">
        <f t="shared" si="651"/>
        <v>0</v>
      </c>
      <c r="AY443" s="43">
        <f t="shared" si="652"/>
        <v>0</v>
      </c>
      <c r="AZ443" s="43">
        <f t="shared" si="653"/>
        <v>0</v>
      </c>
      <c r="BA443" s="98">
        <f t="shared" si="654"/>
        <v>0</v>
      </c>
      <c r="BB443" s="16"/>
      <c r="BC443" s="16">
        <f t="shared" si="683"/>
        <v>0</v>
      </c>
      <c r="BD443" s="16"/>
      <c r="BE443" s="16">
        <f t="shared" si="684"/>
        <v>0</v>
      </c>
      <c r="BF443" s="16"/>
      <c r="BG443" s="16">
        <f t="shared" si="685"/>
        <v>0</v>
      </c>
      <c r="BH443" s="18"/>
      <c r="BI443" s="16">
        <f t="shared" si="686"/>
        <v>0</v>
      </c>
      <c r="BK443" s="16">
        <f t="shared" si="687"/>
        <v>0</v>
      </c>
      <c r="BM443" s="16">
        <f t="shared" si="688"/>
        <v>0</v>
      </c>
      <c r="BO443" s="16">
        <f t="shared" si="669"/>
        <v>0</v>
      </c>
      <c r="BQ443" s="16">
        <f t="shared" si="670"/>
        <v>0</v>
      </c>
      <c r="BS443" s="16">
        <f t="shared" si="671"/>
        <v>0</v>
      </c>
      <c r="BU443" s="16">
        <f t="shared" si="657"/>
        <v>0</v>
      </c>
      <c r="BW443" s="16">
        <f t="shared" si="658"/>
        <v>0</v>
      </c>
      <c r="BY443" s="16">
        <f t="shared" si="659"/>
        <v>0</v>
      </c>
      <c r="CB443" s="16">
        <f t="shared" si="639"/>
        <v>0</v>
      </c>
      <c r="CF443" s="243">
        <f t="shared" si="655"/>
        <v>0</v>
      </c>
      <c r="CH443" s="243">
        <f t="shared" si="656"/>
        <v>0</v>
      </c>
      <c r="CJ443" s="16">
        <f t="shared" si="640"/>
        <v>0</v>
      </c>
      <c r="CL443" s="54">
        <f t="shared" si="641"/>
        <v>0</v>
      </c>
      <c r="CN443" s="18"/>
      <c r="CO443" s="16">
        <f t="shared" si="642"/>
        <v>0</v>
      </c>
      <c r="CP443" s="18"/>
    </row>
    <row r="444" spans="1:94" x14ac:dyDescent="0.2">
      <c r="A444" s="387"/>
      <c r="B444" s="14" t="str">
        <f>VLOOKUP(D444,'line assign basis'!$A$8:$D$668,2,FALSE)</f>
        <v>LH Imp-250 Taylor HQ</v>
      </c>
      <c r="C444" s="17" t="s">
        <v>894</v>
      </c>
      <c r="D444" s="17" t="s">
        <v>892</v>
      </c>
      <c r="E444" s="17" t="str">
        <f>IFERROR(VLOOKUP(D444,'line assign basis'!$A$8:$D$668,4,FALSE),"")</f>
        <v>3L</v>
      </c>
      <c r="F444" s="33">
        <f>IFERROR(VLOOKUP($D444,'SAP Data'!$A$7:$OM$1845,F$4,FALSE),"")</f>
        <v>4549044.62</v>
      </c>
      <c r="G444" s="33">
        <f>IFERROR(VLOOKUP($D444,'SAP Data'!$A$7:$OM$1845,G$4,FALSE),"")</f>
        <v>4459563.1500000004</v>
      </c>
      <c r="H444" s="16">
        <f>IFERROR(VLOOKUP($D444,'SAP Data'!$A$7:$OM$1845,H$4,FALSE),"")</f>
        <v>4734856.05</v>
      </c>
      <c r="I444" s="76">
        <f>IFERROR(VLOOKUP($D444,'SAP Data'!$A$7:$OM$1845,I$4,FALSE),"")</f>
        <v>7066835.2199999997</v>
      </c>
      <c r="J444" s="76">
        <f>IFERROR(VLOOKUP($D444,'SAP Data'!$A$7:$OM$1845,J$4,FALSE),"")</f>
        <v>7352087.5999999996</v>
      </c>
      <c r="K444" s="76">
        <f>IFERROR(VLOOKUP($D444,'SAP Data'!$A$7:$OM$1845,K$4,FALSE),"")</f>
        <v>6648506.0199999996</v>
      </c>
      <c r="L444" s="76">
        <f>IFERROR(VLOOKUP($D444,'SAP Data'!$A$7:$OM$1845,L$4,FALSE),"")</f>
        <v>7837372.54</v>
      </c>
      <c r="M444" s="76">
        <f>IFERROR(VLOOKUP($D444,'SAP Data'!$A$7:$OM$1845,M$4,FALSE),"")</f>
        <v>10609558.460000001</v>
      </c>
      <c r="N444" s="76">
        <f>IFERROR(VLOOKUP($D444,'SAP Data'!$A$7:$OM$1845,N$4,FALSE),"")</f>
        <v>14067565.119999999</v>
      </c>
      <c r="O444" s="76">
        <f>IFERROR(VLOOKUP($D444,'SAP Data'!$A$7:$OM$1845,O$4,FALSE),"")</f>
        <v>16223699.890000001</v>
      </c>
      <c r="P444" s="76">
        <f>IFERROR(VLOOKUP($D444,'SAP Data'!$A$7:$OM$1845,P$4,FALSE),"")</f>
        <v>19698203.559999999</v>
      </c>
      <c r="Q444" s="76">
        <f>IFERROR(VLOOKUP($D444,'SAP Data'!$A$7:$OM$1845,Q$4,FALSE),"")</f>
        <v>23012113.41</v>
      </c>
      <c r="R444" s="76">
        <f>IFERROR(VLOOKUP($D444,'SAP Data'!$A$7:$OM$1845,R$4,FALSE),"")</f>
        <v>27126853.77</v>
      </c>
      <c r="S444" s="76">
        <f>IFERROR(VLOOKUP($D444,'SAP Data'!$A$7:$OM$1845,S$4,FALSE),"")</f>
        <v>28351108.489999998</v>
      </c>
      <c r="T444" s="76">
        <f>IFERROR(VLOOKUP($D444,'SAP Data'!$A$7:$OM$1849,T$4,FALSE),"")</f>
        <v>29137082.690000001</v>
      </c>
      <c r="U444" s="76">
        <f>IFERROR(VLOOKUP($D444,'SAP Data'!$A$7:$OM$1849,U$4,FALSE),"")</f>
        <v>29530357.690000001</v>
      </c>
      <c r="V444" s="76">
        <f>IFERROR(VLOOKUP($D444,'SAP Data'!$A$7:$OM$1849,V$4,FALSE),"")</f>
        <v>29872620.829999998</v>
      </c>
      <c r="W444" s="76">
        <f>IFERROR(VLOOKUP($D444,'SAP Data'!$A$7:$OM$1849,W$4,FALSE),"")</f>
        <v>30090082.760000002</v>
      </c>
      <c r="X444" s="76">
        <f>IFERROR(VLOOKUP($D444,'SAP Data'!$A$7:$OM$1849,X$4,FALSE),"")</f>
        <v>30382438.600000001</v>
      </c>
      <c r="Y444" s="76">
        <f>IFERROR(VLOOKUP($D444,'SAP Data'!$A$7:$OM$1849,Y$4,FALSE),"")</f>
        <v>30446877.969999999</v>
      </c>
      <c r="Z444" s="76">
        <f>IFERROR(VLOOKUP($D444,'SAP Data'!$A$7:$OM$1849,Z$4,FALSE),"")</f>
        <v>30371507.809999999</v>
      </c>
      <c r="AA444" s="76">
        <f>IFERROR(VLOOKUP($D444,'SAP Data'!$A$7:$OM$1849,AA$4,FALSE),"")</f>
        <v>30373428.59</v>
      </c>
      <c r="AB444" s="76">
        <f>IFERROR(VLOOKUP($D444,'SAP Data'!$A$7:$OM$1849,AB$4,FALSE),"")</f>
        <v>30374487.16</v>
      </c>
      <c r="AC444" s="76">
        <f>IFERROR(VLOOKUP($D444,'SAP Data'!$A$7:$OM$1849,AC$4,FALSE),"")</f>
        <v>30415875.949999999</v>
      </c>
      <c r="AD444" s="76">
        <f>IFERROR(VLOOKUP($D444,'SAP Data'!$A$7:$OM$1849,AD$4,FALSE),"")</f>
        <v>30420423.199999999</v>
      </c>
      <c r="AE444" s="76">
        <f>IFERROR(VLOOKUP($D444,'SAP Data'!$A$7:$OM$1849,AE$4,FALSE),"")</f>
        <v>30424812.23</v>
      </c>
      <c r="AF444" s="76">
        <f>IFERROR(VLOOKUP($D444,'SAP Data'!$A$7:$OM$1849,AF$4,FALSE),"")</f>
        <v>30454350.920000002</v>
      </c>
      <c r="AG444" s="76">
        <f>IFERROR(VLOOKUP($D444,'SAP Data'!$A$7:$OM$1849,AG$4,FALSE),"")</f>
        <v>30259291.350000001</v>
      </c>
      <c r="AH444" s="76">
        <f>IFERROR(VLOOKUP($D444,'SAP Data'!$A$7:$OM$1849,AH$4,FALSE),"")</f>
        <v>30256765.32</v>
      </c>
      <c r="AI444" s="76">
        <f>IFERROR(VLOOKUP($D444,'SAP Data'!$A$7:$OM$1849,AI$4,FALSE),"")</f>
        <v>30272269.68</v>
      </c>
      <c r="AJ444" s="76">
        <f>IFERROR(VLOOKUP($D444,'SAP Data'!$A$7:$OM$1849,AJ$4,FALSE),"")</f>
        <v>30312975.879999999</v>
      </c>
      <c r="AK444" s="76">
        <f>IFERROR(VLOOKUP($D444,'SAP Data'!$A$7:$OM$1849,AK$4,FALSE),"")</f>
        <v>30491966.510000002</v>
      </c>
      <c r="AL444" s="76">
        <f>IFERROR(VLOOKUP($D444,'SAP Data'!$A$7:$OM$1849,AL$4,FALSE),"")</f>
        <v>30893267.609999999</v>
      </c>
      <c r="AM444" s="76">
        <f>IFERROR(VLOOKUP($D444,'SAP Data'!$A$7:$OM$1849,AM$4,FALSE),"")</f>
        <v>31241752.129999999</v>
      </c>
      <c r="AN444" s="76">
        <f>IFERROR(VLOOKUP($D444,'SAP Data'!$A$7:$OM$1849,AN$4,FALSE),"")</f>
        <v>31575645.210000001</v>
      </c>
      <c r="AO444" s="76">
        <f>IFERROR(VLOOKUP($D444,'SAP Data'!$A$7:$OM$1849,AO$4,FALSE),"")</f>
        <v>31678805.050000001</v>
      </c>
      <c r="AP444" s="99">
        <f t="shared" si="643"/>
        <v>29843292.252083335</v>
      </c>
      <c r="AQ444" s="43">
        <f t="shared" si="644"/>
        <v>30066928.634166669</v>
      </c>
      <c r="AR444" s="43">
        <f t="shared" si="645"/>
        <v>30208219.13291667</v>
      </c>
      <c r="AS444" s="43">
        <f t="shared" si="646"/>
        <v>30293477.545000006</v>
      </c>
      <c r="AT444" s="43">
        <f t="shared" si="647"/>
        <v>30339855.801250007</v>
      </c>
      <c r="AU444" s="43">
        <f t="shared" si="648"/>
        <v>30363452.943333328</v>
      </c>
      <c r="AV444" s="43">
        <f t="shared" si="649"/>
        <v>30368149.785</v>
      </c>
      <c r="AW444" s="43">
        <f t="shared" si="650"/>
        <v>30367134.194166671</v>
      </c>
      <c r="AX444" s="43">
        <f t="shared" si="651"/>
        <v>30390752.874999996</v>
      </c>
      <c r="AY444" s="43">
        <f t="shared" si="652"/>
        <v>30448673.014166668</v>
      </c>
      <c r="AZ444" s="43">
        <f t="shared" si="653"/>
        <v>30534901.413750004</v>
      </c>
      <c r="BA444" s="98">
        <f t="shared" si="654"/>
        <v>30637571.711666662</v>
      </c>
      <c r="BB444" s="16"/>
      <c r="BC444" s="16">
        <f t="shared" si="683"/>
        <v>0</v>
      </c>
      <c r="BD444" s="16"/>
      <c r="BE444" s="16">
        <f t="shared" si="684"/>
        <v>0</v>
      </c>
      <c r="BF444" s="16"/>
      <c r="BG444" s="16">
        <f t="shared" si="685"/>
        <v>0</v>
      </c>
      <c r="BH444" s="18"/>
      <c r="BI444" s="16">
        <f t="shared" si="686"/>
        <v>0</v>
      </c>
      <c r="BK444" s="16">
        <f t="shared" si="687"/>
        <v>0</v>
      </c>
      <c r="BM444" s="16">
        <f t="shared" si="688"/>
        <v>0</v>
      </c>
      <c r="BO444" s="16">
        <f t="shared" si="669"/>
        <v>0</v>
      </c>
      <c r="BQ444" s="16">
        <f t="shared" si="670"/>
        <v>0</v>
      </c>
      <c r="BS444" s="16">
        <f t="shared" si="671"/>
        <v>0</v>
      </c>
      <c r="BU444" s="16">
        <f t="shared" si="657"/>
        <v>0</v>
      </c>
      <c r="BW444" s="16">
        <f t="shared" si="658"/>
        <v>0</v>
      </c>
      <c r="BY444" s="16">
        <f t="shared" si="659"/>
        <v>0</v>
      </c>
      <c r="CB444" s="16">
        <f t="shared" si="639"/>
        <v>0</v>
      </c>
      <c r="CF444" s="243">
        <f t="shared" si="655"/>
        <v>3419153.0030220007</v>
      </c>
      <c r="CH444" s="243">
        <f t="shared" si="656"/>
        <v>27218418.708644662</v>
      </c>
      <c r="CJ444" s="16">
        <f t="shared" si="640"/>
        <v>0</v>
      </c>
      <c r="CL444" s="54">
        <f t="shared" si="641"/>
        <v>0</v>
      </c>
      <c r="CN444" s="18"/>
      <c r="CO444" s="16">
        <f t="shared" si="642"/>
        <v>30637571.711666662</v>
      </c>
      <c r="CP444" s="18"/>
    </row>
    <row r="445" spans="1:94" x14ac:dyDescent="0.2">
      <c r="A445" s="387"/>
      <c r="B445" s="14" t="str">
        <f>VLOOKUP(D445,'line assign basis'!$A$8:$D$668,2,FALSE)</f>
        <v>AMT-LH 250 Taylor HQ</v>
      </c>
      <c r="C445" s="17" t="s">
        <v>3304</v>
      </c>
      <c r="D445" s="123" t="s">
        <v>3915</v>
      </c>
      <c r="E445" s="17" t="str">
        <f>IFERROR(VLOOKUP(D445,'line assign basis'!$A$8:$D$668,4,FALSE),"")</f>
        <v>3L</v>
      </c>
      <c r="F445" s="33">
        <f>IFERROR(VLOOKUP($D445,'SAP Data'!$A$7:$OM$1845,F$4,FALSE),"")</f>
        <v>0</v>
      </c>
      <c r="G445" s="33">
        <f>IFERROR(VLOOKUP($D445,'SAP Data'!$A$7:$OM$1845,G$4,FALSE),"")</f>
        <v>0</v>
      </c>
      <c r="H445" s="16">
        <f>IFERROR(VLOOKUP($D445,'SAP Data'!$A$7:$OM$1845,H$4,FALSE),"")</f>
        <v>0</v>
      </c>
      <c r="I445" s="76">
        <f>IFERROR(VLOOKUP($D445,'SAP Data'!$A$7:$OM$1845,I$4,FALSE),"")</f>
        <v>0</v>
      </c>
      <c r="J445" s="76">
        <f>IFERROR(VLOOKUP($D445,'SAP Data'!$A$7:$OM$1845,J$4,FALSE),"")</f>
        <v>0</v>
      </c>
      <c r="K445" s="76">
        <f>IFERROR(VLOOKUP($D445,'SAP Data'!$A$7:$OM$1845,K$4,FALSE),"")</f>
        <v>0</v>
      </c>
      <c r="L445" s="76">
        <f>IFERROR(VLOOKUP($D445,'SAP Data'!$A$7:$OM$1845,L$4,FALSE),"")</f>
        <v>0</v>
      </c>
      <c r="M445" s="76">
        <f>IFERROR(VLOOKUP($D445,'SAP Data'!$A$7:$OM$1845,M$4,FALSE),"")</f>
        <v>0</v>
      </c>
      <c r="N445" s="76">
        <f>IFERROR(VLOOKUP($D445,'SAP Data'!$A$7:$OM$1845,N$4,FALSE),"")</f>
        <v>0</v>
      </c>
      <c r="O445" s="76">
        <f>IFERROR(VLOOKUP($D445,'SAP Data'!$A$7:$OM$1845,O$4,FALSE),"")</f>
        <v>0</v>
      </c>
      <c r="P445" s="76">
        <f>IFERROR(VLOOKUP($D445,'SAP Data'!$A$7:$OM$1845,P$4,FALSE),"")</f>
        <v>0</v>
      </c>
      <c r="Q445" s="76">
        <f>IFERROR(VLOOKUP($D445,'SAP Data'!$A$7:$OM$1845,Q$4,FALSE),"")</f>
        <v>0</v>
      </c>
      <c r="R445" s="76">
        <f>IFERROR(VLOOKUP($D445,'SAP Data'!$A$7:$OM$1845,R$4,FALSE),"")</f>
        <v>0</v>
      </c>
      <c r="S445" s="76">
        <f>IFERROR(VLOOKUP($D445,'SAP Data'!$A$7:$OM$1845,S$4,FALSE),"")</f>
        <v>0</v>
      </c>
      <c r="T445" s="76">
        <f>IFERROR(VLOOKUP($D445,'SAP Data'!$A$7:$OM$1849,T$4,FALSE),"")</f>
        <v>-121276.91</v>
      </c>
      <c r="U445" s="76">
        <f>IFERROR(VLOOKUP($D445,'SAP Data'!$A$7:$OM$1849,U$4,FALSE),"")</f>
        <v>-244326.79</v>
      </c>
      <c r="V445" s="76">
        <f>IFERROR(VLOOKUP($D445,'SAP Data'!$A$7:$OM$1849,V$4,FALSE),"")</f>
        <v>-368345.21</v>
      </c>
      <c r="W445" s="76">
        <f>IFERROR(VLOOKUP($D445,'SAP Data'!$A$7:$OM$1849,W$4,FALSE),"")</f>
        <v>-493752.28</v>
      </c>
      <c r="X445" s="76">
        <f>IFERROR(VLOOKUP($D445,'SAP Data'!$A$7:$OM$1849,X$4,FALSE),"")</f>
        <v>-619160.46</v>
      </c>
      <c r="Y445" s="76">
        <f>IFERROR(VLOOKUP($D445,'SAP Data'!$A$7:$OM$1849,Y$4,FALSE),"")</f>
        <v>-746086.33</v>
      </c>
      <c r="Z445" s="76">
        <f>IFERROR(VLOOKUP($D445,'SAP Data'!$A$7:$OM$1849,Z$4,FALSE),"")</f>
        <v>-872689.6</v>
      </c>
      <c r="AA445" s="76">
        <f>IFERROR(VLOOKUP($D445,'SAP Data'!$A$7:$OM$1849,AA$4,FALSE),"")</f>
        <v>-999293.97</v>
      </c>
      <c r="AB445" s="76">
        <f>IFERROR(VLOOKUP($D445,'SAP Data'!$A$7:$OM$1849,AB$4,FALSE),"")</f>
        <v>-1125899.48</v>
      </c>
      <c r="AC445" s="76">
        <f>IFERROR(VLOOKUP($D445,'SAP Data'!$A$7:$OM$1849,AC$4,FALSE),"")</f>
        <v>-1252687.8999999999</v>
      </c>
      <c r="AD445" s="76">
        <f>IFERROR(VLOOKUP($D445,'SAP Data'!$A$7:$OM$1849,AD$4,FALSE),"")</f>
        <v>-1379476.86</v>
      </c>
      <c r="AE445" s="76">
        <f>IFERROR(VLOOKUP($D445,'SAP Data'!$A$7:$OM$1849,AE$4,FALSE),"")</f>
        <v>-1506265.82</v>
      </c>
      <c r="AF445" s="76">
        <f>IFERROR(VLOOKUP($D445,'SAP Data'!$A$7:$OM$1849,AF$4,FALSE),"")</f>
        <v>-1633054.78</v>
      </c>
      <c r="AG445" s="76">
        <f>IFERROR(VLOOKUP($D445,'SAP Data'!$A$7:$OM$1849,AG$4,FALSE),"")</f>
        <v>-1758858.29</v>
      </c>
      <c r="AH445" s="76">
        <f>IFERROR(VLOOKUP($D445,'SAP Data'!$A$7:$OM$1849,AH$4,FALSE),"")</f>
        <v>-1884661.66</v>
      </c>
      <c r="AI445" s="76">
        <f>IFERROR(VLOOKUP($D445,'SAP Data'!$A$7:$OM$1849,AI$4,FALSE),"")</f>
        <v>-2010465.03</v>
      </c>
      <c r="AJ445" s="76">
        <f>IFERROR(VLOOKUP($D445,'SAP Data'!$A$7:$OM$1849,AJ$4,FALSE),"")</f>
        <v>-2136268.4</v>
      </c>
      <c r="AK445" s="76">
        <f>IFERROR(VLOOKUP($D445,'SAP Data'!$A$7:$OM$1849,AK$4,FALSE),"")</f>
        <v>-2262105.35</v>
      </c>
      <c r="AL445" s="76">
        <f>IFERROR(VLOOKUP($D445,'SAP Data'!$A$7:$OM$1849,AL$4,FALSE),"")</f>
        <v>-2387943.39</v>
      </c>
      <c r="AM445" s="76">
        <f>IFERROR(VLOOKUP($D445,'SAP Data'!$A$7:$OM$1849,AM$4,FALSE),"")</f>
        <v>-2513781.5499999998</v>
      </c>
      <c r="AN445" s="76">
        <f>IFERROR(VLOOKUP($D445,'SAP Data'!$A$7:$OM$1849,AN$4,FALSE),"")</f>
        <v>-2639619.77</v>
      </c>
      <c r="AO445" s="76">
        <f>IFERROR(VLOOKUP($D445,'SAP Data'!$A$7:$OM$1849,AO$4,FALSE),"")</f>
        <v>-2765457.99</v>
      </c>
      <c r="AP445" s="99">
        <f t="shared" si="643"/>
        <v>-627771.44666666666</v>
      </c>
      <c r="AQ445" s="43">
        <f t="shared" si="644"/>
        <v>-748010.72499999998</v>
      </c>
      <c r="AR445" s="43">
        <f t="shared" si="645"/>
        <v>-873762.54541666666</v>
      </c>
      <c r="AS445" s="43">
        <f t="shared" si="646"/>
        <v>-999858.76916666655</v>
      </c>
      <c r="AT445" s="43">
        <f t="shared" si="647"/>
        <v>-1126144.1004166666</v>
      </c>
      <c r="AU445" s="43">
        <f t="shared" si="648"/>
        <v>-1252520.3170833334</v>
      </c>
      <c r="AV445" s="43">
        <f t="shared" si="649"/>
        <v>-1378929.5125</v>
      </c>
      <c r="AW445" s="43">
        <f t="shared" si="650"/>
        <v>-1505309.8025</v>
      </c>
      <c r="AX445" s="43">
        <f t="shared" si="651"/>
        <v>-1631612.8362500004</v>
      </c>
      <c r="AY445" s="43">
        <f t="shared" si="652"/>
        <v>-1757852.0599999998</v>
      </c>
      <c r="AZ445" s="43">
        <f t="shared" si="653"/>
        <v>-1884027.3879166667</v>
      </c>
      <c r="BA445" s="98">
        <f t="shared" si="654"/>
        <v>-2010131.1537499998</v>
      </c>
      <c r="BB445" s="16"/>
      <c r="BC445" s="16">
        <f t="shared" si="683"/>
        <v>0</v>
      </c>
      <c r="BD445" s="16"/>
      <c r="BE445" s="16">
        <f t="shared" si="684"/>
        <v>0</v>
      </c>
      <c r="BF445" s="16"/>
      <c r="BG445" s="16">
        <f t="shared" si="685"/>
        <v>0</v>
      </c>
      <c r="BH445" s="18"/>
      <c r="BI445" s="16">
        <f t="shared" si="686"/>
        <v>0</v>
      </c>
      <c r="BK445" s="16">
        <f t="shared" si="687"/>
        <v>0</v>
      </c>
      <c r="BM445" s="16">
        <f t="shared" si="688"/>
        <v>0</v>
      </c>
      <c r="BO445" s="16">
        <f t="shared" si="669"/>
        <v>0</v>
      </c>
      <c r="BQ445" s="16">
        <f t="shared" si="670"/>
        <v>0</v>
      </c>
      <c r="BS445" s="16">
        <f t="shared" si="671"/>
        <v>0</v>
      </c>
      <c r="BU445" s="16">
        <f t="shared" si="657"/>
        <v>0</v>
      </c>
      <c r="BW445" s="16">
        <f t="shared" si="658"/>
        <v>0</v>
      </c>
      <c r="BY445" s="16">
        <f>IF($E445=4,BA445,0)</f>
        <v>0</v>
      </c>
      <c r="CB445" s="16">
        <f t="shared" si="639"/>
        <v>0</v>
      </c>
      <c r="CF445" s="243">
        <f t="shared" si="655"/>
        <v>-224330.63675850004</v>
      </c>
      <c r="CH445" s="243">
        <f t="shared" si="656"/>
        <v>-1785800.5169914998</v>
      </c>
      <c r="CJ445" s="16">
        <f t="shared" si="640"/>
        <v>0</v>
      </c>
      <c r="CL445" s="54">
        <f t="shared" si="641"/>
        <v>0</v>
      </c>
      <c r="CN445" s="18"/>
      <c r="CO445" s="16">
        <f t="shared" si="642"/>
        <v>-2010131.1537499998</v>
      </c>
      <c r="CP445" s="18"/>
    </row>
    <row r="446" spans="1:94" x14ac:dyDescent="0.2">
      <c r="A446" s="387"/>
      <c r="B446" s="14" t="str">
        <f>VLOOKUP(D446,'line assign basis'!$A$8:$D$668,2,FALSE)</f>
        <v>OPS LEASEHOLD IMPROV</v>
      </c>
      <c r="C446" s="17" t="s">
        <v>897</v>
      </c>
      <c r="D446" s="17" t="s">
        <v>895</v>
      </c>
      <c r="E446" s="17" t="str">
        <f>IFERROR(VLOOKUP(D446,'line assign basis'!$A$8:$D$668,4,FALSE),"")</f>
        <v>3L</v>
      </c>
      <c r="F446" s="33">
        <f>IFERROR(VLOOKUP($D446,'SAP Data'!$A$7:$OM$1845,F$4,FALSE),"")</f>
        <v>3229364.99</v>
      </c>
      <c r="G446" s="33">
        <f>IFERROR(VLOOKUP($D446,'SAP Data'!$A$7:$OM$1845,G$4,FALSE),"")</f>
        <v>3229364.99</v>
      </c>
      <c r="H446" s="16">
        <f>IFERROR(VLOOKUP($D446,'SAP Data'!$A$7:$OM$1845,H$4,FALSE),"")</f>
        <v>3229364.99</v>
      </c>
      <c r="I446" s="76">
        <f>IFERROR(VLOOKUP($D446,'SAP Data'!$A$7:$OM$1845,I$4,FALSE),"")</f>
        <v>3229662.94</v>
      </c>
      <c r="J446" s="76">
        <f>IFERROR(VLOOKUP($D446,'SAP Data'!$A$7:$OM$1845,J$4,FALSE),"")</f>
        <v>3257139.35</v>
      </c>
      <c r="K446" s="76">
        <f>IFERROR(VLOOKUP($D446,'SAP Data'!$A$7:$OM$1845,K$4,FALSE),"")</f>
        <v>3292334.11</v>
      </c>
      <c r="L446" s="76">
        <f>IFERROR(VLOOKUP($D446,'SAP Data'!$A$7:$OM$1845,L$4,FALSE),"")</f>
        <v>3300344.5</v>
      </c>
      <c r="M446" s="76">
        <f>IFERROR(VLOOKUP($D446,'SAP Data'!$A$7:$OM$1845,M$4,FALSE),"")</f>
        <v>3331391.74</v>
      </c>
      <c r="N446" s="76">
        <f>IFERROR(VLOOKUP($D446,'SAP Data'!$A$7:$OM$1845,N$4,FALSE),"")</f>
        <v>3369893.14</v>
      </c>
      <c r="O446" s="76">
        <f>IFERROR(VLOOKUP($D446,'SAP Data'!$A$7:$OM$1845,O$4,FALSE),"")</f>
        <v>3427067.18</v>
      </c>
      <c r="P446" s="76">
        <f>IFERROR(VLOOKUP($D446,'SAP Data'!$A$7:$OM$1845,P$4,FALSE),"")</f>
        <v>3468237.19</v>
      </c>
      <c r="Q446" s="76">
        <f>IFERROR(VLOOKUP($D446,'SAP Data'!$A$7:$OM$1845,Q$4,FALSE),"")</f>
        <v>3470957.71</v>
      </c>
      <c r="R446" s="76">
        <f>IFERROR(VLOOKUP($D446,'SAP Data'!$A$7:$OM$1845,R$4,FALSE),"")</f>
        <v>3487744.66</v>
      </c>
      <c r="S446" s="76">
        <f>IFERROR(VLOOKUP($D446,'SAP Data'!$A$7:$OM$1845,S$4,FALSE),"")</f>
        <v>3506014.35</v>
      </c>
      <c r="T446" s="76">
        <f>IFERROR(VLOOKUP($D446,'SAP Data'!$A$7:$OM$1849,T$4,FALSE),"")</f>
        <v>3521756.39</v>
      </c>
      <c r="U446" s="76">
        <f>IFERROR(VLOOKUP($D446,'SAP Data'!$A$7:$OM$1849,U$4,FALSE),"")</f>
        <v>3540530.21</v>
      </c>
      <c r="V446" s="76">
        <f>IFERROR(VLOOKUP($D446,'SAP Data'!$A$7:$OM$1849,V$4,FALSE),"")</f>
        <v>3556026.74</v>
      </c>
      <c r="W446" s="76">
        <f>IFERROR(VLOOKUP($D446,'SAP Data'!$A$7:$OM$1849,W$4,FALSE),"")</f>
        <v>3556928.85</v>
      </c>
      <c r="X446" s="76">
        <f>IFERROR(VLOOKUP($D446,'SAP Data'!$A$7:$OM$1849,X$4,FALSE),"")</f>
        <v>3559742.28</v>
      </c>
      <c r="Y446" s="76">
        <f>IFERROR(VLOOKUP($D446,'SAP Data'!$A$7:$OM$1849,Y$4,FALSE),"")</f>
        <v>3560654.21</v>
      </c>
      <c r="Z446" s="76">
        <f>IFERROR(VLOOKUP($D446,'SAP Data'!$A$7:$OM$1849,Z$4,FALSE),"")</f>
        <v>3561706.45</v>
      </c>
      <c r="AA446" s="76">
        <f>IFERROR(VLOOKUP($D446,'SAP Data'!$A$7:$OM$1849,AA$4,FALSE),"")</f>
        <v>3574762.67</v>
      </c>
      <c r="AB446" s="76">
        <f>IFERROR(VLOOKUP($D446,'SAP Data'!$A$7:$OM$1849,AB$4,FALSE),"")</f>
        <v>3577675.63</v>
      </c>
      <c r="AC446" s="76">
        <f>IFERROR(VLOOKUP($D446,'SAP Data'!$A$7:$OM$1849,AC$4,FALSE),"")</f>
        <v>3577906.44</v>
      </c>
      <c r="AD446" s="76">
        <f>IFERROR(VLOOKUP($D446,'SAP Data'!$A$7:$OM$1849,AD$4,FALSE),"")</f>
        <v>3581622.76</v>
      </c>
      <c r="AE446" s="76">
        <f>IFERROR(VLOOKUP($D446,'SAP Data'!$A$7:$OM$1849,AE$4,FALSE),"")</f>
        <v>3574116.24</v>
      </c>
      <c r="AF446" s="76">
        <f>IFERROR(VLOOKUP($D446,'SAP Data'!$A$7:$OM$1849,AF$4,FALSE),"")</f>
        <v>3576534.39</v>
      </c>
      <c r="AG446" s="76">
        <f>IFERROR(VLOOKUP($D446,'SAP Data'!$A$7:$OM$1849,AG$4,FALSE),"")</f>
        <v>3596584.27</v>
      </c>
      <c r="AH446" s="76">
        <f>IFERROR(VLOOKUP($D446,'SAP Data'!$A$7:$OM$1849,AH$4,FALSE),"")</f>
        <v>3589678.47</v>
      </c>
      <c r="AI446" s="76">
        <f>IFERROR(VLOOKUP($D446,'SAP Data'!$A$7:$OM$1849,AI$4,FALSE),"")</f>
        <v>3624054.39</v>
      </c>
      <c r="AJ446" s="76">
        <f>IFERROR(VLOOKUP($D446,'SAP Data'!$A$7:$OM$1849,AJ$4,FALSE),"")</f>
        <v>3625129.9</v>
      </c>
      <c r="AK446" s="76">
        <f>IFERROR(VLOOKUP($D446,'SAP Data'!$A$7:$OM$1849,AK$4,FALSE),"")</f>
        <v>3625685.55</v>
      </c>
      <c r="AL446" s="76">
        <f>IFERROR(VLOOKUP($D446,'SAP Data'!$A$7:$OM$1849,AL$4,FALSE),"")</f>
        <v>3627731.09</v>
      </c>
      <c r="AM446" s="76">
        <f>IFERROR(VLOOKUP($D446,'SAP Data'!$A$7:$OM$1849,AM$4,FALSE),"")</f>
        <v>3629726.04</v>
      </c>
      <c r="AN446" s="76">
        <f>IFERROR(VLOOKUP($D446,'SAP Data'!$A$7:$OM$1849,AN$4,FALSE),"")</f>
        <v>3629932.91</v>
      </c>
      <c r="AO446" s="76">
        <f>IFERROR(VLOOKUP($D446,'SAP Data'!$A$7:$OM$1849,AO$4,FALSE),"")</f>
        <v>3630702.36</v>
      </c>
      <c r="AP446" s="99">
        <f t="shared" si="643"/>
        <v>3552365.6608333332</v>
      </c>
      <c r="AQ446" s="43">
        <f t="shared" si="644"/>
        <v>3559114.8270833325</v>
      </c>
      <c r="AR446" s="43">
        <f t="shared" si="645"/>
        <v>3564234.8224999998</v>
      </c>
      <c r="AS446" s="43">
        <f t="shared" si="646"/>
        <v>3568852.8249999993</v>
      </c>
      <c r="AT446" s="43">
        <f t="shared" si="647"/>
        <v>3572590.5662500001</v>
      </c>
      <c r="AU446" s="43">
        <f t="shared" si="648"/>
        <v>3576789.6191666671</v>
      </c>
      <c r="AV446" s="43">
        <f t="shared" si="649"/>
        <v>3582311.0008333344</v>
      </c>
      <c r="AW446" s="43">
        <f t="shared" si="650"/>
        <v>3587745.1241666656</v>
      </c>
      <c r="AX446" s="43">
        <f t="shared" si="651"/>
        <v>3593205.7900000005</v>
      </c>
      <c r="AY446" s="43">
        <f t="shared" si="652"/>
        <v>3598246.9570833333</v>
      </c>
      <c r="AZ446" s="43">
        <f t="shared" si="653"/>
        <v>3602714.4841666664</v>
      </c>
      <c r="BA446" s="98">
        <f t="shared" si="654"/>
        <v>3607091.7008333337</v>
      </c>
      <c r="BB446" s="16"/>
      <c r="BC446" s="16">
        <f t="shared" si="683"/>
        <v>0</v>
      </c>
      <c r="BD446" s="16"/>
      <c r="BE446" s="16">
        <f t="shared" si="684"/>
        <v>0</v>
      </c>
      <c r="BF446" s="16"/>
      <c r="BG446" s="16">
        <f t="shared" si="685"/>
        <v>0</v>
      </c>
      <c r="BH446" s="18"/>
      <c r="BI446" s="16">
        <f t="shared" si="686"/>
        <v>0</v>
      </c>
      <c r="BK446" s="16">
        <f t="shared" si="687"/>
        <v>0</v>
      </c>
      <c r="BM446" s="16">
        <f t="shared" si="688"/>
        <v>0</v>
      </c>
      <c r="BO446" s="16">
        <f t="shared" si="669"/>
        <v>0</v>
      </c>
      <c r="BQ446" s="16">
        <f t="shared" si="670"/>
        <v>0</v>
      </c>
      <c r="BS446" s="16">
        <f t="shared" si="671"/>
        <v>0</v>
      </c>
      <c r="BU446" s="16">
        <f t="shared" si="657"/>
        <v>0</v>
      </c>
      <c r="BW446" s="16">
        <f t="shared" si="658"/>
        <v>0</v>
      </c>
      <c r="BY446" s="16">
        <f t="shared" si="659"/>
        <v>0</v>
      </c>
      <c r="CB446" s="16">
        <f t="shared" si="639"/>
        <v>0</v>
      </c>
      <c r="CF446" s="243">
        <f t="shared" si="655"/>
        <v>402551.43381300016</v>
      </c>
      <c r="CH446" s="243">
        <f t="shared" si="656"/>
        <v>3204540.2670203336</v>
      </c>
      <c r="CJ446" s="16">
        <f t="shared" si="640"/>
        <v>0</v>
      </c>
      <c r="CL446" s="54">
        <f t="shared" si="641"/>
        <v>0</v>
      </c>
      <c r="CN446" s="18"/>
      <c r="CO446" s="16">
        <f t="shared" si="642"/>
        <v>3607091.7008333337</v>
      </c>
      <c r="CP446" s="18"/>
    </row>
    <row r="447" spans="1:94" x14ac:dyDescent="0.2">
      <c r="A447" s="387"/>
      <c r="B447" s="14" t="str">
        <f>VLOOKUP(D447,'line assign basis'!$A$8:$D$668,2,FALSE)</f>
        <v>AMORT - OPS LEASEHOL</v>
      </c>
      <c r="C447" s="17" t="s">
        <v>900</v>
      </c>
      <c r="D447" s="17" t="s">
        <v>898</v>
      </c>
      <c r="E447" s="17" t="str">
        <f>IFERROR(VLOOKUP(D447,'line assign basis'!$A$8:$D$668,4,FALSE),"")</f>
        <v>3L</v>
      </c>
      <c r="F447" s="33">
        <f>IFERROR(VLOOKUP($D447,'SAP Data'!$A$7:$OM$1845,F$4,FALSE),"")</f>
        <v>-3173703.1</v>
      </c>
      <c r="G447" s="33">
        <f>IFERROR(VLOOKUP($D447,'SAP Data'!$A$7:$OM$1845,G$4,FALSE),"")</f>
        <v>-3177389.63</v>
      </c>
      <c r="H447" s="16">
        <f>IFERROR(VLOOKUP($D447,'SAP Data'!$A$7:$OM$1845,H$4,FALSE),"")</f>
        <v>-3181076.16</v>
      </c>
      <c r="I447" s="76">
        <f>IFERROR(VLOOKUP($D447,'SAP Data'!$A$7:$OM$1845,I$4,FALSE),"")</f>
        <v>-3184762.69</v>
      </c>
      <c r="J447" s="76">
        <f>IFERROR(VLOOKUP($D447,'SAP Data'!$A$7:$OM$1845,J$4,FALSE),"")</f>
        <v>-3188449.22</v>
      </c>
      <c r="K447" s="76">
        <f>IFERROR(VLOOKUP($D447,'SAP Data'!$A$7:$OM$1845,K$4,FALSE),"")</f>
        <v>-3192135.75</v>
      </c>
      <c r="L447" s="76">
        <f>IFERROR(VLOOKUP($D447,'SAP Data'!$A$7:$OM$1845,L$4,FALSE),"")</f>
        <v>-3195822.28</v>
      </c>
      <c r="M447" s="76">
        <f>IFERROR(VLOOKUP($D447,'SAP Data'!$A$7:$OM$1845,M$4,FALSE),"")</f>
        <v>-3199508.81</v>
      </c>
      <c r="N447" s="76">
        <f>IFERROR(VLOOKUP($D447,'SAP Data'!$A$7:$OM$1845,N$4,FALSE),"")</f>
        <v>-3203195.34</v>
      </c>
      <c r="O447" s="76">
        <f>IFERROR(VLOOKUP($D447,'SAP Data'!$A$7:$OM$1845,O$4,FALSE),"")</f>
        <v>-3206881.87</v>
      </c>
      <c r="P447" s="76">
        <f>IFERROR(VLOOKUP($D447,'SAP Data'!$A$7:$OM$1845,P$4,FALSE),"")</f>
        <v>-3210568.4</v>
      </c>
      <c r="Q447" s="76">
        <f>IFERROR(VLOOKUP($D447,'SAP Data'!$A$7:$OM$1845,Q$4,FALSE),"")</f>
        <v>-3214254.93</v>
      </c>
      <c r="R447" s="76">
        <f>IFERROR(VLOOKUP($D447,'SAP Data'!$A$7:$OM$1845,R$4,FALSE),"")</f>
        <v>-3217941.46</v>
      </c>
      <c r="S447" s="76">
        <f>IFERROR(VLOOKUP($D447,'SAP Data'!$A$7:$OM$1845,S$4,FALSE),"")</f>
        <v>-3221627.99</v>
      </c>
      <c r="T447" s="76">
        <f>IFERROR(VLOOKUP($D447,'SAP Data'!$A$7:$OM$1849,T$4,FALSE),"")</f>
        <v>-3225314.52</v>
      </c>
      <c r="U447" s="76">
        <f>IFERROR(VLOOKUP($D447,'SAP Data'!$A$7:$OM$1849,U$4,FALSE),"")</f>
        <v>-3229001.05</v>
      </c>
      <c r="V447" s="76">
        <f>IFERROR(VLOOKUP($D447,'SAP Data'!$A$7:$OM$1849,V$4,FALSE),"")</f>
        <v>-3232687.7</v>
      </c>
      <c r="W447" s="76">
        <f>IFERROR(VLOOKUP($D447,'SAP Data'!$A$7:$OM$1849,W$4,FALSE),"")</f>
        <v>-3232687.7</v>
      </c>
      <c r="X447" s="76">
        <f>IFERROR(VLOOKUP($D447,'SAP Data'!$A$7:$OM$1849,X$4,FALSE),"")</f>
        <v>-3232687.7</v>
      </c>
      <c r="Y447" s="76">
        <f>IFERROR(VLOOKUP($D447,'SAP Data'!$A$7:$OM$1849,Y$4,FALSE),"")</f>
        <v>-3232687.7</v>
      </c>
      <c r="Z447" s="76">
        <f>IFERROR(VLOOKUP($D447,'SAP Data'!$A$7:$OM$1849,Z$4,FALSE),"")</f>
        <v>-3232687.7</v>
      </c>
      <c r="AA447" s="76">
        <f>IFERROR(VLOOKUP($D447,'SAP Data'!$A$7:$OM$1849,AA$4,FALSE),"")</f>
        <v>-3232687.7</v>
      </c>
      <c r="AB447" s="76">
        <f>IFERROR(VLOOKUP($D447,'SAP Data'!$A$7:$OM$1849,AB$4,FALSE),"")</f>
        <v>-3275781.51</v>
      </c>
      <c r="AC447" s="76">
        <f>IFERROR(VLOOKUP($D447,'SAP Data'!$A$7:$OM$1849,AC$4,FALSE),"")</f>
        <v>-3282963.83</v>
      </c>
      <c r="AD447" s="76">
        <f>IFERROR(VLOOKUP($D447,'SAP Data'!$A$7:$OM$1849,AD$4,FALSE),"")</f>
        <v>-3290146.15</v>
      </c>
      <c r="AE447" s="76">
        <f>IFERROR(VLOOKUP($D447,'SAP Data'!$A$7:$OM$1849,AE$4,FALSE),"")</f>
        <v>-3297328.47</v>
      </c>
      <c r="AF447" s="76">
        <f>IFERROR(VLOOKUP($D447,'SAP Data'!$A$7:$OM$1849,AF$4,FALSE),"")</f>
        <v>-3304510.79</v>
      </c>
      <c r="AG447" s="76">
        <f>IFERROR(VLOOKUP($D447,'SAP Data'!$A$7:$OM$1849,AG$4,FALSE),"")</f>
        <v>-3311693.11</v>
      </c>
      <c r="AH447" s="76">
        <f>IFERROR(VLOOKUP($D447,'SAP Data'!$A$7:$OM$1849,AH$4,FALSE),"")</f>
        <v>-3318875.43</v>
      </c>
      <c r="AI447" s="76">
        <f>IFERROR(VLOOKUP($D447,'SAP Data'!$A$7:$OM$1849,AI$4,FALSE),"")</f>
        <v>-3326057.75</v>
      </c>
      <c r="AJ447" s="76">
        <f>IFERROR(VLOOKUP($D447,'SAP Data'!$A$7:$OM$1849,AJ$4,FALSE),"")</f>
        <v>-3333240.07</v>
      </c>
      <c r="AK447" s="76">
        <f>IFERROR(VLOOKUP($D447,'SAP Data'!$A$7:$OM$1849,AK$4,FALSE),"")</f>
        <v>-3340422.39</v>
      </c>
      <c r="AL447" s="76">
        <f>IFERROR(VLOOKUP($D447,'SAP Data'!$A$7:$OM$1849,AL$4,FALSE),"")</f>
        <v>-3347604.71</v>
      </c>
      <c r="AM447" s="76">
        <f>IFERROR(VLOOKUP($D447,'SAP Data'!$A$7:$OM$1849,AM$4,FALSE),"")</f>
        <v>-3354787.03</v>
      </c>
      <c r="AN447" s="76">
        <f>IFERROR(VLOOKUP($D447,'SAP Data'!$A$7:$OM$1849,AN$4,FALSE),"")</f>
        <v>-3361969.35</v>
      </c>
      <c r="AO447" s="76">
        <f>IFERROR(VLOOKUP($D447,'SAP Data'!$A$7:$OM$1849,AO$4,FALSE),"")</f>
        <v>-3369151.67</v>
      </c>
      <c r="AP447" s="99">
        <f t="shared" si="643"/>
        <v>-3240404.9087499995</v>
      </c>
      <c r="AQ447" s="43">
        <f t="shared" si="644"/>
        <v>-3246567.6241666656</v>
      </c>
      <c r="AR447" s="43">
        <f t="shared" si="645"/>
        <v>-3253021.6554166661</v>
      </c>
      <c r="AS447" s="43">
        <f t="shared" si="646"/>
        <v>-3259767.0024999995</v>
      </c>
      <c r="AT447" s="43">
        <f t="shared" si="647"/>
        <v>-3266803.6604166664</v>
      </c>
      <c r="AU447" s="43">
        <f t="shared" si="648"/>
        <v>-3274285.2345833331</v>
      </c>
      <c r="AV447" s="43">
        <f t="shared" si="649"/>
        <v>-3282365.3354166667</v>
      </c>
      <c r="AW447" s="43">
        <f t="shared" si="650"/>
        <v>-3291043.9629166666</v>
      </c>
      <c r="AX447" s="43">
        <f t="shared" si="651"/>
        <v>-3300321.117083333</v>
      </c>
      <c r="AY447" s="43">
        <f t="shared" si="652"/>
        <v>-3310196.7979166671</v>
      </c>
      <c r="AZ447" s="43">
        <f t="shared" si="653"/>
        <v>-3318875.43</v>
      </c>
      <c r="BA447" s="98">
        <f t="shared" si="654"/>
        <v>-3326057.75</v>
      </c>
      <c r="BB447" s="16"/>
      <c r="BC447" s="16">
        <f t="shared" si="683"/>
        <v>0</v>
      </c>
      <c r="BD447" s="16"/>
      <c r="BE447" s="16">
        <f t="shared" si="684"/>
        <v>0</v>
      </c>
      <c r="BF447" s="16"/>
      <c r="BG447" s="16">
        <f t="shared" si="685"/>
        <v>0</v>
      </c>
      <c r="BH447" s="18"/>
      <c r="BI447" s="16">
        <f t="shared" si="686"/>
        <v>0</v>
      </c>
      <c r="BK447" s="16">
        <f t="shared" si="687"/>
        <v>0</v>
      </c>
      <c r="BM447" s="16">
        <f t="shared" si="688"/>
        <v>0</v>
      </c>
      <c r="BO447" s="16">
        <f t="shared" si="669"/>
        <v>0</v>
      </c>
      <c r="BQ447" s="16">
        <f t="shared" si="670"/>
        <v>0</v>
      </c>
      <c r="BS447" s="16">
        <f t="shared" si="671"/>
        <v>0</v>
      </c>
      <c r="BU447" s="16">
        <f t="shared" si="657"/>
        <v>0</v>
      </c>
      <c r="BW447" s="16">
        <f t="shared" si="658"/>
        <v>0</v>
      </c>
      <c r="BY447" s="16">
        <f t="shared" si="659"/>
        <v>0</v>
      </c>
      <c r="CB447" s="16">
        <f t="shared" si="639"/>
        <v>0</v>
      </c>
      <c r="CF447" s="243">
        <f t="shared" si="655"/>
        <v>-371188.0449000001</v>
      </c>
      <c r="CH447" s="243">
        <f t="shared" si="656"/>
        <v>-2954869.7050999999</v>
      </c>
      <c r="CJ447" s="16">
        <f t="shared" si="640"/>
        <v>0</v>
      </c>
      <c r="CL447" s="54">
        <f t="shared" si="641"/>
        <v>0</v>
      </c>
      <c r="CN447" s="18"/>
      <c r="CO447" s="16">
        <f t="shared" si="642"/>
        <v>-3326057.75</v>
      </c>
      <c r="CP447" s="18"/>
    </row>
    <row r="448" spans="1:94" x14ac:dyDescent="0.2">
      <c r="A448" s="387"/>
      <c r="B448" s="14" t="str">
        <f>VLOOKUP(D448,'line assign basis'!$A$8:$D$668,2,FALSE)</f>
        <v>ALBANY LEASEHOLD IMP</v>
      </c>
      <c r="C448" s="17" t="s">
        <v>903</v>
      </c>
      <c r="D448" s="17" t="s">
        <v>901</v>
      </c>
      <c r="E448" s="17" t="str">
        <f>IFERROR(VLOOKUP(D448,'line assign basis'!$A$8:$D$668,4,FALSE),"")</f>
        <v>3L</v>
      </c>
      <c r="F448" s="33">
        <f>IFERROR(VLOOKUP($D448,'SAP Data'!$A$7:$OM$1845,F$4,FALSE),"")</f>
        <v>2722.5</v>
      </c>
      <c r="G448" s="33">
        <f>IFERROR(VLOOKUP($D448,'SAP Data'!$A$7:$OM$1845,G$4,FALSE),"")</f>
        <v>2722.5</v>
      </c>
      <c r="H448" s="16">
        <f>IFERROR(VLOOKUP($D448,'SAP Data'!$A$7:$OM$1845,H$4,FALSE),"")</f>
        <v>2722.5</v>
      </c>
      <c r="I448" s="76">
        <f>IFERROR(VLOOKUP($D448,'SAP Data'!$A$7:$OM$1845,I$4,FALSE),"")</f>
        <v>2722.5</v>
      </c>
      <c r="J448" s="76">
        <f>IFERROR(VLOOKUP($D448,'SAP Data'!$A$7:$OM$1845,J$4,FALSE),"")</f>
        <v>2722.5</v>
      </c>
      <c r="K448" s="76">
        <f>IFERROR(VLOOKUP($D448,'SAP Data'!$A$7:$OM$1845,K$4,FALSE),"")</f>
        <v>2722.5</v>
      </c>
      <c r="L448" s="76">
        <f>IFERROR(VLOOKUP($D448,'SAP Data'!$A$7:$OM$1845,L$4,FALSE),"")</f>
        <v>2722.5</v>
      </c>
      <c r="M448" s="76">
        <f>IFERROR(VLOOKUP($D448,'SAP Data'!$A$7:$OM$1845,M$4,FALSE),"")</f>
        <v>2722.5</v>
      </c>
      <c r="N448" s="76">
        <f>IFERROR(VLOOKUP($D448,'SAP Data'!$A$7:$OM$1845,N$4,FALSE),"")</f>
        <v>2722.5</v>
      </c>
      <c r="O448" s="76">
        <f>IFERROR(VLOOKUP($D448,'SAP Data'!$A$7:$OM$1845,O$4,FALSE),"")</f>
        <v>2722.5</v>
      </c>
      <c r="P448" s="76">
        <f>IFERROR(VLOOKUP($D448,'SAP Data'!$A$7:$OM$1845,P$4,FALSE),"")</f>
        <v>2722.5</v>
      </c>
      <c r="Q448" s="76">
        <f>IFERROR(VLOOKUP($D448,'SAP Data'!$A$7:$OM$1845,Q$4,FALSE),"")</f>
        <v>2722.5</v>
      </c>
      <c r="R448" s="76">
        <f>IFERROR(VLOOKUP($D448,'SAP Data'!$A$7:$OM$1845,R$4,FALSE),"")</f>
        <v>2722.5</v>
      </c>
      <c r="S448" s="76">
        <f>IFERROR(VLOOKUP($D448,'SAP Data'!$A$7:$OM$1845,S$4,FALSE),"")</f>
        <v>2722.5</v>
      </c>
      <c r="T448" s="76">
        <f>IFERROR(VLOOKUP($D448,'SAP Data'!$A$7:$OM$1849,T$4,FALSE),"")</f>
        <v>2722.5</v>
      </c>
      <c r="U448" s="76">
        <f>IFERROR(VLOOKUP($D448,'SAP Data'!$A$7:$OM$1849,U$4,FALSE),"")</f>
        <v>2722.5</v>
      </c>
      <c r="V448" s="76">
        <f>IFERROR(VLOOKUP($D448,'SAP Data'!$A$7:$OM$1849,V$4,FALSE),"")</f>
        <v>2722.5</v>
      </c>
      <c r="W448" s="76">
        <f>IFERROR(VLOOKUP($D448,'SAP Data'!$A$7:$OM$1849,W$4,FALSE),"")</f>
        <v>2722.5</v>
      </c>
      <c r="X448" s="76">
        <f>IFERROR(VLOOKUP($D448,'SAP Data'!$A$7:$OM$1849,X$4,FALSE),"")</f>
        <v>2722.5</v>
      </c>
      <c r="Y448" s="76">
        <f>IFERROR(VLOOKUP($D448,'SAP Data'!$A$7:$OM$1849,Y$4,FALSE),"")</f>
        <v>2722.5</v>
      </c>
      <c r="Z448" s="76">
        <f>IFERROR(VLOOKUP($D448,'SAP Data'!$A$7:$OM$1849,Z$4,FALSE),"")</f>
        <v>2722.5</v>
      </c>
      <c r="AA448" s="76">
        <f>IFERROR(VLOOKUP($D448,'SAP Data'!$A$7:$OM$1849,AA$4,FALSE),"")</f>
        <v>2722.5</v>
      </c>
      <c r="AB448" s="76">
        <f>IFERROR(VLOOKUP($D448,'SAP Data'!$A$7:$OM$1849,AB$4,FALSE),"")</f>
        <v>2722.5</v>
      </c>
      <c r="AC448" s="76">
        <f>IFERROR(VLOOKUP($D448,'SAP Data'!$A$7:$OM$1849,AC$4,FALSE),"")</f>
        <v>2722.5</v>
      </c>
      <c r="AD448" s="76">
        <f>IFERROR(VLOOKUP($D448,'SAP Data'!$A$7:$OM$1849,AD$4,FALSE),"")</f>
        <v>2722.5</v>
      </c>
      <c r="AE448" s="76">
        <f>IFERROR(VLOOKUP($D448,'SAP Data'!$A$7:$OM$1849,AE$4,FALSE),"")</f>
        <v>2722.5</v>
      </c>
      <c r="AF448" s="76">
        <f>IFERROR(VLOOKUP($D448,'SAP Data'!$A$7:$OM$1849,AF$4,FALSE),"")</f>
        <v>2722.5</v>
      </c>
      <c r="AG448" s="76">
        <f>IFERROR(VLOOKUP($D448,'SAP Data'!$A$7:$OM$1849,AG$4,FALSE),"")</f>
        <v>2722.5</v>
      </c>
      <c r="AH448" s="76">
        <f>IFERROR(VLOOKUP($D448,'SAP Data'!$A$7:$OM$1849,AH$4,FALSE),"")</f>
        <v>2722.5</v>
      </c>
      <c r="AI448" s="76">
        <f>IFERROR(VLOOKUP($D448,'SAP Data'!$A$7:$OM$1849,AI$4,FALSE),"")</f>
        <v>2722.5</v>
      </c>
      <c r="AJ448" s="76">
        <f>IFERROR(VLOOKUP($D448,'SAP Data'!$A$7:$OM$1849,AJ$4,FALSE),"")</f>
        <v>2722.5</v>
      </c>
      <c r="AK448" s="76">
        <f>IFERROR(VLOOKUP($D448,'SAP Data'!$A$7:$OM$1849,AK$4,FALSE),"")</f>
        <v>2722.5</v>
      </c>
      <c r="AL448" s="76">
        <f>IFERROR(VLOOKUP($D448,'SAP Data'!$A$7:$OM$1849,AL$4,FALSE),"")</f>
        <v>2722.5</v>
      </c>
      <c r="AM448" s="76">
        <f>IFERROR(VLOOKUP($D448,'SAP Data'!$A$7:$OM$1849,AM$4,FALSE),"")</f>
        <v>2722.5</v>
      </c>
      <c r="AN448" s="76">
        <f>IFERROR(VLOOKUP($D448,'SAP Data'!$A$7:$OM$1849,AN$4,FALSE),"")</f>
        <v>2722.5</v>
      </c>
      <c r="AO448" s="76">
        <f>IFERROR(VLOOKUP($D448,'SAP Data'!$A$7:$OM$1849,AO$4,FALSE),"")</f>
        <v>2722.5</v>
      </c>
      <c r="AP448" s="99">
        <f t="shared" si="643"/>
        <v>2722.5</v>
      </c>
      <c r="AQ448" s="43">
        <f t="shared" si="644"/>
        <v>2722.5</v>
      </c>
      <c r="AR448" s="43">
        <f t="shared" si="645"/>
        <v>2722.5</v>
      </c>
      <c r="AS448" s="43">
        <f t="shared" si="646"/>
        <v>2722.5</v>
      </c>
      <c r="AT448" s="43">
        <f t="shared" si="647"/>
        <v>2722.5</v>
      </c>
      <c r="AU448" s="43">
        <f t="shared" si="648"/>
        <v>2722.5</v>
      </c>
      <c r="AV448" s="43">
        <f t="shared" si="649"/>
        <v>2722.5</v>
      </c>
      <c r="AW448" s="43">
        <f t="shared" si="650"/>
        <v>2722.5</v>
      </c>
      <c r="AX448" s="43">
        <f t="shared" si="651"/>
        <v>2722.5</v>
      </c>
      <c r="AY448" s="43">
        <f t="shared" si="652"/>
        <v>2722.5</v>
      </c>
      <c r="AZ448" s="43">
        <f t="shared" si="653"/>
        <v>2722.5</v>
      </c>
      <c r="BA448" s="98">
        <f t="shared" si="654"/>
        <v>2722.5</v>
      </c>
      <c r="BB448" s="16"/>
      <c r="BC448" s="16">
        <f t="shared" si="683"/>
        <v>0</v>
      </c>
      <c r="BD448" s="16"/>
      <c r="BE448" s="16">
        <f t="shared" si="684"/>
        <v>0</v>
      </c>
      <c r="BF448" s="16"/>
      <c r="BG448" s="16">
        <f t="shared" si="685"/>
        <v>0</v>
      </c>
      <c r="BH448" s="18"/>
      <c r="BI448" s="16">
        <f t="shared" si="686"/>
        <v>0</v>
      </c>
      <c r="BK448" s="16">
        <f t="shared" si="687"/>
        <v>0</v>
      </c>
      <c r="BM448" s="16">
        <f t="shared" si="688"/>
        <v>0</v>
      </c>
      <c r="BO448" s="16">
        <f t="shared" si="669"/>
        <v>0</v>
      </c>
      <c r="BQ448" s="16">
        <f t="shared" si="670"/>
        <v>0</v>
      </c>
      <c r="BS448" s="16">
        <f t="shared" si="671"/>
        <v>0</v>
      </c>
      <c r="BU448" s="16">
        <f t="shared" si="657"/>
        <v>0</v>
      </c>
      <c r="BW448" s="16">
        <f>IF($E448=4,AZ448,0)</f>
        <v>0</v>
      </c>
      <c r="BY448" s="16">
        <f t="shared" si="659"/>
        <v>0</v>
      </c>
      <c r="CB448" s="16">
        <f t="shared" si="639"/>
        <v>0</v>
      </c>
      <c r="CF448" s="243">
        <f t="shared" si="655"/>
        <v>303.83100000000007</v>
      </c>
      <c r="CH448" s="243">
        <f t="shared" si="656"/>
        <v>2418.6689999999999</v>
      </c>
      <c r="CJ448" s="16">
        <f t="shared" si="640"/>
        <v>0</v>
      </c>
      <c r="CL448" s="54">
        <f t="shared" si="641"/>
        <v>0</v>
      </c>
      <c r="CN448" s="18"/>
      <c r="CO448" s="16">
        <f t="shared" si="642"/>
        <v>2722.5</v>
      </c>
      <c r="CP448" s="18"/>
    </row>
    <row r="449" spans="1:98" x14ac:dyDescent="0.2">
      <c r="A449" s="387"/>
      <c r="B449" s="14" t="str">
        <f>VLOOKUP(D449,'line assign basis'!$A$8:$D$668,2,FALSE)</f>
        <v>AMORT - ALB LEASEHOL</v>
      </c>
      <c r="C449" s="17" t="s">
        <v>906</v>
      </c>
      <c r="D449" s="17" t="s">
        <v>904</v>
      </c>
      <c r="E449" s="17" t="str">
        <f>IFERROR(VLOOKUP(D449,'line assign basis'!$A$8:$D$668,4,FALSE),"")</f>
        <v>3L</v>
      </c>
      <c r="F449" s="33">
        <f>IFERROR(VLOOKUP($D449,'SAP Data'!$A$7:$OM$1845,F$4,FALSE),"")</f>
        <v>-2722.5</v>
      </c>
      <c r="G449" s="33">
        <f>IFERROR(VLOOKUP($D449,'SAP Data'!$A$7:$OM$1845,G$4,FALSE),"")</f>
        <v>-2722.5</v>
      </c>
      <c r="H449" s="16">
        <f>IFERROR(VLOOKUP($D449,'SAP Data'!$A$7:$OM$1845,H$4,FALSE),"")</f>
        <v>-2722.5</v>
      </c>
      <c r="I449" s="76">
        <f>IFERROR(VLOOKUP($D449,'SAP Data'!$A$7:$OM$1845,I$4,FALSE),"")</f>
        <v>-2722.5</v>
      </c>
      <c r="J449" s="76">
        <f>IFERROR(VLOOKUP($D449,'SAP Data'!$A$7:$OM$1845,J$4,FALSE),"")</f>
        <v>-2722.5</v>
      </c>
      <c r="K449" s="76">
        <f>IFERROR(VLOOKUP($D449,'SAP Data'!$A$7:$OM$1845,K$4,FALSE),"")</f>
        <v>-2722.5</v>
      </c>
      <c r="L449" s="76">
        <f>IFERROR(VLOOKUP($D449,'SAP Data'!$A$7:$OM$1845,L$4,FALSE),"")</f>
        <v>-2722.5</v>
      </c>
      <c r="M449" s="76">
        <f>IFERROR(VLOOKUP($D449,'SAP Data'!$A$7:$OM$1845,M$4,FALSE),"")</f>
        <v>-2722.5</v>
      </c>
      <c r="N449" s="76">
        <f>IFERROR(VLOOKUP($D449,'SAP Data'!$A$7:$OM$1845,N$4,FALSE),"")</f>
        <v>-2722.5</v>
      </c>
      <c r="O449" s="76">
        <f>IFERROR(VLOOKUP($D449,'SAP Data'!$A$7:$OM$1845,O$4,FALSE),"")</f>
        <v>-2722.5</v>
      </c>
      <c r="P449" s="76">
        <f>IFERROR(VLOOKUP($D449,'SAP Data'!$A$7:$OM$1845,P$4,FALSE),"")</f>
        <v>-2722.5</v>
      </c>
      <c r="Q449" s="76">
        <f>IFERROR(VLOOKUP($D449,'SAP Data'!$A$7:$OM$1845,Q$4,FALSE),"")</f>
        <v>-2722.5</v>
      </c>
      <c r="R449" s="76">
        <f>IFERROR(VLOOKUP($D449,'SAP Data'!$A$7:$OM$1845,R$4,FALSE),"")</f>
        <v>-2722.5</v>
      </c>
      <c r="S449" s="76">
        <f>IFERROR(VLOOKUP($D449,'SAP Data'!$A$7:$OM$1845,S$4,FALSE),"")</f>
        <v>-2722.5</v>
      </c>
      <c r="T449" s="76">
        <f>IFERROR(VLOOKUP($D449,'SAP Data'!$A$7:$OM$1849,T$4,FALSE),"")</f>
        <v>-2722.5</v>
      </c>
      <c r="U449" s="76">
        <f>IFERROR(VLOOKUP($D449,'SAP Data'!$A$7:$OM$1849,U$4,FALSE),"")</f>
        <v>-2722.5</v>
      </c>
      <c r="V449" s="76">
        <f>IFERROR(VLOOKUP($D449,'SAP Data'!$A$7:$OM$1849,V$4,FALSE),"")</f>
        <v>-2722.5</v>
      </c>
      <c r="W449" s="76">
        <f>IFERROR(VLOOKUP($D449,'SAP Data'!$A$7:$OM$1849,W$4,FALSE),"")</f>
        <v>-2722.5</v>
      </c>
      <c r="X449" s="76">
        <f>IFERROR(VLOOKUP($D449,'SAP Data'!$A$7:$OM$1849,X$4,FALSE),"")</f>
        <v>-2722.5</v>
      </c>
      <c r="Y449" s="76">
        <f>IFERROR(VLOOKUP($D449,'SAP Data'!$A$7:$OM$1849,Y$4,FALSE),"")</f>
        <v>-2722.5</v>
      </c>
      <c r="Z449" s="76">
        <f>IFERROR(VLOOKUP($D449,'SAP Data'!$A$7:$OM$1849,Z$4,FALSE),"")</f>
        <v>-2722.5</v>
      </c>
      <c r="AA449" s="76">
        <f>IFERROR(VLOOKUP($D449,'SAP Data'!$A$7:$OM$1849,AA$4,FALSE),"")</f>
        <v>-2722.5</v>
      </c>
      <c r="AB449" s="76">
        <f>IFERROR(VLOOKUP($D449,'SAP Data'!$A$7:$OM$1849,AB$4,FALSE),"")</f>
        <v>-2722.5</v>
      </c>
      <c r="AC449" s="76">
        <f>IFERROR(VLOOKUP($D449,'SAP Data'!$A$7:$OM$1849,AC$4,FALSE),"")</f>
        <v>-2722.5</v>
      </c>
      <c r="AD449" s="76">
        <f>IFERROR(VLOOKUP($D449,'SAP Data'!$A$7:$OM$1849,AD$4,FALSE),"")</f>
        <v>-2722.5</v>
      </c>
      <c r="AE449" s="76">
        <f>IFERROR(VLOOKUP($D449,'SAP Data'!$A$7:$OM$1849,AE$4,FALSE),"")</f>
        <v>-2722.5</v>
      </c>
      <c r="AF449" s="76">
        <f>IFERROR(VLOOKUP($D449,'SAP Data'!$A$7:$OM$1849,AF$4,FALSE),"")</f>
        <v>-2722.5</v>
      </c>
      <c r="AG449" s="76">
        <f>IFERROR(VLOOKUP($D449,'SAP Data'!$A$7:$OM$1849,AG$4,FALSE),"")</f>
        <v>-2722.5</v>
      </c>
      <c r="AH449" s="76">
        <f>IFERROR(VLOOKUP($D449,'SAP Data'!$A$7:$OM$1849,AH$4,FALSE),"")</f>
        <v>-2722.5</v>
      </c>
      <c r="AI449" s="76">
        <f>IFERROR(VLOOKUP($D449,'SAP Data'!$A$7:$OM$1849,AI$4,FALSE),"")</f>
        <v>-2722.5</v>
      </c>
      <c r="AJ449" s="76">
        <f>IFERROR(VLOOKUP($D449,'SAP Data'!$A$7:$OM$1849,AJ$4,FALSE),"")</f>
        <v>-2722.5</v>
      </c>
      <c r="AK449" s="76">
        <f>IFERROR(VLOOKUP($D449,'SAP Data'!$A$7:$OM$1849,AK$4,FALSE),"")</f>
        <v>-2722.5</v>
      </c>
      <c r="AL449" s="76">
        <f>IFERROR(VLOOKUP($D449,'SAP Data'!$A$7:$OM$1849,AL$4,FALSE),"")</f>
        <v>-2722.5</v>
      </c>
      <c r="AM449" s="76">
        <f>IFERROR(VLOOKUP($D449,'SAP Data'!$A$7:$OM$1849,AM$4,FALSE),"")</f>
        <v>-2722.5</v>
      </c>
      <c r="AN449" s="76">
        <f>IFERROR(VLOOKUP($D449,'SAP Data'!$A$7:$OM$1849,AN$4,FALSE),"")</f>
        <v>-2722.5</v>
      </c>
      <c r="AO449" s="76">
        <f>IFERROR(VLOOKUP($D449,'SAP Data'!$A$7:$OM$1849,AO$4,FALSE),"")</f>
        <v>-2722.5</v>
      </c>
      <c r="AP449" s="99">
        <f t="shared" si="643"/>
        <v>-2722.5</v>
      </c>
      <c r="AQ449" s="43">
        <f t="shared" si="644"/>
        <v>-2722.5</v>
      </c>
      <c r="AR449" s="43">
        <f t="shared" si="645"/>
        <v>-2722.5</v>
      </c>
      <c r="AS449" s="43">
        <f t="shared" si="646"/>
        <v>-2722.5</v>
      </c>
      <c r="AT449" s="43">
        <f t="shared" si="647"/>
        <v>-2722.5</v>
      </c>
      <c r="AU449" s="43">
        <f t="shared" si="648"/>
        <v>-2722.5</v>
      </c>
      <c r="AV449" s="43">
        <f t="shared" si="649"/>
        <v>-2722.5</v>
      </c>
      <c r="AW449" s="43">
        <f t="shared" si="650"/>
        <v>-2722.5</v>
      </c>
      <c r="AX449" s="43">
        <f t="shared" si="651"/>
        <v>-2722.5</v>
      </c>
      <c r="AY449" s="43">
        <f t="shared" si="652"/>
        <v>-2722.5</v>
      </c>
      <c r="AZ449" s="43">
        <f t="shared" si="653"/>
        <v>-2722.5</v>
      </c>
      <c r="BA449" s="98">
        <f t="shared" si="654"/>
        <v>-2722.5</v>
      </c>
      <c r="BB449" s="16"/>
      <c r="BC449" s="16">
        <f t="shared" si="683"/>
        <v>0</v>
      </c>
      <c r="BD449" s="16"/>
      <c r="BE449" s="16">
        <f t="shared" si="684"/>
        <v>0</v>
      </c>
      <c r="BF449" s="16"/>
      <c r="BG449" s="16">
        <f t="shared" si="685"/>
        <v>0</v>
      </c>
      <c r="BH449" s="18"/>
      <c r="BI449" s="16">
        <f t="shared" si="686"/>
        <v>0</v>
      </c>
      <c r="BK449" s="16">
        <f t="shared" si="687"/>
        <v>0</v>
      </c>
      <c r="BM449" s="16">
        <f t="shared" si="688"/>
        <v>0</v>
      </c>
      <c r="BO449" s="16">
        <f t="shared" si="669"/>
        <v>0</v>
      </c>
      <c r="BP449" s="44"/>
      <c r="BQ449" s="16">
        <f t="shared" si="670"/>
        <v>0</v>
      </c>
      <c r="BR449" s="44"/>
      <c r="BS449" s="16">
        <f t="shared" si="671"/>
        <v>0</v>
      </c>
      <c r="BU449" s="16">
        <f t="shared" si="657"/>
        <v>0</v>
      </c>
      <c r="BW449" s="16">
        <f t="shared" si="658"/>
        <v>0</v>
      </c>
      <c r="BY449" s="16">
        <f t="shared" si="659"/>
        <v>0</v>
      </c>
      <c r="CB449" s="16">
        <f t="shared" si="639"/>
        <v>0</v>
      </c>
      <c r="CF449" s="243">
        <f t="shared" si="655"/>
        <v>-303.83100000000007</v>
      </c>
      <c r="CH449" s="243">
        <f t="shared" si="656"/>
        <v>-2418.6689999999999</v>
      </c>
      <c r="CJ449" s="16">
        <f t="shared" si="640"/>
        <v>0</v>
      </c>
      <c r="CL449" s="54">
        <f t="shared" si="641"/>
        <v>0</v>
      </c>
      <c r="CN449" s="18"/>
      <c r="CO449" s="16">
        <f t="shared" si="642"/>
        <v>-2722.5</v>
      </c>
      <c r="CP449" s="18"/>
    </row>
    <row r="450" spans="1:98" x14ac:dyDescent="0.2">
      <c r="A450" s="387"/>
      <c r="B450" s="14" t="str">
        <f>VLOOKUP(D450,'line assign basis'!$A$8:$D$668,2,FALSE)</f>
        <v>ONE NECK BEND LHI</v>
      </c>
      <c r="C450" s="17" t="s">
        <v>3310</v>
      </c>
      <c r="D450" s="123" t="s">
        <v>3916</v>
      </c>
      <c r="E450" s="17" t="str">
        <f>IFERROR(VLOOKUP(D450,'line assign basis'!$A$8:$D$668,4,FALSE),"")</f>
        <v>3L</v>
      </c>
      <c r="F450" s="33">
        <f>IFERROR(VLOOKUP($D450,'SAP Data'!$A$7:$OM$1845,F$4,FALSE),"")</f>
        <v>0</v>
      </c>
      <c r="G450" s="33">
        <f>IFERROR(VLOOKUP($D450,'SAP Data'!$A$7:$OM$1845,G$4,FALSE),"")</f>
        <v>0</v>
      </c>
      <c r="H450" s="16">
        <f>IFERROR(VLOOKUP($D450,'SAP Data'!$A$7:$OM$1845,H$4,FALSE),"")</f>
        <v>0</v>
      </c>
      <c r="I450" s="76">
        <f>IFERROR(VLOOKUP($D450,'SAP Data'!$A$7:$OM$1845,I$4,FALSE),"")</f>
        <v>0</v>
      </c>
      <c r="J450" s="76">
        <f>IFERROR(VLOOKUP($D450,'SAP Data'!$A$7:$OM$1845,J$4,FALSE),"")</f>
        <v>0</v>
      </c>
      <c r="K450" s="76">
        <f>IFERROR(VLOOKUP($D450,'SAP Data'!$A$7:$OM$1845,K$4,FALSE),"")</f>
        <v>0</v>
      </c>
      <c r="L450" s="76">
        <f>IFERROR(VLOOKUP($D450,'SAP Data'!$A$7:$OM$1845,L$4,FALSE),"")</f>
        <v>0</v>
      </c>
      <c r="M450" s="76">
        <f>IFERROR(VLOOKUP($D450,'SAP Data'!$A$7:$OM$1845,M$4,FALSE),"")</f>
        <v>0</v>
      </c>
      <c r="N450" s="76">
        <f>IFERROR(VLOOKUP($D450,'SAP Data'!$A$7:$OM$1845,N$4,FALSE),"")</f>
        <v>0</v>
      </c>
      <c r="O450" s="76">
        <f>IFERROR(VLOOKUP($D450,'SAP Data'!$A$7:$OM$1845,O$4,FALSE),"")</f>
        <v>0</v>
      </c>
      <c r="P450" s="76">
        <f>IFERROR(VLOOKUP($D450,'SAP Data'!$A$7:$OM$1845,P$4,FALSE),"")</f>
        <v>0</v>
      </c>
      <c r="Q450" s="76">
        <f>IFERROR(VLOOKUP($D450,'SAP Data'!$A$7:$OM$1845,Q$4,FALSE),"")</f>
        <v>0</v>
      </c>
      <c r="R450" s="76">
        <f>IFERROR(VLOOKUP($D450,'SAP Data'!$A$7:$OM$1845,R$4,FALSE),"")</f>
        <v>0</v>
      </c>
      <c r="S450" s="76">
        <f>IFERROR(VLOOKUP($D450,'SAP Data'!$A$7:$OM$1845,S$4,FALSE),"")</f>
        <v>149555</v>
      </c>
      <c r="T450" s="76">
        <f>IFERROR(VLOOKUP($D450,'SAP Data'!$A$7:$OM$1849,T$4,FALSE),"")</f>
        <v>149555</v>
      </c>
      <c r="U450" s="76">
        <f>IFERROR(VLOOKUP($D450,'SAP Data'!$A$7:$OM$1849,U$4,FALSE),"")</f>
        <v>149555</v>
      </c>
      <c r="V450" s="76">
        <f>IFERROR(VLOOKUP($D450,'SAP Data'!$A$7:$OM$1849,V$4,FALSE),"")</f>
        <v>149555</v>
      </c>
      <c r="W450" s="76">
        <f>IFERROR(VLOOKUP($D450,'SAP Data'!$A$7:$OM$1849,W$4,FALSE),"")</f>
        <v>149555</v>
      </c>
      <c r="X450" s="76">
        <f>IFERROR(VLOOKUP($D450,'SAP Data'!$A$7:$OM$1849,X$4,FALSE),"")</f>
        <v>149555</v>
      </c>
      <c r="Y450" s="76">
        <f>IFERROR(VLOOKUP($D450,'SAP Data'!$A$7:$OM$1849,Y$4,FALSE),"")</f>
        <v>149555</v>
      </c>
      <c r="Z450" s="76">
        <f>IFERROR(VLOOKUP($D450,'SAP Data'!$A$7:$OM$1849,Z$4,FALSE),"")</f>
        <v>153159.73000000001</v>
      </c>
      <c r="AA450" s="76">
        <f>IFERROR(VLOOKUP($D450,'SAP Data'!$A$7:$OM$1849,AA$4,FALSE),"")</f>
        <v>153159.73000000001</v>
      </c>
      <c r="AB450" s="76">
        <f>IFERROR(VLOOKUP($D450,'SAP Data'!$A$7:$OM$1849,AB$4,FALSE),"")</f>
        <v>153159.73000000001</v>
      </c>
      <c r="AC450" s="76">
        <f>IFERROR(VLOOKUP($D450,'SAP Data'!$A$7:$OM$1849,AC$4,FALSE),"")</f>
        <v>153159.73000000001</v>
      </c>
      <c r="AD450" s="76">
        <f>IFERROR(VLOOKUP($D450,'SAP Data'!$A$7:$OM$1849,AD$4,FALSE),"")</f>
        <v>153159.73000000001</v>
      </c>
      <c r="AE450" s="76">
        <f>IFERROR(VLOOKUP($D450,'SAP Data'!$A$7:$OM$1849,AE$4,FALSE),"")</f>
        <v>153159.73000000001</v>
      </c>
      <c r="AF450" s="76">
        <f>IFERROR(VLOOKUP($D450,'SAP Data'!$A$7:$OM$1849,AF$4,FALSE),"")</f>
        <v>153159.73000000001</v>
      </c>
      <c r="AG450" s="76">
        <f>IFERROR(VLOOKUP($D450,'SAP Data'!$A$7:$OM$1849,AG$4,FALSE),"")</f>
        <v>153159.73000000001</v>
      </c>
      <c r="AH450" s="76">
        <f>IFERROR(VLOOKUP($D450,'SAP Data'!$A$7:$OM$1849,AH$4,FALSE),"")</f>
        <v>153159.73000000001</v>
      </c>
      <c r="AI450" s="76">
        <f>IFERROR(VLOOKUP($D450,'SAP Data'!$A$7:$OM$1849,AI$4,FALSE),"")</f>
        <v>153159.73000000001</v>
      </c>
      <c r="AJ450" s="76">
        <f>IFERROR(VLOOKUP($D450,'SAP Data'!$A$7:$OM$1849,AJ$4,FALSE),"")</f>
        <v>153159.73000000001</v>
      </c>
      <c r="AK450" s="76">
        <f>IFERROR(VLOOKUP($D450,'SAP Data'!$A$7:$OM$1849,AK$4,FALSE),"")</f>
        <v>153159.73000000001</v>
      </c>
      <c r="AL450" s="76">
        <f>IFERROR(VLOOKUP($D450,'SAP Data'!$A$7:$OM$1849,AL$4,FALSE),"")</f>
        <v>153159.73000000001</v>
      </c>
      <c r="AM450" s="76">
        <f>IFERROR(VLOOKUP($D450,'SAP Data'!$A$7:$OM$1849,AM$4,FALSE),"")</f>
        <v>153159.73000000001</v>
      </c>
      <c r="AN450" s="76">
        <f>IFERROR(VLOOKUP($D450,'SAP Data'!$A$7:$OM$1849,AN$4,FALSE),"")</f>
        <v>153159.73000000001</v>
      </c>
      <c r="AO450" s="76">
        <f>IFERROR(VLOOKUP($D450,'SAP Data'!$A$7:$OM$1849,AO$4,FALSE),"")</f>
        <v>153159.73000000001</v>
      </c>
      <c r="AP450" s="99">
        <f t="shared" si="643"/>
        <v>144675.31541666665</v>
      </c>
      <c r="AQ450" s="43">
        <f t="shared" si="644"/>
        <v>151207.16791666666</v>
      </c>
      <c r="AR450" s="43">
        <f t="shared" si="645"/>
        <v>151507.56208333332</v>
      </c>
      <c r="AS450" s="43">
        <f t="shared" si="646"/>
        <v>151807.95624999999</v>
      </c>
      <c r="AT450" s="43">
        <f t="shared" si="647"/>
        <v>152108.35041666665</v>
      </c>
      <c r="AU450" s="43">
        <f t="shared" si="648"/>
        <v>152408.74458333332</v>
      </c>
      <c r="AV450" s="43">
        <f t="shared" si="649"/>
        <v>152709.13874999998</v>
      </c>
      <c r="AW450" s="43">
        <f t="shared" si="650"/>
        <v>153009.53291666668</v>
      </c>
      <c r="AX450" s="43">
        <f t="shared" si="651"/>
        <v>153159.73000000001</v>
      </c>
      <c r="AY450" s="43">
        <f t="shared" si="652"/>
        <v>153159.73000000001</v>
      </c>
      <c r="AZ450" s="43">
        <f t="shared" si="653"/>
        <v>153159.73000000001</v>
      </c>
      <c r="BA450" s="98">
        <f t="shared" si="654"/>
        <v>153159.73000000001</v>
      </c>
      <c r="BB450" s="16"/>
      <c r="BC450" s="16">
        <f t="shared" si="683"/>
        <v>0</v>
      </c>
      <c r="BD450" s="16"/>
      <c r="BE450" s="16">
        <f t="shared" si="684"/>
        <v>0</v>
      </c>
      <c r="BF450" s="16"/>
      <c r="BG450" s="16">
        <f t="shared" si="685"/>
        <v>0</v>
      </c>
      <c r="BH450" s="18"/>
      <c r="BI450" s="16">
        <f t="shared" si="686"/>
        <v>0</v>
      </c>
      <c r="BK450" s="16">
        <f t="shared" si="687"/>
        <v>0</v>
      </c>
      <c r="BM450" s="16">
        <f t="shared" si="688"/>
        <v>0</v>
      </c>
      <c r="BO450" s="16">
        <f t="shared" si="669"/>
        <v>0</v>
      </c>
      <c r="BP450" s="44"/>
      <c r="BQ450" s="16">
        <f t="shared" si="670"/>
        <v>0</v>
      </c>
      <c r="BR450" s="44"/>
      <c r="BS450" s="16">
        <f t="shared" si="671"/>
        <v>0</v>
      </c>
      <c r="BU450" s="16">
        <f t="shared" si="657"/>
        <v>0</v>
      </c>
      <c r="BW450" s="16">
        <f t="shared" si="658"/>
        <v>0</v>
      </c>
      <c r="BY450" s="16">
        <f t="shared" si="659"/>
        <v>0</v>
      </c>
      <c r="CB450" s="16">
        <f>IF(E450=1,BA450,0)</f>
        <v>0</v>
      </c>
      <c r="CF450" s="243">
        <f t="shared" si="655"/>
        <v>17092.625868000006</v>
      </c>
      <c r="CH450" s="243">
        <f t="shared" si="656"/>
        <v>136067.10413200001</v>
      </c>
      <c r="CJ450" s="16">
        <f t="shared" si="640"/>
        <v>0</v>
      </c>
      <c r="CL450" s="54">
        <f t="shared" si="641"/>
        <v>0</v>
      </c>
      <c r="CN450" s="18"/>
      <c r="CO450" s="16">
        <f t="shared" si="642"/>
        <v>153159.73000000001</v>
      </c>
      <c r="CP450" s="18"/>
    </row>
    <row r="451" spans="1:98" x14ac:dyDescent="0.2">
      <c r="A451" s="387"/>
      <c r="F451" s="33"/>
      <c r="G451" s="33"/>
      <c r="H451" s="1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  <c r="AA451" s="76"/>
      <c r="AB451" s="76"/>
      <c r="AC451" s="76"/>
      <c r="AD451" s="76"/>
      <c r="AE451" s="76"/>
      <c r="AF451" s="76"/>
      <c r="AG451" s="76"/>
      <c r="AH451" s="76"/>
      <c r="AI451" s="76"/>
      <c r="AJ451" s="76"/>
      <c r="AK451" s="76"/>
      <c r="AL451" s="76"/>
      <c r="AM451" s="76"/>
      <c r="AN451" s="76"/>
      <c r="AO451" s="76"/>
      <c r="AP451" s="43"/>
      <c r="AQ451" s="43"/>
      <c r="AR451" s="43"/>
      <c r="AS451" s="43"/>
      <c r="AT451" s="43"/>
      <c r="AU451" s="43"/>
      <c r="AV451" s="43"/>
      <c r="AW451" s="43"/>
      <c r="AX451" s="43"/>
      <c r="AY451" s="43"/>
      <c r="AZ451" s="43"/>
      <c r="BA451" s="98"/>
      <c r="BB451" s="16"/>
      <c r="BC451" s="16"/>
      <c r="BD451" s="16"/>
      <c r="BE451" s="16"/>
      <c r="BF451" s="16"/>
      <c r="BH451" s="18"/>
      <c r="BO451" s="43"/>
      <c r="BP451" s="44"/>
      <c r="BQ451" s="43"/>
      <c r="BR451" s="44"/>
      <c r="BS451" s="43"/>
      <c r="BU451" s="43"/>
      <c r="BV451" s="44"/>
      <c r="BW451" s="43"/>
      <c r="BX451" s="44"/>
      <c r="BY451" s="43"/>
      <c r="CL451" s="54"/>
      <c r="CN451" s="18"/>
      <c r="CO451" s="16">
        <f t="shared" si="642"/>
        <v>0</v>
      </c>
      <c r="CP451" s="18"/>
      <c r="CQ451" s="44"/>
      <c r="CR451" s="44"/>
      <c r="CS451" s="44"/>
      <c r="CT451" s="44"/>
    </row>
    <row r="452" spans="1:98" s="44" customFormat="1" ht="13.5" thickBot="1" x14ac:dyDescent="0.25">
      <c r="A452" s="388"/>
      <c r="B452" s="82"/>
      <c r="C452" s="132"/>
      <c r="D452" s="132"/>
      <c r="E452" s="132"/>
      <c r="F452" s="132"/>
      <c r="G452" s="132"/>
      <c r="H452" s="129"/>
      <c r="I452" s="130"/>
      <c r="J452" s="130"/>
      <c r="K452" s="130"/>
      <c r="L452" s="130"/>
      <c r="M452" s="130"/>
      <c r="N452" s="130"/>
      <c r="O452" s="130"/>
      <c r="P452" s="130"/>
      <c r="Q452" s="130"/>
      <c r="R452" s="130"/>
      <c r="S452" s="130"/>
      <c r="T452" s="130"/>
      <c r="U452" s="130"/>
      <c r="V452" s="130"/>
      <c r="W452" s="130"/>
      <c r="X452" s="130"/>
      <c r="Y452" s="130"/>
      <c r="Z452" s="130"/>
      <c r="AA452" s="129"/>
      <c r="AB452" s="129"/>
      <c r="AC452" s="129"/>
      <c r="AD452" s="129"/>
      <c r="AE452" s="129"/>
      <c r="AF452" s="129"/>
      <c r="AG452" s="129"/>
      <c r="AH452" s="129"/>
      <c r="AI452" s="129"/>
      <c r="AJ452" s="129"/>
      <c r="AK452" s="129"/>
      <c r="AL452" s="129"/>
      <c r="AM452" s="129"/>
      <c r="AN452" s="129"/>
      <c r="AO452" s="129"/>
      <c r="AP452" s="130"/>
      <c r="AQ452" s="130"/>
      <c r="AR452" s="129"/>
      <c r="AS452" s="129"/>
      <c r="AT452" s="129"/>
      <c r="AU452" s="129"/>
      <c r="AV452" s="129"/>
      <c r="AW452" s="129"/>
      <c r="AX452" s="129"/>
      <c r="AY452" s="129"/>
      <c r="AZ452" s="129"/>
      <c r="BA452" s="131"/>
      <c r="BB452" s="129"/>
      <c r="BC452" s="129"/>
      <c r="BD452" s="129"/>
      <c r="BE452" s="129"/>
      <c r="BF452" s="129"/>
      <c r="BG452" s="129"/>
      <c r="BH452" s="82"/>
      <c r="BI452" s="129"/>
      <c r="BJ452" s="82"/>
      <c r="BK452" s="129"/>
      <c r="BL452" s="82"/>
      <c r="BM452" s="129"/>
      <c r="BN452" s="82"/>
      <c r="BO452" s="129"/>
      <c r="BP452" s="82"/>
      <c r="BQ452" s="129"/>
      <c r="BR452" s="82"/>
      <c r="BS452" s="129"/>
      <c r="BT452" s="82"/>
      <c r="BU452" s="129"/>
      <c r="BV452" s="82"/>
      <c r="BW452" s="129"/>
      <c r="BX452" s="82"/>
      <c r="BY452" s="129"/>
      <c r="BZ452" s="82"/>
      <c r="CA452" s="82"/>
      <c r="CB452" s="129"/>
      <c r="CC452" s="129"/>
      <c r="CD452" s="43"/>
      <c r="CE452" s="129"/>
      <c r="CF452" s="247"/>
      <c r="CG452" s="248"/>
      <c r="CH452" s="248"/>
      <c r="CI452" s="129"/>
      <c r="CJ452" s="129"/>
      <c r="CK452" s="82"/>
      <c r="CL452" s="133"/>
      <c r="CN452" s="45"/>
      <c r="CO452" s="16">
        <f t="shared" si="642"/>
        <v>0</v>
      </c>
      <c r="CP452" s="18"/>
      <c r="CQ452" s="19"/>
      <c r="CR452" s="19"/>
      <c r="CS452" s="19"/>
      <c r="CT452" s="19"/>
    </row>
    <row r="453" spans="1:98" s="19" customFormat="1" x14ac:dyDescent="0.2">
      <c r="A453" s="389"/>
      <c r="B453" s="42" t="s">
        <v>2737</v>
      </c>
      <c r="C453" s="22"/>
      <c r="D453" s="22"/>
      <c r="E453" s="22"/>
      <c r="F453" s="111">
        <f t="shared" ref="F453:AO453" si="689">SUM(F8:F451)</f>
        <v>3174855882.9399977</v>
      </c>
      <c r="G453" s="111">
        <f t="shared" si="689"/>
        <v>3191914938.980001</v>
      </c>
      <c r="H453" s="111">
        <f t="shared" si="689"/>
        <v>3161056854.6800013</v>
      </c>
      <c r="I453" s="111">
        <f t="shared" si="689"/>
        <v>3110135993.2200012</v>
      </c>
      <c r="J453" s="111">
        <f t="shared" si="689"/>
        <v>3098747370.6499996</v>
      </c>
      <c r="K453" s="111">
        <f t="shared" si="689"/>
        <v>3159600878.119998</v>
      </c>
      <c r="L453" s="111">
        <f t="shared" si="689"/>
        <v>3143168607.3100028</v>
      </c>
      <c r="M453" s="111">
        <f t="shared" si="689"/>
        <v>3139626112.6100016</v>
      </c>
      <c r="N453" s="111">
        <f t="shared" si="689"/>
        <v>3172085663.6799998</v>
      </c>
      <c r="O453" s="111">
        <f t="shared" si="689"/>
        <v>3203808455.3999987</v>
      </c>
      <c r="P453" s="111">
        <f t="shared" si="689"/>
        <v>3287722839.0699997</v>
      </c>
      <c r="Q453" s="111">
        <f t="shared" si="689"/>
        <v>3337697371.8600025</v>
      </c>
      <c r="R453" s="111">
        <f t="shared" si="689"/>
        <v>3329220482.6700039</v>
      </c>
      <c r="S453" s="111">
        <f t="shared" si="689"/>
        <v>3328927988.3900042</v>
      </c>
      <c r="T453" s="111">
        <f t="shared" si="689"/>
        <v>3848614687.650003</v>
      </c>
      <c r="U453" s="111">
        <f t="shared" si="689"/>
        <v>3831128716.8800011</v>
      </c>
      <c r="V453" s="111">
        <f t="shared" si="689"/>
        <v>3736909237.0200009</v>
      </c>
      <c r="W453" s="111">
        <f t="shared" si="689"/>
        <v>3505135460.5800028</v>
      </c>
      <c r="X453" s="111">
        <f t="shared" si="689"/>
        <v>3473455684.360003</v>
      </c>
      <c r="Y453" s="111">
        <f t="shared" si="689"/>
        <v>3459233016.0800028</v>
      </c>
      <c r="Z453" s="111">
        <f t="shared" si="689"/>
        <v>3489514312.050004</v>
      </c>
      <c r="AA453" s="111">
        <f t="shared" si="689"/>
        <v>3518315444.7500019</v>
      </c>
      <c r="AB453" s="111">
        <f t="shared" si="689"/>
        <v>3577663757.1500025</v>
      </c>
      <c r="AC453" s="111">
        <f t="shared" si="689"/>
        <v>3609881390.9300027</v>
      </c>
      <c r="AD453" s="111">
        <f t="shared" si="689"/>
        <v>3618785648.3099985</v>
      </c>
      <c r="AE453" s="111">
        <f t="shared" si="689"/>
        <v>3681303623.8599997</v>
      </c>
      <c r="AF453" s="111">
        <f t="shared" si="689"/>
        <v>3646413611.6699977</v>
      </c>
      <c r="AG453" s="111">
        <f t="shared" si="689"/>
        <v>3611790226.23</v>
      </c>
      <c r="AH453" s="111">
        <f t="shared" si="689"/>
        <v>3612868605.179996</v>
      </c>
      <c r="AI453" s="111">
        <f t="shared" si="689"/>
        <v>3667864583.4999967</v>
      </c>
      <c r="AJ453" s="111">
        <f t="shared" si="689"/>
        <v>3672704087.7600007</v>
      </c>
      <c r="AK453" s="111">
        <f t="shared" si="689"/>
        <v>3694017708.2600036</v>
      </c>
      <c r="AL453" s="111">
        <f t="shared" si="689"/>
        <v>3810189649.6800046</v>
      </c>
      <c r="AM453" s="111">
        <f t="shared" si="689"/>
        <v>3868150799.3899999</v>
      </c>
      <c r="AN453" s="111">
        <f t="shared" si="689"/>
        <v>3947843111.3599997</v>
      </c>
      <c r="AO453" s="111">
        <f t="shared" si="689"/>
        <v>3928756075.3900032</v>
      </c>
      <c r="AP453" s="362">
        <f>IFERROR((R453/2+SUM(S453:AC453)+AD453/2)/12,"")</f>
        <v>3571065230.1108356</v>
      </c>
      <c r="AQ453" s="111">
        <f>IFERROR((S453/2+SUM(T453:AD453)+AE453/2)/12,"")</f>
        <v>3597812763.490418</v>
      </c>
      <c r="AR453" s="111">
        <f>IFERROR((T453/2+SUM(U453:AE453)+AF453/2)/12,"")</f>
        <v>3604070036.8025022</v>
      </c>
      <c r="AS453" s="111">
        <f t="shared" ref="AS453:BA453" si="690">IFERROR((I453/2+SUM(J453:T453)+U453/2)/12,"")</f>
        <v>3293321067.7050018</v>
      </c>
      <c r="AT453" s="111">
        <f t="shared" si="690"/>
        <v>3349952508.9562511</v>
      </c>
      <c r="AU453" s="111">
        <f t="shared" si="690"/>
        <v>3390939860.9908352</v>
      </c>
      <c r="AV453" s="111">
        <f t="shared" si="690"/>
        <v>3419099096.803751</v>
      </c>
      <c r="AW453" s="111">
        <f t="shared" si="690"/>
        <v>3446178012.658751</v>
      </c>
      <c r="AX453" s="111">
        <f t="shared" si="690"/>
        <v>3472721160.6520848</v>
      </c>
      <c r="AY453" s="111">
        <f t="shared" si="690"/>
        <v>3499051812.2237515</v>
      </c>
      <c r="AZ453" s="111">
        <f t="shared" si="690"/>
        <v>3524237141.7000027</v>
      </c>
      <c r="BA453" s="112">
        <f t="shared" si="690"/>
        <v>3547659014.0812526</v>
      </c>
      <c r="BB453" s="111"/>
      <c r="BC453" s="111"/>
      <c r="BD453" s="111"/>
      <c r="BE453" s="111"/>
      <c r="BF453" s="111"/>
      <c r="BG453" s="111"/>
      <c r="BH453" s="111"/>
      <c r="BI453" s="111"/>
      <c r="BJ453" s="111"/>
      <c r="BK453" s="111"/>
      <c r="BL453" s="111"/>
      <c r="BM453" s="111"/>
      <c r="BN453" s="111"/>
      <c r="BO453" s="16"/>
      <c r="BP453" s="14"/>
      <c r="BQ453" s="16"/>
      <c r="BR453" s="14"/>
      <c r="BS453" s="16"/>
      <c r="BT453" s="111"/>
      <c r="BU453" s="16"/>
      <c r="BV453" s="14"/>
      <c r="BW453" s="16"/>
      <c r="BX453" s="14"/>
      <c r="BY453" s="16"/>
      <c r="BZ453" s="111"/>
      <c r="CA453" s="111"/>
      <c r="CB453" s="111"/>
      <c r="CC453" s="111"/>
      <c r="CD453" s="216"/>
      <c r="CE453" s="111"/>
      <c r="CF453" s="111"/>
      <c r="CG453" s="249"/>
      <c r="CH453" s="111"/>
      <c r="CI453" s="111"/>
      <c r="CJ453" s="111"/>
      <c r="CK453" s="42"/>
      <c r="CL453" s="111"/>
      <c r="CN453" s="67"/>
      <c r="CO453" s="16">
        <f t="shared" si="642"/>
        <v>0</v>
      </c>
      <c r="CP453" s="18"/>
    </row>
    <row r="454" spans="1:98" s="19" customFormat="1" x14ac:dyDescent="0.2">
      <c r="A454" s="389"/>
      <c r="B454" s="42"/>
      <c r="C454" s="22"/>
      <c r="D454" s="22"/>
      <c r="E454" s="22"/>
      <c r="F454" s="111"/>
      <c r="G454" s="111"/>
      <c r="H454" s="111"/>
      <c r="I454" s="109"/>
      <c r="J454" s="109"/>
      <c r="K454" s="109"/>
      <c r="L454" s="109"/>
      <c r="M454" s="109"/>
      <c r="N454" s="109"/>
      <c r="O454" s="109"/>
      <c r="P454" s="109"/>
      <c r="Q454" s="109"/>
      <c r="R454" s="109"/>
      <c r="S454" s="109"/>
      <c r="T454" s="109"/>
      <c r="U454" s="109"/>
      <c r="V454" s="109"/>
      <c r="W454" s="109"/>
      <c r="X454" s="109"/>
      <c r="Y454" s="109"/>
      <c r="Z454" s="109"/>
      <c r="AA454" s="111"/>
      <c r="AB454" s="111"/>
      <c r="AC454" s="111"/>
      <c r="AD454" s="111"/>
      <c r="AE454" s="111"/>
      <c r="AF454" s="111"/>
      <c r="AG454" s="111"/>
      <c r="AH454" s="111"/>
      <c r="AI454" s="111"/>
      <c r="AJ454" s="111"/>
      <c r="AK454" s="111"/>
      <c r="AL454" s="111"/>
      <c r="AM454" s="111"/>
      <c r="AN454" s="111"/>
      <c r="AO454" s="111"/>
      <c r="AP454" s="109"/>
      <c r="AQ454" s="109"/>
      <c r="AR454" s="111"/>
      <c r="AS454" s="111"/>
      <c r="AT454" s="111"/>
      <c r="AU454" s="111"/>
      <c r="AV454" s="111"/>
      <c r="AW454" s="111"/>
      <c r="AX454" s="111"/>
      <c r="AY454" s="111"/>
      <c r="AZ454" s="111"/>
      <c r="BA454" s="112"/>
      <c r="BB454" s="111"/>
      <c r="BC454" s="111"/>
      <c r="BD454" s="111"/>
      <c r="BE454" s="111"/>
      <c r="BF454" s="111"/>
      <c r="BG454" s="111"/>
      <c r="BH454" s="111"/>
      <c r="BI454" s="111"/>
      <c r="BJ454" s="111"/>
      <c r="BK454" s="111"/>
      <c r="BL454" s="111"/>
      <c r="BM454" s="111"/>
      <c r="BN454" s="111"/>
      <c r="BO454" s="16"/>
      <c r="BP454" s="14"/>
      <c r="BQ454" s="16"/>
      <c r="BR454" s="14"/>
      <c r="BS454" s="16"/>
      <c r="BT454" s="111"/>
      <c r="BU454" s="16"/>
      <c r="BV454" s="14"/>
      <c r="BW454" s="16"/>
      <c r="BX454" s="14"/>
      <c r="BY454" s="16"/>
      <c r="BZ454" s="111"/>
      <c r="CA454" s="111"/>
      <c r="CB454" s="111"/>
      <c r="CC454" s="111"/>
      <c r="CD454" s="111"/>
      <c r="CE454" s="111"/>
      <c r="CF454" s="249"/>
      <c r="CG454" s="249"/>
      <c r="CH454" s="249"/>
      <c r="CI454" s="111"/>
      <c r="CJ454" s="111"/>
      <c r="CK454" s="42"/>
      <c r="CL454" s="116"/>
      <c r="CN454" s="67"/>
      <c r="CO454" s="16">
        <f t="shared" si="642"/>
        <v>0</v>
      </c>
      <c r="CP454" s="18"/>
      <c r="CQ454" s="14"/>
      <c r="CR454" s="14"/>
      <c r="CS454" s="14"/>
      <c r="CT454" s="14"/>
    </row>
    <row r="455" spans="1:98" x14ac:dyDescent="0.2">
      <c r="A455" s="387"/>
      <c r="F455" s="176"/>
      <c r="G455" s="176"/>
      <c r="H455" s="176"/>
      <c r="I455" s="176"/>
      <c r="J455" s="176"/>
      <c r="K455" s="176"/>
      <c r="L455" s="176"/>
      <c r="M455" s="176"/>
      <c r="N455" s="176"/>
      <c r="O455" s="176"/>
      <c r="P455" s="176"/>
      <c r="Q455" s="176"/>
      <c r="R455" s="176"/>
      <c r="S455" s="176"/>
      <c r="T455" s="176"/>
      <c r="U455" s="176"/>
      <c r="V455" s="176"/>
      <c r="W455" s="59"/>
      <c r="Z455" s="54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97"/>
      <c r="AQ455" s="76"/>
      <c r="AR455" s="43"/>
      <c r="AS455" s="43"/>
      <c r="AT455" s="43"/>
      <c r="AU455" s="43"/>
      <c r="AV455" s="43"/>
      <c r="AW455" s="43"/>
      <c r="AX455" s="43"/>
      <c r="AY455" s="43"/>
      <c r="AZ455" s="43"/>
      <c r="BA455" s="98"/>
      <c r="BB455" s="16"/>
      <c r="BC455" s="16"/>
      <c r="BD455" s="16"/>
      <c r="BE455" s="16"/>
      <c r="BF455" s="16"/>
      <c r="CL455" s="54"/>
      <c r="CN455" s="18"/>
      <c r="CO455" s="16">
        <f t="shared" si="642"/>
        <v>0</v>
      </c>
      <c r="CP455" s="18"/>
    </row>
    <row r="456" spans="1:98" x14ac:dyDescent="0.2">
      <c r="A456" s="387"/>
      <c r="B456" s="14" t="str">
        <f>VLOOKUP(D456,'line assign basis'!$A$8:$D$668,2,FALSE)</f>
        <v>A/P INTERCO-HLD</v>
      </c>
      <c r="C456" s="17" t="s">
        <v>1647</v>
      </c>
      <c r="D456" s="17" t="s">
        <v>2719</v>
      </c>
      <c r="E456" s="17">
        <f>IFERROR(VLOOKUP(D456,'line assign basis'!$A$8:$D$668,4,FALSE),"")</f>
        <v>2</v>
      </c>
      <c r="F456" s="33">
        <f>IFERROR(VLOOKUP($D456,'SAP Data'!$A$7:$OM$1845,F$4,FALSE),"")</f>
        <v>-142244</v>
      </c>
      <c r="G456" s="33">
        <f>IFERROR(VLOOKUP($D456,'SAP Data'!$A$7:$OM$1845,G$4,FALSE),"")</f>
        <v>-144563</v>
      </c>
      <c r="H456" s="16">
        <f>IFERROR(VLOOKUP($D456,'SAP Data'!$A$7:$OM$1845,H$4,FALSE),"")</f>
        <v>-1017140.57</v>
      </c>
      <c r="I456" s="76">
        <f>IFERROR(VLOOKUP($D456,'SAP Data'!$A$7:$OM$1845,I$4,FALSE),"")</f>
        <v>-119717</v>
      </c>
      <c r="J456" s="76">
        <f>IFERROR(VLOOKUP($D456,'SAP Data'!$A$7:$OM$1845,J$4,FALSE),"")</f>
        <v>-102257</v>
      </c>
      <c r="K456" s="76">
        <f>IFERROR(VLOOKUP($D456,'SAP Data'!$A$7:$OM$1845,K$4,FALSE),"")</f>
        <v>-974992</v>
      </c>
      <c r="L456" s="76">
        <f>IFERROR(VLOOKUP($D456,'SAP Data'!$A$7:$OM$1845,L$4,FALSE),"")</f>
        <v>-93758</v>
      </c>
      <c r="M456" s="76">
        <f>IFERROR(VLOOKUP($D456,'SAP Data'!$A$7:$OM$1845,M$4,FALSE),"")</f>
        <v>-97902</v>
      </c>
      <c r="N456" s="76">
        <f>IFERROR(VLOOKUP($D456,'SAP Data'!$A$7:$OM$1845,N$4,FALSE),"")</f>
        <v>-1407575.94</v>
      </c>
      <c r="O456" s="76">
        <f>IFERROR(VLOOKUP($D456,'SAP Data'!$A$7:$OM$1845,O$4,FALSE),"")</f>
        <v>-98620</v>
      </c>
      <c r="P456" s="76">
        <f>IFERROR(VLOOKUP($D456,'SAP Data'!$A$7:$OM$1845,P$4,FALSE),"")</f>
        <v>-273010</v>
      </c>
      <c r="Q456" s="76">
        <f>IFERROR(VLOOKUP($D456,'SAP Data'!$A$7:$OM$1845,Q$4,FALSE),"")</f>
        <v>-285149</v>
      </c>
      <c r="R456" s="76">
        <f>IFERROR(VLOOKUP($D456,'SAP Data'!$A$7:$OM$1845,R$4,FALSE),"")</f>
        <v>-112173</v>
      </c>
      <c r="S456" s="76">
        <f>IFERROR(VLOOKUP($D456,'SAP Data'!$A$7:$OM$1845,S$4,FALSE),"")</f>
        <v>-115199</v>
      </c>
      <c r="T456" s="76">
        <f>IFERROR(VLOOKUP($D456,'SAP Data'!$A$7:$OM$1845,T$4,FALSE),"")</f>
        <v>-3463431.21</v>
      </c>
      <c r="U456" s="76">
        <f>IFERROR(VLOOKUP($D456,'SAP Data'!$A$7:$OM$1845,U$4,FALSE),"")</f>
        <v>-113902.81</v>
      </c>
      <c r="V456" s="76">
        <f>IFERROR(VLOOKUP($D456,'SAP Data'!$A$7:$OM$1845,V$4,FALSE),"")</f>
        <v>-113897.81</v>
      </c>
      <c r="W456" s="76">
        <f>IFERROR(VLOOKUP($D456,'SAP Data'!$A$7:$OM$1845,W$4,FALSE),"")</f>
        <v>-390934.7</v>
      </c>
      <c r="X456" s="76">
        <f>IFERROR(VLOOKUP($D456,'SAP Data'!$A$7:$OM$1845,X$4,FALSE),"")</f>
        <v>-101982</v>
      </c>
      <c r="Y456" s="76">
        <f>IFERROR(VLOOKUP($D456,'SAP Data'!$A$7:$OM$1845,Y$4,FALSE),"")</f>
        <v>-107513</v>
      </c>
      <c r="Z456" s="76">
        <f>IFERROR(VLOOKUP($D456,'SAP Data'!$A$7:$OM$1845,Z$4,FALSE),"")</f>
        <v>-338246.03</v>
      </c>
      <c r="AA456" s="76">
        <f>IFERROR(VLOOKUP($D456,'SAP Data'!$A$7:$OM$1845,AA$4,FALSE),"")</f>
        <v>-96413</v>
      </c>
      <c r="AB456" s="76">
        <f>IFERROR(VLOOKUP($D456,'SAP Data'!$A$7:$OM$1845,AB$4,FALSE),"")</f>
        <v>-96413</v>
      </c>
      <c r="AC456" s="76">
        <f>IFERROR(VLOOKUP($D456,'SAP Data'!$A$7:$OM$1845,AC$4,FALSE),"")</f>
        <v>-318584.86</v>
      </c>
      <c r="AD456" s="76">
        <f>IFERROR(VLOOKUP($D456,'SAP Data'!$A$7:$OM$1845,AD$4,FALSE),"")</f>
        <v>-291519</v>
      </c>
      <c r="AE456" s="76">
        <f>IFERROR(VLOOKUP($D456,'SAP Data'!$A$7:$OM$1845,AE$4,FALSE),"")</f>
        <v>-160771</v>
      </c>
      <c r="AF456" s="76">
        <f>IFERROR(VLOOKUP($D456,'SAP Data'!$A$7:$OM$1845,AF$4,FALSE),"")</f>
        <v>-2297858.06</v>
      </c>
      <c r="AG456" s="76">
        <f>IFERROR(VLOOKUP($D456,'SAP Data'!$A$7:$OM$1845,AG$4,FALSE),"")</f>
        <v>-119046</v>
      </c>
      <c r="AH456" s="76">
        <f>IFERROR(VLOOKUP($D456,'SAP Data'!$A$7:$OM$1845,AH$4,FALSE),"")</f>
        <v>-117578</v>
      </c>
      <c r="AI456" s="76">
        <f>IFERROR(VLOOKUP($D456,'SAP Data'!$A$7:$OM$1845,AI$4,FALSE),"")</f>
        <v>-577419.06999999995</v>
      </c>
      <c r="AJ456" s="76">
        <f>IFERROR(VLOOKUP($D456,'SAP Data'!$A$7:$OM$1845,AJ$4,FALSE),"")</f>
        <v>-119590</v>
      </c>
      <c r="AK456" s="76">
        <f>IFERROR(VLOOKUP($D456,'SAP Data'!$A$7:$OM$1845,AK$4,FALSE),"")</f>
        <v>-152181</v>
      </c>
      <c r="AL456" s="76">
        <f>IFERROR(VLOOKUP($D456,'SAP Data'!$A$7:$OM$1845,AL$4,FALSE),"")</f>
        <v>-614395.32999999996</v>
      </c>
      <c r="AM456" s="76">
        <f>IFERROR(VLOOKUP($D456,'SAP Data'!$A$7:$OM$1845,AM$4,FALSE),"")</f>
        <v>-116779</v>
      </c>
      <c r="AN456" s="76">
        <f>IFERROR(VLOOKUP($D456,'SAP Data'!$A$7:$OM$1845,AN$4,FALSE),"")</f>
        <v>-325551</v>
      </c>
      <c r="AO456" s="76">
        <f>IFERROR(VLOOKUP($D456,'SAP Data'!$A$7:$OM$1845,AO$4,FALSE),"")</f>
        <v>-488022.15</v>
      </c>
      <c r="AP456" s="99">
        <f t="shared" ref="AP456:AP521" si="691">IFERROR((R456/2+SUM(S456:AC456)+AD456/2)/12,"")</f>
        <v>-454863.6183333334</v>
      </c>
      <c r="AQ456" s="43">
        <f t="shared" ref="AQ456:AQ521" si="692">IFERROR((S456/2+SUM(T456:AD456)+AE456/2)/12,"")</f>
        <v>-464235.20166666672</v>
      </c>
      <c r="AR456" s="43">
        <f t="shared" ref="AR456:AR521" si="693">IFERROR((T456/2+SUM(U456:AE456)+AF456/2)/12,"")</f>
        <v>-417568.48708333331</v>
      </c>
      <c r="AS456" s="43">
        <f t="shared" ref="AS456:AS521" si="694">IFERROR((U456/2+SUM(V456:AF456)+AG456/2)/12,"")</f>
        <v>-369217.23875000002</v>
      </c>
      <c r="AT456" s="43">
        <f t="shared" ref="AT456:AT521" si="695">IFERROR((V456/2+SUM(W456:AG456)+AH456/2)/12,"")</f>
        <v>-369584.87958333339</v>
      </c>
      <c r="AU456" s="43">
        <f t="shared" ref="AU456:AU521" si="696">IFERROR((W456/2+SUM(X456:AH456)+AI456/2)/12,"")</f>
        <v>-377508.40291666664</v>
      </c>
      <c r="AV456" s="43">
        <f t="shared" ref="AV456:AV521" si="697">IFERROR((X456/2+SUM(Y456:AI456)+AJ456/2)/12,"")</f>
        <v>-386012.25166666671</v>
      </c>
      <c r="AW456" s="43">
        <f t="shared" ref="AW456:AW521" si="698">IFERROR((Y456/2+SUM(Z456:AJ456)+AK456/2)/12,"")</f>
        <v>-388607.08500000002</v>
      </c>
      <c r="AX456" s="43">
        <f t="shared" ref="AX456:AX521" si="699">IFERROR((Z456/2+SUM(AA456:AK456)+AL456/2)/12,"")</f>
        <v>-401974.47249999997</v>
      </c>
      <c r="AY456" s="43">
        <f t="shared" ref="AY456:AY521" si="700">IFERROR((AA456/2+SUM(AB456:AL456)+AM456/2)/12,"")</f>
        <v>-414329.27666666667</v>
      </c>
      <c r="AZ456" s="43">
        <f t="shared" ref="AZ456:AZ521" si="701">IFERROR((AB456/2+SUM(AC456:AM456)+AN456/2)/12,"")</f>
        <v>-424725.27666666661</v>
      </c>
      <c r="BA456" s="98">
        <f t="shared" ref="BA456:BA521" si="702">IFERROR((AC456/2+SUM(AD456:AN456)+AO456/2)/12,"")</f>
        <v>-441332.58041666663</v>
      </c>
      <c r="BB456" s="16"/>
      <c r="BC456" s="16"/>
      <c r="BD456" s="16">
        <f>IF($E456=5,AP456,0)</f>
        <v>0</v>
      </c>
      <c r="BE456" s="16"/>
      <c r="BF456" s="16">
        <f>IF($E456=5,AQ456,0)</f>
        <v>0</v>
      </c>
      <c r="BH456" s="16">
        <f>IF($E456=5,AR456,0)</f>
        <v>0</v>
      </c>
      <c r="BJ456" s="16">
        <f>IF($E456=5,AS456,0)</f>
        <v>0</v>
      </c>
      <c r="BL456" s="16">
        <f>IF($E456=5,AT456,0)</f>
        <v>0</v>
      </c>
      <c r="BN456" s="16">
        <f>IF($E456=5,AU456,0)</f>
        <v>0</v>
      </c>
      <c r="BP456" s="16">
        <f>IF($E456=5,AV456,0)</f>
        <v>0</v>
      </c>
      <c r="BQ456" s="43"/>
      <c r="BR456" s="16">
        <f>IF($E456=5,AW456,0)</f>
        <v>0</v>
      </c>
      <c r="BS456" s="43"/>
      <c r="BT456" s="16">
        <f>IF($E456=5,AX456,0)</f>
        <v>0</v>
      </c>
      <c r="BV456" s="16">
        <f>IF($E456=5,AY456,0)</f>
        <v>0</v>
      </c>
      <c r="BW456" s="43"/>
      <c r="BX456" s="16">
        <f>IF($E456=5,AZ456,0)</f>
        <v>0</v>
      </c>
      <c r="BY456" s="43"/>
      <c r="BZ456" s="16">
        <f>IF($E456=5,BA456,0)</f>
        <v>0</v>
      </c>
      <c r="CB456" s="16">
        <f>IF(E456=1,BA456,0)</f>
        <v>0</v>
      </c>
      <c r="CE456" s="54"/>
      <c r="CF456" s="243">
        <f t="shared" ref="CF456:CF522" si="703">_xlfn.IFS($D456="252012",CO456*$CS$25,$D456="252014",CO456*$CS$25,$D456="252022",CO456*$CS$25,$D456="252024",CO456*$CS$25,$D456="252032",CO456*$CS$25,$D456="252034",CO456*$CS$25,$E456=3,CO456*0,$E456="3P",CO456*$CS$20,$E456="3D",CO456*$CS$21,$E456="3G",CO456*$CS$23,$E456="3L",CO456*$CS$24,$E456&lt;=2,0,$E456&gt;=4,0)</f>
        <v>0</v>
      </c>
      <c r="CH456" s="243">
        <f>IFERROR(CO456-CF456,"")</f>
        <v>0</v>
      </c>
      <c r="CJ456" s="16">
        <f t="shared" ref="CJ456:CJ521" si="704">IF($E456=2,BA456,0)</f>
        <v>-441332.58041666663</v>
      </c>
      <c r="CL456" s="54">
        <f t="shared" ref="CL456:CL521" si="705">IFERROR(SUM(BY456:BZ456,CB456,CF456:CJ456)-BA456,"")</f>
        <v>0</v>
      </c>
      <c r="CN456" s="18"/>
      <c r="CO456" s="16">
        <f t="shared" si="642"/>
        <v>0</v>
      </c>
      <c r="CP456" s="18"/>
    </row>
    <row r="457" spans="1:98" x14ac:dyDescent="0.2">
      <c r="A457" s="387"/>
      <c r="B457" s="14" t="str">
        <f>VLOOKUP(D457,'line assign basis'!$A$8:$D$668,2,FALSE)</f>
        <v>A/P INTERCO-NWNWTR</v>
      </c>
      <c r="C457" s="17" t="s">
        <v>4154</v>
      </c>
      <c r="D457" s="123" t="s">
        <v>4176</v>
      </c>
      <c r="E457" s="17">
        <f>IFERROR(VLOOKUP(D457,'line assign basis'!$A$8:$D$668,4,FALSE),"")</f>
        <v>2</v>
      </c>
      <c r="F457" s="33"/>
      <c r="G457" s="33"/>
      <c r="H457" s="1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  <c r="AA457" s="76"/>
      <c r="AB457" s="76"/>
      <c r="AC457" s="76"/>
      <c r="AD457" s="76">
        <f>IFERROR(VLOOKUP($D457,'SAP Data'!$A$7:$OM$1845,AD$4,FALSE),"")</f>
        <v>-779.75</v>
      </c>
      <c r="AE457" s="76">
        <f>IFERROR(VLOOKUP($D457,'SAP Data'!$A$7:$OM$1845,AE$4,FALSE),"")</f>
        <v>0</v>
      </c>
      <c r="AF457" s="76">
        <f>IFERROR(VLOOKUP($D457,'SAP Data'!$A$7:$OM$1845,AF$4,FALSE),"")</f>
        <v>0</v>
      </c>
      <c r="AG457" s="76">
        <f>IFERROR(VLOOKUP($D457,'SAP Data'!$A$7:$OM$1845,AG$4,FALSE),"")</f>
        <v>0</v>
      </c>
      <c r="AH457" s="76">
        <f>IFERROR(VLOOKUP($D457,'SAP Data'!$A$7:$OM$1845,AH$4,FALSE),"")</f>
        <v>0</v>
      </c>
      <c r="AI457" s="76">
        <f>IFERROR(VLOOKUP($D457,'SAP Data'!$A$7:$OM$1845,AI$4,FALSE),"")</f>
        <v>0</v>
      </c>
      <c r="AJ457" s="76">
        <f>IFERROR(VLOOKUP($D457,'SAP Data'!$A$7:$OM$1845,AJ$4,FALSE),"")</f>
        <v>-150000</v>
      </c>
      <c r="AK457" s="76">
        <f>IFERROR(VLOOKUP($D457,'SAP Data'!$A$7:$OM$1845,AK$4,FALSE),"")</f>
        <v>0</v>
      </c>
      <c r="AL457" s="76">
        <f>IFERROR(VLOOKUP($D457,'SAP Data'!$A$7:$OM$1845,AL$4,FALSE),"")</f>
        <v>0</v>
      </c>
      <c r="AM457" s="76">
        <f>IFERROR(VLOOKUP($D457,'SAP Data'!$A$7:$OM$1845,AM$4,FALSE),"")</f>
        <v>0</v>
      </c>
      <c r="AN457" s="76">
        <f>IFERROR(VLOOKUP($D457,'SAP Data'!$A$7:$OM$1845,AN$4,FALSE),"")</f>
        <v>0</v>
      </c>
      <c r="AO457" s="76">
        <f>IFERROR(VLOOKUP($D457,'SAP Data'!$A$7:$OM$1845,AO$4,FALSE),"")</f>
        <v>0</v>
      </c>
      <c r="AP457" s="99">
        <f t="shared" si="691"/>
        <v>-32.489583333333336</v>
      </c>
      <c r="AQ457" s="43">
        <f t="shared" si="692"/>
        <v>-64.979166666666671</v>
      </c>
      <c r="AR457" s="43">
        <f t="shared" si="693"/>
        <v>-64.979166666666671</v>
      </c>
      <c r="AS457" s="43">
        <f t="shared" si="694"/>
        <v>-64.979166666666671</v>
      </c>
      <c r="AT457" s="43">
        <f t="shared" si="695"/>
        <v>-64.979166666666671</v>
      </c>
      <c r="AU457" s="43">
        <f t="shared" si="696"/>
        <v>-64.979166666666671</v>
      </c>
      <c r="AV457" s="43">
        <f t="shared" si="697"/>
        <v>-6314.979166666667</v>
      </c>
      <c r="AW457" s="43">
        <f t="shared" si="698"/>
        <v>-12564.979166666666</v>
      </c>
      <c r="AX457" s="43">
        <f t="shared" si="699"/>
        <v>-12564.979166666666</v>
      </c>
      <c r="AY457" s="43">
        <f t="shared" si="700"/>
        <v>-12564.979166666666</v>
      </c>
      <c r="AZ457" s="43">
        <f t="shared" si="701"/>
        <v>-12564.979166666666</v>
      </c>
      <c r="BA457" s="98">
        <f t="shared" si="702"/>
        <v>-12564.979166666666</v>
      </c>
      <c r="BB457" s="16"/>
      <c r="BC457" s="16"/>
      <c r="BD457" s="16">
        <f>IF($E457=5,AP457,0)</f>
        <v>0</v>
      </c>
      <c r="BE457" s="16"/>
      <c r="BF457" s="16">
        <f>IF($E457=5,AQ457,0)</f>
        <v>0</v>
      </c>
      <c r="BH457" s="16">
        <f>IF($E457=5,AR457,0)</f>
        <v>0</v>
      </c>
      <c r="BJ457" s="16">
        <f>IF($E457=5,AS457,0)</f>
        <v>0</v>
      </c>
      <c r="BL457" s="16">
        <f>IF($E457=5,AT457,0)</f>
        <v>0</v>
      </c>
      <c r="BN457" s="16">
        <f>IF($E457=5,AU457,0)</f>
        <v>0</v>
      </c>
      <c r="BP457" s="16">
        <f>IF($E457=5,AV457,0)</f>
        <v>0</v>
      </c>
      <c r="BQ457" s="43"/>
      <c r="BR457" s="16">
        <f>IF($E457=5,AW457,0)</f>
        <v>0</v>
      </c>
      <c r="BS457" s="43"/>
      <c r="BT457" s="16">
        <f>IF($E457=5,AX457,0)</f>
        <v>0</v>
      </c>
      <c r="BV457" s="16">
        <f>IF($E457=5,AY457,0)</f>
        <v>0</v>
      </c>
      <c r="BW457" s="43"/>
      <c r="BX457" s="16">
        <f>IF($E457=5,AZ457,0)</f>
        <v>0</v>
      </c>
      <c r="BY457" s="43"/>
      <c r="BZ457" s="16">
        <f>IF($E457=5,BA457,0)</f>
        <v>0</v>
      </c>
      <c r="CB457" s="16">
        <f t="shared" ref="CB457:CB522" si="706">IF(E457=1,BA457,0)</f>
        <v>0</v>
      </c>
      <c r="CE457" s="54"/>
      <c r="CF457" s="243">
        <f t="shared" si="703"/>
        <v>0</v>
      </c>
      <c r="CH457" s="243">
        <f>IFERROR(CO457-CF457,"")</f>
        <v>0</v>
      </c>
      <c r="CJ457" s="16">
        <f t="shared" si="704"/>
        <v>-12564.979166666666</v>
      </c>
      <c r="CL457" s="54">
        <f t="shared" si="705"/>
        <v>0</v>
      </c>
      <c r="CN457" s="18"/>
      <c r="CO457" s="16">
        <f t="shared" ref="CO457:CO522" si="707">_xlfn.IFS($E457=3,BA457,$E457="3P",BA457,$E457="3D",BA457,$E457="3G",BA457,$E457="3L",BA457,$E457&lt;=2,0,$E457&gt;=4,0)</f>
        <v>0</v>
      </c>
      <c r="CP457" s="18"/>
    </row>
    <row r="458" spans="1:98" x14ac:dyDescent="0.2">
      <c r="A458" s="387"/>
      <c r="B458" s="14" t="str">
        <f>VLOOKUP(D458,'line assign basis'!$A$8:$D$668,2,FALSE)</f>
        <v>A/P INTERCO-NWNGS</v>
      </c>
      <c r="C458" s="17" t="s">
        <v>908</v>
      </c>
      <c r="D458" s="17" t="str">
        <f t="shared" ref="D458:D546" si="708">RIGHT(C458,6)</f>
        <v>234042</v>
      </c>
      <c r="E458" s="17">
        <f>IFERROR(VLOOKUP(D458,'line assign basis'!$A$8:$D$668,4,FALSE),"")</f>
        <v>2</v>
      </c>
      <c r="F458" s="33">
        <f>IFERROR(VLOOKUP($D458,'SAP Data'!$A$7:$OM$1845,F$4,FALSE),"")</f>
        <v>-14008.54</v>
      </c>
      <c r="G458" s="33">
        <f>IFERROR(VLOOKUP($D458,'SAP Data'!$A$7:$OM$1845,G$4,FALSE),"")</f>
        <v>-14089.32</v>
      </c>
      <c r="H458" s="16">
        <f>IFERROR(VLOOKUP($D458,'SAP Data'!$A$7:$OM$1845,H$4,FALSE),"")</f>
        <v>-16113.12</v>
      </c>
      <c r="I458" s="76">
        <f>IFERROR(VLOOKUP($D458,'SAP Data'!$A$7:$OM$1845,I$4,FALSE),"")</f>
        <v>-16486.98</v>
      </c>
      <c r="J458" s="76">
        <f>IFERROR(VLOOKUP($D458,'SAP Data'!$A$7:$OM$1845,J$4,FALSE),"")</f>
        <v>-15597.42</v>
      </c>
      <c r="K458" s="76">
        <f>IFERROR(VLOOKUP($D458,'SAP Data'!$A$7:$OM$1845,K$4,FALSE),"")</f>
        <v>-15148.47</v>
      </c>
      <c r="L458" s="76">
        <f>IFERROR(VLOOKUP($D458,'SAP Data'!$A$7:$OM$1845,L$4,FALSE),"")</f>
        <v>-18255.68</v>
      </c>
      <c r="M458" s="76">
        <f>IFERROR(VLOOKUP($D458,'SAP Data'!$A$7:$OM$1845,M$4,FALSE),"")</f>
        <v>-14158.47</v>
      </c>
      <c r="N458" s="76">
        <f>IFERROR(VLOOKUP($D458,'SAP Data'!$A$7:$OM$1845,N$4,FALSE),"")</f>
        <v>-12178.9</v>
      </c>
      <c r="O458" s="76">
        <f>IFERROR(VLOOKUP($D458,'SAP Data'!$A$7:$OM$1845,O$4,FALSE),"")</f>
        <v>-9762.9500000000007</v>
      </c>
      <c r="P458" s="76">
        <f>IFERROR(VLOOKUP($D458,'SAP Data'!$A$7:$OM$1845,P$4,FALSE),"")</f>
        <v>-12065.84</v>
      </c>
      <c r="Q458" s="76">
        <f>IFERROR(VLOOKUP($D458,'SAP Data'!$A$7:$OM$1845,Q$4,FALSE),"")</f>
        <v>-9345.93</v>
      </c>
      <c r="R458" s="76">
        <f>IFERROR(VLOOKUP($D458,'SAP Data'!$A$7:$OM$1845,R$4,FALSE),"")</f>
        <v>-8954.5300000000007</v>
      </c>
      <c r="S458" s="76">
        <f>IFERROR(VLOOKUP($D458,'SAP Data'!$A$7:$OM$1845,S$4,FALSE),"")</f>
        <v>-9212.6</v>
      </c>
      <c r="T458" s="76">
        <f>IFERROR(VLOOKUP($D458,'SAP Data'!$A$7:$OM$1845,T$4,FALSE),"")</f>
        <v>-9196.4</v>
      </c>
      <c r="U458" s="76">
        <f>IFERROR(VLOOKUP($D458,'SAP Data'!$A$7:$OM$1845,U$4,FALSE),"")</f>
        <v>-816.33</v>
      </c>
      <c r="V458" s="76">
        <f>IFERROR(VLOOKUP($D458,'SAP Data'!$A$7:$OM$1845,V$4,FALSE),"")</f>
        <v>-1127.8399999999999</v>
      </c>
      <c r="W458" s="76">
        <f>IFERROR(VLOOKUP($D458,'SAP Data'!$A$7:$OM$1845,W$4,FALSE),"")</f>
        <v>-841.36</v>
      </c>
      <c r="X458" s="76">
        <f>IFERROR(VLOOKUP($D458,'SAP Data'!$A$7:$OM$1845,X$4,FALSE),"")</f>
        <v>0</v>
      </c>
      <c r="Y458" s="76">
        <f>IFERROR(VLOOKUP($D458,'SAP Data'!$A$7:$OM$1845,Y$4,FALSE),"")</f>
        <v>-143.24</v>
      </c>
      <c r="Z458" s="76">
        <f>IFERROR(VLOOKUP($D458,'SAP Data'!$A$7:$OM$1845,Z$4,FALSE),"")</f>
        <v>0</v>
      </c>
      <c r="AA458" s="76">
        <f>IFERROR(VLOOKUP($D458,'SAP Data'!$A$7:$OM$1845,AA$4,FALSE),"")</f>
        <v>0</v>
      </c>
      <c r="AB458" s="76">
        <f>IFERROR(VLOOKUP($D458,'SAP Data'!$A$7:$OM$1845,AB$4,FALSE),"")</f>
        <v>-286.48</v>
      </c>
      <c r="AC458" s="76">
        <f>IFERROR(VLOOKUP($D458,'SAP Data'!$A$7:$OM$1845,AC$4,FALSE),"")</f>
        <v>0</v>
      </c>
      <c r="AD458" s="76">
        <f>IFERROR(VLOOKUP($D458,'SAP Data'!$A$7:$OM$1845,AD$4,FALSE),"")</f>
        <v>-440.04</v>
      </c>
      <c r="AE458" s="76">
        <f>IFERROR(VLOOKUP($D458,'SAP Data'!$A$7:$OM$1845,AE$4,FALSE),"")</f>
        <v>0</v>
      </c>
      <c r="AF458" s="76">
        <f>IFERROR(VLOOKUP($D458,'SAP Data'!$A$7:$OM$1845,AF$4,FALSE),"")</f>
        <v>0</v>
      </c>
      <c r="AG458" s="76">
        <f>IFERROR(VLOOKUP($D458,'SAP Data'!$A$7:$OM$1845,AG$4,FALSE),"")</f>
        <v>-10958.6</v>
      </c>
      <c r="AH458" s="76">
        <f>IFERROR(VLOOKUP($D458,'SAP Data'!$A$7:$OM$1845,AH$4,FALSE),"")</f>
        <v>0</v>
      </c>
      <c r="AI458" s="76">
        <f>IFERROR(VLOOKUP($D458,'SAP Data'!$A$7:$OM$1845,AI$4,FALSE),"")</f>
        <v>0</v>
      </c>
      <c r="AJ458" s="76">
        <f>IFERROR(VLOOKUP($D458,'SAP Data'!$A$7:$OM$1845,AJ$4,FALSE),"")</f>
        <v>0</v>
      </c>
      <c r="AK458" s="76">
        <f>IFERROR(VLOOKUP($D458,'SAP Data'!$A$7:$OM$1845,AK$4,FALSE),"")</f>
        <v>-56016.19</v>
      </c>
      <c r="AL458" s="76">
        <f>IFERROR(VLOOKUP($D458,'SAP Data'!$A$7:$OM$1845,AL$4,FALSE),"")</f>
        <v>0</v>
      </c>
      <c r="AM458" s="76">
        <f>IFERROR(VLOOKUP($D458,'SAP Data'!$A$7:$OM$1845,AM$4,FALSE),"")</f>
        <v>0</v>
      </c>
      <c r="AN458" s="76">
        <f>IFERROR(VLOOKUP($D458,'SAP Data'!$A$7:$OM$1845,AN$4,FALSE),"")</f>
        <v>0</v>
      </c>
      <c r="AO458" s="76">
        <f>IFERROR(VLOOKUP($D458,'SAP Data'!$A$7:$OM$1845,AO$4,FALSE),"")</f>
        <v>-2570.5</v>
      </c>
      <c r="AP458" s="99">
        <f t="shared" si="691"/>
        <v>-2193.4612500000003</v>
      </c>
      <c r="AQ458" s="43">
        <f t="shared" si="692"/>
        <v>-1454.8325000000002</v>
      </c>
      <c r="AR458" s="43">
        <f t="shared" si="693"/>
        <v>-687.79083333333335</v>
      </c>
      <c r="AS458" s="43">
        <f t="shared" si="694"/>
        <v>-727.20208333333323</v>
      </c>
      <c r="AT458" s="43">
        <f t="shared" si="695"/>
        <v>-1102.8033333333335</v>
      </c>
      <c r="AU458" s="43">
        <f t="shared" si="696"/>
        <v>-1020.7533333333334</v>
      </c>
      <c r="AV458" s="43">
        <f t="shared" si="697"/>
        <v>-985.69666666666672</v>
      </c>
      <c r="AW458" s="43">
        <f t="shared" si="698"/>
        <v>-3313.7362500000004</v>
      </c>
      <c r="AX458" s="43">
        <f t="shared" si="699"/>
        <v>-5641.7758333333331</v>
      </c>
      <c r="AY458" s="43">
        <f t="shared" si="700"/>
        <v>-5641.7758333333331</v>
      </c>
      <c r="AZ458" s="43">
        <f t="shared" si="701"/>
        <v>-5629.8391666666676</v>
      </c>
      <c r="BA458" s="98">
        <f t="shared" si="702"/>
        <v>-5725.0066666666671</v>
      </c>
      <c r="BB458" s="16"/>
      <c r="BC458" s="16"/>
      <c r="BD458" s="16">
        <f t="shared" ref="BD458:BD529" si="709">IF($E458=5,AP458,0)</f>
        <v>0</v>
      </c>
      <c r="BE458" s="16"/>
      <c r="BF458" s="16">
        <f t="shared" ref="BF458:BF529" si="710">IF($E458=5,AQ458,0)</f>
        <v>0</v>
      </c>
      <c r="BH458" s="16">
        <f t="shared" ref="BH458:BH529" si="711">IF($E458=5,AR458,0)</f>
        <v>0</v>
      </c>
      <c r="BJ458" s="16">
        <f t="shared" ref="BJ458:BJ529" si="712">IF($E458=5,AS458,0)</f>
        <v>0</v>
      </c>
      <c r="BL458" s="16">
        <f t="shared" ref="BL458:BL529" si="713">IF($E458=5,AT458,0)</f>
        <v>0</v>
      </c>
      <c r="BN458" s="16">
        <f t="shared" ref="BN458:BN529" si="714">IF($E458=5,AU458,0)</f>
        <v>0</v>
      </c>
      <c r="BP458" s="16">
        <f t="shared" ref="BP458:BP528" si="715">IF($E458=5,AV458,0)</f>
        <v>0</v>
      </c>
      <c r="BQ458" s="43"/>
      <c r="BR458" s="16">
        <f t="shared" ref="BR458:BR528" si="716">IF($E458=5,AW458,0)</f>
        <v>0</v>
      </c>
      <c r="BS458" s="43"/>
      <c r="BT458" s="16">
        <f t="shared" ref="BT458:BT528" si="717">IF($E458=5,AX458,0)</f>
        <v>0</v>
      </c>
      <c r="BV458" s="16">
        <f t="shared" ref="BV458:BV525" si="718">IF($E458=5,AY458,0)</f>
        <v>0</v>
      </c>
      <c r="BW458" s="43"/>
      <c r="BX458" s="16">
        <f t="shared" ref="BX458:BX525" si="719">IF($E458=5,AZ458,0)</f>
        <v>0</v>
      </c>
      <c r="BY458" s="43"/>
      <c r="BZ458" s="16">
        <f t="shared" ref="BZ458:BZ525" si="720">IF($E458=5,BA458,0)</f>
        <v>0</v>
      </c>
      <c r="CB458" s="16">
        <f t="shared" si="706"/>
        <v>0</v>
      </c>
      <c r="CF458" s="243">
        <f t="shared" si="703"/>
        <v>0</v>
      </c>
      <c r="CH458" s="243">
        <f t="shared" ref="CH458:CH529" si="721">IFERROR(CO458-CF458,"")</f>
        <v>0</v>
      </c>
      <c r="CJ458" s="16">
        <f t="shared" si="704"/>
        <v>-5725.0066666666671</v>
      </c>
      <c r="CL458" s="54">
        <f t="shared" si="705"/>
        <v>0</v>
      </c>
      <c r="CN458" s="18"/>
      <c r="CO458" s="16">
        <f t="shared" si="707"/>
        <v>0</v>
      </c>
      <c r="CP458" s="18"/>
    </row>
    <row r="459" spans="1:98" x14ac:dyDescent="0.2">
      <c r="A459" s="387"/>
      <c r="B459" s="14" t="str">
        <f>VLOOKUP(D459,'line assign basis'!$A$8:$D$668,2,FALSE)</f>
        <v>A/P INTERCO-GRS</v>
      </c>
      <c r="C459" s="17" t="s">
        <v>1501</v>
      </c>
      <c r="D459" s="40" t="str">
        <f>RIGHT(C459,6)</f>
        <v>234401</v>
      </c>
      <c r="E459" s="17">
        <f>IFERROR(VLOOKUP(D459,'line assign basis'!$A$8:$D$668,4,FALSE),"")</f>
        <v>2</v>
      </c>
      <c r="F459" s="33">
        <f>IFERROR(VLOOKUP($D459,'SAP Data'!$A$7:$OM$1845,F$4,FALSE),"")</f>
        <v>0</v>
      </c>
      <c r="G459" s="33">
        <f>IFERROR(VLOOKUP($D459,'SAP Data'!$A$7:$OM$1845,G$4,FALSE),"")</f>
        <v>0</v>
      </c>
      <c r="H459" s="16">
        <f>IFERROR(VLOOKUP($D459,'SAP Data'!$A$7:$OM$1845,H$4,FALSE),"")</f>
        <v>0</v>
      </c>
      <c r="I459" s="76">
        <f>IFERROR(VLOOKUP($D459,'SAP Data'!$A$7:$OM$1845,I$4,FALSE),"")</f>
        <v>0</v>
      </c>
      <c r="J459" s="76">
        <f>IFERROR(VLOOKUP($D459,'SAP Data'!$A$7:$OM$1845,J$4,FALSE),"")</f>
        <v>0</v>
      </c>
      <c r="K459" s="76">
        <f>IFERROR(VLOOKUP($D459,'SAP Data'!$A$7:$OM$1845,K$4,FALSE),"")</f>
        <v>0</v>
      </c>
      <c r="L459" s="76">
        <f>IFERROR(VLOOKUP($D459,'SAP Data'!$A$7:$OM$1845,L$4,FALSE),"")</f>
        <v>0</v>
      </c>
      <c r="M459" s="76">
        <f>IFERROR(VLOOKUP($D459,'SAP Data'!$A$7:$OM$1845,M$4,FALSE),"")</f>
        <v>0</v>
      </c>
      <c r="N459" s="76">
        <f>IFERROR(VLOOKUP($D459,'SAP Data'!$A$7:$OM$1845,N$4,FALSE),"")</f>
        <v>0</v>
      </c>
      <c r="O459" s="76">
        <f>IFERROR(VLOOKUP($D459,'SAP Data'!$A$7:$OM$1845,O$4,FALSE),"")</f>
        <v>0</v>
      </c>
      <c r="P459" s="76">
        <f>IFERROR(VLOOKUP($D459,'SAP Data'!$A$7:$OM$1845,P$4,FALSE),"")</f>
        <v>0</v>
      </c>
      <c r="Q459" s="76">
        <f>IFERROR(VLOOKUP($D459,'SAP Data'!$A$7:$OM$1845,Q$4,FALSE),"")</f>
        <v>0</v>
      </c>
      <c r="R459" s="76">
        <f>IFERROR(VLOOKUP($D459,'SAP Data'!$A$7:$OM$1845,R$4,FALSE),"")</f>
        <v>0</v>
      </c>
      <c r="S459" s="76">
        <f>IFERROR(VLOOKUP($D459,'SAP Data'!$A$7:$OM$1845,S$4,FALSE),"")</f>
        <v>0</v>
      </c>
      <c r="T459" s="76">
        <f>IFERROR(VLOOKUP($D459,'SAP Data'!$A$7:$OM$1845,T$4,FALSE),"")</f>
        <v>0</v>
      </c>
      <c r="U459" s="76">
        <f>IFERROR(VLOOKUP($D459,'SAP Data'!$A$7:$OM$1845,U$4,FALSE),"")</f>
        <v>0</v>
      </c>
      <c r="V459" s="76">
        <f>IFERROR(VLOOKUP($D459,'SAP Data'!$A$7:$OM$1845,V$4,FALSE),"")</f>
        <v>0</v>
      </c>
      <c r="W459" s="76">
        <f>IFERROR(VLOOKUP($D459,'SAP Data'!$A$7:$OM$1845,W$4,FALSE),"")</f>
        <v>0</v>
      </c>
      <c r="X459" s="76">
        <f>IFERROR(VLOOKUP($D459,'SAP Data'!$A$7:$OM$1845,X$4,FALSE),"")</f>
        <v>0</v>
      </c>
      <c r="Y459" s="76">
        <f>IFERROR(VLOOKUP($D459,'SAP Data'!$A$7:$OM$1845,Y$4,FALSE),"")</f>
        <v>0</v>
      </c>
      <c r="Z459" s="76">
        <f>IFERROR(VLOOKUP($D459,'SAP Data'!$A$7:$OM$1845,Z$4,FALSE),"")</f>
        <v>0</v>
      </c>
      <c r="AA459" s="76">
        <f>IFERROR(VLOOKUP($D459,'SAP Data'!$A$7:$OM$1845,AA$4,FALSE),"")</f>
        <v>0</v>
      </c>
      <c r="AB459" s="76">
        <f>IFERROR(VLOOKUP($D459,'SAP Data'!$A$7:$OM$1845,AB$4,FALSE),"")</f>
        <v>0</v>
      </c>
      <c r="AC459" s="76">
        <f>IFERROR(VLOOKUP($D459,'SAP Data'!$A$7:$OM$1845,AC$4,FALSE),"")</f>
        <v>0</v>
      </c>
      <c r="AD459" s="76">
        <f>IFERROR(VLOOKUP($D459,'SAP Data'!$A$7:$OM$1845,AD$4,FALSE),"")</f>
        <v>0</v>
      </c>
      <c r="AE459" s="76">
        <f>IFERROR(VLOOKUP($D459,'SAP Data'!$A$7:$OM$1845,AE$4,FALSE),"")</f>
        <v>0</v>
      </c>
      <c r="AF459" s="76">
        <f>IFERROR(VLOOKUP($D459,'SAP Data'!$A$7:$OM$1845,AF$4,FALSE),"")</f>
        <v>0</v>
      </c>
      <c r="AG459" s="76">
        <f>IFERROR(VLOOKUP($D459,'SAP Data'!$A$7:$OM$1845,AG$4,FALSE),"")</f>
        <v>0</v>
      </c>
      <c r="AH459" s="76">
        <f>IFERROR(VLOOKUP($D459,'SAP Data'!$A$7:$OM$1845,AH$4,FALSE),"")</f>
        <v>0</v>
      </c>
      <c r="AI459" s="76">
        <f>IFERROR(VLOOKUP($D459,'SAP Data'!$A$7:$OM$1845,AI$4,FALSE),"")</f>
        <v>0</v>
      </c>
      <c r="AJ459" s="76">
        <f>IFERROR(VLOOKUP($D459,'SAP Data'!$A$7:$OM$1845,AJ$4,FALSE),"")</f>
        <v>0</v>
      </c>
      <c r="AK459" s="76">
        <f>IFERROR(VLOOKUP($D459,'SAP Data'!$A$7:$OM$1845,AK$4,FALSE),"")</f>
        <v>0</v>
      </c>
      <c r="AL459" s="76">
        <f>IFERROR(VLOOKUP($D459,'SAP Data'!$A$7:$OM$1845,AL$4,FALSE),"")</f>
        <v>0</v>
      </c>
      <c r="AM459" s="76">
        <f>IFERROR(VLOOKUP($D459,'SAP Data'!$A$7:$OM$1845,AM$4,FALSE),"")</f>
        <v>0</v>
      </c>
      <c r="AN459" s="76">
        <f>IFERROR(VLOOKUP($D459,'SAP Data'!$A$7:$OM$1845,AN$4,FALSE),"")</f>
        <v>0</v>
      </c>
      <c r="AO459" s="76">
        <f>IFERROR(VLOOKUP($D459,'SAP Data'!$A$7:$OM$1845,AO$4,FALSE),"")</f>
        <v>0</v>
      </c>
      <c r="AP459" s="99">
        <f t="shared" si="691"/>
        <v>0</v>
      </c>
      <c r="AQ459" s="43">
        <f t="shared" si="692"/>
        <v>0</v>
      </c>
      <c r="AR459" s="43">
        <f t="shared" si="693"/>
        <v>0</v>
      </c>
      <c r="AS459" s="43">
        <f t="shared" si="694"/>
        <v>0</v>
      </c>
      <c r="AT459" s="43">
        <f t="shared" si="695"/>
        <v>0</v>
      </c>
      <c r="AU459" s="43">
        <f t="shared" si="696"/>
        <v>0</v>
      </c>
      <c r="AV459" s="43">
        <f t="shared" si="697"/>
        <v>0</v>
      </c>
      <c r="AW459" s="43">
        <f t="shared" si="698"/>
        <v>0</v>
      </c>
      <c r="AX459" s="43">
        <f t="shared" si="699"/>
        <v>0</v>
      </c>
      <c r="AY459" s="43">
        <f t="shared" si="700"/>
        <v>0</v>
      </c>
      <c r="AZ459" s="43">
        <f t="shared" si="701"/>
        <v>0</v>
      </c>
      <c r="BA459" s="98">
        <f t="shared" si="702"/>
        <v>0</v>
      </c>
      <c r="BB459" s="16"/>
      <c r="BC459" s="16"/>
      <c r="BD459" s="16">
        <f t="shared" si="709"/>
        <v>0</v>
      </c>
      <c r="BE459" s="16"/>
      <c r="BF459" s="16">
        <f t="shared" si="710"/>
        <v>0</v>
      </c>
      <c r="BH459" s="16">
        <f t="shared" si="711"/>
        <v>0</v>
      </c>
      <c r="BJ459" s="16">
        <f t="shared" si="712"/>
        <v>0</v>
      </c>
      <c r="BL459" s="16">
        <f t="shared" si="713"/>
        <v>0</v>
      </c>
      <c r="BN459" s="16">
        <f t="shared" si="714"/>
        <v>0</v>
      </c>
      <c r="BP459" s="16">
        <f t="shared" si="715"/>
        <v>0</v>
      </c>
      <c r="BQ459" s="43"/>
      <c r="BR459" s="16">
        <f t="shared" si="716"/>
        <v>0</v>
      </c>
      <c r="BS459" s="43"/>
      <c r="BT459" s="16">
        <f t="shared" si="717"/>
        <v>0</v>
      </c>
      <c r="BV459" s="16">
        <f t="shared" si="718"/>
        <v>0</v>
      </c>
      <c r="BW459" s="43"/>
      <c r="BX459" s="16">
        <f t="shared" si="719"/>
        <v>0</v>
      </c>
      <c r="BY459" s="43"/>
      <c r="BZ459" s="16">
        <f t="shared" si="720"/>
        <v>0</v>
      </c>
      <c r="CB459" s="16">
        <f t="shared" si="706"/>
        <v>0</v>
      </c>
      <c r="CF459" s="243">
        <f t="shared" si="703"/>
        <v>0</v>
      </c>
      <c r="CH459" s="243">
        <f t="shared" si="721"/>
        <v>0</v>
      </c>
      <c r="CJ459" s="16">
        <f t="shared" si="704"/>
        <v>0</v>
      </c>
      <c r="CL459" s="54">
        <f t="shared" si="705"/>
        <v>0</v>
      </c>
      <c r="CN459" s="18"/>
      <c r="CO459" s="16">
        <f t="shared" si="707"/>
        <v>0</v>
      </c>
      <c r="CP459" s="18"/>
      <c r="CQ459" s="16"/>
      <c r="CR459" s="16"/>
    </row>
    <row r="460" spans="1:98" x14ac:dyDescent="0.2">
      <c r="A460" s="387"/>
      <c r="B460" s="14" t="str">
        <f>VLOOKUP(D460,'line assign basis'!$A$8:$D$668,2,FALSE)</f>
        <v>A/P INTERCO-NWNEN</v>
      </c>
      <c r="C460" s="17" t="s">
        <v>3315</v>
      </c>
      <c r="D460" s="40" t="str">
        <f>RIGHT(C460,6)</f>
        <v>234405</v>
      </c>
      <c r="E460" s="17">
        <f>IFERROR(VLOOKUP(D460,'line assign basis'!$A$8:$D$668,4,FALSE),"")</f>
        <v>2</v>
      </c>
      <c r="F460" s="33">
        <f>IFERROR(VLOOKUP($D460,'SAP Data'!$A$7:$OM$1845,F$4,FALSE),"")</f>
        <v>0</v>
      </c>
      <c r="G460" s="33">
        <f>IFERROR(VLOOKUP($D460,'SAP Data'!$A$7:$OM$1845,G$4,FALSE),"")</f>
        <v>0</v>
      </c>
      <c r="H460" s="16">
        <f>IFERROR(VLOOKUP($D460,'SAP Data'!$A$7:$OM$1845,H$4,FALSE),"")</f>
        <v>0</v>
      </c>
      <c r="I460" s="76">
        <f>IFERROR(VLOOKUP($D460,'SAP Data'!$A$7:$OM$1845,I$4,FALSE),"")</f>
        <v>0</v>
      </c>
      <c r="J460" s="76">
        <f>IFERROR(VLOOKUP($D460,'SAP Data'!$A$7:$OM$1845,J$4,FALSE),"")</f>
        <v>0</v>
      </c>
      <c r="K460" s="76">
        <f>IFERROR(VLOOKUP($D460,'SAP Data'!$A$7:$OM$1845,K$4,FALSE),"")</f>
        <v>0</v>
      </c>
      <c r="L460" s="76">
        <f>IFERROR(VLOOKUP($D460,'SAP Data'!$A$7:$OM$1845,L$4,FALSE),"")</f>
        <v>0</v>
      </c>
      <c r="M460" s="76">
        <f>IFERROR(VLOOKUP($D460,'SAP Data'!$A$7:$OM$1845,M$4,FALSE),"")</f>
        <v>0</v>
      </c>
      <c r="N460" s="76">
        <f>IFERROR(VLOOKUP($D460,'SAP Data'!$A$7:$OM$1845,N$4,FALSE),"")</f>
        <v>0</v>
      </c>
      <c r="O460" s="76">
        <f>IFERROR(VLOOKUP($D460,'SAP Data'!$A$7:$OM$1845,O$4,FALSE),"")</f>
        <v>0</v>
      </c>
      <c r="P460" s="76">
        <f>IFERROR(VLOOKUP($D460,'SAP Data'!$A$7:$OM$1845,P$4,FALSE),"")</f>
        <v>0</v>
      </c>
      <c r="Q460" s="76">
        <f>IFERROR(VLOOKUP($D460,'SAP Data'!$A$7:$OM$1845,Q$4,FALSE),"")</f>
        <v>0</v>
      </c>
      <c r="R460" s="76">
        <f>IFERROR(VLOOKUP($D460,'SAP Data'!$A$7:$OM$1845,R$4,FALSE),"")</f>
        <v>0</v>
      </c>
      <c r="S460" s="76">
        <f>IFERROR(VLOOKUP($D460,'SAP Data'!$A$7:$OM$1845,S$4,FALSE),"")</f>
        <v>0</v>
      </c>
      <c r="T460" s="76">
        <f>IFERROR(VLOOKUP($D460,'SAP Data'!$A$7:$OM$1845,T$4,FALSE),"")</f>
        <v>0</v>
      </c>
      <c r="U460" s="76">
        <f>IFERROR(VLOOKUP($D460,'SAP Data'!$A$7:$OM$1845,U$4,FALSE),"")</f>
        <v>0</v>
      </c>
      <c r="V460" s="76">
        <f>IFERROR(VLOOKUP($D460,'SAP Data'!$A$7:$OM$1845,V$4,FALSE),"")</f>
        <v>0</v>
      </c>
      <c r="W460" s="76">
        <f>IFERROR(VLOOKUP($D460,'SAP Data'!$A$7:$OM$1845,W$4,FALSE),"")</f>
        <v>0</v>
      </c>
      <c r="X460" s="76">
        <f>IFERROR(VLOOKUP($D460,'SAP Data'!$A$7:$OM$1845,X$4,FALSE),"")</f>
        <v>0</v>
      </c>
      <c r="Y460" s="76">
        <f>IFERROR(VLOOKUP($D460,'SAP Data'!$A$7:$OM$1845,Y$4,FALSE),"")</f>
        <v>0</v>
      </c>
      <c r="Z460" s="76">
        <f>IFERROR(VLOOKUP($D460,'SAP Data'!$A$7:$OM$1845,Z$4,FALSE),"")</f>
        <v>0</v>
      </c>
      <c r="AA460" s="76">
        <f>IFERROR(VLOOKUP($D460,'SAP Data'!$A$7:$OM$1845,AA$4,FALSE),"")</f>
        <v>0</v>
      </c>
      <c r="AB460" s="76">
        <f>IFERROR(VLOOKUP($D460,'SAP Data'!$A$7:$OM$1845,AB$4,FALSE),"")</f>
        <v>0</v>
      </c>
      <c r="AC460" s="76">
        <f>IFERROR(VLOOKUP($D460,'SAP Data'!$A$7:$OM$1845,AC$4,FALSE),"")</f>
        <v>-64833</v>
      </c>
      <c r="AD460" s="76">
        <f>IFERROR(VLOOKUP($D460,'SAP Data'!$A$7:$OM$1845,AD$4,FALSE),"")</f>
        <v>0</v>
      </c>
      <c r="AE460" s="76">
        <f>IFERROR(VLOOKUP($D460,'SAP Data'!$A$7:$OM$1845,AE$4,FALSE),"")</f>
        <v>0</v>
      </c>
      <c r="AF460" s="76">
        <f>IFERROR(VLOOKUP($D460,'SAP Data'!$A$7:$OM$1845,AF$4,FALSE),"")</f>
        <v>0</v>
      </c>
      <c r="AG460" s="76">
        <f>IFERROR(VLOOKUP($D460,'SAP Data'!$A$7:$OM$1845,AG$4,FALSE),"")</f>
        <v>0</v>
      </c>
      <c r="AH460" s="76">
        <f>IFERROR(VLOOKUP($D460,'SAP Data'!$A$7:$OM$1845,AH$4,FALSE),"")</f>
        <v>0</v>
      </c>
      <c r="AI460" s="76">
        <f>IFERROR(VLOOKUP($D460,'SAP Data'!$A$7:$OM$1845,AI$4,FALSE),"")</f>
        <v>0</v>
      </c>
      <c r="AJ460" s="76">
        <f>IFERROR(VLOOKUP($D460,'SAP Data'!$A$7:$OM$1845,AJ$4,FALSE),"")</f>
        <v>0</v>
      </c>
      <c r="AK460" s="76">
        <f>IFERROR(VLOOKUP($D460,'SAP Data'!$A$7:$OM$1845,AK$4,FALSE),"")</f>
        <v>0</v>
      </c>
      <c r="AL460" s="76">
        <f>IFERROR(VLOOKUP($D460,'SAP Data'!$A$7:$OM$1845,AL$4,FALSE),"")</f>
        <v>0</v>
      </c>
      <c r="AM460" s="76">
        <f>IFERROR(VLOOKUP($D460,'SAP Data'!$A$7:$OM$1845,AM$4,FALSE),"")</f>
        <v>0</v>
      </c>
      <c r="AN460" s="76">
        <f>IFERROR(VLOOKUP($D460,'SAP Data'!$A$7:$OM$1845,AN$4,FALSE),"")</f>
        <v>0</v>
      </c>
      <c r="AO460" s="76">
        <f>IFERROR(VLOOKUP($D460,'SAP Data'!$A$7:$OM$1845,AO$4,FALSE),"")</f>
        <v>0</v>
      </c>
      <c r="AP460" s="99">
        <f t="shared" si="691"/>
        <v>-5402.75</v>
      </c>
      <c r="AQ460" s="43">
        <f t="shared" si="692"/>
        <v>-5402.75</v>
      </c>
      <c r="AR460" s="43">
        <f t="shared" si="693"/>
        <v>-5402.75</v>
      </c>
      <c r="AS460" s="43">
        <f t="shared" si="694"/>
        <v>-5402.75</v>
      </c>
      <c r="AT460" s="43">
        <f t="shared" si="695"/>
        <v>-5402.75</v>
      </c>
      <c r="AU460" s="43">
        <f t="shared" si="696"/>
        <v>-5402.75</v>
      </c>
      <c r="AV460" s="43">
        <f t="shared" si="697"/>
        <v>-5402.75</v>
      </c>
      <c r="AW460" s="43">
        <f t="shared" si="698"/>
        <v>-5402.75</v>
      </c>
      <c r="AX460" s="43">
        <f t="shared" si="699"/>
        <v>-5402.75</v>
      </c>
      <c r="AY460" s="43">
        <f t="shared" si="700"/>
        <v>-5402.75</v>
      </c>
      <c r="AZ460" s="43">
        <f t="shared" si="701"/>
        <v>-5402.75</v>
      </c>
      <c r="BA460" s="98">
        <f t="shared" si="702"/>
        <v>-2701.375</v>
      </c>
      <c r="BB460" s="16"/>
      <c r="BC460" s="16"/>
      <c r="BD460" s="16">
        <f t="shared" ref="BD460" si="722">IF($E460=5,AP460,0)</f>
        <v>0</v>
      </c>
      <c r="BE460" s="16"/>
      <c r="BF460" s="16">
        <f t="shared" ref="BF460" si="723">IF($E460=5,AQ460,0)</f>
        <v>0</v>
      </c>
      <c r="BH460" s="16">
        <f t="shared" ref="BH460" si="724">IF($E460=5,AR460,0)</f>
        <v>0</v>
      </c>
      <c r="BJ460" s="16">
        <f t="shared" ref="BJ460" si="725">IF($E460=5,AS460,0)</f>
        <v>0</v>
      </c>
      <c r="BL460" s="16">
        <f t="shared" ref="BL460" si="726">IF($E460=5,AT460,0)</f>
        <v>0</v>
      </c>
      <c r="BN460" s="16">
        <f t="shared" ref="BN460" si="727">IF($E460=5,AU460,0)</f>
        <v>0</v>
      </c>
      <c r="BP460" s="16">
        <f t="shared" ref="BP460" si="728">IF($E460=5,AV460,0)</f>
        <v>0</v>
      </c>
      <c r="BQ460" s="43"/>
      <c r="BR460" s="16">
        <f t="shared" ref="BR460" si="729">IF($E460=5,AW460,0)</f>
        <v>0</v>
      </c>
      <c r="BS460" s="43"/>
      <c r="BT460" s="16">
        <f t="shared" ref="BT460" si="730">IF($E460=5,AX460,0)</f>
        <v>0</v>
      </c>
      <c r="BV460" s="16">
        <f t="shared" si="718"/>
        <v>0</v>
      </c>
      <c r="BW460" s="43"/>
      <c r="BX460" s="16">
        <f t="shared" si="719"/>
        <v>0</v>
      </c>
      <c r="BY460" s="43"/>
      <c r="BZ460" s="16">
        <f t="shared" si="720"/>
        <v>0</v>
      </c>
      <c r="CB460" s="16">
        <f t="shared" si="706"/>
        <v>0</v>
      </c>
      <c r="CF460" s="243">
        <f t="shared" si="703"/>
        <v>0</v>
      </c>
      <c r="CH460" s="243">
        <f t="shared" ref="CH460" si="731">IFERROR(CO460-CF460,"")</f>
        <v>0</v>
      </c>
      <c r="CJ460" s="16">
        <f t="shared" si="704"/>
        <v>-2701.375</v>
      </c>
      <c r="CL460" s="54">
        <f t="shared" si="705"/>
        <v>0</v>
      </c>
      <c r="CN460" s="18"/>
      <c r="CO460" s="16">
        <f t="shared" si="707"/>
        <v>0</v>
      </c>
      <c r="CP460" s="18"/>
      <c r="CQ460" s="16"/>
      <c r="CR460" s="16"/>
    </row>
    <row r="461" spans="1:98" x14ac:dyDescent="0.2">
      <c r="A461" s="387"/>
      <c r="B461" s="14" t="str">
        <f>VLOOKUP(D461,'line assign basis'!$A$8:$D$668,2,FALSE)</f>
        <v>A/P TAX SHARE-HLD</v>
      </c>
      <c r="C461" s="17" t="s">
        <v>1649</v>
      </c>
      <c r="D461" s="17" t="s">
        <v>2720</v>
      </c>
      <c r="E461" s="17">
        <f>IFERROR(VLOOKUP(D461,'line assign basis'!$A$8:$D$668,4,FALSE),"")</f>
        <v>2</v>
      </c>
      <c r="F461" s="33">
        <f>IFERROR(VLOOKUP($D461,'SAP Data'!$A$7:$OM$1845,F$4,FALSE),"")</f>
        <v>-1637475</v>
      </c>
      <c r="G461" s="33">
        <f>IFERROR(VLOOKUP($D461,'SAP Data'!$A$7:$OM$1845,G$4,FALSE),"")</f>
        <v>-793258.02</v>
      </c>
      <c r="H461" s="16">
        <f>IFERROR(VLOOKUP($D461,'SAP Data'!$A$7:$OM$1845,H$4,FALSE),"")</f>
        <v>0</v>
      </c>
      <c r="I461" s="76">
        <f>IFERROR(VLOOKUP($D461,'SAP Data'!$A$7:$OM$1845,I$4,FALSE),"")</f>
        <v>-3750853.19</v>
      </c>
      <c r="J461" s="76">
        <f>IFERROR(VLOOKUP($D461,'SAP Data'!$A$7:$OM$1845,J$4,FALSE),"")</f>
        <v>-4601052.1900000004</v>
      </c>
      <c r="K461" s="76">
        <f>IFERROR(VLOOKUP($D461,'SAP Data'!$A$7:$OM$1845,K$4,FALSE),"")</f>
        <v>-5888452.1900000004</v>
      </c>
      <c r="L461" s="76">
        <f>IFERROR(VLOOKUP($D461,'SAP Data'!$A$7:$OM$1845,L$4,FALSE),"")</f>
        <v>-4264126.1900000004</v>
      </c>
      <c r="M461" s="76">
        <f>IFERROR(VLOOKUP($D461,'SAP Data'!$A$7:$OM$1845,M$4,FALSE),"")</f>
        <v>-3170400.19</v>
      </c>
      <c r="N461" s="76">
        <f>IFERROR(VLOOKUP($D461,'SAP Data'!$A$7:$OM$1845,N$4,FALSE),"")</f>
        <v>-2764867.19</v>
      </c>
      <c r="O461" s="76">
        <f>IFERROR(VLOOKUP($D461,'SAP Data'!$A$7:$OM$1845,O$4,FALSE),"")</f>
        <v>-2370323.19</v>
      </c>
      <c r="P461" s="76">
        <f>IFERROR(VLOOKUP($D461,'SAP Data'!$A$7:$OM$1845,P$4,FALSE),"")</f>
        <v>-3806340.19</v>
      </c>
      <c r="Q461" s="76">
        <f>IFERROR(VLOOKUP($D461,'SAP Data'!$A$7:$OM$1845,Q$4,FALSE),"")</f>
        <v>-1251724.19</v>
      </c>
      <c r="R461" s="76">
        <f>IFERROR(VLOOKUP($D461,'SAP Data'!$A$7:$OM$1845,R$4,FALSE),"")</f>
        <v>-4999959.1900000004</v>
      </c>
      <c r="S461" s="76">
        <f>IFERROR(VLOOKUP($D461,'SAP Data'!$A$7:$OM$1845,S$4,FALSE),"")</f>
        <v>-8843807.1899999995</v>
      </c>
      <c r="T461" s="76">
        <f>IFERROR(VLOOKUP($D461,'SAP Data'!$A$7:$OM$1845,T$4,FALSE),"")</f>
        <v>-17880329.190000001</v>
      </c>
      <c r="U461" s="76">
        <f>IFERROR(VLOOKUP($D461,'SAP Data'!$A$7:$OM$1845,U$4,FALSE),"")</f>
        <v>-18911715.190000001</v>
      </c>
      <c r="V461" s="76">
        <f>IFERROR(VLOOKUP($D461,'SAP Data'!$A$7:$OM$1845,V$4,FALSE),"")</f>
        <v>-18392857.190000001</v>
      </c>
      <c r="W461" s="76">
        <f>IFERROR(VLOOKUP($D461,'SAP Data'!$A$7:$OM$1845,W$4,FALSE),"")</f>
        <v>-18058399.190000001</v>
      </c>
      <c r="X461" s="76">
        <f>IFERROR(VLOOKUP($D461,'SAP Data'!$A$7:$OM$1845,X$4,FALSE),"")</f>
        <v>-14939313.189999999</v>
      </c>
      <c r="Y461" s="76">
        <f>IFERROR(VLOOKUP($D461,'SAP Data'!$A$7:$OM$1845,Y$4,FALSE),"")</f>
        <v>-11633960.189999999</v>
      </c>
      <c r="Z461" s="76">
        <f>IFERROR(VLOOKUP($D461,'SAP Data'!$A$7:$OM$1845,Z$4,FALSE),"")</f>
        <v>-10795609.189999999</v>
      </c>
      <c r="AA461" s="76">
        <f>IFERROR(VLOOKUP($D461,'SAP Data'!$A$7:$OM$1845,AA$4,FALSE),"")</f>
        <v>-11417655.189999999</v>
      </c>
      <c r="AB461" s="76">
        <f>IFERROR(VLOOKUP($D461,'SAP Data'!$A$7:$OM$1845,AB$4,FALSE),"")</f>
        <v>-16887267.190000001</v>
      </c>
      <c r="AC461" s="76">
        <f>IFERROR(VLOOKUP($D461,'SAP Data'!$A$7:$OM$1845,AC$4,FALSE),"")</f>
        <v>-15309349.189999999</v>
      </c>
      <c r="AD461" s="76">
        <f>IFERROR(VLOOKUP($D461,'SAP Data'!$A$7:$OM$1845,AD$4,FALSE),"")</f>
        <v>-18097668.190000001</v>
      </c>
      <c r="AE461" s="76">
        <f>IFERROR(VLOOKUP($D461,'SAP Data'!$A$7:$OM$1845,AE$4,FALSE),"")</f>
        <v>-23830354.190000001</v>
      </c>
      <c r="AF461" s="76">
        <f>IFERROR(VLOOKUP($D461,'SAP Data'!$A$7:$OM$1845,AF$4,FALSE),"")</f>
        <v>-27446263.190000001</v>
      </c>
      <c r="AG461" s="76">
        <f>IFERROR(VLOOKUP($D461,'SAP Data'!$A$7:$OM$1845,AG$4,FALSE),"")</f>
        <v>-27051825.190000001</v>
      </c>
      <c r="AH461" s="76">
        <f>IFERROR(VLOOKUP($D461,'SAP Data'!$A$7:$OM$1845,AH$4,FALSE),"")</f>
        <v>-28412320.190000001</v>
      </c>
      <c r="AI461" s="76">
        <f>IFERROR(VLOOKUP($D461,'SAP Data'!$A$7:$OM$1845,AI$4,FALSE),"")</f>
        <v>-22291729.190000001</v>
      </c>
      <c r="AJ461" s="76">
        <f>IFERROR(VLOOKUP($D461,'SAP Data'!$A$7:$OM$1845,AJ$4,FALSE),"")</f>
        <v>-19184422.190000001</v>
      </c>
      <c r="AK461" s="76">
        <f>IFERROR(VLOOKUP($D461,'SAP Data'!$A$7:$OM$1845,AK$4,FALSE),"")</f>
        <v>-16045003.189999999</v>
      </c>
      <c r="AL461" s="76">
        <f>IFERROR(VLOOKUP($D461,'SAP Data'!$A$7:$OM$1845,AL$4,FALSE),"")</f>
        <v>-1953764.19</v>
      </c>
      <c r="AM461" s="76">
        <f>IFERROR(VLOOKUP($D461,'SAP Data'!$A$7:$OM$1845,AM$4,FALSE),"")</f>
        <v>-2653309.19</v>
      </c>
      <c r="AN461" s="76">
        <f>IFERROR(VLOOKUP($D461,'SAP Data'!$A$7:$OM$1845,AN$4,FALSE),"")</f>
        <v>-5982375.1900000004</v>
      </c>
      <c r="AO461" s="76">
        <f>IFERROR(VLOOKUP($D461,'SAP Data'!$A$7:$OM$1845,AO$4,FALSE),"")</f>
        <v>-627110.06999999995</v>
      </c>
      <c r="AP461" s="99">
        <f t="shared" si="691"/>
        <v>-14551589.648333333</v>
      </c>
      <c r="AQ461" s="43">
        <f t="shared" si="692"/>
        <v>-15721766.981666667</v>
      </c>
      <c r="AR461" s="43">
        <f t="shared" si="693"/>
        <v>-16744787.023333333</v>
      </c>
      <c r="AS461" s="43">
        <f t="shared" si="694"/>
        <v>-17482538.856666666</v>
      </c>
      <c r="AT461" s="43">
        <f t="shared" si="695"/>
        <v>-18239187.731666666</v>
      </c>
      <c r="AU461" s="43">
        <f t="shared" si="696"/>
        <v>-18833054.106666666</v>
      </c>
      <c r="AV461" s="43">
        <f t="shared" si="697"/>
        <v>-19186322.398333333</v>
      </c>
      <c r="AW461" s="43">
        <f t="shared" si="698"/>
        <v>-19546995.398333333</v>
      </c>
      <c r="AX461" s="43">
        <f t="shared" si="699"/>
        <v>-19362378.648333333</v>
      </c>
      <c r="AY461" s="43">
        <f t="shared" si="700"/>
        <v>-18628787.356666666</v>
      </c>
      <c r="AZ461" s="43">
        <f t="shared" si="701"/>
        <v>-17809235.773333333</v>
      </c>
      <c r="BA461" s="98">
        <f t="shared" si="702"/>
        <v>-16743105.310000001</v>
      </c>
      <c r="BB461" s="16"/>
      <c r="BC461" s="16"/>
      <c r="BD461" s="16">
        <f t="shared" si="709"/>
        <v>0</v>
      </c>
      <c r="BE461" s="16"/>
      <c r="BF461" s="16">
        <f t="shared" si="710"/>
        <v>0</v>
      </c>
      <c r="BH461" s="16">
        <f t="shared" si="711"/>
        <v>0</v>
      </c>
      <c r="BJ461" s="16">
        <f t="shared" si="712"/>
        <v>0</v>
      </c>
      <c r="BL461" s="16">
        <f t="shared" si="713"/>
        <v>0</v>
      </c>
      <c r="BN461" s="16">
        <f t="shared" si="714"/>
        <v>0</v>
      </c>
      <c r="BP461" s="16">
        <f t="shared" si="715"/>
        <v>0</v>
      </c>
      <c r="BQ461" s="43"/>
      <c r="BR461" s="16">
        <f t="shared" si="716"/>
        <v>0</v>
      </c>
      <c r="BS461" s="43"/>
      <c r="BT461" s="16">
        <f t="shared" si="717"/>
        <v>0</v>
      </c>
      <c r="BV461" s="16">
        <f t="shared" si="718"/>
        <v>0</v>
      </c>
      <c r="BW461" s="43"/>
      <c r="BX461" s="16">
        <f t="shared" si="719"/>
        <v>0</v>
      </c>
      <c r="BY461" s="43"/>
      <c r="BZ461" s="16">
        <f t="shared" si="720"/>
        <v>0</v>
      </c>
      <c r="CB461" s="16">
        <f t="shared" si="706"/>
        <v>0</v>
      </c>
      <c r="CE461" s="54"/>
      <c r="CF461" s="243">
        <f t="shared" si="703"/>
        <v>0</v>
      </c>
      <c r="CH461" s="243">
        <f t="shared" si="721"/>
        <v>0</v>
      </c>
      <c r="CJ461" s="16">
        <f t="shared" si="704"/>
        <v>-16743105.310000001</v>
      </c>
      <c r="CL461" s="54">
        <f t="shared" si="705"/>
        <v>0</v>
      </c>
      <c r="CN461" s="18"/>
      <c r="CO461" s="16">
        <f t="shared" si="707"/>
        <v>0</v>
      </c>
      <c r="CP461" s="18"/>
    </row>
    <row r="462" spans="1:98" x14ac:dyDescent="0.2">
      <c r="A462" s="387"/>
      <c r="B462" s="14" t="str">
        <f>VLOOKUP(D462,'line assign basis'!$A$8:$D$668,2,FALSE)</f>
        <v>A/P TAX SHARE-NW ENE</v>
      </c>
      <c r="C462" s="17" t="s">
        <v>911</v>
      </c>
      <c r="D462" s="17" t="str">
        <f t="shared" si="708"/>
        <v>234905</v>
      </c>
      <c r="E462" s="17">
        <f>IFERROR(VLOOKUP(D462,'line assign basis'!$A$8:$D$668,4,FALSE),"")</f>
        <v>2</v>
      </c>
      <c r="F462" s="33">
        <f>IFERROR(VLOOKUP($D462,'SAP Data'!$A$7:$OM$1845,F$4,FALSE),"")</f>
        <v>-18610905</v>
      </c>
      <c r="G462" s="33">
        <f>IFERROR(VLOOKUP($D462,'SAP Data'!$A$7:$OM$1845,G$4,FALSE),"")</f>
        <v>-19082003</v>
      </c>
      <c r="H462" s="16">
        <f>IFERROR(VLOOKUP($D462,'SAP Data'!$A$7:$OM$1845,H$4,FALSE),"")</f>
        <v>-18292361</v>
      </c>
      <c r="I462" s="76">
        <f>IFERROR(VLOOKUP($D462,'SAP Data'!$A$7:$OM$1845,I$4,FALSE),"")</f>
        <v>-17966457</v>
      </c>
      <c r="J462" s="76">
        <f>IFERROR(VLOOKUP($D462,'SAP Data'!$A$7:$OM$1845,J$4,FALSE),"")</f>
        <v>-29518568</v>
      </c>
      <c r="K462" s="76">
        <f>IFERROR(VLOOKUP($D462,'SAP Data'!$A$7:$OM$1845,K$4,FALSE),"")</f>
        <v>-26189992</v>
      </c>
      <c r="L462" s="76">
        <f>IFERROR(VLOOKUP($D462,'SAP Data'!$A$7:$OM$1845,L$4,FALSE),"")</f>
        <v>-21408897</v>
      </c>
      <c r="M462" s="76">
        <f>IFERROR(VLOOKUP($D462,'SAP Data'!$A$7:$OM$1845,M$4,FALSE),"")</f>
        <v>-17413419</v>
      </c>
      <c r="N462" s="76">
        <f>IFERROR(VLOOKUP($D462,'SAP Data'!$A$7:$OM$1845,N$4,FALSE),"")</f>
        <v>-13820395</v>
      </c>
      <c r="O462" s="76">
        <f>IFERROR(VLOOKUP($D462,'SAP Data'!$A$7:$OM$1845,O$4,FALSE),"")</f>
        <v>-12401201</v>
      </c>
      <c r="P462" s="76">
        <f>IFERROR(VLOOKUP($D462,'SAP Data'!$A$7:$OM$1845,P$4,FALSE),"")</f>
        <v>-13684641</v>
      </c>
      <c r="Q462" s="76">
        <f>IFERROR(VLOOKUP($D462,'SAP Data'!$A$7:$OM$1845,Q$4,FALSE),"")</f>
        <v>-16956986</v>
      </c>
      <c r="R462" s="76">
        <f>IFERROR(VLOOKUP($D462,'SAP Data'!$A$7:$OM$1845,R$4,FALSE),"")</f>
        <v>-16484665</v>
      </c>
      <c r="S462" s="76">
        <f>IFERROR(VLOOKUP($D462,'SAP Data'!$A$7:$OM$1845,S$4,FALSE),"")</f>
        <v>-16528201</v>
      </c>
      <c r="T462" s="76">
        <f>IFERROR(VLOOKUP($D462,'SAP Data'!$A$7:$OM$1845,T$4,FALSE),"")</f>
        <v>-17564269</v>
      </c>
      <c r="U462" s="76">
        <f>IFERROR(VLOOKUP($D462,'SAP Data'!$A$7:$OM$1845,U$4,FALSE),"")</f>
        <v>-17510649</v>
      </c>
      <c r="V462" s="76">
        <f>IFERROR(VLOOKUP($D462,'SAP Data'!$A$7:$OM$1845,V$4,FALSE),"")</f>
        <v>-17124956</v>
      </c>
      <c r="W462" s="76">
        <f>IFERROR(VLOOKUP($D462,'SAP Data'!$A$7:$OM$1845,W$4,FALSE),"")</f>
        <v>-16651853</v>
      </c>
      <c r="X462" s="76">
        <f>IFERROR(VLOOKUP($D462,'SAP Data'!$A$7:$OM$1845,X$4,FALSE),"")</f>
        <v>-15999102</v>
      </c>
      <c r="Y462" s="76">
        <f>IFERROR(VLOOKUP($D462,'SAP Data'!$A$7:$OM$1845,Y$4,FALSE),"")</f>
        <v>-16179673</v>
      </c>
      <c r="Z462" s="76">
        <f>IFERROR(VLOOKUP($D462,'SAP Data'!$A$7:$OM$1845,Z$4,FALSE),"")</f>
        <v>-14546324</v>
      </c>
      <c r="AA462" s="76">
        <f>IFERROR(VLOOKUP($D462,'SAP Data'!$A$7:$OM$1845,AA$4,FALSE),"")</f>
        <v>-14316402</v>
      </c>
      <c r="AB462" s="76">
        <f>IFERROR(VLOOKUP($D462,'SAP Data'!$A$7:$OM$1845,AB$4,FALSE),"")</f>
        <v>-14940685</v>
      </c>
      <c r="AC462" s="76">
        <f>IFERROR(VLOOKUP($D462,'SAP Data'!$A$7:$OM$1845,AC$4,FALSE),"")</f>
        <v>-15645036</v>
      </c>
      <c r="AD462" s="76">
        <f>IFERROR(VLOOKUP($D462,'SAP Data'!$A$7:$OM$1845,AD$4,FALSE),"")</f>
        <v>-15796774</v>
      </c>
      <c r="AE462" s="76">
        <f>IFERROR(VLOOKUP($D462,'SAP Data'!$A$7:$OM$1845,AE$4,FALSE),"")</f>
        <v>-16600616</v>
      </c>
      <c r="AF462" s="76">
        <f>IFERROR(VLOOKUP($D462,'SAP Data'!$A$7:$OM$1845,AF$4,FALSE),"")</f>
        <v>-16547850</v>
      </c>
      <c r="AG462" s="76">
        <f>IFERROR(VLOOKUP($D462,'SAP Data'!$A$7:$OM$1845,AG$4,FALSE),"")</f>
        <v>-17153538</v>
      </c>
      <c r="AH462" s="76">
        <f>IFERROR(VLOOKUP($D462,'SAP Data'!$A$7:$OM$1845,AH$4,FALSE),"")</f>
        <v>-17371402</v>
      </c>
      <c r="AI462" s="76">
        <f>IFERROR(VLOOKUP($D462,'SAP Data'!$A$7:$OM$1845,AI$4,FALSE),"")</f>
        <v>-15776373</v>
      </c>
      <c r="AJ462" s="76">
        <f>IFERROR(VLOOKUP($D462,'SAP Data'!$A$7:$OM$1845,AJ$4,FALSE),"")</f>
        <v>-15459720</v>
      </c>
      <c r="AK462" s="76">
        <f>IFERROR(VLOOKUP($D462,'SAP Data'!$A$7:$OM$1845,AK$4,FALSE),"")</f>
        <v>-15133386</v>
      </c>
      <c r="AL462" s="76">
        <f>IFERROR(VLOOKUP($D462,'SAP Data'!$A$7:$OM$1845,AL$4,FALSE),"")</f>
        <v>-15316885</v>
      </c>
      <c r="AM462" s="76">
        <f>IFERROR(VLOOKUP($D462,'SAP Data'!$A$7:$OM$1845,AM$4,FALSE),"")</f>
        <v>-15228923</v>
      </c>
      <c r="AN462" s="76">
        <f>IFERROR(VLOOKUP($D462,'SAP Data'!$A$7:$OM$1845,AN$4,FALSE),"")</f>
        <v>-14941392</v>
      </c>
      <c r="AO462" s="76">
        <f>IFERROR(VLOOKUP($D462,'SAP Data'!$A$7:$OM$1845,AO$4,FALSE),"")</f>
        <v>-14335319</v>
      </c>
      <c r="AP462" s="99">
        <f t="shared" si="691"/>
        <v>-16095655.791666666</v>
      </c>
      <c r="AQ462" s="43">
        <f t="shared" si="692"/>
        <v>-16070010.958333334</v>
      </c>
      <c r="AR462" s="43">
        <f t="shared" si="693"/>
        <v>-16030677.458333334</v>
      </c>
      <c r="AS462" s="43">
        <f t="shared" si="694"/>
        <v>-15973447.041666666</v>
      </c>
      <c r="AT462" s="43">
        <f t="shared" si="695"/>
        <v>-15968836</v>
      </c>
      <c r="AU462" s="43">
        <f t="shared" si="696"/>
        <v>-15942626.25</v>
      </c>
      <c r="AV462" s="43">
        <f t="shared" si="697"/>
        <v>-15883673.666666666</v>
      </c>
      <c r="AW462" s="43">
        <f t="shared" si="698"/>
        <v>-15817604.125</v>
      </c>
      <c r="AX462" s="43">
        <f t="shared" si="699"/>
        <v>-15806115.541666666</v>
      </c>
      <c r="AY462" s="43">
        <f t="shared" si="700"/>
        <v>-15876243.958333334</v>
      </c>
      <c r="AZ462" s="43">
        <f t="shared" si="701"/>
        <v>-15914295.125</v>
      </c>
      <c r="BA462" s="98">
        <f t="shared" si="702"/>
        <v>-15859753.041666666</v>
      </c>
      <c r="BB462" s="16"/>
      <c r="BC462" s="16"/>
      <c r="BD462" s="16">
        <f t="shared" si="709"/>
        <v>0</v>
      </c>
      <c r="BE462" s="16"/>
      <c r="BF462" s="16">
        <f t="shared" si="710"/>
        <v>0</v>
      </c>
      <c r="BH462" s="16">
        <f t="shared" si="711"/>
        <v>0</v>
      </c>
      <c r="BJ462" s="16">
        <f t="shared" si="712"/>
        <v>0</v>
      </c>
      <c r="BL462" s="16">
        <f t="shared" si="713"/>
        <v>0</v>
      </c>
      <c r="BN462" s="16">
        <f t="shared" si="714"/>
        <v>0</v>
      </c>
      <c r="BP462" s="16">
        <f t="shared" si="715"/>
        <v>0</v>
      </c>
      <c r="BQ462" s="43"/>
      <c r="BR462" s="16">
        <f t="shared" si="716"/>
        <v>0</v>
      </c>
      <c r="BS462" s="43"/>
      <c r="BT462" s="16">
        <f t="shared" si="717"/>
        <v>0</v>
      </c>
      <c r="BV462" s="16">
        <f t="shared" si="718"/>
        <v>0</v>
      </c>
      <c r="BW462" s="43"/>
      <c r="BX462" s="16">
        <f t="shared" si="719"/>
        <v>0</v>
      </c>
      <c r="BY462" s="43"/>
      <c r="BZ462" s="16">
        <f t="shared" si="720"/>
        <v>0</v>
      </c>
      <c r="CB462" s="16">
        <f t="shared" si="706"/>
        <v>0</v>
      </c>
      <c r="CF462" s="243">
        <f t="shared" si="703"/>
        <v>0</v>
      </c>
      <c r="CH462" s="243">
        <f t="shared" si="721"/>
        <v>0</v>
      </c>
      <c r="CJ462" s="16">
        <f t="shared" si="704"/>
        <v>-15859753.041666666</v>
      </c>
      <c r="CL462" s="54">
        <f t="shared" si="705"/>
        <v>0</v>
      </c>
      <c r="CN462" s="18"/>
      <c r="CO462" s="16">
        <f t="shared" si="707"/>
        <v>0</v>
      </c>
      <c r="CP462" s="18"/>
    </row>
    <row r="463" spans="1:98" x14ac:dyDescent="0.2">
      <c r="A463" s="387"/>
      <c r="B463" s="14" t="str">
        <f>VLOOKUP(D463,'line assign basis'!$A$8:$D$668,2,FALSE)</f>
        <v>A/P TAX SHARE-RNG</v>
      </c>
      <c r="C463" s="17" t="s">
        <v>4201</v>
      </c>
      <c r="D463" s="17" t="str">
        <f t="shared" ref="D463" si="732">RIGHT(C463,6)</f>
        <v>234906</v>
      </c>
      <c r="E463" s="17">
        <f>IFERROR(VLOOKUP(D463,'line assign basis'!$A$8:$D$668,4,FALSE),"")</f>
        <v>2</v>
      </c>
      <c r="F463" s="33">
        <f>IFERROR(VLOOKUP($D463,'SAP Data'!$A$7:$OM$1845,F$4,FALSE),"")</f>
        <v>0</v>
      </c>
      <c r="G463" s="33">
        <f>IFERROR(VLOOKUP($D463,'SAP Data'!$A$7:$OM$1845,G$4,FALSE),"")</f>
        <v>0</v>
      </c>
      <c r="H463" s="16">
        <f>IFERROR(VLOOKUP($D463,'SAP Data'!$A$7:$OM$1845,H$4,FALSE),"")</f>
        <v>0</v>
      </c>
      <c r="I463" s="76">
        <f>IFERROR(VLOOKUP($D463,'SAP Data'!$A$7:$OM$1845,I$4,FALSE),"")</f>
        <v>0</v>
      </c>
      <c r="J463" s="76">
        <f>IFERROR(VLOOKUP($D463,'SAP Data'!$A$7:$OM$1845,J$4,FALSE),"")</f>
        <v>0</v>
      </c>
      <c r="K463" s="76">
        <f>IFERROR(VLOOKUP($D463,'SAP Data'!$A$7:$OM$1845,K$4,FALSE),"")</f>
        <v>0</v>
      </c>
      <c r="L463" s="76">
        <f>IFERROR(VLOOKUP($D463,'SAP Data'!$A$7:$OM$1845,L$4,FALSE),"")</f>
        <v>0</v>
      </c>
      <c r="M463" s="76">
        <f>IFERROR(VLOOKUP($D463,'SAP Data'!$A$7:$OM$1845,M$4,FALSE),"")</f>
        <v>0</v>
      </c>
      <c r="N463" s="76">
        <f>IFERROR(VLOOKUP($D463,'SAP Data'!$A$7:$OM$1845,N$4,FALSE),"")</f>
        <v>0</v>
      </c>
      <c r="O463" s="76">
        <f>IFERROR(VLOOKUP($D463,'SAP Data'!$A$7:$OM$1845,O$4,FALSE),"")</f>
        <v>0</v>
      </c>
      <c r="P463" s="76">
        <f>IFERROR(VLOOKUP($D463,'SAP Data'!$A$7:$OM$1845,P$4,FALSE),"")</f>
        <v>0</v>
      </c>
      <c r="Q463" s="76">
        <f>IFERROR(VLOOKUP($D463,'SAP Data'!$A$7:$OM$1845,Q$4,FALSE),"")</f>
        <v>0</v>
      </c>
      <c r="R463" s="76">
        <f>IFERROR(VLOOKUP($D463,'SAP Data'!$A$7:$OM$1845,R$4,FALSE),"")</f>
        <v>0</v>
      </c>
      <c r="S463" s="76">
        <f>IFERROR(VLOOKUP($D463,'SAP Data'!$A$7:$OM$1845,S$4,FALSE),"")</f>
        <v>0</v>
      </c>
      <c r="T463" s="76">
        <f>IFERROR(VLOOKUP($D463,'SAP Data'!$A$7:$OM$1845,T$4,FALSE),"")</f>
        <v>0</v>
      </c>
      <c r="U463" s="76">
        <f>IFERROR(VLOOKUP($D463,'SAP Data'!$A$7:$OM$1845,U$4,FALSE),"")</f>
        <v>0</v>
      </c>
      <c r="V463" s="76">
        <f>IFERROR(VLOOKUP($D463,'SAP Data'!$A$7:$OM$1845,V$4,FALSE),"")</f>
        <v>0</v>
      </c>
      <c r="W463" s="76">
        <f>IFERROR(VLOOKUP($D463,'SAP Data'!$A$7:$OM$1845,W$4,FALSE),"")</f>
        <v>0</v>
      </c>
      <c r="X463" s="76">
        <f>IFERROR(VLOOKUP($D463,'SAP Data'!$A$7:$OM$1845,X$4,FALSE),"")</f>
        <v>0</v>
      </c>
      <c r="Y463" s="76">
        <f>IFERROR(VLOOKUP($D463,'SAP Data'!$A$7:$OM$1845,Y$4,FALSE),"")</f>
        <v>0</v>
      </c>
      <c r="Z463" s="76">
        <f>IFERROR(VLOOKUP($D463,'SAP Data'!$A$7:$OM$1845,Z$4,FALSE),"")</f>
        <v>0</v>
      </c>
      <c r="AA463" s="76">
        <f>IFERROR(VLOOKUP($D463,'SAP Data'!$A$7:$OM$1845,AA$4,FALSE),"")</f>
        <v>0</v>
      </c>
      <c r="AB463" s="76">
        <f>IFERROR(VLOOKUP($D463,'SAP Data'!$A$7:$OM$1845,AB$4,FALSE),"")</f>
        <v>0</v>
      </c>
      <c r="AC463" s="76">
        <f>IFERROR(VLOOKUP($D463,'SAP Data'!$A$7:$OM$1845,AC$4,FALSE),"")</f>
        <v>0</v>
      </c>
      <c r="AD463" s="76">
        <f>IFERROR(VLOOKUP($D463,'SAP Data'!$A$7:$OM$1845,AD$4,FALSE),"")</f>
        <v>0</v>
      </c>
      <c r="AE463" s="76">
        <f>IFERROR(VLOOKUP($D463,'SAP Data'!$A$7:$OM$1845,AE$4,FALSE),"")</f>
        <v>0</v>
      </c>
      <c r="AF463" s="76">
        <f>IFERROR(VLOOKUP($D463,'SAP Data'!$A$7:$OM$1845,AF$4,FALSE),"")</f>
        <v>0</v>
      </c>
      <c r="AG463" s="76">
        <f>IFERROR(VLOOKUP($D463,'SAP Data'!$A$7:$OM$1845,AG$4,FALSE),"")</f>
        <v>0</v>
      </c>
      <c r="AH463" s="76">
        <f>IFERROR(VLOOKUP($D463,'SAP Data'!$A$7:$OM$1845,AH$4,FALSE),"")</f>
        <v>-76</v>
      </c>
      <c r="AI463" s="76">
        <f>IFERROR(VLOOKUP($D463,'SAP Data'!$A$7:$OM$1845,AI$4,FALSE),"")</f>
        <v>-158</v>
      </c>
      <c r="AJ463" s="76">
        <f>IFERROR(VLOOKUP($D463,'SAP Data'!$A$7:$OM$1845,AJ$4,FALSE),"")</f>
        <v>-237</v>
      </c>
      <c r="AK463" s="76">
        <f>IFERROR(VLOOKUP($D463,'SAP Data'!$A$7:$OM$1845,AK$4,FALSE),"")</f>
        <v>-315</v>
      </c>
      <c r="AL463" s="76">
        <f>IFERROR(VLOOKUP($D463,'SAP Data'!$A$7:$OM$1845,AL$4,FALSE),"")</f>
        <v>-406</v>
      </c>
      <c r="AM463" s="76">
        <f>IFERROR(VLOOKUP($D463,'SAP Data'!$A$7:$OM$1845,AM$4,FALSE),"")</f>
        <v>-488</v>
      </c>
      <c r="AN463" s="76">
        <f>IFERROR(VLOOKUP($D463,'SAP Data'!$A$7:$OM$1845,AN$4,FALSE),"")</f>
        <v>-578</v>
      </c>
      <c r="AO463" s="76">
        <f>IFERROR(VLOOKUP($D463,'SAP Data'!$A$7:$OM$1845,AO$4,FALSE),"")</f>
        <v>-660</v>
      </c>
      <c r="AP463" s="99">
        <f t="shared" si="691"/>
        <v>0</v>
      </c>
      <c r="AQ463" s="43">
        <f t="shared" si="692"/>
        <v>0</v>
      </c>
      <c r="AR463" s="43">
        <f t="shared" si="693"/>
        <v>0</v>
      </c>
      <c r="AS463" s="43">
        <f t="shared" si="694"/>
        <v>0</v>
      </c>
      <c r="AT463" s="43">
        <f t="shared" si="695"/>
        <v>-3.1666666666666665</v>
      </c>
      <c r="AU463" s="43">
        <f t="shared" si="696"/>
        <v>-12.916666666666666</v>
      </c>
      <c r="AV463" s="43">
        <f t="shared" si="697"/>
        <v>-29.375</v>
      </c>
      <c r="AW463" s="43">
        <f t="shared" si="698"/>
        <v>-52.375</v>
      </c>
      <c r="AX463" s="43">
        <f t="shared" si="699"/>
        <v>-82.416666666666671</v>
      </c>
      <c r="AY463" s="43">
        <f t="shared" si="700"/>
        <v>-119.66666666666667</v>
      </c>
      <c r="AZ463" s="43">
        <f t="shared" si="701"/>
        <v>-164.08333333333334</v>
      </c>
      <c r="BA463" s="98">
        <f t="shared" si="702"/>
        <v>-215.66666666666666</v>
      </c>
      <c r="BB463" s="16"/>
      <c r="BC463" s="16"/>
      <c r="BD463" s="16">
        <f t="shared" ref="BD463" si="733">IF($E463=5,AP463,0)</f>
        <v>0</v>
      </c>
      <c r="BE463" s="16"/>
      <c r="BF463" s="16">
        <f t="shared" ref="BF463" si="734">IF($E463=5,AQ463,0)</f>
        <v>0</v>
      </c>
      <c r="BH463" s="16">
        <f t="shared" ref="BH463" si="735">IF($E463=5,AR463,0)</f>
        <v>0</v>
      </c>
      <c r="BJ463" s="16">
        <f t="shared" ref="BJ463" si="736">IF($E463=5,AS463,0)</f>
        <v>0</v>
      </c>
      <c r="BL463" s="16">
        <f t="shared" ref="BL463" si="737">IF($E463=5,AT463,0)</f>
        <v>0</v>
      </c>
      <c r="BN463" s="16">
        <f t="shared" ref="BN463" si="738">IF($E463=5,AU463,0)</f>
        <v>0</v>
      </c>
      <c r="BP463" s="16">
        <f t="shared" ref="BP463" si="739">IF($E463=5,AV463,0)</f>
        <v>0</v>
      </c>
      <c r="BQ463" s="43"/>
      <c r="BR463" s="16">
        <f t="shared" ref="BR463" si="740">IF($E463=5,AW463,0)</f>
        <v>0</v>
      </c>
      <c r="BS463" s="43"/>
      <c r="BT463" s="16">
        <f t="shared" ref="BT463" si="741">IF($E463=5,AX463,0)</f>
        <v>0</v>
      </c>
      <c r="BV463" s="16">
        <f t="shared" ref="BV463" si="742">IF($E463=5,AY463,0)</f>
        <v>0</v>
      </c>
      <c r="BW463" s="43"/>
      <c r="BX463" s="16">
        <f t="shared" ref="BX463" si="743">IF($E463=5,AZ463,0)</f>
        <v>0</v>
      </c>
      <c r="BY463" s="43"/>
      <c r="BZ463" s="16">
        <f t="shared" ref="BZ463" si="744">IF($E463=5,BA463,0)</f>
        <v>0</v>
      </c>
      <c r="CB463" s="16">
        <f t="shared" si="706"/>
        <v>0</v>
      </c>
      <c r="CF463" s="243">
        <f t="shared" si="703"/>
        <v>0</v>
      </c>
      <c r="CH463" s="243">
        <f t="shared" ref="CH463" si="745">IFERROR(CO463-CF463,"")</f>
        <v>0</v>
      </c>
      <c r="CJ463" s="16">
        <f t="shared" si="704"/>
        <v>-215.66666666666666</v>
      </c>
      <c r="CL463" s="54">
        <f t="shared" si="705"/>
        <v>0</v>
      </c>
      <c r="CN463" s="18"/>
      <c r="CO463" s="16">
        <f t="shared" si="707"/>
        <v>0</v>
      </c>
      <c r="CP463" s="18"/>
    </row>
    <row r="464" spans="1:98" x14ac:dyDescent="0.2">
      <c r="A464" s="387"/>
      <c r="B464" s="14" t="str">
        <f>VLOOKUP(D464,'line assign basis'!$A$8:$D$668,2,FALSE)</f>
        <v>A/P TAX SHARE-GRS</v>
      </c>
      <c r="C464" s="17" t="s">
        <v>913</v>
      </c>
      <c r="D464" s="17" t="str">
        <f t="shared" si="708"/>
        <v>234915</v>
      </c>
      <c r="E464" s="17">
        <f>IFERROR(VLOOKUP(D464,'line assign basis'!$A$8:$D$668,4,FALSE),"")</f>
        <v>2</v>
      </c>
      <c r="F464" s="33">
        <f>IFERROR(VLOOKUP($D464,'SAP Data'!$A$7:$OM$1845,F$4,FALSE),"")</f>
        <v>0</v>
      </c>
      <c r="G464" s="33">
        <f>IFERROR(VLOOKUP($D464,'SAP Data'!$A$7:$OM$1845,G$4,FALSE),"")</f>
        <v>0</v>
      </c>
      <c r="H464" s="16">
        <f>IFERROR(VLOOKUP($D464,'SAP Data'!$A$7:$OM$1845,H$4,FALSE),"")</f>
        <v>0</v>
      </c>
      <c r="I464" s="76">
        <f>IFERROR(VLOOKUP($D464,'SAP Data'!$A$7:$OM$1845,I$4,FALSE),"")</f>
        <v>0</v>
      </c>
      <c r="J464" s="76">
        <f>IFERROR(VLOOKUP($D464,'SAP Data'!$A$7:$OM$1845,J$4,FALSE),"")</f>
        <v>0</v>
      </c>
      <c r="K464" s="76">
        <f>IFERROR(VLOOKUP($D464,'SAP Data'!$A$7:$OM$1845,K$4,FALSE),"")</f>
        <v>0</v>
      </c>
      <c r="L464" s="76">
        <f>IFERROR(VLOOKUP($D464,'SAP Data'!$A$7:$OM$1845,L$4,FALSE),"")</f>
        <v>0</v>
      </c>
      <c r="M464" s="76">
        <f>IFERROR(VLOOKUP($D464,'SAP Data'!$A$7:$OM$1845,M$4,FALSE),"")</f>
        <v>0</v>
      </c>
      <c r="N464" s="76">
        <f>IFERROR(VLOOKUP($D464,'SAP Data'!$A$7:$OM$1845,N$4,FALSE),"")</f>
        <v>0</v>
      </c>
      <c r="O464" s="76">
        <f>IFERROR(VLOOKUP($D464,'SAP Data'!$A$7:$OM$1845,O$4,FALSE),"")</f>
        <v>0</v>
      </c>
      <c r="P464" s="76">
        <f>IFERROR(VLOOKUP($D464,'SAP Data'!$A$7:$OM$1845,P$4,FALSE),"")</f>
        <v>0</v>
      </c>
      <c r="Q464" s="76">
        <f>IFERROR(VLOOKUP($D464,'SAP Data'!$A$7:$OM$1845,Q$4,FALSE),"")</f>
        <v>0</v>
      </c>
      <c r="R464" s="76">
        <f>IFERROR(VLOOKUP($D464,'SAP Data'!$A$7:$OM$1845,R$4,FALSE),"")</f>
        <v>0</v>
      </c>
      <c r="S464" s="76">
        <f>IFERROR(VLOOKUP($D464,'SAP Data'!$A$7:$OM$1845,S$4,FALSE),"")</f>
        <v>0</v>
      </c>
      <c r="T464" s="76">
        <f>IFERROR(VLOOKUP($D464,'SAP Data'!$A$7:$OM$1845,T$4,FALSE),"")</f>
        <v>0</v>
      </c>
      <c r="U464" s="76">
        <f>IFERROR(VLOOKUP($D464,'SAP Data'!$A$7:$OM$1845,U$4,FALSE),"")</f>
        <v>0</v>
      </c>
      <c r="V464" s="76">
        <f>IFERROR(VLOOKUP($D464,'SAP Data'!$A$7:$OM$1845,V$4,FALSE),"")</f>
        <v>0</v>
      </c>
      <c r="W464" s="76">
        <f>IFERROR(VLOOKUP($D464,'SAP Data'!$A$7:$OM$1845,W$4,FALSE),"")</f>
        <v>0</v>
      </c>
      <c r="X464" s="76">
        <f>IFERROR(VLOOKUP($D464,'SAP Data'!$A$7:$OM$1845,X$4,FALSE),"")</f>
        <v>0</v>
      </c>
      <c r="Y464" s="76">
        <f>IFERROR(VLOOKUP($D464,'SAP Data'!$A$7:$OM$1845,Y$4,FALSE),"")</f>
        <v>0</v>
      </c>
      <c r="Z464" s="76">
        <f>IFERROR(VLOOKUP($D464,'SAP Data'!$A$7:$OM$1845,Z$4,FALSE),"")</f>
        <v>0</v>
      </c>
      <c r="AA464" s="76">
        <f>IFERROR(VLOOKUP($D464,'SAP Data'!$A$7:$OM$1845,AA$4,FALSE),"")</f>
        <v>0</v>
      </c>
      <c r="AB464" s="76">
        <f>IFERROR(VLOOKUP($D464,'SAP Data'!$A$7:$OM$1845,AB$4,FALSE),"")</f>
        <v>0</v>
      </c>
      <c r="AC464" s="76">
        <f>IFERROR(VLOOKUP($D464,'SAP Data'!$A$7:$OM$1845,AC$4,FALSE),"")</f>
        <v>0</v>
      </c>
      <c r="AD464" s="76">
        <f>IFERROR(VLOOKUP($D464,'SAP Data'!$A$7:$OM$1845,AD$4,FALSE),"")</f>
        <v>0</v>
      </c>
      <c r="AE464" s="76">
        <f>IFERROR(VLOOKUP($D464,'SAP Data'!$A$7:$OM$1845,AE$4,FALSE),"")</f>
        <v>0</v>
      </c>
      <c r="AF464" s="76">
        <f>IFERROR(VLOOKUP($D464,'SAP Data'!$A$7:$OM$1845,AF$4,FALSE),"")</f>
        <v>0</v>
      </c>
      <c r="AG464" s="76">
        <f>IFERROR(VLOOKUP($D464,'SAP Data'!$A$7:$OM$1845,AG$4,FALSE),"")</f>
        <v>0</v>
      </c>
      <c r="AH464" s="76">
        <f>IFERROR(VLOOKUP($D464,'SAP Data'!$A$7:$OM$1845,AH$4,FALSE),"")</f>
        <v>0</v>
      </c>
      <c r="AI464" s="76">
        <f>IFERROR(VLOOKUP($D464,'SAP Data'!$A$7:$OM$1845,AI$4,FALSE),"")</f>
        <v>0</v>
      </c>
      <c r="AJ464" s="76">
        <f>IFERROR(VLOOKUP($D464,'SAP Data'!$A$7:$OM$1845,AJ$4,FALSE),"")</f>
        <v>0</v>
      </c>
      <c r="AK464" s="76">
        <f>IFERROR(VLOOKUP($D464,'SAP Data'!$A$7:$OM$1845,AK$4,FALSE),"")</f>
        <v>0</v>
      </c>
      <c r="AL464" s="76">
        <f>IFERROR(VLOOKUP($D464,'SAP Data'!$A$7:$OM$1845,AL$4,FALSE),"")</f>
        <v>0</v>
      </c>
      <c r="AM464" s="76">
        <f>IFERROR(VLOOKUP($D464,'SAP Data'!$A$7:$OM$1845,AM$4,FALSE),"")</f>
        <v>0</v>
      </c>
      <c r="AN464" s="76">
        <f>IFERROR(VLOOKUP($D464,'SAP Data'!$A$7:$OM$1845,AN$4,FALSE),"")</f>
        <v>0</v>
      </c>
      <c r="AO464" s="76">
        <f>IFERROR(VLOOKUP($D464,'SAP Data'!$A$7:$OM$1845,AO$4,FALSE),"")</f>
        <v>0</v>
      </c>
      <c r="AP464" s="99">
        <f t="shared" si="691"/>
        <v>0</v>
      </c>
      <c r="AQ464" s="43">
        <f t="shared" si="692"/>
        <v>0</v>
      </c>
      <c r="AR464" s="43">
        <f t="shared" si="693"/>
        <v>0</v>
      </c>
      <c r="AS464" s="43">
        <f t="shared" si="694"/>
        <v>0</v>
      </c>
      <c r="AT464" s="43">
        <f t="shared" si="695"/>
        <v>0</v>
      </c>
      <c r="AU464" s="43">
        <f t="shared" si="696"/>
        <v>0</v>
      </c>
      <c r="AV464" s="43">
        <f t="shared" si="697"/>
        <v>0</v>
      </c>
      <c r="AW464" s="43">
        <f t="shared" si="698"/>
        <v>0</v>
      </c>
      <c r="AX464" s="43">
        <f t="shared" si="699"/>
        <v>0</v>
      </c>
      <c r="AY464" s="43">
        <f t="shared" si="700"/>
        <v>0</v>
      </c>
      <c r="AZ464" s="43">
        <f t="shared" si="701"/>
        <v>0</v>
      </c>
      <c r="BA464" s="98">
        <f t="shared" si="702"/>
        <v>0</v>
      </c>
      <c r="BB464" s="16"/>
      <c r="BC464" s="16"/>
      <c r="BD464" s="16">
        <f t="shared" si="709"/>
        <v>0</v>
      </c>
      <c r="BE464" s="16"/>
      <c r="BF464" s="16">
        <f t="shared" si="710"/>
        <v>0</v>
      </c>
      <c r="BH464" s="16">
        <f t="shared" si="711"/>
        <v>0</v>
      </c>
      <c r="BJ464" s="16">
        <f t="shared" si="712"/>
        <v>0</v>
      </c>
      <c r="BL464" s="16">
        <f t="shared" si="713"/>
        <v>0</v>
      </c>
      <c r="BN464" s="16">
        <f t="shared" si="714"/>
        <v>0</v>
      </c>
      <c r="BP464" s="16">
        <f t="shared" si="715"/>
        <v>0</v>
      </c>
      <c r="BQ464" s="43"/>
      <c r="BR464" s="16">
        <f t="shared" si="716"/>
        <v>0</v>
      </c>
      <c r="BS464" s="43"/>
      <c r="BT464" s="16">
        <f t="shared" si="717"/>
        <v>0</v>
      </c>
      <c r="BV464" s="16">
        <f t="shared" si="718"/>
        <v>0</v>
      </c>
      <c r="BW464" s="43"/>
      <c r="BX464" s="16">
        <f t="shared" si="719"/>
        <v>0</v>
      </c>
      <c r="BY464" s="43"/>
      <c r="BZ464" s="16">
        <f t="shared" si="720"/>
        <v>0</v>
      </c>
      <c r="CB464" s="16">
        <f t="shared" si="706"/>
        <v>0</v>
      </c>
      <c r="CF464" s="243">
        <f t="shared" si="703"/>
        <v>0</v>
      </c>
      <c r="CH464" s="243">
        <f t="shared" si="721"/>
        <v>0</v>
      </c>
      <c r="CJ464" s="16">
        <f t="shared" si="704"/>
        <v>0</v>
      </c>
      <c r="CL464" s="54">
        <f t="shared" si="705"/>
        <v>0</v>
      </c>
      <c r="CN464" s="18"/>
      <c r="CO464" s="16">
        <f t="shared" si="707"/>
        <v>0</v>
      </c>
      <c r="CP464" s="18"/>
    </row>
    <row r="465" spans="1:94" x14ac:dyDescent="0.2">
      <c r="A465" s="387"/>
      <c r="B465" s="14" t="str">
        <f>VLOOKUP(D465,'line assign basis'!$A$8:$D$668,2,FALSE)</f>
        <v>A/P TAX SHARE-NWNGS</v>
      </c>
      <c r="C465" s="17" t="s">
        <v>915</v>
      </c>
      <c r="D465" s="17" t="str">
        <f t="shared" si="708"/>
        <v>234920</v>
      </c>
      <c r="E465" s="17">
        <f>IFERROR(VLOOKUP(D465,'line assign basis'!$A$8:$D$668,4,FALSE),"")</f>
        <v>2</v>
      </c>
      <c r="F465" s="33">
        <f>IFERROR(VLOOKUP($D465,'SAP Data'!$A$7:$OM$1845,F$4,FALSE),"")</f>
        <v>0</v>
      </c>
      <c r="G465" s="33">
        <f>IFERROR(VLOOKUP($D465,'SAP Data'!$A$7:$OM$1845,G$4,FALSE),"")</f>
        <v>0</v>
      </c>
      <c r="H465" s="16">
        <f>IFERROR(VLOOKUP($D465,'SAP Data'!$A$7:$OM$1845,H$4,FALSE),"")</f>
        <v>0</v>
      </c>
      <c r="I465" s="76">
        <f>IFERROR(VLOOKUP($D465,'SAP Data'!$A$7:$OM$1845,I$4,FALSE),"")</f>
        <v>0</v>
      </c>
      <c r="J465" s="76">
        <f>IFERROR(VLOOKUP($D465,'SAP Data'!$A$7:$OM$1845,J$4,FALSE),"")</f>
        <v>0</v>
      </c>
      <c r="K465" s="76">
        <f>IFERROR(VLOOKUP($D465,'SAP Data'!$A$7:$OM$1845,K$4,FALSE),"")</f>
        <v>0</v>
      </c>
      <c r="L465" s="76">
        <f>IFERROR(VLOOKUP($D465,'SAP Data'!$A$7:$OM$1845,L$4,FALSE),"")</f>
        <v>0</v>
      </c>
      <c r="M465" s="76">
        <f>IFERROR(VLOOKUP($D465,'SAP Data'!$A$7:$OM$1845,M$4,FALSE),"")</f>
        <v>0</v>
      </c>
      <c r="N465" s="76">
        <f>IFERROR(VLOOKUP($D465,'SAP Data'!$A$7:$OM$1845,N$4,FALSE),"")</f>
        <v>0</v>
      </c>
      <c r="O465" s="76">
        <f>IFERROR(VLOOKUP($D465,'SAP Data'!$A$7:$OM$1845,O$4,FALSE),"")</f>
        <v>0</v>
      </c>
      <c r="P465" s="76">
        <f>IFERROR(VLOOKUP($D465,'SAP Data'!$A$7:$OM$1845,P$4,FALSE),"")</f>
        <v>0</v>
      </c>
      <c r="Q465" s="76">
        <f>IFERROR(VLOOKUP($D465,'SAP Data'!$A$7:$OM$1845,Q$4,FALSE),"")</f>
        <v>0</v>
      </c>
      <c r="R465" s="76">
        <f>IFERROR(VLOOKUP($D465,'SAP Data'!$A$7:$OM$1845,R$4,FALSE),"")</f>
        <v>0</v>
      </c>
      <c r="S465" s="76">
        <f>IFERROR(VLOOKUP($D465,'SAP Data'!$A$7:$OM$1845,S$4,FALSE),"")</f>
        <v>0</v>
      </c>
      <c r="T465" s="76">
        <f>IFERROR(VLOOKUP($D465,'SAP Data'!$A$7:$OM$1845,T$4,FALSE),"")</f>
        <v>0</v>
      </c>
      <c r="U465" s="76">
        <f>IFERROR(VLOOKUP($D465,'SAP Data'!$A$7:$OM$1845,U$4,FALSE),"")</f>
        <v>0</v>
      </c>
      <c r="V465" s="76">
        <f>IFERROR(VLOOKUP($D465,'SAP Data'!$A$7:$OM$1845,V$4,FALSE),"")</f>
        <v>0</v>
      </c>
      <c r="W465" s="76">
        <f>IFERROR(VLOOKUP($D465,'SAP Data'!$A$7:$OM$1845,W$4,FALSE),"")</f>
        <v>0</v>
      </c>
      <c r="X465" s="76">
        <f>IFERROR(VLOOKUP($D465,'SAP Data'!$A$7:$OM$1845,X$4,FALSE),"")</f>
        <v>0</v>
      </c>
      <c r="Y465" s="76">
        <f>IFERROR(VLOOKUP($D465,'SAP Data'!$A$7:$OM$1845,Y$4,FALSE),"")</f>
        <v>0</v>
      </c>
      <c r="Z465" s="76">
        <f>IFERROR(VLOOKUP($D465,'SAP Data'!$A$7:$OM$1845,Z$4,FALSE),"")</f>
        <v>0</v>
      </c>
      <c r="AA465" s="76">
        <f>IFERROR(VLOOKUP($D465,'SAP Data'!$A$7:$OM$1845,AA$4,FALSE),"")</f>
        <v>0</v>
      </c>
      <c r="AB465" s="76">
        <f>IFERROR(VLOOKUP($D465,'SAP Data'!$A$7:$OM$1845,AB$4,FALSE),"")</f>
        <v>0</v>
      </c>
      <c r="AC465" s="76">
        <f>IFERROR(VLOOKUP($D465,'SAP Data'!$A$7:$OM$1845,AC$4,FALSE),"")</f>
        <v>0</v>
      </c>
      <c r="AD465" s="76">
        <f>IFERROR(VLOOKUP($D465,'SAP Data'!$A$7:$OM$1845,AD$4,FALSE),"")</f>
        <v>0</v>
      </c>
      <c r="AE465" s="76">
        <f>IFERROR(VLOOKUP($D465,'SAP Data'!$A$7:$OM$1845,AE$4,FALSE),"")</f>
        <v>0</v>
      </c>
      <c r="AF465" s="76">
        <f>IFERROR(VLOOKUP($D465,'SAP Data'!$A$7:$OM$1845,AF$4,FALSE),"")</f>
        <v>0</v>
      </c>
      <c r="AG465" s="76">
        <f>IFERROR(VLOOKUP($D465,'SAP Data'!$A$7:$OM$1845,AG$4,FALSE),"")</f>
        <v>0</v>
      </c>
      <c r="AH465" s="76">
        <f>IFERROR(VLOOKUP($D465,'SAP Data'!$A$7:$OM$1845,AH$4,FALSE),"")</f>
        <v>0</v>
      </c>
      <c r="AI465" s="76">
        <f>IFERROR(VLOOKUP($D465,'SAP Data'!$A$7:$OM$1845,AI$4,FALSE),"")</f>
        <v>0</v>
      </c>
      <c r="AJ465" s="76">
        <f>IFERROR(VLOOKUP($D465,'SAP Data'!$A$7:$OM$1845,AJ$4,FALSE),"")</f>
        <v>0</v>
      </c>
      <c r="AK465" s="76">
        <f>IFERROR(VLOOKUP($D465,'SAP Data'!$A$7:$OM$1845,AK$4,FALSE),"")</f>
        <v>0</v>
      </c>
      <c r="AL465" s="76">
        <f>IFERROR(VLOOKUP($D465,'SAP Data'!$A$7:$OM$1845,AL$4,FALSE),"")</f>
        <v>0</v>
      </c>
      <c r="AM465" s="76">
        <f>IFERROR(VLOOKUP($D465,'SAP Data'!$A$7:$OM$1845,AM$4,FALSE),"")</f>
        <v>0</v>
      </c>
      <c r="AN465" s="76">
        <f>IFERROR(VLOOKUP($D465,'SAP Data'!$A$7:$OM$1845,AN$4,FALSE),"")</f>
        <v>0</v>
      </c>
      <c r="AO465" s="76">
        <f>IFERROR(VLOOKUP($D465,'SAP Data'!$A$7:$OM$1845,AO$4,FALSE),"")</f>
        <v>0</v>
      </c>
      <c r="AP465" s="99">
        <f t="shared" si="691"/>
        <v>0</v>
      </c>
      <c r="AQ465" s="43">
        <f t="shared" si="692"/>
        <v>0</v>
      </c>
      <c r="AR465" s="43">
        <f t="shared" si="693"/>
        <v>0</v>
      </c>
      <c r="AS465" s="43">
        <f t="shared" si="694"/>
        <v>0</v>
      </c>
      <c r="AT465" s="43">
        <f t="shared" si="695"/>
        <v>0</v>
      </c>
      <c r="AU465" s="43">
        <f t="shared" si="696"/>
        <v>0</v>
      </c>
      <c r="AV465" s="43">
        <f t="shared" si="697"/>
        <v>0</v>
      </c>
      <c r="AW465" s="43">
        <f t="shared" si="698"/>
        <v>0</v>
      </c>
      <c r="AX465" s="43">
        <f t="shared" si="699"/>
        <v>0</v>
      </c>
      <c r="AY465" s="43">
        <f t="shared" si="700"/>
        <v>0</v>
      </c>
      <c r="AZ465" s="43">
        <f t="shared" si="701"/>
        <v>0</v>
      </c>
      <c r="BA465" s="98">
        <f t="shared" si="702"/>
        <v>0</v>
      </c>
      <c r="BB465" s="16"/>
      <c r="BC465" s="16"/>
      <c r="BD465" s="16">
        <f t="shared" si="709"/>
        <v>0</v>
      </c>
      <c r="BE465" s="16"/>
      <c r="BF465" s="16">
        <f t="shared" si="710"/>
        <v>0</v>
      </c>
      <c r="BH465" s="16">
        <f t="shared" si="711"/>
        <v>0</v>
      </c>
      <c r="BJ465" s="16">
        <f t="shared" si="712"/>
        <v>0</v>
      </c>
      <c r="BL465" s="16">
        <f t="shared" si="713"/>
        <v>0</v>
      </c>
      <c r="BN465" s="16">
        <f t="shared" si="714"/>
        <v>0</v>
      </c>
      <c r="BP465" s="16">
        <f t="shared" si="715"/>
        <v>0</v>
      </c>
      <c r="BQ465" s="43"/>
      <c r="BR465" s="16">
        <f t="shared" si="716"/>
        <v>0</v>
      </c>
      <c r="BS465" s="43"/>
      <c r="BT465" s="16">
        <f t="shared" si="717"/>
        <v>0</v>
      </c>
      <c r="BV465" s="16">
        <f t="shared" si="718"/>
        <v>0</v>
      </c>
      <c r="BW465" s="43"/>
      <c r="BX465" s="16">
        <f t="shared" si="719"/>
        <v>0</v>
      </c>
      <c r="BY465" s="43"/>
      <c r="BZ465" s="16">
        <f t="shared" si="720"/>
        <v>0</v>
      </c>
      <c r="CB465" s="16">
        <f t="shared" si="706"/>
        <v>0</v>
      </c>
      <c r="CF465" s="243">
        <f t="shared" si="703"/>
        <v>0</v>
      </c>
      <c r="CH465" s="243">
        <f t="shared" si="721"/>
        <v>0</v>
      </c>
      <c r="CJ465" s="16">
        <f t="shared" si="704"/>
        <v>0</v>
      </c>
      <c r="CL465" s="54">
        <f t="shared" si="705"/>
        <v>0</v>
      </c>
      <c r="CN465" s="18"/>
      <c r="CO465" s="16">
        <f t="shared" si="707"/>
        <v>0</v>
      </c>
      <c r="CP465" s="18"/>
    </row>
    <row r="466" spans="1:94" x14ac:dyDescent="0.2">
      <c r="A466" s="387"/>
      <c r="B466" s="14" t="str">
        <f>VLOOKUP(D466,'line assign basis'!$A$8:$D$668,2,FALSE)</f>
        <v>A/P TAX SHARE-NWNEN</v>
      </c>
      <c r="C466" s="17" t="s">
        <v>917</v>
      </c>
      <c r="D466" s="17" t="str">
        <f t="shared" si="708"/>
        <v>234925</v>
      </c>
      <c r="E466" s="17">
        <f>IFERROR(VLOOKUP(D466,'line assign basis'!$A$8:$D$668,4,FALSE),"")</f>
        <v>2</v>
      </c>
      <c r="F466" s="33">
        <f>IFERROR(VLOOKUP($D466,'SAP Data'!$A$7:$OM$1845,F$4,FALSE),"")</f>
        <v>0</v>
      </c>
      <c r="G466" s="33">
        <f>IFERROR(VLOOKUP($D466,'SAP Data'!$A$7:$OM$1845,G$4,FALSE),"")</f>
        <v>0</v>
      </c>
      <c r="H466" s="16">
        <f>IFERROR(VLOOKUP($D466,'SAP Data'!$A$7:$OM$1845,H$4,FALSE),"")</f>
        <v>0</v>
      </c>
      <c r="I466" s="76">
        <f>IFERROR(VLOOKUP($D466,'SAP Data'!$A$7:$OM$1845,I$4,FALSE),"")</f>
        <v>0</v>
      </c>
      <c r="J466" s="76">
        <f>IFERROR(VLOOKUP($D466,'SAP Data'!$A$7:$OM$1845,J$4,FALSE),"")</f>
        <v>0</v>
      </c>
      <c r="K466" s="76">
        <f>IFERROR(VLOOKUP($D466,'SAP Data'!$A$7:$OM$1845,K$4,FALSE),"")</f>
        <v>0</v>
      </c>
      <c r="L466" s="76">
        <f>IFERROR(VLOOKUP($D466,'SAP Data'!$A$7:$OM$1845,L$4,FALSE),"")</f>
        <v>0</v>
      </c>
      <c r="M466" s="76">
        <f>IFERROR(VLOOKUP($D466,'SAP Data'!$A$7:$OM$1845,M$4,FALSE),"")</f>
        <v>0</v>
      </c>
      <c r="N466" s="76">
        <f>IFERROR(VLOOKUP($D466,'SAP Data'!$A$7:$OM$1845,N$4,FALSE),"")</f>
        <v>0</v>
      </c>
      <c r="O466" s="76">
        <f>IFERROR(VLOOKUP($D466,'SAP Data'!$A$7:$OM$1845,O$4,FALSE),"")</f>
        <v>0</v>
      </c>
      <c r="P466" s="76">
        <f>IFERROR(VLOOKUP($D466,'SAP Data'!$A$7:$OM$1845,P$4,FALSE),"")</f>
        <v>0</v>
      </c>
      <c r="Q466" s="76">
        <f>IFERROR(VLOOKUP($D466,'SAP Data'!$A$7:$OM$1845,Q$4,FALSE),"")</f>
        <v>0</v>
      </c>
      <c r="R466" s="76">
        <f>IFERROR(VLOOKUP($D466,'SAP Data'!$A$7:$OM$1845,R$4,FALSE),"")</f>
        <v>0</v>
      </c>
      <c r="S466" s="76">
        <f>IFERROR(VLOOKUP($D466,'SAP Data'!$A$7:$OM$1845,S$4,FALSE),"")</f>
        <v>0</v>
      </c>
      <c r="T466" s="76">
        <f>IFERROR(VLOOKUP($D466,'SAP Data'!$A$7:$OM$1845,T$4,FALSE),"")</f>
        <v>0</v>
      </c>
      <c r="U466" s="76">
        <f>IFERROR(VLOOKUP($D466,'SAP Data'!$A$7:$OM$1845,U$4,FALSE),"")</f>
        <v>0</v>
      </c>
      <c r="V466" s="76">
        <f>IFERROR(VLOOKUP($D466,'SAP Data'!$A$7:$OM$1845,V$4,FALSE),"")</f>
        <v>0</v>
      </c>
      <c r="W466" s="76">
        <f>IFERROR(VLOOKUP($D466,'SAP Data'!$A$7:$OM$1845,W$4,FALSE),"")</f>
        <v>0</v>
      </c>
      <c r="X466" s="76">
        <f>IFERROR(VLOOKUP($D466,'SAP Data'!$A$7:$OM$1845,X$4,FALSE),"")</f>
        <v>0</v>
      </c>
      <c r="Y466" s="76">
        <f>IFERROR(VLOOKUP($D466,'SAP Data'!$A$7:$OM$1845,Y$4,FALSE),"")</f>
        <v>0</v>
      </c>
      <c r="Z466" s="76">
        <f>IFERROR(VLOOKUP($D466,'SAP Data'!$A$7:$OM$1845,Z$4,FALSE),"")</f>
        <v>0</v>
      </c>
      <c r="AA466" s="76">
        <f>IFERROR(VLOOKUP($D466,'SAP Data'!$A$7:$OM$1845,AA$4,FALSE),"")</f>
        <v>0</v>
      </c>
      <c r="AB466" s="76">
        <f>IFERROR(VLOOKUP($D466,'SAP Data'!$A$7:$OM$1845,AB$4,FALSE),"")</f>
        <v>0</v>
      </c>
      <c r="AC466" s="76">
        <f>IFERROR(VLOOKUP($D466,'SAP Data'!$A$7:$OM$1845,AC$4,FALSE),"")</f>
        <v>0</v>
      </c>
      <c r="AD466" s="76">
        <f>IFERROR(VLOOKUP($D466,'SAP Data'!$A$7:$OM$1845,AD$4,FALSE),"")</f>
        <v>0</v>
      </c>
      <c r="AE466" s="76">
        <f>IFERROR(VLOOKUP($D466,'SAP Data'!$A$7:$OM$1845,AE$4,FALSE),"")</f>
        <v>0</v>
      </c>
      <c r="AF466" s="76">
        <f>IFERROR(VLOOKUP($D466,'SAP Data'!$A$7:$OM$1845,AF$4,FALSE),"")</f>
        <v>0</v>
      </c>
      <c r="AG466" s="76">
        <f>IFERROR(VLOOKUP($D466,'SAP Data'!$A$7:$OM$1845,AG$4,FALSE),"")</f>
        <v>0</v>
      </c>
      <c r="AH466" s="76">
        <f>IFERROR(VLOOKUP($D466,'SAP Data'!$A$7:$OM$1845,AH$4,FALSE),"")</f>
        <v>0</v>
      </c>
      <c r="AI466" s="76">
        <f>IFERROR(VLOOKUP($D466,'SAP Data'!$A$7:$OM$1845,AI$4,FALSE),"")</f>
        <v>0</v>
      </c>
      <c r="AJ466" s="76">
        <f>IFERROR(VLOOKUP($D466,'SAP Data'!$A$7:$OM$1845,AJ$4,FALSE),"")</f>
        <v>0</v>
      </c>
      <c r="AK466" s="76">
        <f>IFERROR(VLOOKUP($D466,'SAP Data'!$A$7:$OM$1845,AK$4,FALSE),"")</f>
        <v>0</v>
      </c>
      <c r="AL466" s="76">
        <f>IFERROR(VLOOKUP($D466,'SAP Data'!$A$7:$OM$1845,AL$4,FALSE),"")</f>
        <v>0</v>
      </c>
      <c r="AM466" s="76">
        <f>IFERROR(VLOOKUP($D466,'SAP Data'!$A$7:$OM$1845,AM$4,FALSE),"")</f>
        <v>0</v>
      </c>
      <c r="AN466" s="76">
        <f>IFERROR(VLOOKUP($D466,'SAP Data'!$A$7:$OM$1845,AN$4,FALSE),"")</f>
        <v>0</v>
      </c>
      <c r="AO466" s="76">
        <f>IFERROR(VLOOKUP($D466,'SAP Data'!$A$7:$OM$1845,AO$4,FALSE),"")</f>
        <v>0</v>
      </c>
      <c r="AP466" s="99">
        <f t="shared" si="691"/>
        <v>0</v>
      </c>
      <c r="AQ466" s="43">
        <f t="shared" si="692"/>
        <v>0</v>
      </c>
      <c r="AR466" s="43">
        <f t="shared" si="693"/>
        <v>0</v>
      </c>
      <c r="AS466" s="43">
        <f t="shared" si="694"/>
        <v>0</v>
      </c>
      <c r="AT466" s="43">
        <f t="shared" si="695"/>
        <v>0</v>
      </c>
      <c r="AU466" s="43">
        <f t="shared" si="696"/>
        <v>0</v>
      </c>
      <c r="AV466" s="43">
        <f t="shared" si="697"/>
        <v>0</v>
      </c>
      <c r="AW466" s="43">
        <f t="shared" si="698"/>
        <v>0</v>
      </c>
      <c r="AX466" s="43">
        <f t="shared" si="699"/>
        <v>0</v>
      </c>
      <c r="AY466" s="43">
        <f t="shared" si="700"/>
        <v>0</v>
      </c>
      <c r="AZ466" s="43">
        <f t="shared" si="701"/>
        <v>0</v>
      </c>
      <c r="BA466" s="98">
        <f t="shared" si="702"/>
        <v>0</v>
      </c>
      <c r="BB466" s="16"/>
      <c r="BC466" s="16"/>
      <c r="BD466" s="16">
        <f t="shared" si="709"/>
        <v>0</v>
      </c>
      <c r="BE466" s="16"/>
      <c r="BF466" s="16">
        <f t="shared" si="710"/>
        <v>0</v>
      </c>
      <c r="BH466" s="16">
        <f t="shared" si="711"/>
        <v>0</v>
      </c>
      <c r="BJ466" s="16">
        <f t="shared" si="712"/>
        <v>0</v>
      </c>
      <c r="BL466" s="16">
        <f t="shared" si="713"/>
        <v>0</v>
      </c>
      <c r="BN466" s="16">
        <f t="shared" si="714"/>
        <v>0</v>
      </c>
      <c r="BP466" s="16">
        <f t="shared" si="715"/>
        <v>0</v>
      </c>
      <c r="BQ466" s="43"/>
      <c r="BR466" s="16">
        <f t="shared" si="716"/>
        <v>0</v>
      </c>
      <c r="BS466" s="43"/>
      <c r="BT466" s="16">
        <f t="shared" si="717"/>
        <v>0</v>
      </c>
      <c r="BV466" s="16">
        <f t="shared" si="718"/>
        <v>0</v>
      </c>
      <c r="BW466" s="43"/>
      <c r="BX466" s="16">
        <f t="shared" si="719"/>
        <v>0</v>
      </c>
      <c r="BY466" s="43"/>
      <c r="BZ466" s="16">
        <f t="shared" si="720"/>
        <v>0</v>
      </c>
      <c r="CB466" s="16">
        <f t="shared" si="706"/>
        <v>0</v>
      </c>
      <c r="CF466" s="243">
        <f t="shared" si="703"/>
        <v>0</v>
      </c>
      <c r="CH466" s="243">
        <f t="shared" si="721"/>
        <v>0</v>
      </c>
      <c r="CJ466" s="16">
        <f t="shared" si="704"/>
        <v>0</v>
      </c>
      <c r="CL466" s="54">
        <f t="shared" si="705"/>
        <v>0</v>
      </c>
      <c r="CN466" s="18"/>
      <c r="CO466" s="16">
        <f t="shared" si="707"/>
        <v>0</v>
      </c>
      <c r="CP466" s="18"/>
    </row>
    <row r="467" spans="1:94" x14ac:dyDescent="0.2">
      <c r="A467" s="387"/>
      <c r="B467" s="14" t="str">
        <f>VLOOKUP(D467,'line assign basis'!$A$8:$D$668,2,FALSE)</f>
        <v>COMMON STOCK</v>
      </c>
      <c r="C467" s="17" t="s">
        <v>920</v>
      </c>
      <c r="D467" s="17" t="str">
        <f t="shared" si="708"/>
        <v>201000</v>
      </c>
      <c r="E467" s="17">
        <f>IFERROR(VLOOKUP(D467,'line assign basis'!$A$8:$D$668,4,FALSE),"")</f>
        <v>1</v>
      </c>
      <c r="F467" s="33">
        <f>IFERROR(VLOOKUP($D467,'SAP Data'!$A$7:$OM$1845,F$4,FALSE),"")</f>
        <v>0</v>
      </c>
      <c r="G467" s="33">
        <f>IFERROR(VLOOKUP($D467,'SAP Data'!$A$7:$OM$1845,G$4,FALSE),"")</f>
        <v>0</v>
      </c>
      <c r="H467" s="16">
        <f>IFERROR(VLOOKUP($D467,'SAP Data'!$A$7:$OM$1845,H$4,FALSE),"")</f>
        <v>0</v>
      </c>
      <c r="I467" s="76">
        <f>IFERROR(VLOOKUP($D467,'SAP Data'!$A$7:$OM$1845,I$4,FALSE),"")</f>
        <v>0</v>
      </c>
      <c r="J467" s="76">
        <f>IFERROR(VLOOKUP($D467,'SAP Data'!$A$7:$OM$1845,J$4,FALSE),"")</f>
        <v>0</v>
      </c>
      <c r="K467" s="76">
        <f>IFERROR(VLOOKUP($D467,'SAP Data'!$A$7:$OM$1845,K$4,FALSE),"")</f>
        <v>0</v>
      </c>
      <c r="L467" s="76">
        <f>IFERROR(VLOOKUP($D467,'SAP Data'!$A$7:$OM$1845,L$4,FALSE),"")</f>
        <v>0</v>
      </c>
      <c r="M467" s="76">
        <f>IFERROR(VLOOKUP($D467,'SAP Data'!$A$7:$OM$1845,M$4,FALSE),"")</f>
        <v>0</v>
      </c>
      <c r="N467" s="76">
        <f>IFERROR(VLOOKUP($D467,'SAP Data'!$A$7:$OM$1845,N$4,FALSE),"")</f>
        <v>0</v>
      </c>
      <c r="O467" s="76">
        <f>IFERROR(VLOOKUP($D467,'SAP Data'!$A$7:$OM$1845,O$4,FALSE),"")</f>
        <v>0</v>
      </c>
      <c r="P467" s="76">
        <f>IFERROR(VLOOKUP($D467,'SAP Data'!$A$7:$OM$1845,P$4,FALSE),"")</f>
        <v>0</v>
      </c>
      <c r="Q467" s="76">
        <f>IFERROR(VLOOKUP($D467,'SAP Data'!$A$7:$OM$1845,Q$4,FALSE),"")</f>
        <v>0</v>
      </c>
      <c r="R467" s="76">
        <f>IFERROR(VLOOKUP($D467,'SAP Data'!$A$7:$OM$1845,R$4,FALSE),"")</f>
        <v>0</v>
      </c>
      <c r="S467" s="76">
        <f>IFERROR(VLOOKUP($D467,'SAP Data'!$A$7:$OM$1845,S$4,FALSE),"")</f>
        <v>0</v>
      </c>
      <c r="T467" s="76">
        <f>IFERROR(VLOOKUP($D467,'SAP Data'!$A$7:$OM$1845,T$4,FALSE),"")</f>
        <v>0</v>
      </c>
      <c r="U467" s="76">
        <f>IFERROR(VLOOKUP($D467,'SAP Data'!$A$7:$OM$1845,U$4,FALSE),"")</f>
        <v>0</v>
      </c>
      <c r="V467" s="76">
        <f>IFERROR(VLOOKUP($D467,'SAP Data'!$A$7:$OM$1845,V$4,FALSE),"")</f>
        <v>0</v>
      </c>
      <c r="W467" s="76">
        <f>IFERROR(VLOOKUP($D467,'SAP Data'!$A$7:$OM$1845,W$4,FALSE),"")</f>
        <v>0</v>
      </c>
      <c r="X467" s="76">
        <f>IFERROR(VLOOKUP($D467,'SAP Data'!$A$7:$OM$1845,X$4,FALSE),"")</f>
        <v>0</v>
      </c>
      <c r="Y467" s="76">
        <f>IFERROR(VLOOKUP($D467,'SAP Data'!$A$7:$OM$1845,Y$4,FALSE),"")</f>
        <v>0</v>
      </c>
      <c r="Z467" s="76">
        <f>IFERROR(VLOOKUP($D467,'SAP Data'!$A$7:$OM$1845,Z$4,FALSE),"")</f>
        <v>0</v>
      </c>
      <c r="AA467" s="76">
        <f>IFERROR(VLOOKUP($D467,'SAP Data'!$A$7:$OM$1845,AA$4,FALSE),"")</f>
        <v>0</v>
      </c>
      <c r="AB467" s="76">
        <f>IFERROR(VLOOKUP($D467,'SAP Data'!$A$7:$OM$1845,AB$4,FALSE),"")</f>
        <v>0</v>
      </c>
      <c r="AC467" s="76">
        <f>IFERROR(VLOOKUP($D467,'SAP Data'!$A$7:$OM$1845,AC$4,FALSE),"")</f>
        <v>0</v>
      </c>
      <c r="AD467" s="76">
        <f>IFERROR(VLOOKUP($D467,'SAP Data'!$A$7:$OM$1845,AD$4,FALSE),"")</f>
        <v>0</v>
      </c>
      <c r="AE467" s="76">
        <f>IFERROR(VLOOKUP($D467,'SAP Data'!$A$7:$OM$1845,AE$4,FALSE),"")</f>
        <v>0</v>
      </c>
      <c r="AF467" s="76">
        <f>IFERROR(VLOOKUP($D467,'SAP Data'!$A$7:$OM$1845,AF$4,FALSE),"")</f>
        <v>0</v>
      </c>
      <c r="AG467" s="76">
        <f>IFERROR(VLOOKUP($D467,'SAP Data'!$A$7:$OM$1845,AG$4,FALSE),"")</f>
        <v>0</v>
      </c>
      <c r="AH467" s="76">
        <f>IFERROR(VLOOKUP($D467,'SAP Data'!$A$7:$OM$1845,AH$4,FALSE),"")</f>
        <v>0</v>
      </c>
      <c r="AI467" s="76">
        <f>IFERROR(VLOOKUP($D467,'SAP Data'!$A$7:$OM$1845,AI$4,FALSE),"")</f>
        <v>0</v>
      </c>
      <c r="AJ467" s="76">
        <f>IFERROR(VLOOKUP($D467,'SAP Data'!$A$7:$OM$1845,AJ$4,FALSE),"")</f>
        <v>0</v>
      </c>
      <c r="AK467" s="76">
        <f>IFERROR(VLOOKUP($D467,'SAP Data'!$A$7:$OM$1845,AK$4,FALSE),"")</f>
        <v>0</v>
      </c>
      <c r="AL467" s="76">
        <f>IFERROR(VLOOKUP($D467,'SAP Data'!$A$7:$OM$1845,AL$4,FALSE),"")</f>
        <v>0</v>
      </c>
      <c r="AM467" s="76">
        <f>IFERROR(VLOOKUP($D467,'SAP Data'!$A$7:$OM$1845,AM$4,FALSE),"")</f>
        <v>0</v>
      </c>
      <c r="AN467" s="76">
        <f>IFERROR(VLOOKUP($D467,'SAP Data'!$A$7:$OM$1845,AN$4,FALSE),"")</f>
        <v>0</v>
      </c>
      <c r="AO467" s="76">
        <f>IFERROR(VLOOKUP($D467,'SAP Data'!$A$7:$OM$1845,AO$4,FALSE),"")</f>
        <v>0</v>
      </c>
      <c r="AP467" s="99">
        <f t="shared" si="691"/>
        <v>0</v>
      </c>
      <c r="AQ467" s="43">
        <f t="shared" si="692"/>
        <v>0</v>
      </c>
      <c r="AR467" s="43">
        <f t="shared" si="693"/>
        <v>0</v>
      </c>
      <c r="AS467" s="43">
        <f t="shared" si="694"/>
        <v>0</v>
      </c>
      <c r="AT467" s="43">
        <f t="shared" si="695"/>
        <v>0</v>
      </c>
      <c r="AU467" s="43">
        <f t="shared" si="696"/>
        <v>0</v>
      </c>
      <c r="AV467" s="43">
        <f t="shared" si="697"/>
        <v>0</v>
      </c>
      <c r="AW467" s="43">
        <f t="shared" si="698"/>
        <v>0</v>
      </c>
      <c r="AX467" s="43">
        <f t="shared" si="699"/>
        <v>0</v>
      </c>
      <c r="AY467" s="43">
        <f t="shared" si="700"/>
        <v>0</v>
      </c>
      <c r="AZ467" s="43">
        <f t="shared" si="701"/>
        <v>0</v>
      </c>
      <c r="BA467" s="98">
        <f t="shared" si="702"/>
        <v>0</v>
      </c>
      <c r="BB467" s="16"/>
      <c r="BC467" s="16"/>
      <c r="BD467" s="16">
        <f t="shared" si="709"/>
        <v>0</v>
      </c>
      <c r="BE467" s="16"/>
      <c r="BF467" s="16">
        <f t="shared" si="710"/>
        <v>0</v>
      </c>
      <c r="BH467" s="16">
        <f t="shared" si="711"/>
        <v>0</v>
      </c>
      <c r="BJ467" s="16">
        <f t="shared" si="712"/>
        <v>0</v>
      </c>
      <c r="BL467" s="16">
        <f t="shared" si="713"/>
        <v>0</v>
      </c>
      <c r="BN467" s="16">
        <f t="shared" si="714"/>
        <v>0</v>
      </c>
      <c r="BP467" s="16">
        <f t="shared" si="715"/>
        <v>0</v>
      </c>
      <c r="BQ467" s="43"/>
      <c r="BR467" s="16">
        <f t="shared" si="716"/>
        <v>0</v>
      </c>
      <c r="BS467" s="43"/>
      <c r="BT467" s="16">
        <f t="shared" si="717"/>
        <v>0</v>
      </c>
      <c r="BV467" s="16">
        <f t="shared" si="718"/>
        <v>0</v>
      </c>
      <c r="BW467" s="43"/>
      <c r="BX467" s="16">
        <f t="shared" si="719"/>
        <v>0</v>
      </c>
      <c r="BY467" s="43"/>
      <c r="BZ467" s="16">
        <f t="shared" si="720"/>
        <v>0</v>
      </c>
      <c r="CB467" s="16">
        <f t="shared" si="706"/>
        <v>0</v>
      </c>
      <c r="CF467" s="243">
        <f t="shared" si="703"/>
        <v>0</v>
      </c>
      <c r="CH467" s="243">
        <f t="shared" si="721"/>
        <v>0</v>
      </c>
      <c r="CJ467" s="16">
        <f t="shared" si="704"/>
        <v>0</v>
      </c>
      <c r="CL467" s="54">
        <f t="shared" si="705"/>
        <v>0</v>
      </c>
      <c r="CN467" s="18"/>
      <c r="CO467" s="16">
        <f t="shared" si="707"/>
        <v>0</v>
      </c>
      <c r="CP467" s="18"/>
    </row>
    <row r="468" spans="1:94" x14ac:dyDescent="0.2">
      <c r="A468" s="387"/>
      <c r="B468" s="14" t="str">
        <f>VLOOKUP(D468,'line assign basis'!$A$8:$D$668,2,FALSE)</f>
        <v>COMMON STOCK - NO PA</v>
      </c>
      <c r="C468" s="17" t="s">
        <v>923</v>
      </c>
      <c r="D468" s="17" t="str">
        <f t="shared" si="708"/>
        <v>201100</v>
      </c>
      <c r="E468" s="17">
        <f>IFERROR(VLOOKUP(D468,'line assign basis'!$A$8:$D$668,4,FALSE),"")</f>
        <v>1</v>
      </c>
      <c r="F468" s="33">
        <f>IFERROR(VLOOKUP($D468,'SAP Data'!$A$7:$OM$1845,F$4,FALSE),"")</f>
        <v>-449904224.92000002</v>
      </c>
      <c r="G468" s="33">
        <f>IFERROR(VLOOKUP($D468,'SAP Data'!$A$7:$OM$1845,G$4,FALSE),"")</f>
        <v>-449904224.92000002</v>
      </c>
      <c r="H468" s="16">
        <f>IFERROR(VLOOKUP($D468,'SAP Data'!$A$7:$OM$1845,H$4,FALSE),"")</f>
        <v>-449904224.92000002</v>
      </c>
      <c r="I468" s="76">
        <f>IFERROR(VLOOKUP($D468,'SAP Data'!$A$7:$OM$1845,I$4,FALSE),"")</f>
        <v>-449904224.92000002</v>
      </c>
      <c r="J468" s="76">
        <f>IFERROR(VLOOKUP($D468,'SAP Data'!$A$7:$OM$1845,J$4,FALSE),"")</f>
        <v>-449904224.92000002</v>
      </c>
      <c r="K468" s="76">
        <f>IFERROR(VLOOKUP($D468,'SAP Data'!$A$7:$OM$1845,K$4,FALSE),"")</f>
        <v>-449904224.92000002</v>
      </c>
      <c r="L468" s="76">
        <f>IFERROR(VLOOKUP($D468,'SAP Data'!$A$7:$OM$1845,L$4,FALSE),"")</f>
        <v>-449904224.92000002</v>
      </c>
      <c r="M468" s="76">
        <f>IFERROR(VLOOKUP($D468,'SAP Data'!$A$7:$OM$1845,M$4,FALSE),"")</f>
        <v>-449904224.92000002</v>
      </c>
      <c r="N468" s="76">
        <f>IFERROR(VLOOKUP($D468,'SAP Data'!$A$7:$OM$1845,N$4,FALSE),"")</f>
        <v>-449904224.92000002</v>
      </c>
      <c r="O468" s="76">
        <f>IFERROR(VLOOKUP($D468,'SAP Data'!$A$7:$OM$1845,O$4,FALSE),"")</f>
        <v>-449904224.92000002</v>
      </c>
      <c r="P468" s="76">
        <f>IFERROR(VLOOKUP($D468,'SAP Data'!$A$7:$OM$1845,P$4,FALSE),"")</f>
        <v>-449904224.92000002</v>
      </c>
      <c r="Q468" s="76">
        <f>IFERROR(VLOOKUP($D468,'SAP Data'!$A$7:$OM$1845,Q$4,FALSE),"")</f>
        <v>-449904224.92000002</v>
      </c>
      <c r="R468" s="76">
        <f>IFERROR(VLOOKUP($D468,'SAP Data'!$A$7:$OM$1845,R$4,FALSE),"")</f>
        <v>-449904224.92000002</v>
      </c>
      <c r="S468" s="76">
        <f>IFERROR(VLOOKUP($D468,'SAP Data'!$A$7:$OM$1845,S$4,FALSE),"")</f>
        <v>-449904224.92000002</v>
      </c>
      <c r="T468" s="76">
        <f>IFERROR(VLOOKUP($D468,'SAP Data'!$A$7:$OM$1845,T$4,FALSE),"")</f>
        <v>-449904224.92000002</v>
      </c>
      <c r="U468" s="76">
        <f>IFERROR(VLOOKUP($D468,'SAP Data'!$A$7:$OM$1845,U$4,FALSE),"")</f>
        <v>-449904224.92000002</v>
      </c>
      <c r="V468" s="76">
        <f>IFERROR(VLOOKUP($D468,'SAP Data'!$A$7:$OM$1845,V$4,FALSE),"")</f>
        <v>-449904224.92000002</v>
      </c>
      <c r="W468" s="76">
        <f>IFERROR(VLOOKUP($D468,'SAP Data'!$A$7:$OM$1845,W$4,FALSE),"")</f>
        <v>-449904224.92000002</v>
      </c>
      <c r="X468" s="76">
        <f>IFERROR(VLOOKUP($D468,'SAP Data'!$A$7:$OM$1845,X$4,FALSE),"")</f>
        <v>-449904224.92000002</v>
      </c>
      <c r="Y468" s="76">
        <f>IFERROR(VLOOKUP($D468,'SAP Data'!$A$7:$OM$1845,Y$4,FALSE),"")</f>
        <v>-449904224.92000002</v>
      </c>
      <c r="Z468" s="76">
        <f>IFERROR(VLOOKUP($D468,'SAP Data'!$A$7:$OM$1845,Z$4,FALSE),"")</f>
        <v>-449904224.92000002</v>
      </c>
      <c r="AA468" s="76">
        <f>IFERROR(VLOOKUP($D468,'SAP Data'!$A$7:$OM$1845,AA$4,FALSE),"")</f>
        <v>-449904224.92000002</v>
      </c>
      <c r="AB468" s="76">
        <f>IFERROR(VLOOKUP($D468,'SAP Data'!$A$7:$OM$1845,AB$4,FALSE),"")</f>
        <v>-449904224.92000002</v>
      </c>
      <c r="AC468" s="76">
        <f>IFERROR(VLOOKUP($D468,'SAP Data'!$A$7:$OM$1845,AC$4,FALSE),"")</f>
        <v>-449904224.92000002</v>
      </c>
      <c r="AD468" s="76">
        <f>IFERROR(VLOOKUP($D468,'SAP Data'!$A$7:$OM$1845,AD$4,FALSE),"")</f>
        <v>-449904224.92000002</v>
      </c>
      <c r="AE468" s="76">
        <f>IFERROR(VLOOKUP($D468,'SAP Data'!$A$7:$OM$1845,AE$4,FALSE),"")</f>
        <v>-449904224.92000002</v>
      </c>
      <c r="AF468" s="76">
        <f>IFERROR(VLOOKUP($D468,'SAP Data'!$A$7:$OM$1845,AF$4,FALSE),"")</f>
        <v>-449904224.92000002</v>
      </c>
      <c r="AG468" s="76">
        <f>IFERROR(VLOOKUP($D468,'SAP Data'!$A$7:$OM$1845,AG$4,FALSE),"")</f>
        <v>-449904224.92000002</v>
      </c>
      <c r="AH468" s="76">
        <f>IFERROR(VLOOKUP($D468,'SAP Data'!$A$7:$OM$1845,AH$4,FALSE),"")</f>
        <v>-449904224.92000002</v>
      </c>
      <c r="AI468" s="76">
        <f>IFERROR(VLOOKUP($D468,'SAP Data'!$A$7:$OM$1845,AI$4,FALSE),"")</f>
        <v>-449904224.92000002</v>
      </c>
      <c r="AJ468" s="76">
        <f>IFERROR(VLOOKUP($D468,'SAP Data'!$A$7:$OM$1845,AJ$4,FALSE),"")</f>
        <v>-449904224.92000002</v>
      </c>
      <c r="AK468" s="76">
        <f>IFERROR(VLOOKUP($D468,'SAP Data'!$A$7:$OM$1845,AK$4,FALSE),"")</f>
        <v>-449904224.92000002</v>
      </c>
      <c r="AL468" s="76">
        <f>IFERROR(VLOOKUP($D468,'SAP Data'!$A$7:$OM$1845,AL$4,FALSE),"")</f>
        <v>-449904224.92000002</v>
      </c>
      <c r="AM468" s="76">
        <f>IFERROR(VLOOKUP($D468,'SAP Data'!$A$7:$OM$1845,AM$4,FALSE),"")</f>
        <v>-449904224.92000002</v>
      </c>
      <c r="AN468" s="76">
        <f>IFERROR(VLOOKUP($D468,'SAP Data'!$A$7:$OM$1845,AN$4,FALSE),"")</f>
        <v>-449904224.92000002</v>
      </c>
      <c r="AO468" s="76">
        <f>IFERROR(VLOOKUP($D468,'SAP Data'!$A$7:$OM$1845,AO$4,FALSE),"")</f>
        <v>-449904224.92000002</v>
      </c>
      <c r="AP468" s="99">
        <f t="shared" si="691"/>
        <v>-449904224.92000002</v>
      </c>
      <c r="AQ468" s="43">
        <f t="shared" si="692"/>
        <v>-449904224.92000002</v>
      </c>
      <c r="AR468" s="43">
        <f t="shared" si="693"/>
        <v>-449904224.92000002</v>
      </c>
      <c r="AS468" s="43">
        <f t="shared" si="694"/>
        <v>-449904224.92000002</v>
      </c>
      <c r="AT468" s="43">
        <f t="shared" si="695"/>
        <v>-449904224.92000002</v>
      </c>
      <c r="AU468" s="43">
        <f t="shared" si="696"/>
        <v>-449904224.92000002</v>
      </c>
      <c r="AV468" s="43">
        <f t="shared" si="697"/>
        <v>-449904224.92000002</v>
      </c>
      <c r="AW468" s="43">
        <f t="shared" si="698"/>
        <v>-449904224.92000002</v>
      </c>
      <c r="AX468" s="43">
        <f t="shared" si="699"/>
        <v>-449904224.92000002</v>
      </c>
      <c r="AY468" s="43">
        <f t="shared" si="700"/>
        <v>-449904224.92000002</v>
      </c>
      <c r="AZ468" s="43">
        <f t="shared" si="701"/>
        <v>-449904224.92000002</v>
      </c>
      <c r="BA468" s="98">
        <f t="shared" si="702"/>
        <v>-449904224.92000002</v>
      </c>
      <c r="BB468" s="16"/>
      <c r="BC468" s="16"/>
      <c r="BD468" s="16">
        <f t="shared" si="709"/>
        <v>0</v>
      </c>
      <c r="BE468" s="16"/>
      <c r="BF468" s="16">
        <f t="shared" si="710"/>
        <v>0</v>
      </c>
      <c r="BH468" s="16">
        <f t="shared" si="711"/>
        <v>0</v>
      </c>
      <c r="BJ468" s="16">
        <f t="shared" si="712"/>
        <v>0</v>
      </c>
      <c r="BL468" s="16">
        <f t="shared" si="713"/>
        <v>0</v>
      </c>
      <c r="BN468" s="16">
        <f t="shared" si="714"/>
        <v>0</v>
      </c>
      <c r="BP468" s="16">
        <f t="shared" si="715"/>
        <v>0</v>
      </c>
      <c r="BQ468" s="43"/>
      <c r="BR468" s="16">
        <f t="shared" si="716"/>
        <v>0</v>
      </c>
      <c r="BS468" s="43"/>
      <c r="BT468" s="16">
        <f t="shared" si="717"/>
        <v>0</v>
      </c>
      <c r="BV468" s="16">
        <f t="shared" si="718"/>
        <v>0</v>
      </c>
      <c r="BW468" s="43"/>
      <c r="BX468" s="16">
        <f t="shared" si="719"/>
        <v>0</v>
      </c>
      <c r="BY468" s="43"/>
      <c r="BZ468" s="16">
        <f t="shared" si="720"/>
        <v>0</v>
      </c>
      <c r="CB468" s="16">
        <f t="shared" si="706"/>
        <v>-449904224.92000002</v>
      </c>
      <c r="CF468" s="243">
        <f t="shared" si="703"/>
        <v>0</v>
      </c>
      <c r="CH468" s="243">
        <f t="shared" si="721"/>
        <v>0</v>
      </c>
      <c r="CJ468" s="16">
        <f t="shared" si="704"/>
        <v>0</v>
      </c>
      <c r="CL468" s="54">
        <f t="shared" si="705"/>
        <v>0</v>
      </c>
      <c r="CN468" s="18"/>
      <c r="CO468" s="16">
        <f t="shared" si="707"/>
        <v>0</v>
      </c>
      <c r="CP468" s="18"/>
    </row>
    <row r="469" spans="1:94" x14ac:dyDescent="0.2">
      <c r="A469" s="387"/>
      <c r="B469" s="14" t="str">
        <f>VLOOKUP(D469,'line assign basis'!$A$8:$D$668,2,FALSE)</f>
        <v>CAPITAL</v>
      </c>
      <c r="C469" s="17" t="s">
        <v>2900</v>
      </c>
      <c r="D469" s="17" t="s">
        <v>2901</v>
      </c>
      <c r="E469" s="17">
        <f>IFERROR(VLOOKUP(D469,'line assign basis'!$A$8:$D$668,4,FALSE),"")</f>
        <v>1</v>
      </c>
      <c r="F469" s="33">
        <f>IFERROR(VLOOKUP($D469,'SAP Data'!$A$7:$OM$1845,F$4,FALSE),"")</f>
        <v>0</v>
      </c>
      <c r="G469" s="33">
        <f>IFERROR(VLOOKUP($D469,'SAP Data'!$A$7:$OM$1845,G$4,FALSE),"")</f>
        <v>0</v>
      </c>
      <c r="H469" s="16">
        <f>IFERROR(VLOOKUP($D469,'SAP Data'!$A$7:$OM$1845,H$4,FALSE),"")</f>
        <v>0</v>
      </c>
      <c r="I469" s="76">
        <f>IFERROR(VLOOKUP($D469,'SAP Data'!$A$7:$OM$1845,I$4,FALSE),"")</f>
        <v>0</v>
      </c>
      <c r="J469" s="76">
        <f>IFERROR(VLOOKUP($D469,'SAP Data'!$A$7:$OM$1845,J$4,FALSE),"")</f>
        <v>0</v>
      </c>
      <c r="K469" s="76">
        <f>IFERROR(VLOOKUP($D469,'SAP Data'!$A$7:$OM$1845,K$4,FALSE),"")</f>
        <v>-93182343.75</v>
      </c>
      <c r="L469" s="76">
        <f>IFERROR(VLOOKUP($D469,'SAP Data'!$A$7:$OM$1845,L$4,FALSE),"")</f>
        <v>-93182343.75</v>
      </c>
      <c r="M469" s="76">
        <f>IFERROR(VLOOKUP($D469,'SAP Data'!$A$7:$OM$1845,M$4,FALSE),"")</f>
        <v>-93182343.75</v>
      </c>
      <c r="N469" s="76">
        <f>IFERROR(VLOOKUP($D469,'SAP Data'!$A$7:$OM$1845,N$4,FALSE),"")</f>
        <v>-93182343.75</v>
      </c>
      <c r="O469" s="76">
        <f>IFERROR(VLOOKUP($D469,'SAP Data'!$A$7:$OM$1845,O$4,FALSE),"")</f>
        <v>-93182343.75</v>
      </c>
      <c r="P469" s="76">
        <f>IFERROR(VLOOKUP($D469,'SAP Data'!$A$7:$OM$1845,P$4,FALSE),"")</f>
        <v>-93182343.75</v>
      </c>
      <c r="Q469" s="76">
        <f>IFERROR(VLOOKUP($D469,'SAP Data'!$A$7:$OM$1845,Q$4,FALSE),"")</f>
        <v>-93182343.75</v>
      </c>
      <c r="R469" s="76">
        <f>IFERROR(VLOOKUP($D469,'SAP Data'!$A$7:$OM$1845,R$4,FALSE),"")</f>
        <v>-93182343.75</v>
      </c>
      <c r="S469" s="76">
        <f>IFERROR(VLOOKUP($D469,'SAP Data'!$A$7:$OM$1845,S$4,FALSE),"")</f>
        <v>-93182343.75</v>
      </c>
      <c r="T469" s="76">
        <f>IFERROR(VLOOKUP($D469,'SAP Data'!$A$7:$OM$1845,T$4,FALSE),"")</f>
        <v>-93182343.75</v>
      </c>
      <c r="U469" s="76">
        <f>IFERROR(VLOOKUP($D469,'SAP Data'!$A$7:$OM$1845,U$4,FALSE),"")</f>
        <v>-93182343.75</v>
      </c>
      <c r="V469" s="76">
        <f>IFERROR(VLOOKUP($D469,'SAP Data'!$A$7:$OM$1845,V$4,FALSE),"")</f>
        <v>-93182343.75</v>
      </c>
      <c r="W469" s="76">
        <f>IFERROR(VLOOKUP($D469,'SAP Data'!$A$7:$OM$1845,W$4,FALSE),"")</f>
        <v>-93182343.75</v>
      </c>
      <c r="X469" s="76">
        <f>IFERROR(VLOOKUP($D469,'SAP Data'!$A$7:$OM$1845,X$4,FALSE),"")</f>
        <v>-93182343.75</v>
      </c>
      <c r="Y469" s="76">
        <f>IFERROR(VLOOKUP($D469,'SAP Data'!$A$7:$OM$1845,Y$4,FALSE),"")</f>
        <v>-93182343.75</v>
      </c>
      <c r="Z469" s="76">
        <f>IFERROR(VLOOKUP($D469,'SAP Data'!$A$7:$OM$1845,Z$4,FALSE),"")</f>
        <v>-93182343.75</v>
      </c>
      <c r="AA469" s="76">
        <f>IFERROR(VLOOKUP($D469,'SAP Data'!$A$7:$OM$1845,AA$4,FALSE),"")</f>
        <v>-93182343.75</v>
      </c>
      <c r="AB469" s="76">
        <f>IFERROR(VLOOKUP($D469,'SAP Data'!$A$7:$OM$1845,AB$4,FALSE),"")</f>
        <v>-93182343.75</v>
      </c>
      <c r="AC469" s="76">
        <f>IFERROR(VLOOKUP($D469,'SAP Data'!$A$7:$OM$1845,AC$4,FALSE),"")</f>
        <v>-93182343.75</v>
      </c>
      <c r="AD469" s="76">
        <f>IFERROR(VLOOKUP($D469,'SAP Data'!$A$7:$OM$1845,AD$4,FALSE),"")</f>
        <v>-93182343.75</v>
      </c>
      <c r="AE469" s="76">
        <f>IFERROR(VLOOKUP($D469,'SAP Data'!$A$7:$OM$1845,AE$4,FALSE),"")</f>
        <v>-93182343.75</v>
      </c>
      <c r="AF469" s="76">
        <f>IFERROR(VLOOKUP($D469,'SAP Data'!$A$7:$OM$1845,AF$4,FALSE),"")</f>
        <v>-93182343.75</v>
      </c>
      <c r="AG469" s="76">
        <f>IFERROR(VLOOKUP($D469,'SAP Data'!$A$7:$OM$1845,AG$4,FALSE),"")</f>
        <v>-93182343.75</v>
      </c>
      <c r="AH469" s="76">
        <f>IFERROR(VLOOKUP($D469,'SAP Data'!$A$7:$OM$1845,AH$4,FALSE),"")</f>
        <v>-93182343.75</v>
      </c>
      <c r="AI469" s="76">
        <f>IFERROR(VLOOKUP($D469,'SAP Data'!$A$7:$OM$1845,AI$4,FALSE),"")</f>
        <v>-93182343.75</v>
      </c>
      <c r="AJ469" s="76">
        <f>IFERROR(VLOOKUP($D469,'SAP Data'!$A$7:$OM$1845,AJ$4,FALSE),"")</f>
        <v>-93182343.75</v>
      </c>
      <c r="AK469" s="76">
        <f>IFERROR(VLOOKUP($D469,'SAP Data'!$A$7:$OM$1845,AK$4,FALSE),"")</f>
        <v>-94752405.420000002</v>
      </c>
      <c r="AL469" s="76">
        <f>IFERROR(VLOOKUP($D469,'SAP Data'!$A$7:$OM$1845,AL$4,FALSE),"")</f>
        <v>-95317387.459999993</v>
      </c>
      <c r="AM469" s="76">
        <f>IFERROR(VLOOKUP($D469,'SAP Data'!$A$7:$OM$1845,AM$4,FALSE),"")</f>
        <v>-105317387.45999999</v>
      </c>
      <c r="AN469" s="76">
        <f>IFERROR(VLOOKUP($D469,'SAP Data'!$A$7:$OM$1845,AN$4,FALSE),"")</f>
        <v>-197503695.09999999</v>
      </c>
      <c r="AO469" s="76">
        <f>IFERROR(VLOOKUP($D469,'SAP Data'!$A$7:$OM$1845,AO$4,FALSE),"")</f>
        <v>-209191887.84</v>
      </c>
      <c r="AP469" s="99">
        <f t="shared" si="691"/>
        <v>-93182343.75</v>
      </c>
      <c r="AQ469" s="43">
        <f t="shared" si="692"/>
        <v>-93182343.75</v>
      </c>
      <c r="AR469" s="43">
        <f t="shared" si="693"/>
        <v>-93182343.75</v>
      </c>
      <c r="AS469" s="43">
        <f t="shared" si="694"/>
        <v>-93182343.75</v>
      </c>
      <c r="AT469" s="43">
        <f t="shared" si="695"/>
        <v>-93182343.75</v>
      </c>
      <c r="AU469" s="43">
        <f t="shared" si="696"/>
        <v>-93182343.75</v>
      </c>
      <c r="AV469" s="43">
        <f t="shared" si="697"/>
        <v>-93182343.75</v>
      </c>
      <c r="AW469" s="43">
        <f t="shared" si="698"/>
        <v>-93247762.986249998</v>
      </c>
      <c r="AX469" s="43">
        <f t="shared" si="699"/>
        <v>-93402142.377083316</v>
      </c>
      <c r="AY469" s="43">
        <f t="shared" si="700"/>
        <v>-93996729.352916673</v>
      </c>
      <c r="AZ469" s="43">
        <f t="shared" si="701"/>
        <v>-98849079.147083342</v>
      </c>
      <c r="BA469" s="98">
        <f t="shared" si="702"/>
        <v>-108029533.12375002</v>
      </c>
      <c r="BB469" s="16"/>
      <c r="BC469" s="16"/>
      <c r="BD469" s="16">
        <f t="shared" si="709"/>
        <v>0</v>
      </c>
      <c r="BE469" s="16"/>
      <c r="BF469" s="16">
        <f t="shared" si="710"/>
        <v>0</v>
      </c>
      <c r="BH469" s="16">
        <f t="shared" si="711"/>
        <v>0</v>
      </c>
      <c r="BJ469" s="16">
        <f t="shared" si="712"/>
        <v>0</v>
      </c>
      <c r="BL469" s="16">
        <f t="shared" si="713"/>
        <v>0</v>
      </c>
      <c r="BN469" s="16">
        <f t="shared" si="714"/>
        <v>0</v>
      </c>
      <c r="BP469" s="16">
        <f t="shared" si="715"/>
        <v>0</v>
      </c>
      <c r="BQ469" s="43"/>
      <c r="BR469" s="16">
        <f t="shared" si="716"/>
        <v>0</v>
      </c>
      <c r="BS469" s="43"/>
      <c r="BT469" s="16">
        <f t="shared" si="717"/>
        <v>0</v>
      </c>
      <c r="BV469" s="16">
        <f t="shared" si="718"/>
        <v>0</v>
      </c>
      <c r="BW469" s="43"/>
      <c r="BX469" s="16">
        <f t="shared" si="719"/>
        <v>0</v>
      </c>
      <c r="BY469" s="43"/>
      <c r="BZ469" s="16">
        <f t="shared" si="720"/>
        <v>0</v>
      </c>
      <c r="CB469" s="16">
        <f t="shared" si="706"/>
        <v>-108029533.12375002</v>
      </c>
      <c r="CF469" s="243">
        <f t="shared" si="703"/>
        <v>0</v>
      </c>
      <c r="CH469" s="243">
        <f t="shared" si="721"/>
        <v>0</v>
      </c>
      <c r="CJ469" s="16">
        <f t="shared" si="704"/>
        <v>0</v>
      </c>
      <c r="CL469" s="54">
        <f t="shared" si="705"/>
        <v>0</v>
      </c>
      <c r="CN469" s="18"/>
      <c r="CO469" s="16">
        <f t="shared" si="707"/>
        <v>0</v>
      </c>
      <c r="CP469" s="18"/>
    </row>
    <row r="470" spans="1:94" x14ac:dyDescent="0.2">
      <c r="A470" s="387"/>
      <c r="B470" s="14" t="str">
        <f>VLOOKUP(D470,'line assign basis'!$A$8:$D$668,2,FALSE)</f>
        <v>CS EXP - DRIP &amp; ESPP</v>
      </c>
      <c r="C470" s="17" t="s">
        <v>926</v>
      </c>
      <c r="D470" s="17" t="str">
        <f t="shared" si="708"/>
        <v>214001</v>
      </c>
      <c r="E470" s="17">
        <f>IFERROR(VLOOKUP(D470,'line assign basis'!$A$8:$D$668,4,FALSE),"")</f>
        <v>1</v>
      </c>
      <c r="F470" s="33">
        <f>IFERROR(VLOOKUP($D470,'SAP Data'!$A$7:$OM$1845,F$4,FALSE),"")</f>
        <v>6880.06</v>
      </c>
      <c r="G470" s="33">
        <f>IFERROR(VLOOKUP($D470,'SAP Data'!$A$7:$OM$1845,G$4,FALSE),"")</f>
        <v>6880.06</v>
      </c>
      <c r="H470" s="16">
        <f>IFERROR(VLOOKUP($D470,'SAP Data'!$A$7:$OM$1845,H$4,FALSE),"")</f>
        <v>6880.06</v>
      </c>
      <c r="I470" s="76">
        <f>IFERROR(VLOOKUP($D470,'SAP Data'!$A$7:$OM$1845,I$4,FALSE),"")</f>
        <v>6880.06</v>
      </c>
      <c r="J470" s="76">
        <f>IFERROR(VLOOKUP($D470,'SAP Data'!$A$7:$OM$1845,J$4,FALSE),"")</f>
        <v>6880.06</v>
      </c>
      <c r="K470" s="76">
        <f>IFERROR(VLOOKUP($D470,'SAP Data'!$A$7:$OM$1845,K$4,FALSE),"")</f>
        <v>6880.06</v>
      </c>
      <c r="L470" s="76">
        <f>IFERROR(VLOOKUP($D470,'SAP Data'!$A$7:$OM$1845,L$4,FALSE),"")</f>
        <v>6880.06</v>
      </c>
      <c r="M470" s="76">
        <f>IFERROR(VLOOKUP($D470,'SAP Data'!$A$7:$OM$1845,M$4,FALSE),"")</f>
        <v>6880.06</v>
      </c>
      <c r="N470" s="76">
        <f>IFERROR(VLOOKUP($D470,'SAP Data'!$A$7:$OM$1845,N$4,FALSE),"")</f>
        <v>6880.06</v>
      </c>
      <c r="O470" s="76">
        <f>IFERROR(VLOOKUP($D470,'SAP Data'!$A$7:$OM$1845,O$4,FALSE),"")</f>
        <v>6880.06</v>
      </c>
      <c r="P470" s="76">
        <f>IFERROR(VLOOKUP($D470,'SAP Data'!$A$7:$OM$1845,P$4,FALSE),"")</f>
        <v>6880.06</v>
      </c>
      <c r="Q470" s="76">
        <f>IFERROR(VLOOKUP($D470,'SAP Data'!$A$7:$OM$1845,Q$4,FALSE),"")</f>
        <v>6880.06</v>
      </c>
      <c r="R470" s="76">
        <f>IFERROR(VLOOKUP($D470,'SAP Data'!$A$7:$OM$1845,R$4,FALSE),"")</f>
        <v>6880.06</v>
      </c>
      <c r="S470" s="76">
        <f>IFERROR(VLOOKUP($D470,'SAP Data'!$A$7:$OM$1845,S$4,FALSE),"")</f>
        <v>6880.06</v>
      </c>
      <c r="T470" s="76">
        <f>IFERROR(VLOOKUP($D470,'SAP Data'!$A$7:$OM$1845,T$4,FALSE),"")</f>
        <v>6880.06</v>
      </c>
      <c r="U470" s="76">
        <f>IFERROR(VLOOKUP($D470,'SAP Data'!$A$7:$OM$1845,U$4,FALSE),"")</f>
        <v>6880.06</v>
      </c>
      <c r="V470" s="76">
        <f>IFERROR(VLOOKUP($D470,'SAP Data'!$A$7:$OM$1845,V$4,FALSE),"")</f>
        <v>6880.06</v>
      </c>
      <c r="W470" s="76">
        <f>IFERROR(VLOOKUP($D470,'SAP Data'!$A$7:$OM$1845,W$4,FALSE),"")</f>
        <v>6880.06</v>
      </c>
      <c r="X470" s="76">
        <f>IFERROR(VLOOKUP($D470,'SAP Data'!$A$7:$OM$1845,X$4,FALSE),"")</f>
        <v>6880.06</v>
      </c>
      <c r="Y470" s="76">
        <f>IFERROR(VLOOKUP($D470,'SAP Data'!$A$7:$OM$1845,Y$4,FALSE),"")</f>
        <v>6880.06</v>
      </c>
      <c r="Z470" s="76">
        <f>IFERROR(VLOOKUP($D470,'SAP Data'!$A$7:$OM$1845,Z$4,FALSE),"")</f>
        <v>6880.06</v>
      </c>
      <c r="AA470" s="76">
        <f>IFERROR(VLOOKUP($D470,'SAP Data'!$A$7:$OM$1845,AA$4,FALSE),"")</f>
        <v>6880.06</v>
      </c>
      <c r="AB470" s="76">
        <f>IFERROR(VLOOKUP($D470,'SAP Data'!$A$7:$OM$1845,AB$4,FALSE),"")</f>
        <v>6880.06</v>
      </c>
      <c r="AC470" s="76">
        <f>IFERROR(VLOOKUP($D470,'SAP Data'!$A$7:$OM$1845,AC$4,FALSE),"")</f>
        <v>6880.06</v>
      </c>
      <c r="AD470" s="76">
        <f>IFERROR(VLOOKUP($D470,'SAP Data'!$A$7:$OM$1845,AD$4,FALSE),"")</f>
        <v>6880.06</v>
      </c>
      <c r="AE470" s="76">
        <f>IFERROR(VLOOKUP($D470,'SAP Data'!$A$7:$OM$1845,AE$4,FALSE),"")</f>
        <v>6880.06</v>
      </c>
      <c r="AF470" s="76">
        <f>IFERROR(VLOOKUP($D470,'SAP Data'!$A$7:$OM$1845,AF$4,FALSE),"")</f>
        <v>6880.06</v>
      </c>
      <c r="AG470" s="76">
        <f>IFERROR(VLOOKUP($D470,'SAP Data'!$A$7:$OM$1845,AG$4,FALSE),"")</f>
        <v>6880.06</v>
      </c>
      <c r="AH470" s="76">
        <f>IFERROR(VLOOKUP($D470,'SAP Data'!$A$7:$OM$1845,AH$4,FALSE),"")</f>
        <v>6880.06</v>
      </c>
      <c r="AI470" s="76">
        <f>IFERROR(VLOOKUP($D470,'SAP Data'!$A$7:$OM$1845,AI$4,FALSE),"")</f>
        <v>6880.06</v>
      </c>
      <c r="AJ470" s="76">
        <f>IFERROR(VLOOKUP($D470,'SAP Data'!$A$7:$OM$1845,AJ$4,FALSE),"")</f>
        <v>6880.06</v>
      </c>
      <c r="AK470" s="76">
        <f>IFERROR(VLOOKUP($D470,'SAP Data'!$A$7:$OM$1845,AK$4,FALSE),"")</f>
        <v>6880.06</v>
      </c>
      <c r="AL470" s="76">
        <f>IFERROR(VLOOKUP($D470,'SAP Data'!$A$7:$OM$1845,AL$4,FALSE),"")</f>
        <v>6880.06</v>
      </c>
      <c r="AM470" s="76">
        <f>IFERROR(VLOOKUP($D470,'SAP Data'!$A$7:$OM$1845,AM$4,FALSE),"")</f>
        <v>6880.06</v>
      </c>
      <c r="AN470" s="76">
        <f>IFERROR(VLOOKUP($D470,'SAP Data'!$A$7:$OM$1845,AN$4,FALSE),"")</f>
        <v>6880.06</v>
      </c>
      <c r="AO470" s="76">
        <f>IFERROR(VLOOKUP($D470,'SAP Data'!$A$7:$OM$1845,AO$4,FALSE),"")</f>
        <v>6880.06</v>
      </c>
      <c r="AP470" s="99">
        <f t="shared" si="691"/>
        <v>6880.0599999999986</v>
      </c>
      <c r="AQ470" s="43">
        <f t="shared" si="692"/>
        <v>6880.0599999999986</v>
      </c>
      <c r="AR470" s="43">
        <f t="shared" si="693"/>
        <v>6880.0599999999986</v>
      </c>
      <c r="AS470" s="43">
        <f t="shared" si="694"/>
        <v>6880.0599999999986</v>
      </c>
      <c r="AT470" s="43">
        <f t="shared" si="695"/>
        <v>6880.0599999999986</v>
      </c>
      <c r="AU470" s="43">
        <f t="shared" si="696"/>
        <v>6880.0599999999986</v>
      </c>
      <c r="AV470" s="43">
        <f t="shared" si="697"/>
        <v>6880.0599999999986</v>
      </c>
      <c r="AW470" s="43">
        <f t="shared" si="698"/>
        <v>6880.0599999999986</v>
      </c>
      <c r="AX470" s="43">
        <f t="shared" si="699"/>
        <v>6880.0599999999986</v>
      </c>
      <c r="AY470" s="43">
        <f t="shared" si="700"/>
        <v>6880.0599999999986</v>
      </c>
      <c r="AZ470" s="43">
        <f t="shared" si="701"/>
        <v>6880.0599999999986</v>
      </c>
      <c r="BA470" s="98">
        <f t="shared" si="702"/>
        <v>6880.0599999999986</v>
      </c>
      <c r="BB470" s="16"/>
      <c r="BC470" s="16"/>
      <c r="BD470" s="16">
        <f t="shared" si="709"/>
        <v>0</v>
      </c>
      <c r="BE470" s="16"/>
      <c r="BF470" s="16">
        <f t="shared" si="710"/>
        <v>0</v>
      </c>
      <c r="BH470" s="16">
        <f t="shared" si="711"/>
        <v>0</v>
      </c>
      <c r="BJ470" s="16">
        <f t="shared" si="712"/>
        <v>0</v>
      </c>
      <c r="BL470" s="16">
        <f t="shared" si="713"/>
        <v>0</v>
      </c>
      <c r="BN470" s="16">
        <f t="shared" si="714"/>
        <v>0</v>
      </c>
      <c r="BP470" s="16">
        <f t="shared" si="715"/>
        <v>0</v>
      </c>
      <c r="BQ470" s="43"/>
      <c r="BR470" s="16">
        <f t="shared" si="716"/>
        <v>0</v>
      </c>
      <c r="BS470" s="43"/>
      <c r="BT470" s="16">
        <f t="shared" si="717"/>
        <v>0</v>
      </c>
      <c r="BV470" s="16">
        <f t="shared" si="718"/>
        <v>0</v>
      </c>
      <c r="BW470" s="43"/>
      <c r="BX470" s="16">
        <f t="shared" si="719"/>
        <v>0</v>
      </c>
      <c r="BY470" s="43"/>
      <c r="BZ470" s="16">
        <f t="shared" si="720"/>
        <v>0</v>
      </c>
      <c r="CB470" s="16">
        <f t="shared" si="706"/>
        <v>6880.0599999999986</v>
      </c>
      <c r="CF470" s="243">
        <f t="shared" si="703"/>
        <v>0</v>
      </c>
      <c r="CH470" s="243">
        <f t="shared" si="721"/>
        <v>0</v>
      </c>
      <c r="CJ470" s="16">
        <f t="shared" si="704"/>
        <v>0</v>
      </c>
      <c r="CL470" s="54">
        <f t="shared" si="705"/>
        <v>0</v>
      </c>
      <c r="CN470" s="18"/>
      <c r="CO470" s="16">
        <f t="shared" si="707"/>
        <v>0</v>
      </c>
      <c r="CP470" s="18"/>
    </row>
    <row r="471" spans="1:94" x14ac:dyDescent="0.2">
      <c r="A471" s="387"/>
      <c r="B471" s="14" t="str">
        <f>VLOOKUP(D471,'line assign basis'!$A$8:$D$668,2,FALSE)</f>
        <v>CS EXP - Issuance</v>
      </c>
      <c r="C471" s="17" t="s">
        <v>929</v>
      </c>
      <c r="D471" s="17" t="str">
        <f t="shared" si="708"/>
        <v>214002</v>
      </c>
      <c r="E471" s="17">
        <f>IFERROR(VLOOKUP(D471,'line assign basis'!$A$8:$D$668,4,FALSE),"")</f>
        <v>1</v>
      </c>
      <c r="F471" s="33">
        <f>IFERROR(VLOOKUP($D471,'SAP Data'!$A$7:$OM$1845,F$4,FALSE),"")</f>
        <v>4111283.18</v>
      </c>
      <c r="G471" s="33">
        <f>IFERROR(VLOOKUP($D471,'SAP Data'!$A$7:$OM$1845,G$4,FALSE),"")</f>
        <v>4111283.18</v>
      </c>
      <c r="H471" s="16">
        <f>IFERROR(VLOOKUP($D471,'SAP Data'!$A$7:$OM$1845,H$4,FALSE),"")</f>
        <v>4111283.18</v>
      </c>
      <c r="I471" s="76">
        <f>IFERROR(VLOOKUP($D471,'SAP Data'!$A$7:$OM$1845,I$4,FALSE),"")</f>
        <v>4111283.18</v>
      </c>
      <c r="J471" s="76">
        <f>IFERROR(VLOOKUP($D471,'SAP Data'!$A$7:$OM$1845,J$4,FALSE),"")</f>
        <v>4118987.18</v>
      </c>
      <c r="K471" s="76">
        <f>IFERROR(VLOOKUP($D471,'SAP Data'!$A$7:$OM$1845,K$4,FALSE),"")</f>
        <v>4111283.18</v>
      </c>
      <c r="L471" s="76">
        <f>IFERROR(VLOOKUP($D471,'SAP Data'!$A$7:$OM$1845,L$4,FALSE),"")</f>
        <v>4111283.18</v>
      </c>
      <c r="M471" s="76">
        <f>IFERROR(VLOOKUP($D471,'SAP Data'!$A$7:$OM$1845,M$4,FALSE),"")</f>
        <v>4111283.18</v>
      </c>
      <c r="N471" s="76">
        <f>IFERROR(VLOOKUP($D471,'SAP Data'!$A$7:$OM$1845,N$4,FALSE),"")</f>
        <v>4111283.18</v>
      </c>
      <c r="O471" s="76">
        <f>IFERROR(VLOOKUP($D471,'SAP Data'!$A$7:$OM$1845,O$4,FALSE),"")</f>
        <v>4111283.18</v>
      </c>
      <c r="P471" s="76">
        <f>IFERROR(VLOOKUP($D471,'SAP Data'!$A$7:$OM$1845,P$4,FALSE),"")</f>
        <v>4152368.18</v>
      </c>
      <c r="Q471" s="76">
        <f>IFERROR(VLOOKUP($D471,'SAP Data'!$A$7:$OM$1845,Q$4,FALSE),"")</f>
        <v>4188234.08</v>
      </c>
      <c r="R471" s="76">
        <f>IFERROR(VLOOKUP($D471,'SAP Data'!$A$7:$OM$1845,R$4,FALSE),"")</f>
        <v>4138693.68</v>
      </c>
      <c r="S471" s="76">
        <f>IFERROR(VLOOKUP($D471,'SAP Data'!$A$7:$OM$1845,S$4,FALSE),"")</f>
        <v>4156934.68</v>
      </c>
      <c r="T471" s="76">
        <f>IFERROR(VLOOKUP($D471,'SAP Data'!$A$7:$OM$1845,T$4,FALSE),"")</f>
        <v>4188234.08</v>
      </c>
      <c r="U471" s="76">
        <f>IFERROR(VLOOKUP($D471,'SAP Data'!$A$7:$OM$1845,U$4,FALSE),"")</f>
        <v>4188234.08</v>
      </c>
      <c r="V471" s="76">
        <f>IFERROR(VLOOKUP($D471,'SAP Data'!$A$7:$OM$1845,V$4,FALSE),"")</f>
        <v>4188234.08</v>
      </c>
      <c r="W471" s="76">
        <f>IFERROR(VLOOKUP($D471,'SAP Data'!$A$7:$OM$1845,W$4,FALSE),"")</f>
        <v>4188234.08</v>
      </c>
      <c r="X471" s="76">
        <f>IFERROR(VLOOKUP($D471,'SAP Data'!$A$7:$OM$1845,X$4,FALSE),"")</f>
        <v>4188234.08</v>
      </c>
      <c r="Y471" s="76">
        <f>IFERROR(VLOOKUP($D471,'SAP Data'!$A$7:$OM$1845,Y$4,FALSE),"")</f>
        <v>4188234.08</v>
      </c>
      <c r="Z471" s="76">
        <f>IFERROR(VLOOKUP($D471,'SAP Data'!$A$7:$OM$1845,Z$4,FALSE),"")</f>
        <v>4188234.08</v>
      </c>
      <c r="AA471" s="76">
        <f>IFERROR(VLOOKUP($D471,'SAP Data'!$A$7:$OM$1845,AA$4,FALSE),"")</f>
        <v>4188234.08</v>
      </c>
      <c r="AB471" s="76">
        <f>IFERROR(VLOOKUP($D471,'SAP Data'!$A$7:$OM$1845,AB$4,FALSE),"")</f>
        <v>4188234.08</v>
      </c>
      <c r="AC471" s="76">
        <f>IFERROR(VLOOKUP($D471,'SAP Data'!$A$7:$OM$1845,AC$4,FALSE),"")</f>
        <v>4188234.08</v>
      </c>
      <c r="AD471" s="76">
        <f>IFERROR(VLOOKUP($D471,'SAP Data'!$A$7:$OM$1845,AD$4,FALSE),"")</f>
        <v>4188234.08</v>
      </c>
      <c r="AE471" s="76">
        <f>IFERROR(VLOOKUP($D471,'SAP Data'!$A$7:$OM$1845,AE$4,FALSE),"")</f>
        <v>4188234.08</v>
      </c>
      <c r="AF471" s="76">
        <f>IFERROR(VLOOKUP($D471,'SAP Data'!$A$7:$OM$1845,AF$4,FALSE),"")</f>
        <v>4188234.08</v>
      </c>
      <c r="AG471" s="76">
        <f>IFERROR(VLOOKUP($D471,'SAP Data'!$A$7:$OM$1845,AG$4,FALSE),"")</f>
        <v>4188234.08</v>
      </c>
      <c r="AH471" s="76">
        <f>IFERROR(VLOOKUP($D471,'SAP Data'!$A$7:$OM$1845,AH$4,FALSE),"")</f>
        <v>4188234.08</v>
      </c>
      <c r="AI471" s="76">
        <f>IFERROR(VLOOKUP($D471,'SAP Data'!$A$7:$OM$1845,AI$4,FALSE),"")</f>
        <v>4188234.08</v>
      </c>
      <c r="AJ471" s="76">
        <f>IFERROR(VLOOKUP($D471,'SAP Data'!$A$7:$OM$1845,AJ$4,FALSE),"")</f>
        <v>4188234.08</v>
      </c>
      <c r="AK471" s="76">
        <f>IFERROR(VLOOKUP($D471,'SAP Data'!$A$7:$OM$1845,AK$4,FALSE),"")</f>
        <v>4188234.08</v>
      </c>
      <c r="AL471" s="76">
        <f>IFERROR(VLOOKUP($D471,'SAP Data'!$A$7:$OM$1845,AL$4,FALSE),"")</f>
        <v>4188234.08</v>
      </c>
      <c r="AM471" s="76">
        <f>IFERROR(VLOOKUP($D471,'SAP Data'!$A$7:$OM$1845,AM$4,FALSE),"")</f>
        <v>4188234.08</v>
      </c>
      <c r="AN471" s="76">
        <f>IFERROR(VLOOKUP($D471,'SAP Data'!$A$7:$OM$1845,AN$4,FALSE),"")</f>
        <v>4188234.08</v>
      </c>
      <c r="AO471" s="76">
        <f>IFERROR(VLOOKUP($D471,'SAP Data'!$A$7:$OM$1845,AO$4,FALSE),"")</f>
        <v>4188234.08</v>
      </c>
      <c r="AP471" s="99">
        <f t="shared" si="691"/>
        <v>4183561.6133333328</v>
      </c>
      <c r="AQ471" s="43">
        <f t="shared" si="692"/>
        <v>4186929.9383333325</v>
      </c>
      <c r="AR471" s="43">
        <f t="shared" si="693"/>
        <v>4188234.0799999987</v>
      </c>
      <c r="AS471" s="43">
        <f t="shared" si="694"/>
        <v>4188234.0799999987</v>
      </c>
      <c r="AT471" s="43">
        <f t="shared" si="695"/>
        <v>4188234.0799999987</v>
      </c>
      <c r="AU471" s="43">
        <f t="shared" si="696"/>
        <v>4188234.0799999987</v>
      </c>
      <c r="AV471" s="43">
        <f t="shared" si="697"/>
        <v>4188234.0799999987</v>
      </c>
      <c r="AW471" s="43">
        <f t="shared" si="698"/>
        <v>4188234.0799999987</v>
      </c>
      <c r="AX471" s="43">
        <f t="shared" si="699"/>
        <v>4188234.0799999987</v>
      </c>
      <c r="AY471" s="43">
        <f t="shared" si="700"/>
        <v>4188234.0799999987</v>
      </c>
      <c r="AZ471" s="43">
        <f t="shared" si="701"/>
        <v>4188234.0799999987</v>
      </c>
      <c r="BA471" s="98">
        <f t="shared" si="702"/>
        <v>4188234.0799999987</v>
      </c>
      <c r="BB471" s="16"/>
      <c r="BC471" s="16"/>
      <c r="BD471" s="16">
        <f t="shared" si="709"/>
        <v>0</v>
      </c>
      <c r="BE471" s="16"/>
      <c r="BF471" s="16">
        <f t="shared" si="710"/>
        <v>0</v>
      </c>
      <c r="BH471" s="16">
        <f t="shared" si="711"/>
        <v>0</v>
      </c>
      <c r="BJ471" s="16">
        <f t="shared" si="712"/>
        <v>0</v>
      </c>
      <c r="BL471" s="16">
        <f t="shared" si="713"/>
        <v>0</v>
      </c>
      <c r="BN471" s="16">
        <f t="shared" si="714"/>
        <v>0</v>
      </c>
      <c r="BP471" s="16">
        <f t="shared" si="715"/>
        <v>0</v>
      </c>
      <c r="BQ471" s="43"/>
      <c r="BR471" s="16">
        <f t="shared" si="716"/>
        <v>0</v>
      </c>
      <c r="BS471" s="43"/>
      <c r="BT471" s="16">
        <f t="shared" si="717"/>
        <v>0</v>
      </c>
      <c r="BV471" s="16">
        <f t="shared" si="718"/>
        <v>0</v>
      </c>
      <c r="BW471" s="43"/>
      <c r="BX471" s="16">
        <f t="shared" si="719"/>
        <v>0</v>
      </c>
      <c r="BY471" s="43"/>
      <c r="BZ471" s="16">
        <f t="shared" si="720"/>
        <v>0</v>
      </c>
      <c r="CB471" s="16">
        <f t="shared" si="706"/>
        <v>4188234.0799999987</v>
      </c>
      <c r="CF471" s="243">
        <f t="shared" si="703"/>
        <v>0</v>
      </c>
      <c r="CH471" s="243">
        <f t="shared" si="721"/>
        <v>0</v>
      </c>
      <c r="CJ471" s="16">
        <f t="shared" si="704"/>
        <v>0</v>
      </c>
      <c r="CL471" s="54">
        <f t="shared" si="705"/>
        <v>0</v>
      </c>
      <c r="CN471" s="18"/>
      <c r="CO471" s="16">
        <f t="shared" si="707"/>
        <v>0</v>
      </c>
      <c r="CP471" s="18"/>
    </row>
    <row r="472" spans="1:94" x14ac:dyDescent="0.2">
      <c r="A472" s="387"/>
      <c r="B472" s="14" t="str">
        <f>VLOOKUP(D472,'line assign basis'!$A$8:$D$668,2,FALSE)</f>
        <v>PREM-CAP STOCK-OTHER</v>
      </c>
      <c r="C472" s="17" t="s">
        <v>932</v>
      </c>
      <c r="D472" s="17" t="str">
        <f t="shared" si="708"/>
        <v>207001</v>
      </c>
      <c r="E472" s="17">
        <f>IFERROR(VLOOKUP(D472,'line assign basis'!$A$8:$D$668,4,FALSE),"")</f>
        <v>1</v>
      </c>
      <c r="F472" s="33">
        <f>IFERROR(VLOOKUP($D472,'SAP Data'!$A$7:$OM$1845,F$4,FALSE),"")</f>
        <v>-293561404.88999999</v>
      </c>
      <c r="G472" s="33">
        <f>IFERROR(VLOOKUP($D472,'SAP Data'!$A$7:$OM$1845,G$4,FALSE),"")</f>
        <v>-293561404.88999999</v>
      </c>
      <c r="H472" s="16">
        <f>IFERROR(VLOOKUP($D472,'SAP Data'!$A$7:$OM$1845,H$4,FALSE),"")</f>
        <v>-293561404.88999999</v>
      </c>
      <c r="I472" s="76">
        <f>IFERROR(VLOOKUP($D472,'SAP Data'!$A$7:$OM$1845,I$4,FALSE),"")</f>
        <v>-293561404.88999999</v>
      </c>
      <c r="J472" s="76">
        <f>IFERROR(VLOOKUP($D472,'SAP Data'!$A$7:$OM$1845,J$4,FALSE),"")</f>
        <v>-293561404.88999999</v>
      </c>
      <c r="K472" s="76">
        <f>IFERROR(VLOOKUP($D472,'SAP Data'!$A$7:$OM$1845,K$4,FALSE),"")</f>
        <v>-293561404.88999999</v>
      </c>
      <c r="L472" s="76">
        <f>IFERROR(VLOOKUP($D472,'SAP Data'!$A$7:$OM$1845,L$4,FALSE),"")</f>
        <v>-293561404.88999999</v>
      </c>
      <c r="M472" s="76">
        <f>IFERROR(VLOOKUP($D472,'SAP Data'!$A$7:$OM$1845,M$4,FALSE),"")</f>
        <v>-293561404.88999999</v>
      </c>
      <c r="N472" s="76">
        <f>IFERROR(VLOOKUP($D472,'SAP Data'!$A$7:$OM$1845,N$4,FALSE),"")</f>
        <v>-293561404.88999999</v>
      </c>
      <c r="O472" s="76">
        <f>IFERROR(VLOOKUP($D472,'SAP Data'!$A$7:$OM$1845,O$4,FALSE),"")</f>
        <v>-293561404.88999999</v>
      </c>
      <c r="P472" s="76">
        <f>IFERROR(VLOOKUP($D472,'SAP Data'!$A$7:$OM$1845,P$4,FALSE),"")</f>
        <v>-293561404.88999999</v>
      </c>
      <c r="Q472" s="76">
        <f>IFERROR(VLOOKUP($D472,'SAP Data'!$A$7:$OM$1845,Q$4,FALSE),"")</f>
        <v>-293561404.88999999</v>
      </c>
      <c r="R472" s="76">
        <f>IFERROR(VLOOKUP($D472,'SAP Data'!$A$7:$OM$1845,R$4,FALSE),"")</f>
        <v>-293561404.88999999</v>
      </c>
      <c r="S472" s="76">
        <f>IFERROR(VLOOKUP($D472,'SAP Data'!$A$7:$OM$1845,S$4,FALSE),"")</f>
        <v>-293561404.88999999</v>
      </c>
      <c r="T472" s="76">
        <f>IFERROR(VLOOKUP($D472,'SAP Data'!$A$7:$OM$1845,T$4,FALSE),"")</f>
        <v>-293561404.88999999</v>
      </c>
      <c r="U472" s="76">
        <f>IFERROR(VLOOKUP($D472,'SAP Data'!$A$7:$OM$1845,U$4,FALSE),"")</f>
        <v>-293561404.88999999</v>
      </c>
      <c r="V472" s="76">
        <f>IFERROR(VLOOKUP($D472,'SAP Data'!$A$7:$OM$1845,V$4,FALSE),"")</f>
        <v>-293561404.88999999</v>
      </c>
      <c r="W472" s="76">
        <f>IFERROR(VLOOKUP($D472,'SAP Data'!$A$7:$OM$1845,W$4,FALSE),"")</f>
        <v>-293561404.88999999</v>
      </c>
      <c r="X472" s="76">
        <f>IFERROR(VLOOKUP($D472,'SAP Data'!$A$7:$OM$1845,X$4,FALSE),"")</f>
        <v>-293561404.88999999</v>
      </c>
      <c r="Y472" s="76">
        <f>IFERROR(VLOOKUP($D472,'SAP Data'!$A$7:$OM$1845,Y$4,FALSE),"")</f>
        <v>-293561404.88999999</v>
      </c>
      <c r="Z472" s="76">
        <f>IFERROR(VLOOKUP($D472,'SAP Data'!$A$7:$OM$1845,Z$4,FALSE),"")</f>
        <v>-293561404.88999999</v>
      </c>
      <c r="AA472" s="76">
        <f>IFERROR(VLOOKUP($D472,'SAP Data'!$A$7:$OM$1845,AA$4,FALSE),"")</f>
        <v>-293561404.88999999</v>
      </c>
      <c r="AB472" s="76">
        <f>IFERROR(VLOOKUP($D472,'SAP Data'!$A$7:$OM$1845,AB$4,FALSE),"")</f>
        <v>-293561404.88999999</v>
      </c>
      <c r="AC472" s="76">
        <f>IFERROR(VLOOKUP($D472,'SAP Data'!$A$7:$OM$1845,AC$4,FALSE),"")</f>
        <v>-293561404.88999999</v>
      </c>
      <c r="AD472" s="76">
        <f>IFERROR(VLOOKUP($D472,'SAP Data'!$A$7:$OM$1845,AD$4,FALSE),"")</f>
        <v>-293561404.88999999</v>
      </c>
      <c r="AE472" s="76">
        <f>IFERROR(VLOOKUP($D472,'SAP Data'!$A$7:$OM$1845,AE$4,FALSE),"")</f>
        <v>-293561404.88999999</v>
      </c>
      <c r="AF472" s="76">
        <f>IFERROR(VLOOKUP($D472,'SAP Data'!$A$7:$OM$1845,AF$4,FALSE),"")</f>
        <v>-293561404.88999999</v>
      </c>
      <c r="AG472" s="76">
        <f>IFERROR(VLOOKUP($D472,'SAP Data'!$A$7:$OM$1845,AG$4,FALSE),"")</f>
        <v>-293561404.88999999</v>
      </c>
      <c r="AH472" s="76">
        <f>IFERROR(VLOOKUP($D472,'SAP Data'!$A$7:$OM$1845,AH$4,FALSE),"")</f>
        <v>-293561404.88999999</v>
      </c>
      <c r="AI472" s="76">
        <f>IFERROR(VLOOKUP($D472,'SAP Data'!$A$7:$OM$1845,AI$4,FALSE),"")</f>
        <v>-293561404.88999999</v>
      </c>
      <c r="AJ472" s="76">
        <f>IFERROR(VLOOKUP($D472,'SAP Data'!$A$7:$OM$1845,AJ$4,FALSE),"")</f>
        <v>-293561404.88999999</v>
      </c>
      <c r="AK472" s="76">
        <f>IFERROR(VLOOKUP($D472,'SAP Data'!$A$7:$OM$1845,AK$4,FALSE),"")</f>
        <v>-293561404.88999999</v>
      </c>
      <c r="AL472" s="76">
        <f>IFERROR(VLOOKUP($D472,'SAP Data'!$A$7:$OM$1845,AL$4,FALSE),"")</f>
        <v>-293561404.88999999</v>
      </c>
      <c r="AM472" s="76">
        <f>IFERROR(VLOOKUP($D472,'SAP Data'!$A$7:$OM$1845,AM$4,FALSE),"")</f>
        <v>-293561404.88999999</v>
      </c>
      <c r="AN472" s="76">
        <f>IFERROR(VLOOKUP($D472,'SAP Data'!$A$7:$OM$1845,AN$4,FALSE),"")</f>
        <v>-293561404.88999999</v>
      </c>
      <c r="AO472" s="76">
        <f>IFERROR(VLOOKUP($D472,'SAP Data'!$A$7:$OM$1845,AO$4,FALSE),"")</f>
        <v>-293561404.88999999</v>
      </c>
      <c r="AP472" s="99">
        <f t="shared" si="691"/>
        <v>-293561404.88999993</v>
      </c>
      <c r="AQ472" s="43">
        <f t="shared" si="692"/>
        <v>-293561404.88999993</v>
      </c>
      <c r="AR472" s="43">
        <f t="shared" si="693"/>
        <v>-293561404.88999993</v>
      </c>
      <c r="AS472" s="43">
        <f t="shared" si="694"/>
        <v>-293561404.88999993</v>
      </c>
      <c r="AT472" s="43">
        <f t="shared" si="695"/>
        <v>-293561404.88999993</v>
      </c>
      <c r="AU472" s="43">
        <f t="shared" si="696"/>
        <v>-293561404.88999993</v>
      </c>
      <c r="AV472" s="43">
        <f t="shared" si="697"/>
        <v>-293561404.88999993</v>
      </c>
      <c r="AW472" s="43">
        <f t="shared" si="698"/>
        <v>-293561404.88999993</v>
      </c>
      <c r="AX472" s="43">
        <f t="shared" si="699"/>
        <v>-293561404.88999993</v>
      </c>
      <c r="AY472" s="43">
        <f t="shared" si="700"/>
        <v>-293561404.88999993</v>
      </c>
      <c r="AZ472" s="43">
        <f t="shared" si="701"/>
        <v>-293561404.88999993</v>
      </c>
      <c r="BA472" s="98">
        <f t="shared" si="702"/>
        <v>-293561404.88999993</v>
      </c>
      <c r="BB472" s="16"/>
      <c r="BC472" s="16"/>
      <c r="BD472" s="16">
        <f t="shared" si="709"/>
        <v>0</v>
      </c>
      <c r="BE472" s="16"/>
      <c r="BF472" s="16">
        <f t="shared" si="710"/>
        <v>0</v>
      </c>
      <c r="BH472" s="16">
        <f t="shared" si="711"/>
        <v>0</v>
      </c>
      <c r="BJ472" s="16">
        <f t="shared" si="712"/>
        <v>0</v>
      </c>
      <c r="BL472" s="16">
        <f t="shared" si="713"/>
        <v>0</v>
      </c>
      <c r="BN472" s="16">
        <f t="shared" si="714"/>
        <v>0</v>
      </c>
      <c r="BP472" s="16">
        <f t="shared" si="715"/>
        <v>0</v>
      </c>
      <c r="BQ472" s="43"/>
      <c r="BR472" s="16">
        <f t="shared" si="716"/>
        <v>0</v>
      </c>
      <c r="BS472" s="43"/>
      <c r="BT472" s="16">
        <f t="shared" si="717"/>
        <v>0</v>
      </c>
      <c r="BV472" s="16">
        <f t="shared" si="718"/>
        <v>0</v>
      </c>
      <c r="BW472" s="43"/>
      <c r="BX472" s="16">
        <f t="shared" si="719"/>
        <v>0</v>
      </c>
      <c r="BY472" s="43"/>
      <c r="BZ472" s="16">
        <f t="shared" si="720"/>
        <v>0</v>
      </c>
      <c r="CB472" s="16">
        <f t="shared" si="706"/>
        <v>-293561404.88999993</v>
      </c>
      <c r="CF472" s="243">
        <f t="shared" si="703"/>
        <v>0</v>
      </c>
      <c r="CH472" s="243">
        <f t="shared" si="721"/>
        <v>0</v>
      </c>
      <c r="CJ472" s="16">
        <f t="shared" si="704"/>
        <v>0</v>
      </c>
      <c r="CL472" s="54">
        <f t="shared" si="705"/>
        <v>0</v>
      </c>
      <c r="CN472" s="18"/>
      <c r="CO472" s="16">
        <f t="shared" si="707"/>
        <v>0</v>
      </c>
      <c r="CP472" s="18"/>
    </row>
    <row r="473" spans="1:94" x14ac:dyDescent="0.2">
      <c r="A473" s="387"/>
      <c r="B473" s="14" t="str">
        <f>VLOOKUP(D473,'line assign basis'!$A$8:$D$668,2,FALSE)</f>
        <v>APIC - STOCK BASED C</v>
      </c>
      <c r="C473" s="17" t="s">
        <v>935</v>
      </c>
      <c r="D473" s="17" t="str">
        <f t="shared" si="708"/>
        <v>207003</v>
      </c>
      <c r="E473" s="17">
        <f>IFERROR(VLOOKUP(D473,'line assign basis'!$A$8:$D$668,4,FALSE),"")</f>
        <v>1</v>
      </c>
      <c r="F473" s="33">
        <f>IFERROR(VLOOKUP($D473,'SAP Data'!$A$7:$OM$1845,F$4,FALSE),"")</f>
        <v>-2914607.47</v>
      </c>
      <c r="G473" s="33">
        <f>IFERROR(VLOOKUP($D473,'SAP Data'!$A$7:$OM$1845,G$4,FALSE),"")</f>
        <v>-2914607.47</v>
      </c>
      <c r="H473" s="16">
        <f>IFERROR(VLOOKUP($D473,'SAP Data'!$A$7:$OM$1845,H$4,FALSE),"")</f>
        <v>-2914607.47</v>
      </c>
      <c r="I473" s="76">
        <f>IFERROR(VLOOKUP($D473,'SAP Data'!$A$7:$OM$1845,I$4,FALSE),"")</f>
        <v>-2914607.47</v>
      </c>
      <c r="J473" s="76">
        <f>IFERROR(VLOOKUP($D473,'SAP Data'!$A$7:$OM$1845,J$4,FALSE),"")</f>
        <v>-2914607.47</v>
      </c>
      <c r="K473" s="76">
        <f>IFERROR(VLOOKUP($D473,'SAP Data'!$A$7:$OM$1845,K$4,FALSE),"")</f>
        <v>-2914607.47</v>
      </c>
      <c r="L473" s="76">
        <f>IFERROR(VLOOKUP($D473,'SAP Data'!$A$7:$OM$1845,L$4,FALSE),"")</f>
        <v>-2914607.47</v>
      </c>
      <c r="M473" s="76">
        <f>IFERROR(VLOOKUP($D473,'SAP Data'!$A$7:$OM$1845,M$4,FALSE),"")</f>
        <v>-2914607.47</v>
      </c>
      <c r="N473" s="76">
        <f>IFERROR(VLOOKUP($D473,'SAP Data'!$A$7:$OM$1845,N$4,FALSE),"")</f>
        <v>-2914607.47</v>
      </c>
      <c r="O473" s="76">
        <f>IFERROR(VLOOKUP($D473,'SAP Data'!$A$7:$OM$1845,O$4,FALSE),"")</f>
        <v>-2914607.47</v>
      </c>
      <c r="P473" s="76">
        <f>IFERROR(VLOOKUP($D473,'SAP Data'!$A$7:$OM$1845,P$4,FALSE),"")</f>
        <v>-2914607.47</v>
      </c>
      <c r="Q473" s="76">
        <f>IFERROR(VLOOKUP($D473,'SAP Data'!$A$7:$OM$1845,Q$4,FALSE),"")</f>
        <v>-2914607.47</v>
      </c>
      <c r="R473" s="76">
        <f>IFERROR(VLOOKUP($D473,'SAP Data'!$A$7:$OM$1845,R$4,FALSE),"")</f>
        <v>-2914607.47</v>
      </c>
      <c r="S473" s="76">
        <f>IFERROR(VLOOKUP($D473,'SAP Data'!$A$7:$OM$1845,S$4,FALSE),"")</f>
        <v>-2914607.47</v>
      </c>
      <c r="T473" s="76">
        <f>IFERROR(VLOOKUP($D473,'SAP Data'!$A$7:$OM$1845,T$4,FALSE),"")</f>
        <v>-2914607.47</v>
      </c>
      <c r="U473" s="76">
        <f>IFERROR(VLOOKUP($D473,'SAP Data'!$A$7:$OM$1845,U$4,FALSE),"")</f>
        <v>-2914607.47</v>
      </c>
      <c r="V473" s="76">
        <f>IFERROR(VLOOKUP($D473,'SAP Data'!$A$7:$OM$1845,V$4,FALSE),"")</f>
        <v>-2914607.47</v>
      </c>
      <c r="W473" s="76">
        <f>IFERROR(VLOOKUP($D473,'SAP Data'!$A$7:$OM$1845,W$4,FALSE),"")</f>
        <v>-2914607.47</v>
      </c>
      <c r="X473" s="76">
        <f>IFERROR(VLOOKUP($D473,'SAP Data'!$A$7:$OM$1845,X$4,FALSE),"")</f>
        <v>-2914607.47</v>
      </c>
      <c r="Y473" s="76">
        <f>IFERROR(VLOOKUP($D473,'SAP Data'!$A$7:$OM$1845,Y$4,FALSE),"")</f>
        <v>-2914607.47</v>
      </c>
      <c r="Z473" s="76">
        <f>IFERROR(VLOOKUP($D473,'SAP Data'!$A$7:$OM$1845,Z$4,FALSE),"")</f>
        <v>-2914607.47</v>
      </c>
      <c r="AA473" s="76">
        <f>IFERROR(VLOOKUP($D473,'SAP Data'!$A$7:$OM$1845,AA$4,FALSE),"")</f>
        <v>-2914607.47</v>
      </c>
      <c r="AB473" s="76">
        <f>IFERROR(VLOOKUP($D473,'SAP Data'!$A$7:$OM$1845,AB$4,FALSE),"")</f>
        <v>-2914607.47</v>
      </c>
      <c r="AC473" s="76">
        <f>IFERROR(VLOOKUP($D473,'SAP Data'!$A$7:$OM$1845,AC$4,FALSE),"")</f>
        <v>-2914607.47</v>
      </c>
      <c r="AD473" s="76">
        <f>IFERROR(VLOOKUP($D473,'SAP Data'!$A$7:$OM$1845,AD$4,FALSE),"")</f>
        <v>-2914607.47</v>
      </c>
      <c r="AE473" s="76">
        <f>IFERROR(VLOOKUP($D473,'SAP Data'!$A$7:$OM$1845,AE$4,FALSE),"")</f>
        <v>-2914607.47</v>
      </c>
      <c r="AF473" s="76">
        <f>IFERROR(VLOOKUP($D473,'SAP Data'!$A$7:$OM$1845,AF$4,FALSE),"")</f>
        <v>-2914607.47</v>
      </c>
      <c r="AG473" s="76">
        <f>IFERROR(VLOOKUP($D473,'SAP Data'!$A$7:$OM$1845,AG$4,FALSE),"")</f>
        <v>-2914607.47</v>
      </c>
      <c r="AH473" s="76">
        <f>IFERROR(VLOOKUP($D473,'SAP Data'!$A$7:$OM$1845,AH$4,FALSE),"")</f>
        <v>-2914607.47</v>
      </c>
      <c r="AI473" s="76">
        <f>IFERROR(VLOOKUP($D473,'SAP Data'!$A$7:$OM$1845,AI$4,FALSE),"")</f>
        <v>-2914607.47</v>
      </c>
      <c r="AJ473" s="76">
        <f>IFERROR(VLOOKUP($D473,'SAP Data'!$A$7:$OM$1845,AJ$4,FALSE),"")</f>
        <v>-2914607.47</v>
      </c>
      <c r="AK473" s="76">
        <f>IFERROR(VLOOKUP($D473,'SAP Data'!$A$7:$OM$1845,AK$4,FALSE),"")</f>
        <v>-2914607.47</v>
      </c>
      <c r="AL473" s="76">
        <f>IFERROR(VLOOKUP($D473,'SAP Data'!$A$7:$OM$1845,AL$4,FALSE),"")</f>
        <v>-2914607.47</v>
      </c>
      <c r="AM473" s="76">
        <f>IFERROR(VLOOKUP($D473,'SAP Data'!$A$7:$OM$1845,AM$4,FALSE),"")</f>
        <v>-2914607.47</v>
      </c>
      <c r="AN473" s="76">
        <f>IFERROR(VLOOKUP($D473,'SAP Data'!$A$7:$OM$1845,AN$4,FALSE),"")</f>
        <v>-2914607.47</v>
      </c>
      <c r="AO473" s="76">
        <f>IFERROR(VLOOKUP($D473,'SAP Data'!$A$7:$OM$1845,AO$4,FALSE),"")</f>
        <v>-2914607.47</v>
      </c>
      <c r="AP473" s="99">
        <f t="shared" si="691"/>
        <v>-2914607.4699999993</v>
      </c>
      <c r="AQ473" s="43">
        <f t="shared" si="692"/>
        <v>-2914607.4699999993</v>
      </c>
      <c r="AR473" s="43">
        <f t="shared" si="693"/>
        <v>-2914607.4699999993</v>
      </c>
      <c r="AS473" s="43">
        <f t="shared" si="694"/>
        <v>-2914607.4699999993</v>
      </c>
      <c r="AT473" s="43">
        <f t="shared" si="695"/>
        <v>-2914607.4699999993</v>
      </c>
      <c r="AU473" s="43">
        <f t="shared" si="696"/>
        <v>-2914607.4699999993</v>
      </c>
      <c r="AV473" s="43">
        <f t="shared" si="697"/>
        <v>-2914607.4699999993</v>
      </c>
      <c r="AW473" s="43">
        <f t="shared" si="698"/>
        <v>-2914607.4699999993</v>
      </c>
      <c r="AX473" s="43">
        <f t="shared" si="699"/>
        <v>-2914607.4699999993</v>
      </c>
      <c r="AY473" s="43">
        <f t="shared" si="700"/>
        <v>-2914607.4699999993</v>
      </c>
      <c r="AZ473" s="43">
        <f t="shared" si="701"/>
        <v>-2914607.4699999993</v>
      </c>
      <c r="BA473" s="98">
        <f t="shared" si="702"/>
        <v>-2914607.4699999993</v>
      </c>
      <c r="BB473" s="16"/>
      <c r="BC473" s="16"/>
      <c r="BD473" s="16">
        <f t="shared" si="709"/>
        <v>0</v>
      </c>
      <c r="BE473" s="16"/>
      <c r="BF473" s="16">
        <f t="shared" si="710"/>
        <v>0</v>
      </c>
      <c r="BH473" s="16">
        <f t="shared" si="711"/>
        <v>0</v>
      </c>
      <c r="BJ473" s="16">
        <f t="shared" si="712"/>
        <v>0</v>
      </c>
      <c r="BL473" s="16">
        <f t="shared" si="713"/>
        <v>0</v>
      </c>
      <c r="BN473" s="16">
        <f t="shared" si="714"/>
        <v>0</v>
      </c>
      <c r="BP473" s="16">
        <f t="shared" si="715"/>
        <v>0</v>
      </c>
      <c r="BQ473" s="43"/>
      <c r="BR473" s="16">
        <f t="shared" si="716"/>
        <v>0</v>
      </c>
      <c r="BS473" s="43"/>
      <c r="BT473" s="16">
        <f t="shared" si="717"/>
        <v>0</v>
      </c>
      <c r="BV473" s="16">
        <f t="shared" si="718"/>
        <v>0</v>
      </c>
      <c r="BW473" s="43"/>
      <c r="BX473" s="16">
        <f t="shared" si="719"/>
        <v>0</v>
      </c>
      <c r="BY473" s="43"/>
      <c r="BZ473" s="16">
        <f t="shared" si="720"/>
        <v>0</v>
      </c>
      <c r="CB473" s="16">
        <f t="shared" si="706"/>
        <v>-2914607.4699999993</v>
      </c>
      <c r="CF473" s="243">
        <f t="shared" si="703"/>
        <v>0</v>
      </c>
      <c r="CH473" s="243">
        <f t="shared" si="721"/>
        <v>0</v>
      </c>
      <c r="CJ473" s="16">
        <f t="shared" si="704"/>
        <v>0</v>
      </c>
      <c r="CL473" s="54">
        <f t="shared" si="705"/>
        <v>0</v>
      </c>
      <c r="CN473" s="18"/>
      <c r="CO473" s="16">
        <f t="shared" si="707"/>
        <v>0</v>
      </c>
      <c r="CP473" s="18"/>
    </row>
    <row r="474" spans="1:94" x14ac:dyDescent="0.2">
      <c r="A474" s="387"/>
      <c r="B474" s="14" t="str">
        <f>VLOOKUP(D474,'line assign basis'!$A$8:$D$668,2,FALSE)</f>
        <v>APIC - LTIP</v>
      </c>
      <c r="C474" s="17" t="s">
        <v>938</v>
      </c>
      <c r="D474" s="17" t="str">
        <f t="shared" si="708"/>
        <v>207004</v>
      </c>
      <c r="E474" s="17">
        <f>IFERROR(VLOOKUP(D474,'line assign basis'!$A$8:$D$668,4,FALSE),"")</f>
        <v>1</v>
      </c>
      <c r="F474" s="33">
        <f>IFERROR(VLOOKUP($D474,'SAP Data'!$A$7:$OM$1845,F$4,FALSE),"")</f>
        <v>-3698477.62</v>
      </c>
      <c r="G474" s="33">
        <f>IFERROR(VLOOKUP($D474,'SAP Data'!$A$7:$OM$1845,G$4,FALSE),"")</f>
        <v>-3698477.62</v>
      </c>
      <c r="H474" s="16">
        <f>IFERROR(VLOOKUP($D474,'SAP Data'!$A$7:$OM$1845,H$4,FALSE),"")</f>
        <v>-3698477.62</v>
      </c>
      <c r="I474" s="76">
        <f>IFERROR(VLOOKUP($D474,'SAP Data'!$A$7:$OM$1845,I$4,FALSE),"")</f>
        <v>-3698477.62</v>
      </c>
      <c r="J474" s="76">
        <f>IFERROR(VLOOKUP($D474,'SAP Data'!$A$7:$OM$1845,J$4,FALSE),"")</f>
        <v>-3698477.62</v>
      </c>
      <c r="K474" s="76">
        <f>IFERROR(VLOOKUP($D474,'SAP Data'!$A$7:$OM$1845,K$4,FALSE),"")</f>
        <v>-3698477.62</v>
      </c>
      <c r="L474" s="76">
        <f>IFERROR(VLOOKUP($D474,'SAP Data'!$A$7:$OM$1845,L$4,FALSE),"")</f>
        <v>-3698477.62</v>
      </c>
      <c r="M474" s="76">
        <f>IFERROR(VLOOKUP($D474,'SAP Data'!$A$7:$OM$1845,M$4,FALSE),"")</f>
        <v>-3698477.62</v>
      </c>
      <c r="N474" s="76">
        <f>IFERROR(VLOOKUP($D474,'SAP Data'!$A$7:$OM$1845,N$4,FALSE),"")</f>
        <v>-3698477.62</v>
      </c>
      <c r="O474" s="76">
        <f>IFERROR(VLOOKUP($D474,'SAP Data'!$A$7:$OM$1845,O$4,FALSE),"")</f>
        <v>-3698477.62</v>
      </c>
      <c r="P474" s="76">
        <f>IFERROR(VLOOKUP($D474,'SAP Data'!$A$7:$OM$1845,P$4,FALSE),"")</f>
        <v>-3698477.62</v>
      </c>
      <c r="Q474" s="76">
        <f>IFERROR(VLOOKUP($D474,'SAP Data'!$A$7:$OM$1845,Q$4,FALSE),"")</f>
        <v>-3698477.62</v>
      </c>
      <c r="R474" s="76">
        <f>IFERROR(VLOOKUP($D474,'SAP Data'!$A$7:$OM$1845,R$4,FALSE),"")</f>
        <v>-3698477.62</v>
      </c>
      <c r="S474" s="76">
        <f>IFERROR(VLOOKUP($D474,'SAP Data'!$A$7:$OM$1845,S$4,FALSE),"")</f>
        <v>-3698477.62</v>
      </c>
      <c r="T474" s="76">
        <f>IFERROR(VLOOKUP($D474,'SAP Data'!$A$7:$OM$1845,T$4,FALSE),"")</f>
        <v>-3698477.62</v>
      </c>
      <c r="U474" s="76">
        <f>IFERROR(VLOOKUP($D474,'SAP Data'!$A$7:$OM$1845,U$4,FALSE),"")</f>
        <v>-3698477.62</v>
      </c>
      <c r="V474" s="76">
        <f>IFERROR(VLOOKUP($D474,'SAP Data'!$A$7:$OM$1845,V$4,FALSE),"")</f>
        <v>-3698477.62</v>
      </c>
      <c r="W474" s="76">
        <f>IFERROR(VLOOKUP($D474,'SAP Data'!$A$7:$OM$1845,W$4,FALSE),"")</f>
        <v>-3698477.62</v>
      </c>
      <c r="X474" s="76">
        <f>IFERROR(VLOOKUP($D474,'SAP Data'!$A$7:$OM$1845,X$4,FALSE),"")</f>
        <v>-3698477.62</v>
      </c>
      <c r="Y474" s="76">
        <f>IFERROR(VLOOKUP($D474,'SAP Data'!$A$7:$OM$1845,Y$4,FALSE),"")</f>
        <v>-3698477.62</v>
      </c>
      <c r="Z474" s="76">
        <f>IFERROR(VLOOKUP($D474,'SAP Data'!$A$7:$OM$1845,Z$4,FALSE),"")</f>
        <v>-3698477.62</v>
      </c>
      <c r="AA474" s="76">
        <f>IFERROR(VLOOKUP($D474,'SAP Data'!$A$7:$OM$1845,AA$4,FALSE),"")</f>
        <v>-3698477.62</v>
      </c>
      <c r="AB474" s="76">
        <f>IFERROR(VLOOKUP($D474,'SAP Data'!$A$7:$OM$1845,AB$4,FALSE),"")</f>
        <v>-3698477.62</v>
      </c>
      <c r="AC474" s="76">
        <f>IFERROR(VLOOKUP($D474,'SAP Data'!$A$7:$OM$1845,AC$4,FALSE),"")</f>
        <v>-3698477.62</v>
      </c>
      <c r="AD474" s="76">
        <f>IFERROR(VLOOKUP($D474,'SAP Data'!$A$7:$OM$1845,AD$4,FALSE),"")</f>
        <v>-3698477.62</v>
      </c>
      <c r="AE474" s="76">
        <f>IFERROR(VLOOKUP($D474,'SAP Data'!$A$7:$OM$1845,AE$4,FALSE),"")</f>
        <v>-3698477.62</v>
      </c>
      <c r="AF474" s="76">
        <f>IFERROR(VLOOKUP($D474,'SAP Data'!$A$7:$OM$1845,AF$4,FALSE),"")</f>
        <v>-3698477.62</v>
      </c>
      <c r="AG474" s="76">
        <f>IFERROR(VLOOKUP($D474,'SAP Data'!$A$7:$OM$1845,AG$4,FALSE),"")</f>
        <v>-3698477.62</v>
      </c>
      <c r="AH474" s="76">
        <f>IFERROR(VLOOKUP($D474,'SAP Data'!$A$7:$OM$1845,AH$4,FALSE),"")</f>
        <v>-3698477.62</v>
      </c>
      <c r="AI474" s="76">
        <f>IFERROR(VLOOKUP($D474,'SAP Data'!$A$7:$OM$1845,AI$4,FALSE),"")</f>
        <v>-3698477.62</v>
      </c>
      <c r="AJ474" s="76">
        <f>IFERROR(VLOOKUP($D474,'SAP Data'!$A$7:$OM$1845,AJ$4,FALSE),"")</f>
        <v>-3698477.62</v>
      </c>
      <c r="AK474" s="76">
        <f>IFERROR(VLOOKUP($D474,'SAP Data'!$A$7:$OM$1845,AK$4,FALSE),"")</f>
        <v>-3698477.62</v>
      </c>
      <c r="AL474" s="76">
        <f>IFERROR(VLOOKUP($D474,'SAP Data'!$A$7:$OM$1845,AL$4,FALSE),"")</f>
        <v>-3698477.62</v>
      </c>
      <c r="AM474" s="76">
        <f>IFERROR(VLOOKUP($D474,'SAP Data'!$A$7:$OM$1845,AM$4,FALSE),"")</f>
        <v>-3698477.62</v>
      </c>
      <c r="AN474" s="76">
        <f>IFERROR(VLOOKUP($D474,'SAP Data'!$A$7:$OM$1845,AN$4,FALSE),"")</f>
        <v>-3698477.62</v>
      </c>
      <c r="AO474" s="76">
        <f>IFERROR(VLOOKUP($D474,'SAP Data'!$A$7:$OM$1845,AO$4,FALSE),"")</f>
        <v>-3698477.62</v>
      </c>
      <c r="AP474" s="99">
        <f t="shared" si="691"/>
        <v>-3698477.6200000006</v>
      </c>
      <c r="AQ474" s="43">
        <f t="shared" si="692"/>
        <v>-3698477.6200000006</v>
      </c>
      <c r="AR474" s="43">
        <f t="shared" si="693"/>
        <v>-3698477.6200000006</v>
      </c>
      <c r="AS474" s="43">
        <f t="shared" si="694"/>
        <v>-3698477.6200000006</v>
      </c>
      <c r="AT474" s="43">
        <f t="shared" si="695"/>
        <v>-3698477.6200000006</v>
      </c>
      <c r="AU474" s="43">
        <f t="shared" si="696"/>
        <v>-3698477.6200000006</v>
      </c>
      <c r="AV474" s="43">
        <f t="shared" si="697"/>
        <v>-3698477.6200000006</v>
      </c>
      <c r="AW474" s="43">
        <f t="shared" si="698"/>
        <v>-3698477.6200000006</v>
      </c>
      <c r="AX474" s="43">
        <f t="shared" si="699"/>
        <v>-3698477.6200000006</v>
      </c>
      <c r="AY474" s="43">
        <f t="shared" si="700"/>
        <v>-3698477.6200000006</v>
      </c>
      <c r="AZ474" s="43">
        <f t="shared" si="701"/>
        <v>-3698477.6200000006</v>
      </c>
      <c r="BA474" s="98">
        <f t="shared" si="702"/>
        <v>-3698477.6200000006</v>
      </c>
      <c r="BB474" s="16"/>
      <c r="BC474" s="16"/>
      <c r="BD474" s="16">
        <f t="shared" si="709"/>
        <v>0</v>
      </c>
      <c r="BE474" s="16"/>
      <c r="BF474" s="16">
        <f t="shared" si="710"/>
        <v>0</v>
      </c>
      <c r="BH474" s="16">
        <f t="shared" si="711"/>
        <v>0</v>
      </c>
      <c r="BJ474" s="16">
        <f t="shared" si="712"/>
        <v>0</v>
      </c>
      <c r="BL474" s="16">
        <f t="shared" si="713"/>
        <v>0</v>
      </c>
      <c r="BN474" s="16">
        <f t="shared" si="714"/>
        <v>0</v>
      </c>
      <c r="BP474" s="16">
        <f t="shared" si="715"/>
        <v>0</v>
      </c>
      <c r="BQ474" s="43"/>
      <c r="BR474" s="16">
        <f t="shared" si="716"/>
        <v>0</v>
      </c>
      <c r="BS474" s="43"/>
      <c r="BT474" s="16">
        <f t="shared" si="717"/>
        <v>0</v>
      </c>
      <c r="BV474" s="16">
        <f t="shared" si="718"/>
        <v>0</v>
      </c>
      <c r="BW474" s="43"/>
      <c r="BX474" s="16">
        <f t="shared" si="719"/>
        <v>0</v>
      </c>
      <c r="BY474" s="43"/>
      <c r="BZ474" s="16">
        <f t="shared" si="720"/>
        <v>0</v>
      </c>
      <c r="CB474" s="16">
        <f t="shared" si="706"/>
        <v>-3698477.6200000006</v>
      </c>
      <c r="CF474" s="243">
        <f t="shared" si="703"/>
        <v>0</v>
      </c>
      <c r="CH474" s="243">
        <f t="shared" si="721"/>
        <v>0</v>
      </c>
      <c r="CJ474" s="16">
        <f t="shared" si="704"/>
        <v>0</v>
      </c>
      <c r="CL474" s="54">
        <f t="shared" si="705"/>
        <v>0</v>
      </c>
      <c r="CN474" s="18"/>
      <c r="CO474" s="16">
        <f t="shared" si="707"/>
        <v>0</v>
      </c>
      <c r="CP474" s="18"/>
    </row>
    <row r="475" spans="1:94" x14ac:dyDescent="0.2">
      <c r="A475" s="387"/>
      <c r="B475" s="14" t="str">
        <f>VLOOKUP(D475,'line assign basis'!$A$8:$D$668,2,FALSE)</f>
        <v>APIC - OTHER</v>
      </c>
      <c r="C475" s="17" t="s">
        <v>1506</v>
      </c>
      <c r="D475" s="17" t="str">
        <f t="shared" si="708"/>
        <v>207010</v>
      </c>
      <c r="E475" s="17">
        <f>IFERROR(VLOOKUP(D475,'line assign basis'!$A$8:$D$668,4,FALSE),"")</f>
        <v>1</v>
      </c>
      <c r="F475" s="33">
        <f>IFERROR(VLOOKUP($D475,'SAP Data'!$A$7:$OM$1845,F$4,FALSE),"")</f>
        <v>227648901.40000001</v>
      </c>
      <c r="G475" s="33">
        <f>IFERROR(VLOOKUP($D475,'SAP Data'!$A$7:$OM$1845,G$4,FALSE),"")</f>
        <v>227648901.40000001</v>
      </c>
      <c r="H475" s="16">
        <f>IFERROR(VLOOKUP($D475,'SAP Data'!$A$7:$OM$1845,H$4,FALSE),"")</f>
        <v>227648901.40000001</v>
      </c>
      <c r="I475" s="76">
        <f>IFERROR(VLOOKUP($D475,'SAP Data'!$A$7:$OM$1845,I$4,FALSE),"")</f>
        <v>227648901.40000001</v>
      </c>
      <c r="J475" s="76">
        <f>IFERROR(VLOOKUP($D475,'SAP Data'!$A$7:$OM$1845,J$4,FALSE),"")</f>
        <v>227648901.40000001</v>
      </c>
      <c r="K475" s="76">
        <f>IFERROR(VLOOKUP($D475,'SAP Data'!$A$7:$OM$1845,K$4,FALSE),"")</f>
        <v>227648901.40000001</v>
      </c>
      <c r="L475" s="76">
        <f>IFERROR(VLOOKUP($D475,'SAP Data'!$A$7:$OM$1845,L$4,FALSE),"")</f>
        <v>227648901.40000001</v>
      </c>
      <c r="M475" s="76">
        <f>IFERROR(VLOOKUP($D475,'SAP Data'!$A$7:$OM$1845,M$4,FALSE),"")</f>
        <v>227648901.40000001</v>
      </c>
      <c r="N475" s="76">
        <f>IFERROR(VLOOKUP($D475,'SAP Data'!$A$7:$OM$1845,N$4,FALSE),"")</f>
        <v>227648901.40000001</v>
      </c>
      <c r="O475" s="76">
        <f>IFERROR(VLOOKUP($D475,'SAP Data'!$A$7:$OM$1845,O$4,FALSE),"")</f>
        <v>227648901.40000001</v>
      </c>
      <c r="P475" s="76">
        <f>IFERROR(VLOOKUP($D475,'SAP Data'!$A$7:$OM$1845,P$4,FALSE),"")</f>
        <v>227648901.40000001</v>
      </c>
      <c r="Q475" s="76">
        <f>IFERROR(VLOOKUP($D475,'SAP Data'!$A$7:$OM$1845,Q$4,FALSE),"")</f>
        <v>227648901.40000001</v>
      </c>
      <c r="R475" s="76">
        <f>IFERROR(VLOOKUP($D475,'SAP Data'!$A$7:$OM$1845,R$4,FALSE),"")</f>
        <v>227648901.40000001</v>
      </c>
      <c r="S475" s="76">
        <f>IFERROR(VLOOKUP($D475,'SAP Data'!$A$7:$OM$1845,S$4,FALSE),"")</f>
        <v>227648901.40000001</v>
      </c>
      <c r="T475" s="76">
        <f>IFERROR(VLOOKUP($D475,'SAP Data'!$A$7:$OM$1845,T$4,FALSE),"")</f>
        <v>227648901.40000001</v>
      </c>
      <c r="U475" s="76">
        <f>IFERROR(VLOOKUP($D475,'SAP Data'!$A$7:$OM$1845,U$4,FALSE),"")</f>
        <v>227648901.40000001</v>
      </c>
      <c r="V475" s="76">
        <f>IFERROR(VLOOKUP($D475,'SAP Data'!$A$7:$OM$1845,V$4,FALSE),"")</f>
        <v>227648901.40000001</v>
      </c>
      <c r="W475" s="76">
        <f>IFERROR(VLOOKUP($D475,'SAP Data'!$A$7:$OM$1845,W$4,FALSE),"")</f>
        <v>227648901.40000001</v>
      </c>
      <c r="X475" s="76">
        <f>IFERROR(VLOOKUP($D475,'SAP Data'!$A$7:$OM$1845,X$4,FALSE),"")</f>
        <v>227648901.40000001</v>
      </c>
      <c r="Y475" s="76">
        <f>IFERROR(VLOOKUP($D475,'SAP Data'!$A$7:$OM$1845,Y$4,FALSE),"")</f>
        <v>227648901.40000001</v>
      </c>
      <c r="Z475" s="76">
        <f>IFERROR(VLOOKUP($D475,'SAP Data'!$A$7:$OM$1845,Z$4,FALSE),"")</f>
        <v>227648901.40000001</v>
      </c>
      <c r="AA475" s="76">
        <f>IFERROR(VLOOKUP($D475,'SAP Data'!$A$7:$OM$1845,AA$4,FALSE),"")</f>
        <v>227648901.40000001</v>
      </c>
      <c r="AB475" s="76">
        <f>IFERROR(VLOOKUP($D475,'SAP Data'!$A$7:$OM$1845,AB$4,FALSE),"")</f>
        <v>227648901.40000001</v>
      </c>
      <c r="AC475" s="76">
        <f>IFERROR(VLOOKUP($D475,'SAP Data'!$A$7:$OM$1845,AC$4,FALSE),"")</f>
        <v>227648901.40000001</v>
      </c>
      <c r="AD475" s="76">
        <f>IFERROR(VLOOKUP($D475,'SAP Data'!$A$7:$OM$1845,AD$4,FALSE),"")</f>
        <v>227648901.40000001</v>
      </c>
      <c r="AE475" s="76">
        <f>IFERROR(VLOOKUP($D475,'SAP Data'!$A$7:$OM$1845,AE$4,FALSE),"")</f>
        <v>227648901.40000001</v>
      </c>
      <c r="AF475" s="76">
        <f>IFERROR(VLOOKUP($D475,'SAP Data'!$A$7:$OM$1845,AF$4,FALSE),"")</f>
        <v>227648901.40000001</v>
      </c>
      <c r="AG475" s="76">
        <f>IFERROR(VLOOKUP($D475,'SAP Data'!$A$7:$OM$1845,AG$4,FALSE),"")</f>
        <v>227648901.40000001</v>
      </c>
      <c r="AH475" s="76">
        <f>IFERROR(VLOOKUP($D475,'SAP Data'!$A$7:$OM$1845,AH$4,FALSE),"")</f>
        <v>227648901.40000001</v>
      </c>
      <c r="AI475" s="76">
        <f>IFERROR(VLOOKUP($D475,'SAP Data'!$A$7:$OM$1845,AI$4,FALSE),"")</f>
        <v>227648901.40000001</v>
      </c>
      <c r="AJ475" s="76">
        <f>IFERROR(VLOOKUP($D475,'SAP Data'!$A$7:$OM$1845,AJ$4,FALSE),"")</f>
        <v>227648901.40000001</v>
      </c>
      <c r="AK475" s="76">
        <f>IFERROR(VLOOKUP($D475,'SAP Data'!$A$7:$OM$1845,AK$4,FALSE),"")</f>
        <v>227648901.40000001</v>
      </c>
      <c r="AL475" s="76">
        <f>IFERROR(VLOOKUP($D475,'SAP Data'!$A$7:$OM$1845,AL$4,FALSE),"")</f>
        <v>227648901.40000001</v>
      </c>
      <c r="AM475" s="76">
        <f>IFERROR(VLOOKUP($D475,'SAP Data'!$A$7:$OM$1845,AM$4,FALSE),"")</f>
        <v>227648901.40000001</v>
      </c>
      <c r="AN475" s="76">
        <f>IFERROR(VLOOKUP($D475,'SAP Data'!$A$7:$OM$1845,AN$4,FALSE),"")</f>
        <v>227648901.40000001</v>
      </c>
      <c r="AO475" s="76">
        <f>IFERROR(VLOOKUP($D475,'SAP Data'!$A$7:$OM$1845,AO$4,FALSE),"")</f>
        <v>227648901.40000001</v>
      </c>
      <c r="AP475" s="99">
        <f t="shared" si="691"/>
        <v>227648901.40000001</v>
      </c>
      <c r="AQ475" s="43">
        <f t="shared" si="692"/>
        <v>227648901.40000001</v>
      </c>
      <c r="AR475" s="43">
        <f t="shared" si="693"/>
        <v>227648901.40000001</v>
      </c>
      <c r="AS475" s="43">
        <f t="shared" si="694"/>
        <v>227648901.40000001</v>
      </c>
      <c r="AT475" s="43">
        <f t="shared" si="695"/>
        <v>227648901.40000001</v>
      </c>
      <c r="AU475" s="43">
        <f t="shared" si="696"/>
        <v>227648901.40000001</v>
      </c>
      <c r="AV475" s="43">
        <f t="shared" si="697"/>
        <v>227648901.40000001</v>
      </c>
      <c r="AW475" s="43">
        <f t="shared" si="698"/>
        <v>227648901.40000001</v>
      </c>
      <c r="AX475" s="43">
        <f t="shared" si="699"/>
        <v>227648901.40000001</v>
      </c>
      <c r="AY475" s="43">
        <f t="shared" si="700"/>
        <v>227648901.40000001</v>
      </c>
      <c r="AZ475" s="43">
        <f t="shared" si="701"/>
        <v>227648901.40000001</v>
      </c>
      <c r="BA475" s="98">
        <f t="shared" si="702"/>
        <v>227648901.40000001</v>
      </c>
      <c r="BB475" s="16"/>
      <c r="BC475" s="16"/>
      <c r="BD475" s="16">
        <f t="shared" si="709"/>
        <v>0</v>
      </c>
      <c r="BE475" s="16"/>
      <c r="BF475" s="16">
        <f t="shared" si="710"/>
        <v>0</v>
      </c>
      <c r="BH475" s="16">
        <f t="shared" si="711"/>
        <v>0</v>
      </c>
      <c r="BJ475" s="16">
        <f t="shared" si="712"/>
        <v>0</v>
      </c>
      <c r="BL475" s="16">
        <f t="shared" si="713"/>
        <v>0</v>
      </c>
      <c r="BN475" s="16">
        <f t="shared" si="714"/>
        <v>0</v>
      </c>
      <c r="BP475" s="16">
        <f t="shared" si="715"/>
        <v>0</v>
      </c>
      <c r="BQ475" s="43"/>
      <c r="BR475" s="16">
        <f t="shared" si="716"/>
        <v>0</v>
      </c>
      <c r="BS475" s="43"/>
      <c r="BT475" s="16">
        <f t="shared" si="717"/>
        <v>0</v>
      </c>
      <c r="BV475" s="16">
        <f t="shared" si="718"/>
        <v>0</v>
      </c>
      <c r="BW475" s="43"/>
      <c r="BX475" s="16">
        <f t="shared" si="719"/>
        <v>0</v>
      </c>
      <c r="BY475" s="43"/>
      <c r="BZ475" s="16">
        <f t="shared" si="720"/>
        <v>0</v>
      </c>
      <c r="CB475" s="16">
        <f t="shared" si="706"/>
        <v>227648901.40000001</v>
      </c>
      <c r="CF475" s="243">
        <f t="shared" si="703"/>
        <v>0</v>
      </c>
      <c r="CH475" s="243">
        <f t="shared" si="721"/>
        <v>0</v>
      </c>
      <c r="CJ475" s="16">
        <f t="shared" si="704"/>
        <v>0</v>
      </c>
      <c r="CL475" s="54">
        <f t="shared" si="705"/>
        <v>0</v>
      </c>
      <c r="CN475" s="18"/>
      <c r="CO475" s="16">
        <f t="shared" si="707"/>
        <v>0</v>
      </c>
      <c r="CP475" s="18"/>
    </row>
    <row r="476" spans="1:94" x14ac:dyDescent="0.2">
      <c r="A476" s="387"/>
      <c r="B476" s="14" t="str">
        <f>VLOOKUP(D476,'line assign basis'!$A$8:$D$668,2,FALSE)</f>
        <v>REDUCTION IN PAR - C</v>
      </c>
      <c r="C476" s="17" t="s">
        <v>941</v>
      </c>
      <c r="D476" s="17" t="str">
        <f t="shared" si="708"/>
        <v>209000</v>
      </c>
      <c r="E476" s="17">
        <f>IFERROR(VLOOKUP(D476,'line assign basis'!$A$8:$D$668,4,FALSE),"")</f>
        <v>1</v>
      </c>
      <c r="F476" s="33">
        <f>IFERROR(VLOOKUP($D476,'SAP Data'!$A$7:$OM$1845,F$4,FALSE),"")</f>
        <v>293561404.88999999</v>
      </c>
      <c r="G476" s="33">
        <f>IFERROR(VLOOKUP($D476,'SAP Data'!$A$7:$OM$1845,G$4,FALSE),"")</f>
        <v>293561404.88999999</v>
      </c>
      <c r="H476" s="16">
        <f>IFERROR(VLOOKUP($D476,'SAP Data'!$A$7:$OM$1845,H$4,FALSE),"")</f>
        <v>293561404.88999999</v>
      </c>
      <c r="I476" s="76">
        <f>IFERROR(VLOOKUP($D476,'SAP Data'!$A$7:$OM$1845,I$4,FALSE),"")</f>
        <v>293561404.88999999</v>
      </c>
      <c r="J476" s="76">
        <f>IFERROR(VLOOKUP($D476,'SAP Data'!$A$7:$OM$1845,J$4,FALSE),"")</f>
        <v>293561404.88999999</v>
      </c>
      <c r="K476" s="76">
        <f>IFERROR(VLOOKUP($D476,'SAP Data'!$A$7:$OM$1845,K$4,FALSE),"")</f>
        <v>293561404.88999999</v>
      </c>
      <c r="L476" s="76">
        <f>IFERROR(VLOOKUP($D476,'SAP Data'!$A$7:$OM$1845,L$4,FALSE),"")</f>
        <v>293561404.88999999</v>
      </c>
      <c r="M476" s="76">
        <f>IFERROR(VLOOKUP($D476,'SAP Data'!$A$7:$OM$1845,M$4,FALSE),"")</f>
        <v>293561404.88999999</v>
      </c>
      <c r="N476" s="76">
        <f>IFERROR(VLOOKUP($D476,'SAP Data'!$A$7:$OM$1845,N$4,FALSE),"")</f>
        <v>293561404.88999999</v>
      </c>
      <c r="O476" s="76">
        <f>IFERROR(VLOOKUP($D476,'SAP Data'!$A$7:$OM$1845,O$4,FALSE),"")</f>
        <v>293561404.88999999</v>
      </c>
      <c r="P476" s="76">
        <f>IFERROR(VLOOKUP($D476,'SAP Data'!$A$7:$OM$1845,P$4,FALSE),"")</f>
        <v>293561404.88999999</v>
      </c>
      <c r="Q476" s="76">
        <f>IFERROR(VLOOKUP($D476,'SAP Data'!$A$7:$OM$1845,Q$4,FALSE),"")</f>
        <v>293561404.88999999</v>
      </c>
      <c r="R476" s="76">
        <f>IFERROR(VLOOKUP($D476,'SAP Data'!$A$7:$OM$1845,R$4,FALSE),"")</f>
        <v>293561404.88999999</v>
      </c>
      <c r="S476" s="76">
        <f>IFERROR(VLOOKUP($D476,'SAP Data'!$A$7:$OM$1845,S$4,FALSE),"")</f>
        <v>293561404.88999999</v>
      </c>
      <c r="T476" s="76">
        <f>IFERROR(VLOOKUP($D476,'SAP Data'!$A$7:$OM$1845,T$4,FALSE),"")</f>
        <v>293561404.88999999</v>
      </c>
      <c r="U476" s="76">
        <f>IFERROR(VLOOKUP($D476,'SAP Data'!$A$7:$OM$1845,U$4,FALSE),"")</f>
        <v>293561404.88999999</v>
      </c>
      <c r="V476" s="76">
        <f>IFERROR(VLOOKUP($D476,'SAP Data'!$A$7:$OM$1845,V$4,FALSE),"")</f>
        <v>293561404.88999999</v>
      </c>
      <c r="W476" s="76">
        <f>IFERROR(VLOOKUP($D476,'SAP Data'!$A$7:$OM$1845,W$4,FALSE),"")</f>
        <v>293561404.88999999</v>
      </c>
      <c r="X476" s="76">
        <f>IFERROR(VLOOKUP($D476,'SAP Data'!$A$7:$OM$1845,X$4,FALSE),"")</f>
        <v>293561404.88999999</v>
      </c>
      <c r="Y476" s="76">
        <f>IFERROR(VLOOKUP($D476,'SAP Data'!$A$7:$OM$1845,Y$4,FALSE),"")</f>
        <v>293561404.88999999</v>
      </c>
      <c r="Z476" s="76">
        <f>IFERROR(VLOOKUP($D476,'SAP Data'!$A$7:$OM$1845,Z$4,FALSE),"")</f>
        <v>293561404.88999999</v>
      </c>
      <c r="AA476" s="76">
        <f>IFERROR(VLOOKUP($D476,'SAP Data'!$A$7:$OM$1845,AA$4,FALSE),"")</f>
        <v>293561404.88999999</v>
      </c>
      <c r="AB476" s="76">
        <f>IFERROR(VLOOKUP($D476,'SAP Data'!$A$7:$OM$1845,AB$4,FALSE),"")</f>
        <v>293561404.88999999</v>
      </c>
      <c r="AC476" s="76">
        <f>IFERROR(VLOOKUP($D476,'SAP Data'!$A$7:$OM$1845,AC$4,FALSE),"")</f>
        <v>293561404.88999999</v>
      </c>
      <c r="AD476" s="76">
        <f>IFERROR(VLOOKUP($D476,'SAP Data'!$A$7:$OM$1845,AD$4,FALSE),"")</f>
        <v>293561404.88999999</v>
      </c>
      <c r="AE476" s="76">
        <f>IFERROR(VLOOKUP($D476,'SAP Data'!$A$7:$OM$1845,AE$4,FALSE),"")</f>
        <v>293561404.88999999</v>
      </c>
      <c r="AF476" s="76">
        <f>IFERROR(VLOOKUP($D476,'SAP Data'!$A$7:$OM$1845,AF$4,FALSE),"")</f>
        <v>293561404.88999999</v>
      </c>
      <c r="AG476" s="76">
        <f>IFERROR(VLOOKUP($D476,'SAP Data'!$A$7:$OM$1845,AG$4,FALSE),"")</f>
        <v>293561404.88999999</v>
      </c>
      <c r="AH476" s="76">
        <f>IFERROR(VLOOKUP($D476,'SAP Data'!$A$7:$OM$1845,AH$4,FALSE),"")</f>
        <v>293561404.88999999</v>
      </c>
      <c r="AI476" s="76">
        <f>IFERROR(VLOOKUP($D476,'SAP Data'!$A$7:$OM$1845,AI$4,FALSE),"")</f>
        <v>293561404.88999999</v>
      </c>
      <c r="AJ476" s="76">
        <f>IFERROR(VLOOKUP($D476,'SAP Data'!$A$7:$OM$1845,AJ$4,FALSE),"")</f>
        <v>293561404.88999999</v>
      </c>
      <c r="AK476" s="76">
        <f>IFERROR(VLOOKUP($D476,'SAP Data'!$A$7:$OM$1845,AK$4,FALSE),"")</f>
        <v>293561404.88999999</v>
      </c>
      <c r="AL476" s="76">
        <f>IFERROR(VLOOKUP($D476,'SAP Data'!$A$7:$OM$1845,AL$4,FALSE),"")</f>
        <v>293561404.88999999</v>
      </c>
      <c r="AM476" s="76">
        <f>IFERROR(VLOOKUP($D476,'SAP Data'!$A$7:$OM$1845,AM$4,FALSE),"")</f>
        <v>293561404.88999999</v>
      </c>
      <c r="AN476" s="76">
        <f>IFERROR(VLOOKUP($D476,'SAP Data'!$A$7:$OM$1845,AN$4,FALSE),"")</f>
        <v>293561404.88999999</v>
      </c>
      <c r="AO476" s="76">
        <f>IFERROR(VLOOKUP($D476,'SAP Data'!$A$7:$OM$1845,AO$4,FALSE),"")</f>
        <v>293561404.88999999</v>
      </c>
      <c r="AP476" s="99">
        <f t="shared" si="691"/>
        <v>293561404.88999993</v>
      </c>
      <c r="AQ476" s="43">
        <f t="shared" si="692"/>
        <v>293561404.88999993</v>
      </c>
      <c r="AR476" s="43">
        <f t="shared" si="693"/>
        <v>293561404.88999993</v>
      </c>
      <c r="AS476" s="43">
        <f t="shared" si="694"/>
        <v>293561404.88999993</v>
      </c>
      <c r="AT476" s="43">
        <f t="shared" si="695"/>
        <v>293561404.88999993</v>
      </c>
      <c r="AU476" s="43">
        <f t="shared" si="696"/>
        <v>293561404.88999993</v>
      </c>
      <c r="AV476" s="43">
        <f t="shared" si="697"/>
        <v>293561404.88999993</v>
      </c>
      <c r="AW476" s="43">
        <f t="shared" si="698"/>
        <v>293561404.88999993</v>
      </c>
      <c r="AX476" s="43">
        <f t="shared" si="699"/>
        <v>293561404.88999993</v>
      </c>
      <c r="AY476" s="43">
        <f t="shared" si="700"/>
        <v>293561404.88999993</v>
      </c>
      <c r="AZ476" s="43">
        <f t="shared" si="701"/>
        <v>293561404.88999993</v>
      </c>
      <c r="BA476" s="98">
        <f t="shared" si="702"/>
        <v>293561404.88999993</v>
      </c>
      <c r="BB476" s="16"/>
      <c r="BC476" s="16"/>
      <c r="BD476" s="16">
        <f t="shared" si="709"/>
        <v>0</v>
      </c>
      <c r="BE476" s="16"/>
      <c r="BF476" s="16">
        <f t="shared" si="710"/>
        <v>0</v>
      </c>
      <c r="BH476" s="16">
        <f t="shared" si="711"/>
        <v>0</v>
      </c>
      <c r="BJ476" s="16">
        <f t="shared" si="712"/>
        <v>0</v>
      </c>
      <c r="BL476" s="16">
        <f t="shared" si="713"/>
        <v>0</v>
      </c>
      <c r="BN476" s="16">
        <f t="shared" si="714"/>
        <v>0</v>
      </c>
      <c r="BP476" s="16">
        <f t="shared" si="715"/>
        <v>0</v>
      </c>
      <c r="BQ476" s="43"/>
      <c r="BR476" s="16">
        <f t="shared" si="716"/>
        <v>0</v>
      </c>
      <c r="BS476" s="43"/>
      <c r="BT476" s="16">
        <f t="shared" si="717"/>
        <v>0</v>
      </c>
      <c r="BV476" s="16">
        <f t="shared" si="718"/>
        <v>0</v>
      </c>
      <c r="BW476" s="43"/>
      <c r="BX476" s="16">
        <f t="shared" si="719"/>
        <v>0</v>
      </c>
      <c r="BY476" s="43"/>
      <c r="BZ476" s="16">
        <f t="shared" si="720"/>
        <v>0</v>
      </c>
      <c r="CB476" s="16">
        <f t="shared" si="706"/>
        <v>293561404.88999993</v>
      </c>
      <c r="CF476" s="243">
        <f t="shared" si="703"/>
        <v>0</v>
      </c>
      <c r="CH476" s="243">
        <f t="shared" si="721"/>
        <v>0</v>
      </c>
      <c r="CJ476" s="16">
        <f t="shared" si="704"/>
        <v>0</v>
      </c>
      <c r="CL476" s="54">
        <f t="shared" si="705"/>
        <v>0</v>
      </c>
      <c r="CN476" s="18"/>
      <c r="CO476" s="16">
        <f t="shared" si="707"/>
        <v>0</v>
      </c>
      <c r="CP476" s="18"/>
    </row>
    <row r="477" spans="1:94" x14ac:dyDescent="0.2">
      <c r="A477" s="387"/>
      <c r="B477" s="14" t="str">
        <f>VLOOKUP(D477,'line assign basis'!$A$8:$D$668,2,FALSE)</f>
        <v>APIC - REAQRD PRFD S</v>
      </c>
      <c r="C477" s="17" t="s">
        <v>944</v>
      </c>
      <c r="D477" s="17" t="str">
        <f t="shared" si="708"/>
        <v>210000</v>
      </c>
      <c r="E477" s="17">
        <f>IFERROR(VLOOKUP(D477,'line assign basis'!$A$8:$D$668,4,FALSE),"")</f>
        <v>1</v>
      </c>
      <c r="F477" s="33">
        <f>IFERROR(VLOOKUP($D477,'SAP Data'!$A$7:$OM$1845,F$4,FALSE),"")</f>
        <v>-1649863.59</v>
      </c>
      <c r="G477" s="33">
        <f>IFERROR(VLOOKUP($D477,'SAP Data'!$A$7:$OM$1845,G$4,FALSE),"")</f>
        <v>-1649863.59</v>
      </c>
      <c r="H477" s="16">
        <f>IFERROR(VLOOKUP($D477,'SAP Data'!$A$7:$OM$1845,H$4,FALSE),"")</f>
        <v>-1649863.59</v>
      </c>
      <c r="I477" s="76">
        <f>IFERROR(VLOOKUP($D477,'SAP Data'!$A$7:$OM$1845,I$4,FALSE),"")</f>
        <v>-1649863.59</v>
      </c>
      <c r="J477" s="76">
        <f>IFERROR(VLOOKUP($D477,'SAP Data'!$A$7:$OM$1845,J$4,FALSE),"")</f>
        <v>-1649863.59</v>
      </c>
      <c r="K477" s="76">
        <f>IFERROR(VLOOKUP($D477,'SAP Data'!$A$7:$OM$1845,K$4,FALSE),"")</f>
        <v>-1649863.59</v>
      </c>
      <c r="L477" s="76">
        <f>IFERROR(VLOOKUP($D477,'SAP Data'!$A$7:$OM$1845,L$4,FALSE),"")</f>
        <v>-1649863.59</v>
      </c>
      <c r="M477" s="76">
        <f>IFERROR(VLOOKUP($D477,'SAP Data'!$A$7:$OM$1845,M$4,FALSE),"")</f>
        <v>-1649863.59</v>
      </c>
      <c r="N477" s="76">
        <f>IFERROR(VLOOKUP($D477,'SAP Data'!$A$7:$OM$1845,N$4,FALSE),"")</f>
        <v>-1649863.59</v>
      </c>
      <c r="O477" s="76">
        <f>IFERROR(VLOOKUP($D477,'SAP Data'!$A$7:$OM$1845,O$4,FALSE),"")</f>
        <v>-1649863.59</v>
      </c>
      <c r="P477" s="76">
        <f>IFERROR(VLOOKUP($D477,'SAP Data'!$A$7:$OM$1845,P$4,FALSE),"")</f>
        <v>-1649863.59</v>
      </c>
      <c r="Q477" s="76">
        <f>IFERROR(VLOOKUP($D477,'SAP Data'!$A$7:$OM$1845,Q$4,FALSE),"")</f>
        <v>-1649863.59</v>
      </c>
      <c r="R477" s="76">
        <f>IFERROR(VLOOKUP($D477,'SAP Data'!$A$7:$OM$1845,R$4,FALSE),"")</f>
        <v>-1649863.59</v>
      </c>
      <c r="S477" s="76">
        <f>IFERROR(VLOOKUP($D477,'SAP Data'!$A$7:$OM$1845,S$4,FALSE),"")</f>
        <v>-1649863.59</v>
      </c>
      <c r="T477" s="76">
        <f>IFERROR(VLOOKUP($D477,'SAP Data'!$A$7:$OM$1845,T$4,FALSE),"")</f>
        <v>-1649863.59</v>
      </c>
      <c r="U477" s="76">
        <f>IFERROR(VLOOKUP($D477,'SAP Data'!$A$7:$OM$1845,U$4,FALSE),"")</f>
        <v>-1649863.59</v>
      </c>
      <c r="V477" s="76">
        <f>IFERROR(VLOOKUP($D477,'SAP Data'!$A$7:$OM$1845,V$4,FALSE),"")</f>
        <v>-1649863.59</v>
      </c>
      <c r="W477" s="76">
        <f>IFERROR(VLOOKUP($D477,'SAP Data'!$A$7:$OM$1845,W$4,FALSE),"")</f>
        <v>-1649863.59</v>
      </c>
      <c r="X477" s="76">
        <f>IFERROR(VLOOKUP($D477,'SAP Data'!$A$7:$OM$1845,X$4,FALSE),"")</f>
        <v>-1649863.59</v>
      </c>
      <c r="Y477" s="76">
        <f>IFERROR(VLOOKUP($D477,'SAP Data'!$A$7:$OM$1845,Y$4,FALSE),"")</f>
        <v>-1649863.59</v>
      </c>
      <c r="Z477" s="76">
        <f>IFERROR(VLOOKUP($D477,'SAP Data'!$A$7:$OM$1845,Z$4,FALSE),"")</f>
        <v>-1649863.59</v>
      </c>
      <c r="AA477" s="76">
        <f>IFERROR(VLOOKUP($D477,'SAP Data'!$A$7:$OM$1845,AA$4,FALSE),"")</f>
        <v>-1649863.59</v>
      </c>
      <c r="AB477" s="76">
        <f>IFERROR(VLOOKUP($D477,'SAP Data'!$A$7:$OM$1845,AB$4,FALSE),"")</f>
        <v>-1649863.59</v>
      </c>
      <c r="AC477" s="76">
        <f>IFERROR(VLOOKUP($D477,'SAP Data'!$A$7:$OM$1845,AC$4,FALSE),"")</f>
        <v>-1649863.59</v>
      </c>
      <c r="AD477" s="76">
        <f>IFERROR(VLOOKUP($D477,'SAP Data'!$A$7:$OM$1845,AD$4,FALSE),"")</f>
        <v>-1649863.59</v>
      </c>
      <c r="AE477" s="76">
        <f>IFERROR(VLOOKUP($D477,'SAP Data'!$A$7:$OM$1845,AE$4,FALSE),"")</f>
        <v>-1649863.59</v>
      </c>
      <c r="AF477" s="76">
        <f>IFERROR(VLOOKUP($D477,'SAP Data'!$A$7:$OM$1845,AF$4,FALSE),"")</f>
        <v>-1649863.59</v>
      </c>
      <c r="AG477" s="76">
        <f>IFERROR(VLOOKUP($D477,'SAP Data'!$A$7:$OM$1845,AG$4,FALSE),"")</f>
        <v>-1649863.59</v>
      </c>
      <c r="AH477" s="76">
        <f>IFERROR(VLOOKUP($D477,'SAP Data'!$A$7:$OM$1845,AH$4,FALSE),"")</f>
        <v>-1649863.59</v>
      </c>
      <c r="AI477" s="76">
        <f>IFERROR(VLOOKUP($D477,'SAP Data'!$A$7:$OM$1845,AI$4,FALSE),"")</f>
        <v>-1649863.59</v>
      </c>
      <c r="AJ477" s="76">
        <f>IFERROR(VLOOKUP($D477,'SAP Data'!$A$7:$OM$1845,AJ$4,FALSE),"")</f>
        <v>-1649863.59</v>
      </c>
      <c r="AK477" s="76">
        <f>IFERROR(VLOOKUP($D477,'SAP Data'!$A$7:$OM$1845,AK$4,FALSE),"")</f>
        <v>-1649863.59</v>
      </c>
      <c r="AL477" s="76">
        <f>IFERROR(VLOOKUP($D477,'SAP Data'!$A$7:$OM$1845,AL$4,FALSE),"")</f>
        <v>-1649863.59</v>
      </c>
      <c r="AM477" s="76">
        <f>IFERROR(VLOOKUP($D477,'SAP Data'!$A$7:$OM$1845,AM$4,FALSE),"")</f>
        <v>-1649863.59</v>
      </c>
      <c r="AN477" s="76">
        <f>IFERROR(VLOOKUP($D477,'SAP Data'!$A$7:$OM$1845,AN$4,FALSE),"")</f>
        <v>-1649863.59</v>
      </c>
      <c r="AO477" s="76">
        <f>IFERROR(VLOOKUP($D477,'SAP Data'!$A$7:$OM$1845,AO$4,FALSE),"")</f>
        <v>-1649863.59</v>
      </c>
      <c r="AP477" s="99">
        <f t="shared" si="691"/>
        <v>-1649863.5900000005</v>
      </c>
      <c r="AQ477" s="43">
        <f t="shared" si="692"/>
        <v>-1649863.5900000005</v>
      </c>
      <c r="AR477" s="43">
        <f t="shared" si="693"/>
        <v>-1649863.5900000005</v>
      </c>
      <c r="AS477" s="43">
        <f t="shared" si="694"/>
        <v>-1649863.5900000005</v>
      </c>
      <c r="AT477" s="43">
        <f t="shared" si="695"/>
        <v>-1649863.5900000005</v>
      </c>
      <c r="AU477" s="43">
        <f t="shared" si="696"/>
        <v>-1649863.5900000005</v>
      </c>
      <c r="AV477" s="43">
        <f t="shared" si="697"/>
        <v>-1649863.5900000005</v>
      </c>
      <c r="AW477" s="43">
        <f t="shared" si="698"/>
        <v>-1649863.5900000005</v>
      </c>
      <c r="AX477" s="43">
        <f t="shared" si="699"/>
        <v>-1649863.5900000005</v>
      </c>
      <c r="AY477" s="43">
        <f t="shared" si="700"/>
        <v>-1649863.5900000005</v>
      </c>
      <c r="AZ477" s="43">
        <f t="shared" si="701"/>
        <v>-1649863.5900000005</v>
      </c>
      <c r="BA477" s="98">
        <f t="shared" si="702"/>
        <v>-1649863.5900000005</v>
      </c>
      <c r="BB477" s="16"/>
      <c r="BC477" s="16"/>
      <c r="BD477" s="16">
        <f t="shared" si="709"/>
        <v>0</v>
      </c>
      <c r="BE477" s="16"/>
      <c r="BF477" s="16">
        <f t="shared" si="710"/>
        <v>0</v>
      </c>
      <c r="BH477" s="16">
        <f t="shared" si="711"/>
        <v>0</v>
      </c>
      <c r="BJ477" s="16">
        <f t="shared" si="712"/>
        <v>0</v>
      </c>
      <c r="BL477" s="16">
        <f t="shared" si="713"/>
        <v>0</v>
      </c>
      <c r="BN477" s="16">
        <f t="shared" si="714"/>
        <v>0</v>
      </c>
      <c r="BP477" s="16">
        <f t="shared" si="715"/>
        <v>0</v>
      </c>
      <c r="BQ477" s="43"/>
      <c r="BR477" s="16">
        <f t="shared" si="716"/>
        <v>0</v>
      </c>
      <c r="BS477" s="43"/>
      <c r="BT477" s="16">
        <f t="shared" si="717"/>
        <v>0</v>
      </c>
      <c r="BV477" s="16">
        <f t="shared" si="718"/>
        <v>0</v>
      </c>
      <c r="BW477" s="43"/>
      <c r="BX477" s="16">
        <f t="shared" si="719"/>
        <v>0</v>
      </c>
      <c r="BY477" s="43"/>
      <c r="BZ477" s="16">
        <f t="shared" si="720"/>
        <v>0</v>
      </c>
      <c r="CB477" s="16">
        <f t="shared" si="706"/>
        <v>-1649863.5900000005</v>
      </c>
      <c r="CF477" s="243">
        <f t="shared" si="703"/>
        <v>0</v>
      </c>
      <c r="CH477" s="243">
        <f t="shared" si="721"/>
        <v>0</v>
      </c>
      <c r="CJ477" s="16">
        <f t="shared" si="704"/>
        <v>0</v>
      </c>
      <c r="CL477" s="54">
        <f t="shared" si="705"/>
        <v>0</v>
      </c>
      <c r="CN477" s="18"/>
      <c r="CO477" s="16">
        <f t="shared" si="707"/>
        <v>0</v>
      </c>
      <c r="CP477" s="18"/>
    </row>
    <row r="478" spans="1:94" x14ac:dyDescent="0.2">
      <c r="A478" s="387"/>
      <c r="B478" s="14" t="str">
        <f>VLOOKUP(D478,'line assign basis'!$A$8:$D$668,2,FALSE)</f>
        <v>INST RECD-STOCK-EMP</v>
      </c>
      <c r="C478" s="17" t="s">
        <v>947</v>
      </c>
      <c r="D478" s="17" t="str">
        <f t="shared" si="708"/>
        <v>212001</v>
      </c>
      <c r="E478" s="17">
        <f>IFERROR(VLOOKUP(D478,'line assign basis'!$A$8:$D$668,4,FALSE),"")</f>
        <v>1</v>
      </c>
      <c r="F478" s="33">
        <f>IFERROR(VLOOKUP($D478,'SAP Data'!$A$7:$OM$1845,F$4,FALSE),"")</f>
        <v>-143918.89000000001</v>
      </c>
      <c r="G478" s="33">
        <f>IFERROR(VLOOKUP($D478,'SAP Data'!$A$7:$OM$1845,G$4,FALSE),"")</f>
        <v>-330748.76</v>
      </c>
      <c r="H478" s="16">
        <f>IFERROR(VLOOKUP($D478,'SAP Data'!$A$7:$OM$1845,H$4,FALSE),"")</f>
        <v>-404204.44</v>
      </c>
      <c r="I478" s="76">
        <f>IFERROR(VLOOKUP($D478,'SAP Data'!$A$7:$OM$1845,I$4,FALSE),"")</f>
        <v>-498814.74</v>
      </c>
      <c r="J478" s="76">
        <f>IFERROR(VLOOKUP($D478,'SAP Data'!$A$7:$OM$1845,J$4,FALSE),"")</f>
        <v>-586696.02</v>
      </c>
      <c r="K478" s="76">
        <f>IFERROR(VLOOKUP($D478,'SAP Data'!$A$7:$OM$1845,K$4,FALSE),"")</f>
        <v>-51578.19</v>
      </c>
      <c r="L478" s="76">
        <f>IFERROR(VLOOKUP($D478,'SAP Data'!$A$7:$OM$1845,L$4,FALSE),"")</f>
        <v>-141734.23000000001</v>
      </c>
      <c r="M478" s="76">
        <f>IFERROR(VLOOKUP($D478,'SAP Data'!$A$7:$OM$1845,M$4,FALSE),"")</f>
        <v>-208567.08</v>
      </c>
      <c r="N478" s="76">
        <f>IFERROR(VLOOKUP($D478,'SAP Data'!$A$7:$OM$1845,N$4,FALSE),"")</f>
        <v>-51579</v>
      </c>
      <c r="O478" s="76">
        <f>IFERROR(VLOOKUP($D478,'SAP Data'!$A$7:$OM$1845,O$4,FALSE),"")</f>
        <v>-133845.82</v>
      </c>
      <c r="P478" s="76">
        <f>IFERROR(VLOOKUP($D478,'SAP Data'!$A$7:$OM$1845,P$4,FALSE),"")</f>
        <v>-27685.33</v>
      </c>
      <c r="Q478" s="76">
        <f>IFERROR(VLOOKUP($D478,'SAP Data'!$A$7:$OM$1845,Q$4,FALSE),"")</f>
        <v>-51578.47</v>
      </c>
      <c r="R478" s="76">
        <f>IFERROR(VLOOKUP($D478,'SAP Data'!$A$7:$OM$1845,R$4,FALSE),"")</f>
        <v>-123221.01</v>
      </c>
      <c r="S478" s="76">
        <f>IFERROR(VLOOKUP($D478,'SAP Data'!$A$7:$OM$1845,S$4,FALSE),"")</f>
        <v>-308595.13</v>
      </c>
      <c r="T478" s="76">
        <f>IFERROR(VLOOKUP($D478,'SAP Data'!$A$7:$OM$1845,T$4,FALSE),"")</f>
        <v>-51578.02</v>
      </c>
      <c r="U478" s="76">
        <f>IFERROR(VLOOKUP($D478,'SAP Data'!$A$7:$OM$1845,U$4,FALSE),"")</f>
        <v>-137250.74</v>
      </c>
      <c r="V478" s="76">
        <f>IFERROR(VLOOKUP($D478,'SAP Data'!$A$7:$OM$1845,V$4,FALSE),"")</f>
        <v>-244129.33</v>
      </c>
      <c r="W478" s="76">
        <f>IFERROR(VLOOKUP($D478,'SAP Data'!$A$7:$OM$1845,W$4,FALSE),"")</f>
        <v>-51578.02</v>
      </c>
      <c r="X478" s="76">
        <f>IFERROR(VLOOKUP($D478,'SAP Data'!$A$7:$OM$1845,X$4,FALSE),"")</f>
        <v>-117221.07</v>
      </c>
      <c r="Y478" s="76">
        <f>IFERROR(VLOOKUP($D478,'SAP Data'!$A$7:$OM$1845,Y$4,FALSE),"")</f>
        <v>-124153.26</v>
      </c>
      <c r="Z478" s="76">
        <f>IFERROR(VLOOKUP($D478,'SAP Data'!$A$7:$OM$1845,Z$4,FALSE),"")</f>
        <v>-51578.02</v>
      </c>
      <c r="AA478" s="76">
        <f>IFERROR(VLOOKUP($D478,'SAP Data'!$A$7:$OM$1845,AA$4,FALSE),"")</f>
        <v>85919.42</v>
      </c>
      <c r="AB478" s="76">
        <f>IFERROR(VLOOKUP($D478,'SAP Data'!$A$7:$OM$1845,AB$4,FALSE),"")</f>
        <v>-74556.649999999994</v>
      </c>
      <c r="AC478" s="76">
        <f>IFERROR(VLOOKUP($D478,'SAP Data'!$A$7:$OM$1845,AC$4,FALSE),"")</f>
        <v>0</v>
      </c>
      <c r="AD478" s="76">
        <f>IFERROR(VLOOKUP($D478,'SAP Data'!$A$7:$OM$1845,AD$4,FALSE),"")</f>
        <v>-146571.84</v>
      </c>
      <c r="AE478" s="76">
        <f>IFERROR(VLOOKUP($D478,'SAP Data'!$A$7:$OM$1845,AE$4,FALSE),"")</f>
        <v>-431268.57</v>
      </c>
      <c r="AF478" s="76">
        <f>IFERROR(VLOOKUP($D478,'SAP Data'!$A$7:$OM$1845,AF$4,FALSE),"")</f>
        <v>0</v>
      </c>
      <c r="AG478" s="76">
        <f>IFERROR(VLOOKUP($D478,'SAP Data'!$A$7:$OM$1845,AG$4,FALSE),"")</f>
        <v>-143731.72</v>
      </c>
      <c r="AH478" s="76">
        <f>IFERROR(VLOOKUP($D478,'SAP Data'!$A$7:$OM$1845,AH$4,FALSE),"")</f>
        <v>-301655.94</v>
      </c>
      <c r="AI478" s="76">
        <f>IFERROR(VLOOKUP($D478,'SAP Data'!$A$7:$OM$1845,AI$4,FALSE),"")</f>
        <v>0</v>
      </c>
      <c r="AJ478" s="76">
        <f>IFERROR(VLOOKUP($D478,'SAP Data'!$A$7:$OM$1845,AJ$4,FALSE),"")</f>
        <v>-110469.68</v>
      </c>
      <c r="AK478" s="76">
        <f>IFERROR(VLOOKUP($D478,'SAP Data'!$A$7:$OM$1845,AK$4,FALSE),"")</f>
        <v>-247583.24</v>
      </c>
      <c r="AL478" s="76">
        <f>IFERROR(VLOOKUP($D478,'SAP Data'!$A$7:$OM$1845,AL$4,FALSE),"")</f>
        <v>0</v>
      </c>
      <c r="AM478" s="76">
        <f>IFERROR(VLOOKUP($D478,'SAP Data'!$A$7:$OM$1845,AM$4,FALSE),"")</f>
        <v>-156196.84</v>
      </c>
      <c r="AN478" s="76">
        <f>IFERROR(VLOOKUP($D478,'SAP Data'!$A$7:$OM$1845,AN$4,FALSE),"")</f>
        <v>-56750.49</v>
      </c>
      <c r="AO478" s="76">
        <f>IFERROR(VLOOKUP($D478,'SAP Data'!$A$7:$OM$1845,AO$4,FALSE),"")</f>
        <v>0</v>
      </c>
      <c r="AP478" s="99">
        <f t="shared" si="691"/>
        <v>-100801.43708333332</v>
      </c>
      <c r="AQ478" s="43">
        <f t="shared" si="692"/>
        <v>-106885.78166666666</v>
      </c>
      <c r="AR478" s="43">
        <f t="shared" si="693"/>
        <v>-109848.09083333332</v>
      </c>
      <c r="AS478" s="43">
        <f t="shared" si="694"/>
        <v>-107969.0475</v>
      </c>
      <c r="AT478" s="43">
        <f t="shared" si="695"/>
        <v>-110636.03041666666</v>
      </c>
      <c r="AU478" s="43">
        <f t="shared" si="696"/>
        <v>-110883.88833333332</v>
      </c>
      <c r="AV478" s="43">
        <f t="shared" si="697"/>
        <v>-108453.49624999998</v>
      </c>
      <c r="AW478" s="43">
        <f t="shared" si="698"/>
        <v>-113315.10416666667</v>
      </c>
      <c r="AX478" s="43">
        <f t="shared" si="699"/>
        <v>-116308.93583333334</v>
      </c>
      <c r="AY478" s="43">
        <f t="shared" si="700"/>
        <v>-124248.02916666666</v>
      </c>
      <c r="AZ478" s="43">
        <f t="shared" si="701"/>
        <v>-133594.28333333335</v>
      </c>
      <c r="BA478" s="98">
        <f t="shared" si="702"/>
        <v>-132852.36000000002</v>
      </c>
      <c r="BB478" s="16"/>
      <c r="BC478" s="16"/>
      <c r="BD478" s="16">
        <f t="shared" si="709"/>
        <v>0</v>
      </c>
      <c r="BE478" s="16"/>
      <c r="BF478" s="16">
        <f t="shared" si="710"/>
        <v>0</v>
      </c>
      <c r="BH478" s="16">
        <f t="shared" si="711"/>
        <v>0</v>
      </c>
      <c r="BJ478" s="16">
        <f t="shared" si="712"/>
        <v>0</v>
      </c>
      <c r="BL478" s="16">
        <f t="shared" si="713"/>
        <v>0</v>
      </c>
      <c r="BN478" s="16">
        <f t="shared" si="714"/>
        <v>0</v>
      </c>
      <c r="BP478" s="16">
        <f t="shared" si="715"/>
        <v>0</v>
      </c>
      <c r="BQ478" s="43"/>
      <c r="BR478" s="16">
        <f t="shared" si="716"/>
        <v>0</v>
      </c>
      <c r="BS478" s="43"/>
      <c r="BT478" s="16">
        <f t="shared" si="717"/>
        <v>0</v>
      </c>
      <c r="BV478" s="16">
        <f t="shared" si="718"/>
        <v>0</v>
      </c>
      <c r="BW478" s="43"/>
      <c r="BX478" s="16">
        <f t="shared" si="719"/>
        <v>0</v>
      </c>
      <c r="BY478" s="43"/>
      <c r="BZ478" s="16">
        <f t="shared" si="720"/>
        <v>0</v>
      </c>
      <c r="CB478" s="16">
        <f t="shared" si="706"/>
        <v>-132852.36000000002</v>
      </c>
      <c r="CF478" s="243">
        <f t="shared" si="703"/>
        <v>0</v>
      </c>
      <c r="CH478" s="243">
        <f t="shared" si="721"/>
        <v>0</v>
      </c>
      <c r="CJ478" s="16">
        <f t="shared" si="704"/>
        <v>0</v>
      </c>
      <c r="CL478" s="54">
        <f t="shared" si="705"/>
        <v>0</v>
      </c>
      <c r="CN478" s="18"/>
      <c r="CO478" s="16">
        <f t="shared" si="707"/>
        <v>0</v>
      </c>
      <c r="CP478" s="18"/>
    </row>
    <row r="479" spans="1:94" x14ac:dyDescent="0.2">
      <c r="A479" s="387"/>
      <c r="B479" s="14" t="str">
        <f>VLOOKUP(D479,'line assign basis'!$A$8:$D$668,2,FALSE)</f>
        <v>OTHER COMP INCOME</v>
      </c>
      <c r="C479" s="17" t="s">
        <v>950</v>
      </c>
      <c r="D479" s="17" t="str">
        <f t="shared" si="708"/>
        <v>218000</v>
      </c>
      <c r="E479" s="17">
        <f>IFERROR(VLOOKUP(D479,'line assign basis'!$A$8:$D$668,4,FALSE),"")</f>
        <v>1</v>
      </c>
      <c r="F479" s="33">
        <f>IFERROR(VLOOKUP($D479,'SAP Data'!$A$7:$OM$1845,F$4,FALSE),"")</f>
        <v>7149265.9500000002</v>
      </c>
      <c r="G479" s="33">
        <f>IFERROR(VLOOKUP($D479,'SAP Data'!$A$7:$OM$1845,G$4,FALSE),"")</f>
        <v>7110972.7000000002</v>
      </c>
      <c r="H479" s="16">
        <f>IFERROR(VLOOKUP($D479,'SAP Data'!$A$7:$OM$1845,H$4,FALSE),"")</f>
        <v>8439291.4499999993</v>
      </c>
      <c r="I479" s="76">
        <f>IFERROR(VLOOKUP($D479,'SAP Data'!$A$7:$OM$1845,I$4,FALSE),"")</f>
        <v>8400998.1999999993</v>
      </c>
      <c r="J479" s="76">
        <f>IFERROR(VLOOKUP($D479,'SAP Data'!$A$7:$OM$1845,J$4,FALSE),"")</f>
        <v>8362704.9500000002</v>
      </c>
      <c r="K479" s="76">
        <f>IFERROR(VLOOKUP($D479,'SAP Data'!$A$7:$OM$1845,K$4,FALSE),"")</f>
        <v>8324411.7000000002</v>
      </c>
      <c r="L479" s="76">
        <f>IFERROR(VLOOKUP($D479,'SAP Data'!$A$7:$OM$1845,L$4,FALSE),"")</f>
        <v>8286118.4500000002</v>
      </c>
      <c r="M479" s="76">
        <f>IFERROR(VLOOKUP($D479,'SAP Data'!$A$7:$OM$1845,M$4,FALSE),"")</f>
        <v>8247825.2000000002</v>
      </c>
      <c r="N479" s="76">
        <f>IFERROR(VLOOKUP($D479,'SAP Data'!$A$7:$OM$1845,N$4,FALSE),"")</f>
        <v>8209531.9500000002</v>
      </c>
      <c r="O479" s="76">
        <f>IFERROR(VLOOKUP($D479,'SAP Data'!$A$7:$OM$1845,O$4,FALSE),"")</f>
        <v>8171238.7000000002</v>
      </c>
      <c r="P479" s="76">
        <f>IFERROR(VLOOKUP($D479,'SAP Data'!$A$7:$OM$1845,P$4,FALSE),"")</f>
        <v>8116343.4500000002</v>
      </c>
      <c r="Q479" s="76">
        <f>IFERROR(VLOOKUP($D479,'SAP Data'!$A$7:$OM$1845,Q$4,FALSE),"")</f>
        <v>10733393.199999999</v>
      </c>
      <c r="R479" s="76">
        <f>IFERROR(VLOOKUP($D479,'SAP Data'!$A$7:$OM$1845,R$4,FALSE),"")</f>
        <v>10679917.609999999</v>
      </c>
      <c r="S479" s="76">
        <f>IFERROR(VLOOKUP($D479,'SAP Data'!$A$7:$OM$1845,S$4,FALSE),"")</f>
        <v>10626442.02</v>
      </c>
      <c r="T479" s="76">
        <f>IFERROR(VLOOKUP($D479,'SAP Data'!$A$7:$OM$1845,T$4,FALSE),"")</f>
        <v>10572966.43</v>
      </c>
      <c r="U479" s="76">
        <f>IFERROR(VLOOKUP($D479,'SAP Data'!$A$7:$OM$1845,U$4,FALSE),"")</f>
        <v>10519490.84</v>
      </c>
      <c r="V479" s="76">
        <f>IFERROR(VLOOKUP($D479,'SAP Data'!$A$7:$OM$1845,V$4,FALSE),"")</f>
        <v>10466015.25</v>
      </c>
      <c r="W479" s="76">
        <f>IFERROR(VLOOKUP($D479,'SAP Data'!$A$7:$OM$1845,W$4,FALSE),"")</f>
        <v>10412539.66</v>
      </c>
      <c r="X479" s="76">
        <f>IFERROR(VLOOKUP($D479,'SAP Data'!$A$7:$OM$1845,X$4,FALSE),"")</f>
        <v>10359064.07</v>
      </c>
      <c r="Y479" s="76">
        <f>IFERROR(VLOOKUP($D479,'SAP Data'!$A$7:$OM$1845,Y$4,FALSE),"")</f>
        <v>10305588.48</v>
      </c>
      <c r="Z479" s="76">
        <f>IFERROR(VLOOKUP($D479,'SAP Data'!$A$7:$OM$1845,Z$4,FALSE),"")</f>
        <v>10227297.779999999</v>
      </c>
      <c r="AA479" s="76">
        <f>IFERROR(VLOOKUP($D479,'SAP Data'!$A$7:$OM$1845,AA$4,FALSE),"")</f>
        <v>10186995.859999999</v>
      </c>
      <c r="AB479" s="76">
        <f>IFERROR(VLOOKUP($D479,'SAP Data'!$A$7:$OM$1845,AB$4,FALSE),"")</f>
        <v>10084922.42</v>
      </c>
      <c r="AC479" s="76">
        <f>IFERROR(VLOOKUP($D479,'SAP Data'!$A$7:$OM$1845,AC$4,FALSE),"")</f>
        <v>10017217.83</v>
      </c>
      <c r="AD479" s="76">
        <f>IFERROR(VLOOKUP($D479,'SAP Data'!$A$7:$OM$1845,AD$4,FALSE),"")</f>
        <v>12828492.59</v>
      </c>
      <c r="AE479" s="76">
        <f>IFERROR(VLOOKUP($D479,'SAP Data'!$A$7:$OM$1845,AE$4,FALSE),"")</f>
        <v>12754721.84</v>
      </c>
      <c r="AF479" s="76">
        <f>IFERROR(VLOOKUP($D479,'SAP Data'!$A$7:$OM$1845,AF$4,FALSE),"")</f>
        <v>12680951.09</v>
      </c>
      <c r="AG479" s="76">
        <f>IFERROR(VLOOKUP($D479,'SAP Data'!$A$7:$OM$1845,AG$4,FALSE),"")</f>
        <v>12607180.34</v>
      </c>
      <c r="AH479" s="76">
        <f>IFERROR(VLOOKUP($D479,'SAP Data'!$A$7:$OM$1845,AH$4,FALSE),"")</f>
        <v>12533409.59</v>
      </c>
      <c r="AI479" s="76">
        <f>IFERROR(VLOOKUP($D479,'SAP Data'!$A$7:$OM$1845,AI$4,FALSE),"")</f>
        <v>12459638.84</v>
      </c>
      <c r="AJ479" s="76">
        <f>IFERROR(VLOOKUP($D479,'SAP Data'!$A$7:$OM$1845,AJ$4,FALSE),"")</f>
        <v>12385868.09</v>
      </c>
      <c r="AK479" s="76">
        <f>IFERROR(VLOOKUP($D479,'SAP Data'!$A$7:$OM$1845,AK$4,FALSE),"")</f>
        <v>12312097.34</v>
      </c>
      <c r="AL479" s="76">
        <f>IFERROR(VLOOKUP($D479,'SAP Data'!$A$7:$OM$1845,AL$4,FALSE),"")</f>
        <v>12225858.59</v>
      </c>
      <c r="AM479" s="76">
        <f>IFERROR(VLOOKUP($D479,'SAP Data'!$A$7:$OM$1845,AM$4,FALSE),"")</f>
        <v>12151046.17</v>
      </c>
      <c r="AN479" s="76">
        <f>IFERROR(VLOOKUP($D479,'SAP Data'!$A$7:$OM$1845,AN$4,FALSE),"")</f>
        <v>12076233.75</v>
      </c>
      <c r="AO479" s="76">
        <f>IFERROR(VLOOKUP($D479,'SAP Data'!$A$7:$OM$1845,AO$4,FALSE),"")</f>
        <v>11403966.48</v>
      </c>
      <c r="AP479" s="99">
        <f t="shared" si="691"/>
        <v>10461062.145</v>
      </c>
      <c r="AQ479" s="43">
        <f t="shared" si="692"/>
        <v>10639264.428333335</v>
      </c>
      <c r="AR479" s="43">
        <f t="shared" si="693"/>
        <v>10815775.448333334</v>
      </c>
      <c r="AS479" s="43">
        <f t="shared" si="694"/>
        <v>10990595.205</v>
      </c>
      <c r="AT479" s="43">
        <f t="shared" si="695"/>
        <v>11163723.698333336</v>
      </c>
      <c r="AU479" s="43">
        <f t="shared" si="696"/>
        <v>11335160.928333335</v>
      </c>
      <c r="AV479" s="43">
        <f t="shared" si="697"/>
        <v>11504906.895000001</v>
      </c>
      <c r="AW479" s="43">
        <f t="shared" si="698"/>
        <v>11672961.598333335</v>
      </c>
      <c r="AX479" s="43">
        <f t="shared" si="699"/>
        <v>11839839.501250001</v>
      </c>
      <c r="AY479" s="43">
        <f t="shared" si="700"/>
        <v>12004948.297916668</v>
      </c>
      <c r="AZ479" s="43">
        <f t="shared" si="701"/>
        <v>12169755.032916671</v>
      </c>
      <c r="BA479" s="98">
        <f t="shared" si="702"/>
        <v>12310507.532083334</v>
      </c>
      <c r="BB479" s="16"/>
      <c r="BC479" s="16"/>
      <c r="BD479" s="16">
        <f t="shared" si="709"/>
        <v>0</v>
      </c>
      <c r="BE479" s="16"/>
      <c r="BF479" s="16">
        <f t="shared" si="710"/>
        <v>0</v>
      </c>
      <c r="BH479" s="16">
        <f t="shared" si="711"/>
        <v>0</v>
      </c>
      <c r="BJ479" s="16">
        <f t="shared" si="712"/>
        <v>0</v>
      </c>
      <c r="BL479" s="16">
        <f t="shared" si="713"/>
        <v>0</v>
      </c>
      <c r="BN479" s="16">
        <f t="shared" si="714"/>
        <v>0</v>
      </c>
      <c r="BP479" s="16">
        <f t="shared" si="715"/>
        <v>0</v>
      </c>
      <c r="BQ479" s="43"/>
      <c r="BR479" s="16">
        <f t="shared" si="716"/>
        <v>0</v>
      </c>
      <c r="BS479" s="43"/>
      <c r="BT479" s="16">
        <f t="shared" si="717"/>
        <v>0</v>
      </c>
      <c r="BV479" s="16">
        <f t="shared" si="718"/>
        <v>0</v>
      </c>
      <c r="BW479" s="43"/>
      <c r="BX479" s="16">
        <f t="shared" si="719"/>
        <v>0</v>
      </c>
      <c r="BY479" s="43"/>
      <c r="BZ479" s="16">
        <f t="shared" si="720"/>
        <v>0</v>
      </c>
      <c r="CB479" s="16">
        <f t="shared" si="706"/>
        <v>12310507.532083334</v>
      </c>
      <c r="CF479" s="243">
        <f t="shared" si="703"/>
        <v>0</v>
      </c>
      <c r="CH479" s="243">
        <f t="shared" si="721"/>
        <v>0</v>
      </c>
      <c r="CJ479" s="16">
        <f t="shared" si="704"/>
        <v>0</v>
      </c>
      <c r="CL479" s="54">
        <f t="shared" si="705"/>
        <v>0</v>
      </c>
      <c r="CN479" s="18"/>
      <c r="CO479" s="16">
        <f t="shared" si="707"/>
        <v>0</v>
      </c>
      <c r="CP479" s="18"/>
    </row>
    <row r="480" spans="1:94" x14ac:dyDescent="0.2">
      <c r="A480" s="387"/>
      <c r="B480" s="14" t="str">
        <f>VLOOKUP(D480,'line assign basis'!$A$8:$D$668,2,FALSE)</f>
        <v>RETAINED EARNINGS</v>
      </c>
      <c r="C480" s="17" t="s">
        <v>953</v>
      </c>
      <c r="D480" s="17" t="str">
        <f t="shared" si="708"/>
        <v>216000</v>
      </c>
      <c r="E480" s="17">
        <f>IFERROR(VLOOKUP(D480,'line assign basis'!$A$8:$D$668,4,FALSE),"")</f>
        <v>1</v>
      </c>
      <c r="F480" s="33">
        <f>IFERROR(VLOOKUP($D480,'SAP Data'!$A$7:$OM$1845,F$4,FALSE),"")</f>
        <v>-471986440.02999997</v>
      </c>
      <c r="G480" s="33">
        <f>IFERROR(VLOOKUP($D480,'SAP Data'!$A$7:$OM$1845,G$4,FALSE),"")</f>
        <v>-471986440.02999997</v>
      </c>
      <c r="H480" s="16">
        <f>IFERROR(VLOOKUP($D480,'SAP Data'!$A$7:$OM$1845,H$4,FALSE),"")</f>
        <v>-473353052.02999997</v>
      </c>
      <c r="I480" s="76">
        <f>IFERROR(VLOOKUP($D480,'SAP Data'!$A$7:$OM$1845,I$4,FALSE),"")</f>
        <v>-473353052.02999997</v>
      </c>
      <c r="J480" s="76">
        <f>IFERROR(VLOOKUP($D480,'SAP Data'!$A$7:$OM$1845,J$4,FALSE),"")</f>
        <v>-473353052.02999997</v>
      </c>
      <c r="K480" s="76">
        <f>IFERROR(VLOOKUP($D480,'SAP Data'!$A$7:$OM$1845,K$4,FALSE),"")</f>
        <v>-473353052.02999997</v>
      </c>
      <c r="L480" s="76">
        <f>IFERROR(VLOOKUP($D480,'SAP Data'!$A$7:$OM$1845,L$4,FALSE),"")</f>
        <v>-473353052.02999997</v>
      </c>
      <c r="M480" s="76">
        <f>IFERROR(VLOOKUP($D480,'SAP Data'!$A$7:$OM$1845,M$4,FALSE),"")</f>
        <v>-473353052.02999997</v>
      </c>
      <c r="N480" s="76">
        <f>IFERROR(VLOOKUP($D480,'SAP Data'!$A$7:$OM$1845,N$4,FALSE),"")</f>
        <v>-473353052.02999997</v>
      </c>
      <c r="O480" s="76">
        <f>IFERROR(VLOOKUP($D480,'SAP Data'!$A$7:$OM$1845,O$4,FALSE),"")</f>
        <v>-473353052.02999997</v>
      </c>
      <c r="P480" s="76">
        <f>IFERROR(VLOOKUP($D480,'SAP Data'!$A$7:$OM$1845,P$4,FALSE),"")</f>
        <v>-473353052.02999997</v>
      </c>
      <c r="Q480" s="76">
        <f>IFERROR(VLOOKUP($D480,'SAP Data'!$A$7:$OM$1845,Q$4,FALSE),"")</f>
        <v>-473353052.02999997</v>
      </c>
      <c r="R480" s="76">
        <f>IFERROR(VLOOKUP($D480,'SAP Data'!$A$7:$OM$1845,R$4,FALSE),"")</f>
        <v>-488954489.36000001</v>
      </c>
      <c r="S480" s="76">
        <f>IFERROR(VLOOKUP($D480,'SAP Data'!$A$7:$OM$1845,S$4,FALSE),"")</f>
        <v>-488954489.36000001</v>
      </c>
      <c r="T480" s="76">
        <f>IFERROR(VLOOKUP($D480,'SAP Data'!$A$7:$OM$1845,T$4,FALSE),"")</f>
        <v>-488954489.36000001</v>
      </c>
      <c r="U480" s="76">
        <f>IFERROR(VLOOKUP($D480,'SAP Data'!$A$7:$OM$1845,U$4,FALSE),"")</f>
        <v>-488954489.36000001</v>
      </c>
      <c r="V480" s="76">
        <f>IFERROR(VLOOKUP($D480,'SAP Data'!$A$7:$OM$1845,V$4,FALSE),"")</f>
        <v>-488954489.36000001</v>
      </c>
      <c r="W480" s="76">
        <f>IFERROR(VLOOKUP($D480,'SAP Data'!$A$7:$OM$1845,W$4,FALSE),"")</f>
        <v>-488954489.36000001</v>
      </c>
      <c r="X480" s="76">
        <f>IFERROR(VLOOKUP($D480,'SAP Data'!$A$7:$OM$1845,X$4,FALSE),"")</f>
        <v>-488954489.36000001</v>
      </c>
      <c r="Y480" s="76">
        <f>IFERROR(VLOOKUP($D480,'SAP Data'!$A$7:$OM$1845,Y$4,FALSE),"")</f>
        <v>-488954489.36000001</v>
      </c>
      <c r="Z480" s="76">
        <f>IFERROR(VLOOKUP($D480,'SAP Data'!$A$7:$OM$1845,Z$4,FALSE),"")</f>
        <v>-488954489.36000001</v>
      </c>
      <c r="AA480" s="76">
        <f>IFERROR(VLOOKUP($D480,'SAP Data'!$A$7:$OM$1845,AA$4,FALSE),"")</f>
        <v>-488954489.36000001</v>
      </c>
      <c r="AB480" s="76">
        <f>IFERROR(VLOOKUP($D480,'SAP Data'!$A$7:$OM$1845,AB$4,FALSE),"")</f>
        <v>-488954489.36000001</v>
      </c>
      <c r="AC480" s="76">
        <f>IFERROR(VLOOKUP($D480,'SAP Data'!$A$7:$OM$1845,AC$4,FALSE),"")</f>
        <v>-488954489.36000001</v>
      </c>
      <c r="AD480" s="76">
        <f>IFERROR(VLOOKUP($D480,'SAP Data'!$A$7:$OM$1845,AD$4,FALSE),"")</f>
        <v>-504162545.70999998</v>
      </c>
      <c r="AE480" s="76">
        <f>IFERROR(VLOOKUP($D480,'SAP Data'!$A$7:$OM$1845,AE$4,FALSE),"")</f>
        <v>-504162545.70999998</v>
      </c>
      <c r="AF480" s="76">
        <f>IFERROR(VLOOKUP($D480,'SAP Data'!$A$7:$OM$1845,AF$4,FALSE),"")</f>
        <v>-504162545.70999998</v>
      </c>
      <c r="AG480" s="76">
        <f>IFERROR(VLOOKUP($D480,'SAP Data'!$A$7:$OM$1845,AG$4,FALSE),"")</f>
        <v>-504162545.70999998</v>
      </c>
      <c r="AH480" s="76">
        <f>IFERROR(VLOOKUP($D480,'SAP Data'!$A$7:$OM$1845,AH$4,FALSE),"")</f>
        <v>-504162545.70999998</v>
      </c>
      <c r="AI480" s="76">
        <f>IFERROR(VLOOKUP($D480,'SAP Data'!$A$7:$OM$1845,AI$4,FALSE),"")</f>
        <v>-504162545.70999998</v>
      </c>
      <c r="AJ480" s="76">
        <f>IFERROR(VLOOKUP($D480,'SAP Data'!$A$7:$OM$1845,AJ$4,FALSE),"")</f>
        <v>-504162545.70999998</v>
      </c>
      <c r="AK480" s="76">
        <f>IFERROR(VLOOKUP($D480,'SAP Data'!$A$7:$OM$1845,AK$4,FALSE),"")</f>
        <v>-504162545.70999998</v>
      </c>
      <c r="AL480" s="76">
        <f>IFERROR(VLOOKUP($D480,'SAP Data'!$A$7:$OM$1845,AL$4,FALSE),"")</f>
        <v>-504162545.70999998</v>
      </c>
      <c r="AM480" s="76">
        <f>IFERROR(VLOOKUP($D480,'SAP Data'!$A$7:$OM$1845,AM$4,FALSE),"")</f>
        <v>-504162545.70999998</v>
      </c>
      <c r="AN480" s="76">
        <f>IFERROR(VLOOKUP($D480,'SAP Data'!$A$7:$OM$1845,AN$4,FALSE),"")</f>
        <v>-504162545.70999998</v>
      </c>
      <c r="AO480" s="76">
        <f>IFERROR(VLOOKUP($D480,'SAP Data'!$A$7:$OM$1845,AO$4,FALSE),"")</f>
        <v>-504162545.70999998</v>
      </c>
      <c r="AP480" s="99">
        <f t="shared" si="691"/>
        <v>-489588158.3745833</v>
      </c>
      <c r="AQ480" s="43">
        <f t="shared" si="692"/>
        <v>-490855496.40375</v>
      </c>
      <c r="AR480" s="43">
        <f t="shared" si="693"/>
        <v>-492122834.4329167</v>
      </c>
      <c r="AS480" s="43">
        <f t="shared" si="694"/>
        <v>-493390172.46208334</v>
      </c>
      <c r="AT480" s="43">
        <f t="shared" si="695"/>
        <v>-494657510.49125004</v>
      </c>
      <c r="AU480" s="43">
        <f t="shared" si="696"/>
        <v>-495924848.52041668</v>
      </c>
      <c r="AV480" s="43">
        <f t="shared" si="697"/>
        <v>-497192186.54958338</v>
      </c>
      <c r="AW480" s="43">
        <f t="shared" si="698"/>
        <v>-498459524.57874995</v>
      </c>
      <c r="AX480" s="43">
        <f t="shared" si="699"/>
        <v>-499726862.60791665</v>
      </c>
      <c r="AY480" s="43">
        <f t="shared" si="700"/>
        <v>-500994200.63708329</v>
      </c>
      <c r="AZ480" s="43">
        <f t="shared" si="701"/>
        <v>-502261538.66624999</v>
      </c>
      <c r="BA480" s="98">
        <f t="shared" si="702"/>
        <v>-503528876.69541663</v>
      </c>
      <c r="BB480" s="16"/>
      <c r="BC480" s="16"/>
      <c r="BD480" s="16">
        <f t="shared" si="709"/>
        <v>0</v>
      </c>
      <c r="BE480" s="16"/>
      <c r="BF480" s="16">
        <f t="shared" si="710"/>
        <v>0</v>
      </c>
      <c r="BH480" s="16">
        <f t="shared" si="711"/>
        <v>0</v>
      </c>
      <c r="BJ480" s="16">
        <f t="shared" si="712"/>
        <v>0</v>
      </c>
      <c r="BL480" s="16">
        <f t="shared" si="713"/>
        <v>0</v>
      </c>
      <c r="BN480" s="16">
        <f t="shared" si="714"/>
        <v>0</v>
      </c>
      <c r="BP480" s="16">
        <f t="shared" si="715"/>
        <v>0</v>
      </c>
      <c r="BQ480" s="43"/>
      <c r="BR480" s="16">
        <f t="shared" si="716"/>
        <v>0</v>
      </c>
      <c r="BS480" s="43"/>
      <c r="BT480" s="16">
        <f t="shared" si="717"/>
        <v>0</v>
      </c>
      <c r="BV480" s="16">
        <f t="shared" si="718"/>
        <v>0</v>
      </c>
      <c r="BW480" s="43"/>
      <c r="BX480" s="16">
        <f t="shared" si="719"/>
        <v>0</v>
      </c>
      <c r="BY480" s="43"/>
      <c r="BZ480" s="16">
        <f t="shared" si="720"/>
        <v>0</v>
      </c>
      <c r="CB480" s="16">
        <f t="shared" si="706"/>
        <v>-503528876.69541663</v>
      </c>
      <c r="CF480" s="243">
        <f t="shared" si="703"/>
        <v>0</v>
      </c>
      <c r="CH480" s="243">
        <f t="shared" si="721"/>
        <v>0</v>
      </c>
      <c r="CJ480" s="16">
        <f t="shared" si="704"/>
        <v>0</v>
      </c>
      <c r="CL480" s="54">
        <f t="shared" si="705"/>
        <v>0</v>
      </c>
      <c r="CN480" s="18"/>
      <c r="CO480" s="16">
        <f t="shared" si="707"/>
        <v>0</v>
      </c>
      <c r="CP480" s="18"/>
    </row>
    <row r="481" spans="1:94" x14ac:dyDescent="0.2">
      <c r="A481" s="387"/>
      <c r="B481" s="14" t="str">
        <f>VLOOKUP(D481,'line assign basis'!$A$8:$D$668,2,FALSE)</f>
        <v>UNDIST EARN-NNG FINA</v>
      </c>
      <c r="C481" s="17" t="s">
        <v>956</v>
      </c>
      <c r="D481" s="17" t="str">
        <f t="shared" si="708"/>
        <v>216016</v>
      </c>
      <c r="E481" s="17">
        <f>IFERROR(VLOOKUP(D481,'line assign basis'!$A$8:$D$668,4,FALSE),"")</f>
        <v>1</v>
      </c>
      <c r="F481" s="33">
        <f>IFERROR(VLOOKUP($D481,'SAP Data'!$A$7:$OM$1845,F$4,FALSE),"")</f>
        <v>2562211.71</v>
      </c>
      <c r="G481" s="33">
        <f>IFERROR(VLOOKUP($D481,'SAP Data'!$A$7:$OM$1845,G$4,FALSE),"")</f>
        <v>2562211.71</v>
      </c>
      <c r="H481" s="16">
        <f>IFERROR(VLOOKUP($D481,'SAP Data'!$A$7:$OM$1845,H$4,FALSE),"")</f>
        <v>2562211.71</v>
      </c>
      <c r="I481" s="76">
        <f>IFERROR(VLOOKUP($D481,'SAP Data'!$A$7:$OM$1845,I$4,FALSE),"")</f>
        <v>2562211.71</v>
      </c>
      <c r="J481" s="76">
        <f>IFERROR(VLOOKUP($D481,'SAP Data'!$A$7:$OM$1845,J$4,FALSE),"")</f>
        <v>2562211.71</v>
      </c>
      <c r="K481" s="76">
        <f>IFERROR(VLOOKUP($D481,'SAP Data'!$A$7:$OM$1845,K$4,FALSE),"")</f>
        <v>2562211.71</v>
      </c>
      <c r="L481" s="76">
        <f>IFERROR(VLOOKUP($D481,'SAP Data'!$A$7:$OM$1845,L$4,FALSE),"")</f>
        <v>2562211.71</v>
      </c>
      <c r="M481" s="76">
        <f>IFERROR(VLOOKUP($D481,'SAP Data'!$A$7:$OM$1845,M$4,FALSE),"")</f>
        <v>2562211.71</v>
      </c>
      <c r="N481" s="76">
        <f>IFERROR(VLOOKUP($D481,'SAP Data'!$A$7:$OM$1845,N$4,FALSE),"")</f>
        <v>2562211.71</v>
      </c>
      <c r="O481" s="76">
        <f>IFERROR(VLOOKUP($D481,'SAP Data'!$A$7:$OM$1845,O$4,FALSE),"")</f>
        <v>2562211.71</v>
      </c>
      <c r="P481" s="76">
        <f>IFERROR(VLOOKUP($D481,'SAP Data'!$A$7:$OM$1845,P$4,FALSE),"")</f>
        <v>2562211.71</v>
      </c>
      <c r="Q481" s="76">
        <f>IFERROR(VLOOKUP($D481,'SAP Data'!$A$7:$OM$1845,Q$4,FALSE),"")</f>
        <v>2562211.71</v>
      </c>
      <c r="R481" s="76">
        <f>IFERROR(VLOOKUP($D481,'SAP Data'!$A$7:$OM$1845,R$4,FALSE),"")</f>
        <v>2562211.71</v>
      </c>
      <c r="S481" s="76">
        <f>IFERROR(VLOOKUP($D481,'SAP Data'!$A$7:$OM$1845,S$4,FALSE),"")</f>
        <v>2562211.71</v>
      </c>
      <c r="T481" s="76">
        <f>IFERROR(VLOOKUP($D481,'SAP Data'!$A$7:$OM$1845,T$4,FALSE),"")</f>
        <v>2562211.71</v>
      </c>
      <c r="U481" s="76">
        <f>IFERROR(VLOOKUP($D481,'SAP Data'!$A$7:$OM$1845,U$4,FALSE),"")</f>
        <v>2562211.71</v>
      </c>
      <c r="V481" s="76">
        <f>IFERROR(VLOOKUP($D481,'SAP Data'!$A$7:$OM$1845,V$4,FALSE),"")</f>
        <v>2562211.71</v>
      </c>
      <c r="W481" s="76">
        <f>IFERROR(VLOOKUP($D481,'SAP Data'!$A$7:$OM$1845,W$4,FALSE),"")</f>
        <v>2562211.71</v>
      </c>
      <c r="X481" s="76">
        <f>IFERROR(VLOOKUP($D481,'SAP Data'!$A$7:$OM$1845,X$4,FALSE),"")</f>
        <v>2562211.71</v>
      </c>
      <c r="Y481" s="76">
        <f>IFERROR(VLOOKUP($D481,'SAP Data'!$A$7:$OM$1845,Y$4,FALSE),"")</f>
        <v>2562211.71</v>
      </c>
      <c r="Z481" s="76">
        <f>IFERROR(VLOOKUP($D481,'SAP Data'!$A$7:$OM$1845,Z$4,FALSE),"")</f>
        <v>2562211.71</v>
      </c>
      <c r="AA481" s="76">
        <f>IFERROR(VLOOKUP($D481,'SAP Data'!$A$7:$OM$1845,AA$4,FALSE),"")</f>
        <v>2562211.71</v>
      </c>
      <c r="AB481" s="76">
        <f>IFERROR(VLOOKUP($D481,'SAP Data'!$A$7:$OM$1845,AB$4,FALSE),"")</f>
        <v>2562211.71</v>
      </c>
      <c r="AC481" s="76">
        <f>IFERROR(VLOOKUP($D481,'SAP Data'!$A$7:$OM$1845,AC$4,FALSE),"")</f>
        <v>2562211.71</v>
      </c>
      <c r="AD481" s="76">
        <f>IFERROR(VLOOKUP($D481,'SAP Data'!$A$7:$OM$1845,AD$4,FALSE),"")</f>
        <v>2562211.71</v>
      </c>
      <c r="AE481" s="76">
        <f>IFERROR(VLOOKUP($D481,'SAP Data'!$A$7:$OM$1845,AE$4,FALSE),"")</f>
        <v>2562211.71</v>
      </c>
      <c r="AF481" s="76">
        <f>IFERROR(VLOOKUP($D481,'SAP Data'!$A$7:$OM$1845,AF$4,FALSE),"")</f>
        <v>2562211.71</v>
      </c>
      <c r="AG481" s="76">
        <f>IFERROR(VLOOKUP($D481,'SAP Data'!$A$7:$OM$1845,AG$4,FALSE),"")</f>
        <v>2562211.71</v>
      </c>
      <c r="AH481" s="76">
        <f>IFERROR(VLOOKUP($D481,'SAP Data'!$A$7:$OM$1845,AH$4,FALSE),"")</f>
        <v>2562211.71</v>
      </c>
      <c r="AI481" s="76">
        <f>IFERROR(VLOOKUP($D481,'SAP Data'!$A$7:$OM$1845,AI$4,FALSE),"")</f>
        <v>2562211.71</v>
      </c>
      <c r="AJ481" s="76">
        <f>IFERROR(VLOOKUP($D481,'SAP Data'!$A$7:$OM$1845,AJ$4,FALSE),"")</f>
        <v>2562211.71</v>
      </c>
      <c r="AK481" s="76">
        <f>IFERROR(VLOOKUP($D481,'SAP Data'!$A$7:$OM$1845,AK$4,FALSE),"")</f>
        <v>2562211.71</v>
      </c>
      <c r="AL481" s="76">
        <f>IFERROR(VLOOKUP($D481,'SAP Data'!$A$7:$OM$1845,AL$4,FALSE),"")</f>
        <v>2562211.71</v>
      </c>
      <c r="AM481" s="76">
        <f>IFERROR(VLOOKUP($D481,'SAP Data'!$A$7:$OM$1845,AM$4,FALSE),"")</f>
        <v>2562211.71</v>
      </c>
      <c r="AN481" s="76">
        <f>IFERROR(VLOOKUP($D481,'SAP Data'!$A$7:$OM$1845,AN$4,FALSE),"")</f>
        <v>2562211.71</v>
      </c>
      <c r="AO481" s="76">
        <f>IFERROR(VLOOKUP($D481,'SAP Data'!$A$7:$OM$1845,AO$4,FALSE),"")</f>
        <v>2562211.71</v>
      </c>
      <c r="AP481" s="99">
        <f t="shared" si="691"/>
        <v>2562211.7100000004</v>
      </c>
      <c r="AQ481" s="43">
        <f t="shared" si="692"/>
        <v>2562211.7100000004</v>
      </c>
      <c r="AR481" s="43">
        <f t="shared" si="693"/>
        <v>2562211.7100000004</v>
      </c>
      <c r="AS481" s="43">
        <f t="shared" si="694"/>
        <v>2562211.7100000004</v>
      </c>
      <c r="AT481" s="43">
        <f t="shared" si="695"/>
        <v>2562211.7100000004</v>
      </c>
      <c r="AU481" s="43">
        <f t="shared" si="696"/>
        <v>2562211.7100000004</v>
      </c>
      <c r="AV481" s="43">
        <f t="shared" si="697"/>
        <v>2562211.7100000004</v>
      </c>
      <c r="AW481" s="43">
        <f t="shared" si="698"/>
        <v>2562211.7100000004</v>
      </c>
      <c r="AX481" s="43">
        <f t="shared" si="699"/>
        <v>2562211.7100000004</v>
      </c>
      <c r="AY481" s="43">
        <f t="shared" si="700"/>
        <v>2562211.7100000004</v>
      </c>
      <c r="AZ481" s="43">
        <f t="shared" si="701"/>
        <v>2562211.7100000004</v>
      </c>
      <c r="BA481" s="98">
        <f t="shared" si="702"/>
        <v>2562211.7100000004</v>
      </c>
      <c r="BB481" s="16"/>
      <c r="BC481" s="16"/>
      <c r="BD481" s="16">
        <f t="shared" si="709"/>
        <v>0</v>
      </c>
      <c r="BE481" s="16"/>
      <c r="BF481" s="16">
        <f t="shared" si="710"/>
        <v>0</v>
      </c>
      <c r="BH481" s="16">
        <f t="shared" si="711"/>
        <v>0</v>
      </c>
      <c r="BJ481" s="16">
        <f t="shared" si="712"/>
        <v>0</v>
      </c>
      <c r="BL481" s="16">
        <f t="shared" si="713"/>
        <v>0</v>
      </c>
      <c r="BN481" s="16">
        <f t="shared" si="714"/>
        <v>0</v>
      </c>
      <c r="BP481" s="16">
        <f t="shared" si="715"/>
        <v>0</v>
      </c>
      <c r="BQ481" s="43"/>
      <c r="BR481" s="16">
        <f t="shared" si="716"/>
        <v>0</v>
      </c>
      <c r="BS481" s="43"/>
      <c r="BT481" s="16">
        <f t="shared" si="717"/>
        <v>0</v>
      </c>
      <c r="BV481" s="16">
        <f t="shared" si="718"/>
        <v>0</v>
      </c>
      <c r="BW481" s="43"/>
      <c r="BX481" s="16">
        <f t="shared" si="719"/>
        <v>0</v>
      </c>
      <c r="BY481" s="43"/>
      <c r="BZ481" s="16">
        <f t="shared" si="720"/>
        <v>0</v>
      </c>
      <c r="CB481" s="16">
        <f t="shared" si="706"/>
        <v>2562211.7100000004</v>
      </c>
      <c r="CF481" s="243">
        <f t="shared" si="703"/>
        <v>0</v>
      </c>
      <c r="CH481" s="243">
        <f t="shared" si="721"/>
        <v>0</v>
      </c>
      <c r="CJ481" s="16">
        <f t="shared" si="704"/>
        <v>0</v>
      </c>
      <c r="CL481" s="54">
        <f t="shared" si="705"/>
        <v>0</v>
      </c>
      <c r="CN481" s="18"/>
      <c r="CO481" s="16">
        <f t="shared" si="707"/>
        <v>0</v>
      </c>
      <c r="CP481" s="18"/>
    </row>
    <row r="482" spans="1:94" x14ac:dyDescent="0.2">
      <c r="A482" s="387"/>
      <c r="B482" s="14" t="str">
        <f>VLOOKUP(D482,'line assign basis'!$A$8:$D$668,2,FALSE)</f>
        <v>UNDIST EARN - NW ENE</v>
      </c>
      <c r="C482" s="17" t="s">
        <v>959</v>
      </c>
      <c r="D482" s="17" t="str">
        <f t="shared" si="708"/>
        <v>216018</v>
      </c>
      <c r="E482" s="17">
        <f>IFERROR(VLOOKUP(D482,'line assign basis'!$A$8:$D$668,4,FALSE),"")</f>
        <v>1</v>
      </c>
      <c r="F482" s="33">
        <f>IFERROR(VLOOKUP($D482,'SAP Data'!$A$7:$OM$1845,F$4,FALSE),"")</f>
        <v>8436924.7599999998</v>
      </c>
      <c r="G482" s="33">
        <f>IFERROR(VLOOKUP($D482,'SAP Data'!$A$7:$OM$1845,G$4,FALSE),"")</f>
        <v>8436924.7599999998</v>
      </c>
      <c r="H482" s="16">
        <f>IFERROR(VLOOKUP($D482,'SAP Data'!$A$7:$OM$1845,H$4,FALSE),"")</f>
        <v>8436924.7599999998</v>
      </c>
      <c r="I482" s="76">
        <f>IFERROR(VLOOKUP($D482,'SAP Data'!$A$7:$OM$1845,I$4,FALSE),"")</f>
        <v>8436924.7599999998</v>
      </c>
      <c r="J482" s="76">
        <f>IFERROR(VLOOKUP($D482,'SAP Data'!$A$7:$OM$1845,J$4,FALSE),"")</f>
        <v>8436924.7599999998</v>
      </c>
      <c r="K482" s="76">
        <f>IFERROR(VLOOKUP($D482,'SAP Data'!$A$7:$OM$1845,K$4,FALSE),"")</f>
        <v>8436924.7599999998</v>
      </c>
      <c r="L482" s="76">
        <f>IFERROR(VLOOKUP($D482,'SAP Data'!$A$7:$OM$1845,L$4,FALSE),"")</f>
        <v>8436924.7599999998</v>
      </c>
      <c r="M482" s="76">
        <f>IFERROR(VLOOKUP($D482,'SAP Data'!$A$7:$OM$1845,M$4,FALSE),"")</f>
        <v>8436924.7599999998</v>
      </c>
      <c r="N482" s="76">
        <f>IFERROR(VLOOKUP($D482,'SAP Data'!$A$7:$OM$1845,N$4,FALSE),"")</f>
        <v>8436924.7599999998</v>
      </c>
      <c r="O482" s="76">
        <f>IFERROR(VLOOKUP($D482,'SAP Data'!$A$7:$OM$1845,O$4,FALSE),"")</f>
        <v>8436924.7599999998</v>
      </c>
      <c r="P482" s="76">
        <f>IFERROR(VLOOKUP($D482,'SAP Data'!$A$7:$OM$1845,P$4,FALSE),"")</f>
        <v>8436924.7599999998</v>
      </c>
      <c r="Q482" s="76">
        <f>IFERROR(VLOOKUP($D482,'SAP Data'!$A$7:$OM$1845,Q$4,FALSE),"")</f>
        <v>8436924.7599999998</v>
      </c>
      <c r="R482" s="76">
        <f>IFERROR(VLOOKUP($D482,'SAP Data'!$A$7:$OM$1845,R$4,FALSE),"")</f>
        <v>8436924.7599999998</v>
      </c>
      <c r="S482" s="76">
        <f>IFERROR(VLOOKUP($D482,'SAP Data'!$A$7:$OM$1845,S$4,FALSE),"")</f>
        <v>8436924.7599999998</v>
      </c>
      <c r="T482" s="76">
        <f>IFERROR(VLOOKUP($D482,'SAP Data'!$A$7:$OM$1845,T$4,FALSE),"")</f>
        <v>8436924.7599999998</v>
      </c>
      <c r="U482" s="76">
        <f>IFERROR(VLOOKUP($D482,'SAP Data'!$A$7:$OM$1845,U$4,FALSE),"")</f>
        <v>8436924.7599999998</v>
      </c>
      <c r="V482" s="76">
        <f>IFERROR(VLOOKUP($D482,'SAP Data'!$A$7:$OM$1845,V$4,FALSE),"")</f>
        <v>8436924.7599999998</v>
      </c>
      <c r="W482" s="76">
        <f>IFERROR(VLOOKUP($D482,'SAP Data'!$A$7:$OM$1845,W$4,FALSE),"")</f>
        <v>8436924.7599999998</v>
      </c>
      <c r="X482" s="76">
        <f>IFERROR(VLOOKUP($D482,'SAP Data'!$A$7:$OM$1845,X$4,FALSE),"")</f>
        <v>8436924.7599999998</v>
      </c>
      <c r="Y482" s="76">
        <f>IFERROR(VLOOKUP($D482,'SAP Data'!$A$7:$OM$1845,Y$4,FALSE),"")</f>
        <v>8436924.7599999998</v>
      </c>
      <c r="Z482" s="76">
        <f>IFERROR(VLOOKUP($D482,'SAP Data'!$A$7:$OM$1845,Z$4,FALSE),"")</f>
        <v>8436924.7599999998</v>
      </c>
      <c r="AA482" s="76">
        <f>IFERROR(VLOOKUP($D482,'SAP Data'!$A$7:$OM$1845,AA$4,FALSE),"")</f>
        <v>8436924.7599999998</v>
      </c>
      <c r="AB482" s="76">
        <f>IFERROR(VLOOKUP($D482,'SAP Data'!$A$7:$OM$1845,AB$4,FALSE),"")</f>
        <v>8436924.7599999998</v>
      </c>
      <c r="AC482" s="76">
        <f>IFERROR(VLOOKUP($D482,'SAP Data'!$A$7:$OM$1845,AC$4,FALSE),"")</f>
        <v>8436924.7599999998</v>
      </c>
      <c r="AD482" s="76">
        <f>IFERROR(VLOOKUP($D482,'SAP Data'!$A$7:$OM$1845,AD$4,FALSE),"")</f>
        <v>8436924.7599999998</v>
      </c>
      <c r="AE482" s="76">
        <f>IFERROR(VLOOKUP($D482,'SAP Data'!$A$7:$OM$1845,AE$4,FALSE),"")</f>
        <v>8436924.7599999998</v>
      </c>
      <c r="AF482" s="76">
        <f>IFERROR(VLOOKUP($D482,'SAP Data'!$A$7:$OM$1845,AF$4,FALSE),"")</f>
        <v>8436924.7599999998</v>
      </c>
      <c r="AG482" s="76">
        <f>IFERROR(VLOOKUP($D482,'SAP Data'!$A$7:$OM$1845,AG$4,FALSE),"")</f>
        <v>8436924.7599999998</v>
      </c>
      <c r="AH482" s="76">
        <f>IFERROR(VLOOKUP($D482,'SAP Data'!$A$7:$OM$1845,AH$4,FALSE),"")</f>
        <v>8436924.7599999998</v>
      </c>
      <c r="AI482" s="76">
        <f>IFERROR(VLOOKUP($D482,'SAP Data'!$A$7:$OM$1845,AI$4,FALSE),"")</f>
        <v>8436924.7599999998</v>
      </c>
      <c r="AJ482" s="76">
        <f>IFERROR(VLOOKUP($D482,'SAP Data'!$A$7:$OM$1845,AJ$4,FALSE),"")</f>
        <v>8436924.7599999998</v>
      </c>
      <c r="AK482" s="76">
        <f>IFERROR(VLOOKUP($D482,'SAP Data'!$A$7:$OM$1845,AK$4,FALSE),"")</f>
        <v>8436924.7599999998</v>
      </c>
      <c r="AL482" s="76">
        <f>IFERROR(VLOOKUP($D482,'SAP Data'!$A$7:$OM$1845,AL$4,FALSE),"")</f>
        <v>8436924.7599999998</v>
      </c>
      <c r="AM482" s="76">
        <f>IFERROR(VLOOKUP($D482,'SAP Data'!$A$7:$OM$1845,AM$4,FALSE),"")</f>
        <v>8436924.7599999998</v>
      </c>
      <c r="AN482" s="76">
        <f>IFERROR(VLOOKUP($D482,'SAP Data'!$A$7:$OM$1845,AN$4,FALSE),"")</f>
        <v>8436924.7599999998</v>
      </c>
      <c r="AO482" s="76">
        <f>IFERROR(VLOOKUP($D482,'SAP Data'!$A$7:$OM$1845,AO$4,FALSE),"")</f>
        <v>8436924.7599999998</v>
      </c>
      <c r="AP482" s="99">
        <f t="shared" si="691"/>
        <v>8436924.7599999998</v>
      </c>
      <c r="AQ482" s="43">
        <f t="shared" si="692"/>
        <v>8436924.7599999998</v>
      </c>
      <c r="AR482" s="43">
        <f t="shared" si="693"/>
        <v>8436924.7599999998</v>
      </c>
      <c r="AS482" s="43">
        <f t="shared" si="694"/>
        <v>8436924.7599999998</v>
      </c>
      <c r="AT482" s="43">
        <f t="shared" si="695"/>
        <v>8436924.7599999998</v>
      </c>
      <c r="AU482" s="43">
        <f t="shared" si="696"/>
        <v>8436924.7599999998</v>
      </c>
      <c r="AV482" s="43">
        <f t="shared" si="697"/>
        <v>8436924.7599999998</v>
      </c>
      <c r="AW482" s="43">
        <f t="shared" si="698"/>
        <v>8436924.7599999998</v>
      </c>
      <c r="AX482" s="43">
        <f t="shared" si="699"/>
        <v>8436924.7599999998</v>
      </c>
      <c r="AY482" s="43">
        <f t="shared" si="700"/>
        <v>8436924.7599999998</v>
      </c>
      <c r="AZ482" s="43">
        <f t="shared" si="701"/>
        <v>8436924.7599999998</v>
      </c>
      <c r="BA482" s="98">
        <f t="shared" si="702"/>
        <v>8436924.7599999998</v>
      </c>
      <c r="BB482" s="16"/>
      <c r="BC482" s="16"/>
      <c r="BD482" s="16">
        <f t="shared" si="709"/>
        <v>0</v>
      </c>
      <c r="BE482" s="16"/>
      <c r="BF482" s="16">
        <f t="shared" si="710"/>
        <v>0</v>
      </c>
      <c r="BH482" s="16">
        <f t="shared" si="711"/>
        <v>0</v>
      </c>
      <c r="BJ482" s="16">
        <f t="shared" si="712"/>
        <v>0</v>
      </c>
      <c r="BL482" s="16">
        <f t="shared" si="713"/>
        <v>0</v>
      </c>
      <c r="BN482" s="16">
        <f t="shared" si="714"/>
        <v>0</v>
      </c>
      <c r="BP482" s="16">
        <f t="shared" si="715"/>
        <v>0</v>
      </c>
      <c r="BQ482" s="43"/>
      <c r="BR482" s="16">
        <f t="shared" si="716"/>
        <v>0</v>
      </c>
      <c r="BS482" s="43"/>
      <c r="BT482" s="16">
        <f t="shared" si="717"/>
        <v>0</v>
      </c>
      <c r="BV482" s="16">
        <f t="shared" si="718"/>
        <v>0</v>
      </c>
      <c r="BW482" s="43"/>
      <c r="BX482" s="16">
        <f t="shared" si="719"/>
        <v>0</v>
      </c>
      <c r="BY482" s="43"/>
      <c r="BZ482" s="16">
        <f t="shared" si="720"/>
        <v>0</v>
      </c>
      <c r="CB482" s="16">
        <f t="shared" si="706"/>
        <v>8436924.7599999998</v>
      </c>
      <c r="CF482" s="243">
        <f t="shared" si="703"/>
        <v>0</v>
      </c>
      <c r="CH482" s="243">
        <f t="shared" si="721"/>
        <v>0</v>
      </c>
      <c r="CJ482" s="16">
        <f t="shared" si="704"/>
        <v>0</v>
      </c>
      <c r="CL482" s="54">
        <f t="shared" si="705"/>
        <v>0</v>
      </c>
      <c r="CN482" s="18"/>
      <c r="CO482" s="16">
        <f t="shared" si="707"/>
        <v>0</v>
      </c>
      <c r="CP482" s="18"/>
    </row>
    <row r="483" spans="1:94" x14ac:dyDescent="0.2">
      <c r="A483" s="387"/>
      <c r="B483" s="14" t="str">
        <f>VLOOKUP(D483,'line assign basis'!$A$8:$D$668,2,FALSE)</f>
        <v>R/E - KB PIPELINE</v>
      </c>
      <c r="C483" s="17" t="s">
        <v>962</v>
      </c>
      <c r="D483" s="17" t="str">
        <f t="shared" si="708"/>
        <v>216100</v>
      </c>
      <c r="E483" s="17">
        <f>IFERROR(VLOOKUP(D483,'line assign basis'!$A$8:$D$668,4,FALSE),"")</f>
        <v>1</v>
      </c>
      <c r="F483" s="33">
        <f>IFERROR(VLOOKUP($D483,'SAP Data'!$A$7:$OM$1845,F$4,FALSE),"")</f>
        <v>933350.75</v>
      </c>
      <c r="G483" s="33">
        <f>IFERROR(VLOOKUP($D483,'SAP Data'!$A$7:$OM$1845,G$4,FALSE),"")</f>
        <v>933350.75</v>
      </c>
      <c r="H483" s="16">
        <f>IFERROR(VLOOKUP($D483,'SAP Data'!$A$7:$OM$1845,H$4,FALSE),"")</f>
        <v>933350.75</v>
      </c>
      <c r="I483" s="76">
        <f>IFERROR(VLOOKUP($D483,'SAP Data'!$A$7:$OM$1845,I$4,FALSE),"")</f>
        <v>933350.75</v>
      </c>
      <c r="J483" s="76">
        <f>IFERROR(VLOOKUP($D483,'SAP Data'!$A$7:$OM$1845,J$4,FALSE),"")</f>
        <v>933350.75</v>
      </c>
      <c r="K483" s="76">
        <f>IFERROR(VLOOKUP($D483,'SAP Data'!$A$7:$OM$1845,K$4,FALSE),"")</f>
        <v>933350.75</v>
      </c>
      <c r="L483" s="76">
        <f>IFERROR(VLOOKUP($D483,'SAP Data'!$A$7:$OM$1845,L$4,FALSE),"")</f>
        <v>933350.75</v>
      </c>
      <c r="M483" s="76">
        <f>IFERROR(VLOOKUP($D483,'SAP Data'!$A$7:$OM$1845,M$4,FALSE),"")</f>
        <v>933350.75</v>
      </c>
      <c r="N483" s="76">
        <f>IFERROR(VLOOKUP($D483,'SAP Data'!$A$7:$OM$1845,N$4,FALSE),"")</f>
        <v>933350.75</v>
      </c>
      <c r="O483" s="76">
        <f>IFERROR(VLOOKUP($D483,'SAP Data'!$A$7:$OM$1845,O$4,FALSE),"")</f>
        <v>933350.75</v>
      </c>
      <c r="P483" s="76">
        <f>IFERROR(VLOOKUP($D483,'SAP Data'!$A$7:$OM$1845,P$4,FALSE),"")</f>
        <v>933350.75</v>
      </c>
      <c r="Q483" s="76">
        <f>IFERROR(VLOOKUP($D483,'SAP Data'!$A$7:$OM$1845,Q$4,FALSE),"")</f>
        <v>933350.75</v>
      </c>
      <c r="R483" s="76">
        <f>IFERROR(VLOOKUP($D483,'SAP Data'!$A$7:$OM$1845,R$4,FALSE),"")</f>
        <v>933350.75</v>
      </c>
      <c r="S483" s="76">
        <f>IFERROR(VLOOKUP($D483,'SAP Data'!$A$7:$OM$1845,S$4,FALSE),"")</f>
        <v>933350.75</v>
      </c>
      <c r="T483" s="76">
        <f>IFERROR(VLOOKUP($D483,'SAP Data'!$A$7:$OM$1845,T$4,FALSE),"")</f>
        <v>933350.75</v>
      </c>
      <c r="U483" s="76">
        <f>IFERROR(VLOOKUP($D483,'SAP Data'!$A$7:$OM$1845,U$4,FALSE),"")</f>
        <v>933350.75</v>
      </c>
      <c r="V483" s="76">
        <f>IFERROR(VLOOKUP($D483,'SAP Data'!$A$7:$OM$1845,V$4,FALSE),"")</f>
        <v>933350.75</v>
      </c>
      <c r="W483" s="76">
        <f>IFERROR(VLOOKUP($D483,'SAP Data'!$A$7:$OM$1845,W$4,FALSE),"")</f>
        <v>933350.75</v>
      </c>
      <c r="X483" s="76">
        <f>IFERROR(VLOOKUP($D483,'SAP Data'!$A$7:$OM$1845,X$4,FALSE),"")</f>
        <v>933350.75</v>
      </c>
      <c r="Y483" s="76">
        <f>IFERROR(VLOOKUP($D483,'SAP Data'!$A$7:$OM$1845,Y$4,FALSE),"")</f>
        <v>933350.75</v>
      </c>
      <c r="Z483" s="76">
        <f>IFERROR(VLOOKUP($D483,'SAP Data'!$A$7:$OM$1845,Z$4,FALSE),"")</f>
        <v>933350.75</v>
      </c>
      <c r="AA483" s="76">
        <f>IFERROR(VLOOKUP($D483,'SAP Data'!$A$7:$OM$1845,AA$4,FALSE),"")</f>
        <v>933350.75</v>
      </c>
      <c r="AB483" s="76">
        <f>IFERROR(VLOOKUP($D483,'SAP Data'!$A$7:$OM$1845,AB$4,FALSE),"")</f>
        <v>933350.75</v>
      </c>
      <c r="AC483" s="76">
        <f>IFERROR(VLOOKUP($D483,'SAP Data'!$A$7:$OM$1845,AC$4,FALSE),"")</f>
        <v>933350.75</v>
      </c>
      <c r="AD483" s="76">
        <f>IFERROR(VLOOKUP($D483,'SAP Data'!$A$7:$OM$1845,AD$4,FALSE),"")</f>
        <v>933350.75</v>
      </c>
      <c r="AE483" s="76">
        <f>IFERROR(VLOOKUP($D483,'SAP Data'!$A$7:$OM$1845,AE$4,FALSE),"")</f>
        <v>933350.75</v>
      </c>
      <c r="AF483" s="76">
        <f>IFERROR(VLOOKUP($D483,'SAP Data'!$A$7:$OM$1845,AF$4,FALSE),"")</f>
        <v>933350.75</v>
      </c>
      <c r="AG483" s="76">
        <f>IFERROR(VLOOKUP($D483,'SAP Data'!$A$7:$OM$1845,AG$4,FALSE),"")</f>
        <v>933350.75</v>
      </c>
      <c r="AH483" s="76">
        <f>IFERROR(VLOOKUP($D483,'SAP Data'!$A$7:$OM$1845,AH$4,FALSE),"")</f>
        <v>933350.75</v>
      </c>
      <c r="AI483" s="76">
        <f>IFERROR(VLOOKUP($D483,'SAP Data'!$A$7:$OM$1845,AI$4,FALSE),"")</f>
        <v>933350.75</v>
      </c>
      <c r="AJ483" s="76">
        <f>IFERROR(VLOOKUP($D483,'SAP Data'!$A$7:$OM$1845,AJ$4,FALSE),"")</f>
        <v>933350.75</v>
      </c>
      <c r="AK483" s="76">
        <f>IFERROR(VLOOKUP($D483,'SAP Data'!$A$7:$OM$1845,AK$4,FALSE),"")</f>
        <v>933350.75</v>
      </c>
      <c r="AL483" s="76">
        <f>IFERROR(VLOOKUP($D483,'SAP Data'!$A$7:$OM$1845,AL$4,FALSE),"")</f>
        <v>933350.75</v>
      </c>
      <c r="AM483" s="76">
        <f>IFERROR(VLOOKUP($D483,'SAP Data'!$A$7:$OM$1845,AM$4,FALSE),"")</f>
        <v>933350.75</v>
      </c>
      <c r="AN483" s="76">
        <f>IFERROR(VLOOKUP($D483,'SAP Data'!$A$7:$OM$1845,AN$4,FALSE),"")</f>
        <v>933350.75</v>
      </c>
      <c r="AO483" s="76">
        <f>IFERROR(VLOOKUP($D483,'SAP Data'!$A$7:$OM$1845,AO$4,FALSE),"")</f>
        <v>933350.75</v>
      </c>
      <c r="AP483" s="99">
        <f t="shared" si="691"/>
        <v>933350.75</v>
      </c>
      <c r="AQ483" s="43">
        <f t="shared" si="692"/>
        <v>933350.75</v>
      </c>
      <c r="AR483" s="43">
        <f t="shared" si="693"/>
        <v>933350.75</v>
      </c>
      <c r="AS483" s="43">
        <f t="shared" si="694"/>
        <v>933350.75</v>
      </c>
      <c r="AT483" s="43">
        <f t="shared" si="695"/>
        <v>933350.75</v>
      </c>
      <c r="AU483" s="43">
        <f t="shared" si="696"/>
        <v>933350.75</v>
      </c>
      <c r="AV483" s="43">
        <f t="shared" si="697"/>
        <v>933350.75</v>
      </c>
      <c r="AW483" s="43">
        <f t="shared" si="698"/>
        <v>933350.75</v>
      </c>
      <c r="AX483" s="43">
        <f t="shared" si="699"/>
        <v>933350.75</v>
      </c>
      <c r="AY483" s="43">
        <f t="shared" si="700"/>
        <v>933350.75</v>
      </c>
      <c r="AZ483" s="43">
        <f t="shared" si="701"/>
        <v>933350.75</v>
      </c>
      <c r="BA483" s="98">
        <f t="shared" si="702"/>
        <v>933350.75</v>
      </c>
      <c r="BB483" s="16"/>
      <c r="BC483" s="16"/>
      <c r="BD483" s="16">
        <f t="shared" si="709"/>
        <v>0</v>
      </c>
      <c r="BE483" s="16"/>
      <c r="BF483" s="16">
        <f t="shared" si="710"/>
        <v>0</v>
      </c>
      <c r="BH483" s="16">
        <f t="shared" si="711"/>
        <v>0</v>
      </c>
      <c r="BJ483" s="16">
        <f t="shared" si="712"/>
        <v>0</v>
      </c>
      <c r="BL483" s="16">
        <f t="shared" si="713"/>
        <v>0</v>
      </c>
      <c r="BN483" s="16">
        <f t="shared" si="714"/>
        <v>0</v>
      </c>
      <c r="BP483" s="16">
        <f t="shared" si="715"/>
        <v>0</v>
      </c>
      <c r="BQ483" s="43"/>
      <c r="BR483" s="16">
        <f t="shared" si="716"/>
        <v>0</v>
      </c>
      <c r="BS483" s="43"/>
      <c r="BT483" s="16">
        <f t="shared" si="717"/>
        <v>0</v>
      </c>
      <c r="BV483" s="16">
        <f t="shared" si="718"/>
        <v>0</v>
      </c>
      <c r="BW483" s="43"/>
      <c r="BX483" s="16">
        <f t="shared" si="719"/>
        <v>0</v>
      </c>
      <c r="BY483" s="43"/>
      <c r="BZ483" s="16">
        <f t="shared" si="720"/>
        <v>0</v>
      </c>
      <c r="CB483" s="16">
        <f t="shared" si="706"/>
        <v>933350.75</v>
      </c>
      <c r="CF483" s="243">
        <f t="shared" si="703"/>
        <v>0</v>
      </c>
      <c r="CH483" s="243">
        <f t="shared" si="721"/>
        <v>0</v>
      </c>
      <c r="CJ483" s="16">
        <f t="shared" si="704"/>
        <v>0</v>
      </c>
      <c r="CL483" s="54">
        <f t="shared" si="705"/>
        <v>0</v>
      </c>
      <c r="CN483" s="18"/>
      <c r="CO483" s="16">
        <f t="shared" si="707"/>
        <v>0</v>
      </c>
      <c r="CP483" s="18"/>
    </row>
    <row r="484" spans="1:94" x14ac:dyDescent="0.2">
      <c r="A484" s="387"/>
      <c r="B484" s="14" t="str">
        <f>VLOOKUP(D484,'line assign basis'!$A$8:$D$668,2,FALSE)</f>
        <v>R/E-EARNINGS-FIN</v>
      </c>
      <c r="C484" s="17" t="s">
        <v>965</v>
      </c>
      <c r="D484" s="17" t="str">
        <f t="shared" si="708"/>
        <v>216999</v>
      </c>
      <c r="E484" s="17">
        <f>IFERROR(VLOOKUP(D484,'line assign basis'!$A$8:$D$668,4,FALSE),"")</f>
        <v>1</v>
      </c>
      <c r="F484" s="33">
        <f>IFERROR(VLOOKUP($D484,'SAP Data'!$A$7:$OM$1845,F$4,FALSE),"")</f>
        <v>-36350095.390000001</v>
      </c>
      <c r="G484" s="33">
        <f>IFERROR(VLOOKUP($D484,'SAP Data'!$A$7:$OM$1845,G$4,FALSE),"")</f>
        <v>-36350095.390000001</v>
      </c>
      <c r="H484" s="16">
        <f>IFERROR(VLOOKUP($D484,'SAP Data'!$A$7:$OM$1845,H$4,FALSE),"")</f>
        <v>-36350095.390000001</v>
      </c>
      <c r="I484" s="76">
        <f>IFERROR(VLOOKUP($D484,'SAP Data'!$A$7:$OM$1845,I$4,FALSE),"")</f>
        <v>-36350095.390000001</v>
      </c>
      <c r="J484" s="76">
        <f>IFERROR(VLOOKUP($D484,'SAP Data'!$A$7:$OM$1845,J$4,FALSE),"")</f>
        <v>-36350095.390000001</v>
      </c>
      <c r="K484" s="76">
        <f>IFERROR(VLOOKUP($D484,'SAP Data'!$A$7:$OM$1845,K$4,FALSE),"")</f>
        <v>-36350095.390000001</v>
      </c>
      <c r="L484" s="76">
        <f>IFERROR(VLOOKUP($D484,'SAP Data'!$A$7:$OM$1845,L$4,FALSE),"")</f>
        <v>-36350095.390000001</v>
      </c>
      <c r="M484" s="76">
        <f>IFERROR(VLOOKUP($D484,'SAP Data'!$A$7:$OM$1845,M$4,FALSE),"")</f>
        <v>-36350095.390000001</v>
      </c>
      <c r="N484" s="76">
        <f>IFERROR(VLOOKUP($D484,'SAP Data'!$A$7:$OM$1845,N$4,FALSE),"")</f>
        <v>-36350095.390000001</v>
      </c>
      <c r="O484" s="76">
        <f>IFERROR(VLOOKUP($D484,'SAP Data'!$A$7:$OM$1845,O$4,FALSE),"")</f>
        <v>-36350095.390000001</v>
      </c>
      <c r="P484" s="76">
        <f>IFERROR(VLOOKUP($D484,'SAP Data'!$A$7:$OM$1845,P$4,FALSE),"")</f>
        <v>-36350095.390000001</v>
      </c>
      <c r="Q484" s="76">
        <f>IFERROR(VLOOKUP($D484,'SAP Data'!$A$7:$OM$1845,Q$4,FALSE),"")</f>
        <v>-36350095.390000001</v>
      </c>
      <c r="R484" s="76">
        <f>IFERROR(VLOOKUP($D484,'SAP Data'!$A$7:$OM$1845,R$4,FALSE),"")</f>
        <v>-36350095.390000001</v>
      </c>
      <c r="S484" s="76">
        <f>IFERROR(VLOOKUP($D484,'SAP Data'!$A$7:$OM$1845,S$4,FALSE),"")</f>
        <v>-36350095.390000001</v>
      </c>
      <c r="T484" s="76">
        <f>IFERROR(VLOOKUP($D484,'SAP Data'!$A$7:$OM$1845,T$4,FALSE),"")</f>
        <v>-36350095.390000001</v>
      </c>
      <c r="U484" s="76">
        <f>IFERROR(VLOOKUP($D484,'SAP Data'!$A$7:$OM$1845,U$4,FALSE),"")</f>
        <v>-36350095.390000001</v>
      </c>
      <c r="V484" s="76">
        <f>IFERROR(VLOOKUP($D484,'SAP Data'!$A$7:$OM$1845,V$4,FALSE),"")</f>
        <v>-36350095.390000001</v>
      </c>
      <c r="W484" s="76">
        <f>IFERROR(VLOOKUP($D484,'SAP Data'!$A$7:$OM$1845,W$4,FALSE),"")</f>
        <v>-36350095.390000001</v>
      </c>
      <c r="X484" s="76">
        <f>IFERROR(VLOOKUP($D484,'SAP Data'!$A$7:$OM$1845,X$4,FALSE),"")</f>
        <v>-36350095.390000001</v>
      </c>
      <c r="Y484" s="76">
        <f>IFERROR(VLOOKUP($D484,'SAP Data'!$A$7:$OM$1845,Y$4,FALSE),"")</f>
        <v>-36350095.390000001</v>
      </c>
      <c r="Z484" s="76">
        <f>IFERROR(VLOOKUP($D484,'SAP Data'!$A$7:$OM$1845,Z$4,FALSE),"")</f>
        <v>-36350095.390000001</v>
      </c>
      <c r="AA484" s="76">
        <f>IFERROR(VLOOKUP($D484,'SAP Data'!$A$7:$OM$1845,AA$4,FALSE),"")</f>
        <v>-36350095.390000001</v>
      </c>
      <c r="AB484" s="76">
        <f>IFERROR(VLOOKUP($D484,'SAP Data'!$A$7:$OM$1845,AB$4,FALSE),"")</f>
        <v>-36350095.390000001</v>
      </c>
      <c r="AC484" s="76">
        <f>IFERROR(VLOOKUP($D484,'SAP Data'!$A$7:$OM$1845,AC$4,FALSE),"")</f>
        <v>-36350095.390000001</v>
      </c>
      <c r="AD484" s="76">
        <f>IFERROR(VLOOKUP($D484,'SAP Data'!$A$7:$OM$1845,AD$4,FALSE),"")</f>
        <v>-36350095.390000001</v>
      </c>
      <c r="AE484" s="76">
        <f>IFERROR(VLOOKUP($D484,'SAP Data'!$A$7:$OM$1845,AE$4,FALSE),"")</f>
        <v>-36350095.390000001</v>
      </c>
      <c r="AF484" s="76">
        <f>IFERROR(VLOOKUP($D484,'SAP Data'!$A$7:$OM$1845,AF$4,FALSE),"")</f>
        <v>-36350095.390000001</v>
      </c>
      <c r="AG484" s="76">
        <f>IFERROR(VLOOKUP($D484,'SAP Data'!$A$7:$OM$1845,AG$4,FALSE),"")</f>
        <v>-36350095.390000001</v>
      </c>
      <c r="AH484" s="76">
        <f>IFERROR(VLOOKUP($D484,'SAP Data'!$A$7:$OM$1845,AH$4,FALSE),"")</f>
        <v>-36350095.390000001</v>
      </c>
      <c r="AI484" s="76">
        <f>IFERROR(VLOOKUP($D484,'SAP Data'!$A$7:$OM$1845,AI$4,FALSE),"")</f>
        <v>-36350095.390000001</v>
      </c>
      <c r="AJ484" s="76">
        <f>IFERROR(VLOOKUP($D484,'SAP Data'!$A$7:$OM$1845,AJ$4,FALSE),"")</f>
        <v>-36350095.390000001</v>
      </c>
      <c r="AK484" s="76">
        <f>IFERROR(VLOOKUP($D484,'SAP Data'!$A$7:$OM$1845,AK$4,FALSE),"")</f>
        <v>-36350095.390000001</v>
      </c>
      <c r="AL484" s="76">
        <f>IFERROR(VLOOKUP($D484,'SAP Data'!$A$7:$OM$1845,AL$4,FALSE),"")</f>
        <v>-36350095.390000001</v>
      </c>
      <c r="AM484" s="76">
        <f>IFERROR(VLOOKUP($D484,'SAP Data'!$A$7:$OM$1845,AM$4,FALSE),"")</f>
        <v>-36350095.390000001</v>
      </c>
      <c r="AN484" s="76">
        <f>IFERROR(VLOOKUP($D484,'SAP Data'!$A$7:$OM$1845,AN$4,FALSE),"")</f>
        <v>-36350095.390000001</v>
      </c>
      <c r="AO484" s="76">
        <f>IFERROR(VLOOKUP($D484,'SAP Data'!$A$7:$OM$1845,AO$4,FALSE),"")</f>
        <v>-36350095.390000001</v>
      </c>
      <c r="AP484" s="99">
        <f t="shared" si="691"/>
        <v>-36350095.389999993</v>
      </c>
      <c r="AQ484" s="43">
        <f t="shared" si="692"/>
        <v>-36350095.389999993</v>
      </c>
      <c r="AR484" s="43">
        <f t="shared" si="693"/>
        <v>-36350095.389999993</v>
      </c>
      <c r="AS484" s="43">
        <f t="shared" si="694"/>
        <v>-36350095.389999993</v>
      </c>
      <c r="AT484" s="43">
        <f t="shared" si="695"/>
        <v>-36350095.389999993</v>
      </c>
      <c r="AU484" s="43">
        <f t="shared" si="696"/>
        <v>-36350095.389999993</v>
      </c>
      <c r="AV484" s="43">
        <f t="shared" si="697"/>
        <v>-36350095.389999993</v>
      </c>
      <c r="AW484" s="43">
        <f t="shared" si="698"/>
        <v>-36350095.389999993</v>
      </c>
      <c r="AX484" s="43">
        <f t="shared" si="699"/>
        <v>-36350095.389999993</v>
      </c>
      <c r="AY484" s="43">
        <f t="shared" si="700"/>
        <v>-36350095.389999993</v>
      </c>
      <c r="AZ484" s="43">
        <f t="shared" si="701"/>
        <v>-36350095.389999993</v>
      </c>
      <c r="BA484" s="98">
        <f t="shared" si="702"/>
        <v>-36350095.389999993</v>
      </c>
      <c r="BB484" s="16"/>
      <c r="BC484" s="16"/>
      <c r="BD484" s="16">
        <f t="shared" si="709"/>
        <v>0</v>
      </c>
      <c r="BE484" s="16"/>
      <c r="BF484" s="16">
        <f t="shared" si="710"/>
        <v>0</v>
      </c>
      <c r="BH484" s="16">
        <f t="shared" si="711"/>
        <v>0</v>
      </c>
      <c r="BJ484" s="16">
        <f t="shared" si="712"/>
        <v>0</v>
      </c>
      <c r="BL484" s="16">
        <f t="shared" si="713"/>
        <v>0</v>
      </c>
      <c r="BN484" s="16">
        <f t="shared" si="714"/>
        <v>0</v>
      </c>
      <c r="BP484" s="16">
        <f t="shared" si="715"/>
        <v>0</v>
      </c>
      <c r="BQ484" s="43"/>
      <c r="BR484" s="16">
        <f t="shared" si="716"/>
        <v>0</v>
      </c>
      <c r="BS484" s="43"/>
      <c r="BT484" s="16">
        <f t="shared" si="717"/>
        <v>0</v>
      </c>
      <c r="BV484" s="16">
        <f t="shared" si="718"/>
        <v>0</v>
      </c>
      <c r="BW484" s="43"/>
      <c r="BX484" s="16">
        <f t="shared" si="719"/>
        <v>0</v>
      </c>
      <c r="BY484" s="43"/>
      <c r="BZ484" s="16">
        <f t="shared" si="720"/>
        <v>0</v>
      </c>
      <c r="CB484" s="16">
        <f t="shared" si="706"/>
        <v>-36350095.389999993</v>
      </c>
      <c r="CF484" s="243">
        <f t="shared" si="703"/>
        <v>0</v>
      </c>
      <c r="CH484" s="243">
        <f t="shared" si="721"/>
        <v>0</v>
      </c>
      <c r="CJ484" s="16">
        <f t="shared" si="704"/>
        <v>0</v>
      </c>
      <c r="CL484" s="54">
        <f t="shared" si="705"/>
        <v>0</v>
      </c>
      <c r="CN484" s="18"/>
      <c r="CO484" s="16">
        <f t="shared" si="707"/>
        <v>0</v>
      </c>
      <c r="CP484" s="18"/>
    </row>
    <row r="485" spans="1:94" x14ac:dyDescent="0.2">
      <c r="A485" s="387"/>
      <c r="B485" s="14" t="str">
        <f>VLOOKUP(D485,'line assign basis'!$A$8:$D$668,2,FALSE)</f>
        <v>UNDISTRIBUTED RETAIN</v>
      </c>
      <c r="C485" s="40">
        <v>500164</v>
      </c>
      <c r="D485" s="17" t="str">
        <f t="shared" si="708"/>
        <v>500164</v>
      </c>
      <c r="E485" s="17">
        <f>IFERROR(VLOOKUP(D485,'line assign basis'!$A$8:$D$668,4,FALSE),"")</f>
        <v>1</v>
      </c>
      <c r="F485" s="33">
        <f>IFERROR(VLOOKUP($D485,'SAP Data'!$A$7:$OM$1845,F$4,FALSE),"")</f>
        <v>-20477331.91</v>
      </c>
      <c r="G485" s="33">
        <f>IFERROR(VLOOKUP($D485,'SAP Data'!$A$7:$OM$1845,G$4,FALSE),"")</f>
        <v>-26455082.190000001</v>
      </c>
      <c r="H485" s="16">
        <f>IFERROR(VLOOKUP($D485,'SAP Data'!$A$7:$OM$1845,H$4,FALSE),"")</f>
        <v>-30958937.25</v>
      </c>
      <c r="I485" s="76">
        <f>IFERROR(VLOOKUP($D485,'SAP Data'!$A$7:$OM$1845,I$4,FALSE),"")</f>
        <v>-35029173.640000001</v>
      </c>
      <c r="J485" s="76">
        <f>IFERROR(VLOOKUP($D485,'SAP Data'!$A$7:$OM$1845,J$4,FALSE),"")</f>
        <v>-21054260.57</v>
      </c>
      <c r="K485" s="76">
        <f>IFERROR(VLOOKUP($D485,'SAP Data'!$A$7:$OM$1845,K$4,FALSE),"")</f>
        <v>-21034340.949999999</v>
      </c>
      <c r="L485" s="76">
        <f>IFERROR(VLOOKUP($D485,'SAP Data'!$A$7:$OM$1845,L$4,FALSE),"")</f>
        <v>-14623727.970000001</v>
      </c>
      <c r="M485" s="76">
        <f>IFERROR(VLOOKUP($D485,'SAP Data'!$A$7:$OM$1845,M$4,FALSE),"")</f>
        <v>4720802.47</v>
      </c>
      <c r="N485" s="76">
        <f>IFERROR(VLOOKUP($D485,'SAP Data'!$A$7:$OM$1845,N$4,FALSE),"")</f>
        <v>10240937.34</v>
      </c>
      <c r="O485" s="76">
        <f>IFERROR(VLOOKUP($D485,'SAP Data'!$A$7:$OM$1845,O$4,FALSE),"")</f>
        <v>7469390.8499999996</v>
      </c>
      <c r="P485" s="76">
        <f>IFERROR(VLOOKUP($D485,'SAP Data'!$A$7:$OM$1845,P$4,FALSE),"")</f>
        <v>5614621.46</v>
      </c>
      <c r="Q485" s="76">
        <f>IFERROR(VLOOKUP($D485,'SAP Data'!$A$7:$OM$1845,Q$4,FALSE),"")</f>
        <v>-15601437.33</v>
      </c>
      <c r="R485" s="76">
        <f>IFERROR(VLOOKUP($D485,'SAP Data'!$A$7:$OM$1845,R$4,FALSE),"")</f>
        <v>-22451416.41</v>
      </c>
      <c r="S485" s="76">
        <f>IFERROR(VLOOKUP($D485,'SAP Data'!$A$7:$OM$1845,S$4,FALSE),"")</f>
        <v>-26481321.940000001</v>
      </c>
      <c r="T485" s="76">
        <f>IFERROR(VLOOKUP($D485,'SAP Data'!$A$7:$OM$1845,T$4,FALSE),"")</f>
        <v>-35382294.700000003</v>
      </c>
      <c r="U485" s="76">
        <f>IFERROR(VLOOKUP($D485,'SAP Data'!$A$7:$OM$1845,U$4,FALSE),"")</f>
        <v>-38746374.109999999</v>
      </c>
      <c r="V485" s="76">
        <f>IFERROR(VLOOKUP($D485,'SAP Data'!$A$7:$OM$1845,V$4,FALSE),"")</f>
        <v>-22508479.359999999</v>
      </c>
      <c r="W485" s="76">
        <f>IFERROR(VLOOKUP($D485,'SAP Data'!$A$7:$OM$1845,W$4,FALSE),"")</f>
        <v>-16852308.030000001</v>
      </c>
      <c r="X485" s="76">
        <f>IFERROR(VLOOKUP($D485,'SAP Data'!$A$7:$OM$1845,X$4,FALSE),"")</f>
        <v>-8213545.5199999996</v>
      </c>
      <c r="Y485" s="76">
        <f>IFERROR(VLOOKUP($D485,'SAP Data'!$A$7:$OM$1845,Y$4,FALSE),"")</f>
        <v>12544251.74</v>
      </c>
      <c r="Z485" s="76">
        <f>IFERROR(VLOOKUP($D485,'SAP Data'!$A$7:$OM$1845,Z$4,FALSE),"")</f>
        <v>17197227.359999999</v>
      </c>
      <c r="AA485" s="76">
        <f>IFERROR(VLOOKUP($D485,'SAP Data'!$A$7:$OM$1845,AA$4,FALSE),"")</f>
        <v>17043432.390000001</v>
      </c>
      <c r="AB485" s="76">
        <f>IFERROR(VLOOKUP($D485,'SAP Data'!$A$7:$OM$1845,AB$4,FALSE),"")</f>
        <v>13283232.68</v>
      </c>
      <c r="AC485" s="76">
        <f>IFERROR(VLOOKUP($D485,'SAP Data'!$A$7:$OM$1845,AC$4,FALSE),"")</f>
        <v>-15805064.77</v>
      </c>
      <c r="AD485" s="76">
        <f>IFERROR(VLOOKUP($D485,'SAP Data'!$A$7:$OM$1845,AD$4,FALSE),"")</f>
        <v>-25477092.57</v>
      </c>
      <c r="AE485" s="76">
        <f>IFERROR(VLOOKUP($D485,'SAP Data'!$A$7:$OM$1845,AE$4,FALSE),"")</f>
        <v>-35059360.810000002</v>
      </c>
      <c r="AF485" s="76">
        <f>IFERROR(VLOOKUP($D485,'SAP Data'!$A$7:$OM$1845,AF$4,FALSE),"")</f>
        <v>-46159676.200000003</v>
      </c>
      <c r="AG485" s="76">
        <f>IFERROR(VLOOKUP($D485,'SAP Data'!$A$7:$OM$1845,AG$4,FALSE),"")</f>
        <v>-52095728.189999998</v>
      </c>
      <c r="AH485" s="76">
        <f>IFERROR(VLOOKUP($D485,'SAP Data'!$A$7:$OM$1845,AH$4,FALSE),"")</f>
        <v>-37537954.270000003</v>
      </c>
      <c r="AI485" s="76">
        <f>IFERROR(VLOOKUP($D485,'SAP Data'!$A$7:$OM$1845,AI$4,FALSE),"")</f>
        <v>-32764540.41</v>
      </c>
      <c r="AJ485" s="76">
        <f>IFERROR(VLOOKUP($D485,'SAP Data'!$A$7:$OM$1845,AJ$4,FALSE),"")</f>
        <v>-25203684.239999998</v>
      </c>
      <c r="AK485" s="76">
        <f>IFERROR(VLOOKUP($D485,'SAP Data'!$A$7:$OM$1845,AK$4,FALSE),"")</f>
        <v>-4089763.21</v>
      </c>
      <c r="AL485" s="76">
        <f>IFERROR(VLOOKUP($D485,'SAP Data'!$A$7:$OM$1845,AL$4,FALSE),"")</f>
        <v>2252861.36</v>
      </c>
      <c r="AM485" s="76">
        <f>IFERROR(VLOOKUP($D485,'SAP Data'!$A$7:$OM$1845,AM$4,FALSE),"")</f>
        <v>-1127.55</v>
      </c>
      <c r="AN485" s="76">
        <f>IFERROR(VLOOKUP($D485,'SAP Data'!$A$7:$OM$1845,AN$4,FALSE),"")</f>
        <v>-1184143.3999999999</v>
      </c>
      <c r="AO485" s="76">
        <f>IFERROR(VLOOKUP($D485,'SAP Data'!$A$7:$OM$1845,AO$4,FALSE),"")</f>
        <v>-24809112.710000001</v>
      </c>
      <c r="AP485" s="99">
        <f t="shared" si="691"/>
        <v>-10657124.89583333</v>
      </c>
      <c r="AQ485" s="43">
        <f t="shared" si="692"/>
        <v>-11140613.022083335</v>
      </c>
      <c r="AR485" s="43">
        <f t="shared" si="693"/>
        <v>-11947088.870833332</v>
      </c>
      <c r="AS485" s="43">
        <f t="shared" si="694"/>
        <v>-12952369.520000001</v>
      </c>
      <c r="AT485" s="43">
        <f t="shared" si="695"/>
        <v>-14134820.727916667</v>
      </c>
      <c r="AU485" s="43">
        <f t="shared" si="696"/>
        <v>-15424058.531666668</v>
      </c>
      <c r="AV485" s="43">
        <f t="shared" si="697"/>
        <v>-16794990.660833333</v>
      </c>
      <c r="AW485" s="43">
        <f t="shared" si="698"/>
        <v>-18195997.063749999</v>
      </c>
      <c r="AX485" s="43">
        <f t="shared" si="699"/>
        <v>-19511762.936666667</v>
      </c>
      <c r="AY485" s="43">
        <f t="shared" si="700"/>
        <v>-20844634.850833338</v>
      </c>
      <c r="AZ485" s="43">
        <f t="shared" si="701"/>
        <v>-22157632.184999999</v>
      </c>
      <c r="BA485" s="98">
        <f t="shared" si="702"/>
        <v>-23135608.185833335</v>
      </c>
      <c r="BB485" s="16"/>
      <c r="BC485" s="16"/>
      <c r="BD485" s="16">
        <f t="shared" si="709"/>
        <v>0</v>
      </c>
      <c r="BE485" s="16"/>
      <c r="BF485" s="16">
        <f t="shared" si="710"/>
        <v>0</v>
      </c>
      <c r="BH485" s="16">
        <f t="shared" si="711"/>
        <v>0</v>
      </c>
      <c r="BJ485" s="16">
        <f t="shared" si="712"/>
        <v>0</v>
      </c>
      <c r="BL485" s="16">
        <f t="shared" si="713"/>
        <v>0</v>
      </c>
      <c r="BN485" s="16">
        <f t="shared" si="714"/>
        <v>0</v>
      </c>
      <c r="BP485" s="16">
        <f t="shared" si="715"/>
        <v>0</v>
      </c>
      <c r="BQ485" s="43"/>
      <c r="BR485" s="16">
        <f t="shared" si="716"/>
        <v>0</v>
      </c>
      <c r="BS485" s="43"/>
      <c r="BT485" s="16">
        <f t="shared" si="717"/>
        <v>0</v>
      </c>
      <c r="BV485" s="16">
        <f t="shared" si="718"/>
        <v>0</v>
      </c>
      <c r="BW485" s="43"/>
      <c r="BX485" s="16">
        <f t="shared" si="719"/>
        <v>0</v>
      </c>
      <c r="BY485" s="43"/>
      <c r="BZ485" s="16">
        <f t="shared" si="720"/>
        <v>0</v>
      </c>
      <c r="CB485" s="16">
        <f t="shared" si="706"/>
        <v>-23135608.185833335</v>
      </c>
      <c r="CF485" s="243">
        <f t="shared" si="703"/>
        <v>0</v>
      </c>
      <c r="CH485" s="243">
        <f t="shared" si="721"/>
        <v>0</v>
      </c>
      <c r="CJ485" s="16">
        <f t="shared" si="704"/>
        <v>0</v>
      </c>
      <c r="CL485" s="54">
        <f t="shared" si="705"/>
        <v>0</v>
      </c>
      <c r="CN485" s="18"/>
      <c r="CO485" s="16">
        <f t="shared" si="707"/>
        <v>0</v>
      </c>
      <c r="CP485" s="18"/>
    </row>
    <row r="486" spans="1:94" x14ac:dyDescent="0.2">
      <c r="A486" s="387"/>
      <c r="B486" s="14" t="str">
        <f>VLOOKUP(D486,'line assign basis'!$A$8:$D$668,2,FALSE)</f>
        <v>LONG TERM DEBT</v>
      </c>
      <c r="C486" s="40">
        <v>500159</v>
      </c>
      <c r="D486" s="17" t="str">
        <f t="shared" si="708"/>
        <v>500159</v>
      </c>
      <c r="E486" s="17">
        <f>IFERROR(VLOOKUP(D486,'line assign basis'!$A$8:$D$668,4,FALSE),"")</f>
        <v>1</v>
      </c>
      <c r="F486" s="33">
        <f>IFERROR(VLOOKUP($D486,'SAP Data'!$A$7:$OM$1845,F$4,FALSE),"")</f>
        <v>-704249510.12</v>
      </c>
      <c r="G486" s="33">
        <f>IFERROR(VLOOKUP($D486,'SAP Data'!$A$7:$OM$1845,G$4,FALSE),"")</f>
        <v>-630350525.12</v>
      </c>
      <c r="H486" s="16">
        <f>IFERROR(VLOOKUP($D486,'SAP Data'!$A$7:$OM$1845,H$4,FALSE),"")</f>
        <v>-630370117.69000006</v>
      </c>
      <c r="I486" s="76">
        <f>IFERROR(VLOOKUP($D486,'SAP Data'!$A$7:$OM$1845,I$4,FALSE),"")</f>
        <v>-630488988.03999996</v>
      </c>
      <c r="J486" s="76">
        <f>IFERROR(VLOOKUP($D486,'SAP Data'!$A$7:$OM$1845,J$4,FALSE),"")</f>
        <v>-630602052.13999999</v>
      </c>
      <c r="K486" s="76">
        <f>IFERROR(VLOOKUP($D486,'SAP Data'!$A$7:$OM$1845,K$4,FALSE),"")</f>
        <v>-768946848.20000005</v>
      </c>
      <c r="L486" s="76">
        <f>IFERROR(VLOOKUP($D486,'SAP Data'!$A$7:$OM$1845,L$4,FALSE),"")</f>
        <v>-769041433.99000001</v>
      </c>
      <c r="M486" s="76">
        <f>IFERROR(VLOOKUP($D486,'SAP Data'!$A$7:$OM$1845,M$4,FALSE),"")</f>
        <v>-769154893.86000001</v>
      </c>
      <c r="N486" s="76">
        <f>IFERROR(VLOOKUP($D486,'SAP Data'!$A$7:$OM$1845,N$4,FALSE),"")</f>
        <v>-768995325.39999998</v>
      </c>
      <c r="O486" s="76">
        <f>IFERROR(VLOOKUP($D486,'SAP Data'!$A$7:$OM$1845,O$4,FALSE),"")</f>
        <v>-769106153.39999998</v>
      </c>
      <c r="P486" s="76">
        <f>IFERROR(VLOOKUP($D486,'SAP Data'!$A$7:$OM$1845,P$4,FALSE),"")</f>
        <v>-769228662.75</v>
      </c>
      <c r="Q486" s="76">
        <f>IFERROR(VLOOKUP($D486,'SAP Data'!$A$7:$OM$1845,Q$4,FALSE),"")</f>
        <v>-769081036.53999996</v>
      </c>
      <c r="R486" s="76">
        <f>IFERROR(VLOOKUP($D486,'SAP Data'!$A$7:$OM$1845,R$4,FALSE),"")</f>
        <v>-769204256.33000004</v>
      </c>
      <c r="S486" s="76">
        <f>IFERROR(VLOOKUP($D486,'SAP Data'!$A$7:$OM$1845,S$4,FALSE),"")</f>
        <v>-694228020.12</v>
      </c>
      <c r="T486" s="76">
        <f>IFERROR(VLOOKUP($D486,'SAP Data'!$A$7:$OM$1845,T$4,FALSE),"")</f>
        <v>-917146131.65999997</v>
      </c>
      <c r="U486" s="76">
        <f>IFERROR(VLOOKUP($D486,'SAP Data'!$A$7:$OM$1845,U$4,FALSE),"")</f>
        <v>-916986328.23000002</v>
      </c>
      <c r="V486" s="76">
        <f>IFERROR(VLOOKUP($D486,'SAP Data'!$A$7:$OM$1845,V$4,FALSE),"")</f>
        <v>-916999304.51999998</v>
      </c>
      <c r="W486" s="76">
        <f>IFERROR(VLOOKUP($D486,'SAP Data'!$A$7:$OM$1845,W$4,FALSE),"")</f>
        <v>-917011888.30999994</v>
      </c>
      <c r="X486" s="76">
        <f>IFERROR(VLOOKUP($D486,'SAP Data'!$A$7:$OM$1845,X$4,FALSE),"")</f>
        <v>-917065383.10000002</v>
      </c>
      <c r="Y486" s="76">
        <f>IFERROR(VLOOKUP($D486,'SAP Data'!$A$7:$OM$1845,Y$4,FALSE),"")</f>
        <v>-927083580.38999999</v>
      </c>
      <c r="Z486" s="76">
        <f>IFERROR(VLOOKUP($D486,'SAP Data'!$A$7:$OM$1845,Z$4,FALSE),"")</f>
        <v>-857173975.67999995</v>
      </c>
      <c r="AA486" s="76">
        <f>IFERROR(VLOOKUP($D486,'SAP Data'!$A$7:$OM$1845,AA$4,FALSE),"")</f>
        <v>-857204029.97000003</v>
      </c>
      <c r="AB486" s="76">
        <f>IFERROR(VLOOKUP($D486,'SAP Data'!$A$7:$OM$1845,AB$4,FALSE),"")</f>
        <v>-857240848.69000006</v>
      </c>
      <c r="AC486" s="76">
        <f>IFERROR(VLOOKUP($D486,'SAP Data'!$A$7:$OM$1845,AC$4,FALSE),"")</f>
        <v>-857265235.04999995</v>
      </c>
      <c r="AD486" s="76">
        <f>IFERROR(VLOOKUP($D486,'SAP Data'!$A$7:$OM$1845,AD$4,FALSE),"")</f>
        <v>-857288822.13</v>
      </c>
      <c r="AE486" s="76">
        <f>IFERROR(VLOOKUP($D486,'SAP Data'!$A$7:$OM$1845,AE$4,FALSE),"")</f>
        <v>-857317699.91999996</v>
      </c>
      <c r="AF486" s="76">
        <f>IFERROR(VLOOKUP($D486,'SAP Data'!$A$7:$OM$1845,AF$4,FALSE),"")</f>
        <v>-857365429.21000004</v>
      </c>
      <c r="AG486" s="76">
        <f>IFERROR(VLOOKUP($D486,'SAP Data'!$A$7:$OM$1845,AG$4,FALSE),"")</f>
        <v>-857382936.5</v>
      </c>
      <c r="AH486" s="76">
        <f>IFERROR(VLOOKUP($D486,'SAP Data'!$A$7:$OM$1845,AH$4,FALSE),"")</f>
        <v>-857380073.72000003</v>
      </c>
      <c r="AI486" s="76">
        <f>IFERROR(VLOOKUP($D486,'SAP Data'!$A$7:$OM$1845,AI$4,FALSE),"")</f>
        <v>-857421823.75999999</v>
      </c>
      <c r="AJ486" s="76">
        <f>IFERROR(VLOOKUP($D486,'SAP Data'!$A$7:$OM$1845,AJ$4,FALSE),"")</f>
        <v>-857431384.29999995</v>
      </c>
      <c r="AK486" s="76">
        <f>IFERROR(VLOOKUP($D486,'SAP Data'!$A$7:$OM$1845,AK$4,FALSE),"")</f>
        <v>-857473453.09000003</v>
      </c>
      <c r="AL486" s="76">
        <f>IFERROR(VLOOKUP($D486,'SAP Data'!$A$7:$OM$1845,AL$4,FALSE),"")</f>
        <v>-857759673.48000002</v>
      </c>
      <c r="AM486" s="76">
        <f>IFERROR(VLOOKUP($D486,'SAP Data'!$A$7:$OM$1845,AM$4,FALSE),"")</f>
        <v>-857766802.76999998</v>
      </c>
      <c r="AN486" s="76">
        <f>IFERROR(VLOOKUP($D486,'SAP Data'!$A$7:$OM$1845,AN$4,FALSE),"")</f>
        <v>-986503317.38999999</v>
      </c>
      <c r="AO486" s="76">
        <f>IFERROR(VLOOKUP($D486,'SAP Data'!$A$7:$OM$1845,AO$4,FALSE),"")</f>
        <v>-986494931.35000002</v>
      </c>
      <c r="AP486" s="99">
        <f t="shared" si="691"/>
        <v>-870720938.74583352</v>
      </c>
      <c r="AQ486" s="43">
        <f t="shared" si="692"/>
        <v>-881186532.31249988</v>
      </c>
      <c r="AR486" s="43">
        <f t="shared" si="693"/>
        <v>-885491073.03541672</v>
      </c>
      <c r="AS486" s="43">
        <f t="shared" si="694"/>
        <v>-880516735.77791679</v>
      </c>
      <c r="AT486" s="43">
        <f t="shared" si="695"/>
        <v>-875549126.50583351</v>
      </c>
      <c r="AU486" s="43">
        <f t="shared" si="696"/>
        <v>-870582072.53291655</v>
      </c>
      <c r="AV486" s="43">
        <f t="shared" si="697"/>
        <v>-865614403.22666657</v>
      </c>
      <c r="AW486" s="43">
        <f t="shared" si="698"/>
        <v>-860229231.30583334</v>
      </c>
      <c r="AX486" s="43">
        <f t="shared" si="699"/>
        <v>-857353213.40999997</v>
      </c>
      <c r="AY486" s="43">
        <f t="shared" si="700"/>
        <v>-857401066.35166681</v>
      </c>
      <c r="AZ486" s="43">
        <f t="shared" si="701"/>
        <v>-862810451.41416657</v>
      </c>
      <c r="BA486" s="98">
        <f t="shared" si="702"/>
        <v>-873580958.28916657</v>
      </c>
      <c r="BB486" s="16"/>
      <c r="BC486" s="16"/>
      <c r="BD486" s="16">
        <f t="shared" si="709"/>
        <v>0</v>
      </c>
      <c r="BE486" s="16"/>
      <c r="BF486" s="16">
        <f t="shared" si="710"/>
        <v>0</v>
      </c>
      <c r="BH486" s="16">
        <f t="shared" si="711"/>
        <v>0</v>
      </c>
      <c r="BJ486" s="16">
        <f t="shared" si="712"/>
        <v>0</v>
      </c>
      <c r="BL486" s="16">
        <f t="shared" si="713"/>
        <v>0</v>
      </c>
      <c r="BN486" s="16">
        <f t="shared" si="714"/>
        <v>0</v>
      </c>
      <c r="BP486" s="16">
        <f t="shared" si="715"/>
        <v>0</v>
      </c>
      <c r="BQ486" s="43"/>
      <c r="BR486" s="16">
        <f t="shared" si="716"/>
        <v>0</v>
      </c>
      <c r="BS486" s="43"/>
      <c r="BT486" s="16">
        <f t="shared" si="717"/>
        <v>0</v>
      </c>
      <c r="BV486" s="16">
        <f t="shared" si="718"/>
        <v>0</v>
      </c>
      <c r="BW486" s="43"/>
      <c r="BX486" s="16">
        <f t="shared" si="719"/>
        <v>0</v>
      </c>
      <c r="BY486" s="43"/>
      <c r="BZ486" s="16">
        <f t="shared" si="720"/>
        <v>0</v>
      </c>
      <c r="CB486" s="16">
        <f t="shared" si="706"/>
        <v>-873580958.28916657</v>
      </c>
      <c r="CF486" s="243">
        <f t="shared" si="703"/>
        <v>0</v>
      </c>
      <c r="CH486" s="243">
        <f t="shared" si="721"/>
        <v>0</v>
      </c>
      <c r="CJ486" s="16">
        <f t="shared" si="704"/>
        <v>0</v>
      </c>
      <c r="CL486" s="54">
        <f t="shared" si="705"/>
        <v>0</v>
      </c>
      <c r="CN486" s="18"/>
      <c r="CO486" s="16">
        <f t="shared" si="707"/>
        <v>0</v>
      </c>
      <c r="CP486" s="18"/>
    </row>
    <row r="487" spans="1:94" x14ac:dyDescent="0.2">
      <c r="A487" s="387"/>
      <c r="B487" s="14" t="str">
        <f>VLOOKUP(D487,'line assign basis'!$A$8:$D$668,2,FALSE)</f>
        <v>N/P COM PAPER</v>
      </c>
      <c r="C487" s="17" t="s">
        <v>1029</v>
      </c>
      <c r="D487" s="17" t="str">
        <f t="shared" si="708"/>
        <v>231002</v>
      </c>
      <c r="E487" s="17">
        <f>IFERROR(VLOOKUP(D487,'line assign basis'!$A$8:$D$668,4,FALSE),"")</f>
        <v>1</v>
      </c>
      <c r="F487" s="33">
        <f>IFERROR(VLOOKUP($D487,'SAP Data'!$A$7:$OM$1845,F$4,FALSE),"")</f>
        <v>-177500000.13999999</v>
      </c>
      <c r="G487" s="33">
        <f>IFERROR(VLOOKUP($D487,'SAP Data'!$A$7:$OM$1845,G$4,FALSE),"")</f>
        <v>-198000000.11000001</v>
      </c>
      <c r="H487" s="16">
        <f>IFERROR(VLOOKUP($D487,'SAP Data'!$A$7:$OM$1845,H$4,FALSE),"")</f>
        <v>-176299999.66</v>
      </c>
      <c r="I487" s="76">
        <f>IFERROR(VLOOKUP($D487,'SAP Data'!$A$7:$OM$1845,I$4,FALSE),"")</f>
        <v>-157700000</v>
      </c>
      <c r="J487" s="76">
        <f>IFERROR(VLOOKUP($D487,'SAP Data'!$A$7:$OM$1845,J$4,FALSE),"")</f>
        <v>-161900000</v>
      </c>
      <c r="K487" s="76">
        <f>IFERROR(VLOOKUP($D487,'SAP Data'!$A$7:$OM$1845,K$4,FALSE),"")</f>
        <v>0</v>
      </c>
      <c r="L487" s="76">
        <f>IFERROR(VLOOKUP($D487,'SAP Data'!$A$7:$OM$1845,L$4,FALSE),"")</f>
        <v>0</v>
      </c>
      <c r="M487" s="76">
        <f>IFERROR(VLOOKUP($D487,'SAP Data'!$A$7:$OM$1845,M$4,FALSE),"")</f>
        <v>-0.01</v>
      </c>
      <c r="N487" s="76">
        <f>IFERROR(VLOOKUP($D487,'SAP Data'!$A$7:$OM$1845,N$4,FALSE),"")</f>
        <v>-45500000.009999998</v>
      </c>
      <c r="O487" s="76">
        <f>IFERROR(VLOOKUP($D487,'SAP Data'!$A$7:$OM$1845,O$4,FALSE),"")</f>
        <v>-64900000</v>
      </c>
      <c r="P487" s="76">
        <f>IFERROR(VLOOKUP($D487,'SAP Data'!$A$7:$OM$1845,P$4,FALSE),"")</f>
        <v>-131300000</v>
      </c>
      <c r="Q487" s="76">
        <f>IFERROR(VLOOKUP($D487,'SAP Data'!$A$7:$OM$1845,Q$4,FALSE),"")</f>
        <v>-125100000</v>
      </c>
      <c r="R487" s="76">
        <f>IFERROR(VLOOKUP($D487,'SAP Data'!$A$7:$OM$1845,R$4,FALSE),"")</f>
        <v>-106900000.03</v>
      </c>
      <c r="S487" s="76">
        <f>IFERROR(VLOOKUP($D487,'SAP Data'!$A$7:$OM$1845,S$4,FALSE),"")</f>
        <v>-176100000.05000001</v>
      </c>
      <c r="T487" s="76">
        <f>IFERROR(VLOOKUP($D487,'SAP Data'!$A$7:$OM$1845,T$4,FALSE),"")</f>
        <v>-73000000.069999993</v>
      </c>
      <c r="U487" s="76">
        <f>IFERROR(VLOOKUP($D487,'SAP Data'!$A$7:$OM$1845,U$4,FALSE),"")</f>
        <v>-10000000.07</v>
      </c>
      <c r="V487" s="76">
        <f>IFERROR(VLOOKUP($D487,'SAP Data'!$A$7:$OM$1845,V$4,FALSE),"")</f>
        <v>-2000000</v>
      </c>
      <c r="W487" s="76">
        <f>IFERROR(VLOOKUP($D487,'SAP Data'!$A$7:$OM$1845,W$4,FALSE),"")</f>
        <v>-3000000</v>
      </c>
      <c r="X487" s="76">
        <f>IFERROR(VLOOKUP($D487,'SAP Data'!$A$7:$OM$1845,X$4,FALSE),"")</f>
        <v>-2000000</v>
      </c>
      <c r="Y487" s="76">
        <f>IFERROR(VLOOKUP($D487,'SAP Data'!$A$7:$OM$1845,Y$4,FALSE),"")</f>
        <v>-2000000</v>
      </c>
      <c r="Z487" s="76">
        <f>IFERROR(VLOOKUP($D487,'SAP Data'!$A$7:$OM$1845,Z$4,FALSE),"")</f>
        <v>0</v>
      </c>
      <c r="AA487" s="76">
        <f>IFERROR(VLOOKUP($D487,'SAP Data'!$A$7:$OM$1845,AA$4,FALSE),"")</f>
        <v>-195025000</v>
      </c>
      <c r="AB487" s="76">
        <f>IFERROR(VLOOKUP($D487,'SAP Data'!$A$7:$OM$1845,AB$4,FALSE),"")</f>
        <v>-220025000.00999999</v>
      </c>
      <c r="AC487" s="76">
        <f>IFERROR(VLOOKUP($D487,'SAP Data'!$A$7:$OM$1845,AC$4,FALSE),"")</f>
        <v>-231525000.00999999</v>
      </c>
      <c r="AD487" s="76">
        <f>IFERROR(VLOOKUP($D487,'SAP Data'!$A$7:$OM$1845,AD$4,FALSE),"")</f>
        <v>-212425000.00999999</v>
      </c>
      <c r="AE487" s="76">
        <f>IFERROR(VLOOKUP($D487,'SAP Data'!$A$7:$OM$1845,AE$4,FALSE),"")</f>
        <v>-204125000.00999999</v>
      </c>
      <c r="AF487" s="76">
        <f>IFERROR(VLOOKUP($D487,'SAP Data'!$A$7:$OM$1845,AF$4,FALSE),"")</f>
        <v>-175225000</v>
      </c>
      <c r="AG487" s="76">
        <f>IFERROR(VLOOKUP($D487,'SAP Data'!$A$7:$OM$1845,AG$4,FALSE),"")</f>
        <v>-160300000</v>
      </c>
      <c r="AH487" s="76">
        <f>IFERROR(VLOOKUP($D487,'SAP Data'!$A$7:$OM$1845,AH$4,FALSE),"")</f>
        <v>-173400000</v>
      </c>
      <c r="AI487" s="76">
        <f>IFERROR(VLOOKUP($D487,'SAP Data'!$A$7:$OM$1845,AI$4,FALSE),"")</f>
        <v>-97999999.989999995</v>
      </c>
      <c r="AJ487" s="76">
        <f>IFERROR(VLOOKUP($D487,'SAP Data'!$A$7:$OM$1845,AJ$4,FALSE),"")</f>
        <v>-128299999.98999999</v>
      </c>
      <c r="AK487" s="76">
        <f>IFERROR(VLOOKUP($D487,'SAP Data'!$A$7:$OM$1845,AK$4,FALSE),"")</f>
        <v>-178400000</v>
      </c>
      <c r="AL487" s="76">
        <f>IFERROR(VLOOKUP($D487,'SAP Data'!$A$7:$OM$1845,AL$4,FALSE),"")</f>
        <v>-270500000</v>
      </c>
      <c r="AM487" s="76">
        <f>IFERROR(VLOOKUP($D487,'SAP Data'!$A$7:$OM$1845,AM$4,FALSE),"")</f>
        <v>-281300000</v>
      </c>
      <c r="AN487" s="76">
        <f>IFERROR(VLOOKUP($D487,'SAP Data'!$A$7:$OM$1845,AN$4,FALSE),"")</f>
        <v>-125100000</v>
      </c>
      <c r="AO487" s="76">
        <f>IFERROR(VLOOKUP($D487,'SAP Data'!$A$7:$OM$1845,AO$4,FALSE),"")</f>
        <v>-245500000</v>
      </c>
      <c r="AP487" s="99">
        <f t="shared" si="691"/>
        <v>-89528125.019166663</v>
      </c>
      <c r="AQ487" s="43">
        <f t="shared" si="692"/>
        <v>-95092708.349999979</v>
      </c>
      <c r="AR487" s="43">
        <f t="shared" si="693"/>
        <v>-100519791.67874999</v>
      </c>
      <c r="AS487" s="43">
        <f t="shared" si="694"/>
        <v>-111041666.67291667</v>
      </c>
      <c r="AT487" s="43">
        <f t="shared" si="695"/>
        <v>-124445833.33666666</v>
      </c>
      <c r="AU487" s="43">
        <f t="shared" si="696"/>
        <v>-135545833.33624998</v>
      </c>
      <c r="AV487" s="43">
        <f t="shared" si="697"/>
        <v>-144766666.66874999</v>
      </c>
      <c r="AW487" s="43">
        <f t="shared" si="698"/>
        <v>-157379166.66833332</v>
      </c>
      <c r="AX487" s="43">
        <f t="shared" si="699"/>
        <v>-176000000.00166667</v>
      </c>
      <c r="AY487" s="43">
        <f t="shared" si="700"/>
        <v>-190865625.00166667</v>
      </c>
      <c r="AZ487" s="43">
        <f t="shared" si="701"/>
        <v>-190505208.33458331</v>
      </c>
      <c r="BA487" s="98">
        <f t="shared" si="702"/>
        <v>-187132291.66708335</v>
      </c>
      <c r="BB487" s="16"/>
      <c r="BC487" s="16"/>
      <c r="BD487" s="16">
        <f t="shared" si="709"/>
        <v>0</v>
      </c>
      <c r="BE487" s="16"/>
      <c r="BF487" s="16">
        <f t="shared" si="710"/>
        <v>0</v>
      </c>
      <c r="BH487" s="16">
        <f t="shared" si="711"/>
        <v>0</v>
      </c>
      <c r="BJ487" s="16">
        <f t="shared" si="712"/>
        <v>0</v>
      </c>
      <c r="BL487" s="16">
        <f t="shared" si="713"/>
        <v>0</v>
      </c>
      <c r="BN487" s="16">
        <f t="shared" si="714"/>
        <v>0</v>
      </c>
      <c r="BP487" s="16">
        <f t="shared" si="715"/>
        <v>0</v>
      </c>
      <c r="BQ487" s="43"/>
      <c r="BR487" s="16">
        <f t="shared" si="716"/>
        <v>0</v>
      </c>
      <c r="BS487" s="43"/>
      <c r="BT487" s="16">
        <f t="shared" si="717"/>
        <v>0</v>
      </c>
      <c r="BV487" s="16">
        <f t="shared" si="718"/>
        <v>0</v>
      </c>
      <c r="BW487" s="43"/>
      <c r="BX487" s="16">
        <f t="shared" si="719"/>
        <v>0</v>
      </c>
      <c r="BY487" s="43"/>
      <c r="BZ487" s="16">
        <f t="shared" si="720"/>
        <v>0</v>
      </c>
      <c r="CB487" s="16">
        <f t="shared" si="706"/>
        <v>-187132291.66708335</v>
      </c>
      <c r="CF487" s="243">
        <f t="shared" si="703"/>
        <v>0</v>
      </c>
      <c r="CH487" s="243">
        <f t="shared" si="721"/>
        <v>0</v>
      </c>
      <c r="CJ487" s="16">
        <f t="shared" si="704"/>
        <v>0</v>
      </c>
      <c r="CL487" s="54">
        <f t="shared" si="705"/>
        <v>0</v>
      </c>
      <c r="CN487" s="18"/>
      <c r="CO487" s="16">
        <f t="shared" si="707"/>
        <v>0</v>
      </c>
      <c r="CP487" s="18"/>
    </row>
    <row r="488" spans="1:94" x14ac:dyDescent="0.2">
      <c r="A488" s="387"/>
      <c r="B488" s="14" t="str">
        <f>VLOOKUP(D488,'line assign basis'!$A$8:$D$668,2,FALSE)</f>
        <v>N/P BANK LOAN</v>
      </c>
      <c r="C488" s="17" t="s">
        <v>2130</v>
      </c>
      <c r="D488" s="17" t="s">
        <v>2722</v>
      </c>
      <c r="E488" s="17">
        <f>IFERROR(VLOOKUP(D488,'line assign basis'!$A$8:$D$668,4,FALSE),"")</f>
        <v>1</v>
      </c>
      <c r="F488" s="33">
        <f>IFERROR(VLOOKUP($D488,'SAP Data'!$A$7:$OM$1845,F$4,FALSE),"")</f>
        <v>0</v>
      </c>
      <c r="G488" s="33">
        <f>IFERROR(VLOOKUP($D488,'SAP Data'!$A$7:$OM$1845,G$4,FALSE),"")</f>
        <v>0</v>
      </c>
      <c r="H488" s="16">
        <f>IFERROR(VLOOKUP($D488,'SAP Data'!$A$7:$OM$1845,H$4,FALSE),"")</f>
        <v>0</v>
      </c>
      <c r="I488" s="76">
        <f>IFERROR(VLOOKUP($D488,'SAP Data'!$A$7:$OM$1845,I$4,FALSE),"")</f>
        <v>0</v>
      </c>
      <c r="J488" s="76">
        <f>IFERROR(VLOOKUP($D488,'SAP Data'!$A$7:$OM$1845,J$4,FALSE),"")</f>
        <v>0</v>
      </c>
      <c r="K488" s="76">
        <f>IFERROR(VLOOKUP($D488,'SAP Data'!$A$7:$OM$1845,K$4,FALSE),"")</f>
        <v>0</v>
      </c>
      <c r="L488" s="76">
        <f>IFERROR(VLOOKUP($D488,'SAP Data'!$A$7:$OM$1845,L$4,FALSE),"")</f>
        <v>0</v>
      </c>
      <c r="M488" s="76">
        <f>IFERROR(VLOOKUP($D488,'SAP Data'!$A$7:$OM$1845,M$4,FALSE),"")</f>
        <v>0</v>
      </c>
      <c r="N488" s="76">
        <f>IFERROR(VLOOKUP($D488,'SAP Data'!$A$7:$OM$1845,N$4,FALSE),"")</f>
        <v>0</v>
      </c>
      <c r="O488" s="76">
        <f>IFERROR(VLOOKUP($D488,'SAP Data'!$A$7:$OM$1845,O$4,FALSE),"")</f>
        <v>0</v>
      </c>
      <c r="P488" s="76">
        <f>IFERROR(VLOOKUP($D488,'SAP Data'!$A$7:$OM$1845,P$4,FALSE),"")</f>
        <v>0</v>
      </c>
      <c r="Q488" s="76">
        <f>IFERROR(VLOOKUP($D488,'SAP Data'!$A$7:$OM$1845,Q$4,FALSE),"")</f>
        <v>0</v>
      </c>
      <c r="R488" s="76">
        <f>IFERROR(VLOOKUP($D488,'SAP Data'!$A$7:$OM$1845,R$4,FALSE),"")</f>
        <v>0</v>
      </c>
      <c r="S488" s="76">
        <f>IFERROR(VLOOKUP($D488,'SAP Data'!$A$7:$OM$1845,S$4,FALSE),"")</f>
        <v>0</v>
      </c>
      <c r="T488" s="76">
        <f>IFERROR(VLOOKUP($D488,'SAP Data'!$A$7:$OM$1845,T$4,FALSE),"")</f>
        <v>-227000000</v>
      </c>
      <c r="U488" s="76">
        <f>IFERROR(VLOOKUP($D488,'SAP Data'!$A$7:$OM$1845,U$4,FALSE),"")</f>
        <v>-290000000</v>
      </c>
      <c r="V488" s="76">
        <f>IFERROR(VLOOKUP($D488,'SAP Data'!$A$7:$OM$1845,V$4,FALSE),"")</f>
        <v>-220000000</v>
      </c>
      <c r="W488" s="76">
        <f>IFERROR(VLOOKUP($D488,'SAP Data'!$A$7:$OM$1845,W$4,FALSE),"")</f>
        <v>0</v>
      </c>
      <c r="X488" s="76">
        <f>IFERROR(VLOOKUP($D488,'SAP Data'!$A$7:$OM$1845,X$4,FALSE),"")</f>
        <v>0</v>
      </c>
      <c r="Y488" s="76">
        <f>IFERROR(VLOOKUP($D488,'SAP Data'!$A$7:$OM$1845,Y$4,FALSE),"")</f>
        <v>0</v>
      </c>
      <c r="Z488" s="76">
        <f>IFERROR(VLOOKUP($D488,'SAP Data'!$A$7:$OM$1845,Z$4,FALSE),"")</f>
        <v>0</v>
      </c>
      <c r="AA488" s="76">
        <f>IFERROR(VLOOKUP($D488,'SAP Data'!$A$7:$OM$1845,AA$4,FALSE),"")</f>
        <v>0</v>
      </c>
      <c r="AB488" s="76">
        <f>IFERROR(VLOOKUP($D488,'SAP Data'!$A$7:$OM$1845,AB$4,FALSE),"")</f>
        <v>0</v>
      </c>
      <c r="AC488" s="76">
        <f>IFERROR(VLOOKUP($D488,'SAP Data'!$A$7:$OM$1845,AC$4,FALSE),"")</f>
        <v>0</v>
      </c>
      <c r="AD488" s="76">
        <f>IFERROR(VLOOKUP($D488,'SAP Data'!$A$7:$OM$1845,AD$4,FALSE),"")</f>
        <v>0</v>
      </c>
      <c r="AE488" s="76">
        <f>IFERROR(VLOOKUP($D488,'SAP Data'!$A$7:$OM$1845,AE$4,FALSE),"")</f>
        <v>0</v>
      </c>
      <c r="AF488" s="76">
        <f>IFERROR(VLOOKUP($D488,'SAP Data'!$A$7:$OM$1845,AF$4,FALSE),"")</f>
        <v>0</v>
      </c>
      <c r="AG488" s="76">
        <f>IFERROR(VLOOKUP($D488,'SAP Data'!$A$7:$OM$1845,AG$4,FALSE),"")</f>
        <v>0</v>
      </c>
      <c r="AH488" s="76">
        <f>IFERROR(VLOOKUP($D488,'SAP Data'!$A$7:$OM$1845,AH$4,FALSE),"")</f>
        <v>0</v>
      </c>
      <c r="AI488" s="76">
        <f>IFERROR(VLOOKUP($D488,'SAP Data'!$A$7:$OM$1845,AI$4,FALSE),"")</f>
        <v>0</v>
      </c>
      <c r="AJ488" s="76">
        <f>IFERROR(VLOOKUP($D488,'SAP Data'!$A$7:$OM$1845,AJ$4,FALSE),"")</f>
        <v>0</v>
      </c>
      <c r="AK488" s="76">
        <f>IFERROR(VLOOKUP($D488,'SAP Data'!$A$7:$OM$1845,AK$4,FALSE),"")</f>
        <v>0</v>
      </c>
      <c r="AL488" s="76">
        <f>IFERROR(VLOOKUP($D488,'SAP Data'!$A$7:$OM$1845,AL$4,FALSE),"")</f>
        <v>0</v>
      </c>
      <c r="AM488" s="76">
        <f>IFERROR(VLOOKUP($D488,'SAP Data'!$A$7:$OM$1845,AM$4,FALSE),"")</f>
        <v>0</v>
      </c>
      <c r="AN488" s="76">
        <f>IFERROR(VLOOKUP($D488,'SAP Data'!$A$7:$OM$1845,AN$4,FALSE),"")</f>
        <v>0</v>
      </c>
      <c r="AO488" s="76">
        <f>IFERROR(VLOOKUP($D488,'SAP Data'!$A$7:$OM$1845,AO$4,FALSE),"")</f>
        <v>0</v>
      </c>
      <c r="AP488" s="99">
        <f t="shared" si="691"/>
        <v>-61416666.666666664</v>
      </c>
      <c r="AQ488" s="43">
        <f t="shared" si="692"/>
        <v>-61416666.666666664</v>
      </c>
      <c r="AR488" s="43">
        <f t="shared" si="693"/>
        <v>-51958333.333333336</v>
      </c>
      <c r="AS488" s="43">
        <f t="shared" si="694"/>
        <v>-30416666.666666668</v>
      </c>
      <c r="AT488" s="43">
        <f t="shared" si="695"/>
        <v>-9166666.666666666</v>
      </c>
      <c r="AU488" s="43">
        <f t="shared" si="696"/>
        <v>0</v>
      </c>
      <c r="AV488" s="43">
        <f t="shared" si="697"/>
        <v>0</v>
      </c>
      <c r="AW488" s="43">
        <f t="shared" si="698"/>
        <v>0</v>
      </c>
      <c r="AX488" s="43">
        <f t="shared" si="699"/>
        <v>0</v>
      </c>
      <c r="AY488" s="43">
        <f t="shared" si="700"/>
        <v>0</v>
      </c>
      <c r="AZ488" s="43">
        <f t="shared" si="701"/>
        <v>0</v>
      </c>
      <c r="BA488" s="98">
        <f t="shared" si="702"/>
        <v>0</v>
      </c>
      <c r="BB488" s="16"/>
      <c r="BC488" s="16"/>
      <c r="BD488" s="16">
        <f t="shared" si="709"/>
        <v>0</v>
      </c>
      <c r="BE488" s="16"/>
      <c r="BF488" s="16">
        <f t="shared" si="710"/>
        <v>0</v>
      </c>
      <c r="BH488" s="16">
        <f t="shared" si="711"/>
        <v>0</v>
      </c>
      <c r="BJ488" s="16">
        <f t="shared" si="712"/>
        <v>0</v>
      </c>
      <c r="BL488" s="16">
        <f t="shared" si="713"/>
        <v>0</v>
      </c>
      <c r="BN488" s="16">
        <f t="shared" si="714"/>
        <v>0</v>
      </c>
      <c r="BP488" s="16">
        <f t="shared" si="715"/>
        <v>0</v>
      </c>
      <c r="BQ488" s="43"/>
      <c r="BR488" s="16">
        <f t="shared" si="716"/>
        <v>0</v>
      </c>
      <c r="BS488" s="43"/>
      <c r="BT488" s="16">
        <f t="shared" si="717"/>
        <v>0</v>
      </c>
      <c r="BV488" s="16">
        <f t="shared" si="718"/>
        <v>0</v>
      </c>
      <c r="BW488" s="43"/>
      <c r="BX488" s="16">
        <f t="shared" si="719"/>
        <v>0</v>
      </c>
      <c r="BY488" s="43"/>
      <c r="BZ488" s="16">
        <f t="shared" si="720"/>
        <v>0</v>
      </c>
      <c r="CB488" s="16">
        <f t="shared" si="706"/>
        <v>0</v>
      </c>
      <c r="CF488" s="243">
        <f t="shared" si="703"/>
        <v>0</v>
      </c>
      <c r="CH488" s="243">
        <f t="shared" si="721"/>
        <v>0</v>
      </c>
      <c r="CJ488" s="16">
        <f t="shared" si="704"/>
        <v>0</v>
      </c>
      <c r="CL488" s="54">
        <f t="shared" si="705"/>
        <v>0</v>
      </c>
      <c r="CN488" s="18"/>
      <c r="CO488" s="16">
        <f t="shared" si="707"/>
        <v>0</v>
      </c>
      <c r="CP488" s="18"/>
    </row>
    <row r="489" spans="1:94" x14ac:dyDescent="0.2">
      <c r="A489" s="387"/>
      <c r="B489" s="14" t="str">
        <f>VLOOKUP(D489,'line assign basis'!$A$8:$D$668,2,FALSE)</f>
        <v>N/P BANK LOAN-BI LAT</v>
      </c>
      <c r="C489" s="17" t="s">
        <v>3506</v>
      </c>
      <c r="D489" s="123" t="s">
        <v>3918</v>
      </c>
      <c r="E489" s="17">
        <f>IFERROR(VLOOKUP(D489,'line assign basis'!$A$8:$D$668,4,FALSE),"")</f>
        <v>1</v>
      </c>
      <c r="F489" s="33">
        <f>IFERROR(VLOOKUP($D489,'SAP Data'!$A$7:$OM$1845,F$4,FALSE),"")</f>
        <v>0</v>
      </c>
      <c r="G489" s="33">
        <f>IFERROR(VLOOKUP($D489,'SAP Data'!$A$7:$OM$1845,G$4,FALSE),"")</f>
        <v>0</v>
      </c>
      <c r="H489" s="16">
        <f>IFERROR(VLOOKUP($D489,'SAP Data'!$A$7:$OM$1845,H$4,FALSE),"")</f>
        <v>0</v>
      </c>
      <c r="I489" s="76">
        <f>IFERROR(VLOOKUP($D489,'SAP Data'!$A$7:$OM$1845,I$4,FALSE),"")</f>
        <v>0</v>
      </c>
      <c r="J489" s="76">
        <f>IFERROR(VLOOKUP($D489,'SAP Data'!$A$7:$OM$1845,J$4,FALSE),"")</f>
        <v>0</v>
      </c>
      <c r="K489" s="76">
        <f>IFERROR(VLOOKUP($D489,'SAP Data'!$A$7:$OM$1845,K$4,FALSE),"")</f>
        <v>0</v>
      </c>
      <c r="L489" s="76">
        <f>IFERROR(VLOOKUP($D489,'SAP Data'!$A$7:$OM$1845,L$4,FALSE),"")</f>
        <v>0</v>
      </c>
      <c r="M489" s="76">
        <f>IFERROR(VLOOKUP($D489,'SAP Data'!$A$7:$OM$1845,M$4,FALSE),"")</f>
        <v>0</v>
      </c>
      <c r="N489" s="76">
        <f>IFERROR(VLOOKUP($D489,'SAP Data'!$A$7:$OM$1845,N$4,FALSE),"")</f>
        <v>0</v>
      </c>
      <c r="O489" s="76">
        <f>IFERROR(VLOOKUP($D489,'SAP Data'!$A$7:$OM$1845,O$4,FALSE),"")</f>
        <v>0</v>
      </c>
      <c r="P489" s="76">
        <f>IFERROR(VLOOKUP($D489,'SAP Data'!$A$7:$OM$1845,P$4,FALSE),"")</f>
        <v>0</v>
      </c>
      <c r="Q489" s="76">
        <f>IFERROR(VLOOKUP($D489,'SAP Data'!$A$7:$OM$1845,Q$4,FALSE),"")</f>
        <v>0</v>
      </c>
      <c r="R489" s="76">
        <f>IFERROR(VLOOKUP($D489,'SAP Data'!$A$7:$OM$1845,R$4,FALSE),"")</f>
        <v>0</v>
      </c>
      <c r="S489" s="76">
        <f>IFERROR(VLOOKUP($D489,'SAP Data'!$A$7:$OM$1845,S$4,FALSE),"")</f>
        <v>0</v>
      </c>
      <c r="T489" s="76">
        <f>IFERROR(VLOOKUP($D489,'SAP Data'!$A$7:$OM$1845,T$4,FALSE),"")</f>
        <v>-150000000</v>
      </c>
      <c r="U489" s="76">
        <f>IFERROR(VLOOKUP($D489,'SAP Data'!$A$7:$OM$1845,U$4,FALSE),"")</f>
        <v>-150000000</v>
      </c>
      <c r="V489" s="76">
        <f>IFERROR(VLOOKUP($D489,'SAP Data'!$A$7:$OM$1845,V$4,FALSE),"")</f>
        <v>-150000000</v>
      </c>
      <c r="W489" s="76">
        <f>IFERROR(VLOOKUP($D489,'SAP Data'!$A$7:$OM$1845,W$4,FALSE),"")</f>
        <v>-150000000</v>
      </c>
      <c r="X489" s="76">
        <f>IFERROR(VLOOKUP($D489,'SAP Data'!$A$7:$OM$1845,X$4,FALSE),"")</f>
        <v>-150000000</v>
      </c>
      <c r="Y489" s="76">
        <f>IFERROR(VLOOKUP($D489,'SAP Data'!$A$7:$OM$1845,Y$4,FALSE),"")</f>
        <v>-150000000</v>
      </c>
      <c r="Z489" s="76">
        <f>IFERROR(VLOOKUP($D489,'SAP Data'!$A$7:$OM$1845,Z$4,FALSE),"")</f>
        <v>-150000000</v>
      </c>
      <c r="AA489" s="76">
        <f>IFERROR(VLOOKUP($D489,'SAP Data'!$A$7:$OM$1845,AA$4,FALSE),"")</f>
        <v>0</v>
      </c>
      <c r="AB489" s="76">
        <f>IFERROR(VLOOKUP($D489,'SAP Data'!$A$7:$OM$1845,AB$4,FALSE),"")</f>
        <v>0</v>
      </c>
      <c r="AC489" s="76">
        <f>IFERROR(VLOOKUP($D489,'SAP Data'!$A$7:$OM$1845,AC$4,FALSE),"")</f>
        <v>0</v>
      </c>
      <c r="AD489" s="76">
        <f>IFERROR(VLOOKUP($D489,'SAP Data'!$A$7:$OM$1845,AD$4,FALSE),"")</f>
        <v>0</v>
      </c>
      <c r="AE489" s="76">
        <f>IFERROR(VLOOKUP($D489,'SAP Data'!$A$7:$OM$1845,AE$4,FALSE),"")</f>
        <v>0</v>
      </c>
      <c r="AF489" s="76">
        <f>IFERROR(VLOOKUP($D489,'SAP Data'!$A$7:$OM$1845,AF$4,FALSE),"")</f>
        <v>0</v>
      </c>
      <c r="AG489" s="76">
        <f>IFERROR(VLOOKUP($D489,'SAP Data'!$A$7:$OM$1845,AG$4,FALSE),"")</f>
        <v>0</v>
      </c>
      <c r="AH489" s="76">
        <f>IFERROR(VLOOKUP($D489,'SAP Data'!$A$7:$OM$1845,AH$4,FALSE),"")</f>
        <v>0</v>
      </c>
      <c r="AI489" s="76">
        <f>IFERROR(VLOOKUP($D489,'SAP Data'!$A$7:$OM$1845,AI$4,FALSE),"")</f>
        <v>-100000000</v>
      </c>
      <c r="AJ489" s="76">
        <f>IFERROR(VLOOKUP($D489,'SAP Data'!$A$7:$OM$1845,AJ$4,FALSE),"")</f>
        <v>-100000000</v>
      </c>
      <c r="AK489" s="76">
        <f>IFERROR(VLOOKUP($D489,'SAP Data'!$A$7:$OM$1845,AK$4,FALSE),"")</f>
        <v>-100000000</v>
      </c>
      <c r="AL489" s="76">
        <f>IFERROR(VLOOKUP($D489,'SAP Data'!$A$7:$OM$1845,AL$4,FALSE),"")</f>
        <v>-100000000</v>
      </c>
      <c r="AM489" s="76">
        <f>IFERROR(VLOOKUP($D489,'SAP Data'!$A$7:$OM$1845,AM$4,FALSE),"")</f>
        <v>-100000000</v>
      </c>
      <c r="AN489" s="76">
        <f>IFERROR(VLOOKUP($D489,'SAP Data'!$A$7:$OM$1845,AN$4,FALSE),"")</f>
        <v>-100000000</v>
      </c>
      <c r="AO489" s="76">
        <f>IFERROR(VLOOKUP($D489,'SAP Data'!$A$7:$OM$1845,AO$4,FALSE),"")</f>
        <v>0</v>
      </c>
      <c r="AP489" s="99">
        <f t="shared" si="691"/>
        <v>-87500000</v>
      </c>
      <c r="AQ489" s="43">
        <f t="shared" si="692"/>
        <v>-87500000</v>
      </c>
      <c r="AR489" s="43">
        <f t="shared" si="693"/>
        <v>-81250000</v>
      </c>
      <c r="AS489" s="43">
        <f t="shared" si="694"/>
        <v>-68750000</v>
      </c>
      <c r="AT489" s="43">
        <f t="shared" si="695"/>
        <v>-56250000</v>
      </c>
      <c r="AU489" s="43">
        <f t="shared" si="696"/>
        <v>-47916666.666666664</v>
      </c>
      <c r="AV489" s="43">
        <f t="shared" si="697"/>
        <v>-43750000</v>
      </c>
      <c r="AW489" s="43">
        <f t="shared" si="698"/>
        <v>-39583333.333333336</v>
      </c>
      <c r="AX489" s="43">
        <f t="shared" si="699"/>
        <v>-35416666.666666664</v>
      </c>
      <c r="AY489" s="43">
        <f t="shared" si="700"/>
        <v>-37500000</v>
      </c>
      <c r="AZ489" s="43">
        <f t="shared" si="701"/>
        <v>-45833333.333333336</v>
      </c>
      <c r="BA489" s="98">
        <f t="shared" si="702"/>
        <v>-50000000</v>
      </c>
      <c r="BB489" s="16"/>
      <c r="BC489" s="16"/>
      <c r="BD489" s="16">
        <f t="shared" si="709"/>
        <v>0</v>
      </c>
      <c r="BE489" s="16"/>
      <c r="BF489" s="16">
        <f t="shared" si="710"/>
        <v>0</v>
      </c>
      <c r="BH489" s="16">
        <f t="shared" si="711"/>
        <v>0</v>
      </c>
      <c r="BJ489" s="16">
        <f t="shared" si="712"/>
        <v>0</v>
      </c>
      <c r="BL489" s="16">
        <f t="shared" si="713"/>
        <v>0</v>
      </c>
      <c r="BN489" s="16">
        <f t="shared" si="714"/>
        <v>0</v>
      </c>
      <c r="BP489" s="16">
        <f t="shared" si="715"/>
        <v>0</v>
      </c>
      <c r="BQ489" s="43"/>
      <c r="BR489" s="16">
        <f t="shared" si="716"/>
        <v>0</v>
      </c>
      <c r="BS489" s="43"/>
      <c r="BT489" s="16">
        <f t="shared" si="717"/>
        <v>0</v>
      </c>
      <c r="BV489" s="16">
        <f t="shared" si="718"/>
        <v>0</v>
      </c>
      <c r="BW489" s="43"/>
      <c r="BX489" s="16">
        <f t="shared" si="719"/>
        <v>0</v>
      </c>
      <c r="BY489" s="43"/>
      <c r="BZ489" s="16">
        <f t="shared" si="720"/>
        <v>0</v>
      </c>
      <c r="CB489" s="16">
        <f t="shared" si="706"/>
        <v>-50000000</v>
      </c>
      <c r="CF489" s="243">
        <f t="shared" si="703"/>
        <v>0</v>
      </c>
      <c r="CH489" s="243">
        <f t="shared" si="721"/>
        <v>0</v>
      </c>
      <c r="CJ489" s="16">
        <f t="shared" si="704"/>
        <v>0</v>
      </c>
      <c r="CL489" s="54">
        <f t="shared" si="705"/>
        <v>0</v>
      </c>
      <c r="CN489" s="18"/>
      <c r="CO489" s="16">
        <f t="shared" si="707"/>
        <v>0</v>
      </c>
      <c r="CP489" s="18"/>
    </row>
    <row r="490" spans="1:94" x14ac:dyDescent="0.2">
      <c r="A490" s="387"/>
      <c r="B490" s="14" t="str">
        <f>VLOOKUP(D490,'line assign basis'!$A$8:$D$668,2,FALSE)</f>
        <v>ROU UTIL LEAS ST LIA</v>
      </c>
      <c r="C490" s="17" t="s">
        <v>2872</v>
      </c>
      <c r="D490" s="17" t="s">
        <v>2907</v>
      </c>
      <c r="E490" s="17">
        <f>IFERROR(VLOOKUP(D490,'line assign basis'!$A$8:$D$668,4,FALSE),"")</f>
        <v>1</v>
      </c>
      <c r="F490" s="33">
        <f>IFERROR(VLOOKUP($D490,'SAP Data'!$A$7:$OM$1845,F$4,FALSE),"")</f>
        <v>0</v>
      </c>
      <c r="G490" s="33">
        <f>IFERROR(VLOOKUP($D490,'SAP Data'!$A$7:$OM$1845,G$4,FALSE),"")</f>
        <v>0</v>
      </c>
      <c r="H490" s="16">
        <f>IFERROR(VLOOKUP($D490,'SAP Data'!$A$7:$OM$1845,H$4,FALSE),"")</f>
        <v>0</v>
      </c>
      <c r="I490" s="76">
        <f>IFERROR(VLOOKUP($D490,'SAP Data'!$A$7:$OM$1845,I$4,FALSE),"")</f>
        <v>0</v>
      </c>
      <c r="J490" s="76">
        <f>IFERROR(VLOOKUP($D490,'SAP Data'!$A$7:$OM$1845,J$4,FALSE),"")</f>
        <v>0</v>
      </c>
      <c r="K490" s="76">
        <f>IFERROR(VLOOKUP($D490,'SAP Data'!$A$7:$OM$1845,K$4,FALSE),"")</f>
        <v>-4140618.43</v>
      </c>
      <c r="L490" s="76">
        <f>IFERROR(VLOOKUP($D490,'SAP Data'!$A$7:$OM$1845,L$4,FALSE),"")</f>
        <v>0</v>
      </c>
      <c r="M490" s="76">
        <f>IFERROR(VLOOKUP($D490,'SAP Data'!$A$7:$OM$1845,M$4,FALSE),"")</f>
        <v>0</v>
      </c>
      <c r="N490" s="76">
        <f>IFERROR(VLOOKUP($D490,'SAP Data'!$A$7:$OM$1845,N$4,FALSE),"")</f>
        <v>-3075113.4</v>
      </c>
      <c r="O490" s="76">
        <f>IFERROR(VLOOKUP($D490,'SAP Data'!$A$7:$OM$1845,O$4,FALSE),"")</f>
        <v>0</v>
      </c>
      <c r="P490" s="76">
        <f>IFERROR(VLOOKUP($D490,'SAP Data'!$A$7:$OM$1845,P$4,FALSE),"")</f>
        <v>0</v>
      </c>
      <c r="Q490" s="76">
        <f>IFERROR(VLOOKUP($D490,'SAP Data'!$A$7:$OM$1845,Q$4,FALSE),"")</f>
        <v>-1979051.08</v>
      </c>
      <c r="R490" s="76">
        <f>IFERROR(VLOOKUP($D490,'SAP Data'!$A$7:$OM$1845,R$4,FALSE),"")</f>
        <v>0</v>
      </c>
      <c r="S490" s="76">
        <f>IFERROR(VLOOKUP($D490,'SAP Data'!$A$7:$OM$1845,S$4,FALSE),"")</f>
        <v>0</v>
      </c>
      <c r="T490" s="76">
        <f>IFERROR(VLOOKUP($D490,'SAP Data'!$A$7:$OM$1845,T$4,FALSE),"")</f>
        <v>-984032.78</v>
      </c>
      <c r="U490" s="76">
        <f>IFERROR(VLOOKUP($D490,'SAP Data'!$A$7:$OM$1845,U$4,FALSE),"")</f>
        <v>0</v>
      </c>
      <c r="V490" s="76">
        <f>IFERROR(VLOOKUP($D490,'SAP Data'!$A$7:$OM$1845,V$4,FALSE),"")</f>
        <v>0</v>
      </c>
      <c r="W490" s="76">
        <f>IFERROR(VLOOKUP($D490,'SAP Data'!$A$7:$OM$1845,W$4,FALSE),"")</f>
        <v>-868124.82</v>
      </c>
      <c r="X490" s="76">
        <f>IFERROR(VLOOKUP($D490,'SAP Data'!$A$7:$OM$1845,X$4,FALSE),"")</f>
        <v>0</v>
      </c>
      <c r="Y490" s="76">
        <f>IFERROR(VLOOKUP($D490,'SAP Data'!$A$7:$OM$1845,Y$4,FALSE),"")</f>
        <v>0</v>
      </c>
      <c r="Z490" s="76">
        <f>IFERROR(VLOOKUP($D490,'SAP Data'!$A$7:$OM$1845,Z$4,FALSE),"")</f>
        <v>-1020402.08</v>
      </c>
      <c r="AA490" s="76">
        <f>IFERROR(VLOOKUP($D490,'SAP Data'!$A$7:$OM$1845,AA$4,FALSE),"")</f>
        <v>0</v>
      </c>
      <c r="AB490" s="76">
        <f>IFERROR(VLOOKUP($D490,'SAP Data'!$A$7:$OM$1845,AB$4,FALSE),"")</f>
        <v>0</v>
      </c>
      <c r="AC490" s="76">
        <f>IFERROR(VLOOKUP($D490,'SAP Data'!$A$7:$OM$1845,AC$4,FALSE),"")</f>
        <v>-1054005.2</v>
      </c>
      <c r="AD490" s="76">
        <f>IFERROR(VLOOKUP($D490,'SAP Data'!$A$7:$OM$1845,AD$4,FALSE),"")</f>
        <v>0</v>
      </c>
      <c r="AE490" s="76">
        <f>IFERROR(VLOOKUP($D490,'SAP Data'!$A$7:$OM$1845,AE$4,FALSE),"")</f>
        <v>0</v>
      </c>
      <c r="AF490" s="76">
        <f>IFERROR(VLOOKUP($D490,'SAP Data'!$A$7:$OM$1845,AF$4,FALSE),"")</f>
        <v>-1167469.27</v>
      </c>
      <c r="AG490" s="76">
        <f>IFERROR(VLOOKUP($D490,'SAP Data'!$A$7:$OM$1845,AG$4,FALSE),"")</f>
        <v>0</v>
      </c>
      <c r="AH490" s="76">
        <f>IFERROR(VLOOKUP($D490,'SAP Data'!$A$7:$OM$1845,AH$4,FALSE),"")</f>
        <v>0</v>
      </c>
      <c r="AI490" s="76">
        <f>IFERROR(VLOOKUP($D490,'SAP Data'!$A$7:$OM$1845,AI$4,FALSE),"")</f>
        <v>-1193107.29</v>
      </c>
      <c r="AJ490" s="76">
        <f>IFERROR(VLOOKUP($D490,'SAP Data'!$A$7:$OM$1845,AJ$4,FALSE),"")</f>
        <v>0</v>
      </c>
      <c r="AK490" s="76">
        <f>IFERROR(VLOOKUP($D490,'SAP Data'!$A$7:$OM$1845,AK$4,FALSE),"")</f>
        <v>0</v>
      </c>
      <c r="AL490" s="76">
        <f>IFERROR(VLOOKUP($D490,'SAP Data'!$A$7:$OM$1845,AL$4,FALSE),"")</f>
        <v>-1183891.46</v>
      </c>
      <c r="AM490" s="76">
        <f>IFERROR(VLOOKUP($D490,'SAP Data'!$A$7:$OM$1845,AM$4,FALSE),"")</f>
        <v>0</v>
      </c>
      <c r="AN490" s="76">
        <f>IFERROR(VLOOKUP($D490,'SAP Data'!$A$7:$OM$1845,AN$4,FALSE),"")</f>
        <v>0</v>
      </c>
      <c r="AO490" s="76">
        <f>IFERROR(VLOOKUP($D490,'SAP Data'!$A$7:$OM$1845,AO$4,FALSE),"")</f>
        <v>-1273051.19</v>
      </c>
      <c r="AP490" s="99">
        <f t="shared" si="691"/>
        <v>-327213.74</v>
      </c>
      <c r="AQ490" s="43">
        <f t="shared" si="692"/>
        <v>-327213.74</v>
      </c>
      <c r="AR490" s="43">
        <f t="shared" si="693"/>
        <v>-334856.92708333331</v>
      </c>
      <c r="AS490" s="43">
        <f t="shared" si="694"/>
        <v>-342500.11416666664</v>
      </c>
      <c r="AT490" s="43">
        <f t="shared" si="695"/>
        <v>-342500.11416666664</v>
      </c>
      <c r="AU490" s="43">
        <f t="shared" si="696"/>
        <v>-356041.05041666672</v>
      </c>
      <c r="AV490" s="43">
        <f t="shared" si="697"/>
        <v>-369581.98666666663</v>
      </c>
      <c r="AW490" s="43">
        <f t="shared" si="698"/>
        <v>-369581.98666666663</v>
      </c>
      <c r="AX490" s="43">
        <f t="shared" si="699"/>
        <v>-376394.04416666663</v>
      </c>
      <c r="AY490" s="43">
        <f t="shared" si="700"/>
        <v>-383206.10166666663</v>
      </c>
      <c r="AZ490" s="43">
        <f t="shared" si="701"/>
        <v>-383206.10166666663</v>
      </c>
      <c r="BA490" s="98">
        <f t="shared" si="702"/>
        <v>-392333.01791666663</v>
      </c>
      <c r="BB490" s="16"/>
      <c r="BC490" s="16"/>
      <c r="BD490" s="16">
        <f t="shared" si="709"/>
        <v>0</v>
      </c>
      <c r="BE490" s="16"/>
      <c r="BF490" s="16">
        <f t="shared" si="710"/>
        <v>0</v>
      </c>
      <c r="BH490" s="16">
        <f t="shared" si="711"/>
        <v>0</v>
      </c>
      <c r="BJ490" s="16">
        <f t="shared" si="712"/>
        <v>0</v>
      </c>
      <c r="BL490" s="16">
        <f t="shared" si="713"/>
        <v>0</v>
      </c>
      <c r="BN490" s="16">
        <f t="shared" si="714"/>
        <v>0</v>
      </c>
      <c r="BP490" s="16">
        <f t="shared" si="715"/>
        <v>0</v>
      </c>
      <c r="BQ490" s="43"/>
      <c r="BR490" s="16">
        <f t="shared" si="716"/>
        <v>0</v>
      </c>
      <c r="BS490" s="43"/>
      <c r="BT490" s="16">
        <f t="shared" si="717"/>
        <v>0</v>
      </c>
      <c r="BV490" s="16">
        <f t="shared" si="718"/>
        <v>0</v>
      </c>
      <c r="BW490" s="43"/>
      <c r="BX490" s="16">
        <f t="shared" si="719"/>
        <v>0</v>
      </c>
      <c r="BY490" s="43"/>
      <c r="BZ490" s="16">
        <f t="shared" si="720"/>
        <v>0</v>
      </c>
      <c r="CB490" s="16">
        <f t="shared" si="706"/>
        <v>-392333.01791666663</v>
      </c>
      <c r="CF490" s="243">
        <f t="shared" si="703"/>
        <v>0</v>
      </c>
      <c r="CH490" s="243">
        <f t="shared" si="721"/>
        <v>0</v>
      </c>
      <c r="CJ490" s="16">
        <f t="shared" si="704"/>
        <v>0</v>
      </c>
      <c r="CL490" s="54">
        <f t="shared" si="705"/>
        <v>0</v>
      </c>
      <c r="CN490" s="18"/>
      <c r="CO490" s="16">
        <f t="shared" si="707"/>
        <v>0</v>
      </c>
      <c r="CP490" s="18"/>
    </row>
    <row r="491" spans="1:94" x14ac:dyDescent="0.2">
      <c r="A491" s="387"/>
      <c r="B491" s="14" t="str">
        <f>VLOOKUP(D491,'line assign basis'!$A$8:$D$668,2,FALSE)</f>
        <v>FIN UTIL LEAS ST LIA</v>
      </c>
      <c r="C491" s="17" t="s">
        <v>2977</v>
      </c>
      <c r="D491" s="123" t="s">
        <v>3005</v>
      </c>
      <c r="E491" s="17">
        <f>IFERROR(VLOOKUP(D491,'line assign basis'!$A$8:$D$668,4,FALSE),"")</f>
        <v>1</v>
      </c>
      <c r="F491" s="33">
        <f>IFERROR(VLOOKUP($D491,'SAP Data'!$A$7:$OM$1845,F$4,FALSE),"")</f>
        <v>0</v>
      </c>
      <c r="G491" s="33">
        <f>IFERROR(VLOOKUP($D491,'SAP Data'!$A$7:$OM$1845,G$4,FALSE),"")</f>
        <v>0</v>
      </c>
      <c r="H491" s="16">
        <f>IFERROR(VLOOKUP($D491,'SAP Data'!$A$7:$OM$1845,H$4,FALSE),"")</f>
        <v>0</v>
      </c>
      <c r="I491" s="76">
        <f>IFERROR(VLOOKUP($D491,'SAP Data'!$A$7:$OM$1845,I$4,FALSE),"")</f>
        <v>0</v>
      </c>
      <c r="J491" s="76">
        <f>IFERROR(VLOOKUP($D491,'SAP Data'!$A$7:$OM$1845,J$4,FALSE),"")</f>
        <v>0</v>
      </c>
      <c r="K491" s="76">
        <f>IFERROR(VLOOKUP($D491,'SAP Data'!$A$7:$OM$1845,K$4,FALSE),"")</f>
        <v>0</v>
      </c>
      <c r="L491" s="76">
        <f>IFERROR(VLOOKUP($D491,'SAP Data'!$A$7:$OM$1845,L$4,FALSE),"")</f>
        <v>0</v>
      </c>
      <c r="M491" s="76">
        <f>IFERROR(VLOOKUP($D491,'SAP Data'!$A$7:$OM$1845,M$4,FALSE),"")</f>
        <v>0</v>
      </c>
      <c r="N491" s="76">
        <f>IFERROR(VLOOKUP($D491,'SAP Data'!$A$7:$OM$1845,N$4,FALSE),"")</f>
        <v>0</v>
      </c>
      <c r="O491" s="76">
        <f>IFERROR(VLOOKUP($D491,'SAP Data'!$A$7:$OM$1845,O$4,FALSE),"")</f>
        <v>0</v>
      </c>
      <c r="P491" s="76">
        <f>IFERROR(VLOOKUP($D491,'SAP Data'!$A$7:$OM$1845,P$4,FALSE),"")</f>
        <v>0</v>
      </c>
      <c r="Q491" s="76">
        <f>IFERROR(VLOOKUP($D491,'SAP Data'!$A$7:$OM$1845,Q$4,FALSE),"")</f>
        <v>-191759</v>
      </c>
      <c r="R491" s="76">
        <f>IFERROR(VLOOKUP($D491,'SAP Data'!$A$7:$OM$1845,R$4,FALSE),"")</f>
        <v>60542</v>
      </c>
      <c r="S491" s="76">
        <f>IFERROR(VLOOKUP($D491,'SAP Data'!$A$7:$OM$1845,S$4,FALSE),"")</f>
        <v>-210630</v>
      </c>
      <c r="T491" s="76">
        <f>IFERROR(VLOOKUP($D491,'SAP Data'!$A$7:$OM$1845,T$4,FALSE),"")</f>
        <v>-270495</v>
      </c>
      <c r="U491" s="76">
        <f>IFERROR(VLOOKUP($D491,'SAP Data'!$A$7:$OM$1845,U$4,FALSE),"")</f>
        <v>-227593</v>
      </c>
      <c r="V491" s="76">
        <f>IFERROR(VLOOKUP($D491,'SAP Data'!$A$7:$OM$1845,V$4,FALSE),"")</f>
        <v>-141298</v>
      </c>
      <c r="W491" s="76">
        <f>IFERROR(VLOOKUP($D491,'SAP Data'!$A$7:$OM$1845,W$4,FALSE),"")</f>
        <v>-444125</v>
      </c>
      <c r="X491" s="76">
        <f>IFERROR(VLOOKUP($D491,'SAP Data'!$A$7:$OM$1845,X$4,FALSE),"")</f>
        <v>-131217</v>
      </c>
      <c r="Y491" s="76">
        <f>IFERROR(VLOOKUP($D491,'SAP Data'!$A$7:$OM$1845,Y$4,FALSE),"")</f>
        <v>-131217</v>
      </c>
      <c r="Z491" s="76">
        <f>IFERROR(VLOOKUP($D491,'SAP Data'!$A$7:$OM$1845,Z$4,FALSE),"")</f>
        <v>-905689</v>
      </c>
      <c r="AA491" s="76">
        <f>IFERROR(VLOOKUP($D491,'SAP Data'!$A$7:$OM$1845,AA$4,FALSE),"")</f>
        <v>-131217</v>
      </c>
      <c r="AB491" s="76">
        <f>IFERROR(VLOOKUP($D491,'SAP Data'!$A$7:$OM$1845,AB$4,FALSE),"")</f>
        <v>-131217</v>
      </c>
      <c r="AC491" s="76">
        <f>IFERROR(VLOOKUP($D491,'SAP Data'!$A$7:$OM$1845,AC$4,FALSE),"")</f>
        <v>-741973</v>
      </c>
      <c r="AD491" s="76">
        <f>IFERROR(VLOOKUP($D491,'SAP Data'!$A$7:$OM$1845,AD$4,FALSE),"")</f>
        <v>-131217</v>
      </c>
      <c r="AE491" s="76">
        <f>IFERROR(VLOOKUP($D491,'SAP Data'!$A$7:$OM$1845,AE$4,FALSE),"")</f>
        <v>-131217</v>
      </c>
      <c r="AF491" s="76">
        <f>IFERROR(VLOOKUP($D491,'SAP Data'!$A$7:$OM$1845,AF$4,FALSE),"")</f>
        <v>-271723</v>
      </c>
      <c r="AG491" s="76">
        <f>IFERROR(VLOOKUP($D491,'SAP Data'!$A$7:$OM$1845,AG$4,FALSE),"")</f>
        <v>-66302</v>
      </c>
      <c r="AH491" s="76">
        <f>IFERROR(VLOOKUP($D491,'SAP Data'!$A$7:$OM$1845,AH$4,FALSE),"")</f>
        <v>-66302</v>
      </c>
      <c r="AI491" s="76">
        <f>IFERROR(VLOOKUP($D491,'SAP Data'!$A$7:$OM$1845,AI$4,FALSE),"")</f>
        <v>-158049</v>
      </c>
      <c r="AJ491" s="76">
        <f>IFERROR(VLOOKUP($D491,'SAP Data'!$A$7:$OM$1845,AJ$4,FALSE),"")</f>
        <v>0</v>
      </c>
      <c r="AK491" s="76">
        <f>IFERROR(VLOOKUP($D491,'SAP Data'!$A$7:$OM$1845,AK$4,FALSE),"")</f>
        <v>0</v>
      </c>
      <c r="AL491" s="76">
        <f>IFERROR(VLOOKUP($D491,'SAP Data'!$A$7:$OM$1845,AL$4,FALSE),"")</f>
        <v>-109194</v>
      </c>
      <c r="AM491" s="76">
        <f>IFERROR(VLOOKUP($D491,'SAP Data'!$A$7:$OM$1845,AM$4,FALSE),"")</f>
        <v>0</v>
      </c>
      <c r="AN491" s="76">
        <f>IFERROR(VLOOKUP($D491,'SAP Data'!$A$7:$OM$1845,AN$4,FALSE),"")</f>
        <v>0</v>
      </c>
      <c r="AO491" s="76">
        <f>IFERROR(VLOOKUP($D491,'SAP Data'!$A$7:$OM$1845,AO$4,FALSE),"")</f>
        <v>-254210</v>
      </c>
      <c r="AP491" s="99">
        <f t="shared" si="691"/>
        <v>-291834.04166666669</v>
      </c>
      <c r="AQ491" s="43">
        <f t="shared" si="692"/>
        <v>-296515.125</v>
      </c>
      <c r="AR491" s="43">
        <f t="shared" si="693"/>
        <v>-293257.41666666669</v>
      </c>
      <c r="AS491" s="43">
        <f t="shared" si="694"/>
        <v>-286588.125</v>
      </c>
      <c r="AT491" s="43">
        <f t="shared" si="695"/>
        <v>-276742.83333333331</v>
      </c>
      <c r="AU491" s="43">
        <f t="shared" si="696"/>
        <v>-261698.16666666666</v>
      </c>
      <c r="AV491" s="43">
        <f t="shared" si="697"/>
        <v>-244310.95833333334</v>
      </c>
      <c r="AW491" s="43">
        <f t="shared" si="698"/>
        <v>-233376.20833333334</v>
      </c>
      <c r="AX491" s="43">
        <f t="shared" si="699"/>
        <v>-194721.54166666666</v>
      </c>
      <c r="AY491" s="43">
        <f t="shared" si="700"/>
        <v>-156066.875</v>
      </c>
      <c r="AZ491" s="43">
        <f t="shared" si="701"/>
        <v>-145132.125</v>
      </c>
      <c r="BA491" s="98">
        <f t="shared" si="702"/>
        <v>-119341.29166666667</v>
      </c>
      <c r="BB491" s="16"/>
      <c r="BC491" s="16"/>
      <c r="BD491" s="16">
        <f t="shared" si="709"/>
        <v>0</v>
      </c>
      <c r="BE491" s="16"/>
      <c r="BF491" s="16">
        <f t="shared" si="710"/>
        <v>0</v>
      </c>
      <c r="BH491" s="16">
        <f t="shared" si="711"/>
        <v>0</v>
      </c>
      <c r="BJ491" s="16">
        <f t="shared" si="712"/>
        <v>0</v>
      </c>
      <c r="BL491" s="16">
        <f t="shared" si="713"/>
        <v>0</v>
      </c>
      <c r="BN491" s="16">
        <f t="shared" si="714"/>
        <v>0</v>
      </c>
      <c r="BP491" s="16">
        <f t="shared" si="715"/>
        <v>0</v>
      </c>
      <c r="BQ491" s="43"/>
      <c r="BR491" s="16">
        <f t="shared" si="716"/>
        <v>0</v>
      </c>
      <c r="BS491" s="43"/>
      <c r="BT491" s="16">
        <f t="shared" si="717"/>
        <v>0</v>
      </c>
      <c r="BV491" s="16">
        <f t="shared" si="718"/>
        <v>0</v>
      </c>
      <c r="BW491" s="43"/>
      <c r="BX491" s="16">
        <f t="shared" si="719"/>
        <v>0</v>
      </c>
      <c r="BY491" s="43"/>
      <c r="BZ491" s="16">
        <f t="shared" si="720"/>
        <v>0</v>
      </c>
      <c r="CB491" s="16">
        <f t="shared" si="706"/>
        <v>-119341.29166666667</v>
      </c>
      <c r="CF491" s="243">
        <f t="shared" si="703"/>
        <v>0</v>
      </c>
      <c r="CH491" s="243">
        <f t="shared" si="721"/>
        <v>0</v>
      </c>
      <c r="CJ491" s="16">
        <f t="shared" si="704"/>
        <v>0</v>
      </c>
      <c r="CL491" s="54">
        <f t="shared" si="705"/>
        <v>0</v>
      </c>
      <c r="CN491" s="18"/>
      <c r="CO491" s="16">
        <f t="shared" si="707"/>
        <v>0</v>
      </c>
      <c r="CP491" s="18"/>
    </row>
    <row r="492" spans="1:94" x14ac:dyDescent="0.2">
      <c r="A492" s="387"/>
      <c r="B492" s="14" t="str">
        <f>VLOOKUP(D492,'line assign basis'!$A$8:$D$668,2,FALSE)</f>
        <v>DEBT ISSUANCE COST</v>
      </c>
      <c r="C492" s="17" t="s">
        <v>1031</v>
      </c>
      <c r="D492" s="17" t="str">
        <f t="shared" si="708"/>
        <v>174000</v>
      </c>
      <c r="E492" s="17">
        <f>IFERROR(VLOOKUP(D492,'line assign basis'!$A$8:$D$668,4,FALSE),"")</f>
        <v>1</v>
      </c>
      <c r="F492" s="33">
        <f>IFERROR(VLOOKUP($D492,'SAP Data'!$A$7:$OM$1845,F$4,FALSE),"")</f>
        <v>10957</v>
      </c>
      <c r="G492" s="33">
        <f>IFERROR(VLOOKUP($D492,'SAP Data'!$A$7:$OM$1845,G$4,FALSE),"")</f>
        <v>1007461</v>
      </c>
      <c r="H492" s="16">
        <f>IFERROR(VLOOKUP($D492,'SAP Data'!$A$7:$OM$1845,H$4,FALSE),"")</f>
        <v>915928</v>
      </c>
      <c r="I492" s="76">
        <f>IFERROR(VLOOKUP($D492,'SAP Data'!$A$7:$OM$1845,I$4,FALSE),"")</f>
        <v>915928</v>
      </c>
      <c r="J492" s="76">
        <f>IFERROR(VLOOKUP($D492,'SAP Data'!$A$7:$OM$1845,J$4,FALSE),"")</f>
        <v>915928</v>
      </c>
      <c r="K492" s="76">
        <f>IFERROR(VLOOKUP($D492,'SAP Data'!$A$7:$OM$1845,K$4,FALSE),"")</f>
        <v>641329</v>
      </c>
      <c r="L492" s="76">
        <f>IFERROR(VLOOKUP($D492,'SAP Data'!$A$7:$OM$1845,L$4,FALSE),"")</f>
        <v>641329</v>
      </c>
      <c r="M492" s="76">
        <f>IFERROR(VLOOKUP($D492,'SAP Data'!$A$7:$OM$1845,M$4,FALSE),"")</f>
        <v>641329</v>
      </c>
      <c r="N492" s="76">
        <f>IFERROR(VLOOKUP($D492,'SAP Data'!$A$7:$OM$1845,N$4,FALSE),"")</f>
        <v>366805</v>
      </c>
      <c r="O492" s="76">
        <f>IFERROR(VLOOKUP($D492,'SAP Data'!$A$7:$OM$1845,O$4,FALSE),"")</f>
        <v>366805</v>
      </c>
      <c r="P492" s="76">
        <f>IFERROR(VLOOKUP($D492,'SAP Data'!$A$7:$OM$1845,P$4,FALSE),"")</f>
        <v>366805</v>
      </c>
      <c r="Q492" s="76">
        <f>IFERROR(VLOOKUP($D492,'SAP Data'!$A$7:$OM$1845,Q$4,FALSE),"")</f>
        <v>93474</v>
      </c>
      <c r="R492" s="76">
        <f>IFERROR(VLOOKUP($D492,'SAP Data'!$A$7:$OM$1845,R$4,FALSE),"")</f>
        <v>93474</v>
      </c>
      <c r="S492" s="76">
        <f>IFERROR(VLOOKUP($D492,'SAP Data'!$A$7:$OM$1845,S$4,FALSE),"")</f>
        <v>93474</v>
      </c>
      <c r="T492" s="76">
        <f>IFERROR(VLOOKUP($D492,'SAP Data'!$A$7:$OM$1845,T$4,FALSE),"")</f>
        <v>0</v>
      </c>
      <c r="U492" s="76">
        <f>IFERROR(VLOOKUP($D492,'SAP Data'!$A$7:$OM$1845,U$4,FALSE),"")</f>
        <v>0</v>
      </c>
      <c r="V492" s="76">
        <f>IFERROR(VLOOKUP($D492,'SAP Data'!$A$7:$OM$1845,V$4,FALSE),"")</f>
        <v>0</v>
      </c>
      <c r="W492" s="76">
        <f>IFERROR(VLOOKUP($D492,'SAP Data'!$A$7:$OM$1845,W$4,FALSE),"")</f>
        <v>0</v>
      </c>
      <c r="X492" s="76">
        <f>IFERROR(VLOOKUP($D492,'SAP Data'!$A$7:$OM$1845,X$4,FALSE),"")</f>
        <v>0</v>
      </c>
      <c r="Y492" s="76">
        <f>IFERROR(VLOOKUP($D492,'SAP Data'!$A$7:$OM$1845,Y$4,FALSE),"")</f>
        <v>-3616</v>
      </c>
      <c r="Z492" s="76">
        <f>IFERROR(VLOOKUP($D492,'SAP Data'!$A$7:$OM$1845,Z$4,FALSE),"")</f>
        <v>60468</v>
      </c>
      <c r="AA492" s="76">
        <f>IFERROR(VLOOKUP($D492,'SAP Data'!$A$7:$OM$1845,AA$4,FALSE),"")</f>
        <v>55177</v>
      </c>
      <c r="AB492" s="76">
        <f>IFERROR(VLOOKUP($D492,'SAP Data'!$A$7:$OM$1845,AB$4,FALSE),"")</f>
        <v>49886</v>
      </c>
      <c r="AC492" s="76">
        <f>IFERROR(VLOOKUP($D492,'SAP Data'!$A$7:$OM$1845,AC$4,FALSE),"")</f>
        <v>44595</v>
      </c>
      <c r="AD492" s="76">
        <f>IFERROR(VLOOKUP($D492,'SAP Data'!$A$7:$OM$1845,AD$4,FALSE),"")</f>
        <v>39304</v>
      </c>
      <c r="AE492" s="76">
        <f>IFERROR(VLOOKUP($D492,'SAP Data'!$A$7:$OM$1845,AE$4,FALSE),"")</f>
        <v>34013</v>
      </c>
      <c r="AF492" s="76">
        <f>IFERROR(VLOOKUP($D492,'SAP Data'!$A$7:$OM$1845,AF$4,FALSE),"")</f>
        <v>28722</v>
      </c>
      <c r="AG492" s="76">
        <f>IFERROR(VLOOKUP($D492,'SAP Data'!$A$7:$OM$1845,AG$4,FALSE),"")</f>
        <v>23431</v>
      </c>
      <c r="AH492" s="76">
        <f>IFERROR(VLOOKUP($D492,'SAP Data'!$A$7:$OM$1845,AH$4,FALSE),"")</f>
        <v>18140</v>
      </c>
      <c r="AI492" s="76">
        <f>IFERROR(VLOOKUP($D492,'SAP Data'!$A$7:$OM$1845,AI$4,FALSE),"")</f>
        <v>12849</v>
      </c>
      <c r="AJ492" s="76">
        <f>IFERROR(VLOOKUP($D492,'SAP Data'!$A$7:$OM$1845,AJ$4,FALSE),"")</f>
        <v>7558</v>
      </c>
      <c r="AK492" s="76">
        <f>IFERROR(VLOOKUP($D492,'SAP Data'!$A$7:$OM$1845,AK$4,FALSE),"")</f>
        <v>2443</v>
      </c>
      <c r="AL492" s="76">
        <f>IFERROR(VLOOKUP($D492,'SAP Data'!$A$7:$OM$1845,AL$4,FALSE),"")</f>
        <v>0</v>
      </c>
      <c r="AM492" s="76">
        <f>IFERROR(VLOOKUP($D492,'SAP Data'!$A$7:$OM$1845,AM$4,FALSE),"")</f>
        <v>0</v>
      </c>
      <c r="AN492" s="76">
        <f>IFERROR(VLOOKUP($D492,'SAP Data'!$A$7:$OM$1845,AN$4,FALSE),"")</f>
        <v>0</v>
      </c>
      <c r="AO492" s="76">
        <f>IFERROR(VLOOKUP($D492,'SAP Data'!$A$7:$OM$1845,AO$4,FALSE),"")</f>
        <v>0</v>
      </c>
      <c r="AP492" s="99">
        <f t="shared" si="691"/>
        <v>30531.083333333332</v>
      </c>
      <c r="AQ492" s="43">
        <f t="shared" si="692"/>
        <v>25796.458333333332</v>
      </c>
      <c r="AR492" s="43">
        <f t="shared" si="693"/>
        <v>24515.666666666668</v>
      </c>
      <c r="AS492" s="43">
        <f t="shared" si="694"/>
        <v>26688.708333333332</v>
      </c>
      <c r="AT492" s="43">
        <f t="shared" si="695"/>
        <v>28420.833333333332</v>
      </c>
      <c r="AU492" s="43">
        <f t="shared" si="696"/>
        <v>29712.041666666668</v>
      </c>
      <c r="AV492" s="43">
        <f t="shared" si="697"/>
        <v>30562.333333333332</v>
      </c>
      <c r="AW492" s="43">
        <f t="shared" si="698"/>
        <v>31129.708333333332</v>
      </c>
      <c r="AX492" s="43">
        <f t="shared" si="699"/>
        <v>28862.666666666668</v>
      </c>
      <c r="AY492" s="43">
        <f t="shared" si="700"/>
        <v>24044.125</v>
      </c>
      <c r="AZ492" s="43">
        <f t="shared" si="701"/>
        <v>19666.5</v>
      </c>
      <c r="BA492" s="98">
        <f t="shared" si="702"/>
        <v>15729.791666666666</v>
      </c>
      <c r="BB492" s="16"/>
      <c r="BC492" s="16"/>
      <c r="BD492" s="16">
        <f t="shared" si="709"/>
        <v>0</v>
      </c>
      <c r="BE492" s="16"/>
      <c r="BF492" s="16">
        <f t="shared" si="710"/>
        <v>0</v>
      </c>
      <c r="BH492" s="16">
        <f t="shared" si="711"/>
        <v>0</v>
      </c>
      <c r="BJ492" s="16">
        <f t="shared" si="712"/>
        <v>0</v>
      </c>
      <c r="BL492" s="16">
        <f t="shared" si="713"/>
        <v>0</v>
      </c>
      <c r="BN492" s="16">
        <f t="shared" si="714"/>
        <v>0</v>
      </c>
      <c r="BP492" s="16">
        <f t="shared" si="715"/>
        <v>0</v>
      </c>
      <c r="BQ492" s="43"/>
      <c r="BR492" s="16">
        <f t="shared" si="716"/>
        <v>0</v>
      </c>
      <c r="BS492" s="43"/>
      <c r="BT492" s="16">
        <f t="shared" si="717"/>
        <v>0</v>
      </c>
      <c r="BV492" s="16">
        <f t="shared" si="718"/>
        <v>0</v>
      </c>
      <c r="BW492" s="43"/>
      <c r="BX492" s="16">
        <f t="shared" si="719"/>
        <v>0</v>
      </c>
      <c r="BY492" s="43"/>
      <c r="BZ492" s="16">
        <f t="shared" si="720"/>
        <v>0</v>
      </c>
      <c r="CB492" s="16">
        <f t="shared" si="706"/>
        <v>15729.791666666666</v>
      </c>
      <c r="CF492" s="243">
        <f t="shared" si="703"/>
        <v>0</v>
      </c>
      <c r="CH492" s="243">
        <f t="shared" si="721"/>
        <v>0</v>
      </c>
      <c r="CJ492" s="16">
        <f t="shared" si="704"/>
        <v>0</v>
      </c>
      <c r="CL492" s="54">
        <f t="shared" si="705"/>
        <v>0</v>
      </c>
      <c r="CN492" s="18"/>
      <c r="CO492" s="16">
        <f t="shared" si="707"/>
        <v>0</v>
      </c>
      <c r="CP492" s="18"/>
    </row>
    <row r="493" spans="1:94" x14ac:dyDescent="0.2">
      <c r="A493" s="387"/>
      <c r="B493" s="14" t="str">
        <f>VLOOKUP(D493,'line assign basis'!$A$8:$D$668,2,FALSE)</f>
        <v>CURR PORTION LT DEBT</v>
      </c>
      <c r="C493" s="17" t="s">
        <v>1033</v>
      </c>
      <c r="D493" s="17" t="str">
        <f>RIGHT(C493,6)</f>
        <v>239001</v>
      </c>
      <c r="E493" s="17">
        <f>IFERROR(VLOOKUP(D493,'line assign basis'!$A$8:$D$668,4,FALSE),"")</f>
        <v>1</v>
      </c>
      <c r="F493" s="33">
        <f>IFERROR(VLOOKUP($D493,'SAP Data'!$A$7:$OM$1845,F$4,FALSE),"")</f>
        <v>-30000000</v>
      </c>
      <c r="G493" s="33">
        <f>IFERROR(VLOOKUP($D493,'SAP Data'!$A$7:$OM$1845,G$4,FALSE),"")</f>
        <v>-105000000</v>
      </c>
      <c r="H493" s="16">
        <f>IFERROR(VLOOKUP($D493,'SAP Data'!$A$7:$OM$1845,H$4,FALSE),"")</f>
        <v>-105000000</v>
      </c>
      <c r="I493" s="76">
        <f>IFERROR(VLOOKUP($D493,'SAP Data'!$A$7:$OM$1845,I$4,FALSE),"")</f>
        <v>-105000000</v>
      </c>
      <c r="J493" s="76">
        <f>IFERROR(VLOOKUP($D493,'SAP Data'!$A$7:$OM$1845,J$4,FALSE),"")</f>
        <v>-105000000</v>
      </c>
      <c r="K493" s="76">
        <f>IFERROR(VLOOKUP($D493,'SAP Data'!$A$7:$OM$1845,K$4,FALSE),"")</f>
        <v>-105000000</v>
      </c>
      <c r="L493" s="76">
        <f>IFERROR(VLOOKUP($D493,'SAP Data'!$A$7:$OM$1845,L$4,FALSE),"")</f>
        <v>-105000000</v>
      </c>
      <c r="M493" s="76">
        <f>IFERROR(VLOOKUP($D493,'SAP Data'!$A$7:$OM$1845,M$4,FALSE),"")</f>
        <v>-105000000</v>
      </c>
      <c r="N493" s="76">
        <f>IFERROR(VLOOKUP($D493,'SAP Data'!$A$7:$OM$1845,N$4,FALSE),"")</f>
        <v>-95000000</v>
      </c>
      <c r="O493" s="76">
        <f>IFERROR(VLOOKUP($D493,'SAP Data'!$A$7:$OM$1845,O$4,FALSE),"")</f>
        <v>-95000000</v>
      </c>
      <c r="P493" s="76">
        <f>IFERROR(VLOOKUP($D493,'SAP Data'!$A$7:$OM$1845,P$4,FALSE),"")</f>
        <v>-95000000</v>
      </c>
      <c r="Q493" s="76">
        <f>IFERROR(VLOOKUP($D493,'SAP Data'!$A$7:$OM$1845,Q$4,FALSE),"")</f>
        <v>-75000000</v>
      </c>
      <c r="R493" s="76">
        <f>IFERROR(VLOOKUP($D493,'SAP Data'!$A$7:$OM$1845,R$4,FALSE),"")</f>
        <v>-75000000</v>
      </c>
      <c r="S493" s="76">
        <f>IFERROR(VLOOKUP($D493,'SAP Data'!$A$7:$OM$1845,S$4,FALSE),"")</f>
        <v>-75000000</v>
      </c>
      <c r="T493" s="76">
        <f>IFERROR(VLOOKUP($D493,'SAP Data'!$A$7:$OM$1845,T$4,FALSE),"")</f>
        <v>0</v>
      </c>
      <c r="U493" s="76">
        <f>IFERROR(VLOOKUP($D493,'SAP Data'!$A$7:$OM$1845,U$4,FALSE),"")</f>
        <v>0</v>
      </c>
      <c r="V493" s="76">
        <f>IFERROR(VLOOKUP($D493,'SAP Data'!$A$7:$OM$1845,V$4,FALSE),"")</f>
        <v>0</v>
      </c>
      <c r="W493" s="76">
        <f>IFERROR(VLOOKUP($D493,'SAP Data'!$A$7:$OM$1845,W$4,FALSE),"")</f>
        <v>0</v>
      </c>
      <c r="X493" s="76">
        <f>IFERROR(VLOOKUP($D493,'SAP Data'!$A$7:$OM$1845,X$4,FALSE),"")</f>
        <v>0</v>
      </c>
      <c r="Y493" s="76">
        <f>IFERROR(VLOOKUP($D493,'SAP Data'!$A$7:$OM$1845,Y$4,FALSE),"")</f>
        <v>10000000</v>
      </c>
      <c r="Z493" s="76">
        <f>IFERROR(VLOOKUP($D493,'SAP Data'!$A$7:$OM$1845,Z$4,FALSE),"")</f>
        <v>-60000000</v>
      </c>
      <c r="AA493" s="76">
        <f>IFERROR(VLOOKUP($D493,'SAP Data'!$A$7:$OM$1845,AA$4,FALSE),"")</f>
        <v>-60000000</v>
      </c>
      <c r="AB493" s="76">
        <f>IFERROR(VLOOKUP($D493,'SAP Data'!$A$7:$OM$1845,AB$4,FALSE),"")</f>
        <v>-60000000</v>
      </c>
      <c r="AC493" s="76">
        <f>IFERROR(VLOOKUP($D493,'SAP Data'!$A$7:$OM$1845,AC$4,FALSE),"")</f>
        <v>-60000000</v>
      </c>
      <c r="AD493" s="76">
        <f>IFERROR(VLOOKUP($D493,'SAP Data'!$A$7:$OM$1845,AD$4,FALSE),"")</f>
        <v>-60000000</v>
      </c>
      <c r="AE493" s="76">
        <f>IFERROR(VLOOKUP($D493,'SAP Data'!$A$7:$OM$1845,AE$4,FALSE),"")</f>
        <v>-60000000</v>
      </c>
      <c r="AF493" s="76">
        <f>IFERROR(VLOOKUP($D493,'SAP Data'!$A$7:$OM$1845,AF$4,FALSE),"")</f>
        <v>-60000000</v>
      </c>
      <c r="AG493" s="76">
        <f>IFERROR(VLOOKUP($D493,'SAP Data'!$A$7:$OM$1845,AG$4,FALSE),"")</f>
        <v>-60000000</v>
      </c>
      <c r="AH493" s="76">
        <f>IFERROR(VLOOKUP($D493,'SAP Data'!$A$7:$OM$1845,AH$4,FALSE),"")</f>
        <v>-60000000</v>
      </c>
      <c r="AI493" s="76">
        <f>IFERROR(VLOOKUP($D493,'SAP Data'!$A$7:$OM$1845,AI$4,FALSE),"")</f>
        <v>-60000000</v>
      </c>
      <c r="AJ493" s="76">
        <f>IFERROR(VLOOKUP($D493,'SAP Data'!$A$7:$OM$1845,AJ$4,FALSE),"")</f>
        <v>-60000000</v>
      </c>
      <c r="AK493" s="76">
        <f>IFERROR(VLOOKUP($D493,'SAP Data'!$A$7:$OM$1845,AK$4,FALSE),"")</f>
        <v>-50000000</v>
      </c>
      <c r="AL493" s="76">
        <f>IFERROR(VLOOKUP($D493,'SAP Data'!$A$7:$OM$1845,AL$4,FALSE),"")</f>
        <v>0</v>
      </c>
      <c r="AM493" s="76">
        <f>IFERROR(VLOOKUP($D493,'SAP Data'!$A$7:$OM$1845,AM$4,FALSE),"")</f>
        <v>0</v>
      </c>
      <c r="AN493" s="76">
        <f>IFERROR(VLOOKUP($D493,'SAP Data'!$A$7:$OM$1845,AN$4,FALSE),"")</f>
        <v>0</v>
      </c>
      <c r="AO493" s="76">
        <f>IFERROR(VLOOKUP($D493,'SAP Data'!$A$7:$OM$1845,AO$4,FALSE),"")</f>
        <v>0</v>
      </c>
      <c r="AP493" s="99">
        <f t="shared" si="691"/>
        <v>-31041666.666666668</v>
      </c>
      <c r="AQ493" s="43">
        <f t="shared" si="692"/>
        <v>-29791666.666666668</v>
      </c>
      <c r="AR493" s="43">
        <f t="shared" si="693"/>
        <v>-31666666.666666668</v>
      </c>
      <c r="AS493" s="43">
        <f t="shared" si="694"/>
        <v>-36666666.666666664</v>
      </c>
      <c r="AT493" s="43">
        <f t="shared" si="695"/>
        <v>-41666666.666666664</v>
      </c>
      <c r="AU493" s="43">
        <f t="shared" si="696"/>
        <v>-46666666.666666664</v>
      </c>
      <c r="AV493" s="43">
        <f t="shared" si="697"/>
        <v>-51666666.666666664</v>
      </c>
      <c r="AW493" s="43">
        <f t="shared" si="698"/>
        <v>-56666666.666666664</v>
      </c>
      <c r="AX493" s="43">
        <f t="shared" si="699"/>
        <v>-56666666.666666664</v>
      </c>
      <c r="AY493" s="43">
        <f t="shared" si="700"/>
        <v>-51666666.666666664</v>
      </c>
      <c r="AZ493" s="43">
        <f t="shared" si="701"/>
        <v>-46666666.666666664</v>
      </c>
      <c r="BA493" s="98">
        <f t="shared" si="702"/>
        <v>-41666666.666666664</v>
      </c>
      <c r="BB493" s="16"/>
      <c r="BC493" s="16"/>
      <c r="BD493" s="16">
        <f t="shared" si="709"/>
        <v>0</v>
      </c>
      <c r="BE493" s="16"/>
      <c r="BF493" s="16">
        <f t="shared" si="710"/>
        <v>0</v>
      </c>
      <c r="BH493" s="16">
        <f t="shared" si="711"/>
        <v>0</v>
      </c>
      <c r="BJ493" s="16">
        <f t="shared" si="712"/>
        <v>0</v>
      </c>
      <c r="BL493" s="16">
        <f t="shared" si="713"/>
        <v>0</v>
      </c>
      <c r="BN493" s="16">
        <f t="shared" si="714"/>
        <v>0</v>
      </c>
      <c r="BP493" s="16">
        <f t="shared" si="715"/>
        <v>0</v>
      </c>
      <c r="BQ493" s="43"/>
      <c r="BR493" s="16">
        <f t="shared" si="716"/>
        <v>0</v>
      </c>
      <c r="BS493" s="43"/>
      <c r="BT493" s="16">
        <f t="shared" si="717"/>
        <v>0</v>
      </c>
      <c r="BV493" s="16">
        <f t="shared" si="718"/>
        <v>0</v>
      </c>
      <c r="BW493" s="43"/>
      <c r="BX493" s="16">
        <f t="shared" si="719"/>
        <v>0</v>
      </c>
      <c r="BY493" s="43"/>
      <c r="BZ493" s="16">
        <f t="shared" si="720"/>
        <v>0</v>
      </c>
      <c r="CB493" s="16">
        <f t="shared" si="706"/>
        <v>-41666666.666666664</v>
      </c>
      <c r="CF493" s="243">
        <f t="shared" si="703"/>
        <v>0</v>
      </c>
      <c r="CH493" s="243">
        <f t="shared" si="721"/>
        <v>0</v>
      </c>
      <c r="CJ493" s="16">
        <f t="shared" si="704"/>
        <v>0</v>
      </c>
      <c r="CL493" s="54">
        <f t="shared" si="705"/>
        <v>0</v>
      </c>
      <c r="CN493" s="18"/>
      <c r="CO493" s="16">
        <f t="shared" si="707"/>
        <v>0</v>
      </c>
      <c r="CP493" s="18"/>
    </row>
    <row r="494" spans="1:94" x14ac:dyDescent="0.2">
      <c r="A494" s="387"/>
      <c r="B494" s="14" t="str">
        <f>VLOOKUP(D494,'line assign basis'!$A$8:$D$668,2,FALSE)</f>
        <v>ACCOUNTS PAYABLE</v>
      </c>
      <c r="C494" s="40">
        <v>500170</v>
      </c>
      <c r="D494" s="41" t="str">
        <f>RIGHT(C494,6)</f>
        <v>500170</v>
      </c>
      <c r="E494" s="17">
        <f>IFERROR(VLOOKUP(D494,'line assign basis'!$A$8:$D$668,4,FALSE),"")</f>
        <v>5</v>
      </c>
      <c r="F494" s="33">
        <f>IFERROR(VLOOKUP($D494,'SAP Data'!$A$7:$OM$1845,F$4,FALSE),"")</f>
        <v>-125186280.34</v>
      </c>
      <c r="G494" s="33">
        <f>IFERROR(VLOOKUP($D494,'SAP Data'!$A$7:$OM$1845,G$4,FALSE),"")</f>
        <v>-109218958.59999999</v>
      </c>
      <c r="H494" s="16">
        <f>IFERROR(VLOOKUP($D494,'SAP Data'!$A$7:$OM$1845,H$4,FALSE),"")</f>
        <v>-102226805.22</v>
      </c>
      <c r="I494" s="76">
        <f>IFERROR(VLOOKUP($D494,'SAP Data'!$A$7:$OM$1845,I$4,FALSE),"")</f>
        <v>-77343797.579999998</v>
      </c>
      <c r="J494" s="76">
        <f>IFERROR(VLOOKUP($D494,'SAP Data'!$A$7:$OM$1845,J$4,FALSE),"")</f>
        <v>-86324053.200000003</v>
      </c>
      <c r="K494" s="76">
        <f>IFERROR(VLOOKUP($D494,'SAP Data'!$A$7:$OM$1845,K$4,FALSE),"")</f>
        <v>-74852306.519999996</v>
      </c>
      <c r="L494" s="76">
        <f>IFERROR(VLOOKUP($D494,'SAP Data'!$A$7:$OM$1845,L$4,FALSE),"")</f>
        <v>-76200226.849999994</v>
      </c>
      <c r="M494" s="76">
        <f>IFERROR(VLOOKUP($D494,'SAP Data'!$A$7:$OM$1845,M$4,FALSE),"")</f>
        <v>-88000647.390000001</v>
      </c>
      <c r="N494" s="76">
        <f>IFERROR(VLOOKUP($D494,'SAP Data'!$A$7:$OM$1845,N$4,FALSE),"")</f>
        <v>-75059838.189999998</v>
      </c>
      <c r="O494" s="76">
        <f>IFERROR(VLOOKUP($D494,'SAP Data'!$A$7:$OM$1845,O$4,FALSE),"")</f>
        <v>-83945136.159999996</v>
      </c>
      <c r="P494" s="76">
        <f>IFERROR(VLOOKUP($D494,'SAP Data'!$A$7:$OM$1845,P$4,FALSE),"")</f>
        <v>-106831730.34999999</v>
      </c>
      <c r="Q494" s="76">
        <f>IFERROR(VLOOKUP($D494,'SAP Data'!$A$7:$OM$1845,Q$4,FALSE),"")</f>
        <v>-110750868.33</v>
      </c>
      <c r="R494" s="76">
        <f>IFERROR(VLOOKUP($D494,'SAP Data'!$A$7:$OM$1845,R$4,FALSE),"")</f>
        <v>-104979574.93000001</v>
      </c>
      <c r="S494" s="76">
        <f>IFERROR(VLOOKUP($D494,'SAP Data'!$A$7:$OM$1845,S$4,FALSE),"")</f>
        <v>-100575202.70999999</v>
      </c>
      <c r="T494" s="76">
        <f>IFERROR(VLOOKUP($D494,'SAP Data'!$A$7:$OM$1845,T$4,FALSE),"")</f>
        <v>-85595166.019999996</v>
      </c>
      <c r="U494" s="76">
        <f>IFERROR(VLOOKUP($D494,'SAP Data'!$A$7:$OM$1845,U$4,FALSE),"")</f>
        <v>-90751395</v>
      </c>
      <c r="V494" s="76">
        <f>IFERROR(VLOOKUP($D494,'SAP Data'!$A$7:$OM$1845,V$4,FALSE),"")</f>
        <v>-101799461.55</v>
      </c>
      <c r="W494" s="76">
        <f>IFERROR(VLOOKUP($D494,'SAP Data'!$A$7:$OM$1845,W$4,FALSE),"")</f>
        <v>-77935242.810000002</v>
      </c>
      <c r="X494" s="76">
        <f>IFERROR(VLOOKUP($D494,'SAP Data'!$A$7:$OM$1845,X$4,FALSE),"")</f>
        <v>-78177567.079999998</v>
      </c>
      <c r="Y494" s="76">
        <f>IFERROR(VLOOKUP($D494,'SAP Data'!$A$7:$OM$1845,Y$4,FALSE),"")</f>
        <v>-79723785.180000007</v>
      </c>
      <c r="Z494" s="76">
        <f>IFERROR(VLOOKUP($D494,'SAP Data'!$A$7:$OM$1845,Z$4,FALSE),"")</f>
        <v>-82568805.700000003</v>
      </c>
      <c r="AA494" s="76">
        <f>IFERROR(VLOOKUP($D494,'SAP Data'!$A$7:$OM$1845,AA$4,FALSE),"")</f>
        <v>-78299409.730000004</v>
      </c>
      <c r="AB494" s="76">
        <f>IFERROR(VLOOKUP($D494,'SAP Data'!$A$7:$OM$1845,AB$4,FALSE),"")</f>
        <v>-118939759.3</v>
      </c>
      <c r="AC494" s="76">
        <f>IFERROR(VLOOKUP($D494,'SAP Data'!$A$7:$OM$1845,AC$4,FALSE),"")</f>
        <v>-94642235.790000007</v>
      </c>
      <c r="AD494" s="76">
        <f>IFERROR(VLOOKUP($D494,'SAP Data'!$A$7:$OM$1845,AD$4,FALSE),"")</f>
        <v>-90071297.439999998</v>
      </c>
      <c r="AE494" s="76">
        <f>IFERROR(VLOOKUP($D494,'SAP Data'!$A$7:$OM$1845,AE$4,FALSE),"")</f>
        <v>-121053452.67</v>
      </c>
      <c r="AF494" s="76">
        <f>IFERROR(VLOOKUP($D494,'SAP Data'!$A$7:$OM$1845,AF$4,FALSE),"")</f>
        <v>-87002511.430000007</v>
      </c>
      <c r="AG494" s="76">
        <f>IFERROR(VLOOKUP($D494,'SAP Data'!$A$7:$OM$1845,AG$4,FALSE),"")</f>
        <v>-81918008.739999995</v>
      </c>
      <c r="AH494" s="76">
        <f>IFERROR(VLOOKUP($D494,'SAP Data'!$A$7:$OM$1845,AH$4,FALSE),"")</f>
        <v>-97746092.900000006</v>
      </c>
      <c r="AI494" s="76">
        <f>IFERROR(VLOOKUP($D494,'SAP Data'!$A$7:$OM$1845,AI$4,FALSE),"")</f>
        <v>-95040898</v>
      </c>
      <c r="AJ494" s="76">
        <f>IFERROR(VLOOKUP($D494,'SAP Data'!$A$7:$OM$1845,AJ$4,FALSE),"")</f>
        <v>-88508956.310000002</v>
      </c>
      <c r="AK494" s="76">
        <f>IFERROR(VLOOKUP($D494,'SAP Data'!$A$7:$OM$1845,AK$4,FALSE),"")</f>
        <v>-87466097.120000005</v>
      </c>
      <c r="AL494" s="76">
        <f>IFERROR(VLOOKUP($D494,'SAP Data'!$A$7:$OM$1845,AL$4,FALSE),"")</f>
        <v>-91915890.629999995</v>
      </c>
      <c r="AM494" s="76">
        <f>IFERROR(VLOOKUP($D494,'SAP Data'!$A$7:$OM$1845,AM$4,FALSE),"")</f>
        <v>-123761091.41</v>
      </c>
      <c r="AN494" s="76">
        <f>IFERROR(VLOOKUP($D494,'SAP Data'!$A$7:$OM$1845,AN$4,FALSE),"")</f>
        <v>-142189305.28</v>
      </c>
      <c r="AO494" s="76">
        <f>IFERROR(VLOOKUP($D494,'SAP Data'!$A$7:$OM$1845,AO$4,FALSE),"")</f>
        <v>-131858430.31</v>
      </c>
      <c r="AP494" s="99">
        <f t="shared" si="691"/>
        <v>-90544455.587916672</v>
      </c>
      <c r="AQ494" s="43">
        <f t="shared" si="692"/>
        <v>-90776537.774166659</v>
      </c>
      <c r="AR494" s="43">
        <f t="shared" si="693"/>
        <v>-91688437.581249997</v>
      </c>
      <c r="AS494" s="43">
        <f t="shared" si="694"/>
        <v>-91379019.212499976</v>
      </c>
      <c r="AT494" s="43">
        <f t="shared" si="695"/>
        <v>-90842071.091249987</v>
      </c>
      <c r="AU494" s="43">
        <f t="shared" si="696"/>
        <v>-91385916.363749981</v>
      </c>
      <c r="AV494" s="43">
        <f t="shared" si="697"/>
        <v>-92529126.547916666</v>
      </c>
      <c r="AW494" s="43">
        <f t="shared" si="698"/>
        <v>-93282197.429999992</v>
      </c>
      <c r="AX494" s="43">
        <f t="shared" si="699"/>
        <v>-93994255.632916674</v>
      </c>
      <c r="AY494" s="43">
        <f t="shared" si="700"/>
        <v>-96277954.24166666</v>
      </c>
      <c r="AZ494" s="43">
        <f t="shared" si="701"/>
        <v>-99140922.060833335</v>
      </c>
      <c r="BA494" s="98">
        <f t="shared" si="702"/>
        <v>-101660327.91500001</v>
      </c>
      <c r="BB494" s="16"/>
      <c r="BC494" s="16"/>
      <c r="BD494" s="16">
        <f t="shared" si="709"/>
        <v>-90544455.587916672</v>
      </c>
      <c r="BE494" s="16"/>
      <c r="BF494" s="16">
        <f t="shared" si="710"/>
        <v>-90776537.774166659</v>
      </c>
      <c r="BH494" s="16">
        <f t="shared" si="711"/>
        <v>-91688437.581249997</v>
      </c>
      <c r="BJ494" s="16">
        <f t="shared" si="712"/>
        <v>-91379019.212499976</v>
      </c>
      <c r="BL494" s="16">
        <f t="shared" si="713"/>
        <v>-90842071.091249987</v>
      </c>
      <c r="BN494" s="16">
        <f t="shared" si="714"/>
        <v>-91385916.363749981</v>
      </c>
      <c r="BP494" s="16">
        <f t="shared" si="715"/>
        <v>-92529126.547916666</v>
      </c>
      <c r="BQ494" s="43"/>
      <c r="BR494" s="16">
        <f t="shared" si="716"/>
        <v>-93282197.429999992</v>
      </c>
      <c r="BS494" s="43"/>
      <c r="BT494" s="16">
        <f t="shared" si="717"/>
        <v>-93994255.632916674</v>
      </c>
      <c r="BV494" s="16">
        <f t="shared" si="718"/>
        <v>-96277954.24166666</v>
      </c>
      <c r="BW494" s="43"/>
      <c r="BX494" s="16">
        <f t="shared" si="719"/>
        <v>-99140922.060833335</v>
      </c>
      <c r="BY494" s="43"/>
      <c r="BZ494" s="16">
        <f t="shared" si="720"/>
        <v>-101660327.91500001</v>
      </c>
      <c r="CB494" s="16">
        <f t="shared" si="706"/>
        <v>0</v>
      </c>
      <c r="CF494" s="243">
        <f t="shared" si="703"/>
        <v>0</v>
      </c>
      <c r="CH494" s="243">
        <f t="shared" si="721"/>
        <v>0</v>
      </c>
      <c r="CJ494" s="16">
        <f t="shared" si="704"/>
        <v>0</v>
      </c>
      <c r="CL494" s="54">
        <f t="shared" si="705"/>
        <v>0</v>
      </c>
      <c r="CN494" s="18"/>
      <c r="CO494" s="16">
        <f t="shared" si="707"/>
        <v>0</v>
      </c>
      <c r="CP494" s="18"/>
    </row>
    <row r="495" spans="1:94" x14ac:dyDescent="0.2">
      <c r="A495" s="387" t="s">
        <v>4188</v>
      </c>
      <c r="B495" s="14" t="str">
        <f>VLOOKUP(D495,'line assign basis'!$A$8:$D$668,2,FALSE)</f>
        <v>TAXES ACCRUED</v>
      </c>
      <c r="C495" s="40">
        <v>500171</v>
      </c>
      <c r="D495" s="41" t="str">
        <f>RIGHT(C495,6)</f>
        <v>500171</v>
      </c>
      <c r="E495" s="17">
        <f>IFERROR(VLOOKUP(D495,'line assign basis'!$A$8:$D$668,4,FALSE),"")</f>
        <v>5</v>
      </c>
      <c r="F495" s="33">
        <f>IFERROR(VLOOKUP($D495,'SAP Data'!$A$7:$OM$1845,F$4,FALSE),"")</f>
        <v>-12948168.449999999</v>
      </c>
      <c r="G495" s="33">
        <f>IFERROR(VLOOKUP($D495,'SAP Data'!$A$7:$OM$1845,G$4,FALSE),"")</f>
        <v>-10514616.67</v>
      </c>
      <c r="H495" s="16">
        <f>IFERROR(VLOOKUP($D495,'SAP Data'!$A$7:$OM$1845,H$4,FALSE),"")</f>
        <v>-10868770.1</v>
      </c>
      <c r="I495" s="76">
        <f>IFERROR(VLOOKUP($D495,'SAP Data'!$A$7:$OM$1845,I$4,FALSE),"")</f>
        <v>-9718065.6899999995</v>
      </c>
      <c r="J495" s="76">
        <f>IFERROR(VLOOKUP($D495,'SAP Data'!$A$7:$OM$1845,J$4,FALSE),"")</f>
        <v>-6518296.5800000001</v>
      </c>
      <c r="K495" s="76">
        <f>IFERROR(VLOOKUP($D495,'SAP Data'!$A$7:$OM$1845,K$4,FALSE),"")</f>
        <v>-6903457.5899999999</v>
      </c>
      <c r="L495" s="76">
        <f>IFERROR(VLOOKUP($D495,'SAP Data'!$A$7:$OM$1845,L$4,FALSE),"")</f>
        <v>-9164138.25</v>
      </c>
      <c r="M495" s="76">
        <f>IFERROR(VLOOKUP($D495,'SAP Data'!$A$7:$OM$1845,M$4,FALSE),"")</f>
        <v>-9968160.8200000003</v>
      </c>
      <c r="N495" s="76">
        <f>IFERROR(VLOOKUP($D495,'SAP Data'!$A$7:$OM$1845,N$4,FALSE),"")</f>
        <v>-12941217.68</v>
      </c>
      <c r="O495" s="76">
        <f>IFERROR(VLOOKUP($D495,'SAP Data'!$A$7:$OM$1845,O$4,FALSE),"")</f>
        <v>-16170704.720000001</v>
      </c>
      <c r="P495" s="76">
        <f>IFERROR(VLOOKUP($D495,'SAP Data'!$A$7:$OM$1845,P$4,FALSE),"")</f>
        <v>-9396022.6500000004</v>
      </c>
      <c r="Q495" s="76">
        <f>IFERROR(VLOOKUP($D495,'SAP Data'!$A$7:$OM$1845,Q$4,FALSE),"")</f>
        <v>-11717247.75</v>
      </c>
      <c r="R495" s="76">
        <f>IFERROR(VLOOKUP($D495,'SAP Data'!$A$7:$OM$1845,R$4,FALSE),"")</f>
        <v>-13442572.74</v>
      </c>
      <c r="S495" s="76">
        <f>IFERROR(VLOOKUP($D495,'SAP Data'!$A$7:$OM$1845,S$4,FALSE),"")</f>
        <v>-10238098.93</v>
      </c>
      <c r="T495" s="76">
        <f>IFERROR(VLOOKUP($D495,'SAP Data'!$A$7:$OM$1845,T$4,FALSE),"")</f>
        <v>-11620986.380000001</v>
      </c>
      <c r="U495" s="76">
        <f>IFERROR(VLOOKUP($D495,'SAP Data'!$A$7:$OM$1845,U$4,FALSE),"")</f>
        <v>-11360291.619999999</v>
      </c>
      <c r="V495" s="76">
        <f>IFERROR(VLOOKUP($D495,'SAP Data'!$A$7:$OM$1845,V$4,FALSE),"")</f>
        <v>-8570867.2400000002</v>
      </c>
      <c r="W495" s="76">
        <f>IFERROR(VLOOKUP($D495,'SAP Data'!$A$7:$OM$1845,W$4,FALSE),"")</f>
        <v>-7375647.0700000003</v>
      </c>
      <c r="X495" s="76">
        <f>IFERROR(VLOOKUP($D495,'SAP Data'!$A$7:$OM$1845,X$4,FALSE),"")</f>
        <v>-11679687.99</v>
      </c>
      <c r="Y495" s="76">
        <f>IFERROR(VLOOKUP($D495,'SAP Data'!$A$7:$OM$1845,Y$4,FALSE),"")</f>
        <v>-13231676.17</v>
      </c>
      <c r="Z495" s="76">
        <f>IFERROR(VLOOKUP($D495,'SAP Data'!$A$7:$OM$1845,Z$4,FALSE),"")</f>
        <v>-13604196.58</v>
      </c>
      <c r="AA495" s="76">
        <f>IFERROR(VLOOKUP($D495,'SAP Data'!$A$7:$OM$1845,AA$4,FALSE),"")</f>
        <v>-20228845.719999999</v>
      </c>
      <c r="AB495" s="76">
        <f>IFERROR(VLOOKUP($D495,'SAP Data'!$A$7:$OM$1845,AB$4,FALSE),"")</f>
        <v>-13576715.58</v>
      </c>
      <c r="AC495" s="76">
        <f>IFERROR(VLOOKUP($D495,'SAP Data'!$A$7:$OM$1845,AC$4,FALSE),"")</f>
        <v>-13526655.34</v>
      </c>
      <c r="AD495" s="76">
        <f>IFERROR(VLOOKUP($D495,'SAP Data'!$A$7:$OM$1845,AD$4,FALSE),"")</f>
        <v>-17720095.57</v>
      </c>
      <c r="AE495" s="76">
        <f>IFERROR(VLOOKUP($D495,'SAP Data'!$A$7:$OM$1845,AE$4,FALSE),"")</f>
        <v>-15070687.57</v>
      </c>
      <c r="AF495" s="76">
        <f>IFERROR(VLOOKUP($D495,'SAP Data'!$A$7:$OM$1845,AF$4,FALSE),"")</f>
        <v>-13865155.85</v>
      </c>
      <c r="AG495" s="76">
        <f>IFERROR(VLOOKUP($D495,'SAP Data'!$A$7:$OM$1845,AG$4,FALSE),"")</f>
        <v>-14595827.68</v>
      </c>
      <c r="AH495" s="76">
        <f>IFERROR(VLOOKUP($D495,'SAP Data'!$A$7:$OM$1845,AH$4,FALSE),"")</f>
        <v>-11796740.32</v>
      </c>
      <c r="AI495" s="76">
        <f>IFERROR(VLOOKUP($D495,'SAP Data'!$A$7:$OM$1845,AI$4,FALSE),"")</f>
        <v>-10072069.82</v>
      </c>
      <c r="AJ495" s="76">
        <f>IFERROR(VLOOKUP($D495,'SAP Data'!$A$7:$OM$1845,AJ$4,FALSE),"")</f>
        <v>-14101074.65</v>
      </c>
      <c r="AK495" s="76">
        <f>IFERROR(VLOOKUP($D495,'SAP Data'!$A$7:$OM$1845,AK$4,FALSE),"")</f>
        <v>-15418677.380000001</v>
      </c>
      <c r="AL495" s="76">
        <f>IFERROR(VLOOKUP($D495,'SAP Data'!$A$7:$OM$1845,AL$4,FALSE),"")</f>
        <v>-16472227.560000001</v>
      </c>
      <c r="AM495" s="76">
        <f>IFERROR(VLOOKUP($D495,'SAP Data'!$A$7:$OM$1845,AM$4,FALSE),"")</f>
        <v>-21892827.309999999</v>
      </c>
      <c r="AN495" s="76">
        <f>IFERROR(VLOOKUP($D495,'SAP Data'!$A$7:$OM$1845,AN$4,FALSE),"")</f>
        <v>-14063962.130000001</v>
      </c>
      <c r="AO495" s="76">
        <f>IFERROR(VLOOKUP($D495,'SAP Data'!$A$7:$OM$1845,AO$4,FALSE),"")</f>
        <v>-15476283.93</v>
      </c>
      <c r="AP495" s="99">
        <f t="shared" si="691"/>
        <v>-12549583.564583333</v>
      </c>
      <c r="AQ495" s="43">
        <f t="shared" si="692"/>
        <v>-12929171.542500002</v>
      </c>
      <c r="AR495" s="43">
        <f t="shared" si="693"/>
        <v>-13224036.463749999</v>
      </c>
      <c r="AS495" s="43">
        <f t="shared" si="694"/>
        <v>-13452357.527499998</v>
      </c>
      <c r="AT495" s="43">
        <f t="shared" si="695"/>
        <v>-13721582.908333333</v>
      </c>
      <c r="AU495" s="43">
        <f t="shared" si="696"/>
        <v>-13968345.234583333</v>
      </c>
      <c r="AV495" s="43">
        <f t="shared" si="697"/>
        <v>-14181587.293333331</v>
      </c>
      <c r="AW495" s="43">
        <f t="shared" si="698"/>
        <v>-14373603.454583332</v>
      </c>
      <c r="AX495" s="43">
        <f t="shared" si="699"/>
        <v>-14584229.795833332</v>
      </c>
      <c r="AY495" s="43">
        <f t="shared" si="700"/>
        <v>-14773063.652916668</v>
      </c>
      <c r="AZ495" s="43">
        <f t="shared" si="701"/>
        <v>-14862698.158749999</v>
      </c>
      <c r="BA495" s="98">
        <f t="shared" si="702"/>
        <v>-14964234.622916667</v>
      </c>
      <c r="BB495" s="16"/>
      <c r="BC495" s="16"/>
      <c r="BD495" s="16">
        <f t="shared" si="709"/>
        <v>-12549583.564583333</v>
      </c>
      <c r="BE495" s="16"/>
      <c r="BF495" s="16">
        <f t="shared" si="710"/>
        <v>-12929171.542500002</v>
      </c>
      <c r="BH495" s="16">
        <f t="shared" si="711"/>
        <v>-13224036.463749999</v>
      </c>
      <c r="BJ495" s="16">
        <f t="shared" si="712"/>
        <v>-13452357.527499998</v>
      </c>
      <c r="BL495" s="16">
        <f t="shared" si="713"/>
        <v>-13721582.908333333</v>
      </c>
      <c r="BN495" s="16">
        <f t="shared" si="714"/>
        <v>-13968345.234583333</v>
      </c>
      <c r="BP495" s="16">
        <f t="shared" si="715"/>
        <v>-14181587.293333331</v>
      </c>
      <c r="BQ495" s="43"/>
      <c r="BR495" s="16">
        <f t="shared" si="716"/>
        <v>-14373603.454583332</v>
      </c>
      <c r="BS495" s="43"/>
      <c r="BT495" s="16">
        <f t="shared" si="717"/>
        <v>-14584229.795833332</v>
      </c>
      <c r="BV495" s="16">
        <f t="shared" si="718"/>
        <v>-14773063.652916668</v>
      </c>
      <c r="BW495" s="43"/>
      <c r="BX495" s="16">
        <f t="shared" si="719"/>
        <v>-14862698.158749999</v>
      </c>
      <c r="BY495" s="43"/>
      <c r="BZ495" s="16">
        <f t="shared" si="720"/>
        <v>-14964234.622916667</v>
      </c>
      <c r="CB495" s="16">
        <f t="shared" si="706"/>
        <v>0</v>
      </c>
      <c r="CF495" s="243">
        <f t="shared" si="703"/>
        <v>0</v>
      </c>
      <c r="CH495" s="243">
        <f t="shared" si="721"/>
        <v>0</v>
      </c>
      <c r="CJ495" s="16">
        <f t="shared" si="704"/>
        <v>0</v>
      </c>
      <c r="CL495" s="54">
        <f t="shared" si="705"/>
        <v>0</v>
      </c>
      <c r="CN495" s="18"/>
      <c r="CO495" s="16">
        <f t="shared" si="707"/>
        <v>0</v>
      </c>
      <c r="CP495" s="18"/>
    </row>
    <row r="496" spans="1:94" x14ac:dyDescent="0.2">
      <c r="A496" s="387"/>
      <c r="B496" s="14" t="str">
        <f>VLOOKUP(D496,'line assign basis'!$A$8:$D$668,2,FALSE)</f>
        <v>INTEREST ACCRUED</v>
      </c>
      <c r="C496" s="40">
        <v>500172</v>
      </c>
      <c r="D496" s="41" t="str">
        <f>RIGHT(C496,6)</f>
        <v>500172</v>
      </c>
      <c r="E496" s="17">
        <f>IFERROR(VLOOKUP(D496,'line assign basis'!$A$8:$D$668,4,FALSE),"")</f>
        <v>5</v>
      </c>
      <c r="F496" s="33">
        <f>IFERROR(VLOOKUP($D496,'SAP Data'!$A$7:$OM$1845,F$4,FALSE),"")</f>
        <v>-6492344.7999999998</v>
      </c>
      <c r="G496" s="33">
        <f>IFERROR(VLOOKUP($D496,'SAP Data'!$A$7:$OM$1845,G$4,FALSE),"")</f>
        <v>-8715848.9900000002</v>
      </c>
      <c r="H496" s="16">
        <f>IFERROR(VLOOKUP($D496,'SAP Data'!$A$7:$OM$1845,H$4,FALSE),"")</f>
        <v>-9225394.8399999999</v>
      </c>
      <c r="I496" s="76">
        <f>IFERROR(VLOOKUP($D496,'SAP Data'!$A$7:$OM$1845,I$4,FALSE),"")</f>
        <v>-12337732.369999999</v>
      </c>
      <c r="J496" s="76">
        <f>IFERROR(VLOOKUP($D496,'SAP Data'!$A$7:$OM$1845,J$4,FALSE),"")</f>
        <v>-4382253.22</v>
      </c>
      <c r="K496" s="76">
        <f>IFERROR(VLOOKUP($D496,'SAP Data'!$A$7:$OM$1845,K$4,FALSE),"")</f>
        <v>-7674546.3600000003</v>
      </c>
      <c r="L496" s="76">
        <f>IFERROR(VLOOKUP($D496,'SAP Data'!$A$7:$OM$1845,L$4,FALSE),"")</f>
        <v>-7099758.8099999996</v>
      </c>
      <c r="M496" s="76">
        <f>IFERROR(VLOOKUP($D496,'SAP Data'!$A$7:$OM$1845,M$4,FALSE),"")</f>
        <v>-9756554.5899999999</v>
      </c>
      <c r="N496" s="76">
        <f>IFERROR(VLOOKUP($D496,'SAP Data'!$A$7:$OM$1845,N$4,FALSE),"")</f>
        <v>-10404899.970000001</v>
      </c>
      <c r="O496" s="76">
        <f>IFERROR(VLOOKUP($D496,'SAP Data'!$A$7:$OM$1845,O$4,FALSE),"")</f>
        <v>-13867360.890000001</v>
      </c>
      <c r="P496" s="76">
        <f>IFERROR(VLOOKUP($D496,'SAP Data'!$A$7:$OM$1845,P$4,FALSE),"")</f>
        <v>-6678348.4100000001</v>
      </c>
      <c r="Q496" s="76">
        <f>IFERROR(VLOOKUP($D496,'SAP Data'!$A$7:$OM$1845,Q$4,FALSE),"")</f>
        <v>-7441255.8399999999</v>
      </c>
      <c r="R496" s="76">
        <f>IFERROR(VLOOKUP($D496,'SAP Data'!$A$7:$OM$1845,R$4,FALSE),"")</f>
        <v>-6737810.0199999996</v>
      </c>
      <c r="S496" s="76">
        <f>IFERROR(VLOOKUP($D496,'SAP Data'!$A$7:$OM$1845,S$4,FALSE),"")</f>
        <v>-8852822.5399999991</v>
      </c>
      <c r="T496" s="76">
        <f>IFERROR(VLOOKUP($D496,'SAP Data'!$A$7:$OM$1845,T$4,FALSE),"")</f>
        <v>-9368316.5800000001</v>
      </c>
      <c r="U496" s="76">
        <f>IFERROR(VLOOKUP($D496,'SAP Data'!$A$7:$OM$1845,U$4,FALSE),"")</f>
        <v>-12850689.300000001</v>
      </c>
      <c r="V496" s="76">
        <f>IFERROR(VLOOKUP($D496,'SAP Data'!$A$7:$OM$1845,V$4,FALSE),"")</f>
        <v>-4228662.1900000004</v>
      </c>
      <c r="W496" s="76">
        <f>IFERROR(VLOOKUP($D496,'SAP Data'!$A$7:$OM$1845,W$4,FALSE),"")</f>
        <v>-7156355.1200000001</v>
      </c>
      <c r="X496" s="76">
        <f>IFERROR(VLOOKUP($D496,'SAP Data'!$A$7:$OM$1845,X$4,FALSE),"")</f>
        <v>-8537810.1500000004</v>
      </c>
      <c r="Y496" s="76">
        <f>IFERROR(VLOOKUP($D496,'SAP Data'!$A$7:$OM$1845,Y$4,FALSE),"")</f>
        <v>-11104489.33</v>
      </c>
      <c r="Z496" s="76">
        <f>IFERROR(VLOOKUP($D496,'SAP Data'!$A$7:$OM$1845,Z$4,FALSE),"")</f>
        <v>-9552210.1799999997</v>
      </c>
      <c r="AA496" s="76">
        <f>IFERROR(VLOOKUP($D496,'SAP Data'!$A$7:$OM$1845,AA$4,FALSE),"")</f>
        <v>-12927722.689999999</v>
      </c>
      <c r="AB496" s="76">
        <f>IFERROR(VLOOKUP($D496,'SAP Data'!$A$7:$OM$1845,AB$4,FALSE),"")</f>
        <v>-3962618.54</v>
      </c>
      <c r="AC496" s="76">
        <f>IFERROR(VLOOKUP($D496,'SAP Data'!$A$7:$OM$1845,AC$4,FALSE),"")</f>
        <v>-7338131.0499999998</v>
      </c>
      <c r="AD496" s="76">
        <f>IFERROR(VLOOKUP($D496,'SAP Data'!$A$7:$OM$1845,AD$4,FALSE),"")</f>
        <v>-8762810.2300000004</v>
      </c>
      <c r="AE496" s="76">
        <f>IFERROR(VLOOKUP($D496,'SAP Data'!$A$7:$OM$1845,AE$4,FALSE),"")</f>
        <v>-11326989.41</v>
      </c>
      <c r="AF496" s="76">
        <f>IFERROR(VLOOKUP($D496,'SAP Data'!$A$7:$OM$1845,AF$4,FALSE),"")</f>
        <v>-9459502.5899999999</v>
      </c>
      <c r="AG496" s="76">
        <f>IFERROR(VLOOKUP($D496,'SAP Data'!$A$7:$OM$1845,AG$4,FALSE),"")</f>
        <v>-12926889.439999999</v>
      </c>
      <c r="AH496" s="76">
        <f>IFERROR(VLOOKUP($D496,'SAP Data'!$A$7:$OM$1845,AH$4,FALSE),"")</f>
        <v>-3962618.62</v>
      </c>
      <c r="AI496" s="76">
        <f>IFERROR(VLOOKUP($D496,'SAP Data'!$A$7:$OM$1845,AI$4,FALSE),"")</f>
        <v>-7372964.4699999997</v>
      </c>
      <c r="AJ496" s="76">
        <f>IFERROR(VLOOKUP($D496,'SAP Data'!$A$7:$OM$1845,AJ$4,FALSE),"")</f>
        <v>-8798118.6500000004</v>
      </c>
      <c r="AK496" s="76">
        <f>IFERROR(VLOOKUP($D496,'SAP Data'!$A$7:$OM$1845,AK$4,FALSE),"")</f>
        <v>-11197615.83</v>
      </c>
      <c r="AL496" s="76">
        <f>IFERROR(VLOOKUP($D496,'SAP Data'!$A$7:$OM$1845,AL$4,FALSE),"")</f>
        <v>-9257836.6799999997</v>
      </c>
      <c r="AM496" s="76">
        <f>IFERROR(VLOOKUP($D496,'SAP Data'!$A$7:$OM$1845,AM$4,FALSE),"")</f>
        <v>-12388347.02</v>
      </c>
      <c r="AN496" s="76">
        <f>IFERROR(VLOOKUP($D496,'SAP Data'!$A$7:$OM$1845,AN$4,FALSE),"")</f>
        <v>-7780217.5300000003</v>
      </c>
      <c r="AO496" s="76">
        <f>IFERROR(VLOOKUP($D496,'SAP Data'!$A$7:$OM$1845,AO$4,FALSE),"")</f>
        <v>-7296114.4400000004</v>
      </c>
      <c r="AP496" s="99">
        <f t="shared" si="691"/>
        <v>-8635844.8162499983</v>
      </c>
      <c r="AQ496" s="43">
        <f t="shared" si="692"/>
        <v>-8823310.1112500001</v>
      </c>
      <c r="AR496" s="43">
        <f t="shared" si="693"/>
        <v>-8930199.8145833332</v>
      </c>
      <c r="AS496" s="43">
        <f t="shared" si="694"/>
        <v>-8937174.2374999989</v>
      </c>
      <c r="AT496" s="43">
        <f t="shared" si="695"/>
        <v>-8929264.0945833325</v>
      </c>
      <c r="AU496" s="43">
        <f t="shared" si="696"/>
        <v>-8927204.3354166672</v>
      </c>
      <c r="AV496" s="43">
        <f t="shared" si="697"/>
        <v>-8947075.9124999996</v>
      </c>
      <c r="AW496" s="43">
        <f t="shared" si="698"/>
        <v>-8961802.3708333354</v>
      </c>
      <c r="AX496" s="43">
        <f t="shared" si="699"/>
        <v>-8953417.0791666675</v>
      </c>
      <c r="AY496" s="43">
        <f t="shared" si="700"/>
        <v>-8918677.5304166656</v>
      </c>
      <c r="AZ496" s="43">
        <f t="shared" si="701"/>
        <v>-9055270.1687499993</v>
      </c>
      <c r="BA496" s="98">
        <f t="shared" si="702"/>
        <v>-9212586.1012499984</v>
      </c>
      <c r="BB496" s="16"/>
      <c r="BC496" s="16"/>
      <c r="BD496" s="16">
        <f t="shared" si="709"/>
        <v>-8635844.8162499983</v>
      </c>
      <c r="BE496" s="16"/>
      <c r="BF496" s="16">
        <f t="shared" si="710"/>
        <v>-8823310.1112500001</v>
      </c>
      <c r="BH496" s="16">
        <f t="shared" si="711"/>
        <v>-8930199.8145833332</v>
      </c>
      <c r="BJ496" s="16">
        <f t="shared" si="712"/>
        <v>-8937174.2374999989</v>
      </c>
      <c r="BL496" s="16">
        <f t="shared" si="713"/>
        <v>-8929264.0945833325</v>
      </c>
      <c r="BN496" s="16">
        <f t="shared" si="714"/>
        <v>-8927204.3354166672</v>
      </c>
      <c r="BP496" s="16">
        <f t="shared" si="715"/>
        <v>-8947075.9124999996</v>
      </c>
      <c r="BQ496" s="43"/>
      <c r="BR496" s="16">
        <f t="shared" si="716"/>
        <v>-8961802.3708333354</v>
      </c>
      <c r="BS496" s="43"/>
      <c r="BT496" s="16">
        <f t="shared" si="717"/>
        <v>-8953417.0791666675</v>
      </c>
      <c r="BV496" s="16">
        <f t="shared" si="718"/>
        <v>-8918677.5304166656</v>
      </c>
      <c r="BW496" s="43"/>
      <c r="BX496" s="16">
        <f t="shared" si="719"/>
        <v>-9055270.1687499993</v>
      </c>
      <c r="BY496" s="43"/>
      <c r="BZ496" s="16">
        <f t="shared" si="720"/>
        <v>-9212586.1012499984</v>
      </c>
      <c r="CB496" s="16">
        <f t="shared" si="706"/>
        <v>0</v>
      </c>
      <c r="CF496" s="243">
        <f t="shared" si="703"/>
        <v>0</v>
      </c>
      <c r="CH496" s="243">
        <f t="shared" si="721"/>
        <v>0</v>
      </c>
      <c r="CJ496" s="16">
        <f t="shared" si="704"/>
        <v>0</v>
      </c>
      <c r="CL496" s="54">
        <f t="shared" si="705"/>
        <v>0</v>
      </c>
      <c r="CN496" s="18"/>
      <c r="CO496" s="16">
        <f t="shared" si="707"/>
        <v>0</v>
      </c>
      <c r="CP496" s="18"/>
    </row>
    <row r="497" spans="1:94" x14ac:dyDescent="0.2">
      <c r="A497" s="387" t="s">
        <v>4020</v>
      </c>
      <c r="B497" s="14" t="str">
        <f>VLOOKUP(D497,'line assign basis'!$A$8:$D$668,2,FALSE)</f>
        <v>LIABILITY CONS RECL</v>
      </c>
      <c r="C497" s="17" t="s">
        <v>1127</v>
      </c>
      <c r="D497" s="17" t="str">
        <f t="shared" si="708"/>
        <v>254000</v>
      </c>
      <c r="E497" s="17">
        <f>IFERROR(VLOOKUP(D497,'line assign basis'!$A$8:$D$668,4,FALSE),"")</f>
        <v>5</v>
      </c>
      <c r="F497" s="33">
        <f>IFERROR(VLOOKUP($D497,'SAP Data'!$A$7:$OM$1845,F$4,FALSE),"")</f>
        <v>0</v>
      </c>
      <c r="G497" s="33">
        <f>IFERROR(VLOOKUP($D497,'SAP Data'!$A$7:$OM$1845,G$4,FALSE),"")</f>
        <v>0</v>
      </c>
      <c r="H497" s="16">
        <f>IFERROR(VLOOKUP($D497,'SAP Data'!$A$7:$OM$1845,H$4,FALSE),"")</f>
        <v>-15083927.75</v>
      </c>
      <c r="I497" s="43">
        <f>IFERROR(VLOOKUP($D497,'SAP Data'!$A$7:$OM$1845,I$4,FALSE),"")</f>
        <v>0</v>
      </c>
      <c r="J497" s="43">
        <f>IFERROR(VLOOKUP($D497,'SAP Data'!$A$7:$OM$1845,J$4,FALSE),"")</f>
        <v>0</v>
      </c>
      <c r="K497" s="43">
        <f>IFERROR(VLOOKUP($D497,'SAP Data'!$A$7:$OM$1845,K$4,FALSE),"")</f>
        <v>-8374744.3899999997</v>
      </c>
      <c r="L497" s="43">
        <f>IFERROR(VLOOKUP($D497,'SAP Data'!$A$7:$OM$1845,L$4,FALSE),"")</f>
        <v>0</v>
      </c>
      <c r="M497" s="43">
        <f>IFERROR(VLOOKUP($D497,'SAP Data'!$A$7:$OM$1845,M$4,FALSE),"")</f>
        <v>0</v>
      </c>
      <c r="N497" s="43">
        <f>IFERROR(VLOOKUP($D497,'SAP Data'!$A$7:$OM$1845,N$4,FALSE),"")</f>
        <v>-7179660.0300000003</v>
      </c>
      <c r="O497" s="43">
        <f>IFERROR(VLOOKUP($D497,'SAP Data'!$A$7:$OM$1845,O$4,FALSE),"")</f>
        <v>0</v>
      </c>
      <c r="P497" s="43">
        <f>IFERROR(VLOOKUP($D497,'SAP Data'!$A$7:$OM$1845,P$4,FALSE),"")</f>
        <v>0</v>
      </c>
      <c r="Q497" s="43">
        <f>IFERROR(VLOOKUP($D497,'SAP Data'!$A$7:$OM$1845,Q$4,FALSE),"")</f>
        <v>-10988979.859999999</v>
      </c>
      <c r="R497" s="43">
        <f>IFERROR(VLOOKUP($D497,'SAP Data'!$A$7:$OM$1845,R$4,FALSE),"")</f>
        <v>0</v>
      </c>
      <c r="S497" s="43">
        <f>IFERROR(VLOOKUP($D497,'SAP Data'!$A$7:$OM$1845,S$4,FALSE),"")</f>
        <v>0</v>
      </c>
      <c r="T497" s="43">
        <f>IFERROR(VLOOKUP($D497,'SAP Data'!$A$7:$OM$1845,T$4,FALSE),"")</f>
        <v>-20140518.82</v>
      </c>
      <c r="U497" s="43">
        <f>IFERROR(VLOOKUP($D497,'SAP Data'!$A$7:$OM$1845,U$4,FALSE),"")</f>
        <v>0</v>
      </c>
      <c r="V497" s="43">
        <f>IFERROR(VLOOKUP($D497,'SAP Data'!$A$7:$OM$1845,V$4,FALSE),"")</f>
        <v>0</v>
      </c>
      <c r="W497" s="43">
        <f>IFERROR(VLOOKUP($D497,'SAP Data'!$A$7:$OM$1845,W$4,FALSE),"")</f>
        <v>-12359590.109999999</v>
      </c>
      <c r="X497" s="43">
        <f>IFERROR(VLOOKUP($D497,'SAP Data'!$A$7:$OM$1845,X$4,FALSE),"")</f>
        <v>0</v>
      </c>
      <c r="Y497" s="43">
        <f>IFERROR(VLOOKUP($D497,'SAP Data'!$A$7:$OM$1845,Y$4,FALSE),"")</f>
        <v>0</v>
      </c>
      <c r="Z497" s="43">
        <f>IFERROR(VLOOKUP($D497,'SAP Data'!$A$7:$OM$1845,Z$4,FALSE),"")</f>
        <v>-10211117.029999999</v>
      </c>
      <c r="AA497" s="43">
        <f>IFERROR(VLOOKUP($D497,'SAP Data'!$A$7:$OM$1845,AA$4,FALSE),"")</f>
        <v>0</v>
      </c>
      <c r="AB497" s="43">
        <f>IFERROR(VLOOKUP($D497,'SAP Data'!$A$7:$OM$1845,AB$4,FALSE),"")</f>
        <v>0</v>
      </c>
      <c r="AC497" s="43">
        <f>IFERROR(VLOOKUP($D497,'SAP Data'!$A$7:$OM$1845,AC$4,FALSE),"")</f>
        <v>-12886301.220000001</v>
      </c>
      <c r="AD497" s="76">
        <f>IFERROR(VLOOKUP($D497,'SAP Data'!$A$7:$OM$1845,AD$4,FALSE),"")</f>
        <v>0</v>
      </c>
      <c r="AE497" s="76">
        <f>IFERROR(VLOOKUP($D497,'SAP Data'!$A$7:$OM$1845,AE$4,FALSE),"")</f>
        <v>0</v>
      </c>
      <c r="AF497" s="76">
        <f>IFERROR(VLOOKUP($D497,'SAP Data'!$A$7:$OM$1845,AF$4,FALSE),"")</f>
        <v>-13717574.41</v>
      </c>
      <c r="AG497" s="76">
        <f>IFERROR(VLOOKUP($D497,'SAP Data'!$A$7:$OM$1845,AG$4,FALSE),"")</f>
        <v>0</v>
      </c>
      <c r="AH497" s="76">
        <f>IFERROR(VLOOKUP($D497,'SAP Data'!$A$7:$OM$1845,AH$4,FALSE),"")</f>
        <v>0</v>
      </c>
      <c r="AI497" s="76">
        <f>IFERROR(VLOOKUP($D497,'SAP Data'!$A$7:$OM$1845,AI$4,FALSE),"")</f>
        <v>-6769881.3600000003</v>
      </c>
      <c r="AJ497" s="76">
        <f>IFERROR(VLOOKUP($D497,'SAP Data'!$A$7:$OM$1845,AJ$4,FALSE),"")</f>
        <v>0</v>
      </c>
      <c r="AK497" s="76">
        <f>IFERROR(VLOOKUP($D497,'SAP Data'!$A$7:$OM$1845,AK$4,FALSE),"")</f>
        <v>0</v>
      </c>
      <c r="AL497" s="76">
        <f>IFERROR(VLOOKUP($D497,'SAP Data'!$A$7:$OM$1845,AL$4,FALSE),"")</f>
        <v>-4453174.6900000004</v>
      </c>
      <c r="AM497" s="76">
        <f>IFERROR(VLOOKUP($D497,'SAP Data'!$A$7:$OM$1845,AM$4,FALSE),"")</f>
        <v>0</v>
      </c>
      <c r="AN497" s="76">
        <f>IFERROR(VLOOKUP($D497,'SAP Data'!$A$7:$OM$1845,AN$4,FALSE),"")</f>
        <v>0</v>
      </c>
      <c r="AO497" s="76">
        <f>IFERROR(VLOOKUP($D497,'SAP Data'!$A$7:$OM$1845,AO$4,FALSE),"")</f>
        <v>-8156963.0999999996</v>
      </c>
      <c r="AP497" s="99">
        <f t="shared" si="691"/>
        <v>-4633127.2649999997</v>
      </c>
      <c r="AQ497" s="43">
        <f t="shared" si="692"/>
        <v>-4633127.2649999997</v>
      </c>
      <c r="AR497" s="43">
        <f t="shared" si="693"/>
        <v>-4365504.5812499998</v>
      </c>
      <c r="AS497" s="43">
        <f t="shared" si="694"/>
        <v>-4097881.8974999995</v>
      </c>
      <c r="AT497" s="43">
        <f t="shared" si="695"/>
        <v>-4097881.8974999995</v>
      </c>
      <c r="AU497" s="43">
        <f t="shared" si="696"/>
        <v>-3864977.3662499995</v>
      </c>
      <c r="AV497" s="43">
        <f t="shared" si="697"/>
        <v>-3632072.8349999995</v>
      </c>
      <c r="AW497" s="43">
        <f t="shared" si="698"/>
        <v>-3632072.8349999995</v>
      </c>
      <c r="AX497" s="43">
        <f t="shared" si="699"/>
        <v>-3392158.5708333333</v>
      </c>
      <c r="AY497" s="43">
        <f t="shared" si="700"/>
        <v>-3152244.3066666666</v>
      </c>
      <c r="AZ497" s="43">
        <f t="shared" si="701"/>
        <v>-3152244.3066666666</v>
      </c>
      <c r="BA497" s="98">
        <f t="shared" si="702"/>
        <v>-2955188.5516666663</v>
      </c>
      <c r="BB497" s="16"/>
      <c r="BC497" s="16"/>
      <c r="BD497" s="16">
        <f t="shared" si="709"/>
        <v>-4633127.2649999997</v>
      </c>
      <c r="BE497" s="16"/>
      <c r="BF497" s="16">
        <f t="shared" si="710"/>
        <v>-4633127.2649999997</v>
      </c>
      <c r="BH497" s="16">
        <f t="shared" si="711"/>
        <v>-4365504.5812499998</v>
      </c>
      <c r="BJ497" s="16">
        <f t="shared" si="712"/>
        <v>-4097881.8974999995</v>
      </c>
      <c r="BL497" s="16">
        <f t="shared" si="713"/>
        <v>-4097881.8974999995</v>
      </c>
      <c r="BN497" s="16">
        <f t="shared" si="714"/>
        <v>-3864977.3662499995</v>
      </c>
      <c r="BP497" s="16">
        <f t="shared" si="715"/>
        <v>-3632072.8349999995</v>
      </c>
      <c r="BQ497" s="43"/>
      <c r="BR497" s="16">
        <f t="shared" si="716"/>
        <v>-3632072.8349999995</v>
      </c>
      <c r="BS497" s="43"/>
      <c r="BT497" s="16">
        <f t="shared" si="717"/>
        <v>-3392158.5708333333</v>
      </c>
      <c r="BV497" s="16">
        <f t="shared" si="718"/>
        <v>-3152244.3066666666</v>
      </c>
      <c r="BW497" s="43"/>
      <c r="BX497" s="16">
        <f t="shared" si="719"/>
        <v>-3152244.3066666666</v>
      </c>
      <c r="BY497" s="43"/>
      <c r="BZ497" s="16">
        <f t="shared" si="720"/>
        <v>-2955188.5516666663</v>
      </c>
      <c r="CB497" s="16">
        <f t="shared" si="706"/>
        <v>0</v>
      </c>
      <c r="CF497" s="243">
        <f t="shared" si="703"/>
        <v>0</v>
      </c>
      <c r="CH497" s="243">
        <f t="shared" si="721"/>
        <v>0</v>
      </c>
      <c r="CJ497" s="16">
        <f t="shared" si="704"/>
        <v>0</v>
      </c>
      <c r="CL497" s="54">
        <f t="shared" si="705"/>
        <v>0</v>
      </c>
      <c r="CN497" s="18"/>
      <c r="CO497" s="16">
        <f t="shared" si="707"/>
        <v>0</v>
      </c>
      <c r="CP497" s="18"/>
    </row>
    <row r="498" spans="1:94" x14ac:dyDescent="0.2">
      <c r="A498" s="387" t="s">
        <v>4187</v>
      </c>
      <c r="B498" s="14" t="str">
        <f>VLOOKUP(D498,'line assign basis'!$A$8:$D$668,2,FALSE)</f>
        <v>Tax - EDIT -Plant ST</v>
      </c>
      <c r="C498" s="17" t="s">
        <v>2798</v>
      </c>
      <c r="D498" s="41" t="s">
        <v>2820</v>
      </c>
      <c r="E498" s="17">
        <f>IFERROR(VLOOKUP(D498,'line assign basis'!$A$8:$D$668,4,FALSE),"")</f>
        <v>3</v>
      </c>
      <c r="F498" s="33">
        <f>IFERROR(VLOOKUP($D498,'SAP Data'!$A$7:$OM$1845,F$4,FALSE),"")</f>
        <v>0</v>
      </c>
      <c r="G498" s="33">
        <f>IFERROR(VLOOKUP($D498,'SAP Data'!$A$7:$OM$1845,G$4,FALSE),"")</f>
        <v>0</v>
      </c>
      <c r="H498" s="16">
        <f>IFERROR(VLOOKUP($D498,'SAP Data'!$A$7:$OM$1845,H$4,FALSE),"")</f>
        <v>-3262597</v>
      </c>
      <c r="I498" s="76">
        <f>IFERROR(VLOOKUP($D498,'SAP Data'!$A$7:$OM$1845,I$4,FALSE),"")</f>
        <v>-3262597</v>
      </c>
      <c r="J498" s="76">
        <f>IFERROR(VLOOKUP($D498,'SAP Data'!$A$7:$OM$1845,J$4,FALSE),"")</f>
        <v>-3262597</v>
      </c>
      <c r="K498" s="76">
        <f>IFERROR(VLOOKUP($D498,'SAP Data'!$A$7:$OM$1845,K$4,FALSE),"")</f>
        <v>-3262597</v>
      </c>
      <c r="L498" s="76">
        <f>IFERROR(VLOOKUP($D498,'SAP Data'!$A$7:$OM$1845,L$4,FALSE),"")</f>
        <v>-3262597</v>
      </c>
      <c r="M498" s="76">
        <f>IFERROR(VLOOKUP($D498,'SAP Data'!$A$7:$OM$1845,M$4,FALSE),"")</f>
        <v>-3262597</v>
      </c>
      <c r="N498" s="76">
        <f>IFERROR(VLOOKUP($D498,'SAP Data'!$A$7:$OM$1845,N$4,FALSE),"")</f>
        <v>-3262597</v>
      </c>
      <c r="O498" s="76">
        <f>IFERROR(VLOOKUP($D498,'SAP Data'!$A$7:$OM$1845,O$4,FALSE),"")</f>
        <v>-2398865</v>
      </c>
      <c r="P498" s="76">
        <f>IFERROR(VLOOKUP($D498,'SAP Data'!$A$7:$OM$1845,P$4,FALSE),"")</f>
        <v>-2398865</v>
      </c>
      <c r="Q498" s="76">
        <f>IFERROR(VLOOKUP($D498,'SAP Data'!$A$7:$OM$1845,Q$4,FALSE),"")</f>
        <v>-2398865</v>
      </c>
      <c r="R498" s="76">
        <f>IFERROR(VLOOKUP($D498,'SAP Data'!$A$7:$OM$1845,R$4,FALSE),"")</f>
        <v>-2398865</v>
      </c>
      <c r="S498" s="76">
        <f>IFERROR(VLOOKUP($D498,'SAP Data'!$A$7:$OM$1845,S$4,FALSE),"")</f>
        <v>-2398865</v>
      </c>
      <c r="T498" s="76">
        <f>IFERROR(VLOOKUP($D498,'SAP Data'!$A$7:$OM$1845,T$4,FALSE),"")</f>
        <v>-2398865</v>
      </c>
      <c r="U498" s="76">
        <f>IFERROR(VLOOKUP($D498,'SAP Data'!$A$7:$OM$1845,U$4,FALSE),"")</f>
        <v>-2398865</v>
      </c>
      <c r="V498" s="76">
        <f>IFERROR(VLOOKUP($D498,'SAP Data'!$A$7:$OM$1845,V$4,FALSE),"")</f>
        <v>-2398865</v>
      </c>
      <c r="W498" s="76">
        <f>IFERROR(VLOOKUP($D498,'SAP Data'!$A$7:$OM$1845,W$4,FALSE),"")</f>
        <v>-2398865</v>
      </c>
      <c r="X498" s="76">
        <f>IFERROR(VLOOKUP($D498,'SAP Data'!$A$7:$OM$1845,X$4,FALSE),"")</f>
        <v>-2398865</v>
      </c>
      <c r="Y498" s="76">
        <f>IFERROR(VLOOKUP($D498,'SAP Data'!$A$7:$OM$1845,Y$4,FALSE),"")</f>
        <v>-2398865</v>
      </c>
      <c r="Z498" s="76">
        <f>IFERROR(VLOOKUP($D498,'SAP Data'!$A$7:$OM$1845,Z$4,FALSE),"")</f>
        <v>-2398865</v>
      </c>
      <c r="AA498" s="76">
        <f>IFERROR(VLOOKUP($D498,'SAP Data'!$A$7:$OM$1845,AA$4,FALSE),"")</f>
        <v>-2398865</v>
      </c>
      <c r="AB498" s="76">
        <f>IFERROR(VLOOKUP($D498,'SAP Data'!$A$7:$OM$1845,AB$4,FALSE),"")</f>
        <v>-2398865</v>
      </c>
      <c r="AC498" s="76">
        <f>IFERROR(VLOOKUP($D498,'SAP Data'!$A$7:$OM$1845,AC$4,FALSE),"")</f>
        <v>-2398865</v>
      </c>
      <c r="AD498" s="76">
        <f>IFERROR(VLOOKUP($D498,'SAP Data'!$A$7:$OM$1845,AD$4,FALSE),"")</f>
        <v>-3000000</v>
      </c>
      <c r="AE498" s="76">
        <f>IFERROR(VLOOKUP($D498,'SAP Data'!$A$7:$OM$1845,AE$4,FALSE),"")</f>
        <v>-3000000</v>
      </c>
      <c r="AF498" s="76">
        <f>IFERROR(VLOOKUP($D498,'SAP Data'!$A$7:$OM$1845,AF$4,FALSE),"")</f>
        <v>-3000000</v>
      </c>
      <c r="AG498" s="76">
        <f>IFERROR(VLOOKUP($D498,'SAP Data'!$A$7:$OM$1845,AG$4,FALSE),"")</f>
        <v>-3000000</v>
      </c>
      <c r="AH498" s="76">
        <f>IFERROR(VLOOKUP($D498,'SAP Data'!$A$7:$OM$1845,AH$4,FALSE),"")</f>
        <v>-3000000</v>
      </c>
      <c r="AI498" s="76">
        <f>IFERROR(VLOOKUP($D498,'SAP Data'!$A$7:$OM$1845,AI$4,FALSE),"")</f>
        <v>-3000000</v>
      </c>
      <c r="AJ498" s="76">
        <f>IFERROR(VLOOKUP($D498,'SAP Data'!$A$7:$OM$1845,AJ$4,FALSE),"")</f>
        <v>-3000000</v>
      </c>
      <c r="AK498" s="76">
        <f>IFERROR(VLOOKUP($D498,'SAP Data'!$A$7:$OM$1845,AK$4,FALSE),"")</f>
        <v>-3000000</v>
      </c>
      <c r="AL498" s="76">
        <f>IFERROR(VLOOKUP($D498,'SAP Data'!$A$7:$OM$1845,AL$4,FALSE),"")</f>
        <v>-3000000</v>
      </c>
      <c r="AM498" s="76">
        <f>IFERROR(VLOOKUP($D498,'SAP Data'!$A$7:$OM$1845,AM$4,FALSE),"")</f>
        <v>-3000000</v>
      </c>
      <c r="AN498" s="76">
        <f>IFERROR(VLOOKUP($D498,'SAP Data'!$A$7:$OM$1845,AN$4,FALSE),"")</f>
        <v>-3000000</v>
      </c>
      <c r="AO498" s="76">
        <f>IFERROR(VLOOKUP($D498,'SAP Data'!$A$7:$OM$1845,AO$4,FALSE),"")</f>
        <v>-3000000</v>
      </c>
      <c r="AP498" s="99">
        <f t="shared" si="691"/>
        <v>-2423912.2916666665</v>
      </c>
      <c r="AQ498" s="43">
        <f t="shared" si="692"/>
        <v>-2474006.875</v>
      </c>
      <c r="AR498" s="43">
        <f t="shared" si="693"/>
        <v>-2524101.4583333335</v>
      </c>
      <c r="AS498" s="43">
        <f t="shared" si="694"/>
        <v>-2574196.0416666665</v>
      </c>
      <c r="AT498" s="43">
        <f t="shared" si="695"/>
        <v>-2624290.625</v>
      </c>
      <c r="AU498" s="43">
        <f t="shared" si="696"/>
        <v>-2674385.2083333335</v>
      </c>
      <c r="AV498" s="43">
        <f t="shared" si="697"/>
        <v>-2724479.7916666665</v>
      </c>
      <c r="AW498" s="43">
        <f t="shared" si="698"/>
        <v>-2774574.375</v>
      </c>
      <c r="AX498" s="43">
        <f t="shared" si="699"/>
        <v>-2824668.9583333335</v>
      </c>
      <c r="AY498" s="43">
        <f t="shared" si="700"/>
        <v>-2874763.5416666665</v>
      </c>
      <c r="AZ498" s="43">
        <f t="shared" si="701"/>
        <v>-2924858.125</v>
      </c>
      <c r="BA498" s="98">
        <f t="shared" si="702"/>
        <v>-2974952.7083333335</v>
      </c>
      <c r="BB498" s="16"/>
      <c r="BC498" s="16"/>
      <c r="BD498" s="16">
        <f t="shared" si="709"/>
        <v>0</v>
      </c>
      <c r="BE498" s="16"/>
      <c r="BF498" s="16">
        <f t="shared" si="710"/>
        <v>0</v>
      </c>
      <c r="BH498" s="16">
        <f t="shared" si="711"/>
        <v>0</v>
      </c>
      <c r="BJ498" s="16">
        <f t="shared" si="712"/>
        <v>0</v>
      </c>
      <c r="BL498" s="16">
        <f t="shared" si="713"/>
        <v>0</v>
      </c>
      <c r="BN498" s="16">
        <f t="shared" si="714"/>
        <v>0</v>
      </c>
      <c r="BP498" s="16">
        <f t="shared" si="715"/>
        <v>0</v>
      </c>
      <c r="BQ498" s="43"/>
      <c r="BR498" s="16">
        <f t="shared" si="716"/>
        <v>0</v>
      </c>
      <c r="BS498" s="43"/>
      <c r="BT498" s="16">
        <f t="shared" si="717"/>
        <v>0</v>
      </c>
      <c r="BV498" s="16">
        <f t="shared" si="718"/>
        <v>0</v>
      </c>
      <c r="BW498" s="43"/>
      <c r="BX498" s="16">
        <f t="shared" si="719"/>
        <v>0</v>
      </c>
      <c r="BY498" s="43"/>
      <c r="BZ498" s="16">
        <f t="shared" si="720"/>
        <v>0</v>
      </c>
      <c r="CB498" s="16">
        <f t="shared" si="706"/>
        <v>0</v>
      </c>
      <c r="CF498" s="243">
        <f t="shared" si="703"/>
        <v>0</v>
      </c>
      <c r="CH498" s="243">
        <f t="shared" si="721"/>
        <v>-2974952.7083333335</v>
      </c>
      <c r="CJ498" s="16">
        <f t="shared" si="704"/>
        <v>0</v>
      </c>
      <c r="CL498" s="54">
        <f t="shared" si="705"/>
        <v>0</v>
      </c>
      <c r="CN498" s="18"/>
      <c r="CO498" s="16">
        <f t="shared" si="707"/>
        <v>-2974952.7083333335</v>
      </c>
      <c r="CP498" s="18"/>
    </row>
    <row r="499" spans="1:94" x14ac:dyDescent="0.2">
      <c r="A499" s="387" t="s">
        <v>4187</v>
      </c>
      <c r="B499" s="14" t="str">
        <f>VLOOKUP(D499,'line assign basis'!$A$8:$D$668,2,FALSE)</f>
        <v>REG LIAB-TAX-EDIT-PL</v>
      </c>
      <c r="C499" s="17" t="s">
        <v>2981</v>
      </c>
      <c r="D499" s="41" t="s">
        <v>3006</v>
      </c>
      <c r="E499" s="17">
        <f>IFERROR(VLOOKUP(D499,'line assign basis'!$A$8:$D$668,4,FALSE),"")</f>
        <v>3</v>
      </c>
      <c r="F499" s="33">
        <f>IFERROR(VLOOKUP($D499,'SAP Data'!$A$7:$OM$1845,F$4,FALSE),"")</f>
        <v>0</v>
      </c>
      <c r="G499" s="33">
        <f>IFERROR(VLOOKUP($D499,'SAP Data'!$A$7:$OM$1845,G$4,FALSE),"")</f>
        <v>0</v>
      </c>
      <c r="H499" s="16">
        <f>IFERROR(VLOOKUP($D499,'SAP Data'!$A$7:$OM$1845,H$4,FALSE),"")</f>
        <v>0</v>
      </c>
      <c r="I499" s="76">
        <f>IFERROR(VLOOKUP($D499,'SAP Data'!$A$7:$OM$1845,I$4,FALSE),"")</f>
        <v>0</v>
      </c>
      <c r="J499" s="76">
        <f>IFERROR(VLOOKUP($D499,'SAP Data'!$A$7:$OM$1845,J$4,FALSE),"")</f>
        <v>0</v>
      </c>
      <c r="K499" s="76">
        <f>IFERROR(VLOOKUP($D499,'SAP Data'!$A$7:$OM$1845,K$4,FALSE),"")</f>
        <v>0</v>
      </c>
      <c r="L499" s="76">
        <f>IFERROR(VLOOKUP($D499,'SAP Data'!$A$7:$OM$1845,L$4,FALSE),"")</f>
        <v>0</v>
      </c>
      <c r="M499" s="76">
        <f>IFERROR(VLOOKUP($D499,'SAP Data'!$A$7:$OM$1845,M$4,FALSE),"")</f>
        <v>0</v>
      </c>
      <c r="N499" s="76">
        <f>IFERROR(VLOOKUP($D499,'SAP Data'!$A$7:$OM$1845,N$4,FALSE),"")</f>
        <v>0</v>
      </c>
      <c r="O499" s="76">
        <f>IFERROR(VLOOKUP($D499,'SAP Data'!$A$7:$OM$1845,O$4,FALSE),"")</f>
        <v>-400000</v>
      </c>
      <c r="P499" s="76">
        <f>IFERROR(VLOOKUP($D499,'SAP Data'!$A$7:$OM$1845,P$4,FALSE),"")</f>
        <v>-400000</v>
      </c>
      <c r="Q499" s="76">
        <f>IFERROR(VLOOKUP($D499,'SAP Data'!$A$7:$OM$1845,Q$4,FALSE),"")</f>
        <v>-400000</v>
      </c>
      <c r="R499" s="76">
        <f>IFERROR(VLOOKUP($D499,'SAP Data'!$A$7:$OM$1845,R$4,FALSE),"")</f>
        <v>-400000</v>
      </c>
      <c r="S499" s="76">
        <f>IFERROR(VLOOKUP($D499,'SAP Data'!$A$7:$OM$1845,S$4,FALSE),"")</f>
        <v>-400000</v>
      </c>
      <c r="T499" s="76">
        <f>IFERROR(VLOOKUP($D499,'SAP Data'!$A$7:$OM$1845,T$4,FALSE),"")</f>
        <v>-400000</v>
      </c>
      <c r="U499" s="76">
        <f>IFERROR(VLOOKUP($D499,'SAP Data'!$A$7:$OM$1845,U$4,FALSE),"")</f>
        <v>-400000</v>
      </c>
      <c r="V499" s="76">
        <f>IFERROR(VLOOKUP($D499,'SAP Data'!$A$7:$OM$1845,V$4,FALSE),"")</f>
        <v>-400000</v>
      </c>
      <c r="W499" s="76">
        <f>IFERROR(VLOOKUP($D499,'SAP Data'!$A$7:$OM$1845,W$4,FALSE),"")</f>
        <v>-400000</v>
      </c>
      <c r="X499" s="76">
        <f>IFERROR(VLOOKUP($D499,'SAP Data'!$A$7:$OM$1845,X$4,FALSE),"")</f>
        <v>-400000</v>
      </c>
      <c r="Y499" s="76">
        <f>IFERROR(VLOOKUP($D499,'SAP Data'!$A$7:$OM$1845,Y$4,FALSE),"")</f>
        <v>-400000</v>
      </c>
      <c r="Z499" s="76">
        <f>IFERROR(VLOOKUP($D499,'SAP Data'!$A$7:$OM$1845,Z$4,FALSE),"")</f>
        <v>-400000</v>
      </c>
      <c r="AA499" s="76">
        <f>IFERROR(VLOOKUP($D499,'SAP Data'!$A$7:$OM$1845,AA$4,FALSE),"")</f>
        <v>-400000</v>
      </c>
      <c r="AB499" s="76">
        <f>IFERROR(VLOOKUP($D499,'SAP Data'!$A$7:$OM$1845,AB$4,FALSE),"")</f>
        <v>-400000</v>
      </c>
      <c r="AC499" s="76">
        <f>IFERROR(VLOOKUP($D499,'SAP Data'!$A$7:$OM$1845,AC$4,FALSE),"")</f>
        <v>-400000</v>
      </c>
      <c r="AD499" s="76">
        <f>IFERROR(VLOOKUP($D499,'SAP Data'!$A$7:$OM$1845,AD$4,FALSE),"")</f>
        <v>-400000</v>
      </c>
      <c r="AE499" s="76">
        <f>IFERROR(VLOOKUP($D499,'SAP Data'!$A$7:$OM$1845,AE$4,FALSE),"")</f>
        <v>-400000</v>
      </c>
      <c r="AF499" s="76">
        <f>IFERROR(VLOOKUP($D499,'SAP Data'!$A$7:$OM$1845,AF$4,FALSE),"")</f>
        <v>-400000</v>
      </c>
      <c r="AG499" s="76">
        <f>IFERROR(VLOOKUP($D499,'SAP Data'!$A$7:$OM$1845,AG$4,FALSE),"")</f>
        <v>-400000</v>
      </c>
      <c r="AH499" s="76">
        <f>IFERROR(VLOOKUP($D499,'SAP Data'!$A$7:$OM$1845,AH$4,FALSE),"")</f>
        <v>-400000</v>
      </c>
      <c r="AI499" s="76">
        <f>IFERROR(VLOOKUP($D499,'SAP Data'!$A$7:$OM$1845,AI$4,FALSE),"")</f>
        <v>-400000</v>
      </c>
      <c r="AJ499" s="76">
        <f>IFERROR(VLOOKUP($D499,'SAP Data'!$A$7:$OM$1845,AJ$4,FALSE),"")</f>
        <v>-400000</v>
      </c>
      <c r="AK499" s="76">
        <f>IFERROR(VLOOKUP($D499,'SAP Data'!$A$7:$OM$1845,AK$4,FALSE),"")</f>
        <v>-400000</v>
      </c>
      <c r="AL499" s="76">
        <f>IFERROR(VLOOKUP($D499,'SAP Data'!$A$7:$OM$1845,AL$4,FALSE),"")</f>
        <v>-400000</v>
      </c>
      <c r="AM499" s="76">
        <f>IFERROR(VLOOKUP($D499,'SAP Data'!$A$7:$OM$1845,AM$4,FALSE),"")</f>
        <v>-400000</v>
      </c>
      <c r="AN499" s="76">
        <f>IFERROR(VLOOKUP($D499,'SAP Data'!$A$7:$OM$1845,AN$4,FALSE),"")</f>
        <v>-400000</v>
      </c>
      <c r="AO499" s="76">
        <f>IFERROR(VLOOKUP($D499,'SAP Data'!$A$7:$OM$1845,AO$4,FALSE),"")</f>
        <v>-375000</v>
      </c>
      <c r="AP499" s="99">
        <f t="shared" si="691"/>
        <v>-400000</v>
      </c>
      <c r="AQ499" s="43">
        <f t="shared" si="692"/>
        <v>-400000</v>
      </c>
      <c r="AR499" s="43">
        <f t="shared" si="693"/>
        <v>-400000</v>
      </c>
      <c r="AS499" s="43">
        <f t="shared" si="694"/>
        <v>-400000</v>
      </c>
      <c r="AT499" s="43">
        <f t="shared" si="695"/>
        <v>-400000</v>
      </c>
      <c r="AU499" s="43">
        <f t="shared" si="696"/>
        <v>-400000</v>
      </c>
      <c r="AV499" s="43">
        <f t="shared" si="697"/>
        <v>-400000</v>
      </c>
      <c r="AW499" s="43">
        <f t="shared" si="698"/>
        <v>-400000</v>
      </c>
      <c r="AX499" s="43">
        <f t="shared" si="699"/>
        <v>-400000</v>
      </c>
      <c r="AY499" s="43">
        <f t="shared" si="700"/>
        <v>-400000</v>
      </c>
      <c r="AZ499" s="43">
        <f t="shared" si="701"/>
        <v>-400000</v>
      </c>
      <c r="BA499" s="98">
        <f t="shared" si="702"/>
        <v>-398958.33333333331</v>
      </c>
      <c r="BB499" s="16"/>
      <c r="BC499" s="16"/>
      <c r="BD499" s="16">
        <f t="shared" si="709"/>
        <v>0</v>
      </c>
      <c r="BE499" s="16"/>
      <c r="BF499" s="16">
        <f t="shared" si="710"/>
        <v>0</v>
      </c>
      <c r="BH499" s="16">
        <f t="shared" si="711"/>
        <v>0</v>
      </c>
      <c r="BJ499" s="16">
        <f t="shared" si="712"/>
        <v>0</v>
      </c>
      <c r="BL499" s="16">
        <f t="shared" si="713"/>
        <v>0</v>
      </c>
      <c r="BN499" s="16">
        <f t="shared" si="714"/>
        <v>0</v>
      </c>
      <c r="BP499" s="16">
        <f t="shared" si="715"/>
        <v>0</v>
      </c>
      <c r="BQ499" s="43"/>
      <c r="BR499" s="16">
        <f t="shared" si="716"/>
        <v>0</v>
      </c>
      <c r="BS499" s="43"/>
      <c r="BT499" s="16">
        <f t="shared" si="717"/>
        <v>0</v>
      </c>
      <c r="BV499" s="16">
        <f t="shared" si="718"/>
        <v>0</v>
      </c>
      <c r="BW499" s="43"/>
      <c r="BX499" s="16">
        <f t="shared" si="719"/>
        <v>0</v>
      </c>
      <c r="BY499" s="43"/>
      <c r="BZ499" s="16">
        <f t="shared" si="720"/>
        <v>0</v>
      </c>
      <c r="CB499" s="16">
        <f t="shared" si="706"/>
        <v>0</v>
      </c>
      <c r="CF499" s="250">
        <f>CS41</f>
        <v>-398958.33333333331</v>
      </c>
      <c r="CH499" s="243">
        <f t="shared" si="721"/>
        <v>0</v>
      </c>
      <c r="CJ499" s="16">
        <f t="shared" si="704"/>
        <v>0</v>
      </c>
      <c r="CL499" s="54">
        <f t="shared" si="705"/>
        <v>0</v>
      </c>
      <c r="CN499" s="18"/>
      <c r="CO499" s="16">
        <f t="shared" si="707"/>
        <v>-398958.33333333331</v>
      </c>
      <c r="CP499" s="18"/>
    </row>
    <row r="500" spans="1:94" x14ac:dyDescent="0.2">
      <c r="A500" s="387" t="s">
        <v>4187</v>
      </c>
      <c r="B500" s="14" t="str">
        <f>VLOOKUP(D500,'line assign basis'!$A$8:$D$668,2,FALSE)</f>
        <v>REG LIAB-TAX-EDIT-GR</v>
      </c>
      <c r="C500" s="17" t="s">
        <v>2983</v>
      </c>
      <c r="D500" s="41" t="s">
        <v>3007</v>
      </c>
      <c r="E500" s="17">
        <f>IFERROR(VLOOKUP(D500,'line assign basis'!$A$8:$D$668,4,FALSE),"")</f>
        <v>3</v>
      </c>
      <c r="F500" s="33">
        <f>IFERROR(VLOOKUP($D500,'SAP Data'!$A$7:$OM$1845,F$4,FALSE),"")</f>
        <v>0</v>
      </c>
      <c r="G500" s="33">
        <f>IFERROR(VLOOKUP($D500,'SAP Data'!$A$7:$OM$1845,G$4,FALSE),"")</f>
        <v>0</v>
      </c>
      <c r="H500" s="16">
        <f>IFERROR(VLOOKUP($D500,'SAP Data'!$A$7:$OM$1845,H$4,FALSE),"")</f>
        <v>0</v>
      </c>
      <c r="I500" s="76">
        <f>IFERROR(VLOOKUP($D500,'SAP Data'!$A$7:$OM$1845,I$4,FALSE),"")</f>
        <v>0</v>
      </c>
      <c r="J500" s="76">
        <f>IFERROR(VLOOKUP($D500,'SAP Data'!$A$7:$OM$1845,J$4,FALSE),"")</f>
        <v>0</v>
      </c>
      <c r="K500" s="76">
        <f>IFERROR(VLOOKUP($D500,'SAP Data'!$A$7:$OM$1845,K$4,FALSE),"")</f>
        <v>0</v>
      </c>
      <c r="L500" s="76">
        <f>IFERROR(VLOOKUP($D500,'SAP Data'!$A$7:$OM$1845,L$4,FALSE),"")</f>
        <v>0</v>
      </c>
      <c r="M500" s="76">
        <f>IFERROR(VLOOKUP($D500,'SAP Data'!$A$7:$OM$1845,M$4,FALSE),"")</f>
        <v>0</v>
      </c>
      <c r="N500" s="76">
        <f>IFERROR(VLOOKUP($D500,'SAP Data'!$A$7:$OM$1845,N$4,FALSE),"")</f>
        <v>0</v>
      </c>
      <c r="O500" s="76">
        <f>IFERROR(VLOOKUP($D500,'SAP Data'!$A$7:$OM$1845,O$4,FALSE),"")</f>
        <v>-2737525</v>
      </c>
      <c r="P500" s="76">
        <f>IFERROR(VLOOKUP($D500,'SAP Data'!$A$7:$OM$1845,P$4,FALSE),"")</f>
        <v>-2737525</v>
      </c>
      <c r="Q500" s="76">
        <f>IFERROR(VLOOKUP($D500,'SAP Data'!$A$7:$OM$1845,Q$4,FALSE),"")</f>
        <v>-1783055</v>
      </c>
      <c r="R500" s="76">
        <f>IFERROR(VLOOKUP($D500,'SAP Data'!$A$7:$OM$1845,R$4,FALSE),"")</f>
        <v>-1783055</v>
      </c>
      <c r="S500" s="76">
        <f>IFERROR(VLOOKUP($D500,'SAP Data'!$A$7:$OM$1845,S$4,FALSE),"")</f>
        <v>-1783055</v>
      </c>
      <c r="T500" s="76">
        <f>IFERROR(VLOOKUP($D500,'SAP Data'!$A$7:$OM$1845,T$4,FALSE),"")</f>
        <v>-1783055</v>
      </c>
      <c r="U500" s="76">
        <f>IFERROR(VLOOKUP($D500,'SAP Data'!$A$7:$OM$1845,U$4,FALSE),"")</f>
        <v>-1783055</v>
      </c>
      <c r="V500" s="76">
        <f>IFERROR(VLOOKUP($D500,'SAP Data'!$A$7:$OM$1845,V$4,FALSE),"")</f>
        <v>-1783055</v>
      </c>
      <c r="W500" s="76">
        <f>IFERROR(VLOOKUP($D500,'SAP Data'!$A$7:$OM$1845,W$4,FALSE),"")</f>
        <v>-1783055</v>
      </c>
      <c r="X500" s="76">
        <f>IFERROR(VLOOKUP($D500,'SAP Data'!$A$7:$OM$1845,X$4,FALSE),"")</f>
        <v>-1783055</v>
      </c>
      <c r="Y500" s="76">
        <f>IFERROR(VLOOKUP($D500,'SAP Data'!$A$7:$OM$1845,Y$4,FALSE),"")</f>
        <v>-1783055</v>
      </c>
      <c r="Z500" s="76">
        <f>IFERROR(VLOOKUP($D500,'SAP Data'!$A$7:$OM$1845,Z$4,FALSE),"")</f>
        <v>-1783055</v>
      </c>
      <c r="AA500" s="76">
        <f>IFERROR(VLOOKUP($D500,'SAP Data'!$A$7:$OM$1845,AA$4,FALSE),"")</f>
        <v>-1783055</v>
      </c>
      <c r="AB500" s="76">
        <f>IFERROR(VLOOKUP($D500,'SAP Data'!$A$7:$OM$1845,AB$4,FALSE),"")</f>
        <v>-1783055</v>
      </c>
      <c r="AC500" s="76">
        <f>IFERROR(VLOOKUP($D500,'SAP Data'!$A$7:$OM$1845,AC$4,FALSE),"")</f>
        <v>-1783055</v>
      </c>
      <c r="AD500" s="76">
        <f>IFERROR(VLOOKUP($D500,'SAP Data'!$A$7:$OM$1845,AD$4,FALSE),"")</f>
        <v>-2175298</v>
      </c>
      <c r="AE500" s="76">
        <f>IFERROR(VLOOKUP($D500,'SAP Data'!$A$7:$OM$1845,AE$4,FALSE),"")</f>
        <v>-2175298</v>
      </c>
      <c r="AF500" s="76">
        <f>IFERROR(VLOOKUP($D500,'SAP Data'!$A$7:$OM$1845,AF$4,FALSE),"")</f>
        <v>-2175298</v>
      </c>
      <c r="AG500" s="76">
        <f>IFERROR(VLOOKUP($D500,'SAP Data'!$A$7:$OM$1845,AG$4,FALSE),"")</f>
        <v>-2175298</v>
      </c>
      <c r="AH500" s="76">
        <f>IFERROR(VLOOKUP($D500,'SAP Data'!$A$7:$OM$1845,AH$4,FALSE),"")</f>
        <v>-2175298</v>
      </c>
      <c r="AI500" s="76">
        <f>IFERROR(VLOOKUP($D500,'SAP Data'!$A$7:$OM$1845,AI$4,FALSE),"")</f>
        <v>-2175298</v>
      </c>
      <c r="AJ500" s="76">
        <f>IFERROR(VLOOKUP($D500,'SAP Data'!$A$7:$OM$1845,AJ$4,FALSE),"")</f>
        <v>-2175298</v>
      </c>
      <c r="AK500" s="76">
        <f>IFERROR(VLOOKUP($D500,'SAP Data'!$A$7:$OM$1845,AK$4,FALSE),"")</f>
        <v>-2175298</v>
      </c>
      <c r="AL500" s="76">
        <f>IFERROR(VLOOKUP($D500,'SAP Data'!$A$7:$OM$1845,AL$4,FALSE),"")</f>
        <v>-2175298</v>
      </c>
      <c r="AM500" s="76">
        <f>IFERROR(VLOOKUP($D500,'SAP Data'!$A$7:$OM$1845,AM$4,FALSE),"")</f>
        <v>-2175298</v>
      </c>
      <c r="AN500" s="76">
        <f>IFERROR(VLOOKUP($D500,'SAP Data'!$A$7:$OM$1845,AN$4,FALSE),"")</f>
        <v>-2175298</v>
      </c>
      <c r="AO500" s="76">
        <f>IFERROR(VLOOKUP($D500,'SAP Data'!$A$7:$OM$1845,AO$4,FALSE),"")</f>
        <v>-2175298</v>
      </c>
      <c r="AP500" s="99">
        <f t="shared" si="691"/>
        <v>-1799398.4583333333</v>
      </c>
      <c r="AQ500" s="43">
        <f t="shared" si="692"/>
        <v>-1832085.375</v>
      </c>
      <c r="AR500" s="43">
        <f t="shared" si="693"/>
        <v>-1864772.2916666667</v>
      </c>
      <c r="AS500" s="43">
        <f t="shared" si="694"/>
        <v>-1897459.2083333333</v>
      </c>
      <c r="AT500" s="43">
        <f t="shared" si="695"/>
        <v>-1930146.125</v>
      </c>
      <c r="AU500" s="43">
        <f t="shared" si="696"/>
        <v>-1962833.0416666667</v>
      </c>
      <c r="AV500" s="43">
        <f t="shared" si="697"/>
        <v>-1995519.9583333333</v>
      </c>
      <c r="AW500" s="43">
        <f t="shared" si="698"/>
        <v>-2028206.875</v>
      </c>
      <c r="AX500" s="43">
        <f t="shared" si="699"/>
        <v>-2060893.7916666667</v>
      </c>
      <c r="AY500" s="43">
        <f t="shared" si="700"/>
        <v>-2093580.7083333333</v>
      </c>
      <c r="AZ500" s="43">
        <f t="shared" si="701"/>
        <v>-2126267.625</v>
      </c>
      <c r="BA500" s="98">
        <f t="shared" si="702"/>
        <v>-2158954.5416666665</v>
      </c>
      <c r="BB500" s="16"/>
      <c r="BC500" s="16"/>
      <c r="BD500" s="16">
        <f t="shared" si="709"/>
        <v>0</v>
      </c>
      <c r="BE500" s="16"/>
      <c r="BF500" s="16">
        <f t="shared" si="710"/>
        <v>0</v>
      </c>
      <c r="BH500" s="16">
        <f t="shared" si="711"/>
        <v>0</v>
      </c>
      <c r="BJ500" s="16">
        <f t="shared" si="712"/>
        <v>0</v>
      </c>
      <c r="BL500" s="16">
        <f t="shared" si="713"/>
        <v>0</v>
      </c>
      <c r="BN500" s="16">
        <f t="shared" si="714"/>
        <v>0</v>
      </c>
      <c r="BP500" s="16">
        <f t="shared" si="715"/>
        <v>0</v>
      </c>
      <c r="BQ500" s="43"/>
      <c r="BR500" s="16">
        <f t="shared" si="716"/>
        <v>0</v>
      </c>
      <c r="BS500" s="43"/>
      <c r="BT500" s="16">
        <f t="shared" si="717"/>
        <v>0</v>
      </c>
      <c r="BV500" s="16">
        <f t="shared" si="718"/>
        <v>0</v>
      </c>
      <c r="BW500" s="43"/>
      <c r="BX500" s="16">
        <f t="shared" si="719"/>
        <v>0</v>
      </c>
      <c r="BY500" s="43"/>
      <c r="BZ500" s="16">
        <f t="shared" si="720"/>
        <v>0</v>
      </c>
      <c r="CB500" s="16">
        <f t="shared" si="706"/>
        <v>0</v>
      </c>
      <c r="CF500" s="243">
        <f t="shared" si="703"/>
        <v>0</v>
      </c>
      <c r="CH500" s="243">
        <f t="shared" si="721"/>
        <v>-2158954.5416666665</v>
      </c>
      <c r="CJ500" s="16">
        <f t="shared" si="704"/>
        <v>0</v>
      </c>
      <c r="CL500" s="54">
        <f t="shared" si="705"/>
        <v>0</v>
      </c>
      <c r="CN500" s="18"/>
      <c r="CO500" s="16">
        <f t="shared" si="707"/>
        <v>-2158954.5416666665</v>
      </c>
      <c r="CP500" s="18"/>
    </row>
    <row r="501" spans="1:94" x14ac:dyDescent="0.2">
      <c r="A501" s="387" t="s">
        <v>4188</v>
      </c>
      <c r="B501" s="14" t="str">
        <f>VLOOKUP(D501,'line assign basis'!$A$8:$D$668,2,FALSE)</f>
        <v>Tax - EDIT -Other ST</v>
      </c>
      <c r="C501" s="17" t="s">
        <v>2800</v>
      </c>
      <c r="D501" s="41" t="s">
        <v>2821</v>
      </c>
      <c r="E501" s="17">
        <f>IFERROR(VLOOKUP(D501,'line assign basis'!$A$8:$D$668,4,FALSE),"")</f>
        <v>2</v>
      </c>
      <c r="F501" s="33">
        <f>IFERROR(VLOOKUP($D501,'SAP Data'!$A$7:$OM$1845,F$4,FALSE),"")</f>
        <v>0</v>
      </c>
      <c r="G501" s="33">
        <f>IFERROR(VLOOKUP($D501,'SAP Data'!$A$7:$OM$1845,G$4,FALSE),"")</f>
        <v>0</v>
      </c>
      <c r="H501" s="16">
        <f>IFERROR(VLOOKUP($D501,'SAP Data'!$A$7:$OM$1845,H$4,FALSE),"")</f>
        <v>-1572007</v>
      </c>
      <c r="I501" s="76">
        <f>IFERROR(VLOOKUP($D501,'SAP Data'!$A$7:$OM$1845,I$4,FALSE),"")</f>
        <v>-1572007</v>
      </c>
      <c r="J501" s="76">
        <f>IFERROR(VLOOKUP($D501,'SAP Data'!$A$7:$OM$1845,J$4,FALSE),"")</f>
        <v>-1572007</v>
      </c>
      <c r="K501" s="76">
        <f>IFERROR(VLOOKUP($D501,'SAP Data'!$A$7:$OM$1845,K$4,FALSE),"")</f>
        <v>-1572007</v>
      </c>
      <c r="L501" s="76">
        <f>IFERROR(VLOOKUP($D501,'SAP Data'!$A$7:$OM$1845,L$4,FALSE),"")</f>
        <v>-1572007</v>
      </c>
      <c r="M501" s="76">
        <f>IFERROR(VLOOKUP($D501,'SAP Data'!$A$7:$OM$1845,M$4,FALSE),"")</f>
        <v>-1572007</v>
      </c>
      <c r="N501" s="76">
        <f>IFERROR(VLOOKUP($D501,'SAP Data'!$A$7:$OM$1845,N$4,FALSE),"")</f>
        <v>-1572007</v>
      </c>
      <c r="O501" s="76">
        <f>IFERROR(VLOOKUP($D501,'SAP Data'!$A$7:$OM$1845,O$4,FALSE),"")</f>
        <v>-2622369</v>
      </c>
      <c r="P501" s="76">
        <f>IFERROR(VLOOKUP($D501,'SAP Data'!$A$7:$OM$1845,P$4,FALSE),"")</f>
        <v>-2622369</v>
      </c>
      <c r="Q501" s="76">
        <f>IFERROR(VLOOKUP($D501,'SAP Data'!$A$7:$OM$1845,Q$4,FALSE),"")</f>
        <v>0</v>
      </c>
      <c r="R501" s="76">
        <f>IFERROR(VLOOKUP($D501,'SAP Data'!$A$7:$OM$1845,R$4,FALSE),"")</f>
        <v>0</v>
      </c>
      <c r="S501" s="76">
        <f>IFERROR(VLOOKUP($D501,'SAP Data'!$A$7:$OM$1845,S$4,FALSE),"")</f>
        <v>0</v>
      </c>
      <c r="T501" s="76">
        <f>IFERROR(VLOOKUP($D501,'SAP Data'!$A$7:$OM$1845,T$4,FALSE),"")</f>
        <v>0</v>
      </c>
      <c r="U501" s="76">
        <f>IFERROR(VLOOKUP($D501,'SAP Data'!$A$7:$OM$1845,U$4,FALSE),"")</f>
        <v>0</v>
      </c>
      <c r="V501" s="76">
        <f>IFERROR(VLOOKUP($D501,'SAP Data'!$A$7:$OM$1845,V$4,FALSE),"")</f>
        <v>0</v>
      </c>
      <c r="W501" s="76">
        <f>IFERROR(VLOOKUP($D501,'SAP Data'!$A$7:$OM$1845,W$4,FALSE),"")</f>
        <v>0</v>
      </c>
      <c r="X501" s="76">
        <f>IFERROR(VLOOKUP($D501,'SAP Data'!$A$7:$OM$1845,X$4,FALSE),"")</f>
        <v>0</v>
      </c>
      <c r="Y501" s="76">
        <f>IFERROR(VLOOKUP($D501,'SAP Data'!$A$7:$OM$1845,Y$4,FALSE),"")</f>
        <v>0</v>
      </c>
      <c r="Z501" s="76">
        <f>IFERROR(VLOOKUP($D501,'SAP Data'!$A$7:$OM$1845,Z$4,FALSE),"")</f>
        <v>0</v>
      </c>
      <c r="AA501" s="76">
        <f>IFERROR(VLOOKUP($D501,'SAP Data'!$A$7:$OM$1845,AA$4,FALSE),"")</f>
        <v>0</v>
      </c>
      <c r="AB501" s="76">
        <f>IFERROR(VLOOKUP($D501,'SAP Data'!$A$7:$OM$1845,AB$4,FALSE),"")</f>
        <v>0</v>
      </c>
      <c r="AC501" s="76">
        <f>IFERROR(VLOOKUP($D501,'SAP Data'!$A$7:$OM$1845,AC$4,FALSE),"")</f>
        <v>0</v>
      </c>
      <c r="AD501" s="76">
        <f>IFERROR(VLOOKUP($D501,'SAP Data'!$A$7:$OM$1845,AD$4,FALSE),"")</f>
        <v>0</v>
      </c>
      <c r="AE501" s="76">
        <f>IFERROR(VLOOKUP($D501,'SAP Data'!$A$7:$OM$1845,AE$4,FALSE),"")</f>
        <v>0</v>
      </c>
      <c r="AF501" s="76">
        <f>IFERROR(VLOOKUP($D501,'SAP Data'!$A$7:$OM$1845,AF$4,FALSE),"")</f>
        <v>0</v>
      </c>
      <c r="AG501" s="76">
        <f>IFERROR(VLOOKUP($D501,'SAP Data'!$A$7:$OM$1845,AG$4,FALSE),"")</f>
        <v>0</v>
      </c>
      <c r="AH501" s="76">
        <f>IFERROR(VLOOKUP($D501,'SAP Data'!$A$7:$OM$1845,AH$4,FALSE),"")</f>
        <v>0</v>
      </c>
      <c r="AI501" s="76">
        <f>IFERROR(VLOOKUP($D501,'SAP Data'!$A$7:$OM$1845,AI$4,FALSE),"")</f>
        <v>0</v>
      </c>
      <c r="AJ501" s="76">
        <f>IFERROR(VLOOKUP($D501,'SAP Data'!$A$7:$OM$1845,AJ$4,FALSE),"")</f>
        <v>0</v>
      </c>
      <c r="AK501" s="76">
        <f>IFERROR(VLOOKUP($D501,'SAP Data'!$A$7:$OM$1845,AK$4,FALSE),"")</f>
        <v>0</v>
      </c>
      <c r="AL501" s="76">
        <f>IFERROR(VLOOKUP($D501,'SAP Data'!$A$7:$OM$1845,AL$4,FALSE),"")</f>
        <v>0</v>
      </c>
      <c r="AM501" s="76">
        <f>IFERROR(VLOOKUP($D501,'SAP Data'!$A$7:$OM$1845,AM$4,FALSE),"")</f>
        <v>0</v>
      </c>
      <c r="AN501" s="76">
        <f>IFERROR(VLOOKUP($D501,'SAP Data'!$A$7:$OM$1845,AN$4,FALSE),"")</f>
        <v>0</v>
      </c>
      <c r="AO501" s="76">
        <f>IFERROR(VLOOKUP($D501,'SAP Data'!$A$7:$OM$1845,AO$4,FALSE),"")</f>
        <v>0</v>
      </c>
      <c r="AP501" s="99">
        <f t="shared" si="691"/>
        <v>0</v>
      </c>
      <c r="AQ501" s="43">
        <f t="shared" si="692"/>
        <v>0</v>
      </c>
      <c r="AR501" s="43">
        <f t="shared" si="693"/>
        <v>0</v>
      </c>
      <c r="AS501" s="43">
        <f t="shared" si="694"/>
        <v>0</v>
      </c>
      <c r="AT501" s="43">
        <f t="shared" si="695"/>
        <v>0</v>
      </c>
      <c r="AU501" s="43">
        <f t="shared" si="696"/>
        <v>0</v>
      </c>
      <c r="AV501" s="43">
        <f t="shared" si="697"/>
        <v>0</v>
      </c>
      <c r="AW501" s="43">
        <f t="shared" si="698"/>
        <v>0</v>
      </c>
      <c r="AX501" s="43">
        <f t="shared" si="699"/>
        <v>0</v>
      </c>
      <c r="AY501" s="43">
        <f t="shared" si="700"/>
        <v>0</v>
      </c>
      <c r="AZ501" s="43">
        <f t="shared" si="701"/>
        <v>0</v>
      </c>
      <c r="BA501" s="98">
        <f t="shared" si="702"/>
        <v>0</v>
      </c>
      <c r="BB501" s="16"/>
      <c r="BC501" s="16"/>
      <c r="BD501" s="16">
        <f t="shared" si="709"/>
        <v>0</v>
      </c>
      <c r="BE501" s="16"/>
      <c r="BF501" s="16">
        <f t="shared" si="710"/>
        <v>0</v>
      </c>
      <c r="BH501" s="16">
        <f t="shared" si="711"/>
        <v>0</v>
      </c>
      <c r="BJ501" s="16">
        <f t="shared" si="712"/>
        <v>0</v>
      </c>
      <c r="BL501" s="16">
        <f t="shared" si="713"/>
        <v>0</v>
      </c>
      <c r="BN501" s="16">
        <f t="shared" si="714"/>
        <v>0</v>
      </c>
      <c r="BP501" s="16">
        <f t="shared" si="715"/>
        <v>0</v>
      </c>
      <c r="BQ501" s="43"/>
      <c r="BR501" s="16">
        <f t="shared" si="716"/>
        <v>0</v>
      </c>
      <c r="BS501" s="43"/>
      <c r="BT501" s="16">
        <f t="shared" si="717"/>
        <v>0</v>
      </c>
      <c r="BV501" s="16">
        <f t="shared" si="718"/>
        <v>0</v>
      </c>
      <c r="BW501" s="43"/>
      <c r="BX501" s="16">
        <f t="shared" si="719"/>
        <v>0</v>
      </c>
      <c r="BY501" s="43"/>
      <c r="BZ501" s="16">
        <f t="shared" si="720"/>
        <v>0</v>
      </c>
      <c r="CB501" s="16">
        <f t="shared" si="706"/>
        <v>0</v>
      </c>
      <c r="CF501" s="243">
        <f t="shared" si="703"/>
        <v>0</v>
      </c>
      <c r="CH501" s="243">
        <f t="shared" si="721"/>
        <v>0</v>
      </c>
      <c r="CJ501" s="16">
        <f t="shared" si="704"/>
        <v>0</v>
      </c>
      <c r="CL501" s="54">
        <f t="shared" si="705"/>
        <v>0</v>
      </c>
      <c r="CN501" s="18"/>
      <c r="CO501" s="16">
        <f t="shared" si="707"/>
        <v>0</v>
      </c>
      <c r="CP501" s="18"/>
    </row>
    <row r="502" spans="1:94" x14ac:dyDescent="0.2">
      <c r="A502" s="387" t="s">
        <v>4187</v>
      </c>
      <c r="B502" s="14" t="str">
        <f>VLOOKUP(D502,'line assign basis'!$A$8:$D$668,2,FALSE)</f>
        <v>Tax -EDIT-Gas Res ST</v>
      </c>
      <c r="C502" s="17" t="s">
        <v>2802</v>
      </c>
      <c r="D502" s="41" t="s">
        <v>2822</v>
      </c>
      <c r="E502" s="17">
        <f>IFERROR(VLOOKUP(D502,'line assign basis'!$A$8:$D$668,4,FALSE),"")</f>
        <v>3</v>
      </c>
      <c r="F502" s="33">
        <f>IFERROR(VLOOKUP($D502,'SAP Data'!$A$7:$OM$1845,F$4,FALSE),"")</f>
        <v>0</v>
      </c>
      <c r="G502" s="33">
        <f>IFERROR(VLOOKUP($D502,'SAP Data'!$A$7:$OM$1845,G$4,FALSE),"")</f>
        <v>0</v>
      </c>
      <c r="H502" s="16">
        <f>IFERROR(VLOOKUP($D502,'SAP Data'!$A$7:$OM$1845,H$4,FALSE),"")</f>
        <v>-2928560</v>
      </c>
      <c r="I502" s="76">
        <f>IFERROR(VLOOKUP($D502,'SAP Data'!$A$7:$OM$1845,I$4,FALSE),"")</f>
        <v>-2928560</v>
      </c>
      <c r="J502" s="76">
        <f>IFERROR(VLOOKUP($D502,'SAP Data'!$A$7:$OM$1845,J$4,FALSE),"")</f>
        <v>-2928560</v>
      </c>
      <c r="K502" s="76">
        <f>IFERROR(VLOOKUP($D502,'SAP Data'!$A$7:$OM$1845,K$4,FALSE),"")</f>
        <v>-2928560</v>
      </c>
      <c r="L502" s="76">
        <f>IFERROR(VLOOKUP($D502,'SAP Data'!$A$7:$OM$1845,L$4,FALSE),"")</f>
        <v>-2928560</v>
      </c>
      <c r="M502" s="76">
        <f>IFERROR(VLOOKUP($D502,'SAP Data'!$A$7:$OM$1845,M$4,FALSE),"")</f>
        <v>-2928560</v>
      </c>
      <c r="N502" s="76">
        <f>IFERROR(VLOOKUP($D502,'SAP Data'!$A$7:$OM$1845,N$4,FALSE),"")</f>
        <v>-2928560</v>
      </c>
      <c r="O502" s="76">
        <f>IFERROR(VLOOKUP($D502,'SAP Data'!$A$7:$OM$1845,O$4,FALSE),"")</f>
        <v>-2153260</v>
      </c>
      <c r="P502" s="76">
        <f>IFERROR(VLOOKUP($D502,'SAP Data'!$A$7:$OM$1845,P$4,FALSE),"")</f>
        <v>-2153260</v>
      </c>
      <c r="Q502" s="76">
        <f>IFERROR(VLOOKUP($D502,'SAP Data'!$A$7:$OM$1845,Q$4,FALSE),"")</f>
        <v>-2153260</v>
      </c>
      <c r="R502" s="76">
        <f>IFERROR(VLOOKUP($D502,'SAP Data'!$A$7:$OM$1845,R$4,FALSE),"")</f>
        <v>-2153260</v>
      </c>
      <c r="S502" s="76">
        <f>IFERROR(VLOOKUP($D502,'SAP Data'!$A$7:$OM$1845,S$4,FALSE),"")</f>
        <v>-2153260</v>
      </c>
      <c r="T502" s="76">
        <f>IFERROR(VLOOKUP($D502,'SAP Data'!$A$7:$OM$1845,T$4,FALSE),"")</f>
        <v>-2153260</v>
      </c>
      <c r="U502" s="76">
        <f>IFERROR(VLOOKUP($D502,'SAP Data'!$A$7:$OM$1845,U$4,FALSE),"")</f>
        <v>-2153260</v>
      </c>
      <c r="V502" s="76">
        <f>IFERROR(VLOOKUP($D502,'SAP Data'!$A$7:$OM$1845,V$4,FALSE),"")</f>
        <v>-2153260</v>
      </c>
      <c r="W502" s="76">
        <f>IFERROR(VLOOKUP($D502,'SAP Data'!$A$7:$OM$1845,W$4,FALSE),"")</f>
        <v>-2153260</v>
      </c>
      <c r="X502" s="76">
        <f>IFERROR(VLOOKUP($D502,'SAP Data'!$A$7:$OM$1845,X$4,FALSE),"")</f>
        <v>-2153260</v>
      </c>
      <c r="Y502" s="76">
        <f>IFERROR(VLOOKUP($D502,'SAP Data'!$A$7:$OM$1845,Y$4,FALSE),"")</f>
        <v>-2153260</v>
      </c>
      <c r="Z502" s="76">
        <f>IFERROR(VLOOKUP($D502,'SAP Data'!$A$7:$OM$1845,Z$4,FALSE),"")</f>
        <v>-2153260</v>
      </c>
      <c r="AA502" s="76">
        <f>IFERROR(VLOOKUP($D502,'SAP Data'!$A$7:$OM$1845,AA$4,FALSE),"")</f>
        <v>-2153260</v>
      </c>
      <c r="AB502" s="76">
        <f>IFERROR(VLOOKUP($D502,'SAP Data'!$A$7:$OM$1845,AB$4,FALSE),"")</f>
        <v>-2153260</v>
      </c>
      <c r="AC502" s="76">
        <f>IFERROR(VLOOKUP($D502,'SAP Data'!$A$7:$OM$1845,AC$4,FALSE),"")</f>
        <v>-2153260</v>
      </c>
      <c r="AD502" s="76">
        <f>IFERROR(VLOOKUP($D502,'SAP Data'!$A$7:$OM$1845,AD$4,FALSE),"")</f>
        <v>-2641514</v>
      </c>
      <c r="AE502" s="76">
        <f>IFERROR(VLOOKUP($D502,'SAP Data'!$A$7:$OM$1845,AE$4,FALSE),"")</f>
        <v>-2641514</v>
      </c>
      <c r="AF502" s="76">
        <f>IFERROR(VLOOKUP($D502,'SAP Data'!$A$7:$OM$1845,AF$4,FALSE),"")</f>
        <v>-2641514</v>
      </c>
      <c r="AG502" s="76">
        <f>IFERROR(VLOOKUP($D502,'SAP Data'!$A$7:$OM$1845,AG$4,FALSE),"")</f>
        <v>-2641514</v>
      </c>
      <c r="AH502" s="76">
        <f>IFERROR(VLOOKUP($D502,'SAP Data'!$A$7:$OM$1845,AH$4,FALSE),"")</f>
        <v>-2641514</v>
      </c>
      <c r="AI502" s="76">
        <f>IFERROR(VLOOKUP($D502,'SAP Data'!$A$7:$OM$1845,AI$4,FALSE),"")</f>
        <v>-2641514</v>
      </c>
      <c r="AJ502" s="76">
        <f>IFERROR(VLOOKUP($D502,'SAP Data'!$A$7:$OM$1845,AJ$4,FALSE),"")</f>
        <v>-2641514</v>
      </c>
      <c r="AK502" s="76">
        <f>IFERROR(VLOOKUP($D502,'SAP Data'!$A$7:$OM$1845,AK$4,FALSE),"")</f>
        <v>-2641514</v>
      </c>
      <c r="AL502" s="76">
        <f>IFERROR(VLOOKUP($D502,'SAP Data'!$A$7:$OM$1845,AL$4,FALSE),"")</f>
        <v>-2641514</v>
      </c>
      <c r="AM502" s="76">
        <f>IFERROR(VLOOKUP($D502,'SAP Data'!$A$7:$OM$1845,AM$4,FALSE),"")</f>
        <v>-2641514</v>
      </c>
      <c r="AN502" s="76">
        <f>IFERROR(VLOOKUP($D502,'SAP Data'!$A$7:$OM$1845,AN$4,FALSE),"")</f>
        <v>-2641514</v>
      </c>
      <c r="AO502" s="76">
        <f>IFERROR(VLOOKUP($D502,'SAP Data'!$A$7:$OM$1845,AO$4,FALSE),"")</f>
        <v>-2641514</v>
      </c>
      <c r="AP502" s="99">
        <f t="shared" si="691"/>
        <v>-2173603.9166666665</v>
      </c>
      <c r="AQ502" s="43">
        <f t="shared" si="692"/>
        <v>-2214291.75</v>
      </c>
      <c r="AR502" s="43">
        <f t="shared" si="693"/>
        <v>-2254979.5833333335</v>
      </c>
      <c r="AS502" s="43">
        <f t="shared" si="694"/>
        <v>-2295667.4166666665</v>
      </c>
      <c r="AT502" s="43">
        <f t="shared" si="695"/>
        <v>-2336355.25</v>
      </c>
      <c r="AU502" s="43">
        <f t="shared" si="696"/>
        <v>-2377043.0833333335</v>
      </c>
      <c r="AV502" s="43">
        <f t="shared" si="697"/>
        <v>-2417730.9166666665</v>
      </c>
      <c r="AW502" s="43">
        <f t="shared" si="698"/>
        <v>-2458418.75</v>
      </c>
      <c r="AX502" s="43">
        <f t="shared" si="699"/>
        <v>-2499106.5833333335</v>
      </c>
      <c r="AY502" s="43">
        <f t="shared" si="700"/>
        <v>-2539794.4166666665</v>
      </c>
      <c r="AZ502" s="43">
        <f t="shared" si="701"/>
        <v>-2580482.25</v>
      </c>
      <c r="BA502" s="98">
        <f t="shared" si="702"/>
        <v>-2621170.0833333335</v>
      </c>
      <c r="BB502" s="16"/>
      <c r="BC502" s="16"/>
      <c r="BD502" s="16">
        <f t="shared" si="709"/>
        <v>0</v>
      </c>
      <c r="BE502" s="16"/>
      <c r="BF502" s="16">
        <f t="shared" si="710"/>
        <v>0</v>
      </c>
      <c r="BH502" s="16">
        <f t="shared" si="711"/>
        <v>0</v>
      </c>
      <c r="BJ502" s="16">
        <f t="shared" si="712"/>
        <v>0</v>
      </c>
      <c r="BL502" s="16">
        <f t="shared" si="713"/>
        <v>0</v>
      </c>
      <c r="BN502" s="16">
        <f t="shared" si="714"/>
        <v>0</v>
      </c>
      <c r="BP502" s="16">
        <f t="shared" si="715"/>
        <v>0</v>
      </c>
      <c r="BQ502" s="43"/>
      <c r="BR502" s="16">
        <f t="shared" si="716"/>
        <v>0</v>
      </c>
      <c r="BS502" s="43"/>
      <c r="BT502" s="16">
        <f t="shared" si="717"/>
        <v>0</v>
      </c>
      <c r="BV502" s="16">
        <f t="shared" si="718"/>
        <v>0</v>
      </c>
      <c r="BW502" s="43"/>
      <c r="BX502" s="16">
        <f t="shared" si="719"/>
        <v>0</v>
      </c>
      <c r="BY502" s="43"/>
      <c r="BZ502" s="16">
        <f t="shared" si="720"/>
        <v>0</v>
      </c>
      <c r="CB502" s="16">
        <f t="shared" si="706"/>
        <v>0</v>
      </c>
      <c r="CF502" s="243">
        <f t="shared" si="703"/>
        <v>0</v>
      </c>
      <c r="CH502" s="243">
        <f t="shared" si="721"/>
        <v>-2621170.0833333335</v>
      </c>
      <c r="CJ502" s="16">
        <f t="shared" si="704"/>
        <v>0</v>
      </c>
      <c r="CL502" s="54">
        <f t="shared" si="705"/>
        <v>0</v>
      </c>
      <c r="CN502" s="18"/>
      <c r="CO502" s="16">
        <f t="shared" si="707"/>
        <v>-2621170.0833333335</v>
      </c>
      <c r="CP502" s="18"/>
    </row>
    <row r="503" spans="1:94" x14ac:dyDescent="0.2">
      <c r="A503" s="387"/>
      <c r="B503" s="14" t="str">
        <f>VLOOKUP(D503,'line assign basis'!$A$8:$D$668,2,FALSE)</f>
        <v>FIN UTIL LEASE LIA</v>
      </c>
      <c r="C503" s="17" t="s">
        <v>2805</v>
      </c>
      <c r="D503" s="41" t="s">
        <v>2823</v>
      </c>
      <c r="E503" s="17">
        <f>IFERROR(VLOOKUP(D503,'line assign basis'!$A$8:$D$668,4,FALSE),"")</f>
        <v>2</v>
      </c>
      <c r="F503" s="33">
        <f>IFERROR(VLOOKUP($D503,'SAP Data'!$A$7:$OM$1845,F$4,FALSE),"")</f>
        <v>0</v>
      </c>
      <c r="G503" s="33">
        <f>IFERROR(VLOOKUP($D503,'SAP Data'!$A$7:$OM$1845,G$4,FALSE),"")</f>
        <v>0</v>
      </c>
      <c r="H503" s="16">
        <f>IFERROR(VLOOKUP($D503,'SAP Data'!$A$7:$OM$1845,H$4,FALSE),"")</f>
        <v>0</v>
      </c>
      <c r="I503" s="76">
        <f>IFERROR(VLOOKUP($D503,'SAP Data'!$A$7:$OM$1845,I$4,FALSE),"")</f>
        <v>0</v>
      </c>
      <c r="J503" s="76">
        <f>IFERROR(VLOOKUP($D503,'SAP Data'!$A$7:$OM$1845,J$4,FALSE),"")</f>
        <v>0</v>
      </c>
      <c r="K503" s="76">
        <f>IFERROR(VLOOKUP($D503,'SAP Data'!$A$7:$OM$1845,K$4,FALSE),"")</f>
        <v>0</v>
      </c>
      <c r="L503" s="76">
        <f>IFERROR(VLOOKUP($D503,'SAP Data'!$A$7:$OM$1845,L$4,FALSE),"")</f>
        <v>0</v>
      </c>
      <c r="M503" s="76">
        <f>IFERROR(VLOOKUP($D503,'SAP Data'!$A$7:$OM$1845,M$4,FALSE),"")</f>
        <v>0</v>
      </c>
      <c r="N503" s="76">
        <f>IFERROR(VLOOKUP($D503,'SAP Data'!$A$7:$OM$1845,N$4,FALSE),"")</f>
        <v>0</v>
      </c>
      <c r="O503" s="76">
        <f>IFERROR(VLOOKUP($D503,'SAP Data'!$A$7:$OM$1845,O$4,FALSE),"")</f>
        <v>0</v>
      </c>
      <c r="P503" s="76">
        <f>IFERROR(VLOOKUP($D503,'SAP Data'!$A$7:$OM$1845,P$4,FALSE),"")</f>
        <v>0</v>
      </c>
      <c r="Q503" s="76">
        <f>IFERROR(VLOOKUP($D503,'SAP Data'!$A$7:$OM$1845,Q$4,FALSE),"")</f>
        <v>0</v>
      </c>
      <c r="R503" s="76">
        <f>IFERROR(VLOOKUP($D503,'SAP Data'!$A$7:$OM$1845,R$4,FALSE),"")</f>
        <v>0</v>
      </c>
      <c r="S503" s="76">
        <f>IFERROR(VLOOKUP($D503,'SAP Data'!$A$7:$OM$1845,S$4,FALSE),"")</f>
        <v>0</v>
      </c>
      <c r="T503" s="76">
        <f>IFERROR(VLOOKUP($D503,'SAP Data'!$A$7:$OM$1845,T$4,FALSE),"")</f>
        <v>0</v>
      </c>
      <c r="U503" s="76">
        <f>IFERROR(VLOOKUP($D503,'SAP Data'!$A$7:$OM$1845,U$4,FALSE),"")</f>
        <v>0</v>
      </c>
      <c r="V503" s="76">
        <f>IFERROR(VLOOKUP($D503,'SAP Data'!$A$7:$OM$1845,V$4,FALSE),"")</f>
        <v>0</v>
      </c>
      <c r="W503" s="76">
        <f>IFERROR(VLOOKUP($D503,'SAP Data'!$A$7:$OM$1845,W$4,FALSE),"")</f>
        <v>0</v>
      </c>
      <c r="X503" s="76">
        <f>IFERROR(VLOOKUP($D503,'SAP Data'!$A$7:$OM$1845,X$4,FALSE),"")</f>
        <v>0</v>
      </c>
      <c r="Y503" s="76">
        <f>IFERROR(VLOOKUP($D503,'SAP Data'!$A$7:$OM$1845,Y$4,FALSE),"")</f>
        <v>0</v>
      </c>
      <c r="Z503" s="76">
        <f>IFERROR(VLOOKUP($D503,'SAP Data'!$A$7:$OM$1845,Z$4,FALSE),"")</f>
        <v>0</v>
      </c>
      <c r="AA503" s="76">
        <f>IFERROR(VLOOKUP($D503,'SAP Data'!$A$7:$OM$1845,AA$4,FALSE),"")</f>
        <v>0</v>
      </c>
      <c r="AB503" s="76">
        <f>IFERROR(VLOOKUP($D503,'SAP Data'!$A$7:$OM$1845,AB$4,FALSE),"")</f>
        <v>0</v>
      </c>
      <c r="AC503" s="76">
        <f>IFERROR(VLOOKUP($D503,'SAP Data'!$A$7:$OM$1845,AC$4,FALSE),"")</f>
        <v>0</v>
      </c>
      <c r="AD503" s="76">
        <f>IFERROR(VLOOKUP($D503,'SAP Data'!$A$7:$OM$1845,AD$4,FALSE),"")</f>
        <v>0</v>
      </c>
      <c r="AE503" s="76">
        <f>IFERROR(VLOOKUP($D503,'SAP Data'!$A$7:$OM$1845,AE$4,FALSE),"")</f>
        <v>0</v>
      </c>
      <c r="AF503" s="76">
        <f>IFERROR(VLOOKUP($D503,'SAP Data'!$A$7:$OM$1845,AF$4,FALSE),"")</f>
        <v>0</v>
      </c>
      <c r="AG503" s="76">
        <f>IFERROR(VLOOKUP($D503,'SAP Data'!$A$7:$OM$1845,AG$4,FALSE),"")</f>
        <v>0</v>
      </c>
      <c r="AH503" s="76">
        <f>IFERROR(VLOOKUP($D503,'SAP Data'!$A$7:$OM$1845,AH$4,FALSE),"")</f>
        <v>0</v>
      </c>
      <c r="AI503" s="76">
        <f>IFERROR(VLOOKUP($D503,'SAP Data'!$A$7:$OM$1845,AI$4,FALSE),"")</f>
        <v>0</v>
      </c>
      <c r="AJ503" s="76">
        <f>IFERROR(VLOOKUP($D503,'SAP Data'!$A$7:$OM$1845,AJ$4,FALSE),"")</f>
        <v>0</v>
      </c>
      <c r="AK503" s="76">
        <f>IFERROR(VLOOKUP($D503,'SAP Data'!$A$7:$OM$1845,AK$4,FALSE),"")</f>
        <v>0</v>
      </c>
      <c r="AL503" s="76">
        <f>IFERROR(VLOOKUP($D503,'SAP Data'!$A$7:$OM$1845,AL$4,FALSE),"")</f>
        <v>0</v>
      </c>
      <c r="AM503" s="76">
        <f>IFERROR(VLOOKUP($D503,'SAP Data'!$A$7:$OM$1845,AM$4,FALSE),"")</f>
        <v>0</v>
      </c>
      <c r="AN503" s="76">
        <f>IFERROR(VLOOKUP($D503,'SAP Data'!$A$7:$OM$1845,AN$4,FALSE),"")</f>
        <v>0</v>
      </c>
      <c r="AO503" s="76">
        <f>IFERROR(VLOOKUP($D503,'SAP Data'!$A$7:$OM$1845,AO$4,FALSE),"")</f>
        <v>0</v>
      </c>
      <c r="AP503" s="99">
        <f t="shared" si="691"/>
        <v>0</v>
      </c>
      <c r="AQ503" s="43">
        <f t="shared" si="692"/>
        <v>0</v>
      </c>
      <c r="AR503" s="43">
        <f t="shared" si="693"/>
        <v>0</v>
      </c>
      <c r="AS503" s="43">
        <f t="shared" si="694"/>
        <v>0</v>
      </c>
      <c r="AT503" s="43">
        <f t="shared" si="695"/>
        <v>0</v>
      </c>
      <c r="AU503" s="43">
        <f t="shared" si="696"/>
        <v>0</v>
      </c>
      <c r="AV503" s="43">
        <f t="shared" si="697"/>
        <v>0</v>
      </c>
      <c r="AW503" s="43">
        <f t="shared" si="698"/>
        <v>0</v>
      </c>
      <c r="AX503" s="43">
        <f t="shared" si="699"/>
        <v>0</v>
      </c>
      <c r="AY503" s="43">
        <f t="shared" si="700"/>
        <v>0</v>
      </c>
      <c r="AZ503" s="43">
        <f t="shared" si="701"/>
        <v>0</v>
      </c>
      <c r="BA503" s="98">
        <f t="shared" si="702"/>
        <v>0</v>
      </c>
      <c r="BB503" s="16"/>
      <c r="BC503" s="16"/>
      <c r="BD503" s="16">
        <f t="shared" si="709"/>
        <v>0</v>
      </c>
      <c r="BE503" s="16"/>
      <c r="BF503" s="16">
        <f t="shared" si="710"/>
        <v>0</v>
      </c>
      <c r="BH503" s="16">
        <f t="shared" si="711"/>
        <v>0</v>
      </c>
      <c r="BJ503" s="16">
        <f t="shared" si="712"/>
        <v>0</v>
      </c>
      <c r="BL503" s="16">
        <f t="shared" si="713"/>
        <v>0</v>
      </c>
      <c r="BN503" s="16">
        <f t="shared" si="714"/>
        <v>0</v>
      </c>
      <c r="BP503" s="16">
        <f t="shared" si="715"/>
        <v>0</v>
      </c>
      <c r="BQ503" s="43"/>
      <c r="BR503" s="16">
        <f t="shared" si="716"/>
        <v>0</v>
      </c>
      <c r="BS503" s="43"/>
      <c r="BT503" s="16">
        <f t="shared" si="717"/>
        <v>0</v>
      </c>
      <c r="BV503" s="16">
        <f t="shared" si="718"/>
        <v>0</v>
      </c>
      <c r="BW503" s="43"/>
      <c r="BX503" s="16">
        <f t="shared" si="719"/>
        <v>0</v>
      </c>
      <c r="BY503" s="43"/>
      <c r="BZ503" s="16">
        <f t="shared" si="720"/>
        <v>0</v>
      </c>
      <c r="CB503" s="16">
        <f t="shared" si="706"/>
        <v>0</v>
      </c>
      <c r="CF503" s="243">
        <f t="shared" si="703"/>
        <v>0</v>
      </c>
      <c r="CH503" s="243">
        <f t="shared" si="721"/>
        <v>0</v>
      </c>
      <c r="CJ503" s="16">
        <f t="shared" si="704"/>
        <v>0</v>
      </c>
      <c r="CL503" s="54">
        <f t="shared" si="705"/>
        <v>0</v>
      </c>
      <c r="CN503" s="18"/>
      <c r="CO503" s="16">
        <f t="shared" si="707"/>
        <v>0</v>
      </c>
      <c r="CP503" s="18"/>
    </row>
    <row r="504" spans="1:94" x14ac:dyDescent="0.2">
      <c r="A504" s="387"/>
      <c r="B504" s="14" t="str">
        <f>VLOOKUP(D504,'line assign basis'!$A$8:$D$668,2,FALSE)</f>
        <v>ROU UTILIT LEASE LIA</v>
      </c>
      <c r="C504" s="17" t="s">
        <v>2808</v>
      </c>
      <c r="D504" s="41" t="s">
        <v>2824</v>
      </c>
      <c r="E504" s="17">
        <f>IFERROR(VLOOKUP(D504,'line assign basis'!$A$8:$D$668,4,FALSE),"")</f>
        <v>2</v>
      </c>
      <c r="F504" s="33">
        <f>IFERROR(VLOOKUP($D504,'SAP Data'!$A$7:$OM$1845,F$4,FALSE),"")</f>
        <v>-6617984.7199999997</v>
      </c>
      <c r="G504" s="33">
        <f>IFERROR(VLOOKUP($D504,'SAP Data'!$A$7:$OM$1845,G$4,FALSE),"")</f>
        <v>-6254608.9100000001</v>
      </c>
      <c r="H504" s="16">
        <f>IFERROR(VLOOKUP($D504,'SAP Data'!$A$7:$OM$1845,H$4,FALSE),"")</f>
        <v>-5890130.6799999997</v>
      </c>
      <c r="I504" s="76">
        <f>IFERROR(VLOOKUP($D504,'SAP Data'!$A$7:$OM$1845,I$4,FALSE),"")</f>
        <v>-5524546.7000000002</v>
      </c>
      <c r="J504" s="76">
        <f>IFERROR(VLOOKUP($D504,'SAP Data'!$A$7:$OM$1845,J$4,FALSE),"")</f>
        <v>-5157853.5999999996</v>
      </c>
      <c r="K504" s="76">
        <f>IFERROR(VLOOKUP($D504,'SAP Data'!$A$7:$OM$1845,K$4,FALSE),"")</f>
        <v>-634066.16</v>
      </c>
      <c r="L504" s="76">
        <f>IFERROR(VLOOKUP($D504,'SAP Data'!$A$7:$OM$1845,L$4,FALSE),"")</f>
        <v>-4405711.2</v>
      </c>
      <c r="M504" s="76">
        <f>IFERROR(VLOOKUP($D504,'SAP Data'!$A$7:$OM$1845,M$4,FALSE),"")</f>
        <v>-4035618.57</v>
      </c>
      <c r="N504" s="76">
        <f>IFERROR(VLOOKUP($D504,'SAP Data'!$A$7:$OM$1845,N$4,FALSE),"")</f>
        <v>-653656.71</v>
      </c>
      <c r="O504" s="76">
        <f>IFERROR(VLOOKUP($D504,'SAP Data'!$A$7:$OM$1845,O$4,FALSE),"")</f>
        <v>-3353862.42</v>
      </c>
      <c r="P504" s="76">
        <f>IFERROR(VLOOKUP($D504,'SAP Data'!$A$7:$OM$1845,P$4,FALSE),"")</f>
        <v>-2977818.88</v>
      </c>
      <c r="Q504" s="76">
        <f>IFERROR(VLOOKUP($D504,'SAP Data'!$A$7:$OM$1845,Q$4,FALSE),"")</f>
        <v>-772077.94</v>
      </c>
      <c r="R504" s="76">
        <f>IFERROR(VLOOKUP($D504,'SAP Data'!$A$7:$OM$1845,R$4,FALSE),"")</f>
        <v>-2457408.39</v>
      </c>
      <c r="S504" s="76">
        <f>IFERROR(VLOOKUP($D504,'SAP Data'!$A$7:$OM$1845,S$4,FALSE),"")</f>
        <v>-2614647.61</v>
      </c>
      <c r="T504" s="76">
        <f>IFERROR(VLOOKUP($D504,'SAP Data'!$A$7:$OM$1845,T$4,FALSE),"")</f>
        <v>-79051185.540000007</v>
      </c>
      <c r="U504" s="76">
        <f>IFERROR(VLOOKUP($D504,'SAP Data'!$A$7:$OM$1845,U$4,FALSE),"")</f>
        <v>-80131237.969999999</v>
      </c>
      <c r="V504" s="76">
        <f>IFERROR(VLOOKUP($D504,'SAP Data'!$A$7:$OM$1845,V$4,FALSE),"")</f>
        <v>-80574396.409999996</v>
      </c>
      <c r="W504" s="76">
        <f>IFERROR(VLOOKUP($D504,'SAP Data'!$A$7:$OM$1845,W$4,FALSE),"")</f>
        <v>-80120248.269999996</v>
      </c>
      <c r="X504" s="76">
        <f>IFERROR(VLOOKUP($D504,'SAP Data'!$A$7:$OM$1845,X$4,FALSE),"")</f>
        <v>-81417571.670000002</v>
      </c>
      <c r="Y504" s="76">
        <f>IFERROR(VLOOKUP($D504,'SAP Data'!$A$7:$OM$1845,Y$4,FALSE),"")</f>
        <v>-81928836.969999999</v>
      </c>
      <c r="Z504" s="76">
        <f>IFERROR(VLOOKUP($D504,'SAP Data'!$A$7:$OM$1845,Z$4,FALSE),"")</f>
        <v>-80829669</v>
      </c>
      <c r="AA504" s="76">
        <f>IFERROR(VLOOKUP($D504,'SAP Data'!$A$7:$OM$1845,AA$4,FALSE),"")</f>
        <v>-81771139.099999994</v>
      </c>
      <c r="AB504" s="76">
        <f>IFERROR(VLOOKUP($D504,'SAP Data'!$A$7:$OM$1845,AB$4,FALSE),"")</f>
        <v>-81692120.680000007</v>
      </c>
      <c r="AC504" s="76">
        <f>IFERROR(VLOOKUP($D504,'SAP Data'!$A$7:$OM$1845,AC$4,FALSE),"")</f>
        <v>-80559010.280000001</v>
      </c>
      <c r="AD504" s="76">
        <f>IFERROR(VLOOKUP($D504,'SAP Data'!$A$7:$OM$1845,AD$4,FALSE),"")</f>
        <v>-81533782.540000007</v>
      </c>
      <c r="AE504" s="76">
        <f>IFERROR(VLOOKUP($D504,'SAP Data'!$A$7:$OM$1845,AE$4,FALSE),"")</f>
        <v>-81454461.969999999</v>
      </c>
      <c r="AF504" s="76">
        <f>IFERROR(VLOOKUP($D504,'SAP Data'!$A$7:$OM$1845,AF$4,FALSE),"")</f>
        <v>-80357950.829999998</v>
      </c>
      <c r="AG504" s="76">
        <f>IFERROR(VLOOKUP($D504,'SAP Data'!$A$7:$OM$1845,AG$4,FALSE),"")</f>
        <v>-81438492.260000005</v>
      </c>
      <c r="AH504" s="76">
        <f>IFERROR(VLOOKUP($D504,'SAP Data'!$A$7:$OM$1845,AH$4,FALSE),"")</f>
        <v>-81351467.700000003</v>
      </c>
      <c r="AI504" s="76">
        <f>IFERROR(VLOOKUP($D504,'SAP Data'!$A$7:$OM$1845,AI$4,FALSE),"")</f>
        <v>-80043241.209999993</v>
      </c>
      <c r="AJ504" s="76">
        <f>IFERROR(VLOOKUP($D504,'SAP Data'!$A$7:$OM$1845,AJ$4,FALSE),"")</f>
        <v>-81136309.030000001</v>
      </c>
      <c r="AK504" s="76">
        <f>IFERROR(VLOOKUP($D504,'SAP Data'!$A$7:$OM$1845,AK$4,FALSE),"")</f>
        <v>-81036171.5</v>
      </c>
      <c r="AL504" s="76">
        <f>IFERROR(VLOOKUP($D504,'SAP Data'!$A$7:$OM$1845,AL$4,FALSE),"")</f>
        <v>-79752044.060000002</v>
      </c>
      <c r="AM504" s="76">
        <f>IFERROR(VLOOKUP($D504,'SAP Data'!$A$7:$OM$1845,AM$4,FALSE),"")</f>
        <v>-80905079.969999999</v>
      </c>
      <c r="AN504" s="76">
        <f>IFERROR(VLOOKUP($D504,'SAP Data'!$A$7:$OM$1845,AN$4,FALSE),"")</f>
        <v>-80804635.510000005</v>
      </c>
      <c r="AO504" s="76">
        <f>IFERROR(VLOOKUP($D504,'SAP Data'!$A$7:$OM$1845,AO$4,FALSE),"")</f>
        <v>-79431044.670000002</v>
      </c>
      <c r="AP504" s="99">
        <f t="shared" si="691"/>
        <v>-71057138.247083336</v>
      </c>
      <c r="AQ504" s="43">
        <f t="shared" si="692"/>
        <v>-77636979.435000002</v>
      </c>
      <c r="AR504" s="43">
        <f t="shared" si="693"/>
        <v>-80976420.253749982</v>
      </c>
      <c r="AS504" s="43">
        <f t="shared" si="694"/>
        <v>-81085337.736250013</v>
      </c>
      <c r="AT504" s="43">
        <f t="shared" si="695"/>
        <v>-81172184.635416672</v>
      </c>
      <c r="AU504" s="43">
        <f t="shared" si="696"/>
        <v>-81201353.978333339</v>
      </c>
      <c r="AV504" s="43">
        <f t="shared" si="697"/>
        <v>-81186426.07416667</v>
      </c>
      <c r="AW504" s="43">
        <f t="shared" si="698"/>
        <v>-81137512.402916685</v>
      </c>
      <c r="AX504" s="43">
        <f t="shared" si="699"/>
        <v>-81055416.969166681</v>
      </c>
      <c r="AY504" s="43">
        <f t="shared" si="700"/>
        <v>-80974430.132916659</v>
      </c>
      <c r="AZ504" s="43">
        <f t="shared" si="701"/>
        <v>-80901365.787083328</v>
      </c>
      <c r="BA504" s="98">
        <f t="shared" si="702"/>
        <v>-80817388.671250001</v>
      </c>
      <c r="BB504" s="16"/>
      <c r="BC504" s="16"/>
      <c r="BD504" s="16">
        <f t="shared" si="709"/>
        <v>0</v>
      </c>
      <c r="BE504" s="16"/>
      <c r="BF504" s="16">
        <f t="shared" si="710"/>
        <v>0</v>
      </c>
      <c r="BH504" s="16">
        <f t="shared" si="711"/>
        <v>0</v>
      </c>
      <c r="BJ504" s="16">
        <f t="shared" si="712"/>
        <v>0</v>
      </c>
      <c r="BL504" s="16">
        <f t="shared" si="713"/>
        <v>0</v>
      </c>
      <c r="BN504" s="16">
        <f t="shared" si="714"/>
        <v>0</v>
      </c>
      <c r="BP504" s="16">
        <f t="shared" si="715"/>
        <v>0</v>
      </c>
      <c r="BQ504" s="43"/>
      <c r="BR504" s="16">
        <f t="shared" si="716"/>
        <v>0</v>
      </c>
      <c r="BS504" s="43"/>
      <c r="BT504" s="16">
        <f t="shared" si="717"/>
        <v>0</v>
      </c>
      <c r="BV504" s="16">
        <f t="shared" si="718"/>
        <v>0</v>
      </c>
      <c r="BW504" s="43"/>
      <c r="BX504" s="16">
        <f t="shared" si="719"/>
        <v>0</v>
      </c>
      <c r="BY504" s="43"/>
      <c r="BZ504" s="16">
        <f t="shared" si="720"/>
        <v>0</v>
      </c>
      <c r="CB504" s="16">
        <f t="shared" si="706"/>
        <v>0</v>
      </c>
      <c r="CF504" s="243">
        <f t="shared" si="703"/>
        <v>0</v>
      </c>
      <c r="CH504" s="243">
        <f t="shared" si="721"/>
        <v>0</v>
      </c>
      <c r="CJ504" s="16">
        <f t="shared" si="704"/>
        <v>-80817388.671250001</v>
      </c>
      <c r="CL504" s="54">
        <f t="shared" si="705"/>
        <v>0</v>
      </c>
      <c r="CN504" s="18"/>
      <c r="CO504" s="16">
        <f t="shared" si="707"/>
        <v>0</v>
      </c>
      <c r="CP504" s="18"/>
    </row>
    <row r="505" spans="1:94" x14ac:dyDescent="0.2">
      <c r="A505" s="387"/>
      <c r="B505" s="14" t="str">
        <f>VLOOKUP(D505,'line assign basis'!$A$8:$D$668,2,FALSE)</f>
        <v>STOR MARGIN SHARE-OR</v>
      </c>
      <c r="C505" s="17" t="s">
        <v>1130</v>
      </c>
      <c r="D505" s="17" t="str">
        <f t="shared" si="708"/>
        <v>254301</v>
      </c>
      <c r="E505" s="17">
        <f>IFERROR(VLOOKUP(D505,'line assign basis'!$A$8:$D$668,4,FALSE),"")</f>
        <v>2</v>
      </c>
      <c r="F505" s="33">
        <f>IFERROR(VLOOKUP($D505,'SAP Data'!$A$7:$OM$1845,F$4,FALSE),"")</f>
        <v>-16289163.810000001</v>
      </c>
      <c r="G505" s="33">
        <f>IFERROR(VLOOKUP($D505,'SAP Data'!$A$7:$OM$1845,G$4,FALSE),"")</f>
        <v>-16289163.810000001</v>
      </c>
      <c r="H505" s="16">
        <f>IFERROR(VLOOKUP($D505,'SAP Data'!$A$7:$OM$1845,H$4,FALSE),"")</f>
        <v>-16289163.810000001</v>
      </c>
      <c r="I505" s="76">
        <f>IFERROR(VLOOKUP($D505,'SAP Data'!$A$7:$OM$1845,I$4,FALSE),"")</f>
        <v>-16289163.810000001</v>
      </c>
      <c r="J505" s="76">
        <f>IFERROR(VLOOKUP($D505,'SAP Data'!$A$7:$OM$1845,J$4,FALSE),"")</f>
        <v>-16289163.810000001</v>
      </c>
      <c r="K505" s="76">
        <f>IFERROR(VLOOKUP($D505,'SAP Data'!$A$7:$OM$1845,K$4,FALSE),"")</f>
        <v>-12172847.470000001</v>
      </c>
      <c r="L505" s="76">
        <f>IFERROR(VLOOKUP($D505,'SAP Data'!$A$7:$OM$1845,L$4,FALSE),"")</f>
        <v>-11726890.369999999</v>
      </c>
      <c r="M505" s="76">
        <f>IFERROR(VLOOKUP($D505,'SAP Data'!$A$7:$OM$1845,M$4,FALSE),"")</f>
        <v>-13060142.029999999</v>
      </c>
      <c r="N505" s="76">
        <f>IFERROR(VLOOKUP($D505,'SAP Data'!$A$7:$OM$1845,N$4,FALSE),"")</f>
        <v>-14325689.17</v>
      </c>
      <c r="O505" s="76">
        <f>IFERROR(VLOOKUP($D505,'SAP Data'!$A$7:$OM$1845,O$4,FALSE),"")</f>
        <v>-15746966.619999999</v>
      </c>
      <c r="P505" s="76">
        <f>IFERROR(VLOOKUP($D505,'SAP Data'!$A$7:$OM$1845,P$4,FALSE),"")</f>
        <v>-16451130.9</v>
      </c>
      <c r="Q505" s="76">
        <f>IFERROR(VLOOKUP($D505,'SAP Data'!$A$7:$OM$1845,Q$4,FALSE),"")</f>
        <v>-17130007.609999999</v>
      </c>
      <c r="R505" s="76">
        <f>IFERROR(VLOOKUP($D505,'SAP Data'!$A$7:$OM$1845,R$4,FALSE),"")</f>
        <v>-17130007.609999999</v>
      </c>
      <c r="S505" s="76">
        <f>IFERROR(VLOOKUP($D505,'SAP Data'!$A$7:$OM$1845,S$4,FALSE),"")</f>
        <v>-17130007.609999999</v>
      </c>
      <c r="T505" s="76">
        <f>IFERROR(VLOOKUP($D505,'SAP Data'!$A$7:$OM$1845,T$4,FALSE),"")</f>
        <v>-17130007.609999999</v>
      </c>
      <c r="U505" s="76">
        <f>IFERROR(VLOOKUP($D505,'SAP Data'!$A$7:$OM$1845,U$4,FALSE),"")</f>
        <v>-17130007.609999999</v>
      </c>
      <c r="V505" s="76">
        <f>IFERROR(VLOOKUP($D505,'SAP Data'!$A$7:$OM$1845,V$4,FALSE),"")</f>
        <v>-17130007.609999999</v>
      </c>
      <c r="W505" s="76">
        <f>IFERROR(VLOOKUP($D505,'SAP Data'!$A$7:$OM$1845,W$4,FALSE),"")</f>
        <v>-6633340.7699999996</v>
      </c>
      <c r="X505" s="76">
        <f>IFERROR(VLOOKUP($D505,'SAP Data'!$A$7:$OM$1845,X$4,FALSE),"")</f>
        <v>-6127467.3799999999</v>
      </c>
      <c r="Y505" s="76">
        <f>IFERROR(VLOOKUP($D505,'SAP Data'!$A$7:$OM$1845,Y$4,FALSE),"")</f>
        <v>-7151997.1500000004</v>
      </c>
      <c r="Z505" s="76">
        <f>IFERROR(VLOOKUP($D505,'SAP Data'!$A$7:$OM$1845,Z$4,FALSE),"")</f>
        <v>-8209607.8799999999</v>
      </c>
      <c r="AA505" s="76">
        <f>IFERROR(VLOOKUP($D505,'SAP Data'!$A$7:$OM$1845,AA$4,FALSE),"")</f>
        <v>-9116493.1300000008</v>
      </c>
      <c r="AB505" s="76">
        <f>IFERROR(VLOOKUP($D505,'SAP Data'!$A$7:$OM$1845,AB$4,FALSE),"")</f>
        <v>-9116493.1300000008</v>
      </c>
      <c r="AC505" s="76">
        <f>IFERROR(VLOOKUP($D505,'SAP Data'!$A$7:$OM$1845,AC$4,FALSE),"")</f>
        <v>-9116493.1300000008</v>
      </c>
      <c r="AD505" s="76">
        <f>IFERROR(VLOOKUP($D505,'SAP Data'!$A$7:$OM$1845,AD$4,FALSE),"")</f>
        <v>-9116493.1300000008</v>
      </c>
      <c r="AE505" s="76">
        <f>IFERROR(VLOOKUP($D505,'SAP Data'!$A$7:$OM$1845,AE$4,FALSE),"")</f>
        <v>-32748159.940000001</v>
      </c>
      <c r="AF505" s="76">
        <f>IFERROR(VLOOKUP($D505,'SAP Data'!$A$7:$OM$1845,AF$4,FALSE),"")</f>
        <v>-33482215.120000001</v>
      </c>
      <c r="AG505" s="76">
        <f>IFERROR(VLOOKUP($D505,'SAP Data'!$A$7:$OM$1845,AG$4,FALSE),"")</f>
        <v>-34338367.299999997</v>
      </c>
      <c r="AH505" s="76">
        <f>IFERROR(VLOOKUP($D505,'SAP Data'!$A$7:$OM$1845,AH$4,FALSE),"")</f>
        <v>-35450730.759999998</v>
      </c>
      <c r="AI505" s="76">
        <f>IFERROR(VLOOKUP($D505,'SAP Data'!$A$7:$OM$1845,AI$4,FALSE),"")</f>
        <v>-36550635.210000001</v>
      </c>
      <c r="AJ505" s="76">
        <f>IFERROR(VLOOKUP($D505,'SAP Data'!$A$7:$OM$1845,AJ$4,FALSE),"")</f>
        <v>-37777916.399999999</v>
      </c>
      <c r="AK505" s="76">
        <f>IFERROR(VLOOKUP($D505,'SAP Data'!$A$7:$OM$1845,AK$4,FALSE),"")</f>
        <v>-39139285.600000001</v>
      </c>
      <c r="AL505" s="76">
        <f>IFERROR(VLOOKUP($D505,'SAP Data'!$A$7:$OM$1845,AL$4,FALSE),"")</f>
        <v>-40607599.740000002</v>
      </c>
      <c r="AM505" s="76">
        <f>IFERROR(VLOOKUP($D505,'SAP Data'!$A$7:$OM$1845,AM$4,FALSE),"")</f>
        <v>-41477059.490000002</v>
      </c>
      <c r="AN505" s="76">
        <f>IFERROR(VLOOKUP($D505,'SAP Data'!$A$7:$OM$1845,AN$4,FALSE),"")</f>
        <v>-41477059.490000002</v>
      </c>
      <c r="AO505" s="76">
        <f>IFERROR(VLOOKUP($D505,'SAP Data'!$A$7:$OM$1845,AO$4,FALSE),"")</f>
        <v>-41477059.490000002</v>
      </c>
      <c r="AP505" s="99">
        <f t="shared" si="691"/>
        <v>-11426264.44833333</v>
      </c>
      <c r="AQ505" s="43">
        <f t="shared" si="692"/>
        <v>-11743124.358749999</v>
      </c>
      <c r="AR505" s="43">
        <f t="shared" si="693"/>
        <v>-13075222.685416667</v>
      </c>
      <c r="AS505" s="43">
        <f t="shared" si="694"/>
        <v>-14473579.652083335</v>
      </c>
      <c r="AT505" s="43">
        <f t="shared" si="695"/>
        <v>-15953958.10375</v>
      </c>
      <c r="AU505" s="43">
        <f t="shared" si="696"/>
        <v>-17963875.503333334</v>
      </c>
      <c r="AV505" s="43">
        <f t="shared" si="697"/>
        <v>-20529198.147500001</v>
      </c>
      <c r="AW505" s="43">
        <f t="shared" si="698"/>
        <v>-23180770.542083334</v>
      </c>
      <c r="AX505" s="43">
        <f t="shared" si="699"/>
        <v>-25863490.555000003</v>
      </c>
      <c r="AY505" s="43">
        <f t="shared" si="700"/>
        <v>-28561763.814166669</v>
      </c>
      <c r="AZ505" s="43">
        <f t="shared" si="701"/>
        <v>-31258477.677499998</v>
      </c>
      <c r="BA505" s="98">
        <f t="shared" si="702"/>
        <v>-33955191.540833332</v>
      </c>
      <c r="BB505" s="16"/>
      <c r="BC505" s="16"/>
      <c r="BD505" s="16">
        <f t="shared" si="709"/>
        <v>0</v>
      </c>
      <c r="BE505" s="16"/>
      <c r="BF505" s="16">
        <f t="shared" si="710"/>
        <v>0</v>
      </c>
      <c r="BH505" s="16">
        <f t="shared" si="711"/>
        <v>0</v>
      </c>
      <c r="BJ505" s="16">
        <f t="shared" si="712"/>
        <v>0</v>
      </c>
      <c r="BL505" s="16">
        <f t="shared" si="713"/>
        <v>0</v>
      </c>
      <c r="BN505" s="16">
        <f t="shared" si="714"/>
        <v>0</v>
      </c>
      <c r="BP505" s="16">
        <f t="shared" si="715"/>
        <v>0</v>
      </c>
      <c r="BQ505" s="43"/>
      <c r="BR505" s="16">
        <f t="shared" si="716"/>
        <v>0</v>
      </c>
      <c r="BS505" s="43"/>
      <c r="BT505" s="16">
        <f t="shared" si="717"/>
        <v>0</v>
      </c>
      <c r="BV505" s="16">
        <f t="shared" si="718"/>
        <v>0</v>
      </c>
      <c r="BW505" s="43"/>
      <c r="BX505" s="16">
        <f t="shared" si="719"/>
        <v>0</v>
      </c>
      <c r="BY505" s="43"/>
      <c r="BZ505" s="16">
        <f t="shared" si="720"/>
        <v>0</v>
      </c>
      <c r="CB505" s="16">
        <f t="shared" si="706"/>
        <v>0</v>
      </c>
      <c r="CF505" s="243">
        <f t="shared" si="703"/>
        <v>0</v>
      </c>
      <c r="CH505" s="243">
        <f t="shared" si="721"/>
        <v>0</v>
      </c>
      <c r="CJ505" s="16">
        <f t="shared" si="704"/>
        <v>-33955191.540833332</v>
      </c>
      <c r="CL505" s="54">
        <f t="shared" si="705"/>
        <v>0</v>
      </c>
      <c r="CN505" s="18"/>
      <c r="CO505" s="16">
        <f t="shared" si="707"/>
        <v>0</v>
      </c>
      <c r="CP505" s="18"/>
    </row>
    <row r="506" spans="1:94" x14ac:dyDescent="0.2">
      <c r="A506" s="387"/>
      <c r="B506" s="14" t="str">
        <f>VLOOKUP(D506,'line assign basis'!$A$8:$D$668,2,FALSE)</f>
        <v>STOR MARGIN SHARE-WA</v>
      </c>
      <c r="C506" s="17" t="s">
        <v>1133</v>
      </c>
      <c r="D506" s="17" t="str">
        <f t="shared" si="708"/>
        <v>254302</v>
      </c>
      <c r="E506" s="17">
        <f>IFERROR(VLOOKUP(D506,'line assign basis'!$A$8:$D$668,4,FALSE),"")</f>
        <v>2</v>
      </c>
      <c r="F506" s="33">
        <f>IFERROR(VLOOKUP($D506,'SAP Data'!$A$7:$OM$1845,F$4,FALSE),"")</f>
        <v>-1864076.8</v>
      </c>
      <c r="G506" s="33">
        <f>IFERROR(VLOOKUP($D506,'SAP Data'!$A$7:$OM$1845,G$4,FALSE),"")</f>
        <v>-1975915.55</v>
      </c>
      <c r="H506" s="16">
        <f>IFERROR(VLOOKUP($D506,'SAP Data'!$A$7:$OM$1845,H$4,FALSE),"")</f>
        <v>-349924.51</v>
      </c>
      <c r="I506" s="76">
        <f>IFERROR(VLOOKUP($D506,'SAP Data'!$A$7:$OM$1845,I$4,FALSE),"")</f>
        <v>-521906.87</v>
      </c>
      <c r="J506" s="76">
        <f>IFERROR(VLOOKUP($D506,'SAP Data'!$A$7:$OM$1845,J$4,FALSE),"")</f>
        <v>-708151.39</v>
      </c>
      <c r="K506" s="76">
        <f>IFERROR(VLOOKUP($D506,'SAP Data'!$A$7:$OM$1845,K$4,FALSE),"")</f>
        <v>-870071.12</v>
      </c>
      <c r="L506" s="76">
        <f>IFERROR(VLOOKUP($D506,'SAP Data'!$A$7:$OM$1845,L$4,FALSE),"")</f>
        <v>-1023571.13</v>
      </c>
      <c r="M506" s="76">
        <f>IFERROR(VLOOKUP($D506,'SAP Data'!$A$7:$OM$1845,M$4,FALSE),"")</f>
        <v>-1164705.95</v>
      </c>
      <c r="N506" s="76">
        <f>IFERROR(VLOOKUP($D506,'SAP Data'!$A$7:$OM$1845,N$4,FALSE),"")</f>
        <v>-1303147.55</v>
      </c>
      <c r="O506" s="76">
        <f>IFERROR(VLOOKUP($D506,'SAP Data'!$A$7:$OM$1845,O$4,FALSE),"")</f>
        <v>-1452066.43</v>
      </c>
      <c r="P506" s="76">
        <f>IFERROR(VLOOKUP($D506,'SAP Data'!$A$7:$OM$1845,P$4,FALSE),"")</f>
        <v>-1547280.36</v>
      </c>
      <c r="Q506" s="76">
        <f>IFERROR(VLOOKUP($D506,'SAP Data'!$A$7:$OM$1845,Q$4,FALSE),"")</f>
        <v>-1643319.28</v>
      </c>
      <c r="R506" s="76">
        <f>IFERROR(VLOOKUP($D506,'SAP Data'!$A$7:$OM$1845,R$4,FALSE),"")</f>
        <v>-2939.66</v>
      </c>
      <c r="S506" s="76">
        <f>IFERROR(VLOOKUP($D506,'SAP Data'!$A$7:$OM$1845,S$4,FALSE),"")</f>
        <v>-40915.589999999997</v>
      </c>
      <c r="T506" s="76">
        <f>IFERROR(VLOOKUP($D506,'SAP Data'!$A$7:$OM$1845,T$4,FALSE),"")</f>
        <v>-110756.66</v>
      </c>
      <c r="U506" s="76">
        <f>IFERROR(VLOOKUP($D506,'SAP Data'!$A$7:$OM$1845,U$4,FALSE),"")</f>
        <v>-234042.04</v>
      </c>
      <c r="V506" s="76">
        <f>IFERROR(VLOOKUP($D506,'SAP Data'!$A$7:$OM$1845,V$4,FALSE),"")</f>
        <v>-359606.51</v>
      </c>
      <c r="W506" s="76">
        <f>IFERROR(VLOOKUP($D506,'SAP Data'!$A$7:$OM$1845,W$4,FALSE),"")</f>
        <v>-482850.35</v>
      </c>
      <c r="X506" s="76">
        <f>IFERROR(VLOOKUP($D506,'SAP Data'!$A$7:$OM$1845,X$4,FALSE),"")</f>
        <v>-609554.53</v>
      </c>
      <c r="Y506" s="76">
        <f>IFERROR(VLOOKUP($D506,'SAP Data'!$A$7:$OM$1845,Y$4,FALSE),"")</f>
        <v>-738148.33</v>
      </c>
      <c r="Z506" s="76">
        <f>IFERROR(VLOOKUP($D506,'SAP Data'!$A$7:$OM$1845,Z$4,FALSE),"")</f>
        <v>-868284.75</v>
      </c>
      <c r="AA506" s="76">
        <f>IFERROR(VLOOKUP($D506,'SAP Data'!$A$7:$OM$1845,AA$4,FALSE),"")</f>
        <v>-987890.65</v>
      </c>
      <c r="AB506" s="76">
        <f>IFERROR(VLOOKUP($D506,'SAP Data'!$A$7:$OM$1845,AB$4,FALSE),"")</f>
        <v>-1081815.3</v>
      </c>
      <c r="AC506" s="76">
        <f>IFERROR(VLOOKUP($D506,'SAP Data'!$A$7:$OM$1845,AC$4,FALSE),"")</f>
        <v>-1181567.06</v>
      </c>
      <c r="AD506" s="76">
        <f>IFERROR(VLOOKUP($D506,'SAP Data'!$A$7:$OM$1845,AD$4,FALSE),"")</f>
        <v>-1183852.71</v>
      </c>
      <c r="AE506" s="76">
        <f>IFERROR(VLOOKUP($D506,'SAP Data'!$A$7:$OM$1845,AE$4,FALSE),"")</f>
        <v>-2284721.44</v>
      </c>
      <c r="AF506" s="76">
        <f>IFERROR(VLOOKUP($D506,'SAP Data'!$A$7:$OM$1845,AF$4,FALSE),"")</f>
        <v>-2395343.06</v>
      </c>
      <c r="AG506" s="76">
        <f>IFERROR(VLOOKUP($D506,'SAP Data'!$A$7:$OM$1845,AG$4,FALSE),"")</f>
        <v>-2512802.9</v>
      </c>
      <c r="AH506" s="76">
        <f>IFERROR(VLOOKUP($D506,'SAP Data'!$A$7:$OM$1845,AH$4,FALSE),"")</f>
        <v>-2653766.84</v>
      </c>
      <c r="AI506" s="76">
        <f>IFERROR(VLOOKUP($D506,'SAP Data'!$A$7:$OM$1845,AI$4,FALSE),"")</f>
        <v>-2797095.87</v>
      </c>
      <c r="AJ506" s="76">
        <f>IFERROR(VLOOKUP($D506,'SAP Data'!$A$7:$OM$1845,AJ$4,FALSE),"")</f>
        <v>-2946106.54</v>
      </c>
      <c r="AK506" s="76">
        <f>IFERROR(VLOOKUP($D506,'SAP Data'!$A$7:$OM$1845,AK$4,FALSE),"")</f>
        <v>-3107395.33</v>
      </c>
      <c r="AL506" s="76">
        <f>IFERROR(VLOOKUP($D506,'SAP Data'!$A$7:$OM$1845,AL$4,FALSE),"")</f>
        <v>-3275606.47</v>
      </c>
      <c r="AM506" s="76">
        <f>IFERROR(VLOOKUP($D506,'SAP Data'!$A$7:$OM$1845,AM$4,FALSE),"")</f>
        <v>-3398371.31</v>
      </c>
      <c r="AN506" s="76">
        <f>IFERROR(VLOOKUP($D506,'SAP Data'!$A$7:$OM$1845,AN$4,FALSE),"")</f>
        <v>-3511539.58</v>
      </c>
      <c r="AO506" s="76">
        <f>IFERROR(VLOOKUP($D506,'SAP Data'!$A$7:$OM$1845,AO$4,FALSE),"")</f>
        <v>-3646485.72</v>
      </c>
      <c r="AP506" s="99">
        <f t="shared" si="691"/>
        <v>-607402.32958333334</v>
      </c>
      <c r="AQ506" s="43">
        <f t="shared" si="692"/>
        <v>-750098.95041666657</v>
      </c>
      <c r="AR506" s="43">
        <f t="shared" si="693"/>
        <v>-938781.96083333332</v>
      </c>
      <c r="AS506" s="43">
        <f t="shared" si="694"/>
        <v>-1128921.43</v>
      </c>
      <c r="AT506" s="43">
        <f t="shared" si="695"/>
        <v>-1319459.812916667</v>
      </c>
      <c r="AU506" s="43">
        <f t="shared" si="696"/>
        <v>-1511476.7233333334</v>
      </c>
      <c r="AV506" s="43">
        <f t="shared" si="697"/>
        <v>-1705259.9537500001</v>
      </c>
      <c r="AW506" s="43">
        <f t="shared" si="698"/>
        <v>-1901334.9124999999</v>
      </c>
      <c r="AX506" s="43">
        <f t="shared" si="699"/>
        <v>-2100358.6091666669</v>
      </c>
      <c r="AY506" s="43">
        <f t="shared" si="700"/>
        <v>-2301100.3749999995</v>
      </c>
      <c r="AZ506" s="43">
        <f t="shared" si="701"/>
        <v>-2502775.5808333331</v>
      </c>
      <c r="BA506" s="98">
        <f t="shared" si="702"/>
        <v>-2706719.0366666666</v>
      </c>
      <c r="BB506" s="16"/>
      <c r="BC506" s="16"/>
      <c r="BD506" s="16">
        <f t="shared" si="709"/>
        <v>0</v>
      </c>
      <c r="BE506" s="16"/>
      <c r="BF506" s="16">
        <f t="shared" si="710"/>
        <v>0</v>
      </c>
      <c r="BH506" s="16">
        <f t="shared" si="711"/>
        <v>0</v>
      </c>
      <c r="BJ506" s="16">
        <f t="shared" si="712"/>
        <v>0</v>
      </c>
      <c r="BL506" s="16">
        <f t="shared" si="713"/>
        <v>0</v>
      </c>
      <c r="BN506" s="16">
        <f t="shared" si="714"/>
        <v>0</v>
      </c>
      <c r="BP506" s="16">
        <f t="shared" si="715"/>
        <v>0</v>
      </c>
      <c r="BQ506" s="43"/>
      <c r="BR506" s="16">
        <f t="shared" si="716"/>
        <v>0</v>
      </c>
      <c r="BS506" s="43"/>
      <c r="BT506" s="16">
        <f t="shared" si="717"/>
        <v>0</v>
      </c>
      <c r="BV506" s="16">
        <f t="shared" si="718"/>
        <v>0</v>
      </c>
      <c r="BW506" s="43"/>
      <c r="BX506" s="16">
        <f t="shared" si="719"/>
        <v>0</v>
      </c>
      <c r="BY506" s="43"/>
      <c r="BZ506" s="16">
        <f t="shared" si="720"/>
        <v>0</v>
      </c>
      <c r="CB506" s="16">
        <f t="shared" si="706"/>
        <v>0</v>
      </c>
      <c r="CF506" s="243">
        <f t="shared" si="703"/>
        <v>0</v>
      </c>
      <c r="CH506" s="243">
        <f t="shared" si="721"/>
        <v>0</v>
      </c>
      <c r="CJ506" s="16">
        <f t="shared" si="704"/>
        <v>-2706719.0366666666</v>
      </c>
      <c r="CL506" s="54">
        <f t="shared" si="705"/>
        <v>0</v>
      </c>
      <c r="CN506" s="18"/>
      <c r="CO506" s="16">
        <f t="shared" si="707"/>
        <v>0</v>
      </c>
      <c r="CP506" s="18"/>
    </row>
    <row r="507" spans="1:94" x14ac:dyDescent="0.2">
      <c r="A507" s="387" t="s">
        <v>4021</v>
      </c>
      <c r="B507" s="14" t="str">
        <f>VLOOKUP(D507,'line assign basis'!$A$8:$D$668,2,FALSE)</f>
        <v>UNREALIZED OPTIMIZAT</v>
      </c>
      <c r="C507" s="17" t="s">
        <v>1136</v>
      </c>
      <c r="D507" s="17" t="str">
        <f t="shared" si="708"/>
        <v>254304</v>
      </c>
      <c r="E507" s="17">
        <f>IFERROR(VLOOKUP(D507,'line assign basis'!$A$8:$D$668,4,FALSE),"")</f>
        <v>2</v>
      </c>
      <c r="F507" s="33">
        <f>IFERROR(VLOOKUP($D507,'SAP Data'!$A$7:$OM$1845,F$4,FALSE),"")</f>
        <v>-1546127.26</v>
      </c>
      <c r="G507" s="33">
        <f>IFERROR(VLOOKUP($D507,'SAP Data'!$A$7:$OM$1845,G$4,FALSE),"")</f>
        <v>-1546127.26</v>
      </c>
      <c r="H507" s="16">
        <f>IFERROR(VLOOKUP($D507,'SAP Data'!$A$7:$OM$1845,H$4,FALSE),"")</f>
        <v>-3568254.06</v>
      </c>
      <c r="I507" s="76">
        <f>IFERROR(VLOOKUP($D507,'SAP Data'!$A$7:$OM$1845,I$4,FALSE),"")</f>
        <v>-3568254.06</v>
      </c>
      <c r="J507" s="76">
        <f>IFERROR(VLOOKUP($D507,'SAP Data'!$A$7:$OM$1845,J$4,FALSE),"")</f>
        <v>-3568254.06</v>
      </c>
      <c r="K507" s="76">
        <f>IFERROR(VLOOKUP($D507,'SAP Data'!$A$7:$OM$1845,K$4,FALSE),"")</f>
        <v>135925.38</v>
      </c>
      <c r="L507" s="76">
        <f>IFERROR(VLOOKUP($D507,'SAP Data'!$A$7:$OM$1845,L$4,FALSE),"")</f>
        <v>135925.38</v>
      </c>
      <c r="M507" s="76">
        <f>IFERROR(VLOOKUP($D507,'SAP Data'!$A$7:$OM$1845,M$4,FALSE),"")</f>
        <v>135925.38</v>
      </c>
      <c r="N507" s="76">
        <f>IFERROR(VLOOKUP($D507,'SAP Data'!$A$7:$OM$1845,N$4,FALSE),"")</f>
        <v>-1575537.17</v>
      </c>
      <c r="O507" s="76">
        <f>IFERROR(VLOOKUP($D507,'SAP Data'!$A$7:$OM$1845,O$4,FALSE),"")</f>
        <v>-1575537.17</v>
      </c>
      <c r="P507" s="76">
        <f>IFERROR(VLOOKUP($D507,'SAP Data'!$A$7:$OM$1845,P$4,FALSE),"")</f>
        <v>-1575537.17</v>
      </c>
      <c r="Q507" s="76">
        <f>IFERROR(VLOOKUP($D507,'SAP Data'!$A$7:$OM$1845,Q$4,FALSE),"")</f>
        <v>-1058847.31</v>
      </c>
      <c r="R507" s="76">
        <f>IFERROR(VLOOKUP($D507,'SAP Data'!$A$7:$OM$1845,R$4,FALSE),"")</f>
        <v>-1058847.31</v>
      </c>
      <c r="S507" s="76">
        <f>IFERROR(VLOOKUP($D507,'SAP Data'!$A$7:$OM$1845,S$4,FALSE),"")</f>
        <v>-1058847.31</v>
      </c>
      <c r="T507" s="76">
        <f>IFERROR(VLOOKUP($D507,'SAP Data'!$A$7:$OM$1845,T$4,FALSE),"")</f>
        <v>1002836.67</v>
      </c>
      <c r="U507" s="76">
        <f>IFERROR(VLOOKUP($D507,'SAP Data'!$A$7:$OM$1845,U$4,FALSE),"")</f>
        <v>1002836.67</v>
      </c>
      <c r="V507" s="76">
        <f>IFERROR(VLOOKUP($D507,'SAP Data'!$A$7:$OM$1845,V$4,FALSE),"")</f>
        <v>1002836.67</v>
      </c>
      <c r="W507" s="76">
        <f>IFERROR(VLOOKUP($D507,'SAP Data'!$A$7:$OM$1845,W$4,FALSE),"")</f>
        <v>375968.59</v>
      </c>
      <c r="X507" s="76">
        <f>IFERROR(VLOOKUP($D507,'SAP Data'!$A$7:$OM$1845,X$4,FALSE),"")</f>
        <v>375968.59</v>
      </c>
      <c r="Y507" s="76">
        <f>IFERROR(VLOOKUP($D507,'SAP Data'!$A$7:$OM$1845,Y$4,FALSE),"")</f>
        <v>375968.59</v>
      </c>
      <c r="Z507" s="76">
        <f>IFERROR(VLOOKUP($D507,'SAP Data'!$A$7:$OM$1845,Z$4,FALSE),"")</f>
        <v>-186017.2</v>
      </c>
      <c r="AA507" s="76">
        <f>IFERROR(VLOOKUP($D507,'SAP Data'!$A$7:$OM$1845,AA$4,FALSE),"")</f>
        <v>-186017.2</v>
      </c>
      <c r="AB507" s="76">
        <f>IFERROR(VLOOKUP($D507,'SAP Data'!$A$7:$OM$1845,AB$4,FALSE),"")</f>
        <v>-186017.2</v>
      </c>
      <c r="AC507" s="76">
        <f>IFERROR(VLOOKUP($D507,'SAP Data'!$A$7:$OM$1845,AC$4,FALSE),"")</f>
        <v>-22563.16</v>
      </c>
      <c r="AD507" s="76">
        <f>IFERROR(VLOOKUP($D507,'SAP Data'!$A$7:$OM$1845,AD$4,FALSE),"")</f>
        <v>-22563.16</v>
      </c>
      <c r="AE507" s="76">
        <f>IFERROR(VLOOKUP($D507,'SAP Data'!$A$7:$OM$1845,AE$4,FALSE),"")</f>
        <v>-22563.16</v>
      </c>
      <c r="AF507" s="76">
        <f>IFERROR(VLOOKUP($D507,'SAP Data'!$A$7:$OM$1845,AF$4,FALSE),"")</f>
        <v>0.04</v>
      </c>
      <c r="AG507" s="76">
        <f>IFERROR(VLOOKUP($D507,'SAP Data'!$A$7:$OM$1845,AG$4,FALSE),"")</f>
        <v>0.04</v>
      </c>
      <c r="AH507" s="76">
        <f>IFERROR(VLOOKUP($D507,'SAP Data'!$A$7:$OM$1845,AH$4,FALSE),"")</f>
        <v>0.04</v>
      </c>
      <c r="AI507" s="76">
        <f>IFERROR(VLOOKUP($D507,'SAP Data'!$A$7:$OM$1845,AI$4,FALSE),"")</f>
        <v>0.04</v>
      </c>
      <c r="AJ507" s="76">
        <f>IFERROR(VLOOKUP($D507,'SAP Data'!$A$7:$OM$1845,AJ$4,FALSE),"")</f>
        <v>0.04</v>
      </c>
      <c r="AK507" s="76">
        <f>IFERROR(VLOOKUP($D507,'SAP Data'!$A$7:$OM$1845,AK$4,FALSE),"")</f>
        <v>0.04</v>
      </c>
      <c r="AL507" s="76">
        <f>IFERROR(VLOOKUP($D507,'SAP Data'!$A$7:$OM$1845,AL$4,FALSE),"")</f>
        <v>0.04</v>
      </c>
      <c r="AM507" s="76">
        <f>IFERROR(VLOOKUP($D507,'SAP Data'!$A$7:$OM$1845,AM$4,FALSE),"")</f>
        <v>0.04</v>
      </c>
      <c r="AN507" s="76">
        <f>IFERROR(VLOOKUP($D507,'SAP Data'!$A$7:$OM$1845,AN$4,FALSE),"")</f>
        <v>0.04</v>
      </c>
      <c r="AO507" s="76">
        <f>IFERROR(VLOOKUP($D507,'SAP Data'!$A$7:$OM$1845,AO$4,FALSE),"")</f>
        <v>0.04</v>
      </c>
      <c r="AP507" s="99">
        <f t="shared" si="691"/>
        <v>163020.7062499999</v>
      </c>
      <c r="AQ507" s="43">
        <f t="shared" si="692"/>
        <v>249377.71874999991</v>
      </c>
      <c r="AR507" s="43">
        <f t="shared" si="693"/>
        <v>250771.36541666658</v>
      </c>
      <c r="AS507" s="43">
        <f t="shared" si="694"/>
        <v>167201.64625000002</v>
      </c>
      <c r="AT507" s="43">
        <f t="shared" si="695"/>
        <v>83631.927083333343</v>
      </c>
      <c r="AU507" s="43">
        <f t="shared" si="696"/>
        <v>26181.711249999997</v>
      </c>
      <c r="AV507" s="43">
        <f t="shared" si="697"/>
        <v>-5149.0012499999984</v>
      </c>
      <c r="AW507" s="43">
        <f t="shared" si="698"/>
        <v>-36479.713749999995</v>
      </c>
      <c r="AX507" s="43">
        <f t="shared" si="699"/>
        <v>-44394.351666666676</v>
      </c>
      <c r="AY507" s="43">
        <f t="shared" si="700"/>
        <v>-28892.914999999997</v>
      </c>
      <c r="AZ507" s="43">
        <f t="shared" si="701"/>
        <v>-13391.47833333334</v>
      </c>
      <c r="BA507" s="98">
        <f t="shared" si="702"/>
        <v>-4700.6266666666661</v>
      </c>
      <c r="BB507" s="16"/>
      <c r="BC507" s="16"/>
      <c r="BD507" s="16">
        <f t="shared" si="709"/>
        <v>0</v>
      </c>
      <c r="BE507" s="16"/>
      <c r="BF507" s="16">
        <f t="shared" si="710"/>
        <v>0</v>
      </c>
      <c r="BH507" s="16">
        <f t="shared" si="711"/>
        <v>0</v>
      </c>
      <c r="BJ507" s="16">
        <f t="shared" si="712"/>
        <v>0</v>
      </c>
      <c r="BL507" s="16">
        <f t="shared" si="713"/>
        <v>0</v>
      </c>
      <c r="BN507" s="16">
        <f t="shared" si="714"/>
        <v>0</v>
      </c>
      <c r="BP507" s="16">
        <f t="shared" si="715"/>
        <v>0</v>
      </c>
      <c r="BQ507" s="43"/>
      <c r="BR507" s="16">
        <f t="shared" si="716"/>
        <v>0</v>
      </c>
      <c r="BS507" s="43"/>
      <c r="BT507" s="16">
        <f t="shared" si="717"/>
        <v>0</v>
      </c>
      <c r="BV507" s="16">
        <f t="shared" si="718"/>
        <v>0</v>
      </c>
      <c r="BW507" s="43"/>
      <c r="BX507" s="16">
        <f t="shared" si="719"/>
        <v>0</v>
      </c>
      <c r="BY507" s="43"/>
      <c r="BZ507" s="16">
        <f t="shared" si="720"/>
        <v>0</v>
      </c>
      <c r="CB507" s="16">
        <f t="shared" si="706"/>
        <v>0</v>
      </c>
      <c r="CF507" s="243">
        <f t="shared" si="703"/>
        <v>0</v>
      </c>
      <c r="CH507" s="243">
        <f t="shared" si="721"/>
        <v>0</v>
      </c>
      <c r="CJ507" s="16">
        <f t="shared" si="704"/>
        <v>-4700.6266666666661</v>
      </c>
      <c r="CL507" s="54">
        <f t="shared" si="705"/>
        <v>0</v>
      </c>
      <c r="CN507" s="18"/>
      <c r="CO507" s="16">
        <f t="shared" si="707"/>
        <v>0</v>
      </c>
      <c r="CP507" s="18"/>
    </row>
    <row r="508" spans="1:94" x14ac:dyDescent="0.2">
      <c r="A508" s="387"/>
      <c r="B508" s="14" t="str">
        <f>VLOOKUP(D508,'line assign basis'!$A$8:$D$668,2,FALSE)</f>
        <v>PROP GAIN REFUND-OR</v>
      </c>
      <c r="C508" s="17" t="s">
        <v>1507</v>
      </c>
      <c r="D508" s="17" t="str">
        <f t="shared" si="708"/>
        <v>254305</v>
      </c>
      <c r="E508" s="17">
        <f>IFERROR(VLOOKUP(D508,'line assign basis'!$A$8:$D$668,4,FALSE),"")</f>
        <v>2</v>
      </c>
      <c r="F508" s="33">
        <f>IFERROR(VLOOKUP($D508,'SAP Data'!$A$7:$OM$1845,F$4,FALSE),"")</f>
        <v>0</v>
      </c>
      <c r="G508" s="33">
        <f>IFERROR(VLOOKUP($D508,'SAP Data'!$A$7:$OM$1845,G$4,FALSE),"")</f>
        <v>0</v>
      </c>
      <c r="H508" s="16">
        <f>IFERROR(VLOOKUP($D508,'SAP Data'!$A$7:$OM$1845,H$4,FALSE),"")</f>
        <v>0</v>
      </c>
      <c r="I508" s="76">
        <f>IFERROR(VLOOKUP($D508,'SAP Data'!$A$7:$OM$1845,I$4,FALSE),"")</f>
        <v>0</v>
      </c>
      <c r="J508" s="76">
        <f>IFERROR(VLOOKUP($D508,'SAP Data'!$A$7:$OM$1845,J$4,FALSE),"")</f>
        <v>0</v>
      </c>
      <c r="K508" s="76">
        <f>IFERROR(VLOOKUP($D508,'SAP Data'!$A$7:$OM$1845,K$4,FALSE),"")</f>
        <v>0</v>
      </c>
      <c r="L508" s="76">
        <f>IFERROR(VLOOKUP($D508,'SAP Data'!$A$7:$OM$1845,L$4,FALSE),"")</f>
        <v>0</v>
      </c>
      <c r="M508" s="76">
        <f>IFERROR(VLOOKUP($D508,'SAP Data'!$A$7:$OM$1845,M$4,FALSE),"")</f>
        <v>0</v>
      </c>
      <c r="N508" s="76">
        <f>IFERROR(VLOOKUP($D508,'SAP Data'!$A$7:$OM$1845,N$4,FALSE),"")</f>
        <v>0</v>
      </c>
      <c r="O508" s="76">
        <f>IFERROR(VLOOKUP($D508,'SAP Data'!$A$7:$OM$1845,O$4,FALSE),"")</f>
        <v>0</v>
      </c>
      <c r="P508" s="76">
        <f>IFERROR(VLOOKUP($D508,'SAP Data'!$A$7:$OM$1845,P$4,FALSE),"")</f>
        <v>0</v>
      </c>
      <c r="Q508" s="76">
        <f>IFERROR(VLOOKUP($D508,'SAP Data'!$A$7:$OM$1845,Q$4,FALSE),"")</f>
        <v>0</v>
      </c>
      <c r="R508" s="76">
        <f>IFERROR(VLOOKUP($D508,'SAP Data'!$A$7:$OM$1845,R$4,FALSE),"")</f>
        <v>0</v>
      </c>
      <c r="S508" s="76">
        <f>IFERROR(VLOOKUP($D508,'SAP Data'!$A$7:$OM$1845,S$4,FALSE),"")</f>
        <v>0</v>
      </c>
      <c r="T508" s="76">
        <f>IFERROR(VLOOKUP($D508,'SAP Data'!$A$7:$OM$1845,T$4,FALSE),"")</f>
        <v>0</v>
      </c>
      <c r="U508" s="76">
        <f>IFERROR(VLOOKUP($D508,'SAP Data'!$A$7:$OM$1845,U$4,FALSE),"")</f>
        <v>0</v>
      </c>
      <c r="V508" s="76">
        <f>IFERROR(VLOOKUP($D508,'SAP Data'!$A$7:$OM$1845,V$4,FALSE),"")</f>
        <v>0</v>
      </c>
      <c r="W508" s="76">
        <f>IFERROR(VLOOKUP($D508,'SAP Data'!$A$7:$OM$1845,W$4,FALSE),"")</f>
        <v>0</v>
      </c>
      <c r="X508" s="76">
        <f>IFERROR(VLOOKUP($D508,'SAP Data'!$A$7:$OM$1845,X$4,FALSE),"")</f>
        <v>0</v>
      </c>
      <c r="Y508" s="76">
        <f>IFERROR(VLOOKUP($D508,'SAP Data'!$A$7:$OM$1845,Y$4,FALSE),"")</f>
        <v>-3359139.62</v>
      </c>
      <c r="Z508" s="76">
        <f>IFERROR(VLOOKUP($D508,'SAP Data'!$A$7:$OM$1845,Z$4,FALSE),"")</f>
        <v>-3379621.97</v>
      </c>
      <c r="AA508" s="76">
        <f>IFERROR(VLOOKUP($D508,'SAP Data'!$A$7:$OM$1845,AA$4,FALSE),"")</f>
        <v>-3400229.21</v>
      </c>
      <c r="AB508" s="76">
        <f>IFERROR(VLOOKUP($D508,'SAP Data'!$A$7:$OM$1845,AB$4,FALSE),"")</f>
        <v>0</v>
      </c>
      <c r="AC508" s="76">
        <f>IFERROR(VLOOKUP($D508,'SAP Data'!$A$7:$OM$1845,AC$4,FALSE),"")</f>
        <v>12880.35</v>
      </c>
      <c r="AD508" s="76">
        <f>IFERROR(VLOOKUP($D508,'SAP Data'!$A$7:$OM$1845,AD$4,FALSE),"")</f>
        <v>12880.35</v>
      </c>
      <c r="AE508" s="76">
        <f>IFERROR(VLOOKUP($D508,'SAP Data'!$A$7:$OM$1845,AE$4,FALSE),"")</f>
        <v>12880.35</v>
      </c>
      <c r="AF508" s="76">
        <f>IFERROR(VLOOKUP($D508,'SAP Data'!$A$7:$OM$1845,AF$4,FALSE),"")</f>
        <v>12880.35</v>
      </c>
      <c r="AG508" s="76">
        <f>IFERROR(VLOOKUP($D508,'SAP Data'!$A$7:$OM$1845,AG$4,FALSE),"")</f>
        <v>12880.35</v>
      </c>
      <c r="AH508" s="76">
        <f>IFERROR(VLOOKUP($D508,'SAP Data'!$A$7:$OM$1845,AH$4,FALSE),"")</f>
        <v>12880.35</v>
      </c>
      <c r="AI508" s="76">
        <f>IFERROR(VLOOKUP($D508,'SAP Data'!$A$7:$OM$1845,AI$4,FALSE),"")</f>
        <v>12880.35</v>
      </c>
      <c r="AJ508" s="76">
        <f>IFERROR(VLOOKUP($D508,'SAP Data'!$A$7:$OM$1845,AJ$4,FALSE),"")</f>
        <v>12880.35</v>
      </c>
      <c r="AK508" s="76">
        <f>IFERROR(VLOOKUP($D508,'SAP Data'!$A$7:$OM$1845,AK$4,FALSE),"")</f>
        <v>12880.35</v>
      </c>
      <c r="AL508" s="76">
        <f>IFERROR(VLOOKUP($D508,'SAP Data'!$A$7:$OM$1845,AL$4,FALSE),"")</f>
        <v>12880.35</v>
      </c>
      <c r="AM508" s="76">
        <f>IFERROR(VLOOKUP($D508,'SAP Data'!$A$7:$OM$1845,AM$4,FALSE),"")</f>
        <v>12880.35</v>
      </c>
      <c r="AN508" s="76">
        <f>IFERROR(VLOOKUP($D508,'SAP Data'!$A$7:$OM$1845,AN$4,FALSE),"")</f>
        <v>12880.35</v>
      </c>
      <c r="AO508" s="76">
        <f>IFERROR(VLOOKUP($D508,'SAP Data'!$A$7:$OM$1845,AO$4,FALSE),"")</f>
        <v>-776973.76</v>
      </c>
      <c r="AP508" s="99">
        <f t="shared" si="691"/>
        <v>-843305.85625000007</v>
      </c>
      <c r="AQ508" s="43">
        <f t="shared" si="692"/>
        <v>-842232.49375000002</v>
      </c>
      <c r="AR508" s="43">
        <f t="shared" si="693"/>
        <v>-841159.13125000009</v>
      </c>
      <c r="AS508" s="43">
        <f t="shared" si="694"/>
        <v>-840085.76875000016</v>
      </c>
      <c r="AT508" s="43">
        <f t="shared" si="695"/>
        <v>-839012.40625000012</v>
      </c>
      <c r="AU508" s="43">
        <f t="shared" si="696"/>
        <v>-837939.04375000019</v>
      </c>
      <c r="AV508" s="43">
        <f t="shared" si="697"/>
        <v>-836865.68125000026</v>
      </c>
      <c r="AW508" s="43">
        <f t="shared" si="698"/>
        <v>-695828.16791666695</v>
      </c>
      <c r="AX508" s="43">
        <f t="shared" si="699"/>
        <v>-413973.07249999995</v>
      </c>
      <c r="AY508" s="43">
        <f t="shared" si="700"/>
        <v>-130405.91083333333</v>
      </c>
      <c r="AZ508" s="43">
        <f t="shared" si="701"/>
        <v>12343.668750000003</v>
      </c>
      <c r="BA508" s="98">
        <f t="shared" si="702"/>
        <v>-20030.237916666665</v>
      </c>
      <c r="BB508" s="16"/>
      <c r="BC508" s="16"/>
      <c r="BD508" s="16">
        <f t="shared" si="709"/>
        <v>0</v>
      </c>
      <c r="BE508" s="16"/>
      <c r="BF508" s="16">
        <f t="shared" si="710"/>
        <v>0</v>
      </c>
      <c r="BH508" s="16">
        <f t="shared" si="711"/>
        <v>0</v>
      </c>
      <c r="BJ508" s="16">
        <f t="shared" si="712"/>
        <v>0</v>
      </c>
      <c r="BL508" s="16">
        <f t="shared" si="713"/>
        <v>0</v>
      </c>
      <c r="BN508" s="16">
        <f t="shared" si="714"/>
        <v>0</v>
      </c>
      <c r="BP508" s="16">
        <f t="shared" si="715"/>
        <v>0</v>
      </c>
      <c r="BQ508" s="43"/>
      <c r="BR508" s="16">
        <f t="shared" si="716"/>
        <v>0</v>
      </c>
      <c r="BS508" s="43"/>
      <c r="BT508" s="16">
        <f t="shared" si="717"/>
        <v>0</v>
      </c>
      <c r="BV508" s="16">
        <f t="shared" si="718"/>
        <v>0</v>
      </c>
      <c r="BW508" s="43"/>
      <c r="BX508" s="16">
        <f t="shared" si="719"/>
        <v>0</v>
      </c>
      <c r="BY508" s="43"/>
      <c r="BZ508" s="16">
        <f t="shared" si="720"/>
        <v>0</v>
      </c>
      <c r="CB508" s="16">
        <f t="shared" si="706"/>
        <v>0</v>
      </c>
      <c r="CF508" s="243">
        <f t="shared" si="703"/>
        <v>0</v>
      </c>
      <c r="CH508" s="243">
        <f t="shared" si="721"/>
        <v>0</v>
      </c>
      <c r="CJ508" s="16">
        <f t="shared" si="704"/>
        <v>-20030.237916666665</v>
      </c>
      <c r="CL508" s="54">
        <f t="shared" si="705"/>
        <v>0</v>
      </c>
      <c r="CN508" s="18"/>
      <c r="CO508" s="16">
        <f t="shared" si="707"/>
        <v>0</v>
      </c>
      <c r="CP508" s="18"/>
    </row>
    <row r="509" spans="1:94" x14ac:dyDescent="0.2">
      <c r="A509" s="387"/>
      <c r="B509" s="441" t="str">
        <f>VLOOKUP(D509,'line assign basis'!$A$8:$D$668,2,FALSE)</f>
        <v>PROP GAIN REFUND-WA</v>
      </c>
      <c r="C509" s="17" t="s">
        <v>3585</v>
      </c>
      <c r="D509" s="17" t="str">
        <f t="shared" si="708"/>
        <v>254307</v>
      </c>
      <c r="E509" s="17">
        <f>IFERROR(VLOOKUP(D509,'line assign basis'!$A$8:$D$668,4,FALSE),"")</f>
        <v>2</v>
      </c>
      <c r="F509" s="33"/>
      <c r="G509" s="33"/>
      <c r="H509" s="1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  <c r="AA509" s="76"/>
      <c r="AB509" s="76"/>
      <c r="AC509" s="76"/>
      <c r="AD509" s="76"/>
      <c r="AE509" s="76"/>
      <c r="AF509" s="76"/>
      <c r="AG509" s="76"/>
      <c r="AH509" s="76"/>
      <c r="AI509" s="76"/>
      <c r="AJ509" s="76"/>
      <c r="AK509" s="76"/>
      <c r="AL509" s="76">
        <f>IFERROR(VLOOKUP($D509,'SAP Data'!$A$7:$OM$1845,AL$4,FALSE),"")</f>
        <v>0</v>
      </c>
      <c r="AM509" s="76">
        <f>IFERROR(VLOOKUP($D509,'SAP Data'!$A$7:$OM$1845,AM$4,FALSE),"")</f>
        <v>0</v>
      </c>
      <c r="AN509" s="76">
        <f>IFERROR(VLOOKUP($D509,'SAP Data'!$A$7:$OM$1845,AN$4,FALSE),"")</f>
        <v>-406592.52</v>
      </c>
      <c r="AO509" s="76">
        <f>IFERROR(VLOOKUP($D509,'SAP Data'!$A$7:$OM$1845,AO$4,FALSE),"")</f>
        <v>-353193.92</v>
      </c>
      <c r="AP509" s="99">
        <f t="shared" ref="AP509" si="746">IFERROR((R509/2+SUM(S509:AC509)+AD509/2)/12,"")</f>
        <v>0</v>
      </c>
      <c r="AQ509" s="43">
        <f t="shared" ref="AQ509" si="747">IFERROR((S509/2+SUM(T509:AD509)+AE509/2)/12,"")</f>
        <v>0</v>
      </c>
      <c r="AR509" s="43">
        <f t="shared" ref="AR509" si="748">IFERROR((T509/2+SUM(U509:AE509)+AF509/2)/12,"")</f>
        <v>0</v>
      </c>
      <c r="AS509" s="43">
        <f t="shared" ref="AS509" si="749">IFERROR((U509/2+SUM(V509:AF509)+AG509/2)/12,"")</f>
        <v>0</v>
      </c>
      <c r="AT509" s="43">
        <f t="shared" ref="AT509" si="750">IFERROR((V509/2+SUM(W509:AG509)+AH509/2)/12,"")</f>
        <v>0</v>
      </c>
      <c r="AU509" s="43">
        <f t="shared" ref="AU509" si="751">IFERROR((W509/2+SUM(X509:AH509)+AI509/2)/12,"")</f>
        <v>0</v>
      </c>
      <c r="AV509" s="43">
        <f t="shared" ref="AV509" si="752">IFERROR((X509/2+SUM(Y509:AI509)+AJ509/2)/12,"")</f>
        <v>0</v>
      </c>
      <c r="AW509" s="43">
        <f t="shared" ref="AW509" si="753">IFERROR((Y509/2+SUM(Z509:AJ509)+AK509/2)/12,"")</f>
        <v>0</v>
      </c>
      <c r="AX509" s="43">
        <f t="shared" ref="AX509" si="754">IFERROR((Z509/2+SUM(AA509:AK509)+AL509/2)/12,"")</f>
        <v>0</v>
      </c>
      <c r="AY509" s="43">
        <f t="shared" ref="AY509" si="755">IFERROR((AA509/2+SUM(AB509:AL509)+AM509/2)/12,"")</f>
        <v>0</v>
      </c>
      <c r="AZ509" s="43">
        <f t="shared" ref="AZ509" si="756">IFERROR((AB509/2+SUM(AC509:AM509)+AN509/2)/12,"")</f>
        <v>-16941.355</v>
      </c>
      <c r="BA509" s="98">
        <f t="shared" ref="BA509" si="757">IFERROR((AC509/2+SUM(AD509:AN509)+AO509/2)/12,"")</f>
        <v>-48599.123333333329</v>
      </c>
      <c r="BB509" s="16"/>
      <c r="BC509" s="16"/>
      <c r="BD509" s="16">
        <f t="shared" ref="BD509" si="758">IF($E509=5,AP509,0)</f>
        <v>0</v>
      </c>
      <c r="BE509" s="16"/>
      <c r="BF509" s="16">
        <f t="shared" ref="BF509" si="759">IF($E509=5,AQ509,0)</f>
        <v>0</v>
      </c>
      <c r="BH509" s="16">
        <f t="shared" ref="BH509" si="760">IF($E509=5,AR509,0)</f>
        <v>0</v>
      </c>
      <c r="BJ509" s="16">
        <f t="shared" ref="BJ509" si="761">IF($E509=5,AS509,0)</f>
        <v>0</v>
      </c>
      <c r="BL509" s="16">
        <f t="shared" ref="BL509" si="762">IF($E509=5,AT509,0)</f>
        <v>0</v>
      </c>
      <c r="BN509" s="16">
        <f t="shared" ref="BN509" si="763">IF($E509=5,AU509,0)</f>
        <v>0</v>
      </c>
      <c r="BP509" s="16">
        <f t="shared" ref="BP509" si="764">IF($E509=5,AV509,0)</f>
        <v>0</v>
      </c>
      <c r="BQ509" s="43"/>
      <c r="BR509" s="16">
        <f t="shared" ref="BR509" si="765">IF($E509=5,AW509,0)</f>
        <v>0</v>
      </c>
      <c r="BS509" s="43"/>
      <c r="BT509" s="16">
        <f t="shared" ref="BT509" si="766">IF($E509=5,AX509,0)</f>
        <v>0</v>
      </c>
      <c r="BV509" s="16">
        <f t="shared" ref="BV509" si="767">IF($E509=5,AY509,0)</f>
        <v>0</v>
      </c>
      <c r="BW509" s="43"/>
      <c r="BX509" s="16">
        <f t="shared" ref="BX509" si="768">IF($E509=5,AZ509,0)</f>
        <v>0</v>
      </c>
      <c r="BY509" s="43"/>
      <c r="BZ509" s="16">
        <f t="shared" ref="BZ509" si="769">IF($E509=5,BA509,0)</f>
        <v>0</v>
      </c>
      <c r="CB509" s="16">
        <f t="shared" ref="CB509" si="770">IF(E509=1,BA509,0)</f>
        <v>0</v>
      </c>
      <c r="CF509" s="243">
        <f t="shared" ref="CF509" si="771">_xlfn.IFS($D509="252012",CO509*$CS$25,$D509="252014",CO509*$CS$25,$D509="252022",CO509*$CS$25,$D509="252024",CO509*$CS$25,$D509="252032",CO509*$CS$25,$D509="252034",CO509*$CS$25,$E509=3,CO509*0,$E509="3P",CO509*$CS$20,$E509="3D",CO509*$CS$21,$E509="3G",CO509*$CS$23,$E509="3L",CO509*$CS$24,$E509&lt;=2,0,$E509&gt;=4,0)</f>
        <v>0</v>
      </c>
      <c r="CH509" s="243">
        <f t="shared" ref="CH509" si="772">IFERROR(CO509-CF509,"")</f>
        <v>0</v>
      </c>
      <c r="CJ509" s="16">
        <f t="shared" ref="CJ509" si="773">IF($E509=2,BA509,0)</f>
        <v>-48599.123333333329</v>
      </c>
      <c r="CL509" s="54">
        <f t="shared" ref="CL509" si="774">IFERROR(SUM(BY509:BZ509,CB509,CF509:CJ509)-BA509,"")</f>
        <v>0</v>
      </c>
      <c r="CN509" s="18"/>
      <c r="CO509" s="16">
        <f t="shared" ref="CO509" si="775">_xlfn.IFS($E509=3,BA509,$E509="3P",BA509,$E509="3D",BA509,$E509="3G",BA509,$E509="3L",BA509,$E509&lt;=2,0,$E509&gt;=4,0)</f>
        <v>0</v>
      </c>
      <c r="CP509" s="18"/>
    </row>
    <row r="510" spans="1:94" x14ac:dyDescent="0.2">
      <c r="A510" s="387"/>
      <c r="B510" s="14" t="str">
        <f>VLOOKUP(D510,'line assign basis'!$A$8:$D$668,2,FALSE)</f>
        <v>OR REV REQ TRUE-UP</v>
      </c>
      <c r="C510" s="17" t="s">
        <v>2985</v>
      </c>
      <c r="D510" s="17" t="str">
        <f t="shared" ref="D510" si="776">RIGHT(C510,6)</f>
        <v>254310</v>
      </c>
      <c r="E510" s="17">
        <f>IFERROR(VLOOKUP(D510,'line assign basis'!$A$8:$D$668,4,FALSE),"")</f>
        <v>2</v>
      </c>
      <c r="F510" s="33">
        <f>IFERROR(VLOOKUP($D510,'SAP Data'!$A$7:$OM$1845,F$4,FALSE),"")</f>
        <v>0</v>
      </c>
      <c r="G510" s="33">
        <f>IFERROR(VLOOKUP($D510,'SAP Data'!$A$7:$OM$1845,G$4,FALSE),"")</f>
        <v>0</v>
      </c>
      <c r="H510" s="16">
        <f>IFERROR(VLOOKUP($D510,'SAP Data'!$A$7:$OM$1845,H$4,FALSE),"")</f>
        <v>0</v>
      </c>
      <c r="I510" s="76">
        <f>IFERROR(VLOOKUP($D510,'SAP Data'!$A$7:$OM$1845,I$4,FALSE),"")</f>
        <v>0</v>
      </c>
      <c r="J510" s="76">
        <f>IFERROR(VLOOKUP($D510,'SAP Data'!$A$7:$OM$1845,J$4,FALSE),"")</f>
        <v>0</v>
      </c>
      <c r="K510" s="76">
        <f>IFERROR(VLOOKUP($D510,'SAP Data'!$A$7:$OM$1845,K$4,FALSE),"")</f>
        <v>0</v>
      </c>
      <c r="L510" s="76">
        <f>IFERROR(VLOOKUP($D510,'SAP Data'!$A$7:$OM$1845,L$4,FALSE),"")</f>
        <v>0</v>
      </c>
      <c r="M510" s="76">
        <f>IFERROR(VLOOKUP($D510,'SAP Data'!$A$7:$OM$1845,M$4,FALSE),"")</f>
        <v>0</v>
      </c>
      <c r="N510" s="76">
        <f>IFERROR(VLOOKUP($D510,'SAP Data'!$A$7:$OM$1845,N$4,FALSE),"")</f>
        <v>0</v>
      </c>
      <c r="O510" s="76">
        <f>IFERROR(VLOOKUP($D510,'SAP Data'!$A$7:$OM$1845,O$4,FALSE),"")</f>
        <v>0</v>
      </c>
      <c r="P510" s="76">
        <f>IFERROR(VLOOKUP($D510,'SAP Data'!$A$7:$OM$1845,P$4,FALSE),"")</f>
        <v>0</v>
      </c>
      <c r="Q510" s="76">
        <f>IFERROR(VLOOKUP($D510,'SAP Data'!$A$7:$OM$1845,Q$4,FALSE),"")</f>
        <v>-469627.36</v>
      </c>
      <c r="R510" s="76">
        <f>IFERROR(VLOOKUP($D510,'SAP Data'!$A$7:$OM$1845,R$4,FALSE),"")</f>
        <v>-587660.93000000005</v>
      </c>
      <c r="S510" s="76">
        <f>IFERROR(VLOOKUP($D510,'SAP Data'!$A$7:$OM$1845,S$4,FALSE),"")</f>
        <v>-688512.13</v>
      </c>
      <c r="T510" s="76">
        <f>IFERROR(VLOOKUP($D510,'SAP Data'!$A$7:$OM$1845,T$4,FALSE),"")</f>
        <v>-776253.04</v>
      </c>
      <c r="U510" s="76">
        <f>IFERROR(VLOOKUP($D510,'SAP Data'!$A$7:$OM$1845,U$4,FALSE),"")</f>
        <v>-841733.5</v>
      </c>
      <c r="V510" s="76">
        <f>IFERROR(VLOOKUP($D510,'SAP Data'!$A$7:$OM$1845,V$4,FALSE),"")</f>
        <v>-884515.27</v>
      </c>
      <c r="W510" s="76">
        <f>IFERROR(VLOOKUP($D510,'SAP Data'!$A$7:$OM$1845,W$4,FALSE),"")</f>
        <v>-914125.02</v>
      </c>
      <c r="X510" s="76">
        <f>IFERROR(VLOOKUP($D510,'SAP Data'!$A$7:$OM$1845,X$4,FALSE),"")</f>
        <v>-937945.52</v>
      </c>
      <c r="Y510" s="76">
        <f>IFERROR(VLOOKUP($D510,'SAP Data'!$A$7:$OM$1845,Y$4,FALSE),"")</f>
        <v>-961628.79</v>
      </c>
      <c r="Z510" s="76">
        <f>IFERROR(VLOOKUP($D510,'SAP Data'!$A$7:$OM$1845,Z$4,FALSE),"")</f>
        <v>-987083.99</v>
      </c>
      <c r="AA510" s="76">
        <f>IFERROR(VLOOKUP($D510,'SAP Data'!$A$7:$OM$1845,AA$4,FALSE),"")</f>
        <v>-1039208.71</v>
      </c>
      <c r="AB510" s="76">
        <f>IFERROR(VLOOKUP($D510,'SAP Data'!$A$7:$OM$1845,AB$4,FALSE),"")</f>
        <v>0</v>
      </c>
      <c r="AC510" s="76">
        <f>IFERROR(VLOOKUP($D510,'SAP Data'!$A$7:$OM$1845,AC$4,FALSE),"")</f>
        <v>0</v>
      </c>
      <c r="AD510" s="76">
        <f>IFERROR(VLOOKUP($D510,'SAP Data'!$A$7:$OM$1845,AD$4,FALSE),"")</f>
        <v>0</v>
      </c>
      <c r="AE510" s="76">
        <f>IFERROR(VLOOKUP($D510,'SAP Data'!$A$7:$OM$1845,AE$4,FALSE),"")</f>
        <v>0</v>
      </c>
      <c r="AF510" s="76">
        <f>IFERROR(VLOOKUP($D510,'SAP Data'!$A$7:$OM$1845,AF$4,FALSE),"")</f>
        <v>0</v>
      </c>
      <c r="AG510" s="76">
        <f>IFERROR(VLOOKUP($D510,'SAP Data'!$A$7:$OM$1845,AG$4,FALSE),"")</f>
        <v>0</v>
      </c>
      <c r="AH510" s="76">
        <f>IFERROR(VLOOKUP($D510,'SAP Data'!$A$7:$OM$1845,AH$4,FALSE),"")</f>
        <v>0</v>
      </c>
      <c r="AI510" s="76">
        <f>IFERROR(VLOOKUP($D510,'SAP Data'!$A$7:$OM$1845,AI$4,FALSE),"")</f>
        <v>0</v>
      </c>
      <c r="AJ510" s="76">
        <f>IFERROR(VLOOKUP($D510,'SAP Data'!$A$7:$OM$1845,AJ$4,FALSE),"")</f>
        <v>0</v>
      </c>
      <c r="AK510" s="76">
        <f>IFERROR(VLOOKUP($D510,'SAP Data'!$A$7:$OM$1845,AK$4,FALSE),"")</f>
        <v>0</v>
      </c>
      <c r="AL510" s="76">
        <f>IFERROR(VLOOKUP($D510,'SAP Data'!$A$7:$OM$1845,AL$4,FALSE),"")</f>
        <v>0</v>
      </c>
      <c r="AM510" s="76">
        <f>IFERROR(VLOOKUP($D510,'SAP Data'!$A$7:$OM$1845,AM$4,FALSE),"")</f>
        <v>0</v>
      </c>
      <c r="AN510" s="76">
        <f>IFERROR(VLOOKUP($D510,'SAP Data'!$A$7:$OM$1845,AN$4,FALSE),"")</f>
        <v>0</v>
      </c>
      <c r="AO510" s="76">
        <f>IFERROR(VLOOKUP($D510,'SAP Data'!$A$7:$OM$1845,AO$4,FALSE),"")</f>
        <v>0</v>
      </c>
      <c r="AP510" s="99">
        <f t="shared" si="691"/>
        <v>-693736.36958333338</v>
      </c>
      <c r="AQ510" s="43">
        <f t="shared" si="692"/>
        <v>-640562.49208333332</v>
      </c>
      <c r="AR510" s="43">
        <f t="shared" si="693"/>
        <v>-579530.61</v>
      </c>
      <c r="AS510" s="43">
        <f t="shared" si="694"/>
        <v>-512114.50416666665</v>
      </c>
      <c r="AT510" s="43">
        <f t="shared" si="695"/>
        <v>-440187.47208333336</v>
      </c>
      <c r="AU510" s="43">
        <f t="shared" si="696"/>
        <v>-365244.12666666665</v>
      </c>
      <c r="AV510" s="43">
        <f t="shared" si="697"/>
        <v>-288074.52083333331</v>
      </c>
      <c r="AW510" s="43">
        <f t="shared" si="698"/>
        <v>-208925.59124999997</v>
      </c>
      <c r="AX510" s="43">
        <f t="shared" si="699"/>
        <v>-127729.22541666667</v>
      </c>
      <c r="AY510" s="43">
        <f t="shared" si="700"/>
        <v>-43300.362916666665</v>
      </c>
      <c r="AZ510" s="43">
        <f t="shared" si="701"/>
        <v>0</v>
      </c>
      <c r="BA510" s="98">
        <f t="shared" si="702"/>
        <v>0</v>
      </c>
      <c r="BB510" s="16"/>
      <c r="BC510" s="16"/>
      <c r="BD510" s="16">
        <f t="shared" si="709"/>
        <v>0</v>
      </c>
      <c r="BE510" s="16"/>
      <c r="BF510" s="16">
        <f t="shared" si="710"/>
        <v>0</v>
      </c>
      <c r="BH510" s="16">
        <f t="shared" si="711"/>
        <v>0</v>
      </c>
      <c r="BJ510" s="16">
        <f t="shared" si="712"/>
        <v>0</v>
      </c>
      <c r="BL510" s="16">
        <f t="shared" si="713"/>
        <v>0</v>
      </c>
      <c r="BN510" s="16">
        <f t="shared" si="714"/>
        <v>0</v>
      </c>
      <c r="BP510" s="16">
        <f t="shared" si="715"/>
        <v>0</v>
      </c>
      <c r="BQ510" s="43"/>
      <c r="BR510" s="16">
        <f t="shared" si="716"/>
        <v>0</v>
      </c>
      <c r="BS510" s="43"/>
      <c r="BT510" s="16">
        <f t="shared" si="717"/>
        <v>0</v>
      </c>
      <c r="BV510" s="16">
        <f t="shared" si="718"/>
        <v>0</v>
      </c>
      <c r="BW510" s="43"/>
      <c r="BX510" s="16">
        <f t="shared" si="719"/>
        <v>0</v>
      </c>
      <c r="BY510" s="43"/>
      <c r="BZ510" s="16">
        <f t="shared" si="720"/>
        <v>0</v>
      </c>
      <c r="CB510" s="16">
        <f t="shared" si="706"/>
        <v>0</v>
      </c>
      <c r="CF510" s="243">
        <f t="shared" si="703"/>
        <v>0</v>
      </c>
      <c r="CH510" s="243">
        <f t="shared" si="721"/>
        <v>0</v>
      </c>
      <c r="CJ510" s="16">
        <f t="shared" si="704"/>
        <v>0</v>
      </c>
      <c r="CL510" s="54">
        <f t="shared" si="705"/>
        <v>0</v>
      </c>
      <c r="CN510" s="18"/>
      <c r="CO510" s="16">
        <f t="shared" si="707"/>
        <v>0</v>
      </c>
      <c r="CP510" s="18"/>
    </row>
    <row r="511" spans="1:94" x14ac:dyDescent="0.2">
      <c r="A511" s="387"/>
      <c r="B511" s="14" t="str">
        <f>VLOOKUP(D511,'line assign basis'!$A$8:$D$668,2,FALSE)</f>
        <v>DEF-CURTAIL/ENTI REV</v>
      </c>
      <c r="C511" s="17" t="s">
        <v>4158</v>
      </c>
      <c r="D511" s="17" t="str">
        <f t="shared" ref="D511" si="777">RIGHT(C511,6)</f>
        <v>254312</v>
      </c>
      <c r="E511" s="17">
        <f>IFERROR(VLOOKUP(D511,'line assign basis'!$A$8:$D$668,4,FALSE),"")</f>
        <v>2</v>
      </c>
      <c r="F511" s="33">
        <f>IFERROR(VLOOKUP($D511,'SAP Data'!$A$7:$OM$1845,F$4,FALSE),"")</f>
        <v>0</v>
      </c>
      <c r="G511" s="33">
        <f>IFERROR(VLOOKUP($D511,'SAP Data'!$A$7:$OM$1845,G$4,FALSE),"")</f>
        <v>0</v>
      </c>
      <c r="H511" s="16">
        <f>IFERROR(VLOOKUP($D511,'SAP Data'!$A$7:$OM$1845,H$4,FALSE),"")</f>
        <v>0</v>
      </c>
      <c r="I511" s="76">
        <f>IFERROR(VLOOKUP($D511,'SAP Data'!$A$7:$OM$1845,I$4,FALSE),"")</f>
        <v>0</v>
      </c>
      <c r="J511" s="76">
        <f>IFERROR(VLOOKUP($D511,'SAP Data'!$A$7:$OM$1845,J$4,FALSE),"")</f>
        <v>0</v>
      </c>
      <c r="K511" s="76">
        <f>IFERROR(VLOOKUP($D511,'SAP Data'!$A$7:$OM$1845,K$4,FALSE),"")</f>
        <v>0</v>
      </c>
      <c r="L511" s="76">
        <f>IFERROR(VLOOKUP($D511,'SAP Data'!$A$7:$OM$1845,L$4,FALSE),"")</f>
        <v>0</v>
      </c>
      <c r="M511" s="76">
        <f>IFERROR(VLOOKUP($D511,'SAP Data'!$A$7:$OM$1845,M$4,FALSE),"")</f>
        <v>0</v>
      </c>
      <c r="N511" s="76">
        <f>IFERROR(VLOOKUP($D511,'SAP Data'!$A$7:$OM$1845,N$4,FALSE),"")</f>
        <v>0</v>
      </c>
      <c r="O511" s="76">
        <f>IFERROR(VLOOKUP($D511,'SAP Data'!$A$7:$OM$1845,O$4,FALSE),"")</f>
        <v>0</v>
      </c>
      <c r="P511" s="76">
        <f>IFERROR(VLOOKUP($D511,'SAP Data'!$A$7:$OM$1845,P$4,FALSE),"")</f>
        <v>0</v>
      </c>
      <c r="Q511" s="76">
        <f>IFERROR(VLOOKUP($D511,'SAP Data'!$A$7:$OM$1845,Q$4,FALSE),"")</f>
        <v>0</v>
      </c>
      <c r="R511" s="76">
        <f>IFERROR(VLOOKUP($D511,'SAP Data'!$A$7:$OM$1845,R$4,FALSE),"")</f>
        <v>0</v>
      </c>
      <c r="S511" s="76">
        <f>IFERROR(VLOOKUP($D511,'SAP Data'!$A$7:$OM$1845,S$4,FALSE),"")</f>
        <v>0</v>
      </c>
      <c r="T511" s="76">
        <f>IFERROR(VLOOKUP($D511,'SAP Data'!$A$7:$OM$1845,T$4,FALSE),"")</f>
        <v>0</v>
      </c>
      <c r="U511" s="76">
        <f>IFERROR(VLOOKUP($D511,'SAP Data'!$A$7:$OM$1845,U$4,FALSE),"")</f>
        <v>0</v>
      </c>
      <c r="V511" s="76">
        <f>IFERROR(VLOOKUP($D511,'SAP Data'!$A$7:$OM$1845,V$4,FALSE),"")</f>
        <v>0</v>
      </c>
      <c r="W511" s="76">
        <f>IFERROR(VLOOKUP($D511,'SAP Data'!$A$7:$OM$1845,W$4,FALSE),"")</f>
        <v>0</v>
      </c>
      <c r="X511" s="76">
        <f>IFERROR(VLOOKUP($D511,'SAP Data'!$A$7:$OM$1845,X$4,FALSE),"")</f>
        <v>0</v>
      </c>
      <c r="Y511" s="76">
        <f>IFERROR(VLOOKUP($D511,'SAP Data'!$A$7:$OM$1845,Y$4,FALSE),"")</f>
        <v>0</v>
      </c>
      <c r="Z511" s="76">
        <f>IFERROR(VLOOKUP($D511,'SAP Data'!$A$7:$OM$1845,Z$4,FALSE),"")</f>
        <v>0</v>
      </c>
      <c r="AA511" s="76">
        <f>IFERROR(VLOOKUP($D511,'SAP Data'!$A$7:$OM$1845,AA$4,FALSE),"")</f>
        <v>0</v>
      </c>
      <c r="AB511" s="76">
        <f>IFERROR(VLOOKUP($D511,'SAP Data'!$A$7:$OM$1845,AB$4,FALSE),"")</f>
        <v>0</v>
      </c>
      <c r="AC511" s="76">
        <f>IFERROR(VLOOKUP($D511,'SAP Data'!$A$7:$OM$1845,AC$4,FALSE),"")</f>
        <v>0</v>
      </c>
      <c r="AD511" s="76">
        <f>IFERROR(VLOOKUP($D511,'SAP Data'!$A$7:$OM$1845,AD$4,FALSE),"")</f>
        <v>0</v>
      </c>
      <c r="AE511" s="76">
        <f>IFERROR(VLOOKUP($D511,'SAP Data'!$A$7:$OM$1845,AE$4,FALSE),"")</f>
        <v>-205024.53</v>
      </c>
      <c r="AF511" s="76">
        <f>IFERROR(VLOOKUP($D511,'SAP Data'!$A$7:$OM$1845,AF$4,FALSE),"")</f>
        <v>-206214.53</v>
      </c>
      <c r="AG511" s="76">
        <f>IFERROR(VLOOKUP($D511,'SAP Data'!$A$7:$OM$1845,AG$4,FALSE),"")</f>
        <v>-207411.43</v>
      </c>
      <c r="AH511" s="76">
        <f>IFERROR(VLOOKUP($D511,'SAP Data'!$A$7:$OM$1845,AH$4,FALSE),"")</f>
        <v>-208615.28</v>
      </c>
      <c r="AI511" s="76">
        <f>IFERROR(VLOOKUP($D511,'SAP Data'!$A$7:$OM$1845,AI$4,FALSE),"")</f>
        <v>-209826.12</v>
      </c>
      <c r="AJ511" s="76">
        <f>IFERROR(VLOOKUP($D511,'SAP Data'!$A$7:$OM$1845,AJ$4,FALSE),"")</f>
        <v>-211043.99</v>
      </c>
      <c r="AK511" s="76">
        <f>IFERROR(VLOOKUP($D511,'SAP Data'!$A$7:$OM$1845,AK$4,FALSE),"")</f>
        <v>-212268.92</v>
      </c>
      <c r="AL511" s="76">
        <f>IFERROR(VLOOKUP($D511,'SAP Data'!$A$7:$OM$1845,AL$4,FALSE),"")</f>
        <v>-319545.75</v>
      </c>
      <c r="AM511" s="76">
        <f>IFERROR(VLOOKUP($D511,'SAP Data'!$A$7:$OM$1845,AM$4,FALSE),"")</f>
        <v>-321400.45</v>
      </c>
      <c r="AN511" s="76">
        <f>IFERROR(VLOOKUP($D511,'SAP Data'!$A$7:$OM$1845,AN$4,FALSE),"")</f>
        <v>0.01</v>
      </c>
      <c r="AO511" s="76">
        <f>IFERROR(VLOOKUP($D511,'SAP Data'!$A$7:$OM$1845,AO$4,FALSE),"")</f>
        <v>-61240.01</v>
      </c>
      <c r="AP511" s="99">
        <f t="shared" si="691"/>
        <v>0</v>
      </c>
      <c r="AQ511" s="43">
        <f t="shared" si="692"/>
        <v>-8542.6887499999993</v>
      </c>
      <c r="AR511" s="43">
        <f t="shared" si="693"/>
        <v>-25677.649583333332</v>
      </c>
      <c r="AS511" s="43">
        <f t="shared" si="694"/>
        <v>-42912.064583333333</v>
      </c>
      <c r="AT511" s="43">
        <f t="shared" si="695"/>
        <v>-60246.510833333334</v>
      </c>
      <c r="AU511" s="43">
        <f t="shared" si="696"/>
        <v>-77681.569166666668</v>
      </c>
      <c r="AV511" s="43">
        <f t="shared" si="697"/>
        <v>-95217.823749999996</v>
      </c>
      <c r="AW511" s="43">
        <f t="shared" si="698"/>
        <v>-112855.86166666665</v>
      </c>
      <c r="AX511" s="43">
        <f t="shared" si="699"/>
        <v>-135014.80624999999</v>
      </c>
      <c r="AY511" s="43">
        <f t="shared" si="700"/>
        <v>-161720.89791666667</v>
      </c>
      <c r="AZ511" s="43">
        <f t="shared" si="701"/>
        <v>-175112.58291666667</v>
      </c>
      <c r="BA511" s="98">
        <f t="shared" si="702"/>
        <v>-177664.24958333335</v>
      </c>
      <c r="BB511" s="16"/>
      <c r="BC511" s="16"/>
      <c r="BD511" s="16">
        <f t="shared" ref="BD511" si="778">IF($E511=5,AP511,0)</f>
        <v>0</v>
      </c>
      <c r="BE511" s="16"/>
      <c r="BF511" s="16">
        <f t="shared" ref="BF511" si="779">IF($E511=5,AQ511,0)</f>
        <v>0</v>
      </c>
      <c r="BH511" s="16">
        <f t="shared" ref="BH511" si="780">IF($E511=5,AR511,0)</f>
        <v>0</v>
      </c>
      <c r="BJ511" s="16">
        <f t="shared" ref="BJ511" si="781">IF($E511=5,AS511,0)</f>
        <v>0</v>
      </c>
      <c r="BL511" s="16">
        <f t="shared" ref="BL511" si="782">IF($E511=5,AT511,0)</f>
        <v>0</v>
      </c>
      <c r="BN511" s="16">
        <f t="shared" ref="BN511" si="783">IF($E511=5,AU511,0)</f>
        <v>0</v>
      </c>
      <c r="BP511" s="16">
        <f t="shared" ref="BP511" si="784">IF($E511=5,AV511,0)</f>
        <v>0</v>
      </c>
      <c r="BQ511" s="43"/>
      <c r="BR511" s="16">
        <f t="shared" ref="BR511" si="785">IF($E511=5,AW511,0)</f>
        <v>0</v>
      </c>
      <c r="BS511" s="43"/>
      <c r="BT511" s="16">
        <f t="shared" ref="BT511" si="786">IF($E511=5,AX511,0)</f>
        <v>0</v>
      </c>
      <c r="BV511" s="16">
        <f t="shared" ref="BV511" si="787">IF($E511=5,AY511,0)</f>
        <v>0</v>
      </c>
      <c r="BW511" s="43"/>
      <c r="BX511" s="16">
        <f t="shared" ref="BX511" si="788">IF($E511=5,AZ511,0)</f>
        <v>0</v>
      </c>
      <c r="BY511" s="43"/>
      <c r="BZ511" s="16">
        <f t="shared" ref="BZ511" si="789">IF($E511=5,BA511,0)</f>
        <v>0</v>
      </c>
      <c r="CB511" s="16">
        <f t="shared" si="706"/>
        <v>0</v>
      </c>
      <c r="CF511" s="243">
        <f t="shared" si="703"/>
        <v>0</v>
      </c>
      <c r="CH511" s="243">
        <f t="shared" ref="CH511" si="790">IFERROR(CO511-CF511,"")</f>
        <v>0</v>
      </c>
      <c r="CJ511" s="16">
        <f t="shared" si="704"/>
        <v>-177664.24958333335</v>
      </c>
      <c r="CL511" s="54">
        <f t="shared" si="705"/>
        <v>0</v>
      </c>
      <c r="CN511" s="18"/>
      <c r="CO511" s="16">
        <f t="shared" si="707"/>
        <v>0</v>
      </c>
      <c r="CP511" s="18"/>
    </row>
    <row r="512" spans="1:94" x14ac:dyDescent="0.2">
      <c r="A512" s="387"/>
      <c r="B512" s="435" t="str">
        <f>VLOOKUP(D512,'line assign basis'!$A$8:$D$668,2,FALSE)</f>
        <v>AMT-CURTAIL/ENTI REV</v>
      </c>
      <c r="C512" s="17" t="s">
        <v>4253</v>
      </c>
      <c r="D512" s="17" t="str">
        <f t="shared" ref="D512" si="791">RIGHT(C512,6)</f>
        <v>254313</v>
      </c>
      <c r="E512" s="17">
        <f>IFERROR(VLOOKUP(D512,'line assign basis'!$A$8:$D$668,4,FALSE),"")</f>
        <v>2</v>
      </c>
      <c r="F512" s="33"/>
      <c r="G512" s="33"/>
      <c r="H512" s="1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  <c r="AA512" s="76"/>
      <c r="AB512" s="76"/>
      <c r="AC512" s="76"/>
      <c r="AD512" s="76">
        <f>IFERROR(VLOOKUP($D512,'SAP Data'!$A$7:$OM$1845,AD$4,FALSE),"")</f>
        <v>0</v>
      </c>
      <c r="AE512" s="76">
        <f>IFERROR(VLOOKUP($D512,'SAP Data'!$A$7:$OM$1845,AE$4,FALSE),"")</f>
        <v>0</v>
      </c>
      <c r="AF512" s="76">
        <f>IFERROR(VLOOKUP($D512,'SAP Data'!$A$7:$OM$1845,AF$4,FALSE),"")</f>
        <v>0</v>
      </c>
      <c r="AG512" s="76">
        <f>IFERROR(VLOOKUP($D512,'SAP Data'!$A$7:$OM$1845,AG$4,FALSE),"")</f>
        <v>0</v>
      </c>
      <c r="AH512" s="76">
        <f>IFERROR(VLOOKUP($D512,'SAP Data'!$A$7:$OM$1845,AH$4,FALSE),"")</f>
        <v>0</v>
      </c>
      <c r="AI512" s="76">
        <f>IFERROR(VLOOKUP($D512,'SAP Data'!$A$7:$OM$1845,AI$4,FALSE),"")</f>
        <v>0</v>
      </c>
      <c r="AJ512" s="76">
        <f>IFERROR(VLOOKUP($D512,'SAP Data'!$A$7:$OM$1845,AJ$4,FALSE),"")</f>
        <v>0</v>
      </c>
      <c r="AK512" s="76">
        <f>IFERROR(VLOOKUP($D512,'SAP Data'!$A$7:$OM$1845,AK$4,FALSE),"")</f>
        <v>0</v>
      </c>
      <c r="AL512" s="76">
        <f>IFERROR(VLOOKUP($D512,'SAP Data'!$A$7:$OM$1845,AL$4,FALSE),"")</f>
        <v>0</v>
      </c>
      <c r="AM512" s="76">
        <f>IFERROR(VLOOKUP($D512,'SAP Data'!$A$7:$OM$1845,AM$4,FALSE),"")</f>
        <v>0</v>
      </c>
      <c r="AN512" s="76">
        <f>IFERROR(VLOOKUP($D512,'SAP Data'!$A$7:$OM$1845,AN$4,FALSE),"")</f>
        <v>-310420.55</v>
      </c>
      <c r="AO512" s="76">
        <f>IFERROR(VLOOKUP($D512,'SAP Data'!$A$7:$OM$1845,AO$4,FALSE),"")</f>
        <v>-268983.44</v>
      </c>
      <c r="AP512" s="99">
        <f t="shared" ref="AP512" si="792">IFERROR((R512/2+SUM(S512:AC512)+AD512/2)/12,"")</f>
        <v>0</v>
      </c>
      <c r="AQ512" s="43">
        <f t="shared" ref="AQ512" si="793">IFERROR((S512/2+SUM(T512:AD512)+AE512/2)/12,"")</f>
        <v>0</v>
      </c>
      <c r="AR512" s="43">
        <f t="shared" ref="AR512" si="794">IFERROR((T512/2+SUM(U512:AE512)+AF512/2)/12,"")</f>
        <v>0</v>
      </c>
      <c r="AS512" s="43">
        <f t="shared" ref="AS512" si="795">IFERROR((U512/2+SUM(V512:AF512)+AG512/2)/12,"")</f>
        <v>0</v>
      </c>
      <c r="AT512" s="43">
        <f t="shared" ref="AT512" si="796">IFERROR((V512/2+SUM(W512:AG512)+AH512/2)/12,"")</f>
        <v>0</v>
      </c>
      <c r="AU512" s="43">
        <f t="shared" ref="AU512" si="797">IFERROR((W512/2+SUM(X512:AH512)+AI512/2)/12,"")</f>
        <v>0</v>
      </c>
      <c r="AV512" s="43">
        <f t="shared" ref="AV512" si="798">IFERROR((X512/2+SUM(Y512:AI512)+AJ512/2)/12,"")</f>
        <v>0</v>
      </c>
      <c r="AW512" s="43">
        <f t="shared" ref="AW512" si="799">IFERROR((Y512/2+SUM(Z512:AJ512)+AK512/2)/12,"")</f>
        <v>0</v>
      </c>
      <c r="AX512" s="43">
        <f t="shared" ref="AX512" si="800">IFERROR((Z512/2+SUM(AA512:AK512)+AL512/2)/12,"")</f>
        <v>0</v>
      </c>
      <c r="AY512" s="43">
        <f t="shared" ref="AY512" si="801">IFERROR((AA512/2+SUM(AB512:AL512)+AM512/2)/12,"")</f>
        <v>0</v>
      </c>
      <c r="AZ512" s="43">
        <f t="shared" ref="AZ512" si="802">IFERROR((AB512/2+SUM(AC512:AM512)+AN512/2)/12,"")</f>
        <v>-12934.189583333333</v>
      </c>
      <c r="BA512" s="98">
        <f t="shared" ref="BA512" si="803">IFERROR((AC512/2+SUM(AD512:AN512)+AO512/2)/12,"")</f>
        <v>-37076.022499999999</v>
      </c>
      <c r="BB512" s="16"/>
      <c r="BC512" s="16"/>
      <c r="BD512" s="16">
        <f t="shared" ref="BD512" si="804">IF($E512=5,AP512,0)</f>
        <v>0</v>
      </c>
      <c r="BE512" s="16"/>
      <c r="BF512" s="16">
        <f t="shared" ref="BF512" si="805">IF($E512=5,AQ512,0)</f>
        <v>0</v>
      </c>
      <c r="BH512" s="16">
        <f t="shared" ref="BH512" si="806">IF($E512=5,AR512,0)</f>
        <v>0</v>
      </c>
      <c r="BJ512" s="16">
        <f t="shared" ref="BJ512" si="807">IF($E512=5,AS512,0)</f>
        <v>0</v>
      </c>
      <c r="BL512" s="16">
        <f t="shared" ref="BL512" si="808">IF($E512=5,AT512,0)</f>
        <v>0</v>
      </c>
      <c r="BN512" s="16">
        <f t="shared" ref="BN512" si="809">IF($E512=5,AU512,0)</f>
        <v>0</v>
      </c>
      <c r="BP512" s="16">
        <f t="shared" ref="BP512" si="810">IF($E512=5,AV512,0)</f>
        <v>0</v>
      </c>
      <c r="BQ512" s="43"/>
      <c r="BR512" s="16">
        <f t="shared" ref="BR512" si="811">IF($E512=5,AW512,0)</f>
        <v>0</v>
      </c>
      <c r="BS512" s="43"/>
      <c r="BT512" s="16">
        <f t="shared" ref="BT512" si="812">IF($E512=5,AX512,0)</f>
        <v>0</v>
      </c>
      <c r="BV512" s="16">
        <f t="shared" ref="BV512" si="813">IF($E512=5,AY512,0)</f>
        <v>0</v>
      </c>
      <c r="BW512" s="43"/>
      <c r="BX512" s="16">
        <f t="shared" ref="BX512" si="814">IF($E512=5,AZ512,0)</f>
        <v>0</v>
      </c>
      <c r="BY512" s="43"/>
      <c r="BZ512" s="16">
        <f t="shared" ref="BZ512" si="815">IF($E512=5,BA512,0)</f>
        <v>0</v>
      </c>
      <c r="CB512" s="16">
        <f t="shared" ref="CB512" si="816">IF(E512=1,BA512,0)</f>
        <v>0</v>
      </c>
      <c r="CF512" s="243">
        <f t="shared" ref="CF512" si="817">_xlfn.IFS($D512="252012",CO512*$CS$25,$D512="252014",CO512*$CS$25,$D512="252022",CO512*$CS$25,$D512="252024",CO512*$CS$25,$D512="252032",CO512*$CS$25,$D512="252034",CO512*$CS$25,$E512=3,CO512*0,$E512="3P",CO512*$CS$20,$E512="3D",CO512*$CS$21,$E512="3G",CO512*$CS$23,$E512="3L",CO512*$CS$24,$E512&lt;=2,0,$E512&gt;=4,0)</f>
        <v>0</v>
      </c>
      <c r="CH512" s="243">
        <f t="shared" ref="CH512" si="818">IFERROR(CO512-CF512,"")</f>
        <v>0</v>
      </c>
      <c r="CJ512" s="16">
        <f t="shared" ref="CJ512" si="819">IF($E512=2,BA512,0)</f>
        <v>-37076.022499999999</v>
      </c>
      <c r="CL512" s="54">
        <f t="shared" ref="CL512" si="820">IFERROR(SUM(BY512:BZ512,CB512,CF512:CJ512)-BA512,"")</f>
        <v>0</v>
      </c>
      <c r="CN512" s="18"/>
      <c r="CO512" s="16">
        <f t="shared" ref="CO512" si="821">_xlfn.IFS($E512=3,BA512,$E512="3P",BA512,$E512="3D",BA512,$E512="3G",BA512,$E512="3L",BA512,$E512&lt;=2,0,$E512&gt;=4,0)</f>
        <v>0</v>
      </c>
      <c r="CP512" s="18"/>
    </row>
    <row r="513" spans="1:94" x14ac:dyDescent="0.2">
      <c r="A513" s="387"/>
      <c r="B513" s="14" t="str">
        <f>VLOOKUP(D513,'line assign basis'!$A$8:$D$668,2,FALSE)</f>
        <v>PROP SALE REFUNDS-OR</v>
      </c>
      <c r="C513" s="17" t="s">
        <v>3591</v>
      </c>
      <c r="D513" s="17" t="str">
        <f t="shared" ref="D513" si="822">RIGHT(C513,6)</f>
        <v>254315</v>
      </c>
      <c r="E513" s="17">
        <f>IFERROR(VLOOKUP(D513,'line assign basis'!$A$8:$D$668,4,FALSE),"")</f>
        <v>2</v>
      </c>
      <c r="F513" s="33">
        <f>IFERROR(VLOOKUP($D513,'SAP Data'!$A$7:$OM$1845,F$4,FALSE),"")</f>
        <v>0</v>
      </c>
      <c r="G513" s="33">
        <f>IFERROR(VLOOKUP($D513,'SAP Data'!$A$7:$OM$1845,G$4,FALSE),"")</f>
        <v>0</v>
      </c>
      <c r="H513" s="16">
        <f>IFERROR(VLOOKUP($D513,'SAP Data'!$A$7:$OM$1845,H$4,FALSE),"")</f>
        <v>0</v>
      </c>
      <c r="I513" s="76">
        <f>IFERROR(VLOOKUP($D513,'SAP Data'!$A$7:$OM$1845,I$4,FALSE),"")</f>
        <v>0</v>
      </c>
      <c r="J513" s="76">
        <f>IFERROR(VLOOKUP($D513,'SAP Data'!$A$7:$OM$1845,J$4,FALSE),"")</f>
        <v>0</v>
      </c>
      <c r="K513" s="76">
        <f>IFERROR(VLOOKUP($D513,'SAP Data'!$A$7:$OM$1845,K$4,FALSE),"")</f>
        <v>0</v>
      </c>
      <c r="L513" s="76">
        <f>IFERROR(VLOOKUP($D513,'SAP Data'!$A$7:$OM$1845,L$4,FALSE),"")</f>
        <v>0</v>
      </c>
      <c r="M513" s="76">
        <f>IFERROR(VLOOKUP($D513,'SAP Data'!$A$7:$OM$1845,M$4,FALSE),"")</f>
        <v>0</v>
      </c>
      <c r="N513" s="76">
        <f>IFERROR(VLOOKUP($D513,'SAP Data'!$A$7:$OM$1845,N$4,FALSE),"")</f>
        <v>0</v>
      </c>
      <c r="O513" s="76">
        <f>IFERROR(VLOOKUP($D513,'SAP Data'!$A$7:$OM$1845,O$4,FALSE),"")</f>
        <v>0</v>
      </c>
      <c r="P513" s="76">
        <f>IFERROR(VLOOKUP($D513,'SAP Data'!$A$7:$OM$1845,P$4,FALSE),"")</f>
        <v>0</v>
      </c>
      <c r="Q513" s="76">
        <f>IFERROR(VLOOKUP($D513,'SAP Data'!$A$7:$OM$1845,Q$4,FALSE),"")</f>
        <v>0</v>
      </c>
      <c r="R513" s="76">
        <f>IFERROR(VLOOKUP($D513,'SAP Data'!$A$7:$OM$1845,R$4,FALSE),"")</f>
        <v>0</v>
      </c>
      <c r="S513" s="76">
        <f>IFERROR(VLOOKUP($D513,'SAP Data'!$A$7:$OM$1845,S$4,FALSE),"")</f>
        <v>0</v>
      </c>
      <c r="T513" s="76">
        <f>IFERROR(VLOOKUP($D513,'SAP Data'!$A$7:$OM$1845,T$4,FALSE),"")</f>
        <v>0</v>
      </c>
      <c r="U513" s="76">
        <f>IFERROR(VLOOKUP($D513,'SAP Data'!$A$7:$OM$1845,U$4,FALSE),"")</f>
        <v>0</v>
      </c>
      <c r="V513" s="76">
        <f>IFERROR(VLOOKUP($D513,'SAP Data'!$A$7:$OM$1845,V$4,FALSE),"")</f>
        <v>0</v>
      </c>
      <c r="W513" s="76">
        <f>IFERROR(VLOOKUP($D513,'SAP Data'!$A$7:$OM$1845,W$4,FALSE),"")</f>
        <v>-7475045.75</v>
      </c>
      <c r="X513" s="76">
        <f>IFERROR(VLOOKUP($D513,'SAP Data'!$A$7:$OM$1845,X$4,FALSE),"")</f>
        <v>-7475045.75</v>
      </c>
      <c r="Y513" s="76">
        <f>IFERROR(VLOOKUP($D513,'SAP Data'!$A$7:$OM$1845,Y$4,FALSE),"")</f>
        <v>-3359139.62</v>
      </c>
      <c r="Z513" s="76">
        <f>IFERROR(VLOOKUP($D513,'SAP Data'!$A$7:$OM$1845,Z$4,FALSE),"")</f>
        <v>-3379621.97</v>
      </c>
      <c r="AA513" s="76">
        <f>IFERROR(VLOOKUP($D513,'SAP Data'!$A$7:$OM$1845,AA$4,FALSE),"")</f>
        <v>-3400229.21</v>
      </c>
      <c r="AB513" s="76">
        <f>IFERROR(VLOOKUP($D513,'SAP Data'!$A$7:$OM$1845,AB$4,FALSE),"")</f>
        <v>-3309349.85</v>
      </c>
      <c r="AC513" s="76">
        <f>IFERROR(VLOOKUP($D513,'SAP Data'!$A$7:$OM$1845,AC$4,FALSE),"")</f>
        <v>-2815547.8</v>
      </c>
      <c r="AD513" s="76">
        <f>IFERROR(VLOOKUP($D513,'SAP Data'!$A$7:$OM$1845,AD$4,FALSE),"")</f>
        <v>-2304964.65</v>
      </c>
      <c r="AE513" s="76">
        <f>IFERROR(VLOOKUP($D513,'SAP Data'!$A$7:$OM$1845,AE$4,FALSE),"")</f>
        <v>-1786932.82</v>
      </c>
      <c r="AF513" s="76">
        <f>IFERROR(VLOOKUP($D513,'SAP Data'!$A$7:$OM$1845,AF$4,FALSE),"")</f>
        <v>-1326153.8799999999</v>
      </c>
      <c r="AG513" s="76">
        <f>IFERROR(VLOOKUP($D513,'SAP Data'!$A$7:$OM$1845,AG$4,FALSE),"")</f>
        <v>-985107.89</v>
      </c>
      <c r="AH513" s="76">
        <f>IFERROR(VLOOKUP($D513,'SAP Data'!$A$7:$OM$1845,AH$4,FALSE),"")</f>
        <v>-798322.52</v>
      </c>
      <c r="AI513" s="76">
        <f>IFERROR(VLOOKUP($D513,'SAP Data'!$A$7:$OM$1845,AI$4,FALSE),"")</f>
        <v>-656220.13</v>
      </c>
      <c r="AJ513" s="76">
        <f>IFERROR(VLOOKUP($D513,'SAP Data'!$A$7:$OM$1845,AJ$4,FALSE),"")</f>
        <v>-563194.6</v>
      </c>
      <c r="AK513" s="76">
        <f>IFERROR(VLOOKUP($D513,'SAP Data'!$A$7:$OM$1845,AK$4,FALSE),"")</f>
        <v>-477481.02</v>
      </c>
      <c r="AL513" s="76">
        <f>IFERROR(VLOOKUP($D513,'SAP Data'!$A$7:$OM$1845,AL$4,FALSE),"")</f>
        <v>-380964.96</v>
      </c>
      <c r="AM513" s="76">
        <f>IFERROR(VLOOKUP($D513,'SAP Data'!$A$7:$OM$1845,AM$4,FALSE),"")</f>
        <v>-210980.3</v>
      </c>
      <c r="AN513" s="76">
        <f>IFERROR(VLOOKUP($D513,'SAP Data'!$A$7:$OM$1845,AN$4,FALSE),"")</f>
        <v>-56064.26</v>
      </c>
      <c r="AO513" s="76">
        <f>IFERROR(VLOOKUP($D513,'SAP Data'!$A$7:$OM$1845,AO$4,FALSE),"")</f>
        <v>0</v>
      </c>
      <c r="AP513" s="99">
        <f t="shared" si="691"/>
        <v>-2697205.1895833337</v>
      </c>
      <c r="AQ513" s="43">
        <f t="shared" si="692"/>
        <v>-2867700.9175</v>
      </c>
      <c r="AR513" s="43">
        <f t="shared" si="693"/>
        <v>-2997412.8633333333</v>
      </c>
      <c r="AS513" s="43">
        <f t="shared" si="694"/>
        <v>-3093715.4370833337</v>
      </c>
      <c r="AT513" s="43">
        <f t="shared" si="695"/>
        <v>-3168025.0375000001</v>
      </c>
      <c r="AU513" s="43">
        <f t="shared" si="696"/>
        <v>-2917170.7416666667</v>
      </c>
      <c r="AV513" s="43">
        <f t="shared" si="697"/>
        <v>-2345059.2095833332</v>
      </c>
      <c r="AW513" s="43">
        <f t="shared" si="698"/>
        <v>-1936996.303333333</v>
      </c>
      <c r="AX513" s="43">
        <f t="shared" si="699"/>
        <v>-1691983.1529166668</v>
      </c>
      <c r="AY513" s="43">
        <f t="shared" si="700"/>
        <v>-1434153.7395833333</v>
      </c>
      <c r="AZ513" s="43">
        <f t="shared" si="701"/>
        <v>-1165714.8020833335</v>
      </c>
      <c r="BA513" s="98">
        <f t="shared" si="702"/>
        <v>-912846.74416666676</v>
      </c>
      <c r="BB513" s="16"/>
      <c r="BC513" s="16"/>
      <c r="BD513" s="16">
        <f t="shared" si="709"/>
        <v>0</v>
      </c>
      <c r="BE513" s="16"/>
      <c r="BF513" s="16">
        <f t="shared" si="710"/>
        <v>0</v>
      </c>
      <c r="BH513" s="16">
        <f t="shared" si="711"/>
        <v>0</v>
      </c>
      <c r="BJ513" s="16">
        <f t="shared" si="712"/>
        <v>0</v>
      </c>
      <c r="BL513" s="16">
        <f t="shared" si="713"/>
        <v>0</v>
      </c>
      <c r="BN513" s="16">
        <f t="shared" si="714"/>
        <v>0</v>
      </c>
      <c r="BP513" s="16">
        <f t="shared" si="715"/>
        <v>0</v>
      </c>
      <c r="BQ513" s="43"/>
      <c r="BR513" s="16">
        <f t="shared" si="716"/>
        <v>0</v>
      </c>
      <c r="BS513" s="43"/>
      <c r="BT513" s="16">
        <f t="shared" si="717"/>
        <v>0</v>
      </c>
      <c r="BV513" s="16">
        <f t="shared" si="718"/>
        <v>0</v>
      </c>
      <c r="BW513" s="43"/>
      <c r="BX513" s="16">
        <f t="shared" si="719"/>
        <v>0</v>
      </c>
      <c r="BY513" s="43"/>
      <c r="BZ513" s="16">
        <f t="shared" si="720"/>
        <v>0</v>
      </c>
      <c r="CB513" s="16">
        <f t="shared" si="706"/>
        <v>0</v>
      </c>
      <c r="CF513" s="243">
        <f t="shared" si="703"/>
        <v>0</v>
      </c>
      <c r="CH513" s="243">
        <f t="shared" si="721"/>
        <v>0</v>
      </c>
      <c r="CJ513" s="16">
        <f t="shared" si="704"/>
        <v>-912846.74416666676</v>
      </c>
      <c r="CL513" s="54">
        <f t="shared" si="705"/>
        <v>0</v>
      </c>
      <c r="CN513" s="18"/>
      <c r="CO513" s="16">
        <f t="shared" si="707"/>
        <v>0</v>
      </c>
      <c r="CP513" s="18"/>
    </row>
    <row r="514" spans="1:94" x14ac:dyDescent="0.2">
      <c r="A514" s="387"/>
      <c r="B514" s="14" t="str">
        <f>VLOOKUP(D514,'line assign basis'!$A$8:$D$668,2,FALSE)</f>
        <v>PROP SALE REFUNDS-WA</v>
      </c>
      <c r="C514" s="17" t="s">
        <v>3593</v>
      </c>
      <c r="D514" s="17" t="str">
        <f t="shared" ref="D514" si="823">RIGHT(C514,6)</f>
        <v>254317</v>
      </c>
      <c r="E514" s="17">
        <f>IFERROR(VLOOKUP(D514,'line assign basis'!$A$8:$D$668,4,FALSE),"")</f>
        <v>2</v>
      </c>
      <c r="F514" s="33">
        <f>IFERROR(VLOOKUP($D514,'SAP Data'!$A$7:$OM$1845,F$4,FALSE),"")</f>
        <v>0</v>
      </c>
      <c r="G514" s="33">
        <f>IFERROR(VLOOKUP($D514,'SAP Data'!$A$7:$OM$1845,G$4,FALSE),"")</f>
        <v>0</v>
      </c>
      <c r="H514" s="16">
        <f>IFERROR(VLOOKUP($D514,'SAP Data'!$A$7:$OM$1845,H$4,FALSE),"")</f>
        <v>0</v>
      </c>
      <c r="I514" s="76">
        <f>IFERROR(VLOOKUP($D514,'SAP Data'!$A$7:$OM$1845,I$4,FALSE),"")</f>
        <v>0</v>
      </c>
      <c r="J514" s="76">
        <f>IFERROR(VLOOKUP($D514,'SAP Data'!$A$7:$OM$1845,J$4,FALSE),"")</f>
        <v>0</v>
      </c>
      <c r="K514" s="76">
        <f>IFERROR(VLOOKUP($D514,'SAP Data'!$A$7:$OM$1845,K$4,FALSE),"")</f>
        <v>0</v>
      </c>
      <c r="L514" s="76">
        <f>IFERROR(VLOOKUP($D514,'SAP Data'!$A$7:$OM$1845,L$4,FALSE),"")</f>
        <v>0</v>
      </c>
      <c r="M514" s="76">
        <f>IFERROR(VLOOKUP($D514,'SAP Data'!$A$7:$OM$1845,M$4,FALSE),"")</f>
        <v>0</v>
      </c>
      <c r="N514" s="76">
        <f>IFERROR(VLOOKUP($D514,'SAP Data'!$A$7:$OM$1845,N$4,FALSE),"")</f>
        <v>0</v>
      </c>
      <c r="O514" s="76">
        <f>IFERROR(VLOOKUP($D514,'SAP Data'!$A$7:$OM$1845,O$4,FALSE),"")</f>
        <v>0</v>
      </c>
      <c r="P514" s="76">
        <f>IFERROR(VLOOKUP($D514,'SAP Data'!$A$7:$OM$1845,P$4,FALSE),"")</f>
        <v>0</v>
      </c>
      <c r="Q514" s="76">
        <f>IFERROR(VLOOKUP($D514,'SAP Data'!$A$7:$OM$1845,Q$4,FALSE),"")</f>
        <v>0</v>
      </c>
      <c r="R514" s="76">
        <f>IFERROR(VLOOKUP($D514,'SAP Data'!$A$7:$OM$1845,R$4,FALSE),"")</f>
        <v>0</v>
      </c>
      <c r="S514" s="76">
        <f>IFERROR(VLOOKUP($D514,'SAP Data'!$A$7:$OM$1845,S$4,FALSE),"")</f>
        <v>0</v>
      </c>
      <c r="T514" s="76">
        <f>IFERROR(VLOOKUP($D514,'SAP Data'!$A$7:$OM$1845,T$4,FALSE),"")</f>
        <v>0</v>
      </c>
      <c r="U514" s="76">
        <f>IFERROR(VLOOKUP($D514,'SAP Data'!$A$7:$OM$1845,U$4,FALSE),"")</f>
        <v>0</v>
      </c>
      <c r="V514" s="76">
        <f>IFERROR(VLOOKUP($D514,'SAP Data'!$A$7:$OM$1845,V$4,FALSE),"")</f>
        <v>0</v>
      </c>
      <c r="W514" s="76">
        <f>IFERROR(VLOOKUP($D514,'SAP Data'!$A$7:$OM$1845,W$4,FALSE),"")</f>
        <v>0</v>
      </c>
      <c r="X514" s="76">
        <f>IFERROR(VLOOKUP($D514,'SAP Data'!$A$7:$OM$1845,X$4,FALSE),"")</f>
        <v>0</v>
      </c>
      <c r="Y514" s="76">
        <f>IFERROR(VLOOKUP($D514,'SAP Data'!$A$7:$OM$1845,Y$4,FALSE),"")</f>
        <v>-837952.63</v>
      </c>
      <c r="Z514" s="76">
        <f>IFERROR(VLOOKUP($D514,'SAP Data'!$A$7:$OM$1845,Z$4,FALSE),"")</f>
        <v>-837952.63</v>
      </c>
      <c r="AA514" s="76">
        <f>IFERROR(VLOOKUP($D514,'SAP Data'!$A$7:$OM$1845,AA$4,FALSE),"")</f>
        <v>-837952.63</v>
      </c>
      <c r="AB514" s="76">
        <f>IFERROR(VLOOKUP($D514,'SAP Data'!$A$7:$OM$1845,AB$4,FALSE),"")</f>
        <v>-837952.63</v>
      </c>
      <c r="AC514" s="76">
        <f>IFERROR(VLOOKUP($D514,'SAP Data'!$A$7:$OM$1845,AC$4,FALSE),"")</f>
        <v>-837952.63</v>
      </c>
      <c r="AD514" s="76">
        <f>IFERROR(VLOOKUP($D514,'SAP Data'!$A$7:$OM$1845,AD$4,FALSE),"")</f>
        <v>-837952.63</v>
      </c>
      <c r="AE514" s="76">
        <f>IFERROR(VLOOKUP($D514,'SAP Data'!$A$7:$OM$1845,AE$4,FALSE),"")</f>
        <v>-837952.63</v>
      </c>
      <c r="AF514" s="76">
        <f>IFERROR(VLOOKUP($D514,'SAP Data'!$A$7:$OM$1845,AF$4,FALSE),"")</f>
        <v>-837952.63</v>
      </c>
      <c r="AG514" s="76">
        <f>IFERROR(VLOOKUP($D514,'SAP Data'!$A$7:$OM$1845,AG$4,FALSE),"")</f>
        <v>-837952.63</v>
      </c>
      <c r="AH514" s="76">
        <f>IFERROR(VLOOKUP($D514,'SAP Data'!$A$7:$OM$1845,AH$4,FALSE),"")</f>
        <v>-837952.63</v>
      </c>
      <c r="AI514" s="76">
        <f>IFERROR(VLOOKUP($D514,'SAP Data'!$A$7:$OM$1845,AI$4,FALSE),"")</f>
        <v>-837952.63</v>
      </c>
      <c r="AJ514" s="76">
        <f>IFERROR(VLOOKUP($D514,'SAP Data'!$A$7:$OM$1845,AJ$4,FALSE),"")</f>
        <v>-837952.63</v>
      </c>
      <c r="AK514" s="76">
        <f>IFERROR(VLOOKUP($D514,'SAP Data'!$A$7:$OM$1845,AK$4,FALSE),"")</f>
        <v>-837952.63</v>
      </c>
      <c r="AL514" s="76">
        <f>IFERROR(VLOOKUP($D514,'SAP Data'!$A$7:$OM$1845,AL$4,FALSE),"")</f>
        <v>-837952.63</v>
      </c>
      <c r="AM514" s="76">
        <f>IFERROR(VLOOKUP($D514,'SAP Data'!$A$7:$OM$1845,AM$4,FALSE),"")</f>
        <v>-837952.63</v>
      </c>
      <c r="AN514" s="76">
        <f>IFERROR(VLOOKUP($D514,'SAP Data'!$A$7:$OM$1845,AN$4,FALSE),"")</f>
        <v>-418289.32</v>
      </c>
      <c r="AO514" s="76">
        <f>IFERROR(VLOOKUP($D514,'SAP Data'!$A$7:$OM$1845,AO$4,FALSE),"")</f>
        <v>-458755.3</v>
      </c>
      <c r="AP514" s="99">
        <f t="shared" si="691"/>
        <v>-384061.62208333332</v>
      </c>
      <c r="AQ514" s="43">
        <f t="shared" si="692"/>
        <v>-453891.00791666674</v>
      </c>
      <c r="AR514" s="43">
        <f t="shared" si="693"/>
        <v>-523720.39375000005</v>
      </c>
      <c r="AS514" s="43">
        <f t="shared" si="694"/>
        <v>-593549.77958333341</v>
      </c>
      <c r="AT514" s="43">
        <f t="shared" si="695"/>
        <v>-663379.16541666666</v>
      </c>
      <c r="AU514" s="43">
        <f t="shared" si="696"/>
        <v>-733208.55125000002</v>
      </c>
      <c r="AV514" s="43">
        <f t="shared" si="697"/>
        <v>-803037.93708333327</v>
      </c>
      <c r="AW514" s="43">
        <f t="shared" si="698"/>
        <v>-837952.62999999989</v>
      </c>
      <c r="AX514" s="43">
        <f t="shared" si="699"/>
        <v>-837952.62999999989</v>
      </c>
      <c r="AY514" s="43">
        <f t="shared" si="700"/>
        <v>-837952.62999999989</v>
      </c>
      <c r="AZ514" s="43">
        <f t="shared" si="701"/>
        <v>-820466.65874999994</v>
      </c>
      <c r="BA514" s="98">
        <f t="shared" si="702"/>
        <v>-787180.79874999996</v>
      </c>
      <c r="BB514" s="16"/>
      <c r="BC514" s="16"/>
      <c r="BD514" s="16">
        <f t="shared" ref="BD514" si="824">IF($E514=5,AP514,0)</f>
        <v>0</v>
      </c>
      <c r="BE514" s="16"/>
      <c r="BF514" s="16">
        <f t="shared" ref="BF514" si="825">IF($E514=5,AQ514,0)</f>
        <v>0</v>
      </c>
      <c r="BH514" s="16">
        <f t="shared" ref="BH514" si="826">IF($E514=5,AR514,0)</f>
        <v>0</v>
      </c>
      <c r="BJ514" s="16">
        <f t="shared" ref="BJ514" si="827">IF($E514=5,AS514,0)</f>
        <v>0</v>
      </c>
      <c r="BL514" s="16">
        <f t="shared" ref="BL514" si="828">IF($E514=5,AT514,0)</f>
        <v>0</v>
      </c>
      <c r="BN514" s="16">
        <f t="shared" ref="BN514" si="829">IF($E514=5,AU514,0)</f>
        <v>0</v>
      </c>
      <c r="BP514" s="16">
        <f t="shared" si="715"/>
        <v>0</v>
      </c>
      <c r="BQ514" s="43"/>
      <c r="BR514" s="16">
        <f t="shared" si="716"/>
        <v>0</v>
      </c>
      <c r="BS514" s="43"/>
      <c r="BT514" s="16">
        <f t="shared" si="717"/>
        <v>0</v>
      </c>
      <c r="BV514" s="16">
        <f t="shared" si="718"/>
        <v>0</v>
      </c>
      <c r="BW514" s="43"/>
      <c r="BX514" s="16">
        <f t="shared" si="719"/>
        <v>0</v>
      </c>
      <c r="BY514" s="43"/>
      <c r="BZ514" s="16">
        <f t="shared" si="720"/>
        <v>0</v>
      </c>
      <c r="CB514" s="16">
        <f t="shared" si="706"/>
        <v>0</v>
      </c>
      <c r="CF514" s="243">
        <f t="shared" si="703"/>
        <v>0</v>
      </c>
      <c r="CH514" s="243">
        <f t="shared" ref="CH514" si="830">IFERROR(CO514-CF514,"")</f>
        <v>0</v>
      </c>
      <c r="CJ514" s="16">
        <f t="shared" si="704"/>
        <v>-787180.79874999996</v>
      </c>
      <c r="CL514" s="54">
        <f t="shared" si="705"/>
        <v>0</v>
      </c>
      <c r="CN514" s="18"/>
      <c r="CO514" s="16">
        <f t="shared" si="707"/>
        <v>0</v>
      </c>
      <c r="CP514" s="18"/>
    </row>
    <row r="515" spans="1:94" x14ac:dyDescent="0.2">
      <c r="A515" s="387"/>
      <c r="B515" s="14" t="str">
        <f>VLOOKUP(D515,'line assign basis'!$A$8:$D$668,2,FALSE)</f>
        <v>SALE OF OPS LHI-DEFE</v>
      </c>
      <c r="C515" s="17" t="s">
        <v>3938</v>
      </c>
      <c r="D515" s="17" t="str">
        <f t="shared" ref="D515" si="831">RIGHT(C515,6)</f>
        <v>254318</v>
      </c>
      <c r="E515" s="17">
        <f>IFERROR(VLOOKUP(D515,'line assign basis'!$A$8:$D$668,4,FALSE),"")</f>
        <v>2</v>
      </c>
      <c r="F515" s="33">
        <f>IFERROR(VLOOKUP($D515,'SAP Data'!$A$7:$OM$1845,F$4,FALSE),"")</f>
        <v>0</v>
      </c>
      <c r="G515" s="33">
        <f>IFERROR(VLOOKUP($D515,'SAP Data'!$A$7:$OM$1845,G$4,FALSE),"")</f>
        <v>0</v>
      </c>
      <c r="H515" s="16">
        <f>IFERROR(VLOOKUP($D515,'SAP Data'!$A$7:$OM$1845,H$4,FALSE),"")</f>
        <v>0</v>
      </c>
      <c r="I515" s="76">
        <f>IFERROR(VLOOKUP($D515,'SAP Data'!$A$7:$OM$1845,I$4,FALSE),"")</f>
        <v>0</v>
      </c>
      <c r="J515" s="76">
        <f>IFERROR(VLOOKUP($D515,'SAP Data'!$A$7:$OM$1845,J$4,FALSE),"")</f>
        <v>0</v>
      </c>
      <c r="K515" s="76">
        <f>IFERROR(VLOOKUP($D515,'SAP Data'!$A$7:$OM$1845,K$4,FALSE),"")</f>
        <v>0</v>
      </c>
      <c r="L515" s="76">
        <f>IFERROR(VLOOKUP($D515,'SAP Data'!$A$7:$OM$1845,L$4,FALSE),"")</f>
        <v>0</v>
      </c>
      <c r="M515" s="76">
        <f>IFERROR(VLOOKUP($D515,'SAP Data'!$A$7:$OM$1845,M$4,FALSE),"")</f>
        <v>0</v>
      </c>
      <c r="N515" s="76">
        <f>IFERROR(VLOOKUP($D515,'SAP Data'!$A$7:$OM$1845,N$4,FALSE),"")</f>
        <v>0</v>
      </c>
      <c r="O515" s="76">
        <f>IFERROR(VLOOKUP($D515,'SAP Data'!$A$7:$OM$1845,O$4,FALSE),"")</f>
        <v>0</v>
      </c>
      <c r="P515" s="76">
        <f>IFERROR(VLOOKUP($D515,'SAP Data'!$A$7:$OM$1845,P$4,FALSE),"")</f>
        <v>0</v>
      </c>
      <c r="Q515" s="76">
        <f>IFERROR(VLOOKUP($D515,'SAP Data'!$A$7:$OM$1845,Q$4,FALSE),"")</f>
        <v>0</v>
      </c>
      <c r="R515" s="76">
        <f>IFERROR(VLOOKUP($D515,'SAP Data'!$A$7:$OM$1845,R$4,FALSE),"")</f>
        <v>0</v>
      </c>
      <c r="S515" s="76">
        <f>IFERROR(VLOOKUP($D515,'SAP Data'!$A$7:$OM$1845,S$4,FALSE),"")</f>
        <v>0</v>
      </c>
      <c r="T515" s="76">
        <f>IFERROR(VLOOKUP($D515,'SAP Data'!$A$7:$OM$1845,T$4,FALSE),"")</f>
        <v>0</v>
      </c>
      <c r="U515" s="76">
        <f>IFERROR(VLOOKUP($D515,'SAP Data'!$A$7:$OM$1845,U$4,FALSE),"")</f>
        <v>0</v>
      </c>
      <c r="V515" s="76">
        <f>IFERROR(VLOOKUP($D515,'SAP Data'!$A$7:$OM$1845,V$4,FALSE),"")</f>
        <v>0</v>
      </c>
      <c r="W515" s="76">
        <f>IFERROR(VLOOKUP($D515,'SAP Data'!$A$7:$OM$1845,W$4,FALSE),"")</f>
        <v>-17562</v>
      </c>
      <c r="X515" s="76">
        <f>IFERROR(VLOOKUP($D515,'SAP Data'!$A$7:$OM$1845,X$4,FALSE),"")</f>
        <v>-17562</v>
      </c>
      <c r="Y515" s="76">
        <f>IFERROR(VLOOKUP($D515,'SAP Data'!$A$7:$OM$1845,Y$4,FALSE),"")</f>
        <v>-17562</v>
      </c>
      <c r="Z515" s="76">
        <f>IFERROR(VLOOKUP($D515,'SAP Data'!$A$7:$OM$1845,Z$4,FALSE),"")</f>
        <v>-19629</v>
      </c>
      <c r="AA515" s="76">
        <f>IFERROR(VLOOKUP($D515,'SAP Data'!$A$7:$OM$1845,AA$4,FALSE),"")</f>
        <v>-22029</v>
      </c>
      <c r="AB515" s="76">
        <f>IFERROR(VLOOKUP($D515,'SAP Data'!$A$7:$OM$1845,AB$4,FALSE),"")</f>
        <v>-22029</v>
      </c>
      <c r="AC515" s="76">
        <f>IFERROR(VLOOKUP($D515,'SAP Data'!$A$7:$OM$1845,AC$4,FALSE),"")</f>
        <v>-22269</v>
      </c>
      <c r="AD515" s="76">
        <f>IFERROR(VLOOKUP($D515,'SAP Data'!$A$7:$OM$1845,AD$4,FALSE),"")</f>
        <v>-23115</v>
      </c>
      <c r="AE515" s="76">
        <f>IFERROR(VLOOKUP($D515,'SAP Data'!$A$7:$OM$1845,AE$4,FALSE),"")</f>
        <v>-30122</v>
      </c>
      <c r="AF515" s="76">
        <f>IFERROR(VLOOKUP($D515,'SAP Data'!$A$7:$OM$1845,AF$4,FALSE),"")</f>
        <v>-30122</v>
      </c>
      <c r="AG515" s="76">
        <f>IFERROR(VLOOKUP($D515,'SAP Data'!$A$7:$OM$1845,AG$4,FALSE),"")</f>
        <v>-30251</v>
      </c>
      <c r="AH515" s="76">
        <f>IFERROR(VLOOKUP($D515,'SAP Data'!$A$7:$OM$1845,AH$4,FALSE),"")</f>
        <v>-30476</v>
      </c>
      <c r="AI515" s="76">
        <f>IFERROR(VLOOKUP($D515,'SAP Data'!$A$7:$OM$1845,AI$4,FALSE),"")</f>
        <v>-30476</v>
      </c>
      <c r="AJ515" s="76">
        <f>IFERROR(VLOOKUP($D515,'SAP Data'!$A$7:$OM$1845,AJ$4,FALSE),"")</f>
        <v>-30476</v>
      </c>
      <c r="AK515" s="76">
        <f>IFERROR(VLOOKUP($D515,'SAP Data'!$A$7:$OM$1845,AK$4,FALSE),"")</f>
        <v>-30476</v>
      </c>
      <c r="AL515" s="76">
        <f>IFERROR(VLOOKUP($D515,'SAP Data'!$A$7:$OM$1845,AL$4,FALSE),"")</f>
        <v>-30476</v>
      </c>
      <c r="AM515" s="76">
        <f>IFERROR(VLOOKUP($D515,'SAP Data'!$A$7:$OM$1845,AM$4,FALSE),"")</f>
        <v>-30476</v>
      </c>
      <c r="AN515" s="76">
        <f>IFERROR(VLOOKUP($D515,'SAP Data'!$A$7:$OM$1845,AN$4,FALSE),"")</f>
        <v>-30476</v>
      </c>
      <c r="AO515" s="76">
        <f>IFERROR(VLOOKUP($D515,'SAP Data'!$A$7:$OM$1845,AO$4,FALSE),"")</f>
        <v>-30476</v>
      </c>
      <c r="AP515" s="99">
        <f t="shared" si="691"/>
        <v>-12516.625</v>
      </c>
      <c r="AQ515" s="43">
        <f t="shared" si="692"/>
        <v>-14734.833333333334</v>
      </c>
      <c r="AR515" s="43">
        <f t="shared" si="693"/>
        <v>-17245</v>
      </c>
      <c r="AS515" s="43">
        <f t="shared" si="694"/>
        <v>-19760.541666666668</v>
      </c>
      <c r="AT515" s="43">
        <f t="shared" si="695"/>
        <v>-22290.833333333332</v>
      </c>
      <c r="AU515" s="43">
        <f t="shared" si="696"/>
        <v>-24098.75</v>
      </c>
      <c r="AV515" s="43">
        <f t="shared" si="697"/>
        <v>-25174.916666666668</v>
      </c>
      <c r="AW515" s="43">
        <f t="shared" si="698"/>
        <v>-26251.083333333332</v>
      </c>
      <c r="AX515" s="43">
        <f t="shared" si="699"/>
        <v>-27241.125</v>
      </c>
      <c r="AY515" s="43">
        <f t="shared" si="700"/>
        <v>-28045.041666666668</v>
      </c>
      <c r="AZ515" s="43">
        <f t="shared" si="701"/>
        <v>-28748.958333333332</v>
      </c>
      <c r="BA515" s="98">
        <f t="shared" si="702"/>
        <v>-29442.875</v>
      </c>
      <c r="BB515" s="16"/>
      <c r="BC515" s="16"/>
      <c r="BD515" s="16">
        <f t="shared" si="709"/>
        <v>0</v>
      </c>
      <c r="BE515" s="16"/>
      <c r="BF515" s="16">
        <f t="shared" si="710"/>
        <v>0</v>
      </c>
      <c r="BH515" s="16">
        <f t="shared" si="711"/>
        <v>0</v>
      </c>
      <c r="BJ515" s="16">
        <f t="shared" si="712"/>
        <v>0</v>
      </c>
      <c r="BL515" s="16">
        <f t="shared" si="713"/>
        <v>0</v>
      </c>
      <c r="BN515" s="16">
        <f t="shared" si="714"/>
        <v>0</v>
      </c>
      <c r="BP515" s="16">
        <f t="shared" si="715"/>
        <v>0</v>
      </c>
      <c r="BQ515" s="43"/>
      <c r="BR515" s="16">
        <f t="shared" si="716"/>
        <v>0</v>
      </c>
      <c r="BS515" s="43"/>
      <c r="BT515" s="16">
        <f t="shared" si="717"/>
        <v>0</v>
      </c>
      <c r="BV515" s="16">
        <f t="shared" si="718"/>
        <v>0</v>
      </c>
      <c r="BW515" s="43"/>
      <c r="BX515" s="16">
        <f t="shared" si="719"/>
        <v>0</v>
      </c>
      <c r="BY515" s="43"/>
      <c r="BZ515" s="16">
        <f t="shared" si="720"/>
        <v>0</v>
      </c>
      <c r="CB515" s="16">
        <f t="shared" si="706"/>
        <v>0</v>
      </c>
      <c r="CF515" s="243">
        <f t="shared" si="703"/>
        <v>0</v>
      </c>
      <c r="CH515" s="243">
        <f t="shared" si="721"/>
        <v>0</v>
      </c>
      <c r="CJ515" s="16">
        <f t="shared" si="704"/>
        <v>-29442.875</v>
      </c>
      <c r="CL515" s="54">
        <f t="shared" si="705"/>
        <v>0</v>
      </c>
      <c r="CN515" s="18"/>
      <c r="CO515" s="16">
        <f t="shared" si="707"/>
        <v>0</v>
      </c>
      <c r="CP515" s="18"/>
    </row>
    <row r="516" spans="1:94" x14ac:dyDescent="0.2">
      <c r="A516" s="387"/>
      <c r="B516" s="14" t="str">
        <f>VLOOKUP(D516,'line assign basis'!$A$8:$D$668,2,FALSE)</f>
        <v>AMORT GAS RS EDIT RE</v>
      </c>
      <c r="C516" s="17" t="s">
        <v>4089</v>
      </c>
      <c r="D516" s="17" t="str">
        <f t="shared" ref="D516:D517" si="832">RIGHT(C516,6)</f>
        <v>254320</v>
      </c>
      <c r="E516" s="17">
        <f>IFERROR(VLOOKUP(D516,'line assign basis'!$A$8:$D$668,4,FALSE),"")</f>
        <v>2</v>
      </c>
      <c r="F516" s="33">
        <f>IFERROR(VLOOKUP($D516,'SAP Data'!$A$7:$OM$1845,F$4,FALSE),"")</f>
        <v>0</v>
      </c>
      <c r="G516" s="33">
        <f>IFERROR(VLOOKUP($D516,'SAP Data'!$A$7:$OM$1845,G$4,FALSE),"")</f>
        <v>0</v>
      </c>
      <c r="H516" s="16">
        <f>IFERROR(VLOOKUP($D516,'SAP Data'!$A$7:$OM$1845,H$4,FALSE),"")</f>
        <v>0</v>
      </c>
      <c r="I516" s="76">
        <f>IFERROR(VLOOKUP($D516,'SAP Data'!$A$7:$OM$1845,I$4,FALSE),"")</f>
        <v>0</v>
      </c>
      <c r="J516" s="76">
        <f>IFERROR(VLOOKUP($D516,'SAP Data'!$A$7:$OM$1845,J$4,FALSE),"")</f>
        <v>0</v>
      </c>
      <c r="K516" s="76">
        <f>IFERROR(VLOOKUP($D516,'SAP Data'!$A$7:$OM$1845,K$4,FALSE),"")</f>
        <v>0</v>
      </c>
      <c r="L516" s="76">
        <f>IFERROR(VLOOKUP($D516,'SAP Data'!$A$7:$OM$1845,L$4,FALSE),"")</f>
        <v>0</v>
      </c>
      <c r="M516" s="76">
        <f>IFERROR(VLOOKUP($D516,'SAP Data'!$A$7:$OM$1845,M$4,FALSE),"")</f>
        <v>0</v>
      </c>
      <c r="N516" s="76">
        <f>IFERROR(VLOOKUP($D516,'SAP Data'!$A$7:$OM$1845,N$4,FALSE),"")</f>
        <v>0</v>
      </c>
      <c r="O516" s="76">
        <f>IFERROR(VLOOKUP($D516,'SAP Data'!$A$7:$OM$1845,O$4,FALSE),"")</f>
        <v>0</v>
      </c>
      <c r="P516" s="76">
        <f>IFERROR(VLOOKUP($D516,'SAP Data'!$A$7:$OM$1845,P$4,FALSE),"")</f>
        <v>0</v>
      </c>
      <c r="Q516" s="76">
        <f>IFERROR(VLOOKUP($D516,'SAP Data'!$A$7:$OM$1845,Q$4,FALSE),"")</f>
        <v>0</v>
      </c>
      <c r="R516" s="76">
        <f>IFERROR(VLOOKUP($D516,'SAP Data'!$A$7:$OM$1845,R$4,FALSE),"")</f>
        <v>0</v>
      </c>
      <c r="S516" s="76">
        <f>IFERROR(VLOOKUP($D516,'SAP Data'!$A$7:$OM$1845,S$4,FALSE),"")</f>
        <v>0</v>
      </c>
      <c r="T516" s="76">
        <f>IFERROR(VLOOKUP($D516,'SAP Data'!$A$7:$OM$1845,T$4,FALSE),"")</f>
        <v>0</v>
      </c>
      <c r="U516" s="76">
        <f>IFERROR(VLOOKUP($D516,'SAP Data'!$A$7:$OM$1845,U$4,FALSE),"")</f>
        <v>0</v>
      </c>
      <c r="V516" s="76">
        <f>IFERROR(VLOOKUP($D516,'SAP Data'!$A$7:$OM$1845,V$4,FALSE),"")</f>
        <v>0</v>
      </c>
      <c r="W516" s="76">
        <f>IFERROR(VLOOKUP($D516,'SAP Data'!$A$7:$OM$1845,W$4,FALSE),"")</f>
        <v>0</v>
      </c>
      <c r="X516" s="76">
        <f>IFERROR(VLOOKUP($D516,'SAP Data'!$A$7:$OM$1845,X$4,FALSE),"")</f>
        <v>0</v>
      </c>
      <c r="Y516" s="76">
        <f>IFERROR(VLOOKUP($D516,'SAP Data'!$A$7:$OM$1845,Y$4,FALSE),"")</f>
        <v>0</v>
      </c>
      <c r="Z516" s="76">
        <f>IFERROR(VLOOKUP($D516,'SAP Data'!$A$7:$OM$1845,Z$4,FALSE),"")</f>
        <v>0</v>
      </c>
      <c r="AA516" s="76">
        <f>IFERROR(VLOOKUP($D516,'SAP Data'!$A$7:$OM$1845,AA$4,FALSE),"")</f>
        <v>0</v>
      </c>
      <c r="AB516" s="76">
        <f>IFERROR(VLOOKUP($D516,'SAP Data'!$A$7:$OM$1845,AB$4,FALSE),"")</f>
        <v>-348236.23</v>
      </c>
      <c r="AC516" s="76">
        <f>IFERROR(VLOOKUP($D516,'SAP Data'!$A$7:$OM$1845,AC$4,FALSE),"")</f>
        <v>-298900.8</v>
      </c>
      <c r="AD516" s="76">
        <f>IFERROR(VLOOKUP($D516,'SAP Data'!$A$7:$OM$1845,AD$4,FALSE),"")</f>
        <v>-247934.18</v>
      </c>
      <c r="AE516" s="76">
        <f>IFERROR(VLOOKUP($D516,'SAP Data'!$A$7:$OM$1845,AE$4,FALSE),"")</f>
        <v>-196562.9</v>
      </c>
      <c r="AF516" s="76">
        <f>IFERROR(VLOOKUP($D516,'SAP Data'!$A$7:$OM$1845,AF$4,FALSE),"")</f>
        <v>-149849.89000000001</v>
      </c>
      <c r="AG516" s="76">
        <f>IFERROR(VLOOKUP($D516,'SAP Data'!$A$7:$OM$1845,AG$4,FALSE),"")</f>
        <v>-114806.43</v>
      </c>
      <c r="AH516" s="76">
        <f>IFERROR(VLOOKUP($D516,'SAP Data'!$A$7:$OM$1845,AH$4,FALSE),"")</f>
        <v>-95072.44</v>
      </c>
      <c r="AI516" s="76">
        <f>IFERROR(VLOOKUP($D516,'SAP Data'!$A$7:$OM$1845,AI$4,FALSE),"")</f>
        <v>-79683.570000000007</v>
      </c>
      <c r="AJ516" s="76">
        <f>IFERROR(VLOOKUP($D516,'SAP Data'!$A$7:$OM$1845,AJ$4,FALSE),"")</f>
        <v>-69118.539999999994</v>
      </c>
      <c r="AK516" s="76">
        <f>IFERROR(VLOOKUP($D516,'SAP Data'!$A$7:$OM$1845,AK$4,FALSE),"")</f>
        <v>-59220.25</v>
      </c>
      <c r="AL516" s="76">
        <f>IFERROR(VLOOKUP($D516,'SAP Data'!$A$7:$OM$1845,AL$4,FALSE),"")</f>
        <v>-48409.91</v>
      </c>
      <c r="AM516" s="76">
        <f>IFERROR(VLOOKUP($D516,'SAP Data'!$A$7:$OM$1845,AM$4,FALSE),"")</f>
        <v>-30071.48</v>
      </c>
      <c r="AN516" s="76">
        <f>IFERROR(VLOOKUP($D516,'SAP Data'!$A$7:$OM$1845,AN$4,FALSE),"")</f>
        <v>-13993.97</v>
      </c>
      <c r="AO516" s="76">
        <f>IFERROR(VLOOKUP($D516,'SAP Data'!$A$7:$OM$1845,AO$4,FALSE),"")</f>
        <v>0</v>
      </c>
      <c r="AP516" s="99">
        <f t="shared" si="691"/>
        <v>-64258.676666666666</v>
      </c>
      <c r="AQ516" s="43">
        <f t="shared" si="692"/>
        <v>-82779.388333333321</v>
      </c>
      <c r="AR516" s="43">
        <f t="shared" si="693"/>
        <v>-97213.254583333328</v>
      </c>
      <c r="AS516" s="43">
        <f t="shared" si="694"/>
        <v>-108240.60125000001</v>
      </c>
      <c r="AT516" s="43">
        <f t="shared" si="695"/>
        <v>-116985.55416666665</v>
      </c>
      <c r="AU516" s="43">
        <f t="shared" si="696"/>
        <v>-124267.05458333332</v>
      </c>
      <c r="AV516" s="43">
        <f t="shared" si="697"/>
        <v>-130467.1425</v>
      </c>
      <c r="AW516" s="43">
        <f t="shared" si="698"/>
        <v>-135814.59208333332</v>
      </c>
      <c r="AX516" s="43">
        <f t="shared" si="699"/>
        <v>-140299.18208333335</v>
      </c>
      <c r="AY516" s="43">
        <f t="shared" si="700"/>
        <v>-143569.24</v>
      </c>
      <c r="AZ516" s="43">
        <f t="shared" si="701"/>
        <v>-130895.4575</v>
      </c>
      <c r="BA516" s="98">
        <f t="shared" si="702"/>
        <v>-104514.49666666664</v>
      </c>
      <c r="BB516" s="16"/>
      <c r="BC516" s="16"/>
      <c r="BD516" s="16">
        <f t="shared" ref="BD516:BD517" si="833">IF($E516=5,AP516,0)</f>
        <v>0</v>
      </c>
      <c r="BE516" s="16"/>
      <c r="BF516" s="16">
        <f t="shared" ref="BF516:BF517" si="834">IF($E516=5,AQ516,0)</f>
        <v>0</v>
      </c>
      <c r="BH516" s="16">
        <f t="shared" ref="BH516:BH517" si="835">IF($E516=5,AR516,0)</f>
        <v>0</v>
      </c>
      <c r="BJ516" s="16">
        <f t="shared" ref="BJ516:BJ517" si="836">IF($E516=5,AS516,0)</f>
        <v>0</v>
      </c>
      <c r="BL516" s="16">
        <f t="shared" ref="BL516:BL517" si="837">IF($E516=5,AT516,0)</f>
        <v>0</v>
      </c>
      <c r="BN516" s="16">
        <f t="shared" ref="BN516:BN517" si="838">IF($E516=5,AU516,0)</f>
        <v>0</v>
      </c>
      <c r="BP516" s="16">
        <f t="shared" ref="BP516:BP517" si="839">IF($E516=5,AV516,0)</f>
        <v>0</v>
      </c>
      <c r="BQ516" s="43"/>
      <c r="BR516" s="16">
        <f t="shared" ref="BR516:BR517" si="840">IF($E516=5,AW516,0)</f>
        <v>0</v>
      </c>
      <c r="BS516" s="43"/>
      <c r="BT516" s="16">
        <f t="shared" ref="BT516:BT517" si="841">IF($E516=5,AX516,0)</f>
        <v>0</v>
      </c>
      <c r="BV516" s="16">
        <f t="shared" si="718"/>
        <v>0</v>
      </c>
      <c r="BW516" s="43"/>
      <c r="BX516" s="16">
        <f t="shared" si="719"/>
        <v>0</v>
      </c>
      <c r="BY516" s="43"/>
      <c r="BZ516" s="16">
        <f t="shared" si="720"/>
        <v>0</v>
      </c>
      <c r="CB516" s="16">
        <f t="shared" si="706"/>
        <v>0</v>
      </c>
      <c r="CF516" s="243">
        <f t="shared" si="703"/>
        <v>0</v>
      </c>
      <c r="CH516" s="243">
        <f t="shared" ref="CH516:CH517" si="842">IFERROR(CO516-CF516,"")</f>
        <v>0</v>
      </c>
      <c r="CJ516" s="16">
        <f t="shared" si="704"/>
        <v>-104514.49666666664</v>
      </c>
      <c r="CL516" s="54">
        <f t="shared" si="705"/>
        <v>0</v>
      </c>
      <c r="CN516" s="18"/>
      <c r="CO516" s="16">
        <f t="shared" si="707"/>
        <v>0</v>
      </c>
      <c r="CP516" s="18"/>
    </row>
    <row r="517" spans="1:94" x14ac:dyDescent="0.2">
      <c r="A517" s="387"/>
      <c r="B517" s="14" t="str">
        <f>VLOOKUP(D517,'line assign basis'!$A$8:$D$668,2,FALSE)</f>
        <v>AMORT PLANT EDIT TRU</v>
      </c>
      <c r="C517" s="17" t="s">
        <v>4091</v>
      </c>
      <c r="D517" s="17" t="str">
        <f t="shared" si="832"/>
        <v>254321</v>
      </c>
      <c r="E517" s="17">
        <f>IFERROR(VLOOKUP(D517,'line assign basis'!$A$8:$D$668,4,FALSE),"")</f>
        <v>2</v>
      </c>
      <c r="F517" s="33">
        <f>IFERROR(VLOOKUP($D517,'SAP Data'!$A$7:$OM$1845,F$4,FALSE),"")</f>
        <v>0</v>
      </c>
      <c r="G517" s="33">
        <f>IFERROR(VLOOKUP($D517,'SAP Data'!$A$7:$OM$1845,G$4,FALSE),"")</f>
        <v>0</v>
      </c>
      <c r="H517" s="16">
        <f>IFERROR(VLOOKUP($D517,'SAP Data'!$A$7:$OM$1845,H$4,FALSE),"")</f>
        <v>0</v>
      </c>
      <c r="I517" s="76">
        <f>IFERROR(VLOOKUP($D517,'SAP Data'!$A$7:$OM$1845,I$4,FALSE),"")</f>
        <v>0</v>
      </c>
      <c r="J517" s="76">
        <f>IFERROR(VLOOKUP($D517,'SAP Data'!$A$7:$OM$1845,J$4,FALSE),"")</f>
        <v>0</v>
      </c>
      <c r="K517" s="76">
        <f>IFERROR(VLOOKUP($D517,'SAP Data'!$A$7:$OM$1845,K$4,FALSE),"")</f>
        <v>0</v>
      </c>
      <c r="L517" s="76">
        <f>IFERROR(VLOOKUP($D517,'SAP Data'!$A$7:$OM$1845,L$4,FALSE),"")</f>
        <v>0</v>
      </c>
      <c r="M517" s="76">
        <f>IFERROR(VLOOKUP($D517,'SAP Data'!$A$7:$OM$1845,M$4,FALSE),"")</f>
        <v>0</v>
      </c>
      <c r="N517" s="76">
        <f>IFERROR(VLOOKUP($D517,'SAP Data'!$A$7:$OM$1845,N$4,FALSE),"")</f>
        <v>0</v>
      </c>
      <c r="O517" s="76">
        <f>IFERROR(VLOOKUP($D517,'SAP Data'!$A$7:$OM$1845,O$4,FALSE),"")</f>
        <v>0</v>
      </c>
      <c r="P517" s="76">
        <f>IFERROR(VLOOKUP($D517,'SAP Data'!$A$7:$OM$1845,P$4,FALSE),"")</f>
        <v>0</v>
      </c>
      <c r="Q517" s="76">
        <f>IFERROR(VLOOKUP($D517,'SAP Data'!$A$7:$OM$1845,Q$4,FALSE),"")</f>
        <v>0</v>
      </c>
      <c r="R517" s="76">
        <f>IFERROR(VLOOKUP($D517,'SAP Data'!$A$7:$OM$1845,R$4,FALSE),"")</f>
        <v>0</v>
      </c>
      <c r="S517" s="76">
        <f>IFERROR(VLOOKUP($D517,'SAP Data'!$A$7:$OM$1845,S$4,FALSE),"")</f>
        <v>0</v>
      </c>
      <c r="T517" s="76">
        <f>IFERROR(VLOOKUP($D517,'SAP Data'!$A$7:$OM$1845,T$4,FALSE),"")</f>
        <v>0</v>
      </c>
      <c r="U517" s="76">
        <f>IFERROR(VLOOKUP($D517,'SAP Data'!$A$7:$OM$1845,U$4,FALSE),"")</f>
        <v>0</v>
      </c>
      <c r="V517" s="76">
        <f>IFERROR(VLOOKUP($D517,'SAP Data'!$A$7:$OM$1845,V$4,FALSE),"")</f>
        <v>0</v>
      </c>
      <c r="W517" s="76">
        <f>IFERROR(VLOOKUP($D517,'SAP Data'!$A$7:$OM$1845,W$4,FALSE),"")</f>
        <v>0</v>
      </c>
      <c r="X517" s="76">
        <f>IFERROR(VLOOKUP($D517,'SAP Data'!$A$7:$OM$1845,X$4,FALSE),"")</f>
        <v>0</v>
      </c>
      <c r="Y517" s="76">
        <f>IFERROR(VLOOKUP($D517,'SAP Data'!$A$7:$OM$1845,Y$4,FALSE),"")</f>
        <v>0</v>
      </c>
      <c r="Z517" s="76">
        <f>IFERROR(VLOOKUP($D517,'SAP Data'!$A$7:$OM$1845,Z$4,FALSE),"")</f>
        <v>0</v>
      </c>
      <c r="AA517" s="76">
        <f>IFERROR(VLOOKUP($D517,'SAP Data'!$A$7:$OM$1845,AA$4,FALSE),"")</f>
        <v>0</v>
      </c>
      <c r="AB517" s="76">
        <f>IFERROR(VLOOKUP($D517,'SAP Data'!$A$7:$OM$1845,AB$4,FALSE),"")</f>
        <v>-646906.34</v>
      </c>
      <c r="AC517" s="76">
        <f>IFERROR(VLOOKUP($D517,'SAP Data'!$A$7:$OM$1845,AC$4,FALSE),"")</f>
        <v>-552636.68000000005</v>
      </c>
      <c r="AD517" s="76">
        <f>IFERROR(VLOOKUP($D517,'SAP Data'!$A$7:$OM$1845,AD$4,FALSE),"")</f>
        <v>-455166.31</v>
      </c>
      <c r="AE517" s="76">
        <f>IFERROR(VLOOKUP($D517,'SAP Data'!$A$7:$OM$1845,AE$4,FALSE),"")</f>
        <v>-356287.86</v>
      </c>
      <c r="AF517" s="76">
        <f>IFERROR(VLOOKUP($D517,'SAP Data'!$A$7:$OM$1845,AF$4,FALSE),"")</f>
        <v>-268285.95</v>
      </c>
      <c r="AG517" s="76">
        <f>IFERROR(VLOOKUP($D517,'SAP Data'!$A$7:$OM$1845,AG$4,FALSE),"")</f>
        <v>-203105.05</v>
      </c>
      <c r="AH517" s="76">
        <f>IFERROR(VLOOKUP($D517,'SAP Data'!$A$7:$OM$1845,AH$4,FALSE),"")</f>
        <v>-167334.5</v>
      </c>
      <c r="AI517" s="76">
        <f>IFERROR(VLOOKUP($D517,'SAP Data'!$A$7:$OM$1845,AI$4,FALSE),"")</f>
        <v>-140094.57</v>
      </c>
      <c r="AJ517" s="76">
        <f>IFERROR(VLOOKUP($D517,'SAP Data'!$A$7:$OM$1845,AJ$4,FALSE),"")</f>
        <v>-122222.08</v>
      </c>
      <c r="AK517" s="76">
        <f>IFERROR(VLOOKUP($D517,'SAP Data'!$A$7:$OM$1845,AK$4,FALSE),"")</f>
        <v>-105744.87</v>
      </c>
      <c r="AL517" s="76">
        <f>IFERROR(VLOOKUP($D517,'SAP Data'!$A$7:$OM$1845,AL$4,FALSE),"")</f>
        <v>-87196.65</v>
      </c>
      <c r="AM517" s="76">
        <f>IFERROR(VLOOKUP($D517,'SAP Data'!$A$7:$OM$1845,AM$4,FALSE),"")</f>
        <v>-54620.44</v>
      </c>
      <c r="AN517" s="76">
        <f>IFERROR(VLOOKUP($D517,'SAP Data'!$A$7:$OM$1845,AN$4,FALSE),"")</f>
        <v>-24527.39</v>
      </c>
      <c r="AO517" s="76">
        <f>IFERROR(VLOOKUP($D517,'SAP Data'!$A$7:$OM$1845,AO$4,FALSE),"")</f>
        <v>0</v>
      </c>
      <c r="AP517" s="99">
        <f t="shared" si="691"/>
        <v>-118927.18125000001</v>
      </c>
      <c r="AQ517" s="43">
        <f t="shared" si="692"/>
        <v>-152737.77166666667</v>
      </c>
      <c r="AR517" s="43">
        <f t="shared" si="693"/>
        <v>-178761.68041666667</v>
      </c>
      <c r="AS517" s="43">
        <f t="shared" si="694"/>
        <v>-198402.97208333333</v>
      </c>
      <c r="AT517" s="43">
        <f t="shared" si="695"/>
        <v>-213837.95333333334</v>
      </c>
      <c r="AU517" s="43">
        <f t="shared" si="696"/>
        <v>-226647.49791666667</v>
      </c>
      <c r="AV517" s="43">
        <f t="shared" si="697"/>
        <v>-237577.35833333331</v>
      </c>
      <c r="AW517" s="43">
        <f t="shared" si="698"/>
        <v>-247075.98124999998</v>
      </c>
      <c r="AX517" s="43">
        <f t="shared" si="699"/>
        <v>-255115.21125000002</v>
      </c>
      <c r="AY517" s="43">
        <f t="shared" si="700"/>
        <v>-261024.25666666668</v>
      </c>
      <c r="AZ517" s="43">
        <f t="shared" si="701"/>
        <v>-237367.65208333332</v>
      </c>
      <c r="BA517" s="98">
        <f t="shared" si="702"/>
        <v>-188408.66749999998</v>
      </c>
      <c r="BB517" s="16"/>
      <c r="BC517" s="16"/>
      <c r="BD517" s="16">
        <f t="shared" si="833"/>
        <v>0</v>
      </c>
      <c r="BE517" s="16"/>
      <c r="BF517" s="16">
        <f t="shared" si="834"/>
        <v>0</v>
      </c>
      <c r="BH517" s="16">
        <f t="shared" si="835"/>
        <v>0</v>
      </c>
      <c r="BJ517" s="16">
        <f t="shared" si="836"/>
        <v>0</v>
      </c>
      <c r="BL517" s="16">
        <f t="shared" si="837"/>
        <v>0</v>
      </c>
      <c r="BN517" s="16">
        <f t="shared" si="838"/>
        <v>0</v>
      </c>
      <c r="BP517" s="16">
        <f t="shared" si="839"/>
        <v>0</v>
      </c>
      <c r="BQ517" s="43"/>
      <c r="BR517" s="16">
        <f t="shared" si="840"/>
        <v>0</v>
      </c>
      <c r="BS517" s="43"/>
      <c r="BT517" s="16">
        <f t="shared" si="841"/>
        <v>0</v>
      </c>
      <c r="BV517" s="16">
        <f t="shared" si="718"/>
        <v>0</v>
      </c>
      <c r="BW517" s="43"/>
      <c r="BX517" s="16">
        <f t="shared" si="719"/>
        <v>0</v>
      </c>
      <c r="BY517" s="43"/>
      <c r="BZ517" s="16">
        <f t="shared" si="720"/>
        <v>0</v>
      </c>
      <c r="CB517" s="16">
        <f t="shared" si="706"/>
        <v>0</v>
      </c>
      <c r="CF517" s="243">
        <f t="shared" si="703"/>
        <v>0</v>
      </c>
      <c r="CH517" s="243">
        <f t="shared" si="842"/>
        <v>0</v>
      </c>
      <c r="CJ517" s="16">
        <f t="shared" si="704"/>
        <v>-188408.66749999998</v>
      </c>
      <c r="CL517" s="54">
        <f t="shared" si="705"/>
        <v>0</v>
      </c>
      <c r="CN517" s="18"/>
      <c r="CO517" s="16">
        <f t="shared" si="707"/>
        <v>0</v>
      </c>
      <c r="CP517" s="18"/>
    </row>
    <row r="518" spans="1:94" x14ac:dyDescent="0.2">
      <c r="A518" s="387" t="s">
        <v>3037</v>
      </c>
      <c r="B518" s="14" t="str">
        <f>VLOOKUP(D518,'line assign basis'!$A$8:$D$668,2,FALSE)</f>
        <v>N. MIST ST DEF GAIN</v>
      </c>
      <c r="C518" s="17" t="s">
        <v>2882</v>
      </c>
      <c r="D518" s="17" t="str">
        <f>RIGHT(C518,6)</f>
        <v>254400</v>
      </c>
      <c r="E518" s="17">
        <f>IFERROR(VLOOKUP(D518,'line assign basis'!$A$8:$D$668,4,FALSE),"")</f>
        <v>3</v>
      </c>
      <c r="F518" s="33">
        <f>IFERROR(VLOOKUP($D518,'SAP Data'!$A$7:$OM$1845,F$4,FALSE),"")</f>
        <v>0</v>
      </c>
      <c r="G518" s="33">
        <f>IFERROR(VLOOKUP($D518,'SAP Data'!$A$7:$OM$1845,G$4,FALSE),"")</f>
        <v>0</v>
      </c>
      <c r="H518" s="16">
        <f>IFERROR(VLOOKUP($D518,'SAP Data'!$A$7:$OM$1845,H$4,FALSE),"")</f>
        <v>0</v>
      </c>
      <c r="I518" s="76">
        <f>IFERROR(VLOOKUP($D518,'SAP Data'!$A$7:$OM$1845,I$4,FALSE),"")</f>
        <v>0</v>
      </c>
      <c r="J518" s="76">
        <f>IFERROR(VLOOKUP($D518,'SAP Data'!$A$7:$OM$1845,J$4,FALSE),"")</f>
        <v>0</v>
      </c>
      <c r="K518" s="76">
        <f>IFERROR(VLOOKUP($D518,'SAP Data'!$A$7:$OM$1845,K$4,FALSE),"")</f>
        <v>-1494818</v>
      </c>
      <c r="L518" s="76">
        <f>IFERROR(VLOOKUP($D518,'SAP Data'!$A$7:$OM$1845,L$4,FALSE),"")</f>
        <v>0</v>
      </c>
      <c r="M518" s="76">
        <f>IFERROR(VLOOKUP($D518,'SAP Data'!$A$7:$OM$1845,M$4,FALSE),"")</f>
        <v>0</v>
      </c>
      <c r="N518" s="76">
        <f>IFERROR(VLOOKUP($D518,'SAP Data'!$A$7:$OM$1845,N$4,FALSE),"")</f>
        <v>-1281699.99</v>
      </c>
      <c r="O518" s="76">
        <f>IFERROR(VLOOKUP($D518,'SAP Data'!$A$7:$OM$1845,O$4,FALSE),"")</f>
        <v>0</v>
      </c>
      <c r="P518" s="76">
        <f>IFERROR(VLOOKUP($D518,'SAP Data'!$A$7:$OM$1845,P$4,FALSE),"")</f>
        <v>0</v>
      </c>
      <c r="Q518" s="76">
        <f>IFERROR(VLOOKUP($D518,'SAP Data'!$A$7:$OM$1845,Q$4,FALSE),"")</f>
        <v>-1068502.42</v>
      </c>
      <c r="R518" s="76">
        <f>IFERROR(VLOOKUP($D518,'SAP Data'!$A$7:$OM$1845,R$4,FALSE),"")</f>
        <v>0</v>
      </c>
      <c r="S518" s="76">
        <f>IFERROR(VLOOKUP($D518,'SAP Data'!$A$7:$OM$1845,S$4,FALSE),"")</f>
        <v>0</v>
      </c>
      <c r="T518" s="76">
        <f>IFERROR(VLOOKUP($D518,'SAP Data'!$A$7:$OM$1845,T$4,FALSE),"")</f>
        <v>-990132.01</v>
      </c>
      <c r="U518" s="76">
        <f>IFERROR(VLOOKUP($D518,'SAP Data'!$A$7:$OM$1845,U$4,FALSE),"")</f>
        <v>0</v>
      </c>
      <c r="V518" s="76">
        <f>IFERROR(VLOOKUP($D518,'SAP Data'!$A$7:$OM$1845,V$4,FALSE),"")</f>
        <v>0</v>
      </c>
      <c r="W518" s="76">
        <f>IFERROR(VLOOKUP($D518,'SAP Data'!$A$7:$OM$1845,W$4,FALSE),"")</f>
        <v>-934395.03</v>
      </c>
      <c r="X518" s="76">
        <f>IFERROR(VLOOKUP($D518,'SAP Data'!$A$7:$OM$1845,X$4,FALSE),"")</f>
        <v>0</v>
      </c>
      <c r="Y518" s="76">
        <f>IFERROR(VLOOKUP($D518,'SAP Data'!$A$7:$OM$1845,Y$4,FALSE),"")</f>
        <v>0</v>
      </c>
      <c r="Z518" s="76">
        <f>IFERROR(VLOOKUP($D518,'SAP Data'!$A$7:$OM$1845,Z$4,FALSE),"")</f>
        <v>-869994.09</v>
      </c>
      <c r="AA518" s="76">
        <f>IFERROR(VLOOKUP($D518,'SAP Data'!$A$7:$OM$1845,AA$4,FALSE),"")</f>
        <v>0</v>
      </c>
      <c r="AB518" s="76">
        <f>IFERROR(VLOOKUP($D518,'SAP Data'!$A$7:$OM$1845,AB$4,FALSE),"")</f>
        <v>0</v>
      </c>
      <c r="AC518" s="76">
        <f>IFERROR(VLOOKUP($D518,'SAP Data'!$A$7:$OM$1845,AC$4,FALSE),"")</f>
        <v>-805593.14</v>
      </c>
      <c r="AD518" s="76">
        <f>IFERROR(VLOOKUP($D518,'SAP Data'!$A$7:$OM$1845,AD$4,FALSE),"")</f>
        <v>0</v>
      </c>
      <c r="AE518" s="76">
        <f>IFERROR(VLOOKUP($D518,'SAP Data'!$A$7:$OM$1845,AE$4,FALSE),"")</f>
        <v>0</v>
      </c>
      <c r="AF518" s="76">
        <f>IFERROR(VLOOKUP($D518,'SAP Data'!$A$7:$OM$1845,AF$4,FALSE),"")</f>
        <v>-782663.89</v>
      </c>
      <c r="AG518" s="76">
        <f>IFERROR(VLOOKUP($D518,'SAP Data'!$A$7:$OM$1845,AG$4,FALSE),"")</f>
        <v>0</v>
      </c>
      <c r="AH518" s="76">
        <f>IFERROR(VLOOKUP($D518,'SAP Data'!$A$7:$OM$1845,AH$4,FALSE),"")</f>
        <v>0</v>
      </c>
      <c r="AI518" s="76">
        <f>IFERROR(VLOOKUP($D518,'SAP Data'!$A$7:$OM$1845,AI$4,FALSE),"")</f>
        <v>-766728.97</v>
      </c>
      <c r="AJ518" s="76">
        <f>IFERROR(VLOOKUP($D518,'SAP Data'!$A$7:$OM$1845,AJ$4,FALSE),"")</f>
        <v>0</v>
      </c>
      <c r="AK518" s="76">
        <f>IFERROR(VLOOKUP($D518,'SAP Data'!$A$7:$OM$1845,AK$4,FALSE),"")</f>
        <v>0</v>
      </c>
      <c r="AL518" s="76">
        <f>IFERROR(VLOOKUP($D518,'SAP Data'!$A$7:$OM$1845,AL$4,FALSE),"")</f>
        <v>-748194.02</v>
      </c>
      <c r="AM518" s="76">
        <f>IFERROR(VLOOKUP($D518,'SAP Data'!$A$7:$OM$1845,AM$4,FALSE),"")</f>
        <v>0</v>
      </c>
      <c r="AN518" s="76">
        <f>IFERROR(VLOOKUP($D518,'SAP Data'!$A$7:$OM$1845,AN$4,FALSE),"")</f>
        <v>0</v>
      </c>
      <c r="AO518" s="76">
        <f>IFERROR(VLOOKUP($D518,'SAP Data'!$A$7:$OM$1845,AO$4,FALSE),"")</f>
        <v>-729659.06</v>
      </c>
      <c r="AP518" s="99">
        <f t="shared" si="691"/>
        <v>-300009.52250000002</v>
      </c>
      <c r="AQ518" s="43">
        <f t="shared" si="692"/>
        <v>-300009.52250000002</v>
      </c>
      <c r="AR518" s="43">
        <f t="shared" si="693"/>
        <v>-291365.01750000002</v>
      </c>
      <c r="AS518" s="43">
        <f t="shared" si="694"/>
        <v>-282720.51250000001</v>
      </c>
      <c r="AT518" s="43">
        <f t="shared" si="695"/>
        <v>-282720.51250000001</v>
      </c>
      <c r="AU518" s="43">
        <f t="shared" si="696"/>
        <v>-275734.4266666667</v>
      </c>
      <c r="AV518" s="43">
        <f t="shared" si="697"/>
        <v>-268748.34083333332</v>
      </c>
      <c r="AW518" s="43">
        <f t="shared" si="698"/>
        <v>-268748.34083333332</v>
      </c>
      <c r="AX518" s="43">
        <f t="shared" si="699"/>
        <v>-263673.33791666664</v>
      </c>
      <c r="AY518" s="43">
        <f t="shared" si="700"/>
        <v>-258598.33499999999</v>
      </c>
      <c r="AZ518" s="43">
        <f t="shared" si="701"/>
        <v>-258598.33499999999</v>
      </c>
      <c r="BA518" s="98">
        <f t="shared" si="702"/>
        <v>-255434.41499999995</v>
      </c>
      <c r="BB518" s="16"/>
      <c r="BC518" s="16"/>
      <c r="BD518" s="16">
        <f t="shared" si="709"/>
        <v>0</v>
      </c>
      <c r="BE518" s="16"/>
      <c r="BF518" s="16">
        <f t="shared" si="710"/>
        <v>0</v>
      </c>
      <c r="BH518" s="16">
        <f t="shared" si="711"/>
        <v>0</v>
      </c>
      <c r="BJ518" s="16">
        <f t="shared" si="712"/>
        <v>0</v>
      </c>
      <c r="BL518" s="16">
        <f t="shared" si="713"/>
        <v>0</v>
      </c>
      <c r="BN518" s="16">
        <f t="shared" si="714"/>
        <v>0</v>
      </c>
      <c r="BP518" s="16">
        <f t="shared" si="715"/>
        <v>0</v>
      </c>
      <c r="BQ518" s="43"/>
      <c r="BR518" s="16">
        <f t="shared" si="716"/>
        <v>0</v>
      </c>
      <c r="BS518" s="43"/>
      <c r="BT518" s="16">
        <f t="shared" si="717"/>
        <v>0</v>
      </c>
      <c r="BV518" s="16">
        <f t="shared" si="718"/>
        <v>0</v>
      </c>
      <c r="BW518" s="43"/>
      <c r="BX518" s="16">
        <f t="shared" si="719"/>
        <v>0</v>
      </c>
      <c r="BY518" s="43"/>
      <c r="BZ518" s="16">
        <f t="shared" si="720"/>
        <v>0</v>
      </c>
      <c r="CB518" s="16">
        <f t="shared" si="706"/>
        <v>0</v>
      </c>
      <c r="CF518" s="243">
        <f t="shared" si="703"/>
        <v>0</v>
      </c>
      <c r="CH518" s="243">
        <f t="shared" si="721"/>
        <v>-255434.41499999995</v>
      </c>
      <c r="CJ518" s="16">
        <f t="shared" si="704"/>
        <v>0</v>
      </c>
      <c r="CL518" s="54">
        <f t="shared" si="705"/>
        <v>0</v>
      </c>
      <c r="CN518" s="18"/>
      <c r="CO518" s="16">
        <f t="shared" si="707"/>
        <v>-255434.41499999995</v>
      </c>
      <c r="CP518" s="18"/>
    </row>
    <row r="519" spans="1:94" x14ac:dyDescent="0.2">
      <c r="A519" s="387" t="s">
        <v>3037</v>
      </c>
      <c r="B519" s="14" t="str">
        <f>VLOOKUP(D519,'line assign basis'!$A$8:$D$668,2,FALSE)</f>
        <v>N. MIST LT DEF GAIN</v>
      </c>
      <c r="C519" s="17" t="s">
        <v>2883</v>
      </c>
      <c r="D519" s="17" t="str">
        <f>RIGHT(C519,6)</f>
        <v>254401</v>
      </c>
      <c r="E519" s="17">
        <f>IFERROR(VLOOKUP(D519,'line assign basis'!$A$8:$D$668,4,FALSE),"")</f>
        <v>3</v>
      </c>
      <c r="F519" s="33">
        <f>IFERROR(VLOOKUP($D519,'SAP Data'!$A$7:$OM$1845,F$4,FALSE),"")</f>
        <v>0</v>
      </c>
      <c r="G519" s="33">
        <f>IFERROR(VLOOKUP($D519,'SAP Data'!$A$7:$OM$1845,G$4,FALSE),"")</f>
        <v>0</v>
      </c>
      <c r="H519" s="16">
        <f>IFERROR(VLOOKUP($D519,'SAP Data'!$A$7:$OM$1845,H$4,FALSE),"")</f>
        <v>0</v>
      </c>
      <c r="I519" s="76">
        <f>IFERROR(VLOOKUP($D519,'SAP Data'!$A$7:$OM$1845,I$4,FALSE),"")</f>
        <v>0</v>
      </c>
      <c r="J519" s="76">
        <f>IFERROR(VLOOKUP($D519,'SAP Data'!$A$7:$OM$1845,J$4,FALSE),"")</f>
        <v>0</v>
      </c>
      <c r="K519" s="76">
        <f>IFERROR(VLOOKUP($D519,'SAP Data'!$A$7:$OM$1845,K$4,FALSE),"")</f>
        <v>-6095992</v>
      </c>
      <c r="L519" s="76">
        <f>IFERROR(VLOOKUP($D519,'SAP Data'!$A$7:$OM$1845,L$4,FALSE),"")</f>
        <v>-7590810</v>
      </c>
      <c r="M519" s="76">
        <f>IFERROR(VLOOKUP($D519,'SAP Data'!$A$7:$OM$1845,M$4,FALSE),"")</f>
        <v>-7590810</v>
      </c>
      <c r="N519" s="76">
        <f>IFERROR(VLOOKUP($D519,'SAP Data'!$A$7:$OM$1845,N$4,FALSE),"")</f>
        <v>-5802671.5300000003</v>
      </c>
      <c r="O519" s="76">
        <f>IFERROR(VLOOKUP($D519,'SAP Data'!$A$7:$OM$1845,O$4,FALSE),"")</f>
        <v>-7084371.5199999996</v>
      </c>
      <c r="P519" s="76">
        <f>IFERROR(VLOOKUP($D519,'SAP Data'!$A$7:$OM$1845,P$4,FALSE),"")</f>
        <v>-7084371.5199999996</v>
      </c>
      <c r="Q519" s="76">
        <f>IFERROR(VLOOKUP($D519,'SAP Data'!$A$7:$OM$1845,Q$4,FALSE),"")</f>
        <v>-5535026.9000000004</v>
      </c>
      <c r="R519" s="76">
        <f>IFERROR(VLOOKUP($D519,'SAP Data'!$A$7:$OM$1845,R$4,FALSE),"")</f>
        <v>-6603529.3200000003</v>
      </c>
      <c r="S519" s="76">
        <f>IFERROR(VLOOKUP($D519,'SAP Data'!$A$7:$OM$1845,S$4,FALSE),"")</f>
        <v>-6603529.3200000003</v>
      </c>
      <c r="T519" s="76">
        <f>IFERROR(VLOOKUP($D519,'SAP Data'!$A$7:$OM$1845,T$4,FALSE),"")</f>
        <v>-5347229.83</v>
      </c>
      <c r="U519" s="76">
        <f>IFERROR(VLOOKUP($D519,'SAP Data'!$A$7:$OM$1845,U$4,FALSE),"")</f>
        <v>-6337361.8399999999</v>
      </c>
      <c r="V519" s="76">
        <f>IFERROR(VLOOKUP($D519,'SAP Data'!$A$7:$OM$1845,V$4,FALSE),"")</f>
        <v>-6337361.8399999999</v>
      </c>
      <c r="W519" s="76">
        <f>IFERROR(VLOOKUP($D519,'SAP Data'!$A$7:$OM$1845,W$4,FALSE),"")</f>
        <v>-5161517.3899999997</v>
      </c>
      <c r="X519" s="76">
        <f>IFERROR(VLOOKUP($D519,'SAP Data'!$A$7:$OM$1845,X$4,FALSE),"")</f>
        <v>-6095912.4199999999</v>
      </c>
      <c r="Y519" s="76">
        <f>IFERROR(VLOOKUP($D519,'SAP Data'!$A$7:$OM$1845,Y$4,FALSE),"")</f>
        <v>-6095912.4199999999</v>
      </c>
      <c r="Z519" s="76">
        <f>IFERROR(VLOOKUP($D519,'SAP Data'!$A$7:$OM$1845,Z$4,FALSE),"")</f>
        <v>-4932677.42</v>
      </c>
      <c r="AA519" s="76">
        <f>IFERROR(VLOOKUP($D519,'SAP Data'!$A$7:$OM$1845,AA$4,FALSE),"")</f>
        <v>-5802671.5099999998</v>
      </c>
      <c r="AB519" s="76">
        <f>IFERROR(VLOOKUP($D519,'SAP Data'!$A$7:$OM$1845,AB$4,FALSE),"")</f>
        <v>-5802671.5099999998</v>
      </c>
      <c r="AC519" s="76">
        <f>IFERROR(VLOOKUP($D519,'SAP Data'!$A$7:$OM$1845,AC$4,FALSE),"")</f>
        <v>-4729433.74</v>
      </c>
      <c r="AD519" s="76">
        <f>IFERROR(VLOOKUP($D519,'SAP Data'!$A$7:$OM$1845,AD$4,FALSE),"")</f>
        <v>-5535026.8799999999</v>
      </c>
      <c r="AE519" s="76">
        <f>IFERROR(VLOOKUP($D519,'SAP Data'!$A$7:$OM$1845,AE$4,FALSE),"")</f>
        <v>-5535026.8799999999</v>
      </c>
      <c r="AF519" s="76">
        <f>IFERROR(VLOOKUP($D519,'SAP Data'!$A$7:$OM$1845,AF$4,FALSE),"")</f>
        <v>-4564565.92</v>
      </c>
      <c r="AG519" s="76">
        <f>IFERROR(VLOOKUP($D519,'SAP Data'!$A$7:$OM$1845,AG$4,FALSE),"")</f>
        <v>-5347229.8099999996</v>
      </c>
      <c r="AH519" s="76">
        <f>IFERROR(VLOOKUP($D519,'SAP Data'!$A$7:$OM$1845,AH$4,FALSE),"")</f>
        <v>-5347229.8099999996</v>
      </c>
      <c r="AI519" s="76">
        <f>IFERROR(VLOOKUP($D519,'SAP Data'!$A$7:$OM$1845,AI$4,FALSE),"")</f>
        <v>-4394788.41</v>
      </c>
      <c r="AJ519" s="76">
        <f>IFERROR(VLOOKUP($D519,'SAP Data'!$A$7:$OM$1845,AJ$4,FALSE),"")</f>
        <v>-5161517.38</v>
      </c>
      <c r="AK519" s="76">
        <f>IFERROR(VLOOKUP($D519,'SAP Data'!$A$7:$OM$1845,AK$4,FALSE),"")</f>
        <v>-5161517.38</v>
      </c>
      <c r="AL519" s="76">
        <f>IFERROR(VLOOKUP($D519,'SAP Data'!$A$7:$OM$1845,AL$4,FALSE),"")</f>
        <v>-4184483.4</v>
      </c>
      <c r="AM519" s="76">
        <f>IFERROR(VLOOKUP($D519,'SAP Data'!$A$7:$OM$1845,AM$4,FALSE),"")</f>
        <v>-4932677.42</v>
      </c>
      <c r="AN519" s="76">
        <f>IFERROR(VLOOKUP($D519,'SAP Data'!$A$7:$OM$1845,AN$4,FALSE),"")</f>
        <v>-4932677.42</v>
      </c>
      <c r="AO519" s="76">
        <f>IFERROR(VLOOKUP($D519,'SAP Data'!$A$7:$OM$1845,AO$4,FALSE),"")</f>
        <v>-3999774.68</v>
      </c>
      <c r="AP519" s="99">
        <f t="shared" si="691"/>
        <v>-5776296.4450000003</v>
      </c>
      <c r="AQ519" s="43">
        <f t="shared" si="692"/>
        <v>-5687254.5750000002</v>
      </c>
      <c r="AR519" s="43">
        <f t="shared" si="693"/>
        <v>-5610122.6437500007</v>
      </c>
      <c r="AS519" s="43">
        <f t="shared" si="694"/>
        <v>-5536256.1462500012</v>
      </c>
      <c r="AT519" s="43">
        <f t="shared" si="695"/>
        <v>-5453745.1437500007</v>
      </c>
      <c r="AU519" s="43">
        <f t="shared" si="696"/>
        <v>-5380542.6016666675</v>
      </c>
      <c r="AV519" s="43">
        <f t="shared" si="697"/>
        <v>-5309662.4341666671</v>
      </c>
      <c r="AW519" s="43">
        <f t="shared" si="698"/>
        <v>-5231796.1808333332</v>
      </c>
      <c r="AX519" s="43">
        <f t="shared" si="699"/>
        <v>-5161688.3033333337</v>
      </c>
      <c r="AY519" s="43">
        <f t="shared" si="700"/>
        <v>-5094263.7987500001</v>
      </c>
      <c r="AZ519" s="43">
        <f t="shared" si="701"/>
        <v>-5021764.2912500007</v>
      </c>
      <c r="BA519" s="98">
        <f t="shared" si="702"/>
        <v>-4955112.0766666671</v>
      </c>
      <c r="BB519" s="16"/>
      <c r="BC519" s="16"/>
      <c r="BD519" s="16">
        <f t="shared" si="709"/>
        <v>0</v>
      </c>
      <c r="BE519" s="16"/>
      <c r="BF519" s="16">
        <f t="shared" si="710"/>
        <v>0</v>
      </c>
      <c r="BH519" s="16">
        <f t="shared" si="711"/>
        <v>0</v>
      </c>
      <c r="BJ519" s="16">
        <f t="shared" si="712"/>
        <v>0</v>
      </c>
      <c r="BL519" s="16">
        <f t="shared" si="713"/>
        <v>0</v>
      </c>
      <c r="BN519" s="16">
        <f t="shared" si="714"/>
        <v>0</v>
      </c>
      <c r="BP519" s="16">
        <f t="shared" si="715"/>
        <v>0</v>
      </c>
      <c r="BQ519" s="43"/>
      <c r="BR519" s="16">
        <f t="shared" si="716"/>
        <v>0</v>
      </c>
      <c r="BS519" s="43"/>
      <c r="BT519" s="16">
        <f t="shared" si="717"/>
        <v>0</v>
      </c>
      <c r="BV519" s="16">
        <f t="shared" si="718"/>
        <v>0</v>
      </c>
      <c r="BW519" s="43"/>
      <c r="BX519" s="16">
        <f t="shared" si="719"/>
        <v>0</v>
      </c>
      <c r="BY519" s="43"/>
      <c r="BZ519" s="16">
        <f t="shared" si="720"/>
        <v>0</v>
      </c>
      <c r="CB519" s="16">
        <f t="shared" si="706"/>
        <v>0</v>
      </c>
      <c r="CF519" s="243">
        <f t="shared" si="703"/>
        <v>0</v>
      </c>
      <c r="CH519" s="243">
        <f t="shared" si="721"/>
        <v>-4955112.0766666671</v>
      </c>
      <c r="CJ519" s="16">
        <f t="shared" si="704"/>
        <v>0</v>
      </c>
      <c r="CL519" s="54">
        <f t="shared" si="705"/>
        <v>0</v>
      </c>
      <c r="CN519" s="18"/>
      <c r="CO519" s="16">
        <f t="shared" si="707"/>
        <v>-4955112.0766666671</v>
      </c>
      <c r="CP519" s="18"/>
    </row>
    <row r="520" spans="1:94" x14ac:dyDescent="0.2">
      <c r="A520" s="387" t="s">
        <v>4022</v>
      </c>
      <c r="B520" s="14" t="str">
        <f>VLOOKUP(D520,'line assign basis'!$A$8:$D$668,2,FALSE)</f>
        <v>FAS 133 ST REG GNS</v>
      </c>
      <c r="C520" s="17" t="s">
        <v>1139</v>
      </c>
      <c r="D520" s="17" t="str">
        <f t="shared" si="708"/>
        <v>254640</v>
      </c>
      <c r="E520" s="17">
        <f>IFERROR(VLOOKUP(D520,'line assign basis'!$A$8:$D$668,4,FALSE),"")</f>
        <v>2</v>
      </c>
      <c r="F520" s="33">
        <f>IFERROR(VLOOKUP($D520,'SAP Data'!$A$7:$OM$1845,F$4,FALSE),"")</f>
        <v>-5985000</v>
      </c>
      <c r="G520" s="33">
        <f>IFERROR(VLOOKUP($D520,'SAP Data'!$A$7:$OM$1845,G$4,FALSE),"")</f>
        <v>-5985000</v>
      </c>
      <c r="H520" s="16">
        <f>IFERROR(VLOOKUP($D520,'SAP Data'!$A$7:$OM$1845,H$4,FALSE),"")</f>
        <v>-3000000</v>
      </c>
      <c r="I520" s="76">
        <f>IFERROR(VLOOKUP($D520,'SAP Data'!$A$7:$OM$1845,I$4,FALSE),"")</f>
        <v>-3000000</v>
      </c>
      <c r="J520" s="76">
        <f>IFERROR(VLOOKUP($D520,'SAP Data'!$A$7:$OM$1845,J$4,FALSE),"")</f>
        <v>-3000000</v>
      </c>
      <c r="K520" s="76">
        <f>IFERROR(VLOOKUP($D520,'SAP Data'!$A$7:$OM$1845,K$4,FALSE),"")</f>
        <v>-1122000</v>
      </c>
      <c r="L520" s="76">
        <f>IFERROR(VLOOKUP($D520,'SAP Data'!$A$7:$OM$1845,L$4,FALSE),"")</f>
        <v>-1122000</v>
      </c>
      <c r="M520" s="76">
        <f>IFERROR(VLOOKUP($D520,'SAP Data'!$A$7:$OM$1845,M$4,FALSE),"")</f>
        <v>-1122000</v>
      </c>
      <c r="N520" s="76">
        <f>IFERROR(VLOOKUP($D520,'SAP Data'!$A$7:$OM$1845,N$4,FALSE),"")</f>
        <v>-2689000</v>
      </c>
      <c r="O520" s="76">
        <f>IFERROR(VLOOKUP($D520,'SAP Data'!$A$7:$OM$1845,O$4,FALSE),"")</f>
        <v>-2689000</v>
      </c>
      <c r="P520" s="76">
        <f>IFERROR(VLOOKUP($D520,'SAP Data'!$A$7:$OM$1845,P$4,FALSE),"")</f>
        <v>-2689000</v>
      </c>
      <c r="Q520" s="76">
        <f>IFERROR(VLOOKUP($D520,'SAP Data'!$A$7:$OM$1845,Q$4,FALSE),"")</f>
        <v>-4313553</v>
      </c>
      <c r="R520" s="76">
        <f>IFERROR(VLOOKUP($D520,'SAP Data'!$A$7:$OM$1845,R$4,FALSE),"")</f>
        <v>-4313553</v>
      </c>
      <c r="S520" s="76">
        <f>IFERROR(VLOOKUP($D520,'SAP Data'!$A$7:$OM$1845,S$4,FALSE),"")</f>
        <v>-4313553</v>
      </c>
      <c r="T520" s="76">
        <f>IFERROR(VLOOKUP($D520,'SAP Data'!$A$7:$OM$1845,T$4,FALSE),"")</f>
        <v>-1444539</v>
      </c>
      <c r="U520" s="76">
        <f>IFERROR(VLOOKUP($D520,'SAP Data'!$A$7:$OM$1845,U$4,FALSE),"")</f>
        <v>-1444539</v>
      </c>
      <c r="V520" s="76">
        <f>IFERROR(VLOOKUP($D520,'SAP Data'!$A$7:$OM$1845,V$4,FALSE),"")</f>
        <v>-1444539</v>
      </c>
      <c r="W520" s="76">
        <f>IFERROR(VLOOKUP($D520,'SAP Data'!$A$7:$OM$1845,W$4,FALSE),"")</f>
        <v>-4810619</v>
      </c>
      <c r="X520" s="76">
        <f>IFERROR(VLOOKUP($D520,'SAP Data'!$A$7:$OM$1845,X$4,FALSE),"")</f>
        <v>-4810619</v>
      </c>
      <c r="Y520" s="76">
        <f>IFERROR(VLOOKUP($D520,'SAP Data'!$A$7:$OM$1845,Y$4,FALSE),"")</f>
        <v>-4810619</v>
      </c>
      <c r="Z520" s="76">
        <f>IFERROR(VLOOKUP($D520,'SAP Data'!$A$7:$OM$1845,Z$4,FALSE),"")</f>
        <v>-22216948</v>
      </c>
      <c r="AA520" s="76">
        <f>IFERROR(VLOOKUP($D520,'SAP Data'!$A$7:$OM$1845,AA$4,FALSE),"")</f>
        <v>-22216948</v>
      </c>
      <c r="AB520" s="76">
        <f>IFERROR(VLOOKUP($D520,'SAP Data'!$A$7:$OM$1845,AB$4,FALSE),"")</f>
        <v>-22216948</v>
      </c>
      <c r="AC520" s="76">
        <f>IFERROR(VLOOKUP($D520,'SAP Data'!$A$7:$OM$1845,AC$4,FALSE),"")</f>
        <v>-12635447.939999999</v>
      </c>
      <c r="AD520" s="76">
        <f>IFERROR(VLOOKUP($D520,'SAP Data'!$A$7:$OM$1845,AD$4,FALSE),"")</f>
        <v>-12635447.939999999</v>
      </c>
      <c r="AE520" s="76">
        <f>IFERROR(VLOOKUP($D520,'SAP Data'!$A$7:$OM$1845,AE$4,FALSE),"")</f>
        <v>-12635447.939999999</v>
      </c>
      <c r="AF520" s="76">
        <f>IFERROR(VLOOKUP($D520,'SAP Data'!$A$7:$OM$1845,AF$4,FALSE),"")</f>
        <v>-19403323.420000002</v>
      </c>
      <c r="AG520" s="76">
        <f>IFERROR(VLOOKUP($D520,'SAP Data'!$A$7:$OM$1845,AG$4,FALSE),"")</f>
        <v>-19403323.420000002</v>
      </c>
      <c r="AH520" s="76">
        <f>IFERROR(VLOOKUP($D520,'SAP Data'!$A$7:$OM$1845,AH$4,FALSE),"")</f>
        <v>-19403323.420000002</v>
      </c>
      <c r="AI520" s="76">
        <f>IFERROR(VLOOKUP($D520,'SAP Data'!$A$7:$OM$1845,AI$4,FALSE),"")</f>
        <v>-45222084.049999997</v>
      </c>
      <c r="AJ520" s="76">
        <f>IFERROR(VLOOKUP($D520,'SAP Data'!$A$7:$OM$1845,AJ$4,FALSE),"")</f>
        <v>-45222084.049999997</v>
      </c>
      <c r="AK520" s="76">
        <f>IFERROR(VLOOKUP($D520,'SAP Data'!$A$7:$OM$1845,AK$4,FALSE),"")</f>
        <v>-45222084.049999997</v>
      </c>
      <c r="AL520" s="76">
        <f>IFERROR(VLOOKUP($D520,'SAP Data'!$A$7:$OM$1845,AL$4,FALSE),"")</f>
        <v>-103310749.73999999</v>
      </c>
      <c r="AM520" s="76">
        <f>IFERROR(VLOOKUP($D520,'SAP Data'!$A$7:$OM$1845,AM$4,FALSE),"")</f>
        <v>-103310749.73999999</v>
      </c>
      <c r="AN520" s="76">
        <f>IFERROR(VLOOKUP($D520,'SAP Data'!$A$7:$OM$1845,AN$4,FALSE),"")</f>
        <v>-103310749.73999999</v>
      </c>
      <c r="AO520" s="76">
        <f>IFERROR(VLOOKUP($D520,'SAP Data'!$A$7:$OM$1845,AO$4,FALSE),"")</f>
        <v>-46937392.210000001</v>
      </c>
      <c r="AP520" s="99">
        <f t="shared" si="691"/>
        <v>-9236651.6174999997</v>
      </c>
      <c r="AQ520" s="43">
        <f t="shared" si="692"/>
        <v>-9930142.8624999989</v>
      </c>
      <c r="AR520" s="43">
        <f t="shared" si="693"/>
        <v>-11025171.169166667</v>
      </c>
      <c r="AS520" s="43">
        <f t="shared" si="694"/>
        <v>-12521736.537500001</v>
      </c>
      <c r="AT520" s="43">
        <f t="shared" si="695"/>
        <v>-14018301.905833336</v>
      </c>
      <c r="AU520" s="43">
        <f t="shared" si="696"/>
        <v>-16450395.633749999</v>
      </c>
      <c r="AV520" s="43">
        <f t="shared" si="697"/>
        <v>-19818017.721250001</v>
      </c>
      <c r="AW520" s="43">
        <f t="shared" si="698"/>
        <v>-23185639.80875</v>
      </c>
      <c r="AX520" s="43">
        <f t="shared" si="699"/>
        <v>-28248359.258333337</v>
      </c>
      <c r="AY520" s="43">
        <f t="shared" si="700"/>
        <v>-35006176.07</v>
      </c>
      <c r="AZ520" s="43">
        <f t="shared" si="701"/>
        <v>-41763992.881666668</v>
      </c>
      <c r="BA520" s="98">
        <f t="shared" si="702"/>
        <v>-46572148.96541667</v>
      </c>
      <c r="BB520" s="16"/>
      <c r="BC520" s="16"/>
      <c r="BD520" s="16">
        <f t="shared" si="709"/>
        <v>0</v>
      </c>
      <c r="BE520" s="16"/>
      <c r="BF520" s="16">
        <f t="shared" si="710"/>
        <v>0</v>
      </c>
      <c r="BH520" s="16">
        <f t="shared" si="711"/>
        <v>0</v>
      </c>
      <c r="BJ520" s="16">
        <f t="shared" si="712"/>
        <v>0</v>
      </c>
      <c r="BL520" s="16">
        <f t="shared" si="713"/>
        <v>0</v>
      </c>
      <c r="BN520" s="16">
        <f t="shared" si="714"/>
        <v>0</v>
      </c>
      <c r="BP520" s="16">
        <f t="shared" si="715"/>
        <v>0</v>
      </c>
      <c r="BQ520" s="43"/>
      <c r="BR520" s="16">
        <f t="shared" si="716"/>
        <v>0</v>
      </c>
      <c r="BS520" s="43"/>
      <c r="BT520" s="16">
        <f t="shared" si="717"/>
        <v>0</v>
      </c>
      <c r="BV520" s="16">
        <f t="shared" si="718"/>
        <v>0</v>
      </c>
      <c r="BW520" s="43"/>
      <c r="BX520" s="16">
        <f t="shared" si="719"/>
        <v>0</v>
      </c>
      <c r="BY520" s="43"/>
      <c r="BZ520" s="16">
        <f t="shared" si="720"/>
        <v>0</v>
      </c>
      <c r="CB520" s="16">
        <f t="shared" si="706"/>
        <v>0</v>
      </c>
      <c r="CF520" s="243">
        <f t="shared" si="703"/>
        <v>0</v>
      </c>
      <c r="CH520" s="243">
        <f t="shared" si="721"/>
        <v>0</v>
      </c>
      <c r="CJ520" s="16">
        <f t="shared" si="704"/>
        <v>-46572148.96541667</v>
      </c>
      <c r="CL520" s="54">
        <f t="shared" si="705"/>
        <v>0</v>
      </c>
      <c r="CN520" s="18"/>
      <c r="CO520" s="16">
        <f t="shared" si="707"/>
        <v>0</v>
      </c>
      <c r="CP520" s="18"/>
    </row>
    <row r="521" spans="1:94" x14ac:dyDescent="0.2">
      <c r="A521" s="387" t="s">
        <v>4022</v>
      </c>
      <c r="B521" s="14" t="str">
        <f>VLOOKUP(D521,'line assign basis'!$A$8:$D$668,2,FALSE)</f>
        <v>FAS 133 ST REG GNS</v>
      </c>
      <c r="C521" s="17" t="s">
        <v>1141</v>
      </c>
      <c r="D521" s="17" t="str">
        <f t="shared" si="708"/>
        <v>254645</v>
      </c>
      <c r="E521" s="17">
        <f>IFERROR(VLOOKUP(D521,'line assign basis'!$A$8:$D$668,4,FALSE),"")</f>
        <v>2</v>
      </c>
      <c r="F521" s="33">
        <f>IFERROR(VLOOKUP($D521,'SAP Data'!$A$7:$OM$1845,F$4,FALSE),"")</f>
        <v>-1014000</v>
      </c>
      <c r="G521" s="33">
        <f>IFERROR(VLOOKUP($D521,'SAP Data'!$A$7:$OM$1845,G$4,FALSE),"")</f>
        <v>-1014000</v>
      </c>
      <c r="H521" s="16">
        <f>IFERROR(VLOOKUP($D521,'SAP Data'!$A$7:$OM$1845,H$4,FALSE),"")</f>
        <v>-716000</v>
      </c>
      <c r="I521" s="76">
        <f>IFERROR(VLOOKUP($D521,'SAP Data'!$A$7:$OM$1845,I$4,FALSE),"")</f>
        <v>-716000</v>
      </c>
      <c r="J521" s="76">
        <f>IFERROR(VLOOKUP($D521,'SAP Data'!$A$7:$OM$1845,J$4,FALSE),"")</f>
        <v>-716000</v>
      </c>
      <c r="K521" s="76">
        <f>IFERROR(VLOOKUP($D521,'SAP Data'!$A$7:$OM$1845,K$4,FALSE),"")</f>
        <v>-822000</v>
      </c>
      <c r="L521" s="76">
        <f>IFERROR(VLOOKUP($D521,'SAP Data'!$A$7:$OM$1845,L$4,FALSE),"")</f>
        <v>-822000</v>
      </c>
      <c r="M521" s="76">
        <f>IFERROR(VLOOKUP($D521,'SAP Data'!$A$7:$OM$1845,M$4,FALSE),"")</f>
        <v>-822000</v>
      </c>
      <c r="N521" s="76">
        <f>IFERROR(VLOOKUP($D521,'SAP Data'!$A$7:$OM$1845,N$4,FALSE),"")</f>
        <v>-1380000</v>
      </c>
      <c r="O521" s="76">
        <f>IFERROR(VLOOKUP($D521,'SAP Data'!$A$7:$OM$1845,O$4,FALSE),"")</f>
        <v>-1380000</v>
      </c>
      <c r="P521" s="76">
        <f>IFERROR(VLOOKUP($D521,'SAP Data'!$A$7:$OM$1845,P$4,FALSE),"")</f>
        <v>-1380000</v>
      </c>
      <c r="Q521" s="76">
        <f>IFERROR(VLOOKUP($D521,'SAP Data'!$A$7:$OM$1845,Q$4,FALSE),"")</f>
        <v>-1159201</v>
      </c>
      <c r="R521" s="76">
        <f>IFERROR(VLOOKUP($D521,'SAP Data'!$A$7:$OM$1845,R$4,FALSE),"")</f>
        <v>-1159201</v>
      </c>
      <c r="S521" s="76">
        <f>IFERROR(VLOOKUP($D521,'SAP Data'!$A$7:$OM$1845,S$4,FALSE),"")</f>
        <v>-1159201</v>
      </c>
      <c r="T521" s="76">
        <f>IFERROR(VLOOKUP($D521,'SAP Data'!$A$7:$OM$1845,T$4,FALSE),"")</f>
        <v>-812260</v>
      </c>
      <c r="U521" s="76">
        <f>IFERROR(VLOOKUP($D521,'SAP Data'!$A$7:$OM$1845,U$4,FALSE),"")</f>
        <v>-812260</v>
      </c>
      <c r="V521" s="76">
        <f>IFERROR(VLOOKUP($D521,'SAP Data'!$A$7:$OM$1845,V$4,FALSE),"")</f>
        <v>-812260</v>
      </c>
      <c r="W521" s="76">
        <f>IFERROR(VLOOKUP($D521,'SAP Data'!$A$7:$OM$1845,W$4,FALSE),"")</f>
        <v>-1067466</v>
      </c>
      <c r="X521" s="76">
        <f>IFERROR(VLOOKUP($D521,'SAP Data'!$A$7:$OM$1845,X$4,FALSE),"")</f>
        <v>-1067466</v>
      </c>
      <c r="Y521" s="76">
        <f>IFERROR(VLOOKUP($D521,'SAP Data'!$A$7:$OM$1845,Y$4,FALSE),"")</f>
        <v>-1067466</v>
      </c>
      <c r="Z521" s="76">
        <f>IFERROR(VLOOKUP($D521,'SAP Data'!$A$7:$OM$1845,Z$4,FALSE),"")</f>
        <v>-1221967</v>
      </c>
      <c r="AA521" s="76">
        <f>IFERROR(VLOOKUP($D521,'SAP Data'!$A$7:$OM$1845,AA$4,FALSE),"")</f>
        <v>-1221967</v>
      </c>
      <c r="AB521" s="76">
        <f>IFERROR(VLOOKUP($D521,'SAP Data'!$A$7:$OM$1845,AB$4,FALSE),"")</f>
        <v>-1221967</v>
      </c>
      <c r="AC521" s="76">
        <f>IFERROR(VLOOKUP($D521,'SAP Data'!$A$7:$OM$1845,AC$4,FALSE),"")</f>
        <v>-919244</v>
      </c>
      <c r="AD521" s="76">
        <f>IFERROR(VLOOKUP($D521,'SAP Data'!$A$7:$OM$1845,AD$4,FALSE),"")</f>
        <v>-919244</v>
      </c>
      <c r="AE521" s="76">
        <f>IFERROR(VLOOKUP($D521,'SAP Data'!$A$7:$OM$1845,AE$4,FALSE),"")</f>
        <v>-919244</v>
      </c>
      <c r="AF521" s="76">
        <f>IFERROR(VLOOKUP($D521,'SAP Data'!$A$7:$OM$1845,AF$4,FALSE),"")</f>
        <v>-505135</v>
      </c>
      <c r="AG521" s="76">
        <f>IFERROR(VLOOKUP($D521,'SAP Data'!$A$7:$OM$1845,AG$4,FALSE),"")</f>
        <v>-505135</v>
      </c>
      <c r="AH521" s="76">
        <f>IFERROR(VLOOKUP($D521,'SAP Data'!$A$7:$OM$1845,AH$4,FALSE),"")</f>
        <v>-505135</v>
      </c>
      <c r="AI521" s="76">
        <f>IFERROR(VLOOKUP($D521,'SAP Data'!$A$7:$OM$1845,AI$4,FALSE),"")</f>
        <v>-939065</v>
      </c>
      <c r="AJ521" s="76">
        <f>IFERROR(VLOOKUP($D521,'SAP Data'!$A$7:$OM$1845,AJ$4,FALSE),"")</f>
        <v>-939065</v>
      </c>
      <c r="AK521" s="76">
        <f>IFERROR(VLOOKUP($D521,'SAP Data'!$A$7:$OM$1845,AK$4,FALSE),"")</f>
        <v>-939065</v>
      </c>
      <c r="AL521" s="76">
        <f>IFERROR(VLOOKUP($D521,'SAP Data'!$A$7:$OM$1845,AL$4,FALSE),"")</f>
        <v>-1415443</v>
      </c>
      <c r="AM521" s="76">
        <f>IFERROR(VLOOKUP($D521,'SAP Data'!$A$7:$OM$1845,AM$4,FALSE),"")</f>
        <v>-1415443</v>
      </c>
      <c r="AN521" s="76">
        <f>IFERROR(VLOOKUP($D521,'SAP Data'!$A$7:$OM$1845,AN$4,FALSE),"")</f>
        <v>-1415443</v>
      </c>
      <c r="AO521" s="76">
        <f>IFERROR(VLOOKUP($D521,'SAP Data'!$A$7:$OM$1845,AO$4,FALSE),"")</f>
        <v>-1005400</v>
      </c>
      <c r="AP521" s="99">
        <f t="shared" si="691"/>
        <v>-1035228.875</v>
      </c>
      <c r="AQ521" s="43">
        <f t="shared" si="692"/>
        <v>-1015232.4583333334</v>
      </c>
      <c r="AR521" s="43">
        <f t="shared" si="693"/>
        <v>-992437.375</v>
      </c>
      <c r="AS521" s="43">
        <f t="shared" si="694"/>
        <v>-966843.625</v>
      </c>
      <c r="AT521" s="43">
        <f t="shared" si="695"/>
        <v>-941249.875</v>
      </c>
      <c r="AU521" s="43">
        <f t="shared" si="696"/>
        <v>-923102.95833333337</v>
      </c>
      <c r="AV521" s="43">
        <f t="shared" si="697"/>
        <v>-912402.875</v>
      </c>
      <c r="AW521" s="43">
        <f t="shared" si="698"/>
        <v>-901702.79166666663</v>
      </c>
      <c r="AX521" s="43">
        <f t="shared" si="699"/>
        <v>-904414.25</v>
      </c>
      <c r="AY521" s="43">
        <f t="shared" si="700"/>
        <v>-920537.25</v>
      </c>
      <c r="AZ521" s="43">
        <f t="shared" si="701"/>
        <v>-936660.25</v>
      </c>
      <c r="BA521" s="98">
        <f t="shared" si="702"/>
        <v>-948311.58333333337</v>
      </c>
      <c r="BB521" s="16"/>
      <c r="BC521" s="16"/>
      <c r="BD521" s="16">
        <f t="shared" si="709"/>
        <v>0</v>
      </c>
      <c r="BE521" s="16"/>
      <c r="BF521" s="16">
        <f t="shared" si="710"/>
        <v>0</v>
      </c>
      <c r="BH521" s="16">
        <f t="shared" si="711"/>
        <v>0</v>
      </c>
      <c r="BJ521" s="16">
        <f t="shared" si="712"/>
        <v>0</v>
      </c>
      <c r="BL521" s="16">
        <f t="shared" si="713"/>
        <v>0</v>
      </c>
      <c r="BN521" s="16">
        <f t="shared" si="714"/>
        <v>0</v>
      </c>
      <c r="BP521" s="16">
        <f t="shared" si="715"/>
        <v>0</v>
      </c>
      <c r="BQ521" s="43"/>
      <c r="BR521" s="16">
        <f t="shared" si="716"/>
        <v>0</v>
      </c>
      <c r="BS521" s="43"/>
      <c r="BT521" s="16">
        <f t="shared" si="717"/>
        <v>0</v>
      </c>
      <c r="BV521" s="16">
        <f t="shared" si="718"/>
        <v>0</v>
      </c>
      <c r="BW521" s="43"/>
      <c r="BX521" s="16">
        <f t="shared" si="719"/>
        <v>0</v>
      </c>
      <c r="BY521" s="43"/>
      <c r="BZ521" s="16">
        <f t="shared" si="720"/>
        <v>0</v>
      </c>
      <c r="CB521" s="16">
        <f t="shared" si="706"/>
        <v>0</v>
      </c>
      <c r="CF521" s="243">
        <f t="shared" si="703"/>
        <v>0</v>
      </c>
      <c r="CH521" s="243">
        <f t="shared" si="721"/>
        <v>0</v>
      </c>
      <c r="CJ521" s="16">
        <f t="shared" si="704"/>
        <v>-948311.58333333337</v>
      </c>
      <c r="CL521" s="54">
        <f t="shared" si="705"/>
        <v>0</v>
      </c>
      <c r="CN521" s="18"/>
      <c r="CO521" s="16">
        <f t="shared" si="707"/>
        <v>0</v>
      </c>
      <c r="CP521" s="18"/>
    </row>
    <row r="522" spans="1:94" x14ac:dyDescent="0.2">
      <c r="A522" s="387" t="s">
        <v>4021</v>
      </c>
      <c r="B522" s="14" t="str">
        <f>VLOOKUP(D522,'line assign basis'!$A$8:$D$668,2,FALSE)</f>
        <v>PHY OPT ST GAINS REG</v>
      </c>
      <c r="C522" s="17" t="s">
        <v>1144</v>
      </c>
      <c r="D522" s="17" t="str">
        <f t="shared" si="708"/>
        <v>254647</v>
      </c>
      <c r="E522" s="17">
        <f>IFERROR(VLOOKUP(D522,'line assign basis'!$A$8:$D$668,4,FALSE),"")</f>
        <v>2</v>
      </c>
      <c r="F522" s="33">
        <f>IFERROR(VLOOKUP($D522,'SAP Data'!$A$7:$OM$1845,F$4,FALSE),"")</f>
        <v>-195000</v>
      </c>
      <c r="G522" s="33">
        <f>IFERROR(VLOOKUP($D522,'SAP Data'!$A$7:$OM$1845,G$4,FALSE),"")</f>
        <v>-195000</v>
      </c>
      <c r="H522" s="16">
        <f>IFERROR(VLOOKUP($D522,'SAP Data'!$A$7:$OM$1845,H$4,FALSE),"")</f>
        <v>0</v>
      </c>
      <c r="I522" s="76">
        <f>IFERROR(VLOOKUP($D522,'SAP Data'!$A$7:$OM$1845,I$4,FALSE),"")</f>
        <v>0</v>
      </c>
      <c r="J522" s="76">
        <f>IFERROR(VLOOKUP($D522,'SAP Data'!$A$7:$OM$1845,J$4,FALSE),"")</f>
        <v>0</v>
      </c>
      <c r="K522" s="76">
        <f>IFERROR(VLOOKUP($D522,'SAP Data'!$A$7:$OM$1845,K$4,FALSE),"")</f>
        <v>0</v>
      </c>
      <c r="L522" s="76">
        <f>IFERROR(VLOOKUP($D522,'SAP Data'!$A$7:$OM$1845,L$4,FALSE),"")</f>
        <v>0</v>
      </c>
      <c r="M522" s="76">
        <f>IFERROR(VLOOKUP($D522,'SAP Data'!$A$7:$OM$1845,M$4,FALSE),"")</f>
        <v>0</v>
      </c>
      <c r="N522" s="76">
        <f>IFERROR(VLOOKUP($D522,'SAP Data'!$A$7:$OM$1845,N$4,FALSE),"")</f>
        <v>-75000</v>
      </c>
      <c r="O522" s="76">
        <f>IFERROR(VLOOKUP($D522,'SAP Data'!$A$7:$OM$1845,O$4,FALSE),"")</f>
        <v>-75000</v>
      </c>
      <c r="P522" s="76">
        <f>IFERROR(VLOOKUP($D522,'SAP Data'!$A$7:$OM$1845,P$4,FALSE),"")</f>
        <v>-75000</v>
      </c>
      <c r="Q522" s="76">
        <f>IFERROR(VLOOKUP($D522,'SAP Data'!$A$7:$OM$1845,Q$4,FALSE),"")</f>
        <v>-90252</v>
      </c>
      <c r="R522" s="76">
        <f>IFERROR(VLOOKUP($D522,'SAP Data'!$A$7:$OM$1845,R$4,FALSE),"")</f>
        <v>-90252</v>
      </c>
      <c r="S522" s="76">
        <f>IFERROR(VLOOKUP($D522,'SAP Data'!$A$7:$OM$1845,S$4,FALSE),"")</f>
        <v>-90252</v>
      </c>
      <c r="T522" s="76">
        <f>IFERROR(VLOOKUP($D522,'SAP Data'!$A$7:$OM$1845,T$4,FALSE),"")</f>
        <v>0</v>
      </c>
      <c r="U522" s="76">
        <f>IFERROR(VLOOKUP($D522,'SAP Data'!$A$7:$OM$1845,U$4,FALSE),"")</f>
        <v>0</v>
      </c>
      <c r="V522" s="76">
        <f>IFERROR(VLOOKUP($D522,'SAP Data'!$A$7:$OM$1845,V$4,FALSE),"")</f>
        <v>0</v>
      </c>
      <c r="W522" s="76">
        <f>IFERROR(VLOOKUP($D522,'SAP Data'!$A$7:$OM$1845,W$4,FALSE),"")</f>
        <v>-71922</v>
      </c>
      <c r="X522" s="76">
        <f>IFERROR(VLOOKUP($D522,'SAP Data'!$A$7:$OM$1845,X$4,FALSE),"")</f>
        <v>-71922</v>
      </c>
      <c r="Y522" s="76">
        <f>IFERROR(VLOOKUP($D522,'SAP Data'!$A$7:$OM$1845,Y$4,FALSE),"")</f>
        <v>-71922</v>
      </c>
      <c r="Z522" s="76">
        <f>IFERROR(VLOOKUP($D522,'SAP Data'!$A$7:$OM$1845,Z$4,FALSE),"")</f>
        <v>-112574</v>
      </c>
      <c r="AA522" s="76">
        <f>IFERROR(VLOOKUP($D522,'SAP Data'!$A$7:$OM$1845,AA$4,FALSE),"")</f>
        <v>-112574</v>
      </c>
      <c r="AB522" s="76">
        <f>IFERROR(VLOOKUP($D522,'SAP Data'!$A$7:$OM$1845,AB$4,FALSE),"")</f>
        <v>-112574</v>
      </c>
      <c r="AC522" s="76">
        <f>IFERROR(VLOOKUP($D522,'SAP Data'!$A$7:$OM$1845,AC$4,FALSE),"")</f>
        <v>-97160</v>
      </c>
      <c r="AD522" s="76">
        <f>IFERROR(VLOOKUP($D522,'SAP Data'!$A$7:$OM$1845,AD$4,FALSE),"")</f>
        <v>-97160</v>
      </c>
      <c r="AE522" s="76">
        <f>IFERROR(VLOOKUP($D522,'SAP Data'!$A$7:$OM$1845,AE$4,FALSE),"")</f>
        <v>-97160</v>
      </c>
      <c r="AF522" s="76">
        <f>IFERROR(VLOOKUP($D522,'SAP Data'!$A$7:$OM$1845,AF$4,FALSE),"")</f>
        <v>-5507</v>
      </c>
      <c r="AG522" s="76">
        <f>IFERROR(VLOOKUP($D522,'SAP Data'!$A$7:$OM$1845,AG$4,FALSE),"")</f>
        <v>-5507</v>
      </c>
      <c r="AH522" s="76">
        <f>IFERROR(VLOOKUP($D522,'SAP Data'!$A$7:$OM$1845,AH$4,FALSE),"")</f>
        <v>-5507</v>
      </c>
      <c r="AI522" s="76">
        <f>IFERROR(VLOOKUP($D522,'SAP Data'!$A$7:$OM$1845,AI$4,FALSE),"")</f>
        <v>-6580</v>
      </c>
      <c r="AJ522" s="76">
        <f>IFERROR(VLOOKUP($D522,'SAP Data'!$A$7:$OM$1845,AJ$4,FALSE),"")</f>
        <v>-6580</v>
      </c>
      <c r="AK522" s="76">
        <f>IFERROR(VLOOKUP($D522,'SAP Data'!$A$7:$OM$1845,AK$4,FALSE),"")</f>
        <v>-6580</v>
      </c>
      <c r="AL522" s="76">
        <f>IFERROR(VLOOKUP($D522,'SAP Data'!$A$7:$OM$1845,AL$4,FALSE),"")</f>
        <v>-448442</v>
      </c>
      <c r="AM522" s="76">
        <f>IFERROR(VLOOKUP($D522,'SAP Data'!$A$7:$OM$1845,AM$4,FALSE),"")</f>
        <v>-448442</v>
      </c>
      <c r="AN522" s="76">
        <f>IFERROR(VLOOKUP($D522,'SAP Data'!$A$7:$OM$1845,AN$4,FALSE),"")</f>
        <v>-448442</v>
      </c>
      <c r="AO522" s="76">
        <f>IFERROR(VLOOKUP($D522,'SAP Data'!$A$7:$OM$1845,AO$4,FALSE),"")</f>
        <v>-187051</v>
      </c>
      <c r="AP522" s="99">
        <f t="shared" ref="AP522:AP585" si="843">IFERROR((R522/2+SUM(S522:AC522)+AD522/2)/12,"")</f>
        <v>-69550.5</v>
      </c>
      <c r="AQ522" s="43">
        <f t="shared" ref="AQ522:AQ585" si="844">IFERROR((S522/2+SUM(T522:AD522)+AE522/2)/12,"")</f>
        <v>-70126.166666666672</v>
      </c>
      <c r="AR522" s="43">
        <f t="shared" ref="AR522:AR585" si="845">IFERROR((T522/2+SUM(U522:AE522)+AF522/2)/12,"")</f>
        <v>-70643.458333333328</v>
      </c>
      <c r="AS522" s="43">
        <f t="shared" ref="AS522:AS585" si="846">IFERROR((U522/2+SUM(V522:AF522)+AG522/2)/12,"")</f>
        <v>-71102.375</v>
      </c>
      <c r="AT522" s="43">
        <f t="shared" ref="AT522:AT585" si="847">IFERROR((V522/2+SUM(W522:AG522)+AH522/2)/12,"")</f>
        <v>-71561.291666666672</v>
      </c>
      <c r="AU522" s="43">
        <f t="shared" ref="AU522:AU585" si="848">IFERROR((W522/2+SUM(X522:AH522)+AI522/2)/12,"")</f>
        <v>-69068.166666666672</v>
      </c>
      <c r="AV522" s="43">
        <f t="shared" ref="AV522:AV585" si="849">IFERROR((X522/2+SUM(Y522:AI522)+AJ522/2)/12,"")</f>
        <v>-63623</v>
      </c>
      <c r="AW522" s="43">
        <f t="shared" ref="AW522:AW585" si="850">IFERROR((Y522/2+SUM(Z522:AJ522)+AK522/2)/12,"")</f>
        <v>-58177.833333333336</v>
      </c>
      <c r="AX522" s="43">
        <f t="shared" ref="AX522:AX585" si="851">IFERROR((Z522/2+SUM(AA522:AK522)+AL522/2)/12,"")</f>
        <v>-69449.75</v>
      </c>
      <c r="AY522" s="43">
        <f t="shared" ref="AY522:AY585" si="852">IFERROR((AA522/2+SUM(AB522:AL522)+AM522/2)/12,"")</f>
        <v>-97438.75</v>
      </c>
      <c r="AZ522" s="43">
        <f t="shared" ref="AZ522:AZ585" si="853">IFERROR((AB522/2+SUM(AC522:AM522)+AN522/2)/12,"")</f>
        <v>-125427.75</v>
      </c>
      <c r="BA522" s="98">
        <f t="shared" ref="BA522:BA585" si="854">IFERROR((AC522/2+SUM(AD522:AN522)+AO522/2)/12,"")</f>
        <v>-143167.70833333334</v>
      </c>
      <c r="BB522" s="16"/>
      <c r="BC522" s="16"/>
      <c r="BD522" s="16">
        <f t="shared" si="709"/>
        <v>0</v>
      </c>
      <c r="BE522" s="16"/>
      <c r="BF522" s="16">
        <f t="shared" si="710"/>
        <v>0</v>
      </c>
      <c r="BH522" s="16">
        <f t="shared" si="711"/>
        <v>0</v>
      </c>
      <c r="BJ522" s="16">
        <f t="shared" si="712"/>
        <v>0</v>
      </c>
      <c r="BL522" s="16">
        <f t="shared" si="713"/>
        <v>0</v>
      </c>
      <c r="BN522" s="16">
        <f t="shared" si="714"/>
        <v>0</v>
      </c>
      <c r="BP522" s="16">
        <f t="shared" si="715"/>
        <v>0</v>
      </c>
      <c r="BQ522" s="43"/>
      <c r="BR522" s="16">
        <f t="shared" si="716"/>
        <v>0</v>
      </c>
      <c r="BS522" s="43"/>
      <c r="BT522" s="16">
        <f t="shared" si="717"/>
        <v>0</v>
      </c>
      <c r="BV522" s="16">
        <f t="shared" si="718"/>
        <v>0</v>
      </c>
      <c r="BW522" s="43"/>
      <c r="BX522" s="16">
        <f t="shared" si="719"/>
        <v>0</v>
      </c>
      <c r="BY522" s="43"/>
      <c r="BZ522" s="16">
        <f t="shared" si="720"/>
        <v>0</v>
      </c>
      <c r="CB522" s="16">
        <f t="shared" si="706"/>
        <v>0</v>
      </c>
      <c r="CF522" s="243">
        <f t="shared" si="703"/>
        <v>0</v>
      </c>
      <c r="CH522" s="243">
        <f t="shared" si="721"/>
        <v>0</v>
      </c>
      <c r="CJ522" s="16">
        <f t="shared" ref="CJ522:CJ585" si="855">IF($E522=2,BA522,0)</f>
        <v>-143167.70833333334</v>
      </c>
      <c r="CL522" s="54">
        <f t="shared" ref="CL522:CL585" si="856">IFERROR(SUM(BY522:BZ522,CB522,CF522:CJ522)-BA522,"")</f>
        <v>0</v>
      </c>
      <c r="CN522" s="18"/>
      <c r="CO522" s="16">
        <f t="shared" si="707"/>
        <v>0</v>
      </c>
      <c r="CP522" s="18"/>
    </row>
    <row r="523" spans="1:94" x14ac:dyDescent="0.2">
      <c r="A523" s="387" t="s">
        <v>4022</v>
      </c>
      <c r="B523" s="14" t="str">
        <f>VLOOKUP(D523,'line assign basis'!$A$8:$D$668,2,FALSE)</f>
        <v>FAS133 S.T.  LOSS SW</v>
      </c>
      <c r="C523" s="17" t="s">
        <v>1147</v>
      </c>
      <c r="D523" s="17" t="str">
        <f t="shared" si="708"/>
        <v>262640</v>
      </c>
      <c r="E523" s="17">
        <f>IFERROR(VLOOKUP(D523,'line assign basis'!$A$8:$D$668,4,FALSE),"")</f>
        <v>2</v>
      </c>
      <c r="F523" s="33">
        <f>IFERROR(VLOOKUP($D523,'SAP Data'!$A$7:$OM$1845,F$4,FALSE),"")</f>
        <v>-11103000</v>
      </c>
      <c r="G523" s="33">
        <f>IFERROR(VLOOKUP($D523,'SAP Data'!$A$7:$OM$1845,G$4,FALSE),"")</f>
        <v>-11103000</v>
      </c>
      <c r="H523" s="16">
        <f>IFERROR(VLOOKUP($D523,'SAP Data'!$A$7:$OM$1845,H$4,FALSE),"")</f>
        <v>-2461000</v>
      </c>
      <c r="I523" s="76">
        <f>IFERROR(VLOOKUP($D523,'SAP Data'!$A$7:$OM$1845,I$4,FALSE),"")</f>
        <v>-2461000</v>
      </c>
      <c r="J523" s="76">
        <f>IFERROR(VLOOKUP($D523,'SAP Data'!$A$7:$OM$1845,J$4,FALSE),"")</f>
        <v>-2461000</v>
      </c>
      <c r="K523" s="76">
        <f>IFERROR(VLOOKUP($D523,'SAP Data'!$A$7:$OM$1845,K$4,FALSE),"")</f>
        <v>-3617000</v>
      </c>
      <c r="L523" s="76">
        <f>IFERROR(VLOOKUP($D523,'SAP Data'!$A$7:$OM$1845,L$4,FALSE),"")</f>
        <v>-3617000</v>
      </c>
      <c r="M523" s="76">
        <f>IFERROR(VLOOKUP($D523,'SAP Data'!$A$7:$OM$1845,M$4,FALSE),"")</f>
        <v>-3617000</v>
      </c>
      <c r="N523" s="76">
        <f>IFERROR(VLOOKUP($D523,'SAP Data'!$A$7:$OM$1845,N$4,FALSE),"")</f>
        <v>-3131000</v>
      </c>
      <c r="O523" s="76">
        <f>IFERROR(VLOOKUP($D523,'SAP Data'!$A$7:$OM$1845,O$4,FALSE),"")</f>
        <v>-3131000</v>
      </c>
      <c r="P523" s="76">
        <f>IFERROR(VLOOKUP($D523,'SAP Data'!$A$7:$OM$1845,P$4,FALSE),"")</f>
        <v>-3131000</v>
      </c>
      <c r="Q523" s="76">
        <f>IFERROR(VLOOKUP($D523,'SAP Data'!$A$7:$OM$1845,Q$4,FALSE),"")</f>
        <v>-1038649</v>
      </c>
      <c r="R523" s="76">
        <f>IFERROR(VLOOKUP($D523,'SAP Data'!$A$7:$OM$1845,R$4,FALSE),"")</f>
        <v>-1038649</v>
      </c>
      <c r="S523" s="76">
        <f>IFERROR(VLOOKUP($D523,'SAP Data'!$A$7:$OM$1845,S$4,FALSE),"")</f>
        <v>-1038649</v>
      </c>
      <c r="T523" s="76">
        <f>IFERROR(VLOOKUP($D523,'SAP Data'!$A$7:$OM$1845,T$4,FALSE),"")</f>
        <v>-3324058</v>
      </c>
      <c r="U523" s="76">
        <f>IFERROR(VLOOKUP($D523,'SAP Data'!$A$7:$OM$1845,U$4,FALSE),"")</f>
        <v>-3324058</v>
      </c>
      <c r="V523" s="76">
        <f>IFERROR(VLOOKUP($D523,'SAP Data'!$A$7:$OM$1845,V$4,FALSE),"")</f>
        <v>-3324058</v>
      </c>
      <c r="W523" s="76">
        <f>IFERROR(VLOOKUP($D523,'SAP Data'!$A$7:$OM$1845,W$4,FALSE),"")</f>
        <v>-1842658</v>
      </c>
      <c r="X523" s="76">
        <f>IFERROR(VLOOKUP($D523,'SAP Data'!$A$7:$OM$1845,X$4,FALSE),"")</f>
        <v>-1842658</v>
      </c>
      <c r="Y523" s="76">
        <f>IFERROR(VLOOKUP($D523,'SAP Data'!$A$7:$OM$1845,Y$4,FALSE),"")</f>
        <v>-1842658</v>
      </c>
      <c r="Z523" s="76">
        <f>IFERROR(VLOOKUP($D523,'SAP Data'!$A$7:$OM$1845,Z$4,FALSE),"")</f>
        <v>-79738</v>
      </c>
      <c r="AA523" s="76">
        <f>IFERROR(VLOOKUP($D523,'SAP Data'!$A$7:$OM$1845,AA$4,FALSE),"")</f>
        <v>-79738</v>
      </c>
      <c r="AB523" s="76">
        <f>IFERROR(VLOOKUP($D523,'SAP Data'!$A$7:$OM$1845,AB$4,FALSE),"")</f>
        <v>-79738</v>
      </c>
      <c r="AC523" s="76">
        <f>IFERROR(VLOOKUP($D523,'SAP Data'!$A$7:$OM$1845,AC$4,FALSE),"")</f>
        <v>-2779378</v>
      </c>
      <c r="AD523" s="76">
        <f>IFERROR(VLOOKUP($D523,'SAP Data'!$A$7:$OM$1845,AD$4,FALSE),"")</f>
        <v>-2779378</v>
      </c>
      <c r="AE523" s="76">
        <f>IFERROR(VLOOKUP($D523,'SAP Data'!$A$7:$OM$1845,AE$4,FALSE),"")</f>
        <v>-2779378</v>
      </c>
      <c r="AF523" s="76">
        <f>IFERROR(VLOOKUP($D523,'SAP Data'!$A$7:$OM$1845,AF$4,FALSE),"")</f>
        <v>-537402</v>
      </c>
      <c r="AG523" s="76">
        <f>IFERROR(VLOOKUP($D523,'SAP Data'!$A$7:$OM$1845,AG$4,FALSE),"")</f>
        <v>-537402</v>
      </c>
      <c r="AH523" s="76">
        <f>IFERROR(VLOOKUP($D523,'SAP Data'!$A$7:$OM$1845,AH$4,FALSE),"")</f>
        <v>-537402</v>
      </c>
      <c r="AI523" s="76">
        <f>IFERROR(VLOOKUP($D523,'SAP Data'!$A$7:$OM$1845,AI$4,FALSE),"")</f>
        <v>-1460776.59</v>
      </c>
      <c r="AJ523" s="76">
        <f>IFERROR(VLOOKUP($D523,'SAP Data'!$A$7:$OM$1845,AJ$4,FALSE),"")</f>
        <v>-1460776.59</v>
      </c>
      <c r="AK523" s="76">
        <f>IFERROR(VLOOKUP($D523,'SAP Data'!$A$7:$OM$1845,AK$4,FALSE),"")</f>
        <v>-1460776.59</v>
      </c>
      <c r="AL523" s="76">
        <f>IFERROR(VLOOKUP($D523,'SAP Data'!$A$7:$OM$1845,AL$4,FALSE),"")</f>
        <v>-4168323.25</v>
      </c>
      <c r="AM523" s="76">
        <f>IFERROR(VLOOKUP($D523,'SAP Data'!$A$7:$OM$1845,AM$4,FALSE),"")</f>
        <v>-4168323.25</v>
      </c>
      <c r="AN523" s="76">
        <f>IFERROR(VLOOKUP($D523,'SAP Data'!$A$7:$OM$1845,AN$4,FALSE),"")</f>
        <v>-4168323.25</v>
      </c>
      <c r="AO523" s="76">
        <f>IFERROR(VLOOKUP($D523,'SAP Data'!$A$7:$OM$1845,AO$4,FALSE),"")</f>
        <v>-6027902.6500000004</v>
      </c>
      <c r="AP523" s="99">
        <f t="shared" si="843"/>
        <v>-1788866.875</v>
      </c>
      <c r="AQ523" s="43">
        <f t="shared" si="844"/>
        <v>-1933927.625</v>
      </c>
      <c r="AR523" s="43">
        <f t="shared" si="845"/>
        <v>-1890347.3333333333</v>
      </c>
      <c r="AS523" s="43">
        <f t="shared" si="846"/>
        <v>-1658126</v>
      </c>
      <c r="AT523" s="43">
        <f t="shared" si="847"/>
        <v>-1425904.6666666667</v>
      </c>
      <c r="AU523" s="43">
        <f t="shared" si="848"/>
        <v>-1293882.2745833334</v>
      </c>
      <c r="AV523" s="43">
        <f t="shared" si="849"/>
        <v>-1262058.82375</v>
      </c>
      <c r="AW523" s="43">
        <f t="shared" si="850"/>
        <v>-1230235.3729166666</v>
      </c>
      <c r="AX523" s="43">
        <f t="shared" si="851"/>
        <v>-1384681.36625</v>
      </c>
      <c r="AY523" s="43">
        <f t="shared" si="852"/>
        <v>-1725396.80375</v>
      </c>
      <c r="AZ523" s="43">
        <f t="shared" si="853"/>
        <v>-2066112.24125</v>
      </c>
      <c r="BA523" s="98">
        <f t="shared" si="854"/>
        <v>-2371825.1537500001</v>
      </c>
      <c r="BB523" s="16"/>
      <c r="BC523" s="16"/>
      <c r="BD523" s="16">
        <f t="shared" si="709"/>
        <v>0</v>
      </c>
      <c r="BE523" s="16"/>
      <c r="BF523" s="16">
        <f t="shared" si="710"/>
        <v>0</v>
      </c>
      <c r="BH523" s="16">
        <f t="shared" si="711"/>
        <v>0</v>
      </c>
      <c r="BJ523" s="16">
        <f t="shared" si="712"/>
        <v>0</v>
      </c>
      <c r="BL523" s="16">
        <f t="shared" si="713"/>
        <v>0</v>
      </c>
      <c r="BN523" s="16">
        <f t="shared" si="714"/>
        <v>0</v>
      </c>
      <c r="BP523" s="16">
        <f t="shared" si="715"/>
        <v>0</v>
      </c>
      <c r="BQ523" s="43"/>
      <c r="BR523" s="16">
        <f t="shared" si="716"/>
        <v>0</v>
      </c>
      <c r="BS523" s="43"/>
      <c r="BT523" s="16">
        <f t="shared" si="717"/>
        <v>0</v>
      </c>
      <c r="BV523" s="16">
        <f t="shared" si="718"/>
        <v>0</v>
      </c>
      <c r="BW523" s="43"/>
      <c r="BX523" s="16">
        <f t="shared" si="719"/>
        <v>0</v>
      </c>
      <c r="BY523" s="43"/>
      <c r="BZ523" s="16">
        <f t="shared" si="720"/>
        <v>0</v>
      </c>
      <c r="CB523" s="16">
        <f t="shared" ref="CB523:CB586" si="857">IF(E523=1,BA523,0)</f>
        <v>0</v>
      </c>
      <c r="CF523" s="243">
        <f t="shared" ref="CF523:CF586" si="858">_xlfn.IFS($D523="252012",CO523*$CS$25,$D523="252014",CO523*$CS$25,$D523="252022",CO523*$CS$25,$D523="252024",CO523*$CS$25,$D523="252032",CO523*$CS$25,$D523="252034",CO523*$CS$25,$E523=3,CO523*0,$E523="3P",CO523*$CS$20,$E523="3D",CO523*$CS$21,$E523="3G",CO523*$CS$23,$E523="3L",CO523*$CS$24,$E523&lt;=2,0,$E523&gt;=4,0)</f>
        <v>0</v>
      </c>
      <c r="CH523" s="243">
        <f t="shared" si="721"/>
        <v>0</v>
      </c>
      <c r="CJ523" s="16">
        <f t="shared" si="855"/>
        <v>-2371825.1537500001</v>
      </c>
      <c r="CL523" s="54">
        <f t="shared" si="856"/>
        <v>0</v>
      </c>
      <c r="CN523" s="18"/>
      <c r="CO523" s="16">
        <f t="shared" ref="CO523:CO586" si="859">_xlfn.IFS($E523=3,BA523,$E523="3P",BA523,$E523="3D",BA523,$E523="3G",BA523,$E523="3L",BA523,$E523&lt;=2,0,$E523&gt;=4,0)</f>
        <v>0</v>
      </c>
      <c r="CP523" s="18"/>
    </row>
    <row r="524" spans="1:94" x14ac:dyDescent="0.2">
      <c r="A524" s="387" t="s">
        <v>4022</v>
      </c>
      <c r="B524" s="14" t="str">
        <f>VLOOKUP(D524,'line assign basis'!$A$8:$D$668,2,FALSE)</f>
        <v>FAS133 S.T. LOSS PHY</v>
      </c>
      <c r="C524" s="17" t="s">
        <v>1150</v>
      </c>
      <c r="D524" s="17" t="str">
        <f t="shared" si="708"/>
        <v>262645</v>
      </c>
      <c r="E524" s="17">
        <f>IFERROR(VLOOKUP(D524,'line assign basis'!$A$8:$D$668,4,FALSE),"")</f>
        <v>2</v>
      </c>
      <c r="F524" s="33">
        <f>IFERROR(VLOOKUP($D524,'SAP Data'!$A$7:$OM$1845,F$4,FALSE),"")</f>
        <v>-893000</v>
      </c>
      <c r="G524" s="33">
        <f>IFERROR(VLOOKUP($D524,'SAP Data'!$A$7:$OM$1845,G$4,FALSE),"")</f>
        <v>-893000</v>
      </c>
      <c r="H524" s="16">
        <f>IFERROR(VLOOKUP($D524,'SAP Data'!$A$7:$OM$1845,H$4,FALSE),"")</f>
        <v>-107000</v>
      </c>
      <c r="I524" s="76">
        <f>IFERROR(VLOOKUP($D524,'SAP Data'!$A$7:$OM$1845,I$4,FALSE),"")</f>
        <v>-107000</v>
      </c>
      <c r="J524" s="76">
        <f>IFERROR(VLOOKUP($D524,'SAP Data'!$A$7:$OM$1845,J$4,FALSE),"")</f>
        <v>-107000</v>
      </c>
      <c r="K524" s="76">
        <f>IFERROR(VLOOKUP($D524,'SAP Data'!$A$7:$OM$1845,K$4,FALSE),"")</f>
        <v>-503000</v>
      </c>
      <c r="L524" s="76">
        <f>IFERROR(VLOOKUP($D524,'SAP Data'!$A$7:$OM$1845,L$4,FALSE),"")</f>
        <v>-503000</v>
      </c>
      <c r="M524" s="76">
        <f>IFERROR(VLOOKUP($D524,'SAP Data'!$A$7:$OM$1845,M$4,FALSE),"")</f>
        <v>-503000</v>
      </c>
      <c r="N524" s="76">
        <f>IFERROR(VLOOKUP($D524,'SAP Data'!$A$7:$OM$1845,N$4,FALSE),"")</f>
        <v>-841000</v>
      </c>
      <c r="O524" s="76">
        <f>IFERROR(VLOOKUP($D524,'SAP Data'!$A$7:$OM$1845,O$4,FALSE),"")</f>
        <v>-841000</v>
      </c>
      <c r="P524" s="76">
        <f>IFERROR(VLOOKUP($D524,'SAP Data'!$A$7:$OM$1845,P$4,FALSE),"")</f>
        <v>-841000</v>
      </c>
      <c r="Q524" s="76">
        <f>IFERROR(VLOOKUP($D524,'SAP Data'!$A$7:$OM$1845,Q$4,FALSE),"")</f>
        <v>-580266</v>
      </c>
      <c r="R524" s="76">
        <f>IFERROR(VLOOKUP($D524,'SAP Data'!$A$7:$OM$1845,R$4,FALSE),"")</f>
        <v>-580266</v>
      </c>
      <c r="S524" s="76">
        <f>IFERROR(VLOOKUP($D524,'SAP Data'!$A$7:$OM$1845,S$4,FALSE),"")</f>
        <v>-580266</v>
      </c>
      <c r="T524" s="76">
        <f>IFERROR(VLOOKUP($D524,'SAP Data'!$A$7:$OM$1845,T$4,FALSE),"")</f>
        <v>-128487</v>
      </c>
      <c r="U524" s="76">
        <f>IFERROR(VLOOKUP($D524,'SAP Data'!$A$7:$OM$1845,U$4,FALSE),"")</f>
        <v>-128487</v>
      </c>
      <c r="V524" s="76">
        <f>IFERROR(VLOOKUP($D524,'SAP Data'!$A$7:$OM$1845,V$4,FALSE),"")</f>
        <v>-128487</v>
      </c>
      <c r="W524" s="76">
        <f>IFERROR(VLOOKUP($D524,'SAP Data'!$A$7:$OM$1845,W$4,FALSE),"")</f>
        <v>-521142</v>
      </c>
      <c r="X524" s="76">
        <f>IFERROR(VLOOKUP($D524,'SAP Data'!$A$7:$OM$1845,X$4,FALSE),"")</f>
        <v>-521142</v>
      </c>
      <c r="Y524" s="76">
        <f>IFERROR(VLOOKUP($D524,'SAP Data'!$A$7:$OM$1845,Y$4,FALSE),"")</f>
        <v>-521142</v>
      </c>
      <c r="Z524" s="76">
        <f>IFERROR(VLOOKUP($D524,'SAP Data'!$A$7:$OM$1845,Z$4,FALSE),"")</f>
        <v>-1117140</v>
      </c>
      <c r="AA524" s="76">
        <f>IFERROR(VLOOKUP($D524,'SAP Data'!$A$7:$OM$1845,AA$4,FALSE),"")</f>
        <v>-1117140</v>
      </c>
      <c r="AB524" s="76">
        <f>IFERROR(VLOOKUP($D524,'SAP Data'!$A$7:$OM$1845,AB$4,FALSE),"")</f>
        <v>-1117140</v>
      </c>
      <c r="AC524" s="76">
        <f>IFERROR(VLOOKUP($D524,'SAP Data'!$A$7:$OM$1845,AC$4,FALSE),"")</f>
        <v>-728781</v>
      </c>
      <c r="AD524" s="76">
        <f>IFERROR(VLOOKUP($D524,'SAP Data'!$A$7:$OM$1845,AD$4,FALSE),"")</f>
        <v>-728781</v>
      </c>
      <c r="AE524" s="76">
        <f>IFERROR(VLOOKUP($D524,'SAP Data'!$A$7:$OM$1845,AE$4,FALSE),"")</f>
        <v>-728781</v>
      </c>
      <c r="AF524" s="76">
        <f>IFERROR(VLOOKUP($D524,'SAP Data'!$A$7:$OM$1845,AF$4,FALSE),"")</f>
        <v>-161012</v>
      </c>
      <c r="AG524" s="76">
        <f>IFERROR(VLOOKUP($D524,'SAP Data'!$A$7:$OM$1845,AG$4,FALSE),"")</f>
        <v>-161012</v>
      </c>
      <c r="AH524" s="76">
        <f>IFERROR(VLOOKUP($D524,'SAP Data'!$A$7:$OM$1845,AH$4,FALSE),"")</f>
        <v>-161012</v>
      </c>
      <c r="AI524" s="76">
        <f>IFERROR(VLOOKUP($D524,'SAP Data'!$A$7:$OM$1845,AI$4,FALSE),"")</f>
        <v>-1723810</v>
      </c>
      <c r="AJ524" s="76">
        <f>IFERROR(VLOOKUP($D524,'SAP Data'!$A$7:$OM$1845,AJ$4,FALSE),"")</f>
        <v>-1723810</v>
      </c>
      <c r="AK524" s="76">
        <f>IFERROR(VLOOKUP($D524,'SAP Data'!$A$7:$OM$1845,AK$4,FALSE),"")</f>
        <v>-1723810</v>
      </c>
      <c r="AL524" s="76">
        <f>IFERROR(VLOOKUP($D524,'SAP Data'!$A$7:$OM$1845,AL$4,FALSE),"")</f>
        <v>-4733331</v>
      </c>
      <c r="AM524" s="76">
        <f>IFERROR(VLOOKUP($D524,'SAP Data'!$A$7:$OM$1845,AM$4,FALSE),"")</f>
        <v>-4733331</v>
      </c>
      <c r="AN524" s="76">
        <f>IFERROR(VLOOKUP($D524,'SAP Data'!$A$7:$OM$1845,AN$4,FALSE),"")</f>
        <v>-4733331</v>
      </c>
      <c r="AO524" s="76">
        <f>IFERROR(VLOOKUP($D524,'SAP Data'!$A$7:$OM$1845,AO$4,FALSE),"")</f>
        <v>-3259350</v>
      </c>
      <c r="AP524" s="99">
        <f t="shared" si="843"/>
        <v>-605323.125</v>
      </c>
      <c r="AQ524" s="43">
        <f t="shared" si="844"/>
        <v>-617699.375</v>
      </c>
      <c r="AR524" s="43">
        <f t="shared" si="845"/>
        <v>-625242.70833333337</v>
      </c>
      <c r="AS524" s="43">
        <f t="shared" si="846"/>
        <v>-627953.125</v>
      </c>
      <c r="AT524" s="43">
        <f t="shared" si="847"/>
        <v>-630663.54166666663</v>
      </c>
      <c r="AU524" s="43">
        <f t="shared" si="848"/>
        <v>-682129.91666666663</v>
      </c>
      <c r="AV524" s="43">
        <f t="shared" si="849"/>
        <v>-782352.25</v>
      </c>
      <c r="AW524" s="43">
        <f t="shared" si="850"/>
        <v>-882574.58333333337</v>
      </c>
      <c r="AX524" s="43">
        <f t="shared" si="851"/>
        <v>-1083360.375</v>
      </c>
      <c r="AY524" s="43">
        <f t="shared" si="852"/>
        <v>-1384709.625</v>
      </c>
      <c r="AZ524" s="43">
        <f t="shared" si="853"/>
        <v>-1686058.875</v>
      </c>
      <c r="BA524" s="98">
        <f t="shared" si="854"/>
        <v>-1942173.875</v>
      </c>
      <c r="BB524" s="16"/>
      <c r="BC524" s="16"/>
      <c r="BD524" s="16">
        <f t="shared" si="709"/>
        <v>0</v>
      </c>
      <c r="BE524" s="16"/>
      <c r="BF524" s="16">
        <f t="shared" si="710"/>
        <v>0</v>
      </c>
      <c r="BH524" s="16">
        <f t="shared" si="711"/>
        <v>0</v>
      </c>
      <c r="BJ524" s="16">
        <f t="shared" si="712"/>
        <v>0</v>
      </c>
      <c r="BL524" s="16">
        <f t="shared" si="713"/>
        <v>0</v>
      </c>
      <c r="BN524" s="16">
        <f t="shared" si="714"/>
        <v>0</v>
      </c>
      <c r="BP524" s="16">
        <f t="shared" si="715"/>
        <v>0</v>
      </c>
      <c r="BQ524" s="43"/>
      <c r="BR524" s="16">
        <f t="shared" si="716"/>
        <v>0</v>
      </c>
      <c r="BS524" s="43"/>
      <c r="BT524" s="16">
        <f t="shared" si="717"/>
        <v>0</v>
      </c>
      <c r="BV524" s="16">
        <f t="shared" si="718"/>
        <v>0</v>
      </c>
      <c r="BW524" s="43"/>
      <c r="BX524" s="16">
        <f t="shared" si="719"/>
        <v>0</v>
      </c>
      <c r="BY524" s="43"/>
      <c r="BZ524" s="16">
        <f t="shared" si="720"/>
        <v>0</v>
      </c>
      <c r="CB524" s="16">
        <f t="shared" si="857"/>
        <v>0</v>
      </c>
      <c r="CF524" s="243">
        <f t="shared" si="858"/>
        <v>0</v>
      </c>
      <c r="CH524" s="243">
        <f t="shared" si="721"/>
        <v>0</v>
      </c>
      <c r="CJ524" s="16">
        <f t="shared" si="855"/>
        <v>-1942173.875</v>
      </c>
      <c r="CL524" s="54">
        <f t="shared" si="856"/>
        <v>0</v>
      </c>
      <c r="CN524" s="18"/>
      <c r="CO524" s="16">
        <f t="shared" si="859"/>
        <v>0</v>
      </c>
      <c r="CP524" s="18"/>
    </row>
    <row r="525" spans="1:94" x14ac:dyDescent="0.2">
      <c r="A525" s="387" t="s">
        <v>4021</v>
      </c>
      <c r="B525" s="14" t="str">
        <f>VLOOKUP(D525,'line assign basis'!$A$8:$D$668,2,FALSE)</f>
        <v>PHY OPT ST LOSSES</v>
      </c>
      <c r="C525" s="17" t="s">
        <v>1153</v>
      </c>
      <c r="D525" s="17" t="str">
        <f t="shared" si="708"/>
        <v>262648</v>
      </c>
      <c r="E525" s="17">
        <f>IFERROR(VLOOKUP(D525,'line assign basis'!$A$8:$D$668,4,FALSE),"")</f>
        <v>2</v>
      </c>
      <c r="F525" s="33">
        <f>IFERROR(VLOOKUP($D525,'SAP Data'!$A$7:$OM$1845,F$4,FALSE),"")</f>
        <v>-385000</v>
      </c>
      <c r="G525" s="33">
        <f>IFERROR(VLOOKUP($D525,'SAP Data'!$A$7:$OM$1845,G$4,FALSE),"")</f>
        <v>-385000</v>
      </c>
      <c r="H525" s="16">
        <f>IFERROR(VLOOKUP($D525,'SAP Data'!$A$7:$OM$1845,H$4,FALSE),"")</f>
        <v>-277000</v>
      </c>
      <c r="I525" s="76">
        <f>IFERROR(VLOOKUP($D525,'SAP Data'!$A$7:$OM$1845,I$4,FALSE),"")</f>
        <v>-277000</v>
      </c>
      <c r="J525" s="76">
        <f>IFERROR(VLOOKUP($D525,'SAP Data'!$A$7:$OM$1845,J$4,FALSE),"")</f>
        <v>-277000</v>
      </c>
      <c r="K525" s="76">
        <f>IFERROR(VLOOKUP($D525,'SAP Data'!$A$7:$OM$1845,K$4,FALSE),"")</f>
        <v>-530000</v>
      </c>
      <c r="L525" s="76">
        <f>IFERROR(VLOOKUP($D525,'SAP Data'!$A$7:$OM$1845,L$4,FALSE),"")</f>
        <v>-530000</v>
      </c>
      <c r="M525" s="76">
        <f>IFERROR(VLOOKUP($D525,'SAP Data'!$A$7:$OM$1845,M$4,FALSE),"")</f>
        <v>-530000</v>
      </c>
      <c r="N525" s="76">
        <f>IFERROR(VLOOKUP($D525,'SAP Data'!$A$7:$OM$1845,N$4,FALSE),"")</f>
        <v>-184000</v>
      </c>
      <c r="O525" s="76">
        <f>IFERROR(VLOOKUP($D525,'SAP Data'!$A$7:$OM$1845,O$4,FALSE),"")</f>
        <v>-184000</v>
      </c>
      <c r="P525" s="76">
        <f>IFERROR(VLOOKUP($D525,'SAP Data'!$A$7:$OM$1845,P$4,FALSE),"")</f>
        <v>-184000</v>
      </c>
      <c r="Q525" s="76">
        <f>IFERROR(VLOOKUP($D525,'SAP Data'!$A$7:$OM$1845,Q$4,FALSE),"")</f>
        <v>-380880</v>
      </c>
      <c r="R525" s="76">
        <f>IFERROR(VLOOKUP($D525,'SAP Data'!$A$7:$OM$1845,R$4,FALSE),"")</f>
        <v>-380880</v>
      </c>
      <c r="S525" s="76">
        <f>IFERROR(VLOOKUP($D525,'SAP Data'!$A$7:$OM$1845,S$4,FALSE),"")</f>
        <v>-380880</v>
      </c>
      <c r="T525" s="76">
        <f>IFERROR(VLOOKUP($D525,'SAP Data'!$A$7:$OM$1845,T$4,FALSE),"")</f>
        <v>-1583600</v>
      </c>
      <c r="U525" s="76">
        <f>IFERROR(VLOOKUP($D525,'SAP Data'!$A$7:$OM$1845,U$4,FALSE),"")</f>
        <v>-1583600</v>
      </c>
      <c r="V525" s="76">
        <f>IFERROR(VLOOKUP($D525,'SAP Data'!$A$7:$OM$1845,V$4,FALSE),"")</f>
        <v>-1583600</v>
      </c>
      <c r="W525" s="76">
        <f>IFERROR(VLOOKUP($D525,'SAP Data'!$A$7:$OM$1845,W$4,FALSE),"")</f>
        <v>-702741</v>
      </c>
      <c r="X525" s="76">
        <f>IFERROR(VLOOKUP($D525,'SAP Data'!$A$7:$OM$1845,X$4,FALSE),"")</f>
        <v>-702741</v>
      </c>
      <c r="Y525" s="76">
        <f>IFERROR(VLOOKUP($D525,'SAP Data'!$A$7:$OM$1845,Y$4,FALSE),"")</f>
        <v>-702741</v>
      </c>
      <c r="Z525" s="76">
        <f>IFERROR(VLOOKUP($D525,'SAP Data'!$A$7:$OM$1845,Z$4,FALSE),"")</f>
        <v>-586963</v>
      </c>
      <c r="AA525" s="76">
        <f>IFERROR(VLOOKUP($D525,'SAP Data'!$A$7:$OM$1845,AA$4,FALSE),"")</f>
        <v>-586963</v>
      </c>
      <c r="AB525" s="76">
        <f>IFERROR(VLOOKUP($D525,'SAP Data'!$A$7:$OM$1845,AB$4,FALSE),"")</f>
        <v>-586963</v>
      </c>
      <c r="AC525" s="76">
        <f>IFERROR(VLOOKUP($D525,'SAP Data'!$A$7:$OM$1845,AC$4,FALSE),"")</f>
        <v>-689470</v>
      </c>
      <c r="AD525" s="76">
        <f>IFERROR(VLOOKUP($D525,'SAP Data'!$A$7:$OM$1845,AD$4,FALSE),"")</f>
        <v>-689470</v>
      </c>
      <c r="AE525" s="76">
        <f>IFERROR(VLOOKUP($D525,'SAP Data'!$A$7:$OM$1845,AE$4,FALSE),"")</f>
        <v>-689470</v>
      </c>
      <c r="AF525" s="76">
        <f>IFERROR(VLOOKUP($D525,'SAP Data'!$A$7:$OM$1845,AF$4,FALSE),"")</f>
        <v>-339848</v>
      </c>
      <c r="AG525" s="76">
        <f>IFERROR(VLOOKUP($D525,'SAP Data'!$A$7:$OM$1845,AG$4,FALSE),"")</f>
        <v>-339848</v>
      </c>
      <c r="AH525" s="76">
        <f>IFERROR(VLOOKUP($D525,'SAP Data'!$A$7:$OM$1845,AH$4,FALSE),"")</f>
        <v>-339848</v>
      </c>
      <c r="AI525" s="76">
        <f>IFERROR(VLOOKUP($D525,'SAP Data'!$A$7:$OM$1845,AI$4,FALSE),"")</f>
        <v>-208848</v>
      </c>
      <c r="AJ525" s="76">
        <f>IFERROR(VLOOKUP($D525,'SAP Data'!$A$7:$OM$1845,AJ$4,FALSE),"")</f>
        <v>-208848</v>
      </c>
      <c r="AK525" s="76">
        <f>IFERROR(VLOOKUP($D525,'SAP Data'!$A$7:$OM$1845,AK$4,FALSE),"")</f>
        <v>-208848</v>
      </c>
      <c r="AL525" s="76">
        <f>IFERROR(VLOOKUP($D525,'SAP Data'!$A$7:$OM$1845,AL$4,FALSE),"")</f>
        <v>-916603</v>
      </c>
      <c r="AM525" s="76">
        <f>IFERROR(VLOOKUP($D525,'SAP Data'!$A$7:$OM$1845,AM$4,FALSE),"")</f>
        <v>-916603</v>
      </c>
      <c r="AN525" s="76">
        <f>IFERROR(VLOOKUP($D525,'SAP Data'!$A$7:$OM$1845,AN$4,FALSE),"")</f>
        <v>-916603</v>
      </c>
      <c r="AO525" s="76">
        <f>IFERROR(VLOOKUP($D525,'SAP Data'!$A$7:$OM$1845,AO$4,FALSE),"")</f>
        <v>-1114419</v>
      </c>
      <c r="AP525" s="99">
        <f t="shared" si="843"/>
        <v>-852119.75</v>
      </c>
      <c r="AQ525" s="43">
        <f t="shared" si="844"/>
        <v>-877835.58333333337</v>
      </c>
      <c r="AR525" s="43">
        <f t="shared" si="845"/>
        <v>-838870.5</v>
      </c>
      <c r="AS525" s="43">
        <f t="shared" si="846"/>
        <v>-735224.5</v>
      </c>
      <c r="AT525" s="43">
        <f t="shared" si="847"/>
        <v>-631578.5</v>
      </c>
      <c r="AU525" s="43">
        <f t="shared" si="848"/>
        <v>-559176.625</v>
      </c>
      <c r="AV525" s="43">
        <f t="shared" si="849"/>
        <v>-518018.875</v>
      </c>
      <c r="AW525" s="43">
        <f t="shared" si="850"/>
        <v>-476861.125</v>
      </c>
      <c r="AX525" s="43">
        <f t="shared" si="851"/>
        <v>-470017.25</v>
      </c>
      <c r="AY525" s="43">
        <f t="shared" si="852"/>
        <v>-497487.25</v>
      </c>
      <c r="AZ525" s="43">
        <f t="shared" si="853"/>
        <v>-524957.25</v>
      </c>
      <c r="BA525" s="98">
        <f t="shared" si="854"/>
        <v>-556398.45833333337</v>
      </c>
      <c r="BB525" s="16"/>
      <c r="BC525" s="16"/>
      <c r="BD525" s="16">
        <f t="shared" si="709"/>
        <v>0</v>
      </c>
      <c r="BE525" s="16"/>
      <c r="BF525" s="16">
        <f t="shared" si="710"/>
        <v>0</v>
      </c>
      <c r="BH525" s="16">
        <f t="shared" si="711"/>
        <v>0</v>
      </c>
      <c r="BJ525" s="16">
        <f t="shared" si="712"/>
        <v>0</v>
      </c>
      <c r="BL525" s="16">
        <f t="shared" si="713"/>
        <v>0</v>
      </c>
      <c r="BN525" s="16">
        <f t="shared" si="714"/>
        <v>0</v>
      </c>
      <c r="BP525" s="16">
        <f t="shared" si="715"/>
        <v>0</v>
      </c>
      <c r="BQ525" s="43"/>
      <c r="BR525" s="16">
        <f t="shared" si="716"/>
        <v>0</v>
      </c>
      <c r="BS525" s="43"/>
      <c r="BT525" s="16">
        <f t="shared" si="717"/>
        <v>0</v>
      </c>
      <c r="BV525" s="16">
        <f t="shared" si="718"/>
        <v>0</v>
      </c>
      <c r="BW525" s="43"/>
      <c r="BX525" s="16">
        <f t="shared" si="719"/>
        <v>0</v>
      </c>
      <c r="BY525" s="43"/>
      <c r="BZ525" s="16">
        <f t="shared" si="720"/>
        <v>0</v>
      </c>
      <c r="CB525" s="16">
        <f t="shared" si="857"/>
        <v>0</v>
      </c>
      <c r="CF525" s="243">
        <f t="shared" si="858"/>
        <v>0</v>
      </c>
      <c r="CH525" s="243">
        <f t="shared" si="721"/>
        <v>0</v>
      </c>
      <c r="CJ525" s="16">
        <f t="shared" si="855"/>
        <v>-556398.45833333337</v>
      </c>
      <c r="CL525" s="54">
        <f t="shared" si="856"/>
        <v>0</v>
      </c>
      <c r="CN525" s="18"/>
      <c r="CO525" s="16">
        <f t="shared" si="859"/>
        <v>0</v>
      </c>
      <c r="CP525" s="18"/>
    </row>
    <row r="526" spans="1:94" x14ac:dyDescent="0.2">
      <c r="A526" s="387"/>
      <c r="B526" s="14" t="str">
        <f>VLOOKUP(D526,'line assign basis'!$A$8:$D$668,2,FALSE)</f>
        <v>DIVIDENDS DECLARED</v>
      </c>
      <c r="C526" s="17" t="s">
        <v>1156</v>
      </c>
      <c r="D526" s="17" t="str">
        <f t="shared" si="708"/>
        <v>238000</v>
      </c>
      <c r="E526" s="17">
        <f>IFERROR(VLOOKUP(D526,'line assign basis'!$A$8:$D$668,4,FALSE),"")</f>
        <v>1</v>
      </c>
      <c r="F526" s="33">
        <f>IFERROR(VLOOKUP($D526,'SAP Data'!$A$7:$OM$1845,F$4,FALSE),"")</f>
        <v>0</v>
      </c>
      <c r="G526" s="33">
        <f>IFERROR(VLOOKUP($D526,'SAP Data'!$A$7:$OM$1845,G$4,FALSE),"")</f>
        <v>0</v>
      </c>
      <c r="H526" s="16">
        <f>IFERROR(VLOOKUP($D526,'SAP Data'!$A$7:$OM$1845,H$4,FALSE),"")</f>
        <v>0</v>
      </c>
      <c r="I526" s="76">
        <f>IFERROR(VLOOKUP($D526,'SAP Data'!$A$7:$OM$1845,I$4,FALSE),"")</f>
        <v>0</v>
      </c>
      <c r="J526" s="76">
        <f>IFERROR(VLOOKUP($D526,'SAP Data'!$A$7:$OM$1845,J$4,FALSE),"")</f>
        <v>0</v>
      </c>
      <c r="K526" s="76">
        <f>IFERROR(VLOOKUP($D526,'SAP Data'!$A$7:$OM$1845,K$4,FALSE),"")</f>
        <v>0</v>
      </c>
      <c r="L526" s="76">
        <f>IFERROR(VLOOKUP($D526,'SAP Data'!$A$7:$OM$1845,L$4,FALSE),"")</f>
        <v>0</v>
      </c>
      <c r="M526" s="76">
        <f>IFERROR(VLOOKUP($D526,'SAP Data'!$A$7:$OM$1845,M$4,FALSE),"")</f>
        <v>0</v>
      </c>
      <c r="N526" s="76">
        <f>IFERROR(VLOOKUP($D526,'SAP Data'!$A$7:$OM$1845,N$4,FALSE),"")</f>
        <v>0</v>
      </c>
      <c r="O526" s="76">
        <f>IFERROR(VLOOKUP($D526,'SAP Data'!$A$7:$OM$1845,O$4,FALSE),"")</f>
        <v>0</v>
      </c>
      <c r="P526" s="76">
        <f>IFERROR(VLOOKUP($D526,'SAP Data'!$A$7:$OM$1845,P$4,FALSE),"")</f>
        <v>0</v>
      </c>
      <c r="Q526" s="76">
        <f>IFERROR(VLOOKUP($D526,'SAP Data'!$A$7:$OM$1845,Q$4,FALSE),"")</f>
        <v>0</v>
      </c>
      <c r="R526" s="76">
        <f>IFERROR(VLOOKUP($D526,'SAP Data'!$A$7:$OM$1845,R$4,FALSE),"")</f>
        <v>0</v>
      </c>
      <c r="S526" s="76">
        <f>IFERROR(VLOOKUP($D526,'SAP Data'!$A$7:$OM$1845,S$4,FALSE),"")</f>
        <v>0</v>
      </c>
      <c r="T526" s="76">
        <f>IFERROR(VLOOKUP($D526,'SAP Data'!$A$7:$OM$1845,T$4,FALSE),"")</f>
        <v>0</v>
      </c>
      <c r="U526" s="76">
        <f>IFERROR(VLOOKUP($D526,'SAP Data'!$A$7:$OM$1845,U$4,FALSE),"")</f>
        <v>0</v>
      </c>
      <c r="V526" s="76">
        <f>IFERROR(VLOOKUP($D526,'SAP Data'!$A$7:$OM$1845,V$4,FALSE),"")</f>
        <v>0</v>
      </c>
      <c r="W526" s="76">
        <f>IFERROR(VLOOKUP($D526,'SAP Data'!$A$7:$OM$1845,W$4,FALSE),"")</f>
        <v>0</v>
      </c>
      <c r="X526" s="76">
        <f>IFERROR(VLOOKUP($D526,'SAP Data'!$A$7:$OM$1845,X$4,FALSE),"")</f>
        <v>0</v>
      </c>
      <c r="Y526" s="76">
        <f>IFERROR(VLOOKUP($D526,'SAP Data'!$A$7:$OM$1845,Y$4,FALSE),"")</f>
        <v>0</v>
      </c>
      <c r="Z526" s="76">
        <f>IFERROR(VLOOKUP($D526,'SAP Data'!$A$7:$OM$1845,Z$4,FALSE),"")</f>
        <v>0</v>
      </c>
      <c r="AA526" s="76">
        <f>IFERROR(VLOOKUP($D526,'SAP Data'!$A$7:$OM$1845,AA$4,FALSE),"")</f>
        <v>0</v>
      </c>
      <c r="AB526" s="76">
        <f>IFERROR(VLOOKUP($D526,'SAP Data'!$A$7:$OM$1845,AB$4,FALSE),"")</f>
        <v>0</v>
      </c>
      <c r="AC526" s="76">
        <f>IFERROR(VLOOKUP($D526,'SAP Data'!$A$7:$OM$1845,AC$4,FALSE),"")</f>
        <v>0</v>
      </c>
      <c r="AD526" s="76">
        <f>IFERROR(VLOOKUP($D526,'SAP Data'!$A$7:$OM$1845,AD$4,FALSE),"")</f>
        <v>0</v>
      </c>
      <c r="AE526" s="76">
        <f>IFERROR(VLOOKUP($D526,'SAP Data'!$A$7:$OM$1845,AE$4,FALSE),"")</f>
        <v>0</v>
      </c>
      <c r="AF526" s="76">
        <f>IFERROR(VLOOKUP($D526,'SAP Data'!$A$7:$OM$1845,AF$4,FALSE),"")</f>
        <v>0</v>
      </c>
      <c r="AG526" s="76">
        <f>IFERROR(VLOOKUP($D526,'SAP Data'!$A$7:$OM$1845,AG$4,FALSE),"")</f>
        <v>0</v>
      </c>
      <c r="AH526" s="76">
        <f>IFERROR(VLOOKUP($D526,'SAP Data'!$A$7:$OM$1845,AH$4,FALSE),"")</f>
        <v>0</v>
      </c>
      <c r="AI526" s="76">
        <f>IFERROR(VLOOKUP($D526,'SAP Data'!$A$7:$OM$1845,AI$4,FALSE),"")</f>
        <v>0</v>
      </c>
      <c r="AJ526" s="76">
        <f>IFERROR(VLOOKUP($D526,'SAP Data'!$A$7:$OM$1845,AJ$4,FALSE),"")</f>
        <v>0</v>
      </c>
      <c r="AK526" s="76">
        <f>IFERROR(VLOOKUP($D526,'SAP Data'!$A$7:$OM$1845,AK$4,FALSE),"")</f>
        <v>0</v>
      </c>
      <c r="AL526" s="76">
        <f>IFERROR(VLOOKUP($D526,'SAP Data'!$A$7:$OM$1845,AL$4,FALSE),"")</f>
        <v>0</v>
      </c>
      <c r="AM526" s="76">
        <f>IFERROR(VLOOKUP($D526,'SAP Data'!$A$7:$OM$1845,AM$4,FALSE),"")</f>
        <v>0</v>
      </c>
      <c r="AN526" s="76">
        <f>IFERROR(VLOOKUP($D526,'SAP Data'!$A$7:$OM$1845,AN$4,FALSE),"")</f>
        <v>0</v>
      </c>
      <c r="AO526" s="76">
        <f>IFERROR(VLOOKUP($D526,'SAP Data'!$A$7:$OM$1845,AO$4,FALSE),"")</f>
        <v>0</v>
      </c>
      <c r="AP526" s="99">
        <f t="shared" si="843"/>
        <v>0</v>
      </c>
      <c r="AQ526" s="43">
        <f t="shared" si="844"/>
        <v>0</v>
      </c>
      <c r="AR526" s="43">
        <f t="shared" si="845"/>
        <v>0</v>
      </c>
      <c r="AS526" s="43">
        <f t="shared" si="846"/>
        <v>0</v>
      </c>
      <c r="AT526" s="43">
        <f t="shared" si="847"/>
        <v>0</v>
      </c>
      <c r="AU526" s="43">
        <f t="shared" si="848"/>
        <v>0</v>
      </c>
      <c r="AV526" s="43">
        <f t="shared" si="849"/>
        <v>0</v>
      </c>
      <c r="AW526" s="43">
        <f t="shared" si="850"/>
        <v>0</v>
      </c>
      <c r="AX526" s="43">
        <f t="shared" si="851"/>
        <v>0</v>
      </c>
      <c r="AY526" s="43">
        <f t="shared" si="852"/>
        <v>0</v>
      </c>
      <c r="AZ526" s="43">
        <f t="shared" si="853"/>
        <v>0</v>
      </c>
      <c r="BA526" s="98">
        <f t="shared" si="854"/>
        <v>0</v>
      </c>
      <c r="BB526" s="16"/>
      <c r="BC526" s="16"/>
      <c r="BD526" s="16">
        <f t="shared" si="709"/>
        <v>0</v>
      </c>
      <c r="BE526" s="16"/>
      <c r="BF526" s="16">
        <f t="shared" si="710"/>
        <v>0</v>
      </c>
      <c r="BH526" s="16">
        <f t="shared" si="711"/>
        <v>0</v>
      </c>
      <c r="BJ526" s="16">
        <f t="shared" si="712"/>
        <v>0</v>
      </c>
      <c r="BL526" s="16">
        <f t="shared" si="713"/>
        <v>0</v>
      </c>
      <c r="BN526" s="16">
        <f t="shared" si="714"/>
        <v>0</v>
      </c>
      <c r="BP526" s="16">
        <f t="shared" si="715"/>
        <v>0</v>
      </c>
      <c r="BQ526" s="43"/>
      <c r="BR526" s="16">
        <f t="shared" si="716"/>
        <v>0</v>
      </c>
      <c r="BS526" s="43"/>
      <c r="BT526" s="16">
        <f t="shared" si="717"/>
        <v>0</v>
      </c>
      <c r="BV526" s="16">
        <f t="shared" ref="BV526:BV593" si="860">IF($E526=5,AY526,0)</f>
        <v>0</v>
      </c>
      <c r="BW526" s="43"/>
      <c r="BX526" s="16">
        <f t="shared" ref="BX526:BX593" si="861">IF($E526=5,AZ526,0)</f>
        <v>0</v>
      </c>
      <c r="BY526" s="43"/>
      <c r="BZ526" s="16">
        <f t="shared" ref="BZ526:BZ593" si="862">IF($E526=5,BA526,0)</f>
        <v>0</v>
      </c>
      <c r="CB526" s="16">
        <f t="shared" si="857"/>
        <v>0</v>
      </c>
      <c r="CF526" s="243">
        <f t="shared" si="858"/>
        <v>0</v>
      </c>
      <c r="CH526" s="243">
        <f t="shared" si="721"/>
        <v>0</v>
      </c>
      <c r="CJ526" s="16">
        <f t="shared" si="855"/>
        <v>0</v>
      </c>
      <c r="CL526" s="54">
        <f t="shared" si="856"/>
        <v>0</v>
      </c>
      <c r="CN526" s="18"/>
      <c r="CO526" s="16">
        <f t="shared" si="859"/>
        <v>0</v>
      </c>
      <c r="CP526" s="18"/>
    </row>
    <row r="527" spans="1:94" x14ac:dyDescent="0.2">
      <c r="A527" s="387"/>
      <c r="B527" s="14" t="str">
        <f>VLOOKUP(D527,'line assign basis'!$A$8:$D$668,2,FALSE)</f>
        <v>CUSTOMER DEPOSITS</v>
      </c>
      <c r="C527" s="17" t="s">
        <v>1159</v>
      </c>
      <c r="D527" s="17" t="str">
        <f t="shared" si="708"/>
        <v>235000</v>
      </c>
      <c r="E527" s="17">
        <f>IFERROR(VLOOKUP(D527,'line assign basis'!$A$8:$D$668,4,FALSE),"")</f>
        <v>2</v>
      </c>
      <c r="F527" s="33">
        <f>IFERROR(VLOOKUP($D527,'SAP Data'!$A$7:$OM$1845,F$4,FALSE),"")</f>
        <v>-4819385.6900000004</v>
      </c>
      <c r="G527" s="33">
        <f>IFERROR(VLOOKUP($D527,'SAP Data'!$A$7:$OM$1845,G$4,FALSE),"")</f>
        <v>-4775569.12</v>
      </c>
      <c r="H527" s="16">
        <f>IFERROR(VLOOKUP($D527,'SAP Data'!$A$7:$OM$1845,H$4,FALSE),"")</f>
        <v>-4744719.7300000004</v>
      </c>
      <c r="I527" s="76">
        <f>IFERROR(VLOOKUP($D527,'SAP Data'!$A$7:$OM$1845,I$4,FALSE),"")</f>
        <v>-4689740.68</v>
      </c>
      <c r="J527" s="76">
        <f>IFERROR(VLOOKUP($D527,'SAP Data'!$A$7:$OM$1845,J$4,FALSE),"")</f>
        <v>-4705711.32</v>
      </c>
      <c r="K527" s="76">
        <f>IFERROR(VLOOKUP($D527,'SAP Data'!$A$7:$OM$1845,K$4,FALSE),"")</f>
        <v>-4651665.8600000003</v>
      </c>
      <c r="L527" s="76">
        <f>IFERROR(VLOOKUP($D527,'SAP Data'!$A$7:$OM$1845,L$4,FALSE),"")</f>
        <v>-4632087.55</v>
      </c>
      <c r="M527" s="76">
        <f>IFERROR(VLOOKUP($D527,'SAP Data'!$A$7:$OM$1845,M$4,FALSE),"")</f>
        <v>-4599113.6399999997</v>
      </c>
      <c r="N527" s="76">
        <f>IFERROR(VLOOKUP($D527,'SAP Data'!$A$7:$OM$1845,N$4,FALSE),"")</f>
        <v>-4543503.74</v>
      </c>
      <c r="O527" s="76">
        <f>IFERROR(VLOOKUP($D527,'SAP Data'!$A$7:$OM$1845,O$4,FALSE),"")</f>
        <v>-4616529.51</v>
      </c>
      <c r="P527" s="76">
        <f>IFERROR(VLOOKUP($D527,'SAP Data'!$A$7:$OM$1845,P$4,FALSE),"")</f>
        <v>-4579748.2</v>
      </c>
      <c r="Q527" s="76">
        <f>IFERROR(VLOOKUP($D527,'SAP Data'!$A$7:$OM$1845,Q$4,FALSE),"")</f>
        <v>-4644957.1900000004</v>
      </c>
      <c r="R527" s="76">
        <f>IFERROR(VLOOKUP($D527,'SAP Data'!$A$7:$OM$1845,R$4,FALSE),"")</f>
        <v>-4637296.46</v>
      </c>
      <c r="S527" s="76">
        <f>IFERROR(VLOOKUP($D527,'SAP Data'!$A$7:$OM$1845,S$4,FALSE),"")</f>
        <v>-4576770.3899999997</v>
      </c>
      <c r="T527" s="76">
        <f>IFERROR(VLOOKUP($D527,'SAP Data'!$A$7:$OM$1845,T$4,FALSE),"")</f>
        <v>-4520183.8600000003</v>
      </c>
      <c r="U527" s="76">
        <f>IFERROR(VLOOKUP($D527,'SAP Data'!$A$7:$OM$1845,U$4,FALSE),"")</f>
        <v>-4432128.29</v>
      </c>
      <c r="V527" s="76">
        <f>IFERROR(VLOOKUP($D527,'SAP Data'!$A$7:$OM$1845,V$4,FALSE),"")</f>
        <v>-4240688.38</v>
      </c>
      <c r="W527" s="76">
        <f>IFERROR(VLOOKUP($D527,'SAP Data'!$A$7:$OM$1845,W$4,FALSE),"")</f>
        <v>-4031867.29</v>
      </c>
      <c r="X527" s="76">
        <f>IFERROR(VLOOKUP($D527,'SAP Data'!$A$7:$OM$1845,X$4,FALSE),"")</f>
        <v>-3818624.56</v>
      </c>
      <c r="Y527" s="76">
        <f>IFERROR(VLOOKUP($D527,'SAP Data'!$A$7:$OM$1845,Y$4,FALSE),"")</f>
        <v>-3677513.35</v>
      </c>
      <c r="Z527" s="76">
        <f>IFERROR(VLOOKUP($D527,'SAP Data'!$A$7:$OM$1845,Z$4,FALSE),"")</f>
        <v>-3495713.64</v>
      </c>
      <c r="AA527" s="76">
        <f>IFERROR(VLOOKUP($D527,'SAP Data'!$A$7:$OM$1845,AA$4,FALSE),"")</f>
        <v>-3403229.18</v>
      </c>
      <c r="AB527" s="76">
        <f>IFERROR(VLOOKUP($D527,'SAP Data'!$A$7:$OM$1845,AB$4,FALSE),"")</f>
        <v>-3161066.45</v>
      </c>
      <c r="AC527" s="76">
        <f>IFERROR(VLOOKUP($D527,'SAP Data'!$A$7:$OM$1845,AC$4,FALSE),"")</f>
        <v>-3025616</v>
      </c>
      <c r="AD527" s="76">
        <f>IFERROR(VLOOKUP($D527,'SAP Data'!$A$7:$OM$1845,AD$4,FALSE),"")</f>
        <v>-2652536.42</v>
      </c>
      <c r="AE527" s="76">
        <f>IFERROR(VLOOKUP($D527,'SAP Data'!$A$7:$OM$1845,AE$4,FALSE),"")</f>
        <v>-2297577.15</v>
      </c>
      <c r="AF527" s="76">
        <f>IFERROR(VLOOKUP($D527,'SAP Data'!$A$7:$OM$1845,AF$4,FALSE),"")</f>
        <v>-1849379.73</v>
      </c>
      <c r="AG527" s="76">
        <f>IFERROR(VLOOKUP($D527,'SAP Data'!$A$7:$OM$1845,AG$4,FALSE),"")</f>
        <v>-1573072.74</v>
      </c>
      <c r="AH527" s="76">
        <f>IFERROR(VLOOKUP($D527,'SAP Data'!$A$7:$OM$1845,AH$4,FALSE),"")</f>
        <v>-1559027.01</v>
      </c>
      <c r="AI527" s="76">
        <f>IFERROR(VLOOKUP($D527,'SAP Data'!$A$7:$OM$1845,AI$4,FALSE),"")</f>
        <v>-1564495.11</v>
      </c>
      <c r="AJ527" s="76">
        <f>IFERROR(VLOOKUP($D527,'SAP Data'!$A$7:$OM$1845,AJ$4,FALSE),"")</f>
        <v>-1542336.79</v>
      </c>
      <c r="AK527" s="76">
        <f>IFERROR(VLOOKUP($D527,'SAP Data'!$A$7:$OM$1845,AK$4,FALSE),"")</f>
        <v>-1469571.36</v>
      </c>
      <c r="AL527" s="76">
        <f>IFERROR(VLOOKUP($D527,'SAP Data'!$A$7:$OM$1845,AL$4,FALSE),"")</f>
        <v>-1434986.13</v>
      </c>
      <c r="AM527" s="76">
        <f>IFERROR(VLOOKUP($D527,'SAP Data'!$A$7:$OM$1845,AM$4,FALSE),"")</f>
        <v>-1433650.18</v>
      </c>
      <c r="AN527" s="76">
        <f>IFERROR(VLOOKUP($D527,'SAP Data'!$A$7:$OM$1845,AN$4,FALSE),"")</f>
        <v>-1389366.21</v>
      </c>
      <c r="AO527" s="76">
        <f>IFERROR(VLOOKUP($D527,'SAP Data'!$A$7:$OM$1845,AO$4,FALSE),"")</f>
        <v>-1376950.27</v>
      </c>
      <c r="AP527" s="99">
        <f t="shared" si="843"/>
        <v>-3835693.1524999999</v>
      </c>
      <c r="AQ527" s="43">
        <f t="shared" si="844"/>
        <v>-3658028.4325000006</v>
      </c>
      <c r="AR527" s="43">
        <f t="shared" si="845"/>
        <v>-3451778.5420833337</v>
      </c>
      <c r="AS527" s="43">
        <f t="shared" si="846"/>
        <v>-3221367.7220833325</v>
      </c>
      <c r="AT527" s="43">
        <f t="shared" si="847"/>
        <v>-2990504.5170833333</v>
      </c>
      <c r="AU527" s="43">
        <f t="shared" si="848"/>
        <v>-2775961.4525000001</v>
      </c>
      <c r="AV527" s="43">
        <f t="shared" si="849"/>
        <v>-2578308.9545833333</v>
      </c>
      <c r="AW527" s="43">
        <f t="shared" si="850"/>
        <v>-2391466.0479166666</v>
      </c>
      <c r="AX527" s="43">
        <f t="shared" si="851"/>
        <v>-2213604.8187500001</v>
      </c>
      <c r="AY527" s="43">
        <f t="shared" si="852"/>
        <v>-2045675.3808333334</v>
      </c>
      <c r="AZ527" s="43">
        <f t="shared" si="853"/>
        <v>-1889788.7458333333</v>
      </c>
      <c r="BA527" s="98">
        <f t="shared" si="854"/>
        <v>-1747273.4970833333</v>
      </c>
      <c r="BB527" s="16"/>
      <c r="BC527" s="16"/>
      <c r="BD527" s="16">
        <f t="shared" si="709"/>
        <v>0</v>
      </c>
      <c r="BE527" s="16"/>
      <c r="BF527" s="16">
        <f t="shared" si="710"/>
        <v>0</v>
      </c>
      <c r="BH527" s="16">
        <f t="shared" si="711"/>
        <v>0</v>
      </c>
      <c r="BJ527" s="16">
        <f t="shared" si="712"/>
        <v>0</v>
      </c>
      <c r="BL527" s="16">
        <f t="shared" si="713"/>
        <v>0</v>
      </c>
      <c r="BN527" s="16">
        <f t="shared" si="714"/>
        <v>0</v>
      </c>
      <c r="BP527" s="16">
        <f t="shared" si="715"/>
        <v>0</v>
      </c>
      <c r="BQ527" s="43"/>
      <c r="BR527" s="16">
        <f t="shared" si="716"/>
        <v>0</v>
      </c>
      <c r="BS527" s="43"/>
      <c r="BT527" s="16">
        <f t="shared" si="717"/>
        <v>0</v>
      </c>
      <c r="BV527" s="16">
        <f t="shared" si="860"/>
        <v>0</v>
      </c>
      <c r="BW527" s="43"/>
      <c r="BX527" s="16">
        <f t="shared" si="861"/>
        <v>0</v>
      </c>
      <c r="BY527" s="43"/>
      <c r="BZ527" s="16">
        <f t="shared" si="862"/>
        <v>0</v>
      </c>
      <c r="CB527" s="16">
        <f t="shared" si="857"/>
        <v>0</v>
      </c>
      <c r="CF527" s="243">
        <f t="shared" si="858"/>
        <v>0</v>
      </c>
      <c r="CH527" s="243">
        <f t="shared" si="721"/>
        <v>0</v>
      </c>
      <c r="CJ527" s="16">
        <f t="shared" si="855"/>
        <v>-1747273.4970833333</v>
      </c>
      <c r="CL527" s="54">
        <f t="shared" si="856"/>
        <v>0</v>
      </c>
      <c r="CN527" s="18"/>
      <c r="CO527" s="16">
        <f t="shared" si="859"/>
        <v>0</v>
      </c>
      <c r="CP527" s="18"/>
    </row>
    <row r="528" spans="1:94" x14ac:dyDescent="0.2">
      <c r="A528" s="387"/>
      <c r="B528" s="14" t="str">
        <f>VLOOKUP(D528,'line assign basis'!$A$8:$D$668,2,FALSE)</f>
        <v>UNPAID DEPOSIT INT</v>
      </c>
      <c r="C528" s="17" t="s">
        <v>1162</v>
      </c>
      <c r="D528" s="17" t="str">
        <f t="shared" si="708"/>
        <v>235001</v>
      </c>
      <c r="E528" s="17">
        <f>IFERROR(VLOOKUP(D528,'line assign basis'!$A$8:$D$668,4,FALSE),"")</f>
        <v>2</v>
      </c>
      <c r="F528" s="33">
        <f>IFERROR(VLOOKUP($D528,'SAP Data'!$A$7:$OM$1845,F$4,FALSE),"")</f>
        <v>-34768.39</v>
      </c>
      <c r="G528" s="33">
        <f>IFERROR(VLOOKUP($D528,'SAP Data'!$A$7:$OM$1845,G$4,FALSE),"")</f>
        <v>-37706.35</v>
      </c>
      <c r="H528" s="16">
        <f>IFERROR(VLOOKUP($D528,'SAP Data'!$A$7:$OM$1845,H$4,FALSE),"")</f>
        <v>-39822.21</v>
      </c>
      <c r="I528" s="76">
        <f>IFERROR(VLOOKUP($D528,'SAP Data'!$A$7:$OM$1845,I$4,FALSE),"")</f>
        <v>-41549.449999999997</v>
      </c>
      <c r="J528" s="76">
        <f>IFERROR(VLOOKUP($D528,'SAP Data'!$A$7:$OM$1845,J$4,FALSE),"")</f>
        <v>-43599.75</v>
      </c>
      <c r="K528" s="76">
        <f>IFERROR(VLOOKUP($D528,'SAP Data'!$A$7:$OM$1845,K$4,FALSE),"")</f>
        <v>-45108.49</v>
      </c>
      <c r="L528" s="76">
        <f>IFERROR(VLOOKUP($D528,'SAP Data'!$A$7:$OM$1845,L$4,FALSE),"")</f>
        <v>-47135.360000000001</v>
      </c>
      <c r="M528" s="76">
        <f>IFERROR(VLOOKUP($D528,'SAP Data'!$A$7:$OM$1845,M$4,FALSE),"")</f>
        <v>-48017.83</v>
      </c>
      <c r="N528" s="76">
        <f>IFERROR(VLOOKUP($D528,'SAP Data'!$A$7:$OM$1845,N$4,FALSE),"")</f>
        <v>-49914.41</v>
      </c>
      <c r="O528" s="76">
        <f>IFERROR(VLOOKUP($D528,'SAP Data'!$A$7:$OM$1845,O$4,FALSE),"")</f>
        <v>-50801.05</v>
      </c>
      <c r="P528" s="76">
        <f>IFERROR(VLOOKUP($D528,'SAP Data'!$A$7:$OM$1845,P$4,FALSE),"")</f>
        <v>-51696.39</v>
      </c>
      <c r="Q528" s="76">
        <f>IFERROR(VLOOKUP($D528,'SAP Data'!$A$7:$OM$1845,Q$4,FALSE),"")</f>
        <v>-51904.99</v>
      </c>
      <c r="R528" s="76">
        <f>IFERROR(VLOOKUP($D528,'SAP Data'!$A$7:$OM$1845,R$4,FALSE),"")</f>
        <v>-47895.06</v>
      </c>
      <c r="S528" s="76">
        <f>IFERROR(VLOOKUP($D528,'SAP Data'!$A$7:$OM$1845,S$4,FALSE),"")</f>
        <v>-44752.13</v>
      </c>
      <c r="T528" s="76">
        <f>IFERROR(VLOOKUP($D528,'SAP Data'!$A$7:$OM$1845,T$4,FALSE),"")</f>
        <v>-41539.410000000003</v>
      </c>
      <c r="U528" s="76">
        <f>IFERROR(VLOOKUP($D528,'SAP Data'!$A$7:$OM$1845,U$4,FALSE),"")</f>
        <v>-38352.28</v>
      </c>
      <c r="V528" s="76">
        <f>IFERROR(VLOOKUP($D528,'SAP Data'!$A$7:$OM$1845,V$4,FALSE),"")</f>
        <v>-35671.24</v>
      </c>
      <c r="W528" s="76">
        <f>IFERROR(VLOOKUP($D528,'SAP Data'!$A$7:$OM$1845,W$4,FALSE),"")</f>
        <v>-33136.6</v>
      </c>
      <c r="X528" s="76">
        <f>IFERROR(VLOOKUP($D528,'SAP Data'!$A$7:$OM$1845,X$4,FALSE),"")</f>
        <v>-31667.16</v>
      </c>
      <c r="Y528" s="76">
        <f>IFERROR(VLOOKUP($D528,'SAP Data'!$A$7:$OM$1845,Y$4,FALSE),"")</f>
        <v>-29862.68</v>
      </c>
      <c r="Z528" s="76">
        <f>IFERROR(VLOOKUP($D528,'SAP Data'!$A$7:$OM$1845,Z$4,FALSE),"")</f>
        <v>-27957.34</v>
      </c>
      <c r="AA528" s="76">
        <f>IFERROR(VLOOKUP($D528,'SAP Data'!$A$7:$OM$1845,AA$4,FALSE),"")</f>
        <v>-26167.42</v>
      </c>
      <c r="AB528" s="76">
        <f>IFERROR(VLOOKUP($D528,'SAP Data'!$A$7:$OM$1845,AB$4,FALSE),"")</f>
        <v>-25505.1</v>
      </c>
      <c r="AC528" s="76">
        <f>IFERROR(VLOOKUP($D528,'SAP Data'!$A$7:$OM$1845,AC$4,FALSE),"")</f>
        <v>-23280.83</v>
      </c>
      <c r="AD528" s="76">
        <f>IFERROR(VLOOKUP($D528,'SAP Data'!$A$7:$OM$1845,AD$4,FALSE),"")</f>
        <v>-17851.88</v>
      </c>
      <c r="AE528" s="76">
        <f>IFERROR(VLOOKUP($D528,'SAP Data'!$A$7:$OM$1845,AE$4,FALSE),"")</f>
        <v>-13274.35</v>
      </c>
      <c r="AF528" s="76">
        <f>IFERROR(VLOOKUP($D528,'SAP Data'!$A$7:$OM$1845,AF$4,FALSE),"")</f>
        <v>-9486.06</v>
      </c>
      <c r="AG528" s="76">
        <f>IFERROR(VLOOKUP($D528,'SAP Data'!$A$7:$OM$1845,AG$4,FALSE),"")</f>
        <v>-7705.78</v>
      </c>
      <c r="AH528" s="76">
        <f>IFERROR(VLOOKUP($D528,'SAP Data'!$A$7:$OM$1845,AH$4,FALSE),"")</f>
        <v>-7173.28</v>
      </c>
      <c r="AI528" s="76">
        <f>IFERROR(VLOOKUP($D528,'SAP Data'!$A$7:$OM$1845,AI$4,FALSE),"")</f>
        <v>-6544.47</v>
      </c>
      <c r="AJ528" s="76">
        <f>IFERROR(VLOOKUP($D528,'SAP Data'!$A$7:$OM$1845,AJ$4,FALSE),"")</f>
        <v>-5890.91</v>
      </c>
      <c r="AK528" s="76">
        <f>IFERROR(VLOOKUP($D528,'SAP Data'!$A$7:$OM$1845,AK$4,FALSE),"")</f>
        <v>-5376.83</v>
      </c>
      <c r="AL528" s="76">
        <f>IFERROR(VLOOKUP($D528,'SAP Data'!$A$7:$OM$1845,AL$4,FALSE),"")</f>
        <v>-4916.5200000000004</v>
      </c>
      <c r="AM528" s="76">
        <f>IFERROR(VLOOKUP($D528,'SAP Data'!$A$7:$OM$1845,AM$4,FALSE),"")</f>
        <v>-4719.4399999999996</v>
      </c>
      <c r="AN528" s="76">
        <f>IFERROR(VLOOKUP($D528,'SAP Data'!$A$7:$OM$1845,AN$4,FALSE),"")</f>
        <v>-4628.08</v>
      </c>
      <c r="AO528" s="76">
        <f>IFERROR(VLOOKUP($D528,'SAP Data'!$A$7:$OM$1845,AO$4,FALSE),"")</f>
        <v>-4607.46</v>
      </c>
      <c r="AP528" s="99">
        <f t="shared" si="843"/>
        <v>-32563.804999999997</v>
      </c>
      <c r="AQ528" s="43">
        <f t="shared" si="844"/>
        <v>-30000.431666666667</v>
      </c>
      <c r="AR528" s="43">
        <f t="shared" si="845"/>
        <v>-27353.30125</v>
      </c>
      <c r="AS528" s="43">
        <f t="shared" si="846"/>
        <v>-24740.807499999999</v>
      </c>
      <c r="AT528" s="43">
        <f t="shared" si="847"/>
        <v>-22276.455000000002</v>
      </c>
      <c r="AU528" s="43">
        <f t="shared" si="848"/>
        <v>-19981.03458333333</v>
      </c>
      <c r="AV528" s="43">
        <f t="shared" si="849"/>
        <v>-17799.018749999999</v>
      </c>
      <c r="AW528" s="43">
        <f t="shared" si="850"/>
        <v>-15704.764583333332</v>
      </c>
      <c r="AX528" s="43">
        <f t="shared" si="851"/>
        <v>-13724.486666666669</v>
      </c>
      <c r="AY528" s="43">
        <f t="shared" si="852"/>
        <v>-11870.786666666667</v>
      </c>
      <c r="AZ528" s="43">
        <f t="shared" si="853"/>
        <v>-10107.245000000001</v>
      </c>
      <c r="BA528" s="98">
        <f t="shared" si="854"/>
        <v>-8459.3120833333342</v>
      </c>
      <c r="BB528" s="16"/>
      <c r="BC528" s="16"/>
      <c r="BD528" s="16">
        <f t="shared" si="709"/>
        <v>0</v>
      </c>
      <c r="BE528" s="16"/>
      <c r="BF528" s="16">
        <f t="shared" si="710"/>
        <v>0</v>
      </c>
      <c r="BH528" s="16">
        <f t="shared" si="711"/>
        <v>0</v>
      </c>
      <c r="BJ528" s="16">
        <f t="shared" si="712"/>
        <v>0</v>
      </c>
      <c r="BL528" s="16">
        <f t="shared" si="713"/>
        <v>0</v>
      </c>
      <c r="BN528" s="16">
        <f t="shared" si="714"/>
        <v>0</v>
      </c>
      <c r="BP528" s="16">
        <f t="shared" si="715"/>
        <v>0</v>
      </c>
      <c r="BQ528" s="43"/>
      <c r="BR528" s="16">
        <f t="shared" si="716"/>
        <v>0</v>
      </c>
      <c r="BS528" s="43"/>
      <c r="BT528" s="16">
        <f t="shared" si="717"/>
        <v>0</v>
      </c>
      <c r="BV528" s="16">
        <f t="shared" si="860"/>
        <v>0</v>
      </c>
      <c r="BW528" s="43"/>
      <c r="BX528" s="16">
        <f t="shared" si="861"/>
        <v>0</v>
      </c>
      <c r="BY528" s="43"/>
      <c r="BZ528" s="16">
        <f t="shared" si="862"/>
        <v>0</v>
      </c>
      <c r="CB528" s="16">
        <f t="shared" si="857"/>
        <v>0</v>
      </c>
      <c r="CF528" s="243">
        <f t="shared" si="858"/>
        <v>0</v>
      </c>
      <c r="CH528" s="243">
        <f t="shared" si="721"/>
        <v>0</v>
      </c>
      <c r="CJ528" s="16">
        <f t="shared" si="855"/>
        <v>-8459.3120833333342</v>
      </c>
      <c r="CL528" s="54">
        <f t="shared" si="856"/>
        <v>0</v>
      </c>
      <c r="CN528" s="18"/>
      <c r="CO528" s="16">
        <f t="shared" si="859"/>
        <v>0</v>
      </c>
      <c r="CP528" s="18"/>
    </row>
    <row r="529" spans="1:94" x14ac:dyDescent="0.2">
      <c r="A529" s="387"/>
      <c r="B529" s="14" t="str">
        <f>VLOOKUP(D529,'line assign basis'!$A$8:$D$668,2,FALSE)</f>
        <v>APPLIED INITIAL DEPO</v>
      </c>
      <c r="C529" s="17" t="s">
        <v>1165</v>
      </c>
      <c r="D529" s="17" t="str">
        <f t="shared" si="708"/>
        <v>235005</v>
      </c>
      <c r="E529" s="17">
        <f>IFERROR(VLOOKUP(D529,'line assign basis'!$A$8:$D$668,4,FALSE),"")</f>
        <v>2</v>
      </c>
      <c r="F529" s="33">
        <f>IFERROR(VLOOKUP($D529,'SAP Data'!$A$7:$OM$1845,F$4,FALSE),"")</f>
        <v>-161823.42000000001</v>
      </c>
      <c r="G529" s="33">
        <f>IFERROR(VLOOKUP($D529,'SAP Data'!$A$7:$OM$1845,G$4,FALSE),"")</f>
        <v>-157944.14000000001</v>
      </c>
      <c r="H529" s="16">
        <f>IFERROR(VLOOKUP($D529,'SAP Data'!$A$7:$OM$1845,H$4,FALSE),"")</f>
        <v>-156460.46</v>
      </c>
      <c r="I529" s="76">
        <f>IFERROR(VLOOKUP($D529,'SAP Data'!$A$7:$OM$1845,I$4,FALSE),"")</f>
        <v>-156011.29</v>
      </c>
      <c r="J529" s="76">
        <f>IFERROR(VLOOKUP($D529,'SAP Data'!$A$7:$OM$1845,J$4,FALSE),"")</f>
        <v>-154304.98000000001</v>
      </c>
      <c r="K529" s="76">
        <f>IFERROR(VLOOKUP($D529,'SAP Data'!$A$7:$OM$1845,K$4,FALSE),"")</f>
        <v>-154811.76999999999</v>
      </c>
      <c r="L529" s="76">
        <f>IFERROR(VLOOKUP($D529,'SAP Data'!$A$7:$OM$1845,L$4,FALSE),"")</f>
        <v>-171769.82</v>
      </c>
      <c r="M529" s="76">
        <f>IFERROR(VLOOKUP($D529,'SAP Data'!$A$7:$OM$1845,M$4,FALSE),"")</f>
        <v>-160299.92000000001</v>
      </c>
      <c r="N529" s="76">
        <f>IFERROR(VLOOKUP($D529,'SAP Data'!$A$7:$OM$1845,N$4,FALSE),"")</f>
        <v>-153512.43</v>
      </c>
      <c r="O529" s="76">
        <f>IFERROR(VLOOKUP($D529,'SAP Data'!$A$7:$OM$1845,O$4,FALSE),"")</f>
        <v>-160706.70000000001</v>
      </c>
      <c r="P529" s="76">
        <f>IFERROR(VLOOKUP($D529,'SAP Data'!$A$7:$OM$1845,P$4,FALSE),"")</f>
        <v>-156768.31</v>
      </c>
      <c r="Q529" s="76">
        <f>IFERROR(VLOOKUP($D529,'SAP Data'!$A$7:$OM$1845,Q$4,FALSE),"")</f>
        <v>-158689.60999999999</v>
      </c>
      <c r="R529" s="76">
        <f>IFERROR(VLOOKUP($D529,'SAP Data'!$A$7:$OM$1845,R$4,FALSE),"")</f>
        <v>-159683.29</v>
      </c>
      <c r="S529" s="76">
        <f>IFERROR(VLOOKUP($D529,'SAP Data'!$A$7:$OM$1845,S$4,FALSE),"")</f>
        <v>-163605.78</v>
      </c>
      <c r="T529" s="76">
        <f>IFERROR(VLOOKUP($D529,'SAP Data'!$A$7:$OM$1845,T$4,FALSE),"")</f>
        <v>-156320.56</v>
      </c>
      <c r="U529" s="76">
        <f>IFERROR(VLOOKUP($D529,'SAP Data'!$A$7:$OM$1845,U$4,FALSE),"")</f>
        <v>-155214.84</v>
      </c>
      <c r="V529" s="76">
        <f>IFERROR(VLOOKUP($D529,'SAP Data'!$A$7:$OM$1845,V$4,FALSE),"")</f>
        <v>-153213.35</v>
      </c>
      <c r="W529" s="76">
        <f>IFERROR(VLOOKUP($D529,'SAP Data'!$A$7:$OM$1845,W$4,FALSE),"")</f>
        <v>-155870.18</v>
      </c>
      <c r="X529" s="76">
        <f>IFERROR(VLOOKUP($D529,'SAP Data'!$A$7:$OM$1845,X$4,FALSE),"")</f>
        <v>-157174.79999999999</v>
      </c>
      <c r="Y529" s="76">
        <f>IFERROR(VLOOKUP($D529,'SAP Data'!$A$7:$OM$1845,Y$4,FALSE),"")</f>
        <v>-160627.51</v>
      </c>
      <c r="Z529" s="76">
        <f>IFERROR(VLOOKUP($D529,'SAP Data'!$A$7:$OM$1845,Z$4,FALSE),"")</f>
        <v>-163786.29999999999</v>
      </c>
      <c r="AA529" s="76">
        <f>IFERROR(VLOOKUP($D529,'SAP Data'!$A$7:$OM$1845,AA$4,FALSE),"")</f>
        <v>-164488.57999999999</v>
      </c>
      <c r="AB529" s="76">
        <f>IFERROR(VLOOKUP($D529,'SAP Data'!$A$7:$OM$1845,AB$4,FALSE),"")</f>
        <v>-165360.12</v>
      </c>
      <c r="AC529" s="76">
        <f>IFERROR(VLOOKUP($D529,'SAP Data'!$A$7:$OM$1845,AC$4,FALSE),"")</f>
        <v>-164966.98000000001</v>
      </c>
      <c r="AD529" s="76">
        <f>IFERROR(VLOOKUP($D529,'SAP Data'!$A$7:$OM$1845,AD$4,FALSE),"")</f>
        <v>-164646.25</v>
      </c>
      <c r="AE529" s="76">
        <f>IFERROR(VLOOKUP($D529,'SAP Data'!$A$7:$OM$1845,AE$4,FALSE),"")</f>
        <v>-161306.29999999999</v>
      </c>
      <c r="AF529" s="76">
        <f>IFERROR(VLOOKUP($D529,'SAP Data'!$A$7:$OM$1845,AF$4,FALSE),"")</f>
        <v>-157368.98000000001</v>
      </c>
      <c r="AG529" s="76">
        <f>IFERROR(VLOOKUP($D529,'SAP Data'!$A$7:$OM$1845,AG$4,FALSE),"")</f>
        <v>-150903.06</v>
      </c>
      <c r="AH529" s="76">
        <f>IFERROR(VLOOKUP($D529,'SAP Data'!$A$7:$OM$1845,AH$4,FALSE),"")</f>
        <v>-155347.81</v>
      </c>
      <c r="AI529" s="76">
        <f>IFERROR(VLOOKUP($D529,'SAP Data'!$A$7:$OM$1845,AI$4,FALSE),"")</f>
        <v>-155956.84</v>
      </c>
      <c r="AJ529" s="76">
        <f>IFERROR(VLOOKUP($D529,'SAP Data'!$A$7:$OM$1845,AJ$4,FALSE),"")</f>
        <v>-151126.47</v>
      </c>
      <c r="AK529" s="76">
        <f>IFERROR(VLOOKUP($D529,'SAP Data'!$A$7:$OM$1845,AK$4,FALSE),"")</f>
        <v>-150555.57</v>
      </c>
      <c r="AL529" s="76">
        <f>IFERROR(VLOOKUP($D529,'SAP Data'!$A$7:$OM$1845,AL$4,FALSE),"")</f>
        <v>-151409.85999999999</v>
      </c>
      <c r="AM529" s="76">
        <f>IFERROR(VLOOKUP($D529,'SAP Data'!$A$7:$OM$1845,AM$4,FALSE),"")</f>
        <v>-150541.81</v>
      </c>
      <c r="AN529" s="76">
        <f>IFERROR(VLOOKUP($D529,'SAP Data'!$A$7:$OM$1845,AN$4,FALSE),"")</f>
        <v>-150440.04</v>
      </c>
      <c r="AO529" s="76">
        <f>IFERROR(VLOOKUP($D529,'SAP Data'!$A$7:$OM$1845,AO$4,FALSE),"")</f>
        <v>-153222.82</v>
      </c>
      <c r="AP529" s="99">
        <f t="shared" si="843"/>
        <v>-160232.81416666668</v>
      </c>
      <c r="AQ529" s="43">
        <f t="shared" si="844"/>
        <v>-160343.79250000001</v>
      </c>
      <c r="AR529" s="43">
        <f t="shared" si="845"/>
        <v>-160291.66500000001</v>
      </c>
      <c r="AS529" s="43">
        <f t="shared" si="846"/>
        <v>-160155.69166666668</v>
      </c>
      <c r="AT529" s="43">
        <f t="shared" si="847"/>
        <v>-160064.97</v>
      </c>
      <c r="AU529" s="43">
        <f t="shared" si="848"/>
        <v>-160157.51666666669</v>
      </c>
      <c r="AV529" s="43">
        <f t="shared" si="849"/>
        <v>-159909.11375000002</v>
      </c>
      <c r="AW529" s="43">
        <f t="shared" si="850"/>
        <v>-159237.43583333335</v>
      </c>
      <c r="AX529" s="43">
        <f t="shared" si="851"/>
        <v>-158302.08666666667</v>
      </c>
      <c r="AY529" s="43">
        <f t="shared" si="852"/>
        <v>-157205.28625000003</v>
      </c>
      <c r="AZ529" s="43">
        <f t="shared" si="853"/>
        <v>-156002.50083333335</v>
      </c>
      <c r="BA529" s="98">
        <f t="shared" si="854"/>
        <v>-154891.49083333334</v>
      </c>
      <c r="BB529" s="16"/>
      <c r="BC529" s="16"/>
      <c r="BD529" s="16">
        <f t="shared" si="709"/>
        <v>0</v>
      </c>
      <c r="BE529" s="16"/>
      <c r="BF529" s="16">
        <f t="shared" si="710"/>
        <v>0</v>
      </c>
      <c r="BH529" s="16">
        <f t="shared" si="711"/>
        <v>0</v>
      </c>
      <c r="BJ529" s="16">
        <f t="shared" si="712"/>
        <v>0</v>
      </c>
      <c r="BL529" s="16">
        <f t="shared" si="713"/>
        <v>0</v>
      </c>
      <c r="BN529" s="16">
        <f t="shared" si="714"/>
        <v>0</v>
      </c>
      <c r="BP529" s="16">
        <f t="shared" ref="BP529:BP597" si="863">IF($E529=5,AV529,0)</f>
        <v>0</v>
      </c>
      <c r="BQ529" s="43"/>
      <c r="BR529" s="16">
        <f t="shared" ref="BR529:BR597" si="864">IF($E529=5,AW529,0)</f>
        <v>0</v>
      </c>
      <c r="BS529" s="43"/>
      <c r="BT529" s="16">
        <f t="shared" ref="BT529:BT597" si="865">IF($E529=5,AX529,0)</f>
        <v>0</v>
      </c>
      <c r="BV529" s="16">
        <f t="shared" si="860"/>
        <v>0</v>
      </c>
      <c r="BW529" s="43"/>
      <c r="BX529" s="16">
        <f t="shared" si="861"/>
        <v>0</v>
      </c>
      <c r="BY529" s="43"/>
      <c r="BZ529" s="16">
        <f t="shared" si="862"/>
        <v>0</v>
      </c>
      <c r="CB529" s="16">
        <f t="shared" si="857"/>
        <v>0</v>
      </c>
      <c r="CF529" s="243">
        <f t="shared" si="858"/>
        <v>0</v>
      </c>
      <c r="CH529" s="243">
        <f t="shared" si="721"/>
        <v>0</v>
      </c>
      <c r="CJ529" s="16">
        <f t="shared" si="855"/>
        <v>-154891.49083333334</v>
      </c>
      <c r="CL529" s="54">
        <f t="shared" si="856"/>
        <v>0</v>
      </c>
      <c r="CN529" s="18"/>
      <c r="CO529" s="16">
        <f t="shared" si="859"/>
        <v>0</v>
      </c>
      <c r="CP529" s="18"/>
    </row>
    <row r="530" spans="1:94" x14ac:dyDescent="0.2">
      <c r="A530" s="387"/>
      <c r="B530" s="14" t="str">
        <f>VLOOKUP(D530,'line assign basis'!$A$8:$D$668,2,FALSE)</f>
        <v>FRANCHISE TAXES - CU</v>
      </c>
      <c r="C530" s="40">
        <v>500179</v>
      </c>
      <c r="D530" s="17" t="str">
        <f t="shared" si="708"/>
        <v>500179</v>
      </c>
      <c r="E530" s="17">
        <f>IFERROR(VLOOKUP(D530,'line assign basis'!$A$8:$D$668,4,FALSE),"")</f>
        <v>5</v>
      </c>
      <c r="F530" s="33">
        <f>IFERROR(VLOOKUP($D530,'SAP Data'!$A$7:$OM$1845,F$4,FALSE),"")</f>
        <v>-5169151.34</v>
      </c>
      <c r="G530" s="33">
        <f>IFERROR(VLOOKUP($D530,'SAP Data'!$A$7:$OM$1845,G$4,FALSE),"")</f>
        <v>-3477171.64</v>
      </c>
      <c r="H530" s="16">
        <f>IFERROR(VLOOKUP($D530,'SAP Data'!$A$7:$OM$1845,H$4,FALSE),"")</f>
        <v>-5113777.6500000004</v>
      </c>
      <c r="I530" s="76">
        <f>IFERROR(VLOOKUP($D530,'SAP Data'!$A$7:$OM$1845,I$4,FALSE),"")</f>
        <v>-4884583.71</v>
      </c>
      <c r="J530" s="76">
        <f>IFERROR(VLOOKUP($D530,'SAP Data'!$A$7:$OM$1845,J$4,FALSE),"")</f>
        <v>-2666029.71</v>
      </c>
      <c r="K530" s="76">
        <f>IFERROR(VLOOKUP($D530,'SAP Data'!$A$7:$OM$1845,K$4,FALSE),"")</f>
        <v>-2950658.54</v>
      </c>
      <c r="L530" s="76">
        <f>IFERROR(VLOOKUP($D530,'SAP Data'!$A$7:$OM$1845,L$4,FALSE),"")</f>
        <v>-2865117.28</v>
      </c>
      <c r="M530" s="76">
        <f>IFERROR(VLOOKUP($D530,'SAP Data'!$A$7:$OM$1845,M$4,FALSE),"")</f>
        <v>-1755136.13</v>
      </c>
      <c r="N530" s="76">
        <f>IFERROR(VLOOKUP($D530,'SAP Data'!$A$7:$OM$1845,N$4,FALSE),"")</f>
        <v>-2184728.4</v>
      </c>
      <c r="O530" s="76">
        <f>IFERROR(VLOOKUP($D530,'SAP Data'!$A$7:$OM$1845,O$4,FALSE),"")</f>
        <v>-2567530.36</v>
      </c>
      <c r="P530" s="76">
        <f>IFERROR(VLOOKUP($D530,'SAP Data'!$A$7:$OM$1845,P$4,FALSE),"")</f>
        <v>-2979505.7</v>
      </c>
      <c r="Q530" s="76">
        <f>IFERROR(VLOOKUP($D530,'SAP Data'!$A$7:$OM$1845,Q$4,FALSE),"")</f>
        <v>-4636885.43</v>
      </c>
      <c r="R530" s="76">
        <f>IFERROR(VLOOKUP($D530,'SAP Data'!$A$7:$OM$1845,R$4,FALSE),"")</f>
        <v>-5648561.2000000002</v>
      </c>
      <c r="S530" s="76">
        <f>IFERROR(VLOOKUP($D530,'SAP Data'!$A$7:$OM$1845,S$4,FALSE),"")</f>
        <v>-3473019.9</v>
      </c>
      <c r="T530" s="76">
        <f>IFERROR(VLOOKUP($D530,'SAP Data'!$A$7:$OM$1845,T$4,FALSE),"")</f>
        <v>-4879247.2699999996</v>
      </c>
      <c r="U530" s="76">
        <f>IFERROR(VLOOKUP($D530,'SAP Data'!$A$7:$OM$1845,U$4,FALSE),"")</f>
        <v>-4751748.41</v>
      </c>
      <c r="V530" s="76">
        <f>IFERROR(VLOOKUP($D530,'SAP Data'!$A$7:$OM$1845,V$4,FALSE),"")</f>
        <v>-2763421.03</v>
      </c>
      <c r="W530" s="76">
        <f>IFERROR(VLOOKUP($D530,'SAP Data'!$A$7:$OM$1845,W$4,FALSE),"")</f>
        <v>-3030165.28</v>
      </c>
      <c r="X530" s="76">
        <f>IFERROR(VLOOKUP($D530,'SAP Data'!$A$7:$OM$1845,X$4,FALSE),"")</f>
        <v>-2836525.39</v>
      </c>
      <c r="Y530" s="76">
        <f>IFERROR(VLOOKUP($D530,'SAP Data'!$A$7:$OM$1845,Y$4,FALSE),"")</f>
        <v>-1700222.81</v>
      </c>
      <c r="Z530" s="76">
        <f>IFERROR(VLOOKUP($D530,'SAP Data'!$A$7:$OM$1845,Z$4,FALSE),"")</f>
        <v>-2147466.04</v>
      </c>
      <c r="AA530" s="76">
        <f>IFERROR(VLOOKUP($D530,'SAP Data'!$A$7:$OM$1845,AA$4,FALSE),"")</f>
        <v>-2342774.06</v>
      </c>
      <c r="AB530" s="76">
        <f>IFERROR(VLOOKUP($D530,'SAP Data'!$A$7:$OM$1845,AB$4,FALSE),"")</f>
        <v>-2773839.88</v>
      </c>
      <c r="AC530" s="76">
        <f>IFERROR(VLOOKUP($D530,'SAP Data'!$A$7:$OM$1845,AC$4,FALSE),"")</f>
        <v>-4611558.41</v>
      </c>
      <c r="AD530" s="76">
        <f>IFERROR(VLOOKUP($D530,'SAP Data'!$A$7:$OM$1845,AD$4,FALSE),"")</f>
        <v>-5716056.04</v>
      </c>
      <c r="AE530" s="76">
        <f>IFERROR(VLOOKUP($D530,'SAP Data'!$A$7:$OM$1845,AE$4,FALSE),"")</f>
        <v>-3811013.12</v>
      </c>
      <c r="AF530" s="76">
        <f>IFERROR(VLOOKUP($D530,'SAP Data'!$A$7:$OM$1845,AF$4,FALSE),"")</f>
        <v>-5486340.0300000003</v>
      </c>
      <c r="AG530" s="76">
        <f>IFERROR(VLOOKUP($D530,'SAP Data'!$A$7:$OM$1845,AG$4,FALSE),"")</f>
        <v>-5405814.0499999998</v>
      </c>
      <c r="AH530" s="76">
        <f>IFERROR(VLOOKUP($D530,'SAP Data'!$A$7:$OM$1845,AH$4,FALSE),"")</f>
        <v>-2966436.62</v>
      </c>
      <c r="AI530" s="76">
        <f>IFERROR(VLOOKUP($D530,'SAP Data'!$A$7:$OM$1845,AI$4,FALSE),"")</f>
        <v>-3601258.07</v>
      </c>
      <c r="AJ530" s="76">
        <f>IFERROR(VLOOKUP($D530,'SAP Data'!$A$7:$OM$1845,AJ$4,FALSE),"")</f>
        <v>-2986049.6</v>
      </c>
      <c r="AK530" s="76">
        <f>IFERROR(VLOOKUP($D530,'SAP Data'!$A$7:$OM$1845,AK$4,FALSE),"")</f>
        <v>-1815768.77</v>
      </c>
      <c r="AL530" s="76">
        <f>IFERROR(VLOOKUP($D530,'SAP Data'!$A$7:$OM$1845,AL$4,FALSE),"")</f>
        <v>-2312679.5099999998</v>
      </c>
      <c r="AM530" s="76">
        <f>IFERROR(VLOOKUP($D530,'SAP Data'!$A$7:$OM$1845,AM$4,FALSE),"")</f>
        <v>-2687928.98</v>
      </c>
      <c r="AN530" s="76">
        <f>IFERROR(VLOOKUP($D530,'SAP Data'!$A$7:$OM$1845,AN$4,FALSE),"")</f>
        <v>-3075853.38</v>
      </c>
      <c r="AO530" s="76">
        <f>IFERROR(VLOOKUP($D530,'SAP Data'!$A$7:$OM$1845,AO$4,FALSE),"")</f>
        <v>-5158983.49</v>
      </c>
      <c r="AP530" s="99">
        <f t="shared" si="843"/>
        <v>-3416024.7583333333</v>
      </c>
      <c r="AQ530" s="43">
        <f t="shared" si="844"/>
        <v>-3432920.0941666667</v>
      </c>
      <c r="AR530" s="43">
        <f t="shared" si="845"/>
        <v>-3472298.6766666663</v>
      </c>
      <c r="AS530" s="43">
        <f t="shared" si="846"/>
        <v>-3524846.9433333334</v>
      </c>
      <c r="AT530" s="43">
        <f t="shared" si="847"/>
        <v>-3560558.6612500004</v>
      </c>
      <c r="AU530" s="43">
        <f t="shared" si="848"/>
        <v>-3592813.1770833326</v>
      </c>
      <c r="AV530" s="43">
        <f t="shared" si="849"/>
        <v>-3622838.885416666</v>
      </c>
      <c r="AW530" s="43">
        <f t="shared" si="850"/>
        <v>-3633883.4758333336</v>
      </c>
      <c r="AX530" s="43">
        <f t="shared" si="851"/>
        <v>-3645581.7854166678</v>
      </c>
      <c r="AY530" s="43">
        <f t="shared" si="852"/>
        <v>-3666847.1350000002</v>
      </c>
      <c r="AZ530" s="43">
        <f t="shared" si="853"/>
        <v>-3693812.4858333333</v>
      </c>
      <c r="BA530" s="98">
        <f t="shared" si="854"/>
        <v>-3729205.76</v>
      </c>
      <c r="BB530" s="16"/>
      <c r="BC530" s="16"/>
      <c r="BD530" s="16">
        <f t="shared" ref="BD530:BD598" si="866">IF($E530=5,AP530,0)</f>
        <v>-3416024.7583333333</v>
      </c>
      <c r="BE530" s="16"/>
      <c r="BF530" s="16">
        <f t="shared" ref="BF530:BF598" si="867">IF($E530=5,AQ530,0)</f>
        <v>-3432920.0941666667</v>
      </c>
      <c r="BH530" s="16">
        <f t="shared" ref="BH530:BH598" si="868">IF($E530=5,AR530,0)</f>
        <v>-3472298.6766666663</v>
      </c>
      <c r="BJ530" s="16">
        <f t="shared" ref="BJ530:BJ598" si="869">IF($E530=5,AS530,0)</f>
        <v>-3524846.9433333334</v>
      </c>
      <c r="BL530" s="16">
        <f t="shared" ref="BL530:BL598" si="870">IF($E530=5,AT530,0)</f>
        <v>-3560558.6612500004</v>
      </c>
      <c r="BN530" s="16">
        <f t="shared" ref="BN530:BN598" si="871">IF($E530=5,AU530,0)</f>
        <v>-3592813.1770833326</v>
      </c>
      <c r="BP530" s="16">
        <f t="shared" si="863"/>
        <v>-3622838.885416666</v>
      </c>
      <c r="BQ530" s="43"/>
      <c r="BR530" s="16">
        <f t="shared" si="864"/>
        <v>-3633883.4758333336</v>
      </c>
      <c r="BS530" s="43"/>
      <c r="BT530" s="16">
        <f t="shared" si="865"/>
        <v>-3645581.7854166678</v>
      </c>
      <c r="BV530" s="16">
        <f t="shared" si="860"/>
        <v>-3666847.1350000002</v>
      </c>
      <c r="BW530" s="43"/>
      <c r="BX530" s="16">
        <f t="shared" si="861"/>
        <v>-3693812.4858333333</v>
      </c>
      <c r="BY530" s="43"/>
      <c r="BZ530" s="16">
        <f t="shared" si="862"/>
        <v>-3729205.76</v>
      </c>
      <c r="CB530" s="16">
        <f t="shared" si="857"/>
        <v>0</v>
      </c>
      <c r="CF530" s="243">
        <f t="shared" si="858"/>
        <v>0</v>
      </c>
      <c r="CH530" s="243">
        <f t="shared" ref="CH530:CH598" si="872">IFERROR(CO530-CF530,"")</f>
        <v>0</v>
      </c>
      <c r="CJ530" s="16">
        <f t="shared" si="855"/>
        <v>0</v>
      </c>
      <c r="CL530" s="54">
        <f t="shared" si="856"/>
        <v>0</v>
      </c>
      <c r="CN530" s="18"/>
      <c r="CO530" s="16">
        <f t="shared" si="859"/>
        <v>0</v>
      </c>
      <c r="CP530" s="18"/>
    </row>
    <row r="531" spans="1:94" x14ac:dyDescent="0.2">
      <c r="A531" s="387"/>
      <c r="B531" s="14" t="str">
        <f>VLOOKUP(D531,'line assign basis'!$A$8:$D$668,2,FALSE)</f>
        <v>CAP LEASE CUR DELL</v>
      </c>
      <c r="C531" s="17" t="s">
        <v>1170</v>
      </c>
      <c r="D531" s="17" t="str">
        <f t="shared" si="708"/>
        <v>243048</v>
      </c>
      <c r="E531" s="17">
        <f>IFERROR(VLOOKUP(D531,'line assign basis'!$A$8:$D$668,4,FALSE),"")</f>
        <v>1</v>
      </c>
      <c r="F531" s="33">
        <f>IFERROR(VLOOKUP($D531,'SAP Data'!$A$7:$OM$1845,F$4,FALSE),"")</f>
        <v>0</v>
      </c>
      <c r="G531" s="33">
        <f>IFERROR(VLOOKUP($D531,'SAP Data'!$A$7:$OM$1845,G$4,FALSE),"")</f>
        <v>0</v>
      </c>
      <c r="H531" s="16">
        <f>IFERROR(VLOOKUP($D531,'SAP Data'!$A$7:$OM$1845,H$4,FALSE),"")</f>
        <v>0</v>
      </c>
      <c r="I531" s="76">
        <f>IFERROR(VLOOKUP($D531,'SAP Data'!$A$7:$OM$1845,I$4,FALSE),"")</f>
        <v>0</v>
      </c>
      <c r="J531" s="76">
        <f>IFERROR(VLOOKUP($D531,'SAP Data'!$A$7:$OM$1845,J$4,FALSE),"")</f>
        <v>0</v>
      </c>
      <c r="K531" s="76">
        <f>IFERROR(VLOOKUP($D531,'SAP Data'!$A$7:$OM$1845,K$4,FALSE),"")</f>
        <v>0</v>
      </c>
      <c r="L531" s="76">
        <f>IFERROR(VLOOKUP($D531,'SAP Data'!$A$7:$OM$1845,L$4,FALSE),"")</f>
        <v>0</v>
      </c>
      <c r="M531" s="76">
        <f>IFERROR(VLOOKUP($D531,'SAP Data'!$A$7:$OM$1845,M$4,FALSE),"")</f>
        <v>0</v>
      </c>
      <c r="N531" s="76">
        <f>IFERROR(VLOOKUP($D531,'SAP Data'!$A$7:$OM$1845,N$4,FALSE),"")</f>
        <v>0</v>
      </c>
      <c r="O531" s="76">
        <f>IFERROR(VLOOKUP($D531,'SAP Data'!$A$7:$OM$1845,O$4,FALSE),"")</f>
        <v>0</v>
      </c>
      <c r="P531" s="76">
        <f>IFERROR(VLOOKUP($D531,'SAP Data'!$A$7:$OM$1845,P$4,FALSE),"")</f>
        <v>0</v>
      </c>
      <c r="Q531" s="76">
        <f>IFERROR(VLOOKUP($D531,'SAP Data'!$A$7:$OM$1845,Q$4,FALSE),"")</f>
        <v>0</v>
      </c>
      <c r="R531" s="76">
        <f>IFERROR(VLOOKUP($D531,'SAP Data'!$A$7:$OM$1845,R$4,FALSE),"")</f>
        <v>0</v>
      </c>
      <c r="S531" s="76">
        <f>IFERROR(VLOOKUP($D531,'SAP Data'!$A$7:$OM$1845,S$4,FALSE),"")</f>
        <v>0</v>
      </c>
      <c r="T531" s="76">
        <f>IFERROR(VLOOKUP($D531,'SAP Data'!$A$7:$OM$1845,T$4,FALSE),"")</f>
        <v>0</v>
      </c>
      <c r="U531" s="76">
        <f>IFERROR(VLOOKUP($D531,'SAP Data'!$A$7:$OM$1845,U$4,FALSE),"")</f>
        <v>0</v>
      </c>
      <c r="V531" s="76">
        <f>IFERROR(VLOOKUP($D531,'SAP Data'!$A$7:$OM$1845,V$4,FALSE),"")</f>
        <v>0</v>
      </c>
      <c r="W531" s="76">
        <f>IFERROR(VLOOKUP($D531,'SAP Data'!$A$7:$OM$1845,W$4,FALSE),"")</f>
        <v>0</v>
      </c>
      <c r="X531" s="76">
        <f>IFERROR(VLOOKUP($D531,'SAP Data'!$A$7:$OM$1845,X$4,FALSE),"")</f>
        <v>0</v>
      </c>
      <c r="Y531" s="76">
        <f>IFERROR(VLOOKUP($D531,'SAP Data'!$A$7:$OM$1845,Y$4,FALSE),"")</f>
        <v>0</v>
      </c>
      <c r="Z531" s="76">
        <f>IFERROR(VLOOKUP($D531,'SAP Data'!$A$7:$OM$1845,Z$4,FALSE),"")</f>
        <v>0</v>
      </c>
      <c r="AA531" s="76">
        <f>IFERROR(VLOOKUP($D531,'SAP Data'!$A$7:$OM$1845,AA$4,FALSE),"")</f>
        <v>0</v>
      </c>
      <c r="AB531" s="76">
        <f>IFERROR(VLOOKUP($D531,'SAP Data'!$A$7:$OM$1845,AB$4,FALSE),"")</f>
        <v>0</v>
      </c>
      <c r="AC531" s="76">
        <f>IFERROR(VLOOKUP($D531,'SAP Data'!$A$7:$OM$1845,AC$4,FALSE),"")</f>
        <v>0</v>
      </c>
      <c r="AD531" s="76">
        <f>IFERROR(VLOOKUP($D531,'SAP Data'!$A$7:$OM$1845,AD$4,FALSE),"")</f>
        <v>0</v>
      </c>
      <c r="AE531" s="76">
        <f>IFERROR(VLOOKUP($D531,'SAP Data'!$A$7:$OM$1845,AE$4,FALSE),"")</f>
        <v>0</v>
      </c>
      <c r="AF531" s="76">
        <f>IFERROR(VLOOKUP($D531,'SAP Data'!$A$7:$OM$1845,AF$4,FALSE),"")</f>
        <v>0</v>
      </c>
      <c r="AG531" s="76">
        <f>IFERROR(VLOOKUP($D531,'SAP Data'!$A$7:$OM$1845,AG$4,FALSE),"")</f>
        <v>0</v>
      </c>
      <c r="AH531" s="76">
        <f>IFERROR(VLOOKUP($D531,'SAP Data'!$A$7:$OM$1845,AH$4,FALSE),"")</f>
        <v>0</v>
      </c>
      <c r="AI531" s="76">
        <f>IFERROR(VLOOKUP($D531,'SAP Data'!$A$7:$OM$1845,AI$4,FALSE),"")</f>
        <v>0</v>
      </c>
      <c r="AJ531" s="76">
        <f>IFERROR(VLOOKUP($D531,'SAP Data'!$A$7:$OM$1845,AJ$4,FALSE),"")</f>
        <v>0</v>
      </c>
      <c r="AK531" s="76">
        <f>IFERROR(VLOOKUP($D531,'SAP Data'!$A$7:$OM$1845,AK$4,FALSE),"")</f>
        <v>0</v>
      </c>
      <c r="AL531" s="76">
        <f>IFERROR(VLOOKUP($D531,'SAP Data'!$A$7:$OM$1845,AL$4,FALSE),"")</f>
        <v>0</v>
      </c>
      <c r="AM531" s="76">
        <f>IFERROR(VLOOKUP($D531,'SAP Data'!$A$7:$OM$1845,AM$4,FALSE),"")</f>
        <v>0</v>
      </c>
      <c r="AN531" s="76">
        <f>IFERROR(VLOOKUP($D531,'SAP Data'!$A$7:$OM$1845,AN$4,FALSE),"")</f>
        <v>0</v>
      </c>
      <c r="AO531" s="76">
        <f>IFERROR(VLOOKUP($D531,'SAP Data'!$A$7:$OM$1845,AO$4,FALSE),"")</f>
        <v>0</v>
      </c>
      <c r="AP531" s="99">
        <f t="shared" si="843"/>
        <v>0</v>
      </c>
      <c r="AQ531" s="43">
        <f t="shared" si="844"/>
        <v>0</v>
      </c>
      <c r="AR531" s="43">
        <f t="shared" si="845"/>
        <v>0</v>
      </c>
      <c r="AS531" s="43">
        <f t="shared" si="846"/>
        <v>0</v>
      </c>
      <c r="AT531" s="43">
        <f t="shared" si="847"/>
        <v>0</v>
      </c>
      <c r="AU531" s="43">
        <f t="shared" si="848"/>
        <v>0</v>
      </c>
      <c r="AV531" s="43">
        <f t="shared" si="849"/>
        <v>0</v>
      </c>
      <c r="AW531" s="43">
        <f t="shared" si="850"/>
        <v>0</v>
      </c>
      <c r="AX531" s="43">
        <f t="shared" si="851"/>
        <v>0</v>
      </c>
      <c r="AY531" s="43">
        <f t="shared" si="852"/>
        <v>0</v>
      </c>
      <c r="AZ531" s="43">
        <f t="shared" si="853"/>
        <v>0</v>
      </c>
      <c r="BA531" s="98">
        <f t="shared" si="854"/>
        <v>0</v>
      </c>
      <c r="BB531" s="16"/>
      <c r="BC531" s="16"/>
      <c r="BD531" s="16">
        <f t="shared" si="866"/>
        <v>0</v>
      </c>
      <c r="BE531" s="16"/>
      <c r="BF531" s="16">
        <f t="shared" si="867"/>
        <v>0</v>
      </c>
      <c r="BH531" s="16">
        <f t="shared" si="868"/>
        <v>0</v>
      </c>
      <c r="BJ531" s="16">
        <f t="shared" si="869"/>
        <v>0</v>
      </c>
      <c r="BL531" s="16">
        <f t="shared" si="870"/>
        <v>0</v>
      </c>
      <c r="BN531" s="16">
        <f t="shared" si="871"/>
        <v>0</v>
      </c>
      <c r="BP531" s="16">
        <f t="shared" si="863"/>
        <v>0</v>
      </c>
      <c r="BQ531" s="43"/>
      <c r="BR531" s="16">
        <f t="shared" si="864"/>
        <v>0</v>
      </c>
      <c r="BS531" s="43"/>
      <c r="BT531" s="16">
        <f t="shared" si="865"/>
        <v>0</v>
      </c>
      <c r="BV531" s="16">
        <f t="shared" si="860"/>
        <v>0</v>
      </c>
      <c r="BW531" s="43"/>
      <c r="BX531" s="16">
        <f t="shared" si="861"/>
        <v>0</v>
      </c>
      <c r="BY531" s="43"/>
      <c r="BZ531" s="16">
        <f t="shared" si="862"/>
        <v>0</v>
      </c>
      <c r="CB531" s="16">
        <f t="shared" si="857"/>
        <v>0</v>
      </c>
      <c r="CF531" s="243">
        <f t="shared" si="858"/>
        <v>0</v>
      </c>
      <c r="CH531" s="243">
        <f t="shared" si="872"/>
        <v>0</v>
      </c>
      <c r="CJ531" s="16">
        <f t="shared" si="855"/>
        <v>0</v>
      </c>
      <c r="CL531" s="54">
        <f t="shared" si="856"/>
        <v>0</v>
      </c>
      <c r="CN531" s="18"/>
      <c r="CO531" s="16">
        <f t="shared" si="859"/>
        <v>0</v>
      </c>
      <c r="CP531" s="18"/>
    </row>
    <row r="532" spans="1:94" x14ac:dyDescent="0.2">
      <c r="A532" s="387"/>
      <c r="B532" s="14" t="str">
        <f>VLOOKUP(D532,'line assign basis'!$A$8:$D$668,2,FALSE)</f>
        <v>OTHER CURRENT LIABIL</v>
      </c>
      <c r="C532" s="40">
        <v>500181</v>
      </c>
      <c r="D532" s="17" t="str">
        <f t="shared" si="708"/>
        <v>500181</v>
      </c>
      <c r="E532" s="390">
        <f>IFERROR(VLOOKUP(D532,'line assign basis'!$A$8:$D$668,4,FALSE),"")</f>
        <v>5</v>
      </c>
      <c r="F532" s="430">
        <f>IFERROR(VLOOKUP($D532,'SAP Data'!$A$7:$OM$1845,F$4,FALSE),"")-F533-F534-F535-F536-F537</f>
        <v>-10346248.820000004</v>
      </c>
      <c r="G532" s="430">
        <f>IFERROR(VLOOKUP($D532,'SAP Data'!$A$7:$OM$1845,G$4,FALSE),"")-G533-G534-G535-G536-G537</f>
        <v>-10572683.969999997</v>
      </c>
      <c r="H532" s="430">
        <f>IFERROR(VLOOKUP($D532,'SAP Data'!$A$7:$OM$1845,H$4,FALSE),"")-H533-H534-H535-H536-H537</f>
        <v>-10954116.01</v>
      </c>
      <c r="I532" s="430">
        <f>IFERROR(VLOOKUP($D532,'SAP Data'!$A$7:$OM$1845,I$4,FALSE),"")-I533-I534-I535-I536-I537</f>
        <v>-10071408.309999999</v>
      </c>
      <c r="J532" s="430">
        <f>IFERROR(VLOOKUP($D532,'SAP Data'!$A$7:$OM$1845,J$4,FALSE),"")-J533-J534-J535-J536-J537</f>
        <v>-8970202.1899999976</v>
      </c>
      <c r="K532" s="430">
        <f>IFERROR(VLOOKUP($D532,'SAP Data'!$A$7:$OM$1845,K$4,FALSE),"")-K533-K534-K535-K536-K537</f>
        <v>-7715491.75</v>
      </c>
      <c r="L532" s="430">
        <f>IFERROR(VLOOKUP($D532,'SAP Data'!$A$7:$OM$1845,L$4,FALSE),"")-L533-L534-L535-L536-L537</f>
        <v>-7714428.2000000011</v>
      </c>
      <c r="M532" s="430">
        <f>IFERROR(VLOOKUP($D532,'SAP Data'!$A$7:$OM$1845,M$4,FALSE),"")-M533-M534-M535-M536-M537</f>
        <v>-7358621.7400000002</v>
      </c>
      <c r="N532" s="430">
        <f>IFERROR(VLOOKUP($D532,'SAP Data'!$A$7:$OM$1845,N$4,FALSE),"")-N533-N534-N535-N536-N537</f>
        <v>-6893965.9100000001</v>
      </c>
      <c r="O532" s="430">
        <f>IFERROR(VLOOKUP($D532,'SAP Data'!$A$7:$OM$1845,O$4,FALSE),"")-O533-O534-O535-O536-O537</f>
        <v>-7476188.8299999982</v>
      </c>
      <c r="P532" s="430">
        <f>IFERROR(VLOOKUP($D532,'SAP Data'!$A$7:$OM$1845,P$4,FALSE),"")-P533-P534-P535-P536-P537</f>
        <v>-8397500.2399999984</v>
      </c>
      <c r="Q532" s="430">
        <f>IFERROR(VLOOKUP($D532,'SAP Data'!$A$7:$OM$1845,Q$4,FALSE),"")-Q533-Q534-Q535-Q536-Q537</f>
        <v>-10259042.359999999</v>
      </c>
      <c r="R532" s="430">
        <f>IFERROR(VLOOKUP($D532,'SAP Data'!$A$7:$OM$1845,R$4,FALSE),"")-R533-R534-R535-R536-R537</f>
        <v>-11092897.970000003</v>
      </c>
      <c r="S532" s="430">
        <f>IFERROR(VLOOKUP($D532,'SAP Data'!$A$7:$OM$1845,S$4,FALSE),"")-S533-S534-S535-S536-S537</f>
        <v>-11283928.800000003</v>
      </c>
      <c r="T532" s="430">
        <f>IFERROR(VLOOKUP($D532,'SAP Data'!$A$7:$OM$1845,T$4,FALSE),"")-T533-T534-T535-T536-T537</f>
        <v>-11136744.360000005</v>
      </c>
      <c r="U532" s="430">
        <f>IFERROR(VLOOKUP($D532,'SAP Data'!$A$7:$OM$1845,U$4,FALSE),"")-U533-U534-U535-U536-U537</f>
        <v>-10711333.720000003</v>
      </c>
      <c r="V532" s="430">
        <f>IFERROR(VLOOKUP($D532,'SAP Data'!$A$7:$OM$1845,V$4,FALSE),"")-V533-V534-V535-V536-V537</f>
        <v>-10040831.280000007</v>
      </c>
      <c r="W532" s="430">
        <f>IFERROR(VLOOKUP($D532,'SAP Data'!$A$7:$OM$1845,W$4,FALSE),"")-W533-W534-W535-W536-W537</f>
        <v>-8834311.0899999961</v>
      </c>
      <c r="X532" s="430">
        <f>IFERROR(VLOOKUP($D532,'SAP Data'!$A$7:$OM$1845,X$4,FALSE),"")-X533-X534-X535-X536-X537</f>
        <v>-8913588.4700000007</v>
      </c>
      <c r="Y532" s="430">
        <f>IFERROR(VLOOKUP($D532,'SAP Data'!$A$7:$OM$1845,Y$4,FALSE),"")-Y533-Y534-Y535-Y536-Y537</f>
        <v>-8918847.6500000022</v>
      </c>
      <c r="Z532" s="430">
        <f>IFERROR(VLOOKUP($D532,'SAP Data'!$A$7:$OM$1845,Z$4,FALSE),"")-Z533-Z534-Z535-Z536-Z537</f>
        <v>-8906963.9199999999</v>
      </c>
      <c r="AA532" s="430">
        <f>IFERROR(VLOOKUP($D532,'SAP Data'!$A$7:$OM$1845,AA$4,FALSE),"")-AA533-AA534-AA535-AA536-AA537</f>
        <v>-8821961.1499999985</v>
      </c>
      <c r="AB532" s="430">
        <f>IFERROR(VLOOKUP($D532,'SAP Data'!$A$7:$OM$1845,AB$4,FALSE),"")-AB533-AB534-AB535-AB536-AB537</f>
        <v>-10365369.119999999</v>
      </c>
      <c r="AC532" s="430">
        <f>IFERROR(VLOOKUP($D532,'SAP Data'!$A$7:$OM$1845,AC$4,FALSE),"")-AC533-AC534-AC535-AC536-AC537</f>
        <v>-12576318.020000005</v>
      </c>
      <c r="AD532" s="430">
        <f>IFERROR(VLOOKUP($D532,'SAP Data'!$A$7:$OM$1845,AD$4,FALSE),"")-AD533-AD534-AD535-AD536-AD537</f>
        <v>-13961024.620000003</v>
      </c>
      <c r="AE532" s="430">
        <f>IFERROR(VLOOKUP($D532,'SAP Data'!$A$7:$OM$1845,AE$4,FALSE),"")-AE533-AE534-AE535-AE536-AE537</f>
        <v>-13969439.490000002</v>
      </c>
      <c r="AF532" s="430">
        <f>IFERROR(VLOOKUP($D532,'SAP Data'!$A$7:$OM$1845,AF$4,FALSE),"")-AF533-AF534-AF535-AF536-AF537</f>
        <v>-14530079.749999998</v>
      </c>
      <c r="AG532" s="430">
        <f>IFERROR(VLOOKUP($D532,'SAP Data'!$A$7:$OM$1845,AG$4,FALSE),"")-AG533-AG534-AG535-AG536-AG537</f>
        <v>-14167085.350000001</v>
      </c>
      <c r="AH532" s="430">
        <f>IFERROR(VLOOKUP($D532,'SAP Data'!$A$7:$OM$1845,AH$4,FALSE),"")-AH533-AH534-AH535-AH536-AH537</f>
        <v>-13258449.550000001</v>
      </c>
      <c r="AI532" s="430">
        <f>IFERROR(VLOOKUP($D532,'SAP Data'!$A$7:$OM$1845,AI$4,FALSE),"")-AI533-AI534-AI535-AI536-AI537</f>
        <v>-12612479.380000005</v>
      </c>
      <c r="AJ532" s="430">
        <f>IFERROR(VLOOKUP($D532,'SAP Data'!$A$7:$OM$1845,AJ$4,FALSE),"")-AJ533-AJ534-AJ535-AJ536-AJ537</f>
        <v>-12251555.940000001</v>
      </c>
      <c r="AK532" s="430">
        <f>IFERROR(VLOOKUP($D532,'SAP Data'!$A$7:$OM$1845,AK$4,FALSE),"")-AK533-AK534-AK535-AK536-AK537</f>
        <v>-12178819.560000001</v>
      </c>
      <c r="AL532" s="430">
        <f>IFERROR(VLOOKUP($D532,'SAP Data'!$A$7:$OM$1845,AL$4,FALSE),"")-AL533-AL534-AL535-AL536-AL537</f>
        <v>-11846043.189999998</v>
      </c>
      <c r="AM532" s="430">
        <f>IFERROR(VLOOKUP($D532,'SAP Data'!$A$7:$OM$1845,AM$4,FALSE),"")-AM533-AM534-AM535-AM536-AM537</f>
        <v>-12314836.569999995</v>
      </c>
      <c r="AN532" s="430">
        <f>IFERROR(VLOOKUP($D532,'SAP Data'!$A$7:$OM$1845,AN$4,FALSE),"")-AN533-AN534-AN535-AN536-AN537</f>
        <v>-13595061.999999996</v>
      </c>
      <c r="AO532" s="430">
        <f>IFERROR(VLOOKUP($D532,'SAP Data'!$A$7:$OM$1845,AO$4,FALSE),"")-AO533-AO534-AO535-AO536-AO537</f>
        <v>-16859875.780000001</v>
      </c>
      <c r="AP532" s="99">
        <f t="shared" si="843"/>
        <v>-10253096.57291667</v>
      </c>
      <c r="AQ532" s="43">
        <f t="shared" si="844"/>
        <v>-10484498.128750004</v>
      </c>
      <c r="AR532" s="43">
        <f t="shared" si="845"/>
        <v>-10737783.382083336</v>
      </c>
      <c r="AS532" s="43">
        <f t="shared" si="846"/>
        <v>-11023162.007916668</v>
      </c>
      <c r="AT532" s="43">
        <f t="shared" si="847"/>
        <v>-11301219.087083332</v>
      </c>
      <c r="AU532" s="43">
        <f t="shared" si="848"/>
        <v>-11592710.19375</v>
      </c>
      <c r="AV532" s="43">
        <f t="shared" si="849"/>
        <v>-11889215.850416668</v>
      </c>
      <c r="AW532" s="43">
        <f t="shared" si="850"/>
        <v>-12164129.991250001</v>
      </c>
      <c r="AX532" s="43">
        <f t="shared" si="851"/>
        <v>-12422423.790416667</v>
      </c>
      <c r="AY532" s="43">
        <f t="shared" si="852"/>
        <v>-12690421.902500002</v>
      </c>
      <c r="AZ532" s="43">
        <f t="shared" si="853"/>
        <v>-12970528.915000001</v>
      </c>
      <c r="BA532" s="98">
        <f t="shared" si="854"/>
        <v>-13283581.025</v>
      </c>
      <c r="BB532" s="16"/>
      <c r="BC532" s="16"/>
      <c r="BD532" s="16">
        <f t="shared" si="866"/>
        <v>-10253096.57291667</v>
      </c>
      <c r="BE532" s="16"/>
      <c r="BF532" s="16">
        <f t="shared" si="867"/>
        <v>-10484498.128750004</v>
      </c>
      <c r="BH532" s="16">
        <f t="shared" si="868"/>
        <v>-10737783.382083336</v>
      </c>
      <c r="BJ532" s="16">
        <f t="shared" si="869"/>
        <v>-11023162.007916668</v>
      </c>
      <c r="BL532" s="16">
        <f t="shared" si="870"/>
        <v>-11301219.087083332</v>
      </c>
      <c r="BN532" s="16">
        <f t="shared" si="871"/>
        <v>-11592710.19375</v>
      </c>
      <c r="BP532" s="16">
        <f t="shared" si="863"/>
        <v>-11889215.850416668</v>
      </c>
      <c r="BQ532" s="43"/>
      <c r="BR532" s="16">
        <f t="shared" si="864"/>
        <v>-12164129.991250001</v>
      </c>
      <c r="BS532" s="43"/>
      <c r="BT532" s="16">
        <f t="shared" si="865"/>
        <v>-12422423.790416667</v>
      </c>
      <c r="BV532" s="16">
        <f t="shared" si="860"/>
        <v>-12690421.902500002</v>
      </c>
      <c r="BW532" s="43"/>
      <c r="BX532" s="16">
        <f t="shared" si="861"/>
        <v>-12970528.915000001</v>
      </c>
      <c r="BY532" s="43"/>
      <c r="BZ532" s="16">
        <f t="shared" si="862"/>
        <v>-13283581.025</v>
      </c>
      <c r="CB532" s="16">
        <f t="shared" si="857"/>
        <v>0</v>
      </c>
      <c r="CF532" s="243">
        <f t="shared" si="858"/>
        <v>0</v>
      </c>
      <c r="CH532" s="243">
        <f t="shared" si="872"/>
        <v>0</v>
      </c>
      <c r="CJ532" s="16">
        <f t="shared" si="855"/>
        <v>0</v>
      </c>
      <c r="CL532" s="54">
        <f t="shared" si="856"/>
        <v>0</v>
      </c>
      <c r="CN532" s="18"/>
      <c r="CO532" s="16">
        <f t="shared" si="859"/>
        <v>0</v>
      </c>
      <c r="CP532" s="18"/>
    </row>
    <row r="533" spans="1:94" x14ac:dyDescent="0.2">
      <c r="A533" s="387" t="s">
        <v>4020</v>
      </c>
      <c r="B533" s="370" t="str">
        <f>'500181'!A24</f>
        <v>O/L - WC Reclass- ST</v>
      </c>
      <c r="C533" s="41" t="str">
        <f>'500181'!B24</f>
        <v>NWN/242019</v>
      </c>
      <c r="D533" s="17">
        <v>242019</v>
      </c>
      <c r="E533" s="390">
        <v>5</v>
      </c>
      <c r="F533" s="321">
        <f>'500181'!D24</f>
        <v>0</v>
      </c>
      <c r="G533" s="321">
        <f>'500181'!E24</f>
        <v>0</v>
      </c>
      <c r="H533" s="321">
        <f>'500181'!F24</f>
        <v>2028755</v>
      </c>
      <c r="I533" s="321">
        <f>'500181'!G24</f>
        <v>0</v>
      </c>
      <c r="J533" s="321">
        <f>'500181'!H24</f>
        <v>0</v>
      </c>
      <c r="K533" s="321">
        <f>'500181'!I24</f>
        <v>1989248</v>
      </c>
      <c r="L533" s="321">
        <f>'500181'!J24</f>
        <v>0</v>
      </c>
      <c r="M533" s="321">
        <f>'500181'!K24</f>
        <v>0</v>
      </c>
      <c r="N533" s="321">
        <f>'500181'!L24</f>
        <v>1882618</v>
      </c>
      <c r="O533" s="321">
        <f>'500181'!M24</f>
        <v>1882618</v>
      </c>
      <c r="P533" s="321">
        <f>'500181'!N24</f>
        <v>1882618</v>
      </c>
      <c r="Q533" s="321">
        <f>'500181'!O24</f>
        <v>1785442</v>
      </c>
      <c r="R533" s="321">
        <f>'500181'!P24</f>
        <v>0</v>
      </c>
      <c r="S533" s="321">
        <f>'500181'!Q24</f>
        <v>0</v>
      </c>
      <c r="T533" s="321">
        <f>'500181'!R24</f>
        <v>1717580</v>
      </c>
      <c r="U533" s="321">
        <f>'500181'!S24</f>
        <v>0</v>
      </c>
      <c r="V533" s="321">
        <f>'500181'!T24</f>
        <v>0</v>
      </c>
      <c r="W533" s="321">
        <f>'500181'!U24</f>
        <v>1658270</v>
      </c>
      <c r="X533" s="321">
        <f>'500181'!V24</f>
        <v>0</v>
      </c>
      <c r="Y533" s="321">
        <f>'500181'!W24</f>
        <v>0</v>
      </c>
      <c r="Z533" s="321">
        <f>'500181'!X24</f>
        <v>1551145</v>
      </c>
      <c r="AA533" s="321">
        <f>'500181'!Y24</f>
        <v>0</v>
      </c>
      <c r="AB533" s="321">
        <f>'500181'!Z24</f>
        <v>0</v>
      </c>
      <c r="AC533" s="321">
        <f>'500181'!AA24</f>
        <v>1445760</v>
      </c>
      <c r="AD533" s="321">
        <f>'500181'!AB24</f>
        <v>0</v>
      </c>
      <c r="AE533" s="321">
        <f>'500181'!AC24</f>
        <v>0</v>
      </c>
      <c r="AF533" s="321">
        <f>'500181'!AD24</f>
        <v>1352664</v>
      </c>
      <c r="AG533" s="321">
        <f>'500181'!AE24</f>
        <v>0</v>
      </c>
      <c r="AH533" s="321">
        <f>'500181'!AF24</f>
        <v>0</v>
      </c>
      <c r="AI533" s="321">
        <f>'500181'!AG24</f>
        <v>1140596</v>
      </c>
      <c r="AJ533" s="321">
        <f>'500181'!AH24</f>
        <v>0</v>
      </c>
      <c r="AK533" s="321">
        <f>'500181'!AI24</f>
        <v>0</v>
      </c>
      <c r="AL533" s="321">
        <f>'500181'!AJ24</f>
        <v>1144609</v>
      </c>
      <c r="AM533" s="321">
        <f>'500181'!AK24</f>
        <v>0</v>
      </c>
      <c r="AN533" s="321">
        <f>'500181'!AL24</f>
        <v>0</v>
      </c>
      <c r="AO533" s="321">
        <f>'500181'!AM24</f>
        <v>1141071</v>
      </c>
      <c r="AP533" s="99">
        <f t="shared" si="843"/>
        <v>531062.91666666663</v>
      </c>
      <c r="AQ533" s="43">
        <f t="shared" si="844"/>
        <v>531062.91666666663</v>
      </c>
      <c r="AR533" s="43">
        <f t="shared" si="845"/>
        <v>515858.08333333331</v>
      </c>
      <c r="AS533" s="43">
        <f t="shared" si="846"/>
        <v>500653.25</v>
      </c>
      <c r="AT533" s="43">
        <f t="shared" si="847"/>
        <v>500653.25</v>
      </c>
      <c r="AU533" s="43">
        <f t="shared" si="848"/>
        <v>479083.5</v>
      </c>
      <c r="AV533" s="43">
        <f t="shared" si="849"/>
        <v>457513.75</v>
      </c>
      <c r="AW533" s="43">
        <f t="shared" si="850"/>
        <v>457513.75</v>
      </c>
      <c r="AX533" s="43">
        <f t="shared" si="851"/>
        <v>440574.75</v>
      </c>
      <c r="AY533" s="43">
        <f t="shared" si="852"/>
        <v>423635.75</v>
      </c>
      <c r="AZ533" s="43">
        <f t="shared" si="853"/>
        <v>423635.75</v>
      </c>
      <c r="BA533" s="98">
        <f t="shared" si="854"/>
        <v>410940.375</v>
      </c>
      <c r="BB533" s="16"/>
      <c r="BC533" s="16"/>
      <c r="BD533" s="16">
        <f t="shared" si="866"/>
        <v>531062.91666666663</v>
      </c>
      <c r="BE533" s="16"/>
      <c r="BF533" s="16">
        <f t="shared" si="867"/>
        <v>531062.91666666663</v>
      </c>
      <c r="BH533" s="16">
        <f t="shared" si="868"/>
        <v>515858.08333333331</v>
      </c>
      <c r="BJ533" s="16">
        <f t="shared" si="869"/>
        <v>500653.25</v>
      </c>
      <c r="BL533" s="16">
        <f t="shared" si="870"/>
        <v>500653.25</v>
      </c>
      <c r="BN533" s="16">
        <f t="shared" si="871"/>
        <v>479083.5</v>
      </c>
      <c r="BP533" s="16">
        <f t="shared" si="863"/>
        <v>457513.75</v>
      </c>
      <c r="BQ533" s="43"/>
      <c r="BR533" s="16">
        <f t="shared" si="864"/>
        <v>457513.75</v>
      </c>
      <c r="BS533" s="43"/>
      <c r="BT533" s="16">
        <f t="shared" si="865"/>
        <v>440574.75</v>
      </c>
      <c r="BV533" s="16">
        <f t="shared" si="860"/>
        <v>423635.75</v>
      </c>
      <c r="BW533" s="43"/>
      <c r="BX533" s="16">
        <f t="shared" si="861"/>
        <v>423635.75</v>
      </c>
      <c r="BY533" s="43"/>
      <c r="BZ533" s="16">
        <f t="shared" si="862"/>
        <v>410940.375</v>
      </c>
      <c r="CB533" s="16">
        <f t="shared" si="857"/>
        <v>0</v>
      </c>
      <c r="CF533" s="243">
        <f t="shared" si="858"/>
        <v>0</v>
      </c>
      <c r="CH533" s="243">
        <f t="shared" si="872"/>
        <v>0</v>
      </c>
      <c r="CJ533" s="16">
        <f t="shared" si="855"/>
        <v>0</v>
      </c>
      <c r="CL533" s="54">
        <f t="shared" si="856"/>
        <v>0</v>
      </c>
      <c r="CN533" s="18"/>
      <c r="CO533" s="16">
        <f t="shared" si="859"/>
        <v>0</v>
      </c>
      <c r="CP533" s="18"/>
    </row>
    <row r="534" spans="1:94" x14ac:dyDescent="0.2">
      <c r="A534" s="387" t="s">
        <v>4020</v>
      </c>
      <c r="B534" s="14" t="str">
        <f>VLOOKUP(D534,'line assign basis'!$A$8:$D$668,2,FALSE)</f>
        <v>ENVIRON. LIAB. RECLA</v>
      </c>
      <c r="C534" s="17" t="s">
        <v>2614</v>
      </c>
      <c r="D534" s="17" t="str">
        <f t="shared" ref="D534" si="873">RIGHT(C534,6)</f>
        <v>242000</v>
      </c>
      <c r="E534" s="17">
        <f>IFERROR(VLOOKUP(D534,'line assign basis'!$A$8:$D$668,4,FALSE),"")</f>
        <v>5</v>
      </c>
      <c r="F534" s="33">
        <f>IFERROR(VLOOKUP($D534,'SAP Data'!$A$7:$OM$1845,F$4,FALSE),"")</f>
        <v>-33111094</v>
      </c>
      <c r="G534" s="33">
        <f>IFERROR(VLOOKUP($D534,'SAP Data'!$A$7:$OM$1845,G$4,FALSE),"")</f>
        <v>-33111094</v>
      </c>
      <c r="H534" s="16">
        <f>IFERROR(VLOOKUP($D534,'SAP Data'!$A$7:$OM$1845,H$4,FALSE),"")</f>
        <v>-30142840</v>
      </c>
      <c r="I534" s="76">
        <f>IFERROR(VLOOKUP($D534,'SAP Data'!$A$7:$OM$1845,I$4,FALSE),"")</f>
        <v>-30142840</v>
      </c>
      <c r="J534" s="76">
        <f>IFERROR(VLOOKUP($D534,'SAP Data'!$A$7:$OM$1845,J$4,FALSE),"")</f>
        <v>-30142840</v>
      </c>
      <c r="K534" s="76">
        <f>IFERROR(VLOOKUP($D534,'SAP Data'!$A$7:$OM$1845,K$4,FALSE),"")</f>
        <v>-17577362</v>
      </c>
      <c r="L534" s="76">
        <f>IFERROR(VLOOKUP($D534,'SAP Data'!$A$7:$OM$1845,L$4,FALSE),"")</f>
        <v>-17577362</v>
      </c>
      <c r="M534" s="76">
        <f>IFERROR(VLOOKUP($D534,'SAP Data'!$A$7:$OM$1845,M$4,FALSE),"")</f>
        <v>-17577362</v>
      </c>
      <c r="N534" s="76">
        <f>IFERROR(VLOOKUP($D534,'SAP Data'!$A$7:$OM$1845,N$4,FALSE),"")</f>
        <v>-22403178</v>
      </c>
      <c r="O534" s="76">
        <f>IFERROR(VLOOKUP($D534,'SAP Data'!$A$7:$OM$1845,O$4,FALSE),"")</f>
        <v>-22403178</v>
      </c>
      <c r="P534" s="76">
        <f>IFERROR(VLOOKUP($D534,'SAP Data'!$A$7:$OM$1845,P$4,FALSE),"")</f>
        <v>-22403178</v>
      </c>
      <c r="Q534" s="76">
        <f>IFERROR(VLOOKUP($D534,'SAP Data'!$A$7:$OM$1845,Q$4,FALSE),"")</f>
        <v>-35015064</v>
      </c>
      <c r="R534" s="76">
        <f>IFERROR(VLOOKUP($D534,'SAP Data'!$A$7:$OM$1845,R$4,FALSE),"")</f>
        <v>-39225064</v>
      </c>
      <c r="S534" s="76">
        <f>IFERROR(VLOOKUP($D534,'SAP Data'!$A$7:$OM$1845,S$4,FALSE),"")</f>
        <v>-39225064</v>
      </c>
      <c r="T534" s="76">
        <f>IFERROR(VLOOKUP($D534,'SAP Data'!$A$7:$OM$1845,T$4,FALSE),"")</f>
        <v>-37909272.909999996</v>
      </c>
      <c r="U534" s="76">
        <f>IFERROR(VLOOKUP($D534,'SAP Data'!$A$7:$OM$1845,U$4,FALSE),"")</f>
        <v>-37909272.909999996</v>
      </c>
      <c r="V534" s="76">
        <f>IFERROR(VLOOKUP($D534,'SAP Data'!$A$7:$OM$1845,V$4,FALSE),"")</f>
        <v>-37909272.909999996</v>
      </c>
      <c r="W534" s="76">
        <f>IFERROR(VLOOKUP($D534,'SAP Data'!$A$7:$OM$1845,W$4,FALSE),"")</f>
        <v>-34066835.460000001</v>
      </c>
      <c r="X534" s="76">
        <f>IFERROR(VLOOKUP($D534,'SAP Data'!$A$7:$OM$1845,X$4,FALSE),"")</f>
        <v>-34066835.460000001</v>
      </c>
      <c r="Y534" s="76">
        <f>IFERROR(VLOOKUP($D534,'SAP Data'!$A$7:$OM$1845,Y$4,FALSE),"")</f>
        <v>-34066835.460000001</v>
      </c>
      <c r="Z534" s="76">
        <f>IFERROR(VLOOKUP($D534,'SAP Data'!$A$7:$OM$1845,Z$4,FALSE),"")</f>
        <v>-30483709</v>
      </c>
      <c r="AA534" s="76">
        <f>IFERROR(VLOOKUP($D534,'SAP Data'!$A$7:$OM$1845,AA$4,FALSE),"")</f>
        <v>-30483709</v>
      </c>
      <c r="AB534" s="76">
        <f>IFERROR(VLOOKUP($D534,'SAP Data'!$A$7:$OM$1845,AB$4,FALSE),"")</f>
        <v>-30483709</v>
      </c>
      <c r="AC534" s="76">
        <f>IFERROR(VLOOKUP($D534,'SAP Data'!$A$7:$OM$1845,AC$4,FALSE),"")</f>
        <v>-28241426.449999999</v>
      </c>
      <c r="AD534" s="76">
        <f>IFERROR(VLOOKUP($D534,'SAP Data'!$A$7:$OM$1845,AD$4,FALSE),"")</f>
        <v>-28241426.449999999</v>
      </c>
      <c r="AE534" s="76">
        <f>IFERROR(VLOOKUP($D534,'SAP Data'!$A$7:$OM$1845,AE$4,FALSE),"")</f>
        <v>-28241426.449999999</v>
      </c>
      <c r="AF534" s="76">
        <f>IFERROR(VLOOKUP($D534,'SAP Data'!$A$7:$OM$1845,AF$4,FALSE),"")</f>
        <v>-23593756.43</v>
      </c>
      <c r="AG534" s="76">
        <f>IFERROR(VLOOKUP($D534,'SAP Data'!$A$7:$OM$1845,AG$4,FALSE),"")</f>
        <v>-23593756.43</v>
      </c>
      <c r="AH534" s="76">
        <f>IFERROR(VLOOKUP($D534,'SAP Data'!$A$7:$OM$1845,AH$4,FALSE),"")</f>
        <v>-23593756.43</v>
      </c>
      <c r="AI534" s="76">
        <f>IFERROR(VLOOKUP($D534,'SAP Data'!$A$7:$OM$1845,AI$4,FALSE),"")</f>
        <v>-22514496.699999999</v>
      </c>
      <c r="AJ534" s="76">
        <f>IFERROR(VLOOKUP($D534,'SAP Data'!$A$7:$OM$1845,AJ$4,FALSE),"")</f>
        <v>-22514496.699999999</v>
      </c>
      <c r="AK534" s="76">
        <f>IFERROR(VLOOKUP($D534,'SAP Data'!$A$7:$OM$1845,AK$4,FALSE),"")</f>
        <v>-22514496.699999999</v>
      </c>
      <c r="AL534" s="76">
        <f>IFERROR(VLOOKUP($D534,'SAP Data'!$A$7:$OM$1845,AL$4,FALSE),"")</f>
        <v>-20038516.260000002</v>
      </c>
      <c r="AM534" s="76">
        <f>IFERROR(VLOOKUP($D534,'SAP Data'!$A$7:$OM$1845,AM$4,FALSE),"")</f>
        <v>-20038516.260000002</v>
      </c>
      <c r="AN534" s="76">
        <f>IFERROR(VLOOKUP($D534,'SAP Data'!$A$7:$OM$1845,AN$4,FALSE),"")</f>
        <v>-20038516.260000002</v>
      </c>
      <c r="AO534" s="76">
        <f>IFERROR(VLOOKUP($D534,'SAP Data'!$A$7:$OM$1845,AO$4,FALSE),"")</f>
        <v>-26983714.079999998</v>
      </c>
      <c r="AP534" s="99">
        <f t="shared" si="843"/>
        <v>-34048265.64875</v>
      </c>
      <c r="AQ534" s="43">
        <f t="shared" si="844"/>
        <v>-33132962.519583333</v>
      </c>
      <c r="AR534" s="43">
        <f t="shared" si="845"/>
        <v>-32078831.101666663</v>
      </c>
      <c r="AS534" s="43">
        <f t="shared" si="846"/>
        <v>-30885871.394999996</v>
      </c>
      <c r="AT534" s="43">
        <f t="shared" si="847"/>
        <v>-29692911.688333329</v>
      </c>
      <c r="AU534" s="43">
        <f t="shared" si="848"/>
        <v>-28615084.38666667</v>
      </c>
      <c r="AV534" s="43">
        <f t="shared" si="849"/>
        <v>-27652389.489999998</v>
      </c>
      <c r="AW534" s="43">
        <f t="shared" si="850"/>
        <v>-26689694.593333337</v>
      </c>
      <c r="AX534" s="43">
        <f t="shared" si="851"/>
        <v>-25773130.780833334</v>
      </c>
      <c r="AY534" s="43">
        <f t="shared" si="852"/>
        <v>-24902698.052499998</v>
      </c>
      <c r="AZ534" s="43">
        <f t="shared" si="853"/>
        <v>-24032265.324166667</v>
      </c>
      <c r="BA534" s="98">
        <f t="shared" si="854"/>
        <v>-23544644.277916666</v>
      </c>
      <c r="BB534" s="16"/>
      <c r="BC534" s="16"/>
      <c r="BD534" s="16">
        <f t="shared" ref="BD534" si="874">IF($E534=5,AP534,0)</f>
        <v>-34048265.64875</v>
      </c>
      <c r="BE534" s="16"/>
      <c r="BF534" s="16">
        <f t="shared" ref="BF534" si="875">IF($E534=5,AQ534,0)</f>
        <v>-33132962.519583333</v>
      </c>
      <c r="BH534" s="16">
        <f t="shared" ref="BH534" si="876">IF($E534=5,AR534,0)</f>
        <v>-32078831.101666663</v>
      </c>
      <c r="BJ534" s="16">
        <f t="shared" ref="BJ534" si="877">IF($E534=5,AS534,0)</f>
        <v>-30885871.394999996</v>
      </c>
      <c r="BL534" s="16">
        <f t="shared" ref="BL534" si="878">IF($E534=5,AT534,0)</f>
        <v>-29692911.688333329</v>
      </c>
      <c r="BN534" s="16">
        <f t="shared" ref="BN534" si="879">IF($E534=5,AU534,0)</f>
        <v>-28615084.38666667</v>
      </c>
      <c r="BP534" s="16">
        <f t="shared" ref="BP534" si="880">IF($E534=5,AV534,0)</f>
        <v>-27652389.489999998</v>
      </c>
      <c r="BQ534" s="43"/>
      <c r="BR534" s="16">
        <f t="shared" ref="BR534" si="881">IF($E534=5,AW534,0)</f>
        <v>-26689694.593333337</v>
      </c>
      <c r="BS534" s="43"/>
      <c r="BT534" s="16">
        <f t="shared" ref="BT534" si="882">IF($E534=5,AX534,0)</f>
        <v>-25773130.780833334</v>
      </c>
      <c r="BV534" s="16">
        <f t="shared" ref="BV534" si="883">IF($E534=5,AY534,0)</f>
        <v>-24902698.052499998</v>
      </c>
      <c r="BW534" s="43"/>
      <c r="BX534" s="16">
        <f t="shared" ref="BX534" si="884">IF($E534=5,AZ534,0)</f>
        <v>-24032265.324166667</v>
      </c>
      <c r="BY534" s="43"/>
      <c r="BZ534" s="16">
        <f t="shared" ref="BZ534" si="885">IF($E534=5,BA534,0)</f>
        <v>-23544644.277916666</v>
      </c>
      <c r="CB534" s="16">
        <f t="shared" si="857"/>
        <v>0</v>
      </c>
      <c r="CF534" s="243">
        <f t="shared" si="858"/>
        <v>0</v>
      </c>
      <c r="CH534" s="243">
        <f t="shared" ref="CH534" si="886">IFERROR(CO534-CF534,"")</f>
        <v>0</v>
      </c>
      <c r="CJ534" s="16">
        <f t="shared" si="855"/>
        <v>0</v>
      </c>
      <c r="CL534" s="54">
        <f t="shared" si="856"/>
        <v>0</v>
      </c>
      <c r="CN534" s="18"/>
      <c r="CO534" s="16">
        <f t="shared" si="859"/>
        <v>0</v>
      </c>
      <c r="CP534" s="18"/>
    </row>
    <row r="535" spans="1:94" x14ac:dyDescent="0.2">
      <c r="A535" s="387"/>
      <c r="B535" s="14" t="str">
        <f>VLOOKUP(D535,'line assign basis'!$A$8:$D$668,2,FALSE)</f>
        <v>ESRIP LIABILITY CURR</v>
      </c>
      <c r="C535" s="17" t="s">
        <v>2603</v>
      </c>
      <c r="D535" s="17" t="str">
        <f t="shared" ref="D535" si="887">RIGHT(C535,6)</f>
        <v>228100</v>
      </c>
      <c r="E535" s="17">
        <f>IFERROR(VLOOKUP(D535,'line assign basis'!$A$8:$D$668,4,FALSE),"")</f>
        <v>2</v>
      </c>
      <c r="F535" s="33">
        <f>IFERROR(VLOOKUP($D535,'SAP Data'!$A$7:$OM$1845,F$4,FALSE),"")</f>
        <v>-2208153</v>
      </c>
      <c r="G535" s="33">
        <f>IFERROR(VLOOKUP($D535,'SAP Data'!$A$7:$OM$1845,G$4,FALSE),"")</f>
        <v>-2208153</v>
      </c>
      <c r="H535" s="16">
        <f>IFERROR(VLOOKUP($D535,'SAP Data'!$A$7:$OM$1845,H$4,FALSE),"")</f>
        <v>-2208153</v>
      </c>
      <c r="I535" s="76">
        <f>IFERROR(VLOOKUP($D535,'SAP Data'!$A$7:$OM$1845,I$4,FALSE),"")</f>
        <v>-2208153</v>
      </c>
      <c r="J535" s="76">
        <f>IFERROR(VLOOKUP($D535,'SAP Data'!$A$7:$OM$1845,J$4,FALSE),"")</f>
        <v>-2208153</v>
      </c>
      <c r="K535" s="76">
        <f>IFERROR(VLOOKUP($D535,'SAP Data'!$A$7:$OM$1845,K$4,FALSE),"")</f>
        <v>-2208153</v>
      </c>
      <c r="L535" s="76">
        <f>IFERROR(VLOOKUP($D535,'SAP Data'!$A$7:$OM$1845,L$4,FALSE),"")</f>
        <v>-2208153</v>
      </c>
      <c r="M535" s="76">
        <f>IFERROR(VLOOKUP($D535,'SAP Data'!$A$7:$OM$1845,M$4,FALSE),"")</f>
        <v>-2208153</v>
      </c>
      <c r="N535" s="76">
        <f>IFERROR(VLOOKUP($D535,'SAP Data'!$A$7:$OM$1845,N$4,FALSE),"")</f>
        <v>-2208153</v>
      </c>
      <c r="O535" s="76">
        <f>IFERROR(VLOOKUP($D535,'SAP Data'!$A$7:$OM$1845,O$4,FALSE),"")</f>
        <v>-2208153</v>
      </c>
      <c r="P535" s="76">
        <f>IFERROR(VLOOKUP($D535,'SAP Data'!$A$7:$OM$1845,P$4,FALSE),"")</f>
        <v>-2208153</v>
      </c>
      <c r="Q535" s="76">
        <f>IFERROR(VLOOKUP($D535,'SAP Data'!$A$7:$OM$1845,Q$4,FALSE),"")</f>
        <v>-2222461</v>
      </c>
      <c r="R535" s="76">
        <f>IFERROR(VLOOKUP($D535,'SAP Data'!$A$7:$OM$1845,R$4,FALSE),"")</f>
        <v>-2222461</v>
      </c>
      <c r="S535" s="76">
        <f>IFERROR(VLOOKUP($D535,'SAP Data'!$A$7:$OM$1845,S$4,FALSE),"")</f>
        <v>-2222461</v>
      </c>
      <c r="T535" s="76">
        <f>IFERROR(VLOOKUP($D535,'SAP Data'!$A$7:$OM$1845,T$4,FALSE),"")</f>
        <v>-2222461</v>
      </c>
      <c r="U535" s="76">
        <f>IFERROR(VLOOKUP($D535,'SAP Data'!$A$7:$OM$1845,U$4,FALSE),"")</f>
        <v>-2222461</v>
      </c>
      <c r="V535" s="76">
        <f>IFERROR(VLOOKUP($D535,'SAP Data'!$A$7:$OM$1845,V$4,FALSE),"")</f>
        <v>-2222461</v>
      </c>
      <c r="W535" s="76">
        <f>IFERROR(VLOOKUP($D535,'SAP Data'!$A$7:$OM$1845,W$4,FALSE),"")</f>
        <v>-2222461</v>
      </c>
      <c r="X535" s="76">
        <f>IFERROR(VLOOKUP($D535,'SAP Data'!$A$7:$OM$1845,X$4,FALSE),"")</f>
        <v>-2222461</v>
      </c>
      <c r="Y535" s="76">
        <f>IFERROR(VLOOKUP($D535,'SAP Data'!$A$7:$OM$1845,Y$4,FALSE),"")</f>
        <v>-2222461</v>
      </c>
      <c r="Z535" s="76">
        <f>IFERROR(VLOOKUP($D535,'SAP Data'!$A$7:$OM$1845,Z$4,FALSE),"")</f>
        <v>-2222461</v>
      </c>
      <c r="AA535" s="76">
        <f>IFERROR(VLOOKUP($D535,'SAP Data'!$A$7:$OM$1845,AA$4,FALSE),"")</f>
        <v>-2222461</v>
      </c>
      <c r="AB535" s="76">
        <f>IFERROR(VLOOKUP($D535,'SAP Data'!$A$7:$OM$1845,AB$4,FALSE),"")</f>
        <v>-2222461</v>
      </c>
      <c r="AC535" s="76">
        <f>IFERROR(VLOOKUP($D535,'SAP Data'!$A$7:$OM$1845,AC$4,FALSE),"")</f>
        <v>-2222461</v>
      </c>
      <c r="AD535" s="76">
        <f>IFERROR(VLOOKUP($D535,'SAP Data'!$A$7:$OM$1845,AD$4,FALSE),"")</f>
        <v>-2229373</v>
      </c>
      <c r="AE535" s="76">
        <f>IFERROR(VLOOKUP($D535,'SAP Data'!$A$7:$OM$1845,AE$4,FALSE),"")</f>
        <v>-2229373</v>
      </c>
      <c r="AF535" s="76">
        <f>IFERROR(VLOOKUP($D535,'SAP Data'!$A$7:$OM$1845,AF$4,FALSE),"")</f>
        <v>-2229373</v>
      </c>
      <c r="AG535" s="76">
        <f>IFERROR(VLOOKUP($D535,'SAP Data'!$A$7:$OM$1845,AG$4,FALSE),"")</f>
        <v>-2229373</v>
      </c>
      <c r="AH535" s="76">
        <f>IFERROR(VLOOKUP($D535,'SAP Data'!$A$7:$OM$1845,AH$4,FALSE),"")</f>
        <v>-2229373</v>
      </c>
      <c r="AI535" s="76">
        <f>IFERROR(VLOOKUP($D535,'SAP Data'!$A$7:$OM$1845,AI$4,FALSE),"")</f>
        <v>-2229373</v>
      </c>
      <c r="AJ535" s="76">
        <f>IFERROR(VLOOKUP($D535,'SAP Data'!$A$7:$OM$1845,AJ$4,FALSE),"")</f>
        <v>-2229373</v>
      </c>
      <c r="AK535" s="76">
        <f>IFERROR(VLOOKUP($D535,'SAP Data'!$A$7:$OM$1845,AK$4,FALSE),"")</f>
        <v>-2229373</v>
      </c>
      <c r="AL535" s="76">
        <f>IFERROR(VLOOKUP($D535,'SAP Data'!$A$7:$OM$1845,AL$4,FALSE),"")</f>
        <v>-2229373</v>
      </c>
      <c r="AM535" s="76">
        <f>IFERROR(VLOOKUP($D535,'SAP Data'!$A$7:$OM$1845,AM$4,FALSE),"")</f>
        <v>-2229373</v>
      </c>
      <c r="AN535" s="76">
        <f>IFERROR(VLOOKUP($D535,'SAP Data'!$A$7:$OM$1845,AN$4,FALSE),"")</f>
        <v>-2229373</v>
      </c>
      <c r="AO535" s="76">
        <f>IFERROR(VLOOKUP($D535,'SAP Data'!$A$7:$OM$1845,AO$4,FALSE),"")</f>
        <v>-2205504</v>
      </c>
      <c r="AP535" s="99">
        <f t="shared" si="843"/>
        <v>-2222749</v>
      </c>
      <c r="AQ535" s="43">
        <f t="shared" si="844"/>
        <v>-2223325</v>
      </c>
      <c r="AR535" s="43">
        <f t="shared" si="845"/>
        <v>-2223901</v>
      </c>
      <c r="AS535" s="43">
        <f t="shared" si="846"/>
        <v>-2224477</v>
      </c>
      <c r="AT535" s="43">
        <f t="shared" si="847"/>
        <v>-2225053</v>
      </c>
      <c r="AU535" s="43">
        <f t="shared" si="848"/>
        <v>-2225629</v>
      </c>
      <c r="AV535" s="43">
        <f t="shared" si="849"/>
        <v>-2226205</v>
      </c>
      <c r="AW535" s="43">
        <f t="shared" si="850"/>
        <v>-2226781</v>
      </c>
      <c r="AX535" s="43">
        <f t="shared" si="851"/>
        <v>-2227357</v>
      </c>
      <c r="AY535" s="43">
        <f t="shared" si="852"/>
        <v>-2227933</v>
      </c>
      <c r="AZ535" s="43">
        <f t="shared" si="853"/>
        <v>-2228509</v>
      </c>
      <c r="BA535" s="98">
        <f t="shared" si="854"/>
        <v>-2228090.4583333335</v>
      </c>
      <c r="BB535" s="16"/>
      <c r="BC535" s="16"/>
      <c r="BD535" s="16">
        <f t="shared" ref="BD535" si="888">IF($E535=5,AP535,0)</f>
        <v>0</v>
      </c>
      <c r="BE535" s="16"/>
      <c r="BF535" s="16">
        <f t="shared" ref="BF535" si="889">IF($E535=5,AQ535,0)</f>
        <v>0</v>
      </c>
      <c r="BH535" s="16">
        <f t="shared" ref="BH535" si="890">IF($E535=5,AR535,0)</f>
        <v>0</v>
      </c>
      <c r="BJ535" s="16">
        <f t="shared" ref="BJ535" si="891">IF($E535=5,AS535,0)</f>
        <v>0</v>
      </c>
      <c r="BL535" s="16">
        <f t="shared" ref="BL535" si="892">IF($E535=5,AT535,0)</f>
        <v>0</v>
      </c>
      <c r="BN535" s="16">
        <f t="shared" ref="BN535" si="893">IF($E535=5,AU535,0)</f>
        <v>0</v>
      </c>
      <c r="BP535" s="16">
        <f t="shared" ref="BP535" si="894">IF($E535=5,AV535,0)</f>
        <v>0</v>
      </c>
      <c r="BQ535" s="43"/>
      <c r="BR535" s="16">
        <f t="shared" ref="BR535" si="895">IF($E535=5,AW535,0)</f>
        <v>0</v>
      </c>
      <c r="BS535" s="43"/>
      <c r="BT535" s="16">
        <f t="shared" ref="BT535" si="896">IF($E535=5,AX535,0)</f>
        <v>0</v>
      </c>
      <c r="BV535" s="16">
        <f t="shared" ref="BV535" si="897">IF($E535=5,AY535,0)</f>
        <v>0</v>
      </c>
      <c r="BW535" s="43"/>
      <c r="BX535" s="16">
        <f t="shared" ref="BX535" si="898">IF($E535=5,AZ535,0)</f>
        <v>0</v>
      </c>
      <c r="BY535" s="43"/>
      <c r="BZ535" s="16">
        <f t="shared" ref="BZ535" si="899">IF($E535=5,BA535,0)</f>
        <v>0</v>
      </c>
      <c r="CB535" s="16">
        <f t="shared" si="857"/>
        <v>0</v>
      </c>
      <c r="CF535" s="243">
        <f t="shared" si="858"/>
        <v>0</v>
      </c>
      <c r="CH535" s="243">
        <f t="shared" ref="CH535" si="900">IFERROR(CO535-CF535,"")</f>
        <v>0</v>
      </c>
      <c r="CJ535" s="16">
        <f t="shared" si="855"/>
        <v>-2228090.4583333335</v>
      </c>
      <c r="CL535" s="54">
        <f t="shared" si="856"/>
        <v>0</v>
      </c>
      <c r="CN535" s="18"/>
      <c r="CO535" s="16">
        <f t="shared" si="859"/>
        <v>0</v>
      </c>
      <c r="CP535" s="18"/>
    </row>
    <row r="536" spans="1:94" x14ac:dyDescent="0.2">
      <c r="A536" s="387"/>
      <c r="B536" s="14" t="str">
        <f>VLOOKUP(D536,'line assign basis'!$A$8:$D$668,2,FALSE)</f>
        <v>SERP LIABILITY CP</v>
      </c>
      <c r="C536" s="17" t="s">
        <v>2605</v>
      </c>
      <c r="D536" s="17" t="str">
        <f t="shared" ref="D536" si="901">RIGHT(C536,6)</f>
        <v>228102</v>
      </c>
      <c r="E536" s="17">
        <f>IFERROR(VLOOKUP(D536,'line assign basis'!$A$8:$D$668,4,FALSE),"")</f>
        <v>2</v>
      </c>
      <c r="F536" s="33">
        <f>IFERROR(VLOOKUP($D536,'SAP Data'!$A$7:$OM$1845,F$4,FALSE),"")</f>
        <v>-88949.95</v>
      </c>
      <c r="G536" s="33">
        <f>IFERROR(VLOOKUP($D536,'SAP Data'!$A$7:$OM$1845,G$4,FALSE),"")</f>
        <v>-80604.899999999994</v>
      </c>
      <c r="H536" s="16">
        <f>IFERROR(VLOOKUP($D536,'SAP Data'!$A$7:$OM$1845,H$4,FALSE),"")</f>
        <v>-72259.850000000006</v>
      </c>
      <c r="I536" s="76">
        <f>IFERROR(VLOOKUP($D536,'SAP Data'!$A$7:$OM$1845,I$4,FALSE),"")</f>
        <v>-63914.8</v>
      </c>
      <c r="J536" s="76">
        <f>IFERROR(VLOOKUP($D536,'SAP Data'!$A$7:$OM$1845,J$4,FALSE),"")</f>
        <v>-55569.75</v>
      </c>
      <c r="K536" s="76">
        <f>IFERROR(VLOOKUP($D536,'SAP Data'!$A$7:$OM$1845,K$4,FALSE),"")</f>
        <v>-47224.7</v>
      </c>
      <c r="L536" s="76">
        <f>IFERROR(VLOOKUP($D536,'SAP Data'!$A$7:$OM$1845,L$4,FALSE),"")</f>
        <v>-38879.65</v>
      </c>
      <c r="M536" s="76">
        <f>IFERROR(VLOOKUP($D536,'SAP Data'!$A$7:$OM$1845,M$4,FALSE),"")</f>
        <v>-30534.6</v>
      </c>
      <c r="N536" s="76">
        <f>IFERROR(VLOOKUP($D536,'SAP Data'!$A$7:$OM$1845,N$4,FALSE),"")</f>
        <v>-22189.55</v>
      </c>
      <c r="O536" s="76">
        <f>IFERROR(VLOOKUP($D536,'SAP Data'!$A$7:$OM$1845,O$4,FALSE),"")</f>
        <v>-13844.5</v>
      </c>
      <c r="P536" s="76">
        <f>IFERROR(VLOOKUP($D536,'SAP Data'!$A$7:$OM$1845,P$4,FALSE),"")</f>
        <v>-5499.45</v>
      </c>
      <c r="Q536" s="76">
        <f>IFERROR(VLOOKUP($D536,'SAP Data'!$A$7:$OM$1845,Q$4,FALSE),"")</f>
        <v>-103017</v>
      </c>
      <c r="R536" s="76">
        <f>IFERROR(VLOOKUP($D536,'SAP Data'!$A$7:$OM$1845,R$4,FALSE),"")</f>
        <v>-94671.95</v>
      </c>
      <c r="S536" s="76">
        <f>IFERROR(VLOOKUP($D536,'SAP Data'!$A$7:$OM$1845,S$4,FALSE),"")</f>
        <v>-78231.72</v>
      </c>
      <c r="T536" s="76">
        <f>IFERROR(VLOOKUP($D536,'SAP Data'!$A$7:$OM$1845,T$4,FALSE),"")</f>
        <v>-70340.259999999995</v>
      </c>
      <c r="U536" s="76">
        <f>IFERROR(VLOOKUP($D536,'SAP Data'!$A$7:$OM$1845,U$4,FALSE),"")</f>
        <v>-66449.2</v>
      </c>
      <c r="V536" s="76">
        <f>IFERROR(VLOOKUP($D536,'SAP Data'!$A$7:$OM$1845,V$4,FALSE),"")</f>
        <v>-57757.69</v>
      </c>
      <c r="W536" s="76">
        <f>IFERROR(VLOOKUP($D536,'SAP Data'!$A$7:$OM$1845,W$4,FALSE),"")</f>
        <v>-49066.18</v>
      </c>
      <c r="X536" s="76">
        <f>IFERROR(VLOOKUP($D536,'SAP Data'!$A$7:$OM$1845,X$4,FALSE),"")</f>
        <v>-40374.67</v>
      </c>
      <c r="Y536" s="76">
        <f>IFERROR(VLOOKUP($D536,'SAP Data'!$A$7:$OM$1845,Y$4,FALSE),"")</f>
        <v>-31683.16</v>
      </c>
      <c r="Z536" s="76">
        <f>IFERROR(VLOOKUP($D536,'SAP Data'!$A$7:$OM$1845,Z$4,FALSE),"")</f>
        <v>-22991.65</v>
      </c>
      <c r="AA536" s="76">
        <f>IFERROR(VLOOKUP($D536,'SAP Data'!$A$7:$OM$1845,AA$4,FALSE),"")</f>
        <v>-14300.14</v>
      </c>
      <c r="AB536" s="76">
        <f>IFERROR(VLOOKUP($D536,'SAP Data'!$A$7:$OM$1845,AB$4,FALSE),"")</f>
        <v>-5608.63</v>
      </c>
      <c r="AC536" s="76">
        <f>IFERROR(VLOOKUP($D536,'SAP Data'!$A$7:$OM$1845,AC$4,FALSE),"")</f>
        <v>3082.88</v>
      </c>
      <c r="AD536" s="76">
        <f>IFERROR(VLOOKUP($D536,'SAP Data'!$A$7:$OM$1845,AD$4,FALSE),"")</f>
        <v>-94211.49</v>
      </c>
      <c r="AE536" s="76">
        <f>IFERROR(VLOOKUP($D536,'SAP Data'!$A$7:$OM$1845,AE$4,FALSE),"")</f>
        <v>-85519.98</v>
      </c>
      <c r="AF536" s="76">
        <f>IFERROR(VLOOKUP($D536,'SAP Data'!$A$7:$OM$1845,AF$4,FALSE),"")</f>
        <v>-76828.47</v>
      </c>
      <c r="AG536" s="76">
        <f>IFERROR(VLOOKUP($D536,'SAP Data'!$A$7:$OM$1845,AG$4,FALSE),"")</f>
        <v>-68136.960000000006</v>
      </c>
      <c r="AH536" s="76">
        <f>IFERROR(VLOOKUP($D536,'SAP Data'!$A$7:$OM$1845,AH$4,FALSE),"")</f>
        <v>-59445.45</v>
      </c>
      <c r="AI536" s="76">
        <f>IFERROR(VLOOKUP($D536,'SAP Data'!$A$7:$OM$1845,AI$4,FALSE),"")</f>
        <v>-50753.94</v>
      </c>
      <c r="AJ536" s="76">
        <f>IFERROR(VLOOKUP($D536,'SAP Data'!$A$7:$OM$1845,AJ$4,FALSE),"")</f>
        <v>-42062.43</v>
      </c>
      <c r="AK536" s="76">
        <f>IFERROR(VLOOKUP($D536,'SAP Data'!$A$7:$OM$1845,AK$4,FALSE),"")</f>
        <v>-33370.92</v>
      </c>
      <c r="AL536" s="76">
        <f>IFERROR(VLOOKUP($D536,'SAP Data'!$A$7:$OM$1845,AL$4,FALSE),"")</f>
        <v>-24679.41</v>
      </c>
      <c r="AM536" s="76">
        <f>IFERROR(VLOOKUP($D536,'SAP Data'!$A$7:$OM$1845,AM$4,FALSE),"")</f>
        <v>-15987.9</v>
      </c>
      <c r="AN536" s="76">
        <f>IFERROR(VLOOKUP($D536,'SAP Data'!$A$7:$OM$1845,AN$4,FALSE),"")</f>
        <v>-7296.39</v>
      </c>
      <c r="AO536" s="76">
        <f>IFERROR(VLOOKUP($D536,'SAP Data'!$A$7:$OM$1845,AO$4,FALSE),"")</f>
        <v>-102652</v>
      </c>
      <c r="AP536" s="99">
        <f t="shared" si="843"/>
        <v>-44013.511666666665</v>
      </c>
      <c r="AQ536" s="43">
        <f t="shared" si="844"/>
        <v>-44298.003333333334</v>
      </c>
      <c r="AR536" s="43">
        <f t="shared" si="845"/>
        <v>-44872.022916666669</v>
      </c>
      <c r="AS536" s="43">
        <f t="shared" si="846"/>
        <v>-45212.688333333324</v>
      </c>
      <c r="AT536" s="43">
        <f t="shared" si="847"/>
        <v>-45353.334999999999</v>
      </c>
      <c r="AU536" s="43">
        <f t="shared" si="848"/>
        <v>-45493.981666666681</v>
      </c>
      <c r="AV536" s="43">
        <f t="shared" si="849"/>
        <v>-45634.628333333334</v>
      </c>
      <c r="AW536" s="43">
        <f t="shared" si="850"/>
        <v>-45775.274999999994</v>
      </c>
      <c r="AX536" s="43">
        <f t="shared" si="851"/>
        <v>-45915.921666666662</v>
      </c>
      <c r="AY536" s="43">
        <f t="shared" si="852"/>
        <v>-46056.568333333329</v>
      </c>
      <c r="AZ536" s="43">
        <f t="shared" si="853"/>
        <v>-46197.214999999997</v>
      </c>
      <c r="BA536" s="98">
        <f t="shared" si="854"/>
        <v>-50673.158333333347</v>
      </c>
      <c r="BB536" s="16"/>
      <c r="BC536" s="16"/>
      <c r="BD536" s="16">
        <f t="shared" ref="BD536" si="902">IF($E536=5,AP536,0)</f>
        <v>0</v>
      </c>
      <c r="BE536" s="16"/>
      <c r="BF536" s="16">
        <f t="shared" ref="BF536" si="903">IF($E536=5,AQ536,0)</f>
        <v>0</v>
      </c>
      <c r="BH536" s="16">
        <f t="shared" ref="BH536" si="904">IF($E536=5,AR536,0)</f>
        <v>0</v>
      </c>
      <c r="BJ536" s="16">
        <f t="shared" ref="BJ536" si="905">IF($E536=5,AS536,0)</f>
        <v>0</v>
      </c>
      <c r="BL536" s="16">
        <f t="shared" ref="BL536" si="906">IF($E536=5,AT536,0)</f>
        <v>0</v>
      </c>
      <c r="BN536" s="16">
        <f t="shared" ref="BN536" si="907">IF($E536=5,AU536,0)</f>
        <v>0</v>
      </c>
      <c r="BP536" s="16">
        <f t="shared" ref="BP536" si="908">IF($E536=5,AV536,0)</f>
        <v>0</v>
      </c>
      <c r="BQ536" s="43"/>
      <c r="BR536" s="16">
        <f t="shared" ref="BR536" si="909">IF($E536=5,AW536,0)</f>
        <v>0</v>
      </c>
      <c r="BS536" s="43"/>
      <c r="BT536" s="16">
        <f t="shared" ref="BT536" si="910">IF($E536=5,AX536,0)</f>
        <v>0</v>
      </c>
      <c r="BV536" s="16">
        <f t="shared" ref="BV536" si="911">IF($E536=5,AY536,0)</f>
        <v>0</v>
      </c>
      <c r="BW536" s="43"/>
      <c r="BX536" s="16">
        <f t="shared" ref="BX536" si="912">IF($E536=5,AZ536,0)</f>
        <v>0</v>
      </c>
      <c r="BY536" s="43"/>
      <c r="BZ536" s="16">
        <f t="shared" ref="BZ536" si="913">IF($E536=5,BA536,0)</f>
        <v>0</v>
      </c>
      <c r="CB536" s="16">
        <f t="shared" si="857"/>
        <v>0</v>
      </c>
      <c r="CF536" s="243">
        <f t="shared" si="858"/>
        <v>0</v>
      </c>
      <c r="CH536" s="243">
        <f t="shared" ref="CH536" si="914">IFERROR(CO536-CF536,"")</f>
        <v>0</v>
      </c>
      <c r="CJ536" s="16">
        <f t="shared" si="855"/>
        <v>-50673.158333333347</v>
      </c>
      <c r="CL536" s="54">
        <f t="shared" si="856"/>
        <v>0</v>
      </c>
      <c r="CN536" s="18"/>
      <c r="CO536" s="16">
        <f t="shared" si="859"/>
        <v>0</v>
      </c>
      <c r="CP536" s="18"/>
    </row>
    <row r="537" spans="1:94" x14ac:dyDescent="0.2">
      <c r="A537" s="387"/>
      <c r="B537" s="14" t="str">
        <f>VLOOKUP(D537,'line assign basis'!$A$8:$D$668,2,FALSE)</f>
        <v>FAS 106 LIABILITY CU</v>
      </c>
      <c r="C537" s="17" t="s">
        <v>2607</v>
      </c>
      <c r="D537" s="17" t="str">
        <f t="shared" ref="D537" si="915">RIGHT(C537,6)</f>
        <v>228106</v>
      </c>
      <c r="E537" s="17">
        <f>IFERROR(VLOOKUP(D537,'line assign basis'!$A$8:$D$668,4,FALSE),"")</f>
        <v>5</v>
      </c>
      <c r="F537" s="33">
        <f>IFERROR(VLOOKUP($D537,'SAP Data'!$A$7:$OM$1845,F$4,FALSE),"")</f>
        <v>-1751506</v>
      </c>
      <c r="G537" s="33">
        <f>IFERROR(VLOOKUP($D537,'SAP Data'!$A$7:$OM$1845,G$4,FALSE),"")</f>
        <v>-1751506</v>
      </c>
      <c r="H537" s="16">
        <f>IFERROR(VLOOKUP($D537,'SAP Data'!$A$7:$OM$1845,H$4,FALSE),"")</f>
        <v>-1751506</v>
      </c>
      <c r="I537" s="76">
        <f>IFERROR(VLOOKUP($D537,'SAP Data'!$A$7:$OM$1845,I$4,FALSE),"")</f>
        <v>-1751506</v>
      </c>
      <c r="J537" s="76">
        <f>IFERROR(VLOOKUP($D537,'SAP Data'!$A$7:$OM$1845,J$4,FALSE),"")</f>
        <v>-1751506</v>
      </c>
      <c r="K537" s="76">
        <f>IFERROR(VLOOKUP($D537,'SAP Data'!$A$7:$OM$1845,K$4,FALSE),"")</f>
        <v>-1751506</v>
      </c>
      <c r="L537" s="76">
        <f>IFERROR(VLOOKUP($D537,'SAP Data'!$A$7:$OM$1845,L$4,FALSE),"")</f>
        <v>-1751506</v>
      </c>
      <c r="M537" s="76">
        <f>IFERROR(VLOOKUP($D537,'SAP Data'!$A$7:$OM$1845,M$4,FALSE),"")</f>
        <v>-1751506</v>
      </c>
      <c r="N537" s="76">
        <f>IFERROR(VLOOKUP($D537,'SAP Data'!$A$7:$OM$1845,N$4,FALSE),"")</f>
        <v>-1751506</v>
      </c>
      <c r="O537" s="76">
        <f>IFERROR(VLOOKUP($D537,'SAP Data'!$A$7:$OM$1845,O$4,FALSE),"")</f>
        <v>-1751506</v>
      </c>
      <c r="P537" s="76">
        <f>IFERROR(VLOOKUP($D537,'SAP Data'!$A$7:$OM$1845,P$4,FALSE),"")</f>
        <v>-1751506</v>
      </c>
      <c r="Q537" s="76">
        <f>IFERROR(VLOOKUP($D537,'SAP Data'!$A$7:$OM$1845,Q$4,FALSE),"")</f>
        <v>-1729348</v>
      </c>
      <c r="R537" s="76">
        <f>IFERROR(VLOOKUP($D537,'SAP Data'!$A$7:$OM$1845,R$4,FALSE),"")</f>
        <v>-1729348</v>
      </c>
      <c r="S537" s="76">
        <f>IFERROR(VLOOKUP($D537,'SAP Data'!$A$7:$OM$1845,S$4,FALSE),"")</f>
        <v>-1729348</v>
      </c>
      <c r="T537" s="76">
        <f>IFERROR(VLOOKUP($D537,'SAP Data'!$A$7:$OM$1845,T$4,FALSE),"")</f>
        <v>-1729348</v>
      </c>
      <c r="U537" s="76">
        <f>IFERROR(VLOOKUP($D537,'SAP Data'!$A$7:$OM$1845,U$4,FALSE),"")</f>
        <v>-1729348</v>
      </c>
      <c r="V537" s="76">
        <f>IFERROR(VLOOKUP($D537,'SAP Data'!$A$7:$OM$1845,V$4,FALSE),"")</f>
        <v>-1729348</v>
      </c>
      <c r="W537" s="76">
        <f>IFERROR(VLOOKUP($D537,'SAP Data'!$A$7:$OM$1845,W$4,FALSE),"")</f>
        <v>-1729348</v>
      </c>
      <c r="X537" s="76">
        <f>IFERROR(VLOOKUP($D537,'SAP Data'!$A$7:$OM$1845,X$4,FALSE),"")</f>
        <v>-1729348</v>
      </c>
      <c r="Y537" s="76">
        <f>IFERROR(VLOOKUP($D537,'SAP Data'!$A$7:$OM$1845,Y$4,FALSE),"")</f>
        <v>-1729348</v>
      </c>
      <c r="Z537" s="76">
        <f>IFERROR(VLOOKUP($D537,'SAP Data'!$A$7:$OM$1845,Z$4,FALSE),"")</f>
        <v>-1729348</v>
      </c>
      <c r="AA537" s="76">
        <f>IFERROR(VLOOKUP($D537,'SAP Data'!$A$7:$OM$1845,AA$4,FALSE),"")</f>
        <v>-1729348</v>
      </c>
      <c r="AB537" s="76">
        <f>IFERROR(VLOOKUP($D537,'SAP Data'!$A$7:$OM$1845,AB$4,FALSE),"")</f>
        <v>-1729348</v>
      </c>
      <c r="AC537" s="76">
        <f>IFERROR(VLOOKUP($D537,'SAP Data'!$A$7:$OM$1845,AC$4,FALSE),"")</f>
        <v>-1729348</v>
      </c>
      <c r="AD537" s="76">
        <f>IFERROR(VLOOKUP($D537,'SAP Data'!$A$7:$OM$1845,AD$4,FALSE),"")</f>
        <v>-1635358</v>
      </c>
      <c r="AE537" s="76">
        <f>IFERROR(VLOOKUP($D537,'SAP Data'!$A$7:$OM$1845,AE$4,FALSE),"")</f>
        <v>-1635358</v>
      </c>
      <c r="AF537" s="76">
        <f>IFERROR(VLOOKUP($D537,'SAP Data'!$A$7:$OM$1845,AF$4,FALSE),"")</f>
        <v>-1635358</v>
      </c>
      <c r="AG537" s="76">
        <f>IFERROR(VLOOKUP($D537,'SAP Data'!$A$7:$OM$1845,AG$4,FALSE),"")</f>
        <v>-1635358</v>
      </c>
      <c r="AH537" s="76">
        <f>IFERROR(VLOOKUP($D537,'SAP Data'!$A$7:$OM$1845,AH$4,FALSE),"")</f>
        <v>-1635358</v>
      </c>
      <c r="AI537" s="76">
        <f>IFERROR(VLOOKUP($D537,'SAP Data'!$A$7:$OM$1845,AI$4,FALSE),"")</f>
        <v>-1635358</v>
      </c>
      <c r="AJ537" s="76">
        <f>IFERROR(VLOOKUP($D537,'SAP Data'!$A$7:$OM$1845,AJ$4,FALSE),"")</f>
        <v>-1635358</v>
      </c>
      <c r="AK537" s="76">
        <f>IFERROR(VLOOKUP($D537,'SAP Data'!$A$7:$OM$1845,AK$4,FALSE),"")</f>
        <v>-1635358</v>
      </c>
      <c r="AL537" s="76">
        <f>IFERROR(VLOOKUP($D537,'SAP Data'!$A$7:$OM$1845,AL$4,FALSE),"")</f>
        <v>-1635358</v>
      </c>
      <c r="AM537" s="76">
        <f>IFERROR(VLOOKUP($D537,'SAP Data'!$A$7:$OM$1845,AM$4,FALSE),"")</f>
        <v>-1635358</v>
      </c>
      <c r="AN537" s="76">
        <f>IFERROR(VLOOKUP($D537,'SAP Data'!$A$7:$OM$1845,AN$4,FALSE),"")</f>
        <v>-1635358</v>
      </c>
      <c r="AO537" s="76">
        <f>IFERROR(VLOOKUP($D537,'SAP Data'!$A$7:$OM$1845,AO$4,FALSE),"")</f>
        <v>-1631528</v>
      </c>
      <c r="AP537" s="99">
        <f t="shared" si="843"/>
        <v>-1725431.75</v>
      </c>
      <c r="AQ537" s="43">
        <f t="shared" si="844"/>
        <v>-1717599.25</v>
      </c>
      <c r="AR537" s="43">
        <f t="shared" si="845"/>
        <v>-1709766.75</v>
      </c>
      <c r="AS537" s="43">
        <f t="shared" si="846"/>
        <v>-1701934.25</v>
      </c>
      <c r="AT537" s="43">
        <f t="shared" si="847"/>
        <v>-1694101.75</v>
      </c>
      <c r="AU537" s="43">
        <f t="shared" si="848"/>
        <v>-1686269.25</v>
      </c>
      <c r="AV537" s="43">
        <f t="shared" si="849"/>
        <v>-1678436.75</v>
      </c>
      <c r="AW537" s="43">
        <f t="shared" si="850"/>
        <v>-1670604.25</v>
      </c>
      <c r="AX537" s="43">
        <f t="shared" si="851"/>
        <v>-1662771.75</v>
      </c>
      <c r="AY537" s="43">
        <f t="shared" si="852"/>
        <v>-1654939.25</v>
      </c>
      <c r="AZ537" s="43">
        <f t="shared" si="853"/>
        <v>-1647106.75</v>
      </c>
      <c r="BA537" s="98">
        <f t="shared" si="854"/>
        <v>-1639114.6666666667</v>
      </c>
      <c r="BB537" s="16"/>
      <c r="BC537" s="16"/>
      <c r="BD537" s="16">
        <f t="shared" ref="BD537" si="916">IF($E537=5,AP537,0)</f>
        <v>-1725431.75</v>
      </c>
      <c r="BE537" s="16"/>
      <c r="BF537" s="16">
        <f t="shared" ref="BF537" si="917">IF($E537=5,AQ537,0)</f>
        <v>-1717599.25</v>
      </c>
      <c r="BH537" s="16">
        <f t="shared" ref="BH537" si="918">IF($E537=5,AR537,0)</f>
        <v>-1709766.75</v>
      </c>
      <c r="BJ537" s="16">
        <f t="shared" ref="BJ537" si="919">IF($E537=5,AS537,0)</f>
        <v>-1701934.25</v>
      </c>
      <c r="BL537" s="16">
        <f t="shared" ref="BL537" si="920">IF($E537=5,AT537,0)</f>
        <v>-1694101.75</v>
      </c>
      <c r="BN537" s="16">
        <f t="shared" ref="BN537" si="921">IF($E537=5,AU537,0)</f>
        <v>-1686269.25</v>
      </c>
      <c r="BP537" s="16">
        <f t="shared" ref="BP537" si="922">IF($E537=5,AV537,0)</f>
        <v>-1678436.75</v>
      </c>
      <c r="BQ537" s="43"/>
      <c r="BR537" s="16">
        <f t="shared" ref="BR537" si="923">IF($E537=5,AW537,0)</f>
        <v>-1670604.25</v>
      </c>
      <c r="BS537" s="43"/>
      <c r="BT537" s="16">
        <f t="shared" ref="BT537" si="924">IF($E537=5,AX537,0)</f>
        <v>-1662771.75</v>
      </c>
      <c r="BV537" s="16">
        <f t="shared" ref="BV537" si="925">IF($E537=5,AY537,0)</f>
        <v>-1654939.25</v>
      </c>
      <c r="BW537" s="43"/>
      <c r="BX537" s="16">
        <f t="shared" ref="BX537" si="926">IF($E537=5,AZ537,0)</f>
        <v>-1647106.75</v>
      </c>
      <c r="BY537" s="43"/>
      <c r="BZ537" s="16">
        <f t="shared" ref="BZ537" si="927">IF($E537=5,BA537,0)</f>
        <v>-1639114.6666666667</v>
      </c>
      <c r="CB537" s="16">
        <f t="shared" si="857"/>
        <v>0</v>
      </c>
      <c r="CF537" s="243">
        <f t="shared" si="858"/>
        <v>0</v>
      </c>
      <c r="CH537" s="243">
        <f t="shared" ref="CH537" si="928">IFERROR(CO537-CF537,"")</f>
        <v>0</v>
      </c>
      <c r="CJ537" s="16">
        <f t="shared" si="855"/>
        <v>0</v>
      </c>
      <c r="CL537" s="54">
        <f t="shared" si="856"/>
        <v>0</v>
      </c>
      <c r="CN537" s="18"/>
      <c r="CO537" s="16">
        <f t="shared" si="859"/>
        <v>0</v>
      </c>
      <c r="CP537" s="18"/>
    </row>
    <row r="538" spans="1:94" x14ac:dyDescent="0.2">
      <c r="A538" s="387" t="s">
        <v>4188</v>
      </c>
      <c r="B538" s="14" t="str">
        <f>VLOOKUP(D538,'line assign basis'!$A$8:$D$668,2,FALSE)</f>
        <v>DEFD INV TAX CREDIT</v>
      </c>
      <c r="C538" s="17" t="s">
        <v>1175</v>
      </c>
      <c r="D538" s="17" t="str">
        <f t="shared" si="708"/>
        <v>255084</v>
      </c>
      <c r="E538" s="17">
        <f>IFERROR(VLOOKUP(D538,'line assign basis'!$A$8:$D$668,4,FALSE),"")</f>
        <v>1</v>
      </c>
      <c r="F538" s="33">
        <f>IFERROR(VLOOKUP($D538,'SAP Data'!$A$7:$OM$1845,F$4,FALSE),"")</f>
        <v>-2.23</v>
      </c>
      <c r="G538" s="33">
        <f>IFERROR(VLOOKUP($D538,'SAP Data'!$A$7:$OM$1845,G$4,FALSE),"")</f>
        <v>-2.23</v>
      </c>
      <c r="H538" s="16">
        <f>IFERROR(VLOOKUP($D538,'SAP Data'!$A$7:$OM$1845,H$4,FALSE),"")</f>
        <v>-2.23</v>
      </c>
      <c r="I538" s="76">
        <f>IFERROR(VLOOKUP($D538,'SAP Data'!$A$7:$OM$1845,I$4,FALSE),"")</f>
        <v>-2.23</v>
      </c>
      <c r="J538" s="76">
        <f>IFERROR(VLOOKUP($D538,'SAP Data'!$A$7:$OM$1845,J$4,FALSE),"")</f>
        <v>-2.23</v>
      </c>
      <c r="K538" s="76">
        <f>IFERROR(VLOOKUP($D538,'SAP Data'!$A$7:$OM$1845,K$4,FALSE),"")</f>
        <v>-2.23</v>
      </c>
      <c r="L538" s="76">
        <f>IFERROR(VLOOKUP($D538,'SAP Data'!$A$7:$OM$1845,L$4,FALSE),"")</f>
        <v>-2.23</v>
      </c>
      <c r="M538" s="76">
        <f>IFERROR(VLOOKUP($D538,'SAP Data'!$A$7:$OM$1845,M$4,FALSE),"")</f>
        <v>-2.23</v>
      </c>
      <c r="N538" s="76">
        <f>IFERROR(VLOOKUP($D538,'SAP Data'!$A$7:$OM$1845,N$4,FALSE),"")</f>
        <v>-2.23</v>
      </c>
      <c r="O538" s="76">
        <f>IFERROR(VLOOKUP($D538,'SAP Data'!$A$7:$OM$1845,O$4,FALSE),"")</f>
        <v>-2.23</v>
      </c>
      <c r="P538" s="76">
        <f>IFERROR(VLOOKUP($D538,'SAP Data'!$A$7:$OM$1845,P$4,FALSE),"")</f>
        <v>-2.23</v>
      </c>
      <c r="Q538" s="76">
        <f>IFERROR(VLOOKUP($D538,'SAP Data'!$A$7:$OM$1845,Q$4,FALSE),"")</f>
        <v>0</v>
      </c>
      <c r="R538" s="76">
        <f>IFERROR(VLOOKUP($D538,'SAP Data'!$A$7:$OM$1845,R$4,FALSE),"")</f>
        <v>0</v>
      </c>
      <c r="S538" s="76">
        <f>IFERROR(VLOOKUP($D538,'SAP Data'!$A$7:$OM$1845,S$4,FALSE),"")</f>
        <v>0</v>
      </c>
      <c r="T538" s="76">
        <f>IFERROR(VLOOKUP($D538,'SAP Data'!$A$7:$OM$1845,T$4,FALSE),"")</f>
        <v>0</v>
      </c>
      <c r="U538" s="76">
        <f>IFERROR(VLOOKUP($D538,'SAP Data'!$A$7:$OM$1845,U$4,FALSE),"")</f>
        <v>0</v>
      </c>
      <c r="V538" s="76">
        <f>IFERROR(VLOOKUP($D538,'SAP Data'!$A$7:$OM$1845,V$4,FALSE),"")</f>
        <v>0</v>
      </c>
      <c r="W538" s="76">
        <f>IFERROR(VLOOKUP($D538,'SAP Data'!$A$7:$OM$1845,W$4,FALSE),"")</f>
        <v>0</v>
      </c>
      <c r="X538" s="76">
        <f>IFERROR(VLOOKUP($D538,'SAP Data'!$A$7:$OM$1845,X$4,FALSE),"")</f>
        <v>0</v>
      </c>
      <c r="Y538" s="76">
        <f>IFERROR(VLOOKUP($D538,'SAP Data'!$A$7:$OM$1845,Y$4,FALSE),"")</f>
        <v>0</v>
      </c>
      <c r="Z538" s="76">
        <f>IFERROR(VLOOKUP($D538,'SAP Data'!$A$7:$OM$1845,Z$4,FALSE),"")</f>
        <v>0</v>
      </c>
      <c r="AA538" s="76">
        <f>IFERROR(VLOOKUP($D538,'SAP Data'!$A$7:$OM$1845,AA$4,FALSE),"")</f>
        <v>0</v>
      </c>
      <c r="AB538" s="76">
        <f>IFERROR(VLOOKUP($D538,'SAP Data'!$A$7:$OM$1845,AB$4,FALSE),"")</f>
        <v>0</v>
      </c>
      <c r="AC538" s="76">
        <f>IFERROR(VLOOKUP($D538,'SAP Data'!$A$7:$OM$1845,AC$4,FALSE),"")</f>
        <v>0</v>
      </c>
      <c r="AD538" s="76">
        <f>IFERROR(VLOOKUP($D538,'SAP Data'!$A$7:$OM$1845,AD$4,FALSE),"")</f>
        <v>0</v>
      </c>
      <c r="AE538" s="76">
        <f>IFERROR(VLOOKUP($D538,'SAP Data'!$A$7:$OM$1845,AE$4,FALSE),"")</f>
        <v>0</v>
      </c>
      <c r="AF538" s="76">
        <f>IFERROR(VLOOKUP($D538,'SAP Data'!$A$7:$OM$1845,AF$4,FALSE),"")</f>
        <v>0</v>
      </c>
      <c r="AG538" s="76">
        <f>IFERROR(VLOOKUP($D538,'SAP Data'!$A$7:$OM$1845,AG$4,FALSE),"")</f>
        <v>0</v>
      </c>
      <c r="AH538" s="76">
        <f>IFERROR(VLOOKUP($D538,'SAP Data'!$A$7:$OM$1845,AH$4,FALSE),"")</f>
        <v>0</v>
      </c>
      <c r="AI538" s="76">
        <f>IFERROR(VLOOKUP($D538,'SAP Data'!$A$7:$OM$1845,AI$4,FALSE),"")</f>
        <v>0</v>
      </c>
      <c r="AJ538" s="76">
        <f>IFERROR(VLOOKUP($D538,'SAP Data'!$A$7:$OM$1845,AJ$4,FALSE),"")</f>
        <v>0</v>
      </c>
      <c r="AK538" s="76">
        <f>IFERROR(VLOOKUP($D538,'SAP Data'!$A$7:$OM$1845,AK$4,FALSE),"")</f>
        <v>0</v>
      </c>
      <c r="AL538" s="76">
        <f>IFERROR(VLOOKUP($D538,'SAP Data'!$A$7:$OM$1845,AL$4,FALSE),"")</f>
        <v>0</v>
      </c>
      <c r="AM538" s="76">
        <f>IFERROR(VLOOKUP($D538,'SAP Data'!$A$7:$OM$1845,AM$4,FALSE),"")</f>
        <v>0</v>
      </c>
      <c r="AN538" s="76">
        <f>IFERROR(VLOOKUP($D538,'SAP Data'!$A$7:$OM$1845,AN$4,FALSE),"")</f>
        <v>0</v>
      </c>
      <c r="AO538" s="76">
        <f>IFERROR(VLOOKUP($D538,'SAP Data'!$A$7:$OM$1845,AO$4,FALSE),"")</f>
        <v>0</v>
      </c>
      <c r="AP538" s="99">
        <f t="shared" si="843"/>
        <v>0</v>
      </c>
      <c r="AQ538" s="43">
        <f t="shared" si="844"/>
        <v>0</v>
      </c>
      <c r="AR538" s="43">
        <f t="shared" si="845"/>
        <v>0</v>
      </c>
      <c r="AS538" s="43">
        <f t="shared" si="846"/>
        <v>0</v>
      </c>
      <c r="AT538" s="43">
        <f t="shared" si="847"/>
        <v>0</v>
      </c>
      <c r="AU538" s="43">
        <f t="shared" si="848"/>
        <v>0</v>
      </c>
      <c r="AV538" s="43">
        <f t="shared" si="849"/>
        <v>0</v>
      </c>
      <c r="AW538" s="43">
        <f t="shared" si="850"/>
        <v>0</v>
      </c>
      <c r="AX538" s="43">
        <f t="shared" si="851"/>
        <v>0</v>
      </c>
      <c r="AY538" s="43">
        <f t="shared" si="852"/>
        <v>0</v>
      </c>
      <c r="AZ538" s="43">
        <f t="shared" si="853"/>
        <v>0</v>
      </c>
      <c r="BA538" s="98">
        <f t="shared" si="854"/>
        <v>0</v>
      </c>
      <c r="BB538" s="16"/>
      <c r="BC538" s="16"/>
      <c r="BD538" s="16">
        <f t="shared" si="866"/>
        <v>0</v>
      </c>
      <c r="BE538" s="16"/>
      <c r="BF538" s="16">
        <f t="shared" si="867"/>
        <v>0</v>
      </c>
      <c r="BH538" s="16">
        <f t="shared" si="868"/>
        <v>0</v>
      </c>
      <c r="BJ538" s="16">
        <f t="shared" si="869"/>
        <v>0</v>
      </c>
      <c r="BL538" s="16">
        <f t="shared" si="870"/>
        <v>0</v>
      </c>
      <c r="BN538" s="16">
        <f t="shared" si="871"/>
        <v>0</v>
      </c>
      <c r="BP538" s="16">
        <f t="shared" si="863"/>
        <v>0</v>
      </c>
      <c r="BQ538" s="43"/>
      <c r="BR538" s="16">
        <f t="shared" si="864"/>
        <v>0</v>
      </c>
      <c r="BS538" s="43"/>
      <c r="BT538" s="16">
        <f t="shared" si="865"/>
        <v>0</v>
      </c>
      <c r="BV538" s="16">
        <f t="shared" si="860"/>
        <v>0</v>
      </c>
      <c r="BW538" s="43"/>
      <c r="BX538" s="16">
        <f t="shared" si="861"/>
        <v>0</v>
      </c>
      <c r="BY538" s="43"/>
      <c r="BZ538" s="16">
        <f t="shared" si="862"/>
        <v>0</v>
      </c>
      <c r="CB538" s="16">
        <f t="shared" si="857"/>
        <v>0</v>
      </c>
      <c r="CF538" s="243">
        <f t="shared" si="858"/>
        <v>0</v>
      </c>
      <c r="CH538" s="243">
        <f t="shared" si="872"/>
        <v>0</v>
      </c>
      <c r="CJ538" s="16">
        <f t="shared" si="855"/>
        <v>0</v>
      </c>
      <c r="CL538" s="54">
        <f t="shared" si="856"/>
        <v>0</v>
      </c>
      <c r="CN538" s="18"/>
      <c r="CO538" s="16">
        <f t="shared" si="859"/>
        <v>0</v>
      </c>
      <c r="CP538" s="18"/>
    </row>
    <row r="539" spans="1:94" x14ac:dyDescent="0.2">
      <c r="A539" s="387" t="s">
        <v>4188</v>
      </c>
      <c r="B539" s="14" t="str">
        <f>VLOOKUP(D539,'line assign basis'!$A$8:$D$668,2,FALSE)</f>
        <v>AMT CREDITS</v>
      </c>
      <c r="C539" s="17" t="s">
        <v>1510</v>
      </c>
      <c r="D539" s="17" t="str">
        <f t="shared" si="708"/>
        <v>283011</v>
      </c>
      <c r="E539" s="17">
        <f>IFERROR(VLOOKUP(D539,'line assign basis'!$A$8:$D$668,4,FALSE),"")</f>
        <v>5</v>
      </c>
      <c r="F539" s="33">
        <f>IFERROR(VLOOKUP($D539,'SAP Data'!$A$7:$OM$1845,F$4,FALSE),"")</f>
        <v>0</v>
      </c>
      <c r="G539" s="33">
        <f>IFERROR(VLOOKUP($D539,'SAP Data'!$A$7:$OM$1845,G$4,FALSE),"")</f>
        <v>0</v>
      </c>
      <c r="H539" s="16">
        <f>IFERROR(VLOOKUP($D539,'SAP Data'!$A$7:$OM$1845,H$4,FALSE),"")</f>
        <v>0</v>
      </c>
      <c r="I539" s="76">
        <f>IFERROR(VLOOKUP($D539,'SAP Data'!$A$7:$OM$1845,I$4,FALSE),"")</f>
        <v>0</v>
      </c>
      <c r="J539" s="76">
        <f>IFERROR(VLOOKUP($D539,'SAP Data'!$A$7:$OM$1845,J$4,FALSE),"")</f>
        <v>0</v>
      </c>
      <c r="K539" s="76">
        <f>IFERROR(VLOOKUP($D539,'SAP Data'!$A$7:$OM$1845,K$4,FALSE),"")</f>
        <v>0</v>
      </c>
      <c r="L539" s="76">
        <f>IFERROR(VLOOKUP($D539,'SAP Data'!$A$7:$OM$1845,L$4,FALSE),"")</f>
        <v>0</v>
      </c>
      <c r="M539" s="76">
        <f>IFERROR(VLOOKUP($D539,'SAP Data'!$A$7:$OM$1845,M$4,FALSE),"")</f>
        <v>0</v>
      </c>
      <c r="N539" s="76">
        <f>IFERROR(VLOOKUP($D539,'SAP Data'!$A$7:$OM$1845,N$4,FALSE),"")</f>
        <v>0</v>
      </c>
      <c r="O539" s="76">
        <f>IFERROR(VLOOKUP($D539,'SAP Data'!$A$7:$OM$1845,O$4,FALSE),"")</f>
        <v>0</v>
      </c>
      <c r="P539" s="76">
        <f>IFERROR(VLOOKUP($D539,'SAP Data'!$A$7:$OM$1845,P$4,FALSE),"")</f>
        <v>0</v>
      </c>
      <c r="Q539" s="76">
        <f>IFERROR(VLOOKUP($D539,'SAP Data'!$A$7:$OM$1845,Q$4,FALSE),"")</f>
        <v>0</v>
      </c>
      <c r="R539" s="76">
        <f>IFERROR(VLOOKUP($D539,'SAP Data'!$A$7:$OM$1845,R$4,FALSE),"")</f>
        <v>0</v>
      </c>
      <c r="S539" s="76">
        <f>IFERROR(VLOOKUP($D539,'SAP Data'!$A$7:$OM$1845,S$4,FALSE),"")</f>
        <v>0</v>
      </c>
      <c r="T539" s="76">
        <f>IFERROR(VLOOKUP($D539,'SAP Data'!$A$7:$OM$1845,T$4,FALSE),"")</f>
        <v>0</v>
      </c>
      <c r="U539" s="76">
        <f>IFERROR(VLOOKUP($D539,'SAP Data'!$A$7:$OM$1845,U$4,FALSE),"")</f>
        <v>0</v>
      </c>
      <c r="V539" s="76">
        <f>IFERROR(VLOOKUP($D539,'SAP Data'!$A$7:$OM$1845,V$4,FALSE),"")</f>
        <v>0</v>
      </c>
      <c r="W539" s="76">
        <f>IFERROR(VLOOKUP($D539,'SAP Data'!$A$7:$OM$1845,W$4,FALSE),"")</f>
        <v>0</v>
      </c>
      <c r="X539" s="76">
        <f>IFERROR(VLOOKUP($D539,'SAP Data'!$A$7:$OM$1845,X$4,FALSE),"")</f>
        <v>0</v>
      </c>
      <c r="Y539" s="76">
        <f>IFERROR(VLOOKUP($D539,'SAP Data'!$A$7:$OM$1845,Y$4,FALSE),"")</f>
        <v>0</v>
      </c>
      <c r="Z539" s="76">
        <f>IFERROR(VLOOKUP($D539,'SAP Data'!$A$7:$OM$1845,Z$4,FALSE),"")</f>
        <v>0</v>
      </c>
      <c r="AA539" s="76">
        <f>IFERROR(VLOOKUP($D539,'SAP Data'!$A$7:$OM$1845,AA$4,FALSE),"")</f>
        <v>0</v>
      </c>
      <c r="AB539" s="76">
        <f>IFERROR(VLOOKUP($D539,'SAP Data'!$A$7:$OM$1845,AB$4,FALSE),"")</f>
        <v>0</v>
      </c>
      <c r="AC539" s="76">
        <f>IFERROR(VLOOKUP($D539,'SAP Data'!$A$7:$OM$1845,AC$4,FALSE),"")</f>
        <v>0</v>
      </c>
      <c r="AD539" s="76">
        <f>IFERROR(VLOOKUP($D539,'SAP Data'!$A$7:$OM$1845,AD$4,FALSE),"")</f>
        <v>0</v>
      </c>
      <c r="AE539" s="76">
        <f>IFERROR(VLOOKUP($D539,'SAP Data'!$A$7:$OM$1845,AE$4,FALSE),"")</f>
        <v>0</v>
      </c>
      <c r="AF539" s="76">
        <f>IFERROR(VLOOKUP($D539,'SAP Data'!$A$7:$OM$1845,AF$4,FALSE),"")</f>
        <v>0</v>
      </c>
      <c r="AG539" s="76">
        <f>IFERROR(VLOOKUP($D539,'SAP Data'!$A$7:$OM$1845,AG$4,FALSE),"")</f>
        <v>0</v>
      </c>
      <c r="AH539" s="76">
        <f>IFERROR(VLOOKUP($D539,'SAP Data'!$A$7:$OM$1845,AH$4,FALSE),"")</f>
        <v>0</v>
      </c>
      <c r="AI539" s="76">
        <f>IFERROR(VLOOKUP($D539,'SAP Data'!$A$7:$OM$1845,AI$4,FALSE),"")</f>
        <v>0</v>
      </c>
      <c r="AJ539" s="76">
        <f>IFERROR(VLOOKUP($D539,'SAP Data'!$A$7:$OM$1845,AJ$4,FALSE),"")</f>
        <v>0</v>
      </c>
      <c r="AK539" s="76">
        <f>IFERROR(VLOOKUP($D539,'SAP Data'!$A$7:$OM$1845,AK$4,FALSE),"")</f>
        <v>0</v>
      </c>
      <c r="AL539" s="76">
        <f>IFERROR(VLOOKUP($D539,'SAP Data'!$A$7:$OM$1845,AL$4,FALSE),"")</f>
        <v>0</v>
      </c>
      <c r="AM539" s="76">
        <f>IFERROR(VLOOKUP($D539,'SAP Data'!$A$7:$OM$1845,AM$4,FALSE),"")</f>
        <v>0</v>
      </c>
      <c r="AN539" s="76">
        <f>IFERROR(VLOOKUP($D539,'SAP Data'!$A$7:$OM$1845,AN$4,FALSE),"")</f>
        <v>0</v>
      </c>
      <c r="AO539" s="76">
        <f>IFERROR(VLOOKUP($D539,'SAP Data'!$A$7:$OM$1845,AO$4,FALSE),"")</f>
        <v>0</v>
      </c>
      <c r="AP539" s="99">
        <f t="shared" si="843"/>
        <v>0</v>
      </c>
      <c r="AQ539" s="43">
        <f t="shared" si="844"/>
        <v>0</v>
      </c>
      <c r="AR539" s="43">
        <f t="shared" si="845"/>
        <v>0</v>
      </c>
      <c r="AS539" s="43">
        <f t="shared" si="846"/>
        <v>0</v>
      </c>
      <c r="AT539" s="43">
        <f t="shared" si="847"/>
        <v>0</v>
      </c>
      <c r="AU539" s="43">
        <f t="shared" si="848"/>
        <v>0</v>
      </c>
      <c r="AV539" s="43">
        <f t="shared" si="849"/>
        <v>0</v>
      </c>
      <c r="AW539" s="43">
        <f t="shared" si="850"/>
        <v>0</v>
      </c>
      <c r="AX539" s="43">
        <f t="shared" si="851"/>
        <v>0</v>
      </c>
      <c r="AY539" s="43">
        <f t="shared" si="852"/>
        <v>0</v>
      </c>
      <c r="AZ539" s="43">
        <f t="shared" si="853"/>
        <v>0</v>
      </c>
      <c r="BA539" s="98">
        <f t="shared" si="854"/>
        <v>0</v>
      </c>
      <c r="BB539" s="16"/>
      <c r="BC539" s="16"/>
      <c r="BD539" s="16">
        <f t="shared" si="866"/>
        <v>0</v>
      </c>
      <c r="BE539" s="16"/>
      <c r="BF539" s="16">
        <f t="shared" si="867"/>
        <v>0</v>
      </c>
      <c r="BH539" s="16">
        <f t="shared" si="868"/>
        <v>0</v>
      </c>
      <c r="BJ539" s="16">
        <f t="shared" si="869"/>
        <v>0</v>
      </c>
      <c r="BL539" s="16">
        <f t="shared" si="870"/>
        <v>0</v>
      </c>
      <c r="BN539" s="16">
        <f t="shared" si="871"/>
        <v>0</v>
      </c>
      <c r="BP539" s="16">
        <f t="shared" si="863"/>
        <v>0</v>
      </c>
      <c r="BQ539" s="43"/>
      <c r="BR539" s="16">
        <f t="shared" si="864"/>
        <v>0</v>
      </c>
      <c r="BS539" s="43"/>
      <c r="BT539" s="16">
        <f t="shared" si="865"/>
        <v>0</v>
      </c>
      <c r="BV539" s="16">
        <f t="shared" si="860"/>
        <v>0</v>
      </c>
      <c r="BW539" s="43"/>
      <c r="BX539" s="16">
        <f t="shared" si="861"/>
        <v>0</v>
      </c>
      <c r="BY539" s="43"/>
      <c r="BZ539" s="16">
        <f t="shared" si="862"/>
        <v>0</v>
      </c>
      <c r="CB539" s="16">
        <f t="shared" si="857"/>
        <v>0</v>
      </c>
      <c r="CF539" s="243">
        <f t="shared" si="858"/>
        <v>0</v>
      </c>
      <c r="CH539" s="243">
        <f t="shared" si="872"/>
        <v>0</v>
      </c>
      <c r="CJ539" s="16">
        <f t="shared" si="855"/>
        <v>0</v>
      </c>
      <c r="CL539" s="54">
        <f t="shared" si="856"/>
        <v>0</v>
      </c>
      <c r="CN539" s="18"/>
      <c r="CO539" s="16">
        <f t="shared" si="859"/>
        <v>0</v>
      </c>
      <c r="CP539" s="18"/>
    </row>
    <row r="540" spans="1:94" x14ac:dyDescent="0.2">
      <c r="A540" s="387" t="s">
        <v>4187</v>
      </c>
      <c r="B540" s="14" t="str">
        <f>VLOOKUP(D540,'line assign basis'!$A$8:$D$668,2,FALSE)</f>
        <v>DefIncTax-EDIT Remea</v>
      </c>
      <c r="C540" s="17" t="s">
        <v>1178</v>
      </c>
      <c r="D540" s="17" t="str">
        <f t="shared" si="708"/>
        <v>283012</v>
      </c>
      <c r="E540" s="17">
        <f>IFERROR(VLOOKUP(D540,'line assign basis'!$A$8:$D$668,4,FALSE),"")</f>
        <v>3</v>
      </c>
      <c r="F540" s="33">
        <f>IFERROR(VLOOKUP($D540,'SAP Data'!$A$7:$OM$1845,F$4,FALSE),"")</f>
        <v>57468818</v>
      </c>
      <c r="G540" s="33">
        <f>IFERROR(VLOOKUP($D540,'SAP Data'!$A$7:$OM$1845,G$4,FALSE),"")</f>
        <v>57468818</v>
      </c>
      <c r="H540" s="16">
        <f>IFERROR(VLOOKUP($D540,'SAP Data'!$A$7:$OM$1845,H$4,FALSE),"")</f>
        <v>55281677</v>
      </c>
      <c r="I540" s="76">
        <f>IFERROR(VLOOKUP($D540,'SAP Data'!$A$7:$OM$1845,I$4,FALSE),"")</f>
        <v>55052036</v>
      </c>
      <c r="J540" s="76">
        <f>IFERROR(VLOOKUP($D540,'SAP Data'!$A$7:$OM$1845,J$4,FALSE),"")</f>
        <v>54869401</v>
      </c>
      <c r="K540" s="76">
        <f>IFERROR(VLOOKUP($D540,'SAP Data'!$A$7:$OM$1845,K$4,FALSE),"")</f>
        <v>55153716</v>
      </c>
      <c r="L540" s="76">
        <f>IFERROR(VLOOKUP($D540,'SAP Data'!$A$7:$OM$1845,L$4,FALSE),"")</f>
        <v>55550408</v>
      </c>
      <c r="M540" s="76">
        <f>IFERROR(VLOOKUP($D540,'SAP Data'!$A$7:$OM$1845,M$4,FALSE),"")</f>
        <v>55910824</v>
      </c>
      <c r="N540" s="76">
        <f>IFERROR(VLOOKUP($D540,'SAP Data'!$A$7:$OM$1845,N$4,FALSE),"")</f>
        <v>56218362</v>
      </c>
      <c r="O540" s="76">
        <f>IFERROR(VLOOKUP($D540,'SAP Data'!$A$7:$OM$1845,O$4,FALSE),"")</f>
        <v>55928424</v>
      </c>
      <c r="P540" s="76">
        <f>IFERROR(VLOOKUP($D540,'SAP Data'!$A$7:$OM$1845,P$4,FALSE),"")</f>
        <v>55301913</v>
      </c>
      <c r="Q540" s="76">
        <f>IFERROR(VLOOKUP($D540,'SAP Data'!$A$7:$OM$1845,Q$4,FALSE),"")</f>
        <v>54258986</v>
      </c>
      <c r="R540" s="76">
        <f>IFERROR(VLOOKUP($D540,'SAP Data'!$A$7:$OM$1845,R$4,FALSE),"")</f>
        <v>53577225</v>
      </c>
      <c r="S540" s="76">
        <f>IFERROR(VLOOKUP($D540,'SAP Data'!$A$7:$OM$1845,S$4,FALSE),"")</f>
        <v>53060216</v>
      </c>
      <c r="T540" s="76">
        <f>IFERROR(VLOOKUP($D540,'SAP Data'!$A$7:$OM$1845,T$4,FALSE),"")</f>
        <v>52783246</v>
      </c>
      <c r="U540" s="76">
        <f>IFERROR(VLOOKUP($D540,'SAP Data'!$A$7:$OM$1845,U$4,FALSE),"")</f>
        <v>52658667</v>
      </c>
      <c r="V540" s="76">
        <f>IFERROR(VLOOKUP($D540,'SAP Data'!$A$7:$OM$1845,V$4,FALSE),"")</f>
        <v>52750745</v>
      </c>
      <c r="W540" s="76">
        <f>IFERROR(VLOOKUP($D540,'SAP Data'!$A$7:$OM$1845,W$4,FALSE),"")</f>
        <v>52986962</v>
      </c>
      <c r="X540" s="76">
        <f>IFERROR(VLOOKUP($D540,'SAP Data'!$A$7:$OM$1845,X$4,FALSE),"")</f>
        <v>53307403</v>
      </c>
      <c r="Y540" s="76">
        <f>IFERROR(VLOOKUP($D540,'SAP Data'!$A$7:$OM$1845,Y$4,FALSE),"")</f>
        <v>53597588</v>
      </c>
      <c r="Z540" s="76">
        <f>IFERROR(VLOOKUP($D540,'SAP Data'!$A$7:$OM$1845,Z$4,FALSE),"")</f>
        <v>53819257</v>
      </c>
      <c r="AA540" s="76">
        <f>IFERROR(VLOOKUP($D540,'SAP Data'!$A$7:$OM$1845,AA$4,FALSE),"")</f>
        <v>53824212</v>
      </c>
      <c r="AB540" s="76">
        <f>IFERROR(VLOOKUP($D540,'SAP Data'!$A$7:$OM$1845,AB$4,FALSE),"")</f>
        <v>53265799</v>
      </c>
      <c r="AC540" s="76">
        <f>IFERROR(VLOOKUP($D540,'SAP Data'!$A$7:$OM$1845,AC$4,FALSE),"")</f>
        <v>52366101</v>
      </c>
      <c r="AD540" s="76">
        <f>IFERROR(VLOOKUP($D540,'SAP Data'!$A$7:$OM$1845,AD$4,FALSE),"")</f>
        <v>51524120</v>
      </c>
      <c r="AE540" s="76">
        <f>IFERROR(VLOOKUP($D540,'SAP Data'!$A$7:$OM$1845,AE$4,FALSE),"")</f>
        <v>50841365</v>
      </c>
      <c r="AF540" s="76">
        <f>IFERROR(VLOOKUP($D540,'SAP Data'!$A$7:$OM$1845,AF$4,FALSE),"")</f>
        <v>50492679</v>
      </c>
      <c r="AG540" s="76">
        <f>IFERROR(VLOOKUP($D540,'SAP Data'!$A$7:$OM$1845,AG$4,FALSE),"")</f>
        <v>50298821</v>
      </c>
      <c r="AH540" s="76">
        <f>IFERROR(VLOOKUP($D540,'SAP Data'!$A$7:$OM$1845,AH$4,FALSE),"")</f>
        <v>50384884</v>
      </c>
      <c r="AI540" s="76">
        <f>IFERROR(VLOOKUP($D540,'SAP Data'!$A$7:$OM$1845,AI$4,FALSE),"")</f>
        <v>50616169</v>
      </c>
      <c r="AJ540" s="76">
        <f>IFERROR(VLOOKUP($D540,'SAP Data'!$A$7:$OM$1845,AJ$4,FALSE),"")</f>
        <v>50949129</v>
      </c>
      <c r="AK540" s="76">
        <f>IFERROR(VLOOKUP($D540,'SAP Data'!$A$7:$OM$1845,AK$4,FALSE),"")</f>
        <v>51261079</v>
      </c>
      <c r="AL540" s="76">
        <f>IFERROR(VLOOKUP($D540,'SAP Data'!$A$7:$OM$1845,AL$4,FALSE),"")</f>
        <v>51529926</v>
      </c>
      <c r="AM540" s="76">
        <f>IFERROR(VLOOKUP($D540,'SAP Data'!$A$7:$OM$1845,AM$4,FALSE),"")</f>
        <v>51508740</v>
      </c>
      <c r="AN540" s="76">
        <f>IFERROR(VLOOKUP($D540,'SAP Data'!$A$7:$OM$1845,AN$4,FALSE),"")</f>
        <v>51034894</v>
      </c>
      <c r="AO540" s="76">
        <f>IFERROR(VLOOKUP($D540,'SAP Data'!$A$7:$OM$1845,AO$4,FALSE),"")</f>
        <v>50193237</v>
      </c>
      <c r="AP540" s="99">
        <f t="shared" si="843"/>
        <v>53080905.708333336</v>
      </c>
      <c r="AQ540" s="43">
        <f t="shared" si="844"/>
        <v>52902907.541666664</v>
      </c>
      <c r="AR540" s="43">
        <f t="shared" si="845"/>
        <v>52715015.125</v>
      </c>
      <c r="AS540" s="43">
        <f t="shared" si="846"/>
        <v>52521247.916666664</v>
      </c>
      <c r="AT540" s="43">
        <f t="shared" si="847"/>
        <v>52324343.458333336</v>
      </c>
      <c r="AU540" s="43">
        <f t="shared" si="848"/>
        <v>52126982.875</v>
      </c>
      <c r="AV540" s="43">
        <f t="shared" si="849"/>
        <v>51929938.416666664</v>
      </c>
      <c r="AW540" s="43">
        <f t="shared" si="850"/>
        <v>51734322.458333336</v>
      </c>
      <c r="AX540" s="43">
        <f t="shared" si="851"/>
        <v>51541579.125</v>
      </c>
      <c r="AY540" s="43">
        <f t="shared" si="852"/>
        <v>51349712.333333336</v>
      </c>
      <c r="AZ540" s="43">
        <f t="shared" si="853"/>
        <v>51160279.958333336</v>
      </c>
      <c r="BA540" s="98">
        <f t="shared" si="854"/>
        <v>50976789.583333336</v>
      </c>
      <c r="BB540" s="16"/>
      <c r="BC540" s="16"/>
      <c r="BD540" s="16">
        <f t="shared" si="866"/>
        <v>0</v>
      </c>
      <c r="BE540" s="16"/>
      <c r="BF540" s="16">
        <f t="shared" si="867"/>
        <v>0</v>
      </c>
      <c r="BH540" s="16">
        <f t="shared" si="868"/>
        <v>0</v>
      </c>
      <c r="BJ540" s="16">
        <f t="shared" si="869"/>
        <v>0</v>
      </c>
      <c r="BL540" s="16">
        <f t="shared" si="870"/>
        <v>0</v>
      </c>
      <c r="BN540" s="16">
        <f t="shared" si="871"/>
        <v>0</v>
      </c>
      <c r="BP540" s="16">
        <f t="shared" si="863"/>
        <v>0</v>
      </c>
      <c r="BQ540" s="43"/>
      <c r="BR540" s="16">
        <f t="shared" si="864"/>
        <v>0</v>
      </c>
      <c r="BS540" s="43"/>
      <c r="BT540" s="16">
        <f t="shared" si="865"/>
        <v>0</v>
      </c>
      <c r="BV540" s="16">
        <f t="shared" si="860"/>
        <v>0</v>
      </c>
      <c r="BW540" s="43"/>
      <c r="BX540" s="16">
        <f t="shared" si="861"/>
        <v>0</v>
      </c>
      <c r="BY540" s="43"/>
      <c r="BZ540" s="16">
        <f t="shared" si="862"/>
        <v>0</v>
      </c>
      <c r="CB540" s="16">
        <f t="shared" si="857"/>
        <v>0</v>
      </c>
      <c r="CF540" s="243">
        <f t="shared" si="858"/>
        <v>0</v>
      </c>
      <c r="CH540" s="243">
        <f t="shared" si="872"/>
        <v>50976789.583333336</v>
      </c>
      <c r="CJ540" s="16">
        <f t="shared" si="855"/>
        <v>0</v>
      </c>
      <c r="CL540" s="54">
        <f t="shared" si="856"/>
        <v>0</v>
      </c>
      <c r="CN540" s="18"/>
      <c r="CO540" s="16">
        <f t="shared" si="859"/>
        <v>50976789.583333336</v>
      </c>
      <c r="CP540" s="18"/>
    </row>
    <row r="541" spans="1:94" x14ac:dyDescent="0.2">
      <c r="A541" s="387" t="s">
        <v>4188</v>
      </c>
      <c r="B541" s="14" t="str">
        <f>VLOOKUP(D541,'line assign basis'!$A$8:$D$668,2,FALSE)</f>
        <v>DEF INC TAX-PROP 109</v>
      </c>
      <c r="C541" s="17" t="s">
        <v>1181</v>
      </c>
      <c r="D541" s="17" t="str">
        <f t="shared" si="708"/>
        <v>283013</v>
      </c>
      <c r="E541" s="17">
        <f>IFERROR(VLOOKUP(D541,'line assign basis'!$A$8:$D$668,4,FALSE),"")</f>
        <v>2</v>
      </c>
      <c r="F541" s="33">
        <f>IFERROR(VLOOKUP($D541,'SAP Data'!$A$7:$OM$1845,F$4,FALSE),"")</f>
        <v>-0.16</v>
      </c>
      <c r="G541" s="33">
        <f>IFERROR(VLOOKUP($D541,'SAP Data'!$A$7:$OM$1845,G$4,FALSE),"")</f>
        <v>-0.16</v>
      </c>
      <c r="H541" s="16">
        <f>IFERROR(VLOOKUP($D541,'SAP Data'!$A$7:$OM$1845,H$4,FALSE),"")</f>
        <v>0</v>
      </c>
      <c r="I541" s="76">
        <f>IFERROR(VLOOKUP($D541,'SAP Data'!$A$7:$OM$1845,I$4,FALSE),"")</f>
        <v>0</v>
      </c>
      <c r="J541" s="76">
        <f>IFERROR(VLOOKUP($D541,'SAP Data'!$A$7:$OM$1845,J$4,FALSE),"")</f>
        <v>0</v>
      </c>
      <c r="K541" s="76">
        <f>IFERROR(VLOOKUP($D541,'SAP Data'!$A$7:$OM$1845,K$4,FALSE),"")</f>
        <v>0</v>
      </c>
      <c r="L541" s="76">
        <f>IFERROR(VLOOKUP($D541,'SAP Data'!$A$7:$OM$1845,L$4,FALSE),"")</f>
        <v>0</v>
      </c>
      <c r="M541" s="76">
        <f>IFERROR(VLOOKUP($D541,'SAP Data'!$A$7:$OM$1845,M$4,FALSE),"")</f>
        <v>0</v>
      </c>
      <c r="N541" s="76">
        <f>IFERROR(VLOOKUP($D541,'SAP Data'!$A$7:$OM$1845,N$4,FALSE),"")</f>
        <v>0</v>
      </c>
      <c r="O541" s="76">
        <f>IFERROR(VLOOKUP($D541,'SAP Data'!$A$7:$OM$1845,O$4,FALSE),"")</f>
        <v>0</v>
      </c>
      <c r="P541" s="76">
        <f>IFERROR(VLOOKUP($D541,'SAP Data'!$A$7:$OM$1845,P$4,FALSE),"")</f>
        <v>0</v>
      </c>
      <c r="Q541" s="76">
        <f>IFERROR(VLOOKUP($D541,'SAP Data'!$A$7:$OM$1845,Q$4,FALSE),"")</f>
        <v>0</v>
      </c>
      <c r="R541" s="76">
        <f>IFERROR(VLOOKUP($D541,'SAP Data'!$A$7:$OM$1845,R$4,FALSE),"")</f>
        <v>0</v>
      </c>
      <c r="S541" s="76">
        <f>IFERROR(VLOOKUP($D541,'SAP Data'!$A$7:$OM$1845,S$4,FALSE),"")</f>
        <v>0</v>
      </c>
      <c r="T541" s="76">
        <f>IFERROR(VLOOKUP($D541,'SAP Data'!$A$7:$OM$1845,T$4,FALSE),"")</f>
        <v>0</v>
      </c>
      <c r="U541" s="76">
        <f>IFERROR(VLOOKUP($D541,'SAP Data'!$A$7:$OM$1845,U$4,FALSE),"")</f>
        <v>0</v>
      </c>
      <c r="V541" s="76">
        <f>IFERROR(VLOOKUP($D541,'SAP Data'!$A$7:$OM$1845,V$4,FALSE),"")</f>
        <v>0</v>
      </c>
      <c r="W541" s="76">
        <f>IFERROR(VLOOKUP($D541,'SAP Data'!$A$7:$OM$1845,W$4,FALSE),"")</f>
        <v>0</v>
      </c>
      <c r="X541" s="76">
        <f>IFERROR(VLOOKUP($D541,'SAP Data'!$A$7:$OM$1845,X$4,FALSE),"")</f>
        <v>0</v>
      </c>
      <c r="Y541" s="76">
        <f>IFERROR(VLOOKUP($D541,'SAP Data'!$A$7:$OM$1845,Y$4,FALSE),"")</f>
        <v>0</v>
      </c>
      <c r="Z541" s="76">
        <f>IFERROR(VLOOKUP($D541,'SAP Data'!$A$7:$OM$1845,Z$4,FALSE),"")</f>
        <v>0</v>
      </c>
      <c r="AA541" s="76">
        <f>IFERROR(VLOOKUP($D541,'SAP Data'!$A$7:$OM$1845,AA$4,FALSE),"")</f>
        <v>0</v>
      </c>
      <c r="AB541" s="76">
        <f>IFERROR(VLOOKUP($D541,'SAP Data'!$A$7:$OM$1845,AB$4,FALSE),"")</f>
        <v>0</v>
      </c>
      <c r="AC541" s="76">
        <f>IFERROR(VLOOKUP($D541,'SAP Data'!$A$7:$OM$1845,AC$4,FALSE),"")</f>
        <v>0</v>
      </c>
      <c r="AD541" s="76">
        <f>IFERROR(VLOOKUP($D541,'SAP Data'!$A$7:$OM$1845,AD$4,FALSE),"")</f>
        <v>0</v>
      </c>
      <c r="AE541" s="76">
        <f>IFERROR(VLOOKUP($D541,'SAP Data'!$A$7:$OM$1845,AE$4,FALSE),"")</f>
        <v>0</v>
      </c>
      <c r="AF541" s="76">
        <f>IFERROR(VLOOKUP($D541,'SAP Data'!$A$7:$OM$1845,AF$4,FALSE),"")</f>
        <v>0</v>
      </c>
      <c r="AG541" s="76">
        <f>IFERROR(VLOOKUP($D541,'SAP Data'!$A$7:$OM$1845,AG$4,FALSE),"")</f>
        <v>0</v>
      </c>
      <c r="AH541" s="76">
        <f>IFERROR(VLOOKUP($D541,'SAP Data'!$A$7:$OM$1845,AH$4,FALSE),"")</f>
        <v>0</v>
      </c>
      <c r="AI541" s="76">
        <f>IFERROR(VLOOKUP($D541,'SAP Data'!$A$7:$OM$1845,AI$4,FALSE),"")</f>
        <v>0</v>
      </c>
      <c r="AJ541" s="76">
        <f>IFERROR(VLOOKUP($D541,'SAP Data'!$A$7:$OM$1845,AJ$4,FALSE),"")</f>
        <v>0</v>
      </c>
      <c r="AK541" s="76">
        <f>IFERROR(VLOOKUP($D541,'SAP Data'!$A$7:$OM$1845,AK$4,FALSE),"")</f>
        <v>0</v>
      </c>
      <c r="AL541" s="76">
        <f>IFERROR(VLOOKUP($D541,'SAP Data'!$A$7:$OM$1845,AL$4,FALSE),"")</f>
        <v>0</v>
      </c>
      <c r="AM541" s="76">
        <f>IFERROR(VLOOKUP($D541,'SAP Data'!$A$7:$OM$1845,AM$4,FALSE),"")</f>
        <v>0</v>
      </c>
      <c r="AN541" s="76">
        <f>IFERROR(VLOOKUP($D541,'SAP Data'!$A$7:$OM$1845,AN$4,FALSE),"")</f>
        <v>0</v>
      </c>
      <c r="AO541" s="76">
        <f>IFERROR(VLOOKUP($D541,'SAP Data'!$A$7:$OM$1845,AO$4,FALSE),"")</f>
        <v>0</v>
      </c>
      <c r="AP541" s="99">
        <f t="shared" si="843"/>
        <v>0</v>
      </c>
      <c r="AQ541" s="43">
        <f t="shared" si="844"/>
        <v>0</v>
      </c>
      <c r="AR541" s="43">
        <f t="shared" si="845"/>
        <v>0</v>
      </c>
      <c r="AS541" s="43">
        <f t="shared" si="846"/>
        <v>0</v>
      </c>
      <c r="AT541" s="43">
        <f t="shared" si="847"/>
        <v>0</v>
      </c>
      <c r="AU541" s="43">
        <f t="shared" si="848"/>
        <v>0</v>
      </c>
      <c r="AV541" s="43">
        <f t="shared" si="849"/>
        <v>0</v>
      </c>
      <c r="AW541" s="43">
        <f t="shared" si="850"/>
        <v>0</v>
      </c>
      <c r="AX541" s="43">
        <f t="shared" si="851"/>
        <v>0</v>
      </c>
      <c r="AY541" s="43">
        <f t="shared" si="852"/>
        <v>0</v>
      </c>
      <c r="AZ541" s="43">
        <f t="shared" si="853"/>
        <v>0</v>
      </c>
      <c r="BA541" s="98">
        <f t="shared" si="854"/>
        <v>0</v>
      </c>
      <c r="BB541" s="16"/>
      <c r="BC541" s="16"/>
      <c r="BD541" s="16">
        <f t="shared" si="866"/>
        <v>0</v>
      </c>
      <c r="BE541" s="16"/>
      <c r="BF541" s="16">
        <f t="shared" si="867"/>
        <v>0</v>
      </c>
      <c r="BH541" s="16">
        <f t="shared" si="868"/>
        <v>0</v>
      </c>
      <c r="BJ541" s="16">
        <f t="shared" si="869"/>
        <v>0</v>
      </c>
      <c r="BL541" s="16">
        <f t="shared" si="870"/>
        <v>0</v>
      </c>
      <c r="BN541" s="16">
        <f t="shared" si="871"/>
        <v>0</v>
      </c>
      <c r="BP541" s="16">
        <f t="shared" si="863"/>
        <v>0</v>
      </c>
      <c r="BQ541" s="43"/>
      <c r="BR541" s="16">
        <f t="shared" si="864"/>
        <v>0</v>
      </c>
      <c r="BS541" s="43"/>
      <c r="BT541" s="16">
        <f t="shared" si="865"/>
        <v>0</v>
      </c>
      <c r="BV541" s="16">
        <f t="shared" si="860"/>
        <v>0</v>
      </c>
      <c r="BW541" s="43"/>
      <c r="BX541" s="16">
        <f t="shared" si="861"/>
        <v>0</v>
      </c>
      <c r="BY541" s="43"/>
      <c r="BZ541" s="16">
        <f t="shared" si="862"/>
        <v>0</v>
      </c>
      <c r="CB541" s="16">
        <f t="shared" si="857"/>
        <v>0</v>
      </c>
      <c r="CF541" s="243">
        <f t="shared" si="858"/>
        <v>0</v>
      </c>
      <c r="CH541" s="243">
        <f t="shared" si="872"/>
        <v>0</v>
      </c>
      <c r="CJ541" s="16">
        <f t="shared" si="855"/>
        <v>0</v>
      </c>
      <c r="CL541" s="54">
        <f t="shared" si="856"/>
        <v>0</v>
      </c>
      <c r="CN541" s="18"/>
      <c r="CO541" s="16">
        <f t="shared" si="859"/>
        <v>0</v>
      </c>
      <c r="CP541" s="18"/>
    </row>
    <row r="542" spans="1:94" x14ac:dyDescent="0.2">
      <c r="A542" s="387" t="s">
        <v>4188</v>
      </c>
      <c r="B542" s="14" t="str">
        <f>VLOOKUP(D542,'line assign basis'!$A$8:$D$668,2,FALSE)</f>
        <v>DEF INC TAX-OR RATE</v>
      </c>
      <c r="C542" s="17" t="s">
        <v>1184</v>
      </c>
      <c r="D542" s="17" t="str">
        <f t="shared" si="708"/>
        <v>283014</v>
      </c>
      <c r="E542" s="17">
        <f>IFERROR(VLOOKUP(D542,'line assign basis'!$A$8:$D$668,4,FALSE),"")</f>
        <v>2</v>
      </c>
      <c r="F542" s="33">
        <f>IFERROR(VLOOKUP($D542,'SAP Data'!$A$7:$OM$1845,F$4,FALSE),"")</f>
        <v>0</v>
      </c>
      <c r="G542" s="33">
        <f>IFERROR(VLOOKUP($D542,'SAP Data'!$A$7:$OM$1845,G$4,FALSE),"")</f>
        <v>0</v>
      </c>
      <c r="H542" s="16">
        <f>IFERROR(VLOOKUP($D542,'SAP Data'!$A$7:$OM$1845,H$4,FALSE),"")</f>
        <v>0</v>
      </c>
      <c r="I542" s="76">
        <f>IFERROR(VLOOKUP($D542,'SAP Data'!$A$7:$OM$1845,I$4,FALSE),"")</f>
        <v>0</v>
      </c>
      <c r="J542" s="76">
        <f>IFERROR(VLOOKUP($D542,'SAP Data'!$A$7:$OM$1845,J$4,FALSE),"")</f>
        <v>0</v>
      </c>
      <c r="K542" s="76">
        <f>IFERROR(VLOOKUP($D542,'SAP Data'!$A$7:$OM$1845,K$4,FALSE),"")</f>
        <v>0</v>
      </c>
      <c r="L542" s="76">
        <f>IFERROR(VLOOKUP($D542,'SAP Data'!$A$7:$OM$1845,L$4,FALSE),"")</f>
        <v>0</v>
      </c>
      <c r="M542" s="76">
        <f>IFERROR(VLOOKUP($D542,'SAP Data'!$A$7:$OM$1845,M$4,FALSE),"")</f>
        <v>0</v>
      </c>
      <c r="N542" s="76">
        <f>IFERROR(VLOOKUP($D542,'SAP Data'!$A$7:$OM$1845,N$4,FALSE),"")</f>
        <v>0</v>
      </c>
      <c r="O542" s="76">
        <f>IFERROR(VLOOKUP($D542,'SAP Data'!$A$7:$OM$1845,O$4,FALSE),"")</f>
        <v>0</v>
      </c>
      <c r="P542" s="76">
        <f>IFERROR(VLOOKUP($D542,'SAP Data'!$A$7:$OM$1845,P$4,FALSE),"")</f>
        <v>0</v>
      </c>
      <c r="Q542" s="76">
        <f>IFERROR(VLOOKUP($D542,'SAP Data'!$A$7:$OM$1845,Q$4,FALSE),"")</f>
        <v>0</v>
      </c>
      <c r="R542" s="76">
        <f>IFERROR(VLOOKUP($D542,'SAP Data'!$A$7:$OM$1845,R$4,FALSE),"")</f>
        <v>0</v>
      </c>
      <c r="S542" s="76">
        <f>IFERROR(VLOOKUP($D542,'SAP Data'!$A$7:$OM$1845,S$4,FALSE),"")</f>
        <v>0</v>
      </c>
      <c r="T542" s="76">
        <f>IFERROR(VLOOKUP($D542,'SAP Data'!$A$7:$OM$1845,T$4,FALSE),"")</f>
        <v>0</v>
      </c>
      <c r="U542" s="76">
        <f>IFERROR(VLOOKUP($D542,'SAP Data'!$A$7:$OM$1845,U$4,FALSE),"")</f>
        <v>0</v>
      </c>
      <c r="V542" s="76">
        <f>IFERROR(VLOOKUP($D542,'SAP Data'!$A$7:$OM$1845,V$4,FALSE),"")</f>
        <v>0</v>
      </c>
      <c r="W542" s="76">
        <f>IFERROR(VLOOKUP($D542,'SAP Data'!$A$7:$OM$1845,W$4,FALSE),"")</f>
        <v>0</v>
      </c>
      <c r="X542" s="76">
        <f>IFERROR(VLOOKUP($D542,'SAP Data'!$A$7:$OM$1845,X$4,FALSE),"")</f>
        <v>0</v>
      </c>
      <c r="Y542" s="76">
        <f>IFERROR(VLOOKUP($D542,'SAP Data'!$A$7:$OM$1845,Y$4,FALSE),"")</f>
        <v>0</v>
      </c>
      <c r="Z542" s="76">
        <f>IFERROR(VLOOKUP($D542,'SAP Data'!$A$7:$OM$1845,Z$4,FALSE),"")</f>
        <v>0</v>
      </c>
      <c r="AA542" s="76">
        <f>IFERROR(VLOOKUP($D542,'SAP Data'!$A$7:$OM$1845,AA$4,FALSE),"")</f>
        <v>0</v>
      </c>
      <c r="AB542" s="76">
        <f>IFERROR(VLOOKUP($D542,'SAP Data'!$A$7:$OM$1845,AB$4,FALSE),"")</f>
        <v>0</v>
      </c>
      <c r="AC542" s="76">
        <f>IFERROR(VLOOKUP($D542,'SAP Data'!$A$7:$OM$1845,AC$4,FALSE),"")</f>
        <v>0</v>
      </c>
      <c r="AD542" s="76">
        <f>IFERROR(VLOOKUP($D542,'SAP Data'!$A$7:$OM$1845,AD$4,FALSE),"")</f>
        <v>0</v>
      </c>
      <c r="AE542" s="76">
        <f>IFERROR(VLOOKUP($D542,'SAP Data'!$A$7:$OM$1845,AE$4,FALSE),"")</f>
        <v>0</v>
      </c>
      <c r="AF542" s="76">
        <f>IFERROR(VLOOKUP($D542,'SAP Data'!$A$7:$OM$1845,AF$4,FALSE),"")</f>
        <v>0</v>
      </c>
      <c r="AG542" s="76">
        <f>IFERROR(VLOOKUP($D542,'SAP Data'!$A$7:$OM$1845,AG$4,FALSE),"")</f>
        <v>0</v>
      </c>
      <c r="AH542" s="76">
        <f>IFERROR(VLOOKUP($D542,'SAP Data'!$A$7:$OM$1845,AH$4,FALSE),"")</f>
        <v>0</v>
      </c>
      <c r="AI542" s="76">
        <f>IFERROR(VLOOKUP($D542,'SAP Data'!$A$7:$OM$1845,AI$4,FALSE),"")</f>
        <v>0</v>
      </c>
      <c r="AJ542" s="76">
        <f>IFERROR(VLOOKUP($D542,'SAP Data'!$A$7:$OM$1845,AJ$4,FALSE),"")</f>
        <v>0</v>
      </c>
      <c r="AK542" s="76">
        <f>IFERROR(VLOOKUP($D542,'SAP Data'!$A$7:$OM$1845,AK$4,FALSE),"")</f>
        <v>0</v>
      </c>
      <c r="AL542" s="76">
        <f>IFERROR(VLOOKUP($D542,'SAP Data'!$A$7:$OM$1845,AL$4,FALSE),"")</f>
        <v>0</v>
      </c>
      <c r="AM542" s="76">
        <f>IFERROR(VLOOKUP($D542,'SAP Data'!$A$7:$OM$1845,AM$4,FALSE),"")</f>
        <v>0</v>
      </c>
      <c r="AN542" s="76">
        <f>IFERROR(VLOOKUP($D542,'SAP Data'!$A$7:$OM$1845,AN$4,FALSE),"")</f>
        <v>0</v>
      </c>
      <c r="AO542" s="76">
        <f>IFERROR(VLOOKUP($D542,'SAP Data'!$A$7:$OM$1845,AO$4,FALSE),"")</f>
        <v>0</v>
      </c>
      <c r="AP542" s="99">
        <f t="shared" si="843"/>
        <v>0</v>
      </c>
      <c r="AQ542" s="43">
        <f t="shared" si="844"/>
        <v>0</v>
      </c>
      <c r="AR542" s="43">
        <f t="shared" si="845"/>
        <v>0</v>
      </c>
      <c r="AS542" s="43">
        <f t="shared" si="846"/>
        <v>0</v>
      </c>
      <c r="AT542" s="43">
        <f t="shared" si="847"/>
        <v>0</v>
      </c>
      <c r="AU542" s="43">
        <f t="shared" si="848"/>
        <v>0</v>
      </c>
      <c r="AV542" s="43">
        <f t="shared" si="849"/>
        <v>0</v>
      </c>
      <c r="AW542" s="43">
        <f t="shared" si="850"/>
        <v>0</v>
      </c>
      <c r="AX542" s="43">
        <f t="shared" si="851"/>
        <v>0</v>
      </c>
      <c r="AY542" s="43">
        <f t="shared" si="852"/>
        <v>0</v>
      </c>
      <c r="AZ542" s="43">
        <f t="shared" si="853"/>
        <v>0</v>
      </c>
      <c r="BA542" s="98">
        <f t="shared" si="854"/>
        <v>0</v>
      </c>
      <c r="BB542" s="16"/>
      <c r="BC542" s="16"/>
      <c r="BD542" s="16">
        <f t="shared" si="866"/>
        <v>0</v>
      </c>
      <c r="BE542" s="16"/>
      <c r="BF542" s="16">
        <f t="shared" si="867"/>
        <v>0</v>
      </c>
      <c r="BH542" s="16">
        <f t="shared" si="868"/>
        <v>0</v>
      </c>
      <c r="BJ542" s="16">
        <f t="shared" si="869"/>
        <v>0</v>
      </c>
      <c r="BL542" s="16">
        <f t="shared" si="870"/>
        <v>0</v>
      </c>
      <c r="BN542" s="16">
        <f t="shared" si="871"/>
        <v>0</v>
      </c>
      <c r="BP542" s="16">
        <f t="shared" si="863"/>
        <v>0</v>
      </c>
      <c r="BQ542" s="43"/>
      <c r="BR542" s="16">
        <f t="shared" si="864"/>
        <v>0</v>
      </c>
      <c r="BS542" s="43"/>
      <c r="BT542" s="16">
        <f t="shared" si="865"/>
        <v>0</v>
      </c>
      <c r="BV542" s="16">
        <f t="shared" si="860"/>
        <v>0</v>
      </c>
      <c r="BW542" s="43"/>
      <c r="BX542" s="16">
        <f t="shared" si="861"/>
        <v>0</v>
      </c>
      <c r="BY542" s="43"/>
      <c r="BZ542" s="16">
        <f t="shared" si="862"/>
        <v>0</v>
      </c>
      <c r="CB542" s="16">
        <f t="shared" si="857"/>
        <v>0</v>
      </c>
      <c r="CF542" s="243">
        <f t="shared" si="858"/>
        <v>0</v>
      </c>
      <c r="CH542" s="243">
        <f t="shared" si="872"/>
        <v>0</v>
      </c>
      <c r="CJ542" s="16">
        <f t="shared" si="855"/>
        <v>0</v>
      </c>
      <c r="CL542" s="54">
        <f t="shared" si="856"/>
        <v>0</v>
      </c>
      <c r="CN542" s="18"/>
      <c r="CO542" s="16">
        <f t="shared" si="859"/>
        <v>0</v>
      </c>
      <c r="CP542" s="18"/>
    </row>
    <row r="543" spans="1:94" x14ac:dyDescent="0.2">
      <c r="A543" s="387" t="s">
        <v>4188</v>
      </c>
      <c r="B543" s="14" t="str">
        <f>VLOOKUP(D543,'line assign basis'!$A$8:$D$668,2,FALSE)</f>
        <v>DEF INC TAX-PRE 1981</v>
      </c>
      <c r="C543" s="17" t="s">
        <v>1187</v>
      </c>
      <c r="D543" s="17" t="str">
        <f t="shared" si="708"/>
        <v>283015</v>
      </c>
      <c r="E543" s="17">
        <f>IFERROR(VLOOKUP(D543,'line assign basis'!$A$8:$D$668,4,FALSE),"")</f>
        <v>2</v>
      </c>
      <c r="F543" s="33">
        <f>IFERROR(VLOOKUP($D543,'SAP Data'!$A$7:$OM$1845,F$4,FALSE),"")</f>
        <v>-1905695.14</v>
      </c>
      <c r="G543" s="33">
        <f>IFERROR(VLOOKUP($D543,'SAP Data'!$A$7:$OM$1845,G$4,FALSE),"")</f>
        <v>-1905695.14</v>
      </c>
      <c r="H543" s="16">
        <f>IFERROR(VLOOKUP($D543,'SAP Data'!$A$7:$OM$1845,H$4,FALSE),"")</f>
        <v>-1762195.14</v>
      </c>
      <c r="I543" s="76">
        <f>IFERROR(VLOOKUP($D543,'SAP Data'!$A$7:$OM$1845,I$4,FALSE),"")</f>
        <v>-1762195.14</v>
      </c>
      <c r="J543" s="76">
        <f>IFERROR(VLOOKUP($D543,'SAP Data'!$A$7:$OM$1845,J$4,FALSE),"")</f>
        <v>-1762195.14</v>
      </c>
      <c r="K543" s="76">
        <f>IFERROR(VLOOKUP($D543,'SAP Data'!$A$7:$OM$1845,K$4,FALSE),"")</f>
        <v>-1762195.14</v>
      </c>
      <c r="L543" s="76">
        <f>IFERROR(VLOOKUP($D543,'SAP Data'!$A$7:$OM$1845,L$4,FALSE),"")</f>
        <v>-1762195.14</v>
      </c>
      <c r="M543" s="76">
        <f>IFERROR(VLOOKUP($D543,'SAP Data'!$A$7:$OM$1845,M$4,FALSE),"")</f>
        <v>-1762195.14</v>
      </c>
      <c r="N543" s="76">
        <f>IFERROR(VLOOKUP($D543,'SAP Data'!$A$7:$OM$1845,N$4,FALSE),"")</f>
        <v>-1762195.14</v>
      </c>
      <c r="O543" s="76">
        <f>IFERROR(VLOOKUP($D543,'SAP Data'!$A$7:$OM$1845,O$4,FALSE),"")</f>
        <v>-1762195.14</v>
      </c>
      <c r="P543" s="76">
        <f>IFERROR(VLOOKUP($D543,'SAP Data'!$A$7:$OM$1845,P$4,FALSE),"")</f>
        <v>-1762195.14</v>
      </c>
      <c r="Q543" s="76">
        <f>IFERROR(VLOOKUP($D543,'SAP Data'!$A$7:$OM$1845,Q$4,FALSE),"")</f>
        <v>-1684852.14</v>
      </c>
      <c r="R543" s="76">
        <f>IFERROR(VLOOKUP($D543,'SAP Data'!$A$7:$OM$1845,R$4,FALSE),"")</f>
        <v>-1684852.14</v>
      </c>
      <c r="S543" s="76">
        <f>IFERROR(VLOOKUP($D543,'SAP Data'!$A$7:$OM$1845,S$4,FALSE),"")</f>
        <v>-1684852.14</v>
      </c>
      <c r="T543" s="76">
        <f>IFERROR(VLOOKUP($D543,'SAP Data'!$A$7:$OM$1845,T$4,FALSE),"")</f>
        <v>-1541352.14</v>
      </c>
      <c r="U543" s="76">
        <f>IFERROR(VLOOKUP($D543,'SAP Data'!$A$7:$OM$1845,U$4,FALSE),"")</f>
        <v>-1541352.14</v>
      </c>
      <c r="V543" s="76">
        <f>IFERROR(VLOOKUP($D543,'SAP Data'!$A$7:$OM$1845,V$4,FALSE),"")</f>
        <v>-1541352.14</v>
      </c>
      <c r="W543" s="76">
        <f>IFERROR(VLOOKUP($D543,'SAP Data'!$A$7:$OM$1845,W$4,FALSE),"")</f>
        <v>-1541352.14</v>
      </c>
      <c r="X543" s="76">
        <f>IFERROR(VLOOKUP($D543,'SAP Data'!$A$7:$OM$1845,X$4,FALSE),"")</f>
        <v>-1541352.14</v>
      </c>
      <c r="Y543" s="76">
        <f>IFERROR(VLOOKUP($D543,'SAP Data'!$A$7:$OM$1845,Y$4,FALSE),"")</f>
        <v>-1541352.14</v>
      </c>
      <c r="Z543" s="76">
        <f>IFERROR(VLOOKUP($D543,'SAP Data'!$A$7:$OM$1845,Z$4,FALSE),"")</f>
        <v>-1541352.14</v>
      </c>
      <c r="AA543" s="76">
        <f>IFERROR(VLOOKUP($D543,'SAP Data'!$A$7:$OM$1845,AA$4,FALSE),"")</f>
        <v>-1541352.14</v>
      </c>
      <c r="AB543" s="76">
        <f>IFERROR(VLOOKUP($D543,'SAP Data'!$A$7:$OM$1845,AB$4,FALSE),"")</f>
        <v>-1541352.14</v>
      </c>
      <c r="AC543" s="76">
        <f>IFERROR(VLOOKUP($D543,'SAP Data'!$A$7:$OM$1845,AC$4,FALSE),"")</f>
        <v>-1464009.14</v>
      </c>
      <c r="AD543" s="76">
        <f>IFERROR(VLOOKUP($D543,'SAP Data'!$A$7:$OM$1845,AD$4,FALSE),"")</f>
        <v>-1464009.14</v>
      </c>
      <c r="AE543" s="76">
        <f>IFERROR(VLOOKUP($D543,'SAP Data'!$A$7:$OM$1845,AE$4,FALSE),"")</f>
        <v>-1464009.14</v>
      </c>
      <c r="AF543" s="76">
        <f>IFERROR(VLOOKUP($D543,'SAP Data'!$A$7:$OM$1845,AF$4,FALSE),"")</f>
        <v>-1320509.1399999999</v>
      </c>
      <c r="AG543" s="76">
        <f>IFERROR(VLOOKUP($D543,'SAP Data'!$A$7:$OM$1845,AG$4,FALSE),"")</f>
        <v>-1320509.1399999999</v>
      </c>
      <c r="AH543" s="76">
        <f>IFERROR(VLOOKUP($D543,'SAP Data'!$A$7:$OM$1845,AH$4,FALSE),"")</f>
        <v>-1320509.1399999999</v>
      </c>
      <c r="AI543" s="76">
        <f>IFERROR(VLOOKUP($D543,'SAP Data'!$A$7:$OM$1845,AI$4,FALSE),"")</f>
        <v>-1320509.1399999999</v>
      </c>
      <c r="AJ543" s="76">
        <f>IFERROR(VLOOKUP($D543,'SAP Data'!$A$7:$OM$1845,AJ$4,FALSE),"")</f>
        <v>-1320509.1399999999</v>
      </c>
      <c r="AK543" s="76">
        <f>IFERROR(VLOOKUP($D543,'SAP Data'!$A$7:$OM$1845,AK$4,FALSE),"")</f>
        <v>-1320509.1399999999</v>
      </c>
      <c r="AL543" s="76">
        <f>IFERROR(VLOOKUP($D543,'SAP Data'!$A$7:$OM$1845,AL$4,FALSE),"")</f>
        <v>-1320509.1399999999</v>
      </c>
      <c r="AM543" s="76">
        <f>IFERROR(VLOOKUP($D543,'SAP Data'!$A$7:$OM$1845,AM$4,FALSE),"")</f>
        <v>-1320509.1399999999</v>
      </c>
      <c r="AN543" s="76">
        <f>IFERROR(VLOOKUP($D543,'SAP Data'!$A$7:$OM$1845,AN$4,FALSE),"")</f>
        <v>-1320509.1399999999</v>
      </c>
      <c r="AO543" s="76">
        <f>IFERROR(VLOOKUP($D543,'SAP Data'!$A$7:$OM$1845,AO$4,FALSE),"")</f>
        <v>-1243166.1399999999</v>
      </c>
      <c r="AP543" s="99">
        <f t="shared" si="843"/>
        <v>-1549621.7650000004</v>
      </c>
      <c r="AQ543" s="43">
        <f t="shared" si="844"/>
        <v>-1531218.1816666669</v>
      </c>
      <c r="AR543" s="43">
        <f t="shared" si="845"/>
        <v>-1512814.5983333336</v>
      </c>
      <c r="AS543" s="43">
        <f t="shared" si="846"/>
        <v>-1494411.0150000004</v>
      </c>
      <c r="AT543" s="43">
        <f t="shared" si="847"/>
        <v>-1476007.4316666669</v>
      </c>
      <c r="AU543" s="43">
        <f t="shared" si="848"/>
        <v>-1457603.8483333336</v>
      </c>
      <c r="AV543" s="43">
        <f t="shared" si="849"/>
        <v>-1439200.2650000004</v>
      </c>
      <c r="AW543" s="43">
        <f t="shared" si="850"/>
        <v>-1420796.6816666669</v>
      </c>
      <c r="AX543" s="43">
        <f t="shared" si="851"/>
        <v>-1402393.0983333336</v>
      </c>
      <c r="AY543" s="43">
        <f t="shared" si="852"/>
        <v>-1383989.5150000004</v>
      </c>
      <c r="AZ543" s="43">
        <f t="shared" si="853"/>
        <v>-1365585.9316666669</v>
      </c>
      <c r="BA543" s="98">
        <f t="shared" si="854"/>
        <v>-1347182.3483333334</v>
      </c>
      <c r="BB543" s="16"/>
      <c r="BC543" s="16"/>
      <c r="BD543" s="16">
        <f t="shared" si="866"/>
        <v>0</v>
      </c>
      <c r="BE543" s="16"/>
      <c r="BF543" s="16">
        <f t="shared" si="867"/>
        <v>0</v>
      </c>
      <c r="BH543" s="16">
        <f t="shared" si="868"/>
        <v>0</v>
      </c>
      <c r="BJ543" s="16">
        <f t="shared" si="869"/>
        <v>0</v>
      </c>
      <c r="BL543" s="16">
        <f t="shared" si="870"/>
        <v>0</v>
      </c>
      <c r="BN543" s="16">
        <f t="shared" si="871"/>
        <v>0</v>
      </c>
      <c r="BP543" s="16">
        <f t="shared" si="863"/>
        <v>0</v>
      </c>
      <c r="BQ543" s="43"/>
      <c r="BR543" s="16">
        <f t="shared" si="864"/>
        <v>0</v>
      </c>
      <c r="BS543" s="43"/>
      <c r="BT543" s="16">
        <f t="shared" si="865"/>
        <v>0</v>
      </c>
      <c r="BV543" s="16">
        <f t="shared" si="860"/>
        <v>0</v>
      </c>
      <c r="BW543" s="43"/>
      <c r="BX543" s="16">
        <f t="shared" si="861"/>
        <v>0</v>
      </c>
      <c r="BY543" s="43"/>
      <c r="BZ543" s="16">
        <f t="shared" si="862"/>
        <v>0</v>
      </c>
      <c r="CB543" s="16">
        <f t="shared" si="857"/>
        <v>0</v>
      </c>
      <c r="CF543" s="243">
        <f t="shared" si="858"/>
        <v>0</v>
      </c>
      <c r="CH543" s="243">
        <f t="shared" si="872"/>
        <v>0</v>
      </c>
      <c r="CJ543" s="16">
        <f t="shared" si="855"/>
        <v>-1347182.3483333334</v>
      </c>
      <c r="CL543" s="54">
        <f t="shared" si="856"/>
        <v>0</v>
      </c>
      <c r="CN543" s="18"/>
      <c r="CO543" s="16">
        <f t="shared" si="859"/>
        <v>0</v>
      </c>
      <c r="CP543" s="18"/>
    </row>
    <row r="544" spans="1:94" x14ac:dyDescent="0.2">
      <c r="A544" s="387" t="s">
        <v>4188</v>
      </c>
      <c r="B544" s="14" t="str">
        <f>VLOOKUP(D544,'line assign basis'!$A$8:$D$668,2,FALSE)</f>
        <v>DEF INC TAX-PRE 1981</v>
      </c>
      <c r="C544" s="17" t="s">
        <v>1189</v>
      </c>
      <c r="D544" s="17" t="str">
        <f t="shared" si="708"/>
        <v>283016</v>
      </c>
      <c r="E544" s="17">
        <f>IFERROR(VLOOKUP(D544,'line assign basis'!$A$8:$D$668,4,FALSE),"")</f>
        <v>2</v>
      </c>
      <c r="F544" s="33">
        <f>IFERROR(VLOOKUP($D544,'SAP Data'!$A$7:$OM$1845,F$4,FALSE),"")</f>
        <v>-17151263.239999998</v>
      </c>
      <c r="G544" s="33">
        <f>IFERROR(VLOOKUP($D544,'SAP Data'!$A$7:$OM$1845,G$4,FALSE),"")</f>
        <v>-17151263.239999998</v>
      </c>
      <c r="H544" s="16">
        <f>IFERROR(VLOOKUP($D544,'SAP Data'!$A$7:$OM$1845,H$4,FALSE),"")</f>
        <v>-15859363.24</v>
      </c>
      <c r="I544" s="76">
        <f>IFERROR(VLOOKUP($D544,'SAP Data'!$A$7:$OM$1845,I$4,FALSE),"")</f>
        <v>-15859363.24</v>
      </c>
      <c r="J544" s="76">
        <f>IFERROR(VLOOKUP($D544,'SAP Data'!$A$7:$OM$1845,J$4,FALSE),"")</f>
        <v>-15859363.24</v>
      </c>
      <c r="K544" s="76">
        <f>IFERROR(VLOOKUP($D544,'SAP Data'!$A$7:$OM$1845,K$4,FALSE),"")</f>
        <v>-15859363.24</v>
      </c>
      <c r="L544" s="76">
        <f>IFERROR(VLOOKUP($D544,'SAP Data'!$A$7:$OM$1845,L$4,FALSE),"")</f>
        <v>-15859363.24</v>
      </c>
      <c r="M544" s="76">
        <f>IFERROR(VLOOKUP($D544,'SAP Data'!$A$7:$OM$1845,M$4,FALSE),"")</f>
        <v>-15859363.24</v>
      </c>
      <c r="N544" s="76">
        <f>IFERROR(VLOOKUP($D544,'SAP Data'!$A$7:$OM$1845,N$4,FALSE),"")</f>
        <v>-15859363.24</v>
      </c>
      <c r="O544" s="76">
        <f>IFERROR(VLOOKUP($D544,'SAP Data'!$A$7:$OM$1845,O$4,FALSE),"")</f>
        <v>-15859363.24</v>
      </c>
      <c r="P544" s="76">
        <f>IFERROR(VLOOKUP($D544,'SAP Data'!$A$7:$OM$1845,P$4,FALSE),"")</f>
        <v>-15859363.24</v>
      </c>
      <c r="Q544" s="76">
        <f>IFERROR(VLOOKUP($D544,'SAP Data'!$A$7:$OM$1845,Q$4,FALSE),"")</f>
        <v>-15163680.24</v>
      </c>
      <c r="R544" s="76">
        <f>IFERROR(VLOOKUP($D544,'SAP Data'!$A$7:$OM$1845,R$4,FALSE),"")</f>
        <v>-15163680.24</v>
      </c>
      <c r="S544" s="76">
        <f>IFERROR(VLOOKUP($D544,'SAP Data'!$A$7:$OM$1845,S$4,FALSE),"")</f>
        <v>-15163680.24</v>
      </c>
      <c r="T544" s="76">
        <f>IFERROR(VLOOKUP($D544,'SAP Data'!$A$7:$OM$1845,T$4,FALSE),"")</f>
        <v>-13871780.24</v>
      </c>
      <c r="U544" s="76">
        <f>IFERROR(VLOOKUP($D544,'SAP Data'!$A$7:$OM$1845,U$4,FALSE),"")</f>
        <v>-13871780.24</v>
      </c>
      <c r="V544" s="76">
        <f>IFERROR(VLOOKUP($D544,'SAP Data'!$A$7:$OM$1845,V$4,FALSE),"")</f>
        <v>-13871780.24</v>
      </c>
      <c r="W544" s="76">
        <f>IFERROR(VLOOKUP($D544,'SAP Data'!$A$7:$OM$1845,W$4,FALSE),"")</f>
        <v>-13871780.24</v>
      </c>
      <c r="X544" s="76">
        <f>IFERROR(VLOOKUP($D544,'SAP Data'!$A$7:$OM$1845,X$4,FALSE),"")</f>
        <v>-13871780.24</v>
      </c>
      <c r="Y544" s="76">
        <f>IFERROR(VLOOKUP($D544,'SAP Data'!$A$7:$OM$1845,Y$4,FALSE),"")</f>
        <v>-13871780.24</v>
      </c>
      <c r="Z544" s="76">
        <f>IFERROR(VLOOKUP($D544,'SAP Data'!$A$7:$OM$1845,Z$4,FALSE),"")</f>
        <v>-13871780.24</v>
      </c>
      <c r="AA544" s="76">
        <f>IFERROR(VLOOKUP($D544,'SAP Data'!$A$7:$OM$1845,AA$4,FALSE),"")</f>
        <v>-13871780.24</v>
      </c>
      <c r="AB544" s="76">
        <f>IFERROR(VLOOKUP($D544,'SAP Data'!$A$7:$OM$1845,AB$4,FALSE),"")</f>
        <v>-13871780.24</v>
      </c>
      <c r="AC544" s="76">
        <f>IFERROR(VLOOKUP($D544,'SAP Data'!$A$7:$OM$1845,AC$4,FALSE),"")</f>
        <v>-13176097.24</v>
      </c>
      <c r="AD544" s="76">
        <f>IFERROR(VLOOKUP($D544,'SAP Data'!$A$7:$OM$1845,AD$4,FALSE),"")</f>
        <v>-13176097.24</v>
      </c>
      <c r="AE544" s="76">
        <f>IFERROR(VLOOKUP($D544,'SAP Data'!$A$7:$OM$1845,AE$4,FALSE),"")</f>
        <v>-13176097.24</v>
      </c>
      <c r="AF544" s="76">
        <f>IFERROR(VLOOKUP($D544,'SAP Data'!$A$7:$OM$1845,AF$4,FALSE),"")</f>
        <v>-11884197.24</v>
      </c>
      <c r="AG544" s="76">
        <f>IFERROR(VLOOKUP($D544,'SAP Data'!$A$7:$OM$1845,AG$4,FALSE),"")</f>
        <v>-11884197.24</v>
      </c>
      <c r="AH544" s="76">
        <f>IFERROR(VLOOKUP($D544,'SAP Data'!$A$7:$OM$1845,AH$4,FALSE),"")</f>
        <v>-11884197.24</v>
      </c>
      <c r="AI544" s="76">
        <f>IFERROR(VLOOKUP($D544,'SAP Data'!$A$7:$OM$1845,AI$4,FALSE),"")</f>
        <v>-11884197.24</v>
      </c>
      <c r="AJ544" s="76">
        <f>IFERROR(VLOOKUP($D544,'SAP Data'!$A$7:$OM$1845,AJ$4,FALSE),"")</f>
        <v>-11884197.24</v>
      </c>
      <c r="AK544" s="76">
        <f>IFERROR(VLOOKUP($D544,'SAP Data'!$A$7:$OM$1845,AK$4,FALSE),"")</f>
        <v>-11884197.24</v>
      </c>
      <c r="AL544" s="76">
        <f>IFERROR(VLOOKUP($D544,'SAP Data'!$A$7:$OM$1845,AL$4,FALSE),"")</f>
        <v>-11884197.24</v>
      </c>
      <c r="AM544" s="76">
        <f>IFERROR(VLOOKUP($D544,'SAP Data'!$A$7:$OM$1845,AM$4,FALSE),"")</f>
        <v>-11884197.24</v>
      </c>
      <c r="AN544" s="76">
        <f>IFERROR(VLOOKUP($D544,'SAP Data'!$A$7:$OM$1845,AN$4,FALSE),"")</f>
        <v>-11884197.24</v>
      </c>
      <c r="AO544" s="76">
        <f>IFERROR(VLOOKUP($D544,'SAP Data'!$A$7:$OM$1845,AO$4,FALSE),"")</f>
        <v>-11188514.24</v>
      </c>
      <c r="AP544" s="99">
        <f t="shared" si="843"/>
        <v>-13946307.365</v>
      </c>
      <c r="AQ544" s="43">
        <f t="shared" si="844"/>
        <v>-13780675.448333332</v>
      </c>
      <c r="AR544" s="43">
        <f t="shared" si="845"/>
        <v>-13615043.531666666</v>
      </c>
      <c r="AS544" s="43">
        <f t="shared" si="846"/>
        <v>-13449411.615</v>
      </c>
      <c r="AT544" s="43">
        <f t="shared" si="847"/>
        <v>-13283779.698333332</v>
      </c>
      <c r="AU544" s="43">
        <f t="shared" si="848"/>
        <v>-13118147.781666666</v>
      </c>
      <c r="AV544" s="43">
        <f t="shared" si="849"/>
        <v>-12952515.865</v>
      </c>
      <c r="AW544" s="43">
        <f t="shared" si="850"/>
        <v>-12786883.948333332</v>
      </c>
      <c r="AX544" s="43">
        <f t="shared" si="851"/>
        <v>-12621252.031666666</v>
      </c>
      <c r="AY544" s="43">
        <f t="shared" si="852"/>
        <v>-12455620.115</v>
      </c>
      <c r="AZ544" s="43">
        <f t="shared" si="853"/>
        <v>-12289988.198333332</v>
      </c>
      <c r="BA544" s="98">
        <f t="shared" si="854"/>
        <v>-12124356.281666664</v>
      </c>
      <c r="BB544" s="16"/>
      <c r="BC544" s="16"/>
      <c r="BD544" s="16">
        <f t="shared" si="866"/>
        <v>0</v>
      </c>
      <c r="BE544" s="16"/>
      <c r="BF544" s="16">
        <f t="shared" si="867"/>
        <v>0</v>
      </c>
      <c r="BH544" s="16">
        <f t="shared" si="868"/>
        <v>0</v>
      </c>
      <c r="BJ544" s="16">
        <f t="shared" si="869"/>
        <v>0</v>
      </c>
      <c r="BL544" s="16">
        <f t="shared" si="870"/>
        <v>0</v>
      </c>
      <c r="BN544" s="16">
        <f t="shared" si="871"/>
        <v>0</v>
      </c>
      <c r="BP544" s="16">
        <f t="shared" si="863"/>
        <v>0</v>
      </c>
      <c r="BQ544" s="43"/>
      <c r="BR544" s="16">
        <f t="shared" si="864"/>
        <v>0</v>
      </c>
      <c r="BS544" s="43"/>
      <c r="BT544" s="16">
        <f t="shared" si="865"/>
        <v>0</v>
      </c>
      <c r="BV544" s="16">
        <f t="shared" si="860"/>
        <v>0</v>
      </c>
      <c r="BW544" s="43"/>
      <c r="BX544" s="16">
        <f t="shared" si="861"/>
        <v>0</v>
      </c>
      <c r="BY544" s="43"/>
      <c r="BZ544" s="16">
        <f t="shared" si="862"/>
        <v>0</v>
      </c>
      <c r="CB544" s="16">
        <f t="shared" si="857"/>
        <v>0</v>
      </c>
      <c r="CF544" s="243">
        <f t="shared" si="858"/>
        <v>0</v>
      </c>
      <c r="CH544" s="243">
        <f t="shared" si="872"/>
        <v>0</v>
      </c>
      <c r="CJ544" s="16">
        <f t="shared" si="855"/>
        <v>-12124356.281666664</v>
      </c>
      <c r="CL544" s="54">
        <f t="shared" si="856"/>
        <v>0</v>
      </c>
      <c r="CN544" s="18"/>
      <c r="CO544" s="16">
        <f t="shared" si="859"/>
        <v>0</v>
      </c>
      <c r="CP544" s="18"/>
    </row>
    <row r="545" spans="1:94" x14ac:dyDescent="0.2">
      <c r="A545" s="387" t="s">
        <v>4188</v>
      </c>
      <c r="B545" s="14" t="str">
        <f>VLOOKUP(D545,'line assign basis'!$A$8:$D$668,2,FALSE)</f>
        <v>R&amp;E TAX CREDIT</v>
      </c>
      <c r="C545" s="17" t="s">
        <v>1512</v>
      </c>
      <c r="D545" s="17" t="str">
        <f t="shared" si="708"/>
        <v>283017</v>
      </c>
      <c r="E545" s="17">
        <f>IFERROR(VLOOKUP(D545,'line assign basis'!$A$8:$D$668,4,FALSE),"")</f>
        <v>2</v>
      </c>
      <c r="F545" s="33">
        <f>IFERROR(VLOOKUP($D545,'SAP Data'!$A$7:$OM$1845,F$4,FALSE),"")</f>
        <v>37183</v>
      </c>
      <c r="G545" s="33">
        <f>IFERROR(VLOOKUP($D545,'SAP Data'!$A$7:$OM$1845,G$4,FALSE),"")</f>
        <v>66735</v>
      </c>
      <c r="H545" s="16">
        <f>IFERROR(VLOOKUP($D545,'SAP Data'!$A$7:$OM$1845,H$4,FALSE),"")</f>
        <v>65175</v>
      </c>
      <c r="I545" s="76">
        <f>IFERROR(VLOOKUP($D545,'SAP Data'!$A$7:$OM$1845,I$4,FALSE),"")</f>
        <v>73580</v>
      </c>
      <c r="J545" s="76">
        <f>IFERROR(VLOOKUP($D545,'SAP Data'!$A$7:$OM$1845,J$4,FALSE),"")</f>
        <v>80264</v>
      </c>
      <c r="K545" s="76">
        <f>IFERROR(VLOOKUP($D545,'SAP Data'!$A$7:$OM$1845,K$4,FALSE),"")</f>
        <v>69858</v>
      </c>
      <c r="L545" s="76">
        <f>IFERROR(VLOOKUP($D545,'SAP Data'!$A$7:$OM$1845,L$4,FALSE),"")</f>
        <v>55339</v>
      </c>
      <c r="M545" s="76">
        <f>IFERROR(VLOOKUP($D545,'SAP Data'!$A$7:$OM$1845,M$4,FALSE),"")</f>
        <v>42148</v>
      </c>
      <c r="N545" s="76">
        <f>IFERROR(VLOOKUP($D545,'SAP Data'!$A$7:$OM$1845,N$4,FALSE),"")</f>
        <v>31424</v>
      </c>
      <c r="O545" s="76">
        <f>IFERROR(VLOOKUP($D545,'SAP Data'!$A$7:$OM$1845,O$4,FALSE),"")</f>
        <v>32089</v>
      </c>
      <c r="P545" s="76">
        <f>IFERROR(VLOOKUP($D545,'SAP Data'!$A$7:$OM$1845,P$4,FALSE),"")</f>
        <v>55045</v>
      </c>
      <c r="Q545" s="76">
        <f>IFERROR(VLOOKUP($D545,'SAP Data'!$A$7:$OM$1845,Q$4,FALSE),"")</f>
        <v>-1</v>
      </c>
      <c r="R545" s="76">
        <f>IFERROR(VLOOKUP($D545,'SAP Data'!$A$7:$OM$1845,R$4,FALSE),"")</f>
        <v>-1</v>
      </c>
      <c r="S545" s="76">
        <f>IFERROR(VLOOKUP($D545,'SAP Data'!$A$7:$OM$1845,S$4,FALSE),"")</f>
        <v>-1</v>
      </c>
      <c r="T545" s="76">
        <f>IFERROR(VLOOKUP($D545,'SAP Data'!$A$7:$OM$1845,T$4,FALSE),"")</f>
        <v>-1</v>
      </c>
      <c r="U545" s="76">
        <f>IFERROR(VLOOKUP($D545,'SAP Data'!$A$7:$OM$1845,U$4,FALSE),"")</f>
        <v>-1</v>
      </c>
      <c r="V545" s="76">
        <f>IFERROR(VLOOKUP($D545,'SAP Data'!$A$7:$OM$1845,V$4,FALSE),"")</f>
        <v>-1</v>
      </c>
      <c r="W545" s="76">
        <f>IFERROR(VLOOKUP($D545,'SAP Data'!$A$7:$OM$1845,W$4,FALSE),"")</f>
        <v>-1</v>
      </c>
      <c r="X545" s="76">
        <f>IFERROR(VLOOKUP($D545,'SAP Data'!$A$7:$OM$1845,X$4,FALSE),"")</f>
        <v>-1</v>
      </c>
      <c r="Y545" s="76">
        <f>IFERROR(VLOOKUP($D545,'SAP Data'!$A$7:$OM$1845,Y$4,FALSE),"")</f>
        <v>-1</v>
      </c>
      <c r="Z545" s="76">
        <f>IFERROR(VLOOKUP($D545,'SAP Data'!$A$7:$OM$1845,Z$4,FALSE),"")</f>
        <v>-1</v>
      </c>
      <c r="AA545" s="76">
        <f>IFERROR(VLOOKUP($D545,'SAP Data'!$A$7:$OM$1845,AA$4,FALSE),"")</f>
        <v>-1</v>
      </c>
      <c r="AB545" s="76">
        <f>IFERROR(VLOOKUP($D545,'SAP Data'!$A$7:$OM$1845,AB$4,FALSE),"")</f>
        <v>-1</v>
      </c>
      <c r="AC545" s="76">
        <f>IFERROR(VLOOKUP($D545,'SAP Data'!$A$7:$OM$1845,AC$4,FALSE),"")</f>
        <v>-1</v>
      </c>
      <c r="AD545" s="76">
        <f>IFERROR(VLOOKUP($D545,'SAP Data'!$A$7:$OM$1845,AD$4,FALSE),"")</f>
        <v>-1</v>
      </c>
      <c r="AE545" s="76">
        <f>IFERROR(VLOOKUP($D545,'SAP Data'!$A$7:$OM$1845,AE$4,FALSE),"")</f>
        <v>-1</v>
      </c>
      <c r="AF545" s="76">
        <f>IFERROR(VLOOKUP($D545,'SAP Data'!$A$7:$OM$1845,AF$4,FALSE),"")</f>
        <v>-1</v>
      </c>
      <c r="AG545" s="76">
        <f>IFERROR(VLOOKUP($D545,'SAP Data'!$A$7:$OM$1845,AG$4,FALSE),"")</f>
        <v>-1</v>
      </c>
      <c r="AH545" s="76">
        <f>IFERROR(VLOOKUP($D545,'SAP Data'!$A$7:$OM$1845,AH$4,FALSE),"")</f>
        <v>-1</v>
      </c>
      <c r="AI545" s="76">
        <f>IFERROR(VLOOKUP($D545,'SAP Data'!$A$7:$OM$1845,AI$4,FALSE),"")</f>
        <v>-1</v>
      </c>
      <c r="AJ545" s="76">
        <f>IFERROR(VLOOKUP($D545,'SAP Data'!$A$7:$OM$1845,AJ$4,FALSE),"")</f>
        <v>-1</v>
      </c>
      <c r="AK545" s="76">
        <f>IFERROR(VLOOKUP($D545,'SAP Data'!$A$7:$OM$1845,AK$4,FALSE),"")</f>
        <v>-1</v>
      </c>
      <c r="AL545" s="76">
        <f>IFERROR(VLOOKUP($D545,'SAP Data'!$A$7:$OM$1845,AL$4,FALSE),"")</f>
        <v>-1</v>
      </c>
      <c r="AM545" s="76">
        <f>IFERROR(VLOOKUP($D545,'SAP Data'!$A$7:$OM$1845,AM$4,FALSE),"")</f>
        <v>-1</v>
      </c>
      <c r="AN545" s="76">
        <f>IFERROR(VLOOKUP($D545,'SAP Data'!$A$7:$OM$1845,AN$4,FALSE),"")</f>
        <v>-1</v>
      </c>
      <c r="AO545" s="76">
        <f>IFERROR(VLOOKUP($D545,'SAP Data'!$A$7:$OM$1845,AO$4,FALSE),"")</f>
        <v>-1</v>
      </c>
      <c r="AP545" s="99">
        <f t="shared" si="843"/>
        <v>-1</v>
      </c>
      <c r="AQ545" s="43">
        <f t="shared" si="844"/>
        <v>-1</v>
      </c>
      <c r="AR545" s="43">
        <f t="shared" si="845"/>
        <v>-1</v>
      </c>
      <c r="AS545" s="43">
        <f t="shared" si="846"/>
        <v>-1</v>
      </c>
      <c r="AT545" s="43">
        <f t="shared" si="847"/>
        <v>-1</v>
      </c>
      <c r="AU545" s="43">
        <f t="shared" si="848"/>
        <v>-1</v>
      </c>
      <c r="AV545" s="43">
        <f t="shared" si="849"/>
        <v>-1</v>
      </c>
      <c r="AW545" s="43">
        <f t="shared" si="850"/>
        <v>-1</v>
      </c>
      <c r="AX545" s="43">
        <f t="shared" si="851"/>
        <v>-1</v>
      </c>
      <c r="AY545" s="43">
        <f t="shared" si="852"/>
        <v>-1</v>
      </c>
      <c r="AZ545" s="43">
        <f t="shared" si="853"/>
        <v>-1</v>
      </c>
      <c r="BA545" s="98">
        <f t="shared" si="854"/>
        <v>-1</v>
      </c>
      <c r="BB545" s="16"/>
      <c r="BC545" s="16"/>
      <c r="BD545" s="16">
        <f t="shared" si="866"/>
        <v>0</v>
      </c>
      <c r="BE545" s="16"/>
      <c r="BF545" s="16">
        <f t="shared" si="867"/>
        <v>0</v>
      </c>
      <c r="BH545" s="16">
        <f t="shared" si="868"/>
        <v>0</v>
      </c>
      <c r="BJ545" s="16">
        <f t="shared" si="869"/>
        <v>0</v>
      </c>
      <c r="BL545" s="16">
        <f t="shared" si="870"/>
        <v>0</v>
      </c>
      <c r="BN545" s="16">
        <f t="shared" si="871"/>
        <v>0</v>
      </c>
      <c r="BP545" s="16">
        <f t="shared" si="863"/>
        <v>0</v>
      </c>
      <c r="BQ545" s="43"/>
      <c r="BR545" s="16">
        <f t="shared" si="864"/>
        <v>0</v>
      </c>
      <c r="BS545" s="43"/>
      <c r="BT545" s="16">
        <f t="shared" si="865"/>
        <v>0</v>
      </c>
      <c r="BV545" s="16">
        <f t="shared" si="860"/>
        <v>0</v>
      </c>
      <c r="BW545" s="43"/>
      <c r="BX545" s="16">
        <f t="shared" si="861"/>
        <v>0</v>
      </c>
      <c r="BY545" s="43"/>
      <c r="BZ545" s="16">
        <f t="shared" si="862"/>
        <v>0</v>
      </c>
      <c r="CB545" s="16">
        <f t="shared" si="857"/>
        <v>0</v>
      </c>
      <c r="CF545" s="243">
        <f t="shared" si="858"/>
        <v>0</v>
      </c>
      <c r="CH545" s="243">
        <f t="shared" si="872"/>
        <v>0</v>
      </c>
      <c r="CJ545" s="16">
        <f t="shared" si="855"/>
        <v>-1</v>
      </c>
      <c r="CL545" s="54">
        <f t="shared" si="856"/>
        <v>0</v>
      </c>
      <c r="CN545" s="18"/>
      <c r="CO545" s="16">
        <f t="shared" si="859"/>
        <v>0</v>
      </c>
      <c r="CP545" s="18"/>
    </row>
    <row r="546" spans="1:94" x14ac:dyDescent="0.2">
      <c r="A546" s="387" t="s">
        <v>4188</v>
      </c>
      <c r="B546" s="14" t="str">
        <f>VLOOKUP(D546,'line assign basis'!$A$8:$D$668,2,FALSE)</f>
        <v>DEFINCTAX-AFUDC-FED</v>
      </c>
      <c r="C546" s="17" t="s">
        <v>1192</v>
      </c>
      <c r="D546" s="17" t="str">
        <f t="shared" si="708"/>
        <v>283018</v>
      </c>
      <c r="E546" s="17">
        <f>IFERROR(VLOOKUP(D546,'line assign basis'!$A$8:$D$668,4,FALSE),"")</f>
        <v>2</v>
      </c>
      <c r="F546" s="33">
        <f>IFERROR(VLOOKUP($D546,'SAP Data'!$A$7:$OM$1845,F$4,FALSE),"")</f>
        <v>-1731416.37</v>
      </c>
      <c r="G546" s="33">
        <f>IFERROR(VLOOKUP($D546,'SAP Data'!$A$7:$OM$1845,G$4,FALSE),"")</f>
        <v>-1731416.37</v>
      </c>
      <c r="H546" s="16">
        <f>IFERROR(VLOOKUP($D546,'SAP Data'!$A$7:$OM$1845,H$4,FALSE),"")</f>
        <v>-1731416.37</v>
      </c>
      <c r="I546" s="76">
        <f>IFERROR(VLOOKUP($D546,'SAP Data'!$A$7:$OM$1845,I$4,FALSE),"")</f>
        <v>-1731416.37</v>
      </c>
      <c r="J546" s="76">
        <f>IFERROR(VLOOKUP($D546,'SAP Data'!$A$7:$OM$1845,J$4,FALSE),"")</f>
        <v>-1731416.37</v>
      </c>
      <c r="K546" s="76">
        <f>IFERROR(VLOOKUP($D546,'SAP Data'!$A$7:$OM$1845,K$4,FALSE),"")</f>
        <v>-682588.37</v>
      </c>
      <c r="L546" s="76">
        <f>IFERROR(VLOOKUP($D546,'SAP Data'!$A$7:$OM$1845,L$4,FALSE),"")</f>
        <v>-682588.37</v>
      </c>
      <c r="M546" s="76">
        <f>IFERROR(VLOOKUP($D546,'SAP Data'!$A$7:$OM$1845,M$4,FALSE),"")</f>
        <v>-682588.37</v>
      </c>
      <c r="N546" s="76">
        <f>IFERROR(VLOOKUP($D546,'SAP Data'!$A$7:$OM$1845,N$4,FALSE),"")</f>
        <v>-682588.37</v>
      </c>
      <c r="O546" s="76">
        <f>IFERROR(VLOOKUP($D546,'SAP Data'!$A$7:$OM$1845,O$4,FALSE),"")</f>
        <v>-682588.37</v>
      </c>
      <c r="P546" s="76">
        <f>IFERROR(VLOOKUP($D546,'SAP Data'!$A$7:$OM$1845,P$4,FALSE),"")</f>
        <v>-682588.37</v>
      </c>
      <c r="Q546" s="76">
        <f>IFERROR(VLOOKUP($D546,'SAP Data'!$A$7:$OM$1845,Q$4,FALSE),"")</f>
        <v>-833408.37</v>
      </c>
      <c r="R546" s="76">
        <f>IFERROR(VLOOKUP($D546,'SAP Data'!$A$7:$OM$1845,R$4,FALSE),"")</f>
        <v>-833408.37</v>
      </c>
      <c r="S546" s="76">
        <f>IFERROR(VLOOKUP($D546,'SAP Data'!$A$7:$OM$1845,S$4,FALSE),"")</f>
        <v>-833408.37</v>
      </c>
      <c r="T546" s="76">
        <f>IFERROR(VLOOKUP($D546,'SAP Data'!$A$7:$OM$1845,T$4,FALSE),"")</f>
        <v>-817857.37</v>
      </c>
      <c r="U546" s="76">
        <f>IFERROR(VLOOKUP($D546,'SAP Data'!$A$7:$OM$1845,U$4,FALSE),"")</f>
        <v>-817857.37</v>
      </c>
      <c r="V546" s="76">
        <f>IFERROR(VLOOKUP($D546,'SAP Data'!$A$7:$OM$1845,V$4,FALSE),"")</f>
        <v>-817857.37</v>
      </c>
      <c r="W546" s="76">
        <f>IFERROR(VLOOKUP($D546,'SAP Data'!$A$7:$OM$1845,W$4,FALSE),"")</f>
        <v>-817857.37</v>
      </c>
      <c r="X546" s="76">
        <f>IFERROR(VLOOKUP($D546,'SAP Data'!$A$7:$OM$1845,X$4,FALSE),"")</f>
        <v>-817857.37</v>
      </c>
      <c r="Y546" s="76">
        <f>IFERROR(VLOOKUP($D546,'SAP Data'!$A$7:$OM$1845,Y$4,FALSE),"")</f>
        <v>-817857.37</v>
      </c>
      <c r="Z546" s="76">
        <f>IFERROR(VLOOKUP($D546,'SAP Data'!$A$7:$OM$1845,Z$4,FALSE),"")</f>
        <v>-817857.37</v>
      </c>
      <c r="AA546" s="76">
        <f>IFERROR(VLOOKUP($D546,'SAP Data'!$A$7:$OM$1845,AA$4,FALSE),"")</f>
        <v>-817857.37</v>
      </c>
      <c r="AB546" s="76">
        <f>IFERROR(VLOOKUP($D546,'SAP Data'!$A$7:$OM$1845,AB$4,FALSE),"")</f>
        <v>-817857.37</v>
      </c>
      <c r="AC546" s="76">
        <f>IFERROR(VLOOKUP($D546,'SAP Data'!$A$7:$OM$1845,AC$4,FALSE),"")</f>
        <v>-802790.37</v>
      </c>
      <c r="AD546" s="76">
        <f>IFERROR(VLOOKUP($D546,'SAP Data'!$A$7:$OM$1845,AD$4,FALSE),"")</f>
        <v>-802790.37</v>
      </c>
      <c r="AE546" s="76">
        <f>IFERROR(VLOOKUP($D546,'SAP Data'!$A$7:$OM$1845,AE$4,FALSE),"")</f>
        <v>-802790.37</v>
      </c>
      <c r="AF546" s="76">
        <f>IFERROR(VLOOKUP($D546,'SAP Data'!$A$7:$OM$1845,AF$4,FALSE),"")</f>
        <v>-782888.37</v>
      </c>
      <c r="AG546" s="76">
        <f>IFERROR(VLOOKUP($D546,'SAP Data'!$A$7:$OM$1845,AG$4,FALSE),"")</f>
        <v>-782888.37</v>
      </c>
      <c r="AH546" s="76">
        <f>IFERROR(VLOOKUP($D546,'SAP Data'!$A$7:$OM$1845,AH$4,FALSE),"")</f>
        <v>-782888.37</v>
      </c>
      <c r="AI546" s="76">
        <f>IFERROR(VLOOKUP($D546,'SAP Data'!$A$7:$OM$1845,AI$4,FALSE),"")</f>
        <v>-782888.37</v>
      </c>
      <c r="AJ546" s="76">
        <f>IFERROR(VLOOKUP($D546,'SAP Data'!$A$7:$OM$1845,AJ$4,FALSE),"")</f>
        <v>-782888.37</v>
      </c>
      <c r="AK546" s="76">
        <f>IFERROR(VLOOKUP($D546,'SAP Data'!$A$7:$OM$1845,AK$4,FALSE),"")</f>
        <v>-782888.37</v>
      </c>
      <c r="AL546" s="76">
        <f>IFERROR(VLOOKUP($D546,'SAP Data'!$A$7:$OM$1845,AL$4,FALSE),"")</f>
        <v>-782888.37</v>
      </c>
      <c r="AM546" s="76">
        <f>IFERROR(VLOOKUP($D546,'SAP Data'!$A$7:$OM$1845,AM$4,FALSE),"")</f>
        <v>-782888.37</v>
      </c>
      <c r="AN546" s="76">
        <f>IFERROR(VLOOKUP($D546,'SAP Data'!$A$7:$OM$1845,AN$4,FALSE),"")</f>
        <v>-782888.37</v>
      </c>
      <c r="AO546" s="76">
        <f>IFERROR(VLOOKUP($D546,'SAP Data'!$A$7:$OM$1845,AO$4,FALSE),"")</f>
        <v>-766084.37</v>
      </c>
      <c r="AP546" s="99">
        <f t="shared" si="843"/>
        <v>-817917.87000000011</v>
      </c>
      <c r="AQ546" s="43">
        <f t="shared" si="844"/>
        <v>-815366.37000000011</v>
      </c>
      <c r="AR546" s="43">
        <f t="shared" si="845"/>
        <v>-812633.57833333348</v>
      </c>
      <c r="AS546" s="43">
        <f t="shared" si="846"/>
        <v>-809719.49500000011</v>
      </c>
      <c r="AT546" s="43">
        <f t="shared" si="847"/>
        <v>-806805.41166666674</v>
      </c>
      <c r="AU546" s="43">
        <f t="shared" si="848"/>
        <v>-803891.32833333348</v>
      </c>
      <c r="AV546" s="43">
        <f t="shared" si="849"/>
        <v>-800977.24500000011</v>
      </c>
      <c r="AW546" s="43">
        <f t="shared" si="850"/>
        <v>-798063.16166666674</v>
      </c>
      <c r="AX546" s="43">
        <f t="shared" si="851"/>
        <v>-795149.07833333348</v>
      </c>
      <c r="AY546" s="43">
        <f t="shared" si="852"/>
        <v>-792234.99500000011</v>
      </c>
      <c r="AZ546" s="43">
        <f t="shared" si="853"/>
        <v>-789320.91166666674</v>
      </c>
      <c r="BA546" s="98">
        <f t="shared" si="854"/>
        <v>-786334.45333333348</v>
      </c>
      <c r="BB546" s="16"/>
      <c r="BC546" s="16"/>
      <c r="BD546" s="16">
        <f t="shared" si="866"/>
        <v>0</v>
      </c>
      <c r="BE546" s="16"/>
      <c r="BF546" s="16">
        <f t="shared" si="867"/>
        <v>0</v>
      </c>
      <c r="BH546" s="16">
        <f t="shared" si="868"/>
        <v>0</v>
      </c>
      <c r="BJ546" s="16">
        <f t="shared" si="869"/>
        <v>0</v>
      </c>
      <c r="BL546" s="16">
        <f t="shared" si="870"/>
        <v>0</v>
      </c>
      <c r="BN546" s="16">
        <f t="shared" si="871"/>
        <v>0</v>
      </c>
      <c r="BP546" s="16">
        <f t="shared" si="863"/>
        <v>0</v>
      </c>
      <c r="BQ546" s="43"/>
      <c r="BR546" s="16">
        <f t="shared" si="864"/>
        <v>0</v>
      </c>
      <c r="BS546" s="43"/>
      <c r="BT546" s="16">
        <f t="shared" si="865"/>
        <v>0</v>
      </c>
      <c r="BV546" s="16">
        <f t="shared" si="860"/>
        <v>0</v>
      </c>
      <c r="BW546" s="43"/>
      <c r="BX546" s="16">
        <f t="shared" si="861"/>
        <v>0</v>
      </c>
      <c r="BY546" s="43"/>
      <c r="BZ546" s="16">
        <f t="shared" si="862"/>
        <v>0</v>
      </c>
      <c r="CB546" s="16">
        <f t="shared" si="857"/>
        <v>0</v>
      </c>
      <c r="CF546" s="243">
        <f t="shared" si="858"/>
        <v>0</v>
      </c>
      <c r="CH546" s="243">
        <f t="shared" si="872"/>
        <v>0</v>
      </c>
      <c r="CJ546" s="16">
        <f t="shared" si="855"/>
        <v>-786334.45333333348</v>
      </c>
      <c r="CL546" s="54">
        <f t="shared" si="856"/>
        <v>0</v>
      </c>
      <c r="CN546" s="18"/>
      <c r="CO546" s="16">
        <f t="shared" si="859"/>
        <v>0</v>
      </c>
      <c r="CP546" s="18"/>
    </row>
    <row r="547" spans="1:94" x14ac:dyDescent="0.2">
      <c r="A547" s="387" t="s">
        <v>4188</v>
      </c>
      <c r="B547" s="14" t="str">
        <f>VLOOKUP(D547,'line assign basis'!$A$8:$D$668,2,FALSE)</f>
        <v>DEFINCTAX-AFUDC - ST</v>
      </c>
      <c r="C547" s="17" t="s">
        <v>1195</v>
      </c>
      <c r="D547" s="17" t="str">
        <f t="shared" ref="D547:D621" si="929">RIGHT(C547,6)</f>
        <v>283019</v>
      </c>
      <c r="E547" s="17">
        <f>IFERROR(VLOOKUP(D547,'line assign basis'!$A$8:$D$668,4,FALSE),"")</f>
        <v>2</v>
      </c>
      <c r="F547" s="33">
        <f>IFERROR(VLOOKUP($D547,'SAP Data'!$A$7:$OM$1845,F$4,FALSE),"")</f>
        <v>-613796.27</v>
      </c>
      <c r="G547" s="33">
        <f>IFERROR(VLOOKUP($D547,'SAP Data'!$A$7:$OM$1845,G$4,FALSE),"")</f>
        <v>-613796.27</v>
      </c>
      <c r="H547" s="16">
        <f>IFERROR(VLOOKUP($D547,'SAP Data'!$A$7:$OM$1845,H$4,FALSE),"")</f>
        <v>-613796.27</v>
      </c>
      <c r="I547" s="76">
        <f>IFERROR(VLOOKUP($D547,'SAP Data'!$A$7:$OM$1845,I$4,FALSE),"")</f>
        <v>-613796.27</v>
      </c>
      <c r="J547" s="76">
        <f>IFERROR(VLOOKUP($D547,'SAP Data'!$A$7:$OM$1845,J$4,FALSE),"")</f>
        <v>-613796.27</v>
      </c>
      <c r="K547" s="76">
        <f>IFERROR(VLOOKUP($D547,'SAP Data'!$A$7:$OM$1845,K$4,FALSE),"")</f>
        <v>-241981.27</v>
      </c>
      <c r="L547" s="76">
        <f>IFERROR(VLOOKUP($D547,'SAP Data'!$A$7:$OM$1845,L$4,FALSE),"")</f>
        <v>-241981.27</v>
      </c>
      <c r="M547" s="76">
        <f>IFERROR(VLOOKUP($D547,'SAP Data'!$A$7:$OM$1845,M$4,FALSE),"")</f>
        <v>-241981.27</v>
      </c>
      <c r="N547" s="76">
        <f>IFERROR(VLOOKUP($D547,'SAP Data'!$A$7:$OM$1845,N$4,FALSE),"")</f>
        <v>-241981.27</v>
      </c>
      <c r="O547" s="76">
        <f>IFERROR(VLOOKUP($D547,'SAP Data'!$A$7:$OM$1845,O$4,FALSE),"")</f>
        <v>-241981.27</v>
      </c>
      <c r="P547" s="76">
        <f>IFERROR(VLOOKUP($D547,'SAP Data'!$A$7:$OM$1845,P$4,FALSE),"")</f>
        <v>-241981.27</v>
      </c>
      <c r="Q547" s="76">
        <f>IFERROR(VLOOKUP($D547,'SAP Data'!$A$7:$OM$1845,Q$4,FALSE),"")</f>
        <v>-295447.27</v>
      </c>
      <c r="R547" s="76">
        <f>IFERROR(VLOOKUP($D547,'SAP Data'!$A$7:$OM$1845,R$4,FALSE),"")</f>
        <v>-295447.27</v>
      </c>
      <c r="S547" s="76">
        <f>IFERROR(VLOOKUP($D547,'SAP Data'!$A$7:$OM$1845,S$4,FALSE),"")</f>
        <v>-295447.27</v>
      </c>
      <c r="T547" s="76">
        <f>IFERROR(VLOOKUP($D547,'SAP Data'!$A$7:$OM$1845,T$4,FALSE),"")</f>
        <v>-289934.27</v>
      </c>
      <c r="U547" s="76">
        <f>IFERROR(VLOOKUP($D547,'SAP Data'!$A$7:$OM$1845,U$4,FALSE),"")</f>
        <v>-289934.27</v>
      </c>
      <c r="V547" s="76">
        <f>IFERROR(VLOOKUP($D547,'SAP Data'!$A$7:$OM$1845,V$4,FALSE),"")</f>
        <v>-289934.27</v>
      </c>
      <c r="W547" s="76">
        <f>IFERROR(VLOOKUP($D547,'SAP Data'!$A$7:$OM$1845,W$4,FALSE),"")</f>
        <v>-289934.27</v>
      </c>
      <c r="X547" s="76">
        <f>IFERROR(VLOOKUP($D547,'SAP Data'!$A$7:$OM$1845,X$4,FALSE),"")</f>
        <v>-289934.27</v>
      </c>
      <c r="Y547" s="76">
        <f>IFERROR(VLOOKUP($D547,'SAP Data'!$A$7:$OM$1845,Y$4,FALSE),"")</f>
        <v>-289934.27</v>
      </c>
      <c r="Z547" s="76">
        <f>IFERROR(VLOOKUP($D547,'SAP Data'!$A$7:$OM$1845,Z$4,FALSE),"")</f>
        <v>-289934.27</v>
      </c>
      <c r="AA547" s="76">
        <f>IFERROR(VLOOKUP($D547,'SAP Data'!$A$7:$OM$1845,AA$4,FALSE),"")</f>
        <v>-289934.27</v>
      </c>
      <c r="AB547" s="76">
        <f>IFERROR(VLOOKUP($D547,'SAP Data'!$A$7:$OM$1845,AB$4,FALSE),"")</f>
        <v>-289934.27</v>
      </c>
      <c r="AC547" s="76">
        <f>IFERROR(VLOOKUP($D547,'SAP Data'!$A$7:$OM$1845,AC$4,FALSE),"")</f>
        <v>-284593.27</v>
      </c>
      <c r="AD547" s="76">
        <f>IFERROR(VLOOKUP($D547,'SAP Data'!$A$7:$OM$1845,AD$4,FALSE),"")</f>
        <v>-284593.27</v>
      </c>
      <c r="AE547" s="76">
        <f>IFERROR(VLOOKUP($D547,'SAP Data'!$A$7:$OM$1845,AE$4,FALSE),"")</f>
        <v>-284593.27</v>
      </c>
      <c r="AF547" s="76">
        <f>IFERROR(VLOOKUP($D547,'SAP Data'!$A$7:$OM$1845,AF$4,FALSE),"")</f>
        <v>-277538.27</v>
      </c>
      <c r="AG547" s="76">
        <f>IFERROR(VLOOKUP($D547,'SAP Data'!$A$7:$OM$1845,AG$4,FALSE),"")</f>
        <v>-277538.27</v>
      </c>
      <c r="AH547" s="76">
        <f>IFERROR(VLOOKUP($D547,'SAP Data'!$A$7:$OM$1845,AH$4,FALSE),"")</f>
        <v>-277538.27</v>
      </c>
      <c r="AI547" s="76">
        <f>IFERROR(VLOOKUP($D547,'SAP Data'!$A$7:$OM$1845,AI$4,FALSE),"")</f>
        <v>-277538.27</v>
      </c>
      <c r="AJ547" s="76">
        <f>IFERROR(VLOOKUP($D547,'SAP Data'!$A$7:$OM$1845,AJ$4,FALSE),"")</f>
        <v>-277538.27</v>
      </c>
      <c r="AK547" s="76">
        <f>IFERROR(VLOOKUP($D547,'SAP Data'!$A$7:$OM$1845,AK$4,FALSE),"")</f>
        <v>-277538.27</v>
      </c>
      <c r="AL547" s="76">
        <f>IFERROR(VLOOKUP($D547,'SAP Data'!$A$7:$OM$1845,AL$4,FALSE),"")</f>
        <v>-277538.27</v>
      </c>
      <c r="AM547" s="76">
        <f>IFERROR(VLOOKUP($D547,'SAP Data'!$A$7:$OM$1845,AM$4,FALSE),"")</f>
        <v>-277538.27</v>
      </c>
      <c r="AN547" s="76">
        <f>IFERROR(VLOOKUP($D547,'SAP Data'!$A$7:$OM$1845,AN$4,FALSE),"")</f>
        <v>-277538.27</v>
      </c>
      <c r="AO547" s="76">
        <f>IFERROR(VLOOKUP($D547,'SAP Data'!$A$7:$OM$1845,AO$4,FALSE),"")</f>
        <v>-271580.27</v>
      </c>
      <c r="AP547" s="99">
        <f t="shared" si="843"/>
        <v>-289955.77</v>
      </c>
      <c r="AQ547" s="43">
        <f t="shared" si="844"/>
        <v>-289051.27</v>
      </c>
      <c r="AR547" s="43">
        <f t="shared" si="845"/>
        <v>-288082.52</v>
      </c>
      <c r="AS547" s="43">
        <f t="shared" si="846"/>
        <v>-287049.52</v>
      </c>
      <c r="AT547" s="43">
        <f t="shared" si="847"/>
        <v>-286016.52</v>
      </c>
      <c r="AU547" s="43">
        <f t="shared" si="848"/>
        <v>-284983.52</v>
      </c>
      <c r="AV547" s="43">
        <f t="shared" si="849"/>
        <v>-283950.52</v>
      </c>
      <c r="AW547" s="43">
        <f t="shared" si="850"/>
        <v>-282917.52</v>
      </c>
      <c r="AX547" s="43">
        <f t="shared" si="851"/>
        <v>-281884.52</v>
      </c>
      <c r="AY547" s="43">
        <f t="shared" si="852"/>
        <v>-280851.52</v>
      </c>
      <c r="AZ547" s="43">
        <f t="shared" si="853"/>
        <v>-279818.52</v>
      </c>
      <c r="BA547" s="98">
        <f t="shared" si="854"/>
        <v>-278759.8116666667</v>
      </c>
      <c r="BB547" s="16"/>
      <c r="BC547" s="16"/>
      <c r="BD547" s="16">
        <f t="shared" si="866"/>
        <v>0</v>
      </c>
      <c r="BE547" s="16"/>
      <c r="BF547" s="16">
        <f t="shared" si="867"/>
        <v>0</v>
      </c>
      <c r="BH547" s="16">
        <f t="shared" si="868"/>
        <v>0</v>
      </c>
      <c r="BJ547" s="16">
        <f t="shared" si="869"/>
        <v>0</v>
      </c>
      <c r="BL547" s="16">
        <f t="shared" si="870"/>
        <v>0</v>
      </c>
      <c r="BN547" s="16">
        <f t="shared" si="871"/>
        <v>0</v>
      </c>
      <c r="BP547" s="16">
        <f t="shared" si="863"/>
        <v>0</v>
      </c>
      <c r="BQ547" s="43"/>
      <c r="BR547" s="16">
        <f t="shared" si="864"/>
        <v>0</v>
      </c>
      <c r="BS547" s="43"/>
      <c r="BT547" s="16">
        <f t="shared" si="865"/>
        <v>0</v>
      </c>
      <c r="BV547" s="16">
        <f t="shared" si="860"/>
        <v>0</v>
      </c>
      <c r="BW547" s="43"/>
      <c r="BX547" s="16">
        <f t="shared" si="861"/>
        <v>0</v>
      </c>
      <c r="BY547" s="43"/>
      <c r="BZ547" s="16">
        <f t="shared" si="862"/>
        <v>0</v>
      </c>
      <c r="CB547" s="16">
        <f t="shared" si="857"/>
        <v>0</v>
      </c>
      <c r="CF547" s="243">
        <f t="shared" si="858"/>
        <v>0</v>
      </c>
      <c r="CH547" s="243">
        <f t="shared" si="872"/>
        <v>0</v>
      </c>
      <c r="CJ547" s="16">
        <f t="shared" si="855"/>
        <v>-278759.8116666667</v>
      </c>
      <c r="CL547" s="54">
        <f t="shared" si="856"/>
        <v>0</v>
      </c>
      <c r="CN547" s="18"/>
      <c r="CO547" s="16">
        <f t="shared" si="859"/>
        <v>0</v>
      </c>
      <c r="CP547" s="18"/>
    </row>
    <row r="548" spans="1:94" x14ac:dyDescent="0.2">
      <c r="A548" s="387" t="s">
        <v>4188</v>
      </c>
      <c r="B548" s="14" t="str">
        <f>VLOOKUP(D548,'line assign basis'!$A$8:$D$668,2,FALSE)</f>
        <v>DEF INC TAX-UTIL-REV</v>
      </c>
      <c r="C548" s="17" t="s">
        <v>1198</v>
      </c>
      <c r="D548" s="17" t="str">
        <f t="shared" si="929"/>
        <v>283021</v>
      </c>
      <c r="E548" s="17">
        <f>IFERROR(VLOOKUP(D548,'line assign basis'!$A$8:$D$668,4,FALSE),"")</f>
        <v>2</v>
      </c>
      <c r="F548" s="33">
        <f>IFERROR(VLOOKUP($D548,'SAP Data'!$A$7:$OM$1845,F$4,FALSE),"")</f>
        <v>1620589.27</v>
      </c>
      <c r="G548" s="33">
        <f>IFERROR(VLOOKUP($D548,'SAP Data'!$A$7:$OM$1845,G$4,FALSE),"")</f>
        <v>1603919.27</v>
      </c>
      <c r="H548" s="16">
        <f>IFERROR(VLOOKUP($D548,'SAP Data'!$A$7:$OM$1845,H$4,FALSE),"")</f>
        <v>807889.27</v>
      </c>
      <c r="I548" s="76">
        <f>IFERROR(VLOOKUP($D548,'SAP Data'!$A$7:$OM$1845,I$4,FALSE),"")</f>
        <v>700380.27</v>
      </c>
      <c r="J548" s="76">
        <f>IFERROR(VLOOKUP($D548,'SAP Data'!$A$7:$OM$1845,J$4,FALSE),"")</f>
        <v>614878.27</v>
      </c>
      <c r="K548" s="76">
        <f>IFERROR(VLOOKUP($D548,'SAP Data'!$A$7:$OM$1845,K$4,FALSE),"")</f>
        <v>673517.27</v>
      </c>
      <c r="L548" s="76">
        <f>IFERROR(VLOOKUP($D548,'SAP Data'!$A$7:$OM$1845,L$4,FALSE),"")</f>
        <v>874708.27</v>
      </c>
      <c r="M548" s="76">
        <f>IFERROR(VLOOKUP($D548,'SAP Data'!$A$7:$OM$1845,M$4,FALSE),"")</f>
        <v>1057501.27</v>
      </c>
      <c r="N548" s="76">
        <f>IFERROR(VLOOKUP($D548,'SAP Data'!$A$7:$OM$1845,N$4,FALSE),"")</f>
        <v>1180546.27</v>
      </c>
      <c r="O548" s="76">
        <f>IFERROR(VLOOKUP($D548,'SAP Data'!$A$7:$OM$1845,O$4,FALSE),"")</f>
        <v>1170790.27</v>
      </c>
      <c r="P548" s="76">
        <f>IFERROR(VLOOKUP($D548,'SAP Data'!$A$7:$OM$1845,P$4,FALSE),"")</f>
        <v>2062639.27</v>
      </c>
      <c r="Q548" s="76">
        <f>IFERROR(VLOOKUP($D548,'SAP Data'!$A$7:$OM$1845,Q$4,FALSE),"")</f>
        <v>121129.27</v>
      </c>
      <c r="R548" s="76">
        <f>IFERROR(VLOOKUP($D548,'SAP Data'!$A$7:$OM$1845,R$4,FALSE),"")</f>
        <v>121129.27</v>
      </c>
      <c r="S548" s="76">
        <f>IFERROR(VLOOKUP($D548,'SAP Data'!$A$7:$OM$1845,S$4,FALSE),"")</f>
        <v>121129.27</v>
      </c>
      <c r="T548" s="76">
        <f>IFERROR(VLOOKUP($D548,'SAP Data'!$A$7:$OM$1845,T$4,FALSE),"")</f>
        <v>3635434.27</v>
      </c>
      <c r="U548" s="76">
        <f>IFERROR(VLOOKUP($D548,'SAP Data'!$A$7:$OM$1845,U$4,FALSE),"")</f>
        <v>3932102.27</v>
      </c>
      <c r="V548" s="76">
        <f>IFERROR(VLOOKUP($D548,'SAP Data'!$A$7:$OM$1845,V$4,FALSE),"")</f>
        <v>3712827.27</v>
      </c>
      <c r="W548" s="76">
        <f>IFERROR(VLOOKUP($D548,'SAP Data'!$A$7:$OM$1845,W$4,FALSE),"")</f>
        <v>4194933.2699999996</v>
      </c>
      <c r="X548" s="76">
        <f>IFERROR(VLOOKUP($D548,'SAP Data'!$A$7:$OM$1845,X$4,FALSE),"")</f>
        <v>3168683.27</v>
      </c>
      <c r="Y548" s="76">
        <f>IFERROR(VLOOKUP($D548,'SAP Data'!$A$7:$OM$1845,Y$4,FALSE),"")</f>
        <v>2239328.27</v>
      </c>
      <c r="Z548" s="76">
        <f>IFERROR(VLOOKUP($D548,'SAP Data'!$A$7:$OM$1845,Z$4,FALSE),"")</f>
        <v>1301515.27</v>
      </c>
      <c r="AA548" s="76">
        <f>IFERROR(VLOOKUP($D548,'SAP Data'!$A$7:$OM$1845,AA$4,FALSE),"")</f>
        <v>1220498.27</v>
      </c>
      <c r="AB548" s="76">
        <f>IFERROR(VLOOKUP($D548,'SAP Data'!$A$7:$OM$1845,AB$4,FALSE),"")</f>
        <v>2632506.27</v>
      </c>
      <c r="AC548" s="76">
        <f>IFERROR(VLOOKUP($D548,'SAP Data'!$A$7:$OM$1845,AC$4,FALSE),"")</f>
        <v>591059.27</v>
      </c>
      <c r="AD548" s="76">
        <f>IFERROR(VLOOKUP($D548,'SAP Data'!$A$7:$OM$1845,AD$4,FALSE),"")</f>
        <v>218918.38</v>
      </c>
      <c r="AE548" s="76">
        <f>IFERROR(VLOOKUP($D548,'SAP Data'!$A$7:$OM$1845,AE$4,FALSE),"")</f>
        <v>-394534.62</v>
      </c>
      <c r="AF548" s="76">
        <f>IFERROR(VLOOKUP($D548,'SAP Data'!$A$7:$OM$1845,AF$4,FALSE),"")</f>
        <v>809634.38</v>
      </c>
      <c r="AG548" s="76">
        <f>IFERROR(VLOOKUP($D548,'SAP Data'!$A$7:$OM$1845,AG$4,FALSE),"")</f>
        <v>792477.38</v>
      </c>
      <c r="AH548" s="76">
        <f>IFERROR(VLOOKUP($D548,'SAP Data'!$A$7:$OM$1845,AH$4,FALSE),"")</f>
        <v>800094.38</v>
      </c>
      <c r="AI548" s="76">
        <f>IFERROR(VLOOKUP($D548,'SAP Data'!$A$7:$OM$1845,AI$4,FALSE),"")</f>
        <v>443996.38</v>
      </c>
      <c r="AJ548" s="76">
        <f>IFERROR(VLOOKUP($D548,'SAP Data'!$A$7:$OM$1845,AJ$4,FALSE),"")</f>
        <v>545113.38</v>
      </c>
      <c r="AK548" s="76">
        <f>IFERROR(VLOOKUP($D548,'SAP Data'!$A$7:$OM$1845,AK$4,FALSE),"")</f>
        <v>639850.38</v>
      </c>
      <c r="AL548" s="76">
        <f>IFERROR(VLOOKUP($D548,'SAP Data'!$A$7:$OM$1845,AL$4,FALSE),"")</f>
        <v>44573.38</v>
      </c>
      <c r="AM548" s="76">
        <f>IFERROR(VLOOKUP($D548,'SAP Data'!$A$7:$OM$1845,AM$4,FALSE),"")</f>
        <v>19881.38</v>
      </c>
      <c r="AN548" s="76">
        <f>IFERROR(VLOOKUP($D548,'SAP Data'!$A$7:$OM$1845,AN$4,FALSE),"")</f>
        <v>-508232.62</v>
      </c>
      <c r="AO548" s="76">
        <f>IFERROR(VLOOKUP($D548,'SAP Data'!$A$7:$OM$1845,AO$4,FALSE),"")</f>
        <v>-5465094.6200000001</v>
      </c>
      <c r="AP548" s="99">
        <f t="shared" si="843"/>
        <v>2243336.7329166667</v>
      </c>
      <c r="AQ548" s="43">
        <f t="shared" si="844"/>
        <v>2225925.2837499999</v>
      </c>
      <c r="AR548" s="43">
        <f t="shared" si="845"/>
        <v>2086697.6262499997</v>
      </c>
      <c r="AS548" s="43">
        <f t="shared" si="846"/>
        <v>1838138.2604166663</v>
      </c>
      <c r="AT548" s="43">
        <f t="shared" si="847"/>
        <v>1585956.6862500003</v>
      </c>
      <c r="AU548" s="43">
        <f t="shared" si="848"/>
        <v>1308303.7787500003</v>
      </c>
      <c r="AV548" s="43">
        <f t="shared" si="849"/>
        <v>1042699.3295833335</v>
      </c>
      <c r="AW548" s="43">
        <f t="shared" si="850"/>
        <v>866739.00541666662</v>
      </c>
      <c r="AX548" s="43">
        <f t="shared" si="851"/>
        <v>747721.51458333328</v>
      </c>
      <c r="AY548" s="43">
        <f t="shared" si="852"/>
        <v>645323.23208333331</v>
      </c>
      <c r="AZ548" s="43">
        <f t="shared" si="853"/>
        <v>464433.40791666665</v>
      </c>
      <c r="BA548" s="98">
        <f t="shared" si="854"/>
        <v>81229.54208333329</v>
      </c>
      <c r="BB548" s="16"/>
      <c r="BC548" s="16"/>
      <c r="BD548" s="16">
        <f t="shared" si="866"/>
        <v>0</v>
      </c>
      <c r="BE548" s="16"/>
      <c r="BF548" s="16">
        <f t="shared" si="867"/>
        <v>0</v>
      </c>
      <c r="BH548" s="16">
        <f t="shared" si="868"/>
        <v>0</v>
      </c>
      <c r="BJ548" s="16">
        <f t="shared" si="869"/>
        <v>0</v>
      </c>
      <c r="BL548" s="16">
        <f t="shared" si="870"/>
        <v>0</v>
      </c>
      <c r="BN548" s="16">
        <f t="shared" si="871"/>
        <v>0</v>
      </c>
      <c r="BP548" s="16">
        <f t="shared" si="863"/>
        <v>0</v>
      </c>
      <c r="BQ548" s="43"/>
      <c r="BR548" s="16">
        <f t="shared" si="864"/>
        <v>0</v>
      </c>
      <c r="BS548" s="43"/>
      <c r="BT548" s="16">
        <f t="shared" si="865"/>
        <v>0</v>
      </c>
      <c r="BV548" s="16">
        <f t="shared" si="860"/>
        <v>0</v>
      </c>
      <c r="BW548" s="43"/>
      <c r="BX548" s="16">
        <f t="shared" si="861"/>
        <v>0</v>
      </c>
      <c r="BY548" s="43"/>
      <c r="BZ548" s="16">
        <f t="shared" si="862"/>
        <v>0</v>
      </c>
      <c r="CB548" s="16">
        <f t="shared" si="857"/>
        <v>0</v>
      </c>
      <c r="CF548" s="243">
        <f t="shared" si="858"/>
        <v>0</v>
      </c>
      <c r="CH548" s="243">
        <f t="shared" si="872"/>
        <v>0</v>
      </c>
      <c r="CJ548" s="16">
        <f t="shared" si="855"/>
        <v>81229.54208333329</v>
      </c>
      <c r="CL548" s="54">
        <f t="shared" si="856"/>
        <v>0</v>
      </c>
      <c r="CN548" s="18"/>
      <c r="CO548" s="16">
        <f t="shared" si="859"/>
        <v>0</v>
      </c>
      <c r="CP548" s="18"/>
    </row>
    <row r="549" spans="1:94" x14ac:dyDescent="0.2">
      <c r="A549" s="387" t="s">
        <v>4188</v>
      </c>
      <c r="B549" s="14" t="str">
        <f>VLOOKUP(D549,'line assign basis'!$A$8:$D$668,2,FALSE)</f>
        <v>DEF INC TAX-UTIL-REV</v>
      </c>
      <c r="C549" s="17" t="s">
        <v>1200</v>
      </c>
      <c r="D549" s="17" t="str">
        <f t="shared" si="929"/>
        <v>283022</v>
      </c>
      <c r="E549" s="17">
        <f>IFERROR(VLOOKUP(D549,'line assign basis'!$A$8:$D$668,4,FALSE),"")</f>
        <v>2</v>
      </c>
      <c r="F549" s="33">
        <f>IFERROR(VLOOKUP($D549,'SAP Data'!$A$7:$OM$1845,F$4,FALSE),"")</f>
        <v>574511.09</v>
      </c>
      <c r="G549" s="33">
        <f>IFERROR(VLOOKUP($D549,'SAP Data'!$A$7:$OM$1845,G$4,FALSE),"")</f>
        <v>568602.09</v>
      </c>
      <c r="H549" s="16">
        <f>IFERROR(VLOOKUP($D549,'SAP Data'!$A$7:$OM$1845,H$4,FALSE),"")</f>
        <v>286405.09000000003</v>
      </c>
      <c r="I549" s="76">
        <f>IFERROR(VLOOKUP($D549,'SAP Data'!$A$7:$OM$1845,I$4,FALSE),"")</f>
        <v>248293.09</v>
      </c>
      <c r="J549" s="76">
        <f>IFERROR(VLOOKUP($D549,'SAP Data'!$A$7:$OM$1845,J$4,FALSE),"")</f>
        <v>217982.09</v>
      </c>
      <c r="K549" s="76">
        <f>IFERROR(VLOOKUP($D549,'SAP Data'!$A$7:$OM$1845,K$4,FALSE),"")</f>
        <v>238770.09</v>
      </c>
      <c r="L549" s="76">
        <f>IFERROR(VLOOKUP($D549,'SAP Data'!$A$7:$OM$1845,L$4,FALSE),"")</f>
        <v>310093.09000000003</v>
      </c>
      <c r="M549" s="76">
        <f>IFERROR(VLOOKUP($D549,'SAP Data'!$A$7:$OM$1845,M$4,FALSE),"")</f>
        <v>374894.09</v>
      </c>
      <c r="N549" s="76">
        <f>IFERROR(VLOOKUP($D549,'SAP Data'!$A$7:$OM$1845,N$4,FALSE),"")</f>
        <v>418514.09</v>
      </c>
      <c r="O549" s="76">
        <f>IFERROR(VLOOKUP($D549,'SAP Data'!$A$7:$OM$1845,O$4,FALSE),"")</f>
        <v>415055.09</v>
      </c>
      <c r="P549" s="76">
        <f>IFERROR(VLOOKUP($D549,'SAP Data'!$A$7:$OM$1845,P$4,FALSE),"")</f>
        <v>731220.09</v>
      </c>
      <c r="Q549" s="76">
        <f>IFERROR(VLOOKUP($D549,'SAP Data'!$A$7:$OM$1845,Q$4,FALSE),"")</f>
        <v>42944.09</v>
      </c>
      <c r="R549" s="76">
        <f>IFERROR(VLOOKUP($D549,'SAP Data'!$A$7:$OM$1845,R$4,FALSE),"")</f>
        <v>42944.09</v>
      </c>
      <c r="S549" s="76">
        <f>IFERROR(VLOOKUP($D549,'SAP Data'!$A$7:$OM$1845,S$4,FALSE),"")</f>
        <v>42944.09</v>
      </c>
      <c r="T549" s="76">
        <f>IFERROR(VLOOKUP($D549,'SAP Data'!$A$7:$OM$1845,T$4,FALSE),"")</f>
        <v>1288784.0900000001</v>
      </c>
      <c r="U549" s="76">
        <f>IFERROR(VLOOKUP($D549,'SAP Data'!$A$7:$OM$1845,U$4,FALSE),"")</f>
        <v>1393955.09</v>
      </c>
      <c r="V549" s="76">
        <f>IFERROR(VLOOKUP($D549,'SAP Data'!$A$7:$OM$1845,V$4,FALSE),"")</f>
        <v>1316221.0900000001</v>
      </c>
      <c r="W549" s="76">
        <f>IFERROR(VLOOKUP($D549,'SAP Data'!$A$7:$OM$1845,W$4,FALSE),"")</f>
        <v>1487130.09</v>
      </c>
      <c r="X549" s="76">
        <f>IFERROR(VLOOKUP($D549,'SAP Data'!$A$7:$OM$1845,X$4,FALSE),"")</f>
        <v>1123319.0900000001</v>
      </c>
      <c r="Y549" s="76">
        <f>IFERROR(VLOOKUP($D549,'SAP Data'!$A$7:$OM$1845,Y$4,FALSE),"")</f>
        <v>793857.09</v>
      </c>
      <c r="Z549" s="76">
        <f>IFERROR(VLOOKUP($D549,'SAP Data'!$A$7:$OM$1845,Z$4,FALSE),"")</f>
        <v>461397.09</v>
      </c>
      <c r="AA549" s="76">
        <f>IFERROR(VLOOKUP($D549,'SAP Data'!$A$7:$OM$1845,AA$4,FALSE),"")</f>
        <v>432676.09</v>
      </c>
      <c r="AB549" s="76">
        <f>IFERROR(VLOOKUP($D549,'SAP Data'!$A$7:$OM$1845,AB$4,FALSE),"")</f>
        <v>933241.09</v>
      </c>
      <c r="AC549" s="76">
        <f>IFERROR(VLOOKUP($D549,'SAP Data'!$A$7:$OM$1845,AC$4,FALSE),"")</f>
        <v>209537.09</v>
      </c>
      <c r="AD549" s="76">
        <f>IFERROR(VLOOKUP($D549,'SAP Data'!$A$7:$OM$1845,AD$4,FALSE),"")</f>
        <v>77611.429999999993</v>
      </c>
      <c r="AE549" s="76">
        <f>IFERROR(VLOOKUP($D549,'SAP Data'!$A$7:$OM$1845,AE$4,FALSE),"")</f>
        <v>-139861.57</v>
      </c>
      <c r="AF549" s="76">
        <f>IFERROR(VLOOKUP($D549,'SAP Data'!$A$7:$OM$1845,AF$4,FALSE),"")</f>
        <v>287023.43</v>
      </c>
      <c r="AG549" s="76">
        <f>IFERROR(VLOOKUP($D549,'SAP Data'!$A$7:$OM$1845,AG$4,FALSE),"")</f>
        <v>280941.43</v>
      </c>
      <c r="AH549" s="76">
        <f>IFERROR(VLOOKUP($D549,'SAP Data'!$A$7:$OM$1845,AH$4,FALSE),"")</f>
        <v>283641.43</v>
      </c>
      <c r="AI549" s="76">
        <f>IFERROR(VLOOKUP($D549,'SAP Data'!$A$7:$OM$1845,AI$4,FALSE),"")</f>
        <v>157402.43</v>
      </c>
      <c r="AJ549" s="76">
        <f>IFERROR(VLOOKUP($D549,'SAP Data'!$A$7:$OM$1845,AJ$4,FALSE),"")</f>
        <v>193248.43</v>
      </c>
      <c r="AK549" s="76">
        <f>IFERROR(VLOOKUP($D549,'SAP Data'!$A$7:$OM$1845,AK$4,FALSE),"")</f>
        <v>226833.43</v>
      </c>
      <c r="AL549" s="76">
        <f>IFERROR(VLOOKUP($D549,'SAP Data'!$A$7:$OM$1845,AL$4,FALSE),"")</f>
        <v>15804.43</v>
      </c>
      <c r="AM549" s="76">
        <f>IFERROR(VLOOKUP($D549,'SAP Data'!$A$7:$OM$1845,AM$4,FALSE),"")</f>
        <v>7050.43</v>
      </c>
      <c r="AN549" s="76">
        <f>IFERROR(VLOOKUP($D549,'SAP Data'!$A$7:$OM$1845,AN$4,FALSE),"")</f>
        <v>-180168.57</v>
      </c>
      <c r="AO549" s="76">
        <f>IFERROR(VLOOKUP($D549,'SAP Data'!$A$7:$OM$1845,AO$4,FALSE),"")</f>
        <v>-1937403.57</v>
      </c>
      <c r="AP549" s="99">
        <f t="shared" si="843"/>
        <v>795278.3125</v>
      </c>
      <c r="AQ549" s="43">
        <f t="shared" si="844"/>
        <v>789105.88249999995</v>
      </c>
      <c r="AR549" s="43">
        <f t="shared" si="845"/>
        <v>739748.95250000001</v>
      </c>
      <c r="AS549" s="43">
        <f t="shared" si="846"/>
        <v>651633.35583333322</v>
      </c>
      <c r="AT549" s="43">
        <f t="shared" si="847"/>
        <v>562233.63416666654</v>
      </c>
      <c r="AU549" s="43">
        <f t="shared" si="848"/>
        <v>463804.16249999992</v>
      </c>
      <c r="AV549" s="43">
        <f t="shared" si="849"/>
        <v>369645.89916666673</v>
      </c>
      <c r="AW549" s="43">
        <f t="shared" si="850"/>
        <v>307266.96916666668</v>
      </c>
      <c r="AX549" s="43">
        <f t="shared" si="851"/>
        <v>265074.6225</v>
      </c>
      <c r="AY549" s="43">
        <f t="shared" si="852"/>
        <v>228773.85916666663</v>
      </c>
      <c r="AZ549" s="43">
        <f t="shared" si="853"/>
        <v>164647.38749999998</v>
      </c>
      <c r="BA549" s="98">
        <f t="shared" si="854"/>
        <v>28799.45749999995</v>
      </c>
      <c r="BB549" s="16"/>
      <c r="BC549" s="16"/>
      <c r="BD549" s="16">
        <f t="shared" si="866"/>
        <v>0</v>
      </c>
      <c r="BE549" s="16"/>
      <c r="BF549" s="16">
        <f t="shared" si="867"/>
        <v>0</v>
      </c>
      <c r="BH549" s="16">
        <f t="shared" si="868"/>
        <v>0</v>
      </c>
      <c r="BJ549" s="16">
        <f t="shared" si="869"/>
        <v>0</v>
      </c>
      <c r="BL549" s="16">
        <f t="shared" si="870"/>
        <v>0</v>
      </c>
      <c r="BN549" s="16">
        <f t="shared" si="871"/>
        <v>0</v>
      </c>
      <c r="BP549" s="16">
        <f t="shared" si="863"/>
        <v>0</v>
      </c>
      <c r="BQ549" s="43"/>
      <c r="BR549" s="16">
        <f t="shared" si="864"/>
        <v>0</v>
      </c>
      <c r="BS549" s="43"/>
      <c r="BT549" s="16">
        <f t="shared" si="865"/>
        <v>0</v>
      </c>
      <c r="BV549" s="16">
        <f t="shared" si="860"/>
        <v>0</v>
      </c>
      <c r="BW549" s="43"/>
      <c r="BX549" s="16">
        <f t="shared" si="861"/>
        <v>0</v>
      </c>
      <c r="BY549" s="43"/>
      <c r="BZ549" s="16">
        <f t="shared" si="862"/>
        <v>0</v>
      </c>
      <c r="CB549" s="16">
        <f t="shared" si="857"/>
        <v>0</v>
      </c>
      <c r="CF549" s="243">
        <f t="shared" si="858"/>
        <v>0</v>
      </c>
      <c r="CH549" s="243">
        <f t="shared" si="872"/>
        <v>0</v>
      </c>
      <c r="CJ549" s="16">
        <f t="shared" si="855"/>
        <v>28799.45749999995</v>
      </c>
      <c r="CL549" s="54">
        <f t="shared" si="856"/>
        <v>0</v>
      </c>
      <c r="CN549" s="18"/>
      <c r="CO549" s="16">
        <f t="shared" si="859"/>
        <v>0</v>
      </c>
      <c r="CP549" s="18"/>
    </row>
    <row r="550" spans="1:94" x14ac:dyDescent="0.2">
      <c r="A550" s="387" t="s">
        <v>4188</v>
      </c>
      <c r="B550" s="14" t="str">
        <f>VLOOKUP(D550,'line assign basis'!$A$8:$D$668,2,FALSE)</f>
        <v>DEF INC TAX-NON UTIL</v>
      </c>
      <c r="C550" s="17" t="s">
        <v>1203</v>
      </c>
      <c r="D550" s="17" t="str">
        <f t="shared" si="929"/>
        <v>283031</v>
      </c>
      <c r="E550" s="17">
        <f>IFERROR(VLOOKUP(D550,'line assign basis'!$A$8:$D$668,4,FALSE),"")</f>
        <v>2</v>
      </c>
      <c r="F550" s="33">
        <f>IFERROR(VLOOKUP($D550,'SAP Data'!$A$7:$OM$1845,F$4,FALSE),"")</f>
        <v>-248946.66</v>
      </c>
      <c r="G550" s="33">
        <f>IFERROR(VLOOKUP($D550,'SAP Data'!$A$7:$OM$1845,G$4,FALSE),"")</f>
        <v>-248466.66</v>
      </c>
      <c r="H550" s="16">
        <f>IFERROR(VLOOKUP($D550,'SAP Data'!$A$7:$OM$1845,H$4,FALSE),"")</f>
        <v>-247934.66</v>
      </c>
      <c r="I550" s="76">
        <f>IFERROR(VLOOKUP($D550,'SAP Data'!$A$7:$OM$1845,I$4,FALSE),"")</f>
        <v>-247883.66</v>
      </c>
      <c r="J550" s="76">
        <f>IFERROR(VLOOKUP($D550,'SAP Data'!$A$7:$OM$1845,J$4,FALSE),"")</f>
        <v>-247680.66</v>
      </c>
      <c r="K550" s="76">
        <f>IFERROR(VLOOKUP($D550,'SAP Data'!$A$7:$OM$1845,K$4,FALSE),"")</f>
        <v>-247549.66</v>
      </c>
      <c r="L550" s="76">
        <f>IFERROR(VLOOKUP($D550,'SAP Data'!$A$7:$OM$1845,L$4,FALSE),"")</f>
        <v>-247485.66</v>
      </c>
      <c r="M550" s="76">
        <f>IFERROR(VLOOKUP($D550,'SAP Data'!$A$7:$OM$1845,M$4,FALSE),"")</f>
        <v>-247310.66</v>
      </c>
      <c r="N550" s="76">
        <f>IFERROR(VLOOKUP($D550,'SAP Data'!$A$7:$OM$1845,N$4,FALSE),"")</f>
        <v>-247246.66</v>
      </c>
      <c r="O550" s="76">
        <f>IFERROR(VLOOKUP($D550,'SAP Data'!$A$7:$OM$1845,O$4,FALSE),"")</f>
        <v>-247287.66</v>
      </c>
      <c r="P550" s="76">
        <f>IFERROR(VLOOKUP($D550,'SAP Data'!$A$7:$OM$1845,P$4,FALSE),"")</f>
        <v>-247182.66</v>
      </c>
      <c r="Q550" s="76">
        <f>IFERROR(VLOOKUP($D550,'SAP Data'!$A$7:$OM$1845,Q$4,FALSE),"")</f>
        <v>-288531.65999999997</v>
      </c>
      <c r="R550" s="76">
        <f>IFERROR(VLOOKUP($D550,'SAP Data'!$A$7:$OM$1845,R$4,FALSE),"")</f>
        <v>-287811.65999999997</v>
      </c>
      <c r="S550" s="76">
        <f>IFERROR(VLOOKUP($D550,'SAP Data'!$A$7:$OM$1845,S$4,FALSE),"")</f>
        <v>-287108.65999999997</v>
      </c>
      <c r="T550" s="76">
        <f>IFERROR(VLOOKUP($D550,'SAP Data'!$A$7:$OM$1845,T$4,FALSE),"")</f>
        <v>-283687.65999999997</v>
      </c>
      <c r="U550" s="76">
        <f>IFERROR(VLOOKUP($D550,'SAP Data'!$A$7:$OM$1845,U$4,FALSE),"")</f>
        <v>-283605.65999999997</v>
      </c>
      <c r="V550" s="76">
        <f>IFERROR(VLOOKUP($D550,'SAP Data'!$A$7:$OM$1845,V$4,FALSE),"")</f>
        <v>-282407.65999999997</v>
      </c>
      <c r="W550" s="76">
        <f>IFERROR(VLOOKUP($D550,'SAP Data'!$A$7:$OM$1845,W$4,FALSE),"")</f>
        <v>-281443.65999999997</v>
      </c>
      <c r="X550" s="76">
        <f>IFERROR(VLOOKUP($D550,'SAP Data'!$A$7:$OM$1845,X$4,FALSE),"")</f>
        <v>-281252.65999999997</v>
      </c>
      <c r="Y550" s="76">
        <f>IFERROR(VLOOKUP($D550,'SAP Data'!$A$7:$OM$1845,Y$4,FALSE),"")</f>
        <v>-281086.65999999997</v>
      </c>
      <c r="Z550" s="76">
        <f>IFERROR(VLOOKUP($D550,'SAP Data'!$A$7:$OM$1845,Z$4,FALSE),"")</f>
        <v>-280627.65999999997</v>
      </c>
      <c r="AA550" s="76">
        <f>IFERROR(VLOOKUP($D550,'SAP Data'!$A$7:$OM$1845,AA$4,FALSE),"")</f>
        <v>-281038.65999999997</v>
      </c>
      <c r="AB550" s="76">
        <f>IFERROR(VLOOKUP($D550,'SAP Data'!$A$7:$OM$1845,AB$4,FALSE),"")</f>
        <v>-280789.65999999997</v>
      </c>
      <c r="AC550" s="76">
        <f>IFERROR(VLOOKUP($D550,'SAP Data'!$A$7:$OM$1845,AC$4,FALSE),"")</f>
        <v>-300331.65999999997</v>
      </c>
      <c r="AD550" s="76">
        <f>IFERROR(VLOOKUP($D550,'SAP Data'!$A$7:$OM$1845,AD$4,FALSE),"")</f>
        <v>-297187.65999999997</v>
      </c>
      <c r="AE550" s="76">
        <f>IFERROR(VLOOKUP($D550,'SAP Data'!$A$7:$OM$1845,AE$4,FALSE),"")</f>
        <v>-296650.65999999997</v>
      </c>
      <c r="AF550" s="76">
        <f>IFERROR(VLOOKUP($D550,'SAP Data'!$A$7:$OM$1845,AF$4,FALSE),"")</f>
        <v>-294576.65999999997</v>
      </c>
      <c r="AG550" s="76">
        <f>IFERROR(VLOOKUP($D550,'SAP Data'!$A$7:$OM$1845,AG$4,FALSE),"")</f>
        <v>-294430.65999999997</v>
      </c>
      <c r="AH550" s="76">
        <f>IFERROR(VLOOKUP($D550,'SAP Data'!$A$7:$OM$1845,AH$4,FALSE),"")</f>
        <v>-293494.65999999997</v>
      </c>
      <c r="AI550" s="76">
        <f>IFERROR(VLOOKUP($D550,'SAP Data'!$A$7:$OM$1845,AI$4,FALSE),"")</f>
        <v>-292882.65999999997</v>
      </c>
      <c r="AJ550" s="76">
        <f>IFERROR(VLOOKUP($D550,'SAP Data'!$A$7:$OM$1845,AJ$4,FALSE),"")</f>
        <v>-292571.65999999997</v>
      </c>
      <c r="AK550" s="76">
        <f>IFERROR(VLOOKUP($D550,'SAP Data'!$A$7:$OM$1845,AK$4,FALSE),"")</f>
        <v>-292274.65999999997</v>
      </c>
      <c r="AL550" s="76">
        <f>IFERROR(VLOOKUP($D550,'SAP Data'!$A$7:$OM$1845,AL$4,FALSE),"")</f>
        <v>-291994.65999999997</v>
      </c>
      <c r="AM550" s="76">
        <f>IFERROR(VLOOKUP($D550,'SAP Data'!$A$7:$OM$1845,AM$4,FALSE),"")</f>
        <v>-291916.65999999997</v>
      </c>
      <c r="AN550" s="76">
        <f>IFERROR(VLOOKUP($D550,'SAP Data'!$A$7:$OM$1845,AN$4,FALSE),"")</f>
        <v>-291446.65999999997</v>
      </c>
      <c r="AO550" s="76">
        <f>IFERROR(VLOOKUP($D550,'SAP Data'!$A$7:$OM$1845,AO$4,FALSE),"")</f>
        <v>-329188.65999999997</v>
      </c>
      <c r="AP550" s="99">
        <f t="shared" si="843"/>
        <v>-284656.66000000003</v>
      </c>
      <c r="AQ550" s="43">
        <f t="shared" si="844"/>
        <v>-285444.91000000003</v>
      </c>
      <c r="AR550" s="43">
        <f t="shared" si="845"/>
        <v>-286296.20166666672</v>
      </c>
      <c r="AS550" s="43">
        <f t="shared" si="846"/>
        <v>-287200.95166666672</v>
      </c>
      <c r="AT550" s="43">
        <f t="shared" si="847"/>
        <v>-288113.95166666672</v>
      </c>
      <c r="AU550" s="43">
        <f t="shared" si="848"/>
        <v>-289052.53500000003</v>
      </c>
      <c r="AV550" s="43">
        <f t="shared" si="849"/>
        <v>-290000.78500000003</v>
      </c>
      <c r="AW550" s="43">
        <f t="shared" si="850"/>
        <v>-290938.57666666672</v>
      </c>
      <c r="AX550" s="43">
        <f t="shared" si="851"/>
        <v>-291878.36833333335</v>
      </c>
      <c r="AY550" s="43">
        <f t="shared" si="852"/>
        <v>-292805.24333333335</v>
      </c>
      <c r="AZ550" s="43">
        <f t="shared" si="853"/>
        <v>-293702.53500000003</v>
      </c>
      <c r="BA550" s="98">
        <f t="shared" si="854"/>
        <v>-295348.95166666672</v>
      </c>
      <c r="BB550" s="16"/>
      <c r="BC550" s="16"/>
      <c r="BD550" s="16">
        <f t="shared" si="866"/>
        <v>0</v>
      </c>
      <c r="BE550" s="16"/>
      <c r="BF550" s="16">
        <f t="shared" si="867"/>
        <v>0</v>
      </c>
      <c r="BH550" s="16">
        <f t="shared" si="868"/>
        <v>0</v>
      </c>
      <c r="BJ550" s="16">
        <f t="shared" si="869"/>
        <v>0</v>
      </c>
      <c r="BL550" s="16">
        <f t="shared" si="870"/>
        <v>0</v>
      </c>
      <c r="BN550" s="16">
        <f t="shared" si="871"/>
        <v>0</v>
      </c>
      <c r="BP550" s="16">
        <f t="shared" si="863"/>
        <v>0</v>
      </c>
      <c r="BQ550" s="43"/>
      <c r="BR550" s="16">
        <f t="shared" si="864"/>
        <v>0</v>
      </c>
      <c r="BS550" s="43"/>
      <c r="BT550" s="16">
        <f t="shared" si="865"/>
        <v>0</v>
      </c>
      <c r="BV550" s="16">
        <f t="shared" si="860"/>
        <v>0</v>
      </c>
      <c r="BW550" s="43"/>
      <c r="BX550" s="16">
        <f t="shared" si="861"/>
        <v>0</v>
      </c>
      <c r="BY550" s="43"/>
      <c r="BZ550" s="16">
        <f t="shared" si="862"/>
        <v>0</v>
      </c>
      <c r="CB550" s="16">
        <f t="shared" si="857"/>
        <v>0</v>
      </c>
      <c r="CF550" s="243">
        <f t="shared" si="858"/>
        <v>0</v>
      </c>
      <c r="CH550" s="243">
        <f t="shared" si="872"/>
        <v>0</v>
      </c>
      <c r="CJ550" s="16">
        <f t="shared" si="855"/>
        <v>-295348.95166666672</v>
      </c>
      <c r="CL550" s="54">
        <f t="shared" si="856"/>
        <v>0</v>
      </c>
      <c r="CN550" s="18"/>
      <c r="CO550" s="16">
        <f t="shared" si="859"/>
        <v>0</v>
      </c>
      <c r="CP550" s="18"/>
    </row>
    <row r="551" spans="1:94" x14ac:dyDescent="0.2">
      <c r="A551" s="387" t="s">
        <v>4188</v>
      </c>
      <c r="B551" s="14" t="str">
        <f>VLOOKUP(D551,'line assign basis'!$A$8:$D$668,2,FALSE)</f>
        <v>DEF INC TAX-NON UTIL</v>
      </c>
      <c r="C551" s="17" t="s">
        <v>1205</v>
      </c>
      <c r="D551" s="17" t="str">
        <f t="shared" si="929"/>
        <v>283032</v>
      </c>
      <c r="E551" s="17">
        <f>IFERROR(VLOOKUP(D551,'line assign basis'!$A$8:$D$668,4,FALSE),"")</f>
        <v>2</v>
      </c>
      <c r="F551" s="33">
        <f>IFERROR(VLOOKUP($D551,'SAP Data'!$A$7:$OM$1845,F$4,FALSE),"")</f>
        <v>-81214.55</v>
      </c>
      <c r="G551" s="33">
        <f>IFERROR(VLOOKUP($D551,'SAP Data'!$A$7:$OM$1845,G$4,FALSE),"")</f>
        <v>-81163.55</v>
      </c>
      <c r="H551" s="16">
        <f>IFERROR(VLOOKUP($D551,'SAP Data'!$A$7:$OM$1845,H$4,FALSE),"")</f>
        <v>-81101.55</v>
      </c>
      <c r="I551" s="76">
        <f>IFERROR(VLOOKUP($D551,'SAP Data'!$A$7:$OM$1845,I$4,FALSE),"")</f>
        <v>-81095.55</v>
      </c>
      <c r="J551" s="76">
        <f>IFERROR(VLOOKUP($D551,'SAP Data'!$A$7:$OM$1845,J$4,FALSE),"")</f>
        <v>-81073.55</v>
      </c>
      <c r="K551" s="76">
        <f>IFERROR(VLOOKUP($D551,'SAP Data'!$A$7:$OM$1845,K$4,FALSE),"")</f>
        <v>-81059.55</v>
      </c>
      <c r="L551" s="76">
        <f>IFERROR(VLOOKUP($D551,'SAP Data'!$A$7:$OM$1845,L$4,FALSE),"")</f>
        <v>-81052.55</v>
      </c>
      <c r="M551" s="76">
        <f>IFERROR(VLOOKUP($D551,'SAP Data'!$A$7:$OM$1845,M$4,FALSE),"")</f>
        <v>-81033.55</v>
      </c>
      <c r="N551" s="76">
        <f>IFERROR(VLOOKUP($D551,'SAP Data'!$A$7:$OM$1845,N$4,FALSE),"")</f>
        <v>-81026.55</v>
      </c>
      <c r="O551" s="76">
        <f>IFERROR(VLOOKUP($D551,'SAP Data'!$A$7:$OM$1845,O$4,FALSE),"")</f>
        <v>-81030.55</v>
      </c>
      <c r="P551" s="76">
        <f>IFERROR(VLOOKUP($D551,'SAP Data'!$A$7:$OM$1845,P$4,FALSE),"")</f>
        <v>-81018.55</v>
      </c>
      <c r="Q551" s="76">
        <f>IFERROR(VLOOKUP($D551,'SAP Data'!$A$7:$OM$1845,Q$4,FALSE),"")</f>
        <v>-95885.55</v>
      </c>
      <c r="R551" s="76">
        <f>IFERROR(VLOOKUP($D551,'SAP Data'!$A$7:$OM$1845,R$4,FALSE),"")</f>
        <v>-95678.55</v>
      </c>
      <c r="S551" s="76">
        <f>IFERROR(VLOOKUP($D551,'SAP Data'!$A$7:$OM$1845,S$4,FALSE),"")</f>
        <v>-95475.55</v>
      </c>
      <c r="T551" s="76">
        <f>IFERROR(VLOOKUP($D551,'SAP Data'!$A$7:$OM$1845,T$4,FALSE),"")</f>
        <v>-94490.55</v>
      </c>
      <c r="U551" s="76">
        <f>IFERROR(VLOOKUP($D551,'SAP Data'!$A$7:$OM$1845,U$4,FALSE),"")</f>
        <v>-94466.55</v>
      </c>
      <c r="V551" s="76">
        <f>IFERROR(VLOOKUP($D551,'SAP Data'!$A$7:$OM$1845,V$4,FALSE),"")</f>
        <v>-94121.55</v>
      </c>
      <c r="W551" s="76">
        <f>IFERROR(VLOOKUP($D551,'SAP Data'!$A$7:$OM$1845,W$4,FALSE),"")</f>
        <v>-93843.55</v>
      </c>
      <c r="X551" s="76">
        <f>IFERROR(VLOOKUP($D551,'SAP Data'!$A$7:$OM$1845,X$4,FALSE),"")</f>
        <v>-93788.55</v>
      </c>
      <c r="Y551" s="76">
        <f>IFERROR(VLOOKUP($D551,'SAP Data'!$A$7:$OM$1845,Y$4,FALSE),"")</f>
        <v>-93740.55</v>
      </c>
      <c r="Z551" s="76">
        <f>IFERROR(VLOOKUP($D551,'SAP Data'!$A$7:$OM$1845,Z$4,FALSE),"")</f>
        <v>-93608.55</v>
      </c>
      <c r="AA551" s="76">
        <f>IFERROR(VLOOKUP($D551,'SAP Data'!$A$7:$OM$1845,AA$4,FALSE),"")</f>
        <v>-93726.55</v>
      </c>
      <c r="AB551" s="76">
        <f>IFERROR(VLOOKUP($D551,'SAP Data'!$A$7:$OM$1845,AB$4,FALSE),"")</f>
        <v>-93654.55</v>
      </c>
      <c r="AC551" s="76">
        <f>IFERROR(VLOOKUP($D551,'SAP Data'!$A$7:$OM$1845,AC$4,FALSE),"")</f>
        <v>-100741.55</v>
      </c>
      <c r="AD551" s="76">
        <f>IFERROR(VLOOKUP($D551,'SAP Data'!$A$7:$OM$1845,AD$4,FALSE),"")</f>
        <v>-99811.55</v>
      </c>
      <c r="AE551" s="76">
        <f>IFERROR(VLOOKUP($D551,'SAP Data'!$A$7:$OM$1845,AE$4,FALSE),"")</f>
        <v>-99652.55</v>
      </c>
      <c r="AF551" s="76">
        <f>IFERROR(VLOOKUP($D551,'SAP Data'!$A$7:$OM$1845,AF$4,FALSE),"")</f>
        <v>-99065.55</v>
      </c>
      <c r="AG551" s="76">
        <f>IFERROR(VLOOKUP($D551,'SAP Data'!$A$7:$OM$1845,AG$4,FALSE),"")</f>
        <v>-99022.55</v>
      </c>
      <c r="AH551" s="76">
        <f>IFERROR(VLOOKUP($D551,'SAP Data'!$A$7:$OM$1845,AH$4,FALSE),"")</f>
        <v>-98749.55</v>
      </c>
      <c r="AI551" s="76">
        <f>IFERROR(VLOOKUP($D551,'SAP Data'!$A$7:$OM$1845,AI$4,FALSE),"")</f>
        <v>-98562.55</v>
      </c>
      <c r="AJ551" s="76">
        <f>IFERROR(VLOOKUP($D551,'SAP Data'!$A$7:$OM$1845,AJ$4,FALSE),"")</f>
        <v>-98471.55</v>
      </c>
      <c r="AK551" s="76">
        <f>IFERROR(VLOOKUP($D551,'SAP Data'!$A$7:$OM$1845,AK$4,FALSE),"")</f>
        <v>-98384.55</v>
      </c>
      <c r="AL551" s="76">
        <f>IFERROR(VLOOKUP($D551,'SAP Data'!$A$7:$OM$1845,AL$4,FALSE),"")</f>
        <v>-98302.55</v>
      </c>
      <c r="AM551" s="76">
        <f>IFERROR(VLOOKUP($D551,'SAP Data'!$A$7:$OM$1845,AM$4,FALSE),"")</f>
        <v>-98279.55</v>
      </c>
      <c r="AN551" s="76">
        <f>IFERROR(VLOOKUP($D551,'SAP Data'!$A$7:$OM$1845,AN$4,FALSE),"")</f>
        <v>-98141.55</v>
      </c>
      <c r="AO551" s="76">
        <f>IFERROR(VLOOKUP($D551,'SAP Data'!$A$7:$OM$1845,AO$4,FALSE),"")</f>
        <v>-111645.55</v>
      </c>
      <c r="AP551" s="99">
        <f t="shared" si="843"/>
        <v>-94950.258333333346</v>
      </c>
      <c r="AQ551" s="43">
        <f t="shared" si="844"/>
        <v>-95296.508333333346</v>
      </c>
      <c r="AR551" s="43">
        <f t="shared" si="845"/>
        <v>-95661.175000000003</v>
      </c>
      <c r="AS551" s="43">
        <f t="shared" si="846"/>
        <v>-96041.633333333346</v>
      </c>
      <c r="AT551" s="43">
        <f t="shared" si="847"/>
        <v>-96424.3</v>
      </c>
      <c r="AU551" s="43">
        <f t="shared" si="848"/>
        <v>-96813.758333333346</v>
      </c>
      <c r="AV551" s="43">
        <f t="shared" si="849"/>
        <v>-97205.508333333346</v>
      </c>
      <c r="AW551" s="43">
        <f t="shared" si="850"/>
        <v>-97594.133333333346</v>
      </c>
      <c r="AX551" s="43">
        <f t="shared" si="851"/>
        <v>-97983.216666666674</v>
      </c>
      <c r="AY551" s="43">
        <f t="shared" si="852"/>
        <v>-98368.508333333346</v>
      </c>
      <c r="AZ551" s="43">
        <f t="shared" si="853"/>
        <v>-98745.175000000003</v>
      </c>
      <c r="BA551" s="98">
        <f t="shared" si="854"/>
        <v>-99386.466666666674</v>
      </c>
      <c r="BB551" s="16"/>
      <c r="BC551" s="16"/>
      <c r="BD551" s="16">
        <f t="shared" si="866"/>
        <v>0</v>
      </c>
      <c r="BE551" s="16"/>
      <c r="BF551" s="16">
        <f t="shared" si="867"/>
        <v>0</v>
      </c>
      <c r="BH551" s="16">
        <f t="shared" si="868"/>
        <v>0</v>
      </c>
      <c r="BJ551" s="16">
        <f t="shared" si="869"/>
        <v>0</v>
      </c>
      <c r="BL551" s="16">
        <f t="shared" si="870"/>
        <v>0</v>
      </c>
      <c r="BN551" s="16">
        <f t="shared" si="871"/>
        <v>0</v>
      </c>
      <c r="BP551" s="16">
        <f t="shared" si="863"/>
        <v>0</v>
      </c>
      <c r="BQ551" s="43"/>
      <c r="BR551" s="16">
        <f t="shared" si="864"/>
        <v>0</v>
      </c>
      <c r="BS551" s="43"/>
      <c r="BT551" s="16">
        <f t="shared" si="865"/>
        <v>0</v>
      </c>
      <c r="BV551" s="16">
        <f t="shared" si="860"/>
        <v>0</v>
      </c>
      <c r="BW551" s="43"/>
      <c r="BX551" s="16">
        <f t="shared" si="861"/>
        <v>0</v>
      </c>
      <c r="BY551" s="43"/>
      <c r="BZ551" s="16">
        <f t="shared" si="862"/>
        <v>0</v>
      </c>
      <c r="CB551" s="16">
        <f t="shared" si="857"/>
        <v>0</v>
      </c>
      <c r="CF551" s="243">
        <f t="shared" si="858"/>
        <v>0</v>
      </c>
      <c r="CH551" s="243">
        <f t="shared" si="872"/>
        <v>0</v>
      </c>
      <c r="CJ551" s="16">
        <f t="shared" si="855"/>
        <v>-99386.466666666674</v>
      </c>
      <c r="CL551" s="54">
        <f t="shared" si="856"/>
        <v>0</v>
      </c>
      <c r="CN551" s="18"/>
      <c r="CO551" s="16">
        <f t="shared" si="859"/>
        <v>0</v>
      </c>
      <c r="CP551" s="18"/>
    </row>
    <row r="552" spans="1:94" x14ac:dyDescent="0.2">
      <c r="A552" s="387" t="s">
        <v>3037</v>
      </c>
      <c r="B552" s="14" t="str">
        <f>VLOOKUP(D552,'line assign basis'!$A$8:$D$668,2,FALSE)</f>
        <v>DEF INC TAX-NMIS FED</v>
      </c>
      <c r="C552" s="17" t="s">
        <v>2874</v>
      </c>
      <c r="D552" s="17" t="str">
        <f>RIGHT(C552,6)</f>
        <v>283041</v>
      </c>
      <c r="E552" s="17">
        <f>IFERROR(VLOOKUP(D552,'line assign basis'!$A$8:$D$668,4,FALSE),"")</f>
        <v>3</v>
      </c>
      <c r="F552" s="33">
        <f>IFERROR(VLOOKUP($D552,'SAP Data'!$A$7:$OM$1845,F$4,FALSE),"")</f>
        <v>0</v>
      </c>
      <c r="G552" s="33">
        <f>IFERROR(VLOOKUP($D552,'SAP Data'!$A$7:$OM$1845,G$4,FALSE),"")</f>
        <v>0</v>
      </c>
      <c r="H552" s="16">
        <f>IFERROR(VLOOKUP($D552,'SAP Data'!$A$7:$OM$1845,H$4,FALSE),"")</f>
        <v>0</v>
      </c>
      <c r="I552" s="76">
        <f>IFERROR(VLOOKUP($D552,'SAP Data'!$A$7:$OM$1845,I$4,FALSE),"")</f>
        <v>0</v>
      </c>
      <c r="J552" s="76">
        <f>IFERROR(VLOOKUP($D552,'SAP Data'!$A$7:$OM$1845,J$4,FALSE),"")</f>
        <v>-242777</v>
      </c>
      <c r="K552" s="76">
        <f>IFERROR(VLOOKUP($D552,'SAP Data'!$A$7:$OM$1845,K$4,FALSE),"")</f>
        <v>-1406340</v>
      </c>
      <c r="L552" s="76">
        <f>IFERROR(VLOOKUP($D552,'SAP Data'!$A$7:$OM$1845,L$4,FALSE),"")</f>
        <v>-2880723</v>
      </c>
      <c r="M552" s="76">
        <f>IFERROR(VLOOKUP($D552,'SAP Data'!$A$7:$OM$1845,M$4,FALSE),"")</f>
        <v>-4439923</v>
      </c>
      <c r="N552" s="76">
        <f>IFERROR(VLOOKUP($D552,'SAP Data'!$A$7:$OM$1845,N$4,FALSE),"")</f>
        <v>-4844183</v>
      </c>
      <c r="O552" s="76">
        <f>IFERROR(VLOOKUP($D552,'SAP Data'!$A$7:$OM$1845,O$4,FALSE),"")</f>
        <v>-6388957</v>
      </c>
      <c r="P552" s="76">
        <f>IFERROR(VLOOKUP($D552,'SAP Data'!$A$7:$OM$1845,P$4,FALSE),"")</f>
        <v>-8009620</v>
      </c>
      <c r="Q552" s="76">
        <f>IFERROR(VLOOKUP($D552,'SAP Data'!$A$7:$OM$1845,Q$4,FALSE),"")</f>
        <v>-9596020</v>
      </c>
      <c r="R552" s="76">
        <f>IFERROR(VLOOKUP($D552,'SAP Data'!$A$7:$OM$1845,R$4,FALSE),"")</f>
        <v>-9678507</v>
      </c>
      <c r="S552" s="76">
        <f>IFERROR(VLOOKUP($D552,'SAP Data'!$A$7:$OM$1845,S$4,FALSE),"")</f>
        <v>-9759676</v>
      </c>
      <c r="T552" s="76">
        <f>IFERROR(VLOOKUP($D552,'SAP Data'!$A$7:$OM$1845,T$4,FALSE),"")</f>
        <v>-9807919</v>
      </c>
      <c r="U552" s="76">
        <f>IFERROR(VLOOKUP($D552,'SAP Data'!$A$7:$OM$1845,U$4,FALSE),"")</f>
        <v>-9883890</v>
      </c>
      <c r="V552" s="76">
        <f>IFERROR(VLOOKUP($D552,'SAP Data'!$A$7:$OM$1845,V$4,FALSE),"")</f>
        <v>-9957292</v>
      </c>
      <c r="W552" s="76">
        <f>IFERROR(VLOOKUP($D552,'SAP Data'!$A$7:$OM$1845,W$4,FALSE),"")</f>
        <v>-9853315</v>
      </c>
      <c r="X552" s="76">
        <f>IFERROR(VLOOKUP($D552,'SAP Data'!$A$7:$OM$1845,X$4,FALSE),"")</f>
        <v>-9895400</v>
      </c>
      <c r="Y552" s="76">
        <f>IFERROR(VLOOKUP($D552,'SAP Data'!$A$7:$OM$1845,Y$4,FALSE),"")</f>
        <v>-9938638</v>
      </c>
      <c r="Z552" s="76">
        <f>IFERROR(VLOOKUP($D552,'SAP Data'!$A$7:$OM$1845,Z$4,FALSE),"")</f>
        <v>-9841445</v>
      </c>
      <c r="AA552" s="76">
        <f>IFERROR(VLOOKUP($D552,'SAP Data'!$A$7:$OM$1845,AA$4,FALSE),"")</f>
        <v>-9869240</v>
      </c>
      <c r="AB552" s="76">
        <f>IFERROR(VLOOKUP($D552,'SAP Data'!$A$7:$OM$1845,AB$4,FALSE),"")</f>
        <v>-9897129</v>
      </c>
      <c r="AC552" s="76">
        <f>IFERROR(VLOOKUP($D552,'SAP Data'!$A$7:$OM$1845,AC$4,FALSE),"")</f>
        <v>-10331944</v>
      </c>
      <c r="AD552" s="76">
        <f>IFERROR(VLOOKUP($D552,'SAP Data'!$A$7:$OM$1845,AD$4,FALSE),"")</f>
        <v>-10388823</v>
      </c>
      <c r="AE552" s="76">
        <f>IFERROR(VLOOKUP($D552,'SAP Data'!$A$7:$OM$1845,AE$4,FALSE),"")</f>
        <v>-10441376</v>
      </c>
      <c r="AF552" s="76">
        <f>IFERROR(VLOOKUP($D552,'SAP Data'!$A$7:$OM$1845,AF$4,FALSE),"")</f>
        <v>-10484692</v>
      </c>
      <c r="AG552" s="76">
        <f>IFERROR(VLOOKUP($D552,'SAP Data'!$A$7:$OM$1845,AG$4,FALSE),"")</f>
        <v>-10534044</v>
      </c>
      <c r="AH552" s="76">
        <f>IFERROR(VLOOKUP($D552,'SAP Data'!$A$7:$OM$1845,AH$4,FALSE),"")</f>
        <v>-10583205</v>
      </c>
      <c r="AI552" s="76">
        <f>IFERROR(VLOOKUP($D552,'SAP Data'!$A$7:$OM$1845,AI$4,FALSE),"")</f>
        <v>-10542128</v>
      </c>
      <c r="AJ552" s="76">
        <f>IFERROR(VLOOKUP($D552,'SAP Data'!$A$7:$OM$1845,AJ$4,FALSE),"")</f>
        <v>-10574160</v>
      </c>
      <c r="AK552" s="76">
        <f>IFERROR(VLOOKUP($D552,'SAP Data'!$A$7:$OM$1845,AK$4,FALSE),"")</f>
        <v>-10607262</v>
      </c>
      <c r="AL552" s="76">
        <f>IFERROR(VLOOKUP($D552,'SAP Data'!$A$7:$OM$1845,AL$4,FALSE),"")</f>
        <v>-10510731</v>
      </c>
      <c r="AM552" s="76">
        <f>IFERROR(VLOOKUP($D552,'SAP Data'!$A$7:$OM$1845,AM$4,FALSE),"")</f>
        <v>-10529350</v>
      </c>
      <c r="AN552" s="76">
        <f>IFERROR(VLOOKUP($D552,'SAP Data'!$A$7:$OM$1845,AN$4,FALSE),"")</f>
        <v>-10548003</v>
      </c>
      <c r="AO552" s="76">
        <f>IFERROR(VLOOKUP($D552,'SAP Data'!$A$7:$OM$1845,AO$4,FALSE),"")</f>
        <v>-10970847</v>
      </c>
      <c r="AP552" s="99">
        <f t="shared" si="843"/>
        <v>-9922462.75</v>
      </c>
      <c r="AQ552" s="43">
        <f t="shared" si="844"/>
        <v>-9980463.416666666</v>
      </c>
      <c r="AR552" s="43">
        <f t="shared" si="845"/>
        <v>-10037066.458333334</v>
      </c>
      <c r="AS552" s="43">
        <f t="shared" si="846"/>
        <v>-10092355.083333334</v>
      </c>
      <c r="AT552" s="43">
        <f t="shared" si="847"/>
        <v>-10145524.541666666</v>
      </c>
      <c r="AU552" s="43">
        <f t="shared" si="848"/>
        <v>-10200304.791666666</v>
      </c>
      <c r="AV552" s="43">
        <f t="shared" si="849"/>
        <v>-10257287</v>
      </c>
      <c r="AW552" s="43">
        <f t="shared" si="850"/>
        <v>-10313428</v>
      </c>
      <c r="AX552" s="43">
        <f t="shared" si="851"/>
        <v>-10369174.25</v>
      </c>
      <c r="AY552" s="43">
        <f t="shared" si="852"/>
        <v>-10424565.75</v>
      </c>
      <c r="AZ552" s="43">
        <f t="shared" si="853"/>
        <v>-10479190.083333334</v>
      </c>
      <c r="BA552" s="98">
        <f t="shared" si="854"/>
        <v>-10532930.791666666</v>
      </c>
      <c r="BB552" s="16"/>
      <c r="BC552" s="16"/>
      <c r="BD552" s="16">
        <f t="shared" si="866"/>
        <v>0</v>
      </c>
      <c r="BE552" s="16"/>
      <c r="BF552" s="16">
        <f t="shared" si="867"/>
        <v>0</v>
      </c>
      <c r="BH552" s="16">
        <f t="shared" si="868"/>
        <v>0</v>
      </c>
      <c r="BJ552" s="16">
        <f t="shared" si="869"/>
        <v>0</v>
      </c>
      <c r="BL552" s="16">
        <f t="shared" si="870"/>
        <v>0</v>
      </c>
      <c r="BN552" s="16">
        <f t="shared" si="871"/>
        <v>0</v>
      </c>
      <c r="BP552" s="16">
        <f t="shared" si="863"/>
        <v>0</v>
      </c>
      <c r="BQ552" s="43"/>
      <c r="BR552" s="16">
        <f t="shared" si="864"/>
        <v>0</v>
      </c>
      <c r="BS552" s="43"/>
      <c r="BT552" s="16">
        <f t="shared" si="865"/>
        <v>0</v>
      </c>
      <c r="BV552" s="16">
        <f t="shared" si="860"/>
        <v>0</v>
      </c>
      <c r="BW552" s="43"/>
      <c r="BX552" s="16">
        <f t="shared" si="861"/>
        <v>0</v>
      </c>
      <c r="BY552" s="43"/>
      <c r="BZ552" s="16">
        <f t="shared" si="862"/>
        <v>0</v>
      </c>
      <c r="CB552" s="16">
        <f t="shared" si="857"/>
        <v>0</v>
      </c>
      <c r="CF552" s="243">
        <f t="shared" si="858"/>
        <v>0</v>
      </c>
      <c r="CH552" s="243">
        <f t="shared" si="872"/>
        <v>-10532930.791666666</v>
      </c>
      <c r="CJ552" s="16">
        <f t="shared" si="855"/>
        <v>0</v>
      </c>
      <c r="CL552" s="54">
        <f t="shared" si="856"/>
        <v>0</v>
      </c>
      <c r="CN552" s="18"/>
      <c r="CO552" s="16">
        <f t="shared" si="859"/>
        <v>-10532930.791666666</v>
      </c>
      <c r="CP552" s="18"/>
    </row>
    <row r="553" spans="1:94" x14ac:dyDescent="0.2">
      <c r="A553" s="387" t="s">
        <v>3037</v>
      </c>
      <c r="B553" s="14" t="str">
        <f>VLOOKUP(D553,'line assign basis'!$A$8:$D$668,2,FALSE)</f>
        <v>DEF INC TAX-NMIS STA</v>
      </c>
      <c r="C553" s="17" t="s">
        <v>2876</v>
      </c>
      <c r="D553" s="17" t="str">
        <f>RIGHT(C553,6)</f>
        <v>283042</v>
      </c>
      <c r="E553" s="17">
        <f>IFERROR(VLOOKUP(D553,'line assign basis'!$A$8:$D$668,4,FALSE),"")</f>
        <v>3</v>
      </c>
      <c r="F553" s="33">
        <f>IFERROR(VLOOKUP($D553,'SAP Data'!$A$7:$OM$1845,F$4,FALSE),"")</f>
        <v>0</v>
      </c>
      <c r="G553" s="33">
        <f>IFERROR(VLOOKUP($D553,'SAP Data'!$A$7:$OM$1845,G$4,FALSE),"")</f>
        <v>0</v>
      </c>
      <c r="H553" s="16">
        <f>IFERROR(VLOOKUP($D553,'SAP Data'!$A$7:$OM$1845,H$4,FALSE),"")</f>
        <v>0</v>
      </c>
      <c r="I553" s="76">
        <f>IFERROR(VLOOKUP($D553,'SAP Data'!$A$7:$OM$1845,I$4,FALSE),"")</f>
        <v>0</v>
      </c>
      <c r="J553" s="76">
        <f>IFERROR(VLOOKUP($D553,'SAP Data'!$A$7:$OM$1845,J$4,FALSE),"")</f>
        <v>-86066</v>
      </c>
      <c r="K553" s="76">
        <f>IFERROR(VLOOKUP($D553,'SAP Data'!$A$7:$OM$1845,K$4,FALSE),"")</f>
        <v>-498555</v>
      </c>
      <c r="L553" s="76">
        <f>IFERROR(VLOOKUP($D553,'SAP Data'!$A$7:$OM$1845,L$4,FALSE),"")</f>
        <v>-1021232</v>
      </c>
      <c r="M553" s="76">
        <f>IFERROR(VLOOKUP($D553,'SAP Data'!$A$7:$OM$1845,M$4,FALSE),"")</f>
        <v>-1573977</v>
      </c>
      <c r="N553" s="76">
        <f>IFERROR(VLOOKUP($D553,'SAP Data'!$A$7:$OM$1845,N$4,FALSE),"")</f>
        <v>-1717290</v>
      </c>
      <c r="O553" s="76">
        <f>IFERROR(VLOOKUP($D553,'SAP Data'!$A$7:$OM$1845,O$4,FALSE),"")</f>
        <v>-2264921</v>
      </c>
      <c r="P553" s="76">
        <f>IFERROR(VLOOKUP($D553,'SAP Data'!$A$7:$OM$1845,P$4,FALSE),"")</f>
        <v>-2839455</v>
      </c>
      <c r="Q553" s="76">
        <f>IFERROR(VLOOKUP($D553,'SAP Data'!$A$7:$OM$1845,Q$4,FALSE),"")</f>
        <v>-3401842</v>
      </c>
      <c r="R553" s="76">
        <f>IFERROR(VLOOKUP($D553,'SAP Data'!$A$7:$OM$1845,R$4,FALSE),"")</f>
        <v>-3431084</v>
      </c>
      <c r="S553" s="76">
        <f>IFERROR(VLOOKUP($D553,'SAP Data'!$A$7:$OM$1845,S$4,FALSE),"")</f>
        <v>-3459859</v>
      </c>
      <c r="T553" s="76">
        <f>IFERROR(VLOOKUP($D553,'SAP Data'!$A$7:$OM$1845,T$4,FALSE),"")</f>
        <v>-3476961</v>
      </c>
      <c r="U553" s="76">
        <f>IFERROR(VLOOKUP($D553,'SAP Data'!$A$7:$OM$1845,U$4,FALSE),"")</f>
        <v>-3503893</v>
      </c>
      <c r="V553" s="76">
        <f>IFERROR(VLOOKUP($D553,'SAP Data'!$A$7:$OM$1845,V$4,FALSE),"")</f>
        <v>-3529914</v>
      </c>
      <c r="W553" s="76">
        <f>IFERROR(VLOOKUP($D553,'SAP Data'!$A$7:$OM$1845,W$4,FALSE),"")</f>
        <v>-3493053</v>
      </c>
      <c r="X553" s="76">
        <f>IFERROR(VLOOKUP($D553,'SAP Data'!$A$7:$OM$1845,X$4,FALSE),"")</f>
        <v>-3507972</v>
      </c>
      <c r="Y553" s="76">
        <f>IFERROR(VLOOKUP($D553,'SAP Data'!$A$7:$OM$1845,Y$4,FALSE),"")</f>
        <v>-3523300</v>
      </c>
      <c r="Z553" s="76">
        <f>IFERROR(VLOOKUP($D553,'SAP Data'!$A$7:$OM$1845,Z$4,FALSE),"")</f>
        <v>-3488844</v>
      </c>
      <c r="AA553" s="76">
        <f>IFERROR(VLOOKUP($D553,'SAP Data'!$A$7:$OM$1845,AA$4,FALSE),"")</f>
        <v>-3498697</v>
      </c>
      <c r="AB553" s="76">
        <f>IFERROR(VLOOKUP($D553,'SAP Data'!$A$7:$OM$1845,AB$4,FALSE),"")</f>
        <v>-3508584</v>
      </c>
      <c r="AC553" s="76">
        <f>IFERROR(VLOOKUP($D553,'SAP Data'!$A$7:$OM$1845,AC$4,FALSE),"")</f>
        <v>-3662729</v>
      </c>
      <c r="AD553" s="76">
        <f>IFERROR(VLOOKUP($D553,'SAP Data'!$A$7:$OM$1845,AD$4,FALSE),"")</f>
        <v>-3682893</v>
      </c>
      <c r="AE553" s="76">
        <f>IFERROR(VLOOKUP($D553,'SAP Data'!$A$7:$OM$1845,AE$4,FALSE),"")</f>
        <v>-3701523</v>
      </c>
      <c r="AF553" s="76">
        <f>IFERROR(VLOOKUP($D553,'SAP Data'!$A$7:$OM$1845,AF$4,FALSE),"")</f>
        <v>-3716879</v>
      </c>
      <c r="AG553" s="76">
        <f>IFERROR(VLOOKUP($D553,'SAP Data'!$A$7:$OM$1845,AG$4,FALSE),"")</f>
        <v>-3734375</v>
      </c>
      <c r="AH553" s="76">
        <f>IFERROR(VLOOKUP($D553,'SAP Data'!$A$7:$OM$1845,AH$4,FALSE),"")</f>
        <v>-3751803</v>
      </c>
      <c r="AI553" s="76">
        <f>IFERROR(VLOOKUP($D553,'SAP Data'!$A$7:$OM$1845,AI$4,FALSE),"")</f>
        <v>-3737241</v>
      </c>
      <c r="AJ553" s="76">
        <f>IFERROR(VLOOKUP($D553,'SAP Data'!$A$7:$OM$1845,AJ$4,FALSE),"")</f>
        <v>-3748596</v>
      </c>
      <c r="AK553" s="76">
        <f>IFERROR(VLOOKUP($D553,'SAP Data'!$A$7:$OM$1845,AK$4,FALSE),"")</f>
        <v>-3760331</v>
      </c>
      <c r="AL553" s="76">
        <f>IFERROR(VLOOKUP($D553,'SAP Data'!$A$7:$OM$1845,AL$4,FALSE),"")</f>
        <v>-3726110</v>
      </c>
      <c r="AM553" s="76">
        <f>IFERROR(VLOOKUP($D553,'SAP Data'!$A$7:$OM$1845,AM$4,FALSE),"")</f>
        <v>-3732711</v>
      </c>
      <c r="AN553" s="76">
        <f>IFERROR(VLOOKUP($D553,'SAP Data'!$A$7:$OM$1845,AN$4,FALSE),"")</f>
        <v>-3739324</v>
      </c>
      <c r="AO553" s="76">
        <f>IFERROR(VLOOKUP($D553,'SAP Data'!$A$7:$OM$1845,AO$4,FALSE),"")</f>
        <v>-3889224</v>
      </c>
      <c r="AP553" s="99">
        <f t="shared" si="843"/>
        <v>-3517566.2083333335</v>
      </c>
      <c r="AQ553" s="43">
        <f t="shared" si="844"/>
        <v>-3538127.5833333335</v>
      </c>
      <c r="AR553" s="43">
        <f t="shared" si="845"/>
        <v>-3558193.5</v>
      </c>
      <c r="AS553" s="43">
        <f t="shared" si="846"/>
        <v>-3577793.5</v>
      </c>
      <c r="AT553" s="43">
        <f t="shared" si="847"/>
        <v>-3596642.2916666665</v>
      </c>
      <c r="AU553" s="43">
        <f t="shared" si="848"/>
        <v>-3616062.1666666665</v>
      </c>
      <c r="AV553" s="43">
        <f t="shared" si="849"/>
        <v>-3636262.6666666665</v>
      </c>
      <c r="AW553" s="43">
        <f t="shared" si="850"/>
        <v>-3656164.9583333335</v>
      </c>
      <c r="AX553" s="43">
        <f t="shared" si="851"/>
        <v>-3675927.3333333335</v>
      </c>
      <c r="AY553" s="43">
        <f t="shared" si="852"/>
        <v>-3695564</v>
      </c>
      <c r="AZ553" s="43">
        <f t="shared" si="853"/>
        <v>-3714928.75</v>
      </c>
      <c r="BA553" s="98">
        <f t="shared" si="854"/>
        <v>-3733980.2083333335</v>
      </c>
      <c r="BB553" s="16"/>
      <c r="BC553" s="16"/>
      <c r="BD553" s="16">
        <f t="shared" si="866"/>
        <v>0</v>
      </c>
      <c r="BE553" s="16"/>
      <c r="BF553" s="16">
        <f t="shared" si="867"/>
        <v>0</v>
      </c>
      <c r="BH553" s="16">
        <f t="shared" si="868"/>
        <v>0</v>
      </c>
      <c r="BJ553" s="16">
        <f t="shared" si="869"/>
        <v>0</v>
      </c>
      <c r="BL553" s="16">
        <f t="shared" si="870"/>
        <v>0</v>
      </c>
      <c r="BN553" s="16">
        <f t="shared" si="871"/>
        <v>0</v>
      </c>
      <c r="BP553" s="16">
        <f t="shared" si="863"/>
        <v>0</v>
      </c>
      <c r="BQ553" s="43"/>
      <c r="BR553" s="16">
        <f t="shared" si="864"/>
        <v>0</v>
      </c>
      <c r="BS553" s="43"/>
      <c r="BT553" s="16">
        <f t="shared" si="865"/>
        <v>0</v>
      </c>
      <c r="BV553" s="16">
        <f t="shared" si="860"/>
        <v>0</v>
      </c>
      <c r="BW553" s="43"/>
      <c r="BX553" s="16">
        <f t="shared" si="861"/>
        <v>0</v>
      </c>
      <c r="BY553" s="43"/>
      <c r="BZ553" s="16">
        <f t="shared" si="862"/>
        <v>0</v>
      </c>
      <c r="CB553" s="16">
        <f t="shared" si="857"/>
        <v>0</v>
      </c>
      <c r="CF553" s="243">
        <f t="shared" si="858"/>
        <v>0</v>
      </c>
      <c r="CH553" s="243">
        <f t="shared" si="872"/>
        <v>-3733980.2083333335</v>
      </c>
      <c r="CJ553" s="16">
        <f t="shared" si="855"/>
        <v>0</v>
      </c>
      <c r="CL553" s="54">
        <f t="shared" si="856"/>
        <v>0</v>
      </c>
      <c r="CN553" s="18"/>
      <c r="CO553" s="16">
        <f t="shared" si="859"/>
        <v>-3733980.2083333335</v>
      </c>
      <c r="CP553" s="18"/>
    </row>
    <row r="554" spans="1:94" x14ac:dyDescent="0.2">
      <c r="A554" s="387" t="s">
        <v>3037</v>
      </c>
      <c r="B554" s="14" t="str">
        <f>VLOOKUP(D554,'line assign basis'!$A$8:$D$668,2,FALSE)</f>
        <v>DEF INC TAX-NM A FED</v>
      </c>
      <c r="C554" s="17" t="s">
        <v>2878</v>
      </c>
      <c r="D554" s="17" t="str">
        <f>RIGHT(C554,6)</f>
        <v>283043</v>
      </c>
      <c r="E554" s="17">
        <f>IFERROR(VLOOKUP(D554,'line assign basis'!$A$8:$D$668,4,FALSE),"")</f>
        <v>3</v>
      </c>
      <c r="F554" s="33">
        <f>IFERROR(VLOOKUP($D554,'SAP Data'!$A$7:$OM$1845,F$4,FALSE),"")</f>
        <v>0</v>
      </c>
      <c r="G554" s="33">
        <f>IFERROR(VLOOKUP($D554,'SAP Data'!$A$7:$OM$1845,G$4,FALSE),"")</f>
        <v>0</v>
      </c>
      <c r="H554" s="16">
        <f>IFERROR(VLOOKUP($D554,'SAP Data'!$A$7:$OM$1845,H$4,FALSE),"")</f>
        <v>0</v>
      </c>
      <c r="I554" s="76">
        <f>IFERROR(VLOOKUP($D554,'SAP Data'!$A$7:$OM$1845,I$4,FALSE),"")</f>
        <v>0</v>
      </c>
      <c r="J554" s="76">
        <f>IFERROR(VLOOKUP($D554,'SAP Data'!$A$7:$OM$1845,J$4,FALSE),"")</f>
        <v>0</v>
      </c>
      <c r="K554" s="76">
        <f>IFERROR(VLOOKUP($D554,'SAP Data'!$A$7:$OM$1845,K$4,FALSE),"")</f>
        <v>-1048828</v>
      </c>
      <c r="L554" s="76">
        <f>IFERROR(VLOOKUP($D554,'SAP Data'!$A$7:$OM$1845,L$4,FALSE),"")</f>
        <v>-1048828</v>
      </c>
      <c r="M554" s="76">
        <f>IFERROR(VLOOKUP($D554,'SAP Data'!$A$7:$OM$1845,M$4,FALSE),"")</f>
        <v>-1048828</v>
      </c>
      <c r="N554" s="76">
        <f>IFERROR(VLOOKUP($D554,'SAP Data'!$A$7:$OM$1845,N$4,FALSE),"")</f>
        <v>-1048828</v>
      </c>
      <c r="O554" s="76">
        <f>IFERROR(VLOOKUP($D554,'SAP Data'!$A$7:$OM$1845,O$4,FALSE),"")</f>
        <v>-1048828</v>
      </c>
      <c r="P554" s="76">
        <f>IFERROR(VLOOKUP($D554,'SAP Data'!$A$7:$OM$1845,P$4,FALSE),"")</f>
        <v>-1048828</v>
      </c>
      <c r="Q554" s="76">
        <f>IFERROR(VLOOKUP($D554,'SAP Data'!$A$7:$OM$1845,Q$4,FALSE),"")</f>
        <v>-1036759</v>
      </c>
      <c r="R554" s="76">
        <f>IFERROR(VLOOKUP($D554,'SAP Data'!$A$7:$OM$1845,R$4,FALSE),"")</f>
        <v>-1036759</v>
      </c>
      <c r="S554" s="76">
        <f>IFERROR(VLOOKUP($D554,'SAP Data'!$A$7:$OM$1845,S$4,FALSE),"")</f>
        <v>-1036759</v>
      </c>
      <c r="T554" s="76">
        <f>IFERROR(VLOOKUP($D554,'SAP Data'!$A$7:$OM$1845,T$4,FALSE),"")</f>
        <v>-1023531</v>
      </c>
      <c r="U554" s="76">
        <f>IFERROR(VLOOKUP($D554,'SAP Data'!$A$7:$OM$1845,U$4,FALSE),"")</f>
        <v>-1023531</v>
      </c>
      <c r="V554" s="76">
        <f>IFERROR(VLOOKUP($D554,'SAP Data'!$A$7:$OM$1845,V$4,FALSE),"")</f>
        <v>-1023531</v>
      </c>
      <c r="W554" s="76">
        <f>IFERROR(VLOOKUP($D554,'SAP Data'!$A$7:$OM$1845,W$4,FALSE),"")</f>
        <v>-1023531</v>
      </c>
      <c r="X554" s="76">
        <f>IFERROR(VLOOKUP($D554,'SAP Data'!$A$7:$OM$1845,X$4,FALSE),"")</f>
        <v>-1023531</v>
      </c>
      <c r="Y554" s="76">
        <f>IFERROR(VLOOKUP($D554,'SAP Data'!$A$7:$OM$1845,Y$4,FALSE),"")</f>
        <v>-1023531</v>
      </c>
      <c r="Z554" s="76">
        <f>IFERROR(VLOOKUP($D554,'SAP Data'!$A$7:$OM$1845,Z$4,FALSE),"")</f>
        <v>-1023531</v>
      </c>
      <c r="AA554" s="76">
        <f>IFERROR(VLOOKUP($D554,'SAP Data'!$A$7:$OM$1845,AA$4,FALSE),"")</f>
        <v>-1023531</v>
      </c>
      <c r="AB554" s="76">
        <f>IFERROR(VLOOKUP($D554,'SAP Data'!$A$7:$OM$1845,AB$4,FALSE),"")</f>
        <v>-1023531</v>
      </c>
      <c r="AC554" s="76">
        <f>IFERROR(VLOOKUP($D554,'SAP Data'!$A$7:$OM$1845,AC$4,FALSE),"")</f>
        <v>-1016088</v>
      </c>
      <c r="AD554" s="76">
        <f>IFERROR(VLOOKUP($D554,'SAP Data'!$A$7:$OM$1845,AD$4,FALSE),"")</f>
        <v>-1016088</v>
      </c>
      <c r="AE554" s="76">
        <f>IFERROR(VLOOKUP($D554,'SAP Data'!$A$7:$OM$1845,AE$4,FALSE),"")</f>
        <v>-1016088</v>
      </c>
      <c r="AF554" s="76">
        <f>IFERROR(VLOOKUP($D554,'SAP Data'!$A$7:$OM$1845,AF$4,FALSE),"")</f>
        <v>-1002652</v>
      </c>
      <c r="AG554" s="76">
        <f>IFERROR(VLOOKUP($D554,'SAP Data'!$A$7:$OM$1845,AG$4,FALSE),"")</f>
        <v>-1002652</v>
      </c>
      <c r="AH554" s="76">
        <f>IFERROR(VLOOKUP($D554,'SAP Data'!$A$7:$OM$1845,AH$4,FALSE),"")</f>
        <v>-1002652</v>
      </c>
      <c r="AI554" s="76">
        <f>IFERROR(VLOOKUP($D554,'SAP Data'!$A$7:$OM$1845,AI$4,FALSE),"")</f>
        <v>-1002652</v>
      </c>
      <c r="AJ554" s="76">
        <f>IFERROR(VLOOKUP($D554,'SAP Data'!$A$7:$OM$1845,AJ$4,FALSE),"")</f>
        <v>-1002652</v>
      </c>
      <c r="AK554" s="76">
        <f>IFERROR(VLOOKUP($D554,'SAP Data'!$A$7:$OM$1845,AK$4,FALSE),"")</f>
        <v>-1002652</v>
      </c>
      <c r="AL554" s="76">
        <f>IFERROR(VLOOKUP($D554,'SAP Data'!$A$7:$OM$1845,AL$4,FALSE),"")</f>
        <v>-1002652</v>
      </c>
      <c r="AM554" s="76">
        <f>IFERROR(VLOOKUP($D554,'SAP Data'!$A$7:$OM$1845,AM$4,FALSE),"")</f>
        <v>-1002652</v>
      </c>
      <c r="AN554" s="76">
        <f>IFERROR(VLOOKUP($D554,'SAP Data'!$A$7:$OM$1845,AN$4,FALSE),"")</f>
        <v>-1002652</v>
      </c>
      <c r="AO554" s="76">
        <f>IFERROR(VLOOKUP($D554,'SAP Data'!$A$7:$OM$1845,AO$4,FALSE),"")</f>
        <v>-995417</v>
      </c>
      <c r="AP554" s="99">
        <f t="shared" si="843"/>
        <v>-1024254.125</v>
      </c>
      <c r="AQ554" s="43">
        <f t="shared" si="844"/>
        <v>-1022531.5416666666</v>
      </c>
      <c r="AR554" s="43">
        <f t="shared" si="845"/>
        <v>-1020800.2916666666</v>
      </c>
      <c r="AS554" s="43">
        <f t="shared" si="846"/>
        <v>-1019060.375</v>
      </c>
      <c r="AT554" s="43">
        <f t="shared" si="847"/>
        <v>-1017320.4583333334</v>
      </c>
      <c r="AU554" s="43">
        <f t="shared" si="848"/>
        <v>-1015580.5416666666</v>
      </c>
      <c r="AV554" s="43">
        <f t="shared" si="849"/>
        <v>-1013840.625</v>
      </c>
      <c r="AW554" s="43">
        <f t="shared" si="850"/>
        <v>-1012100.7083333334</v>
      </c>
      <c r="AX554" s="43">
        <f t="shared" si="851"/>
        <v>-1010360.7916666666</v>
      </c>
      <c r="AY554" s="43">
        <f t="shared" si="852"/>
        <v>-1008620.875</v>
      </c>
      <c r="AZ554" s="43">
        <f t="shared" si="853"/>
        <v>-1006880.9583333334</v>
      </c>
      <c r="BA554" s="98">
        <f t="shared" si="854"/>
        <v>-1005149.7083333334</v>
      </c>
      <c r="BB554" s="16"/>
      <c r="BC554" s="16"/>
      <c r="BD554" s="16">
        <f t="shared" si="866"/>
        <v>0</v>
      </c>
      <c r="BE554" s="16"/>
      <c r="BF554" s="16">
        <f t="shared" si="867"/>
        <v>0</v>
      </c>
      <c r="BH554" s="16">
        <f t="shared" si="868"/>
        <v>0</v>
      </c>
      <c r="BJ554" s="16">
        <f t="shared" si="869"/>
        <v>0</v>
      </c>
      <c r="BL554" s="16">
        <f t="shared" si="870"/>
        <v>0</v>
      </c>
      <c r="BN554" s="16">
        <f t="shared" si="871"/>
        <v>0</v>
      </c>
      <c r="BP554" s="16">
        <f t="shared" si="863"/>
        <v>0</v>
      </c>
      <c r="BQ554" s="43"/>
      <c r="BR554" s="16">
        <f t="shared" si="864"/>
        <v>0</v>
      </c>
      <c r="BS554" s="43"/>
      <c r="BT554" s="16">
        <f t="shared" si="865"/>
        <v>0</v>
      </c>
      <c r="BV554" s="16">
        <f t="shared" si="860"/>
        <v>0</v>
      </c>
      <c r="BW554" s="43"/>
      <c r="BX554" s="16">
        <f t="shared" si="861"/>
        <v>0</v>
      </c>
      <c r="BY554" s="43"/>
      <c r="BZ554" s="16">
        <f t="shared" si="862"/>
        <v>0</v>
      </c>
      <c r="CB554" s="16">
        <f t="shared" si="857"/>
        <v>0</v>
      </c>
      <c r="CF554" s="243">
        <f t="shared" si="858"/>
        <v>0</v>
      </c>
      <c r="CH554" s="243">
        <f t="shared" si="872"/>
        <v>-1005149.7083333334</v>
      </c>
      <c r="CJ554" s="16">
        <f t="shared" si="855"/>
        <v>0</v>
      </c>
      <c r="CL554" s="54">
        <f t="shared" si="856"/>
        <v>0</v>
      </c>
      <c r="CN554" s="18"/>
      <c r="CO554" s="16">
        <f t="shared" si="859"/>
        <v>-1005149.7083333334</v>
      </c>
      <c r="CP554" s="18"/>
    </row>
    <row r="555" spans="1:94" x14ac:dyDescent="0.2">
      <c r="A555" s="387" t="s">
        <v>3037</v>
      </c>
      <c r="B555" s="14" t="str">
        <f>VLOOKUP(D555,'line assign basis'!$A$8:$D$668,2,FALSE)</f>
        <v>DEF INC TAX-NMIS STA</v>
      </c>
      <c r="C555" s="17" t="s">
        <v>2879</v>
      </c>
      <c r="D555" s="17" t="str">
        <f>RIGHT(C555,6)</f>
        <v>283044</v>
      </c>
      <c r="E555" s="17">
        <f>IFERROR(VLOOKUP(D555,'line assign basis'!$A$8:$D$668,4,FALSE),"")</f>
        <v>3</v>
      </c>
      <c r="F555" s="33">
        <f>IFERROR(VLOOKUP($D555,'SAP Data'!$A$7:$OM$1845,F$4,FALSE),"")</f>
        <v>0</v>
      </c>
      <c r="G555" s="33">
        <f>IFERROR(VLOOKUP($D555,'SAP Data'!$A$7:$OM$1845,G$4,FALSE),"")</f>
        <v>0</v>
      </c>
      <c r="H555" s="16">
        <f>IFERROR(VLOOKUP($D555,'SAP Data'!$A$7:$OM$1845,H$4,FALSE),"")</f>
        <v>0</v>
      </c>
      <c r="I555" s="76">
        <f>IFERROR(VLOOKUP($D555,'SAP Data'!$A$7:$OM$1845,I$4,FALSE),"")</f>
        <v>0</v>
      </c>
      <c r="J555" s="76">
        <f>IFERROR(VLOOKUP($D555,'SAP Data'!$A$7:$OM$1845,J$4,FALSE),"")</f>
        <v>0</v>
      </c>
      <c r="K555" s="76">
        <f>IFERROR(VLOOKUP($D555,'SAP Data'!$A$7:$OM$1845,K$4,FALSE),"")</f>
        <v>-371815</v>
      </c>
      <c r="L555" s="76">
        <f>IFERROR(VLOOKUP($D555,'SAP Data'!$A$7:$OM$1845,L$4,FALSE),"")</f>
        <v>-371815</v>
      </c>
      <c r="M555" s="76">
        <f>IFERROR(VLOOKUP($D555,'SAP Data'!$A$7:$OM$1845,M$4,FALSE),"")</f>
        <v>-371815</v>
      </c>
      <c r="N555" s="76">
        <f>IFERROR(VLOOKUP($D555,'SAP Data'!$A$7:$OM$1845,N$4,FALSE),"")</f>
        <v>-371815</v>
      </c>
      <c r="O555" s="76">
        <f>IFERROR(VLOOKUP($D555,'SAP Data'!$A$7:$OM$1845,O$4,FALSE),"")</f>
        <v>-371815</v>
      </c>
      <c r="P555" s="76">
        <f>IFERROR(VLOOKUP($D555,'SAP Data'!$A$7:$OM$1845,P$4,FALSE),"")</f>
        <v>-371815</v>
      </c>
      <c r="Q555" s="76">
        <f>IFERROR(VLOOKUP($D555,'SAP Data'!$A$7:$OM$1845,Q$4,FALSE),"")</f>
        <v>-367536</v>
      </c>
      <c r="R555" s="76">
        <f>IFERROR(VLOOKUP($D555,'SAP Data'!$A$7:$OM$1845,R$4,FALSE),"")</f>
        <v>-367536</v>
      </c>
      <c r="S555" s="76">
        <f>IFERROR(VLOOKUP($D555,'SAP Data'!$A$7:$OM$1845,S$4,FALSE),"")</f>
        <v>-367536</v>
      </c>
      <c r="T555" s="76">
        <f>IFERROR(VLOOKUP($D555,'SAP Data'!$A$7:$OM$1845,T$4,FALSE),"")</f>
        <v>-362847</v>
      </c>
      <c r="U555" s="76">
        <f>IFERROR(VLOOKUP($D555,'SAP Data'!$A$7:$OM$1845,U$4,FALSE),"")</f>
        <v>-362847</v>
      </c>
      <c r="V555" s="76">
        <f>IFERROR(VLOOKUP($D555,'SAP Data'!$A$7:$OM$1845,V$4,FALSE),"")</f>
        <v>-362847</v>
      </c>
      <c r="W555" s="76">
        <f>IFERROR(VLOOKUP($D555,'SAP Data'!$A$7:$OM$1845,W$4,FALSE),"")</f>
        <v>-362847</v>
      </c>
      <c r="X555" s="76">
        <f>IFERROR(VLOOKUP($D555,'SAP Data'!$A$7:$OM$1845,X$4,FALSE),"")</f>
        <v>-362847</v>
      </c>
      <c r="Y555" s="76">
        <f>IFERROR(VLOOKUP($D555,'SAP Data'!$A$7:$OM$1845,Y$4,FALSE),"")</f>
        <v>-362847</v>
      </c>
      <c r="Z555" s="76">
        <f>IFERROR(VLOOKUP($D555,'SAP Data'!$A$7:$OM$1845,Z$4,FALSE),"")</f>
        <v>-362847</v>
      </c>
      <c r="AA555" s="76">
        <f>IFERROR(VLOOKUP($D555,'SAP Data'!$A$7:$OM$1845,AA$4,FALSE),"")</f>
        <v>-362847</v>
      </c>
      <c r="AB555" s="76">
        <f>IFERROR(VLOOKUP($D555,'SAP Data'!$A$7:$OM$1845,AB$4,FALSE),"")</f>
        <v>-362847</v>
      </c>
      <c r="AC555" s="76">
        <f>IFERROR(VLOOKUP($D555,'SAP Data'!$A$7:$OM$1845,AC$4,FALSE),"")</f>
        <v>-360208</v>
      </c>
      <c r="AD555" s="76">
        <f>IFERROR(VLOOKUP($D555,'SAP Data'!$A$7:$OM$1845,AD$4,FALSE),"")</f>
        <v>-360208</v>
      </c>
      <c r="AE555" s="76">
        <f>IFERROR(VLOOKUP($D555,'SAP Data'!$A$7:$OM$1845,AE$4,FALSE),"")</f>
        <v>-360208</v>
      </c>
      <c r="AF555" s="76">
        <f>IFERROR(VLOOKUP($D555,'SAP Data'!$A$7:$OM$1845,AF$4,FALSE),"")</f>
        <v>-355445</v>
      </c>
      <c r="AG555" s="76">
        <f>IFERROR(VLOOKUP($D555,'SAP Data'!$A$7:$OM$1845,AG$4,FALSE),"")</f>
        <v>-355445</v>
      </c>
      <c r="AH555" s="76">
        <f>IFERROR(VLOOKUP($D555,'SAP Data'!$A$7:$OM$1845,AH$4,FALSE),"")</f>
        <v>-355445</v>
      </c>
      <c r="AI555" s="76">
        <f>IFERROR(VLOOKUP($D555,'SAP Data'!$A$7:$OM$1845,AI$4,FALSE),"")</f>
        <v>-355445</v>
      </c>
      <c r="AJ555" s="76">
        <f>IFERROR(VLOOKUP($D555,'SAP Data'!$A$7:$OM$1845,AJ$4,FALSE),"")</f>
        <v>-355445</v>
      </c>
      <c r="AK555" s="76">
        <f>IFERROR(VLOOKUP($D555,'SAP Data'!$A$7:$OM$1845,AK$4,FALSE),"")</f>
        <v>-355445</v>
      </c>
      <c r="AL555" s="76">
        <f>IFERROR(VLOOKUP($D555,'SAP Data'!$A$7:$OM$1845,AL$4,FALSE),"")</f>
        <v>-355445</v>
      </c>
      <c r="AM555" s="76">
        <f>IFERROR(VLOOKUP($D555,'SAP Data'!$A$7:$OM$1845,AM$4,FALSE),"")</f>
        <v>-355445</v>
      </c>
      <c r="AN555" s="76">
        <f>IFERROR(VLOOKUP($D555,'SAP Data'!$A$7:$OM$1845,AN$4,FALSE),"")</f>
        <v>-355445</v>
      </c>
      <c r="AO555" s="76">
        <f>IFERROR(VLOOKUP($D555,'SAP Data'!$A$7:$OM$1845,AO$4,FALSE),"")</f>
        <v>-352880</v>
      </c>
      <c r="AP555" s="99">
        <f t="shared" si="843"/>
        <v>-363103.25</v>
      </c>
      <c r="AQ555" s="43">
        <f t="shared" si="844"/>
        <v>-362492.58333333331</v>
      </c>
      <c r="AR555" s="43">
        <f t="shared" si="845"/>
        <v>-361878.83333333331</v>
      </c>
      <c r="AS555" s="43">
        <f t="shared" si="846"/>
        <v>-361262</v>
      </c>
      <c r="AT555" s="43">
        <f t="shared" si="847"/>
        <v>-360645.16666666669</v>
      </c>
      <c r="AU555" s="43">
        <f t="shared" si="848"/>
        <v>-360028.33333333331</v>
      </c>
      <c r="AV555" s="43">
        <f t="shared" si="849"/>
        <v>-359411.5</v>
      </c>
      <c r="AW555" s="43">
        <f t="shared" si="850"/>
        <v>-358794.66666666669</v>
      </c>
      <c r="AX555" s="43">
        <f t="shared" si="851"/>
        <v>-358177.83333333331</v>
      </c>
      <c r="AY555" s="43">
        <f t="shared" si="852"/>
        <v>-357561</v>
      </c>
      <c r="AZ555" s="43">
        <f t="shared" si="853"/>
        <v>-356944.16666666669</v>
      </c>
      <c r="BA555" s="98">
        <f t="shared" si="854"/>
        <v>-356330.41666666669</v>
      </c>
      <c r="BB555" s="16"/>
      <c r="BC555" s="16"/>
      <c r="BD555" s="16">
        <f t="shared" si="866"/>
        <v>0</v>
      </c>
      <c r="BE555" s="16"/>
      <c r="BF555" s="16">
        <f t="shared" si="867"/>
        <v>0</v>
      </c>
      <c r="BH555" s="16">
        <f t="shared" si="868"/>
        <v>0</v>
      </c>
      <c r="BJ555" s="16">
        <f t="shared" si="869"/>
        <v>0</v>
      </c>
      <c r="BL555" s="16">
        <f t="shared" si="870"/>
        <v>0</v>
      </c>
      <c r="BN555" s="16">
        <f t="shared" si="871"/>
        <v>0</v>
      </c>
      <c r="BP555" s="16">
        <f t="shared" si="863"/>
        <v>0</v>
      </c>
      <c r="BQ555" s="43"/>
      <c r="BR555" s="16">
        <f t="shared" si="864"/>
        <v>0</v>
      </c>
      <c r="BS555" s="43"/>
      <c r="BT555" s="16">
        <f t="shared" si="865"/>
        <v>0</v>
      </c>
      <c r="BV555" s="16">
        <f t="shared" si="860"/>
        <v>0</v>
      </c>
      <c r="BW555" s="43"/>
      <c r="BX555" s="16">
        <f t="shared" si="861"/>
        <v>0</v>
      </c>
      <c r="BY555" s="43"/>
      <c r="BZ555" s="16">
        <f t="shared" si="862"/>
        <v>0</v>
      </c>
      <c r="CB555" s="16">
        <f t="shared" si="857"/>
        <v>0</v>
      </c>
      <c r="CF555" s="243">
        <f t="shared" si="858"/>
        <v>0</v>
      </c>
      <c r="CH555" s="243">
        <f t="shared" si="872"/>
        <v>-356330.41666666669</v>
      </c>
      <c r="CJ555" s="16">
        <f t="shared" si="855"/>
        <v>0</v>
      </c>
      <c r="CL555" s="54">
        <f t="shared" si="856"/>
        <v>0</v>
      </c>
      <c r="CN555" s="18"/>
      <c r="CO555" s="16">
        <f t="shared" si="859"/>
        <v>-356330.41666666669</v>
      </c>
      <c r="CP555" s="18"/>
    </row>
    <row r="556" spans="1:94" x14ac:dyDescent="0.2">
      <c r="A556" s="387" t="s">
        <v>4187</v>
      </c>
      <c r="B556" s="14" t="str">
        <f>VLOOKUP(D556,'line assign basis'!$A$8:$D$668,2,FALSE)</f>
        <v>DEF INC TAX-UTIL-DEP</v>
      </c>
      <c r="C556" s="17" t="s">
        <v>1208</v>
      </c>
      <c r="D556" s="17" t="str">
        <f t="shared" si="929"/>
        <v>283061</v>
      </c>
      <c r="E556" s="17">
        <f>IFERROR(VLOOKUP(D556,'line assign basis'!$A$8:$D$668,4,FALSE),"")</f>
        <v>3</v>
      </c>
      <c r="F556" s="33">
        <f>IFERROR(VLOOKUP($D556,'SAP Data'!$A$7:$OM$1845,F$4,FALSE),"")</f>
        <v>-223574148.12</v>
      </c>
      <c r="G556" s="33">
        <f>IFERROR(VLOOKUP($D556,'SAP Data'!$A$7:$OM$1845,G$4,FALSE),"")</f>
        <v>-227220669.12</v>
      </c>
      <c r="H556" s="16">
        <f>IFERROR(VLOOKUP($D556,'SAP Data'!$A$7:$OM$1845,H$4,FALSE),"")</f>
        <v>-229749491.12</v>
      </c>
      <c r="I556" s="76">
        <f>IFERROR(VLOOKUP($D556,'SAP Data'!$A$7:$OM$1845,I$4,FALSE),"")</f>
        <v>-231137526.12</v>
      </c>
      <c r="J556" s="76">
        <f>IFERROR(VLOOKUP($D556,'SAP Data'!$A$7:$OM$1845,J$4,FALSE),"")</f>
        <v>-221746768.12</v>
      </c>
      <c r="K556" s="76">
        <f>IFERROR(VLOOKUP($D556,'SAP Data'!$A$7:$OM$1845,K$4,FALSE),"")</f>
        <v>-221577246.12</v>
      </c>
      <c r="L556" s="76">
        <f>IFERROR(VLOOKUP($D556,'SAP Data'!$A$7:$OM$1845,L$4,FALSE),"")</f>
        <v>-221038704.12</v>
      </c>
      <c r="M556" s="76">
        <f>IFERROR(VLOOKUP($D556,'SAP Data'!$A$7:$OM$1845,M$4,FALSE),"")</f>
        <v>-220549410.12</v>
      </c>
      <c r="N556" s="76">
        <f>IFERROR(VLOOKUP($D556,'SAP Data'!$A$7:$OM$1845,N$4,FALSE),"")</f>
        <v>-220220039.12</v>
      </c>
      <c r="O556" s="76">
        <f>IFERROR(VLOOKUP($D556,'SAP Data'!$A$7:$OM$1845,O$4,FALSE),"")</f>
        <v>-220246153.12</v>
      </c>
      <c r="P556" s="76">
        <f>IFERROR(VLOOKUP($D556,'SAP Data'!$A$7:$OM$1845,P$4,FALSE),"")</f>
        <v>-221147601.12</v>
      </c>
      <c r="Q556" s="76">
        <f>IFERROR(VLOOKUP($D556,'SAP Data'!$A$7:$OM$1845,Q$4,FALSE),"")</f>
        <v>-221280704.12</v>
      </c>
      <c r="R556" s="76">
        <f>IFERROR(VLOOKUP($D556,'SAP Data'!$A$7:$OM$1845,R$4,FALSE),"")</f>
        <v>-222838587.12</v>
      </c>
      <c r="S556" s="76">
        <f>IFERROR(VLOOKUP($D556,'SAP Data'!$A$7:$OM$1845,S$4,FALSE),"")</f>
        <v>-224019995.12</v>
      </c>
      <c r="T556" s="76">
        <f>IFERROR(VLOOKUP($D556,'SAP Data'!$A$7:$OM$1845,T$4,FALSE),"")</f>
        <v>-225645978.12</v>
      </c>
      <c r="U556" s="76">
        <f>IFERROR(VLOOKUP($D556,'SAP Data'!$A$7:$OM$1845,U$4,FALSE),"")</f>
        <v>-226014483.12</v>
      </c>
      <c r="V556" s="76">
        <f>IFERROR(VLOOKUP($D556,'SAP Data'!$A$7:$OM$1845,V$4,FALSE),"")</f>
        <v>-225742112.12</v>
      </c>
      <c r="W556" s="76">
        <f>IFERROR(VLOOKUP($D556,'SAP Data'!$A$7:$OM$1845,W$4,FALSE),"")</f>
        <v>-224996314.12</v>
      </c>
      <c r="X556" s="76">
        <f>IFERROR(VLOOKUP($D556,'SAP Data'!$A$7:$OM$1845,X$4,FALSE),"")</f>
        <v>-224060299.12</v>
      </c>
      <c r="Y556" s="76">
        <f>IFERROR(VLOOKUP($D556,'SAP Data'!$A$7:$OM$1845,Y$4,FALSE),"")</f>
        <v>-223212658.12</v>
      </c>
      <c r="Z556" s="76">
        <f>IFERROR(VLOOKUP($D556,'SAP Data'!$A$7:$OM$1845,Z$4,FALSE),"")</f>
        <v>-222572247.12</v>
      </c>
      <c r="AA556" s="76">
        <f>IFERROR(VLOOKUP($D556,'SAP Data'!$A$7:$OM$1845,AA$4,FALSE),"")</f>
        <v>-222483601.12</v>
      </c>
      <c r="AB556" s="76">
        <f>IFERROR(VLOOKUP($D556,'SAP Data'!$A$7:$OM$1845,AB$4,FALSE),"")</f>
        <v>-224028578.12</v>
      </c>
      <c r="AC556" s="76">
        <f>IFERROR(VLOOKUP($D556,'SAP Data'!$A$7:$OM$1845,AC$4,FALSE),"")</f>
        <v>-226651021.12</v>
      </c>
      <c r="AD556" s="76">
        <f>IFERROR(VLOOKUP($D556,'SAP Data'!$A$7:$OM$1845,AD$4,FALSE),"")</f>
        <v>-227975469.12</v>
      </c>
      <c r="AE556" s="76">
        <f>IFERROR(VLOOKUP($D556,'SAP Data'!$A$7:$OM$1845,AE$4,FALSE),"")</f>
        <v>-228943423.12</v>
      </c>
      <c r="AF556" s="76">
        <f>IFERROR(VLOOKUP($D556,'SAP Data'!$A$7:$OM$1845,AF$4,FALSE),"")</f>
        <v>-229943139.12</v>
      </c>
      <c r="AG556" s="76">
        <f>IFERROR(VLOOKUP($D556,'SAP Data'!$A$7:$OM$1845,AG$4,FALSE),"")</f>
        <v>-230270270.12</v>
      </c>
      <c r="AH556" s="76">
        <f>IFERROR(VLOOKUP($D556,'SAP Data'!$A$7:$OM$1845,AH$4,FALSE),"")</f>
        <v>-230125041.12</v>
      </c>
      <c r="AI556" s="76">
        <f>IFERROR(VLOOKUP($D556,'SAP Data'!$A$7:$OM$1845,AI$4,FALSE),"")</f>
        <v>-231165944.12</v>
      </c>
      <c r="AJ556" s="76">
        <f>IFERROR(VLOOKUP($D556,'SAP Data'!$A$7:$OM$1845,AJ$4,FALSE),"")</f>
        <v>-230331771.12</v>
      </c>
      <c r="AK556" s="76">
        <f>IFERROR(VLOOKUP($D556,'SAP Data'!$A$7:$OM$1845,AK$4,FALSE),"")</f>
        <v>-229550232.12</v>
      </c>
      <c r="AL556" s="76">
        <f>IFERROR(VLOOKUP($D556,'SAP Data'!$A$7:$OM$1845,AL$4,FALSE),"")</f>
        <v>-229525082.12</v>
      </c>
      <c r="AM556" s="76">
        <f>IFERROR(VLOOKUP($D556,'SAP Data'!$A$7:$OM$1845,AM$4,FALSE),"")</f>
        <v>-229597852.12</v>
      </c>
      <c r="AN556" s="76">
        <f>IFERROR(VLOOKUP($D556,'SAP Data'!$A$7:$OM$1845,AN$4,FALSE),"")</f>
        <v>-231154232.12</v>
      </c>
      <c r="AO556" s="76">
        <f>IFERROR(VLOOKUP($D556,'SAP Data'!$A$7:$OM$1845,AO$4,FALSE),"")</f>
        <v>-235263776.12</v>
      </c>
      <c r="AP556" s="99">
        <f t="shared" si="843"/>
        <v>-224569526.2866666</v>
      </c>
      <c r="AQ556" s="43">
        <f t="shared" si="844"/>
        <v>-224988705.86999992</v>
      </c>
      <c r="AR556" s="43">
        <f t="shared" si="845"/>
        <v>-225372897.07833326</v>
      </c>
      <c r="AS556" s="43">
        <f t="shared" si="846"/>
        <v>-225729269.9116666</v>
      </c>
      <c r="AT556" s="43">
        <f t="shared" si="847"/>
        <v>-226089216.4116666</v>
      </c>
      <c r="AU556" s="43">
        <f t="shared" si="848"/>
        <v>-226528906.36999992</v>
      </c>
      <c r="AV556" s="43">
        <f t="shared" si="849"/>
        <v>-227047285.61999992</v>
      </c>
      <c r="AW556" s="43">
        <f t="shared" si="850"/>
        <v>-227572662.5366666</v>
      </c>
      <c r="AX556" s="43">
        <f t="shared" si="851"/>
        <v>-228126429.57833326</v>
      </c>
      <c r="AY556" s="43">
        <f t="shared" si="852"/>
        <v>-228712558.1616666</v>
      </c>
      <c r="AZ556" s="43">
        <f t="shared" si="853"/>
        <v>-229305887.5366666</v>
      </c>
      <c r="BA556" s="98">
        <f t="shared" si="854"/>
        <v>-229961654.57833326</v>
      </c>
      <c r="BB556" s="16"/>
      <c r="BC556" s="16"/>
      <c r="BD556" s="16">
        <f t="shared" si="866"/>
        <v>0</v>
      </c>
      <c r="BE556" s="16"/>
      <c r="BF556" s="16">
        <f t="shared" si="867"/>
        <v>0</v>
      </c>
      <c r="BH556" s="16">
        <f t="shared" si="868"/>
        <v>0</v>
      </c>
      <c r="BJ556" s="16">
        <f t="shared" si="869"/>
        <v>0</v>
      </c>
      <c r="BL556" s="16">
        <f t="shared" si="870"/>
        <v>0</v>
      </c>
      <c r="BN556" s="16">
        <f t="shared" si="871"/>
        <v>0</v>
      </c>
      <c r="BP556" s="16">
        <f t="shared" si="863"/>
        <v>0</v>
      </c>
      <c r="BQ556" s="43"/>
      <c r="BR556" s="16">
        <f t="shared" si="864"/>
        <v>0</v>
      </c>
      <c r="BS556" s="43"/>
      <c r="BT556" s="16">
        <f t="shared" si="865"/>
        <v>0</v>
      </c>
      <c r="BV556" s="16">
        <f t="shared" si="860"/>
        <v>0</v>
      </c>
      <c r="BW556" s="43"/>
      <c r="BX556" s="16">
        <f t="shared" si="861"/>
        <v>0</v>
      </c>
      <c r="BY556" s="43"/>
      <c r="BZ556" s="16">
        <f t="shared" si="862"/>
        <v>0</v>
      </c>
      <c r="CB556" s="16">
        <f t="shared" si="857"/>
        <v>0</v>
      </c>
      <c r="CF556" s="250">
        <f>CS39</f>
        <v>-27466426.241951656</v>
      </c>
      <c r="CH556" s="243">
        <f>IFERROR(CO556-CF556,"")</f>
        <v>-202495228.33638161</v>
      </c>
      <c r="CJ556" s="16">
        <f t="shared" si="855"/>
        <v>0</v>
      </c>
      <c r="CL556" s="54">
        <f t="shared" si="856"/>
        <v>0</v>
      </c>
      <c r="CN556" s="18"/>
      <c r="CO556" s="16">
        <f t="shared" si="859"/>
        <v>-229961654.57833326</v>
      </c>
      <c r="CP556" s="18"/>
    </row>
    <row r="557" spans="1:94" x14ac:dyDescent="0.2">
      <c r="A557" s="387" t="s">
        <v>4187</v>
      </c>
      <c r="B557" s="14" t="str">
        <f>VLOOKUP(D557,'line assign basis'!$A$8:$D$668,2,FALSE)</f>
        <v>DEF INC TAX-UTIL-DEP</v>
      </c>
      <c r="C557" s="17" t="s">
        <v>1210</v>
      </c>
      <c r="D557" s="17" t="str">
        <f t="shared" si="929"/>
        <v>283062</v>
      </c>
      <c r="E557" s="17">
        <f>IFERROR(VLOOKUP(D557,'line assign basis'!$A$8:$D$668,4,FALSE),"")</f>
        <v>3</v>
      </c>
      <c r="F557" s="33">
        <f>IFERROR(VLOOKUP($D557,'SAP Data'!$A$7:$OM$1845,F$4,FALSE),"")</f>
        <v>-77485692.579999998</v>
      </c>
      <c r="G557" s="33">
        <f>IFERROR(VLOOKUP($D557,'SAP Data'!$A$7:$OM$1845,G$4,FALSE),"")</f>
        <v>-78850426.579999998</v>
      </c>
      <c r="H557" s="16">
        <f>IFERROR(VLOOKUP($D557,'SAP Data'!$A$7:$OM$1845,H$4,FALSE),"")</f>
        <v>-79743106.579999998</v>
      </c>
      <c r="I557" s="76">
        <f>IFERROR(VLOOKUP($D557,'SAP Data'!$A$7:$OM$1845,I$4,FALSE),"")</f>
        <v>-80255656.579999998</v>
      </c>
      <c r="J557" s="76">
        <f>IFERROR(VLOOKUP($D557,'SAP Data'!$A$7:$OM$1845,J$4,FALSE),"")</f>
        <v>-76942871.579999998</v>
      </c>
      <c r="K557" s="76">
        <f>IFERROR(VLOOKUP($D557,'SAP Data'!$A$7:$OM$1845,K$4,FALSE),"")</f>
        <v>-76857414.579999998</v>
      </c>
      <c r="L557" s="76">
        <f>IFERROR(VLOOKUP($D557,'SAP Data'!$A$7:$OM$1845,L$4,FALSE),"")</f>
        <v>-76631114.579999998</v>
      </c>
      <c r="M557" s="76">
        <f>IFERROR(VLOOKUP($D557,'SAP Data'!$A$7:$OM$1845,M$4,FALSE),"")</f>
        <v>-76425508.579999998</v>
      </c>
      <c r="N557" s="76">
        <f>IFERROR(VLOOKUP($D557,'SAP Data'!$A$7:$OM$1845,N$4,FALSE),"")</f>
        <v>-76281312.579999998</v>
      </c>
      <c r="O557" s="76">
        <f>IFERROR(VLOOKUP($D557,'SAP Data'!$A$7:$OM$1845,O$4,FALSE),"")</f>
        <v>-76292163.579999998</v>
      </c>
      <c r="P557" s="76">
        <f>IFERROR(VLOOKUP($D557,'SAP Data'!$A$7:$OM$1845,P$4,FALSE),"")</f>
        <v>-76666729.579999998</v>
      </c>
      <c r="Q557" s="76">
        <f>IFERROR(VLOOKUP($D557,'SAP Data'!$A$7:$OM$1845,Q$4,FALSE),"")</f>
        <v>-76805468.579999998</v>
      </c>
      <c r="R557" s="76">
        <f>IFERROR(VLOOKUP($D557,'SAP Data'!$A$7:$OM$1845,R$4,FALSE),"")</f>
        <v>-77443451.579999998</v>
      </c>
      <c r="S557" s="76">
        <f>IFERROR(VLOOKUP($D557,'SAP Data'!$A$7:$OM$1845,S$4,FALSE),"")</f>
        <v>-77927261.579999998</v>
      </c>
      <c r="T557" s="76">
        <f>IFERROR(VLOOKUP($D557,'SAP Data'!$A$7:$OM$1845,T$4,FALSE),"")</f>
        <v>-78538499.579999998</v>
      </c>
      <c r="U557" s="76">
        <f>IFERROR(VLOOKUP($D557,'SAP Data'!$A$7:$OM$1845,U$4,FALSE),"")</f>
        <v>-78684797.579999998</v>
      </c>
      <c r="V557" s="76">
        <f>IFERROR(VLOOKUP($D557,'SAP Data'!$A$7:$OM$1845,V$4,FALSE),"")</f>
        <v>-78576665.579999998</v>
      </c>
      <c r="W557" s="76">
        <f>IFERROR(VLOOKUP($D557,'SAP Data'!$A$7:$OM$1845,W$4,FALSE),"")</f>
        <v>-78282580.579999998</v>
      </c>
      <c r="X557" s="76">
        <f>IFERROR(VLOOKUP($D557,'SAP Data'!$A$7:$OM$1845,X$4,FALSE),"")</f>
        <v>-77910474.579999998</v>
      </c>
      <c r="Y557" s="76">
        <f>IFERROR(VLOOKUP($D557,'SAP Data'!$A$7:$OM$1845,Y$4,FALSE),"")</f>
        <v>-77573501.579999998</v>
      </c>
      <c r="Z557" s="76">
        <f>IFERROR(VLOOKUP($D557,'SAP Data'!$A$7:$OM$1845,Z$4,FALSE),"")</f>
        <v>-77318606.579999998</v>
      </c>
      <c r="AA557" s="76">
        <f>IFERROR(VLOOKUP($D557,'SAP Data'!$A$7:$OM$1845,AA$4,FALSE),"")</f>
        <v>-77283386.579999998</v>
      </c>
      <c r="AB557" s="76">
        <f>IFERROR(VLOOKUP($D557,'SAP Data'!$A$7:$OM$1845,AB$4,FALSE),"")</f>
        <v>-77897215.579999998</v>
      </c>
      <c r="AC557" s="76">
        <f>IFERROR(VLOOKUP($D557,'SAP Data'!$A$7:$OM$1845,AC$4,FALSE),"")</f>
        <v>-78930497.579999998</v>
      </c>
      <c r="AD557" s="76">
        <f>IFERROR(VLOOKUP($D557,'SAP Data'!$A$7:$OM$1845,AD$4,FALSE),"")</f>
        <v>-79485649.579999998</v>
      </c>
      <c r="AE557" s="76">
        <f>IFERROR(VLOOKUP($D557,'SAP Data'!$A$7:$OM$1845,AE$4,FALSE),"")</f>
        <v>-79898228.579999998</v>
      </c>
      <c r="AF557" s="76">
        <f>IFERROR(VLOOKUP($D557,'SAP Data'!$A$7:$OM$1845,AF$4,FALSE),"")</f>
        <v>-80269625.579999998</v>
      </c>
      <c r="AG557" s="76">
        <f>IFERROR(VLOOKUP($D557,'SAP Data'!$A$7:$OM$1845,AG$4,FALSE),"")</f>
        <v>-80403399.579999998</v>
      </c>
      <c r="AH557" s="76">
        <f>IFERROR(VLOOKUP($D557,'SAP Data'!$A$7:$OM$1845,AH$4,FALSE),"")</f>
        <v>-80344011.579999998</v>
      </c>
      <c r="AI557" s="76">
        <f>IFERROR(VLOOKUP($D557,'SAP Data'!$A$7:$OM$1845,AI$4,FALSE),"")</f>
        <v>-80691776.579999998</v>
      </c>
      <c r="AJ557" s="76">
        <f>IFERROR(VLOOKUP($D557,'SAP Data'!$A$7:$OM$1845,AJ$4,FALSE),"")</f>
        <v>-80365478.579999998</v>
      </c>
      <c r="AK557" s="76">
        <f>IFERROR(VLOOKUP($D557,'SAP Data'!$A$7:$OM$1845,AK$4,FALSE),"")</f>
        <v>-80059769.579999998</v>
      </c>
      <c r="AL557" s="76">
        <f>IFERROR(VLOOKUP($D557,'SAP Data'!$A$7:$OM$1845,AL$4,FALSE),"")</f>
        <v>-80026162.579999998</v>
      </c>
      <c r="AM557" s="76">
        <f>IFERROR(VLOOKUP($D557,'SAP Data'!$A$7:$OM$1845,AM$4,FALSE),"")</f>
        <v>-80053996.579999998</v>
      </c>
      <c r="AN557" s="76">
        <f>IFERROR(VLOOKUP($D557,'SAP Data'!$A$7:$OM$1845,AN$4,FALSE),"")</f>
        <v>-80649309.579999998</v>
      </c>
      <c r="AO557" s="76">
        <f>IFERROR(VLOOKUP($D557,'SAP Data'!$A$7:$OM$1845,AO$4,FALSE),"")</f>
        <v>-82294890.579999998</v>
      </c>
      <c r="AP557" s="99">
        <f t="shared" si="843"/>
        <v>-78115669.829999998</v>
      </c>
      <c r="AQ557" s="43">
        <f t="shared" si="844"/>
        <v>-78282885.038333341</v>
      </c>
      <c r="AR557" s="43">
        <f t="shared" si="845"/>
        <v>-78437138.913333341</v>
      </c>
      <c r="AS557" s="43">
        <f t="shared" si="846"/>
        <v>-78580877.579999998</v>
      </c>
      <c r="AT557" s="43">
        <f t="shared" si="847"/>
        <v>-78726125.413333341</v>
      </c>
      <c r="AU557" s="43">
        <f t="shared" si="848"/>
        <v>-78900147.99666667</v>
      </c>
      <c r="AV557" s="43">
        <f t="shared" si="849"/>
        <v>-79102822.99666667</v>
      </c>
      <c r="AW557" s="43">
        <f t="shared" si="850"/>
        <v>-79308709.329999998</v>
      </c>
      <c r="AX557" s="43">
        <f t="shared" si="851"/>
        <v>-79525118.663333341</v>
      </c>
      <c r="AY557" s="43">
        <f t="shared" si="852"/>
        <v>-79753375.579999998</v>
      </c>
      <c r="AZ557" s="43">
        <f t="shared" si="853"/>
        <v>-79983488.24666667</v>
      </c>
      <c r="BA557" s="98">
        <f t="shared" si="854"/>
        <v>-80238341.87166667</v>
      </c>
      <c r="BB557" s="16"/>
      <c r="BC557" s="16"/>
      <c r="BD557" s="16">
        <f t="shared" si="866"/>
        <v>0</v>
      </c>
      <c r="BE557" s="16"/>
      <c r="BF557" s="16">
        <f t="shared" si="867"/>
        <v>0</v>
      </c>
      <c r="BH557" s="16">
        <f t="shared" si="868"/>
        <v>0</v>
      </c>
      <c r="BJ557" s="16">
        <f t="shared" si="869"/>
        <v>0</v>
      </c>
      <c r="BL557" s="16">
        <f t="shared" si="870"/>
        <v>0</v>
      </c>
      <c r="BN557" s="16">
        <f t="shared" si="871"/>
        <v>0</v>
      </c>
      <c r="BP557" s="16">
        <f t="shared" si="863"/>
        <v>0</v>
      </c>
      <c r="BQ557" s="43"/>
      <c r="BR557" s="16">
        <f t="shared" si="864"/>
        <v>0</v>
      </c>
      <c r="BS557" s="43"/>
      <c r="BT557" s="16">
        <f t="shared" si="865"/>
        <v>0</v>
      </c>
      <c r="BV557" s="16">
        <f t="shared" si="860"/>
        <v>0</v>
      </c>
      <c r="BW557" s="43"/>
      <c r="BX557" s="16">
        <f t="shared" si="861"/>
        <v>0</v>
      </c>
      <c r="BY557" s="43"/>
      <c r="BZ557" s="16">
        <f t="shared" si="862"/>
        <v>0</v>
      </c>
      <c r="CB557" s="16">
        <f t="shared" si="857"/>
        <v>0</v>
      </c>
      <c r="CF557" s="243">
        <f t="shared" si="858"/>
        <v>0</v>
      </c>
      <c r="CH557" s="243">
        <f t="shared" si="872"/>
        <v>-80238341.87166667</v>
      </c>
      <c r="CJ557" s="16">
        <f t="shared" si="855"/>
        <v>0</v>
      </c>
      <c r="CL557" s="54">
        <f t="shared" si="856"/>
        <v>0</v>
      </c>
      <c r="CN557" s="18"/>
      <c r="CO557" s="16">
        <f t="shared" si="859"/>
        <v>-80238341.87166667</v>
      </c>
      <c r="CP557" s="18"/>
    </row>
    <row r="558" spans="1:94" x14ac:dyDescent="0.2">
      <c r="A558" s="387" t="s">
        <v>4187</v>
      </c>
      <c r="B558" s="14" t="str">
        <f>VLOOKUP(D558,'line assign basis'!$A$8:$D$668,2,FALSE)</f>
        <v>DEF INC TAX-UTIL-OTH</v>
      </c>
      <c r="C558" s="17" t="s">
        <v>1213</v>
      </c>
      <c r="D558" s="17" t="str">
        <f t="shared" si="929"/>
        <v>283071</v>
      </c>
      <c r="E558" s="17">
        <f>IFERROR(VLOOKUP(D558,'line assign basis'!$A$8:$D$668,4,FALSE),"")</f>
        <v>3</v>
      </c>
      <c r="F558" s="33">
        <f>IFERROR(VLOOKUP($D558,'SAP Data'!$A$7:$OM$1845,F$4,FALSE),"")</f>
        <v>-24783675.84</v>
      </c>
      <c r="G558" s="33">
        <f>IFERROR(VLOOKUP($D558,'SAP Data'!$A$7:$OM$1845,G$4,FALSE),"")</f>
        <v>-24175803.84</v>
      </c>
      <c r="H558" s="16">
        <f>IFERROR(VLOOKUP($D558,'SAP Data'!$A$7:$OM$1845,H$4,FALSE),"")</f>
        <v>-23219349.84</v>
      </c>
      <c r="I558" s="76">
        <f>IFERROR(VLOOKUP($D558,'SAP Data'!$A$7:$OM$1845,I$4,FALSE),"")</f>
        <v>-23103957.84</v>
      </c>
      <c r="J558" s="76">
        <f>IFERROR(VLOOKUP($D558,'SAP Data'!$A$7:$OM$1845,J$4,FALSE),"")</f>
        <v>-23106103.84</v>
      </c>
      <c r="K558" s="76">
        <f>IFERROR(VLOOKUP($D558,'SAP Data'!$A$7:$OM$1845,K$4,FALSE),"")</f>
        <v>-24025443.84</v>
      </c>
      <c r="L558" s="76">
        <f>IFERROR(VLOOKUP($D558,'SAP Data'!$A$7:$OM$1845,L$4,FALSE),"")</f>
        <v>-25059470.84</v>
      </c>
      <c r="M558" s="76">
        <f>IFERROR(VLOOKUP($D558,'SAP Data'!$A$7:$OM$1845,M$4,FALSE),"")</f>
        <v>-26012485.84</v>
      </c>
      <c r="N558" s="76">
        <f>IFERROR(VLOOKUP($D558,'SAP Data'!$A$7:$OM$1845,N$4,FALSE),"")</f>
        <v>-26749029.84</v>
      </c>
      <c r="O558" s="76">
        <f>IFERROR(VLOOKUP($D558,'SAP Data'!$A$7:$OM$1845,O$4,FALSE),"")</f>
        <v>-26896251.84</v>
      </c>
      <c r="P558" s="76">
        <f>IFERROR(VLOOKUP($D558,'SAP Data'!$A$7:$OM$1845,P$4,FALSE),"")</f>
        <v>-26673442.84</v>
      </c>
      <c r="Q558" s="76">
        <f>IFERROR(VLOOKUP($D558,'SAP Data'!$A$7:$OM$1845,Q$4,FALSE),"")</f>
        <v>-25766198.84</v>
      </c>
      <c r="R558" s="76">
        <f>IFERROR(VLOOKUP($D558,'SAP Data'!$A$7:$OM$1845,R$4,FALSE),"")</f>
        <v>-26982223.84</v>
      </c>
      <c r="S558" s="76">
        <f>IFERROR(VLOOKUP($D558,'SAP Data'!$A$7:$OM$1845,S$4,FALSE),"")</f>
        <v>-27981310.84</v>
      </c>
      <c r="T558" s="76">
        <f>IFERROR(VLOOKUP($D558,'SAP Data'!$A$7:$OM$1845,T$4,FALSE),"")</f>
        <v>-26373857.84</v>
      </c>
      <c r="U558" s="76">
        <f>IFERROR(VLOOKUP($D558,'SAP Data'!$A$7:$OM$1845,U$4,FALSE),"")</f>
        <v>-26625869.84</v>
      </c>
      <c r="V558" s="76">
        <f>IFERROR(VLOOKUP($D558,'SAP Data'!$A$7:$OM$1845,V$4,FALSE),"")</f>
        <v>-26903402.84</v>
      </c>
      <c r="W558" s="76">
        <f>IFERROR(VLOOKUP($D558,'SAP Data'!$A$7:$OM$1845,W$4,FALSE),"")</f>
        <v>-27409347.84</v>
      </c>
      <c r="X558" s="76">
        <f>IFERROR(VLOOKUP($D558,'SAP Data'!$A$7:$OM$1845,X$4,FALSE),"")</f>
        <v>-27689058.84</v>
      </c>
      <c r="Y558" s="76">
        <f>IFERROR(VLOOKUP($D558,'SAP Data'!$A$7:$OM$1845,Y$4,FALSE),"")</f>
        <v>-27997323.84</v>
      </c>
      <c r="Z558" s="76">
        <f>IFERROR(VLOOKUP($D558,'SAP Data'!$A$7:$OM$1845,Z$4,FALSE),"")</f>
        <v>-28315422.84</v>
      </c>
      <c r="AA558" s="76">
        <f>IFERROR(VLOOKUP($D558,'SAP Data'!$A$7:$OM$1845,AA$4,FALSE),"")</f>
        <v>-28565695.84</v>
      </c>
      <c r="AB558" s="76">
        <f>IFERROR(VLOOKUP($D558,'SAP Data'!$A$7:$OM$1845,AB$4,FALSE),"")</f>
        <v>-28772231.84</v>
      </c>
      <c r="AC558" s="76">
        <f>IFERROR(VLOOKUP($D558,'SAP Data'!$A$7:$OM$1845,AC$4,FALSE),"")</f>
        <v>-29441519.84</v>
      </c>
      <c r="AD558" s="76">
        <f>IFERROR(VLOOKUP($D558,'SAP Data'!$A$7:$OM$1845,AD$4,FALSE),"")</f>
        <v>-31867099.949999999</v>
      </c>
      <c r="AE558" s="76">
        <f>IFERROR(VLOOKUP($D558,'SAP Data'!$A$7:$OM$1845,AE$4,FALSE),"")</f>
        <v>-32459440.949999999</v>
      </c>
      <c r="AF558" s="76">
        <f>IFERROR(VLOOKUP($D558,'SAP Data'!$A$7:$OM$1845,AF$4,FALSE),"")</f>
        <v>-33138559.949999999</v>
      </c>
      <c r="AG558" s="76">
        <f>IFERROR(VLOOKUP($D558,'SAP Data'!$A$7:$OM$1845,AG$4,FALSE),"")</f>
        <v>-33494198.949999999</v>
      </c>
      <c r="AH558" s="76">
        <f>IFERROR(VLOOKUP($D558,'SAP Data'!$A$7:$OM$1845,AH$4,FALSE),"")</f>
        <v>-31381203.949999999</v>
      </c>
      <c r="AI558" s="76">
        <f>IFERROR(VLOOKUP($D558,'SAP Data'!$A$7:$OM$1845,AI$4,FALSE),"")</f>
        <v>-30651756.949999999</v>
      </c>
      <c r="AJ558" s="76">
        <f>IFERROR(VLOOKUP($D558,'SAP Data'!$A$7:$OM$1845,AJ$4,FALSE),"")</f>
        <v>-31173783.949999999</v>
      </c>
      <c r="AK558" s="76">
        <f>IFERROR(VLOOKUP($D558,'SAP Data'!$A$7:$OM$1845,AK$4,FALSE),"")</f>
        <v>-31639692.949999999</v>
      </c>
      <c r="AL558" s="76">
        <f>IFERROR(VLOOKUP($D558,'SAP Data'!$A$7:$OM$1845,AL$4,FALSE),"")</f>
        <v>-32101949.949999999</v>
      </c>
      <c r="AM558" s="76">
        <f>IFERROR(VLOOKUP($D558,'SAP Data'!$A$7:$OM$1845,AM$4,FALSE),"")</f>
        <v>-32186367.949999999</v>
      </c>
      <c r="AN558" s="76">
        <f>IFERROR(VLOOKUP($D558,'SAP Data'!$A$7:$OM$1845,AN$4,FALSE),"")</f>
        <v>-31884409.949999999</v>
      </c>
      <c r="AO558" s="76">
        <f>IFERROR(VLOOKUP($D558,'SAP Data'!$A$7:$OM$1845,AO$4,FALSE),"")</f>
        <v>-32057219.949999999</v>
      </c>
      <c r="AP558" s="99">
        <f t="shared" si="843"/>
        <v>-27958308.677916665</v>
      </c>
      <c r="AQ558" s="43">
        <f t="shared" si="844"/>
        <v>-28348433.937083334</v>
      </c>
      <c r="AR558" s="43">
        <f t="shared" si="845"/>
        <v>-28816885.279583335</v>
      </c>
      <c r="AS558" s="43">
        <f t="shared" si="846"/>
        <v>-29384928.247083336</v>
      </c>
      <c r="AT558" s="43">
        <f t="shared" si="847"/>
        <v>-29857683.672916666</v>
      </c>
      <c r="AU558" s="43">
        <f t="shared" si="848"/>
        <v>-30179359.098749999</v>
      </c>
      <c r="AV558" s="43">
        <f t="shared" si="849"/>
        <v>-30459656.357916664</v>
      </c>
      <c r="AW558" s="43">
        <f t="shared" si="850"/>
        <v>-30756618.61708333</v>
      </c>
      <c r="AX558" s="43">
        <f t="shared" si="851"/>
        <v>-31066155.959583331</v>
      </c>
      <c r="AY558" s="43">
        <f t="shared" si="852"/>
        <v>-31374789.260416668</v>
      </c>
      <c r="AZ558" s="43">
        <f t="shared" si="853"/>
        <v>-31655324.686249997</v>
      </c>
      <c r="BA558" s="98">
        <f t="shared" si="854"/>
        <v>-31893986.278749999</v>
      </c>
      <c r="BB558" s="16"/>
      <c r="BC558" s="16"/>
      <c r="BD558" s="16">
        <f t="shared" si="866"/>
        <v>0</v>
      </c>
      <c r="BE558" s="16"/>
      <c r="BF558" s="16">
        <f t="shared" si="867"/>
        <v>0</v>
      </c>
      <c r="BH558" s="16">
        <f t="shared" si="868"/>
        <v>0</v>
      </c>
      <c r="BJ558" s="16">
        <f t="shared" si="869"/>
        <v>0</v>
      </c>
      <c r="BL558" s="16">
        <f t="shared" si="870"/>
        <v>0</v>
      </c>
      <c r="BN558" s="16">
        <f t="shared" si="871"/>
        <v>0</v>
      </c>
      <c r="BP558" s="16">
        <f t="shared" si="863"/>
        <v>0</v>
      </c>
      <c r="BQ558" s="43"/>
      <c r="BR558" s="16">
        <f t="shared" si="864"/>
        <v>0</v>
      </c>
      <c r="BS558" s="43"/>
      <c r="BT558" s="16">
        <f t="shared" si="865"/>
        <v>0</v>
      </c>
      <c r="BV558" s="16">
        <f t="shared" si="860"/>
        <v>0</v>
      </c>
      <c r="BW558" s="43"/>
      <c r="BX558" s="16">
        <f t="shared" si="861"/>
        <v>0</v>
      </c>
      <c r="BY558" s="43"/>
      <c r="BZ558" s="16">
        <f t="shared" si="862"/>
        <v>0</v>
      </c>
      <c r="CB558" s="16">
        <f t="shared" si="857"/>
        <v>0</v>
      </c>
      <c r="CF558" s="243">
        <f t="shared" si="858"/>
        <v>0</v>
      </c>
      <c r="CH558" s="243">
        <f t="shared" si="872"/>
        <v>-31893986.278749999</v>
      </c>
      <c r="CJ558" s="16">
        <f t="shared" si="855"/>
        <v>0</v>
      </c>
      <c r="CL558" s="54">
        <f t="shared" si="856"/>
        <v>0</v>
      </c>
      <c r="CN558" s="18"/>
      <c r="CO558" s="16">
        <f t="shared" si="859"/>
        <v>-31893986.278749999</v>
      </c>
      <c r="CP558" s="18"/>
    </row>
    <row r="559" spans="1:94" x14ac:dyDescent="0.2">
      <c r="A559" s="387" t="s">
        <v>4187</v>
      </c>
      <c r="B559" s="14" t="str">
        <f>VLOOKUP(D559,'line assign basis'!$A$8:$D$668,2,FALSE)</f>
        <v>DEF INC TAX-UTIL-OTH</v>
      </c>
      <c r="C559" s="17" t="s">
        <v>1215</v>
      </c>
      <c r="D559" s="17" t="str">
        <f t="shared" si="929"/>
        <v>283072</v>
      </c>
      <c r="E559" s="17">
        <f>IFERROR(VLOOKUP(D559,'line assign basis'!$A$8:$D$668,4,FALSE),"")</f>
        <v>3</v>
      </c>
      <c r="F559" s="33">
        <f>IFERROR(VLOOKUP($D559,'SAP Data'!$A$7:$OM$1845,F$4,FALSE),"")</f>
        <v>-8779624.9600000009</v>
      </c>
      <c r="G559" s="33">
        <f>IFERROR(VLOOKUP($D559,'SAP Data'!$A$7:$OM$1845,G$4,FALSE),"")</f>
        <v>-8563035.9600000009</v>
      </c>
      <c r="H559" s="16">
        <f>IFERROR(VLOOKUP($D559,'SAP Data'!$A$7:$OM$1845,H$4,FALSE),"")</f>
        <v>-8224025.96</v>
      </c>
      <c r="I559" s="76">
        <f>IFERROR(VLOOKUP($D559,'SAP Data'!$A$7:$OM$1845,I$4,FALSE),"")</f>
        <v>-8182806.96</v>
      </c>
      <c r="J559" s="76">
        <f>IFERROR(VLOOKUP($D559,'SAP Data'!$A$7:$OM$1845,J$4,FALSE),"")</f>
        <v>-8183319.96</v>
      </c>
      <c r="K559" s="76">
        <f>IFERROR(VLOOKUP($D559,'SAP Data'!$A$7:$OM$1845,K$4,FALSE),"")</f>
        <v>-8509616.9600000009</v>
      </c>
      <c r="L559" s="76">
        <f>IFERROR(VLOOKUP($D559,'SAP Data'!$A$7:$OM$1845,L$4,FALSE),"")</f>
        <v>-8876723.9600000009</v>
      </c>
      <c r="M559" s="76">
        <f>IFERROR(VLOOKUP($D559,'SAP Data'!$A$7:$OM$1845,M$4,FALSE),"")</f>
        <v>-9215061.9600000009</v>
      </c>
      <c r="N559" s="76">
        <f>IFERROR(VLOOKUP($D559,'SAP Data'!$A$7:$OM$1845,N$4,FALSE),"")</f>
        <v>-9476588.9600000009</v>
      </c>
      <c r="O559" s="76">
        <f>IFERROR(VLOOKUP($D559,'SAP Data'!$A$7:$OM$1845,O$4,FALSE),"")</f>
        <v>-9528755.9600000009</v>
      </c>
      <c r="P559" s="76">
        <f>IFERROR(VLOOKUP($D559,'SAP Data'!$A$7:$OM$1845,P$4,FALSE),"")</f>
        <v>-9448932.9600000009</v>
      </c>
      <c r="Q559" s="76">
        <f>IFERROR(VLOOKUP($D559,'SAP Data'!$A$7:$OM$1845,Q$4,FALSE),"")</f>
        <v>-9129724.9600000009</v>
      </c>
      <c r="R559" s="76">
        <f>IFERROR(VLOOKUP($D559,'SAP Data'!$A$7:$OM$1845,R$4,FALSE),"")</f>
        <v>-9560812.9600000009</v>
      </c>
      <c r="S559" s="76">
        <f>IFERROR(VLOOKUP($D559,'SAP Data'!$A$7:$OM$1845,S$4,FALSE),"")</f>
        <v>-9914994.9600000009</v>
      </c>
      <c r="T559" s="76">
        <f>IFERROR(VLOOKUP($D559,'SAP Data'!$A$7:$OM$1845,T$4,FALSE),"")</f>
        <v>-9345143.9600000009</v>
      </c>
      <c r="U559" s="76">
        <f>IFERROR(VLOOKUP($D559,'SAP Data'!$A$7:$OM$1845,U$4,FALSE),"")</f>
        <v>-9434483.9600000009</v>
      </c>
      <c r="V559" s="76">
        <f>IFERROR(VLOOKUP($D559,'SAP Data'!$A$7:$OM$1845,V$4,FALSE),"")</f>
        <v>-9532870.9600000009</v>
      </c>
      <c r="W559" s="76">
        <f>IFERROR(VLOOKUP($D559,'SAP Data'!$A$7:$OM$1845,W$4,FALSE),"")</f>
        <v>-9712231.9600000009</v>
      </c>
      <c r="X559" s="76">
        <f>IFERROR(VLOOKUP($D559,'SAP Data'!$A$7:$OM$1845,X$4,FALSE),"")</f>
        <v>-9811390.9600000009</v>
      </c>
      <c r="Y559" s="76">
        <f>IFERROR(VLOOKUP($D559,'SAP Data'!$A$7:$OM$1845,Y$4,FALSE),"")</f>
        <v>-9920671.9600000009</v>
      </c>
      <c r="Z559" s="76">
        <f>IFERROR(VLOOKUP($D559,'SAP Data'!$A$7:$OM$1845,Z$4,FALSE),"")</f>
        <v>-10033439.960000001</v>
      </c>
      <c r="AA559" s="76">
        <f>IFERROR(VLOOKUP($D559,'SAP Data'!$A$7:$OM$1845,AA$4,FALSE),"")</f>
        <v>-10122162.960000001</v>
      </c>
      <c r="AB559" s="76">
        <f>IFERROR(VLOOKUP($D559,'SAP Data'!$A$7:$OM$1845,AB$4,FALSE),"")</f>
        <v>-10195380.960000001</v>
      </c>
      <c r="AC559" s="76">
        <f>IFERROR(VLOOKUP($D559,'SAP Data'!$A$7:$OM$1845,AC$4,FALSE),"")</f>
        <v>-10433031.960000001</v>
      </c>
      <c r="AD559" s="76">
        <f>IFERROR(VLOOKUP($D559,'SAP Data'!$A$7:$OM$1845,AD$4,FALSE),"")</f>
        <v>-11290831.300000001</v>
      </c>
      <c r="AE559" s="76">
        <f>IFERROR(VLOOKUP($D559,'SAP Data'!$A$7:$OM$1845,AE$4,FALSE),"")</f>
        <v>-11501886.300000001</v>
      </c>
      <c r="AF559" s="76">
        <f>IFERROR(VLOOKUP($D559,'SAP Data'!$A$7:$OM$1845,AF$4,FALSE),"")</f>
        <v>-11743183.300000001</v>
      </c>
      <c r="AG559" s="76">
        <f>IFERROR(VLOOKUP($D559,'SAP Data'!$A$7:$OM$1845,AG$4,FALSE),"")</f>
        <v>-11869562.300000001</v>
      </c>
      <c r="AH559" s="76">
        <f>IFERROR(VLOOKUP($D559,'SAP Data'!$A$7:$OM$1845,AH$4,FALSE),"")</f>
        <v>-11120360.300000001</v>
      </c>
      <c r="AI559" s="76">
        <f>IFERROR(VLOOKUP($D559,'SAP Data'!$A$7:$OM$1845,AI$4,FALSE),"")</f>
        <v>-10861406.300000001</v>
      </c>
      <c r="AJ559" s="76">
        <f>IFERROR(VLOOKUP($D559,'SAP Data'!$A$7:$OM$1845,AJ$4,FALSE),"")</f>
        <v>-11045947.300000001</v>
      </c>
      <c r="AK559" s="76">
        <f>IFERROR(VLOOKUP($D559,'SAP Data'!$A$7:$OM$1845,AK$4,FALSE),"")</f>
        <v>-11210627.300000001</v>
      </c>
      <c r="AL559" s="76">
        <f>IFERROR(VLOOKUP($D559,'SAP Data'!$A$7:$OM$1845,AL$4,FALSE),"")</f>
        <v>-11374079.300000001</v>
      </c>
      <c r="AM559" s="76">
        <f>IFERROR(VLOOKUP($D559,'SAP Data'!$A$7:$OM$1845,AM$4,FALSE),"")</f>
        <v>-11404041.300000001</v>
      </c>
      <c r="AN559" s="76">
        <f>IFERROR(VLOOKUP($D559,'SAP Data'!$A$7:$OM$1845,AN$4,FALSE),"")</f>
        <v>-11297737.300000001</v>
      </c>
      <c r="AO559" s="76">
        <f>IFERROR(VLOOKUP($D559,'SAP Data'!$A$7:$OM$1845,AO$4,FALSE),"")</f>
        <v>-11360315.300000001</v>
      </c>
      <c r="AP559" s="99">
        <f t="shared" si="843"/>
        <v>-9906802.2241666708</v>
      </c>
      <c r="AQ559" s="43">
        <f t="shared" si="844"/>
        <v>-10045006.794166669</v>
      </c>
      <c r="AR559" s="43">
        <f t="shared" si="845"/>
        <v>-10211045.572500002</v>
      </c>
      <c r="AS559" s="43">
        <f t="shared" si="846"/>
        <v>-10412425.475833334</v>
      </c>
      <c r="AT559" s="43">
        <f t="shared" si="847"/>
        <v>-10580032.4625</v>
      </c>
      <c r="AU559" s="43">
        <f t="shared" si="848"/>
        <v>-10694060.115833333</v>
      </c>
      <c r="AV559" s="43">
        <f t="shared" si="849"/>
        <v>-10793382.227500001</v>
      </c>
      <c r="AW559" s="43">
        <f t="shared" si="850"/>
        <v>-10898570.214166665</v>
      </c>
      <c r="AX559" s="43">
        <f t="shared" si="851"/>
        <v>-11008178.325833334</v>
      </c>
      <c r="AY559" s="43">
        <f t="shared" si="852"/>
        <v>-11117449.895833334</v>
      </c>
      <c r="AZ559" s="43">
        <f t="shared" si="853"/>
        <v>-11216793.007499998</v>
      </c>
      <c r="BA559" s="98">
        <f t="shared" si="854"/>
        <v>-11301361.327499999</v>
      </c>
      <c r="BB559" s="16"/>
      <c r="BC559" s="16"/>
      <c r="BD559" s="16">
        <f t="shared" si="866"/>
        <v>0</v>
      </c>
      <c r="BE559" s="16"/>
      <c r="BF559" s="16">
        <f t="shared" si="867"/>
        <v>0</v>
      </c>
      <c r="BH559" s="16">
        <f t="shared" si="868"/>
        <v>0</v>
      </c>
      <c r="BJ559" s="16">
        <f t="shared" si="869"/>
        <v>0</v>
      </c>
      <c r="BL559" s="16">
        <f t="shared" si="870"/>
        <v>0</v>
      </c>
      <c r="BN559" s="16">
        <f t="shared" si="871"/>
        <v>0</v>
      </c>
      <c r="BP559" s="16">
        <f t="shared" si="863"/>
        <v>0</v>
      </c>
      <c r="BQ559" s="43"/>
      <c r="BR559" s="16">
        <f t="shared" si="864"/>
        <v>0</v>
      </c>
      <c r="BS559" s="43"/>
      <c r="BT559" s="16">
        <f t="shared" si="865"/>
        <v>0</v>
      </c>
      <c r="BV559" s="16">
        <f t="shared" si="860"/>
        <v>0</v>
      </c>
      <c r="BW559" s="43"/>
      <c r="BX559" s="16">
        <f t="shared" si="861"/>
        <v>0</v>
      </c>
      <c r="BY559" s="43"/>
      <c r="BZ559" s="16">
        <f t="shared" si="862"/>
        <v>0</v>
      </c>
      <c r="CB559" s="16">
        <f t="shared" si="857"/>
        <v>0</v>
      </c>
      <c r="CF559" s="243">
        <f t="shared" si="858"/>
        <v>0</v>
      </c>
      <c r="CH559" s="243">
        <f t="shared" si="872"/>
        <v>-11301361.327499999</v>
      </c>
      <c r="CJ559" s="16">
        <f t="shared" si="855"/>
        <v>0</v>
      </c>
      <c r="CL559" s="54">
        <f t="shared" si="856"/>
        <v>0</v>
      </c>
      <c r="CN559" s="18"/>
      <c r="CO559" s="16">
        <f t="shared" si="859"/>
        <v>-11301361.327499999</v>
      </c>
      <c r="CP559" s="18"/>
    </row>
    <row r="560" spans="1:94" x14ac:dyDescent="0.2">
      <c r="A560" s="387" t="s">
        <v>4188</v>
      </c>
      <c r="B560" s="14" t="str">
        <f>VLOOKUP(D560,'line assign basis'!$A$8:$D$668,2,FALSE)</f>
        <v>DEF INC TAX-STOR DEP</v>
      </c>
      <c r="C560" s="17" t="s">
        <v>1218</v>
      </c>
      <c r="D560" s="17" t="str">
        <f t="shared" si="929"/>
        <v>283081</v>
      </c>
      <c r="E560" s="17">
        <f>IFERROR(VLOOKUP(D560,'line assign basis'!$A$8:$D$668,4,FALSE),"")</f>
        <v>2</v>
      </c>
      <c r="F560" s="33">
        <f>IFERROR(VLOOKUP($D560,'SAP Data'!$A$7:$OM$1845,F$4,FALSE),"")</f>
        <v>-5983319.8200000003</v>
      </c>
      <c r="G560" s="33">
        <f>IFERROR(VLOOKUP($D560,'SAP Data'!$A$7:$OM$1845,G$4,FALSE),"")</f>
        <v>-6014126.8200000003</v>
      </c>
      <c r="H560" s="16">
        <f>IFERROR(VLOOKUP($D560,'SAP Data'!$A$7:$OM$1845,H$4,FALSE),"")</f>
        <v>-6047982.8200000003</v>
      </c>
      <c r="I560" s="76">
        <f>IFERROR(VLOOKUP($D560,'SAP Data'!$A$7:$OM$1845,I$4,FALSE),"")</f>
        <v>-6067916.8200000003</v>
      </c>
      <c r="J560" s="76">
        <f>IFERROR(VLOOKUP($D560,'SAP Data'!$A$7:$OM$1845,J$4,FALSE),"")</f>
        <v>-6088235.8200000003</v>
      </c>
      <c r="K560" s="76">
        <f>IFERROR(VLOOKUP($D560,'SAP Data'!$A$7:$OM$1845,K$4,FALSE),"")</f>
        <v>-5891707.8200000003</v>
      </c>
      <c r="L560" s="76">
        <f>IFERROR(VLOOKUP($D560,'SAP Data'!$A$7:$OM$1845,L$4,FALSE),"")</f>
        <v>-5907116.8200000003</v>
      </c>
      <c r="M560" s="76">
        <f>IFERROR(VLOOKUP($D560,'SAP Data'!$A$7:$OM$1845,M$4,FALSE),"")</f>
        <v>-5922740.8200000003</v>
      </c>
      <c r="N560" s="76">
        <f>IFERROR(VLOOKUP($D560,'SAP Data'!$A$7:$OM$1845,N$4,FALSE),"")</f>
        <v>-5929202.8200000003</v>
      </c>
      <c r="O560" s="76">
        <f>IFERROR(VLOOKUP($D560,'SAP Data'!$A$7:$OM$1845,O$4,FALSE),"")</f>
        <v>-5942944.8200000003</v>
      </c>
      <c r="P560" s="76">
        <f>IFERROR(VLOOKUP($D560,'SAP Data'!$A$7:$OM$1845,P$4,FALSE),"")</f>
        <v>-5956189.8200000003</v>
      </c>
      <c r="Q560" s="76">
        <f>IFERROR(VLOOKUP($D560,'SAP Data'!$A$7:$OM$1845,Q$4,FALSE),"")</f>
        <v>-6025179.8200000003</v>
      </c>
      <c r="R560" s="76">
        <f>IFERROR(VLOOKUP($D560,'SAP Data'!$A$7:$OM$1845,R$4,FALSE),"")</f>
        <v>-6037465.8200000003</v>
      </c>
      <c r="S560" s="76">
        <f>IFERROR(VLOOKUP($D560,'SAP Data'!$A$7:$OM$1845,S$4,FALSE),"")</f>
        <v>-6049222.8200000003</v>
      </c>
      <c r="T560" s="76">
        <f>IFERROR(VLOOKUP($D560,'SAP Data'!$A$7:$OM$1845,T$4,FALSE),"")</f>
        <v>-6052923.8200000003</v>
      </c>
      <c r="U560" s="76">
        <f>IFERROR(VLOOKUP($D560,'SAP Data'!$A$7:$OM$1845,U$4,FALSE),"")</f>
        <v>-6066946.8200000003</v>
      </c>
      <c r="V560" s="76">
        <f>IFERROR(VLOOKUP($D560,'SAP Data'!$A$7:$OM$1845,V$4,FALSE),"")</f>
        <v>-6082886.8200000003</v>
      </c>
      <c r="W560" s="76">
        <f>IFERROR(VLOOKUP($D560,'SAP Data'!$A$7:$OM$1845,W$4,FALSE),"")</f>
        <v>-6099262.8200000003</v>
      </c>
      <c r="X560" s="76">
        <f>IFERROR(VLOOKUP($D560,'SAP Data'!$A$7:$OM$1845,X$4,FALSE),"")</f>
        <v>-6113907.8200000003</v>
      </c>
      <c r="Y560" s="76">
        <f>IFERROR(VLOOKUP($D560,'SAP Data'!$A$7:$OM$1845,Y$4,FALSE),"")</f>
        <v>-6128875.8200000003</v>
      </c>
      <c r="Z560" s="76">
        <f>IFERROR(VLOOKUP($D560,'SAP Data'!$A$7:$OM$1845,Z$4,FALSE),"")</f>
        <v>-6159168.8200000003</v>
      </c>
      <c r="AA560" s="76">
        <f>IFERROR(VLOOKUP($D560,'SAP Data'!$A$7:$OM$1845,AA$4,FALSE),"")</f>
        <v>-6175788.8200000003</v>
      </c>
      <c r="AB560" s="76">
        <f>IFERROR(VLOOKUP($D560,'SAP Data'!$A$7:$OM$1845,AB$4,FALSE),"")</f>
        <v>-6192424.8200000003</v>
      </c>
      <c r="AC560" s="76">
        <f>IFERROR(VLOOKUP($D560,'SAP Data'!$A$7:$OM$1845,AC$4,FALSE),"")</f>
        <v>-6211713.8200000003</v>
      </c>
      <c r="AD560" s="76">
        <f>IFERROR(VLOOKUP($D560,'SAP Data'!$A$7:$OM$1845,AD$4,FALSE),"")</f>
        <v>-6067072.8200000003</v>
      </c>
      <c r="AE560" s="76">
        <f>IFERROR(VLOOKUP($D560,'SAP Data'!$A$7:$OM$1845,AE$4,FALSE),"")</f>
        <v>-6110524.8200000003</v>
      </c>
      <c r="AF560" s="76">
        <f>IFERROR(VLOOKUP($D560,'SAP Data'!$A$7:$OM$1845,AF$4,FALSE),"")</f>
        <v>-6142135.8200000003</v>
      </c>
      <c r="AG560" s="76">
        <f>IFERROR(VLOOKUP($D560,'SAP Data'!$A$7:$OM$1845,AG$4,FALSE),"")</f>
        <v>-6149746.8200000003</v>
      </c>
      <c r="AH560" s="76">
        <f>IFERROR(VLOOKUP($D560,'SAP Data'!$A$7:$OM$1845,AH$4,FALSE),"")</f>
        <v>-6158022.8200000003</v>
      </c>
      <c r="AI560" s="76">
        <f>IFERROR(VLOOKUP($D560,'SAP Data'!$A$7:$OM$1845,AI$4,FALSE),"")</f>
        <v>-6160420.8200000003</v>
      </c>
      <c r="AJ560" s="76">
        <f>IFERROR(VLOOKUP($D560,'SAP Data'!$A$7:$OM$1845,AJ$4,FALSE),"")</f>
        <v>-6168190.8200000003</v>
      </c>
      <c r="AK560" s="76">
        <f>IFERROR(VLOOKUP($D560,'SAP Data'!$A$7:$OM$1845,AK$4,FALSE),"")</f>
        <v>-6175893.8200000003</v>
      </c>
      <c r="AL560" s="76">
        <f>IFERROR(VLOOKUP($D560,'SAP Data'!$A$7:$OM$1845,AL$4,FALSE),"")</f>
        <v>-6183096.8200000003</v>
      </c>
      <c r="AM560" s="76">
        <f>IFERROR(VLOOKUP($D560,'SAP Data'!$A$7:$OM$1845,AM$4,FALSE),"")</f>
        <v>-6190429.8200000003</v>
      </c>
      <c r="AN560" s="76">
        <f>IFERROR(VLOOKUP($D560,'SAP Data'!$A$7:$OM$1845,AN$4,FALSE),"")</f>
        <v>-6197691.8200000003</v>
      </c>
      <c r="AO560" s="76">
        <f>IFERROR(VLOOKUP($D560,'SAP Data'!$A$7:$OM$1845,AO$4,FALSE),"")</f>
        <v>-6221668.8200000003</v>
      </c>
      <c r="AP560" s="99">
        <f t="shared" si="843"/>
        <v>-6115449.3616666673</v>
      </c>
      <c r="AQ560" s="43">
        <f t="shared" si="844"/>
        <v>-6119237.2366666673</v>
      </c>
      <c r="AR560" s="43">
        <f t="shared" si="845"/>
        <v>-6125508.6533333333</v>
      </c>
      <c r="AS560" s="43">
        <f t="shared" si="846"/>
        <v>-6132675.8200000003</v>
      </c>
      <c r="AT560" s="43">
        <f t="shared" si="847"/>
        <v>-6139256.4866666673</v>
      </c>
      <c r="AU560" s="43">
        <f t="shared" si="848"/>
        <v>-6144935.4033333333</v>
      </c>
      <c r="AV560" s="43">
        <f t="shared" si="849"/>
        <v>-6149745.4450000003</v>
      </c>
      <c r="AW560" s="43">
        <f t="shared" si="850"/>
        <v>-6153966.3200000003</v>
      </c>
      <c r="AX560" s="43">
        <f t="shared" si="851"/>
        <v>-6156922.4033333333</v>
      </c>
      <c r="AY560" s="43">
        <f t="shared" si="852"/>
        <v>-6158529.4450000003</v>
      </c>
      <c r="AZ560" s="43">
        <f t="shared" si="853"/>
        <v>-6159358.9450000003</v>
      </c>
      <c r="BA560" s="98">
        <f t="shared" si="854"/>
        <v>-6159993.1950000003</v>
      </c>
      <c r="BB560" s="16"/>
      <c r="BC560" s="16"/>
      <c r="BD560" s="16">
        <f t="shared" si="866"/>
        <v>0</v>
      </c>
      <c r="BE560" s="16"/>
      <c r="BF560" s="16">
        <f t="shared" si="867"/>
        <v>0</v>
      </c>
      <c r="BH560" s="16">
        <f t="shared" si="868"/>
        <v>0</v>
      </c>
      <c r="BJ560" s="16">
        <f t="shared" si="869"/>
        <v>0</v>
      </c>
      <c r="BL560" s="16">
        <f t="shared" si="870"/>
        <v>0</v>
      </c>
      <c r="BN560" s="16">
        <f t="shared" si="871"/>
        <v>0</v>
      </c>
      <c r="BP560" s="16">
        <f t="shared" si="863"/>
        <v>0</v>
      </c>
      <c r="BQ560" s="43"/>
      <c r="BR560" s="16">
        <f t="shared" si="864"/>
        <v>0</v>
      </c>
      <c r="BS560" s="43"/>
      <c r="BT560" s="16">
        <f t="shared" si="865"/>
        <v>0</v>
      </c>
      <c r="BV560" s="16">
        <f t="shared" si="860"/>
        <v>0</v>
      </c>
      <c r="BW560" s="43"/>
      <c r="BX560" s="16">
        <f t="shared" si="861"/>
        <v>0</v>
      </c>
      <c r="BY560" s="43"/>
      <c r="BZ560" s="16">
        <f t="shared" si="862"/>
        <v>0</v>
      </c>
      <c r="CB560" s="16">
        <f t="shared" si="857"/>
        <v>0</v>
      </c>
      <c r="CF560" s="243">
        <f t="shared" si="858"/>
        <v>0</v>
      </c>
      <c r="CH560" s="243">
        <f t="shared" si="872"/>
        <v>0</v>
      </c>
      <c r="CJ560" s="16">
        <f t="shared" si="855"/>
        <v>-6159993.1950000003</v>
      </c>
      <c r="CL560" s="54">
        <f t="shared" si="856"/>
        <v>0</v>
      </c>
      <c r="CN560" s="18"/>
      <c r="CO560" s="16">
        <f t="shared" si="859"/>
        <v>0</v>
      </c>
      <c r="CP560" s="18"/>
    </row>
    <row r="561" spans="1:94" x14ac:dyDescent="0.2">
      <c r="A561" s="387" t="s">
        <v>4188</v>
      </c>
      <c r="B561" s="14" t="str">
        <f>VLOOKUP(D561,'line assign basis'!$A$8:$D$668,2,FALSE)</f>
        <v>DEF INC TAX-STOR DEP</v>
      </c>
      <c r="C561" s="17" t="s">
        <v>1220</v>
      </c>
      <c r="D561" s="17" t="str">
        <f t="shared" si="929"/>
        <v>283082</v>
      </c>
      <c r="E561" s="17">
        <f>IFERROR(VLOOKUP(D561,'line assign basis'!$A$8:$D$668,4,FALSE),"")</f>
        <v>2</v>
      </c>
      <c r="F561" s="33">
        <f>IFERROR(VLOOKUP($D561,'SAP Data'!$A$7:$OM$1845,F$4,FALSE),"")</f>
        <v>-2108541.58</v>
      </c>
      <c r="G561" s="33">
        <f>IFERROR(VLOOKUP($D561,'SAP Data'!$A$7:$OM$1845,G$4,FALSE),"")</f>
        <v>-2119788.58</v>
      </c>
      <c r="H561" s="16">
        <f>IFERROR(VLOOKUP($D561,'SAP Data'!$A$7:$OM$1845,H$4,FALSE),"")</f>
        <v>-2132112.58</v>
      </c>
      <c r="I561" s="76">
        <f>IFERROR(VLOOKUP($D561,'SAP Data'!$A$7:$OM$1845,I$4,FALSE),"")</f>
        <v>-2139381.58</v>
      </c>
      <c r="J561" s="76">
        <f>IFERROR(VLOOKUP($D561,'SAP Data'!$A$7:$OM$1845,J$4,FALSE),"")</f>
        <v>-2146790.58</v>
      </c>
      <c r="K561" s="76">
        <f>IFERROR(VLOOKUP($D561,'SAP Data'!$A$7:$OM$1845,K$4,FALSE),"")</f>
        <v>-2077227.58</v>
      </c>
      <c r="L561" s="76">
        <f>IFERROR(VLOOKUP($D561,'SAP Data'!$A$7:$OM$1845,L$4,FALSE),"")</f>
        <v>-2082846.58</v>
      </c>
      <c r="M561" s="76">
        <f>IFERROR(VLOOKUP($D561,'SAP Data'!$A$7:$OM$1845,M$4,FALSE),"")</f>
        <v>-2088543.58</v>
      </c>
      <c r="N561" s="76">
        <f>IFERROR(VLOOKUP($D561,'SAP Data'!$A$7:$OM$1845,N$4,FALSE),"")</f>
        <v>-2091004.58</v>
      </c>
      <c r="O561" s="76">
        <f>IFERROR(VLOOKUP($D561,'SAP Data'!$A$7:$OM$1845,O$4,FALSE),"")</f>
        <v>-2096023.58</v>
      </c>
      <c r="P561" s="76">
        <f>IFERROR(VLOOKUP($D561,'SAP Data'!$A$7:$OM$1845,P$4,FALSE),"")</f>
        <v>-2100861.58</v>
      </c>
      <c r="Q561" s="76">
        <f>IFERROR(VLOOKUP($D561,'SAP Data'!$A$7:$OM$1845,Q$4,FALSE),"")</f>
        <v>-2125453.58</v>
      </c>
      <c r="R561" s="76">
        <f>IFERROR(VLOOKUP($D561,'SAP Data'!$A$7:$OM$1845,R$4,FALSE),"")</f>
        <v>-2129979.58</v>
      </c>
      <c r="S561" s="76">
        <f>IFERROR(VLOOKUP($D561,'SAP Data'!$A$7:$OM$1845,S$4,FALSE),"")</f>
        <v>-2134310.58</v>
      </c>
      <c r="T561" s="76">
        <f>IFERROR(VLOOKUP($D561,'SAP Data'!$A$7:$OM$1845,T$4,FALSE),"")</f>
        <v>-2135677.58</v>
      </c>
      <c r="U561" s="76">
        <f>IFERROR(VLOOKUP($D561,'SAP Data'!$A$7:$OM$1845,U$4,FALSE),"")</f>
        <v>-2140845.58</v>
      </c>
      <c r="V561" s="76">
        <f>IFERROR(VLOOKUP($D561,'SAP Data'!$A$7:$OM$1845,V$4,FALSE),"")</f>
        <v>-2146719.58</v>
      </c>
      <c r="W561" s="76">
        <f>IFERROR(VLOOKUP($D561,'SAP Data'!$A$7:$OM$1845,W$4,FALSE),"")</f>
        <v>-2152753.58</v>
      </c>
      <c r="X561" s="76">
        <f>IFERROR(VLOOKUP($D561,'SAP Data'!$A$7:$OM$1845,X$4,FALSE),"")</f>
        <v>-2158150.58</v>
      </c>
      <c r="Y561" s="76">
        <f>IFERROR(VLOOKUP($D561,'SAP Data'!$A$7:$OM$1845,Y$4,FALSE),"")</f>
        <v>-2163666.58</v>
      </c>
      <c r="Z561" s="76">
        <f>IFERROR(VLOOKUP($D561,'SAP Data'!$A$7:$OM$1845,Z$4,FALSE),"")</f>
        <v>-2174612.58</v>
      </c>
      <c r="AA561" s="76">
        <f>IFERROR(VLOOKUP($D561,'SAP Data'!$A$7:$OM$1845,AA$4,FALSE),"")</f>
        <v>-2180710.58</v>
      </c>
      <c r="AB561" s="76">
        <f>IFERROR(VLOOKUP($D561,'SAP Data'!$A$7:$OM$1845,AB$4,FALSE),"")</f>
        <v>-2186814.58</v>
      </c>
      <c r="AC561" s="76">
        <f>IFERROR(VLOOKUP($D561,'SAP Data'!$A$7:$OM$1845,AC$4,FALSE),"")</f>
        <v>-2193855.58</v>
      </c>
      <c r="AD561" s="76">
        <f>IFERROR(VLOOKUP($D561,'SAP Data'!$A$7:$OM$1845,AD$4,FALSE),"")</f>
        <v>-2142760.58</v>
      </c>
      <c r="AE561" s="76">
        <f>IFERROR(VLOOKUP($D561,'SAP Data'!$A$7:$OM$1845,AE$4,FALSE),"")</f>
        <v>-2159112.58</v>
      </c>
      <c r="AF561" s="76">
        <f>IFERROR(VLOOKUP($D561,'SAP Data'!$A$7:$OM$1845,AF$4,FALSE),"")</f>
        <v>-2170417.58</v>
      </c>
      <c r="AG561" s="76">
        <f>IFERROR(VLOOKUP($D561,'SAP Data'!$A$7:$OM$1845,AG$4,FALSE),"")</f>
        <v>-2173227.58</v>
      </c>
      <c r="AH561" s="76">
        <f>IFERROR(VLOOKUP($D561,'SAP Data'!$A$7:$OM$1845,AH$4,FALSE),"")</f>
        <v>-2176283.58</v>
      </c>
      <c r="AI561" s="76">
        <f>IFERROR(VLOOKUP($D561,'SAP Data'!$A$7:$OM$1845,AI$4,FALSE),"")</f>
        <v>-2177248.58</v>
      </c>
      <c r="AJ561" s="76">
        <f>IFERROR(VLOOKUP($D561,'SAP Data'!$A$7:$OM$1845,AJ$4,FALSE),"")</f>
        <v>-2180123.58</v>
      </c>
      <c r="AK561" s="76">
        <f>IFERROR(VLOOKUP($D561,'SAP Data'!$A$7:$OM$1845,AK$4,FALSE),"")</f>
        <v>-2182973.58</v>
      </c>
      <c r="AL561" s="76">
        <f>IFERROR(VLOOKUP($D561,'SAP Data'!$A$7:$OM$1845,AL$4,FALSE),"")</f>
        <v>-2185645.58</v>
      </c>
      <c r="AM561" s="76">
        <f>IFERROR(VLOOKUP($D561,'SAP Data'!$A$7:$OM$1845,AM$4,FALSE),"")</f>
        <v>-2188359.58</v>
      </c>
      <c r="AN561" s="76">
        <f>IFERROR(VLOOKUP($D561,'SAP Data'!$A$7:$OM$1845,AN$4,FALSE),"")</f>
        <v>-2191046.58</v>
      </c>
      <c r="AO561" s="76">
        <f>IFERROR(VLOOKUP($D561,'SAP Data'!$A$7:$OM$1845,AO$4,FALSE),"")</f>
        <v>-2199659.58</v>
      </c>
      <c r="AP561" s="99">
        <f t="shared" si="843"/>
        <v>-2158707.2883333326</v>
      </c>
      <c r="AQ561" s="43">
        <f t="shared" si="844"/>
        <v>-2160273.2466666661</v>
      </c>
      <c r="AR561" s="43">
        <f t="shared" si="845"/>
        <v>-2162754.1633333326</v>
      </c>
      <c r="AS561" s="43">
        <f t="shared" si="846"/>
        <v>-2165550.9133333326</v>
      </c>
      <c r="AT561" s="43">
        <f t="shared" si="847"/>
        <v>-2168131.9966666661</v>
      </c>
      <c r="AU561" s="43">
        <f t="shared" si="848"/>
        <v>-2170384.4549999996</v>
      </c>
      <c r="AV561" s="43">
        <f t="shared" si="849"/>
        <v>-2172320.6216666661</v>
      </c>
      <c r="AW561" s="43">
        <f t="shared" si="850"/>
        <v>-2174040.6216666661</v>
      </c>
      <c r="AX561" s="43">
        <f t="shared" si="851"/>
        <v>-2175304.7883333326</v>
      </c>
      <c r="AY561" s="43">
        <f t="shared" si="852"/>
        <v>-2176083.2049999996</v>
      </c>
      <c r="AZ561" s="43">
        <f t="shared" si="853"/>
        <v>-2176578.2466666661</v>
      </c>
      <c r="BA561" s="98">
        <f t="shared" si="854"/>
        <v>-2176996.4133333326</v>
      </c>
      <c r="BB561" s="16"/>
      <c r="BC561" s="16"/>
      <c r="BD561" s="16">
        <f t="shared" si="866"/>
        <v>0</v>
      </c>
      <c r="BE561" s="16"/>
      <c r="BF561" s="16">
        <f t="shared" si="867"/>
        <v>0</v>
      </c>
      <c r="BH561" s="16">
        <f t="shared" si="868"/>
        <v>0</v>
      </c>
      <c r="BJ561" s="16">
        <f t="shared" si="869"/>
        <v>0</v>
      </c>
      <c r="BL561" s="16">
        <f t="shared" si="870"/>
        <v>0</v>
      </c>
      <c r="BN561" s="16">
        <f t="shared" si="871"/>
        <v>0</v>
      </c>
      <c r="BP561" s="16">
        <f t="shared" si="863"/>
        <v>0</v>
      </c>
      <c r="BQ561" s="43"/>
      <c r="BR561" s="16">
        <f t="shared" si="864"/>
        <v>0</v>
      </c>
      <c r="BS561" s="43"/>
      <c r="BT561" s="16">
        <f t="shared" si="865"/>
        <v>0</v>
      </c>
      <c r="BV561" s="16">
        <f t="shared" si="860"/>
        <v>0</v>
      </c>
      <c r="BW561" s="43"/>
      <c r="BX561" s="16">
        <f t="shared" si="861"/>
        <v>0</v>
      </c>
      <c r="BY561" s="43"/>
      <c r="BZ561" s="16">
        <f t="shared" si="862"/>
        <v>0</v>
      </c>
      <c r="CB561" s="16">
        <f t="shared" si="857"/>
        <v>0</v>
      </c>
      <c r="CF561" s="243">
        <f t="shared" si="858"/>
        <v>0</v>
      </c>
      <c r="CH561" s="243">
        <f t="shared" si="872"/>
        <v>0</v>
      </c>
      <c r="CJ561" s="16">
        <f t="shared" si="855"/>
        <v>-2176996.4133333326</v>
      </c>
      <c r="CL561" s="54">
        <f t="shared" si="856"/>
        <v>0</v>
      </c>
      <c r="CN561" s="18"/>
      <c r="CO561" s="16">
        <f t="shared" si="859"/>
        <v>0</v>
      </c>
      <c r="CP561" s="18"/>
    </row>
    <row r="562" spans="1:94" x14ac:dyDescent="0.2">
      <c r="A562" s="387" t="s">
        <v>4188</v>
      </c>
      <c r="B562" s="14" t="str">
        <f>VLOOKUP(D562,'line assign basis'!$A$8:$D$668,2,FALSE)</f>
        <v>DEF INC TAX- OCI FED</v>
      </c>
      <c r="C562" s="17" t="s">
        <v>1223</v>
      </c>
      <c r="D562" s="17" t="str">
        <f t="shared" si="929"/>
        <v>283096</v>
      </c>
      <c r="E562" s="17">
        <f>IFERROR(VLOOKUP(D562,'line assign basis'!$A$8:$D$668,4,FALSE),"")</f>
        <v>2</v>
      </c>
      <c r="F562" s="33">
        <f>IFERROR(VLOOKUP($D562,'SAP Data'!$A$7:$OM$1845,F$4,FALSE),"")</f>
        <v>36233885.109999999</v>
      </c>
      <c r="G562" s="33">
        <f>IFERROR(VLOOKUP($D562,'SAP Data'!$A$7:$OM$1845,G$4,FALSE),"")</f>
        <v>36000356.109999999</v>
      </c>
      <c r="H562" s="16">
        <f>IFERROR(VLOOKUP($D562,'SAP Data'!$A$7:$OM$1845,H$4,FALSE),"")</f>
        <v>35766827.109999999</v>
      </c>
      <c r="I562" s="76">
        <f>IFERROR(VLOOKUP($D562,'SAP Data'!$A$7:$OM$1845,I$4,FALSE),"")</f>
        <v>35533298.109999999</v>
      </c>
      <c r="J562" s="76">
        <f>IFERROR(VLOOKUP($D562,'SAP Data'!$A$7:$OM$1845,J$4,FALSE),"")</f>
        <v>35299769.109999999</v>
      </c>
      <c r="K562" s="76">
        <f>IFERROR(VLOOKUP($D562,'SAP Data'!$A$7:$OM$1845,K$4,FALSE),"")</f>
        <v>35066240.109999999</v>
      </c>
      <c r="L562" s="76">
        <f>IFERROR(VLOOKUP($D562,'SAP Data'!$A$7:$OM$1845,L$4,FALSE),"")</f>
        <v>34832711.109999999</v>
      </c>
      <c r="M562" s="76">
        <f>IFERROR(VLOOKUP($D562,'SAP Data'!$A$7:$OM$1845,M$4,FALSE),"")</f>
        <v>34599182.109999999</v>
      </c>
      <c r="N562" s="76">
        <f>IFERROR(VLOOKUP($D562,'SAP Data'!$A$7:$OM$1845,N$4,FALSE),"")</f>
        <v>34365653.109999999</v>
      </c>
      <c r="O562" s="76">
        <f>IFERROR(VLOOKUP($D562,'SAP Data'!$A$7:$OM$1845,O$4,FALSE),"")</f>
        <v>34132124.109999999</v>
      </c>
      <c r="P562" s="76">
        <f>IFERROR(VLOOKUP($D562,'SAP Data'!$A$7:$OM$1845,P$4,FALSE),"")</f>
        <v>33845148.729999997</v>
      </c>
      <c r="Q562" s="76">
        <f>IFERROR(VLOOKUP($D562,'SAP Data'!$A$7:$OM$1845,Q$4,FALSE),"")</f>
        <v>36708313.799999997</v>
      </c>
      <c r="R562" s="76">
        <f>IFERROR(VLOOKUP($D562,'SAP Data'!$A$7:$OM$1845,R$4,FALSE),"")</f>
        <v>36395354.799999997</v>
      </c>
      <c r="S562" s="76">
        <f>IFERROR(VLOOKUP($D562,'SAP Data'!$A$7:$OM$1845,S$4,FALSE),"")</f>
        <v>36082395.799999997</v>
      </c>
      <c r="T562" s="76">
        <f>IFERROR(VLOOKUP($D562,'SAP Data'!$A$7:$OM$1845,T$4,FALSE),"")</f>
        <v>35769436.799999997</v>
      </c>
      <c r="U562" s="76">
        <f>IFERROR(VLOOKUP($D562,'SAP Data'!$A$7:$OM$1845,U$4,FALSE),"")</f>
        <v>35456477.799999997</v>
      </c>
      <c r="V562" s="76">
        <f>IFERROR(VLOOKUP($D562,'SAP Data'!$A$7:$OM$1845,V$4,FALSE),"")</f>
        <v>35143518.799999997</v>
      </c>
      <c r="W562" s="76">
        <f>IFERROR(VLOOKUP($D562,'SAP Data'!$A$7:$OM$1845,W$4,FALSE),"")</f>
        <v>34830559.799999997</v>
      </c>
      <c r="X562" s="76">
        <f>IFERROR(VLOOKUP($D562,'SAP Data'!$A$7:$OM$1845,X$4,FALSE),"")</f>
        <v>34517600.799999997</v>
      </c>
      <c r="Y562" s="76">
        <f>IFERROR(VLOOKUP($D562,'SAP Data'!$A$7:$OM$1845,Y$4,FALSE),"")</f>
        <v>34204641.799999997</v>
      </c>
      <c r="Z562" s="76">
        <f>IFERROR(VLOOKUP($D562,'SAP Data'!$A$7:$OM$1845,Z$4,FALSE),"")</f>
        <v>33826745.380000003</v>
      </c>
      <c r="AA562" s="76">
        <f>IFERROR(VLOOKUP($D562,'SAP Data'!$A$7:$OM$1845,AA$4,FALSE),"")</f>
        <v>33506570.379999999</v>
      </c>
      <c r="AB562" s="76">
        <f>IFERROR(VLOOKUP($D562,'SAP Data'!$A$7:$OM$1845,AB$4,FALSE),"")</f>
        <v>33199493.629999999</v>
      </c>
      <c r="AC562" s="76">
        <f>IFERROR(VLOOKUP($D562,'SAP Data'!$A$7:$OM$1845,AC$4,FALSE),"")</f>
        <v>32887788.629999999</v>
      </c>
      <c r="AD562" s="76">
        <f>IFERROR(VLOOKUP($D562,'SAP Data'!$A$7:$OM$1845,AD$4,FALSE),"")</f>
        <v>36446738.890000001</v>
      </c>
      <c r="AE562" s="76">
        <f>IFERROR(VLOOKUP($D562,'SAP Data'!$A$7:$OM$1845,AE$4,FALSE),"")</f>
        <v>36087453.890000001</v>
      </c>
      <c r="AF562" s="76">
        <f>IFERROR(VLOOKUP($D562,'SAP Data'!$A$7:$OM$1845,AF$4,FALSE),"")</f>
        <v>35728168.890000001</v>
      </c>
      <c r="AG562" s="76">
        <f>IFERROR(VLOOKUP($D562,'SAP Data'!$A$7:$OM$1845,AG$4,FALSE),"")</f>
        <v>35368883.890000001</v>
      </c>
      <c r="AH562" s="76">
        <f>IFERROR(VLOOKUP($D562,'SAP Data'!$A$7:$OM$1845,AH$4,FALSE),"")</f>
        <v>35009598.890000001</v>
      </c>
      <c r="AI562" s="76">
        <f>IFERROR(VLOOKUP($D562,'SAP Data'!$A$7:$OM$1845,AI$4,FALSE),"")</f>
        <v>34650313.890000001</v>
      </c>
      <c r="AJ562" s="76">
        <f>IFERROR(VLOOKUP($D562,'SAP Data'!$A$7:$OM$1845,AJ$4,FALSE),"")</f>
        <v>34291028.890000001</v>
      </c>
      <c r="AK562" s="76">
        <f>IFERROR(VLOOKUP($D562,'SAP Data'!$A$7:$OM$1845,AK$4,FALSE),"")</f>
        <v>33931743.890000001</v>
      </c>
      <c r="AL562" s="76">
        <f>IFERROR(VLOOKUP($D562,'SAP Data'!$A$7:$OM$1845,AL$4,FALSE),"")</f>
        <v>33570723.890000001</v>
      </c>
      <c r="AM562" s="76">
        <f>IFERROR(VLOOKUP($D562,'SAP Data'!$A$7:$OM$1845,AM$4,FALSE),"")</f>
        <v>33209126.890000001</v>
      </c>
      <c r="AN562" s="76">
        <f>IFERROR(VLOOKUP($D562,'SAP Data'!$A$7:$OM$1845,AN$4,FALSE),"")</f>
        <v>32847529.890000001</v>
      </c>
      <c r="AO562" s="76">
        <f>IFERROR(VLOOKUP($D562,'SAP Data'!$A$7:$OM$1845,AO$4,FALSE),"")</f>
        <v>26023828.469999999</v>
      </c>
      <c r="AP562" s="99">
        <f t="shared" si="843"/>
        <v>34653856.372083329</v>
      </c>
      <c r="AQ562" s="43">
        <f t="shared" si="844"/>
        <v>34656208.129583329</v>
      </c>
      <c r="AR562" s="43">
        <f t="shared" si="845"/>
        <v>34654699.387083329</v>
      </c>
      <c r="AS562" s="43">
        <f t="shared" si="846"/>
        <v>34649330.144583322</v>
      </c>
      <c r="AT562" s="43">
        <f t="shared" si="847"/>
        <v>34640100.40208333</v>
      </c>
      <c r="AU562" s="43">
        <f t="shared" si="848"/>
        <v>34627010.159583323</v>
      </c>
      <c r="AV562" s="43">
        <f t="shared" si="849"/>
        <v>34610059.417083323</v>
      </c>
      <c r="AW562" s="43">
        <f t="shared" si="850"/>
        <v>34589248.174583323</v>
      </c>
      <c r="AX562" s="43">
        <f t="shared" si="851"/>
        <v>34567209.866249993</v>
      </c>
      <c r="AY562" s="43">
        <f t="shared" si="852"/>
        <v>34544148.825416662</v>
      </c>
      <c r="AZ562" s="43">
        <f t="shared" si="853"/>
        <v>34517090.190833323</v>
      </c>
      <c r="BA562" s="98">
        <f t="shared" si="854"/>
        <v>34216426.694999993</v>
      </c>
      <c r="BB562" s="16"/>
      <c r="BC562" s="16"/>
      <c r="BD562" s="16">
        <f t="shared" si="866"/>
        <v>0</v>
      </c>
      <c r="BE562" s="16"/>
      <c r="BF562" s="16">
        <f t="shared" si="867"/>
        <v>0</v>
      </c>
      <c r="BH562" s="16">
        <f t="shared" si="868"/>
        <v>0</v>
      </c>
      <c r="BJ562" s="16">
        <f t="shared" si="869"/>
        <v>0</v>
      </c>
      <c r="BL562" s="16">
        <f t="shared" si="870"/>
        <v>0</v>
      </c>
      <c r="BN562" s="16">
        <f t="shared" si="871"/>
        <v>0</v>
      </c>
      <c r="BP562" s="16">
        <f t="shared" si="863"/>
        <v>0</v>
      </c>
      <c r="BQ562" s="43"/>
      <c r="BR562" s="16">
        <f t="shared" si="864"/>
        <v>0</v>
      </c>
      <c r="BS562" s="43"/>
      <c r="BT562" s="16">
        <f t="shared" si="865"/>
        <v>0</v>
      </c>
      <c r="BV562" s="16">
        <f t="shared" si="860"/>
        <v>0</v>
      </c>
      <c r="BW562" s="43"/>
      <c r="BX562" s="16">
        <f t="shared" si="861"/>
        <v>0</v>
      </c>
      <c r="BY562" s="43"/>
      <c r="BZ562" s="16">
        <f t="shared" si="862"/>
        <v>0</v>
      </c>
      <c r="CB562" s="16">
        <f t="shared" si="857"/>
        <v>0</v>
      </c>
      <c r="CF562" s="243">
        <f t="shared" si="858"/>
        <v>0</v>
      </c>
      <c r="CH562" s="243">
        <f t="shared" si="872"/>
        <v>0</v>
      </c>
      <c r="CJ562" s="16">
        <f t="shared" si="855"/>
        <v>34216426.694999993</v>
      </c>
      <c r="CL562" s="54">
        <f t="shared" si="856"/>
        <v>0</v>
      </c>
      <c r="CN562" s="18"/>
      <c r="CO562" s="16">
        <f t="shared" si="859"/>
        <v>0</v>
      </c>
      <c r="CP562" s="18"/>
    </row>
    <row r="563" spans="1:94" x14ac:dyDescent="0.2">
      <c r="A563" s="387" t="s">
        <v>4188</v>
      </c>
      <c r="B563" s="14" t="str">
        <f>VLOOKUP(D563,'line assign basis'!$A$8:$D$668,2,FALSE)</f>
        <v>DEF INC TAX- OCI ST</v>
      </c>
      <c r="C563" s="17" t="s">
        <v>1225</v>
      </c>
      <c r="D563" s="17" t="str">
        <f t="shared" si="929"/>
        <v>283097</v>
      </c>
      <c r="E563" s="17">
        <f>IFERROR(VLOOKUP(D563,'line assign basis'!$A$8:$D$668,4,FALSE),"")</f>
        <v>2</v>
      </c>
      <c r="F563" s="33">
        <f>IFERROR(VLOOKUP($D563,'SAP Data'!$A$7:$OM$1845,F$4,FALSE),"")</f>
        <v>12845110.67</v>
      </c>
      <c r="G563" s="33">
        <f>IFERROR(VLOOKUP($D563,'SAP Data'!$A$7:$OM$1845,G$4,FALSE),"")</f>
        <v>12762322.67</v>
      </c>
      <c r="H563" s="16">
        <f>IFERROR(VLOOKUP($D563,'SAP Data'!$A$7:$OM$1845,H$4,FALSE),"")</f>
        <v>12679534.67</v>
      </c>
      <c r="I563" s="76">
        <f>IFERROR(VLOOKUP($D563,'SAP Data'!$A$7:$OM$1845,I$4,FALSE),"")</f>
        <v>12596746.67</v>
      </c>
      <c r="J563" s="76">
        <f>IFERROR(VLOOKUP($D563,'SAP Data'!$A$7:$OM$1845,J$4,FALSE),"")</f>
        <v>12513958.67</v>
      </c>
      <c r="K563" s="76">
        <f>IFERROR(VLOOKUP($D563,'SAP Data'!$A$7:$OM$1845,K$4,FALSE),"")</f>
        <v>12431170.67</v>
      </c>
      <c r="L563" s="76">
        <f>IFERROR(VLOOKUP($D563,'SAP Data'!$A$7:$OM$1845,L$4,FALSE),"")</f>
        <v>12348382.67</v>
      </c>
      <c r="M563" s="76">
        <f>IFERROR(VLOOKUP($D563,'SAP Data'!$A$7:$OM$1845,M$4,FALSE),"")</f>
        <v>12265594.67</v>
      </c>
      <c r="N563" s="76">
        <f>IFERROR(VLOOKUP($D563,'SAP Data'!$A$7:$OM$1845,N$4,FALSE),"")</f>
        <v>12182806.67</v>
      </c>
      <c r="O563" s="76">
        <f>IFERROR(VLOOKUP($D563,'SAP Data'!$A$7:$OM$1845,O$4,FALSE),"")</f>
        <v>12100018.67</v>
      </c>
      <c r="P563" s="76">
        <f>IFERROR(VLOOKUP($D563,'SAP Data'!$A$7:$OM$1845,P$4,FALSE),"")</f>
        <v>11998283.699999999</v>
      </c>
      <c r="Q563" s="76">
        <f>IFERROR(VLOOKUP($D563,'SAP Data'!$A$7:$OM$1845,Q$4,FALSE),"")</f>
        <v>13013293.51</v>
      </c>
      <c r="R563" s="76">
        <f>IFERROR(VLOOKUP($D563,'SAP Data'!$A$7:$OM$1845,R$4,FALSE),"")</f>
        <v>12902347.51</v>
      </c>
      <c r="S563" s="76">
        <f>IFERROR(VLOOKUP($D563,'SAP Data'!$A$7:$OM$1845,S$4,FALSE),"")</f>
        <v>12791401.51</v>
      </c>
      <c r="T563" s="76">
        <f>IFERROR(VLOOKUP($D563,'SAP Data'!$A$7:$OM$1845,T$4,FALSE),"")</f>
        <v>12680455.51</v>
      </c>
      <c r="U563" s="76">
        <f>IFERROR(VLOOKUP($D563,'SAP Data'!$A$7:$OM$1845,U$4,FALSE),"")</f>
        <v>12569509.51</v>
      </c>
      <c r="V563" s="76">
        <f>IFERROR(VLOOKUP($D563,'SAP Data'!$A$7:$OM$1845,V$4,FALSE),"")</f>
        <v>12458563.51</v>
      </c>
      <c r="W563" s="76">
        <f>IFERROR(VLOOKUP($D563,'SAP Data'!$A$7:$OM$1845,W$4,FALSE),"")</f>
        <v>12347617.51</v>
      </c>
      <c r="X563" s="76">
        <f>IFERROR(VLOOKUP($D563,'SAP Data'!$A$7:$OM$1845,X$4,FALSE),"")</f>
        <v>12236671.51</v>
      </c>
      <c r="Y563" s="76">
        <f>IFERROR(VLOOKUP($D563,'SAP Data'!$A$7:$OM$1845,Y$4,FALSE),"")</f>
        <v>12125725.51</v>
      </c>
      <c r="Z563" s="76">
        <f>IFERROR(VLOOKUP($D563,'SAP Data'!$A$7:$OM$1845,Z$4,FALSE),"")</f>
        <v>11991758.039999999</v>
      </c>
      <c r="AA563" s="76">
        <f>IFERROR(VLOOKUP($D563,'SAP Data'!$A$7:$OM$1845,AA$4,FALSE),"")</f>
        <v>11878255.039999999</v>
      </c>
      <c r="AB563" s="76">
        <f>IFERROR(VLOOKUP($D563,'SAP Data'!$A$7:$OM$1845,AB$4,FALSE),"")</f>
        <v>11769394.119999999</v>
      </c>
      <c r="AC563" s="76">
        <f>IFERROR(VLOOKUP($D563,'SAP Data'!$A$7:$OM$1845,AC$4,FALSE),"")</f>
        <v>11658893.119999999</v>
      </c>
      <c r="AD563" s="76">
        <f>IFERROR(VLOOKUP($D563,'SAP Data'!$A$7:$OM$1845,AD$4,FALSE),"")</f>
        <v>12920568.380000001</v>
      </c>
      <c r="AE563" s="76">
        <f>IFERROR(VLOOKUP($D563,'SAP Data'!$A$7:$OM$1845,AE$4,FALSE),"")</f>
        <v>12793201.380000001</v>
      </c>
      <c r="AF563" s="76">
        <f>IFERROR(VLOOKUP($D563,'SAP Data'!$A$7:$OM$1845,AF$4,FALSE),"")</f>
        <v>12665834.380000001</v>
      </c>
      <c r="AG563" s="76">
        <f>IFERROR(VLOOKUP($D563,'SAP Data'!$A$7:$OM$1845,AG$4,FALSE),"")</f>
        <v>12538467.380000001</v>
      </c>
      <c r="AH563" s="76">
        <f>IFERROR(VLOOKUP($D563,'SAP Data'!$A$7:$OM$1845,AH$4,FALSE),"")</f>
        <v>12411100.380000001</v>
      </c>
      <c r="AI563" s="76">
        <f>IFERROR(VLOOKUP($D563,'SAP Data'!$A$7:$OM$1845,AI$4,FALSE),"")</f>
        <v>12283733.380000001</v>
      </c>
      <c r="AJ563" s="76">
        <f>IFERROR(VLOOKUP($D563,'SAP Data'!$A$7:$OM$1845,AJ$4,FALSE),"")</f>
        <v>12156366.380000001</v>
      </c>
      <c r="AK563" s="76">
        <f>IFERROR(VLOOKUP($D563,'SAP Data'!$A$7:$OM$1845,AK$4,FALSE),"")</f>
        <v>12028999.380000001</v>
      </c>
      <c r="AL563" s="76">
        <f>IFERROR(VLOOKUP($D563,'SAP Data'!$A$7:$OM$1845,AL$4,FALSE),"")</f>
        <v>11901017.380000001</v>
      </c>
      <c r="AM563" s="76">
        <f>IFERROR(VLOOKUP($D563,'SAP Data'!$A$7:$OM$1845,AM$4,FALSE),"")</f>
        <v>11772829.380000001</v>
      </c>
      <c r="AN563" s="76">
        <f>IFERROR(VLOOKUP($D563,'SAP Data'!$A$7:$OM$1845,AN$4,FALSE),"")</f>
        <v>11644641.380000001</v>
      </c>
      <c r="AO563" s="76">
        <f>IFERROR(VLOOKUP($D563,'SAP Data'!$A$7:$OM$1845,AO$4,FALSE),"")</f>
        <v>9225590.5500000007</v>
      </c>
      <c r="AP563" s="99">
        <f t="shared" si="843"/>
        <v>12284975.23625</v>
      </c>
      <c r="AQ563" s="43">
        <f t="shared" si="844"/>
        <v>12285809.433749998</v>
      </c>
      <c r="AR563" s="43">
        <f t="shared" si="845"/>
        <v>12285275.214583332</v>
      </c>
      <c r="AS563" s="43">
        <f t="shared" si="846"/>
        <v>12283372.578749999</v>
      </c>
      <c r="AT563" s="43">
        <f t="shared" si="847"/>
        <v>12280101.526249999</v>
      </c>
      <c r="AU563" s="43">
        <f t="shared" si="848"/>
        <v>12275462.057083331</v>
      </c>
      <c r="AV563" s="43">
        <f t="shared" si="849"/>
        <v>12269454.171249999</v>
      </c>
      <c r="AW563" s="43">
        <f t="shared" si="850"/>
        <v>12262077.868749999</v>
      </c>
      <c r="AX563" s="43">
        <f t="shared" si="851"/>
        <v>12254266.752499999</v>
      </c>
      <c r="AY563" s="43">
        <f t="shared" si="852"/>
        <v>12246093.155833334</v>
      </c>
      <c r="AZ563" s="43">
        <f t="shared" si="853"/>
        <v>12236502.389166666</v>
      </c>
      <c r="BA563" s="98">
        <f t="shared" si="854"/>
        <v>12129916.751249999</v>
      </c>
      <c r="BB563" s="16"/>
      <c r="BC563" s="16"/>
      <c r="BD563" s="16">
        <f t="shared" si="866"/>
        <v>0</v>
      </c>
      <c r="BE563" s="16"/>
      <c r="BF563" s="16">
        <f t="shared" si="867"/>
        <v>0</v>
      </c>
      <c r="BH563" s="16">
        <f t="shared" si="868"/>
        <v>0</v>
      </c>
      <c r="BJ563" s="16">
        <f t="shared" si="869"/>
        <v>0</v>
      </c>
      <c r="BL563" s="16">
        <f t="shared" si="870"/>
        <v>0</v>
      </c>
      <c r="BN563" s="16">
        <f t="shared" si="871"/>
        <v>0</v>
      </c>
      <c r="BP563" s="16">
        <f t="shared" si="863"/>
        <v>0</v>
      </c>
      <c r="BQ563" s="43"/>
      <c r="BR563" s="16">
        <f t="shared" si="864"/>
        <v>0</v>
      </c>
      <c r="BS563" s="43"/>
      <c r="BT563" s="16">
        <f t="shared" si="865"/>
        <v>0</v>
      </c>
      <c r="BV563" s="16">
        <f t="shared" si="860"/>
        <v>0</v>
      </c>
      <c r="BW563" s="43"/>
      <c r="BX563" s="16">
        <f t="shared" si="861"/>
        <v>0</v>
      </c>
      <c r="BY563" s="43"/>
      <c r="BZ563" s="16">
        <f t="shared" si="862"/>
        <v>0</v>
      </c>
      <c r="CB563" s="16">
        <f t="shared" si="857"/>
        <v>0</v>
      </c>
      <c r="CF563" s="243">
        <f t="shared" si="858"/>
        <v>0</v>
      </c>
      <c r="CH563" s="243">
        <f t="shared" si="872"/>
        <v>0</v>
      </c>
      <c r="CJ563" s="16">
        <f t="shared" si="855"/>
        <v>12129916.751249999</v>
      </c>
      <c r="CL563" s="54">
        <f t="shared" si="856"/>
        <v>0</v>
      </c>
      <c r="CN563" s="18"/>
      <c r="CO563" s="16">
        <f t="shared" si="859"/>
        <v>0</v>
      </c>
      <c r="CP563" s="18"/>
    </row>
    <row r="564" spans="1:94" x14ac:dyDescent="0.2">
      <c r="A564" s="387" t="s">
        <v>4188</v>
      </c>
      <c r="B564" s="14" t="str">
        <f>VLOOKUP(D564,'line assign basis'!$A$8:$D$668,2,FALSE)</f>
        <v>DEF ORE TAX-KB</v>
      </c>
      <c r="C564" s="17" t="s">
        <v>1228</v>
      </c>
      <c r="D564" s="17" t="str">
        <f t="shared" si="929"/>
        <v>283300</v>
      </c>
      <c r="E564" s="17">
        <f>IFERROR(VLOOKUP(D564,'line assign basis'!$A$8:$D$668,4,FALSE),"")</f>
        <v>2</v>
      </c>
      <c r="F564" s="33">
        <f>IFERROR(VLOOKUP($D564,'SAP Data'!$A$7:$OM$1845,F$4,FALSE),"")</f>
        <v>84909</v>
      </c>
      <c r="G564" s="33">
        <f>IFERROR(VLOOKUP($D564,'SAP Data'!$A$7:$OM$1845,G$4,FALSE),"")</f>
        <v>99626</v>
      </c>
      <c r="H564" s="16">
        <f>IFERROR(VLOOKUP($D564,'SAP Data'!$A$7:$OM$1845,H$4,FALSE),"")</f>
        <v>98849</v>
      </c>
      <c r="I564" s="76">
        <f>IFERROR(VLOOKUP($D564,'SAP Data'!$A$7:$OM$1845,I$4,FALSE),"")</f>
        <v>103035</v>
      </c>
      <c r="J564" s="76">
        <f>IFERROR(VLOOKUP($D564,'SAP Data'!$A$7:$OM$1845,J$4,FALSE),"")</f>
        <v>106364</v>
      </c>
      <c r="K564" s="76">
        <f>IFERROR(VLOOKUP($D564,'SAP Data'!$A$7:$OM$1845,K$4,FALSE),"")</f>
        <v>101182</v>
      </c>
      <c r="L564" s="76">
        <f>IFERROR(VLOOKUP($D564,'SAP Data'!$A$7:$OM$1845,L$4,FALSE),"")</f>
        <v>93952</v>
      </c>
      <c r="M564" s="76">
        <f>IFERROR(VLOOKUP($D564,'SAP Data'!$A$7:$OM$1845,M$4,FALSE),"")</f>
        <v>87383</v>
      </c>
      <c r="N564" s="76">
        <f>IFERROR(VLOOKUP($D564,'SAP Data'!$A$7:$OM$1845,N$4,FALSE),"")</f>
        <v>81778</v>
      </c>
      <c r="O564" s="76">
        <f>IFERROR(VLOOKUP($D564,'SAP Data'!$A$7:$OM$1845,O$4,FALSE),"")</f>
        <v>82104</v>
      </c>
      <c r="P564" s="76">
        <f>IFERROR(VLOOKUP($D564,'SAP Data'!$A$7:$OM$1845,P$4,FALSE),"")</f>
        <v>93342</v>
      </c>
      <c r="Q564" s="76">
        <f>IFERROR(VLOOKUP($D564,'SAP Data'!$A$7:$OM$1845,Q$4,FALSE),"")</f>
        <v>60955</v>
      </c>
      <c r="R564" s="76">
        <f>IFERROR(VLOOKUP($D564,'SAP Data'!$A$7:$OM$1845,R$4,FALSE),"")</f>
        <v>60955</v>
      </c>
      <c r="S564" s="76">
        <f>IFERROR(VLOOKUP($D564,'SAP Data'!$A$7:$OM$1845,S$4,FALSE),"")</f>
        <v>60955</v>
      </c>
      <c r="T564" s="76">
        <f>IFERROR(VLOOKUP($D564,'SAP Data'!$A$7:$OM$1845,T$4,FALSE),"")</f>
        <v>60955</v>
      </c>
      <c r="U564" s="76">
        <f>IFERROR(VLOOKUP($D564,'SAP Data'!$A$7:$OM$1845,U$4,FALSE),"")</f>
        <v>60955</v>
      </c>
      <c r="V564" s="76">
        <f>IFERROR(VLOOKUP($D564,'SAP Data'!$A$7:$OM$1845,V$4,FALSE),"")</f>
        <v>60955</v>
      </c>
      <c r="W564" s="76">
        <f>IFERROR(VLOOKUP($D564,'SAP Data'!$A$7:$OM$1845,W$4,FALSE),"")</f>
        <v>60955</v>
      </c>
      <c r="X564" s="76">
        <f>IFERROR(VLOOKUP($D564,'SAP Data'!$A$7:$OM$1845,X$4,FALSE),"")</f>
        <v>60955</v>
      </c>
      <c r="Y564" s="76">
        <f>IFERROR(VLOOKUP($D564,'SAP Data'!$A$7:$OM$1845,Y$4,FALSE),"")</f>
        <v>60955</v>
      </c>
      <c r="Z564" s="76">
        <f>IFERROR(VLOOKUP($D564,'SAP Data'!$A$7:$OM$1845,Z$4,FALSE),"")</f>
        <v>60955</v>
      </c>
      <c r="AA564" s="76">
        <f>IFERROR(VLOOKUP($D564,'SAP Data'!$A$7:$OM$1845,AA$4,FALSE),"")</f>
        <v>60955</v>
      </c>
      <c r="AB564" s="76">
        <f>IFERROR(VLOOKUP($D564,'SAP Data'!$A$7:$OM$1845,AB$4,FALSE),"")</f>
        <v>60955</v>
      </c>
      <c r="AC564" s="76">
        <f>IFERROR(VLOOKUP($D564,'SAP Data'!$A$7:$OM$1845,AC$4,FALSE),"")</f>
        <v>55761</v>
      </c>
      <c r="AD564" s="76">
        <f>IFERROR(VLOOKUP($D564,'SAP Data'!$A$7:$OM$1845,AD$4,FALSE),"")</f>
        <v>83746</v>
      </c>
      <c r="AE564" s="76">
        <f>IFERROR(VLOOKUP($D564,'SAP Data'!$A$7:$OM$1845,AE$4,FALSE),"")</f>
        <v>69416</v>
      </c>
      <c r="AF564" s="76">
        <f>IFERROR(VLOOKUP($D564,'SAP Data'!$A$7:$OM$1845,AF$4,FALSE),"")</f>
        <v>62097</v>
      </c>
      <c r="AG564" s="76">
        <f>IFERROR(VLOOKUP($D564,'SAP Data'!$A$7:$OM$1845,AG$4,FALSE),"")</f>
        <v>58028</v>
      </c>
      <c r="AH564" s="76">
        <f>IFERROR(VLOOKUP($D564,'SAP Data'!$A$7:$OM$1845,AH$4,FALSE),"")</f>
        <v>59834</v>
      </c>
      <c r="AI564" s="76">
        <f>IFERROR(VLOOKUP($D564,'SAP Data'!$A$7:$OM$1845,AI$4,FALSE),"")</f>
        <v>64688</v>
      </c>
      <c r="AJ564" s="76">
        <f>IFERROR(VLOOKUP($D564,'SAP Data'!$A$7:$OM$1845,AJ$4,FALSE),"")</f>
        <v>71676</v>
      </c>
      <c r="AK564" s="76">
        <f>IFERROR(VLOOKUP($D564,'SAP Data'!$A$7:$OM$1845,AK$4,FALSE),"")</f>
        <v>78223</v>
      </c>
      <c r="AL564" s="76">
        <f>IFERROR(VLOOKUP($D564,'SAP Data'!$A$7:$OM$1845,AL$4,FALSE),"")</f>
        <v>83866</v>
      </c>
      <c r="AM564" s="76">
        <f>IFERROR(VLOOKUP($D564,'SAP Data'!$A$7:$OM$1845,AM$4,FALSE),"")</f>
        <v>83400</v>
      </c>
      <c r="AN564" s="76">
        <f>IFERROR(VLOOKUP($D564,'SAP Data'!$A$7:$OM$1845,AN$4,FALSE),"")</f>
        <v>73443</v>
      </c>
      <c r="AO564" s="76">
        <f>IFERROR(VLOOKUP($D564,'SAP Data'!$A$7:$OM$1845,AO$4,FALSE),"")</f>
        <v>55759</v>
      </c>
      <c r="AP564" s="99">
        <f t="shared" si="843"/>
        <v>61471.791666666664</v>
      </c>
      <c r="AQ564" s="43">
        <f t="shared" si="844"/>
        <v>62773.958333333336</v>
      </c>
      <c r="AR564" s="43">
        <f t="shared" si="845"/>
        <v>63174.083333333336</v>
      </c>
      <c r="AS564" s="43">
        <f t="shared" si="846"/>
        <v>63099.708333333336</v>
      </c>
      <c r="AT564" s="43">
        <f t="shared" si="847"/>
        <v>62931.041666666664</v>
      </c>
      <c r="AU564" s="43">
        <f t="shared" si="848"/>
        <v>63039.875</v>
      </c>
      <c r="AV564" s="43">
        <f t="shared" si="849"/>
        <v>63642.125</v>
      </c>
      <c r="AW564" s="43">
        <f t="shared" si="850"/>
        <v>64808.333333333336</v>
      </c>
      <c r="AX564" s="43">
        <f t="shared" si="851"/>
        <v>66482.458333333328</v>
      </c>
      <c r="AY564" s="43">
        <f t="shared" si="852"/>
        <v>68372.291666666672</v>
      </c>
      <c r="AZ564" s="43">
        <f t="shared" si="853"/>
        <v>69827.833333333328</v>
      </c>
      <c r="BA564" s="98">
        <f t="shared" si="854"/>
        <v>70348.083333333328</v>
      </c>
      <c r="BB564" s="16"/>
      <c r="BC564" s="16"/>
      <c r="BD564" s="16">
        <f t="shared" si="866"/>
        <v>0</v>
      </c>
      <c r="BE564" s="16"/>
      <c r="BF564" s="16">
        <f t="shared" si="867"/>
        <v>0</v>
      </c>
      <c r="BH564" s="16">
        <f t="shared" si="868"/>
        <v>0</v>
      </c>
      <c r="BJ564" s="16">
        <f t="shared" si="869"/>
        <v>0</v>
      </c>
      <c r="BL564" s="16">
        <f t="shared" si="870"/>
        <v>0</v>
      </c>
      <c r="BN564" s="16">
        <f t="shared" si="871"/>
        <v>0</v>
      </c>
      <c r="BP564" s="16">
        <f t="shared" si="863"/>
        <v>0</v>
      </c>
      <c r="BQ564" s="43"/>
      <c r="BR564" s="16">
        <f t="shared" si="864"/>
        <v>0</v>
      </c>
      <c r="BS564" s="43"/>
      <c r="BT564" s="16">
        <f t="shared" si="865"/>
        <v>0</v>
      </c>
      <c r="BV564" s="16">
        <f t="shared" si="860"/>
        <v>0</v>
      </c>
      <c r="BW564" s="43"/>
      <c r="BX564" s="16">
        <f t="shared" si="861"/>
        <v>0</v>
      </c>
      <c r="BY564" s="43"/>
      <c r="BZ564" s="16">
        <f t="shared" si="862"/>
        <v>0</v>
      </c>
      <c r="CB564" s="16">
        <f t="shared" si="857"/>
        <v>0</v>
      </c>
      <c r="CF564" s="243">
        <f t="shared" si="858"/>
        <v>0</v>
      </c>
      <c r="CH564" s="243">
        <f t="shared" si="872"/>
        <v>0</v>
      </c>
      <c r="CJ564" s="16">
        <f t="shared" si="855"/>
        <v>70348.083333333328</v>
      </c>
      <c r="CL564" s="54">
        <f t="shared" si="856"/>
        <v>0</v>
      </c>
      <c r="CN564" s="18"/>
      <c r="CO564" s="16">
        <f t="shared" si="859"/>
        <v>0</v>
      </c>
      <c r="CP564" s="18"/>
    </row>
    <row r="565" spans="1:94" x14ac:dyDescent="0.2">
      <c r="A565" s="387" t="s">
        <v>4188</v>
      </c>
      <c r="B565" s="14" t="str">
        <f>VLOOKUP(D565,'line assign basis'!$A$8:$D$668,2,FALSE)</f>
        <v>DEF INC TAX FED - DB</v>
      </c>
      <c r="C565" s="17" t="s">
        <v>1231</v>
      </c>
      <c r="D565" s="17" t="str">
        <f t="shared" si="929"/>
        <v>283304</v>
      </c>
      <c r="E565" s="17">
        <f>IFERROR(VLOOKUP(D565,'line assign basis'!$A$8:$D$668,4,FALSE),"")</f>
        <v>2</v>
      </c>
      <c r="F565" s="33">
        <f>IFERROR(VLOOKUP($D565,'SAP Data'!$A$7:$OM$1845,F$4,FALSE),"")</f>
        <v>-33107757.300000001</v>
      </c>
      <c r="G565" s="33">
        <f>IFERROR(VLOOKUP($D565,'SAP Data'!$A$7:$OM$1845,G$4,FALSE),"")</f>
        <v>-32883071.300000001</v>
      </c>
      <c r="H565" s="16">
        <f>IFERROR(VLOOKUP($D565,'SAP Data'!$A$7:$OM$1845,H$4,FALSE),"")</f>
        <v>-32658385.300000001</v>
      </c>
      <c r="I565" s="76">
        <f>IFERROR(VLOOKUP($D565,'SAP Data'!$A$7:$OM$1845,I$4,FALSE),"")</f>
        <v>-32433699.300000001</v>
      </c>
      <c r="J565" s="76">
        <f>IFERROR(VLOOKUP($D565,'SAP Data'!$A$7:$OM$1845,J$4,FALSE),"")</f>
        <v>-32209013.300000001</v>
      </c>
      <c r="K565" s="76">
        <f>IFERROR(VLOOKUP($D565,'SAP Data'!$A$7:$OM$1845,K$4,FALSE),"")</f>
        <v>-31984327.300000001</v>
      </c>
      <c r="L565" s="76">
        <f>IFERROR(VLOOKUP($D565,'SAP Data'!$A$7:$OM$1845,L$4,FALSE),"")</f>
        <v>-31759641.300000001</v>
      </c>
      <c r="M565" s="76">
        <f>IFERROR(VLOOKUP($D565,'SAP Data'!$A$7:$OM$1845,M$4,FALSE),"")</f>
        <v>-31534955.300000001</v>
      </c>
      <c r="N565" s="76">
        <f>IFERROR(VLOOKUP($D565,'SAP Data'!$A$7:$OM$1845,N$4,FALSE),"")</f>
        <v>-31310269.300000001</v>
      </c>
      <c r="O565" s="76">
        <f>IFERROR(VLOOKUP($D565,'SAP Data'!$A$7:$OM$1845,O$4,FALSE),"")</f>
        <v>-31085583.300000001</v>
      </c>
      <c r="P565" s="76">
        <f>IFERROR(VLOOKUP($D565,'SAP Data'!$A$7:$OM$1845,P$4,FALSE),"")</f>
        <v>-30808377.300000001</v>
      </c>
      <c r="Q565" s="76">
        <f>IFERROR(VLOOKUP($D565,'SAP Data'!$A$7:$OM$1845,Q$4,FALSE),"")</f>
        <v>-32621060.359999999</v>
      </c>
      <c r="R565" s="76">
        <f>IFERROR(VLOOKUP($D565,'SAP Data'!$A$7:$OM$1845,R$4,FALSE),"")</f>
        <v>-32323977.359999999</v>
      </c>
      <c r="S565" s="76">
        <f>IFERROR(VLOOKUP($D565,'SAP Data'!$A$7:$OM$1845,S$4,FALSE),"")</f>
        <v>-32026894.359999999</v>
      </c>
      <c r="T565" s="76">
        <f>IFERROR(VLOOKUP($D565,'SAP Data'!$A$7:$OM$1845,T$4,FALSE),"")</f>
        <v>-31729811.359999999</v>
      </c>
      <c r="U565" s="76">
        <f>IFERROR(VLOOKUP($D565,'SAP Data'!$A$7:$OM$1845,U$4,FALSE),"")</f>
        <v>-31432728.359999999</v>
      </c>
      <c r="V565" s="76">
        <f>IFERROR(VLOOKUP($D565,'SAP Data'!$A$7:$OM$1845,V$4,FALSE),"")</f>
        <v>-31135645.359999999</v>
      </c>
      <c r="W565" s="76">
        <f>IFERROR(VLOOKUP($D565,'SAP Data'!$A$7:$OM$1845,W$4,FALSE),"")</f>
        <v>-30838562.359999999</v>
      </c>
      <c r="X565" s="76">
        <f>IFERROR(VLOOKUP($D565,'SAP Data'!$A$7:$OM$1845,X$4,FALSE),"")</f>
        <v>-30541479.359999999</v>
      </c>
      <c r="Y565" s="76">
        <f>IFERROR(VLOOKUP($D565,'SAP Data'!$A$7:$OM$1845,Y$4,FALSE),"")</f>
        <v>-30244396.359999999</v>
      </c>
      <c r="Z565" s="76">
        <f>IFERROR(VLOOKUP($D565,'SAP Data'!$A$7:$OM$1845,Z$4,FALSE),"")</f>
        <v>-29894542.359999999</v>
      </c>
      <c r="AA565" s="76">
        <f>IFERROR(VLOOKUP($D565,'SAP Data'!$A$7:$OM$1845,AA$4,FALSE),"")</f>
        <v>-29585080.359999999</v>
      </c>
      <c r="AB565" s="76">
        <f>IFERROR(VLOOKUP($D565,'SAP Data'!$A$7:$OM$1845,AB$4,FALSE),"")</f>
        <v>-29283424.579999998</v>
      </c>
      <c r="AC565" s="76">
        <f>IFERROR(VLOOKUP($D565,'SAP Data'!$A$7:$OM$1845,AC$4,FALSE),"")</f>
        <v>-28980477.579999998</v>
      </c>
      <c r="AD565" s="76">
        <f>IFERROR(VLOOKUP($D565,'SAP Data'!$A$7:$OM$1845,AD$4,FALSE),"")</f>
        <v>-31802152.710000001</v>
      </c>
      <c r="AE565" s="76">
        <f>IFERROR(VLOOKUP($D565,'SAP Data'!$A$7:$OM$1845,AE$4,FALSE),"")</f>
        <v>-31463389.710000001</v>
      </c>
      <c r="AF565" s="76">
        <f>IFERROR(VLOOKUP($D565,'SAP Data'!$A$7:$OM$1845,AF$4,FALSE),"")</f>
        <v>-31124626.710000001</v>
      </c>
      <c r="AG565" s="76">
        <f>IFERROR(VLOOKUP($D565,'SAP Data'!$A$7:$OM$1845,AG$4,FALSE),"")</f>
        <v>-30785863.710000001</v>
      </c>
      <c r="AH565" s="76">
        <f>IFERROR(VLOOKUP($D565,'SAP Data'!$A$7:$OM$1845,AH$4,FALSE),"")</f>
        <v>-30447100.710000001</v>
      </c>
      <c r="AI565" s="76">
        <f>IFERROR(VLOOKUP($D565,'SAP Data'!$A$7:$OM$1845,AI$4,FALSE),"")</f>
        <v>-30108337.710000001</v>
      </c>
      <c r="AJ565" s="76">
        <f>IFERROR(VLOOKUP($D565,'SAP Data'!$A$7:$OM$1845,AJ$4,FALSE),"")</f>
        <v>-29769574.710000001</v>
      </c>
      <c r="AK565" s="76">
        <f>IFERROR(VLOOKUP($D565,'SAP Data'!$A$7:$OM$1845,AK$4,FALSE),"")</f>
        <v>-29430811.710000001</v>
      </c>
      <c r="AL565" s="76">
        <f>IFERROR(VLOOKUP($D565,'SAP Data'!$A$7:$OM$1845,AL$4,FALSE),"")</f>
        <v>-29092036.710000001</v>
      </c>
      <c r="AM565" s="76">
        <f>IFERROR(VLOOKUP($D565,'SAP Data'!$A$7:$OM$1845,AM$4,FALSE),"")</f>
        <v>-28753257.710000001</v>
      </c>
      <c r="AN565" s="76">
        <f>IFERROR(VLOOKUP($D565,'SAP Data'!$A$7:$OM$1845,AN$4,FALSE),"")</f>
        <v>-28414478.710000001</v>
      </c>
      <c r="AO565" s="76">
        <f>IFERROR(VLOOKUP($D565,'SAP Data'!$A$7:$OM$1845,AO$4,FALSE),"")</f>
        <v>-21925953.399999999</v>
      </c>
      <c r="AP565" s="99">
        <f t="shared" si="843"/>
        <v>-30646342.286250006</v>
      </c>
      <c r="AQ565" s="43">
        <f t="shared" si="844"/>
        <v>-30601120.232083336</v>
      </c>
      <c r="AR565" s="43">
        <f t="shared" si="845"/>
        <v>-30552424.844583333</v>
      </c>
      <c r="AS565" s="43">
        <f t="shared" si="846"/>
        <v>-30500256.123749997</v>
      </c>
      <c r="AT565" s="43">
        <f t="shared" si="847"/>
        <v>-30444614.06958333</v>
      </c>
      <c r="AU565" s="43">
        <f t="shared" si="848"/>
        <v>-30385498.682083327</v>
      </c>
      <c r="AV565" s="43">
        <f t="shared" si="849"/>
        <v>-30322909.961250003</v>
      </c>
      <c r="AW565" s="43">
        <f t="shared" si="850"/>
        <v>-30256847.907083333</v>
      </c>
      <c r="AX565" s="43">
        <f t="shared" si="851"/>
        <v>-30189510.811250001</v>
      </c>
      <c r="AY565" s="43">
        <f t="shared" si="852"/>
        <v>-30121413.798750002</v>
      </c>
      <c r="AZ565" s="43">
        <f t="shared" si="853"/>
        <v>-30050548.443750005</v>
      </c>
      <c r="BA565" s="98">
        <f t="shared" si="854"/>
        <v>-29720403.858333334</v>
      </c>
      <c r="BB565" s="16"/>
      <c r="BC565" s="16"/>
      <c r="BD565" s="16">
        <f t="shared" si="866"/>
        <v>0</v>
      </c>
      <c r="BE565" s="16"/>
      <c r="BF565" s="16">
        <f t="shared" si="867"/>
        <v>0</v>
      </c>
      <c r="BH565" s="16">
        <f t="shared" si="868"/>
        <v>0</v>
      </c>
      <c r="BJ565" s="16">
        <f t="shared" si="869"/>
        <v>0</v>
      </c>
      <c r="BL565" s="16">
        <f t="shared" si="870"/>
        <v>0</v>
      </c>
      <c r="BN565" s="16">
        <f t="shared" si="871"/>
        <v>0</v>
      </c>
      <c r="BP565" s="16">
        <f t="shared" si="863"/>
        <v>0</v>
      </c>
      <c r="BQ565" s="43"/>
      <c r="BR565" s="16">
        <f t="shared" si="864"/>
        <v>0</v>
      </c>
      <c r="BS565" s="43"/>
      <c r="BT565" s="16">
        <f t="shared" si="865"/>
        <v>0</v>
      </c>
      <c r="BV565" s="16">
        <f t="shared" si="860"/>
        <v>0</v>
      </c>
      <c r="BW565" s="43"/>
      <c r="BX565" s="16">
        <f t="shared" si="861"/>
        <v>0</v>
      </c>
      <c r="BY565" s="43"/>
      <c r="BZ565" s="16">
        <f t="shared" si="862"/>
        <v>0</v>
      </c>
      <c r="CB565" s="16">
        <f t="shared" si="857"/>
        <v>0</v>
      </c>
      <c r="CF565" s="243">
        <f t="shared" si="858"/>
        <v>0</v>
      </c>
      <c r="CH565" s="243">
        <f t="shared" si="872"/>
        <v>0</v>
      </c>
      <c r="CJ565" s="16">
        <f t="shared" si="855"/>
        <v>-29720403.858333334</v>
      </c>
      <c r="CL565" s="54">
        <f t="shared" si="856"/>
        <v>0</v>
      </c>
      <c r="CN565" s="18"/>
      <c r="CO565" s="16">
        <f t="shared" si="859"/>
        <v>0</v>
      </c>
      <c r="CP565" s="18"/>
    </row>
    <row r="566" spans="1:94" x14ac:dyDescent="0.2">
      <c r="A566" s="387" t="s">
        <v>4188</v>
      </c>
      <c r="B566" s="14" t="str">
        <f>VLOOKUP(D566,'line assign basis'!$A$8:$D$668,2,FALSE)</f>
        <v>DEF ORE TAX-INV GEN</v>
      </c>
      <c r="C566" s="17" t="s">
        <v>1234</v>
      </c>
      <c r="D566" s="17" t="str">
        <f t="shared" si="929"/>
        <v>283305</v>
      </c>
      <c r="E566" s="17">
        <f>IFERROR(VLOOKUP(D566,'line assign basis'!$A$8:$D$668,4,FALSE),"")</f>
        <v>2</v>
      </c>
      <c r="F566" s="33">
        <f>IFERROR(VLOOKUP($D566,'SAP Data'!$A$7:$OM$1845,F$4,FALSE),"")</f>
        <v>-11736882.5</v>
      </c>
      <c r="G566" s="33">
        <f>IFERROR(VLOOKUP($D566,'SAP Data'!$A$7:$OM$1845,G$4,FALSE),"")</f>
        <v>-11657230.5</v>
      </c>
      <c r="H566" s="16">
        <f>IFERROR(VLOOKUP($D566,'SAP Data'!$A$7:$OM$1845,H$4,FALSE),"")</f>
        <v>-11577578.5</v>
      </c>
      <c r="I566" s="76">
        <f>IFERROR(VLOOKUP($D566,'SAP Data'!$A$7:$OM$1845,I$4,FALSE),"")</f>
        <v>-11497926.5</v>
      </c>
      <c r="J566" s="76">
        <f>IFERROR(VLOOKUP($D566,'SAP Data'!$A$7:$OM$1845,J$4,FALSE),"")</f>
        <v>-11418274.5</v>
      </c>
      <c r="K566" s="76">
        <f>IFERROR(VLOOKUP($D566,'SAP Data'!$A$7:$OM$1845,K$4,FALSE),"")</f>
        <v>-11338622.5</v>
      </c>
      <c r="L566" s="76">
        <f>IFERROR(VLOOKUP($D566,'SAP Data'!$A$7:$OM$1845,L$4,FALSE),"")</f>
        <v>-11258970.5</v>
      </c>
      <c r="M566" s="76">
        <f>IFERROR(VLOOKUP($D566,'SAP Data'!$A$7:$OM$1845,M$4,FALSE),"")</f>
        <v>-11179318.5</v>
      </c>
      <c r="N566" s="76">
        <f>IFERROR(VLOOKUP($D566,'SAP Data'!$A$7:$OM$1845,N$4,FALSE),"")</f>
        <v>-11099666.5</v>
      </c>
      <c r="O566" s="76">
        <f>IFERROR(VLOOKUP($D566,'SAP Data'!$A$7:$OM$1845,O$4,FALSE),"")</f>
        <v>-11020014.5</v>
      </c>
      <c r="P566" s="76">
        <f>IFERROR(VLOOKUP($D566,'SAP Data'!$A$7:$OM$1845,P$4,FALSE),"")</f>
        <v>-10921743.5</v>
      </c>
      <c r="Q566" s="76">
        <f>IFERROR(VLOOKUP($D566,'SAP Data'!$A$7:$OM$1845,Q$4,FALSE),"")</f>
        <v>-11564345.34</v>
      </c>
      <c r="R566" s="76">
        <f>IFERROR(VLOOKUP($D566,'SAP Data'!$A$7:$OM$1845,R$4,FALSE),"")</f>
        <v>-11459027.34</v>
      </c>
      <c r="S566" s="76">
        <f>IFERROR(VLOOKUP($D566,'SAP Data'!$A$7:$OM$1845,S$4,FALSE),"")</f>
        <v>-11353709.34</v>
      </c>
      <c r="T566" s="76">
        <f>IFERROR(VLOOKUP($D566,'SAP Data'!$A$7:$OM$1845,T$4,FALSE),"")</f>
        <v>-11248391.34</v>
      </c>
      <c r="U566" s="76">
        <f>IFERROR(VLOOKUP($D566,'SAP Data'!$A$7:$OM$1845,U$4,FALSE),"")</f>
        <v>-11143073.34</v>
      </c>
      <c r="V566" s="76">
        <f>IFERROR(VLOOKUP($D566,'SAP Data'!$A$7:$OM$1845,V$4,FALSE),"")</f>
        <v>-11037755.34</v>
      </c>
      <c r="W566" s="76">
        <f>IFERROR(VLOOKUP($D566,'SAP Data'!$A$7:$OM$1845,W$4,FALSE),"")</f>
        <v>-10932437.34</v>
      </c>
      <c r="X566" s="76">
        <f>IFERROR(VLOOKUP($D566,'SAP Data'!$A$7:$OM$1845,X$4,FALSE),"")</f>
        <v>-10827119.34</v>
      </c>
      <c r="Y566" s="76">
        <f>IFERROR(VLOOKUP($D566,'SAP Data'!$A$7:$OM$1845,Y$4,FALSE),"")</f>
        <v>-10721801.34</v>
      </c>
      <c r="Z566" s="76">
        <f>IFERROR(VLOOKUP($D566,'SAP Data'!$A$7:$OM$1845,Z$4,FALSE),"")</f>
        <v>-10597775.34</v>
      </c>
      <c r="AA566" s="76">
        <f>IFERROR(VLOOKUP($D566,'SAP Data'!$A$7:$OM$1845,AA$4,FALSE),"")</f>
        <v>-10488070.34</v>
      </c>
      <c r="AB566" s="76">
        <f>IFERROR(VLOOKUP($D566,'SAP Data'!$A$7:$OM$1845,AB$4,FALSE),"")</f>
        <v>-10381131.48</v>
      </c>
      <c r="AC566" s="76">
        <f>IFERROR(VLOOKUP($D566,'SAP Data'!$A$7:$OM$1845,AC$4,FALSE),"")</f>
        <v>-10273735.48</v>
      </c>
      <c r="AD566" s="76">
        <f>IFERROR(VLOOKUP($D566,'SAP Data'!$A$7:$OM$1845,AD$4,FALSE),"")</f>
        <v>-11274038.42</v>
      </c>
      <c r="AE566" s="76">
        <f>IFERROR(VLOOKUP($D566,'SAP Data'!$A$7:$OM$1845,AE$4,FALSE),"")</f>
        <v>-11153945.42</v>
      </c>
      <c r="AF566" s="76">
        <f>IFERROR(VLOOKUP($D566,'SAP Data'!$A$7:$OM$1845,AF$4,FALSE),"")</f>
        <v>-11033852.42</v>
      </c>
      <c r="AG566" s="76">
        <f>IFERROR(VLOOKUP($D566,'SAP Data'!$A$7:$OM$1845,AG$4,FALSE),"")</f>
        <v>-10913759.42</v>
      </c>
      <c r="AH566" s="76">
        <f>IFERROR(VLOOKUP($D566,'SAP Data'!$A$7:$OM$1845,AH$4,FALSE),"")</f>
        <v>-10793666.42</v>
      </c>
      <c r="AI566" s="76">
        <f>IFERROR(VLOOKUP($D566,'SAP Data'!$A$7:$OM$1845,AI$4,FALSE),"")</f>
        <v>-10673573.42</v>
      </c>
      <c r="AJ566" s="76">
        <f>IFERROR(VLOOKUP($D566,'SAP Data'!$A$7:$OM$1845,AJ$4,FALSE),"")</f>
        <v>-10553480.42</v>
      </c>
      <c r="AK566" s="76">
        <f>IFERROR(VLOOKUP($D566,'SAP Data'!$A$7:$OM$1845,AK$4,FALSE),"")</f>
        <v>-10433387.42</v>
      </c>
      <c r="AL566" s="76">
        <f>IFERROR(VLOOKUP($D566,'SAP Data'!$A$7:$OM$1845,AL$4,FALSE),"")</f>
        <v>-10313290.42</v>
      </c>
      <c r="AM566" s="76">
        <f>IFERROR(VLOOKUP($D566,'SAP Data'!$A$7:$OM$1845,AM$4,FALSE),"")</f>
        <v>-10193191.42</v>
      </c>
      <c r="AN566" s="76">
        <f>IFERROR(VLOOKUP($D566,'SAP Data'!$A$7:$OM$1845,AN$4,FALSE),"")</f>
        <v>-10073092.42</v>
      </c>
      <c r="AO566" s="76">
        <f>IFERROR(VLOOKUP($D566,'SAP Data'!$A$7:$OM$1845,AO$4,FALSE),"")</f>
        <v>-7772871.0899999999</v>
      </c>
      <c r="AP566" s="99">
        <f t="shared" si="843"/>
        <v>-10864294.408333335</v>
      </c>
      <c r="AQ566" s="43">
        <f t="shared" si="844"/>
        <v>-10848263.040000001</v>
      </c>
      <c r="AR566" s="43">
        <f t="shared" si="845"/>
        <v>-10831000.421666669</v>
      </c>
      <c r="AS566" s="43">
        <f t="shared" si="846"/>
        <v>-10812506.553333335</v>
      </c>
      <c r="AT566" s="43">
        <f t="shared" si="847"/>
        <v>-10792781.435000001</v>
      </c>
      <c r="AU566" s="43">
        <f t="shared" si="848"/>
        <v>-10771825.066666668</v>
      </c>
      <c r="AV566" s="43">
        <f t="shared" si="849"/>
        <v>-10749637.448333334</v>
      </c>
      <c r="AW566" s="43">
        <f t="shared" si="850"/>
        <v>-10726218.58</v>
      </c>
      <c r="AX566" s="43">
        <f t="shared" si="851"/>
        <v>-10702347.795</v>
      </c>
      <c r="AY566" s="43">
        <f t="shared" si="852"/>
        <v>-10678207.635</v>
      </c>
      <c r="AZ566" s="43">
        <f t="shared" si="853"/>
        <v>-10653086.0525</v>
      </c>
      <c r="BA566" s="98">
        <f t="shared" si="854"/>
        <v>-10536048.408749999</v>
      </c>
      <c r="BB566" s="16"/>
      <c r="BC566" s="16"/>
      <c r="BD566" s="16">
        <f t="shared" si="866"/>
        <v>0</v>
      </c>
      <c r="BE566" s="16"/>
      <c r="BF566" s="16">
        <f t="shared" si="867"/>
        <v>0</v>
      </c>
      <c r="BH566" s="16">
        <f t="shared" si="868"/>
        <v>0</v>
      </c>
      <c r="BJ566" s="16">
        <f t="shared" si="869"/>
        <v>0</v>
      </c>
      <c r="BL566" s="16">
        <f t="shared" si="870"/>
        <v>0</v>
      </c>
      <c r="BN566" s="16">
        <f t="shared" si="871"/>
        <v>0</v>
      </c>
      <c r="BP566" s="16">
        <f t="shared" si="863"/>
        <v>0</v>
      </c>
      <c r="BQ566" s="43"/>
      <c r="BR566" s="16">
        <f t="shared" si="864"/>
        <v>0</v>
      </c>
      <c r="BS566" s="43"/>
      <c r="BT566" s="16">
        <f t="shared" si="865"/>
        <v>0</v>
      </c>
      <c r="BV566" s="16">
        <f t="shared" si="860"/>
        <v>0</v>
      </c>
      <c r="BW566" s="43"/>
      <c r="BX566" s="16">
        <f t="shared" si="861"/>
        <v>0</v>
      </c>
      <c r="BY566" s="43"/>
      <c r="BZ566" s="16">
        <f t="shared" si="862"/>
        <v>0</v>
      </c>
      <c r="CB566" s="16">
        <f t="shared" si="857"/>
        <v>0</v>
      </c>
      <c r="CF566" s="243">
        <f t="shared" si="858"/>
        <v>0</v>
      </c>
      <c r="CH566" s="243">
        <f t="shared" si="872"/>
        <v>0</v>
      </c>
      <c r="CJ566" s="16">
        <f t="shared" si="855"/>
        <v>-10536048.408749999</v>
      </c>
      <c r="CL566" s="54">
        <f t="shared" si="856"/>
        <v>0</v>
      </c>
      <c r="CN566" s="18"/>
      <c r="CO566" s="16">
        <f t="shared" si="859"/>
        <v>0</v>
      </c>
      <c r="CP566" s="18"/>
    </row>
    <row r="567" spans="1:94" x14ac:dyDescent="0.2">
      <c r="A567" s="387" t="s">
        <v>4188</v>
      </c>
      <c r="B567" s="14" t="str">
        <f>VLOOKUP(D567,'line assign basis'!$A$8:$D$668,2,FALSE)</f>
        <v>DEF INC TAX FED - FA</v>
      </c>
      <c r="C567" s="17" t="s">
        <v>1237</v>
      </c>
      <c r="D567" s="17" t="str">
        <f t="shared" si="929"/>
        <v>283306</v>
      </c>
      <c r="E567" s="17">
        <f>IFERROR(VLOOKUP(D567,'line assign basis'!$A$8:$D$668,4,FALSE),"")</f>
        <v>2</v>
      </c>
      <c r="F567" s="33">
        <f>IFERROR(VLOOKUP($D567,'SAP Data'!$A$7:$OM$1845,F$4,FALSE),"")</f>
        <v>-871258.03</v>
      </c>
      <c r="G567" s="33">
        <f>IFERROR(VLOOKUP($D567,'SAP Data'!$A$7:$OM$1845,G$4,FALSE),"")</f>
        <v>-872594.03</v>
      </c>
      <c r="H567" s="16">
        <f>IFERROR(VLOOKUP($D567,'SAP Data'!$A$7:$OM$1845,H$4,FALSE),"")</f>
        <v>-873930.03</v>
      </c>
      <c r="I567" s="76">
        <f>IFERROR(VLOOKUP($D567,'SAP Data'!$A$7:$OM$1845,I$4,FALSE),"")</f>
        <v>-875266.03</v>
      </c>
      <c r="J567" s="76">
        <f>IFERROR(VLOOKUP($D567,'SAP Data'!$A$7:$OM$1845,J$4,FALSE),"")</f>
        <v>-876602.03</v>
      </c>
      <c r="K567" s="76">
        <f>IFERROR(VLOOKUP($D567,'SAP Data'!$A$7:$OM$1845,K$4,FALSE),"")</f>
        <v>-877938.03</v>
      </c>
      <c r="L567" s="76">
        <f>IFERROR(VLOOKUP($D567,'SAP Data'!$A$7:$OM$1845,L$4,FALSE),"")</f>
        <v>-879274.03</v>
      </c>
      <c r="M567" s="76">
        <f>IFERROR(VLOOKUP($D567,'SAP Data'!$A$7:$OM$1845,M$4,FALSE),"")</f>
        <v>-880610.03</v>
      </c>
      <c r="N567" s="76">
        <f>IFERROR(VLOOKUP($D567,'SAP Data'!$A$7:$OM$1845,N$4,FALSE),"")</f>
        <v>-881946.03</v>
      </c>
      <c r="O567" s="76">
        <f>IFERROR(VLOOKUP($D567,'SAP Data'!$A$7:$OM$1845,O$4,FALSE),"")</f>
        <v>-883282.03</v>
      </c>
      <c r="P567" s="76">
        <f>IFERROR(VLOOKUP($D567,'SAP Data'!$A$7:$OM$1845,P$4,FALSE),"")</f>
        <v>-888104.65</v>
      </c>
      <c r="Q567" s="76">
        <f>IFERROR(VLOOKUP($D567,'SAP Data'!$A$7:$OM$1845,Q$4,FALSE),"")</f>
        <v>-1242914.99</v>
      </c>
      <c r="R567" s="76">
        <f>IFERROR(VLOOKUP($D567,'SAP Data'!$A$7:$OM$1845,R$4,FALSE),"")</f>
        <v>-1241253.99</v>
      </c>
      <c r="S567" s="76">
        <f>IFERROR(VLOOKUP($D567,'SAP Data'!$A$7:$OM$1845,S$4,FALSE),"")</f>
        <v>-1239592.99</v>
      </c>
      <c r="T567" s="76">
        <f>IFERROR(VLOOKUP($D567,'SAP Data'!$A$7:$OM$1845,T$4,FALSE),"")</f>
        <v>-1237931.99</v>
      </c>
      <c r="U567" s="76">
        <f>IFERROR(VLOOKUP($D567,'SAP Data'!$A$7:$OM$1845,U$4,FALSE),"")</f>
        <v>-1236270.99</v>
      </c>
      <c r="V567" s="76">
        <f>IFERROR(VLOOKUP($D567,'SAP Data'!$A$7:$OM$1845,V$4,FALSE),"")</f>
        <v>-1234609.99</v>
      </c>
      <c r="W567" s="76">
        <f>IFERROR(VLOOKUP($D567,'SAP Data'!$A$7:$OM$1845,W$4,FALSE),"")</f>
        <v>-1232948.99</v>
      </c>
      <c r="X567" s="76">
        <f>IFERROR(VLOOKUP($D567,'SAP Data'!$A$7:$OM$1845,X$4,FALSE),"")</f>
        <v>-1231287.99</v>
      </c>
      <c r="Y567" s="76">
        <f>IFERROR(VLOOKUP($D567,'SAP Data'!$A$7:$OM$1845,Y$4,FALSE),"")</f>
        <v>-1229626.99</v>
      </c>
      <c r="Z567" s="76">
        <f>IFERROR(VLOOKUP($D567,'SAP Data'!$A$7:$OM$1845,Z$4,FALSE),"")</f>
        <v>-1222395.99</v>
      </c>
      <c r="AA567" s="76">
        <f>IFERROR(VLOOKUP($D567,'SAP Data'!$A$7:$OM$1845,AA$4,FALSE),"")</f>
        <v>-1222395.99</v>
      </c>
      <c r="AB567" s="76">
        <f>IFERROR(VLOOKUP($D567,'SAP Data'!$A$7:$OM$1845,AB$4,FALSE),"")</f>
        <v>-1218141.48</v>
      </c>
      <c r="AC567" s="76">
        <f>IFERROR(VLOOKUP($D567,'SAP Data'!$A$7:$OM$1845,AC$4,FALSE),"")</f>
        <v>-1215861.48</v>
      </c>
      <c r="AD567" s="76">
        <f>IFERROR(VLOOKUP($D567,'SAP Data'!$A$7:$OM$1845,AD$4,FALSE),"")</f>
        <v>-1243322.67</v>
      </c>
      <c r="AE567" s="76">
        <f>IFERROR(VLOOKUP($D567,'SAP Data'!$A$7:$OM$1845,AE$4,FALSE),"")</f>
        <v>-1242410.67</v>
      </c>
      <c r="AF567" s="76">
        <f>IFERROR(VLOOKUP($D567,'SAP Data'!$A$7:$OM$1845,AF$4,FALSE),"")</f>
        <v>-1241498.67</v>
      </c>
      <c r="AG567" s="76">
        <f>IFERROR(VLOOKUP($D567,'SAP Data'!$A$7:$OM$1845,AG$4,FALSE),"")</f>
        <v>-1240586.67</v>
      </c>
      <c r="AH567" s="76">
        <f>IFERROR(VLOOKUP($D567,'SAP Data'!$A$7:$OM$1845,AH$4,FALSE),"")</f>
        <v>-1239674.67</v>
      </c>
      <c r="AI567" s="76">
        <f>IFERROR(VLOOKUP($D567,'SAP Data'!$A$7:$OM$1845,AI$4,FALSE),"")</f>
        <v>-1238762.67</v>
      </c>
      <c r="AJ567" s="76">
        <f>IFERROR(VLOOKUP($D567,'SAP Data'!$A$7:$OM$1845,AJ$4,FALSE),"")</f>
        <v>-1237850.67</v>
      </c>
      <c r="AK567" s="76">
        <f>IFERROR(VLOOKUP($D567,'SAP Data'!$A$7:$OM$1845,AK$4,FALSE),"")</f>
        <v>-1236938.67</v>
      </c>
      <c r="AL567" s="76">
        <f>IFERROR(VLOOKUP($D567,'SAP Data'!$A$7:$OM$1845,AL$4,FALSE),"")</f>
        <v>-1234511.67</v>
      </c>
      <c r="AM567" s="76">
        <f>IFERROR(VLOOKUP($D567,'SAP Data'!$A$7:$OM$1845,AM$4,FALSE),"")</f>
        <v>-1231579.67</v>
      </c>
      <c r="AN567" s="76">
        <f>IFERROR(VLOOKUP($D567,'SAP Data'!$A$7:$OM$1845,AN$4,FALSE),"")</f>
        <v>-1228647.67</v>
      </c>
      <c r="AO567" s="76">
        <f>IFERROR(VLOOKUP($D567,'SAP Data'!$A$7:$OM$1845,AO$4,FALSE),"")</f>
        <v>-1075279.1000000001</v>
      </c>
      <c r="AP567" s="99">
        <f t="shared" si="843"/>
        <v>-1230279.4333333333</v>
      </c>
      <c r="AQ567" s="43">
        <f t="shared" si="844"/>
        <v>-1230483.0316666665</v>
      </c>
      <c r="AR567" s="43">
        <f t="shared" si="845"/>
        <v>-1230749.0466666666</v>
      </c>
      <c r="AS567" s="43">
        <f t="shared" si="846"/>
        <v>-1231077.4783333333</v>
      </c>
      <c r="AT567" s="43">
        <f t="shared" si="847"/>
        <v>-1231468.3266666664</v>
      </c>
      <c r="AU567" s="43">
        <f t="shared" si="848"/>
        <v>-1231921.5916666666</v>
      </c>
      <c r="AV567" s="43">
        <f t="shared" si="849"/>
        <v>-1232437.2733333332</v>
      </c>
      <c r="AW567" s="43">
        <f t="shared" si="850"/>
        <v>-1233015.3716666664</v>
      </c>
      <c r="AX567" s="43">
        <f t="shared" si="851"/>
        <v>-1233824.8449999997</v>
      </c>
      <c r="AY567" s="43">
        <f t="shared" si="852"/>
        <v>-1234712.3183333331</v>
      </c>
      <c r="AZ567" s="43">
        <f t="shared" si="853"/>
        <v>-1235532.7295833332</v>
      </c>
      <c r="BA567" s="98">
        <f t="shared" si="854"/>
        <v>-1230112.8883333334</v>
      </c>
      <c r="BB567" s="16"/>
      <c r="BC567" s="16"/>
      <c r="BD567" s="16">
        <f t="shared" si="866"/>
        <v>0</v>
      </c>
      <c r="BE567" s="16"/>
      <c r="BF567" s="16">
        <f t="shared" si="867"/>
        <v>0</v>
      </c>
      <c r="BH567" s="16">
        <f t="shared" si="868"/>
        <v>0</v>
      </c>
      <c r="BJ567" s="16">
        <f t="shared" si="869"/>
        <v>0</v>
      </c>
      <c r="BL567" s="16">
        <f t="shared" si="870"/>
        <v>0</v>
      </c>
      <c r="BN567" s="16">
        <f t="shared" si="871"/>
        <v>0</v>
      </c>
      <c r="BP567" s="16">
        <f t="shared" si="863"/>
        <v>0</v>
      </c>
      <c r="BQ567" s="43"/>
      <c r="BR567" s="16">
        <f t="shared" si="864"/>
        <v>0</v>
      </c>
      <c r="BS567" s="43"/>
      <c r="BT567" s="16">
        <f t="shared" si="865"/>
        <v>0</v>
      </c>
      <c r="BV567" s="16">
        <f t="shared" si="860"/>
        <v>0</v>
      </c>
      <c r="BW567" s="43"/>
      <c r="BX567" s="16">
        <f t="shared" si="861"/>
        <v>0</v>
      </c>
      <c r="BY567" s="43"/>
      <c r="BZ567" s="16">
        <f t="shared" si="862"/>
        <v>0</v>
      </c>
      <c r="CB567" s="16">
        <f t="shared" si="857"/>
        <v>0</v>
      </c>
      <c r="CF567" s="243">
        <f t="shared" si="858"/>
        <v>0</v>
      </c>
      <c r="CH567" s="243">
        <f t="shared" si="872"/>
        <v>0</v>
      </c>
      <c r="CJ567" s="16">
        <f t="shared" si="855"/>
        <v>-1230112.8883333334</v>
      </c>
      <c r="CL567" s="54">
        <f t="shared" si="856"/>
        <v>0</v>
      </c>
      <c r="CN567" s="18"/>
      <c r="CO567" s="16">
        <f t="shared" si="859"/>
        <v>0</v>
      </c>
      <c r="CP567" s="18"/>
    </row>
    <row r="568" spans="1:94" x14ac:dyDescent="0.2">
      <c r="A568" s="387" t="s">
        <v>4188</v>
      </c>
      <c r="B568" s="14" t="str">
        <f>VLOOKUP(D568,'line assign basis'!$A$8:$D$668,2,FALSE)</f>
        <v>DEF INC TAX STATE -</v>
      </c>
      <c r="C568" s="17" t="s">
        <v>1240</v>
      </c>
      <c r="D568" s="17" t="str">
        <f t="shared" si="929"/>
        <v>283307</v>
      </c>
      <c r="E568" s="17">
        <f>IFERROR(VLOOKUP(D568,'line assign basis'!$A$8:$D$668,4,FALSE),"")</f>
        <v>2</v>
      </c>
      <c r="F568" s="33">
        <f>IFERROR(VLOOKUP($D568,'SAP Data'!$A$7:$OM$1845,F$4,FALSE),"")</f>
        <v>-308865.14</v>
      </c>
      <c r="G568" s="33">
        <f>IFERROR(VLOOKUP($D568,'SAP Data'!$A$7:$OM$1845,G$4,FALSE),"")</f>
        <v>-309338.14</v>
      </c>
      <c r="H568" s="16">
        <f>IFERROR(VLOOKUP($D568,'SAP Data'!$A$7:$OM$1845,H$4,FALSE),"")</f>
        <v>-309811.14</v>
      </c>
      <c r="I568" s="76">
        <f>IFERROR(VLOOKUP($D568,'SAP Data'!$A$7:$OM$1845,I$4,FALSE),"")</f>
        <v>-310284.14</v>
      </c>
      <c r="J568" s="76">
        <f>IFERROR(VLOOKUP($D568,'SAP Data'!$A$7:$OM$1845,J$4,FALSE),"")</f>
        <v>-310757.14</v>
      </c>
      <c r="K568" s="76">
        <f>IFERROR(VLOOKUP($D568,'SAP Data'!$A$7:$OM$1845,K$4,FALSE),"")</f>
        <v>-311230.14</v>
      </c>
      <c r="L568" s="76">
        <f>IFERROR(VLOOKUP($D568,'SAP Data'!$A$7:$OM$1845,L$4,FALSE),"")</f>
        <v>-311703.14</v>
      </c>
      <c r="M568" s="76">
        <f>IFERROR(VLOOKUP($D568,'SAP Data'!$A$7:$OM$1845,M$4,FALSE),"")</f>
        <v>-312176.14</v>
      </c>
      <c r="N568" s="76">
        <f>IFERROR(VLOOKUP($D568,'SAP Data'!$A$7:$OM$1845,N$4,FALSE),"")</f>
        <v>-312649.14</v>
      </c>
      <c r="O568" s="76">
        <f>IFERROR(VLOOKUP($D568,'SAP Data'!$A$7:$OM$1845,O$4,FALSE),"")</f>
        <v>-313122.14</v>
      </c>
      <c r="P568" s="76">
        <f>IFERROR(VLOOKUP($D568,'SAP Data'!$A$7:$OM$1845,P$4,FALSE),"")</f>
        <v>-314831.17</v>
      </c>
      <c r="Q568" s="76">
        <f>IFERROR(VLOOKUP($D568,'SAP Data'!$A$7:$OM$1845,Q$4,FALSE),"")</f>
        <v>-440620.2</v>
      </c>
      <c r="R568" s="76">
        <f>IFERROR(VLOOKUP($D568,'SAP Data'!$A$7:$OM$1845,R$4,FALSE),"")</f>
        <v>-440031.2</v>
      </c>
      <c r="S568" s="76">
        <f>IFERROR(VLOOKUP($D568,'SAP Data'!$A$7:$OM$1845,S$4,FALSE),"")</f>
        <v>-439442.2</v>
      </c>
      <c r="T568" s="76">
        <f>IFERROR(VLOOKUP($D568,'SAP Data'!$A$7:$OM$1845,T$4,FALSE),"")</f>
        <v>-438853.2</v>
      </c>
      <c r="U568" s="76">
        <f>IFERROR(VLOOKUP($D568,'SAP Data'!$A$7:$OM$1845,U$4,FALSE),"")</f>
        <v>-438264.2</v>
      </c>
      <c r="V568" s="76">
        <f>IFERROR(VLOOKUP($D568,'SAP Data'!$A$7:$OM$1845,V$4,FALSE),"")</f>
        <v>-437675.2</v>
      </c>
      <c r="W568" s="76">
        <f>IFERROR(VLOOKUP($D568,'SAP Data'!$A$7:$OM$1845,W$4,FALSE),"")</f>
        <v>-437086.2</v>
      </c>
      <c r="X568" s="76">
        <f>IFERROR(VLOOKUP($D568,'SAP Data'!$A$7:$OM$1845,X$4,FALSE),"")</f>
        <v>-436497.2</v>
      </c>
      <c r="Y568" s="76">
        <f>IFERROR(VLOOKUP($D568,'SAP Data'!$A$7:$OM$1845,Y$4,FALSE),"")</f>
        <v>-435908.2</v>
      </c>
      <c r="Z568" s="76">
        <f>IFERROR(VLOOKUP($D568,'SAP Data'!$A$7:$OM$1845,Z$4,FALSE),"")</f>
        <v>-433344.2</v>
      </c>
      <c r="AA568" s="76">
        <f>IFERROR(VLOOKUP($D568,'SAP Data'!$A$7:$OM$1845,AA$4,FALSE),"")</f>
        <v>-433344.2</v>
      </c>
      <c r="AB568" s="76">
        <f>IFERROR(VLOOKUP($D568,'SAP Data'!$A$7:$OM$1845,AB$4,FALSE),"")</f>
        <v>-431836.5</v>
      </c>
      <c r="AC568" s="76">
        <f>IFERROR(VLOOKUP($D568,'SAP Data'!$A$7:$OM$1845,AC$4,FALSE),"")</f>
        <v>-431028.5</v>
      </c>
      <c r="AD568" s="76">
        <f>IFERROR(VLOOKUP($D568,'SAP Data'!$A$7:$OM$1845,AD$4,FALSE),"")</f>
        <v>-440765.03</v>
      </c>
      <c r="AE568" s="76">
        <f>IFERROR(VLOOKUP($D568,'SAP Data'!$A$7:$OM$1845,AE$4,FALSE),"")</f>
        <v>-440442.03</v>
      </c>
      <c r="AF568" s="76">
        <f>IFERROR(VLOOKUP($D568,'SAP Data'!$A$7:$OM$1845,AF$4,FALSE),"")</f>
        <v>-440119.03</v>
      </c>
      <c r="AG568" s="76">
        <f>IFERROR(VLOOKUP($D568,'SAP Data'!$A$7:$OM$1845,AG$4,FALSE),"")</f>
        <v>-439796.03</v>
      </c>
      <c r="AH568" s="76">
        <f>IFERROR(VLOOKUP($D568,'SAP Data'!$A$7:$OM$1845,AH$4,FALSE),"")</f>
        <v>-439473.03</v>
      </c>
      <c r="AI568" s="76">
        <f>IFERROR(VLOOKUP($D568,'SAP Data'!$A$7:$OM$1845,AI$4,FALSE),"")</f>
        <v>-439150.03</v>
      </c>
      <c r="AJ568" s="76">
        <f>IFERROR(VLOOKUP($D568,'SAP Data'!$A$7:$OM$1845,AJ$4,FALSE),"")</f>
        <v>-438827.03</v>
      </c>
      <c r="AK568" s="76">
        <f>IFERROR(VLOOKUP($D568,'SAP Data'!$A$7:$OM$1845,AK$4,FALSE),"")</f>
        <v>-438504.03</v>
      </c>
      <c r="AL568" s="76">
        <f>IFERROR(VLOOKUP($D568,'SAP Data'!$A$7:$OM$1845,AL$4,FALSE),"")</f>
        <v>-437644.03</v>
      </c>
      <c r="AM568" s="76">
        <f>IFERROR(VLOOKUP($D568,'SAP Data'!$A$7:$OM$1845,AM$4,FALSE),"")</f>
        <v>-436605.03</v>
      </c>
      <c r="AN568" s="76">
        <f>IFERROR(VLOOKUP($D568,'SAP Data'!$A$7:$OM$1845,AN$4,FALSE),"")</f>
        <v>-435566.03</v>
      </c>
      <c r="AO568" s="76">
        <f>IFERROR(VLOOKUP($D568,'SAP Data'!$A$7:$OM$1845,AO$4,FALSE),"")</f>
        <v>-381192.35</v>
      </c>
      <c r="AP568" s="99">
        <f t="shared" si="843"/>
        <v>-436139.82624999998</v>
      </c>
      <c r="AQ568" s="43">
        <f t="shared" si="844"/>
        <v>-436212.06208333332</v>
      </c>
      <c r="AR568" s="43">
        <f t="shared" si="845"/>
        <v>-436306.46458333335</v>
      </c>
      <c r="AS568" s="43">
        <f t="shared" si="846"/>
        <v>-436423.03375</v>
      </c>
      <c r="AT568" s="43">
        <f t="shared" si="847"/>
        <v>-436561.76958333334</v>
      </c>
      <c r="AU568" s="43">
        <f t="shared" si="848"/>
        <v>-436722.67208333337</v>
      </c>
      <c r="AV568" s="43">
        <f t="shared" si="849"/>
        <v>-436905.74125000002</v>
      </c>
      <c r="AW568" s="43">
        <f t="shared" si="850"/>
        <v>-437110.97708333336</v>
      </c>
      <c r="AX568" s="43">
        <f t="shared" si="851"/>
        <v>-437398.29625000007</v>
      </c>
      <c r="AY568" s="43">
        <f t="shared" si="852"/>
        <v>-437713.32375000004</v>
      </c>
      <c r="AZ568" s="43">
        <f t="shared" si="853"/>
        <v>-438004.58875000011</v>
      </c>
      <c r="BA568" s="98">
        <f t="shared" si="854"/>
        <v>-436083.47958333348</v>
      </c>
      <c r="BB568" s="16"/>
      <c r="BC568" s="16"/>
      <c r="BD568" s="16">
        <f t="shared" si="866"/>
        <v>0</v>
      </c>
      <c r="BE568" s="16"/>
      <c r="BF568" s="16">
        <f t="shared" si="867"/>
        <v>0</v>
      </c>
      <c r="BH568" s="16">
        <f t="shared" si="868"/>
        <v>0</v>
      </c>
      <c r="BJ568" s="16">
        <f t="shared" si="869"/>
        <v>0</v>
      </c>
      <c r="BL568" s="16">
        <f t="shared" si="870"/>
        <v>0</v>
      </c>
      <c r="BN568" s="16">
        <f t="shared" si="871"/>
        <v>0</v>
      </c>
      <c r="BP568" s="16">
        <f t="shared" si="863"/>
        <v>0</v>
      </c>
      <c r="BQ568" s="43"/>
      <c r="BR568" s="16">
        <f t="shared" si="864"/>
        <v>0</v>
      </c>
      <c r="BS568" s="43"/>
      <c r="BT568" s="16">
        <f t="shared" si="865"/>
        <v>0</v>
      </c>
      <c r="BV568" s="16">
        <f t="shared" si="860"/>
        <v>0</v>
      </c>
      <c r="BW568" s="43"/>
      <c r="BX568" s="16">
        <f t="shared" si="861"/>
        <v>0</v>
      </c>
      <c r="BY568" s="43"/>
      <c r="BZ568" s="16">
        <f t="shared" si="862"/>
        <v>0</v>
      </c>
      <c r="CB568" s="16">
        <f t="shared" si="857"/>
        <v>0</v>
      </c>
      <c r="CF568" s="243">
        <f t="shared" si="858"/>
        <v>0</v>
      </c>
      <c r="CH568" s="243">
        <f t="shared" si="872"/>
        <v>0</v>
      </c>
      <c r="CJ568" s="16">
        <f t="shared" si="855"/>
        <v>-436083.47958333348</v>
      </c>
      <c r="CL568" s="54">
        <f t="shared" si="856"/>
        <v>0</v>
      </c>
      <c r="CN568" s="18"/>
      <c r="CO568" s="16">
        <f t="shared" si="859"/>
        <v>0</v>
      </c>
      <c r="CP568" s="18"/>
    </row>
    <row r="569" spans="1:94" x14ac:dyDescent="0.2">
      <c r="A569" s="387" t="s">
        <v>4020</v>
      </c>
      <c r="B569" s="14" t="str">
        <f>VLOOKUP(D569,'line assign basis'!$A$8:$D$668,2,FALSE)</f>
        <v>LIABILITY CONS RECL</v>
      </c>
      <c r="C569" s="17" t="s">
        <v>1242</v>
      </c>
      <c r="D569" s="17" t="str">
        <f t="shared" si="929"/>
        <v>254001</v>
      </c>
      <c r="E569" s="17">
        <f>IFERROR(VLOOKUP(D569,'line assign basis'!$A$8:$D$668,4,FALSE),"")</f>
        <v>5</v>
      </c>
      <c r="F569" s="33">
        <f>IFERROR(VLOOKUP($D569,'SAP Data'!$A$7:$OM$1845,F$4,FALSE),"")</f>
        <v>0</v>
      </c>
      <c r="G569" s="33">
        <f>IFERROR(VLOOKUP($D569,'SAP Data'!$A$7:$OM$1845,G$4,FALSE),"")</f>
        <v>0</v>
      </c>
      <c r="H569" s="16">
        <f>IFERROR(VLOOKUP($D569,'SAP Data'!$A$7:$OM$1845,H$4,FALSE),"")</f>
        <v>-1775841.95</v>
      </c>
      <c r="I569" s="43">
        <f>IFERROR(VLOOKUP($D569,'SAP Data'!$A$7:$OM$1845,I$4,FALSE),"")</f>
        <v>0</v>
      </c>
      <c r="J569" s="43">
        <f>IFERROR(VLOOKUP($D569,'SAP Data'!$A$7:$OM$1845,J$4,FALSE),"")</f>
        <v>0</v>
      </c>
      <c r="K569" s="43">
        <f>IFERROR(VLOOKUP($D569,'SAP Data'!$A$7:$OM$1845,K$4,FALSE),"")</f>
        <v>703617.17</v>
      </c>
      <c r="L569" s="43">
        <f>IFERROR(VLOOKUP($D569,'SAP Data'!$A$7:$OM$1845,L$4,FALSE),"")</f>
        <v>0</v>
      </c>
      <c r="M569" s="43">
        <f>IFERROR(VLOOKUP($D569,'SAP Data'!$A$7:$OM$1845,M$4,FALSE),"")</f>
        <v>0</v>
      </c>
      <c r="N569" s="43">
        <f>IFERROR(VLOOKUP($D569,'SAP Data'!$A$7:$OM$1845,N$4,FALSE),"")</f>
        <v>1076972.01</v>
      </c>
      <c r="O569" s="43">
        <f>IFERROR(VLOOKUP($D569,'SAP Data'!$A$7:$OM$1845,O$4,FALSE),"")</f>
        <v>0</v>
      </c>
      <c r="P569" s="43">
        <f>IFERROR(VLOOKUP($D569,'SAP Data'!$A$7:$OM$1845,P$4,FALSE),"")</f>
        <v>0</v>
      </c>
      <c r="Q569" s="43">
        <f>IFERROR(VLOOKUP($D569,'SAP Data'!$A$7:$OM$1845,Q$4,FALSE),"")</f>
        <v>-6608668.5800000001</v>
      </c>
      <c r="R569" s="43">
        <f>IFERROR(VLOOKUP($D569,'SAP Data'!$A$7:$OM$1845,R$4,FALSE),"")</f>
        <v>0</v>
      </c>
      <c r="S569" s="43">
        <f>IFERROR(VLOOKUP($D569,'SAP Data'!$A$7:$OM$1845,S$4,FALSE),"")</f>
        <v>0</v>
      </c>
      <c r="T569" s="43">
        <f>IFERROR(VLOOKUP($D569,'SAP Data'!$A$7:$OM$1845,T$4,FALSE),"")</f>
        <v>-4800520.3600000003</v>
      </c>
      <c r="U569" s="43">
        <f>IFERROR(VLOOKUP($D569,'SAP Data'!$A$7:$OM$1845,U$4,FALSE),"")</f>
        <v>0</v>
      </c>
      <c r="V569" s="43">
        <f>IFERROR(VLOOKUP($D569,'SAP Data'!$A$7:$OM$1845,V$4,FALSE),"")</f>
        <v>0</v>
      </c>
      <c r="W569" s="43">
        <f>IFERROR(VLOOKUP($D569,'SAP Data'!$A$7:$OM$1845,W$4,FALSE),"")</f>
        <v>-7631008.1200000001</v>
      </c>
      <c r="X569" s="43">
        <f>IFERROR(VLOOKUP($D569,'SAP Data'!$A$7:$OM$1845,X$4,FALSE),"")</f>
        <v>0</v>
      </c>
      <c r="Y569" s="43">
        <f>IFERROR(VLOOKUP($D569,'SAP Data'!$A$7:$OM$1845,Y$4,FALSE),"")</f>
        <v>0</v>
      </c>
      <c r="Z569" s="43">
        <f>IFERROR(VLOOKUP($D569,'SAP Data'!$A$7:$OM$1845,Z$4,FALSE),"")</f>
        <v>-6118057.4800000004</v>
      </c>
      <c r="AA569" s="43">
        <f>IFERROR(VLOOKUP($D569,'SAP Data'!$A$7:$OM$1845,AA$4,FALSE),"")</f>
        <v>0</v>
      </c>
      <c r="AB569" s="43">
        <f>IFERROR(VLOOKUP($D569,'SAP Data'!$A$7:$OM$1845,AB$4,FALSE),"")</f>
        <v>0</v>
      </c>
      <c r="AC569" s="43">
        <f>IFERROR(VLOOKUP($D569,'SAP Data'!$A$7:$OM$1845,AC$4,FALSE),"")</f>
        <v>-2897467.24</v>
      </c>
      <c r="AD569" s="76">
        <f>IFERROR(VLOOKUP($D569,'SAP Data'!$A$7:$OM$1845,AD$4,FALSE),"")</f>
        <v>0</v>
      </c>
      <c r="AE569" s="76">
        <f>IFERROR(VLOOKUP($D569,'SAP Data'!$A$7:$OM$1845,AE$4,FALSE),"")</f>
        <v>0</v>
      </c>
      <c r="AF569" s="76">
        <f>IFERROR(VLOOKUP($D569,'SAP Data'!$A$7:$OM$1845,AF$4,FALSE),"")</f>
        <v>-4234391.37</v>
      </c>
      <c r="AG569" s="76">
        <f>IFERROR(VLOOKUP($D569,'SAP Data'!$A$7:$OM$1845,AG$4,FALSE),"")</f>
        <v>0</v>
      </c>
      <c r="AH569" s="76">
        <f>IFERROR(VLOOKUP($D569,'SAP Data'!$A$7:$OM$1845,AH$4,FALSE),"")</f>
        <v>0</v>
      </c>
      <c r="AI569" s="76">
        <f>IFERROR(VLOOKUP($D569,'SAP Data'!$A$7:$OM$1845,AI$4,FALSE),"")</f>
        <v>-1660417.93</v>
      </c>
      <c r="AJ569" s="76">
        <f>IFERROR(VLOOKUP($D569,'SAP Data'!$A$7:$OM$1845,AJ$4,FALSE),"")</f>
        <v>0</v>
      </c>
      <c r="AK569" s="76">
        <f>IFERROR(VLOOKUP($D569,'SAP Data'!$A$7:$OM$1845,AK$4,FALSE),"")</f>
        <v>0</v>
      </c>
      <c r="AL569" s="76">
        <f>IFERROR(VLOOKUP($D569,'SAP Data'!$A$7:$OM$1845,AL$4,FALSE),"")</f>
        <v>-1105357.45</v>
      </c>
      <c r="AM569" s="76">
        <f>IFERROR(VLOOKUP($D569,'SAP Data'!$A$7:$OM$1845,AM$4,FALSE),"")</f>
        <v>0</v>
      </c>
      <c r="AN569" s="76">
        <f>IFERROR(VLOOKUP($D569,'SAP Data'!$A$7:$OM$1845,AN$4,FALSE),"")</f>
        <v>0</v>
      </c>
      <c r="AO569" s="76">
        <f>IFERROR(VLOOKUP($D569,'SAP Data'!$A$7:$OM$1845,AO$4,FALSE),"")</f>
        <v>-5295448.29</v>
      </c>
      <c r="AP569" s="99">
        <f t="shared" si="843"/>
        <v>-1787254.4333333336</v>
      </c>
      <c r="AQ569" s="43">
        <f t="shared" si="844"/>
        <v>-1787254.4333333336</v>
      </c>
      <c r="AR569" s="43">
        <f t="shared" si="845"/>
        <v>-1763665.7254166668</v>
      </c>
      <c r="AS569" s="43">
        <f t="shared" si="846"/>
        <v>-1740077.0175000001</v>
      </c>
      <c r="AT569" s="43">
        <f t="shared" si="847"/>
        <v>-1740077.0175000001</v>
      </c>
      <c r="AU569" s="43">
        <f t="shared" si="848"/>
        <v>-1491302.4262499998</v>
      </c>
      <c r="AV569" s="43">
        <f t="shared" si="849"/>
        <v>-1242527.835</v>
      </c>
      <c r="AW569" s="43">
        <f t="shared" si="850"/>
        <v>-1242527.835</v>
      </c>
      <c r="AX569" s="43">
        <f t="shared" si="851"/>
        <v>-1033665.3337500001</v>
      </c>
      <c r="AY569" s="43">
        <f t="shared" si="852"/>
        <v>-824802.83250000002</v>
      </c>
      <c r="AZ569" s="43">
        <f t="shared" si="853"/>
        <v>-824802.83250000002</v>
      </c>
      <c r="BA569" s="98">
        <f t="shared" si="854"/>
        <v>-924718.70958333334</v>
      </c>
      <c r="BB569" s="16"/>
      <c r="BC569" s="16"/>
      <c r="BD569" s="16">
        <f t="shared" si="866"/>
        <v>-1787254.4333333336</v>
      </c>
      <c r="BE569" s="16"/>
      <c r="BF569" s="16">
        <f t="shared" si="867"/>
        <v>-1787254.4333333336</v>
      </c>
      <c r="BH569" s="16">
        <f t="shared" si="868"/>
        <v>-1763665.7254166668</v>
      </c>
      <c r="BJ569" s="16">
        <f t="shared" si="869"/>
        <v>-1740077.0175000001</v>
      </c>
      <c r="BL569" s="16">
        <f t="shared" si="870"/>
        <v>-1740077.0175000001</v>
      </c>
      <c r="BN569" s="16">
        <f t="shared" si="871"/>
        <v>-1491302.4262499998</v>
      </c>
      <c r="BP569" s="16">
        <f t="shared" si="863"/>
        <v>-1242527.835</v>
      </c>
      <c r="BQ569" s="43"/>
      <c r="BR569" s="16">
        <f t="shared" si="864"/>
        <v>-1242527.835</v>
      </c>
      <c r="BS569" s="43"/>
      <c r="BT569" s="16">
        <f t="shared" si="865"/>
        <v>-1033665.3337500001</v>
      </c>
      <c r="BV569" s="16">
        <f t="shared" si="860"/>
        <v>-824802.83250000002</v>
      </c>
      <c r="BW569" s="43"/>
      <c r="BX569" s="16">
        <f t="shared" si="861"/>
        <v>-824802.83250000002</v>
      </c>
      <c r="BY569" s="43"/>
      <c r="BZ569" s="16">
        <f t="shared" si="862"/>
        <v>-924718.70958333334</v>
      </c>
      <c r="CB569" s="16">
        <f t="shared" si="857"/>
        <v>0</v>
      </c>
      <c r="CF569" s="243">
        <f t="shared" si="858"/>
        <v>0</v>
      </c>
      <c r="CH569" s="243">
        <f t="shared" si="872"/>
        <v>0</v>
      </c>
      <c r="CJ569" s="16">
        <f t="shared" si="855"/>
        <v>0</v>
      </c>
      <c r="CL569" s="54">
        <f t="shared" si="856"/>
        <v>0</v>
      </c>
      <c r="CN569" s="18"/>
      <c r="CO569" s="16">
        <f t="shared" si="859"/>
        <v>0</v>
      </c>
      <c r="CP569" s="18"/>
    </row>
    <row r="570" spans="1:94" x14ac:dyDescent="0.2">
      <c r="A570" s="387" t="s">
        <v>3037</v>
      </c>
      <c r="B570" s="14" t="str">
        <f>VLOOKUP(D570,'line assign basis'!$A$8:$D$668,2,FALSE)</f>
        <v>N.Mist COH Reg. Liab</v>
      </c>
      <c r="C570" s="17" t="s">
        <v>1245</v>
      </c>
      <c r="D570" s="17" t="str">
        <f t="shared" si="929"/>
        <v>254002</v>
      </c>
      <c r="E570" s="17">
        <f>IFERROR(VLOOKUP(D570,'line assign basis'!$A$8:$D$668,4,FALSE),"")</f>
        <v>3</v>
      </c>
      <c r="F570" s="33">
        <f>IFERROR(VLOOKUP($D570,'SAP Data'!$A$7:$OM$1845,F$4,FALSE),"")</f>
        <v>-1130539.06</v>
      </c>
      <c r="G570" s="33">
        <f>IFERROR(VLOOKUP($D570,'SAP Data'!$A$7:$OM$1845,G$4,FALSE),"")</f>
        <v>-1244344.52</v>
      </c>
      <c r="H570" s="16">
        <f>IFERROR(VLOOKUP($D570,'SAP Data'!$A$7:$OM$1845,H$4,FALSE),"")</f>
        <v>-1247665.19</v>
      </c>
      <c r="I570" s="76">
        <f>IFERROR(VLOOKUP($D570,'SAP Data'!$A$7:$OM$1845,I$4,FALSE),"")</f>
        <v>-1266052.18</v>
      </c>
      <c r="J570" s="76">
        <f>IFERROR(VLOOKUP($D570,'SAP Data'!$A$7:$OM$1845,J$4,FALSE),"")</f>
        <v>-1290330.1499999999</v>
      </c>
      <c r="K570" s="76">
        <f>IFERROR(VLOOKUP($D570,'SAP Data'!$A$7:$OM$1845,K$4,FALSE),"")</f>
        <v>-1269691.7</v>
      </c>
      <c r="L570" s="76">
        <f>IFERROR(VLOOKUP($D570,'SAP Data'!$A$7:$OM$1845,L$4,FALSE),"")</f>
        <v>-1269691.7</v>
      </c>
      <c r="M570" s="76">
        <f>IFERROR(VLOOKUP($D570,'SAP Data'!$A$7:$OM$1845,M$4,FALSE),"")</f>
        <v>-1269691.7</v>
      </c>
      <c r="N570" s="76">
        <f>IFERROR(VLOOKUP($D570,'SAP Data'!$A$7:$OM$1845,N$4,FALSE),"")</f>
        <v>-1290845.45</v>
      </c>
      <c r="O570" s="76">
        <f>IFERROR(VLOOKUP($D570,'SAP Data'!$A$7:$OM$1845,O$4,FALSE),"")</f>
        <v>-1290845.45</v>
      </c>
      <c r="P570" s="76">
        <f>IFERROR(VLOOKUP($D570,'SAP Data'!$A$7:$OM$1845,P$4,FALSE),"")</f>
        <v>0</v>
      </c>
      <c r="Q570" s="76">
        <f>IFERROR(VLOOKUP($D570,'SAP Data'!$A$7:$OM$1845,Q$4,FALSE),"")</f>
        <v>0</v>
      </c>
      <c r="R570" s="76">
        <f>IFERROR(VLOOKUP($D570,'SAP Data'!$A$7:$OM$1845,R$4,FALSE),"")</f>
        <v>0</v>
      </c>
      <c r="S570" s="76">
        <f>IFERROR(VLOOKUP($D570,'SAP Data'!$A$7:$OM$1845,S$4,FALSE),"")</f>
        <v>0</v>
      </c>
      <c r="T570" s="76">
        <f>IFERROR(VLOOKUP($D570,'SAP Data'!$A$7:$OM$1845,T$4,FALSE),"")</f>
        <v>0</v>
      </c>
      <c r="U570" s="76">
        <f>IFERROR(VLOOKUP($D570,'SAP Data'!$A$7:$OM$1845,U$4,FALSE),"")</f>
        <v>0</v>
      </c>
      <c r="V570" s="76">
        <f>IFERROR(VLOOKUP($D570,'SAP Data'!$A$7:$OM$1845,V$4,FALSE),"")</f>
        <v>0</v>
      </c>
      <c r="W570" s="76">
        <f>IFERROR(VLOOKUP($D570,'SAP Data'!$A$7:$OM$1845,W$4,FALSE),"")</f>
        <v>0</v>
      </c>
      <c r="X570" s="76">
        <f>IFERROR(VLOOKUP($D570,'SAP Data'!$A$7:$OM$1845,X$4,FALSE),"")</f>
        <v>0</v>
      </c>
      <c r="Y570" s="76">
        <f>IFERROR(VLOOKUP($D570,'SAP Data'!$A$7:$OM$1845,Y$4,FALSE),"")</f>
        <v>0</v>
      </c>
      <c r="Z570" s="76">
        <f>IFERROR(VLOOKUP($D570,'SAP Data'!$A$7:$OM$1845,Z$4,FALSE),"")</f>
        <v>0</v>
      </c>
      <c r="AA570" s="76">
        <f>IFERROR(VLOOKUP($D570,'SAP Data'!$A$7:$OM$1845,AA$4,FALSE),"")</f>
        <v>0</v>
      </c>
      <c r="AB570" s="76">
        <f>IFERROR(VLOOKUP($D570,'SAP Data'!$A$7:$OM$1845,AB$4,FALSE),"")</f>
        <v>0</v>
      </c>
      <c r="AC570" s="76">
        <f>IFERROR(VLOOKUP($D570,'SAP Data'!$A$7:$OM$1845,AC$4,FALSE),"")</f>
        <v>0</v>
      </c>
      <c r="AD570" s="76">
        <f>IFERROR(VLOOKUP($D570,'SAP Data'!$A$7:$OM$1845,AD$4,FALSE),"")</f>
        <v>0</v>
      </c>
      <c r="AE570" s="76">
        <f>IFERROR(VLOOKUP($D570,'SAP Data'!$A$7:$OM$1845,AE$4,FALSE),"")</f>
        <v>0</v>
      </c>
      <c r="AF570" s="76">
        <f>IFERROR(VLOOKUP($D570,'SAP Data'!$A$7:$OM$1845,AF$4,FALSE),"")</f>
        <v>0</v>
      </c>
      <c r="AG570" s="76">
        <f>IFERROR(VLOOKUP($D570,'SAP Data'!$A$7:$OM$1845,AG$4,FALSE),"")</f>
        <v>0</v>
      </c>
      <c r="AH570" s="76">
        <f>IFERROR(VLOOKUP($D570,'SAP Data'!$A$7:$OM$1845,AH$4,FALSE),"")</f>
        <v>0</v>
      </c>
      <c r="AI570" s="76">
        <f>IFERROR(VLOOKUP($D570,'SAP Data'!$A$7:$OM$1845,AI$4,FALSE),"")</f>
        <v>0</v>
      </c>
      <c r="AJ570" s="76">
        <f>IFERROR(VLOOKUP($D570,'SAP Data'!$A$7:$OM$1845,AJ$4,FALSE),"")</f>
        <v>0</v>
      </c>
      <c r="AK570" s="76">
        <f>IFERROR(VLOOKUP($D570,'SAP Data'!$A$7:$OM$1845,AK$4,FALSE),"")</f>
        <v>0</v>
      </c>
      <c r="AL570" s="76">
        <f>IFERROR(VLOOKUP($D570,'SAP Data'!$A$7:$OM$1845,AL$4,FALSE),"")</f>
        <v>0</v>
      </c>
      <c r="AM570" s="76">
        <f>IFERROR(VLOOKUP($D570,'SAP Data'!$A$7:$OM$1845,AM$4,FALSE),"")</f>
        <v>0</v>
      </c>
      <c r="AN570" s="76">
        <f>IFERROR(VLOOKUP($D570,'SAP Data'!$A$7:$OM$1845,AN$4,FALSE),"")</f>
        <v>0</v>
      </c>
      <c r="AO570" s="76">
        <f>IFERROR(VLOOKUP($D570,'SAP Data'!$A$7:$OM$1845,AO$4,FALSE),"")</f>
        <v>0</v>
      </c>
      <c r="AP570" s="99">
        <f t="shared" si="843"/>
        <v>0</v>
      </c>
      <c r="AQ570" s="43">
        <f t="shared" si="844"/>
        <v>0</v>
      </c>
      <c r="AR570" s="43">
        <f t="shared" si="845"/>
        <v>0</v>
      </c>
      <c r="AS570" s="43">
        <f t="shared" si="846"/>
        <v>0</v>
      </c>
      <c r="AT570" s="43">
        <f t="shared" si="847"/>
        <v>0</v>
      </c>
      <c r="AU570" s="43">
        <f t="shared" si="848"/>
        <v>0</v>
      </c>
      <c r="AV570" s="43">
        <f t="shared" si="849"/>
        <v>0</v>
      </c>
      <c r="AW570" s="43">
        <f t="shared" si="850"/>
        <v>0</v>
      </c>
      <c r="AX570" s="43">
        <f t="shared" si="851"/>
        <v>0</v>
      </c>
      <c r="AY570" s="43">
        <f t="shared" si="852"/>
        <v>0</v>
      </c>
      <c r="AZ570" s="43">
        <f t="shared" si="853"/>
        <v>0</v>
      </c>
      <c r="BA570" s="98">
        <f t="shared" si="854"/>
        <v>0</v>
      </c>
      <c r="BB570" s="16"/>
      <c r="BC570" s="16"/>
      <c r="BD570" s="16">
        <f t="shared" si="866"/>
        <v>0</v>
      </c>
      <c r="BE570" s="16"/>
      <c r="BF570" s="16">
        <f t="shared" si="867"/>
        <v>0</v>
      </c>
      <c r="BH570" s="16">
        <f t="shared" si="868"/>
        <v>0</v>
      </c>
      <c r="BJ570" s="16">
        <f t="shared" si="869"/>
        <v>0</v>
      </c>
      <c r="BL570" s="16">
        <f t="shared" si="870"/>
        <v>0</v>
      </c>
      <c r="BN570" s="16">
        <f t="shared" si="871"/>
        <v>0</v>
      </c>
      <c r="BP570" s="16">
        <f t="shared" si="863"/>
        <v>0</v>
      </c>
      <c r="BQ570" s="43"/>
      <c r="BR570" s="16">
        <f t="shared" si="864"/>
        <v>0</v>
      </c>
      <c r="BS570" s="43"/>
      <c r="BT570" s="16">
        <f t="shared" si="865"/>
        <v>0</v>
      </c>
      <c r="BV570" s="16">
        <f t="shared" si="860"/>
        <v>0</v>
      </c>
      <c r="BW570" s="43"/>
      <c r="BX570" s="16">
        <f t="shared" si="861"/>
        <v>0</v>
      </c>
      <c r="BY570" s="43"/>
      <c r="BZ570" s="16">
        <f t="shared" si="862"/>
        <v>0</v>
      </c>
      <c r="CB570" s="16">
        <f t="shared" si="857"/>
        <v>0</v>
      </c>
      <c r="CF570" s="243">
        <f t="shared" si="858"/>
        <v>0</v>
      </c>
      <c r="CH570" s="243">
        <f t="shared" si="872"/>
        <v>0</v>
      </c>
      <c r="CJ570" s="16">
        <f t="shared" si="855"/>
        <v>0</v>
      </c>
      <c r="CL570" s="54">
        <f t="shared" si="856"/>
        <v>0</v>
      </c>
      <c r="CN570" s="18"/>
      <c r="CO570" s="16">
        <f t="shared" si="859"/>
        <v>0</v>
      </c>
      <c r="CP570" s="18"/>
    </row>
    <row r="571" spans="1:94" x14ac:dyDescent="0.2">
      <c r="A571" s="387" t="s">
        <v>3037</v>
      </c>
      <c r="B571" s="14" t="str">
        <f>VLOOKUP(D571,'line assign basis'!$A$8:$D$668,2,FALSE)</f>
        <v>DEFER NMIST EXPA CR</v>
      </c>
      <c r="C571" s="17" t="s">
        <v>2989</v>
      </c>
      <c r="D571" s="17" t="str">
        <f t="shared" ref="D571" si="930">RIGHT(C571,6)</f>
        <v>254003</v>
      </c>
      <c r="E571" s="17">
        <f>IFERROR(VLOOKUP(D571,'line assign basis'!$A$8:$D$668,4,FALSE),"")</f>
        <v>3</v>
      </c>
      <c r="F571" s="33">
        <f>IFERROR(VLOOKUP($D571,'SAP Data'!$A$7:$OM$1845,F$4,FALSE),"")</f>
        <v>0</v>
      </c>
      <c r="G571" s="33">
        <f>IFERROR(VLOOKUP($D571,'SAP Data'!$A$7:$OM$1845,G$4,FALSE),"")</f>
        <v>0</v>
      </c>
      <c r="H571" s="16">
        <f>IFERROR(VLOOKUP($D571,'SAP Data'!$A$7:$OM$1845,H$4,FALSE),"")</f>
        <v>0</v>
      </c>
      <c r="I571" s="76">
        <f>IFERROR(VLOOKUP($D571,'SAP Data'!$A$7:$OM$1845,I$4,FALSE),"")</f>
        <v>0</v>
      </c>
      <c r="J571" s="76">
        <f>IFERROR(VLOOKUP($D571,'SAP Data'!$A$7:$OM$1845,J$4,FALSE),"")</f>
        <v>0</v>
      </c>
      <c r="K571" s="76">
        <f>IFERROR(VLOOKUP($D571,'SAP Data'!$A$7:$OM$1845,K$4,FALSE),"")</f>
        <v>0</v>
      </c>
      <c r="L571" s="76">
        <f>IFERROR(VLOOKUP($D571,'SAP Data'!$A$7:$OM$1845,L$4,FALSE),"")</f>
        <v>0</v>
      </c>
      <c r="M571" s="76">
        <f>IFERROR(VLOOKUP($D571,'SAP Data'!$A$7:$OM$1845,M$4,FALSE),"")</f>
        <v>0</v>
      </c>
      <c r="N571" s="76">
        <f>IFERROR(VLOOKUP($D571,'SAP Data'!$A$7:$OM$1845,N$4,FALSE),"")</f>
        <v>0</v>
      </c>
      <c r="O571" s="76">
        <f>IFERROR(VLOOKUP($D571,'SAP Data'!$A$7:$OM$1845,O$4,FALSE),"")</f>
        <v>0</v>
      </c>
      <c r="P571" s="76">
        <f>IFERROR(VLOOKUP($D571,'SAP Data'!$A$7:$OM$1845,P$4,FALSE),"")</f>
        <v>-1240921.24</v>
      </c>
      <c r="Q571" s="76">
        <f>IFERROR(VLOOKUP($D571,'SAP Data'!$A$7:$OM$1845,Q$4,FALSE),"")</f>
        <v>-1056576.2</v>
      </c>
      <c r="R571" s="76">
        <f>IFERROR(VLOOKUP($D571,'SAP Data'!$A$7:$OM$1845,R$4,FALSE),"")</f>
        <v>-855381.18</v>
      </c>
      <c r="S571" s="76">
        <f>IFERROR(VLOOKUP($D571,'SAP Data'!$A$7:$OM$1845,S$4,FALSE),"")</f>
        <v>-686148.32</v>
      </c>
      <c r="T571" s="76">
        <f>IFERROR(VLOOKUP($D571,'SAP Data'!$A$7:$OM$1845,T$4,FALSE),"")</f>
        <v>-524130.75</v>
      </c>
      <c r="U571" s="76">
        <f>IFERROR(VLOOKUP($D571,'SAP Data'!$A$7:$OM$1845,U$4,FALSE),"")</f>
        <v>-399311.58</v>
      </c>
      <c r="V571" s="76">
        <f>IFERROR(VLOOKUP($D571,'SAP Data'!$A$7:$OM$1845,V$4,FALSE),"")</f>
        <v>-330694.90000000002</v>
      </c>
      <c r="W571" s="76">
        <f>IFERROR(VLOOKUP($D571,'SAP Data'!$A$7:$OM$1845,W$4,FALSE),"")</f>
        <v>-277149.75</v>
      </c>
      <c r="X571" s="76">
        <f>IFERROR(VLOOKUP($D571,'SAP Data'!$A$7:$OM$1845,X$4,FALSE),"")</f>
        <v>-236256.63</v>
      </c>
      <c r="Y571" s="76">
        <f>IFERROR(VLOOKUP($D571,'SAP Data'!$A$7:$OM$1845,Y$4,FALSE),"")</f>
        <v>-203575.97</v>
      </c>
      <c r="Z571" s="76">
        <f>IFERROR(VLOOKUP($D571,'SAP Data'!$A$7:$OM$1845,Z$4,FALSE),"")</f>
        <v>-169605.95</v>
      </c>
      <c r="AA571" s="76">
        <f>IFERROR(VLOOKUP($D571,'SAP Data'!$A$7:$OM$1845,AA$4,FALSE),"")</f>
        <v>-122703.48</v>
      </c>
      <c r="AB571" s="76">
        <f>IFERROR(VLOOKUP($D571,'SAP Data'!$A$7:$OM$1845,AB$4,FALSE),"")</f>
        <v>0</v>
      </c>
      <c r="AC571" s="76">
        <f>IFERROR(VLOOKUP($D571,'SAP Data'!$A$7:$OM$1845,AC$4,FALSE),"")</f>
        <v>0</v>
      </c>
      <c r="AD571" s="76">
        <f>IFERROR(VLOOKUP($D571,'SAP Data'!$A$7:$OM$1845,AD$4,FALSE),"")</f>
        <v>0</v>
      </c>
      <c r="AE571" s="76">
        <f>IFERROR(VLOOKUP($D571,'SAP Data'!$A$7:$OM$1845,AE$4,FALSE),"")</f>
        <v>0</v>
      </c>
      <c r="AF571" s="76">
        <f>IFERROR(VLOOKUP($D571,'SAP Data'!$A$7:$OM$1845,AF$4,FALSE),"")</f>
        <v>0</v>
      </c>
      <c r="AG571" s="76">
        <f>IFERROR(VLOOKUP($D571,'SAP Data'!$A$7:$OM$1845,AG$4,FALSE),"")</f>
        <v>0</v>
      </c>
      <c r="AH571" s="76">
        <f>IFERROR(VLOOKUP($D571,'SAP Data'!$A$7:$OM$1845,AH$4,FALSE),"")</f>
        <v>0</v>
      </c>
      <c r="AI571" s="76">
        <f>IFERROR(VLOOKUP($D571,'SAP Data'!$A$7:$OM$1845,AI$4,FALSE),"")</f>
        <v>0</v>
      </c>
      <c r="AJ571" s="76">
        <f>IFERROR(VLOOKUP($D571,'SAP Data'!$A$7:$OM$1845,AJ$4,FALSE),"")</f>
        <v>0</v>
      </c>
      <c r="AK571" s="76">
        <f>IFERROR(VLOOKUP($D571,'SAP Data'!$A$7:$OM$1845,AK$4,FALSE),"")</f>
        <v>0</v>
      </c>
      <c r="AL571" s="76">
        <f>IFERROR(VLOOKUP($D571,'SAP Data'!$A$7:$OM$1845,AL$4,FALSE),"")</f>
        <v>0</v>
      </c>
      <c r="AM571" s="76">
        <f>IFERROR(VLOOKUP($D571,'SAP Data'!$A$7:$OM$1845,AM$4,FALSE),"")</f>
        <v>0</v>
      </c>
      <c r="AN571" s="76">
        <f>IFERROR(VLOOKUP($D571,'SAP Data'!$A$7:$OM$1845,AN$4,FALSE),"")</f>
        <v>0</v>
      </c>
      <c r="AO571" s="76">
        <f>IFERROR(VLOOKUP($D571,'SAP Data'!$A$7:$OM$1845,AO$4,FALSE),"")</f>
        <v>0</v>
      </c>
      <c r="AP571" s="99">
        <f t="shared" si="843"/>
        <v>-281438.99333333335</v>
      </c>
      <c r="AQ571" s="43">
        <f t="shared" si="844"/>
        <v>-217208.5975</v>
      </c>
      <c r="AR571" s="43">
        <f t="shared" si="845"/>
        <v>-166780.30291666664</v>
      </c>
      <c r="AS571" s="43">
        <f t="shared" si="846"/>
        <v>-128303.53916666667</v>
      </c>
      <c r="AT571" s="43">
        <f t="shared" si="847"/>
        <v>-97886.602499999994</v>
      </c>
      <c r="AU571" s="43">
        <f t="shared" si="848"/>
        <v>-72559.742083333331</v>
      </c>
      <c r="AV571" s="43">
        <f t="shared" si="849"/>
        <v>-51167.809583333343</v>
      </c>
      <c r="AW571" s="43">
        <f t="shared" si="850"/>
        <v>-32841.451249999998</v>
      </c>
      <c r="AX571" s="43">
        <f t="shared" si="851"/>
        <v>-17292.204583333336</v>
      </c>
      <c r="AY571" s="43">
        <f t="shared" si="852"/>
        <v>-5112.6449999999995</v>
      </c>
      <c r="AZ571" s="43">
        <f t="shared" si="853"/>
        <v>0</v>
      </c>
      <c r="BA571" s="98">
        <f t="shared" si="854"/>
        <v>0</v>
      </c>
      <c r="BB571" s="16"/>
      <c r="BC571" s="16"/>
      <c r="BD571" s="16">
        <f t="shared" si="866"/>
        <v>0</v>
      </c>
      <c r="BE571" s="16"/>
      <c r="BF571" s="16">
        <f t="shared" si="867"/>
        <v>0</v>
      </c>
      <c r="BH571" s="16">
        <f t="shared" si="868"/>
        <v>0</v>
      </c>
      <c r="BJ571" s="16">
        <f t="shared" si="869"/>
        <v>0</v>
      </c>
      <c r="BL571" s="16">
        <f t="shared" si="870"/>
        <v>0</v>
      </c>
      <c r="BN571" s="16">
        <f t="shared" si="871"/>
        <v>0</v>
      </c>
      <c r="BP571" s="16">
        <f t="shared" si="863"/>
        <v>0</v>
      </c>
      <c r="BQ571" s="43"/>
      <c r="BR571" s="16">
        <f t="shared" si="864"/>
        <v>0</v>
      </c>
      <c r="BS571" s="43"/>
      <c r="BT571" s="16">
        <f t="shared" si="865"/>
        <v>0</v>
      </c>
      <c r="BV571" s="16">
        <f t="shared" si="860"/>
        <v>0</v>
      </c>
      <c r="BW571" s="43"/>
      <c r="BX571" s="16">
        <f t="shared" si="861"/>
        <v>0</v>
      </c>
      <c r="BY571" s="43"/>
      <c r="BZ571" s="16">
        <f t="shared" si="862"/>
        <v>0</v>
      </c>
      <c r="CB571" s="16">
        <f t="shared" si="857"/>
        <v>0</v>
      </c>
      <c r="CF571" s="243">
        <f t="shared" si="858"/>
        <v>0</v>
      </c>
      <c r="CH571" s="243">
        <f t="shared" si="872"/>
        <v>0</v>
      </c>
      <c r="CJ571" s="16">
        <f t="shared" si="855"/>
        <v>0</v>
      </c>
      <c r="CL571" s="54">
        <f t="shared" si="856"/>
        <v>0</v>
      </c>
      <c r="CN571" s="18"/>
      <c r="CO571" s="16">
        <f t="shared" si="859"/>
        <v>0</v>
      </c>
      <c r="CP571" s="18"/>
    </row>
    <row r="572" spans="1:94" x14ac:dyDescent="0.2">
      <c r="A572" s="387" t="s">
        <v>4187</v>
      </c>
      <c r="B572" s="14" t="str">
        <f>VLOOKUP(D572,'line assign basis'!$A$8:$D$668,2,FALSE)</f>
        <v>Tax - EDIT -Plant LT</v>
      </c>
      <c r="C572" s="17" t="s">
        <v>1248</v>
      </c>
      <c r="D572" s="17" t="str">
        <f t="shared" si="929"/>
        <v>254100</v>
      </c>
      <c r="E572" s="17">
        <f>IFERROR(VLOOKUP(D572,'line assign basis'!$A$8:$D$668,4,FALSE),"")</f>
        <v>3</v>
      </c>
      <c r="F572" s="33">
        <f>IFERROR(VLOOKUP($D572,'SAP Data'!$A$7:$OM$1845,F$4,FALSE),"")</f>
        <v>-194845817</v>
      </c>
      <c r="G572" s="33">
        <f>IFERROR(VLOOKUP($D572,'SAP Data'!$A$7:$OM$1845,G$4,FALSE),"")</f>
        <v>-194845817</v>
      </c>
      <c r="H572" s="16">
        <f>IFERROR(VLOOKUP($D572,'SAP Data'!$A$7:$OM$1845,H$4,FALSE),"")</f>
        <v>-190075616</v>
      </c>
      <c r="I572" s="76">
        <f>IFERROR(VLOOKUP($D572,'SAP Data'!$A$7:$OM$1845,I$4,FALSE),"")</f>
        <v>-189382695</v>
      </c>
      <c r="J572" s="76">
        <f>IFERROR(VLOOKUP($D572,'SAP Data'!$A$7:$OM$1845,J$4,FALSE),"")</f>
        <v>-188831613</v>
      </c>
      <c r="K572" s="76">
        <f>IFERROR(VLOOKUP($D572,'SAP Data'!$A$7:$OM$1845,K$4,FALSE),"")</f>
        <v>-189689504</v>
      </c>
      <c r="L572" s="76">
        <f>IFERROR(VLOOKUP($D572,'SAP Data'!$A$7:$OM$1845,L$4,FALSE),"")</f>
        <v>-190886481</v>
      </c>
      <c r="M572" s="76">
        <f>IFERROR(VLOOKUP($D572,'SAP Data'!$A$7:$OM$1845,M$4,FALSE),"")</f>
        <v>-191973999</v>
      </c>
      <c r="N572" s="76">
        <f>IFERROR(VLOOKUP($D572,'SAP Data'!$A$7:$OM$1845,N$4,FALSE),"")</f>
        <v>-192901965</v>
      </c>
      <c r="O572" s="76">
        <f>IFERROR(VLOOKUP($D572,'SAP Data'!$A$7:$OM$1845,O$4,FALSE),"")</f>
        <v>-125471409</v>
      </c>
      <c r="P572" s="76">
        <f>IFERROR(VLOOKUP($D572,'SAP Data'!$A$7:$OM$1845,P$4,FALSE),"")</f>
        <v>-124103468</v>
      </c>
      <c r="Q572" s="76">
        <f>IFERROR(VLOOKUP($D572,'SAP Data'!$A$7:$OM$1845,Q$4,FALSE),"")</f>
        <v>-124448682</v>
      </c>
      <c r="R572" s="76">
        <f>IFERROR(VLOOKUP($D572,'SAP Data'!$A$7:$OM$1845,R$4,FALSE),"")</f>
        <v>-123531462</v>
      </c>
      <c r="S572" s="76">
        <f>IFERROR(VLOOKUP($D572,'SAP Data'!$A$7:$OM$1845,S$4,FALSE),"")</f>
        <v>-122835895</v>
      </c>
      <c r="T572" s="76">
        <f>IFERROR(VLOOKUP($D572,'SAP Data'!$A$7:$OM$1845,T$4,FALSE),"")</f>
        <v>-122463269</v>
      </c>
      <c r="U572" s="76">
        <f>IFERROR(VLOOKUP($D572,'SAP Data'!$A$7:$OM$1845,U$4,FALSE),"")</f>
        <v>-122295666</v>
      </c>
      <c r="V572" s="76">
        <f>IFERROR(VLOOKUP($D572,'SAP Data'!$A$7:$OM$1845,V$4,FALSE),"")</f>
        <v>-122419546</v>
      </c>
      <c r="W572" s="76">
        <f>IFERROR(VLOOKUP($D572,'SAP Data'!$A$7:$OM$1845,W$4,FALSE),"")</f>
        <v>-122737345</v>
      </c>
      <c r="X572" s="76">
        <f>IFERROR(VLOOKUP($D572,'SAP Data'!$A$7:$OM$1845,X$4,FALSE),"")</f>
        <v>-123168456</v>
      </c>
      <c r="Y572" s="76">
        <f>IFERROR(VLOOKUP($D572,'SAP Data'!$A$7:$OM$1845,Y$4,FALSE),"")</f>
        <v>-123558863</v>
      </c>
      <c r="Z572" s="76">
        <f>IFERROR(VLOOKUP($D572,'SAP Data'!$A$7:$OM$1845,Z$4,FALSE),"")</f>
        <v>-123857089</v>
      </c>
      <c r="AA572" s="76">
        <f>IFERROR(VLOOKUP($D572,'SAP Data'!$A$7:$OM$1845,AA$4,FALSE),"")</f>
        <v>-123859033</v>
      </c>
      <c r="AB572" s="76">
        <f>IFERROR(VLOOKUP($D572,'SAP Data'!$A$7:$OM$1845,AB$4,FALSE),"")</f>
        <v>-123101697</v>
      </c>
      <c r="AC572" s="76">
        <f>IFERROR(VLOOKUP($D572,'SAP Data'!$A$7:$OM$1845,AC$4,FALSE),"")</f>
        <v>-121881500</v>
      </c>
      <c r="AD572" s="76">
        <f>IFERROR(VLOOKUP($D572,'SAP Data'!$A$7:$OM$1845,AD$4,FALSE),"")</f>
        <v>-120119169</v>
      </c>
      <c r="AE572" s="76">
        <f>IFERROR(VLOOKUP($D572,'SAP Data'!$A$7:$OM$1845,AE$4,FALSE),"")</f>
        <v>-119177565</v>
      </c>
      <c r="AF572" s="76">
        <f>IFERROR(VLOOKUP($D572,'SAP Data'!$A$7:$OM$1845,AF$4,FALSE),"")</f>
        <v>-118696685</v>
      </c>
      <c r="AG572" s="76">
        <f>IFERROR(VLOOKUP($D572,'SAP Data'!$A$7:$OM$1845,AG$4,FALSE),"")</f>
        <v>-118429331</v>
      </c>
      <c r="AH572" s="76">
        <f>IFERROR(VLOOKUP($D572,'SAP Data'!$A$7:$OM$1845,AH$4,FALSE),"")</f>
        <v>-118548022</v>
      </c>
      <c r="AI572" s="76">
        <f>IFERROR(VLOOKUP($D572,'SAP Data'!$A$7:$OM$1845,AI$4,FALSE),"")</f>
        <v>-118866992</v>
      </c>
      <c r="AJ572" s="76">
        <f>IFERROR(VLOOKUP($D572,'SAP Data'!$A$7:$OM$1845,AJ$4,FALSE),"")</f>
        <v>-119326183</v>
      </c>
      <c r="AK572" s="76">
        <f>IFERROR(VLOOKUP($D572,'SAP Data'!$A$7:$OM$1845,AK$4,FALSE),"")</f>
        <v>-119756400</v>
      </c>
      <c r="AL572" s="76">
        <f>IFERROR(VLOOKUP($D572,'SAP Data'!$A$7:$OM$1845,AL$4,FALSE),"")</f>
        <v>-120127173</v>
      </c>
      <c r="AM572" s="76">
        <f>IFERROR(VLOOKUP($D572,'SAP Data'!$A$7:$OM$1845,AM$4,FALSE),"")</f>
        <v>-120096583</v>
      </c>
      <c r="AN572" s="76">
        <f>IFERROR(VLOOKUP($D572,'SAP Data'!$A$7:$OM$1845,AN$4,FALSE),"")</f>
        <v>-119442335</v>
      </c>
      <c r="AO572" s="76">
        <f>IFERROR(VLOOKUP($D572,'SAP Data'!$A$7:$OM$1845,AO$4,FALSE),"")</f>
        <v>-118280364</v>
      </c>
      <c r="AP572" s="99">
        <f t="shared" si="843"/>
        <v>-122833639.54166667</v>
      </c>
      <c r="AQ572" s="43">
        <f t="shared" si="844"/>
        <v>-122539030.25</v>
      </c>
      <c r="AR572" s="43">
        <f t="shared" si="845"/>
        <v>-122229658.83333333</v>
      </c>
      <c r="AS572" s="43">
        <f t="shared" si="846"/>
        <v>-121911620.54166667</v>
      </c>
      <c r="AT572" s="43">
        <f t="shared" si="847"/>
        <v>-121589209.75</v>
      </c>
      <c r="AU572" s="43">
        <f t="shared" si="848"/>
        <v>-121266631.54166667</v>
      </c>
      <c r="AV572" s="43">
        <f t="shared" si="849"/>
        <v>-120945272.125</v>
      </c>
      <c r="AW572" s="43">
        <f t="shared" si="850"/>
        <v>-120626741.45833333</v>
      </c>
      <c r="AX572" s="43">
        <f t="shared" si="851"/>
        <v>-120312892.33333333</v>
      </c>
      <c r="AY572" s="43">
        <f t="shared" si="852"/>
        <v>-120000710.41666667</v>
      </c>
      <c r="AZ572" s="43">
        <f t="shared" si="853"/>
        <v>-119691468.25</v>
      </c>
      <c r="BA572" s="98">
        <f t="shared" si="854"/>
        <v>-119388947.5</v>
      </c>
      <c r="BB572" s="16"/>
      <c r="BC572" s="16"/>
      <c r="BD572" s="16">
        <f t="shared" si="866"/>
        <v>0</v>
      </c>
      <c r="BE572" s="16"/>
      <c r="BF572" s="16">
        <f t="shared" si="867"/>
        <v>0</v>
      </c>
      <c r="BH572" s="16">
        <f t="shared" si="868"/>
        <v>0</v>
      </c>
      <c r="BJ572" s="16">
        <f t="shared" si="869"/>
        <v>0</v>
      </c>
      <c r="BL572" s="16">
        <f t="shared" si="870"/>
        <v>0</v>
      </c>
      <c r="BN572" s="16">
        <f t="shared" si="871"/>
        <v>0</v>
      </c>
      <c r="BP572" s="16">
        <f t="shared" si="863"/>
        <v>0</v>
      </c>
      <c r="BQ572" s="43"/>
      <c r="BR572" s="16">
        <f t="shared" si="864"/>
        <v>0</v>
      </c>
      <c r="BS572" s="43"/>
      <c r="BT572" s="16">
        <f t="shared" si="865"/>
        <v>0</v>
      </c>
      <c r="BV572" s="16">
        <f t="shared" si="860"/>
        <v>0</v>
      </c>
      <c r="BW572" s="43"/>
      <c r="BX572" s="16">
        <f t="shared" si="861"/>
        <v>0</v>
      </c>
      <c r="BY572" s="43"/>
      <c r="BZ572" s="16">
        <f t="shared" si="862"/>
        <v>0</v>
      </c>
      <c r="CB572" s="16">
        <f t="shared" si="857"/>
        <v>0</v>
      </c>
      <c r="CF572" s="243">
        <f t="shared" si="858"/>
        <v>0</v>
      </c>
      <c r="CH572" s="243">
        <f t="shared" si="872"/>
        <v>-119388947.5</v>
      </c>
      <c r="CJ572" s="16">
        <f t="shared" si="855"/>
        <v>0</v>
      </c>
      <c r="CL572" s="54">
        <f t="shared" si="856"/>
        <v>0</v>
      </c>
      <c r="CN572" s="18"/>
      <c r="CO572" s="16">
        <f t="shared" si="859"/>
        <v>-119388947.5</v>
      </c>
      <c r="CP572" s="18"/>
    </row>
    <row r="573" spans="1:94" x14ac:dyDescent="0.2">
      <c r="A573" s="387" t="s">
        <v>4187</v>
      </c>
      <c r="B573" s="14" t="str">
        <f>VLOOKUP(D573,'line assign basis'!$A$8:$D$668,2,FALSE)</f>
        <v>REG LIAB-TAX-EDIT-PL</v>
      </c>
      <c r="C573" s="17" t="s">
        <v>2990</v>
      </c>
      <c r="D573" s="17" t="str">
        <f t="shared" ref="D573:D574" si="931">RIGHT(C573,6)</f>
        <v>254101</v>
      </c>
      <c r="E573" s="17">
        <f>IFERROR(VLOOKUP(D573,'line assign basis'!$A$8:$D$668,4,FALSE),"")</f>
        <v>3</v>
      </c>
      <c r="F573" s="33">
        <f>IFERROR(VLOOKUP($D573,'SAP Data'!$A$7:$OM$1845,F$4,FALSE),"")</f>
        <v>0</v>
      </c>
      <c r="G573" s="33">
        <f>IFERROR(VLOOKUP($D573,'SAP Data'!$A$7:$OM$1845,G$4,FALSE),"")</f>
        <v>0</v>
      </c>
      <c r="H573" s="16">
        <f>IFERROR(VLOOKUP($D573,'SAP Data'!$A$7:$OM$1845,H$4,FALSE),"")</f>
        <v>0</v>
      </c>
      <c r="I573" s="76">
        <f>IFERROR(VLOOKUP($D573,'SAP Data'!$A$7:$OM$1845,I$4,FALSE),"")</f>
        <v>0</v>
      </c>
      <c r="J573" s="76">
        <f>IFERROR(VLOOKUP($D573,'SAP Data'!$A$7:$OM$1845,J$4,FALSE),"")</f>
        <v>0</v>
      </c>
      <c r="K573" s="76">
        <f>IFERROR(VLOOKUP($D573,'SAP Data'!$A$7:$OM$1845,K$4,FALSE),"")</f>
        <v>0</v>
      </c>
      <c r="L573" s="76">
        <f>IFERROR(VLOOKUP($D573,'SAP Data'!$A$7:$OM$1845,L$4,FALSE),"")</f>
        <v>0</v>
      </c>
      <c r="M573" s="76">
        <f>IFERROR(VLOOKUP($D573,'SAP Data'!$A$7:$OM$1845,M$4,FALSE),"")</f>
        <v>0</v>
      </c>
      <c r="N573" s="76">
        <f>IFERROR(VLOOKUP($D573,'SAP Data'!$A$7:$OM$1845,N$4,FALSE),"")</f>
        <v>0</v>
      </c>
      <c r="O573" s="76">
        <f>IFERROR(VLOOKUP($D573,'SAP Data'!$A$7:$OM$1845,O$4,FALSE),"")</f>
        <v>-14153633</v>
      </c>
      <c r="P573" s="76">
        <f>IFERROR(VLOOKUP($D573,'SAP Data'!$A$7:$OM$1845,P$4,FALSE),"")</f>
        <v>-14126064</v>
      </c>
      <c r="Q573" s="76">
        <f>IFERROR(VLOOKUP($D573,'SAP Data'!$A$7:$OM$1845,Q$4,FALSE),"")</f>
        <v>-14080171</v>
      </c>
      <c r="R573" s="76">
        <f>IFERROR(VLOOKUP($D573,'SAP Data'!$A$7:$OM$1845,R$4,FALSE),"")</f>
        <v>-13927229</v>
      </c>
      <c r="S573" s="76">
        <f>IFERROR(VLOOKUP($D573,'SAP Data'!$A$7:$OM$1845,S$4,FALSE),"")</f>
        <v>-13811246</v>
      </c>
      <c r="T573" s="76">
        <f>IFERROR(VLOOKUP($D573,'SAP Data'!$A$7:$OM$1845,T$4,FALSE),"")</f>
        <v>-13749112</v>
      </c>
      <c r="U573" s="76">
        <f>IFERROR(VLOOKUP($D573,'SAP Data'!$A$7:$OM$1845,U$4,FALSE),"")</f>
        <v>-13721165</v>
      </c>
      <c r="V573" s="76">
        <f>IFERROR(VLOOKUP($D573,'SAP Data'!$A$7:$OM$1845,V$4,FALSE),"")</f>
        <v>-13741821</v>
      </c>
      <c r="W573" s="76">
        <f>IFERROR(VLOOKUP($D573,'SAP Data'!$A$7:$OM$1845,W$4,FALSE),"")</f>
        <v>-13794813</v>
      </c>
      <c r="X573" s="76">
        <f>IFERROR(VLOOKUP($D573,'SAP Data'!$A$7:$OM$1845,X$4,FALSE),"")</f>
        <v>-13866699</v>
      </c>
      <c r="Y573" s="76">
        <f>IFERROR(VLOOKUP($D573,'SAP Data'!$A$7:$OM$1845,Y$4,FALSE),"")</f>
        <v>-13931798</v>
      </c>
      <c r="Z573" s="76">
        <f>IFERROR(VLOOKUP($D573,'SAP Data'!$A$7:$OM$1845,Z$4,FALSE),"")</f>
        <v>-13981526</v>
      </c>
      <c r="AA573" s="76">
        <f>IFERROR(VLOOKUP($D573,'SAP Data'!$A$7:$OM$1845,AA$4,FALSE),"")</f>
        <v>-13988297</v>
      </c>
      <c r="AB573" s="76">
        <f>IFERROR(VLOOKUP($D573,'SAP Data'!$A$7:$OM$1845,AB$4,FALSE),"")</f>
        <v>-13870294</v>
      </c>
      <c r="AC573" s="76">
        <f>IFERROR(VLOOKUP($D573,'SAP Data'!$A$7:$OM$1845,AC$4,FALSE),"")</f>
        <v>-13680172</v>
      </c>
      <c r="AD573" s="76">
        <f>IFERROR(VLOOKUP($D573,'SAP Data'!$A$7:$OM$1845,AD$4,FALSE),"")</f>
        <v>-13525346</v>
      </c>
      <c r="AE573" s="76">
        <f>IFERROR(VLOOKUP($D573,'SAP Data'!$A$7:$OM$1845,AE$4,FALSE),"")</f>
        <v>-13399799</v>
      </c>
      <c r="AF573" s="76">
        <f>IFERROR(VLOOKUP($D573,'SAP Data'!$A$7:$OM$1845,AF$4,FALSE),"")</f>
        <v>-13335682</v>
      </c>
      <c r="AG573" s="76">
        <f>IFERROR(VLOOKUP($D573,'SAP Data'!$A$7:$OM$1845,AG$4,FALSE),"")</f>
        <v>-13300035</v>
      </c>
      <c r="AH573" s="76">
        <f>IFERROR(VLOOKUP($D573,'SAP Data'!$A$7:$OM$1845,AH$4,FALSE),"")</f>
        <v>-13315860</v>
      </c>
      <c r="AI573" s="76">
        <f>IFERROR(VLOOKUP($D573,'SAP Data'!$A$7:$OM$1845,AI$4,FALSE),"")</f>
        <v>-13358389</v>
      </c>
      <c r="AJ573" s="76">
        <f>IFERROR(VLOOKUP($D573,'SAP Data'!$A$7:$OM$1845,AJ$4,FALSE),"")</f>
        <v>-13419614</v>
      </c>
      <c r="AK573" s="76">
        <f>IFERROR(VLOOKUP($D573,'SAP Data'!$A$7:$OM$1845,AK$4,FALSE),"")</f>
        <v>-13476976</v>
      </c>
      <c r="AL573" s="76">
        <f>IFERROR(VLOOKUP($D573,'SAP Data'!$A$7:$OM$1845,AL$4,FALSE),"")</f>
        <v>-13526412</v>
      </c>
      <c r="AM573" s="76">
        <f>IFERROR(VLOOKUP($D573,'SAP Data'!$A$7:$OM$1845,AM$4,FALSE),"")</f>
        <v>-13525095</v>
      </c>
      <c r="AN573" s="76">
        <f>IFERROR(VLOOKUP($D573,'SAP Data'!$A$7:$OM$1845,AN$4,FALSE),"")</f>
        <v>-13439388</v>
      </c>
      <c r="AO573" s="76">
        <f>IFERROR(VLOOKUP($D573,'SAP Data'!$A$7:$OM$1845,AO$4,FALSE),"")</f>
        <v>-13311920</v>
      </c>
      <c r="AP573" s="99">
        <f t="shared" si="843"/>
        <v>-13821935.875</v>
      </c>
      <c r="AQ573" s="43">
        <f t="shared" si="844"/>
        <v>-13788047.125</v>
      </c>
      <c r="AR573" s="43">
        <f t="shared" si="845"/>
        <v>-13753677.25</v>
      </c>
      <c r="AS573" s="43">
        <f t="shared" si="846"/>
        <v>-13718903.916666666</v>
      </c>
      <c r="AT573" s="43">
        <f t="shared" si="847"/>
        <v>-13683608.458333334</v>
      </c>
      <c r="AU573" s="43">
        <f t="shared" si="848"/>
        <v>-13647675.75</v>
      </c>
      <c r="AV573" s="43">
        <f t="shared" si="849"/>
        <v>-13610862.875</v>
      </c>
      <c r="AW573" s="43">
        <f t="shared" si="850"/>
        <v>-13573283.416666666</v>
      </c>
      <c r="AX573" s="43">
        <f t="shared" si="851"/>
        <v>-13535369.416666666</v>
      </c>
      <c r="AY573" s="43">
        <f t="shared" si="852"/>
        <v>-13497106.25</v>
      </c>
      <c r="AZ573" s="43">
        <f t="shared" si="853"/>
        <v>-13459851.75</v>
      </c>
      <c r="BA573" s="98">
        <f t="shared" si="854"/>
        <v>-13426553.5</v>
      </c>
      <c r="BB573" s="16"/>
      <c r="BC573" s="16"/>
      <c r="BD573" s="16">
        <f t="shared" si="866"/>
        <v>0</v>
      </c>
      <c r="BE573" s="16"/>
      <c r="BF573" s="16">
        <f t="shared" si="867"/>
        <v>0</v>
      </c>
      <c r="BH573" s="16">
        <f t="shared" si="868"/>
        <v>0</v>
      </c>
      <c r="BJ573" s="16">
        <f t="shared" si="869"/>
        <v>0</v>
      </c>
      <c r="BL573" s="16">
        <f t="shared" si="870"/>
        <v>0</v>
      </c>
      <c r="BN573" s="16">
        <f t="shared" si="871"/>
        <v>0</v>
      </c>
      <c r="BP573" s="16">
        <f t="shared" si="863"/>
        <v>0</v>
      </c>
      <c r="BQ573" s="43"/>
      <c r="BR573" s="16">
        <f t="shared" si="864"/>
        <v>0</v>
      </c>
      <c r="BS573" s="43"/>
      <c r="BT573" s="16">
        <f t="shared" si="865"/>
        <v>0</v>
      </c>
      <c r="BV573" s="16">
        <f t="shared" si="860"/>
        <v>0</v>
      </c>
      <c r="BW573" s="43"/>
      <c r="BX573" s="16">
        <f t="shared" si="861"/>
        <v>0</v>
      </c>
      <c r="BY573" s="43"/>
      <c r="BZ573" s="16">
        <f t="shared" si="862"/>
        <v>0</v>
      </c>
      <c r="CB573" s="16">
        <f t="shared" si="857"/>
        <v>0</v>
      </c>
      <c r="CF573" s="250">
        <f>CS40</f>
        <v>-13426553.5</v>
      </c>
      <c r="CH573" s="243">
        <f t="shared" si="872"/>
        <v>0</v>
      </c>
      <c r="CJ573" s="16">
        <f t="shared" si="855"/>
        <v>0</v>
      </c>
      <c r="CL573" s="54">
        <f t="shared" si="856"/>
        <v>0</v>
      </c>
      <c r="CN573" s="18"/>
      <c r="CO573" s="16">
        <f t="shared" si="859"/>
        <v>-13426553.5</v>
      </c>
      <c r="CP573" s="18"/>
    </row>
    <row r="574" spans="1:94" x14ac:dyDescent="0.2">
      <c r="A574" s="387" t="s">
        <v>4187</v>
      </c>
      <c r="B574" s="14" t="str">
        <f>VLOOKUP(D574,'line assign basis'!$A$8:$D$668,2,FALSE)</f>
        <v>REG LIAB-TAX-EDIT-GR</v>
      </c>
      <c r="C574" s="17" t="s">
        <v>2991</v>
      </c>
      <c r="D574" s="17" t="str">
        <f t="shared" si="931"/>
        <v>254102</v>
      </c>
      <c r="E574" s="17">
        <f>IFERROR(VLOOKUP(D574,'line assign basis'!$A$8:$D$668,4,FALSE),"")</f>
        <v>3</v>
      </c>
      <c r="F574" s="33">
        <f>IFERROR(VLOOKUP($D574,'SAP Data'!$A$7:$OM$1845,F$4,FALSE),"")</f>
        <v>0</v>
      </c>
      <c r="G574" s="33">
        <f>IFERROR(VLOOKUP($D574,'SAP Data'!$A$7:$OM$1845,G$4,FALSE),"")</f>
        <v>0</v>
      </c>
      <c r="H574" s="16">
        <f>IFERROR(VLOOKUP($D574,'SAP Data'!$A$7:$OM$1845,H$4,FALSE),"")</f>
        <v>0</v>
      </c>
      <c r="I574" s="76">
        <f>IFERROR(VLOOKUP($D574,'SAP Data'!$A$7:$OM$1845,I$4,FALSE),"")</f>
        <v>0</v>
      </c>
      <c r="J574" s="76">
        <f>IFERROR(VLOOKUP($D574,'SAP Data'!$A$7:$OM$1845,J$4,FALSE),"")</f>
        <v>0</v>
      </c>
      <c r="K574" s="76">
        <f>IFERROR(VLOOKUP($D574,'SAP Data'!$A$7:$OM$1845,K$4,FALSE),"")</f>
        <v>0</v>
      </c>
      <c r="L574" s="76">
        <f>IFERROR(VLOOKUP($D574,'SAP Data'!$A$7:$OM$1845,L$4,FALSE),"")</f>
        <v>0</v>
      </c>
      <c r="M574" s="76">
        <f>IFERROR(VLOOKUP($D574,'SAP Data'!$A$7:$OM$1845,M$4,FALSE),"")</f>
        <v>0</v>
      </c>
      <c r="N574" s="76">
        <f>IFERROR(VLOOKUP($D574,'SAP Data'!$A$7:$OM$1845,N$4,FALSE),"")</f>
        <v>0</v>
      </c>
      <c r="O574" s="76">
        <f>IFERROR(VLOOKUP($D574,'SAP Data'!$A$7:$OM$1845,O$4,FALSE),"")</f>
        <v>-53190899</v>
      </c>
      <c r="P574" s="76">
        <f>IFERROR(VLOOKUP($D574,'SAP Data'!$A$7:$OM$1845,P$4,FALSE),"")</f>
        <v>-52564388</v>
      </c>
      <c r="Q574" s="76">
        <f>IFERROR(VLOOKUP($D574,'SAP Data'!$A$7:$OM$1845,Q$4,FALSE),"")</f>
        <v>-52475931</v>
      </c>
      <c r="R574" s="76">
        <f>IFERROR(VLOOKUP($D574,'SAP Data'!$A$7:$OM$1845,R$4,FALSE),"")</f>
        <v>-51794170</v>
      </c>
      <c r="S574" s="76">
        <f>IFERROR(VLOOKUP($D574,'SAP Data'!$A$7:$OM$1845,S$4,FALSE),"")</f>
        <v>-51277161</v>
      </c>
      <c r="T574" s="76">
        <f>IFERROR(VLOOKUP($D574,'SAP Data'!$A$7:$OM$1845,T$4,FALSE),"")</f>
        <v>-51000191</v>
      </c>
      <c r="U574" s="76">
        <f>IFERROR(VLOOKUP($D574,'SAP Data'!$A$7:$OM$1845,U$4,FALSE),"")</f>
        <v>-50875612</v>
      </c>
      <c r="V574" s="76">
        <f>IFERROR(VLOOKUP($D574,'SAP Data'!$A$7:$OM$1845,V$4,FALSE),"")</f>
        <v>-50967690</v>
      </c>
      <c r="W574" s="76">
        <f>IFERROR(VLOOKUP($D574,'SAP Data'!$A$7:$OM$1845,W$4,FALSE),"")</f>
        <v>-51203907</v>
      </c>
      <c r="X574" s="76">
        <f>IFERROR(VLOOKUP($D574,'SAP Data'!$A$7:$OM$1845,X$4,FALSE),"")</f>
        <v>-51524348</v>
      </c>
      <c r="Y574" s="76">
        <f>IFERROR(VLOOKUP($D574,'SAP Data'!$A$7:$OM$1845,Y$4,FALSE),"")</f>
        <v>-51814533</v>
      </c>
      <c r="Z574" s="76">
        <f>IFERROR(VLOOKUP($D574,'SAP Data'!$A$7:$OM$1845,Z$4,FALSE),"")</f>
        <v>-52036202</v>
      </c>
      <c r="AA574" s="76">
        <f>IFERROR(VLOOKUP($D574,'SAP Data'!$A$7:$OM$1845,AA$4,FALSE),"")</f>
        <v>-52041157</v>
      </c>
      <c r="AB574" s="76">
        <f>IFERROR(VLOOKUP($D574,'SAP Data'!$A$7:$OM$1845,AB$4,FALSE),"")</f>
        <v>-51482744</v>
      </c>
      <c r="AC574" s="76">
        <f>IFERROR(VLOOKUP($D574,'SAP Data'!$A$7:$OM$1845,AC$4,FALSE),"")</f>
        <v>-50583046</v>
      </c>
      <c r="AD574" s="76">
        <f>IFERROR(VLOOKUP($D574,'SAP Data'!$A$7:$OM$1845,AD$4,FALSE),"")</f>
        <v>-49348822</v>
      </c>
      <c r="AE574" s="76">
        <f>IFERROR(VLOOKUP($D574,'SAP Data'!$A$7:$OM$1845,AE$4,FALSE),"")</f>
        <v>-48666067</v>
      </c>
      <c r="AF574" s="76">
        <f>IFERROR(VLOOKUP($D574,'SAP Data'!$A$7:$OM$1845,AF$4,FALSE),"")</f>
        <v>-48317381</v>
      </c>
      <c r="AG574" s="76">
        <f>IFERROR(VLOOKUP($D574,'SAP Data'!$A$7:$OM$1845,AG$4,FALSE),"")</f>
        <v>-48123523</v>
      </c>
      <c r="AH574" s="76">
        <f>IFERROR(VLOOKUP($D574,'SAP Data'!$A$7:$OM$1845,AH$4,FALSE),"")</f>
        <v>-48209586</v>
      </c>
      <c r="AI574" s="76">
        <f>IFERROR(VLOOKUP($D574,'SAP Data'!$A$7:$OM$1845,AI$4,FALSE),"")</f>
        <v>-48440871</v>
      </c>
      <c r="AJ574" s="76">
        <f>IFERROR(VLOOKUP($D574,'SAP Data'!$A$7:$OM$1845,AJ$4,FALSE),"")</f>
        <v>-48773831</v>
      </c>
      <c r="AK574" s="76">
        <f>IFERROR(VLOOKUP($D574,'SAP Data'!$A$7:$OM$1845,AK$4,FALSE),"")</f>
        <v>-49085781</v>
      </c>
      <c r="AL574" s="76">
        <f>IFERROR(VLOOKUP($D574,'SAP Data'!$A$7:$OM$1845,AL$4,FALSE),"")</f>
        <v>-49354628</v>
      </c>
      <c r="AM574" s="76">
        <f>IFERROR(VLOOKUP($D574,'SAP Data'!$A$7:$OM$1845,AM$4,FALSE),"")</f>
        <v>-49333442</v>
      </c>
      <c r="AN574" s="76">
        <f>IFERROR(VLOOKUP($D574,'SAP Data'!$A$7:$OM$1845,AN$4,FALSE),"")</f>
        <v>-48859596</v>
      </c>
      <c r="AO574" s="76">
        <f>IFERROR(VLOOKUP($D574,'SAP Data'!$A$7:$OM$1845,AO$4,FALSE),"")</f>
        <v>-48017939</v>
      </c>
      <c r="AP574" s="99">
        <f t="shared" si="843"/>
        <v>-51281507.25</v>
      </c>
      <c r="AQ574" s="43">
        <f t="shared" si="844"/>
        <v>-51070822.166666664</v>
      </c>
      <c r="AR574" s="43">
        <f t="shared" si="845"/>
        <v>-50850242.833333336</v>
      </c>
      <c r="AS574" s="43">
        <f t="shared" si="846"/>
        <v>-50623788.708333336</v>
      </c>
      <c r="AT574" s="43">
        <f t="shared" si="847"/>
        <v>-50394197.333333336</v>
      </c>
      <c r="AU574" s="43">
        <f t="shared" si="848"/>
        <v>-50164149.833333336</v>
      </c>
      <c r="AV574" s="43">
        <f t="shared" si="849"/>
        <v>-49934418.458333336</v>
      </c>
      <c r="AW574" s="43">
        <f t="shared" si="850"/>
        <v>-49706115.583333336</v>
      </c>
      <c r="AX574" s="43">
        <f t="shared" si="851"/>
        <v>-49480685.333333336</v>
      </c>
      <c r="AY574" s="43">
        <f t="shared" si="852"/>
        <v>-49256131.625</v>
      </c>
      <c r="AZ574" s="43">
        <f t="shared" si="853"/>
        <v>-49034012.333333336</v>
      </c>
      <c r="BA574" s="98">
        <f t="shared" si="854"/>
        <v>-48817835.041666664</v>
      </c>
      <c r="BB574" s="16"/>
      <c r="BC574" s="16"/>
      <c r="BD574" s="16">
        <f t="shared" si="866"/>
        <v>0</v>
      </c>
      <c r="BE574" s="16"/>
      <c r="BF574" s="16">
        <f t="shared" si="867"/>
        <v>0</v>
      </c>
      <c r="BH574" s="16">
        <f t="shared" si="868"/>
        <v>0</v>
      </c>
      <c r="BJ574" s="16">
        <f t="shared" si="869"/>
        <v>0</v>
      </c>
      <c r="BL574" s="16">
        <f t="shared" si="870"/>
        <v>0</v>
      </c>
      <c r="BN574" s="16">
        <f t="shared" si="871"/>
        <v>0</v>
      </c>
      <c r="BP574" s="16">
        <f t="shared" si="863"/>
        <v>0</v>
      </c>
      <c r="BQ574" s="43"/>
      <c r="BR574" s="16">
        <f t="shared" si="864"/>
        <v>0</v>
      </c>
      <c r="BS574" s="43"/>
      <c r="BT574" s="16">
        <f t="shared" si="865"/>
        <v>0</v>
      </c>
      <c r="BV574" s="16">
        <f t="shared" si="860"/>
        <v>0</v>
      </c>
      <c r="BW574" s="43"/>
      <c r="BX574" s="16">
        <f t="shared" si="861"/>
        <v>0</v>
      </c>
      <c r="BY574" s="43"/>
      <c r="BZ574" s="16">
        <f t="shared" si="862"/>
        <v>0</v>
      </c>
      <c r="CB574" s="16">
        <f t="shared" si="857"/>
        <v>0</v>
      </c>
      <c r="CF574" s="243">
        <f t="shared" si="858"/>
        <v>0</v>
      </c>
      <c r="CH574" s="243">
        <f t="shared" si="872"/>
        <v>-48817835.041666664</v>
      </c>
      <c r="CJ574" s="16">
        <f t="shared" si="855"/>
        <v>0</v>
      </c>
      <c r="CL574" s="54">
        <f t="shared" si="856"/>
        <v>0</v>
      </c>
      <c r="CN574" s="18"/>
      <c r="CO574" s="16">
        <f t="shared" si="859"/>
        <v>-48817835.041666664</v>
      </c>
      <c r="CP574" s="18"/>
    </row>
    <row r="575" spans="1:94" x14ac:dyDescent="0.2">
      <c r="A575" s="387" t="s">
        <v>4188</v>
      </c>
      <c r="B575" s="14" t="str">
        <f>VLOOKUP(D575,'line assign basis'!$A$8:$D$668,2,FALSE)</f>
        <v>Tax - EDIT -Other LT</v>
      </c>
      <c r="C575" s="17" t="s">
        <v>1251</v>
      </c>
      <c r="D575" s="17" t="str">
        <f t="shared" si="929"/>
        <v>254105</v>
      </c>
      <c r="E575" s="17">
        <f>IFERROR(VLOOKUP(D575,'line assign basis'!$A$8:$D$668,4,FALSE),"")</f>
        <v>2</v>
      </c>
      <c r="F575" s="33">
        <f>IFERROR(VLOOKUP($D575,'SAP Data'!$A$7:$OM$1845,F$4,FALSE),"")</f>
        <v>-7589163</v>
      </c>
      <c r="G575" s="33">
        <f>IFERROR(VLOOKUP($D575,'SAP Data'!$A$7:$OM$1845,G$4,FALSE),"")</f>
        <v>-7589163</v>
      </c>
      <c r="H575" s="16">
        <f>IFERROR(VLOOKUP($D575,'SAP Data'!$A$7:$OM$1845,H$4,FALSE),"")</f>
        <v>434174</v>
      </c>
      <c r="I575" s="76">
        <f>IFERROR(VLOOKUP($D575,'SAP Data'!$A$7:$OM$1845,I$4,FALSE),"")</f>
        <v>434174</v>
      </c>
      <c r="J575" s="76">
        <f>IFERROR(VLOOKUP($D575,'SAP Data'!$A$7:$OM$1845,J$4,FALSE),"")</f>
        <v>434174</v>
      </c>
      <c r="K575" s="76">
        <f>IFERROR(VLOOKUP($D575,'SAP Data'!$A$7:$OM$1845,K$4,FALSE),"")</f>
        <v>434174</v>
      </c>
      <c r="L575" s="76">
        <f>IFERROR(VLOOKUP($D575,'SAP Data'!$A$7:$OM$1845,L$4,FALSE),"")</f>
        <v>434174</v>
      </c>
      <c r="M575" s="76">
        <f>IFERROR(VLOOKUP($D575,'SAP Data'!$A$7:$OM$1845,M$4,FALSE),"")</f>
        <v>434174</v>
      </c>
      <c r="N575" s="76">
        <f>IFERROR(VLOOKUP($D575,'SAP Data'!$A$7:$OM$1845,N$4,FALSE),"")</f>
        <v>434174</v>
      </c>
      <c r="O575" s="76">
        <f>IFERROR(VLOOKUP($D575,'SAP Data'!$A$7:$OM$1845,O$4,FALSE),"")</f>
        <v>0</v>
      </c>
      <c r="P575" s="76">
        <f>IFERROR(VLOOKUP($D575,'SAP Data'!$A$7:$OM$1845,P$4,FALSE),"")</f>
        <v>0</v>
      </c>
      <c r="Q575" s="76">
        <f>IFERROR(VLOOKUP($D575,'SAP Data'!$A$7:$OM$1845,Q$4,FALSE),"")</f>
        <v>0</v>
      </c>
      <c r="R575" s="76">
        <f>IFERROR(VLOOKUP($D575,'SAP Data'!$A$7:$OM$1845,R$4,FALSE),"")</f>
        <v>0</v>
      </c>
      <c r="S575" s="76">
        <f>IFERROR(VLOOKUP($D575,'SAP Data'!$A$7:$OM$1845,S$4,FALSE),"")</f>
        <v>0</v>
      </c>
      <c r="T575" s="76">
        <f>IFERROR(VLOOKUP($D575,'SAP Data'!$A$7:$OM$1845,T$4,FALSE),"")</f>
        <v>0</v>
      </c>
      <c r="U575" s="76">
        <f>IFERROR(VLOOKUP($D575,'SAP Data'!$A$7:$OM$1845,U$4,FALSE),"")</f>
        <v>0</v>
      </c>
      <c r="V575" s="76">
        <f>IFERROR(VLOOKUP($D575,'SAP Data'!$A$7:$OM$1845,V$4,FALSE),"")</f>
        <v>0</v>
      </c>
      <c r="W575" s="76">
        <f>IFERROR(VLOOKUP($D575,'SAP Data'!$A$7:$OM$1845,W$4,FALSE),"")</f>
        <v>0</v>
      </c>
      <c r="X575" s="76">
        <f>IFERROR(VLOOKUP($D575,'SAP Data'!$A$7:$OM$1845,X$4,FALSE),"")</f>
        <v>0</v>
      </c>
      <c r="Y575" s="76">
        <f>IFERROR(VLOOKUP($D575,'SAP Data'!$A$7:$OM$1845,Y$4,FALSE),"")</f>
        <v>0</v>
      </c>
      <c r="Z575" s="76">
        <f>IFERROR(VLOOKUP($D575,'SAP Data'!$A$7:$OM$1845,Z$4,FALSE),"")</f>
        <v>0</v>
      </c>
      <c r="AA575" s="76">
        <f>IFERROR(VLOOKUP($D575,'SAP Data'!$A$7:$OM$1845,AA$4,FALSE),"")</f>
        <v>0</v>
      </c>
      <c r="AB575" s="76">
        <f>IFERROR(VLOOKUP($D575,'SAP Data'!$A$7:$OM$1845,AB$4,FALSE),"")</f>
        <v>0</v>
      </c>
      <c r="AC575" s="76">
        <f>IFERROR(VLOOKUP($D575,'SAP Data'!$A$7:$OM$1845,AC$4,FALSE),"")</f>
        <v>0</v>
      </c>
      <c r="AD575" s="76">
        <f>IFERROR(VLOOKUP($D575,'SAP Data'!$A$7:$OM$1845,AD$4,FALSE),"")</f>
        <v>0</v>
      </c>
      <c r="AE575" s="76">
        <f>IFERROR(VLOOKUP($D575,'SAP Data'!$A$7:$OM$1845,AE$4,FALSE),"")</f>
        <v>0</v>
      </c>
      <c r="AF575" s="76">
        <f>IFERROR(VLOOKUP($D575,'SAP Data'!$A$7:$OM$1845,AF$4,FALSE),"")</f>
        <v>0</v>
      </c>
      <c r="AG575" s="76">
        <f>IFERROR(VLOOKUP($D575,'SAP Data'!$A$7:$OM$1845,AG$4,FALSE),"")</f>
        <v>0</v>
      </c>
      <c r="AH575" s="76">
        <f>IFERROR(VLOOKUP($D575,'SAP Data'!$A$7:$OM$1845,AH$4,FALSE),"")</f>
        <v>0</v>
      </c>
      <c r="AI575" s="76">
        <f>IFERROR(VLOOKUP($D575,'SAP Data'!$A$7:$OM$1845,AI$4,FALSE),"")</f>
        <v>0</v>
      </c>
      <c r="AJ575" s="76">
        <f>IFERROR(VLOOKUP($D575,'SAP Data'!$A$7:$OM$1845,AJ$4,FALSE),"")</f>
        <v>0</v>
      </c>
      <c r="AK575" s="76">
        <f>IFERROR(VLOOKUP($D575,'SAP Data'!$A$7:$OM$1845,AK$4,FALSE),"")</f>
        <v>0</v>
      </c>
      <c r="AL575" s="76">
        <f>IFERROR(VLOOKUP($D575,'SAP Data'!$A$7:$OM$1845,AL$4,FALSE),"")</f>
        <v>0</v>
      </c>
      <c r="AM575" s="76">
        <f>IFERROR(VLOOKUP($D575,'SAP Data'!$A$7:$OM$1845,AM$4,FALSE),"")</f>
        <v>0</v>
      </c>
      <c r="AN575" s="76">
        <f>IFERROR(VLOOKUP($D575,'SAP Data'!$A$7:$OM$1845,AN$4,FALSE),"")</f>
        <v>0</v>
      </c>
      <c r="AO575" s="76">
        <f>IFERROR(VLOOKUP($D575,'SAP Data'!$A$7:$OM$1845,AO$4,FALSE),"")</f>
        <v>0</v>
      </c>
      <c r="AP575" s="99">
        <f t="shared" si="843"/>
        <v>0</v>
      </c>
      <c r="AQ575" s="43">
        <f t="shared" si="844"/>
        <v>0</v>
      </c>
      <c r="AR575" s="43">
        <f t="shared" si="845"/>
        <v>0</v>
      </c>
      <c r="AS575" s="43">
        <f t="shared" si="846"/>
        <v>0</v>
      </c>
      <c r="AT575" s="43">
        <f t="shared" si="847"/>
        <v>0</v>
      </c>
      <c r="AU575" s="43">
        <f t="shared" si="848"/>
        <v>0</v>
      </c>
      <c r="AV575" s="43">
        <f t="shared" si="849"/>
        <v>0</v>
      </c>
      <c r="AW575" s="43">
        <f t="shared" si="850"/>
        <v>0</v>
      </c>
      <c r="AX575" s="43">
        <f t="shared" si="851"/>
        <v>0</v>
      </c>
      <c r="AY575" s="43">
        <f t="shared" si="852"/>
        <v>0</v>
      </c>
      <c r="AZ575" s="43">
        <f t="shared" si="853"/>
        <v>0</v>
      </c>
      <c r="BA575" s="98">
        <f t="shared" si="854"/>
        <v>0</v>
      </c>
      <c r="BB575" s="16"/>
      <c r="BC575" s="16"/>
      <c r="BD575" s="16">
        <f t="shared" si="866"/>
        <v>0</v>
      </c>
      <c r="BE575" s="16"/>
      <c r="BF575" s="16">
        <f t="shared" si="867"/>
        <v>0</v>
      </c>
      <c r="BH575" s="16">
        <f t="shared" si="868"/>
        <v>0</v>
      </c>
      <c r="BJ575" s="16">
        <f t="shared" si="869"/>
        <v>0</v>
      </c>
      <c r="BL575" s="16">
        <f t="shared" si="870"/>
        <v>0</v>
      </c>
      <c r="BN575" s="16">
        <f t="shared" si="871"/>
        <v>0</v>
      </c>
      <c r="BP575" s="16">
        <f t="shared" si="863"/>
        <v>0</v>
      </c>
      <c r="BQ575" s="43"/>
      <c r="BR575" s="16">
        <f t="shared" si="864"/>
        <v>0</v>
      </c>
      <c r="BS575" s="43"/>
      <c r="BT575" s="16">
        <f t="shared" si="865"/>
        <v>0</v>
      </c>
      <c r="BV575" s="16">
        <f t="shared" si="860"/>
        <v>0</v>
      </c>
      <c r="BW575" s="43"/>
      <c r="BX575" s="16">
        <f t="shared" si="861"/>
        <v>0</v>
      </c>
      <c r="BY575" s="43"/>
      <c r="BZ575" s="16">
        <f t="shared" si="862"/>
        <v>0</v>
      </c>
      <c r="CB575" s="16">
        <f t="shared" si="857"/>
        <v>0</v>
      </c>
      <c r="CF575" s="243">
        <f t="shared" si="858"/>
        <v>0</v>
      </c>
      <c r="CH575" s="243">
        <f t="shared" si="872"/>
        <v>0</v>
      </c>
      <c r="CJ575" s="16">
        <f t="shared" si="855"/>
        <v>0</v>
      </c>
      <c r="CL575" s="54">
        <f t="shared" si="856"/>
        <v>0</v>
      </c>
      <c r="CN575" s="18"/>
      <c r="CO575" s="16">
        <f t="shared" si="859"/>
        <v>0</v>
      </c>
      <c r="CP575" s="18"/>
    </row>
    <row r="576" spans="1:94" x14ac:dyDescent="0.2">
      <c r="A576" s="387" t="s">
        <v>4187</v>
      </c>
      <c r="B576" s="14" t="str">
        <f>VLOOKUP(D576,'line assign basis'!$A$8:$D$668,2,FALSE)</f>
        <v>Tax -EDIT-Gas Res LT</v>
      </c>
      <c r="C576" s="17" t="s">
        <v>1254</v>
      </c>
      <c r="D576" s="17" t="str">
        <f t="shared" si="929"/>
        <v>254110</v>
      </c>
      <c r="E576" s="17">
        <f>IFERROR(VLOOKUP(D576,'line assign basis'!$A$8:$D$668,4,FALSE),"")</f>
        <v>3</v>
      </c>
      <c r="F576" s="33">
        <f>IFERROR(VLOOKUP($D576,'SAP Data'!$A$7:$OM$1845,F$4,FALSE),"")</f>
        <v>-14643540</v>
      </c>
      <c r="G576" s="33">
        <f>IFERROR(VLOOKUP($D576,'SAP Data'!$A$7:$OM$1845,G$4,FALSE),"")</f>
        <v>-14643540</v>
      </c>
      <c r="H576" s="16">
        <f>IFERROR(VLOOKUP($D576,'SAP Data'!$A$7:$OM$1845,H$4,FALSE),"")</f>
        <v>-10361731</v>
      </c>
      <c r="I576" s="76">
        <f>IFERROR(VLOOKUP($D576,'SAP Data'!$A$7:$OM$1845,I$4,FALSE),"")</f>
        <v>-10187220</v>
      </c>
      <c r="J576" s="76">
        <f>IFERROR(VLOOKUP($D576,'SAP Data'!$A$7:$OM$1845,J$4,FALSE),"")</f>
        <v>-10048430</v>
      </c>
      <c r="K576" s="76">
        <f>IFERROR(VLOOKUP($D576,'SAP Data'!$A$7:$OM$1845,K$4,FALSE),"")</f>
        <v>-10264490</v>
      </c>
      <c r="L576" s="76">
        <f>IFERROR(VLOOKUP($D576,'SAP Data'!$A$7:$OM$1845,L$4,FALSE),"")</f>
        <v>-10565948</v>
      </c>
      <c r="M576" s="76">
        <f>IFERROR(VLOOKUP($D576,'SAP Data'!$A$7:$OM$1845,M$4,FALSE),"")</f>
        <v>-10839839</v>
      </c>
      <c r="N576" s="76">
        <f>IFERROR(VLOOKUP($D576,'SAP Data'!$A$7:$OM$1845,N$4,FALSE),"")</f>
        <v>-11073547</v>
      </c>
      <c r="O576" s="76">
        <f>IFERROR(VLOOKUP($D576,'SAP Data'!$A$7:$OM$1845,O$4,FALSE),"")</f>
        <v>-8131984</v>
      </c>
      <c r="P576" s="76">
        <f>IFERROR(VLOOKUP($D576,'SAP Data'!$A$7:$OM$1845,P$4,FALSE),"")</f>
        <v>-7787468</v>
      </c>
      <c r="Q576" s="76">
        <f>IFERROR(VLOOKUP($D576,'SAP Data'!$A$7:$OM$1845,Q$4,FALSE),"")</f>
        <v>-7213967</v>
      </c>
      <c r="R576" s="76">
        <f>IFERROR(VLOOKUP($D576,'SAP Data'!$A$7:$OM$1845,R$4,FALSE),"")</f>
        <v>-6390655</v>
      </c>
      <c r="S576" s="76">
        <f>IFERROR(VLOOKUP($D576,'SAP Data'!$A$7:$OM$1845,S$4,FALSE),"")</f>
        <v>-5766303</v>
      </c>
      <c r="T576" s="76">
        <f>IFERROR(VLOOKUP($D576,'SAP Data'!$A$7:$OM$1845,T$4,FALSE),"")</f>
        <v>-5431828</v>
      </c>
      <c r="U576" s="76">
        <f>IFERROR(VLOOKUP($D576,'SAP Data'!$A$7:$OM$1845,U$4,FALSE),"")</f>
        <v>-5281384</v>
      </c>
      <c r="V576" s="76">
        <f>IFERROR(VLOOKUP($D576,'SAP Data'!$A$7:$OM$1845,V$4,FALSE),"")</f>
        <v>-5392580</v>
      </c>
      <c r="W576" s="76">
        <f>IFERROR(VLOOKUP($D576,'SAP Data'!$A$7:$OM$1845,W$4,FALSE),"")</f>
        <v>-5677841</v>
      </c>
      <c r="X576" s="76">
        <f>IFERROR(VLOOKUP($D576,'SAP Data'!$A$7:$OM$1845,X$4,FALSE),"")</f>
        <v>-6064813</v>
      </c>
      <c r="Y576" s="76">
        <f>IFERROR(VLOOKUP($D576,'SAP Data'!$A$7:$OM$1845,Y$4,FALSE),"")</f>
        <v>-6415249</v>
      </c>
      <c r="Z576" s="76">
        <f>IFERROR(VLOOKUP($D576,'SAP Data'!$A$7:$OM$1845,Z$4,FALSE),"")</f>
        <v>-6682941</v>
      </c>
      <c r="AA576" s="76">
        <f>IFERROR(VLOOKUP($D576,'SAP Data'!$A$7:$OM$1845,AA$4,FALSE),"")</f>
        <v>-6687988</v>
      </c>
      <c r="AB576" s="76">
        <f>IFERROR(VLOOKUP($D576,'SAP Data'!$A$7:$OM$1845,AB$4,FALSE),"")</f>
        <v>-6012432</v>
      </c>
      <c r="AC576" s="76">
        <f>IFERROR(VLOOKUP($D576,'SAP Data'!$A$7:$OM$1845,AC$4,FALSE),"")</f>
        <v>-4923996</v>
      </c>
      <c r="AD576" s="76">
        <f>IFERROR(VLOOKUP($D576,'SAP Data'!$A$7:$OM$1845,AD$4,FALSE),"")</f>
        <v>-3413304</v>
      </c>
      <c r="AE576" s="76">
        <f>IFERROR(VLOOKUP($D576,'SAP Data'!$A$7:$OM$1845,AE$4,FALSE),"")</f>
        <v>-2584218</v>
      </c>
      <c r="AF576" s="76">
        <f>IFERROR(VLOOKUP($D576,'SAP Data'!$A$7:$OM$1845,AF$4,FALSE),"")</f>
        <v>-2160801</v>
      </c>
      <c r="AG576" s="76">
        <f>IFERROR(VLOOKUP($D576,'SAP Data'!$A$7:$OM$1845,AG$4,FALSE),"")</f>
        <v>-1925395</v>
      </c>
      <c r="AH576" s="76">
        <f>IFERROR(VLOOKUP($D576,'SAP Data'!$A$7:$OM$1845,AH$4,FALSE),"")</f>
        <v>-2029903</v>
      </c>
      <c r="AI576" s="76">
        <f>IFERROR(VLOOKUP($D576,'SAP Data'!$A$7:$OM$1845,AI$4,FALSE),"")</f>
        <v>-2310758</v>
      </c>
      <c r="AJ576" s="76">
        <f>IFERROR(VLOOKUP($D576,'SAP Data'!$A$7:$OM$1845,AJ$4,FALSE),"")</f>
        <v>-2715078</v>
      </c>
      <c r="AK576" s="76">
        <f>IFERROR(VLOOKUP($D576,'SAP Data'!$A$7:$OM$1845,AK$4,FALSE),"")</f>
        <v>-3093886</v>
      </c>
      <c r="AL576" s="76">
        <f>IFERROR(VLOOKUP($D576,'SAP Data'!$A$7:$OM$1845,AL$4,FALSE),"")</f>
        <v>-3420353</v>
      </c>
      <c r="AM576" s="76">
        <f>IFERROR(VLOOKUP($D576,'SAP Data'!$A$7:$OM$1845,AM$4,FALSE),"")</f>
        <v>-3393419</v>
      </c>
      <c r="AN576" s="76">
        <f>IFERROR(VLOOKUP($D576,'SAP Data'!$A$7:$OM$1845,AN$4,FALSE),"")</f>
        <v>-2817350</v>
      </c>
      <c r="AO576" s="76">
        <f>IFERROR(VLOOKUP($D576,'SAP Data'!$A$7:$OM$1845,AO$4,FALSE),"")</f>
        <v>-1794229</v>
      </c>
      <c r="AP576" s="99">
        <f t="shared" si="843"/>
        <v>-5769944.541666667</v>
      </c>
      <c r="AQ576" s="43">
        <f t="shared" si="844"/>
        <v>-5513301.375</v>
      </c>
      <c r="AR576" s="43">
        <f t="shared" si="845"/>
        <v>-5244421.708333333</v>
      </c>
      <c r="AS576" s="43">
        <f t="shared" si="846"/>
        <v>-4968296.041666667</v>
      </c>
      <c r="AT576" s="43">
        <f t="shared" si="847"/>
        <v>-4688351.625</v>
      </c>
      <c r="AU576" s="43">
        <f t="shared" si="848"/>
        <v>-4407944.958333333</v>
      </c>
      <c r="AV576" s="43">
        <f t="shared" si="849"/>
        <v>-4128077.5416666665</v>
      </c>
      <c r="AW576" s="43">
        <f t="shared" si="850"/>
        <v>-3850115.125</v>
      </c>
      <c r="AX576" s="43">
        <f t="shared" si="851"/>
        <v>-3575783.8333333335</v>
      </c>
      <c r="AY576" s="43">
        <f t="shared" si="852"/>
        <v>-3302568.9583333335</v>
      </c>
      <c r="AZ576" s="43">
        <f t="shared" si="853"/>
        <v>-3032166.8333333335</v>
      </c>
      <c r="BA576" s="98">
        <f t="shared" si="854"/>
        <v>-2768631.4583333335</v>
      </c>
      <c r="BB576" s="16"/>
      <c r="BC576" s="16"/>
      <c r="BD576" s="16">
        <f t="shared" si="866"/>
        <v>0</v>
      </c>
      <c r="BE576" s="16"/>
      <c r="BF576" s="16">
        <f t="shared" si="867"/>
        <v>0</v>
      </c>
      <c r="BH576" s="16">
        <f t="shared" si="868"/>
        <v>0</v>
      </c>
      <c r="BJ576" s="16">
        <f t="shared" si="869"/>
        <v>0</v>
      </c>
      <c r="BL576" s="16">
        <f t="shared" si="870"/>
        <v>0</v>
      </c>
      <c r="BN576" s="16">
        <f t="shared" si="871"/>
        <v>0</v>
      </c>
      <c r="BP576" s="16">
        <f t="shared" si="863"/>
        <v>0</v>
      </c>
      <c r="BQ576" s="43"/>
      <c r="BR576" s="16">
        <f t="shared" si="864"/>
        <v>0</v>
      </c>
      <c r="BS576" s="43"/>
      <c r="BT576" s="16">
        <f t="shared" si="865"/>
        <v>0</v>
      </c>
      <c r="BV576" s="16">
        <f t="shared" si="860"/>
        <v>0</v>
      </c>
      <c r="BW576" s="43"/>
      <c r="BX576" s="16">
        <f t="shared" si="861"/>
        <v>0</v>
      </c>
      <c r="BY576" s="43"/>
      <c r="BZ576" s="16">
        <f t="shared" si="862"/>
        <v>0</v>
      </c>
      <c r="CB576" s="16">
        <f t="shared" si="857"/>
        <v>0</v>
      </c>
      <c r="CF576" s="243">
        <f t="shared" si="858"/>
        <v>0</v>
      </c>
      <c r="CH576" s="243">
        <f t="shared" si="872"/>
        <v>-2768631.4583333335</v>
      </c>
      <c r="CJ576" s="16">
        <f t="shared" si="855"/>
        <v>0</v>
      </c>
      <c r="CL576" s="54">
        <f t="shared" si="856"/>
        <v>0</v>
      </c>
      <c r="CN576" s="18"/>
      <c r="CO576" s="16">
        <f t="shared" si="859"/>
        <v>-2768631.4583333335</v>
      </c>
      <c r="CP576" s="18"/>
    </row>
    <row r="577" spans="1:94" x14ac:dyDescent="0.2">
      <c r="A577" s="387" t="s">
        <v>4188</v>
      </c>
      <c r="B577" s="14" t="str">
        <f>VLOOKUP(D577,'line assign basis'!$A$8:$D$668,2,FALSE)</f>
        <v>Tx Rfrm Df-OR ROO-LT</v>
      </c>
      <c r="C577" s="17" t="s">
        <v>1257</v>
      </c>
      <c r="D577" s="17" t="str">
        <f t="shared" si="929"/>
        <v>254115</v>
      </c>
      <c r="E577" s="17">
        <f>IFERROR(VLOOKUP(D577,'line assign basis'!$A$8:$D$668,4,FALSE),"")</f>
        <v>2</v>
      </c>
      <c r="F577" s="33">
        <f>IFERROR(VLOOKUP($D577,'SAP Data'!$A$7:$OM$1845,F$4,FALSE),"")</f>
        <v>-7203893.7199999997</v>
      </c>
      <c r="G577" s="33">
        <f>IFERROR(VLOOKUP($D577,'SAP Data'!$A$7:$OM$1845,G$4,FALSE),"")</f>
        <v>-7247819.4699999997</v>
      </c>
      <c r="H577" s="16">
        <f>IFERROR(VLOOKUP($D577,'SAP Data'!$A$7:$OM$1845,H$4,FALSE),"")</f>
        <v>0</v>
      </c>
      <c r="I577" s="76">
        <f>IFERROR(VLOOKUP($D577,'SAP Data'!$A$7:$OM$1845,I$4,FALSE),"")</f>
        <v>0</v>
      </c>
      <c r="J577" s="76">
        <f>IFERROR(VLOOKUP($D577,'SAP Data'!$A$7:$OM$1845,J$4,FALSE),"")</f>
        <v>0</v>
      </c>
      <c r="K577" s="76">
        <f>IFERROR(VLOOKUP($D577,'SAP Data'!$A$7:$OM$1845,K$4,FALSE),"")</f>
        <v>0</v>
      </c>
      <c r="L577" s="76">
        <f>IFERROR(VLOOKUP($D577,'SAP Data'!$A$7:$OM$1845,L$4,FALSE),"")</f>
        <v>0</v>
      </c>
      <c r="M577" s="76">
        <f>IFERROR(VLOOKUP($D577,'SAP Data'!$A$7:$OM$1845,M$4,FALSE),"")</f>
        <v>0</v>
      </c>
      <c r="N577" s="76">
        <f>IFERROR(VLOOKUP($D577,'SAP Data'!$A$7:$OM$1845,N$4,FALSE),"")</f>
        <v>0</v>
      </c>
      <c r="O577" s="76">
        <f>IFERROR(VLOOKUP($D577,'SAP Data'!$A$7:$OM$1845,O$4,FALSE),"")</f>
        <v>0</v>
      </c>
      <c r="P577" s="76">
        <f>IFERROR(VLOOKUP($D577,'SAP Data'!$A$7:$OM$1845,P$4,FALSE),"")</f>
        <v>0</v>
      </c>
      <c r="Q577" s="76">
        <f>IFERROR(VLOOKUP($D577,'SAP Data'!$A$7:$OM$1845,Q$4,FALSE),"")</f>
        <v>0</v>
      </c>
      <c r="R577" s="76">
        <f>IFERROR(VLOOKUP($D577,'SAP Data'!$A$7:$OM$1845,R$4,FALSE),"")</f>
        <v>0</v>
      </c>
      <c r="S577" s="76">
        <f>IFERROR(VLOOKUP($D577,'SAP Data'!$A$7:$OM$1845,S$4,FALSE),"")</f>
        <v>0</v>
      </c>
      <c r="T577" s="76">
        <f>IFERROR(VLOOKUP($D577,'SAP Data'!$A$7:$OM$1845,T$4,FALSE),"")</f>
        <v>0</v>
      </c>
      <c r="U577" s="76">
        <f>IFERROR(VLOOKUP($D577,'SAP Data'!$A$7:$OM$1845,U$4,FALSE),"")</f>
        <v>0</v>
      </c>
      <c r="V577" s="76">
        <f>IFERROR(VLOOKUP($D577,'SAP Data'!$A$7:$OM$1845,V$4,FALSE),"")</f>
        <v>0</v>
      </c>
      <c r="W577" s="76">
        <f>IFERROR(VLOOKUP($D577,'SAP Data'!$A$7:$OM$1845,W$4,FALSE),"")</f>
        <v>0</v>
      </c>
      <c r="X577" s="76">
        <f>IFERROR(VLOOKUP($D577,'SAP Data'!$A$7:$OM$1845,X$4,FALSE),"")</f>
        <v>0</v>
      </c>
      <c r="Y577" s="76">
        <f>IFERROR(VLOOKUP($D577,'SAP Data'!$A$7:$OM$1845,Y$4,FALSE),"")</f>
        <v>0</v>
      </c>
      <c r="Z577" s="76">
        <f>IFERROR(VLOOKUP($D577,'SAP Data'!$A$7:$OM$1845,Z$4,FALSE),"")</f>
        <v>0</v>
      </c>
      <c r="AA577" s="76">
        <f>IFERROR(VLOOKUP($D577,'SAP Data'!$A$7:$OM$1845,AA$4,FALSE),"")</f>
        <v>0</v>
      </c>
      <c r="AB577" s="76">
        <f>IFERROR(VLOOKUP($D577,'SAP Data'!$A$7:$OM$1845,AB$4,FALSE),"")</f>
        <v>0</v>
      </c>
      <c r="AC577" s="76">
        <f>IFERROR(VLOOKUP($D577,'SAP Data'!$A$7:$OM$1845,AC$4,FALSE),"")</f>
        <v>0</v>
      </c>
      <c r="AD577" s="76">
        <f>IFERROR(VLOOKUP($D577,'SAP Data'!$A$7:$OM$1845,AD$4,FALSE),"")</f>
        <v>0</v>
      </c>
      <c r="AE577" s="76">
        <f>IFERROR(VLOOKUP($D577,'SAP Data'!$A$7:$OM$1845,AE$4,FALSE),"")</f>
        <v>0</v>
      </c>
      <c r="AF577" s="76">
        <f>IFERROR(VLOOKUP($D577,'SAP Data'!$A$7:$OM$1845,AF$4,FALSE),"")</f>
        <v>0</v>
      </c>
      <c r="AG577" s="76">
        <f>IFERROR(VLOOKUP($D577,'SAP Data'!$A$7:$OM$1845,AG$4,FALSE),"")</f>
        <v>0</v>
      </c>
      <c r="AH577" s="76">
        <f>IFERROR(VLOOKUP($D577,'SAP Data'!$A$7:$OM$1845,AH$4,FALSE),"")</f>
        <v>0</v>
      </c>
      <c r="AI577" s="76">
        <f>IFERROR(VLOOKUP($D577,'SAP Data'!$A$7:$OM$1845,AI$4,FALSE),"")</f>
        <v>0</v>
      </c>
      <c r="AJ577" s="76">
        <f>IFERROR(VLOOKUP($D577,'SAP Data'!$A$7:$OM$1845,AJ$4,FALSE),"")</f>
        <v>0</v>
      </c>
      <c r="AK577" s="76">
        <f>IFERROR(VLOOKUP($D577,'SAP Data'!$A$7:$OM$1845,AK$4,FALSE),"")</f>
        <v>0</v>
      </c>
      <c r="AL577" s="76">
        <f>IFERROR(VLOOKUP($D577,'SAP Data'!$A$7:$OM$1845,AL$4,FALSE),"")</f>
        <v>0</v>
      </c>
      <c r="AM577" s="76">
        <f>IFERROR(VLOOKUP($D577,'SAP Data'!$A$7:$OM$1845,AM$4,FALSE),"")</f>
        <v>0</v>
      </c>
      <c r="AN577" s="76">
        <f>IFERROR(VLOOKUP($D577,'SAP Data'!$A$7:$OM$1845,AN$4,FALSE),"")</f>
        <v>0</v>
      </c>
      <c r="AO577" s="76">
        <f>IFERROR(VLOOKUP($D577,'SAP Data'!$A$7:$OM$1845,AO$4,FALSE),"")</f>
        <v>0</v>
      </c>
      <c r="AP577" s="99">
        <f t="shared" si="843"/>
        <v>0</v>
      </c>
      <c r="AQ577" s="43">
        <f t="shared" si="844"/>
        <v>0</v>
      </c>
      <c r="AR577" s="43">
        <f t="shared" si="845"/>
        <v>0</v>
      </c>
      <c r="AS577" s="43">
        <f t="shared" si="846"/>
        <v>0</v>
      </c>
      <c r="AT577" s="43">
        <f t="shared" si="847"/>
        <v>0</v>
      </c>
      <c r="AU577" s="43">
        <f t="shared" si="848"/>
        <v>0</v>
      </c>
      <c r="AV577" s="43">
        <f t="shared" si="849"/>
        <v>0</v>
      </c>
      <c r="AW577" s="43">
        <f t="shared" si="850"/>
        <v>0</v>
      </c>
      <c r="AX577" s="43">
        <f t="shared" si="851"/>
        <v>0</v>
      </c>
      <c r="AY577" s="43">
        <f t="shared" si="852"/>
        <v>0</v>
      </c>
      <c r="AZ577" s="43">
        <f t="shared" si="853"/>
        <v>0</v>
      </c>
      <c r="BA577" s="98">
        <f t="shared" si="854"/>
        <v>0</v>
      </c>
      <c r="BB577" s="16"/>
      <c r="BC577" s="16"/>
      <c r="BD577" s="16">
        <f t="shared" si="866"/>
        <v>0</v>
      </c>
      <c r="BE577" s="16"/>
      <c r="BF577" s="16">
        <f t="shared" si="867"/>
        <v>0</v>
      </c>
      <c r="BH577" s="16">
        <f t="shared" si="868"/>
        <v>0</v>
      </c>
      <c r="BJ577" s="16">
        <f t="shared" si="869"/>
        <v>0</v>
      </c>
      <c r="BL577" s="16">
        <f t="shared" si="870"/>
        <v>0</v>
      </c>
      <c r="BN577" s="16">
        <f t="shared" si="871"/>
        <v>0</v>
      </c>
      <c r="BP577" s="16">
        <f t="shared" si="863"/>
        <v>0</v>
      </c>
      <c r="BQ577" s="43"/>
      <c r="BR577" s="16">
        <f t="shared" si="864"/>
        <v>0</v>
      </c>
      <c r="BS577" s="43"/>
      <c r="BT577" s="16">
        <f t="shared" si="865"/>
        <v>0</v>
      </c>
      <c r="BV577" s="16">
        <f t="shared" si="860"/>
        <v>0</v>
      </c>
      <c r="BW577" s="43"/>
      <c r="BX577" s="16">
        <f t="shared" si="861"/>
        <v>0</v>
      </c>
      <c r="BY577" s="43"/>
      <c r="BZ577" s="16">
        <f t="shared" si="862"/>
        <v>0</v>
      </c>
      <c r="CB577" s="16">
        <f t="shared" si="857"/>
        <v>0</v>
      </c>
      <c r="CF577" s="243">
        <f t="shared" si="858"/>
        <v>0</v>
      </c>
      <c r="CH577" s="243">
        <f t="shared" si="872"/>
        <v>0</v>
      </c>
      <c r="CJ577" s="16">
        <f t="shared" si="855"/>
        <v>0</v>
      </c>
      <c r="CL577" s="54">
        <f t="shared" si="856"/>
        <v>0</v>
      </c>
      <c r="CN577" s="18"/>
      <c r="CO577" s="16">
        <f t="shared" si="859"/>
        <v>0</v>
      </c>
      <c r="CP577" s="18"/>
    </row>
    <row r="578" spans="1:94" x14ac:dyDescent="0.2">
      <c r="A578" s="387" t="s">
        <v>4188</v>
      </c>
      <c r="B578" s="14" t="str">
        <f>VLOOKUP(D578,'line assign basis'!$A$8:$D$668,2,FALSE)</f>
        <v>Tx Rfrm Df-WA ROO-LT</v>
      </c>
      <c r="C578" s="17" t="s">
        <v>1260</v>
      </c>
      <c r="D578" s="17" t="str">
        <f t="shared" si="929"/>
        <v>254120</v>
      </c>
      <c r="E578" s="17">
        <f>IFERROR(VLOOKUP(D578,'line assign basis'!$A$8:$D$668,4,FALSE),"")</f>
        <v>2</v>
      </c>
      <c r="F578" s="33">
        <f>IFERROR(VLOOKUP($D578,'SAP Data'!$A$7:$OM$1845,F$4,FALSE),"")</f>
        <v>-1160599.53</v>
      </c>
      <c r="G578" s="33">
        <f>IFERROR(VLOOKUP($D578,'SAP Data'!$A$7:$OM$1845,G$4,FALSE),"")</f>
        <v>-1290113.8600000001</v>
      </c>
      <c r="H578" s="16">
        <f>IFERROR(VLOOKUP($D578,'SAP Data'!$A$7:$OM$1845,H$4,FALSE),"")</f>
        <v>-1403143.38</v>
      </c>
      <c r="I578" s="76">
        <f>IFERROR(VLOOKUP($D578,'SAP Data'!$A$7:$OM$1845,I$4,FALSE),"")</f>
        <v>-1489399.81</v>
      </c>
      <c r="J578" s="76">
        <f>IFERROR(VLOOKUP($D578,'SAP Data'!$A$7:$OM$1845,J$4,FALSE),"")</f>
        <v>-1545965.43</v>
      </c>
      <c r="K578" s="76">
        <f>IFERROR(VLOOKUP($D578,'SAP Data'!$A$7:$OM$1845,K$4,FALSE),"")</f>
        <v>-1585733.86</v>
      </c>
      <c r="L578" s="76">
        <f>IFERROR(VLOOKUP($D578,'SAP Data'!$A$7:$OM$1845,L$4,FALSE),"")</f>
        <v>-1621327.21</v>
      </c>
      <c r="M578" s="76">
        <f>IFERROR(VLOOKUP($D578,'SAP Data'!$A$7:$OM$1845,M$4,FALSE),"")</f>
        <v>-1656601.33</v>
      </c>
      <c r="N578" s="76">
        <f>IFERROR(VLOOKUP($D578,'SAP Data'!$A$7:$OM$1845,N$4,FALSE),"")</f>
        <v>-1696112.47</v>
      </c>
      <c r="O578" s="76">
        <f>IFERROR(VLOOKUP($D578,'SAP Data'!$A$7:$OM$1845,O$4,FALSE),"")</f>
        <v>-2100000.0099999998</v>
      </c>
      <c r="P578" s="76">
        <f>IFERROR(VLOOKUP($D578,'SAP Data'!$A$7:$OM$1845,P$4,FALSE),"")</f>
        <v>0</v>
      </c>
      <c r="Q578" s="76">
        <f>IFERROR(VLOOKUP($D578,'SAP Data'!$A$7:$OM$1845,Q$4,FALSE),"")</f>
        <v>0</v>
      </c>
      <c r="R578" s="76">
        <f>IFERROR(VLOOKUP($D578,'SAP Data'!$A$7:$OM$1845,R$4,FALSE),"")</f>
        <v>0</v>
      </c>
      <c r="S578" s="76">
        <f>IFERROR(VLOOKUP($D578,'SAP Data'!$A$7:$OM$1845,S$4,FALSE),"")</f>
        <v>0</v>
      </c>
      <c r="T578" s="76">
        <f>IFERROR(VLOOKUP($D578,'SAP Data'!$A$7:$OM$1845,T$4,FALSE),"")</f>
        <v>0</v>
      </c>
      <c r="U578" s="76">
        <f>IFERROR(VLOOKUP($D578,'SAP Data'!$A$7:$OM$1845,U$4,FALSE),"")</f>
        <v>0</v>
      </c>
      <c r="V578" s="76">
        <f>IFERROR(VLOOKUP($D578,'SAP Data'!$A$7:$OM$1845,V$4,FALSE),"")</f>
        <v>0</v>
      </c>
      <c r="W578" s="76">
        <f>IFERROR(VLOOKUP($D578,'SAP Data'!$A$7:$OM$1845,W$4,FALSE),"")</f>
        <v>0</v>
      </c>
      <c r="X578" s="76">
        <f>IFERROR(VLOOKUP($D578,'SAP Data'!$A$7:$OM$1845,X$4,FALSE),"")</f>
        <v>0</v>
      </c>
      <c r="Y578" s="76">
        <f>IFERROR(VLOOKUP($D578,'SAP Data'!$A$7:$OM$1845,Y$4,FALSE),"")</f>
        <v>0</v>
      </c>
      <c r="Z578" s="76">
        <f>IFERROR(VLOOKUP($D578,'SAP Data'!$A$7:$OM$1845,Z$4,FALSE),"")</f>
        <v>0</v>
      </c>
      <c r="AA578" s="76">
        <f>IFERROR(VLOOKUP($D578,'SAP Data'!$A$7:$OM$1845,AA$4,FALSE),"")</f>
        <v>0</v>
      </c>
      <c r="AB578" s="76">
        <f>IFERROR(VLOOKUP($D578,'SAP Data'!$A$7:$OM$1845,AB$4,FALSE),"")</f>
        <v>0</v>
      </c>
      <c r="AC578" s="76">
        <f>IFERROR(VLOOKUP($D578,'SAP Data'!$A$7:$OM$1845,AC$4,FALSE),"")</f>
        <v>0</v>
      </c>
      <c r="AD578" s="76">
        <f>IFERROR(VLOOKUP($D578,'SAP Data'!$A$7:$OM$1845,AD$4,FALSE),"")</f>
        <v>0</v>
      </c>
      <c r="AE578" s="76">
        <f>IFERROR(VLOOKUP($D578,'SAP Data'!$A$7:$OM$1845,AE$4,FALSE),"")</f>
        <v>0</v>
      </c>
      <c r="AF578" s="76">
        <f>IFERROR(VLOOKUP($D578,'SAP Data'!$A$7:$OM$1845,AF$4,FALSE),"")</f>
        <v>0</v>
      </c>
      <c r="AG578" s="76">
        <f>IFERROR(VLOOKUP($D578,'SAP Data'!$A$7:$OM$1845,AG$4,FALSE),"")</f>
        <v>0</v>
      </c>
      <c r="AH578" s="76">
        <f>IFERROR(VLOOKUP($D578,'SAP Data'!$A$7:$OM$1845,AH$4,FALSE),"")</f>
        <v>0</v>
      </c>
      <c r="AI578" s="76">
        <f>IFERROR(VLOOKUP($D578,'SAP Data'!$A$7:$OM$1845,AI$4,FALSE),"")</f>
        <v>0</v>
      </c>
      <c r="AJ578" s="76">
        <f>IFERROR(VLOOKUP($D578,'SAP Data'!$A$7:$OM$1845,AJ$4,FALSE),"")</f>
        <v>0</v>
      </c>
      <c r="AK578" s="76">
        <f>IFERROR(VLOOKUP($D578,'SAP Data'!$A$7:$OM$1845,AK$4,FALSE),"")</f>
        <v>0</v>
      </c>
      <c r="AL578" s="76">
        <f>IFERROR(VLOOKUP($D578,'SAP Data'!$A$7:$OM$1845,AL$4,FALSE),"")</f>
        <v>0</v>
      </c>
      <c r="AM578" s="76">
        <f>IFERROR(VLOOKUP($D578,'SAP Data'!$A$7:$OM$1845,AM$4,FALSE),"")</f>
        <v>0</v>
      </c>
      <c r="AN578" s="76">
        <f>IFERROR(VLOOKUP($D578,'SAP Data'!$A$7:$OM$1845,AN$4,FALSE),"")</f>
        <v>0</v>
      </c>
      <c r="AO578" s="76">
        <f>IFERROR(VLOOKUP($D578,'SAP Data'!$A$7:$OM$1845,AO$4,FALSE),"")</f>
        <v>0</v>
      </c>
      <c r="AP578" s="99">
        <f t="shared" si="843"/>
        <v>0</v>
      </c>
      <c r="AQ578" s="43">
        <f t="shared" si="844"/>
        <v>0</v>
      </c>
      <c r="AR578" s="43">
        <f t="shared" si="845"/>
        <v>0</v>
      </c>
      <c r="AS578" s="43">
        <f t="shared" si="846"/>
        <v>0</v>
      </c>
      <c r="AT578" s="43">
        <f t="shared" si="847"/>
        <v>0</v>
      </c>
      <c r="AU578" s="43">
        <f t="shared" si="848"/>
        <v>0</v>
      </c>
      <c r="AV578" s="43">
        <f t="shared" si="849"/>
        <v>0</v>
      </c>
      <c r="AW578" s="43">
        <f t="shared" si="850"/>
        <v>0</v>
      </c>
      <c r="AX578" s="43">
        <f t="shared" si="851"/>
        <v>0</v>
      </c>
      <c r="AY578" s="43">
        <f t="shared" si="852"/>
        <v>0</v>
      </c>
      <c r="AZ578" s="43">
        <f t="shared" si="853"/>
        <v>0</v>
      </c>
      <c r="BA578" s="98">
        <f t="shared" si="854"/>
        <v>0</v>
      </c>
      <c r="BB578" s="16"/>
      <c r="BC578" s="16"/>
      <c r="BD578" s="16">
        <f t="shared" si="866"/>
        <v>0</v>
      </c>
      <c r="BE578" s="16"/>
      <c r="BF578" s="16">
        <f t="shared" si="867"/>
        <v>0</v>
      </c>
      <c r="BH578" s="16">
        <f t="shared" si="868"/>
        <v>0</v>
      </c>
      <c r="BJ578" s="16">
        <f t="shared" si="869"/>
        <v>0</v>
      </c>
      <c r="BL578" s="16">
        <f t="shared" si="870"/>
        <v>0</v>
      </c>
      <c r="BN578" s="16">
        <f t="shared" si="871"/>
        <v>0</v>
      </c>
      <c r="BP578" s="16">
        <f t="shared" si="863"/>
        <v>0</v>
      </c>
      <c r="BQ578" s="43"/>
      <c r="BR578" s="16">
        <f t="shared" si="864"/>
        <v>0</v>
      </c>
      <c r="BS578" s="43"/>
      <c r="BT578" s="16">
        <f t="shared" si="865"/>
        <v>0</v>
      </c>
      <c r="BV578" s="16">
        <f t="shared" si="860"/>
        <v>0</v>
      </c>
      <c r="BW578" s="43"/>
      <c r="BX578" s="16">
        <f t="shared" si="861"/>
        <v>0</v>
      </c>
      <c r="BY578" s="43"/>
      <c r="BZ578" s="16">
        <f t="shared" si="862"/>
        <v>0</v>
      </c>
      <c r="CB578" s="16">
        <f t="shared" si="857"/>
        <v>0</v>
      </c>
      <c r="CF578" s="243">
        <f t="shared" si="858"/>
        <v>0</v>
      </c>
      <c r="CH578" s="243">
        <f t="shared" si="872"/>
        <v>0</v>
      </c>
      <c r="CJ578" s="16">
        <f t="shared" si="855"/>
        <v>0</v>
      </c>
      <c r="CL578" s="54">
        <f t="shared" si="856"/>
        <v>0</v>
      </c>
      <c r="CN578" s="18"/>
      <c r="CO578" s="16">
        <f t="shared" si="859"/>
        <v>0</v>
      </c>
      <c r="CP578" s="18"/>
    </row>
    <row r="579" spans="1:94" x14ac:dyDescent="0.2">
      <c r="A579" s="387" t="s">
        <v>4188</v>
      </c>
      <c r="B579" s="14" t="str">
        <f>VLOOKUP(D579,'line assign basis'!$A$8:$D$668,2,FALSE)</f>
        <v>WA INTERIM PER TAX A</v>
      </c>
      <c r="C579" s="17" t="s">
        <v>2993</v>
      </c>
      <c r="D579" s="17" t="str">
        <f t="shared" ref="D579" si="932">RIGHT(C579,6)</f>
        <v>254121</v>
      </c>
      <c r="E579" s="17">
        <f>IFERROR(VLOOKUP(D579,'line assign basis'!$A$8:$D$668,4,FALSE),"")</f>
        <v>2</v>
      </c>
      <c r="F579" s="33">
        <f>IFERROR(VLOOKUP($D579,'SAP Data'!$A$7:$OM$1845,F$4,FALSE),"")</f>
        <v>0</v>
      </c>
      <c r="G579" s="33">
        <f>IFERROR(VLOOKUP($D579,'SAP Data'!$A$7:$OM$1845,G$4,FALSE),"")</f>
        <v>0</v>
      </c>
      <c r="H579" s="16">
        <f>IFERROR(VLOOKUP($D579,'SAP Data'!$A$7:$OM$1845,H$4,FALSE),"")</f>
        <v>0</v>
      </c>
      <c r="I579" s="76">
        <f>IFERROR(VLOOKUP($D579,'SAP Data'!$A$7:$OM$1845,I$4,FALSE),"")</f>
        <v>0</v>
      </c>
      <c r="J579" s="76">
        <f>IFERROR(VLOOKUP($D579,'SAP Data'!$A$7:$OM$1845,J$4,FALSE),"")</f>
        <v>0</v>
      </c>
      <c r="K579" s="76">
        <f>IFERROR(VLOOKUP($D579,'SAP Data'!$A$7:$OM$1845,K$4,FALSE),"")</f>
        <v>0</v>
      </c>
      <c r="L579" s="76">
        <f>IFERROR(VLOOKUP($D579,'SAP Data'!$A$7:$OM$1845,L$4,FALSE),"")</f>
        <v>0</v>
      </c>
      <c r="M579" s="76">
        <f>IFERROR(VLOOKUP($D579,'SAP Data'!$A$7:$OM$1845,M$4,FALSE),"")</f>
        <v>0</v>
      </c>
      <c r="N579" s="76">
        <f>IFERROR(VLOOKUP($D579,'SAP Data'!$A$7:$OM$1845,N$4,FALSE),"")</f>
        <v>0</v>
      </c>
      <c r="O579" s="76">
        <f>IFERROR(VLOOKUP($D579,'SAP Data'!$A$7:$OM$1845,O$4,FALSE),"")</f>
        <v>0</v>
      </c>
      <c r="P579" s="76">
        <f>IFERROR(VLOOKUP($D579,'SAP Data'!$A$7:$OM$1845,P$4,FALSE),"")</f>
        <v>-2010393.89</v>
      </c>
      <c r="Q579" s="76">
        <f>IFERROR(VLOOKUP($D579,'SAP Data'!$A$7:$OM$1845,Q$4,FALSE),"")</f>
        <v>-1699899.7</v>
      </c>
      <c r="R579" s="76">
        <f>IFERROR(VLOOKUP($D579,'SAP Data'!$A$7:$OM$1845,R$4,FALSE),"")</f>
        <v>-1355052.46</v>
      </c>
      <c r="S579" s="76">
        <f>IFERROR(VLOOKUP($D579,'SAP Data'!$A$7:$OM$1845,S$4,FALSE),"")</f>
        <v>-1066965.6299999999</v>
      </c>
      <c r="T579" s="76">
        <f>IFERROR(VLOOKUP($D579,'SAP Data'!$A$7:$OM$1845,T$4,FALSE),"")</f>
        <v>-787168.75</v>
      </c>
      <c r="U579" s="76">
        <f>IFERROR(VLOOKUP($D579,'SAP Data'!$A$7:$OM$1845,U$4,FALSE),"")</f>
        <v>-574310.06999999995</v>
      </c>
      <c r="V579" s="76">
        <f>IFERROR(VLOOKUP($D579,'SAP Data'!$A$7:$OM$1845,V$4,FALSE),"")</f>
        <v>-455943</v>
      </c>
      <c r="W579" s="76">
        <f>IFERROR(VLOOKUP($D579,'SAP Data'!$A$7:$OM$1845,W$4,FALSE),"")</f>
        <v>-363171.55</v>
      </c>
      <c r="X579" s="76">
        <f>IFERROR(VLOOKUP($D579,'SAP Data'!$A$7:$OM$1845,X$4,FALSE),"")</f>
        <v>-289259.59000000003</v>
      </c>
      <c r="Y579" s="76">
        <f>IFERROR(VLOOKUP($D579,'SAP Data'!$A$7:$OM$1845,Y$4,FALSE),"")</f>
        <v>-228619.88</v>
      </c>
      <c r="Z579" s="76">
        <f>IFERROR(VLOOKUP($D579,'SAP Data'!$A$7:$OM$1845,Z$4,FALSE),"")</f>
        <v>-165054.29</v>
      </c>
      <c r="AA579" s="76">
        <f>IFERROR(VLOOKUP($D579,'SAP Data'!$A$7:$OM$1845,AA$4,FALSE),"")</f>
        <v>-82956.399999999994</v>
      </c>
      <c r="AB579" s="76">
        <f>IFERROR(VLOOKUP($D579,'SAP Data'!$A$7:$OM$1845,AB$4,FALSE),"")</f>
        <v>21802.1</v>
      </c>
      <c r="AC579" s="76">
        <f>IFERROR(VLOOKUP($D579,'SAP Data'!$A$7:$OM$1845,AC$4,FALSE),"")</f>
        <v>33959.910000000003</v>
      </c>
      <c r="AD579" s="76">
        <f>IFERROR(VLOOKUP($D579,'SAP Data'!$A$7:$OM$1845,AD$4,FALSE),"")</f>
        <v>14665.44</v>
      </c>
      <c r="AE579" s="76">
        <f>IFERROR(VLOOKUP($D579,'SAP Data'!$A$7:$OM$1845,AE$4,FALSE),"")</f>
        <v>11716.47</v>
      </c>
      <c r="AF579" s="76">
        <f>IFERROR(VLOOKUP($D579,'SAP Data'!$A$7:$OM$1845,AF$4,FALSE),"")</f>
        <v>9028.69</v>
      </c>
      <c r="AG579" s="76">
        <f>IFERROR(VLOOKUP($D579,'SAP Data'!$A$7:$OM$1845,AG$4,FALSE),"")</f>
        <v>7049.37</v>
      </c>
      <c r="AH579" s="76">
        <f>IFERROR(VLOOKUP($D579,'SAP Data'!$A$7:$OM$1845,AH$4,FALSE),"")</f>
        <v>5687.23</v>
      </c>
      <c r="AI579" s="76">
        <f>IFERROR(VLOOKUP($D579,'SAP Data'!$A$7:$OM$1845,AI$4,FALSE),"")</f>
        <v>4681.7700000000004</v>
      </c>
      <c r="AJ579" s="76">
        <f>IFERROR(VLOOKUP($D579,'SAP Data'!$A$7:$OM$1845,AJ$4,FALSE),"")</f>
        <v>3723.41</v>
      </c>
      <c r="AK579" s="76">
        <f>IFERROR(VLOOKUP($D579,'SAP Data'!$A$7:$OM$1845,AK$4,FALSE),"")</f>
        <v>2781.72</v>
      </c>
      <c r="AL579" s="76">
        <f>IFERROR(VLOOKUP($D579,'SAP Data'!$A$7:$OM$1845,AL$4,FALSE),"")</f>
        <v>1748.77</v>
      </c>
      <c r="AM579" s="76">
        <f>IFERROR(VLOOKUP($D579,'SAP Data'!$A$7:$OM$1845,AM$4,FALSE),"")</f>
        <v>0</v>
      </c>
      <c r="AN579" s="76">
        <f>IFERROR(VLOOKUP($D579,'SAP Data'!$A$7:$OM$1845,AN$4,FALSE),"")</f>
        <v>0</v>
      </c>
      <c r="AO579" s="76">
        <f>IFERROR(VLOOKUP($D579,'SAP Data'!$A$7:$OM$1845,AO$4,FALSE),"")</f>
        <v>0</v>
      </c>
      <c r="AP579" s="99">
        <f t="shared" si="843"/>
        <v>-385656.72166666662</v>
      </c>
      <c r="AQ579" s="43">
        <f t="shared" si="844"/>
        <v>-283640.05499999993</v>
      </c>
      <c r="AR579" s="43">
        <f t="shared" si="845"/>
        <v>-205520.0741666666</v>
      </c>
      <c r="AS579" s="43">
        <f t="shared" si="846"/>
        <v>-148121.87083333332</v>
      </c>
      <c r="AT579" s="43">
        <f t="shared" si="847"/>
        <v>-104663.96791666666</v>
      </c>
      <c r="AU579" s="43">
        <f t="shared" si="848"/>
        <v>-70102.15333333335</v>
      </c>
      <c r="AV579" s="43">
        <f t="shared" si="849"/>
        <v>-42567.306666666678</v>
      </c>
      <c r="AW579" s="43">
        <f t="shared" si="850"/>
        <v>-20717.948333333334</v>
      </c>
      <c r="AX579" s="43">
        <f t="shared" si="851"/>
        <v>-4126.0874999999996</v>
      </c>
      <c r="AY579" s="43">
        <f t="shared" si="852"/>
        <v>6280.5566666666673</v>
      </c>
      <c r="AZ579" s="43">
        <f t="shared" si="853"/>
        <v>8828.652500000002</v>
      </c>
      <c r="BA579" s="98">
        <f t="shared" si="854"/>
        <v>6505.2354166666673</v>
      </c>
      <c r="BB579" s="16"/>
      <c r="BC579" s="16"/>
      <c r="BD579" s="16">
        <f t="shared" si="866"/>
        <v>0</v>
      </c>
      <c r="BE579" s="16"/>
      <c r="BF579" s="16">
        <f t="shared" si="867"/>
        <v>0</v>
      </c>
      <c r="BH579" s="16">
        <f t="shared" si="868"/>
        <v>0</v>
      </c>
      <c r="BJ579" s="16">
        <f t="shared" si="869"/>
        <v>0</v>
      </c>
      <c r="BL579" s="16">
        <f t="shared" si="870"/>
        <v>0</v>
      </c>
      <c r="BN579" s="16">
        <f t="shared" si="871"/>
        <v>0</v>
      </c>
      <c r="BP579" s="16">
        <f t="shared" si="863"/>
        <v>0</v>
      </c>
      <c r="BQ579" s="43"/>
      <c r="BR579" s="16">
        <f t="shared" si="864"/>
        <v>0</v>
      </c>
      <c r="BS579" s="43"/>
      <c r="BT579" s="16">
        <f t="shared" si="865"/>
        <v>0</v>
      </c>
      <c r="BV579" s="16">
        <f t="shared" si="860"/>
        <v>0</v>
      </c>
      <c r="BW579" s="43"/>
      <c r="BX579" s="16">
        <f t="shared" si="861"/>
        <v>0</v>
      </c>
      <c r="BY579" s="43"/>
      <c r="BZ579" s="16">
        <f t="shared" si="862"/>
        <v>0</v>
      </c>
      <c r="CB579" s="16">
        <f t="shared" si="857"/>
        <v>0</v>
      </c>
      <c r="CF579" s="243">
        <f t="shared" si="858"/>
        <v>0</v>
      </c>
      <c r="CH579" s="243">
        <f t="shared" si="872"/>
        <v>0</v>
      </c>
      <c r="CJ579" s="16">
        <f t="shared" si="855"/>
        <v>6505.2354166666673</v>
      </c>
      <c r="CL579" s="54">
        <f t="shared" si="856"/>
        <v>0</v>
      </c>
      <c r="CN579" s="18"/>
      <c r="CO579" s="16">
        <f t="shared" si="859"/>
        <v>0</v>
      </c>
      <c r="CP579" s="18"/>
    </row>
    <row r="580" spans="1:94" x14ac:dyDescent="0.2">
      <c r="A580" s="387" t="s">
        <v>4188</v>
      </c>
      <c r="B580" s="14" t="str">
        <f>VLOOKUP(D580,'line assign basis'!$A$8:$D$668,2,FALSE)</f>
        <v>Tx Rfrm Df-OR Rsv-LT</v>
      </c>
      <c r="C580" s="17" t="s">
        <v>1263</v>
      </c>
      <c r="D580" s="17" t="str">
        <f t="shared" si="929"/>
        <v>254125</v>
      </c>
      <c r="E580" s="17">
        <f>IFERROR(VLOOKUP(D580,'line assign basis'!$A$8:$D$668,4,FALSE),"")</f>
        <v>2</v>
      </c>
      <c r="F580" s="33">
        <f>IFERROR(VLOOKUP($D580,'SAP Data'!$A$7:$OM$1845,F$4,FALSE),"")</f>
        <v>0</v>
      </c>
      <c r="G580" s="33">
        <f>IFERROR(VLOOKUP($D580,'SAP Data'!$A$7:$OM$1845,G$4,FALSE),"")</f>
        <v>0</v>
      </c>
      <c r="H580" s="16">
        <f>IFERROR(VLOOKUP($D580,'SAP Data'!$A$7:$OM$1845,H$4,FALSE),"")</f>
        <v>-1050637</v>
      </c>
      <c r="I580" s="76">
        <f>IFERROR(VLOOKUP($D580,'SAP Data'!$A$7:$OM$1845,I$4,FALSE),"")</f>
        <v>-1050637</v>
      </c>
      <c r="J580" s="76">
        <f>IFERROR(VLOOKUP($D580,'SAP Data'!$A$7:$OM$1845,J$4,FALSE),"")</f>
        <v>-1050637</v>
      </c>
      <c r="K580" s="76">
        <f>IFERROR(VLOOKUP($D580,'SAP Data'!$A$7:$OM$1845,K$4,FALSE),"")</f>
        <v>-1050637</v>
      </c>
      <c r="L580" s="76">
        <f>IFERROR(VLOOKUP($D580,'SAP Data'!$A$7:$OM$1845,L$4,FALSE),"")</f>
        <v>-1050637</v>
      </c>
      <c r="M580" s="76">
        <f>IFERROR(VLOOKUP($D580,'SAP Data'!$A$7:$OM$1845,M$4,FALSE),"")</f>
        <v>-1050637</v>
      </c>
      <c r="N580" s="76">
        <f>IFERROR(VLOOKUP($D580,'SAP Data'!$A$7:$OM$1845,N$4,FALSE),"")</f>
        <v>-1050637</v>
      </c>
      <c r="O580" s="76">
        <f>IFERROR(VLOOKUP($D580,'SAP Data'!$A$7:$OM$1845,O$4,FALSE),"")</f>
        <v>0</v>
      </c>
      <c r="P580" s="76">
        <f>IFERROR(VLOOKUP($D580,'SAP Data'!$A$7:$OM$1845,P$4,FALSE),"")</f>
        <v>0</v>
      </c>
      <c r="Q580" s="76">
        <f>IFERROR(VLOOKUP($D580,'SAP Data'!$A$7:$OM$1845,Q$4,FALSE),"")</f>
        <v>0</v>
      </c>
      <c r="R580" s="76">
        <f>IFERROR(VLOOKUP($D580,'SAP Data'!$A$7:$OM$1845,R$4,FALSE),"")</f>
        <v>0</v>
      </c>
      <c r="S580" s="76">
        <f>IFERROR(VLOOKUP($D580,'SAP Data'!$A$7:$OM$1845,S$4,FALSE),"")</f>
        <v>0</v>
      </c>
      <c r="T580" s="76">
        <f>IFERROR(VLOOKUP($D580,'SAP Data'!$A$7:$OM$1845,T$4,FALSE),"")</f>
        <v>0</v>
      </c>
      <c r="U580" s="76">
        <f>IFERROR(VLOOKUP($D580,'SAP Data'!$A$7:$OM$1845,U$4,FALSE),"")</f>
        <v>0</v>
      </c>
      <c r="V580" s="76">
        <f>IFERROR(VLOOKUP($D580,'SAP Data'!$A$7:$OM$1845,V$4,FALSE),"")</f>
        <v>0</v>
      </c>
      <c r="W580" s="76">
        <f>IFERROR(VLOOKUP($D580,'SAP Data'!$A$7:$OM$1845,W$4,FALSE),"")</f>
        <v>0</v>
      </c>
      <c r="X580" s="76">
        <f>IFERROR(VLOOKUP($D580,'SAP Data'!$A$7:$OM$1845,X$4,FALSE),"")</f>
        <v>0</v>
      </c>
      <c r="Y580" s="76">
        <f>IFERROR(VLOOKUP($D580,'SAP Data'!$A$7:$OM$1845,Y$4,FALSE),"")</f>
        <v>0</v>
      </c>
      <c r="Z580" s="76">
        <f>IFERROR(VLOOKUP($D580,'SAP Data'!$A$7:$OM$1845,Z$4,FALSE),"")</f>
        <v>0</v>
      </c>
      <c r="AA580" s="76">
        <f>IFERROR(VLOOKUP($D580,'SAP Data'!$A$7:$OM$1845,AA$4,FALSE),"")</f>
        <v>0</v>
      </c>
      <c r="AB580" s="76">
        <f>IFERROR(VLOOKUP($D580,'SAP Data'!$A$7:$OM$1845,AB$4,FALSE),"")</f>
        <v>0</v>
      </c>
      <c r="AC580" s="76">
        <f>IFERROR(VLOOKUP($D580,'SAP Data'!$A$7:$OM$1845,AC$4,FALSE),"")</f>
        <v>0</v>
      </c>
      <c r="AD580" s="76">
        <f>IFERROR(VLOOKUP($D580,'SAP Data'!$A$7:$OM$1845,AD$4,FALSE),"")</f>
        <v>0</v>
      </c>
      <c r="AE580" s="76">
        <f>IFERROR(VLOOKUP($D580,'SAP Data'!$A$7:$OM$1845,AE$4,FALSE),"")</f>
        <v>0</v>
      </c>
      <c r="AF580" s="76">
        <f>IFERROR(VLOOKUP($D580,'SAP Data'!$A$7:$OM$1845,AF$4,FALSE),"")</f>
        <v>0</v>
      </c>
      <c r="AG580" s="76">
        <f>IFERROR(VLOOKUP($D580,'SAP Data'!$A$7:$OM$1845,AG$4,FALSE),"")</f>
        <v>0</v>
      </c>
      <c r="AH580" s="76">
        <f>IFERROR(VLOOKUP($D580,'SAP Data'!$A$7:$OM$1845,AH$4,FALSE),"")</f>
        <v>0</v>
      </c>
      <c r="AI580" s="76">
        <f>IFERROR(VLOOKUP($D580,'SAP Data'!$A$7:$OM$1845,AI$4,FALSE),"")</f>
        <v>0</v>
      </c>
      <c r="AJ580" s="76">
        <f>IFERROR(VLOOKUP($D580,'SAP Data'!$A$7:$OM$1845,AJ$4,FALSE),"")</f>
        <v>0</v>
      </c>
      <c r="AK580" s="76">
        <f>IFERROR(VLOOKUP($D580,'SAP Data'!$A$7:$OM$1845,AK$4,FALSE),"")</f>
        <v>0</v>
      </c>
      <c r="AL580" s="76">
        <f>IFERROR(VLOOKUP($D580,'SAP Data'!$A$7:$OM$1845,AL$4,FALSE),"")</f>
        <v>0</v>
      </c>
      <c r="AM580" s="76">
        <f>IFERROR(VLOOKUP($D580,'SAP Data'!$A$7:$OM$1845,AM$4,FALSE),"")</f>
        <v>0</v>
      </c>
      <c r="AN580" s="76">
        <f>IFERROR(VLOOKUP($D580,'SAP Data'!$A$7:$OM$1845,AN$4,FALSE),"")</f>
        <v>0</v>
      </c>
      <c r="AO580" s="76">
        <f>IFERROR(VLOOKUP($D580,'SAP Data'!$A$7:$OM$1845,AO$4,FALSE),"")</f>
        <v>0</v>
      </c>
      <c r="AP580" s="99">
        <f t="shared" si="843"/>
        <v>0</v>
      </c>
      <c r="AQ580" s="43">
        <f t="shared" si="844"/>
        <v>0</v>
      </c>
      <c r="AR580" s="43">
        <f t="shared" si="845"/>
        <v>0</v>
      </c>
      <c r="AS580" s="43">
        <f t="shared" si="846"/>
        <v>0</v>
      </c>
      <c r="AT580" s="43">
        <f t="shared" si="847"/>
        <v>0</v>
      </c>
      <c r="AU580" s="43">
        <f t="shared" si="848"/>
        <v>0</v>
      </c>
      <c r="AV580" s="43">
        <f t="shared" si="849"/>
        <v>0</v>
      </c>
      <c r="AW580" s="43">
        <f t="shared" si="850"/>
        <v>0</v>
      </c>
      <c r="AX580" s="43">
        <f t="shared" si="851"/>
        <v>0</v>
      </c>
      <c r="AY580" s="43">
        <f t="shared" si="852"/>
        <v>0</v>
      </c>
      <c r="AZ580" s="43">
        <f t="shared" si="853"/>
        <v>0</v>
      </c>
      <c r="BA580" s="98">
        <f t="shared" si="854"/>
        <v>0</v>
      </c>
      <c r="BB580" s="16"/>
      <c r="BC580" s="16"/>
      <c r="BD580" s="16">
        <f t="shared" si="866"/>
        <v>0</v>
      </c>
      <c r="BE580" s="16"/>
      <c r="BF580" s="16">
        <f t="shared" si="867"/>
        <v>0</v>
      </c>
      <c r="BH580" s="16">
        <f t="shared" si="868"/>
        <v>0</v>
      </c>
      <c r="BJ580" s="16">
        <f t="shared" si="869"/>
        <v>0</v>
      </c>
      <c r="BL580" s="16">
        <f t="shared" si="870"/>
        <v>0</v>
      </c>
      <c r="BN580" s="16">
        <f t="shared" si="871"/>
        <v>0</v>
      </c>
      <c r="BP580" s="16">
        <f t="shared" si="863"/>
        <v>0</v>
      </c>
      <c r="BQ580" s="43"/>
      <c r="BR580" s="16">
        <f t="shared" si="864"/>
        <v>0</v>
      </c>
      <c r="BS580" s="43"/>
      <c r="BT580" s="16">
        <f t="shared" si="865"/>
        <v>0</v>
      </c>
      <c r="BV580" s="16">
        <f t="shared" si="860"/>
        <v>0</v>
      </c>
      <c r="BW580" s="43"/>
      <c r="BX580" s="16">
        <f t="shared" si="861"/>
        <v>0</v>
      </c>
      <c r="BY580" s="43"/>
      <c r="BZ580" s="16">
        <f t="shared" si="862"/>
        <v>0</v>
      </c>
      <c r="CB580" s="16">
        <f t="shared" si="857"/>
        <v>0</v>
      </c>
      <c r="CF580" s="243">
        <f t="shared" si="858"/>
        <v>0</v>
      </c>
      <c r="CH580" s="243">
        <f t="shared" si="872"/>
        <v>0</v>
      </c>
      <c r="CJ580" s="16">
        <f t="shared" si="855"/>
        <v>0</v>
      </c>
      <c r="CL580" s="54">
        <f t="shared" si="856"/>
        <v>0</v>
      </c>
      <c r="CN580" s="18"/>
      <c r="CO580" s="16">
        <f t="shared" si="859"/>
        <v>0</v>
      </c>
      <c r="CP580" s="18"/>
    </row>
    <row r="581" spans="1:94" x14ac:dyDescent="0.2">
      <c r="A581" s="387" t="s">
        <v>4188</v>
      </c>
      <c r="B581" s="14" t="str">
        <f>VLOOKUP(D581,'line assign basis'!$A$8:$D$668,2,FALSE)</f>
        <v>Tx Rfrm Df-WA Rsv-LT</v>
      </c>
      <c r="C581" s="17" t="s">
        <v>1266</v>
      </c>
      <c r="D581" s="17" t="str">
        <f t="shared" si="929"/>
        <v>254130</v>
      </c>
      <c r="E581" s="17">
        <f>IFERROR(VLOOKUP(D581,'line assign basis'!$A$8:$D$668,4,FALSE),"")</f>
        <v>2</v>
      </c>
      <c r="F581" s="33">
        <f>IFERROR(VLOOKUP($D581,'SAP Data'!$A$7:$OM$1845,F$4,FALSE),"")</f>
        <v>-194310.46</v>
      </c>
      <c r="G581" s="33">
        <f>IFERROR(VLOOKUP($D581,'SAP Data'!$A$7:$OM$1845,G$4,FALSE),"")</f>
        <v>-215994.07</v>
      </c>
      <c r="H581" s="16">
        <f>IFERROR(VLOOKUP($D581,'SAP Data'!$A$7:$OM$1845,H$4,FALSE),"")</f>
        <v>-234917.75</v>
      </c>
      <c r="I581" s="76">
        <f>IFERROR(VLOOKUP($D581,'SAP Data'!$A$7:$OM$1845,I$4,FALSE),"")</f>
        <v>-249359.02</v>
      </c>
      <c r="J581" s="76">
        <f>IFERROR(VLOOKUP($D581,'SAP Data'!$A$7:$OM$1845,J$4,FALSE),"")</f>
        <v>-258829.38</v>
      </c>
      <c r="K581" s="76">
        <f>IFERROR(VLOOKUP($D581,'SAP Data'!$A$7:$OM$1845,K$4,FALSE),"")</f>
        <v>-265487.51</v>
      </c>
      <c r="L581" s="76">
        <f>IFERROR(VLOOKUP($D581,'SAP Data'!$A$7:$OM$1845,L$4,FALSE),"")</f>
        <v>-271446.64</v>
      </c>
      <c r="M581" s="76">
        <f>IFERROR(VLOOKUP($D581,'SAP Data'!$A$7:$OM$1845,M$4,FALSE),"")</f>
        <v>-277352.32000000001</v>
      </c>
      <c r="N581" s="76">
        <f>IFERROR(VLOOKUP($D581,'SAP Data'!$A$7:$OM$1845,N$4,FALSE),"")</f>
        <v>-283967.38</v>
      </c>
      <c r="O581" s="76">
        <f>IFERROR(VLOOKUP($D581,'SAP Data'!$A$7:$OM$1845,O$4,FALSE),"")</f>
        <v>0</v>
      </c>
      <c r="P581" s="76">
        <f>IFERROR(VLOOKUP($D581,'SAP Data'!$A$7:$OM$1845,P$4,FALSE),"")</f>
        <v>0</v>
      </c>
      <c r="Q581" s="76">
        <f>IFERROR(VLOOKUP($D581,'SAP Data'!$A$7:$OM$1845,Q$4,FALSE),"")</f>
        <v>0</v>
      </c>
      <c r="R581" s="76">
        <f>IFERROR(VLOOKUP($D581,'SAP Data'!$A$7:$OM$1845,R$4,FALSE),"")</f>
        <v>0</v>
      </c>
      <c r="S581" s="76">
        <f>IFERROR(VLOOKUP($D581,'SAP Data'!$A$7:$OM$1845,S$4,FALSE),"")</f>
        <v>0</v>
      </c>
      <c r="T581" s="76">
        <f>IFERROR(VLOOKUP($D581,'SAP Data'!$A$7:$OM$1845,T$4,FALSE),"")</f>
        <v>0</v>
      </c>
      <c r="U581" s="76">
        <f>IFERROR(VLOOKUP($D581,'SAP Data'!$A$7:$OM$1845,U$4,FALSE),"")</f>
        <v>0</v>
      </c>
      <c r="V581" s="76">
        <f>IFERROR(VLOOKUP($D581,'SAP Data'!$A$7:$OM$1845,V$4,FALSE),"")</f>
        <v>0</v>
      </c>
      <c r="W581" s="76">
        <f>IFERROR(VLOOKUP($D581,'SAP Data'!$A$7:$OM$1845,W$4,FALSE),"")</f>
        <v>0</v>
      </c>
      <c r="X581" s="76">
        <f>IFERROR(VLOOKUP($D581,'SAP Data'!$A$7:$OM$1845,X$4,FALSE),"")</f>
        <v>0</v>
      </c>
      <c r="Y581" s="76">
        <f>IFERROR(VLOOKUP($D581,'SAP Data'!$A$7:$OM$1845,Y$4,FALSE),"")</f>
        <v>0</v>
      </c>
      <c r="Z581" s="76">
        <f>IFERROR(VLOOKUP($D581,'SAP Data'!$A$7:$OM$1845,Z$4,FALSE),"")</f>
        <v>0</v>
      </c>
      <c r="AA581" s="76">
        <f>IFERROR(VLOOKUP($D581,'SAP Data'!$A$7:$OM$1845,AA$4,FALSE),"")</f>
        <v>0</v>
      </c>
      <c r="AB581" s="76">
        <f>IFERROR(VLOOKUP($D581,'SAP Data'!$A$7:$OM$1845,AB$4,FALSE),"")</f>
        <v>0</v>
      </c>
      <c r="AC581" s="76">
        <f>IFERROR(VLOOKUP($D581,'SAP Data'!$A$7:$OM$1845,AC$4,FALSE),"")</f>
        <v>0</v>
      </c>
      <c r="AD581" s="76">
        <f>IFERROR(VLOOKUP($D581,'SAP Data'!$A$7:$OM$1845,AD$4,FALSE),"")</f>
        <v>0</v>
      </c>
      <c r="AE581" s="76">
        <f>IFERROR(VLOOKUP($D581,'SAP Data'!$A$7:$OM$1845,AE$4,FALSE),"")</f>
        <v>0</v>
      </c>
      <c r="AF581" s="76">
        <f>IFERROR(VLOOKUP($D581,'SAP Data'!$A$7:$OM$1845,AF$4,FALSE),"")</f>
        <v>0</v>
      </c>
      <c r="AG581" s="76">
        <f>IFERROR(VLOOKUP($D581,'SAP Data'!$A$7:$OM$1845,AG$4,FALSE),"")</f>
        <v>0</v>
      </c>
      <c r="AH581" s="76">
        <f>IFERROR(VLOOKUP($D581,'SAP Data'!$A$7:$OM$1845,AH$4,FALSE),"")</f>
        <v>0</v>
      </c>
      <c r="AI581" s="76">
        <f>IFERROR(VLOOKUP($D581,'SAP Data'!$A$7:$OM$1845,AI$4,FALSE),"")</f>
        <v>0</v>
      </c>
      <c r="AJ581" s="76">
        <f>IFERROR(VLOOKUP($D581,'SAP Data'!$A$7:$OM$1845,AJ$4,FALSE),"")</f>
        <v>0</v>
      </c>
      <c r="AK581" s="76">
        <f>IFERROR(VLOOKUP($D581,'SAP Data'!$A$7:$OM$1845,AK$4,FALSE),"")</f>
        <v>0</v>
      </c>
      <c r="AL581" s="76">
        <f>IFERROR(VLOOKUP($D581,'SAP Data'!$A$7:$OM$1845,AL$4,FALSE),"")</f>
        <v>0</v>
      </c>
      <c r="AM581" s="76">
        <f>IFERROR(VLOOKUP($D581,'SAP Data'!$A$7:$OM$1845,AM$4,FALSE),"")</f>
        <v>0</v>
      </c>
      <c r="AN581" s="76">
        <f>IFERROR(VLOOKUP($D581,'SAP Data'!$A$7:$OM$1845,AN$4,FALSE),"")</f>
        <v>0</v>
      </c>
      <c r="AO581" s="76">
        <f>IFERROR(VLOOKUP($D581,'SAP Data'!$A$7:$OM$1845,AO$4,FALSE),"")</f>
        <v>0</v>
      </c>
      <c r="AP581" s="99">
        <f t="shared" si="843"/>
        <v>0</v>
      </c>
      <c r="AQ581" s="43">
        <f t="shared" si="844"/>
        <v>0</v>
      </c>
      <c r="AR581" s="43">
        <f t="shared" si="845"/>
        <v>0</v>
      </c>
      <c r="AS581" s="43">
        <f t="shared" si="846"/>
        <v>0</v>
      </c>
      <c r="AT581" s="43">
        <f t="shared" si="847"/>
        <v>0</v>
      </c>
      <c r="AU581" s="43">
        <f t="shared" si="848"/>
        <v>0</v>
      </c>
      <c r="AV581" s="43">
        <f t="shared" si="849"/>
        <v>0</v>
      </c>
      <c r="AW581" s="43">
        <f t="shared" si="850"/>
        <v>0</v>
      </c>
      <c r="AX581" s="43">
        <f t="shared" si="851"/>
        <v>0</v>
      </c>
      <c r="AY581" s="43">
        <f t="shared" si="852"/>
        <v>0</v>
      </c>
      <c r="AZ581" s="43">
        <f t="shared" si="853"/>
        <v>0</v>
      </c>
      <c r="BA581" s="98">
        <f t="shared" si="854"/>
        <v>0</v>
      </c>
      <c r="BB581" s="16"/>
      <c r="BC581" s="16"/>
      <c r="BD581" s="16">
        <f t="shared" si="866"/>
        <v>0</v>
      </c>
      <c r="BE581" s="16"/>
      <c r="BF581" s="16">
        <f t="shared" si="867"/>
        <v>0</v>
      </c>
      <c r="BH581" s="16">
        <f t="shared" si="868"/>
        <v>0</v>
      </c>
      <c r="BJ581" s="16">
        <f t="shared" si="869"/>
        <v>0</v>
      </c>
      <c r="BL581" s="16">
        <f t="shared" si="870"/>
        <v>0</v>
      </c>
      <c r="BN581" s="16">
        <f t="shared" si="871"/>
        <v>0</v>
      </c>
      <c r="BP581" s="16">
        <f t="shared" si="863"/>
        <v>0</v>
      </c>
      <c r="BQ581" s="43"/>
      <c r="BR581" s="16">
        <f t="shared" si="864"/>
        <v>0</v>
      </c>
      <c r="BS581" s="43"/>
      <c r="BT581" s="16">
        <f t="shared" si="865"/>
        <v>0</v>
      </c>
      <c r="BV581" s="16">
        <f t="shared" si="860"/>
        <v>0</v>
      </c>
      <c r="BW581" s="43"/>
      <c r="BX581" s="16">
        <f t="shared" si="861"/>
        <v>0</v>
      </c>
      <c r="BY581" s="43"/>
      <c r="BZ581" s="16">
        <f t="shared" si="862"/>
        <v>0</v>
      </c>
      <c r="CB581" s="16">
        <f t="shared" si="857"/>
        <v>0</v>
      </c>
      <c r="CF581" s="243">
        <f t="shared" si="858"/>
        <v>0</v>
      </c>
      <c r="CH581" s="243">
        <f t="shared" si="872"/>
        <v>0</v>
      </c>
      <c r="CJ581" s="16">
        <f t="shared" si="855"/>
        <v>0</v>
      </c>
      <c r="CL581" s="54">
        <f t="shared" si="856"/>
        <v>0</v>
      </c>
      <c r="CN581" s="18"/>
      <c r="CO581" s="16">
        <f t="shared" si="859"/>
        <v>0</v>
      </c>
      <c r="CP581" s="18"/>
    </row>
    <row r="582" spans="1:94" x14ac:dyDescent="0.2">
      <c r="A582" s="387"/>
      <c r="B582" s="14" t="str">
        <f>VLOOKUP(D582,'line assign basis'!$A$8:$D$668,2,FALSE)</f>
        <v>LT STOR MRGN SH - OR</v>
      </c>
      <c r="C582" s="17" t="s">
        <v>1269</v>
      </c>
      <c r="D582" s="17" t="str">
        <f t="shared" si="929"/>
        <v>254311</v>
      </c>
      <c r="E582" s="17">
        <f>IFERROR(VLOOKUP(D582,'line assign basis'!$A$8:$D$668,4,FALSE),"")</f>
        <v>2</v>
      </c>
      <c r="F582" s="33">
        <f>IFERROR(VLOOKUP($D582,'SAP Data'!$A$7:$OM$1845,F$4,FALSE),"")</f>
        <v>-338279.28</v>
      </c>
      <c r="G582" s="33">
        <f>IFERROR(VLOOKUP($D582,'SAP Data'!$A$7:$OM$1845,G$4,FALSE),"")</f>
        <v>-2470084.67</v>
      </c>
      <c r="H582" s="16">
        <f>IFERROR(VLOOKUP($D582,'SAP Data'!$A$7:$OM$1845,H$4,FALSE),"")</f>
        <v>-5040491.2300000004</v>
      </c>
      <c r="I582" s="76">
        <f>IFERROR(VLOOKUP($D582,'SAP Data'!$A$7:$OM$1845,I$4,FALSE),"")</f>
        <v>-6668841.1900000004</v>
      </c>
      <c r="J582" s="76">
        <f>IFERROR(VLOOKUP($D582,'SAP Data'!$A$7:$OM$1845,J$4,FALSE),"")</f>
        <v>-8435064.2699999996</v>
      </c>
      <c r="K582" s="76">
        <f>IFERROR(VLOOKUP($D582,'SAP Data'!$A$7:$OM$1845,K$4,FALSE),"")</f>
        <v>0</v>
      </c>
      <c r="L582" s="76">
        <f>IFERROR(VLOOKUP($D582,'SAP Data'!$A$7:$OM$1845,L$4,FALSE),"")</f>
        <v>0</v>
      </c>
      <c r="M582" s="76">
        <f>IFERROR(VLOOKUP($D582,'SAP Data'!$A$7:$OM$1845,M$4,FALSE),"")</f>
        <v>0</v>
      </c>
      <c r="N582" s="76">
        <f>IFERROR(VLOOKUP($D582,'SAP Data'!$A$7:$OM$1845,N$4,FALSE),"")</f>
        <v>0</v>
      </c>
      <c r="O582" s="76">
        <f>IFERROR(VLOOKUP($D582,'SAP Data'!$A$7:$OM$1845,O$4,FALSE),"")</f>
        <v>0</v>
      </c>
      <c r="P582" s="76">
        <f>IFERROR(VLOOKUP($D582,'SAP Data'!$A$7:$OM$1845,P$4,FALSE),"")</f>
        <v>0</v>
      </c>
      <c r="Q582" s="76">
        <f>IFERROR(VLOOKUP($D582,'SAP Data'!$A$7:$OM$1845,Q$4,FALSE),"")</f>
        <v>0</v>
      </c>
      <c r="R582" s="76">
        <f>IFERROR(VLOOKUP($D582,'SAP Data'!$A$7:$OM$1845,R$4,FALSE),"")</f>
        <v>-651506.53</v>
      </c>
      <c r="S582" s="76">
        <f>IFERROR(VLOOKUP($D582,'SAP Data'!$A$7:$OM$1845,S$4,FALSE),"")</f>
        <v>-1317683.19</v>
      </c>
      <c r="T582" s="76">
        <f>IFERROR(VLOOKUP($D582,'SAP Data'!$A$7:$OM$1845,T$4,FALSE),"")</f>
        <v>-1972489.62</v>
      </c>
      <c r="U582" s="76">
        <f>IFERROR(VLOOKUP($D582,'SAP Data'!$A$7:$OM$1845,U$4,FALSE),"")</f>
        <v>-3000500.63</v>
      </c>
      <c r="V582" s="76">
        <f>IFERROR(VLOOKUP($D582,'SAP Data'!$A$7:$OM$1845,V$4,FALSE),"")</f>
        <v>-3982323.14</v>
      </c>
      <c r="W582" s="76">
        <f>IFERROR(VLOOKUP($D582,'SAP Data'!$A$7:$OM$1845,W$4,FALSE),"")</f>
        <v>0</v>
      </c>
      <c r="X582" s="76">
        <f>IFERROR(VLOOKUP($D582,'SAP Data'!$A$7:$OM$1845,X$4,FALSE),"")</f>
        <v>0</v>
      </c>
      <c r="Y582" s="76">
        <f>IFERROR(VLOOKUP($D582,'SAP Data'!$A$7:$OM$1845,Y$4,FALSE),"")</f>
        <v>0</v>
      </c>
      <c r="Z582" s="76">
        <f>IFERROR(VLOOKUP($D582,'SAP Data'!$A$7:$OM$1845,Z$4,FALSE),"")</f>
        <v>0</v>
      </c>
      <c r="AA582" s="76">
        <f>IFERROR(VLOOKUP($D582,'SAP Data'!$A$7:$OM$1845,AA$4,FALSE),"")</f>
        <v>0</v>
      </c>
      <c r="AB582" s="76">
        <f>IFERROR(VLOOKUP($D582,'SAP Data'!$A$7:$OM$1845,AB$4,FALSE),"")</f>
        <v>-567495.93999999994</v>
      </c>
      <c r="AC582" s="76">
        <f>IFERROR(VLOOKUP($D582,'SAP Data'!$A$7:$OM$1845,AC$4,FALSE),"")</f>
        <v>-1230839.6599999999</v>
      </c>
      <c r="AD582" s="76">
        <f>IFERROR(VLOOKUP($D582,'SAP Data'!$A$7:$OM$1845,AD$4,FALSE),"")</f>
        <v>-1784576.18</v>
      </c>
      <c r="AE582" s="76">
        <f>IFERROR(VLOOKUP($D582,'SAP Data'!$A$7:$OM$1845,AE$4,FALSE),"")</f>
        <v>0</v>
      </c>
      <c r="AF582" s="76">
        <f>IFERROR(VLOOKUP($D582,'SAP Data'!$A$7:$OM$1845,AF$4,FALSE),"")</f>
        <v>0</v>
      </c>
      <c r="AG582" s="76">
        <f>IFERROR(VLOOKUP($D582,'SAP Data'!$A$7:$OM$1845,AG$4,FALSE),"")</f>
        <v>0</v>
      </c>
      <c r="AH582" s="76">
        <f>IFERROR(VLOOKUP($D582,'SAP Data'!$A$7:$OM$1845,AH$4,FALSE),"")</f>
        <v>0</v>
      </c>
      <c r="AI582" s="76">
        <f>IFERROR(VLOOKUP($D582,'SAP Data'!$A$7:$OM$1845,AI$4,FALSE),"")</f>
        <v>0</v>
      </c>
      <c r="AJ582" s="76">
        <f>IFERROR(VLOOKUP($D582,'SAP Data'!$A$7:$OM$1845,AJ$4,FALSE),"")</f>
        <v>0</v>
      </c>
      <c r="AK582" s="76">
        <f>IFERROR(VLOOKUP($D582,'SAP Data'!$A$7:$OM$1845,AK$4,FALSE),"")</f>
        <v>0</v>
      </c>
      <c r="AL582" s="76">
        <f>IFERROR(VLOOKUP($D582,'SAP Data'!$A$7:$OM$1845,AL$4,FALSE),"")</f>
        <v>0</v>
      </c>
      <c r="AM582" s="76">
        <f>IFERROR(VLOOKUP($D582,'SAP Data'!$A$7:$OM$1845,AM$4,FALSE),"")</f>
        <v>0</v>
      </c>
      <c r="AN582" s="76">
        <f>IFERROR(VLOOKUP($D582,'SAP Data'!$A$7:$OM$1845,AN$4,FALSE),"")</f>
        <v>-767367.58</v>
      </c>
      <c r="AO582" s="76">
        <f>IFERROR(VLOOKUP($D582,'SAP Data'!$A$7:$OM$1845,AO$4,FALSE),"")</f>
        <v>-1810486.04</v>
      </c>
      <c r="AP582" s="99">
        <f t="shared" si="843"/>
        <v>-1107447.7945833334</v>
      </c>
      <c r="AQ582" s="43">
        <f t="shared" si="844"/>
        <v>-1099755.56375</v>
      </c>
      <c r="AR582" s="43">
        <f t="shared" si="845"/>
        <v>-962665.02999999991</v>
      </c>
      <c r="AS582" s="43">
        <f t="shared" si="846"/>
        <v>-755457.10291666666</v>
      </c>
      <c r="AT582" s="43">
        <f t="shared" si="847"/>
        <v>-464506.11249999999</v>
      </c>
      <c r="AU582" s="43">
        <f t="shared" si="848"/>
        <v>-298575.98166666663</v>
      </c>
      <c r="AV582" s="43">
        <f t="shared" si="849"/>
        <v>-298575.98166666663</v>
      </c>
      <c r="AW582" s="43">
        <f t="shared" si="850"/>
        <v>-298575.98166666663</v>
      </c>
      <c r="AX582" s="43">
        <f t="shared" si="851"/>
        <v>-298575.98166666663</v>
      </c>
      <c r="AY582" s="43">
        <f t="shared" si="852"/>
        <v>-298575.98166666663</v>
      </c>
      <c r="AZ582" s="43">
        <f t="shared" si="853"/>
        <v>-306903.96666666662</v>
      </c>
      <c r="BA582" s="98">
        <f t="shared" si="854"/>
        <v>-339383.88416666666</v>
      </c>
      <c r="BB582" s="16"/>
      <c r="BC582" s="16"/>
      <c r="BD582" s="16">
        <f t="shared" si="866"/>
        <v>0</v>
      </c>
      <c r="BE582" s="16"/>
      <c r="BF582" s="16">
        <f t="shared" si="867"/>
        <v>0</v>
      </c>
      <c r="BH582" s="16">
        <f t="shared" si="868"/>
        <v>0</v>
      </c>
      <c r="BJ582" s="16">
        <f t="shared" si="869"/>
        <v>0</v>
      </c>
      <c r="BL582" s="16">
        <f t="shared" si="870"/>
        <v>0</v>
      </c>
      <c r="BN582" s="16">
        <f t="shared" si="871"/>
        <v>0</v>
      </c>
      <c r="BP582" s="16">
        <f t="shared" si="863"/>
        <v>0</v>
      </c>
      <c r="BQ582" s="43"/>
      <c r="BR582" s="16">
        <f t="shared" si="864"/>
        <v>0</v>
      </c>
      <c r="BS582" s="43"/>
      <c r="BT582" s="16">
        <f t="shared" si="865"/>
        <v>0</v>
      </c>
      <c r="BV582" s="16">
        <f t="shared" si="860"/>
        <v>0</v>
      </c>
      <c r="BW582" s="43"/>
      <c r="BX582" s="16">
        <f t="shared" si="861"/>
        <v>0</v>
      </c>
      <c r="BY582" s="43"/>
      <c r="BZ582" s="16">
        <f t="shared" si="862"/>
        <v>0</v>
      </c>
      <c r="CB582" s="16">
        <f t="shared" si="857"/>
        <v>0</v>
      </c>
      <c r="CF582" s="243">
        <f t="shared" si="858"/>
        <v>0</v>
      </c>
      <c r="CH582" s="243">
        <f t="shared" si="872"/>
        <v>0</v>
      </c>
      <c r="CJ582" s="16">
        <f t="shared" si="855"/>
        <v>-339383.88416666666</v>
      </c>
      <c r="CL582" s="54">
        <f t="shared" si="856"/>
        <v>0</v>
      </c>
      <c r="CN582" s="18"/>
      <c r="CO582" s="16">
        <f t="shared" si="859"/>
        <v>0</v>
      </c>
      <c r="CP582" s="18"/>
    </row>
    <row r="583" spans="1:94" x14ac:dyDescent="0.2">
      <c r="A583" s="387"/>
      <c r="B583" s="14" t="str">
        <f>VLOOKUP(D583,'line assign basis'!$A$8:$D$668,2,FALSE)</f>
        <v>ASSET RETIRE OBLIGTN</v>
      </c>
      <c r="C583" s="17" t="s">
        <v>1273</v>
      </c>
      <c r="D583" s="17" t="str">
        <f t="shared" si="929"/>
        <v>108100</v>
      </c>
      <c r="E583" s="17" t="str">
        <f>IFERROR(VLOOKUP(D583,'line assign basis'!$A$8:$D$668,4,FALSE),"")</f>
        <v>3D</v>
      </c>
      <c r="F583" s="33">
        <f>IFERROR(VLOOKUP($D583,'SAP Data'!$A$7:$OM$1845,F$4,FALSE),"")</f>
        <v>0</v>
      </c>
      <c r="G583" s="33">
        <f>IFERROR(VLOOKUP($D583,'SAP Data'!$A$7:$OM$1845,G$4,FALSE),"")</f>
        <v>0</v>
      </c>
      <c r="H583" s="16">
        <f>IFERROR(VLOOKUP($D583,'SAP Data'!$A$7:$OM$1845,H$4,FALSE),"")</f>
        <v>0</v>
      </c>
      <c r="I583" s="76">
        <f>IFERROR(VLOOKUP($D583,'SAP Data'!$A$7:$OM$1845,I$4,FALSE),"")</f>
        <v>0</v>
      </c>
      <c r="J583" s="76">
        <f>IFERROR(VLOOKUP($D583,'SAP Data'!$A$7:$OM$1845,J$4,FALSE),"")</f>
        <v>0</v>
      </c>
      <c r="K583" s="76">
        <f>IFERROR(VLOOKUP($D583,'SAP Data'!$A$7:$OM$1845,K$4,FALSE),"")</f>
        <v>0</v>
      </c>
      <c r="L583" s="76">
        <f>IFERROR(VLOOKUP($D583,'SAP Data'!$A$7:$OM$1845,L$4,FALSE),"")</f>
        <v>0</v>
      </c>
      <c r="M583" s="76">
        <f>IFERROR(VLOOKUP($D583,'SAP Data'!$A$7:$OM$1845,M$4,FALSE),"")</f>
        <v>0</v>
      </c>
      <c r="N583" s="76">
        <f>IFERROR(VLOOKUP($D583,'SAP Data'!$A$7:$OM$1845,N$4,FALSE),"")</f>
        <v>0</v>
      </c>
      <c r="O583" s="76">
        <f>IFERROR(VLOOKUP($D583,'SAP Data'!$A$7:$OM$1845,O$4,FALSE),"")</f>
        <v>0</v>
      </c>
      <c r="P583" s="76">
        <f>IFERROR(VLOOKUP($D583,'SAP Data'!$A$7:$OM$1845,P$4,FALSE),"")</f>
        <v>0</v>
      </c>
      <c r="Q583" s="76">
        <f>IFERROR(VLOOKUP($D583,'SAP Data'!$A$7:$OM$1845,Q$4,FALSE),"")</f>
        <v>0</v>
      </c>
      <c r="R583" s="76">
        <f>IFERROR(VLOOKUP($D583,'SAP Data'!$A$7:$OM$1845,R$4,FALSE),"")</f>
        <v>0</v>
      </c>
      <c r="S583" s="76">
        <f>IFERROR(VLOOKUP($D583,'SAP Data'!$A$7:$OM$1845,S$4,FALSE),"")</f>
        <v>0</v>
      </c>
      <c r="T583" s="76">
        <f>IFERROR(VLOOKUP($D583,'SAP Data'!$A$7:$OM$1845,T$4,FALSE),"")</f>
        <v>0</v>
      </c>
      <c r="U583" s="76">
        <f>IFERROR(VLOOKUP($D583,'SAP Data'!$A$7:$OM$1845,U$4,FALSE),"")</f>
        <v>0</v>
      </c>
      <c r="V583" s="76">
        <f>IFERROR(VLOOKUP($D583,'SAP Data'!$A$7:$OM$1845,V$4,FALSE),"")</f>
        <v>0</v>
      </c>
      <c r="W583" s="76">
        <f>IFERROR(VLOOKUP($D583,'SAP Data'!$A$7:$OM$1845,W$4,FALSE),"")</f>
        <v>0</v>
      </c>
      <c r="X583" s="76">
        <f>IFERROR(VLOOKUP($D583,'SAP Data'!$A$7:$OM$1845,X$4,FALSE),"")</f>
        <v>0</v>
      </c>
      <c r="Y583" s="76">
        <f>IFERROR(VLOOKUP($D583,'SAP Data'!$A$7:$OM$1845,Y$4,FALSE),"")</f>
        <v>0</v>
      </c>
      <c r="Z583" s="76">
        <f>IFERROR(VLOOKUP($D583,'SAP Data'!$A$7:$OM$1845,Z$4,FALSE),"")</f>
        <v>0</v>
      </c>
      <c r="AA583" s="76">
        <f>IFERROR(VLOOKUP($D583,'SAP Data'!$A$7:$OM$1845,AA$4,FALSE),"")</f>
        <v>0</v>
      </c>
      <c r="AB583" s="76">
        <f>IFERROR(VLOOKUP($D583,'SAP Data'!$A$7:$OM$1845,AB$4,FALSE),"")</f>
        <v>0</v>
      </c>
      <c r="AC583" s="76">
        <f>IFERROR(VLOOKUP($D583,'SAP Data'!$A$7:$OM$1845,AC$4,FALSE),"")</f>
        <v>0</v>
      </c>
      <c r="AD583" s="76">
        <f>IFERROR(VLOOKUP($D583,'SAP Data'!$A$7:$OM$1845,AD$4,FALSE),"")</f>
        <v>0</v>
      </c>
      <c r="AE583" s="76">
        <f>IFERROR(VLOOKUP($D583,'SAP Data'!$A$7:$OM$1845,AE$4,FALSE),"")</f>
        <v>0</v>
      </c>
      <c r="AF583" s="76">
        <f>IFERROR(VLOOKUP($D583,'SAP Data'!$A$7:$OM$1845,AF$4,FALSE),"")</f>
        <v>0</v>
      </c>
      <c r="AG583" s="76">
        <f>IFERROR(VLOOKUP($D583,'SAP Data'!$A$7:$OM$1845,AG$4,FALSE),"")</f>
        <v>0</v>
      </c>
      <c r="AH583" s="76">
        <f>IFERROR(VLOOKUP($D583,'SAP Data'!$A$7:$OM$1845,AH$4,FALSE),"")</f>
        <v>0</v>
      </c>
      <c r="AI583" s="76">
        <f>IFERROR(VLOOKUP($D583,'SAP Data'!$A$7:$OM$1845,AI$4,FALSE),"")</f>
        <v>0</v>
      </c>
      <c r="AJ583" s="76">
        <f>IFERROR(VLOOKUP($D583,'SAP Data'!$A$7:$OM$1845,AJ$4,FALSE),"")</f>
        <v>0</v>
      </c>
      <c r="AK583" s="76">
        <f>IFERROR(VLOOKUP($D583,'SAP Data'!$A$7:$OM$1845,AK$4,FALSE),"")</f>
        <v>0</v>
      </c>
      <c r="AL583" s="76">
        <f>IFERROR(VLOOKUP($D583,'SAP Data'!$A$7:$OM$1845,AL$4,FALSE),"")</f>
        <v>0</v>
      </c>
      <c r="AM583" s="76">
        <f>IFERROR(VLOOKUP($D583,'SAP Data'!$A$7:$OM$1845,AM$4,FALSE),"")</f>
        <v>0</v>
      </c>
      <c r="AN583" s="76">
        <f>IFERROR(VLOOKUP($D583,'SAP Data'!$A$7:$OM$1845,AN$4,FALSE),"")</f>
        <v>0</v>
      </c>
      <c r="AO583" s="76">
        <f>IFERROR(VLOOKUP($D583,'SAP Data'!$A$7:$OM$1845,AO$4,FALSE),"")</f>
        <v>0</v>
      </c>
      <c r="AP583" s="99">
        <f t="shared" si="843"/>
        <v>0</v>
      </c>
      <c r="AQ583" s="43">
        <f t="shared" si="844"/>
        <v>0</v>
      </c>
      <c r="AR583" s="43">
        <f t="shared" si="845"/>
        <v>0</v>
      </c>
      <c r="AS583" s="43">
        <f t="shared" si="846"/>
        <v>0</v>
      </c>
      <c r="AT583" s="43">
        <f t="shared" si="847"/>
        <v>0</v>
      </c>
      <c r="AU583" s="43">
        <f t="shared" si="848"/>
        <v>0</v>
      </c>
      <c r="AV583" s="43">
        <f t="shared" si="849"/>
        <v>0</v>
      </c>
      <c r="AW583" s="43">
        <f t="shared" si="850"/>
        <v>0</v>
      </c>
      <c r="AX583" s="43">
        <f t="shared" si="851"/>
        <v>0</v>
      </c>
      <c r="AY583" s="43">
        <f t="shared" si="852"/>
        <v>0</v>
      </c>
      <c r="AZ583" s="43">
        <f t="shared" si="853"/>
        <v>0</v>
      </c>
      <c r="BA583" s="98">
        <f t="shared" si="854"/>
        <v>0</v>
      </c>
      <c r="BB583" s="16"/>
      <c r="BC583" s="16"/>
      <c r="BD583" s="16">
        <f t="shared" si="866"/>
        <v>0</v>
      </c>
      <c r="BE583" s="16"/>
      <c r="BF583" s="16">
        <f t="shared" si="867"/>
        <v>0</v>
      </c>
      <c r="BH583" s="16">
        <f t="shared" si="868"/>
        <v>0</v>
      </c>
      <c r="BJ583" s="16">
        <f t="shared" si="869"/>
        <v>0</v>
      </c>
      <c r="BL583" s="16">
        <f t="shared" si="870"/>
        <v>0</v>
      </c>
      <c r="BN583" s="16">
        <f t="shared" si="871"/>
        <v>0</v>
      </c>
      <c r="BP583" s="16">
        <f t="shared" si="863"/>
        <v>0</v>
      </c>
      <c r="BQ583" s="43"/>
      <c r="BR583" s="16">
        <f t="shared" si="864"/>
        <v>0</v>
      </c>
      <c r="BS583" s="43"/>
      <c r="BT583" s="16">
        <f t="shared" si="865"/>
        <v>0</v>
      </c>
      <c r="BV583" s="16">
        <f t="shared" si="860"/>
        <v>0</v>
      </c>
      <c r="BW583" s="43"/>
      <c r="BX583" s="16">
        <f t="shared" si="861"/>
        <v>0</v>
      </c>
      <c r="BY583" s="43"/>
      <c r="BZ583" s="16">
        <f t="shared" si="862"/>
        <v>0</v>
      </c>
      <c r="CB583" s="16">
        <f t="shared" si="857"/>
        <v>0</v>
      </c>
      <c r="CF583" s="243">
        <f t="shared" si="858"/>
        <v>0</v>
      </c>
      <c r="CH583" s="243">
        <f t="shared" si="872"/>
        <v>0</v>
      </c>
      <c r="CJ583" s="16">
        <f t="shared" si="855"/>
        <v>0</v>
      </c>
      <c r="CL583" s="54">
        <f t="shared" si="856"/>
        <v>0</v>
      </c>
      <c r="CN583" s="18"/>
      <c r="CO583" s="16">
        <f t="shared" si="859"/>
        <v>0</v>
      </c>
      <c r="CP583" s="18"/>
    </row>
    <row r="584" spans="1:94" x14ac:dyDescent="0.2">
      <c r="A584" s="387"/>
      <c r="B584" s="14" t="str">
        <f>VLOOKUP(D584,'line assign basis'!$A$8:$D$668,2,FALSE)</f>
        <v>ASSET RETIREMENT OBL</v>
      </c>
      <c r="C584" s="17" t="s">
        <v>1275</v>
      </c>
      <c r="D584" s="17" t="str">
        <f t="shared" si="929"/>
        <v>108102</v>
      </c>
      <c r="E584" s="17" t="str">
        <f>IFERROR(VLOOKUP(D584,'line assign basis'!$A$8:$D$668,4,FALSE),"")</f>
        <v>3D</v>
      </c>
      <c r="F584" s="33">
        <f>IFERROR(VLOOKUP($D584,'SAP Data'!$A$7:$OM$1845,F$4,FALSE),"")</f>
        <v>-380285505.86000001</v>
      </c>
      <c r="G584" s="33">
        <f>IFERROR(VLOOKUP($D584,'SAP Data'!$A$7:$OM$1845,G$4,FALSE),"")</f>
        <v>-381695381.93000001</v>
      </c>
      <c r="H584" s="16">
        <f>IFERROR(VLOOKUP($D584,'SAP Data'!$A$7:$OM$1845,H$4,FALSE),"")</f>
        <v>-383273520.48000002</v>
      </c>
      <c r="I584" s="76">
        <f>IFERROR(VLOOKUP($D584,'SAP Data'!$A$7:$OM$1845,I$4,FALSE),"")</f>
        <v>-384820312.99000001</v>
      </c>
      <c r="J584" s="76">
        <f>IFERROR(VLOOKUP($D584,'SAP Data'!$A$7:$OM$1845,J$4,FALSE),"")</f>
        <v>-386818549.64999998</v>
      </c>
      <c r="K584" s="76">
        <f>IFERROR(VLOOKUP($D584,'SAP Data'!$A$7:$OM$1845,K$4,FALSE),"")</f>
        <v>-388811701.39999998</v>
      </c>
      <c r="L584" s="76">
        <f>IFERROR(VLOOKUP($D584,'SAP Data'!$A$7:$OM$1845,L$4,FALSE),"")</f>
        <v>-390790786.63</v>
      </c>
      <c r="M584" s="76">
        <f>IFERROR(VLOOKUP($D584,'SAP Data'!$A$7:$OM$1845,M$4,FALSE),"")</f>
        <v>-392713261.93000001</v>
      </c>
      <c r="N584" s="76">
        <f>IFERROR(VLOOKUP($D584,'SAP Data'!$A$7:$OM$1845,N$4,FALSE),"")</f>
        <v>-394691463.10000002</v>
      </c>
      <c r="O584" s="76">
        <f>IFERROR(VLOOKUP($D584,'SAP Data'!$A$7:$OM$1845,O$4,FALSE),"")</f>
        <v>-396232087.63999999</v>
      </c>
      <c r="P584" s="76">
        <f>IFERROR(VLOOKUP($D584,'SAP Data'!$A$7:$OM$1845,P$4,FALSE),"")</f>
        <v>-397984297.61000001</v>
      </c>
      <c r="Q584" s="76">
        <f>IFERROR(VLOOKUP($D584,'SAP Data'!$A$7:$OM$1845,Q$4,FALSE),"")</f>
        <v>-399974537.18000001</v>
      </c>
      <c r="R584" s="76">
        <f>IFERROR(VLOOKUP($D584,'SAP Data'!$A$7:$OM$1845,R$4,FALSE),"")</f>
        <v>-401982361.44999999</v>
      </c>
      <c r="S584" s="76">
        <f>IFERROR(VLOOKUP($D584,'SAP Data'!$A$7:$OM$1845,S$4,FALSE),"")</f>
        <v>-404021318.12</v>
      </c>
      <c r="T584" s="76">
        <f>IFERROR(VLOOKUP($D584,'SAP Data'!$A$7:$OM$1845,T$4,FALSE),"")</f>
        <v>-406099569.14999998</v>
      </c>
      <c r="U584" s="76">
        <f>IFERROR(VLOOKUP($D584,'SAP Data'!$A$7:$OM$1845,U$4,FALSE),"")</f>
        <v>-408194949.75999999</v>
      </c>
      <c r="V584" s="76">
        <f>IFERROR(VLOOKUP($D584,'SAP Data'!$A$7:$OM$1845,V$4,FALSE),"")</f>
        <v>-410303151.62</v>
      </c>
      <c r="W584" s="76">
        <f>IFERROR(VLOOKUP($D584,'SAP Data'!$A$7:$OM$1845,W$4,FALSE),"")</f>
        <v>-412412963.95999998</v>
      </c>
      <c r="X584" s="76">
        <f>IFERROR(VLOOKUP($D584,'SAP Data'!$A$7:$OM$1845,X$4,FALSE),"")</f>
        <v>-414551689.41000003</v>
      </c>
      <c r="Y584" s="76">
        <f>IFERROR(VLOOKUP($D584,'SAP Data'!$A$7:$OM$1845,Y$4,FALSE),"")</f>
        <v>-416699521.56</v>
      </c>
      <c r="Z584" s="76">
        <f>IFERROR(VLOOKUP($D584,'SAP Data'!$A$7:$OM$1845,Z$4,FALSE),"")</f>
        <v>-418853157.08999997</v>
      </c>
      <c r="AA584" s="76">
        <f>IFERROR(VLOOKUP($D584,'SAP Data'!$A$7:$OM$1845,AA$4,FALSE),"")</f>
        <v>-420946389.20999998</v>
      </c>
      <c r="AB584" s="76">
        <f>IFERROR(VLOOKUP($D584,'SAP Data'!$A$7:$OM$1845,AB$4,FALSE),"")</f>
        <v>-423081902.87</v>
      </c>
      <c r="AC584" s="76">
        <f>IFERROR(VLOOKUP($D584,'SAP Data'!$A$7:$OM$1845,AC$4,FALSE),"")</f>
        <v>-425266253.37</v>
      </c>
      <c r="AD584" s="76">
        <f>IFERROR(VLOOKUP($D584,'SAP Data'!$A$7:$OM$1845,AD$4,FALSE),"")</f>
        <v>-427316372.87</v>
      </c>
      <c r="AE584" s="76">
        <f>IFERROR(VLOOKUP($D584,'SAP Data'!$A$7:$OM$1845,AE$4,FALSE),"")</f>
        <v>-429398708.94</v>
      </c>
      <c r="AF584" s="76">
        <f>IFERROR(VLOOKUP($D584,'SAP Data'!$A$7:$OM$1845,AF$4,FALSE),"")</f>
        <v>-431600432.63999999</v>
      </c>
      <c r="AG584" s="76">
        <f>IFERROR(VLOOKUP($D584,'SAP Data'!$A$7:$OM$1845,AG$4,FALSE),"")</f>
        <v>-433829122.69</v>
      </c>
      <c r="AH584" s="76">
        <f>IFERROR(VLOOKUP($D584,'SAP Data'!$A$7:$OM$1845,AH$4,FALSE),"")</f>
        <v>-436026505.26999998</v>
      </c>
      <c r="AI584" s="76">
        <f>IFERROR(VLOOKUP($D584,'SAP Data'!$A$7:$OM$1845,AI$4,FALSE),"")</f>
        <v>-436601073.91000003</v>
      </c>
      <c r="AJ584" s="76">
        <f>IFERROR(VLOOKUP($D584,'SAP Data'!$A$7:$OM$1845,AJ$4,FALSE),"")</f>
        <v>-434197953.72000003</v>
      </c>
      <c r="AK584" s="76">
        <f>IFERROR(VLOOKUP($D584,'SAP Data'!$A$7:$OM$1845,AK$4,FALSE),"")</f>
        <v>-435448418.94</v>
      </c>
      <c r="AL584" s="76">
        <f>IFERROR(VLOOKUP($D584,'SAP Data'!$A$7:$OM$1845,AL$4,FALSE),"")</f>
        <v>-437131588.23000002</v>
      </c>
      <c r="AM584" s="76">
        <f>IFERROR(VLOOKUP($D584,'SAP Data'!$A$7:$OM$1845,AM$4,FALSE),"")</f>
        <v>-438717200.30000001</v>
      </c>
      <c r="AN584" s="76">
        <f>IFERROR(VLOOKUP($D584,'SAP Data'!$A$7:$OM$1845,AN$4,FALSE),"")</f>
        <v>-440405046.66000003</v>
      </c>
      <c r="AO584" s="76">
        <f>IFERROR(VLOOKUP($D584,'SAP Data'!$A$7:$OM$1845,AO$4,FALSE),"")</f>
        <v>-442478265.38999999</v>
      </c>
      <c r="AP584" s="99">
        <f t="shared" si="843"/>
        <v>-414590019.44000006</v>
      </c>
      <c r="AQ584" s="43">
        <f t="shared" si="844"/>
        <v>-416702994.53333336</v>
      </c>
      <c r="AR584" s="43">
        <f t="shared" si="845"/>
        <v>-418822921.79624993</v>
      </c>
      <c r="AS584" s="43">
        <f t="shared" si="846"/>
        <v>-420953548.31375003</v>
      </c>
      <c r="AT584" s="43">
        <f t="shared" si="847"/>
        <v>-423093445.25458336</v>
      </c>
      <c r="AU584" s="43">
        <f t="shared" si="848"/>
        <v>-425173089.57124996</v>
      </c>
      <c r="AV584" s="43">
        <f t="shared" si="849"/>
        <v>-426999521.83208328</v>
      </c>
      <c r="AW584" s="43">
        <f t="shared" si="850"/>
        <v>-428599320.23583335</v>
      </c>
      <c r="AX584" s="43">
        <f t="shared" si="851"/>
        <v>-430142125.59083325</v>
      </c>
      <c r="AY584" s="43">
        <f t="shared" si="852"/>
        <v>-431644177.35041648</v>
      </c>
      <c r="AZ584" s="43">
        <f t="shared" si="853"/>
        <v>-433106425.47041672</v>
      </c>
      <c r="BA584" s="98">
        <f t="shared" si="854"/>
        <v>-434545390.29583335</v>
      </c>
      <c r="BB584" s="16"/>
      <c r="BC584" s="16"/>
      <c r="BD584" s="16">
        <f t="shared" si="866"/>
        <v>0</v>
      </c>
      <c r="BE584" s="16"/>
      <c r="BF584" s="16">
        <f t="shared" si="867"/>
        <v>0</v>
      </c>
      <c r="BH584" s="16">
        <f t="shared" si="868"/>
        <v>0</v>
      </c>
      <c r="BJ584" s="16">
        <f t="shared" si="869"/>
        <v>0</v>
      </c>
      <c r="BL584" s="16">
        <f t="shared" si="870"/>
        <v>0</v>
      </c>
      <c r="BN584" s="16">
        <f t="shared" si="871"/>
        <v>0</v>
      </c>
      <c r="BP584" s="16">
        <f t="shared" si="863"/>
        <v>0</v>
      </c>
      <c r="BQ584" s="43"/>
      <c r="BR584" s="16">
        <f t="shared" si="864"/>
        <v>0</v>
      </c>
      <c r="BS584" s="43"/>
      <c r="BT584" s="16">
        <f t="shared" si="865"/>
        <v>0</v>
      </c>
      <c r="BV584" s="16">
        <f t="shared" si="860"/>
        <v>0</v>
      </c>
      <c r="BW584" s="43"/>
      <c r="BX584" s="16">
        <f t="shared" si="861"/>
        <v>0</v>
      </c>
      <c r="BY584" s="43"/>
      <c r="BZ584" s="16">
        <f t="shared" si="862"/>
        <v>0</v>
      </c>
      <c r="CB584" s="16">
        <f t="shared" si="857"/>
        <v>0</v>
      </c>
      <c r="CF584" s="243">
        <f t="shared" si="858"/>
        <v>-46583265.839713335</v>
      </c>
      <c r="CH584" s="243">
        <f t="shared" si="872"/>
        <v>-387962124.45612001</v>
      </c>
      <c r="CJ584" s="16">
        <f t="shared" si="855"/>
        <v>0</v>
      </c>
      <c r="CL584" s="54">
        <f t="shared" si="856"/>
        <v>0</v>
      </c>
      <c r="CN584" s="18"/>
      <c r="CO584" s="16">
        <f t="shared" si="859"/>
        <v>-434545390.29583335</v>
      </c>
      <c r="CP584" s="18"/>
    </row>
    <row r="585" spans="1:94" x14ac:dyDescent="0.2">
      <c r="A585" s="387" t="s">
        <v>3037</v>
      </c>
      <c r="B585" s="14" t="str">
        <f>VLOOKUP(D585,'line assign basis'!$A$8:$D$668,2,FALSE)</f>
        <v>N. MIST ARO</v>
      </c>
      <c r="C585" s="17" t="s">
        <v>2881</v>
      </c>
      <c r="D585" s="17" t="str">
        <f>RIGHT(C585,6)</f>
        <v>108103</v>
      </c>
      <c r="E585" s="17">
        <f>IFERROR(VLOOKUP(D585,'line assign basis'!$A$8:$D$668,4,FALSE),"")</f>
        <v>3</v>
      </c>
      <c r="F585" s="33">
        <f>IFERROR(VLOOKUP($D585,'SAP Data'!$A$7:$OM$1845,F$4,FALSE),"")</f>
        <v>0</v>
      </c>
      <c r="G585" s="33">
        <f>IFERROR(VLOOKUP($D585,'SAP Data'!$A$7:$OM$1845,G$4,FALSE),"")</f>
        <v>0</v>
      </c>
      <c r="H585" s="16">
        <f>IFERROR(VLOOKUP($D585,'SAP Data'!$A$7:$OM$1845,H$4,FALSE),"")</f>
        <v>0</v>
      </c>
      <c r="I585" s="76">
        <f>IFERROR(VLOOKUP($D585,'SAP Data'!$A$7:$OM$1845,I$4,FALSE),"")</f>
        <v>0</v>
      </c>
      <c r="J585" s="76">
        <f>IFERROR(VLOOKUP($D585,'SAP Data'!$A$7:$OM$1845,J$4,FALSE),"")</f>
        <v>-15963.93</v>
      </c>
      <c r="K585" s="76">
        <f>IFERROR(VLOOKUP($D585,'SAP Data'!$A$7:$OM$1845,K$4,FALSE),"")</f>
        <v>-88691.98</v>
      </c>
      <c r="L585" s="76">
        <f>IFERROR(VLOOKUP($D585,'SAP Data'!$A$7:$OM$1845,L$4,FALSE),"")</f>
        <v>-147914.39000000001</v>
      </c>
      <c r="M585" s="76">
        <f>IFERROR(VLOOKUP($D585,'SAP Data'!$A$7:$OM$1845,M$4,FALSE),"")</f>
        <v>-207177.59</v>
      </c>
      <c r="N585" s="76">
        <f>IFERROR(VLOOKUP($D585,'SAP Data'!$A$7:$OM$1845,N$4,FALSE),"")</f>
        <v>-266467.73</v>
      </c>
      <c r="O585" s="76">
        <f>IFERROR(VLOOKUP($D585,'SAP Data'!$A$7:$OM$1845,O$4,FALSE),"")</f>
        <v>-325796.33</v>
      </c>
      <c r="P585" s="76">
        <f>IFERROR(VLOOKUP($D585,'SAP Data'!$A$7:$OM$1845,P$4,FALSE),"")</f>
        <v>-385144.13</v>
      </c>
      <c r="Q585" s="76">
        <f>IFERROR(VLOOKUP($D585,'SAP Data'!$A$7:$OM$1845,Q$4,FALSE),"")</f>
        <v>-444573.76</v>
      </c>
      <c r="R585" s="76">
        <f>IFERROR(VLOOKUP($D585,'SAP Data'!$A$7:$OM$1845,R$4,FALSE),"")</f>
        <v>-504002.24</v>
      </c>
      <c r="S585" s="76">
        <f>IFERROR(VLOOKUP($D585,'SAP Data'!$A$7:$OM$1845,S$4,FALSE),"")</f>
        <v>-563445.17000000004</v>
      </c>
      <c r="T585" s="76">
        <f>IFERROR(VLOOKUP($D585,'SAP Data'!$A$7:$OM$1845,T$4,FALSE),"")</f>
        <v>-622922.79</v>
      </c>
      <c r="U585" s="76">
        <f>IFERROR(VLOOKUP($D585,'SAP Data'!$A$7:$OM$1845,U$4,FALSE),"")</f>
        <v>-682434.62</v>
      </c>
      <c r="V585" s="76">
        <f>IFERROR(VLOOKUP($D585,'SAP Data'!$A$7:$OM$1845,V$4,FALSE),"")</f>
        <v>-741957.26</v>
      </c>
      <c r="W585" s="76">
        <f>IFERROR(VLOOKUP($D585,'SAP Data'!$A$7:$OM$1845,W$4,FALSE),"")</f>
        <v>-801551.75</v>
      </c>
      <c r="X585" s="76">
        <f>IFERROR(VLOOKUP($D585,'SAP Data'!$A$7:$OM$1845,X$4,FALSE),"")</f>
        <v>-861215.47</v>
      </c>
      <c r="Y585" s="76">
        <f>IFERROR(VLOOKUP($D585,'SAP Data'!$A$7:$OM$1845,Y$4,FALSE),"")</f>
        <v>-920884.87</v>
      </c>
      <c r="Z585" s="76">
        <f>IFERROR(VLOOKUP($D585,'SAP Data'!$A$7:$OM$1845,Z$4,FALSE),"")</f>
        <v>-980567.61</v>
      </c>
      <c r="AA585" s="76">
        <f>IFERROR(VLOOKUP($D585,'SAP Data'!$A$7:$OM$1845,AA$4,FALSE),"")</f>
        <v>-1040258</v>
      </c>
      <c r="AB585" s="76">
        <f>IFERROR(VLOOKUP($D585,'SAP Data'!$A$7:$OM$1845,AB$4,FALSE),"")</f>
        <v>-1099946.55</v>
      </c>
      <c r="AC585" s="76">
        <f>IFERROR(VLOOKUP($D585,'SAP Data'!$A$7:$OM$1845,AC$4,FALSE),"")</f>
        <v>-1159655.3</v>
      </c>
      <c r="AD585" s="76">
        <f>IFERROR(VLOOKUP($D585,'SAP Data'!$A$7:$OM$1845,AD$4,FALSE),"")</f>
        <v>-1219397.24</v>
      </c>
      <c r="AE585" s="76">
        <f>IFERROR(VLOOKUP($D585,'SAP Data'!$A$7:$OM$1845,AE$4,FALSE),"")</f>
        <v>-1279152.47</v>
      </c>
      <c r="AF585" s="76">
        <f>IFERROR(VLOOKUP($D585,'SAP Data'!$A$7:$OM$1845,AF$4,FALSE),"")</f>
        <v>-1338908.3999999999</v>
      </c>
      <c r="AG585" s="76">
        <f>IFERROR(VLOOKUP($D585,'SAP Data'!$A$7:$OM$1845,AG$4,FALSE),"")</f>
        <v>-1398664.75</v>
      </c>
      <c r="AH585" s="76">
        <f>IFERROR(VLOOKUP($D585,'SAP Data'!$A$7:$OM$1845,AH$4,FALSE),"")</f>
        <v>-1458449.9</v>
      </c>
      <c r="AI585" s="76">
        <f>IFERROR(VLOOKUP($D585,'SAP Data'!$A$7:$OM$1845,AI$4,FALSE),"")</f>
        <v>-1518263.69</v>
      </c>
      <c r="AJ585" s="76">
        <f>IFERROR(VLOOKUP($D585,'SAP Data'!$A$7:$OM$1845,AJ$4,FALSE),"")</f>
        <v>-1578077.59</v>
      </c>
      <c r="AK585" s="76">
        <f>IFERROR(VLOOKUP($D585,'SAP Data'!$A$7:$OM$1845,AK$4,FALSE),"")</f>
        <v>-1637928.31</v>
      </c>
      <c r="AL585" s="76">
        <f>IFERROR(VLOOKUP($D585,'SAP Data'!$A$7:$OM$1845,AL$4,FALSE),"")</f>
        <v>-1697819.44</v>
      </c>
      <c r="AM585" s="76">
        <f>IFERROR(VLOOKUP($D585,'SAP Data'!$A$7:$OM$1845,AM$4,FALSE),"")</f>
        <v>-1757720.44</v>
      </c>
      <c r="AN585" s="76">
        <f>IFERROR(VLOOKUP($D585,'SAP Data'!$A$7:$OM$1845,AN$4,FALSE),"")</f>
        <v>-1817633.81</v>
      </c>
      <c r="AO585" s="76">
        <f>IFERROR(VLOOKUP($D585,'SAP Data'!$A$7:$OM$1845,AO$4,FALSE),"")</f>
        <v>-1877564.3</v>
      </c>
      <c r="AP585" s="99">
        <f t="shared" si="843"/>
        <v>-861378.26083333325</v>
      </c>
      <c r="AQ585" s="43">
        <f t="shared" si="844"/>
        <v>-921007.52333333343</v>
      </c>
      <c r="AR585" s="43">
        <f t="shared" si="845"/>
        <v>-980661.39458333328</v>
      </c>
      <c r="AS585" s="43">
        <f t="shared" si="846"/>
        <v>-1040337.0504166667</v>
      </c>
      <c r="AT585" s="43">
        <f t="shared" si="847"/>
        <v>-1100033.8325</v>
      </c>
      <c r="AU585" s="43">
        <f t="shared" si="848"/>
        <v>-1159750.6900000002</v>
      </c>
      <c r="AV585" s="43">
        <f t="shared" si="849"/>
        <v>-1219482.9424999999</v>
      </c>
      <c r="AW585" s="43">
        <f t="shared" si="850"/>
        <v>-1279229.0075000001</v>
      </c>
      <c r="AX585" s="43">
        <f t="shared" si="851"/>
        <v>-1338991.3104166666</v>
      </c>
      <c r="AY585" s="43">
        <f t="shared" si="852"/>
        <v>-1398771.0716666665</v>
      </c>
      <c r="AZ585" s="43">
        <f t="shared" si="853"/>
        <v>-1458568.9758333333</v>
      </c>
      <c r="BA585" s="98">
        <f t="shared" si="854"/>
        <v>-1518385.4866666663</v>
      </c>
      <c r="BB585" s="16"/>
      <c r="BC585" s="16"/>
      <c r="BD585" s="16">
        <f t="shared" si="866"/>
        <v>0</v>
      </c>
      <c r="BE585" s="16"/>
      <c r="BF585" s="16">
        <f t="shared" si="867"/>
        <v>0</v>
      </c>
      <c r="BH585" s="16">
        <f t="shared" si="868"/>
        <v>0</v>
      </c>
      <c r="BJ585" s="16">
        <f t="shared" si="869"/>
        <v>0</v>
      </c>
      <c r="BL585" s="16">
        <f t="shared" si="870"/>
        <v>0</v>
      </c>
      <c r="BN585" s="16">
        <f t="shared" si="871"/>
        <v>0</v>
      </c>
      <c r="BP585" s="16">
        <f t="shared" si="863"/>
        <v>0</v>
      </c>
      <c r="BQ585" s="43"/>
      <c r="BR585" s="16">
        <f t="shared" si="864"/>
        <v>0</v>
      </c>
      <c r="BS585" s="43"/>
      <c r="BT585" s="16">
        <f t="shared" si="865"/>
        <v>0</v>
      </c>
      <c r="BV585" s="16">
        <f t="shared" si="860"/>
        <v>0</v>
      </c>
      <c r="BW585" s="43"/>
      <c r="BX585" s="16">
        <f t="shared" si="861"/>
        <v>0</v>
      </c>
      <c r="BY585" s="43"/>
      <c r="BZ585" s="16">
        <f t="shared" si="862"/>
        <v>0</v>
      </c>
      <c r="CB585" s="16">
        <f t="shared" si="857"/>
        <v>0</v>
      </c>
      <c r="CF585" s="243">
        <f t="shared" si="858"/>
        <v>0</v>
      </c>
      <c r="CH585" s="243">
        <f t="shared" si="872"/>
        <v>-1518385.4866666663</v>
      </c>
      <c r="CJ585" s="16">
        <f t="shared" si="855"/>
        <v>0</v>
      </c>
      <c r="CL585" s="54">
        <f t="shared" si="856"/>
        <v>0</v>
      </c>
      <c r="CN585" s="18"/>
      <c r="CO585" s="16">
        <f t="shared" si="859"/>
        <v>-1518385.4866666663</v>
      </c>
      <c r="CP585" s="18"/>
    </row>
    <row r="586" spans="1:94" x14ac:dyDescent="0.2">
      <c r="A586" s="387"/>
      <c r="B586" s="14" t="str">
        <f>VLOOKUP(D586,'line assign basis'!$A$8:$D$668,2,FALSE)</f>
        <v>ACCUM COR NONUTILITY</v>
      </c>
      <c r="C586" s="17" t="s">
        <v>1278</v>
      </c>
      <c r="D586" s="17" t="str">
        <f t="shared" si="929"/>
        <v>122100</v>
      </c>
      <c r="E586" s="17">
        <f>IFERROR(VLOOKUP(D586,'line assign basis'!$A$8:$D$668,4,FALSE),"")</f>
        <v>2</v>
      </c>
      <c r="F586" s="33">
        <f>IFERROR(VLOOKUP($D586,'SAP Data'!$A$7:$OM$1845,F$4,FALSE),"")</f>
        <v>0</v>
      </c>
      <c r="G586" s="33">
        <f>IFERROR(VLOOKUP($D586,'SAP Data'!$A$7:$OM$1845,G$4,FALSE),"")</f>
        <v>0</v>
      </c>
      <c r="H586" s="16">
        <f>IFERROR(VLOOKUP($D586,'SAP Data'!$A$7:$OM$1845,H$4,FALSE),"")</f>
        <v>0</v>
      </c>
      <c r="I586" s="76">
        <f>IFERROR(VLOOKUP($D586,'SAP Data'!$A$7:$OM$1845,I$4,FALSE),"")</f>
        <v>0</v>
      </c>
      <c r="J586" s="76">
        <f>IFERROR(VLOOKUP($D586,'SAP Data'!$A$7:$OM$1845,J$4,FALSE),"")</f>
        <v>0</v>
      </c>
      <c r="K586" s="76">
        <f>IFERROR(VLOOKUP($D586,'SAP Data'!$A$7:$OM$1845,K$4,FALSE),"")</f>
        <v>0</v>
      </c>
      <c r="L586" s="76">
        <f>IFERROR(VLOOKUP($D586,'SAP Data'!$A$7:$OM$1845,L$4,FALSE),"")</f>
        <v>0</v>
      </c>
      <c r="M586" s="76">
        <f>IFERROR(VLOOKUP($D586,'SAP Data'!$A$7:$OM$1845,M$4,FALSE),"")</f>
        <v>0</v>
      </c>
      <c r="N586" s="76">
        <f>IFERROR(VLOOKUP($D586,'SAP Data'!$A$7:$OM$1845,N$4,FALSE),"")</f>
        <v>0</v>
      </c>
      <c r="O586" s="76">
        <f>IFERROR(VLOOKUP($D586,'SAP Data'!$A$7:$OM$1845,O$4,FALSE),"")</f>
        <v>0</v>
      </c>
      <c r="P586" s="76">
        <f>IFERROR(VLOOKUP($D586,'SAP Data'!$A$7:$OM$1845,P$4,FALSE),"")</f>
        <v>0</v>
      </c>
      <c r="Q586" s="76">
        <f>IFERROR(VLOOKUP($D586,'SAP Data'!$A$7:$OM$1845,Q$4,FALSE),"")</f>
        <v>0</v>
      </c>
      <c r="R586" s="76">
        <f>IFERROR(VLOOKUP($D586,'SAP Data'!$A$7:$OM$1845,R$4,FALSE),"")</f>
        <v>0</v>
      </c>
      <c r="S586" s="76">
        <f>IFERROR(VLOOKUP($D586,'SAP Data'!$A$7:$OM$1845,S$4,FALSE),"")</f>
        <v>0</v>
      </c>
      <c r="T586" s="76">
        <f>IFERROR(VLOOKUP($D586,'SAP Data'!$A$7:$OM$1845,T$4,FALSE),"")</f>
        <v>0</v>
      </c>
      <c r="U586" s="76">
        <f>IFERROR(VLOOKUP($D586,'SAP Data'!$A$7:$OM$1845,U$4,FALSE),"")</f>
        <v>0</v>
      </c>
      <c r="V586" s="76">
        <f>IFERROR(VLOOKUP($D586,'SAP Data'!$A$7:$OM$1845,V$4,FALSE),"")</f>
        <v>0</v>
      </c>
      <c r="W586" s="76">
        <f>IFERROR(VLOOKUP($D586,'SAP Data'!$A$7:$OM$1845,W$4,FALSE),"")</f>
        <v>0</v>
      </c>
      <c r="X586" s="76">
        <f>IFERROR(VLOOKUP($D586,'SAP Data'!$A$7:$OM$1845,X$4,FALSE),"")</f>
        <v>0</v>
      </c>
      <c r="Y586" s="76">
        <f>IFERROR(VLOOKUP($D586,'SAP Data'!$A$7:$OM$1845,Y$4,FALSE),"")</f>
        <v>0</v>
      </c>
      <c r="Z586" s="76">
        <f>IFERROR(VLOOKUP($D586,'SAP Data'!$A$7:$OM$1845,Z$4,FALSE),"")</f>
        <v>0</v>
      </c>
      <c r="AA586" s="76">
        <f>IFERROR(VLOOKUP($D586,'SAP Data'!$A$7:$OM$1845,AA$4,FALSE),"")</f>
        <v>0</v>
      </c>
      <c r="AB586" s="76">
        <f>IFERROR(VLOOKUP($D586,'SAP Data'!$A$7:$OM$1845,AB$4,FALSE),"")</f>
        <v>0</v>
      </c>
      <c r="AC586" s="76">
        <f>IFERROR(VLOOKUP($D586,'SAP Data'!$A$7:$OM$1845,AC$4,FALSE),"")</f>
        <v>0</v>
      </c>
      <c r="AD586" s="76">
        <f>IFERROR(VLOOKUP($D586,'SAP Data'!$A$7:$OM$1845,AD$4,FALSE),"")</f>
        <v>0</v>
      </c>
      <c r="AE586" s="76">
        <f>IFERROR(VLOOKUP($D586,'SAP Data'!$A$7:$OM$1845,AE$4,FALSE),"")</f>
        <v>0</v>
      </c>
      <c r="AF586" s="76">
        <f>IFERROR(VLOOKUP($D586,'SAP Data'!$A$7:$OM$1845,AF$4,FALSE),"")</f>
        <v>0</v>
      </c>
      <c r="AG586" s="76">
        <f>IFERROR(VLOOKUP($D586,'SAP Data'!$A$7:$OM$1845,AG$4,FALSE),"")</f>
        <v>0</v>
      </c>
      <c r="AH586" s="76">
        <f>IFERROR(VLOOKUP($D586,'SAP Data'!$A$7:$OM$1845,AH$4,FALSE),"")</f>
        <v>0</v>
      </c>
      <c r="AI586" s="76">
        <f>IFERROR(VLOOKUP($D586,'SAP Data'!$A$7:$OM$1845,AI$4,FALSE),"")</f>
        <v>0</v>
      </c>
      <c r="AJ586" s="76">
        <f>IFERROR(VLOOKUP($D586,'SAP Data'!$A$7:$OM$1845,AJ$4,FALSE),"")</f>
        <v>0</v>
      </c>
      <c r="AK586" s="76">
        <f>IFERROR(VLOOKUP($D586,'SAP Data'!$A$7:$OM$1845,AK$4,FALSE),"")</f>
        <v>0</v>
      </c>
      <c r="AL586" s="76">
        <f>IFERROR(VLOOKUP($D586,'SAP Data'!$A$7:$OM$1845,AL$4,FALSE),"")</f>
        <v>0</v>
      </c>
      <c r="AM586" s="76">
        <f>IFERROR(VLOOKUP($D586,'SAP Data'!$A$7:$OM$1845,AM$4,FALSE),"")</f>
        <v>0</v>
      </c>
      <c r="AN586" s="76">
        <f>IFERROR(VLOOKUP($D586,'SAP Data'!$A$7:$OM$1845,AN$4,FALSE),"")</f>
        <v>0</v>
      </c>
      <c r="AO586" s="76">
        <f>IFERROR(VLOOKUP($D586,'SAP Data'!$A$7:$OM$1845,AO$4,FALSE),"")</f>
        <v>0</v>
      </c>
      <c r="AP586" s="99">
        <f t="shared" ref="AP586:AP649" si="933">IFERROR((R586/2+SUM(S586:AC586)+AD586/2)/12,"")</f>
        <v>0</v>
      </c>
      <c r="AQ586" s="43">
        <f t="shared" ref="AQ586:AQ649" si="934">IFERROR((S586/2+SUM(T586:AD586)+AE586/2)/12,"")</f>
        <v>0</v>
      </c>
      <c r="AR586" s="43">
        <f t="shared" ref="AR586:AR649" si="935">IFERROR((T586/2+SUM(U586:AE586)+AF586/2)/12,"")</f>
        <v>0</v>
      </c>
      <c r="AS586" s="43">
        <f t="shared" ref="AS586:AS649" si="936">IFERROR((U586/2+SUM(V586:AF586)+AG586/2)/12,"")</f>
        <v>0</v>
      </c>
      <c r="AT586" s="43">
        <f t="shared" ref="AT586:AT649" si="937">IFERROR((V586/2+SUM(W586:AG586)+AH586/2)/12,"")</f>
        <v>0</v>
      </c>
      <c r="AU586" s="43">
        <f t="shared" ref="AU586:AU649" si="938">IFERROR((W586/2+SUM(X586:AH586)+AI586/2)/12,"")</f>
        <v>0</v>
      </c>
      <c r="AV586" s="43">
        <f t="shared" ref="AV586:AV649" si="939">IFERROR((X586/2+SUM(Y586:AI586)+AJ586/2)/12,"")</f>
        <v>0</v>
      </c>
      <c r="AW586" s="43">
        <f t="shared" ref="AW586:AW649" si="940">IFERROR((Y586/2+SUM(Z586:AJ586)+AK586/2)/12,"")</f>
        <v>0</v>
      </c>
      <c r="AX586" s="43">
        <f t="shared" ref="AX586:AX649" si="941">IFERROR((Z586/2+SUM(AA586:AK586)+AL586/2)/12,"")</f>
        <v>0</v>
      </c>
      <c r="AY586" s="43">
        <f t="shared" ref="AY586:AY649" si="942">IFERROR((AA586/2+SUM(AB586:AL586)+AM586/2)/12,"")</f>
        <v>0</v>
      </c>
      <c r="AZ586" s="43">
        <f t="shared" ref="AZ586:AZ649" si="943">IFERROR((AB586/2+SUM(AC586:AM586)+AN586/2)/12,"")</f>
        <v>0</v>
      </c>
      <c r="BA586" s="98">
        <f t="shared" ref="BA586:BA649" si="944">IFERROR((AC586/2+SUM(AD586:AN586)+AO586/2)/12,"")</f>
        <v>0</v>
      </c>
      <c r="BB586" s="16"/>
      <c r="BC586" s="16"/>
      <c r="BD586" s="16">
        <f t="shared" si="866"/>
        <v>0</v>
      </c>
      <c r="BE586" s="16"/>
      <c r="BF586" s="16">
        <f t="shared" si="867"/>
        <v>0</v>
      </c>
      <c r="BH586" s="16">
        <f t="shared" si="868"/>
        <v>0</v>
      </c>
      <c r="BJ586" s="16">
        <f t="shared" si="869"/>
        <v>0</v>
      </c>
      <c r="BL586" s="16">
        <f t="shared" si="870"/>
        <v>0</v>
      </c>
      <c r="BN586" s="16">
        <f t="shared" si="871"/>
        <v>0</v>
      </c>
      <c r="BP586" s="16">
        <f t="shared" si="863"/>
        <v>0</v>
      </c>
      <c r="BQ586" s="43"/>
      <c r="BR586" s="16">
        <f t="shared" si="864"/>
        <v>0</v>
      </c>
      <c r="BS586" s="43"/>
      <c r="BT586" s="16">
        <f t="shared" si="865"/>
        <v>0</v>
      </c>
      <c r="BV586" s="16">
        <f t="shared" si="860"/>
        <v>0</v>
      </c>
      <c r="BW586" s="43"/>
      <c r="BX586" s="16">
        <f t="shared" si="861"/>
        <v>0</v>
      </c>
      <c r="BY586" s="43"/>
      <c r="BZ586" s="16">
        <f t="shared" si="862"/>
        <v>0</v>
      </c>
      <c r="CB586" s="16">
        <f t="shared" si="857"/>
        <v>0</v>
      </c>
      <c r="CF586" s="243">
        <f t="shared" si="858"/>
        <v>0</v>
      </c>
      <c r="CH586" s="243">
        <f t="shared" si="872"/>
        <v>0</v>
      </c>
      <c r="CJ586" s="16">
        <f t="shared" ref="CJ586:CJ649" si="945">IF($E586=2,BA586,0)</f>
        <v>0</v>
      </c>
      <c r="CL586" s="54">
        <f t="shared" ref="CL586:CL649" si="946">IFERROR(SUM(BY586:BZ586,CB586,CF586:CJ586)-BA586,"")</f>
        <v>0</v>
      </c>
      <c r="CN586" s="18"/>
      <c r="CO586" s="16">
        <f t="shared" si="859"/>
        <v>0</v>
      </c>
      <c r="CP586" s="18"/>
    </row>
    <row r="587" spans="1:94" x14ac:dyDescent="0.2">
      <c r="A587" s="387"/>
      <c r="B587" s="14" t="str">
        <f>VLOOKUP(D587,'line assign basis'!$A$8:$D$668,2,FALSE)</f>
        <v>ACCUM COR NONUTILITY</v>
      </c>
      <c r="C587" s="17" t="s">
        <v>1280</v>
      </c>
      <c r="D587" s="17" t="str">
        <f t="shared" si="929"/>
        <v>122102</v>
      </c>
      <c r="E587" s="17">
        <f>IFERROR(VLOOKUP(D587,'line assign basis'!$A$8:$D$668,4,FALSE),"")</f>
        <v>2</v>
      </c>
      <c r="F587" s="33">
        <f>IFERROR(VLOOKUP($D587,'SAP Data'!$A$7:$OM$1845,F$4,FALSE),"")</f>
        <v>-1416372.21</v>
      </c>
      <c r="G587" s="33">
        <f>IFERROR(VLOOKUP($D587,'SAP Data'!$A$7:$OM$1845,G$4,FALSE),"")</f>
        <v>-1422212.88</v>
      </c>
      <c r="H587" s="16">
        <f>IFERROR(VLOOKUP($D587,'SAP Data'!$A$7:$OM$1845,H$4,FALSE),"")</f>
        <v>-1428053.7</v>
      </c>
      <c r="I587" s="76">
        <f>IFERROR(VLOOKUP($D587,'SAP Data'!$A$7:$OM$1845,I$4,FALSE),"")</f>
        <v>-1433893.88</v>
      </c>
      <c r="J587" s="76">
        <f>IFERROR(VLOOKUP($D587,'SAP Data'!$A$7:$OM$1845,J$4,FALSE),"")</f>
        <v>-1439436.79</v>
      </c>
      <c r="K587" s="76">
        <f>IFERROR(VLOOKUP($D587,'SAP Data'!$A$7:$OM$1845,K$4,FALSE),"")</f>
        <v>-1444568.47</v>
      </c>
      <c r="L587" s="76">
        <f>IFERROR(VLOOKUP($D587,'SAP Data'!$A$7:$OM$1845,L$4,FALSE),"")</f>
        <v>-1449585.77</v>
      </c>
      <c r="M587" s="76">
        <f>IFERROR(VLOOKUP($D587,'SAP Data'!$A$7:$OM$1845,M$4,FALSE),"")</f>
        <v>-1454603.08</v>
      </c>
      <c r="N587" s="76">
        <f>IFERROR(VLOOKUP($D587,'SAP Data'!$A$7:$OM$1845,N$4,FALSE),"")</f>
        <v>-1459616.61</v>
      </c>
      <c r="O587" s="76">
        <f>IFERROR(VLOOKUP($D587,'SAP Data'!$A$7:$OM$1845,O$4,FALSE),"")</f>
        <v>-1464561.73</v>
      </c>
      <c r="P587" s="76">
        <f>IFERROR(VLOOKUP($D587,'SAP Data'!$A$7:$OM$1845,P$4,FALSE),"")</f>
        <v>-1469443.1</v>
      </c>
      <c r="Q587" s="76">
        <f>IFERROR(VLOOKUP($D587,'SAP Data'!$A$7:$OM$1845,Q$4,FALSE),"")</f>
        <v>-1474325.57</v>
      </c>
      <c r="R587" s="76">
        <f>IFERROR(VLOOKUP($D587,'SAP Data'!$A$7:$OM$1845,R$4,FALSE),"")</f>
        <v>-1479208.69</v>
      </c>
      <c r="S587" s="76">
        <f>IFERROR(VLOOKUP($D587,'SAP Data'!$A$7:$OM$1845,S$4,FALSE),"")</f>
        <v>-1484091.89</v>
      </c>
      <c r="T587" s="76">
        <f>IFERROR(VLOOKUP($D587,'SAP Data'!$A$7:$OM$1845,T$4,FALSE),"")</f>
        <v>-1489041.53</v>
      </c>
      <c r="U587" s="76">
        <f>IFERROR(VLOOKUP($D587,'SAP Data'!$A$7:$OM$1845,U$4,FALSE),"")</f>
        <v>-1494057.56</v>
      </c>
      <c r="V587" s="76">
        <f>IFERROR(VLOOKUP($D587,'SAP Data'!$A$7:$OM$1845,V$4,FALSE),"")</f>
        <v>-1499073.79</v>
      </c>
      <c r="W587" s="76">
        <f>IFERROR(VLOOKUP($D587,'SAP Data'!$A$7:$OM$1845,W$4,FALSE),"")</f>
        <v>-1504090.19</v>
      </c>
      <c r="X587" s="76">
        <f>IFERROR(VLOOKUP($D587,'SAP Data'!$A$7:$OM$1845,X$4,FALSE),"")</f>
        <v>-1509106.75</v>
      </c>
      <c r="Y587" s="76">
        <f>IFERROR(VLOOKUP($D587,'SAP Data'!$A$7:$OM$1845,Y$4,FALSE),"")</f>
        <v>-1514123.63</v>
      </c>
      <c r="Z587" s="76">
        <f>IFERROR(VLOOKUP($D587,'SAP Data'!$A$7:$OM$1845,Z$4,FALSE),"")</f>
        <v>-1519141.02</v>
      </c>
      <c r="AA587" s="76">
        <f>IFERROR(VLOOKUP($D587,'SAP Data'!$A$7:$OM$1845,AA$4,FALSE),"")</f>
        <v>-1524233.24</v>
      </c>
      <c r="AB587" s="76">
        <f>IFERROR(VLOOKUP($D587,'SAP Data'!$A$7:$OM$1845,AB$4,FALSE),"")</f>
        <v>-1529401.5</v>
      </c>
      <c r="AC587" s="76">
        <f>IFERROR(VLOOKUP($D587,'SAP Data'!$A$7:$OM$1845,AC$4,FALSE),"")</f>
        <v>-1534571.51</v>
      </c>
      <c r="AD587" s="76">
        <f>IFERROR(VLOOKUP($D587,'SAP Data'!$A$7:$OM$1845,AD$4,FALSE),"")</f>
        <v>-1539735.19</v>
      </c>
      <c r="AE587" s="76">
        <f>IFERROR(VLOOKUP($D587,'SAP Data'!$A$7:$OM$1845,AE$4,FALSE),"")</f>
        <v>-1544899.31</v>
      </c>
      <c r="AF587" s="76">
        <f>IFERROR(VLOOKUP($D587,'SAP Data'!$A$7:$OM$1845,AF$4,FALSE),"")</f>
        <v>-1550063.7</v>
      </c>
      <c r="AG587" s="76">
        <f>IFERROR(VLOOKUP($D587,'SAP Data'!$A$7:$OM$1845,AG$4,FALSE),"")</f>
        <v>-1555227.63</v>
      </c>
      <c r="AH587" s="76">
        <f>IFERROR(VLOOKUP($D587,'SAP Data'!$A$7:$OM$1845,AH$4,FALSE),"")</f>
        <v>-1560391.61</v>
      </c>
      <c r="AI587" s="76">
        <f>IFERROR(VLOOKUP($D587,'SAP Data'!$A$7:$OM$1845,AI$4,FALSE),"")</f>
        <v>-1565555.56</v>
      </c>
      <c r="AJ587" s="76">
        <f>IFERROR(VLOOKUP($D587,'SAP Data'!$A$7:$OM$1845,AJ$4,FALSE),"")</f>
        <v>-1570719.54</v>
      </c>
      <c r="AK587" s="76">
        <f>IFERROR(VLOOKUP($D587,'SAP Data'!$A$7:$OM$1845,AK$4,FALSE),"")</f>
        <v>-1575883.46</v>
      </c>
      <c r="AL587" s="76">
        <f>IFERROR(VLOOKUP($D587,'SAP Data'!$A$7:$OM$1845,AL$4,FALSE),"")</f>
        <v>-1581047.47</v>
      </c>
      <c r="AM587" s="76">
        <f>IFERROR(VLOOKUP($D587,'SAP Data'!$A$7:$OM$1845,AM$4,FALSE),"")</f>
        <v>-1586212.62</v>
      </c>
      <c r="AN587" s="76">
        <f>IFERROR(VLOOKUP($D587,'SAP Data'!$A$7:$OM$1845,AN$4,FALSE),"")</f>
        <v>-1591379.09</v>
      </c>
      <c r="AO587" s="76">
        <f>IFERROR(VLOOKUP($D587,'SAP Data'!$A$7:$OM$1845,AO$4,FALSE),"")</f>
        <v>-1596545.51</v>
      </c>
      <c r="AP587" s="99">
        <f t="shared" si="933"/>
        <v>-1509200.3791666664</v>
      </c>
      <c r="AQ587" s="43">
        <f t="shared" si="934"/>
        <v>-1514255.9591666665</v>
      </c>
      <c r="AR587" s="43">
        <f t="shared" si="935"/>
        <v>-1519332.1920833334</v>
      </c>
      <c r="AS587" s="43">
        <f t="shared" si="936"/>
        <v>-1524423.5354166667</v>
      </c>
      <c r="AT587" s="43">
        <f t="shared" si="937"/>
        <v>-1529527.1974999998</v>
      </c>
      <c r="AU587" s="43">
        <f t="shared" si="938"/>
        <v>-1534643.1637500001</v>
      </c>
      <c r="AV587" s="43">
        <f t="shared" si="939"/>
        <v>-1539771.4204166664</v>
      </c>
      <c r="AW587" s="43">
        <f t="shared" si="940"/>
        <v>-1544911.94625</v>
      </c>
      <c r="AX587" s="43">
        <f t="shared" si="941"/>
        <v>-1550064.7079166668</v>
      </c>
      <c r="AY587" s="43">
        <f t="shared" si="942"/>
        <v>-1555226.6174999999</v>
      </c>
      <c r="AZ587" s="43">
        <f t="shared" si="943"/>
        <v>-1560391.4912500002</v>
      </c>
      <c r="BA587" s="98">
        <f t="shared" si="944"/>
        <v>-1565556.1408333331</v>
      </c>
      <c r="BB587" s="16"/>
      <c r="BC587" s="16"/>
      <c r="BD587" s="16">
        <f t="shared" si="866"/>
        <v>0</v>
      </c>
      <c r="BE587" s="16"/>
      <c r="BF587" s="16">
        <f t="shared" si="867"/>
        <v>0</v>
      </c>
      <c r="BH587" s="16">
        <f t="shared" si="868"/>
        <v>0</v>
      </c>
      <c r="BJ587" s="16">
        <f t="shared" si="869"/>
        <v>0</v>
      </c>
      <c r="BL587" s="16">
        <f t="shared" si="870"/>
        <v>0</v>
      </c>
      <c r="BN587" s="16">
        <f t="shared" si="871"/>
        <v>0</v>
      </c>
      <c r="BP587" s="16">
        <f t="shared" si="863"/>
        <v>0</v>
      </c>
      <c r="BQ587" s="43"/>
      <c r="BR587" s="16">
        <f t="shared" si="864"/>
        <v>0</v>
      </c>
      <c r="BS587" s="43"/>
      <c r="BT587" s="16">
        <f t="shared" si="865"/>
        <v>0</v>
      </c>
      <c r="BV587" s="16">
        <f t="shared" si="860"/>
        <v>0</v>
      </c>
      <c r="BW587" s="43"/>
      <c r="BX587" s="16">
        <f t="shared" si="861"/>
        <v>0</v>
      </c>
      <c r="BY587" s="43"/>
      <c r="BZ587" s="16">
        <f t="shared" si="862"/>
        <v>0</v>
      </c>
      <c r="CB587" s="16">
        <f t="shared" ref="CB587:CB650" si="947">IF(E587=1,BA587,0)</f>
        <v>0</v>
      </c>
      <c r="CF587" s="243">
        <f t="shared" ref="CF587:CF650" si="948">_xlfn.IFS($D587="252012",CO587*$CS$25,$D587="252014",CO587*$CS$25,$D587="252022",CO587*$CS$25,$D587="252024",CO587*$CS$25,$D587="252032",CO587*$CS$25,$D587="252034",CO587*$CS$25,$E587=3,CO587*0,$E587="3P",CO587*$CS$20,$E587="3D",CO587*$CS$21,$E587="3G",CO587*$CS$23,$E587="3L",CO587*$CS$24,$E587&lt;=2,0,$E587&gt;=4,0)</f>
        <v>0</v>
      </c>
      <c r="CH587" s="243">
        <f t="shared" si="872"/>
        <v>0</v>
      </c>
      <c r="CJ587" s="16">
        <f t="shared" si="945"/>
        <v>-1565556.1408333331</v>
      </c>
      <c r="CL587" s="54">
        <f t="shared" si="946"/>
        <v>0</v>
      </c>
      <c r="CN587" s="18"/>
      <c r="CO587" s="16">
        <f t="shared" ref="CO587:CO650" si="949">_xlfn.IFS($E587=3,BA587,$E587="3P",BA587,$E587="3D",BA587,$E587="3G",BA587,$E587="3L",BA587,$E587&lt;=2,0,$E587&gt;=4,0)</f>
        <v>0</v>
      </c>
      <c r="CP587" s="18"/>
    </row>
    <row r="588" spans="1:94" x14ac:dyDescent="0.2">
      <c r="A588" s="387" t="s">
        <v>4022</v>
      </c>
      <c r="B588" s="14" t="str">
        <f>VLOOKUP(D588,'line assign basis'!$A$8:$D$668,2,FALSE)</f>
        <v>FAS 133 LT REG GNS</v>
      </c>
      <c r="C588" s="17" t="s">
        <v>1283</v>
      </c>
      <c r="D588" s="17" t="str">
        <f t="shared" si="929"/>
        <v>254630</v>
      </c>
      <c r="E588" s="17">
        <f>IFERROR(VLOOKUP(D588,'line assign basis'!$A$8:$D$668,4,FALSE),"")</f>
        <v>2</v>
      </c>
      <c r="F588" s="33">
        <f>IFERROR(VLOOKUP($D588,'SAP Data'!$A$7:$OM$1845,F$4,FALSE),"")</f>
        <v>-105000</v>
      </c>
      <c r="G588" s="33">
        <f>IFERROR(VLOOKUP($D588,'SAP Data'!$A$7:$OM$1845,G$4,FALSE),"")</f>
        <v>-105000</v>
      </c>
      <c r="H588" s="16">
        <f>IFERROR(VLOOKUP($D588,'SAP Data'!$A$7:$OM$1845,H$4,FALSE),"")</f>
        <v>0</v>
      </c>
      <c r="I588" s="76">
        <f>IFERROR(VLOOKUP($D588,'SAP Data'!$A$7:$OM$1845,I$4,FALSE),"")</f>
        <v>0</v>
      </c>
      <c r="J588" s="76">
        <f>IFERROR(VLOOKUP($D588,'SAP Data'!$A$7:$OM$1845,J$4,FALSE),"")</f>
        <v>0</v>
      </c>
      <c r="K588" s="76">
        <f>IFERROR(VLOOKUP($D588,'SAP Data'!$A$7:$OM$1845,K$4,FALSE),"")</f>
        <v>-80000</v>
      </c>
      <c r="L588" s="76">
        <f>IFERROR(VLOOKUP($D588,'SAP Data'!$A$7:$OM$1845,L$4,FALSE),"")</f>
        <v>-80000</v>
      </c>
      <c r="M588" s="76">
        <f>IFERROR(VLOOKUP($D588,'SAP Data'!$A$7:$OM$1845,M$4,FALSE),"")</f>
        <v>-80000</v>
      </c>
      <c r="N588" s="76">
        <f>IFERROR(VLOOKUP($D588,'SAP Data'!$A$7:$OM$1845,N$4,FALSE),"")</f>
        <v>-1170000</v>
      </c>
      <c r="O588" s="76">
        <f>IFERROR(VLOOKUP($D588,'SAP Data'!$A$7:$OM$1845,O$4,FALSE),"")</f>
        <v>-1170000</v>
      </c>
      <c r="P588" s="76">
        <f>IFERROR(VLOOKUP($D588,'SAP Data'!$A$7:$OM$1845,P$4,FALSE),"")</f>
        <v>-1170000</v>
      </c>
      <c r="Q588" s="76">
        <f>IFERROR(VLOOKUP($D588,'SAP Data'!$A$7:$OM$1845,Q$4,FALSE),"")</f>
        <v>-3047254</v>
      </c>
      <c r="R588" s="76">
        <f>IFERROR(VLOOKUP($D588,'SAP Data'!$A$7:$OM$1845,R$4,FALSE),"")</f>
        <v>-3047254</v>
      </c>
      <c r="S588" s="76">
        <f>IFERROR(VLOOKUP($D588,'SAP Data'!$A$7:$OM$1845,S$4,FALSE),"")</f>
        <v>-3047254</v>
      </c>
      <c r="T588" s="76">
        <f>IFERROR(VLOOKUP($D588,'SAP Data'!$A$7:$OM$1845,T$4,FALSE),"")</f>
        <v>-2228097</v>
      </c>
      <c r="U588" s="76">
        <f>IFERROR(VLOOKUP($D588,'SAP Data'!$A$7:$OM$1845,U$4,FALSE),"")</f>
        <v>-2228097</v>
      </c>
      <c r="V588" s="76">
        <f>IFERROR(VLOOKUP($D588,'SAP Data'!$A$7:$OM$1845,V$4,FALSE),"")</f>
        <v>-2228097</v>
      </c>
      <c r="W588" s="76">
        <f>IFERROR(VLOOKUP($D588,'SAP Data'!$A$7:$OM$1845,W$4,FALSE),"")</f>
        <v>-3742654</v>
      </c>
      <c r="X588" s="76">
        <f>IFERROR(VLOOKUP($D588,'SAP Data'!$A$7:$OM$1845,X$4,FALSE),"")</f>
        <v>-3742654</v>
      </c>
      <c r="Y588" s="76">
        <f>IFERROR(VLOOKUP($D588,'SAP Data'!$A$7:$OM$1845,Y$4,FALSE),"")</f>
        <v>-3742654</v>
      </c>
      <c r="Z588" s="76">
        <f>IFERROR(VLOOKUP($D588,'SAP Data'!$A$7:$OM$1845,Z$4,FALSE),"")</f>
        <v>-12847599</v>
      </c>
      <c r="AA588" s="76">
        <f>IFERROR(VLOOKUP($D588,'SAP Data'!$A$7:$OM$1845,AA$4,FALSE),"")</f>
        <v>-12847599</v>
      </c>
      <c r="AB588" s="76">
        <f>IFERROR(VLOOKUP($D588,'SAP Data'!$A$7:$OM$1845,AB$4,FALSE),"")</f>
        <v>-12847599</v>
      </c>
      <c r="AC588" s="76">
        <f>IFERROR(VLOOKUP($D588,'SAP Data'!$A$7:$OM$1845,AC$4,FALSE),"")</f>
        <v>-6126534</v>
      </c>
      <c r="AD588" s="76">
        <f>IFERROR(VLOOKUP($D588,'SAP Data'!$A$7:$OM$1845,AD$4,FALSE),"")</f>
        <v>-6126534</v>
      </c>
      <c r="AE588" s="76">
        <f>IFERROR(VLOOKUP($D588,'SAP Data'!$A$7:$OM$1845,AE$4,FALSE),"")</f>
        <v>-6126534</v>
      </c>
      <c r="AF588" s="76">
        <f>IFERROR(VLOOKUP($D588,'SAP Data'!$A$7:$OM$1845,AF$4,FALSE),"")</f>
        <v>-3086517</v>
      </c>
      <c r="AG588" s="76">
        <f>IFERROR(VLOOKUP($D588,'SAP Data'!$A$7:$OM$1845,AG$4,FALSE),"")</f>
        <v>-3086517</v>
      </c>
      <c r="AH588" s="76">
        <f>IFERROR(VLOOKUP($D588,'SAP Data'!$A$7:$OM$1845,AH$4,FALSE),"")</f>
        <v>-3086517</v>
      </c>
      <c r="AI588" s="76">
        <f>IFERROR(VLOOKUP($D588,'SAP Data'!$A$7:$OM$1845,AI$4,FALSE),"")</f>
        <v>-7818363</v>
      </c>
      <c r="AJ588" s="76">
        <f>IFERROR(VLOOKUP($D588,'SAP Data'!$A$7:$OM$1845,AJ$4,FALSE),"")</f>
        <v>-7818363</v>
      </c>
      <c r="AK588" s="76">
        <f>IFERROR(VLOOKUP($D588,'SAP Data'!$A$7:$OM$1845,AK$4,FALSE),"")</f>
        <v>-7818363</v>
      </c>
      <c r="AL588" s="76">
        <f>IFERROR(VLOOKUP($D588,'SAP Data'!$A$7:$OM$1845,AL$4,FALSE),"")</f>
        <v>-24435620</v>
      </c>
      <c r="AM588" s="76">
        <f>IFERROR(VLOOKUP($D588,'SAP Data'!$A$7:$OM$1845,AM$4,FALSE),"")</f>
        <v>-24435620</v>
      </c>
      <c r="AN588" s="76">
        <f>IFERROR(VLOOKUP($D588,'SAP Data'!$A$7:$OM$1845,AN$4,FALSE),"")</f>
        <v>-24435620</v>
      </c>
      <c r="AO588" s="76">
        <f>IFERROR(VLOOKUP($D588,'SAP Data'!$A$7:$OM$1845,AO$4,FALSE),"")</f>
        <v>-10660023</v>
      </c>
      <c r="AP588" s="99">
        <f t="shared" si="933"/>
        <v>-5851311</v>
      </c>
      <c r="AQ588" s="43">
        <f t="shared" si="934"/>
        <v>-6107917.666666667</v>
      </c>
      <c r="AR588" s="43">
        <f t="shared" si="935"/>
        <v>-6271988.5</v>
      </c>
      <c r="AS588" s="43">
        <f t="shared" si="936"/>
        <v>-6343523.5</v>
      </c>
      <c r="AT588" s="43">
        <f t="shared" si="937"/>
        <v>-6415058.5</v>
      </c>
      <c r="AU588" s="43">
        <f t="shared" si="938"/>
        <v>-6620647.208333333</v>
      </c>
      <c r="AV588" s="43">
        <f t="shared" si="939"/>
        <v>-6960289.625</v>
      </c>
      <c r="AW588" s="43">
        <f t="shared" si="940"/>
        <v>-7299932.041666667</v>
      </c>
      <c r="AX588" s="43">
        <f t="shared" si="941"/>
        <v>-7952587.458333333</v>
      </c>
      <c r="AY588" s="43">
        <f t="shared" si="942"/>
        <v>-8918255.875</v>
      </c>
      <c r="AZ588" s="43">
        <f t="shared" si="943"/>
        <v>-9883924.291666666</v>
      </c>
      <c r="BA588" s="98">
        <f t="shared" si="944"/>
        <v>-10555653.875</v>
      </c>
      <c r="BB588" s="16"/>
      <c r="BC588" s="16"/>
      <c r="BD588" s="16">
        <f t="shared" si="866"/>
        <v>0</v>
      </c>
      <c r="BE588" s="16"/>
      <c r="BF588" s="16">
        <f t="shared" si="867"/>
        <v>0</v>
      </c>
      <c r="BH588" s="16">
        <f t="shared" si="868"/>
        <v>0</v>
      </c>
      <c r="BJ588" s="16">
        <f t="shared" si="869"/>
        <v>0</v>
      </c>
      <c r="BL588" s="16">
        <f t="shared" si="870"/>
        <v>0</v>
      </c>
      <c r="BN588" s="16">
        <f t="shared" si="871"/>
        <v>0</v>
      </c>
      <c r="BP588" s="16">
        <f t="shared" si="863"/>
        <v>0</v>
      </c>
      <c r="BQ588" s="43"/>
      <c r="BR588" s="16">
        <f t="shared" si="864"/>
        <v>0</v>
      </c>
      <c r="BS588" s="43"/>
      <c r="BT588" s="16">
        <f t="shared" si="865"/>
        <v>0</v>
      </c>
      <c r="BV588" s="16">
        <f t="shared" si="860"/>
        <v>0</v>
      </c>
      <c r="BW588" s="43"/>
      <c r="BX588" s="16">
        <f t="shared" si="861"/>
        <v>0</v>
      </c>
      <c r="BY588" s="43"/>
      <c r="BZ588" s="16">
        <f t="shared" si="862"/>
        <v>0</v>
      </c>
      <c r="CB588" s="16">
        <f t="shared" si="947"/>
        <v>0</v>
      </c>
      <c r="CF588" s="243">
        <f t="shared" si="948"/>
        <v>0</v>
      </c>
      <c r="CH588" s="243">
        <f t="shared" si="872"/>
        <v>0</v>
      </c>
      <c r="CJ588" s="16">
        <f t="shared" si="945"/>
        <v>-10555653.875</v>
      </c>
      <c r="CL588" s="54">
        <f t="shared" si="946"/>
        <v>0</v>
      </c>
      <c r="CN588" s="18"/>
      <c r="CO588" s="16">
        <f t="shared" si="949"/>
        <v>0</v>
      </c>
      <c r="CP588" s="18"/>
    </row>
    <row r="589" spans="1:94" x14ac:dyDescent="0.2">
      <c r="A589" s="387" t="s">
        <v>4022</v>
      </c>
      <c r="B589" s="14" t="str">
        <f>VLOOKUP(D589,'line assign basis'!$A$8:$D$668,2,FALSE)</f>
        <v>FAS 133 LT REG GNS</v>
      </c>
      <c r="C589" s="17" t="s">
        <v>1285</v>
      </c>
      <c r="D589" s="17" t="str">
        <f t="shared" si="929"/>
        <v>254635</v>
      </c>
      <c r="E589" s="17">
        <f>IFERROR(VLOOKUP(D589,'line assign basis'!$A$8:$D$668,4,FALSE),"")</f>
        <v>2</v>
      </c>
      <c r="F589" s="33">
        <f>IFERROR(VLOOKUP($D589,'SAP Data'!$A$7:$OM$1845,F$4,FALSE),"")</f>
        <v>-620000</v>
      </c>
      <c r="G589" s="33">
        <f>IFERROR(VLOOKUP($D589,'SAP Data'!$A$7:$OM$1845,G$4,FALSE),"")</f>
        <v>-620000</v>
      </c>
      <c r="H589" s="16">
        <f>IFERROR(VLOOKUP($D589,'SAP Data'!$A$7:$OM$1845,H$4,FALSE),"")</f>
        <v>-541000</v>
      </c>
      <c r="I589" s="76">
        <f>IFERROR(VLOOKUP($D589,'SAP Data'!$A$7:$OM$1845,I$4,FALSE),"")</f>
        <v>-541000</v>
      </c>
      <c r="J589" s="76">
        <f>IFERROR(VLOOKUP($D589,'SAP Data'!$A$7:$OM$1845,J$4,FALSE),"")</f>
        <v>-541000</v>
      </c>
      <c r="K589" s="76">
        <f>IFERROR(VLOOKUP($D589,'SAP Data'!$A$7:$OM$1845,K$4,FALSE),"")</f>
        <v>-590000</v>
      </c>
      <c r="L589" s="76">
        <f>IFERROR(VLOOKUP($D589,'SAP Data'!$A$7:$OM$1845,L$4,FALSE),"")</f>
        <v>-590000</v>
      </c>
      <c r="M589" s="76">
        <f>IFERROR(VLOOKUP($D589,'SAP Data'!$A$7:$OM$1845,M$4,FALSE),"")</f>
        <v>-590000</v>
      </c>
      <c r="N589" s="76">
        <f>IFERROR(VLOOKUP($D589,'SAP Data'!$A$7:$OM$1845,N$4,FALSE),"")</f>
        <v>-440000</v>
      </c>
      <c r="O589" s="76">
        <f>IFERROR(VLOOKUP($D589,'SAP Data'!$A$7:$OM$1845,O$4,FALSE),"")</f>
        <v>-440000</v>
      </c>
      <c r="P589" s="76">
        <f>IFERROR(VLOOKUP($D589,'SAP Data'!$A$7:$OM$1845,P$4,FALSE),"")</f>
        <v>-440000</v>
      </c>
      <c r="Q589" s="76">
        <f>IFERROR(VLOOKUP($D589,'SAP Data'!$A$7:$OM$1845,Q$4,FALSE),"")</f>
        <v>-289629</v>
      </c>
      <c r="R589" s="76">
        <f>IFERROR(VLOOKUP($D589,'SAP Data'!$A$7:$OM$1845,R$4,FALSE),"")</f>
        <v>-289629</v>
      </c>
      <c r="S589" s="76">
        <f>IFERROR(VLOOKUP($D589,'SAP Data'!$A$7:$OM$1845,S$4,FALSE),"")</f>
        <v>-289629</v>
      </c>
      <c r="T589" s="76">
        <f>IFERROR(VLOOKUP($D589,'SAP Data'!$A$7:$OM$1845,T$4,FALSE),"")</f>
        <v>-223222</v>
      </c>
      <c r="U589" s="76">
        <f>IFERROR(VLOOKUP($D589,'SAP Data'!$A$7:$OM$1845,U$4,FALSE),"")</f>
        <v>-223222</v>
      </c>
      <c r="V589" s="76">
        <f>IFERROR(VLOOKUP($D589,'SAP Data'!$A$7:$OM$1845,V$4,FALSE),"")</f>
        <v>-223222</v>
      </c>
      <c r="W589" s="76">
        <f>IFERROR(VLOOKUP($D589,'SAP Data'!$A$7:$OM$1845,W$4,FALSE),"")</f>
        <v>-214852</v>
      </c>
      <c r="X589" s="76">
        <f>IFERROR(VLOOKUP($D589,'SAP Data'!$A$7:$OM$1845,X$4,FALSE),"")</f>
        <v>-214852</v>
      </c>
      <c r="Y589" s="76">
        <f>IFERROR(VLOOKUP($D589,'SAP Data'!$A$7:$OM$1845,Y$4,FALSE),"")</f>
        <v>-214852</v>
      </c>
      <c r="Z589" s="76">
        <f>IFERROR(VLOOKUP($D589,'SAP Data'!$A$7:$OM$1845,Z$4,FALSE),"")</f>
        <v>-73526</v>
      </c>
      <c r="AA589" s="76">
        <f>IFERROR(VLOOKUP($D589,'SAP Data'!$A$7:$OM$1845,AA$4,FALSE),"")</f>
        <v>-73526</v>
      </c>
      <c r="AB589" s="76">
        <f>IFERROR(VLOOKUP($D589,'SAP Data'!$A$7:$OM$1845,AB$4,FALSE),"")</f>
        <v>-73526</v>
      </c>
      <c r="AC589" s="76">
        <f>IFERROR(VLOOKUP($D589,'SAP Data'!$A$7:$OM$1845,AC$4,FALSE),"")</f>
        <v>0</v>
      </c>
      <c r="AD589" s="76">
        <f>IFERROR(VLOOKUP($D589,'SAP Data'!$A$7:$OM$1845,AD$4,FALSE),"")</f>
        <v>0</v>
      </c>
      <c r="AE589" s="76">
        <f>IFERROR(VLOOKUP($D589,'SAP Data'!$A$7:$OM$1845,AE$4,FALSE),"")</f>
        <v>0</v>
      </c>
      <c r="AF589" s="76">
        <f>IFERROR(VLOOKUP($D589,'SAP Data'!$A$7:$OM$1845,AF$4,FALSE),"")</f>
        <v>0</v>
      </c>
      <c r="AG589" s="76">
        <f>IFERROR(VLOOKUP($D589,'SAP Data'!$A$7:$OM$1845,AG$4,FALSE),"")</f>
        <v>0</v>
      </c>
      <c r="AH589" s="76">
        <f>IFERROR(VLOOKUP($D589,'SAP Data'!$A$7:$OM$1845,AH$4,FALSE),"")</f>
        <v>0</v>
      </c>
      <c r="AI589" s="76">
        <f>IFERROR(VLOOKUP($D589,'SAP Data'!$A$7:$OM$1845,AI$4,FALSE),"")</f>
        <v>-93709</v>
      </c>
      <c r="AJ589" s="76">
        <f>IFERROR(VLOOKUP($D589,'SAP Data'!$A$7:$OM$1845,AJ$4,FALSE),"")</f>
        <v>-93709</v>
      </c>
      <c r="AK589" s="76">
        <f>IFERROR(VLOOKUP($D589,'SAP Data'!$A$7:$OM$1845,AK$4,FALSE),"")</f>
        <v>-93709</v>
      </c>
      <c r="AL589" s="76">
        <f>IFERROR(VLOOKUP($D589,'SAP Data'!$A$7:$OM$1845,AL$4,FALSE),"")</f>
        <v>-62314</v>
      </c>
      <c r="AM589" s="76">
        <f>IFERROR(VLOOKUP($D589,'SAP Data'!$A$7:$OM$1845,AM$4,FALSE),"")</f>
        <v>-62314</v>
      </c>
      <c r="AN589" s="76">
        <f>IFERROR(VLOOKUP($D589,'SAP Data'!$A$7:$OM$1845,AN$4,FALSE),"")</f>
        <v>-62314</v>
      </c>
      <c r="AO589" s="76">
        <f>IFERROR(VLOOKUP($D589,'SAP Data'!$A$7:$OM$1845,AO$4,FALSE),"")</f>
        <v>0</v>
      </c>
      <c r="AP589" s="99">
        <f t="shared" si="933"/>
        <v>-164103.625</v>
      </c>
      <c r="AQ589" s="43">
        <f t="shared" si="934"/>
        <v>-139967.875</v>
      </c>
      <c r="AR589" s="43">
        <f t="shared" si="935"/>
        <v>-118599.08333333333</v>
      </c>
      <c r="AS589" s="43">
        <f t="shared" si="936"/>
        <v>-99997.25</v>
      </c>
      <c r="AT589" s="43">
        <f t="shared" si="937"/>
        <v>-81395.416666666672</v>
      </c>
      <c r="AU589" s="43">
        <f t="shared" si="938"/>
        <v>-67046.875</v>
      </c>
      <c r="AV589" s="43">
        <f t="shared" si="939"/>
        <v>-56951.625</v>
      </c>
      <c r="AW589" s="43">
        <f t="shared" si="940"/>
        <v>-46856.375</v>
      </c>
      <c r="AX589" s="43">
        <f t="shared" si="941"/>
        <v>-41341.583333333336</v>
      </c>
      <c r="AY589" s="43">
        <f t="shared" si="942"/>
        <v>-40407.25</v>
      </c>
      <c r="AZ589" s="43">
        <f t="shared" si="943"/>
        <v>-39472.916666666664</v>
      </c>
      <c r="BA589" s="98">
        <f t="shared" si="944"/>
        <v>-39005.75</v>
      </c>
      <c r="BB589" s="16"/>
      <c r="BC589" s="16"/>
      <c r="BD589" s="16">
        <f t="shared" si="866"/>
        <v>0</v>
      </c>
      <c r="BE589" s="16"/>
      <c r="BF589" s="16">
        <f t="shared" si="867"/>
        <v>0</v>
      </c>
      <c r="BH589" s="16">
        <f t="shared" si="868"/>
        <v>0</v>
      </c>
      <c r="BJ589" s="16">
        <f t="shared" si="869"/>
        <v>0</v>
      </c>
      <c r="BL589" s="16">
        <f t="shared" si="870"/>
        <v>0</v>
      </c>
      <c r="BN589" s="16">
        <f t="shared" si="871"/>
        <v>0</v>
      </c>
      <c r="BP589" s="16">
        <f t="shared" si="863"/>
        <v>0</v>
      </c>
      <c r="BQ589" s="43"/>
      <c r="BR589" s="16">
        <f t="shared" si="864"/>
        <v>0</v>
      </c>
      <c r="BS589" s="43"/>
      <c r="BT589" s="16">
        <f t="shared" si="865"/>
        <v>0</v>
      </c>
      <c r="BV589" s="16">
        <f t="shared" si="860"/>
        <v>0</v>
      </c>
      <c r="BW589" s="43"/>
      <c r="BX589" s="16">
        <f t="shared" si="861"/>
        <v>0</v>
      </c>
      <c r="BY589" s="43"/>
      <c r="BZ589" s="16">
        <f t="shared" si="862"/>
        <v>0</v>
      </c>
      <c r="CB589" s="16">
        <f t="shared" si="947"/>
        <v>0</v>
      </c>
      <c r="CF589" s="243">
        <f t="shared" si="948"/>
        <v>0</v>
      </c>
      <c r="CH589" s="243">
        <f t="shared" si="872"/>
        <v>0</v>
      </c>
      <c r="CJ589" s="16">
        <f t="shared" si="945"/>
        <v>-39005.75</v>
      </c>
      <c r="CL589" s="54">
        <f t="shared" si="946"/>
        <v>0</v>
      </c>
      <c r="CN589" s="18"/>
      <c r="CO589" s="16">
        <f t="shared" si="949"/>
        <v>0</v>
      </c>
      <c r="CP589" s="18"/>
    </row>
    <row r="590" spans="1:94" x14ac:dyDescent="0.2">
      <c r="A590" s="387" t="s">
        <v>4021</v>
      </c>
      <c r="B590" s="14" t="str">
        <f>VLOOKUP(D590,'line assign basis'!$A$8:$D$668,2,FALSE)</f>
        <v>PHY OPT LT GAINS REG</v>
      </c>
      <c r="C590" s="17" t="s">
        <v>1288</v>
      </c>
      <c r="D590" s="17" t="str">
        <f t="shared" si="929"/>
        <v>254637</v>
      </c>
      <c r="E590" s="17">
        <f>IFERROR(VLOOKUP(D590,'line assign basis'!$A$8:$D$668,4,FALSE),"")</f>
        <v>2</v>
      </c>
      <c r="F590" s="33">
        <f>IFERROR(VLOOKUP($D590,'SAP Data'!$A$7:$OM$1845,F$4,FALSE),"")</f>
        <v>0</v>
      </c>
      <c r="G590" s="33">
        <f>IFERROR(VLOOKUP($D590,'SAP Data'!$A$7:$OM$1845,G$4,FALSE),"")</f>
        <v>0</v>
      </c>
      <c r="H590" s="16">
        <f>IFERROR(VLOOKUP($D590,'SAP Data'!$A$7:$OM$1845,H$4,FALSE),"")</f>
        <v>0</v>
      </c>
      <c r="I590" s="76">
        <f>IFERROR(VLOOKUP($D590,'SAP Data'!$A$7:$OM$1845,I$4,FALSE),"")</f>
        <v>0</v>
      </c>
      <c r="J590" s="76">
        <f>IFERROR(VLOOKUP($D590,'SAP Data'!$A$7:$OM$1845,J$4,FALSE),"")</f>
        <v>0</v>
      </c>
      <c r="K590" s="76">
        <f>IFERROR(VLOOKUP($D590,'SAP Data'!$A$7:$OM$1845,K$4,FALSE),"")</f>
        <v>0</v>
      </c>
      <c r="L590" s="76">
        <f>IFERROR(VLOOKUP($D590,'SAP Data'!$A$7:$OM$1845,L$4,FALSE),"")</f>
        <v>0</v>
      </c>
      <c r="M590" s="76">
        <f>IFERROR(VLOOKUP($D590,'SAP Data'!$A$7:$OM$1845,M$4,FALSE),"")</f>
        <v>0</v>
      </c>
      <c r="N590" s="76">
        <f>IFERROR(VLOOKUP($D590,'SAP Data'!$A$7:$OM$1845,N$4,FALSE),"")</f>
        <v>0</v>
      </c>
      <c r="O590" s="76">
        <f>IFERROR(VLOOKUP($D590,'SAP Data'!$A$7:$OM$1845,O$4,FALSE),"")</f>
        <v>0</v>
      </c>
      <c r="P590" s="76">
        <f>IFERROR(VLOOKUP($D590,'SAP Data'!$A$7:$OM$1845,P$4,FALSE),"")</f>
        <v>0</v>
      </c>
      <c r="Q590" s="76">
        <f>IFERROR(VLOOKUP($D590,'SAP Data'!$A$7:$OM$1845,Q$4,FALSE),"")</f>
        <v>0</v>
      </c>
      <c r="R590" s="76">
        <f>IFERROR(VLOOKUP($D590,'SAP Data'!$A$7:$OM$1845,R$4,FALSE),"")</f>
        <v>0</v>
      </c>
      <c r="S590" s="76">
        <f>IFERROR(VLOOKUP($D590,'SAP Data'!$A$7:$OM$1845,S$4,FALSE),"")</f>
        <v>0</v>
      </c>
      <c r="T590" s="76">
        <f>IFERROR(VLOOKUP($D590,'SAP Data'!$A$7:$OM$1845,T$4,FALSE),"")</f>
        <v>0</v>
      </c>
      <c r="U590" s="76">
        <f>IFERROR(VLOOKUP($D590,'SAP Data'!$A$7:$OM$1845,U$4,FALSE),"")</f>
        <v>0</v>
      </c>
      <c r="V590" s="76">
        <f>IFERROR(VLOOKUP($D590,'SAP Data'!$A$7:$OM$1845,V$4,FALSE),"")</f>
        <v>0</v>
      </c>
      <c r="W590" s="76">
        <f>IFERROR(VLOOKUP($D590,'SAP Data'!$A$7:$OM$1845,W$4,FALSE),"")</f>
        <v>0</v>
      </c>
      <c r="X590" s="76">
        <f>IFERROR(VLOOKUP($D590,'SAP Data'!$A$7:$OM$1845,X$4,FALSE),"")</f>
        <v>0</v>
      </c>
      <c r="Y590" s="76">
        <f>IFERROR(VLOOKUP($D590,'SAP Data'!$A$7:$OM$1845,Y$4,FALSE),"")</f>
        <v>0</v>
      </c>
      <c r="Z590" s="76">
        <f>IFERROR(VLOOKUP($D590,'SAP Data'!$A$7:$OM$1845,Z$4,FALSE),"")</f>
        <v>0</v>
      </c>
      <c r="AA590" s="76">
        <f>IFERROR(VLOOKUP($D590,'SAP Data'!$A$7:$OM$1845,AA$4,FALSE),"")</f>
        <v>0</v>
      </c>
      <c r="AB590" s="76">
        <f>IFERROR(VLOOKUP($D590,'SAP Data'!$A$7:$OM$1845,AB$4,FALSE),"")</f>
        <v>0</v>
      </c>
      <c r="AC590" s="76">
        <f>IFERROR(VLOOKUP($D590,'SAP Data'!$A$7:$OM$1845,AC$4,FALSE),"")</f>
        <v>-8190</v>
      </c>
      <c r="AD590" s="76">
        <f>IFERROR(VLOOKUP($D590,'SAP Data'!$A$7:$OM$1845,AD$4,FALSE),"")</f>
        <v>-8190</v>
      </c>
      <c r="AE590" s="76">
        <f>IFERROR(VLOOKUP($D590,'SAP Data'!$A$7:$OM$1845,AE$4,FALSE),"")</f>
        <v>-8190</v>
      </c>
      <c r="AF590" s="76">
        <f>IFERROR(VLOOKUP($D590,'SAP Data'!$A$7:$OM$1845,AF$4,FALSE),"")</f>
        <v>0</v>
      </c>
      <c r="AG590" s="76">
        <f>IFERROR(VLOOKUP($D590,'SAP Data'!$A$7:$OM$1845,AG$4,FALSE),"")</f>
        <v>0</v>
      </c>
      <c r="AH590" s="76">
        <f>IFERROR(VLOOKUP($D590,'SAP Data'!$A$7:$OM$1845,AH$4,FALSE),"")</f>
        <v>0</v>
      </c>
      <c r="AI590" s="76">
        <f>IFERROR(VLOOKUP($D590,'SAP Data'!$A$7:$OM$1845,AI$4,FALSE),"")</f>
        <v>0</v>
      </c>
      <c r="AJ590" s="76">
        <f>IFERROR(VLOOKUP($D590,'SAP Data'!$A$7:$OM$1845,AJ$4,FALSE),"")</f>
        <v>0</v>
      </c>
      <c r="AK590" s="76">
        <f>IFERROR(VLOOKUP($D590,'SAP Data'!$A$7:$OM$1845,AK$4,FALSE),"")</f>
        <v>0</v>
      </c>
      <c r="AL590" s="76">
        <f>IFERROR(VLOOKUP($D590,'SAP Data'!$A$7:$OM$1845,AL$4,FALSE),"")</f>
        <v>-57302</v>
      </c>
      <c r="AM590" s="76">
        <f>IFERROR(VLOOKUP($D590,'SAP Data'!$A$7:$OM$1845,AM$4,FALSE),"")</f>
        <v>-57302</v>
      </c>
      <c r="AN590" s="76">
        <f>IFERROR(VLOOKUP($D590,'SAP Data'!$A$7:$OM$1845,AN$4,FALSE),"")</f>
        <v>-57302</v>
      </c>
      <c r="AO590" s="76">
        <f>IFERROR(VLOOKUP($D590,'SAP Data'!$A$7:$OM$1845,AO$4,FALSE),"")</f>
        <v>-70128</v>
      </c>
      <c r="AP590" s="99">
        <f t="shared" si="933"/>
        <v>-1023.75</v>
      </c>
      <c r="AQ590" s="43">
        <f t="shared" si="934"/>
        <v>-1706.25</v>
      </c>
      <c r="AR590" s="43">
        <f t="shared" si="935"/>
        <v>-2047.5</v>
      </c>
      <c r="AS590" s="43">
        <f t="shared" si="936"/>
        <v>-2047.5</v>
      </c>
      <c r="AT590" s="43">
        <f t="shared" si="937"/>
        <v>-2047.5</v>
      </c>
      <c r="AU590" s="43">
        <f t="shared" si="938"/>
        <v>-2047.5</v>
      </c>
      <c r="AV590" s="43">
        <f t="shared" si="939"/>
        <v>-2047.5</v>
      </c>
      <c r="AW590" s="43">
        <f t="shared" si="940"/>
        <v>-2047.5</v>
      </c>
      <c r="AX590" s="43">
        <f t="shared" si="941"/>
        <v>-4435.083333333333</v>
      </c>
      <c r="AY590" s="43">
        <f t="shared" si="942"/>
        <v>-9210.25</v>
      </c>
      <c r="AZ590" s="43">
        <f t="shared" si="943"/>
        <v>-13985.416666666666</v>
      </c>
      <c r="BA590" s="98">
        <f t="shared" si="944"/>
        <v>-18953.75</v>
      </c>
      <c r="BB590" s="16"/>
      <c r="BC590" s="16"/>
      <c r="BD590" s="16">
        <f t="shared" si="866"/>
        <v>0</v>
      </c>
      <c r="BE590" s="16"/>
      <c r="BF590" s="16">
        <f t="shared" si="867"/>
        <v>0</v>
      </c>
      <c r="BH590" s="16">
        <f t="shared" si="868"/>
        <v>0</v>
      </c>
      <c r="BJ590" s="16">
        <f t="shared" si="869"/>
        <v>0</v>
      </c>
      <c r="BL590" s="16">
        <f t="shared" si="870"/>
        <v>0</v>
      </c>
      <c r="BN590" s="16">
        <f t="shared" si="871"/>
        <v>0</v>
      </c>
      <c r="BP590" s="16">
        <f t="shared" si="863"/>
        <v>0</v>
      </c>
      <c r="BQ590" s="43"/>
      <c r="BR590" s="16">
        <f t="shared" si="864"/>
        <v>0</v>
      </c>
      <c r="BS590" s="43"/>
      <c r="BT590" s="16">
        <f t="shared" si="865"/>
        <v>0</v>
      </c>
      <c r="BV590" s="16">
        <f t="shared" si="860"/>
        <v>0</v>
      </c>
      <c r="BW590" s="43"/>
      <c r="BX590" s="16">
        <f t="shared" si="861"/>
        <v>0</v>
      </c>
      <c r="BY590" s="43"/>
      <c r="BZ590" s="16">
        <f t="shared" si="862"/>
        <v>0</v>
      </c>
      <c r="CB590" s="16">
        <f t="shared" si="947"/>
        <v>0</v>
      </c>
      <c r="CF590" s="243">
        <f t="shared" si="948"/>
        <v>0</v>
      </c>
      <c r="CH590" s="243">
        <f t="shared" si="872"/>
        <v>0</v>
      </c>
      <c r="CJ590" s="16">
        <f t="shared" si="945"/>
        <v>-18953.75</v>
      </c>
      <c r="CL590" s="54">
        <f t="shared" si="946"/>
        <v>0</v>
      </c>
      <c r="CN590" s="18"/>
      <c r="CO590" s="16">
        <f t="shared" si="949"/>
        <v>0</v>
      </c>
      <c r="CP590" s="18"/>
    </row>
    <row r="591" spans="1:94" x14ac:dyDescent="0.2">
      <c r="A591" s="387"/>
      <c r="B591" s="14" t="str">
        <f>VLOOKUP(D591,'line assign basis'!$A$8:$D$668,2,FALSE)</f>
        <v>CUST CONTR - RES NEW</v>
      </c>
      <c r="C591" s="17" t="s">
        <v>1291</v>
      </c>
      <c r="D591" s="17" t="str">
        <f t="shared" si="929"/>
        <v>252011</v>
      </c>
      <c r="E591" s="17">
        <f>IFERROR(VLOOKUP(D591,'line assign basis'!$A$8:$D$668,4,FALSE),"")</f>
        <v>3</v>
      </c>
      <c r="F591" s="33">
        <f>IFERROR(VLOOKUP($D591,'SAP Data'!$A$7:$OM$1845,F$4,FALSE),"")</f>
        <v>-839287.08</v>
      </c>
      <c r="G591" s="33">
        <f>IFERROR(VLOOKUP($D591,'SAP Data'!$A$7:$OM$1845,G$4,FALSE),"")</f>
        <v>-846755.08</v>
      </c>
      <c r="H591" s="16">
        <f>IFERROR(VLOOKUP($D591,'SAP Data'!$A$7:$OM$1845,H$4,FALSE),"")</f>
        <v>-873735.08</v>
      </c>
      <c r="I591" s="76">
        <f>IFERROR(VLOOKUP($D591,'SAP Data'!$A$7:$OM$1845,I$4,FALSE),"")</f>
        <v>-879234.08</v>
      </c>
      <c r="J591" s="76">
        <f>IFERROR(VLOOKUP($D591,'SAP Data'!$A$7:$OM$1845,J$4,FALSE),"")</f>
        <v>-894767.08</v>
      </c>
      <c r="K591" s="76">
        <f>IFERROR(VLOOKUP($D591,'SAP Data'!$A$7:$OM$1845,K$4,FALSE),"")</f>
        <v>-902095.08</v>
      </c>
      <c r="L591" s="76">
        <f>IFERROR(VLOOKUP($D591,'SAP Data'!$A$7:$OM$1845,L$4,FALSE),"")</f>
        <v>-876243.26</v>
      </c>
      <c r="M591" s="76">
        <f>IFERROR(VLOOKUP($D591,'SAP Data'!$A$7:$OM$1845,M$4,FALSE),"")</f>
        <v>-883983.26</v>
      </c>
      <c r="N591" s="76">
        <f>IFERROR(VLOOKUP($D591,'SAP Data'!$A$7:$OM$1845,N$4,FALSE),"")</f>
        <v>-934850.93</v>
      </c>
      <c r="O591" s="76">
        <f>IFERROR(VLOOKUP($D591,'SAP Data'!$A$7:$OM$1845,O$4,FALSE),"")</f>
        <v>-951447.93</v>
      </c>
      <c r="P591" s="76">
        <f>IFERROR(VLOOKUP($D591,'SAP Data'!$A$7:$OM$1845,P$4,FALSE),"")</f>
        <v>-975208.93</v>
      </c>
      <c r="Q591" s="76">
        <f>IFERROR(VLOOKUP($D591,'SAP Data'!$A$7:$OM$1845,Q$4,FALSE),"")</f>
        <v>-967724.93</v>
      </c>
      <c r="R591" s="76">
        <f>IFERROR(VLOOKUP($D591,'SAP Data'!$A$7:$OM$1845,R$4,FALSE),"")</f>
        <v>-978367.93</v>
      </c>
      <c r="S591" s="76">
        <f>IFERROR(VLOOKUP($D591,'SAP Data'!$A$7:$OM$1845,S$4,FALSE),"")</f>
        <v>-1004339.93</v>
      </c>
      <c r="T591" s="76">
        <f>IFERROR(VLOOKUP($D591,'SAP Data'!$A$7:$OM$1845,T$4,FALSE),"")</f>
        <v>-1006103.93</v>
      </c>
      <c r="U591" s="76">
        <f>IFERROR(VLOOKUP($D591,'SAP Data'!$A$7:$OM$1845,U$4,FALSE),"")</f>
        <v>-1065809.93</v>
      </c>
      <c r="V591" s="76">
        <f>IFERROR(VLOOKUP($D591,'SAP Data'!$A$7:$OM$1845,V$4,FALSE),"")</f>
        <v>-1088853.93</v>
      </c>
      <c r="W591" s="76">
        <f>IFERROR(VLOOKUP($D591,'SAP Data'!$A$7:$OM$1845,W$4,FALSE),"")</f>
        <v>-1124434.93</v>
      </c>
      <c r="X591" s="76">
        <f>IFERROR(VLOOKUP($D591,'SAP Data'!$A$7:$OM$1845,X$4,FALSE),"")</f>
        <v>-1166299.93</v>
      </c>
      <c r="Y591" s="76">
        <f>IFERROR(VLOOKUP($D591,'SAP Data'!$A$7:$OM$1845,Y$4,FALSE),"")</f>
        <v>-1195979.93</v>
      </c>
      <c r="Z591" s="76">
        <f>IFERROR(VLOOKUP($D591,'SAP Data'!$A$7:$OM$1845,Z$4,FALSE),"")</f>
        <v>-1210539.93</v>
      </c>
      <c r="AA591" s="76">
        <f>IFERROR(VLOOKUP($D591,'SAP Data'!$A$7:$OM$1845,AA$4,FALSE),"")</f>
        <v>-1218920.93</v>
      </c>
      <c r="AB591" s="76">
        <f>IFERROR(VLOOKUP($D591,'SAP Data'!$A$7:$OM$1845,AB$4,FALSE),"")</f>
        <v>-1246329.93</v>
      </c>
      <c r="AC591" s="76">
        <f>IFERROR(VLOOKUP($D591,'SAP Data'!$A$7:$OM$1845,AC$4,FALSE),"")</f>
        <v>-1240533.93</v>
      </c>
      <c r="AD591" s="76">
        <f>IFERROR(VLOOKUP($D591,'SAP Data'!$A$7:$OM$1845,AD$4,FALSE),"")</f>
        <v>-1329891.33</v>
      </c>
      <c r="AE591" s="76">
        <f>IFERROR(VLOOKUP($D591,'SAP Data'!$A$7:$OM$1845,AE$4,FALSE),"")</f>
        <v>-1389665.33</v>
      </c>
      <c r="AF591" s="76">
        <f>IFERROR(VLOOKUP($D591,'SAP Data'!$A$7:$OM$1845,AF$4,FALSE),"")</f>
        <v>-1456788.13</v>
      </c>
      <c r="AG591" s="76">
        <f>IFERROR(VLOOKUP($D591,'SAP Data'!$A$7:$OM$1845,AG$4,FALSE),"")</f>
        <v>-1486288.13</v>
      </c>
      <c r="AH591" s="76">
        <f>IFERROR(VLOOKUP($D591,'SAP Data'!$A$7:$OM$1845,AH$4,FALSE),"")</f>
        <v>-1537736.93</v>
      </c>
      <c r="AI591" s="76">
        <f>IFERROR(VLOOKUP($D591,'SAP Data'!$A$7:$OM$1845,AI$4,FALSE),"")</f>
        <v>-1587212.93</v>
      </c>
      <c r="AJ591" s="76">
        <f>IFERROR(VLOOKUP($D591,'SAP Data'!$A$7:$OM$1845,AJ$4,FALSE),"")</f>
        <v>-1637643.56</v>
      </c>
      <c r="AK591" s="76">
        <f>IFERROR(VLOOKUP($D591,'SAP Data'!$A$7:$OM$1845,AK$4,FALSE),"")</f>
        <v>-1703072.24</v>
      </c>
      <c r="AL591" s="76">
        <f>IFERROR(VLOOKUP($D591,'SAP Data'!$A$7:$OM$1845,AL$4,FALSE),"")</f>
        <v>-1689455.79</v>
      </c>
      <c r="AM591" s="76">
        <f>IFERROR(VLOOKUP($D591,'SAP Data'!$A$7:$OM$1845,AM$4,FALSE),"")</f>
        <v>-1536928.29</v>
      </c>
      <c r="AN591" s="76">
        <f>IFERROR(VLOOKUP($D591,'SAP Data'!$A$7:$OM$1845,AN$4,FALSE),"")</f>
        <v>-1516391.99</v>
      </c>
      <c r="AO591" s="76">
        <f>IFERROR(VLOOKUP($D591,'SAP Data'!$A$7:$OM$1845,AO$4,FALSE),"")</f>
        <v>-1542859.99</v>
      </c>
      <c r="AP591" s="99">
        <f t="shared" si="933"/>
        <v>-1143523.0716666665</v>
      </c>
      <c r="AQ591" s="43">
        <f t="shared" si="934"/>
        <v>-1174225.1049999997</v>
      </c>
      <c r="AR591" s="43">
        <f t="shared" si="935"/>
        <v>-1209058.8383333331</v>
      </c>
      <c r="AS591" s="43">
        <f t="shared" si="936"/>
        <v>-1245357.2716666667</v>
      </c>
      <c r="AT591" s="43">
        <f t="shared" si="937"/>
        <v>-1281580.655</v>
      </c>
      <c r="AU591" s="43">
        <f t="shared" si="938"/>
        <v>-1319566.53</v>
      </c>
      <c r="AV591" s="43">
        <f t="shared" si="939"/>
        <v>-1358488.2645833329</v>
      </c>
      <c r="AW591" s="43">
        <f t="shared" si="940"/>
        <v>-1399256.42875</v>
      </c>
      <c r="AX591" s="43">
        <f t="shared" si="941"/>
        <v>-1440340.1025</v>
      </c>
      <c r="AY591" s="43">
        <f t="shared" si="942"/>
        <v>-1473545.2366666666</v>
      </c>
      <c r="AZ591" s="43">
        <f t="shared" si="943"/>
        <v>-1498048.1291666667</v>
      </c>
      <c r="BA591" s="98">
        <f t="shared" si="944"/>
        <v>-1521897.6341666665</v>
      </c>
      <c r="BB591" s="16"/>
      <c r="BC591" s="16"/>
      <c r="BD591" s="16">
        <f t="shared" si="866"/>
        <v>0</v>
      </c>
      <c r="BE591" s="16"/>
      <c r="BF591" s="16">
        <f t="shared" si="867"/>
        <v>0</v>
      </c>
      <c r="BH591" s="16">
        <f t="shared" si="868"/>
        <v>0</v>
      </c>
      <c r="BJ591" s="16">
        <f t="shared" si="869"/>
        <v>0</v>
      </c>
      <c r="BL591" s="16">
        <f t="shared" si="870"/>
        <v>0</v>
      </c>
      <c r="BN591" s="16">
        <f t="shared" si="871"/>
        <v>0</v>
      </c>
      <c r="BP591" s="16">
        <f t="shared" si="863"/>
        <v>0</v>
      </c>
      <c r="BQ591" s="43"/>
      <c r="BR591" s="16">
        <f t="shared" si="864"/>
        <v>0</v>
      </c>
      <c r="BS591" s="43"/>
      <c r="BT591" s="16">
        <f t="shared" si="865"/>
        <v>0</v>
      </c>
      <c r="BV591" s="16">
        <f>IF($E591=5,AY591,0)</f>
        <v>0</v>
      </c>
      <c r="BW591" s="43"/>
      <c r="BX591" s="16">
        <f t="shared" si="861"/>
        <v>0</v>
      </c>
      <c r="BY591" s="43"/>
      <c r="BZ591" s="16">
        <f t="shared" si="862"/>
        <v>0</v>
      </c>
      <c r="CB591" s="16">
        <f t="shared" si="947"/>
        <v>0</v>
      </c>
      <c r="CF591" s="243">
        <f t="shared" si="948"/>
        <v>0</v>
      </c>
      <c r="CH591" s="243">
        <f>IFERROR(CO591-CF591,"")</f>
        <v>-1521897.6341666665</v>
      </c>
      <c r="CJ591" s="16">
        <f t="shared" si="945"/>
        <v>0</v>
      </c>
      <c r="CL591" s="54">
        <f t="shared" si="946"/>
        <v>0</v>
      </c>
      <c r="CN591" s="18"/>
      <c r="CO591" s="16">
        <f t="shared" si="949"/>
        <v>-1521897.6341666665</v>
      </c>
      <c r="CP591" s="18"/>
    </row>
    <row r="592" spans="1:94" x14ac:dyDescent="0.2">
      <c r="A592" s="387"/>
      <c r="B592" s="14" t="str">
        <f>VLOOKUP(D592,'line assign basis'!$A$8:$D$668,2,FALSE)</f>
        <v>CUST CONTR - RES NEW</v>
      </c>
      <c r="C592" s="17" t="s">
        <v>1293</v>
      </c>
      <c r="D592" s="17" t="str">
        <f t="shared" si="929"/>
        <v>252012</v>
      </c>
      <c r="E592" s="17">
        <f>IFERROR(VLOOKUP(D592,'line assign basis'!$A$8:$D$668,4,FALSE),"")</f>
        <v>3</v>
      </c>
      <c r="F592" s="33">
        <f>IFERROR(VLOOKUP($D592,'SAP Data'!$A$7:$OM$1845,F$4,FALSE),"")</f>
        <v>-218844</v>
      </c>
      <c r="G592" s="33">
        <f>IFERROR(VLOOKUP($D592,'SAP Data'!$A$7:$OM$1845,G$4,FALSE),"")</f>
        <v>-226850</v>
      </c>
      <c r="H592" s="16">
        <f>IFERROR(VLOOKUP($D592,'SAP Data'!$A$7:$OM$1845,H$4,FALSE),"")</f>
        <v>-230439</v>
      </c>
      <c r="I592" s="76">
        <f>IFERROR(VLOOKUP($D592,'SAP Data'!$A$7:$OM$1845,I$4,FALSE),"")</f>
        <v>-230831</v>
      </c>
      <c r="J592" s="76">
        <f>IFERROR(VLOOKUP($D592,'SAP Data'!$A$7:$OM$1845,J$4,FALSE),"")</f>
        <v>-247482</v>
      </c>
      <c r="K592" s="76">
        <f>IFERROR(VLOOKUP($D592,'SAP Data'!$A$7:$OM$1845,K$4,FALSE),"")</f>
        <v>-248781</v>
      </c>
      <c r="L592" s="76">
        <f>IFERROR(VLOOKUP($D592,'SAP Data'!$A$7:$OM$1845,L$4,FALSE),"")</f>
        <v>-238688</v>
      </c>
      <c r="M592" s="76">
        <f>IFERROR(VLOOKUP($D592,'SAP Data'!$A$7:$OM$1845,M$4,FALSE),"")</f>
        <v>-240038</v>
      </c>
      <c r="N592" s="76">
        <f>IFERROR(VLOOKUP($D592,'SAP Data'!$A$7:$OM$1845,N$4,FALSE),"")</f>
        <v>-244176</v>
      </c>
      <c r="O592" s="76">
        <f>IFERROR(VLOOKUP($D592,'SAP Data'!$A$7:$OM$1845,O$4,FALSE),"")</f>
        <v>-246205</v>
      </c>
      <c r="P592" s="76">
        <f>IFERROR(VLOOKUP($D592,'SAP Data'!$A$7:$OM$1845,P$4,FALSE),"")</f>
        <v>-246290</v>
      </c>
      <c r="Q592" s="76">
        <f>IFERROR(VLOOKUP($D592,'SAP Data'!$A$7:$OM$1845,Q$4,FALSE),"")</f>
        <v>-249000</v>
      </c>
      <c r="R592" s="76">
        <f>IFERROR(VLOOKUP($D592,'SAP Data'!$A$7:$OM$1845,R$4,FALSE),"")</f>
        <v>-249967</v>
      </c>
      <c r="S592" s="76">
        <f>IFERROR(VLOOKUP($D592,'SAP Data'!$A$7:$OM$1845,S$4,FALSE),"")</f>
        <v>-250183</v>
      </c>
      <c r="T592" s="76">
        <f>IFERROR(VLOOKUP($D592,'SAP Data'!$A$7:$OM$1845,T$4,FALSE),"")</f>
        <v>-251325</v>
      </c>
      <c r="U592" s="76">
        <f>IFERROR(VLOOKUP($D592,'SAP Data'!$A$7:$OM$1845,U$4,FALSE),"")</f>
        <v>-253311</v>
      </c>
      <c r="V592" s="76">
        <f>IFERROR(VLOOKUP($D592,'SAP Data'!$A$7:$OM$1845,V$4,FALSE),"")</f>
        <v>-253945</v>
      </c>
      <c r="W592" s="76">
        <f>IFERROR(VLOOKUP($D592,'SAP Data'!$A$7:$OM$1845,W$4,FALSE),"")</f>
        <v>-262922</v>
      </c>
      <c r="X592" s="76">
        <f>IFERROR(VLOOKUP($D592,'SAP Data'!$A$7:$OM$1845,X$4,FALSE),"")</f>
        <v>-265096</v>
      </c>
      <c r="Y592" s="76">
        <f>IFERROR(VLOOKUP($D592,'SAP Data'!$A$7:$OM$1845,Y$4,FALSE),"")</f>
        <v>-279976</v>
      </c>
      <c r="Z592" s="76">
        <f>IFERROR(VLOOKUP($D592,'SAP Data'!$A$7:$OM$1845,Z$4,FALSE),"")</f>
        <v>-285258</v>
      </c>
      <c r="AA592" s="76">
        <f>IFERROR(VLOOKUP($D592,'SAP Data'!$A$7:$OM$1845,AA$4,FALSE),"")</f>
        <v>-287609</v>
      </c>
      <c r="AB592" s="76">
        <f>IFERROR(VLOOKUP($D592,'SAP Data'!$A$7:$OM$1845,AB$4,FALSE),"")</f>
        <v>-288897</v>
      </c>
      <c r="AC592" s="76">
        <f>IFERROR(VLOOKUP($D592,'SAP Data'!$A$7:$OM$1845,AC$4,FALSE),"")</f>
        <v>-279987</v>
      </c>
      <c r="AD592" s="76">
        <f>IFERROR(VLOOKUP($D592,'SAP Data'!$A$7:$OM$1845,AD$4,FALSE),"")</f>
        <v>-302229</v>
      </c>
      <c r="AE592" s="76">
        <f>IFERROR(VLOOKUP($D592,'SAP Data'!$A$7:$OM$1845,AE$4,FALSE),"")</f>
        <v>-320441</v>
      </c>
      <c r="AF592" s="76">
        <f>IFERROR(VLOOKUP($D592,'SAP Data'!$A$7:$OM$1845,AF$4,FALSE),"")</f>
        <v>-328459</v>
      </c>
      <c r="AG592" s="76">
        <f>IFERROR(VLOOKUP($D592,'SAP Data'!$A$7:$OM$1845,AG$4,FALSE),"")</f>
        <v>-507861</v>
      </c>
      <c r="AH592" s="76">
        <f>IFERROR(VLOOKUP($D592,'SAP Data'!$A$7:$OM$1845,AH$4,FALSE),"")</f>
        <v>-573224</v>
      </c>
      <c r="AI592" s="76">
        <f>IFERROR(VLOOKUP($D592,'SAP Data'!$A$7:$OM$1845,AI$4,FALSE),"")</f>
        <v>-846264</v>
      </c>
      <c r="AJ592" s="76">
        <f>IFERROR(VLOOKUP($D592,'SAP Data'!$A$7:$OM$1845,AJ$4,FALSE),"")</f>
        <v>-910361</v>
      </c>
      <c r="AK592" s="76">
        <f>IFERROR(VLOOKUP($D592,'SAP Data'!$A$7:$OM$1845,AK$4,FALSE),"")</f>
        <v>-1070956</v>
      </c>
      <c r="AL592" s="76">
        <f>IFERROR(VLOOKUP($D592,'SAP Data'!$A$7:$OM$1845,AL$4,FALSE),"")</f>
        <v>-1189540.5</v>
      </c>
      <c r="AM592" s="76">
        <f>IFERROR(VLOOKUP($D592,'SAP Data'!$A$7:$OM$1845,AM$4,FALSE),"")</f>
        <v>-1200185.5</v>
      </c>
      <c r="AN592" s="76">
        <f>IFERROR(VLOOKUP($D592,'SAP Data'!$A$7:$OM$1845,AN$4,FALSE),"")</f>
        <v>-1748590.5</v>
      </c>
      <c r="AO592" s="76">
        <f>IFERROR(VLOOKUP($D592,'SAP Data'!$A$7:$OM$1845,AO$4,FALSE),"")</f>
        <v>-1822149</v>
      </c>
      <c r="AP592" s="99">
        <f t="shared" si="933"/>
        <v>-269550.58333333331</v>
      </c>
      <c r="AQ592" s="43">
        <f t="shared" si="934"/>
        <v>-274655.58333333331</v>
      </c>
      <c r="AR592" s="43">
        <f t="shared" si="935"/>
        <v>-280796.91666666669</v>
      </c>
      <c r="AS592" s="43">
        <f t="shared" si="936"/>
        <v>-294617.08333333331</v>
      </c>
      <c r="AT592" s="43">
        <f t="shared" si="937"/>
        <v>-318526.625</v>
      </c>
      <c r="AU592" s="43">
        <f t="shared" si="938"/>
        <v>-356135.83333333331</v>
      </c>
      <c r="AV592" s="43">
        <f t="shared" si="939"/>
        <v>-407327.79166666669</v>
      </c>
      <c r="AW592" s="43">
        <f t="shared" si="940"/>
        <v>-467171.33333333331</v>
      </c>
      <c r="AX592" s="43">
        <f t="shared" si="941"/>
        <v>-537807.27083333337</v>
      </c>
      <c r="AY592" s="43">
        <f t="shared" si="942"/>
        <v>-613509.72916666663</v>
      </c>
      <c r="AZ592" s="43">
        <f t="shared" si="943"/>
        <v>-712354.3125</v>
      </c>
      <c r="BA592" s="98">
        <f t="shared" si="944"/>
        <v>-837431.625</v>
      </c>
      <c r="BB592" s="16"/>
      <c r="BC592" s="16"/>
      <c r="BD592" s="16">
        <f t="shared" si="866"/>
        <v>0</v>
      </c>
      <c r="BE592" s="16"/>
      <c r="BF592" s="16">
        <f t="shared" si="867"/>
        <v>0</v>
      </c>
      <c r="BH592" s="16">
        <f t="shared" si="868"/>
        <v>0</v>
      </c>
      <c r="BJ592" s="16">
        <f t="shared" si="869"/>
        <v>0</v>
      </c>
      <c r="BL592" s="16">
        <f t="shared" si="870"/>
        <v>0</v>
      </c>
      <c r="BN592" s="16">
        <f t="shared" si="871"/>
        <v>0</v>
      </c>
      <c r="BP592" s="16">
        <f t="shared" si="863"/>
        <v>0</v>
      </c>
      <c r="BQ592" s="43"/>
      <c r="BR592" s="16">
        <f t="shared" si="864"/>
        <v>0</v>
      </c>
      <c r="BS592" s="43"/>
      <c r="BT592" s="16">
        <f t="shared" si="865"/>
        <v>0</v>
      </c>
      <c r="BV592" s="16">
        <f t="shared" si="860"/>
        <v>0</v>
      </c>
      <c r="BW592" s="43"/>
      <c r="BX592" s="16">
        <f t="shared" si="861"/>
        <v>0</v>
      </c>
      <c r="BY592" s="43"/>
      <c r="BZ592" s="16">
        <f t="shared" si="862"/>
        <v>0</v>
      </c>
      <c r="CB592" s="16">
        <f t="shared" si="947"/>
        <v>0</v>
      </c>
      <c r="CF592" s="243">
        <f t="shared" si="948"/>
        <v>-837431.625</v>
      </c>
      <c r="CH592" s="243">
        <f t="shared" si="872"/>
        <v>0</v>
      </c>
      <c r="CJ592" s="16">
        <f t="shared" si="945"/>
        <v>0</v>
      </c>
      <c r="CL592" s="54">
        <f t="shared" si="946"/>
        <v>0</v>
      </c>
      <c r="CN592" s="18"/>
      <c r="CO592" s="16">
        <f t="shared" si="949"/>
        <v>-837431.625</v>
      </c>
      <c r="CP592" s="18"/>
    </row>
    <row r="593" spans="1:94" x14ac:dyDescent="0.2">
      <c r="A593" s="387"/>
      <c r="B593" s="14" t="str">
        <f>VLOOKUP(D593,'line assign basis'!$A$8:$D$668,2,FALSE)</f>
        <v>CUST CONTR - RES CON</v>
      </c>
      <c r="C593" s="17" t="s">
        <v>1296</v>
      </c>
      <c r="D593" s="17" t="str">
        <f t="shared" si="929"/>
        <v>252013</v>
      </c>
      <c r="E593" s="17">
        <f>IFERROR(VLOOKUP(D593,'line assign basis'!$A$8:$D$668,4,FALSE),"")</f>
        <v>3</v>
      </c>
      <c r="F593" s="33">
        <f>IFERROR(VLOOKUP($D593,'SAP Data'!$A$7:$OM$1845,F$4,FALSE),"")</f>
        <v>-1985824.11</v>
      </c>
      <c r="G593" s="33">
        <f>IFERROR(VLOOKUP($D593,'SAP Data'!$A$7:$OM$1845,G$4,FALSE),"")</f>
        <v>-2013003.34</v>
      </c>
      <c r="H593" s="16">
        <f>IFERROR(VLOOKUP($D593,'SAP Data'!$A$7:$OM$1845,H$4,FALSE),"")</f>
        <v>-2051531.34</v>
      </c>
      <c r="I593" s="76">
        <f>IFERROR(VLOOKUP($D593,'SAP Data'!$A$7:$OM$1845,I$4,FALSE),"")</f>
        <v>-2091174.34</v>
      </c>
      <c r="J593" s="76">
        <f>IFERROR(VLOOKUP($D593,'SAP Data'!$A$7:$OM$1845,J$4,FALSE),"")</f>
        <v>-2142132.7000000002</v>
      </c>
      <c r="K593" s="76">
        <f>IFERROR(VLOOKUP($D593,'SAP Data'!$A$7:$OM$1845,K$4,FALSE),"")</f>
        <v>-2129623.7000000002</v>
      </c>
      <c r="L593" s="76">
        <f>IFERROR(VLOOKUP($D593,'SAP Data'!$A$7:$OM$1845,L$4,FALSE),"")</f>
        <v>-2122135.7000000002</v>
      </c>
      <c r="M593" s="76">
        <f>IFERROR(VLOOKUP($D593,'SAP Data'!$A$7:$OM$1845,M$4,FALSE),"")</f>
        <v>-2048422.47</v>
      </c>
      <c r="N593" s="76">
        <f>IFERROR(VLOOKUP($D593,'SAP Data'!$A$7:$OM$1845,N$4,FALSE),"")</f>
        <v>-2054206.37</v>
      </c>
      <c r="O593" s="76">
        <f>IFERROR(VLOOKUP($D593,'SAP Data'!$A$7:$OM$1845,O$4,FALSE),"")</f>
        <v>-2082628.37</v>
      </c>
      <c r="P593" s="76">
        <f>IFERROR(VLOOKUP($D593,'SAP Data'!$A$7:$OM$1845,P$4,FALSE),"")</f>
        <v>-2133995.37</v>
      </c>
      <c r="Q593" s="76">
        <f>IFERROR(VLOOKUP($D593,'SAP Data'!$A$7:$OM$1845,Q$4,FALSE),"")</f>
        <v>-1950936.83</v>
      </c>
      <c r="R593" s="76">
        <f>IFERROR(VLOOKUP($D593,'SAP Data'!$A$7:$OM$1845,R$4,FALSE),"")</f>
        <v>-2003637.6</v>
      </c>
      <c r="S593" s="76">
        <f>IFERROR(VLOOKUP($D593,'SAP Data'!$A$7:$OM$1845,S$4,FALSE),"")</f>
        <v>-2059610.37</v>
      </c>
      <c r="T593" s="76">
        <f>IFERROR(VLOOKUP($D593,'SAP Data'!$A$7:$OM$1845,T$4,FALSE),"")</f>
        <v>-2134806.9500000002</v>
      </c>
      <c r="U593" s="76">
        <f>IFERROR(VLOOKUP($D593,'SAP Data'!$A$7:$OM$1845,U$4,FALSE),"")</f>
        <v>-2164478.9500000002</v>
      </c>
      <c r="V593" s="76">
        <f>IFERROR(VLOOKUP($D593,'SAP Data'!$A$7:$OM$1845,V$4,FALSE),"")</f>
        <v>-2199679.62</v>
      </c>
      <c r="W593" s="76">
        <f>IFERROR(VLOOKUP($D593,'SAP Data'!$A$7:$OM$1845,W$4,FALSE),"")</f>
        <v>-2256711.29</v>
      </c>
      <c r="X593" s="76">
        <f>IFERROR(VLOOKUP($D593,'SAP Data'!$A$7:$OM$1845,X$4,FALSE),"")</f>
        <v>-2312552.79</v>
      </c>
      <c r="Y593" s="76">
        <f>IFERROR(VLOOKUP($D593,'SAP Data'!$A$7:$OM$1845,Y$4,FALSE),"")</f>
        <v>-2384623.12</v>
      </c>
      <c r="Z593" s="76">
        <f>IFERROR(VLOOKUP($D593,'SAP Data'!$A$7:$OM$1845,Z$4,FALSE),"")</f>
        <v>-2433244.12</v>
      </c>
      <c r="AA593" s="76">
        <f>IFERROR(VLOOKUP($D593,'SAP Data'!$A$7:$OM$1845,AA$4,FALSE),"")</f>
        <v>-2490427.12</v>
      </c>
      <c r="AB593" s="76">
        <f>IFERROR(VLOOKUP($D593,'SAP Data'!$A$7:$OM$1845,AB$4,FALSE),"")</f>
        <v>-2562362.12</v>
      </c>
      <c r="AC593" s="76">
        <f>IFERROR(VLOOKUP($D593,'SAP Data'!$A$7:$OM$1845,AC$4,FALSE),"")</f>
        <v>-2194298.12</v>
      </c>
      <c r="AD593" s="76">
        <f>IFERROR(VLOOKUP($D593,'SAP Data'!$A$7:$OM$1845,AD$4,FALSE),"")</f>
        <v>-2233052.12</v>
      </c>
      <c r="AE593" s="76">
        <f>IFERROR(VLOOKUP($D593,'SAP Data'!$A$7:$OM$1845,AE$4,FALSE),"")</f>
        <v>-2270909.12</v>
      </c>
      <c r="AF593" s="76">
        <f>IFERROR(VLOOKUP($D593,'SAP Data'!$A$7:$OM$1845,AF$4,FALSE),"")</f>
        <v>-2331117.12</v>
      </c>
      <c r="AG593" s="76">
        <f>IFERROR(VLOOKUP($D593,'SAP Data'!$A$7:$OM$1845,AG$4,FALSE),"")</f>
        <v>-2382979.12</v>
      </c>
      <c r="AH593" s="76">
        <f>IFERROR(VLOOKUP($D593,'SAP Data'!$A$7:$OM$1845,AH$4,FALSE),"")</f>
        <v>-2432774.7599999998</v>
      </c>
      <c r="AI593" s="76">
        <f>IFERROR(VLOOKUP($D593,'SAP Data'!$A$7:$OM$1845,AI$4,FALSE),"")</f>
        <v>-2486026.09</v>
      </c>
      <c r="AJ593" s="76">
        <f>IFERROR(VLOOKUP($D593,'SAP Data'!$A$7:$OM$1845,AJ$4,FALSE),"")</f>
        <v>-2525972.7599999998</v>
      </c>
      <c r="AK593" s="76">
        <f>IFERROR(VLOOKUP($D593,'SAP Data'!$A$7:$OM$1845,AK$4,FALSE),"")</f>
        <v>-2577446.7599999998</v>
      </c>
      <c r="AL593" s="76">
        <f>IFERROR(VLOOKUP($D593,'SAP Data'!$A$7:$OM$1845,AL$4,FALSE),"")</f>
        <v>-2300154.71</v>
      </c>
      <c r="AM593" s="76">
        <f>IFERROR(VLOOKUP($D593,'SAP Data'!$A$7:$OM$1845,AM$4,FALSE),"")</f>
        <v>-2247989.71</v>
      </c>
      <c r="AN593" s="76">
        <f>IFERROR(VLOOKUP($D593,'SAP Data'!$A$7:$OM$1845,AN$4,FALSE),"")</f>
        <v>-2220611.71</v>
      </c>
      <c r="AO593" s="76">
        <f>IFERROR(VLOOKUP($D593,'SAP Data'!$A$7:$OM$1845,AO$4,FALSE),"")</f>
        <v>-2260690.71</v>
      </c>
      <c r="AP593" s="99">
        <f t="shared" si="933"/>
        <v>-2275928.2858333336</v>
      </c>
      <c r="AQ593" s="43">
        <f t="shared" si="934"/>
        <v>-2294291.3387500006</v>
      </c>
      <c r="AR593" s="43">
        <f t="shared" si="935"/>
        <v>-2311275.0437500007</v>
      </c>
      <c r="AS593" s="43">
        <f t="shared" si="936"/>
        <v>-2328558.8079166673</v>
      </c>
      <c r="AT593" s="43">
        <f t="shared" si="937"/>
        <v>-2347375.2791666673</v>
      </c>
      <c r="AU593" s="43">
        <f t="shared" si="938"/>
        <v>-2366642.36</v>
      </c>
      <c r="AV593" s="43">
        <f t="shared" si="939"/>
        <v>-2385089.6420833333</v>
      </c>
      <c r="AW593" s="43">
        <f t="shared" si="940"/>
        <v>-2402016.459166667</v>
      </c>
      <c r="AX593" s="43">
        <f t="shared" si="941"/>
        <v>-2404505.3854166665</v>
      </c>
      <c r="AY593" s="43">
        <f t="shared" si="942"/>
        <v>-2388858.4345833329</v>
      </c>
      <c r="AZ593" s="43">
        <f t="shared" si="943"/>
        <v>-2364517.2754166666</v>
      </c>
      <c r="BA593" s="98">
        <f t="shared" si="944"/>
        <v>-2353044.0329166669</v>
      </c>
      <c r="BB593" s="16"/>
      <c r="BC593" s="16"/>
      <c r="BD593" s="16">
        <f t="shared" si="866"/>
        <v>0</v>
      </c>
      <c r="BE593" s="16"/>
      <c r="BF593" s="16">
        <f t="shared" si="867"/>
        <v>0</v>
      </c>
      <c r="BH593" s="16">
        <f t="shared" si="868"/>
        <v>0</v>
      </c>
      <c r="BJ593" s="16">
        <f t="shared" si="869"/>
        <v>0</v>
      </c>
      <c r="BL593" s="16">
        <f t="shared" si="870"/>
        <v>0</v>
      </c>
      <c r="BN593" s="16">
        <f t="shared" si="871"/>
        <v>0</v>
      </c>
      <c r="BP593" s="16">
        <f t="shared" si="863"/>
        <v>0</v>
      </c>
      <c r="BQ593" s="43"/>
      <c r="BR593" s="16">
        <f t="shared" si="864"/>
        <v>0</v>
      </c>
      <c r="BS593" s="43"/>
      <c r="BT593" s="16">
        <f t="shared" si="865"/>
        <v>0</v>
      </c>
      <c r="BV593" s="16">
        <f t="shared" si="860"/>
        <v>0</v>
      </c>
      <c r="BW593" s="43"/>
      <c r="BX593" s="16">
        <f t="shared" si="861"/>
        <v>0</v>
      </c>
      <c r="BY593" s="43"/>
      <c r="BZ593" s="16">
        <f t="shared" si="862"/>
        <v>0</v>
      </c>
      <c r="CB593" s="16">
        <f t="shared" si="947"/>
        <v>0</v>
      </c>
      <c r="CF593" s="243">
        <f t="shared" si="948"/>
        <v>0</v>
      </c>
      <c r="CH593" s="243">
        <f t="shared" si="872"/>
        <v>-2353044.0329166669</v>
      </c>
      <c r="CJ593" s="16">
        <f t="shared" si="945"/>
        <v>0</v>
      </c>
      <c r="CL593" s="54">
        <f t="shared" si="946"/>
        <v>0</v>
      </c>
      <c r="CN593" s="18"/>
      <c r="CO593" s="16">
        <f t="shared" si="949"/>
        <v>-2353044.0329166669</v>
      </c>
      <c r="CP593" s="18"/>
    </row>
    <row r="594" spans="1:94" x14ac:dyDescent="0.2">
      <c r="A594" s="387"/>
      <c r="B594" s="14" t="str">
        <f>VLOOKUP(D594,'line assign basis'!$A$8:$D$668,2,FALSE)</f>
        <v>CUST CONTR - RES CON</v>
      </c>
      <c r="C594" s="17" t="s">
        <v>1298</v>
      </c>
      <c r="D594" s="17" t="str">
        <f t="shared" si="929"/>
        <v>252014</v>
      </c>
      <c r="E594" s="17">
        <f>IFERROR(VLOOKUP(D594,'line assign basis'!$A$8:$D$668,4,FALSE),"")</f>
        <v>3</v>
      </c>
      <c r="F594" s="33">
        <f>IFERROR(VLOOKUP($D594,'SAP Data'!$A$7:$OM$1845,F$4,FALSE),"")</f>
        <v>-537288.6</v>
      </c>
      <c r="G594" s="33">
        <f>IFERROR(VLOOKUP($D594,'SAP Data'!$A$7:$OM$1845,G$4,FALSE),"")</f>
        <v>-548842.27</v>
      </c>
      <c r="H594" s="16">
        <f>IFERROR(VLOOKUP($D594,'SAP Data'!$A$7:$OM$1845,H$4,FALSE),"")</f>
        <v>-563792.27</v>
      </c>
      <c r="I594" s="76">
        <f>IFERROR(VLOOKUP($D594,'SAP Data'!$A$7:$OM$1845,I$4,FALSE),"")</f>
        <v>-570138.94999999995</v>
      </c>
      <c r="J594" s="76">
        <f>IFERROR(VLOOKUP($D594,'SAP Data'!$A$7:$OM$1845,J$4,FALSE),"")</f>
        <v>-578704.94999999995</v>
      </c>
      <c r="K594" s="76">
        <f>IFERROR(VLOOKUP($D594,'SAP Data'!$A$7:$OM$1845,K$4,FALSE),"")</f>
        <v>-587414.94999999995</v>
      </c>
      <c r="L594" s="76">
        <f>IFERROR(VLOOKUP($D594,'SAP Data'!$A$7:$OM$1845,L$4,FALSE),"")</f>
        <v>-571167.94999999995</v>
      </c>
      <c r="M594" s="76">
        <f>IFERROR(VLOOKUP($D594,'SAP Data'!$A$7:$OM$1845,M$4,FALSE),"")</f>
        <v>-591703.94999999995</v>
      </c>
      <c r="N594" s="76">
        <f>IFERROR(VLOOKUP($D594,'SAP Data'!$A$7:$OM$1845,N$4,FALSE),"")</f>
        <v>-597379.94999999995</v>
      </c>
      <c r="O594" s="76">
        <f>IFERROR(VLOOKUP($D594,'SAP Data'!$A$7:$OM$1845,O$4,FALSE),"")</f>
        <v>-617182.94999999995</v>
      </c>
      <c r="P594" s="76">
        <f>IFERROR(VLOOKUP($D594,'SAP Data'!$A$7:$OM$1845,P$4,FALSE),"")</f>
        <v>-627189.94999999995</v>
      </c>
      <c r="Q594" s="76">
        <f>IFERROR(VLOOKUP($D594,'SAP Data'!$A$7:$OM$1845,Q$4,FALSE),"")</f>
        <v>-631729.94999999995</v>
      </c>
      <c r="R594" s="76">
        <f>IFERROR(VLOOKUP($D594,'SAP Data'!$A$7:$OM$1845,R$4,FALSE),"")</f>
        <v>-638221.94999999995</v>
      </c>
      <c r="S594" s="76">
        <f>IFERROR(VLOOKUP($D594,'SAP Data'!$A$7:$OM$1845,S$4,FALSE),"")</f>
        <v>-653471.94999999995</v>
      </c>
      <c r="T594" s="76">
        <f>IFERROR(VLOOKUP($D594,'SAP Data'!$A$7:$OM$1845,T$4,FALSE),"")</f>
        <v>-663414.94999999995</v>
      </c>
      <c r="U594" s="76">
        <f>IFERROR(VLOOKUP($D594,'SAP Data'!$A$7:$OM$1845,U$4,FALSE),"")</f>
        <v>-665640.94999999995</v>
      </c>
      <c r="V594" s="76">
        <f>IFERROR(VLOOKUP($D594,'SAP Data'!$A$7:$OM$1845,V$4,FALSE),"")</f>
        <v>-680836.95</v>
      </c>
      <c r="W594" s="76">
        <f>IFERROR(VLOOKUP($D594,'SAP Data'!$A$7:$OM$1845,W$4,FALSE),"")</f>
        <v>-696678.95</v>
      </c>
      <c r="X594" s="76">
        <f>IFERROR(VLOOKUP($D594,'SAP Data'!$A$7:$OM$1845,X$4,FALSE),"")</f>
        <v>-708918.95</v>
      </c>
      <c r="Y594" s="76">
        <f>IFERROR(VLOOKUP($D594,'SAP Data'!$A$7:$OM$1845,Y$4,FALSE),"")</f>
        <v>-715601.95</v>
      </c>
      <c r="Z594" s="76">
        <f>IFERROR(VLOOKUP($D594,'SAP Data'!$A$7:$OM$1845,Z$4,FALSE),"")</f>
        <v>-726789.95</v>
      </c>
      <c r="AA594" s="76">
        <f>IFERROR(VLOOKUP($D594,'SAP Data'!$A$7:$OM$1845,AA$4,FALSE),"")</f>
        <v>-736899.95</v>
      </c>
      <c r="AB594" s="76">
        <f>IFERROR(VLOOKUP($D594,'SAP Data'!$A$7:$OM$1845,AB$4,FALSE),"")</f>
        <v>-753536.95</v>
      </c>
      <c r="AC594" s="76">
        <f>IFERROR(VLOOKUP($D594,'SAP Data'!$A$7:$OM$1845,AC$4,FALSE),"")</f>
        <v>-683191.95</v>
      </c>
      <c r="AD594" s="76">
        <f>IFERROR(VLOOKUP($D594,'SAP Data'!$A$7:$OM$1845,AD$4,FALSE),"")</f>
        <v>-692173.95</v>
      </c>
      <c r="AE594" s="76">
        <f>IFERROR(VLOOKUP($D594,'SAP Data'!$A$7:$OM$1845,AE$4,FALSE),"")</f>
        <v>-696901.95</v>
      </c>
      <c r="AF594" s="76">
        <f>IFERROR(VLOOKUP($D594,'SAP Data'!$A$7:$OM$1845,AF$4,FALSE),"")</f>
        <v>-726389.95</v>
      </c>
      <c r="AG594" s="76">
        <f>IFERROR(VLOOKUP($D594,'SAP Data'!$A$7:$OM$1845,AG$4,FALSE),"")</f>
        <v>-737589.95</v>
      </c>
      <c r="AH594" s="76">
        <f>IFERROR(VLOOKUP($D594,'SAP Data'!$A$7:$OM$1845,AH$4,FALSE),"")</f>
        <v>-748375.95</v>
      </c>
      <c r="AI594" s="76">
        <f>IFERROR(VLOOKUP($D594,'SAP Data'!$A$7:$OM$1845,AI$4,FALSE),"")</f>
        <v>-757019.95</v>
      </c>
      <c r="AJ594" s="76">
        <f>IFERROR(VLOOKUP($D594,'SAP Data'!$A$7:$OM$1845,AJ$4,FALSE),"")</f>
        <v>-765336.95</v>
      </c>
      <c r="AK594" s="76">
        <f>IFERROR(VLOOKUP($D594,'SAP Data'!$A$7:$OM$1845,AK$4,FALSE),"")</f>
        <v>-778463.95</v>
      </c>
      <c r="AL594" s="76">
        <f>IFERROR(VLOOKUP($D594,'SAP Data'!$A$7:$OM$1845,AL$4,FALSE),"")</f>
        <v>-731455.35</v>
      </c>
      <c r="AM594" s="76">
        <f>IFERROR(VLOOKUP($D594,'SAP Data'!$A$7:$OM$1845,AM$4,FALSE),"")</f>
        <v>-664961.35</v>
      </c>
      <c r="AN594" s="76">
        <f>IFERROR(VLOOKUP($D594,'SAP Data'!$A$7:$OM$1845,AN$4,FALSE),"")</f>
        <v>-655362.35</v>
      </c>
      <c r="AO594" s="76">
        <f>IFERROR(VLOOKUP($D594,'SAP Data'!$A$7:$OM$1845,AO$4,FALSE),"")</f>
        <v>-676198.35</v>
      </c>
      <c r="AP594" s="99">
        <f t="shared" si="933"/>
        <v>-695848.45000000007</v>
      </c>
      <c r="AQ594" s="43">
        <f t="shared" si="934"/>
        <v>-699906.03333333333</v>
      </c>
      <c r="AR594" s="43">
        <f t="shared" si="935"/>
        <v>-704339.57500000007</v>
      </c>
      <c r="AS594" s="43">
        <f t="shared" si="936"/>
        <v>-709961.40833333333</v>
      </c>
      <c r="AT594" s="43">
        <f t="shared" si="937"/>
        <v>-715773.40833333333</v>
      </c>
      <c r="AU594" s="43">
        <f t="shared" si="938"/>
        <v>-721101.7416666667</v>
      </c>
      <c r="AV594" s="43">
        <f t="shared" si="939"/>
        <v>-725966.70000000007</v>
      </c>
      <c r="AW594" s="43">
        <f t="shared" si="940"/>
        <v>-730936.70000000007</v>
      </c>
      <c r="AX594" s="43">
        <f t="shared" si="941"/>
        <v>-733750.34166666679</v>
      </c>
      <c r="AY594" s="43">
        <f t="shared" si="942"/>
        <v>-730947.29166666686</v>
      </c>
      <c r="AZ594" s="43">
        <f t="shared" si="943"/>
        <v>-723859.2416666667</v>
      </c>
      <c r="BA594" s="98">
        <f t="shared" si="944"/>
        <v>-719477.23333333328</v>
      </c>
      <c r="BB594" s="16"/>
      <c r="BC594" s="16"/>
      <c r="BD594" s="16">
        <f t="shared" si="866"/>
        <v>0</v>
      </c>
      <c r="BE594" s="16"/>
      <c r="BF594" s="16">
        <f t="shared" si="867"/>
        <v>0</v>
      </c>
      <c r="BH594" s="16">
        <f t="shared" si="868"/>
        <v>0</v>
      </c>
      <c r="BJ594" s="16">
        <f t="shared" si="869"/>
        <v>0</v>
      </c>
      <c r="BL594" s="16">
        <f t="shared" si="870"/>
        <v>0</v>
      </c>
      <c r="BN594" s="16">
        <f t="shared" si="871"/>
        <v>0</v>
      </c>
      <c r="BP594" s="16">
        <f t="shared" si="863"/>
        <v>0</v>
      </c>
      <c r="BQ594" s="43"/>
      <c r="BR594" s="16">
        <f t="shared" si="864"/>
        <v>0</v>
      </c>
      <c r="BS594" s="43"/>
      <c r="BT594" s="16">
        <f t="shared" si="865"/>
        <v>0</v>
      </c>
      <c r="BV594" s="16">
        <f t="shared" ref="BV594:BV651" si="950">IF($E594=5,AY594,0)</f>
        <v>0</v>
      </c>
      <c r="BW594" s="43"/>
      <c r="BX594" s="16">
        <f t="shared" ref="BX594:BX652" si="951">IF($E594=5,AZ594,0)</f>
        <v>0</v>
      </c>
      <c r="BY594" s="43"/>
      <c r="BZ594" s="16">
        <f t="shared" ref="BZ594:BZ651" si="952">IF($E594=5,BA594,0)</f>
        <v>0</v>
      </c>
      <c r="CB594" s="16">
        <f t="shared" si="947"/>
        <v>0</v>
      </c>
      <c r="CF594" s="243">
        <f t="shared" si="948"/>
        <v>-719477.23333333328</v>
      </c>
      <c r="CH594" s="243">
        <f t="shared" si="872"/>
        <v>0</v>
      </c>
      <c r="CJ594" s="16">
        <f t="shared" si="945"/>
        <v>0</v>
      </c>
      <c r="CL594" s="54">
        <f t="shared" si="946"/>
        <v>0</v>
      </c>
      <c r="CN594" s="18"/>
      <c r="CO594" s="16">
        <f t="shared" si="949"/>
        <v>-719477.23333333328</v>
      </c>
      <c r="CP594" s="18"/>
    </row>
    <row r="595" spans="1:94" x14ac:dyDescent="0.2">
      <c r="A595" s="387"/>
      <c r="B595" s="14" t="str">
        <f>VLOOKUP(D595,'line assign basis'!$A$8:$D$668,2,FALSE)</f>
        <v>CUST CONTR - M/F NEW</v>
      </c>
      <c r="C595" s="17" t="s">
        <v>1301</v>
      </c>
      <c r="D595" s="17" t="str">
        <f t="shared" si="929"/>
        <v>252021</v>
      </c>
      <c r="E595" s="17">
        <f>IFERROR(VLOOKUP(D595,'line assign basis'!$A$8:$D$668,4,FALSE),"")</f>
        <v>3</v>
      </c>
      <c r="F595" s="33">
        <f>IFERROR(VLOOKUP($D595,'SAP Data'!$A$7:$OM$1845,F$4,FALSE),"")</f>
        <v>-61448</v>
      </c>
      <c r="G595" s="33">
        <f>IFERROR(VLOOKUP($D595,'SAP Data'!$A$7:$OM$1845,G$4,FALSE),"")</f>
        <v>-63133</v>
      </c>
      <c r="H595" s="16">
        <f>IFERROR(VLOOKUP($D595,'SAP Data'!$A$7:$OM$1845,H$4,FALSE),"")</f>
        <v>-63571</v>
      </c>
      <c r="I595" s="76">
        <f>IFERROR(VLOOKUP($D595,'SAP Data'!$A$7:$OM$1845,I$4,FALSE),"")</f>
        <v>-63571</v>
      </c>
      <c r="J595" s="76">
        <f>IFERROR(VLOOKUP($D595,'SAP Data'!$A$7:$OM$1845,J$4,FALSE),"")</f>
        <v>-63571</v>
      </c>
      <c r="K595" s="76">
        <f>IFERROR(VLOOKUP($D595,'SAP Data'!$A$7:$OM$1845,K$4,FALSE),"")</f>
        <v>-63571</v>
      </c>
      <c r="L595" s="76">
        <f>IFERROR(VLOOKUP($D595,'SAP Data'!$A$7:$OM$1845,L$4,FALSE),"")</f>
        <v>-61073</v>
      </c>
      <c r="M595" s="76">
        <f>IFERROR(VLOOKUP($D595,'SAP Data'!$A$7:$OM$1845,M$4,FALSE),"")</f>
        <v>-65206</v>
      </c>
      <c r="N595" s="76">
        <f>IFERROR(VLOOKUP($D595,'SAP Data'!$A$7:$OM$1845,N$4,FALSE),"")</f>
        <v>-65206</v>
      </c>
      <c r="O595" s="76">
        <f>IFERROR(VLOOKUP($D595,'SAP Data'!$A$7:$OM$1845,O$4,FALSE),"")</f>
        <v>-65206</v>
      </c>
      <c r="P595" s="76">
        <f>IFERROR(VLOOKUP($D595,'SAP Data'!$A$7:$OM$1845,P$4,FALSE),"")</f>
        <v>-65206</v>
      </c>
      <c r="Q595" s="76">
        <f>IFERROR(VLOOKUP($D595,'SAP Data'!$A$7:$OM$1845,Q$4,FALSE),"")</f>
        <v>-65206</v>
      </c>
      <c r="R595" s="76">
        <f>IFERROR(VLOOKUP($D595,'SAP Data'!$A$7:$OM$1845,R$4,FALSE),"")</f>
        <v>-65955</v>
      </c>
      <c r="S595" s="76">
        <f>IFERROR(VLOOKUP($D595,'SAP Data'!$A$7:$OM$1845,S$4,FALSE),"")</f>
        <v>-69156</v>
      </c>
      <c r="T595" s="76">
        <f>IFERROR(VLOOKUP($D595,'SAP Data'!$A$7:$OM$1845,T$4,FALSE),"")</f>
        <v>-69300</v>
      </c>
      <c r="U595" s="76">
        <f>IFERROR(VLOOKUP($D595,'SAP Data'!$A$7:$OM$1845,U$4,FALSE),"")</f>
        <v>-72468</v>
      </c>
      <c r="V595" s="76">
        <f>IFERROR(VLOOKUP($D595,'SAP Data'!$A$7:$OM$1845,V$4,FALSE),"")</f>
        <v>-72468</v>
      </c>
      <c r="W595" s="76">
        <f>IFERROR(VLOOKUP($D595,'SAP Data'!$A$7:$OM$1845,W$4,FALSE),"")</f>
        <v>-72936</v>
      </c>
      <c r="X595" s="76">
        <f>IFERROR(VLOOKUP($D595,'SAP Data'!$A$7:$OM$1845,X$4,FALSE),"")</f>
        <v>-72936</v>
      </c>
      <c r="Y595" s="76">
        <f>IFERROR(VLOOKUP($D595,'SAP Data'!$A$7:$OM$1845,Y$4,FALSE),"")</f>
        <v>-72936</v>
      </c>
      <c r="Z595" s="76">
        <f>IFERROR(VLOOKUP($D595,'SAP Data'!$A$7:$OM$1845,Z$4,FALSE),"")</f>
        <v>-73869</v>
      </c>
      <c r="AA595" s="76">
        <f>IFERROR(VLOOKUP($D595,'SAP Data'!$A$7:$OM$1845,AA$4,FALSE),"")</f>
        <v>-74157</v>
      </c>
      <c r="AB595" s="76">
        <f>IFERROR(VLOOKUP($D595,'SAP Data'!$A$7:$OM$1845,AB$4,FALSE),"")</f>
        <v>-77545</v>
      </c>
      <c r="AC595" s="76">
        <f>IFERROR(VLOOKUP($D595,'SAP Data'!$A$7:$OM$1845,AC$4,FALSE),"")</f>
        <v>-77439</v>
      </c>
      <c r="AD595" s="76">
        <f>IFERROR(VLOOKUP($D595,'SAP Data'!$A$7:$OM$1845,AD$4,FALSE),"")</f>
        <v>-77439</v>
      </c>
      <c r="AE595" s="76">
        <f>IFERROR(VLOOKUP($D595,'SAP Data'!$A$7:$OM$1845,AE$4,FALSE),"")</f>
        <v>-81173</v>
      </c>
      <c r="AF595" s="76">
        <f>IFERROR(VLOOKUP($D595,'SAP Data'!$A$7:$OM$1845,AF$4,FALSE),"")</f>
        <v>-89705</v>
      </c>
      <c r="AG595" s="76">
        <f>IFERROR(VLOOKUP($D595,'SAP Data'!$A$7:$OM$1845,AG$4,FALSE),"")</f>
        <v>-98366</v>
      </c>
      <c r="AH595" s="76">
        <f>IFERROR(VLOOKUP($D595,'SAP Data'!$A$7:$OM$1845,AH$4,FALSE),"")</f>
        <v>-100054</v>
      </c>
      <c r="AI595" s="76">
        <f>IFERROR(VLOOKUP($D595,'SAP Data'!$A$7:$OM$1845,AI$4,FALSE),"")</f>
        <v>-100054</v>
      </c>
      <c r="AJ595" s="76">
        <f>IFERROR(VLOOKUP($D595,'SAP Data'!$A$7:$OM$1845,AJ$4,FALSE),"")</f>
        <v>-100942</v>
      </c>
      <c r="AK595" s="76">
        <f>IFERROR(VLOOKUP($D595,'SAP Data'!$A$7:$OM$1845,AK$4,FALSE),"")</f>
        <v>-103686</v>
      </c>
      <c r="AL595" s="76">
        <f>IFERROR(VLOOKUP($D595,'SAP Data'!$A$7:$OM$1845,AL$4,FALSE),"")</f>
        <v>-105374</v>
      </c>
      <c r="AM595" s="76">
        <f>IFERROR(VLOOKUP($D595,'SAP Data'!$A$7:$OM$1845,AM$4,FALSE),"")</f>
        <v>-102252</v>
      </c>
      <c r="AN595" s="76">
        <f>IFERROR(VLOOKUP($D595,'SAP Data'!$A$7:$OM$1845,AN$4,FALSE),"")</f>
        <v>-107805</v>
      </c>
      <c r="AO595" s="76">
        <f>IFERROR(VLOOKUP($D595,'SAP Data'!$A$7:$OM$1845,AO$4,FALSE),"")</f>
        <v>-110168</v>
      </c>
      <c r="AP595" s="99">
        <f t="shared" si="933"/>
        <v>-73075.583333333328</v>
      </c>
      <c r="AQ595" s="43">
        <f t="shared" si="934"/>
        <v>-74054.791666666672</v>
      </c>
      <c r="AR595" s="43">
        <f t="shared" si="935"/>
        <v>-75405.708333333328</v>
      </c>
      <c r="AS595" s="43">
        <f t="shared" si="936"/>
        <v>-77335</v>
      </c>
      <c r="AT595" s="43">
        <f t="shared" si="937"/>
        <v>-79563.5</v>
      </c>
      <c r="AU595" s="43">
        <f t="shared" si="938"/>
        <v>-81842.833333333328</v>
      </c>
      <c r="AV595" s="43">
        <f t="shared" si="939"/>
        <v>-84139.666666666672</v>
      </c>
      <c r="AW595" s="43">
        <f t="shared" si="940"/>
        <v>-86587.833333333328</v>
      </c>
      <c r="AX595" s="43">
        <f t="shared" si="941"/>
        <v>-89181.791666666672</v>
      </c>
      <c r="AY595" s="43">
        <f t="shared" si="942"/>
        <v>-91665.125</v>
      </c>
      <c r="AZ595" s="43">
        <f t="shared" si="943"/>
        <v>-94096.583333333328</v>
      </c>
      <c r="BA595" s="98">
        <f t="shared" si="944"/>
        <v>-96721.125</v>
      </c>
      <c r="BB595" s="16"/>
      <c r="BC595" s="16"/>
      <c r="BD595" s="16">
        <f t="shared" si="866"/>
        <v>0</v>
      </c>
      <c r="BE595" s="16"/>
      <c r="BF595" s="16">
        <f t="shared" si="867"/>
        <v>0</v>
      </c>
      <c r="BH595" s="16">
        <f t="shared" si="868"/>
        <v>0</v>
      </c>
      <c r="BJ595" s="16">
        <f t="shared" si="869"/>
        <v>0</v>
      </c>
      <c r="BL595" s="16">
        <f t="shared" si="870"/>
        <v>0</v>
      </c>
      <c r="BN595" s="16">
        <f t="shared" si="871"/>
        <v>0</v>
      </c>
      <c r="BP595" s="16">
        <f t="shared" si="863"/>
        <v>0</v>
      </c>
      <c r="BQ595" s="43"/>
      <c r="BR595" s="16">
        <f t="shared" si="864"/>
        <v>0</v>
      </c>
      <c r="BS595" s="43"/>
      <c r="BT595" s="16">
        <f t="shared" si="865"/>
        <v>0</v>
      </c>
      <c r="BV595" s="16">
        <f t="shared" si="950"/>
        <v>0</v>
      </c>
      <c r="BW595" s="43"/>
      <c r="BX595" s="16">
        <f t="shared" si="951"/>
        <v>0</v>
      </c>
      <c r="BY595" s="43"/>
      <c r="BZ595" s="16">
        <f t="shared" si="952"/>
        <v>0</v>
      </c>
      <c r="CB595" s="16">
        <f t="shared" si="947"/>
        <v>0</v>
      </c>
      <c r="CF595" s="243">
        <f t="shared" si="948"/>
        <v>0</v>
      </c>
      <c r="CH595" s="243">
        <f t="shared" si="872"/>
        <v>-96721.125</v>
      </c>
      <c r="CJ595" s="16">
        <f t="shared" si="945"/>
        <v>0</v>
      </c>
      <c r="CL595" s="54">
        <f t="shared" si="946"/>
        <v>0</v>
      </c>
      <c r="CN595" s="18"/>
      <c r="CO595" s="16">
        <f t="shared" si="949"/>
        <v>-96721.125</v>
      </c>
      <c r="CP595" s="18"/>
    </row>
    <row r="596" spans="1:94" x14ac:dyDescent="0.2">
      <c r="A596" s="387"/>
      <c r="B596" s="14" t="str">
        <f>VLOOKUP(D596,'line assign basis'!$A$8:$D$668,2,FALSE)</f>
        <v>CUST CONTR - M/F NEW</v>
      </c>
      <c r="C596" s="17" t="s">
        <v>1303</v>
      </c>
      <c r="D596" s="17" t="str">
        <f t="shared" si="929"/>
        <v>252022</v>
      </c>
      <c r="E596" s="17">
        <f>IFERROR(VLOOKUP(D596,'line assign basis'!$A$8:$D$668,4,FALSE),"")</f>
        <v>3</v>
      </c>
      <c r="F596" s="33">
        <f>IFERROR(VLOOKUP($D596,'SAP Data'!$A$7:$OM$1845,F$4,FALSE),"")</f>
        <v>-13012</v>
      </c>
      <c r="G596" s="33">
        <f>IFERROR(VLOOKUP($D596,'SAP Data'!$A$7:$OM$1845,G$4,FALSE),"")</f>
        <v>-13012</v>
      </c>
      <c r="H596" s="16">
        <f>IFERROR(VLOOKUP($D596,'SAP Data'!$A$7:$OM$1845,H$4,FALSE),"")</f>
        <v>-16395.330000000002</v>
      </c>
      <c r="I596" s="76">
        <f>IFERROR(VLOOKUP($D596,'SAP Data'!$A$7:$OM$1845,I$4,FALSE),"")</f>
        <v>-16395.330000000002</v>
      </c>
      <c r="J596" s="76">
        <f>IFERROR(VLOOKUP($D596,'SAP Data'!$A$7:$OM$1845,J$4,FALSE),"")</f>
        <v>-17849.330000000002</v>
      </c>
      <c r="K596" s="76">
        <f>IFERROR(VLOOKUP($D596,'SAP Data'!$A$7:$OM$1845,K$4,FALSE),"")</f>
        <v>-17849.330000000002</v>
      </c>
      <c r="L596" s="76">
        <f>IFERROR(VLOOKUP($D596,'SAP Data'!$A$7:$OM$1845,L$4,FALSE),"")</f>
        <v>-17849.330000000002</v>
      </c>
      <c r="M596" s="76">
        <f>IFERROR(VLOOKUP($D596,'SAP Data'!$A$7:$OM$1845,M$4,FALSE),"")</f>
        <v>-18115.330000000002</v>
      </c>
      <c r="N596" s="76">
        <f>IFERROR(VLOOKUP($D596,'SAP Data'!$A$7:$OM$1845,N$4,FALSE),"")</f>
        <v>-18115.330000000002</v>
      </c>
      <c r="O596" s="76">
        <f>IFERROR(VLOOKUP($D596,'SAP Data'!$A$7:$OM$1845,O$4,FALSE),"")</f>
        <v>-18115.330000000002</v>
      </c>
      <c r="P596" s="76">
        <f>IFERROR(VLOOKUP($D596,'SAP Data'!$A$7:$OM$1845,P$4,FALSE),"")</f>
        <v>-18115.330000000002</v>
      </c>
      <c r="Q596" s="76">
        <f>IFERROR(VLOOKUP($D596,'SAP Data'!$A$7:$OM$1845,Q$4,FALSE),"")</f>
        <v>-18115.330000000002</v>
      </c>
      <c r="R596" s="76">
        <f>IFERROR(VLOOKUP($D596,'SAP Data'!$A$7:$OM$1845,R$4,FALSE),"")</f>
        <v>-18115.330000000002</v>
      </c>
      <c r="S596" s="76">
        <f>IFERROR(VLOOKUP($D596,'SAP Data'!$A$7:$OM$1845,S$4,FALSE),"")</f>
        <v>-18115.330000000002</v>
      </c>
      <c r="T596" s="76">
        <f>IFERROR(VLOOKUP($D596,'SAP Data'!$A$7:$OM$1845,T$4,FALSE),"")</f>
        <v>-18115.330000000002</v>
      </c>
      <c r="U596" s="76">
        <f>IFERROR(VLOOKUP($D596,'SAP Data'!$A$7:$OM$1845,U$4,FALSE),"")</f>
        <v>-18115.330000000002</v>
      </c>
      <c r="V596" s="76">
        <f>IFERROR(VLOOKUP($D596,'SAP Data'!$A$7:$OM$1845,V$4,FALSE),"")</f>
        <v>-18115.330000000002</v>
      </c>
      <c r="W596" s="76">
        <f>IFERROR(VLOOKUP($D596,'SAP Data'!$A$7:$OM$1845,W$4,FALSE),"")</f>
        <v>-18759.330000000002</v>
      </c>
      <c r="X596" s="76">
        <f>IFERROR(VLOOKUP($D596,'SAP Data'!$A$7:$OM$1845,X$4,FALSE),"")</f>
        <v>-18759.330000000002</v>
      </c>
      <c r="Y596" s="76">
        <f>IFERROR(VLOOKUP($D596,'SAP Data'!$A$7:$OM$1845,Y$4,FALSE),"")</f>
        <v>-18759.330000000002</v>
      </c>
      <c r="Z596" s="76">
        <f>IFERROR(VLOOKUP($D596,'SAP Data'!$A$7:$OM$1845,Z$4,FALSE),"")</f>
        <v>-19403.330000000002</v>
      </c>
      <c r="AA596" s="76">
        <f>IFERROR(VLOOKUP($D596,'SAP Data'!$A$7:$OM$1845,AA$4,FALSE),"")</f>
        <v>-19403.330000000002</v>
      </c>
      <c r="AB596" s="76">
        <f>IFERROR(VLOOKUP($D596,'SAP Data'!$A$7:$OM$1845,AB$4,FALSE),"")</f>
        <v>-19403.330000000002</v>
      </c>
      <c r="AC596" s="76">
        <f>IFERROR(VLOOKUP($D596,'SAP Data'!$A$7:$OM$1845,AC$4,FALSE),"")</f>
        <v>-19403.330000000002</v>
      </c>
      <c r="AD596" s="76">
        <f>IFERROR(VLOOKUP($D596,'SAP Data'!$A$7:$OM$1845,AD$4,FALSE),"")</f>
        <v>-19403.330000000002</v>
      </c>
      <c r="AE596" s="76">
        <f>IFERROR(VLOOKUP($D596,'SAP Data'!$A$7:$OM$1845,AE$4,FALSE),"")</f>
        <v>-21268.33</v>
      </c>
      <c r="AF596" s="76">
        <f>IFERROR(VLOOKUP($D596,'SAP Data'!$A$7:$OM$1845,AF$4,FALSE),"")</f>
        <v>-22919.33</v>
      </c>
      <c r="AG596" s="76">
        <f>IFERROR(VLOOKUP($D596,'SAP Data'!$A$7:$OM$1845,AG$4,FALSE),"")</f>
        <v>-24182.33</v>
      </c>
      <c r="AH596" s="76">
        <f>IFERROR(VLOOKUP($D596,'SAP Data'!$A$7:$OM$1845,AH$4,FALSE),"")</f>
        <v>-22317.33</v>
      </c>
      <c r="AI596" s="76">
        <f>IFERROR(VLOOKUP($D596,'SAP Data'!$A$7:$OM$1845,AI$4,FALSE),"")</f>
        <v>-43196.33</v>
      </c>
      <c r="AJ596" s="76">
        <f>IFERROR(VLOOKUP($D596,'SAP Data'!$A$7:$OM$1845,AJ$4,FALSE),"")</f>
        <v>-70688.33</v>
      </c>
      <c r="AK596" s="76">
        <f>IFERROR(VLOOKUP($D596,'SAP Data'!$A$7:$OM$1845,AK$4,FALSE),"")</f>
        <v>-70688.33</v>
      </c>
      <c r="AL596" s="76">
        <f>IFERROR(VLOOKUP($D596,'SAP Data'!$A$7:$OM$1845,AL$4,FALSE),"")</f>
        <v>-62537.33</v>
      </c>
      <c r="AM596" s="76">
        <f>IFERROR(VLOOKUP($D596,'SAP Data'!$A$7:$OM$1845,AM$4,FALSE),"")</f>
        <v>-62475.33</v>
      </c>
      <c r="AN596" s="76">
        <f>IFERROR(VLOOKUP($D596,'SAP Data'!$A$7:$OM$1845,AN$4,FALSE),"")</f>
        <v>-67451.33</v>
      </c>
      <c r="AO596" s="76">
        <f>IFERROR(VLOOKUP($D596,'SAP Data'!$A$7:$OM$1845,AO$4,FALSE),"")</f>
        <v>-67451.33</v>
      </c>
      <c r="AP596" s="99">
        <f t="shared" si="933"/>
        <v>-18759.330000000005</v>
      </c>
      <c r="AQ596" s="43">
        <f t="shared" si="934"/>
        <v>-18944.371666666673</v>
      </c>
      <c r="AR596" s="43">
        <f t="shared" si="935"/>
        <v>-19275.913333333341</v>
      </c>
      <c r="AS596" s="43">
        <f t="shared" si="936"/>
        <v>-19728.871666666673</v>
      </c>
      <c r="AT596" s="43">
        <f t="shared" si="937"/>
        <v>-20156.746666666673</v>
      </c>
      <c r="AU596" s="43">
        <f t="shared" si="938"/>
        <v>-21350.038333333341</v>
      </c>
      <c r="AV596" s="43">
        <f t="shared" si="939"/>
        <v>-24531.955000000005</v>
      </c>
      <c r="AW596" s="43">
        <f t="shared" si="940"/>
        <v>-28859.37166666667</v>
      </c>
      <c r="AX596" s="43">
        <f t="shared" si="941"/>
        <v>-32820.33</v>
      </c>
      <c r="AY596" s="43">
        <f t="shared" si="942"/>
        <v>-36412.246666666666</v>
      </c>
      <c r="AZ596" s="43">
        <f t="shared" si="943"/>
        <v>-40208.913333333338</v>
      </c>
      <c r="BA596" s="98">
        <f t="shared" si="944"/>
        <v>-44212.913333333338</v>
      </c>
      <c r="BB596" s="16"/>
      <c r="BC596" s="16"/>
      <c r="BD596" s="16">
        <f t="shared" si="866"/>
        <v>0</v>
      </c>
      <c r="BE596" s="16"/>
      <c r="BF596" s="16">
        <f t="shared" si="867"/>
        <v>0</v>
      </c>
      <c r="BH596" s="16">
        <f t="shared" si="868"/>
        <v>0</v>
      </c>
      <c r="BJ596" s="16">
        <f t="shared" si="869"/>
        <v>0</v>
      </c>
      <c r="BL596" s="16">
        <f t="shared" si="870"/>
        <v>0</v>
      </c>
      <c r="BN596" s="16">
        <f t="shared" si="871"/>
        <v>0</v>
      </c>
      <c r="BP596" s="16">
        <f t="shared" si="863"/>
        <v>0</v>
      </c>
      <c r="BQ596" s="43"/>
      <c r="BR596" s="16">
        <f t="shared" si="864"/>
        <v>0</v>
      </c>
      <c r="BS596" s="43"/>
      <c r="BT596" s="16">
        <f t="shared" si="865"/>
        <v>0</v>
      </c>
      <c r="BV596" s="16">
        <f t="shared" si="950"/>
        <v>0</v>
      </c>
      <c r="BW596" s="43"/>
      <c r="BX596" s="16">
        <f t="shared" si="951"/>
        <v>0</v>
      </c>
      <c r="BY596" s="43"/>
      <c r="BZ596" s="16">
        <f t="shared" si="952"/>
        <v>0</v>
      </c>
      <c r="CB596" s="16">
        <f t="shared" si="947"/>
        <v>0</v>
      </c>
      <c r="CF596" s="243">
        <f t="shared" si="948"/>
        <v>-44212.913333333338</v>
      </c>
      <c r="CH596" s="243">
        <f t="shared" si="872"/>
        <v>0</v>
      </c>
      <c r="CJ596" s="16">
        <f t="shared" si="945"/>
        <v>0</v>
      </c>
      <c r="CL596" s="54">
        <f t="shared" si="946"/>
        <v>0</v>
      </c>
      <c r="CN596" s="18"/>
      <c r="CO596" s="16">
        <f t="shared" si="949"/>
        <v>-44212.913333333338</v>
      </c>
      <c r="CP596" s="18"/>
    </row>
    <row r="597" spans="1:94" x14ac:dyDescent="0.2">
      <c r="A597" s="387"/>
      <c r="B597" s="14" t="str">
        <f>VLOOKUP(D597,'line assign basis'!$A$8:$D$668,2,FALSE)</f>
        <v>CUST CONTR - M/F CO</v>
      </c>
      <c r="C597" s="17" t="s">
        <v>1306</v>
      </c>
      <c r="D597" s="17" t="str">
        <f t="shared" si="929"/>
        <v>252023</v>
      </c>
      <c r="E597" s="17">
        <f>IFERROR(VLOOKUP(D597,'line assign basis'!$A$8:$D$668,4,FALSE),"")</f>
        <v>3</v>
      </c>
      <c r="F597" s="33">
        <f>IFERROR(VLOOKUP($D597,'SAP Data'!$A$7:$OM$1845,F$4,FALSE),"")</f>
        <v>-24873</v>
      </c>
      <c r="G597" s="33">
        <f>IFERROR(VLOOKUP($D597,'SAP Data'!$A$7:$OM$1845,G$4,FALSE),"")</f>
        <v>-28390</v>
      </c>
      <c r="H597" s="16">
        <f>IFERROR(VLOOKUP($D597,'SAP Data'!$A$7:$OM$1845,H$4,FALSE),"")</f>
        <v>-28390</v>
      </c>
      <c r="I597" s="76">
        <f>IFERROR(VLOOKUP($D597,'SAP Data'!$A$7:$OM$1845,I$4,FALSE),"")</f>
        <v>-28957</v>
      </c>
      <c r="J597" s="76">
        <f>IFERROR(VLOOKUP($D597,'SAP Data'!$A$7:$OM$1845,J$4,FALSE),"")</f>
        <v>-28957</v>
      </c>
      <c r="K597" s="76">
        <f>IFERROR(VLOOKUP($D597,'SAP Data'!$A$7:$OM$1845,K$4,FALSE),"")</f>
        <v>-27169</v>
      </c>
      <c r="L597" s="76">
        <f>IFERROR(VLOOKUP($D597,'SAP Data'!$A$7:$OM$1845,L$4,FALSE),"")</f>
        <v>-27169</v>
      </c>
      <c r="M597" s="76">
        <f>IFERROR(VLOOKUP($D597,'SAP Data'!$A$7:$OM$1845,M$4,FALSE),"")</f>
        <v>-25362</v>
      </c>
      <c r="N597" s="76">
        <f>IFERROR(VLOOKUP($D597,'SAP Data'!$A$7:$OM$1845,N$4,FALSE),"")</f>
        <v>-24439</v>
      </c>
      <c r="O597" s="76">
        <f>IFERROR(VLOOKUP($D597,'SAP Data'!$A$7:$OM$1845,O$4,FALSE),"")</f>
        <v>-23824</v>
      </c>
      <c r="P597" s="76">
        <f>IFERROR(VLOOKUP($D597,'SAP Data'!$A$7:$OM$1845,P$4,FALSE),"")</f>
        <v>-24108</v>
      </c>
      <c r="Q597" s="76">
        <f>IFERROR(VLOOKUP($D597,'SAP Data'!$A$7:$OM$1845,Q$4,FALSE),"")</f>
        <v>-20320</v>
      </c>
      <c r="R597" s="76">
        <f>IFERROR(VLOOKUP($D597,'SAP Data'!$A$7:$OM$1845,R$4,FALSE),"")</f>
        <v>-23306</v>
      </c>
      <c r="S597" s="76">
        <f>IFERROR(VLOOKUP($D597,'SAP Data'!$A$7:$OM$1845,S$4,FALSE),"")</f>
        <v>-24239</v>
      </c>
      <c r="T597" s="76">
        <f>IFERROR(VLOOKUP($D597,'SAP Data'!$A$7:$OM$1845,T$4,FALSE),"")</f>
        <v>-24239</v>
      </c>
      <c r="U597" s="76">
        <f>IFERROR(VLOOKUP($D597,'SAP Data'!$A$7:$OM$1845,U$4,FALSE),"")</f>
        <v>-25462.2</v>
      </c>
      <c r="V597" s="76">
        <f>IFERROR(VLOOKUP($D597,'SAP Data'!$A$7:$OM$1845,V$4,FALSE),"")</f>
        <v>-25462.2</v>
      </c>
      <c r="W597" s="76">
        <f>IFERROR(VLOOKUP($D597,'SAP Data'!$A$7:$OM$1845,W$4,FALSE),"")</f>
        <v>-27328.2</v>
      </c>
      <c r="X597" s="76">
        <f>IFERROR(VLOOKUP($D597,'SAP Data'!$A$7:$OM$1845,X$4,FALSE),"")</f>
        <v>-27328.2</v>
      </c>
      <c r="Y597" s="76">
        <f>IFERROR(VLOOKUP($D597,'SAP Data'!$A$7:$OM$1845,Y$4,FALSE),"")</f>
        <v>-29194.2</v>
      </c>
      <c r="Z597" s="76">
        <f>IFERROR(VLOOKUP($D597,'SAP Data'!$A$7:$OM$1845,Z$4,FALSE),"")</f>
        <v>-29341.200000000001</v>
      </c>
      <c r="AA597" s="76">
        <f>IFERROR(VLOOKUP($D597,'SAP Data'!$A$7:$OM$1845,AA$4,FALSE),"")</f>
        <v>-30274.2</v>
      </c>
      <c r="AB597" s="76">
        <f>IFERROR(VLOOKUP($D597,'SAP Data'!$A$7:$OM$1845,AB$4,FALSE),"")</f>
        <v>-31659.200000000001</v>
      </c>
      <c r="AC597" s="76">
        <f>IFERROR(VLOOKUP($D597,'SAP Data'!$A$7:$OM$1845,AC$4,FALSE),"")</f>
        <v>-28161.200000000001</v>
      </c>
      <c r="AD597" s="76">
        <f>IFERROR(VLOOKUP($D597,'SAP Data'!$A$7:$OM$1845,AD$4,FALSE),"")</f>
        <v>-28161.200000000001</v>
      </c>
      <c r="AE597" s="76">
        <f>IFERROR(VLOOKUP($D597,'SAP Data'!$A$7:$OM$1845,AE$4,FALSE),"")</f>
        <v>-28161.200000000001</v>
      </c>
      <c r="AF597" s="76">
        <f>IFERROR(VLOOKUP($D597,'SAP Data'!$A$7:$OM$1845,AF$4,FALSE),"")</f>
        <v>-28161.200000000001</v>
      </c>
      <c r="AG597" s="76">
        <f>IFERROR(VLOOKUP($D597,'SAP Data'!$A$7:$OM$1845,AG$4,FALSE),"")</f>
        <v>-28161.200000000001</v>
      </c>
      <c r="AH597" s="76">
        <f>IFERROR(VLOOKUP($D597,'SAP Data'!$A$7:$OM$1845,AH$4,FALSE),"")</f>
        <v>-28161.200000000001</v>
      </c>
      <c r="AI597" s="76">
        <f>IFERROR(VLOOKUP($D597,'SAP Data'!$A$7:$OM$1845,AI$4,FALSE),"")</f>
        <v>-28161.200000000001</v>
      </c>
      <c r="AJ597" s="76">
        <f>IFERROR(VLOOKUP($D597,'SAP Data'!$A$7:$OM$1845,AJ$4,FALSE),"")</f>
        <v>-29094.2</v>
      </c>
      <c r="AK597" s="76">
        <f>IFERROR(VLOOKUP($D597,'SAP Data'!$A$7:$OM$1845,AK$4,FALSE),"")</f>
        <v>-30027.200000000001</v>
      </c>
      <c r="AL597" s="76">
        <f>IFERROR(VLOOKUP($D597,'SAP Data'!$A$7:$OM$1845,AL$4,FALSE),"")</f>
        <v>-28543.200000000001</v>
      </c>
      <c r="AM597" s="76">
        <f>IFERROR(VLOOKUP($D597,'SAP Data'!$A$7:$OM$1845,AM$4,FALSE),"")</f>
        <v>-29476.2</v>
      </c>
      <c r="AN597" s="76">
        <f>IFERROR(VLOOKUP($D597,'SAP Data'!$A$7:$OM$1845,AN$4,FALSE),"")</f>
        <v>-31342.2</v>
      </c>
      <c r="AO597" s="76">
        <f>IFERROR(VLOOKUP($D597,'SAP Data'!$A$7:$OM$1845,AO$4,FALSE),"")</f>
        <v>-31342.2</v>
      </c>
      <c r="AP597" s="99">
        <f t="shared" si="933"/>
        <v>-27368.533333333336</v>
      </c>
      <c r="AQ597" s="43">
        <f t="shared" si="934"/>
        <v>-27734.258333333335</v>
      </c>
      <c r="AR597" s="43">
        <f t="shared" si="935"/>
        <v>-28061.108333333337</v>
      </c>
      <c r="AS597" s="43">
        <f t="shared" si="936"/>
        <v>-28336.991666666669</v>
      </c>
      <c r="AT597" s="43">
        <f t="shared" si="937"/>
        <v>-28561.908333333336</v>
      </c>
      <c r="AU597" s="43">
        <f t="shared" si="938"/>
        <v>-28709.075000000001</v>
      </c>
      <c r="AV597" s="43">
        <f t="shared" si="939"/>
        <v>-28817.366666666669</v>
      </c>
      <c r="AW597" s="43">
        <f t="shared" si="940"/>
        <v>-28925.658333333336</v>
      </c>
      <c r="AX597" s="43">
        <f t="shared" si="941"/>
        <v>-28927.116666666669</v>
      </c>
      <c r="AY597" s="43">
        <f t="shared" si="942"/>
        <v>-28860.616666666669</v>
      </c>
      <c r="AZ597" s="43">
        <f t="shared" si="943"/>
        <v>-28814.158333333336</v>
      </c>
      <c r="BA597" s="98">
        <f t="shared" si="944"/>
        <v>-28933.491666666669</v>
      </c>
      <c r="BB597" s="16"/>
      <c r="BC597" s="16"/>
      <c r="BD597" s="16">
        <f t="shared" si="866"/>
        <v>0</v>
      </c>
      <c r="BE597" s="16"/>
      <c r="BF597" s="16">
        <f t="shared" si="867"/>
        <v>0</v>
      </c>
      <c r="BH597" s="16">
        <f t="shared" si="868"/>
        <v>0</v>
      </c>
      <c r="BJ597" s="16">
        <f t="shared" si="869"/>
        <v>0</v>
      </c>
      <c r="BL597" s="16">
        <f t="shared" si="870"/>
        <v>0</v>
      </c>
      <c r="BN597" s="16">
        <f t="shared" si="871"/>
        <v>0</v>
      </c>
      <c r="BP597" s="16">
        <f t="shared" si="863"/>
        <v>0</v>
      </c>
      <c r="BQ597" s="43"/>
      <c r="BR597" s="16">
        <f t="shared" si="864"/>
        <v>0</v>
      </c>
      <c r="BS597" s="43"/>
      <c r="BT597" s="16">
        <f t="shared" si="865"/>
        <v>0</v>
      </c>
      <c r="BV597" s="16">
        <f t="shared" si="950"/>
        <v>0</v>
      </c>
      <c r="BW597" s="43"/>
      <c r="BX597" s="16">
        <f t="shared" si="951"/>
        <v>0</v>
      </c>
      <c r="BY597" s="43"/>
      <c r="BZ597" s="16">
        <f t="shared" si="952"/>
        <v>0</v>
      </c>
      <c r="CB597" s="16">
        <f t="shared" si="947"/>
        <v>0</v>
      </c>
      <c r="CF597" s="243">
        <f t="shared" si="948"/>
        <v>0</v>
      </c>
      <c r="CH597" s="243">
        <f t="shared" si="872"/>
        <v>-28933.491666666669</v>
      </c>
      <c r="CJ597" s="16">
        <f t="shared" si="945"/>
        <v>0</v>
      </c>
      <c r="CL597" s="54">
        <f t="shared" si="946"/>
        <v>0</v>
      </c>
      <c r="CN597" s="18"/>
      <c r="CO597" s="16">
        <f t="shared" si="949"/>
        <v>-28933.491666666669</v>
      </c>
      <c r="CP597" s="18"/>
    </row>
    <row r="598" spans="1:94" x14ac:dyDescent="0.2">
      <c r="A598" s="387"/>
      <c r="B598" s="14" t="str">
        <f>VLOOKUP(D598,'line assign basis'!$A$8:$D$668,2,FALSE)</f>
        <v>CUST CONTR - M/F CON</v>
      </c>
      <c r="C598" s="17" t="s">
        <v>1309</v>
      </c>
      <c r="D598" s="17" t="str">
        <f t="shared" si="929"/>
        <v>252024</v>
      </c>
      <c r="E598" s="17">
        <f>IFERROR(VLOOKUP(D598,'line assign basis'!$A$8:$D$668,4,FALSE),"")</f>
        <v>3</v>
      </c>
      <c r="F598" s="33">
        <f>IFERROR(VLOOKUP($D598,'SAP Data'!$A$7:$OM$1845,F$4,FALSE),"")</f>
        <v>-2968</v>
      </c>
      <c r="G598" s="33">
        <f>IFERROR(VLOOKUP($D598,'SAP Data'!$A$7:$OM$1845,G$4,FALSE),"")</f>
        <v>-2968</v>
      </c>
      <c r="H598" s="16">
        <f>IFERROR(VLOOKUP($D598,'SAP Data'!$A$7:$OM$1845,H$4,FALSE),"")</f>
        <v>-2968</v>
      </c>
      <c r="I598" s="76">
        <f>IFERROR(VLOOKUP($D598,'SAP Data'!$A$7:$OM$1845,I$4,FALSE),"")</f>
        <v>-2968</v>
      </c>
      <c r="J598" s="76">
        <f>IFERROR(VLOOKUP($D598,'SAP Data'!$A$7:$OM$1845,J$4,FALSE),"")</f>
        <v>-2968</v>
      </c>
      <c r="K598" s="76">
        <f>IFERROR(VLOOKUP($D598,'SAP Data'!$A$7:$OM$1845,K$4,FALSE),"")</f>
        <v>-2968</v>
      </c>
      <c r="L598" s="76">
        <f>IFERROR(VLOOKUP($D598,'SAP Data'!$A$7:$OM$1845,L$4,FALSE),"")</f>
        <v>-2968</v>
      </c>
      <c r="M598" s="76">
        <f>IFERROR(VLOOKUP($D598,'SAP Data'!$A$7:$OM$1845,M$4,FALSE),"")</f>
        <v>-2968</v>
      </c>
      <c r="N598" s="76">
        <f>IFERROR(VLOOKUP($D598,'SAP Data'!$A$7:$OM$1845,N$4,FALSE),"")</f>
        <v>-2968</v>
      </c>
      <c r="O598" s="76">
        <f>IFERROR(VLOOKUP($D598,'SAP Data'!$A$7:$OM$1845,O$4,FALSE),"")</f>
        <v>-2968</v>
      </c>
      <c r="P598" s="76">
        <f>IFERROR(VLOOKUP($D598,'SAP Data'!$A$7:$OM$1845,P$4,FALSE),"")</f>
        <v>-2968</v>
      </c>
      <c r="Q598" s="76">
        <f>IFERROR(VLOOKUP($D598,'SAP Data'!$A$7:$OM$1845,Q$4,FALSE),"")</f>
        <v>-2968</v>
      </c>
      <c r="R598" s="76">
        <f>IFERROR(VLOOKUP($D598,'SAP Data'!$A$7:$OM$1845,R$4,FALSE),"")</f>
        <v>-2968</v>
      </c>
      <c r="S598" s="76">
        <f>IFERROR(VLOOKUP($D598,'SAP Data'!$A$7:$OM$1845,S$4,FALSE),"")</f>
        <v>-2968</v>
      </c>
      <c r="T598" s="76">
        <f>IFERROR(VLOOKUP($D598,'SAP Data'!$A$7:$OM$1845,T$4,FALSE),"")</f>
        <v>-2968</v>
      </c>
      <c r="U598" s="76">
        <f>IFERROR(VLOOKUP($D598,'SAP Data'!$A$7:$OM$1845,U$4,FALSE),"")</f>
        <v>-2968</v>
      </c>
      <c r="V598" s="76">
        <f>IFERROR(VLOOKUP($D598,'SAP Data'!$A$7:$OM$1845,V$4,FALSE),"")</f>
        <v>-5252</v>
      </c>
      <c r="W598" s="76">
        <f>IFERROR(VLOOKUP($D598,'SAP Data'!$A$7:$OM$1845,W$4,FALSE),"")</f>
        <v>-5252</v>
      </c>
      <c r="X598" s="76">
        <f>IFERROR(VLOOKUP($D598,'SAP Data'!$A$7:$OM$1845,X$4,FALSE),"")</f>
        <v>-7111</v>
      </c>
      <c r="Y598" s="76">
        <f>IFERROR(VLOOKUP($D598,'SAP Data'!$A$7:$OM$1845,Y$4,FALSE),"")</f>
        <v>-7111</v>
      </c>
      <c r="Z598" s="76">
        <f>IFERROR(VLOOKUP($D598,'SAP Data'!$A$7:$OM$1845,Z$4,FALSE),"")</f>
        <v>-7111</v>
      </c>
      <c r="AA598" s="76">
        <f>IFERROR(VLOOKUP($D598,'SAP Data'!$A$7:$OM$1845,AA$4,FALSE),"")</f>
        <v>-7111</v>
      </c>
      <c r="AB598" s="76">
        <f>IFERROR(VLOOKUP($D598,'SAP Data'!$A$7:$OM$1845,AB$4,FALSE),"")</f>
        <v>-7111</v>
      </c>
      <c r="AC598" s="76">
        <f>IFERROR(VLOOKUP($D598,'SAP Data'!$A$7:$OM$1845,AC$4,FALSE),"")</f>
        <v>-7111</v>
      </c>
      <c r="AD598" s="76">
        <f>IFERROR(VLOOKUP($D598,'SAP Data'!$A$7:$OM$1845,AD$4,FALSE),"")</f>
        <v>-7111</v>
      </c>
      <c r="AE598" s="76">
        <f>IFERROR(VLOOKUP($D598,'SAP Data'!$A$7:$OM$1845,AE$4,FALSE),"")</f>
        <v>-7111</v>
      </c>
      <c r="AF598" s="76">
        <f>IFERROR(VLOOKUP($D598,'SAP Data'!$A$7:$OM$1845,AF$4,FALSE),"")</f>
        <v>-7111</v>
      </c>
      <c r="AG598" s="76">
        <f>IFERROR(VLOOKUP($D598,'SAP Data'!$A$7:$OM$1845,AG$4,FALSE),"")</f>
        <v>-7111</v>
      </c>
      <c r="AH598" s="76">
        <f>IFERROR(VLOOKUP($D598,'SAP Data'!$A$7:$OM$1845,AH$4,FALSE),"")</f>
        <v>-7111</v>
      </c>
      <c r="AI598" s="76">
        <f>IFERROR(VLOOKUP($D598,'SAP Data'!$A$7:$OM$1845,AI$4,FALSE),"")</f>
        <v>-7111</v>
      </c>
      <c r="AJ598" s="76">
        <f>IFERROR(VLOOKUP($D598,'SAP Data'!$A$7:$OM$1845,AJ$4,FALSE),"")</f>
        <v>-7111</v>
      </c>
      <c r="AK598" s="76">
        <f>IFERROR(VLOOKUP($D598,'SAP Data'!$A$7:$OM$1845,AK$4,FALSE),"")</f>
        <v>-7111</v>
      </c>
      <c r="AL598" s="76">
        <f>IFERROR(VLOOKUP($D598,'SAP Data'!$A$7:$OM$1845,AL$4,FALSE),"")</f>
        <v>-7111</v>
      </c>
      <c r="AM598" s="76">
        <f>IFERROR(VLOOKUP($D598,'SAP Data'!$A$7:$OM$1845,AM$4,FALSE),"")</f>
        <v>-7111</v>
      </c>
      <c r="AN598" s="76">
        <f>IFERROR(VLOOKUP($D598,'SAP Data'!$A$7:$OM$1845,AN$4,FALSE),"")</f>
        <v>-5627</v>
      </c>
      <c r="AO598" s="76">
        <f>IFERROR(VLOOKUP($D598,'SAP Data'!$A$7:$OM$1845,AO$4,FALSE),"")</f>
        <v>-5766</v>
      </c>
      <c r="AP598" s="99">
        <f t="shared" si="933"/>
        <v>-5592.791666666667</v>
      </c>
      <c r="AQ598" s="43">
        <f t="shared" si="934"/>
        <v>-5938.041666666667</v>
      </c>
      <c r="AR598" s="43">
        <f t="shared" si="935"/>
        <v>-6283.291666666667</v>
      </c>
      <c r="AS598" s="43">
        <f t="shared" si="936"/>
        <v>-6628.541666666667</v>
      </c>
      <c r="AT598" s="43">
        <f t="shared" si="937"/>
        <v>-6878.625</v>
      </c>
      <c r="AU598" s="43">
        <f t="shared" si="938"/>
        <v>-7033.541666666667</v>
      </c>
      <c r="AV598" s="43">
        <f t="shared" si="939"/>
        <v>-7111</v>
      </c>
      <c r="AW598" s="43">
        <f t="shared" si="940"/>
        <v>-7111</v>
      </c>
      <c r="AX598" s="43">
        <f t="shared" si="941"/>
        <v>-7111</v>
      </c>
      <c r="AY598" s="43">
        <f t="shared" si="942"/>
        <v>-7111</v>
      </c>
      <c r="AZ598" s="43">
        <f t="shared" si="943"/>
        <v>-7049.166666666667</v>
      </c>
      <c r="BA598" s="98">
        <f t="shared" si="944"/>
        <v>-6931.291666666667</v>
      </c>
      <c r="BB598" s="16"/>
      <c r="BC598" s="16"/>
      <c r="BD598" s="16">
        <f t="shared" si="866"/>
        <v>0</v>
      </c>
      <c r="BE598" s="16"/>
      <c r="BF598" s="16">
        <f t="shared" si="867"/>
        <v>0</v>
      </c>
      <c r="BH598" s="16">
        <f t="shared" si="868"/>
        <v>0</v>
      </c>
      <c r="BJ598" s="16">
        <f t="shared" si="869"/>
        <v>0</v>
      </c>
      <c r="BL598" s="16">
        <f t="shared" si="870"/>
        <v>0</v>
      </c>
      <c r="BN598" s="16">
        <f t="shared" si="871"/>
        <v>0</v>
      </c>
      <c r="BP598" s="16">
        <f t="shared" ref="BP598:BP652" si="953">IF($E598=5,AV598,0)</f>
        <v>0</v>
      </c>
      <c r="BQ598" s="43"/>
      <c r="BR598" s="16">
        <f t="shared" ref="BR598:BR652" si="954">IF($E598=5,AW598,0)</f>
        <v>0</v>
      </c>
      <c r="BS598" s="43"/>
      <c r="BT598" s="16">
        <f t="shared" ref="BT598:BT652" si="955">IF($E598=5,AX598,0)</f>
        <v>0</v>
      </c>
      <c r="BV598" s="16">
        <f t="shared" si="950"/>
        <v>0</v>
      </c>
      <c r="BW598" s="43"/>
      <c r="BX598" s="16">
        <f t="shared" si="951"/>
        <v>0</v>
      </c>
      <c r="BY598" s="43"/>
      <c r="BZ598" s="16">
        <f t="shared" si="952"/>
        <v>0</v>
      </c>
      <c r="CB598" s="16">
        <f t="shared" si="947"/>
        <v>0</v>
      </c>
      <c r="CF598" s="243">
        <f t="shared" si="948"/>
        <v>-6931.291666666667</v>
      </c>
      <c r="CH598" s="243">
        <f t="shared" si="872"/>
        <v>0</v>
      </c>
      <c r="CJ598" s="16">
        <f t="shared" si="945"/>
        <v>0</v>
      </c>
      <c r="CL598" s="54">
        <f t="shared" si="946"/>
        <v>0</v>
      </c>
      <c r="CN598" s="18"/>
      <c r="CO598" s="16">
        <f t="shared" si="949"/>
        <v>-6931.291666666667</v>
      </c>
      <c r="CP598" s="18"/>
    </row>
    <row r="599" spans="1:94" x14ac:dyDescent="0.2">
      <c r="A599" s="387"/>
      <c r="B599" s="14" t="str">
        <f>VLOOKUP(D599,'line assign basis'!$A$8:$D$668,2,FALSE)</f>
        <v>CUST CONTR - COMM NE</v>
      </c>
      <c r="C599" s="17" t="s">
        <v>1312</v>
      </c>
      <c r="D599" s="17" t="str">
        <f t="shared" si="929"/>
        <v>252031</v>
      </c>
      <c r="E599" s="17">
        <f>IFERROR(VLOOKUP(D599,'line assign basis'!$A$8:$D$668,4,FALSE),"")</f>
        <v>3</v>
      </c>
      <c r="F599" s="33">
        <f>IFERROR(VLOOKUP($D599,'SAP Data'!$A$7:$OM$1845,F$4,FALSE),"")</f>
        <v>-461669</v>
      </c>
      <c r="G599" s="33">
        <f>IFERROR(VLOOKUP($D599,'SAP Data'!$A$7:$OM$1845,G$4,FALSE),"")</f>
        <v>-461669</v>
      </c>
      <c r="H599" s="16">
        <f>IFERROR(VLOOKUP($D599,'SAP Data'!$A$7:$OM$1845,H$4,FALSE),"")</f>
        <v>-464777</v>
      </c>
      <c r="I599" s="76">
        <f>IFERROR(VLOOKUP($D599,'SAP Data'!$A$7:$OM$1845,I$4,FALSE),"")</f>
        <v>-470843</v>
      </c>
      <c r="J599" s="76">
        <f>IFERROR(VLOOKUP($D599,'SAP Data'!$A$7:$OM$1845,J$4,FALSE),"")</f>
        <v>-496401</v>
      </c>
      <c r="K599" s="76">
        <f>IFERROR(VLOOKUP($D599,'SAP Data'!$A$7:$OM$1845,K$4,FALSE),"")</f>
        <v>-497203</v>
      </c>
      <c r="L599" s="76">
        <f>IFERROR(VLOOKUP($D599,'SAP Data'!$A$7:$OM$1845,L$4,FALSE),"")</f>
        <v>-506916</v>
      </c>
      <c r="M599" s="76">
        <f>IFERROR(VLOOKUP($D599,'SAP Data'!$A$7:$OM$1845,M$4,FALSE),"")</f>
        <v>-773199</v>
      </c>
      <c r="N599" s="76">
        <f>IFERROR(VLOOKUP($D599,'SAP Data'!$A$7:$OM$1845,N$4,FALSE),"")</f>
        <v>-809354</v>
      </c>
      <c r="O599" s="76">
        <f>IFERROR(VLOOKUP($D599,'SAP Data'!$A$7:$OM$1845,O$4,FALSE),"")</f>
        <v>-819663</v>
      </c>
      <c r="P599" s="76">
        <f>IFERROR(VLOOKUP($D599,'SAP Data'!$A$7:$OM$1845,P$4,FALSE),"")</f>
        <v>-842641</v>
      </c>
      <c r="Q599" s="76">
        <f>IFERROR(VLOOKUP($D599,'SAP Data'!$A$7:$OM$1845,Q$4,FALSE),"")</f>
        <v>-3005938</v>
      </c>
      <c r="R599" s="76">
        <f>IFERROR(VLOOKUP($D599,'SAP Data'!$A$7:$OM$1845,R$4,FALSE),"")</f>
        <v>-3085848</v>
      </c>
      <c r="S599" s="76">
        <f>IFERROR(VLOOKUP($D599,'SAP Data'!$A$7:$OM$1845,S$4,FALSE),"")</f>
        <v>-3107482</v>
      </c>
      <c r="T599" s="76">
        <f>IFERROR(VLOOKUP($D599,'SAP Data'!$A$7:$OM$1845,T$4,FALSE),"")</f>
        <v>-994931</v>
      </c>
      <c r="U599" s="76">
        <f>IFERROR(VLOOKUP($D599,'SAP Data'!$A$7:$OM$1845,U$4,FALSE),"")</f>
        <v>-995099</v>
      </c>
      <c r="V599" s="76">
        <f>IFERROR(VLOOKUP($D599,'SAP Data'!$A$7:$OM$1845,V$4,FALSE),"")</f>
        <v>-1006142</v>
      </c>
      <c r="W599" s="76">
        <f>IFERROR(VLOOKUP($D599,'SAP Data'!$A$7:$OM$1845,W$4,FALSE),"")</f>
        <v>-1028103</v>
      </c>
      <c r="X599" s="76">
        <f>IFERROR(VLOOKUP($D599,'SAP Data'!$A$7:$OM$1845,X$4,FALSE),"")</f>
        <v>-1037480</v>
      </c>
      <c r="Y599" s="76">
        <f>IFERROR(VLOOKUP($D599,'SAP Data'!$A$7:$OM$1845,Y$4,FALSE),"")</f>
        <v>-1075705</v>
      </c>
      <c r="Z599" s="76">
        <f>IFERROR(VLOOKUP($D599,'SAP Data'!$A$7:$OM$1845,Z$4,FALSE),"")</f>
        <v>-1100895</v>
      </c>
      <c r="AA599" s="76">
        <f>IFERROR(VLOOKUP($D599,'SAP Data'!$A$7:$OM$1845,AA$4,FALSE),"")</f>
        <v>-1110326</v>
      </c>
      <c r="AB599" s="76">
        <f>IFERROR(VLOOKUP($D599,'SAP Data'!$A$7:$OM$1845,AB$4,FALSE),"")</f>
        <v>-1156895</v>
      </c>
      <c r="AC599" s="76">
        <f>IFERROR(VLOOKUP($D599,'SAP Data'!$A$7:$OM$1845,AC$4,FALSE),"")</f>
        <v>-1168195</v>
      </c>
      <c r="AD599" s="76">
        <f>IFERROR(VLOOKUP($D599,'SAP Data'!$A$7:$OM$1845,AD$4,FALSE),"")</f>
        <v>-1176981</v>
      </c>
      <c r="AE599" s="76">
        <f>IFERROR(VLOOKUP($D599,'SAP Data'!$A$7:$OM$1845,AE$4,FALSE),"")</f>
        <v>-1039190.1</v>
      </c>
      <c r="AF599" s="76">
        <f>IFERROR(VLOOKUP($D599,'SAP Data'!$A$7:$OM$1845,AF$4,FALSE),"")</f>
        <v>-1061794.1000000001</v>
      </c>
      <c r="AG599" s="76">
        <f>IFERROR(VLOOKUP($D599,'SAP Data'!$A$7:$OM$1845,AG$4,FALSE),"")</f>
        <v>-1071306.1000000001</v>
      </c>
      <c r="AH599" s="76">
        <f>IFERROR(VLOOKUP($D599,'SAP Data'!$A$7:$OM$1845,AH$4,FALSE),"")</f>
        <v>-1079830.1000000001</v>
      </c>
      <c r="AI599" s="76">
        <f>IFERROR(VLOOKUP($D599,'SAP Data'!$A$7:$OM$1845,AI$4,FALSE),"")</f>
        <v>-1087006.1000000001</v>
      </c>
      <c r="AJ599" s="76">
        <f>IFERROR(VLOOKUP($D599,'SAP Data'!$A$7:$OM$1845,AJ$4,FALSE),"")</f>
        <v>-1096059.1000000001</v>
      </c>
      <c r="AK599" s="76">
        <f>IFERROR(VLOOKUP($D599,'SAP Data'!$A$7:$OM$1845,AK$4,FALSE),"")</f>
        <v>-1107687.1000000001</v>
      </c>
      <c r="AL599" s="76">
        <f>IFERROR(VLOOKUP($D599,'SAP Data'!$A$7:$OM$1845,AL$4,FALSE),"")</f>
        <v>-1113150.1000000001</v>
      </c>
      <c r="AM599" s="76">
        <f>IFERROR(VLOOKUP($D599,'SAP Data'!$A$7:$OM$1845,AM$4,FALSE),"")</f>
        <v>-1032966.1</v>
      </c>
      <c r="AN599" s="76">
        <f>IFERROR(VLOOKUP($D599,'SAP Data'!$A$7:$OM$1845,AN$4,FALSE),"")</f>
        <v>-1045387.1</v>
      </c>
      <c r="AO599" s="76">
        <f>IFERROR(VLOOKUP($D599,'SAP Data'!$A$7:$OM$1845,AO$4,FALSE),"")</f>
        <v>-1071809.1000000001</v>
      </c>
      <c r="AP599" s="99">
        <f t="shared" si="933"/>
        <v>-1326055.625</v>
      </c>
      <c r="AQ599" s="43">
        <f t="shared" si="934"/>
        <v>-1160340.6708333334</v>
      </c>
      <c r="AR599" s="43">
        <f t="shared" si="935"/>
        <v>-1076947.8041666667</v>
      </c>
      <c r="AS599" s="43">
        <f t="shared" si="936"/>
        <v>-1082909.0625</v>
      </c>
      <c r="AT599" s="43">
        <f t="shared" si="937"/>
        <v>-1089154.6958333333</v>
      </c>
      <c r="AU599" s="43">
        <f t="shared" si="938"/>
        <v>-1094679.3291666666</v>
      </c>
      <c r="AV599" s="43">
        <f t="shared" si="939"/>
        <v>-1099574.4208333332</v>
      </c>
      <c r="AW599" s="43">
        <f t="shared" si="940"/>
        <v>-1103347.8041666665</v>
      </c>
      <c r="AX599" s="43">
        <f t="shared" si="941"/>
        <v>-1105191.0208333333</v>
      </c>
      <c r="AY599" s="43">
        <f t="shared" si="942"/>
        <v>-1102478.3208333331</v>
      </c>
      <c r="AZ599" s="43">
        <f t="shared" si="943"/>
        <v>-1094608.8291666666</v>
      </c>
      <c r="BA599" s="98">
        <f t="shared" si="944"/>
        <v>-1085946.5874999999</v>
      </c>
      <c r="BB599" s="16"/>
      <c r="BC599" s="16"/>
      <c r="BD599" s="16">
        <f t="shared" ref="BD599:BD652" si="956">IF($E599=5,AP599,0)</f>
        <v>0</v>
      </c>
      <c r="BE599" s="16"/>
      <c r="BF599" s="16">
        <f t="shared" ref="BF599:BF652" si="957">IF($E599=5,AQ599,0)</f>
        <v>0</v>
      </c>
      <c r="BH599" s="16">
        <f t="shared" ref="BH599:BH652" si="958">IF($E599=5,AR599,0)</f>
        <v>0</v>
      </c>
      <c r="BJ599" s="16">
        <f t="shared" ref="BJ599:BJ652" si="959">IF($E599=5,AS599,0)</f>
        <v>0</v>
      </c>
      <c r="BL599" s="16">
        <f t="shared" ref="BL599:BL652" si="960">IF($E599=5,AT599,0)</f>
        <v>0</v>
      </c>
      <c r="BN599" s="16">
        <f t="shared" ref="BN599:BN652" si="961">IF($E599=5,AU599,0)</f>
        <v>0</v>
      </c>
      <c r="BP599" s="16">
        <f t="shared" si="953"/>
        <v>0</v>
      </c>
      <c r="BQ599" s="43"/>
      <c r="BR599" s="16">
        <f t="shared" si="954"/>
        <v>0</v>
      </c>
      <c r="BS599" s="43"/>
      <c r="BT599" s="16">
        <f t="shared" si="955"/>
        <v>0</v>
      </c>
      <c r="BV599" s="16">
        <f t="shared" si="950"/>
        <v>0</v>
      </c>
      <c r="BW599" s="43"/>
      <c r="BX599" s="16">
        <f t="shared" si="951"/>
        <v>0</v>
      </c>
      <c r="BY599" s="43"/>
      <c r="BZ599" s="16">
        <f t="shared" si="952"/>
        <v>0</v>
      </c>
      <c r="CB599" s="16">
        <f t="shared" si="947"/>
        <v>0</v>
      </c>
      <c r="CF599" s="243">
        <f t="shared" si="948"/>
        <v>0</v>
      </c>
      <c r="CH599" s="243">
        <f>IFERROR(CO599-CF599,"")</f>
        <v>-1085946.5874999999</v>
      </c>
      <c r="CJ599" s="16">
        <f t="shared" si="945"/>
        <v>0</v>
      </c>
      <c r="CL599" s="54">
        <f t="shared" si="946"/>
        <v>0</v>
      </c>
      <c r="CN599" s="18"/>
      <c r="CO599" s="16">
        <f t="shared" si="949"/>
        <v>-1085946.5874999999</v>
      </c>
      <c r="CP599" s="18"/>
    </row>
    <row r="600" spans="1:94" x14ac:dyDescent="0.2">
      <c r="A600" s="387"/>
      <c r="B600" s="14" t="str">
        <f>VLOOKUP(D600,'line assign basis'!$A$8:$D$668,2,FALSE)</f>
        <v>CUST CONTR - COMM NE</v>
      </c>
      <c r="C600" s="17" t="s">
        <v>1314</v>
      </c>
      <c r="D600" s="17" t="str">
        <f t="shared" si="929"/>
        <v>252032</v>
      </c>
      <c r="E600" s="17">
        <f>IFERROR(VLOOKUP(D600,'line assign basis'!$A$8:$D$668,4,FALSE),"")</f>
        <v>3</v>
      </c>
      <c r="F600" s="33">
        <f>IFERROR(VLOOKUP($D600,'SAP Data'!$A$7:$OM$1845,F$4,FALSE),"")</f>
        <v>-54772</v>
      </c>
      <c r="G600" s="33">
        <f>IFERROR(VLOOKUP($D600,'SAP Data'!$A$7:$OM$1845,G$4,FALSE),"")</f>
        <v>-58756</v>
      </c>
      <c r="H600" s="16">
        <f>IFERROR(VLOOKUP($D600,'SAP Data'!$A$7:$OM$1845,H$4,FALSE),"")</f>
        <v>-58756</v>
      </c>
      <c r="I600" s="76">
        <f>IFERROR(VLOOKUP($D600,'SAP Data'!$A$7:$OM$1845,I$4,FALSE),"")</f>
        <v>-50793</v>
      </c>
      <c r="J600" s="76">
        <f>IFERROR(VLOOKUP($D600,'SAP Data'!$A$7:$OM$1845,J$4,FALSE),"")</f>
        <v>-54911</v>
      </c>
      <c r="K600" s="76">
        <f>IFERROR(VLOOKUP($D600,'SAP Data'!$A$7:$OM$1845,K$4,FALSE),"")</f>
        <v>-66804</v>
      </c>
      <c r="L600" s="76">
        <f>IFERROR(VLOOKUP($D600,'SAP Data'!$A$7:$OM$1845,L$4,FALSE),"")</f>
        <v>-54171</v>
      </c>
      <c r="M600" s="76">
        <f>IFERROR(VLOOKUP($D600,'SAP Data'!$A$7:$OM$1845,M$4,FALSE),"")</f>
        <v>-54171</v>
      </c>
      <c r="N600" s="76">
        <f>IFERROR(VLOOKUP($D600,'SAP Data'!$A$7:$OM$1845,N$4,FALSE),"")</f>
        <v>-54171</v>
      </c>
      <c r="O600" s="76">
        <f>IFERROR(VLOOKUP($D600,'SAP Data'!$A$7:$OM$1845,O$4,FALSE),"")</f>
        <v>-63741</v>
      </c>
      <c r="P600" s="76">
        <f>IFERROR(VLOOKUP($D600,'SAP Data'!$A$7:$OM$1845,P$4,FALSE),"")</f>
        <v>-67742</v>
      </c>
      <c r="Q600" s="76">
        <f>IFERROR(VLOOKUP($D600,'SAP Data'!$A$7:$OM$1845,Q$4,FALSE),"")</f>
        <v>-70620</v>
      </c>
      <c r="R600" s="76">
        <f>IFERROR(VLOOKUP($D600,'SAP Data'!$A$7:$OM$1845,R$4,FALSE),"")</f>
        <v>-75490</v>
      </c>
      <c r="S600" s="76">
        <f>IFERROR(VLOOKUP($D600,'SAP Data'!$A$7:$OM$1845,S$4,FALSE),"")</f>
        <v>-75490</v>
      </c>
      <c r="T600" s="76">
        <f>IFERROR(VLOOKUP($D600,'SAP Data'!$A$7:$OM$1845,T$4,FALSE),"")</f>
        <v>-75490</v>
      </c>
      <c r="U600" s="76">
        <f>IFERROR(VLOOKUP($D600,'SAP Data'!$A$7:$OM$1845,U$4,FALSE),"")</f>
        <v>-75490</v>
      </c>
      <c r="V600" s="76">
        <f>IFERROR(VLOOKUP($D600,'SAP Data'!$A$7:$OM$1845,V$4,FALSE),"")</f>
        <v>-76414</v>
      </c>
      <c r="W600" s="76">
        <f>IFERROR(VLOOKUP($D600,'SAP Data'!$A$7:$OM$1845,W$4,FALSE),"")</f>
        <v>-93057</v>
      </c>
      <c r="X600" s="76">
        <f>IFERROR(VLOOKUP($D600,'SAP Data'!$A$7:$OM$1845,X$4,FALSE),"")</f>
        <v>-95832</v>
      </c>
      <c r="Y600" s="76">
        <f>IFERROR(VLOOKUP($D600,'SAP Data'!$A$7:$OM$1845,Y$4,FALSE),"")</f>
        <v>-98762</v>
      </c>
      <c r="Z600" s="76">
        <f>IFERROR(VLOOKUP($D600,'SAP Data'!$A$7:$OM$1845,Z$4,FALSE),"")</f>
        <v>-105832</v>
      </c>
      <c r="AA600" s="76">
        <f>IFERROR(VLOOKUP($D600,'SAP Data'!$A$7:$OM$1845,AA$4,FALSE),"")</f>
        <v>-105832</v>
      </c>
      <c r="AB600" s="76">
        <f>IFERROR(VLOOKUP($D600,'SAP Data'!$A$7:$OM$1845,AB$4,FALSE),"")</f>
        <v>-105832</v>
      </c>
      <c r="AC600" s="76">
        <f>IFERROR(VLOOKUP($D600,'SAP Data'!$A$7:$OM$1845,AC$4,FALSE),"")</f>
        <v>-105832</v>
      </c>
      <c r="AD600" s="76">
        <f>IFERROR(VLOOKUP($D600,'SAP Data'!$A$7:$OM$1845,AD$4,FALSE),"")</f>
        <v>-105832</v>
      </c>
      <c r="AE600" s="76">
        <f>IFERROR(VLOOKUP($D600,'SAP Data'!$A$7:$OM$1845,AE$4,FALSE),"")</f>
        <v>-110119</v>
      </c>
      <c r="AF600" s="76">
        <f>IFERROR(VLOOKUP($D600,'SAP Data'!$A$7:$OM$1845,AF$4,FALSE),"")</f>
        <v>-110119</v>
      </c>
      <c r="AG600" s="76">
        <f>IFERROR(VLOOKUP($D600,'SAP Data'!$A$7:$OM$1845,AG$4,FALSE),"")</f>
        <v>-112606</v>
      </c>
      <c r="AH600" s="76">
        <f>IFERROR(VLOOKUP($D600,'SAP Data'!$A$7:$OM$1845,AH$4,FALSE),"")</f>
        <v>-132131</v>
      </c>
      <c r="AI600" s="76">
        <f>IFERROR(VLOOKUP($D600,'SAP Data'!$A$7:$OM$1845,AI$4,FALSE),"")</f>
        <v>-140471</v>
      </c>
      <c r="AJ600" s="76">
        <f>IFERROR(VLOOKUP($D600,'SAP Data'!$A$7:$OM$1845,AJ$4,FALSE),"")</f>
        <v>-140471</v>
      </c>
      <c r="AK600" s="76">
        <f>IFERROR(VLOOKUP($D600,'SAP Data'!$A$7:$OM$1845,AK$4,FALSE),"")</f>
        <v>-140471</v>
      </c>
      <c r="AL600" s="76">
        <f>IFERROR(VLOOKUP($D600,'SAP Data'!$A$7:$OM$1845,AL$4,FALSE),"")</f>
        <v>-140471</v>
      </c>
      <c r="AM600" s="76">
        <f>IFERROR(VLOOKUP($D600,'SAP Data'!$A$7:$OM$1845,AM$4,FALSE),"")</f>
        <v>-149290</v>
      </c>
      <c r="AN600" s="76">
        <f>IFERROR(VLOOKUP($D600,'SAP Data'!$A$7:$OM$1845,AN$4,FALSE),"")</f>
        <v>-151040</v>
      </c>
      <c r="AO600" s="76">
        <f>IFERROR(VLOOKUP($D600,'SAP Data'!$A$7:$OM$1845,AO$4,FALSE),"")</f>
        <v>-151040</v>
      </c>
      <c r="AP600" s="99">
        <f t="shared" si="933"/>
        <v>-92043.666666666672</v>
      </c>
      <c r="AQ600" s="43">
        <f t="shared" si="934"/>
        <v>-94750.791666666672</v>
      </c>
      <c r="AR600" s="43">
        <f t="shared" si="935"/>
        <v>-97636.541666666672</v>
      </c>
      <c r="AS600" s="43">
        <f t="shared" si="936"/>
        <v>-100625.91666666667</v>
      </c>
      <c r="AT600" s="43">
        <f t="shared" si="937"/>
        <v>-104493.95833333333</v>
      </c>
      <c r="AU600" s="43">
        <f t="shared" si="938"/>
        <v>-108791.08333333333</v>
      </c>
      <c r="AV600" s="43">
        <f t="shared" si="939"/>
        <v>-112626.625</v>
      </c>
      <c r="AW600" s="43">
        <f t="shared" si="940"/>
        <v>-116224.45833333333</v>
      </c>
      <c r="AX600" s="43">
        <f t="shared" si="941"/>
        <v>-119405.625</v>
      </c>
      <c r="AY600" s="43">
        <f t="shared" si="942"/>
        <v>-122659.66666666667</v>
      </c>
      <c r="AZ600" s="43">
        <f t="shared" si="943"/>
        <v>-126354.08333333333</v>
      </c>
      <c r="BA600" s="98">
        <f t="shared" si="944"/>
        <v>-130121.41666666667</v>
      </c>
      <c r="BB600" s="16"/>
      <c r="BC600" s="16"/>
      <c r="BD600" s="16">
        <f t="shared" si="956"/>
        <v>0</v>
      </c>
      <c r="BE600" s="16"/>
      <c r="BF600" s="16">
        <f t="shared" si="957"/>
        <v>0</v>
      </c>
      <c r="BH600" s="16">
        <f t="shared" si="958"/>
        <v>0</v>
      </c>
      <c r="BJ600" s="16">
        <f t="shared" si="959"/>
        <v>0</v>
      </c>
      <c r="BL600" s="16">
        <f t="shared" si="960"/>
        <v>0</v>
      </c>
      <c r="BN600" s="16">
        <f t="shared" si="961"/>
        <v>0</v>
      </c>
      <c r="BP600" s="16">
        <f t="shared" si="953"/>
        <v>0</v>
      </c>
      <c r="BQ600" s="43"/>
      <c r="BR600" s="16">
        <f t="shared" si="954"/>
        <v>0</v>
      </c>
      <c r="BS600" s="43"/>
      <c r="BT600" s="16">
        <f t="shared" si="955"/>
        <v>0</v>
      </c>
      <c r="BV600" s="16">
        <f t="shared" si="950"/>
        <v>0</v>
      </c>
      <c r="BW600" s="43"/>
      <c r="BX600" s="16">
        <f t="shared" si="951"/>
        <v>0</v>
      </c>
      <c r="BY600" s="43"/>
      <c r="BZ600" s="16">
        <f t="shared" si="952"/>
        <v>0</v>
      </c>
      <c r="CB600" s="16">
        <f t="shared" si="947"/>
        <v>0</v>
      </c>
      <c r="CF600" s="243">
        <f t="shared" si="948"/>
        <v>-130121.41666666667</v>
      </c>
      <c r="CH600" s="243">
        <f t="shared" ref="CH600:CH652" si="962">IFERROR(CO600-CF600,"")</f>
        <v>0</v>
      </c>
      <c r="CJ600" s="16">
        <f t="shared" si="945"/>
        <v>0</v>
      </c>
      <c r="CL600" s="54">
        <f t="shared" si="946"/>
        <v>0</v>
      </c>
      <c r="CN600" s="18"/>
      <c r="CO600" s="16">
        <f t="shared" si="949"/>
        <v>-130121.41666666667</v>
      </c>
      <c r="CP600" s="18"/>
    </row>
    <row r="601" spans="1:94" x14ac:dyDescent="0.2">
      <c r="A601" s="387"/>
      <c r="B601" s="14" t="str">
        <f>VLOOKUP(D601,'line assign basis'!$A$8:$D$668,2,FALSE)</f>
        <v>CUST CONTR - COMM CO</v>
      </c>
      <c r="C601" s="17" t="s">
        <v>1317</v>
      </c>
      <c r="D601" s="17" t="str">
        <f t="shared" si="929"/>
        <v>252033</v>
      </c>
      <c r="E601" s="17">
        <f>IFERROR(VLOOKUP(D601,'line assign basis'!$A$8:$D$668,4,FALSE),"")</f>
        <v>3</v>
      </c>
      <c r="F601" s="33">
        <f>IFERROR(VLOOKUP($D601,'SAP Data'!$A$7:$OM$1845,F$4,FALSE),"")</f>
        <v>-292621</v>
      </c>
      <c r="G601" s="33">
        <f>IFERROR(VLOOKUP($D601,'SAP Data'!$A$7:$OM$1845,G$4,FALSE),"")</f>
        <v>-295227</v>
      </c>
      <c r="H601" s="16">
        <f>IFERROR(VLOOKUP($D601,'SAP Data'!$A$7:$OM$1845,H$4,FALSE),"")</f>
        <v>-301795</v>
      </c>
      <c r="I601" s="76">
        <f>IFERROR(VLOOKUP($D601,'SAP Data'!$A$7:$OM$1845,I$4,FALSE),"")</f>
        <v>-303822</v>
      </c>
      <c r="J601" s="76">
        <f>IFERROR(VLOOKUP($D601,'SAP Data'!$A$7:$OM$1845,J$4,FALSE),"")</f>
        <v>-311015</v>
      </c>
      <c r="K601" s="76">
        <f>IFERROR(VLOOKUP($D601,'SAP Data'!$A$7:$OM$1845,K$4,FALSE),"")</f>
        <v>-322968</v>
      </c>
      <c r="L601" s="76">
        <f>IFERROR(VLOOKUP($D601,'SAP Data'!$A$7:$OM$1845,L$4,FALSE),"")</f>
        <v>-319861</v>
      </c>
      <c r="M601" s="76">
        <f>IFERROR(VLOOKUP($D601,'SAP Data'!$A$7:$OM$1845,M$4,FALSE),"")</f>
        <v>-318226</v>
      </c>
      <c r="N601" s="76">
        <f>IFERROR(VLOOKUP($D601,'SAP Data'!$A$7:$OM$1845,N$4,FALSE),"")</f>
        <v>-321509.67</v>
      </c>
      <c r="O601" s="76">
        <f>IFERROR(VLOOKUP($D601,'SAP Data'!$A$7:$OM$1845,O$4,FALSE),"")</f>
        <v>-331524.67</v>
      </c>
      <c r="P601" s="76">
        <f>IFERROR(VLOOKUP($D601,'SAP Data'!$A$7:$OM$1845,P$4,FALSE),"")</f>
        <v>-333902.67</v>
      </c>
      <c r="Q601" s="76">
        <f>IFERROR(VLOOKUP($D601,'SAP Data'!$A$7:$OM$1845,Q$4,FALSE),"")</f>
        <v>-314357.67</v>
      </c>
      <c r="R601" s="76">
        <f>IFERROR(VLOOKUP($D601,'SAP Data'!$A$7:$OM$1845,R$4,FALSE),"")</f>
        <v>-319789.67</v>
      </c>
      <c r="S601" s="76">
        <f>IFERROR(VLOOKUP($D601,'SAP Data'!$A$7:$OM$1845,S$4,FALSE),"")</f>
        <v>-319789.67</v>
      </c>
      <c r="T601" s="76">
        <f>IFERROR(VLOOKUP($D601,'SAP Data'!$A$7:$OM$1845,T$4,FALSE),"")</f>
        <v>-323032.67</v>
      </c>
      <c r="U601" s="76">
        <f>IFERROR(VLOOKUP($D601,'SAP Data'!$A$7:$OM$1845,U$4,FALSE),"")</f>
        <v>-345445.67</v>
      </c>
      <c r="V601" s="76">
        <f>IFERROR(VLOOKUP($D601,'SAP Data'!$A$7:$OM$1845,V$4,FALSE),"")</f>
        <v>-349519.67</v>
      </c>
      <c r="W601" s="76">
        <f>IFERROR(VLOOKUP($D601,'SAP Data'!$A$7:$OM$1845,W$4,FALSE),"")</f>
        <v>-349519.67</v>
      </c>
      <c r="X601" s="76">
        <f>IFERROR(VLOOKUP($D601,'SAP Data'!$A$7:$OM$1845,X$4,FALSE),"")</f>
        <v>-352292.67</v>
      </c>
      <c r="Y601" s="76">
        <f>IFERROR(VLOOKUP($D601,'SAP Data'!$A$7:$OM$1845,Y$4,FALSE),"")</f>
        <v>-357532.67</v>
      </c>
      <c r="Z601" s="76">
        <f>IFERROR(VLOOKUP($D601,'SAP Data'!$A$7:$OM$1845,Z$4,FALSE),"")</f>
        <v>-368476.67</v>
      </c>
      <c r="AA601" s="76">
        <f>IFERROR(VLOOKUP($D601,'SAP Data'!$A$7:$OM$1845,AA$4,FALSE),"")</f>
        <v>-372458.67</v>
      </c>
      <c r="AB601" s="76">
        <f>IFERROR(VLOOKUP($D601,'SAP Data'!$A$7:$OM$1845,AB$4,FALSE),"")</f>
        <v>-378366.67</v>
      </c>
      <c r="AC601" s="76">
        <f>IFERROR(VLOOKUP($D601,'SAP Data'!$A$7:$OM$1845,AC$4,FALSE),"")</f>
        <v>-375515.67</v>
      </c>
      <c r="AD601" s="76">
        <f>IFERROR(VLOOKUP($D601,'SAP Data'!$A$7:$OM$1845,AD$4,FALSE),"")</f>
        <v>-388011.67</v>
      </c>
      <c r="AE601" s="76">
        <f>IFERROR(VLOOKUP($D601,'SAP Data'!$A$7:$OM$1845,AE$4,FALSE),"")</f>
        <v>-394803.67</v>
      </c>
      <c r="AF601" s="76">
        <f>IFERROR(VLOOKUP($D601,'SAP Data'!$A$7:$OM$1845,AF$4,FALSE),"")</f>
        <v>-402148.67</v>
      </c>
      <c r="AG601" s="76">
        <f>IFERROR(VLOOKUP($D601,'SAP Data'!$A$7:$OM$1845,AG$4,FALSE),"")</f>
        <v>-392754.67</v>
      </c>
      <c r="AH601" s="76">
        <f>IFERROR(VLOOKUP($D601,'SAP Data'!$A$7:$OM$1845,AH$4,FALSE),"")</f>
        <v>-394760.67</v>
      </c>
      <c r="AI601" s="76">
        <f>IFERROR(VLOOKUP($D601,'SAP Data'!$A$7:$OM$1845,AI$4,FALSE),"")</f>
        <v>-394760.67</v>
      </c>
      <c r="AJ601" s="76">
        <f>IFERROR(VLOOKUP($D601,'SAP Data'!$A$7:$OM$1845,AJ$4,FALSE),"")</f>
        <v>-402117.67</v>
      </c>
      <c r="AK601" s="76">
        <f>IFERROR(VLOOKUP($D601,'SAP Data'!$A$7:$OM$1845,AK$4,FALSE),"")</f>
        <v>-426714.67</v>
      </c>
      <c r="AL601" s="76">
        <f>IFERROR(VLOOKUP($D601,'SAP Data'!$A$7:$OM$1845,AL$4,FALSE),"")</f>
        <v>-395761.67</v>
      </c>
      <c r="AM601" s="76">
        <f>IFERROR(VLOOKUP($D601,'SAP Data'!$A$7:$OM$1845,AM$4,FALSE),"")</f>
        <v>-365687.67</v>
      </c>
      <c r="AN601" s="76">
        <f>IFERROR(VLOOKUP($D601,'SAP Data'!$A$7:$OM$1845,AN$4,FALSE),"")</f>
        <v>-379660.67</v>
      </c>
      <c r="AO601" s="76">
        <f>IFERROR(VLOOKUP($D601,'SAP Data'!$A$7:$OM$1845,AO$4,FALSE),"")</f>
        <v>-385181.67</v>
      </c>
      <c r="AP601" s="99">
        <f t="shared" si="933"/>
        <v>-353820.92</v>
      </c>
      <c r="AQ601" s="43">
        <f t="shared" si="934"/>
        <v>-359789.08666666667</v>
      </c>
      <c r="AR601" s="43">
        <f t="shared" si="935"/>
        <v>-366211.17</v>
      </c>
      <c r="AS601" s="43">
        <f t="shared" si="936"/>
        <v>-371478.87833333336</v>
      </c>
      <c r="AT601" s="43">
        <f t="shared" si="937"/>
        <v>-375335.12833333336</v>
      </c>
      <c r="AU601" s="43">
        <f t="shared" si="938"/>
        <v>-379105.21166666667</v>
      </c>
      <c r="AV601" s="43">
        <f t="shared" si="939"/>
        <v>-383066.29499999998</v>
      </c>
      <c r="AW601" s="43">
        <f t="shared" si="940"/>
        <v>-388024.92</v>
      </c>
      <c r="AX601" s="43">
        <f t="shared" si="941"/>
        <v>-392044.37833333336</v>
      </c>
      <c r="AY601" s="43">
        <f t="shared" si="942"/>
        <v>-392899.12833333336</v>
      </c>
      <c r="AZ601" s="43">
        <f t="shared" si="943"/>
        <v>-392670.92</v>
      </c>
      <c r="BA601" s="98">
        <f t="shared" si="944"/>
        <v>-393127.58666666667</v>
      </c>
      <c r="BB601" s="16"/>
      <c r="BC601" s="16"/>
      <c r="BD601" s="16">
        <f t="shared" si="956"/>
        <v>0</v>
      </c>
      <c r="BE601" s="16"/>
      <c r="BF601" s="16">
        <f t="shared" si="957"/>
        <v>0</v>
      </c>
      <c r="BH601" s="16">
        <f t="shared" si="958"/>
        <v>0</v>
      </c>
      <c r="BJ601" s="16">
        <f t="shared" si="959"/>
        <v>0</v>
      </c>
      <c r="BL601" s="16">
        <f t="shared" si="960"/>
        <v>0</v>
      </c>
      <c r="BN601" s="16">
        <f t="shared" si="961"/>
        <v>0</v>
      </c>
      <c r="BP601" s="16">
        <f t="shared" si="953"/>
        <v>0</v>
      </c>
      <c r="BQ601" s="43"/>
      <c r="BR601" s="16">
        <f t="shared" si="954"/>
        <v>0</v>
      </c>
      <c r="BS601" s="43"/>
      <c r="BT601" s="16">
        <f t="shared" si="955"/>
        <v>0</v>
      </c>
      <c r="BV601" s="16">
        <f t="shared" si="950"/>
        <v>0</v>
      </c>
      <c r="BW601" s="43"/>
      <c r="BX601" s="16">
        <f t="shared" si="951"/>
        <v>0</v>
      </c>
      <c r="BY601" s="43"/>
      <c r="BZ601" s="16">
        <f t="shared" si="952"/>
        <v>0</v>
      </c>
      <c r="CB601" s="16">
        <f t="shared" si="947"/>
        <v>0</v>
      </c>
      <c r="CF601" s="243">
        <f t="shared" si="948"/>
        <v>0</v>
      </c>
      <c r="CH601" s="243">
        <f t="shared" si="962"/>
        <v>-393127.58666666667</v>
      </c>
      <c r="CJ601" s="16">
        <f t="shared" si="945"/>
        <v>0</v>
      </c>
      <c r="CL601" s="54">
        <f t="shared" si="946"/>
        <v>0</v>
      </c>
      <c r="CN601" s="18"/>
      <c r="CO601" s="16">
        <f t="shared" si="949"/>
        <v>-393127.58666666667</v>
      </c>
      <c r="CP601" s="18"/>
    </row>
    <row r="602" spans="1:94" x14ac:dyDescent="0.2">
      <c r="A602" s="387"/>
      <c r="B602" s="14" t="str">
        <f>VLOOKUP(D602,'line assign basis'!$A$8:$D$668,2,FALSE)</f>
        <v>CUST CONTR - COMM CO</v>
      </c>
      <c r="C602" s="17" t="s">
        <v>1319</v>
      </c>
      <c r="D602" s="17" t="str">
        <f t="shared" si="929"/>
        <v>252034</v>
      </c>
      <c r="E602" s="17">
        <f>IFERROR(VLOOKUP(D602,'line assign basis'!$A$8:$D$668,4,FALSE),"")</f>
        <v>3</v>
      </c>
      <c r="F602" s="33">
        <f>IFERROR(VLOOKUP($D602,'SAP Data'!$A$7:$OM$1845,F$4,FALSE),"")</f>
        <v>-9397</v>
      </c>
      <c r="G602" s="33">
        <f>IFERROR(VLOOKUP($D602,'SAP Data'!$A$7:$OM$1845,G$4,FALSE),"")</f>
        <v>-9397</v>
      </c>
      <c r="H602" s="16">
        <f>IFERROR(VLOOKUP($D602,'SAP Data'!$A$7:$OM$1845,H$4,FALSE),"")</f>
        <v>-9397</v>
      </c>
      <c r="I602" s="76">
        <f>IFERROR(VLOOKUP($D602,'SAP Data'!$A$7:$OM$1845,I$4,FALSE),"")</f>
        <v>-9397</v>
      </c>
      <c r="J602" s="76">
        <f>IFERROR(VLOOKUP($D602,'SAP Data'!$A$7:$OM$1845,J$4,FALSE),"")</f>
        <v>-9853</v>
      </c>
      <c r="K602" s="76">
        <f>IFERROR(VLOOKUP($D602,'SAP Data'!$A$7:$OM$1845,K$4,FALSE),"")</f>
        <v>-9853</v>
      </c>
      <c r="L602" s="76">
        <f>IFERROR(VLOOKUP($D602,'SAP Data'!$A$7:$OM$1845,L$4,FALSE),"")</f>
        <v>-9853</v>
      </c>
      <c r="M602" s="76">
        <f>IFERROR(VLOOKUP($D602,'SAP Data'!$A$7:$OM$1845,M$4,FALSE),"")</f>
        <v>-9853</v>
      </c>
      <c r="N602" s="76">
        <f>IFERROR(VLOOKUP($D602,'SAP Data'!$A$7:$OM$1845,N$4,FALSE),"")</f>
        <v>-9853</v>
      </c>
      <c r="O602" s="76">
        <f>IFERROR(VLOOKUP($D602,'SAP Data'!$A$7:$OM$1845,O$4,FALSE),"")</f>
        <v>-9853</v>
      </c>
      <c r="P602" s="76">
        <f>IFERROR(VLOOKUP($D602,'SAP Data'!$A$7:$OM$1845,P$4,FALSE),"")</f>
        <v>-9853</v>
      </c>
      <c r="Q602" s="76">
        <f>IFERROR(VLOOKUP($D602,'SAP Data'!$A$7:$OM$1845,Q$4,FALSE),"")</f>
        <v>-9853</v>
      </c>
      <c r="R602" s="76">
        <f>IFERROR(VLOOKUP($D602,'SAP Data'!$A$7:$OM$1845,R$4,FALSE),"")</f>
        <v>-9853</v>
      </c>
      <c r="S602" s="76">
        <f>IFERROR(VLOOKUP($D602,'SAP Data'!$A$7:$OM$1845,S$4,FALSE),"")</f>
        <v>-9853</v>
      </c>
      <c r="T602" s="76">
        <f>IFERROR(VLOOKUP($D602,'SAP Data'!$A$7:$OM$1845,T$4,FALSE),"")</f>
        <v>-11010</v>
      </c>
      <c r="U602" s="76">
        <f>IFERROR(VLOOKUP($D602,'SAP Data'!$A$7:$OM$1845,U$4,FALSE),"")</f>
        <v>-11010</v>
      </c>
      <c r="V602" s="76">
        <f>IFERROR(VLOOKUP($D602,'SAP Data'!$A$7:$OM$1845,V$4,FALSE),"")</f>
        <v>-11186</v>
      </c>
      <c r="W602" s="76">
        <f>IFERROR(VLOOKUP($D602,'SAP Data'!$A$7:$OM$1845,W$4,FALSE),"")</f>
        <v>-11186</v>
      </c>
      <c r="X602" s="76">
        <f>IFERROR(VLOOKUP($D602,'SAP Data'!$A$7:$OM$1845,X$4,FALSE),"")</f>
        <v>-12654</v>
      </c>
      <c r="Y602" s="76">
        <f>IFERROR(VLOOKUP($D602,'SAP Data'!$A$7:$OM$1845,Y$4,FALSE),"")</f>
        <v>-12654</v>
      </c>
      <c r="Z602" s="76">
        <f>IFERROR(VLOOKUP($D602,'SAP Data'!$A$7:$OM$1845,Z$4,FALSE),"")</f>
        <v>-12654</v>
      </c>
      <c r="AA602" s="76">
        <f>IFERROR(VLOOKUP($D602,'SAP Data'!$A$7:$OM$1845,AA$4,FALSE),"")</f>
        <v>-12654</v>
      </c>
      <c r="AB602" s="76">
        <f>IFERROR(VLOOKUP($D602,'SAP Data'!$A$7:$OM$1845,AB$4,FALSE),"")</f>
        <v>-12654</v>
      </c>
      <c r="AC602" s="76">
        <f>IFERROR(VLOOKUP($D602,'SAP Data'!$A$7:$OM$1845,AC$4,FALSE),"")</f>
        <v>-12654</v>
      </c>
      <c r="AD602" s="76">
        <f>IFERROR(VLOOKUP($D602,'SAP Data'!$A$7:$OM$1845,AD$4,FALSE),"")</f>
        <v>-12654</v>
      </c>
      <c r="AE602" s="76">
        <f>IFERROR(VLOOKUP($D602,'SAP Data'!$A$7:$OM$1845,AE$4,FALSE),"")</f>
        <v>-12654</v>
      </c>
      <c r="AF602" s="76">
        <f>IFERROR(VLOOKUP($D602,'SAP Data'!$A$7:$OM$1845,AF$4,FALSE),"")</f>
        <v>-12654</v>
      </c>
      <c r="AG602" s="76">
        <f>IFERROR(VLOOKUP($D602,'SAP Data'!$A$7:$OM$1845,AG$4,FALSE),"")</f>
        <v>-12654</v>
      </c>
      <c r="AH602" s="76">
        <f>IFERROR(VLOOKUP($D602,'SAP Data'!$A$7:$OM$1845,AH$4,FALSE),"")</f>
        <v>-12654</v>
      </c>
      <c r="AI602" s="76">
        <f>IFERROR(VLOOKUP($D602,'SAP Data'!$A$7:$OM$1845,AI$4,FALSE),"")</f>
        <v>-14043</v>
      </c>
      <c r="AJ602" s="76">
        <f>IFERROR(VLOOKUP($D602,'SAP Data'!$A$7:$OM$1845,AJ$4,FALSE),"")</f>
        <v>-14043</v>
      </c>
      <c r="AK602" s="76">
        <f>IFERROR(VLOOKUP($D602,'SAP Data'!$A$7:$OM$1845,AK$4,FALSE),"")</f>
        <v>-14043</v>
      </c>
      <c r="AL602" s="76">
        <f>IFERROR(VLOOKUP($D602,'SAP Data'!$A$7:$OM$1845,AL$4,FALSE),"")</f>
        <v>-13584</v>
      </c>
      <c r="AM602" s="76">
        <f>IFERROR(VLOOKUP($D602,'SAP Data'!$A$7:$OM$1845,AM$4,FALSE),"")</f>
        <v>-13584</v>
      </c>
      <c r="AN602" s="76">
        <f>IFERROR(VLOOKUP($D602,'SAP Data'!$A$7:$OM$1845,AN$4,FALSE),"")</f>
        <v>-13584</v>
      </c>
      <c r="AO602" s="76">
        <f>IFERROR(VLOOKUP($D602,'SAP Data'!$A$7:$OM$1845,AO$4,FALSE),"")</f>
        <v>-13584</v>
      </c>
      <c r="AP602" s="99">
        <f t="shared" si="933"/>
        <v>-11785.208333333334</v>
      </c>
      <c r="AQ602" s="43">
        <f t="shared" si="934"/>
        <v>-12018.625</v>
      </c>
      <c r="AR602" s="43">
        <f t="shared" si="935"/>
        <v>-12203.833333333334</v>
      </c>
      <c r="AS602" s="43">
        <f t="shared" si="936"/>
        <v>-12340.833333333334</v>
      </c>
      <c r="AT602" s="43">
        <f t="shared" si="937"/>
        <v>-12470.5</v>
      </c>
      <c r="AU602" s="43">
        <f t="shared" si="938"/>
        <v>-12650.708333333334</v>
      </c>
      <c r="AV602" s="43">
        <f t="shared" si="939"/>
        <v>-12827.625</v>
      </c>
      <c r="AW602" s="43">
        <f t="shared" si="940"/>
        <v>-12943.375</v>
      </c>
      <c r="AX602" s="43">
        <f t="shared" si="941"/>
        <v>-13040</v>
      </c>
      <c r="AY602" s="43">
        <f t="shared" si="942"/>
        <v>-13117.5</v>
      </c>
      <c r="AZ602" s="43">
        <f t="shared" si="943"/>
        <v>-13195</v>
      </c>
      <c r="BA602" s="98">
        <f t="shared" si="944"/>
        <v>-13272.5</v>
      </c>
      <c r="BB602" s="16"/>
      <c r="BC602" s="16"/>
      <c r="BD602" s="16">
        <f t="shared" si="956"/>
        <v>0</v>
      </c>
      <c r="BE602" s="16"/>
      <c r="BF602" s="16">
        <f t="shared" si="957"/>
        <v>0</v>
      </c>
      <c r="BH602" s="16">
        <f t="shared" si="958"/>
        <v>0</v>
      </c>
      <c r="BJ602" s="16">
        <f t="shared" si="959"/>
        <v>0</v>
      </c>
      <c r="BL602" s="16">
        <f t="shared" si="960"/>
        <v>0</v>
      </c>
      <c r="BN602" s="16">
        <f t="shared" si="961"/>
        <v>0</v>
      </c>
      <c r="BP602" s="16">
        <f t="shared" si="953"/>
        <v>0</v>
      </c>
      <c r="BQ602" s="43"/>
      <c r="BR602" s="16">
        <f t="shared" si="954"/>
        <v>0</v>
      </c>
      <c r="BS602" s="43"/>
      <c r="BT602" s="16">
        <f t="shared" si="955"/>
        <v>0</v>
      </c>
      <c r="BV602" s="16">
        <f t="shared" si="950"/>
        <v>0</v>
      </c>
      <c r="BW602" s="43"/>
      <c r="BX602" s="16">
        <f t="shared" si="951"/>
        <v>0</v>
      </c>
      <c r="BY602" s="43"/>
      <c r="BZ602" s="16">
        <f t="shared" si="952"/>
        <v>0</v>
      </c>
      <c r="CB602" s="16">
        <f t="shared" si="947"/>
        <v>0</v>
      </c>
      <c r="CF602" s="243">
        <f t="shared" si="948"/>
        <v>-13272.5</v>
      </c>
      <c r="CH602" s="243">
        <f t="shared" si="962"/>
        <v>0</v>
      </c>
      <c r="CJ602" s="16">
        <f t="shared" si="945"/>
        <v>0</v>
      </c>
      <c r="CL602" s="54">
        <f t="shared" si="946"/>
        <v>0</v>
      </c>
      <c r="CN602" s="18"/>
      <c r="CO602" s="16">
        <f t="shared" si="949"/>
        <v>-13272.5</v>
      </c>
      <c r="CP602" s="18"/>
    </row>
    <row r="603" spans="1:94" x14ac:dyDescent="0.2">
      <c r="A603" s="387"/>
      <c r="B603" s="14" t="str">
        <f>VLOOKUP(D603,'line assign basis'!$A$8:$D$668,2,FALSE)</f>
        <v>CUST CONTR - OR IND</v>
      </c>
      <c r="C603" s="17" t="s">
        <v>1322</v>
      </c>
      <c r="D603" s="17" t="str">
        <f t="shared" si="929"/>
        <v>252041</v>
      </c>
      <c r="E603" s="17">
        <f>IFERROR(VLOOKUP(D603,'line assign basis'!$A$8:$D$668,4,FALSE),"")</f>
        <v>3</v>
      </c>
      <c r="F603" s="33">
        <f>IFERROR(VLOOKUP($D603,'SAP Data'!$A$7:$OM$1845,F$4,FALSE),"")</f>
        <v>22570</v>
      </c>
      <c r="G603" s="33">
        <f>IFERROR(VLOOKUP($D603,'SAP Data'!$A$7:$OM$1845,G$4,FALSE),"")</f>
        <v>22570</v>
      </c>
      <c r="H603" s="16">
        <f>IFERROR(VLOOKUP($D603,'SAP Data'!$A$7:$OM$1845,H$4,FALSE),"")</f>
        <v>22570</v>
      </c>
      <c r="I603" s="76">
        <f>IFERROR(VLOOKUP($D603,'SAP Data'!$A$7:$OM$1845,I$4,FALSE),"")</f>
        <v>-4353</v>
      </c>
      <c r="J603" s="76">
        <f>IFERROR(VLOOKUP($D603,'SAP Data'!$A$7:$OM$1845,J$4,FALSE),"")</f>
        <v>-4353</v>
      </c>
      <c r="K603" s="76">
        <f>IFERROR(VLOOKUP($D603,'SAP Data'!$A$7:$OM$1845,K$4,FALSE),"")</f>
        <v>-4353</v>
      </c>
      <c r="L603" s="76">
        <f>IFERROR(VLOOKUP($D603,'SAP Data'!$A$7:$OM$1845,L$4,FALSE),"")</f>
        <v>-4353</v>
      </c>
      <c r="M603" s="76">
        <f>IFERROR(VLOOKUP($D603,'SAP Data'!$A$7:$OM$1845,M$4,FALSE),"")</f>
        <v>-4353</v>
      </c>
      <c r="N603" s="76">
        <f>IFERROR(VLOOKUP($D603,'SAP Data'!$A$7:$OM$1845,N$4,FALSE),"")</f>
        <v>-4353</v>
      </c>
      <c r="O603" s="76">
        <f>IFERROR(VLOOKUP($D603,'SAP Data'!$A$7:$OM$1845,O$4,FALSE),"")</f>
        <v>-4353</v>
      </c>
      <c r="P603" s="76">
        <f>IFERROR(VLOOKUP($D603,'SAP Data'!$A$7:$OM$1845,P$4,FALSE),"")</f>
        <v>-4353</v>
      </c>
      <c r="Q603" s="76">
        <f>IFERROR(VLOOKUP($D603,'SAP Data'!$A$7:$OM$1845,Q$4,FALSE),"")</f>
        <v>-4353</v>
      </c>
      <c r="R603" s="76">
        <f>IFERROR(VLOOKUP($D603,'SAP Data'!$A$7:$OM$1845,R$4,FALSE),"")</f>
        <v>-4353</v>
      </c>
      <c r="S603" s="76">
        <f>IFERROR(VLOOKUP($D603,'SAP Data'!$A$7:$OM$1845,S$4,FALSE),"")</f>
        <v>-4353</v>
      </c>
      <c r="T603" s="76">
        <f>IFERROR(VLOOKUP($D603,'SAP Data'!$A$7:$OM$1845,T$4,FALSE),"")</f>
        <v>-4353</v>
      </c>
      <c r="U603" s="76">
        <f>IFERROR(VLOOKUP($D603,'SAP Data'!$A$7:$OM$1845,U$4,FALSE),"")</f>
        <v>-4353</v>
      </c>
      <c r="V603" s="76">
        <f>IFERROR(VLOOKUP($D603,'SAP Data'!$A$7:$OM$1845,V$4,FALSE),"")</f>
        <v>-4353</v>
      </c>
      <c r="W603" s="76">
        <f>IFERROR(VLOOKUP($D603,'SAP Data'!$A$7:$OM$1845,W$4,FALSE),"")</f>
        <v>-4353</v>
      </c>
      <c r="X603" s="76">
        <f>IFERROR(VLOOKUP($D603,'SAP Data'!$A$7:$OM$1845,X$4,FALSE),"")</f>
        <v>-4353</v>
      </c>
      <c r="Y603" s="76">
        <f>IFERROR(VLOOKUP($D603,'SAP Data'!$A$7:$OM$1845,Y$4,FALSE),"")</f>
        <v>-4353</v>
      </c>
      <c r="Z603" s="76">
        <f>IFERROR(VLOOKUP($D603,'SAP Data'!$A$7:$OM$1845,Z$4,FALSE),"")</f>
        <v>-4353</v>
      </c>
      <c r="AA603" s="76">
        <f>IFERROR(VLOOKUP($D603,'SAP Data'!$A$7:$OM$1845,AA$4,FALSE),"")</f>
        <v>-4353</v>
      </c>
      <c r="AB603" s="76">
        <f>IFERROR(VLOOKUP($D603,'SAP Data'!$A$7:$OM$1845,AB$4,FALSE),"")</f>
        <v>-4353</v>
      </c>
      <c r="AC603" s="76">
        <f>IFERROR(VLOOKUP($D603,'SAP Data'!$A$7:$OM$1845,AC$4,FALSE),"")</f>
        <v>-4353</v>
      </c>
      <c r="AD603" s="76">
        <f>IFERROR(VLOOKUP($D603,'SAP Data'!$A$7:$OM$1845,AD$4,FALSE),"")</f>
        <v>-4353</v>
      </c>
      <c r="AE603" s="76">
        <f>IFERROR(VLOOKUP($D603,'SAP Data'!$A$7:$OM$1845,AE$4,FALSE),"")</f>
        <v>-4353</v>
      </c>
      <c r="AF603" s="76">
        <f>IFERROR(VLOOKUP($D603,'SAP Data'!$A$7:$OM$1845,AF$4,FALSE),"")</f>
        <v>-4353</v>
      </c>
      <c r="AG603" s="76">
        <f>IFERROR(VLOOKUP($D603,'SAP Data'!$A$7:$OM$1845,AG$4,FALSE),"")</f>
        <v>-4353</v>
      </c>
      <c r="AH603" s="76">
        <f>IFERROR(VLOOKUP($D603,'SAP Data'!$A$7:$OM$1845,AH$4,FALSE),"")</f>
        <v>-4353</v>
      </c>
      <c r="AI603" s="76">
        <f>IFERROR(VLOOKUP($D603,'SAP Data'!$A$7:$OM$1845,AI$4,FALSE),"")</f>
        <v>-4353</v>
      </c>
      <c r="AJ603" s="76">
        <f>IFERROR(VLOOKUP($D603,'SAP Data'!$A$7:$OM$1845,AJ$4,FALSE),"")</f>
        <v>-4353</v>
      </c>
      <c r="AK603" s="76">
        <f>IFERROR(VLOOKUP($D603,'SAP Data'!$A$7:$OM$1845,AK$4,FALSE),"")</f>
        <v>-4353</v>
      </c>
      <c r="AL603" s="76">
        <f>IFERROR(VLOOKUP($D603,'SAP Data'!$A$7:$OM$1845,AL$4,FALSE),"")</f>
        <v>-4353</v>
      </c>
      <c r="AM603" s="76">
        <f>IFERROR(VLOOKUP($D603,'SAP Data'!$A$7:$OM$1845,AM$4,FALSE),"")</f>
        <v>-4353</v>
      </c>
      <c r="AN603" s="76">
        <f>IFERROR(VLOOKUP($D603,'SAP Data'!$A$7:$OM$1845,AN$4,FALSE),"")</f>
        <v>-4353</v>
      </c>
      <c r="AO603" s="76">
        <f>IFERROR(VLOOKUP($D603,'SAP Data'!$A$7:$OM$1845,AO$4,FALSE),"")</f>
        <v>-13989</v>
      </c>
      <c r="AP603" s="99">
        <f t="shared" si="933"/>
        <v>-4353</v>
      </c>
      <c r="AQ603" s="43">
        <f t="shared" si="934"/>
        <v>-4353</v>
      </c>
      <c r="AR603" s="43">
        <f t="shared" si="935"/>
        <v>-4353</v>
      </c>
      <c r="AS603" s="43">
        <f t="shared" si="936"/>
        <v>-4353</v>
      </c>
      <c r="AT603" s="43">
        <f t="shared" si="937"/>
        <v>-4353</v>
      </c>
      <c r="AU603" s="43">
        <f t="shared" si="938"/>
        <v>-4353</v>
      </c>
      <c r="AV603" s="43">
        <f t="shared" si="939"/>
        <v>-4353</v>
      </c>
      <c r="AW603" s="43">
        <f t="shared" si="940"/>
        <v>-4353</v>
      </c>
      <c r="AX603" s="43">
        <f t="shared" si="941"/>
        <v>-4353</v>
      </c>
      <c r="AY603" s="43">
        <f t="shared" si="942"/>
        <v>-4353</v>
      </c>
      <c r="AZ603" s="43">
        <f t="shared" si="943"/>
        <v>-4353</v>
      </c>
      <c r="BA603" s="98">
        <f t="shared" si="944"/>
        <v>-4754.5</v>
      </c>
      <c r="BB603" s="16"/>
      <c r="BC603" s="16"/>
      <c r="BD603" s="16">
        <f t="shared" si="956"/>
        <v>0</v>
      </c>
      <c r="BE603" s="16"/>
      <c r="BF603" s="16">
        <f t="shared" si="957"/>
        <v>0</v>
      </c>
      <c r="BH603" s="16">
        <f t="shared" si="958"/>
        <v>0</v>
      </c>
      <c r="BJ603" s="16">
        <f t="shared" si="959"/>
        <v>0</v>
      </c>
      <c r="BL603" s="16">
        <f t="shared" si="960"/>
        <v>0</v>
      </c>
      <c r="BN603" s="16">
        <f t="shared" si="961"/>
        <v>0</v>
      </c>
      <c r="BP603" s="16">
        <f t="shared" si="953"/>
        <v>0</v>
      </c>
      <c r="BQ603" s="43"/>
      <c r="BR603" s="16">
        <f t="shared" si="954"/>
        <v>0</v>
      </c>
      <c r="BS603" s="43"/>
      <c r="BT603" s="16">
        <f t="shared" si="955"/>
        <v>0</v>
      </c>
      <c r="BV603" s="16">
        <f t="shared" si="950"/>
        <v>0</v>
      </c>
      <c r="BW603" s="43"/>
      <c r="BX603" s="16">
        <f t="shared" si="951"/>
        <v>0</v>
      </c>
      <c r="BY603" s="43"/>
      <c r="BZ603" s="16">
        <f t="shared" si="952"/>
        <v>0</v>
      </c>
      <c r="CB603" s="16">
        <f t="shared" si="947"/>
        <v>0</v>
      </c>
      <c r="CF603" s="243">
        <f t="shared" si="948"/>
        <v>0</v>
      </c>
      <c r="CH603" s="243">
        <f t="shared" si="962"/>
        <v>-4754.5</v>
      </c>
      <c r="CJ603" s="16">
        <f t="shared" si="945"/>
        <v>0</v>
      </c>
      <c r="CL603" s="54">
        <f t="shared" si="946"/>
        <v>0</v>
      </c>
      <c r="CN603" s="18"/>
      <c r="CO603" s="16">
        <f t="shared" si="949"/>
        <v>-4754.5</v>
      </c>
      <c r="CP603" s="18"/>
    </row>
    <row r="604" spans="1:94" x14ac:dyDescent="0.2">
      <c r="A604" s="387"/>
      <c r="B604" s="14" t="str">
        <f>VLOOKUP(D604,'line assign basis'!$A$8:$D$668,2,FALSE)</f>
        <v>CUST CONTR - OR IND</v>
      </c>
      <c r="C604" s="17" t="s">
        <v>1324</v>
      </c>
      <c r="D604" s="17" t="str">
        <f t="shared" si="929"/>
        <v>252043</v>
      </c>
      <c r="E604" s="17">
        <f>IFERROR(VLOOKUP(D604,'line assign basis'!$A$8:$D$668,4,FALSE),"")</f>
        <v>3</v>
      </c>
      <c r="F604" s="33">
        <f>IFERROR(VLOOKUP($D604,'SAP Data'!$A$7:$OM$1845,F$4,FALSE),"")</f>
        <v>-56761</v>
      </c>
      <c r="G604" s="33">
        <f>IFERROR(VLOOKUP($D604,'SAP Data'!$A$7:$OM$1845,G$4,FALSE),"")</f>
        <v>-56761</v>
      </c>
      <c r="H604" s="16">
        <f>IFERROR(VLOOKUP($D604,'SAP Data'!$A$7:$OM$1845,H$4,FALSE),"")</f>
        <v>-56761</v>
      </c>
      <c r="I604" s="76">
        <f>IFERROR(VLOOKUP($D604,'SAP Data'!$A$7:$OM$1845,I$4,FALSE),"")</f>
        <v>-56761</v>
      </c>
      <c r="J604" s="76">
        <f>IFERROR(VLOOKUP($D604,'SAP Data'!$A$7:$OM$1845,J$4,FALSE),"")</f>
        <v>-56761</v>
      </c>
      <c r="K604" s="76">
        <f>IFERROR(VLOOKUP($D604,'SAP Data'!$A$7:$OM$1845,K$4,FALSE),"")</f>
        <v>-56761</v>
      </c>
      <c r="L604" s="76">
        <f>IFERROR(VLOOKUP($D604,'SAP Data'!$A$7:$OM$1845,L$4,FALSE),"")</f>
        <v>-56761</v>
      </c>
      <c r="M604" s="76">
        <f>IFERROR(VLOOKUP($D604,'SAP Data'!$A$7:$OM$1845,M$4,FALSE),"")</f>
        <v>-56761</v>
      </c>
      <c r="N604" s="76">
        <f>IFERROR(VLOOKUP($D604,'SAP Data'!$A$7:$OM$1845,N$4,FALSE),"")</f>
        <v>-56761</v>
      </c>
      <c r="O604" s="76">
        <f>IFERROR(VLOOKUP($D604,'SAP Data'!$A$7:$OM$1845,O$4,FALSE),"")</f>
        <v>-56761</v>
      </c>
      <c r="P604" s="76">
        <f>IFERROR(VLOOKUP($D604,'SAP Data'!$A$7:$OM$1845,P$4,FALSE),"")</f>
        <v>-56761</v>
      </c>
      <c r="Q604" s="76">
        <f>IFERROR(VLOOKUP($D604,'SAP Data'!$A$7:$OM$1845,Q$4,FALSE),"")</f>
        <v>-56761</v>
      </c>
      <c r="R604" s="76">
        <f>IFERROR(VLOOKUP($D604,'SAP Data'!$A$7:$OM$1845,R$4,FALSE),"")</f>
        <v>-56761</v>
      </c>
      <c r="S604" s="76">
        <f>IFERROR(VLOOKUP($D604,'SAP Data'!$A$7:$OM$1845,S$4,FALSE),"")</f>
        <v>-56761</v>
      </c>
      <c r="T604" s="76">
        <f>IFERROR(VLOOKUP($D604,'SAP Data'!$A$7:$OM$1845,T$4,FALSE),"")</f>
        <v>-56761</v>
      </c>
      <c r="U604" s="76">
        <f>IFERROR(VLOOKUP($D604,'SAP Data'!$A$7:$OM$1845,U$4,FALSE),"")</f>
        <v>-56761</v>
      </c>
      <c r="V604" s="76">
        <f>IFERROR(VLOOKUP($D604,'SAP Data'!$A$7:$OM$1845,V$4,FALSE),"")</f>
        <v>-56761</v>
      </c>
      <c r="W604" s="76">
        <f>IFERROR(VLOOKUP($D604,'SAP Data'!$A$7:$OM$1845,W$4,FALSE),"")</f>
        <v>-56761</v>
      </c>
      <c r="X604" s="76">
        <f>IFERROR(VLOOKUP($D604,'SAP Data'!$A$7:$OM$1845,X$4,FALSE),"")</f>
        <v>-56761</v>
      </c>
      <c r="Y604" s="76">
        <f>IFERROR(VLOOKUP($D604,'SAP Data'!$A$7:$OM$1845,Y$4,FALSE),"")</f>
        <v>-56761</v>
      </c>
      <c r="Z604" s="76">
        <f>IFERROR(VLOOKUP($D604,'SAP Data'!$A$7:$OM$1845,Z$4,FALSE),"")</f>
        <v>-56761</v>
      </c>
      <c r="AA604" s="76">
        <f>IFERROR(VLOOKUP($D604,'SAP Data'!$A$7:$OM$1845,AA$4,FALSE),"")</f>
        <v>-56761</v>
      </c>
      <c r="AB604" s="76">
        <f>IFERROR(VLOOKUP($D604,'SAP Data'!$A$7:$OM$1845,AB$4,FALSE),"")</f>
        <v>-56761</v>
      </c>
      <c r="AC604" s="76">
        <f>IFERROR(VLOOKUP($D604,'SAP Data'!$A$7:$OM$1845,AC$4,FALSE),"")</f>
        <v>-56761</v>
      </c>
      <c r="AD604" s="76">
        <f>IFERROR(VLOOKUP($D604,'SAP Data'!$A$7:$OM$1845,AD$4,FALSE),"")</f>
        <v>-56761</v>
      </c>
      <c r="AE604" s="76">
        <f>IFERROR(VLOOKUP($D604,'SAP Data'!$A$7:$OM$1845,AE$4,FALSE),"")</f>
        <v>-56761</v>
      </c>
      <c r="AF604" s="76">
        <f>IFERROR(VLOOKUP($D604,'SAP Data'!$A$7:$OM$1845,AF$4,FALSE),"")</f>
        <v>-56761</v>
      </c>
      <c r="AG604" s="76">
        <f>IFERROR(VLOOKUP($D604,'SAP Data'!$A$7:$OM$1845,AG$4,FALSE),"")</f>
        <v>-56761</v>
      </c>
      <c r="AH604" s="76">
        <f>IFERROR(VLOOKUP($D604,'SAP Data'!$A$7:$OM$1845,AH$4,FALSE),"")</f>
        <v>-56761</v>
      </c>
      <c r="AI604" s="76">
        <f>IFERROR(VLOOKUP($D604,'SAP Data'!$A$7:$OM$1845,AI$4,FALSE),"")</f>
        <v>-56761</v>
      </c>
      <c r="AJ604" s="76">
        <f>IFERROR(VLOOKUP($D604,'SAP Data'!$A$7:$OM$1845,AJ$4,FALSE),"")</f>
        <v>-56761</v>
      </c>
      <c r="AK604" s="76">
        <f>IFERROR(VLOOKUP($D604,'SAP Data'!$A$7:$OM$1845,AK$4,FALSE),"")</f>
        <v>-56761</v>
      </c>
      <c r="AL604" s="76">
        <f>IFERROR(VLOOKUP($D604,'SAP Data'!$A$7:$OM$1845,AL$4,FALSE),"")</f>
        <v>-56761</v>
      </c>
      <c r="AM604" s="76">
        <f>IFERROR(VLOOKUP($D604,'SAP Data'!$A$7:$OM$1845,AM$4,FALSE),"")</f>
        <v>0</v>
      </c>
      <c r="AN604" s="76">
        <f>IFERROR(VLOOKUP($D604,'SAP Data'!$A$7:$OM$1845,AN$4,FALSE),"")</f>
        <v>-5450</v>
      </c>
      <c r="AO604" s="76">
        <f>IFERROR(VLOOKUP($D604,'SAP Data'!$A$7:$OM$1845,AO$4,FALSE),"")</f>
        <v>-5450</v>
      </c>
      <c r="AP604" s="99">
        <f t="shared" si="933"/>
        <v>-56761</v>
      </c>
      <c r="AQ604" s="43">
        <f t="shared" si="934"/>
        <v>-56761</v>
      </c>
      <c r="AR604" s="43">
        <f t="shared" si="935"/>
        <v>-56761</v>
      </c>
      <c r="AS604" s="43">
        <f t="shared" si="936"/>
        <v>-56761</v>
      </c>
      <c r="AT604" s="43">
        <f t="shared" si="937"/>
        <v>-56761</v>
      </c>
      <c r="AU604" s="43">
        <f t="shared" si="938"/>
        <v>-56761</v>
      </c>
      <c r="AV604" s="43">
        <f t="shared" si="939"/>
        <v>-56761</v>
      </c>
      <c r="AW604" s="43">
        <f t="shared" si="940"/>
        <v>-56761</v>
      </c>
      <c r="AX604" s="43">
        <f t="shared" si="941"/>
        <v>-56761</v>
      </c>
      <c r="AY604" s="43">
        <f t="shared" si="942"/>
        <v>-54395.958333333336</v>
      </c>
      <c r="AZ604" s="43">
        <f t="shared" si="943"/>
        <v>-49892.958333333336</v>
      </c>
      <c r="BA604" s="98">
        <f t="shared" si="944"/>
        <v>-45617.041666666664</v>
      </c>
      <c r="BB604" s="16"/>
      <c r="BC604" s="16"/>
      <c r="BD604" s="16">
        <f t="shared" si="956"/>
        <v>0</v>
      </c>
      <c r="BE604" s="16"/>
      <c r="BF604" s="16">
        <f t="shared" si="957"/>
        <v>0</v>
      </c>
      <c r="BH604" s="16">
        <f t="shared" si="958"/>
        <v>0</v>
      </c>
      <c r="BJ604" s="16">
        <f t="shared" si="959"/>
        <v>0</v>
      </c>
      <c r="BL604" s="16">
        <f t="shared" si="960"/>
        <v>0</v>
      </c>
      <c r="BN604" s="16">
        <f t="shared" si="961"/>
        <v>0</v>
      </c>
      <c r="BP604" s="16">
        <f t="shared" si="953"/>
        <v>0</v>
      </c>
      <c r="BQ604" s="43"/>
      <c r="BR604" s="16">
        <f t="shared" si="954"/>
        <v>0</v>
      </c>
      <c r="BS604" s="43"/>
      <c r="BT604" s="16">
        <f t="shared" si="955"/>
        <v>0</v>
      </c>
      <c r="BV604" s="16">
        <f t="shared" si="950"/>
        <v>0</v>
      </c>
      <c r="BW604" s="43"/>
      <c r="BX604" s="16">
        <f t="shared" si="951"/>
        <v>0</v>
      </c>
      <c r="BY604" s="43"/>
      <c r="BZ604" s="16">
        <f t="shared" si="952"/>
        <v>0</v>
      </c>
      <c r="CB604" s="16">
        <f t="shared" si="947"/>
        <v>0</v>
      </c>
      <c r="CF604" s="243">
        <f t="shared" si="948"/>
        <v>0</v>
      </c>
      <c r="CH604" s="243">
        <f t="shared" si="962"/>
        <v>-45617.041666666664</v>
      </c>
      <c r="CJ604" s="16">
        <f t="shared" si="945"/>
        <v>0</v>
      </c>
      <c r="CL604" s="54">
        <f t="shared" si="946"/>
        <v>0</v>
      </c>
      <c r="CN604" s="18"/>
      <c r="CO604" s="16">
        <f t="shared" si="949"/>
        <v>-45617.041666666664</v>
      </c>
      <c r="CP604" s="18"/>
    </row>
    <row r="605" spans="1:94" x14ac:dyDescent="0.2">
      <c r="A605" s="387" t="s">
        <v>4022</v>
      </c>
      <c r="B605" s="14" t="str">
        <f>VLOOKUP(D605,'line assign basis'!$A$8:$D$668,2,FALSE)</f>
        <v>FAS133 L.T. LOSS SW&amp;</v>
      </c>
      <c r="C605" s="17" t="s">
        <v>1327</v>
      </c>
      <c r="D605" s="17" t="str">
        <f t="shared" si="929"/>
        <v>262630</v>
      </c>
      <c r="E605" s="17">
        <f>IFERROR(VLOOKUP(D605,'line assign basis'!$A$8:$D$668,4,FALSE),"")</f>
        <v>2</v>
      </c>
      <c r="F605" s="33">
        <f>IFERROR(VLOOKUP($D605,'SAP Data'!$A$7:$OM$1845,F$4,FALSE),"")</f>
        <v>-3025000</v>
      </c>
      <c r="G605" s="33">
        <f>IFERROR(VLOOKUP($D605,'SAP Data'!$A$7:$OM$1845,G$4,FALSE),"")</f>
        <v>-3025000</v>
      </c>
      <c r="H605" s="16">
        <f>IFERROR(VLOOKUP($D605,'SAP Data'!$A$7:$OM$1845,H$4,FALSE),"")</f>
        <v>-1161000</v>
      </c>
      <c r="I605" s="76">
        <f>IFERROR(VLOOKUP($D605,'SAP Data'!$A$7:$OM$1845,I$4,FALSE),"")</f>
        <v>-1161000</v>
      </c>
      <c r="J605" s="76">
        <f>IFERROR(VLOOKUP($D605,'SAP Data'!$A$7:$OM$1845,J$4,FALSE),"")</f>
        <v>-1161000</v>
      </c>
      <c r="K605" s="76">
        <f>IFERROR(VLOOKUP($D605,'SAP Data'!$A$7:$OM$1845,K$4,FALSE),"")</f>
        <v>-2004000</v>
      </c>
      <c r="L605" s="76">
        <f>IFERROR(VLOOKUP($D605,'SAP Data'!$A$7:$OM$1845,L$4,FALSE),"")</f>
        <v>-2004000</v>
      </c>
      <c r="M605" s="76">
        <f>IFERROR(VLOOKUP($D605,'SAP Data'!$A$7:$OM$1845,M$4,FALSE),"")</f>
        <v>-2004000</v>
      </c>
      <c r="N605" s="76">
        <f>IFERROR(VLOOKUP($D605,'SAP Data'!$A$7:$OM$1845,N$4,FALSE),"")</f>
        <v>-2946000</v>
      </c>
      <c r="O605" s="76">
        <f>IFERROR(VLOOKUP($D605,'SAP Data'!$A$7:$OM$1845,O$4,FALSE),"")</f>
        <v>-2946000</v>
      </c>
      <c r="P605" s="76">
        <f>IFERROR(VLOOKUP($D605,'SAP Data'!$A$7:$OM$1845,P$4,FALSE),"")</f>
        <v>-2946000</v>
      </c>
      <c r="Q605" s="76">
        <f>IFERROR(VLOOKUP($D605,'SAP Data'!$A$7:$OM$1845,Q$4,FALSE),"")</f>
        <v>-608623</v>
      </c>
      <c r="R605" s="76">
        <f>IFERROR(VLOOKUP($D605,'SAP Data'!$A$7:$OM$1845,R$4,FALSE),"")</f>
        <v>-608623</v>
      </c>
      <c r="S605" s="76">
        <f>IFERROR(VLOOKUP($D605,'SAP Data'!$A$7:$OM$1845,S$4,FALSE),"")</f>
        <v>-608623</v>
      </c>
      <c r="T605" s="76">
        <f>IFERROR(VLOOKUP($D605,'SAP Data'!$A$7:$OM$1845,T$4,FALSE),"")</f>
        <v>-930104</v>
      </c>
      <c r="U605" s="76">
        <f>IFERROR(VLOOKUP($D605,'SAP Data'!$A$7:$OM$1845,U$4,FALSE),"")</f>
        <v>-930104</v>
      </c>
      <c r="V605" s="76">
        <f>IFERROR(VLOOKUP($D605,'SAP Data'!$A$7:$OM$1845,V$4,FALSE),"")</f>
        <v>-930104</v>
      </c>
      <c r="W605" s="76">
        <f>IFERROR(VLOOKUP($D605,'SAP Data'!$A$7:$OM$1845,W$4,FALSE),"")</f>
        <v>-1483088</v>
      </c>
      <c r="X605" s="76">
        <f>IFERROR(VLOOKUP($D605,'SAP Data'!$A$7:$OM$1845,X$4,FALSE),"")</f>
        <v>-1483088</v>
      </c>
      <c r="Y605" s="76">
        <f>IFERROR(VLOOKUP($D605,'SAP Data'!$A$7:$OM$1845,Y$4,FALSE),"")</f>
        <v>-1483088</v>
      </c>
      <c r="Z605" s="76">
        <f>IFERROR(VLOOKUP($D605,'SAP Data'!$A$7:$OM$1845,Z$4,FALSE),"")</f>
        <v>-853933</v>
      </c>
      <c r="AA605" s="76">
        <f>IFERROR(VLOOKUP($D605,'SAP Data'!$A$7:$OM$1845,AA$4,FALSE),"")</f>
        <v>-853933</v>
      </c>
      <c r="AB605" s="76">
        <f>IFERROR(VLOOKUP($D605,'SAP Data'!$A$7:$OM$1845,AB$4,FALSE),"")</f>
        <v>-853933</v>
      </c>
      <c r="AC605" s="76">
        <f>IFERROR(VLOOKUP($D605,'SAP Data'!$A$7:$OM$1845,AC$4,FALSE),"")</f>
        <v>-2851643</v>
      </c>
      <c r="AD605" s="76">
        <f>IFERROR(VLOOKUP($D605,'SAP Data'!$A$7:$OM$1845,AD$4,FALSE),"")</f>
        <v>-2851643</v>
      </c>
      <c r="AE605" s="76">
        <f>IFERROR(VLOOKUP($D605,'SAP Data'!$A$7:$OM$1845,AE$4,FALSE),"")</f>
        <v>-2851643</v>
      </c>
      <c r="AF605" s="76">
        <f>IFERROR(VLOOKUP($D605,'SAP Data'!$A$7:$OM$1845,AF$4,FALSE),"")</f>
        <v>-1272114</v>
      </c>
      <c r="AG605" s="76">
        <f>IFERROR(VLOOKUP($D605,'SAP Data'!$A$7:$OM$1845,AG$4,FALSE),"")</f>
        <v>-1272114</v>
      </c>
      <c r="AH605" s="76">
        <f>IFERROR(VLOOKUP($D605,'SAP Data'!$A$7:$OM$1845,AH$4,FALSE),"")</f>
        <v>-1272114</v>
      </c>
      <c r="AI605" s="76">
        <f>IFERROR(VLOOKUP($D605,'SAP Data'!$A$7:$OM$1845,AI$4,FALSE),"")</f>
        <v>-216930</v>
      </c>
      <c r="AJ605" s="76">
        <f>IFERROR(VLOOKUP($D605,'SAP Data'!$A$7:$OM$1845,AJ$4,FALSE),"")</f>
        <v>-216930</v>
      </c>
      <c r="AK605" s="76">
        <f>IFERROR(VLOOKUP($D605,'SAP Data'!$A$7:$OM$1845,AK$4,FALSE),"")</f>
        <v>-216930</v>
      </c>
      <c r="AL605" s="76">
        <f>IFERROR(VLOOKUP($D605,'SAP Data'!$A$7:$OM$1845,AL$4,FALSE),"")</f>
        <v>0</v>
      </c>
      <c r="AM605" s="76">
        <f>IFERROR(VLOOKUP($D605,'SAP Data'!$A$7:$OM$1845,AM$4,FALSE),"")</f>
        <v>0</v>
      </c>
      <c r="AN605" s="76">
        <f>IFERROR(VLOOKUP($D605,'SAP Data'!$A$7:$OM$1845,AN$4,FALSE),"")</f>
        <v>0</v>
      </c>
      <c r="AO605" s="76">
        <f>IFERROR(VLOOKUP($D605,'SAP Data'!$A$7:$OM$1845,AO$4,FALSE),"")</f>
        <v>-411607</v>
      </c>
      <c r="AP605" s="99">
        <f t="shared" si="933"/>
        <v>-1249314.5</v>
      </c>
      <c r="AQ605" s="43">
        <f t="shared" si="934"/>
        <v>-1436232.8333333333</v>
      </c>
      <c r="AR605" s="43">
        <f t="shared" si="935"/>
        <v>-1543942.4166666667</v>
      </c>
      <c r="AS605" s="43">
        <f t="shared" si="936"/>
        <v>-1572443.25</v>
      </c>
      <c r="AT605" s="43">
        <f t="shared" si="937"/>
        <v>-1600944.0833333333</v>
      </c>
      <c r="AU605" s="43">
        <f t="shared" si="938"/>
        <v>-1562437.9166666667</v>
      </c>
      <c r="AV605" s="43">
        <f t="shared" si="939"/>
        <v>-1456924.75</v>
      </c>
      <c r="AW605" s="43">
        <f t="shared" si="940"/>
        <v>-1351411.5833333333</v>
      </c>
      <c r="AX605" s="43">
        <f t="shared" si="941"/>
        <v>-1263074.4583333333</v>
      </c>
      <c r="AY605" s="43">
        <f t="shared" si="942"/>
        <v>-1191913.375</v>
      </c>
      <c r="AZ605" s="43">
        <f t="shared" si="943"/>
        <v>-1120752.2916666667</v>
      </c>
      <c r="BA605" s="98">
        <f t="shared" si="944"/>
        <v>-983503.58333333337</v>
      </c>
      <c r="BB605" s="16"/>
      <c r="BC605" s="16"/>
      <c r="BD605" s="16">
        <f t="shared" si="956"/>
        <v>0</v>
      </c>
      <c r="BE605" s="16"/>
      <c r="BF605" s="16">
        <f t="shared" si="957"/>
        <v>0</v>
      </c>
      <c r="BH605" s="16">
        <f t="shared" si="958"/>
        <v>0</v>
      </c>
      <c r="BJ605" s="16">
        <f t="shared" si="959"/>
        <v>0</v>
      </c>
      <c r="BL605" s="16">
        <f t="shared" si="960"/>
        <v>0</v>
      </c>
      <c r="BN605" s="16">
        <f t="shared" si="961"/>
        <v>0</v>
      </c>
      <c r="BP605" s="16">
        <f t="shared" si="953"/>
        <v>0</v>
      </c>
      <c r="BQ605" s="43"/>
      <c r="BR605" s="16">
        <f t="shared" si="954"/>
        <v>0</v>
      </c>
      <c r="BS605" s="43"/>
      <c r="BT605" s="16">
        <f t="shared" si="955"/>
        <v>0</v>
      </c>
      <c r="BV605" s="16">
        <f t="shared" si="950"/>
        <v>0</v>
      </c>
      <c r="BW605" s="43"/>
      <c r="BX605" s="16">
        <f t="shared" si="951"/>
        <v>0</v>
      </c>
      <c r="BY605" s="43"/>
      <c r="BZ605" s="16">
        <f t="shared" si="952"/>
        <v>0</v>
      </c>
      <c r="CB605" s="16">
        <f t="shared" si="947"/>
        <v>0</v>
      </c>
      <c r="CF605" s="243">
        <f t="shared" si="948"/>
        <v>0</v>
      </c>
      <c r="CH605" s="243">
        <f t="shared" si="962"/>
        <v>0</v>
      </c>
      <c r="CJ605" s="16">
        <f t="shared" si="945"/>
        <v>-983503.58333333337</v>
      </c>
      <c r="CL605" s="54">
        <f t="shared" si="946"/>
        <v>0</v>
      </c>
      <c r="CN605" s="18"/>
      <c r="CO605" s="16">
        <f t="shared" si="949"/>
        <v>0</v>
      </c>
      <c r="CP605" s="18"/>
    </row>
    <row r="606" spans="1:94" x14ac:dyDescent="0.2">
      <c r="A606" s="387" t="s">
        <v>4022</v>
      </c>
      <c r="B606" s="14" t="str">
        <f>VLOOKUP(D606,'line assign basis'!$A$8:$D$668,2,FALSE)</f>
        <v>FAS133 L.T. LOSS PHY</v>
      </c>
      <c r="C606" s="17" t="s">
        <v>1330</v>
      </c>
      <c r="D606" s="17" t="str">
        <f t="shared" si="929"/>
        <v>262635</v>
      </c>
      <c r="E606" s="17">
        <f>IFERROR(VLOOKUP(D606,'line assign basis'!$A$8:$D$668,4,FALSE),"")</f>
        <v>2</v>
      </c>
      <c r="F606" s="33">
        <f>IFERROR(VLOOKUP($D606,'SAP Data'!$A$7:$OM$1845,F$4,FALSE),"")</f>
        <v>0</v>
      </c>
      <c r="G606" s="33">
        <f>IFERROR(VLOOKUP($D606,'SAP Data'!$A$7:$OM$1845,G$4,FALSE),"")</f>
        <v>0</v>
      </c>
      <c r="H606" s="16">
        <f>IFERROR(VLOOKUP($D606,'SAP Data'!$A$7:$OM$1845,H$4,FALSE),"")</f>
        <v>0</v>
      </c>
      <c r="I606" s="76">
        <f>IFERROR(VLOOKUP($D606,'SAP Data'!$A$7:$OM$1845,I$4,FALSE),"")</f>
        <v>0</v>
      </c>
      <c r="J606" s="76">
        <f>IFERROR(VLOOKUP($D606,'SAP Data'!$A$7:$OM$1845,J$4,FALSE),"")</f>
        <v>0</v>
      </c>
      <c r="K606" s="76">
        <f>IFERROR(VLOOKUP($D606,'SAP Data'!$A$7:$OM$1845,K$4,FALSE),"")</f>
        <v>-58000</v>
      </c>
      <c r="L606" s="76">
        <f>IFERROR(VLOOKUP($D606,'SAP Data'!$A$7:$OM$1845,L$4,FALSE),"")</f>
        <v>-58000</v>
      </c>
      <c r="M606" s="76">
        <f>IFERROR(VLOOKUP($D606,'SAP Data'!$A$7:$OM$1845,M$4,FALSE),"")</f>
        <v>-58000</v>
      </c>
      <c r="N606" s="76">
        <f>IFERROR(VLOOKUP($D606,'SAP Data'!$A$7:$OM$1845,N$4,FALSE),"")</f>
        <v>-20000</v>
      </c>
      <c r="O606" s="76">
        <f>IFERROR(VLOOKUP($D606,'SAP Data'!$A$7:$OM$1845,O$4,FALSE),"")</f>
        <v>-20000</v>
      </c>
      <c r="P606" s="76">
        <f>IFERROR(VLOOKUP($D606,'SAP Data'!$A$7:$OM$1845,P$4,FALSE),"")</f>
        <v>-20000</v>
      </c>
      <c r="Q606" s="76">
        <f>IFERROR(VLOOKUP($D606,'SAP Data'!$A$7:$OM$1845,Q$4,FALSE),"")</f>
        <v>0</v>
      </c>
      <c r="R606" s="76">
        <f>IFERROR(VLOOKUP($D606,'SAP Data'!$A$7:$OM$1845,R$4,FALSE),"")</f>
        <v>0</v>
      </c>
      <c r="S606" s="76">
        <f>IFERROR(VLOOKUP($D606,'SAP Data'!$A$7:$OM$1845,S$4,FALSE),"")</f>
        <v>0</v>
      </c>
      <c r="T606" s="76">
        <f>IFERROR(VLOOKUP($D606,'SAP Data'!$A$7:$OM$1845,T$4,FALSE),"")</f>
        <v>-9173</v>
      </c>
      <c r="U606" s="76">
        <f>IFERROR(VLOOKUP($D606,'SAP Data'!$A$7:$OM$1845,U$4,FALSE),"")</f>
        <v>-9173</v>
      </c>
      <c r="V606" s="76">
        <f>IFERROR(VLOOKUP($D606,'SAP Data'!$A$7:$OM$1845,V$4,FALSE),"")</f>
        <v>-9173</v>
      </c>
      <c r="W606" s="76">
        <f>IFERROR(VLOOKUP($D606,'SAP Data'!$A$7:$OM$1845,W$4,FALSE),"")</f>
        <v>-23458</v>
      </c>
      <c r="X606" s="76">
        <f>IFERROR(VLOOKUP($D606,'SAP Data'!$A$7:$OM$1845,X$4,FALSE),"")</f>
        <v>-23458</v>
      </c>
      <c r="Y606" s="76">
        <f>IFERROR(VLOOKUP($D606,'SAP Data'!$A$7:$OM$1845,Y$4,FALSE),"")</f>
        <v>-23458</v>
      </c>
      <c r="Z606" s="76">
        <f>IFERROR(VLOOKUP($D606,'SAP Data'!$A$7:$OM$1845,Z$4,FALSE),"")</f>
        <v>-27062</v>
      </c>
      <c r="AA606" s="76">
        <f>IFERROR(VLOOKUP($D606,'SAP Data'!$A$7:$OM$1845,AA$4,FALSE),"")</f>
        <v>-27062</v>
      </c>
      <c r="AB606" s="76">
        <f>IFERROR(VLOOKUP($D606,'SAP Data'!$A$7:$OM$1845,AB$4,FALSE),"")</f>
        <v>-27062</v>
      </c>
      <c r="AC606" s="76">
        <f>IFERROR(VLOOKUP($D606,'SAP Data'!$A$7:$OM$1845,AC$4,FALSE),"")</f>
        <v>0</v>
      </c>
      <c r="AD606" s="76">
        <f>IFERROR(VLOOKUP($D606,'SAP Data'!$A$7:$OM$1845,AD$4,FALSE),"")</f>
        <v>0</v>
      </c>
      <c r="AE606" s="76">
        <f>IFERROR(VLOOKUP($D606,'SAP Data'!$A$7:$OM$1845,AE$4,FALSE),"")</f>
        <v>0</v>
      </c>
      <c r="AF606" s="76">
        <f>IFERROR(VLOOKUP($D606,'SAP Data'!$A$7:$OM$1845,AF$4,FALSE),"")</f>
        <v>0</v>
      </c>
      <c r="AG606" s="76">
        <f>IFERROR(VLOOKUP($D606,'SAP Data'!$A$7:$OM$1845,AG$4,FALSE),"")</f>
        <v>0</v>
      </c>
      <c r="AH606" s="76">
        <f>IFERROR(VLOOKUP($D606,'SAP Data'!$A$7:$OM$1845,AH$4,FALSE),"")</f>
        <v>0</v>
      </c>
      <c r="AI606" s="76">
        <f>IFERROR(VLOOKUP($D606,'SAP Data'!$A$7:$OM$1845,AI$4,FALSE),"")</f>
        <v>-235669</v>
      </c>
      <c r="AJ606" s="76">
        <f>IFERROR(VLOOKUP($D606,'SAP Data'!$A$7:$OM$1845,AJ$4,FALSE),"")</f>
        <v>-235669</v>
      </c>
      <c r="AK606" s="76">
        <f>IFERROR(VLOOKUP($D606,'SAP Data'!$A$7:$OM$1845,AK$4,FALSE),"")</f>
        <v>-235669</v>
      </c>
      <c r="AL606" s="76">
        <f>IFERROR(VLOOKUP($D606,'SAP Data'!$A$7:$OM$1845,AL$4,FALSE),"")</f>
        <v>-103936</v>
      </c>
      <c r="AM606" s="76">
        <f>IFERROR(VLOOKUP($D606,'SAP Data'!$A$7:$OM$1845,AM$4,FALSE),"")</f>
        <v>-103936</v>
      </c>
      <c r="AN606" s="76">
        <f>IFERROR(VLOOKUP($D606,'SAP Data'!$A$7:$OM$1845,AN$4,FALSE),"")</f>
        <v>-103936</v>
      </c>
      <c r="AO606" s="76">
        <f>IFERROR(VLOOKUP($D606,'SAP Data'!$A$7:$OM$1845,AO$4,FALSE),"")</f>
        <v>0</v>
      </c>
      <c r="AP606" s="99">
        <f t="shared" si="933"/>
        <v>-14923.25</v>
      </c>
      <c r="AQ606" s="43">
        <f t="shared" si="934"/>
        <v>-14923.25</v>
      </c>
      <c r="AR606" s="43">
        <f t="shared" si="935"/>
        <v>-14541.041666666666</v>
      </c>
      <c r="AS606" s="43">
        <f t="shared" si="936"/>
        <v>-13776.625</v>
      </c>
      <c r="AT606" s="43">
        <f t="shared" si="937"/>
        <v>-13012.208333333334</v>
      </c>
      <c r="AU606" s="43">
        <f t="shared" si="938"/>
        <v>-21472.125</v>
      </c>
      <c r="AV606" s="43">
        <f t="shared" si="939"/>
        <v>-39156.375</v>
      </c>
      <c r="AW606" s="43">
        <f t="shared" si="940"/>
        <v>-56840.625</v>
      </c>
      <c r="AX606" s="43">
        <f t="shared" si="941"/>
        <v>-68885.833333333328</v>
      </c>
      <c r="AY606" s="43">
        <f t="shared" si="942"/>
        <v>-75292</v>
      </c>
      <c r="AZ606" s="43">
        <f t="shared" si="943"/>
        <v>-81698.166666666672</v>
      </c>
      <c r="BA606" s="98">
        <f t="shared" si="944"/>
        <v>-84901.25</v>
      </c>
      <c r="BB606" s="16"/>
      <c r="BC606" s="16"/>
      <c r="BD606" s="16">
        <f t="shared" si="956"/>
        <v>0</v>
      </c>
      <c r="BE606" s="16"/>
      <c r="BF606" s="16">
        <f t="shared" si="957"/>
        <v>0</v>
      </c>
      <c r="BH606" s="16">
        <f t="shared" si="958"/>
        <v>0</v>
      </c>
      <c r="BJ606" s="16">
        <f t="shared" si="959"/>
        <v>0</v>
      </c>
      <c r="BL606" s="16">
        <f t="shared" si="960"/>
        <v>0</v>
      </c>
      <c r="BN606" s="16">
        <f t="shared" si="961"/>
        <v>0</v>
      </c>
      <c r="BP606" s="16">
        <f t="shared" si="953"/>
        <v>0</v>
      </c>
      <c r="BQ606" s="43"/>
      <c r="BR606" s="16">
        <f t="shared" si="954"/>
        <v>0</v>
      </c>
      <c r="BS606" s="43"/>
      <c r="BT606" s="16">
        <f t="shared" si="955"/>
        <v>0</v>
      </c>
      <c r="BV606" s="16">
        <f t="shared" si="950"/>
        <v>0</v>
      </c>
      <c r="BW606" s="43"/>
      <c r="BX606" s="16">
        <f t="shared" si="951"/>
        <v>0</v>
      </c>
      <c r="BY606" s="43"/>
      <c r="BZ606" s="16">
        <f t="shared" si="952"/>
        <v>0</v>
      </c>
      <c r="CB606" s="16">
        <f t="shared" si="947"/>
        <v>0</v>
      </c>
      <c r="CF606" s="243">
        <f t="shared" si="948"/>
        <v>0</v>
      </c>
      <c r="CH606" s="243">
        <f t="shared" si="962"/>
        <v>0</v>
      </c>
      <c r="CJ606" s="16">
        <f t="shared" si="945"/>
        <v>-84901.25</v>
      </c>
      <c r="CL606" s="54">
        <f t="shared" si="946"/>
        <v>0</v>
      </c>
      <c r="CN606" s="18"/>
      <c r="CO606" s="16">
        <f t="shared" si="949"/>
        <v>0</v>
      </c>
      <c r="CP606" s="18"/>
    </row>
    <row r="607" spans="1:94" x14ac:dyDescent="0.2">
      <c r="A607" s="387" t="s">
        <v>4021</v>
      </c>
      <c r="B607" s="14" t="str">
        <f>VLOOKUP(D607,'line assign basis'!$A$8:$D$668,2,FALSE)</f>
        <v>PHY OPTIONS LT LOSS</v>
      </c>
      <c r="C607" s="17" t="s">
        <v>3792</v>
      </c>
      <c r="D607" s="17" t="str">
        <f t="shared" ref="D607" si="963">RIGHT(C607,6)</f>
        <v>262637</v>
      </c>
      <c r="E607" s="17">
        <f>IFERROR(VLOOKUP(D607,'line assign basis'!$A$8:$D$668,4,FALSE),"")</f>
        <v>2</v>
      </c>
      <c r="F607" s="33">
        <f>IFERROR(VLOOKUP($D607,'SAP Data'!$A$7:$OM$1845,F$4,FALSE),"")</f>
        <v>0</v>
      </c>
      <c r="G607" s="33">
        <f>IFERROR(VLOOKUP($D607,'SAP Data'!$A$7:$OM$1845,G$4,FALSE),"")</f>
        <v>0</v>
      </c>
      <c r="H607" s="16">
        <f>IFERROR(VLOOKUP($D607,'SAP Data'!$A$7:$OM$1845,H$4,FALSE),"")</f>
        <v>0</v>
      </c>
      <c r="I607" s="76">
        <f>IFERROR(VLOOKUP($D607,'SAP Data'!$A$7:$OM$1845,I$4,FALSE),"")</f>
        <v>0</v>
      </c>
      <c r="J607" s="76">
        <f>IFERROR(VLOOKUP($D607,'SAP Data'!$A$7:$OM$1845,J$4,FALSE),"")</f>
        <v>0</v>
      </c>
      <c r="K607" s="76">
        <f>IFERROR(VLOOKUP($D607,'SAP Data'!$A$7:$OM$1845,K$4,FALSE),"")</f>
        <v>0</v>
      </c>
      <c r="L607" s="76">
        <f>IFERROR(VLOOKUP($D607,'SAP Data'!$A$7:$OM$1845,L$4,FALSE),"")</f>
        <v>0</v>
      </c>
      <c r="M607" s="76">
        <f>IFERROR(VLOOKUP($D607,'SAP Data'!$A$7:$OM$1845,M$4,FALSE),"")</f>
        <v>0</v>
      </c>
      <c r="N607" s="76">
        <f>IFERROR(VLOOKUP($D607,'SAP Data'!$A$7:$OM$1845,N$4,FALSE),"")</f>
        <v>0</v>
      </c>
      <c r="O607" s="76">
        <f>IFERROR(VLOOKUP($D607,'SAP Data'!$A$7:$OM$1845,O$4,FALSE),"")</f>
        <v>0</v>
      </c>
      <c r="P607" s="76">
        <f>IFERROR(VLOOKUP($D607,'SAP Data'!$A$7:$OM$1845,P$4,FALSE),"")</f>
        <v>0</v>
      </c>
      <c r="Q607" s="76">
        <f>IFERROR(VLOOKUP($D607,'SAP Data'!$A$7:$OM$1845,Q$4,FALSE),"")</f>
        <v>0</v>
      </c>
      <c r="R607" s="76">
        <f>IFERROR(VLOOKUP($D607,'SAP Data'!$A$7:$OM$1845,R$4,FALSE),"")</f>
        <v>0</v>
      </c>
      <c r="S607" s="76">
        <f>IFERROR(VLOOKUP($D607,'SAP Data'!$A$7:$OM$1845,S$4,FALSE),"")</f>
        <v>0</v>
      </c>
      <c r="T607" s="76">
        <f>IFERROR(VLOOKUP($D607,'SAP Data'!$A$7:$OM$1845,T$4,FALSE),"")</f>
        <v>0</v>
      </c>
      <c r="U607" s="76">
        <f>IFERROR(VLOOKUP($D607,'SAP Data'!$A$7:$OM$1845,U$4,FALSE),"")</f>
        <v>0</v>
      </c>
      <c r="V607" s="76">
        <f>IFERROR(VLOOKUP($D607,'SAP Data'!$A$7:$OM$1845,V$4,FALSE),"")</f>
        <v>0</v>
      </c>
      <c r="W607" s="76">
        <f>IFERROR(VLOOKUP($D607,'SAP Data'!$A$7:$OM$1845,W$4,FALSE),"")</f>
        <v>0</v>
      </c>
      <c r="X607" s="76">
        <f>IFERROR(VLOOKUP($D607,'SAP Data'!$A$7:$OM$1845,X$4,FALSE),"")</f>
        <v>0</v>
      </c>
      <c r="Y607" s="76">
        <f>IFERROR(VLOOKUP($D607,'SAP Data'!$A$7:$OM$1845,Y$4,FALSE),"")</f>
        <v>0</v>
      </c>
      <c r="Z607" s="76">
        <f>IFERROR(VLOOKUP($D607,'SAP Data'!$A$7:$OM$1845,Z$4,FALSE),"")</f>
        <v>0</v>
      </c>
      <c r="AA607" s="76">
        <f>IFERROR(VLOOKUP($D607,'SAP Data'!$A$7:$OM$1845,AA$4,FALSE),"")</f>
        <v>0</v>
      </c>
      <c r="AB607" s="76">
        <f>IFERROR(VLOOKUP($D607,'SAP Data'!$A$7:$OM$1845,AB$4,FALSE),"")</f>
        <v>0</v>
      </c>
      <c r="AC607" s="76">
        <f>IFERROR(VLOOKUP($D607,'SAP Data'!$A$7:$OM$1845,AC$4,FALSE),"")</f>
        <v>0</v>
      </c>
      <c r="AD607" s="76">
        <f>IFERROR(VLOOKUP($D607,'SAP Data'!$A$7:$OM$1845,AD$4,FALSE),"")</f>
        <v>0</v>
      </c>
      <c r="AE607" s="76">
        <f>IFERROR(VLOOKUP($D607,'SAP Data'!$A$7:$OM$1845,AE$4,FALSE),"")</f>
        <v>0</v>
      </c>
      <c r="AF607" s="76">
        <f>IFERROR(VLOOKUP($D607,'SAP Data'!$A$7:$OM$1845,AF$4,FALSE),"")</f>
        <v>0</v>
      </c>
      <c r="AG607" s="76">
        <f>IFERROR(VLOOKUP($D607,'SAP Data'!$A$7:$OM$1845,AG$4,FALSE),"")</f>
        <v>0</v>
      </c>
      <c r="AH607" s="76">
        <f>IFERROR(VLOOKUP($D607,'SAP Data'!$A$7:$OM$1845,AH$4,FALSE),"")</f>
        <v>0</v>
      </c>
      <c r="AI607" s="76">
        <f>IFERROR(VLOOKUP($D607,'SAP Data'!$A$7:$OM$1845,AI$4,FALSE),"")</f>
        <v>0</v>
      </c>
      <c r="AJ607" s="76">
        <f>IFERROR(VLOOKUP($D607,'SAP Data'!$A$7:$OM$1845,AJ$4,FALSE),"")</f>
        <v>0</v>
      </c>
      <c r="AK607" s="76">
        <f>IFERROR(VLOOKUP($D607,'SAP Data'!$A$7:$OM$1845,AK$4,FALSE),"")</f>
        <v>0</v>
      </c>
      <c r="AL607" s="76">
        <f>IFERROR(VLOOKUP($D607,'SAP Data'!$A$7:$OM$1845,AL$4,FALSE),"")</f>
        <v>0</v>
      </c>
      <c r="AM607" s="76">
        <f>IFERROR(VLOOKUP($D607,'SAP Data'!$A$7:$OM$1845,AM$4,FALSE),"")</f>
        <v>0</v>
      </c>
      <c r="AN607" s="76">
        <f>IFERROR(VLOOKUP($D607,'SAP Data'!$A$7:$OM$1845,AN$4,FALSE),"")</f>
        <v>0</v>
      </c>
      <c r="AO607" s="76">
        <f>IFERROR(VLOOKUP($D607,'SAP Data'!$A$7:$OM$1845,AO$4,FALSE),"")</f>
        <v>0</v>
      </c>
      <c r="AP607" s="99">
        <f t="shared" si="933"/>
        <v>0</v>
      </c>
      <c r="AQ607" s="43">
        <f t="shared" si="934"/>
        <v>0</v>
      </c>
      <c r="AR607" s="43">
        <f t="shared" si="935"/>
        <v>0</v>
      </c>
      <c r="AS607" s="43">
        <f t="shared" si="936"/>
        <v>0</v>
      </c>
      <c r="AT607" s="43">
        <f t="shared" si="937"/>
        <v>0</v>
      </c>
      <c r="AU607" s="43">
        <f t="shared" si="938"/>
        <v>0</v>
      </c>
      <c r="AV607" s="43">
        <f t="shared" si="939"/>
        <v>0</v>
      </c>
      <c r="AW607" s="43">
        <f t="shared" si="940"/>
        <v>0</v>
      </c>
      <c r="AX607" s="43">
        <f t="shared" si="941"/>
        <v>0</v>
      </c>
      <c r="AY607" s="43">
        <f t="shared" si="942"/>
        <v>0</v>
      </c>
      <c r="AZ607" s="43">
        <f t="shared" si="943"/>
        <v>0</v>
      </c>
      <c r="BA607" s="98">
        <f t="shared" si="944"/>
        <v>0</v>
      </c>
      <c r="BB607" s="16"/>
      <c r="BC607" s="16"/>
      <c r="BD607" s="16">
        <f t="shared" si="956"/>
        <v>0</v>
      </c>
      <c r="BE607" s="16"/>
      <c r="BF607" s="16">
        <f t="shared" si="957"/>
        <v>0</v>
      </c>
      <c r="BH607" s="16">
        <f t="shared" si="958"/>
        <v>0</v>
      </c>
      <c r="BJ607" s="16">
        <f t="shared" si="959"/>
        <v>0</v>
      </c>
      <c r="BL607" s="16">
        <f t="shared" si="960"/>
        <v>0</v>
      </c>
      <c r="BN607" s="16">
        <f t="shared" si="961"/>
        <v>0</v>
      </c>
      <c r="BP607" s="16">
        <f t="shared" si="953"/>
        <v>0</v>
      </c>
      <c r="BQ607" s="43"/>
      <c r="BR607" s="16">
        <f t="shared" si="954"/>
        <v>0</v>
      </c>
      <c r="BS607" s="43"/>
      <c r="BT607" s="16">
        <f t="shared" si="955"/>
        <v>0</v>
      </c>
      <c r="BV607" s="16">
        <f t="shared" si="950"/>
        <v>0</v>
      </c>
      <c r="BW607" s="43"/>
      <c r="BX607" s="16">
        <f t="shared" si="951"/>
        <v>0</v>
      </c>
      <c r="BY607" s="43"/>
      <c r="BZ607" s="16">
        <f t="shared" si="952"/>
        <v>0</v>
      </c>
      <c r="CB607" s="16">
        <f t="shared" si="947"/>
        <v>0</v>
      </c>
      <c r="CF607" s="243">
        <f t="shared" si="948"/>
        <v>0</v>
      </c>
      <c r="CH607" s="243">
        <f t="shared" si="962"/>
        <v>0</v>
      </c>
      <c r="CJ607" s="16">
        <f t="shared" si="945"/>
        <v>0</v>
      </c>
      <c r="CL607" s="54">
        <f t="shared" si="946"/>
        <v>0</v>
      </c>
      <c r="CN607" s="18"/>
      <c r="CO607" s="16">
        <f t="shared" si="949"/>
        <v>0</v>
      </c>
      <c r="CP607" s="18"/>
    </row>
    <row r="608" spans="1:94" x14ac:dyDescent="0.2">
      <c r="A608" s="387" t="s">
        <v>4021</v>
      </c>
      <c r="B608" s="14" t="str">
        <f>VLOOKUP(D608,'line assign basis'!$A$8:$D$668,2,FALSE)</f>
        <v>PHY OPTIONS LT LOSS</v>
      </c>
      <c r="C608" s="17" t="s">
        <v>1333</v>
      </c>
      <c r="D608" s="17" t="str">
        <f t="shared" si="929"/>
        <v>262638</v>
      </c>
      <c r="E608" s="17">
        <f>IFERROR(VLOOKUP(D608,'line assign basis'!$A$8:$D$668,4,FALSE),"")</f>
        <v>2</v>
      </c>
      <c r="F608" s="33">
        <f>IFERROR(VLOOKUP($D608,'SAP Data'!$A$7:$OM$1845,F$4,FALSE),"")</f>
        <v>0</v>
      </c>
      <c r="G608" s="33">
        <f>IFERROR(VLOOKUP($D608,'SAP Data'!$A$7:$OM$1845,G$4,FALSE),"")</f>
        <v>0</v>
      </c>
      <c r="H608" s="16">
        <f>IFERROR(VLOOKUP($D608,'SAP Data'!$A$7:$OM$1845,H$4,FALSE),"")</f>
        <v>0</v>
      </c>
      <c r="I608" s="76">
        <f>IFERROR(VLOOKUP($D608,'SAP Data'!$A$7:$OM$1845,I$4,FALSE),"")</f>
        <v>0</v>
      </c>
      <c r="J608" s="76">
        <f>IFERROR(VLOOKUP($D608,'SAP Data'!$A$7:$OM$1845,J$4,FALSE),"")</f>
        <v>0</v>
      </c>
      <c r="K608" s="76">
        <f>IFERROR(VLOOKUP($D608,'SAP Data'!$A$7:$OM$1845,K$4,FALSE),"")</f>
        <v>0</v>
      </c>
      <c r="L608" s="76">
        <f>IFERROR(VLOOKUP($D608,'SAP Data'!$A$7:$OM$1845,L$4,FALSE),"")</f>
        <v>0</v>
      </c>
      <c r="M608" s="76">
        <f>IFERROR(VLOOKUP($D608,'SAP Data'!$A$7:$OM$1845,M$4,FALSE),"")</f>
        <v>0</v>
      </c>
      <c r="N608" s="76">
        <f>IFERROR(VLOOKUP($D608,'SAP Data'!$A$7:$OM$1845,N$4,FALSE),"")</f>
        <v>-32000</v>
      </c>
      <c r="O608" s="76">
        <f>IFERROR(VLOOKUP($D608,'SAP Data'!$A$7:$OM$1845,O$4,FALSE),"")</f>
        <v>-32000</v>
      </c>
      <c r="P608" s="76">
        <f>IFERROR(VLOOKUP($D608,'SAP Data'!$A$7:$OM$1845,P$4,FALSE),"")</f>
        <v>-32000</v>
      </c>
      <c r="Q608" s="76">
        <f>IFERROR(VLOOKUP($D608,'SAP Data'!$A$7:$OM$1845,Q$4,FALSE),"")</f>
        <v>0</v>
      </c>
      <c r="R608" s="76">
        <f>IFERROR(VLOOKUP($D608,'SAP Data'!$A$7:$OM$1845,R$4,FALSE),"")</f>
        <v>0</v>
      </c>
      <c r="S608" s="76">
        <f>IFERROR(VLOOKUP($D608,'SAP Data'!$A$7:$OM$1845,S$4,FALSE),"")</f>
        <v>0</v>
      </c>
      <c r="T608" s="76">
        <f>IFERROR(VLOOKUP($D608,'SAP Data'!$A$7:$OM$1845,T$4,FALSE),"")</f>
        <v>0</v>
      </c>
      <c r="U608" s="76">
        <f>IFERROR(VLOOKUP($D608,'SAP Data'!$A$7:$OM$1845,U$4,FALSE),"")</f>
        <v>0</v>
      </c>
      <c r="V608" s="76">
        <f>IFERROR(VLOOKUP($D608,'SAP Data'!$A$7:$OM$1845,V$4,FALSE),"")</f>
        <v>0</v>
      </c>
      <c r="W608" s="76">
        <f>IFERROR(VLOOKUP($D608,'SAP Data'!$A$7:$OM$1845,W$4,FALSE),"")</f>
        <v>-151714</v>
      </c>
      <c r="X608" s="76">
        <f>IFERROR(VLOOKUP($D608,'SAP Data'!$A$7:$OM$1845,X$4,FALSE),"")</f>
        <v>-151714</v>
      </c>
      <c r="Y608" s="76">
        <f>IFERROR(VLOOKUP($D608,'SAP Data'!$A$7:$OM$1845,Y$4,FALSE),"")</f>
        <v>-151714</v>
      </c>
      <c r="Z608" s="76">
        <f>IFERROR(VLOOKUP($D608,'SAP Data'!$A$7:$OM$1845,Z$4,FALSE),"")</f>
        <v>-39652</v>
      </c>
      <c r="AA608" s="76">
        <f>IFERROR(VLOOKUP($D608,'SAP Data'!$A$7:$OM$1845,AA$4,FALSE),"")</f>
        <v>-39652</v>
      </c>
      <c r="AB608" s="76">
        <f>IFERROR(VLOOKUP($D608,'SAP Data'!$A$7:$OM$1845,AB$4,FALSE),"")</f>
        <v>-39652</v>
      </c>
      <c r="AC608" s="76">
        <f>IFERROR(VLOOKUP($D608,'SAP Data'!$A$7:$OM$1845,AC$4,FALSE),"")</f>
        <v>0</v>
      </c>
      <c r="AD608" s="76">
        <f>IFERROR(VLOOKUP($D608,'SAP Data'!$A$7:$OM$1845,AD$4,FALSE),"")</f>
        <v>0</v>
      </c>
      <c r="AE608" s="76">
        <f>IFERROR(VLOOKUP($D608,'SAP Data'!$A$7:$OM$1845,AE$4,FALSE),"")</f>
        <v>0</v>
      </c>
      <c r="AF608" s="76">
        <f>IFERROR(VLOOKUP($D608,'SAP Data'!$A$7:$OM$1845,AF$4,FALSE),"")</f>
        <v>0</v>
      </c>
      <c r="AG608" s="76">
        <f>IFERROR(VLOOKUP($D608,'SAP Data'!$A$7:$OM$1845,AG$4,FALSE),"")</f>
        <v>0</v>
      </c>
      <c r="AH608" s="76">
        <f>IFERROR(VLOOKUP($D608,'SAP Data'!$A$7:$OM$1845,AH$4,FALSE),"")</f>
        <v>0</v>
      </c>
      <c r="AI608" s="76">
        <f>IFERROR(VLOOKUP($D608,'SAP Data'!$A$7:$OM$1845,AI$4,FALSE),"")</f>
        <v>0</v>
      </c>
      <c r="AJ608" s="76">
        <f>IFERROR(VLOOKUP($D608,'SAP Data'!$A$7:$OM$1845,AJ$4,FALSE),"")</f>
        <v>0</v>
      </c>
      <c r="AK608" s="76">
        <f>IFERROR(VLOOKUP($D608,'SAP Data'!$A$7:$OM$1845,AK$4,FALSE),"")</f>
        <v>0</v>
      </c>
      <c r="AL608" s="76">
        <f>IFERROR(VLOOKUP($D608,'SAP Data'!$A$7:$OM$1845,AL$4,FALSE),"")</f>
        <v>-163975</v>
      </c>
      <c r="AM608" s="76">
        <f>IFERROR(VLOOKUP($D608,'SAP Data'!$A$7:$OM$1845,AM$4,FALSE),"")</f>
        <v>-163975</v>
      </c>
      <c r="AN608" s="76">
        <f>IFERROR(VLOOKUP($D608,'SAP Data'!$A$7:$OM$1845,AN$4,FALSE),"")</f>
        <v>-163975</v>
      </c>
      <c r="AO608" s="76">
        <f>IFERROR(VLOOKUP($D608,'SAP Data'!$A$7:$OM$1845,AO$4,FALSE),"")</f>
        <v>0</v>
      </c>
      <c r="AP608" s="99">
        <f t="shared" si="933"/>
        <v>-47841.5</v>
      </c>
      <c r="AQ608" s="43">
        <f t="shared" si="934"/>
        <v>-47841.5</v>
      </c>
      <c r="AR608" s="43">
        <f t="shared" si="935"/>
        <v>-47841.5</v>
      </c>
      <c r="AS608" s="43">
        <f t="shared" si="936"/>
        <v>-47841.5</v>
      </c>
      <c r="AT608" s="43">
        <f t="shared" si="937"/>
        <v>-47841.5</v>
      </c>
      <c r="AU608" s="43">
        <f t="shared" si="938"/>
        <v>-41520.083333333336</v>
      </c>
      <c r="AV608" s="43">
        <f t="shared" si="939"/>
        <v>-28877.25</v>
      </c>
      <c r="AW608" s="43">
        <f t="shared" si="940"/>
        <v>-16234.416666666666</v>
      </c>
      <c r="AX608" s="43">
        <f t="shared" si="941"/>
        <v>-15093.125</v>
      </c>
      <c r="AY608" s="43">
        <f t="shared" si="942"/>
        <v>-25453.375</v>
      </c>
      <c r="AZ608" s="43">
        <f t="shared" si="943"/>
        <v>-35813.625</v>
      </c>
      <c r="BA608" s="98">
        <f t="shared" si="944"/>
        <v>-40993.75</v>
      </c>
      <c r="BB608" s="16"/>
      <c r="BC608" s="16"/>
      <c r="BD608" s="16">
        <f t="shared" si="956"/>
        <v>0</v>
      </c>
      <c r="BE608" s="16"/>
      <c r="BF608" s="16">
        <f t="shared" si="957"/>
        <v>0</v>
      </c>
      <c r="BH608" s="16">
        <f t="shared" si="958"/>
        <v>0</v>
      </c>
      <c r="BJ608" s="16">
        <f t="shared" si="959"/>
        <v>0</v>
      </c>
      <c r="BL608" s="16">
        <f t="shared" si="960"/>
        <v>0</v>
      </c>
      <c r="BN608" s="16">
        <f t="shared" si="961"/>
        <v>0</v>
      </c>
      <c r="BP608" s="16">
        <f t="shared" si="953"/>
        <v>0</v>
      </c>
      <c r="BQ608" s="43"/>
      <c r="BR608" s="16">
        <f t="shared" si="954"/>
        <v>0</v>
      </c>
      <c r="BS608" s="43"/>
      <c r="BT608" s="16">
        <f t="shared" si="955"/>
        <v>0</v>
      </c>
      <c r="BV608" s="16">
        <f t="shared" si="950"/>
        <v>0</v>
      </c>
      <c r="BW608" s="43"/>
      <c r="BX608" s="16">
        <f t="shared" si="951"/>
        <v>0</v>
      </c>
      <c r="BY608" s="43"/>
      <c r="BZ608" s="16">
        <f t="shared" si="952"/>
        <v>0</v>
      </c>
      <c r="CB608" s="16">
        <f t="shared" si="947"/>
        <v>0</v>
      </c>
      <c r="CF608" s="243">
        <f t="shared" si="948"/>
        <v>0</v>
      </c>
      <c r="CH608" s="243">
        <f t="shared" si="962"/>
        <v>0</v>
      </c>
      <c r="CJ608" s="16">
        <f t="shared" si="945"/>
        <v>-40993.75</v>
      </c>
      <c r="CL608" s="54">
        <f t="shared" si="946"/>
        <v>0</v>
      </c>
      <c r="CN608" s="18"/>
      <c r="CO608" s="16">
        <f t="shared" si="949"/>
        <v>0</v>
      </c>
      <c r="CP608" s="18"/>
    </row>
    <row r="609" spans="1:94" x14ac:dyDescent="0.2">
      <c r="A609" s="387"/>
      <c r="B609" s="14" t="str">
        <f>VLOOKUP(D609,'line assign basis'!$A$8:$D$668,2,FALSE)</f>
        <v>ESRIP LIABILITY LONG</v>
      </c>
      <c r="C609" s="17" t="s">
        <v>1336</v>
      </c>
      <c r="D609" s="17" t="str">
        <f t="shared" si="929"/>
        <v>228300</v>
      </c>
      <c r="E609" s="17">
        <f>IFERROR(VLOOKUP(D609,'line assign basis'!$A$8:$D$668,4,FALSE),"")</f>
        <v>2</v>
      </c>
      <c r="F609" s="33">
        <f>IFERROR(VLOOKUP($D609,'SAP Data'!$A$7:$OM$1845,F$4,FALSE),"")</f>
        <v>-25473521.59</v>
      </c>
      <c r="G609" s="33">
        <f>IFERROR(VLOOKUP($D609,'SAP Data'!$A$7:$OM$1845,G$4,FALSE),"")</f>
        <v>-25390685.18</v>
      </c>
      <c r="H609" s="16">
        <f>IFERROR(VLOOKUP($D609,'SAP Data'!$A$7:$OM$1845,H$4,FALSE),"")</f>
        <v>-25307848.77</v>
      </c>
      <c r="I609" s="76">
        <f>IFERROR(VLOOKUP($D609,'SAP Data'!$A$7:$OM$1845,I$4,FALSE),"")</f>
        <v>-25218147.300000001</v>
      </c>
      <c r="J609" s="76">
        <f>IFERROR(VLOOKUP($D609,'SAP Data'!$A$7:$OM$1845,J$4,FALSE),"")</f>
        <v>-25134341.02</v>
      </c>
      <c r="K609" s="76">
        <f>IFERROR(VLOOKUP($D609,'SAP Data'!$A$7:$OM$1845,K$4,FALSE),"")</f>
        <v>-25050534.739999998</v>
      </c>
      <c r="L609" s="76">
        <f>IFERROR(VLOOKUP($D609,'SAP Data'!$A$7:$OM$1845,L$4,FALSE),"")</f>
        <v>-24966728.460000001</v>
      </c>
      <c r="M609" s="76">
        <f>IFERROR(VLOOKUP($D609,'SAP Data'!$A$7:$OM$1845,M$4,FALSE),"")</f>
        <v>-24772755.710000001</v>
      </c>
      <c r="N609" s="76">
        <f>IFERROR(VLOOKUP($D609,'SAP Data'!$A$7:$OM$1845,N$4,FALSE),"")</f>
        <v>-24673376.280000001</v>
      </c>
      <c r="O609" s="76">
        <f>IFERROR(VLOOKUP($D609,'SAP Data'!$A$7:$OM$1845,O$4,FALSE),"")</f>
        <v>-24573996.850000001</v>
      </c>
      <c r="P609" s="76">
        <f>IFERROR(VLOOKUP($D609,'SAP Data'!$A$7:$OM$1845,P$4,FALSE),"")</f>
        <v>-24474617.420000002</v>
      </c>
      <c r="Q609" s="76">
        <f>IFERROR(VLOOKUP($D609,'SAP Data'!$A$7:$OM$1845,Q$4,FALSE),"")</f>
        <v>-26974904</v>
      </c>
      <c r="R609" s="76">
        <f>IFERROR(VLOOKUP($D609,'SAP Data'!$A$7:$OM$1845,R$4,FALSE),"")</f>
        <v>-26855407.390000001</v>
      </c>
      <c r="S609" s="76">
        <f>IFERROR(VLOOKUP($D609,'SAP Data'!$A$7:$OM$1845,S$4,FALSE),"")</f>
        <v>-26735910.780000001</v>
      </c>
      <c r="T609" s="76">
        <f>IFERROR(VLOOKUP($D609,'SAP Data'!$A$7:$OM$1845,T$4,FALSE),"")</f>
        <v>-26616414.170000002</v>
      </c>
      <c r="U609" s="76">
        <f>IFERROR(VLOOKUP($D609,'SAP Data'!$A$7:$OM$1845,U$4,FALSE),"")</f>
        <v>-26685890.489999998</v>
      </c>
      <c r="V609" s="76">
        <f>IFERROR(VLOOKUP($D609,'SAP Data'!$A$7:$OM$1845,V$4,FALSE),"")</f>
        <v>-26377420.949999999</v>
      </c>
      <c r="W609" s="76">
        <f>IFERROR(VLOOKUP($D609,'SAP Data'!$A$7:$OM$1845,W$4,FALSE),"")</f>
        <v>-26257924.34</v>
      </c>
      <c r="X609" s="76">
        <f>IFERROR(VLOOKUP($D609,'SAP Data'!$A$7:$OM$1845,X$4,FALSE),"")</f>
        <v>-26138427.73</v>
      </c>
      <c r="Y609" s="76">
        <f>IFERROR(VLOOKUP($D609,'SAP Data'!$A$7:$OM$1845,Y$4,FALSE),"")</f>
        <v>-26018931.120000001</v>
      </c>
      <c r="Z609" s="76">
        <f>IFERROR(VLOOKUP($D609,'SAP Data'!$A$7:$OM$1845,Z$4,FALSE),"")</f>
        <v>-25899434.510000002</v>
      </c>
      <c r="AA609" s="76">
        <f>IFERROR(VLOOKUP($D609,'SAP Data'!$A$7:$OM$1845,AA$4,FALSE),"")</f>
        <v>-25779937.899999999</v>
      </c>
      <c r="AB609" s="76">
        <f>IFERROR(VLOOKUP($D609,'SAP Data'!$A$7:$OM$1845,AB$4,FALSE),"")</f>
        <v>-25660441.289999999</v>
      </c>
      <c r="AC609" s="76">
        <f>IFERROR(VLOOKUP($D609,'SAP Data'!$A$7:$OM$1845,AC$4,FALSE),"")</f>
        <v>-25540944.68</v>
      </c>
      <c r="AD609" s="76">
        <f>IFERROR(VLOOKUP($D609,'SAP Data'!$A$7:$OM$1845,AD$4,FALSE),"")</f>
        <v>-27945835.82</v>
      </c>
      <c r="AE609" s="76">
        <f>IFERROR(VLOOKUP($D609,'SAP Data'!$A$7:$OM$1845,AE$4,FALSE),"")</f>
        <v>-27807293.640000001</v>
      </c>
      <c r="AF609" s="76">
        <f>IFERROR(VLOOKUP($D609,'SAP Data'!$A$7:$OM$1845,AF$4,FALSE),"")</f>
        <v>-27668751.460000001</v>
      </c>
      <c r="AG609" s="76">
        <f>IFERROR(VLOOKUP($D609,'SAP Data'!$A$7:$OM$1845,AG$4,FALSE),"")</f>
        <v>-27531800.280000001</v>
      </c>
      <c r="AH609" s="76">
        <f>IFERROR(VLOOKUP($D609,'SAP Data'!$A$7:$OM$1845,AH$4,FALSE),"")</f>
        <v>-27399235.489999998</v>
      </c>
      <c r="AI609" s="76">
        <f>IFERROR(VLOOKUP($D609,'SAP Data'!$A$7:$OM$1845,AI$4,FALSE),"")</f>
        <v>-27262284.309999999</v>
      </c>
      <c r="AJ609" s="76">
        <f>IFERROR(VLOOKUP($D609,'SAP Data'!$A$7:$OM$1845,AJ$4,FALSE),"")</f>
        <v>-27125333.129999999</v>
      </c>
      <c r="AK609" s="76">
        <f>IFERROR(VLOOKUP($D609,'SAP Data'!$A$7:$OM$1845,AK$4,FALSE),"")</f>
        <v>-26988381.949999999</v>
      </c>
      <c r="AL609" s="76">
        <f>IFERROR(VLOOKUP($D609,'SAP Data'!$A$7:$OM$1845,AL$4,FALSE),"")</f>
        <v>-26851430.77</v>
      </c>
      <c r="AM609" s="76">
        <f>IFERROR(VLOOKUP($D609,'SAP Data'!$A$7:$OM$1845,AM$4,FALSE),"")</f>
        <v>-26715941.719999999</v>
      </c>
      <c r="AN609" s="76">
        <f>IFERROR(VLOOKUP($D609,'SAP Data'!$A$7:$OM$1845,AN$4,FALSE),"")</f>
        <v>-26578990.539999999</v>
      </c>
      <c r="AO609" s="76">
        <f>IFERROR(VLOOKUP($D609,'SAP Data'!$A$7:$OM$1845,AO$4,FALSE),"")</f>
        <v>-25844353</v>
      </c>
      <c r="AP609" s="99">
        <f t="shared" si="933"/>
        <v>-26259358.297083333</v>
      </c>
      <c r="AQ609" s="43">
        <f t="shared" si="934"/>
        <v>-26349433.767499998</v>
      </c>
      <c r="AR609" s="43">
        <f t="shared" si="935"/>
        <v>-26437922.107083336</v>
      </c>
      <c r="AS609" s="43">
        <f t="shared" si="936"/>
        <v>-26517015.735416666</v>
      </c>
      <c r="AT609" s="43">
        <f t="shared" si="937"/>
        <v>-26594837.5825</v>
      </c>
      <c r="AU609" s="43">
        <f t="shared" si="938"/>
        <v>-26679261.520416666</v>
      </c>
      <c r="AV609" s="43">
        <f t="shared" si="939"/>
        <v>-26762230.910833333</v>
      </c>
      <c r="AW609" s="43">
        <f t="shared" si="940"/>
        <v>-26843745.75375</v>
      </c>
      <c r="AX609" s="43">
        <f t="shared" si="941"/>
        <v>-26923806.049166664</v>
      </c>
      <c r="AY609" s="43">
        <f t="shared" si="942"/>
        <v>-27002472.719166666</v>
      </c>
      <c r="AZ609" s="43">
        <f t="shared" si="943"/>
        <v>-27079745.763749998</v>
      </c>
      <c r="BA609" s="98">
        <f t="shared" si="944"/>
        <v>-27130660.662499998</v>
      </c>
      <c r="BB609" s="16"/>
      <c r="BC609" s="16"/>
      <c r="BD609" s="16">
        <f t="shared" si="956"/>
        <v>0</v>
      </c>
      <c r="BE609" s="16"/>
      <c r="BF609" s="16">
        <f t="shared" si="957"/>
        <v>0</v>
      </c>
      <c r="BH609" s="16">
        <f t="shared" si="958"/>
        <v>0</v>
      </c>
      <c r="BJ609" s="16">
        <f t="shared" si="959"/>
        <v>0</v>
      </c>
      <c r="BL609" s="16">
        <f t="shared" si="960"/>
        <v>0</v>
      </c>
      <c r="BN609" s="16">
        <f t="shared" si="961"/>
        <v>0</v>
      </c>
      <c r="BP609" s="16">
        <f t="shared" si="953"/>
        <v>0</v>
      </c>
      <c r="BQ609" s="43"/>
      <c r="BR609" s="16">
        <f t="shared" si="954"/>
        <v>0</v>
      </c>
      <c r="BS609" s="43"/>
      <c r="BT609" s="16">
        <f t="shared" si="955"/>
        <v>0</v>
      </c>
      <c r="BV609" s="16">
        <f t="shared" si="950"/>
        <v>0</v>
      </c>
      <c r="BW609" s="43"/>
      <c r="BX609" s="16">
        <f t="shared" si="951"/>
        <v>0</v>
      </c>
      <c r="BY609" s="43"/>
      <c r="BZ609" s="16">
        <f t="shared" si="952"/>
        <v>0</v>
      </c>
      <c r="CB609" s="16">
        <f t="shared" si="947"/>
        <v>0</v>
      </c>
      <c r="CF609" s="243">
        <f t="shared" si="948"/>
        <v>0</v>
      </c>
      <c r="CH609" s="243">
        <f t="shared" si="962"/>
        <v>0</v>
      </c>
      <c r="CJ609" s="16">
        <f t="shared" si="945"/>
        <v>-27130660.662499998</v>
      </c>
      <c r="CL609" s="54">
        <f t="shared" si="946"/>
        <v>0</v>
      </c>
      <c r="CN609" s="18"/>
      <c r="CO609" s="16">
        <f t="shared" si="949"/>
        <v>0</v>
      </c>
      <c r="CP609" s="18"/>
    </row>
    <row r="610" spans="1:94" x14ac:dyDescent="0.2">
      <c r="A610" s="387"/>
      <c r="B610" s="14" t="str">
        <f>VLOOKUP(D610,'line assign basis'!$A$8:$D$668,2,FALSE)</f>
        <v>SERP LIABILITY LONG</v>
      </c>
      <c r="C610" s="17" t="s">
        <v>1339</v>
      </c>
      <c r="D610" s="17" t="str">
        <f t="shared" si="929"/>
        <v>228302</v>
      </c>
      <c r="E610" s="17">
        <f>IFERROR(VLOOKUP(D610,'line assign basis'!$A$8:$D$668,4,FALSE),"")</f>
        <v>2</v>
      </c>
      <c r="F610" s="33">
        <f>IFERROR(VLOOKUP($D610,'SAP Data'!$A$7:$OM$1845,F$4,FALSE),"")</f>
        <v>-7564306.3300000001</v>
      </c>
      <c r="G610" s="33">
        <f>IFERROR(VLOOKUP($D610,'SAP Data'!$A$7:$OM$1845,G$4,FALSE),"")</f>
        <v>-7615389.6600000001</v>
      </c>
      <c r="H610" s="16">
        <f>IFERROR(VLOOKUP($D610,'SAP Data'!$A$7:$OM$1845,H$4,FALSE),"")</f>
        <v>-7666472.9900000002</v>
      </c>
      <c r="I610" s="76">
        <f>IFERROR(VLOOKUP($D610,'SAP Data'!$A$7:$OM$1845,I$4,FALSE),"")</f>
        <v>-7717556.3200000003</v>
      </c>
      <c r="J610" s="76">
        <f>IFERROR(VLOOKUP($D610,'SAP Data'!$A$7:$OM$1845,J$4,FALSE),"")</f>
        <v>-7768639.6500000004</v>
      </c>
      <c r="K610" s="76">
        <f>IFERROR(VLOOKUP($D610,'SAP Data'!$A$7:$OM$1845,K$4,FALSE),"")</f>
        <v>-7819722.9800000004</v>
      </c>
      <c r="L610" s="76">
        <f>IFERROR(VLOOKUP($D610,'SAP Data'!$A$7:$OM$1845,L$4,FALSE),"")</f>
        <v>-7870806.3099999996</v>
      </c>
      <c r="M610" s="76">
        <f>IFERROR(VLOOKUP($D610,'SAP Data'!$A$7:$OM$1845,M$4,FALSE),"")</f>
        <v>-7921889.6399999997</v>
      </c>
      <c r="N610" s="76">
        <f>IFERROR(VLOOKUP($D610,'SAP Data'!$A$7:$OM$1845,N$4,FALSE),"")</f>
        <v>-7972972.9699999997</v>
      </c>
      <c r="O610" s="76">
        <f>IFERROR(VLOOKUP($D610,'SAP Data'!$A$7:$OM$1845,O$4,FALSE),"")</f>
        <v>-8024056.2999999998</v>
      </c>
      <c r="P610" s="76">
        <f>IFERROR(VLOOKUP($D610,'SAP Data'!$A$7:$OM$1845,P$4,FALSE),"")</f>
        <v>-8091634.6699999999</v>
      </c>
      <c r="Q610" s="76">
        <f>IFERROR(VLOOKUP($D610,'SAP Data'!$A$7:$OM$1845,Q$4,FALSE),"")</f>
        <v>-9034303</v>
      </c>
      <c r="R610" s="76">
        <f>IFERROR(VLOOKUP($D610,'SAP Data'!$A$7:$OM$1845,R$4,FALSE),"")</f>
        <v>-9060386.3300000001</v>
      </c>
      <c r="S610" s="76">
        <f>IFERROR(VLOOKUP($D610,'SAP Data'!$A$7:$OM$1845,S$4,FALSE),"")</f>
        <v>-9086469.6600000001</v>
      </c>
      <c r="T610" s="76">
        <f>IFERROR(VLOOKUP($D610,'SAP Data'!$A$7:$OM$1845,T$4,FALSE),"")</f>
        <v>-9112552.9900000002</v>
      </c>
      <c r="U610" s="76">
        <f>IFERROR(VLOOKUP($D610,'SAP Data'!$A$7:$OM$1845,U$4,FALSE),"")</f>
        <v>-9138636.3200000003</v>
      </c>
      <c r="V610" s="76">
        <f>IFERROR(VLOOKUP($D610,'SAP Data'!$A$7:$OM$1845,V$4,FALSE),"")</f>
        <v>-9164719.6500000004</v>
      </c>
      <c r="W610" s="76">
        <f>IFERROR(VLOOKUP($D610,'SAP Data'!$A$7:$OM$1845,W$4,FALSE),"")</f>
        <v>-9190802.9800000004</v>
      </c>
      <c r="X610" s="76">
        <f>IFERROR(VLOOKUP($D610,'SAP Data'!$A$7:$OM$1845,X$4,FALSE),"")</f>
        <v>-9216886.3100000005</v>
      </c>
      <c r="Y610" s="76">
        <f>IFERROR(VLOOKUP($D610,'SAP Data'!$A$7:$OM$1845,Y$4,FALSE),"")</f>
        <v>-9242969.6400000006</v>
      </c>
      <c r="Z610" s="76">
        <f>IFERROR(VLOOKUP($D610,'SAP Data'!$A$7:$OM$1845,Z$4,FALSE),"")</f>
        <v>-9289302.9700000007</v>
      </c>
      <c r="AA610" s="76">
        <f>IFERROR(VLOOKUP($D610,'SAP Data'!$A$7:$OM$1845,AA$4,FALSE),"")</f>
        <v>-9289302.9700000007</v>
      </c>
      <c r="AB610" s="76">
        <f>IFERROR(VLOOKUP($D610,'SAP Data'!$A$7:$OM$1845,AB$4,FALSE),"")</f>
        <v>-9339394.6300000008</v>
      </c>
      <c r="AC610" s="76">
        <f>IFERROR(VLOOKUP($D610,'SAP Data'!$A$7:$OM$1845,AC$4,FALSE),"")</f>
        <v>-9367727.9600000009</v>
      </c>
      <c r="AD610" s="76">
        <f>IFERROR(VLOOKUP($D610,'SAP Data'!$A$7:$OM$1845,AD$4,FALSE),"")</f>
        <v>-10607453</v>
      </c>
      <c r="AE610" s="76">
        <f>IFERROR(VLOOKUP($D610,'SAP Data'!$A$7:$OM$1845,AE$4,FALSE),"")</f>
        <v>-10630453</v>
      </c>
      <c r="AF610" s="76">
        <f>IFERROR(VLOOKUP($D610,'SAP Data'!$A$7:$OM$1845,AF$4,FALSE),"")</f>
        <v>-10653453</v>
      </c>
      <c r="AG610" s="76">
        <f>IFERROR(VLOOKUP($D610,'SAP Data'!$A$7:$OM$1845,AG$4,FALSE),"")</f>
        <v>-10676453</v>
      </c>
      <c r="AH610" s="76">
        <f>IFERROR(VLOOKUP($D610,'SAP Data'!$A$7:$OM$1845,AH$4,FALSE),"")</f>
        <v>-10699453</v>
      </c>
      <c r="AI610" s="76">
        <f>IFERROR(VLOOKUP($D610,'SAP Data'!$A$7:$OM$1845,AI$4,FALSE),"")</f>
        <v>-10722453</v>
      </c>
      <c r="AJ610" s="76">
        <f>IFERROR(VLOOKUP($D610,'SAP Data'!$A$7:$OM$1845,AJ$4,FALSE),"")</f>
        <v>-10745453</v>
      </c>
      <c r="AK610" s="76">
        <f>IFERROR(VLOOKUP($D610,'SAP Data'!$A$7:$OM$1845,AK$4,FALSE),"")</f>
        <v>-10768453</v>
      </c>
      <c r="AL610" s="76">
        <f>IFERROR(VLOOKUP($D610,'SAP Data'!$A$7:$OM$1845,AL$4,FALSE),"")</f>
        <v>-10801953</v>
      </c>
      <c r="AM610" s="76">
        <f>IFERROR(VLOOKUP($D610,'SAP Data'!$A$7:$OM$1845,AM$4,FALSE),"")</f>
        <v>-10826119.67</v>
      </c>
      <c r="AN610" s="76">
        <f>IFERROR(VLOOKUP($D610,'SAP Data'!$A$7:$OM$1845,AN$4,FALSE),"")</f>
        <v>-10850286.34</v>
      </c>
      <c r="AO610" s="76">
        <f>IFERROR(VLOOKUP($D610,'SAP Data'!$A$7:$OM$1845,AO$4,FALSE),"")</f>
        <v>-10575140</v>
      </c>
      <c r="AP610" s="99">
        <f t="shared" si="933"/>
        <v>-9272723.8120833319</v>
      </c>
      <c r="AQ610" s="43">
        <f t="shared" si="934"/>
        <v>-9401517.5624999981</v>
      </c>
      <c r="AR610" s="43">
        <f t="shared" si="935"/>
        <v>-9530054.3687500004</v>
      </c>
      <c r="AS610" s="43">
        <f t="shared" si="936"/>
        <v>-9658334.2308333348</v>
      </c>
      <c r="AT610" s="43">
        <f t="shared" si="937"/>
        <v>-9786357.1487500016</v>
      </c>
      <c r="AU610" s="43">
        <f t="shared" si="938"/>
        <v>-9914123.1225000005</v>
      </c>
      <c r="AV610" s="43">
        <f t="shared" si="939"/>
        <v>-10041632.152083334</v>
      </c>
      <c r="AW610" s="43">
        <f t="shared" si="940"/>
        <v>-10168884.237499999</v>
      </c>
      <c r="AX610" s="43">
        <f t="shared" si="941"/>
        <v>-10295473.12875</v>
      </c>
      <c r="AY610" s="43">
        <f t="shared" si="942"/>
        <v>-10422534.2425</v>
      </c>
      <c r="AZ610" s="43">
        <f t="shared" si="943"/>
        <v>-10549522.092916667</v>
      </c>
      <c r="BA610" s="98">
        <f t="shared" si="944"/>
        <v>-10662784.749166667</v>
      </c>
      <c r="BB610" s="16"/>
      <c r="BC610" s="16"/>
      <c r="BD610" s="16">
        <f t="shared" si="956"/>
        <v>0</v>
      </c>
      <c r="BE610" s="16"/>
      <c r="BF610" s="16">
        <f t="shared" si="957"/>
        <v>0</v>
      </c>
      <c r="BH610" s="16">
        <f t="shared" si="958"/>
        <v>0</v>
      </c>
      <c r="BJ610" s="16">
        <f t="shared" si="959"/>
        <v>0</v>
      </c>
      <c r="BL610" s="16">
        <f t="shared" si="960"/>
        <v>0</v>
      </c>
      <c r="BN610" s="16">
        <f t="shared" si="961"/>
        <v>0</v>
      </c>
      <c r="BP610" s="16">
        <f t="shared" si="953"/>
        <v>0</v>
      </c>
      <c r="BQ610" s="43"/>
      <c r="BR610" s="16">
        <f t="shared" si="954"/>
        <v>0</v>
      </c>
      <c r="BS610" s="43"/>
      <c r="BT610" s="16">
        <f t="shared" si="955"/>
        <v>0</v>
      </c>
      <c r="BV610" s="16">
        <f t="shared" si="950"/>
        <v>0</v>
      </c>
      <c r="BW610" s="43"/>
      <c r="BX610" s="16">
        <f t="shared" si="951"/>
        <v>0</v>
      </c>
      <c r="BY610" s="43"/>
      <c r="BZ610" s="16">
        <f t="shared" si="952"/>
        <v>0</v>
      </c>
      <c r="CB610" s="16">
        <f t="shared" si="947"/>
        <v>0</v>
      </c>
      <c r="CF610" s="243">
        <f t="shared" si="948"/>
        <v>0</v>
      </c>
      <c r="CH610" s="243">
        <f t="shared" si="962"/>
        <v>0</v>
      </c>
      <c r="CJ610" s="16">
        <f t="shared" si="945"/>
        <v>-10662784.749166667</v>
      </c>
      <c r="CL610" s="54">
        <f t="shared" si="946"/>
        <v>0</v>
      </c>
      <c r="CN610" s="18"/>
      <c r="CO610" s="16">
        <f t="shared" si="949"/>
        <v>0</v>
      </c>
      <c r="CP610" s="18"/>
    </row>
    <row r="611" spans="1:94" x14ac:dyDescent="0.2">
      <c r="A611" s="387"/>
      <c r="B611" s="14" t="str">
        <f>VLOOKUP(D611,'line assign basis'!$A$8:$D$668,2,FALSE)</f>
        <v>DBP PENSION LIABILIT</v>
      </c>
      <c r="C611" s="17" t="s">
        <v>1342</v>
      </c>
      <c r="D611" s="17" t="str">
        <f t="shared" si="929"/>
        <v>228304</v>
      </c>
      <c r="E611" s="17">
        <f>IFERROR(VLOOKUP(D611,'line assign basis'!$A$8:$D$668,4,FALSE),"")</f>
        <v>2</v>
      </c>
      <c r="F611" s="33">
        <f>IFERROR(VLOOKUP($D611,'SAP Data'!$A$7:$OM$1845,F$4,FALSE),"")</f>
        <v>-161089079.33000001</v>
      </c>
      <c r="G611" s="33">
        <f>IFERROR(VLOOKUP($D611,'SAP Data'!$A$7:$OM$1845,G$4,FALSE),"")</f>
        <v>-161272162.66</v>
      </c>
      <c r="H611" s="16">
        <f>IFERROR(VLOOKUP($D611,'SAP Data'!$A$7:$OM$1845,H$4,FALSE),"")</f>
        <v>-161455245.99000001</v>
      </c>
      <c r="I611" s="76">
        <f>IFERROR(VLOOKUP($D611,'SAP Data'!$A$7:$OM$1845,I$4,FALSE),"")</f>
        <v>-158478329.31999999</v>
      </c>
      <c r="J611" s="76">
        <f>IFERROR(VLOOKUP($D611,'SAP Data'!$A$7:$OM$1845,J$4,FALSE),"")</f>
        <v>-158661412.65000001</v>
      </c>
      <c r="K611" s="76">
        <f>IFERROR(VLOOKUP($D611,'SAP Data'!$A$7:$OM$1845,K$4,FALSE),"")</f>
        <v>-158844495.97999999</v>
      </c>
      <c r="L611" s="76">
        <f>IFERROR(VLOOKUP($D611,'SAP Data'!$A$7:$OM$1845,L$4,FALSE),"")</f>
        <v>-155867579.31</v>
      </c>
      <c r="M611" s="76">
        <f>IFERROR(VLOOKUP($D611,'SAP Data'!$A$7:$OM$1845,M$4,FALSE),"")</f>
        <v>-156050662.63999999</v>
      </c>
      <c r="N611" s="76">
        <f>IFERROR(VLOOKUP($D611,'SAP Data'!$A$7:$OM$1845,N$4,FALSE),"")</f>
        <v>-156233745.97</v>
      </c>
      <c r="O611" s="76">
        <f>IFERROR(VLOOKUP($D611,'SAP Data'!$A$7:$OM$1845,O$4,FALSE),"")</f>
        <v>-153256829.30000001</v>
      </c>
      <c r="P611" s="76">
        <f>IFERROR(VLOOKUP($D611,'SAP Data'!$A$7:$OM$1845,P$4,FALSE),"")</f>
        <v>-153675934.71000001</v>
      </c>
      <c r="Q611" s="76">
        <f>IFERROR(VLOOKUP($D611,'SAP Data'!$A$7:$OM$1845,Q$4,FALSE),"")</f>
        <v>-164283006</v>
      </c>
      <c r="R611" s="76">
        <f>IFERROR(VLOOKUP($D611,'SAP Data'!$A$7:$OM$1845,R$4,FALSE),"")</f>
        <v>-161085006</v>
      </c>
      <c r="S611" s="76">
        <f>IFERROR(VLOOKUP($D611,'SAP Data'!$A$7:$OM$1845,S$4,FALSE),"")</f>
        <v>-161047006</v>
      </c>
      <c r="T611" s="76">
        <f>IFERROR(VLOOKUP($D611,'SAP Data'!$A$7:$OM$1845,T$4,FALSE),"")</f>
        <v>-161009006</v>
      </c>
      <c r="U611" s="76">
        <f>IFERROR(VLOOKUP($D611,'SAP Data'!$A$7:$OM$1845,U$4,FALSE),"")</f>
        <v>-155661006</v>
      </c>
      <c r="V611" s="76">
        <f>IFERROR(VLOOKUP($D611,'SAP Data'!$A$7:$OM$1845,V$4,FALSE),"")</f>
        <v>-155623006</v>
      </c>
      <c r="W611" s="76">
        <f>IFERROR(VLOOKUP($D611,'SAP Data'!$A$7:$OM$1845,W$4,FALSE),"")</f>
        <v>-155585006</v>
      </c>
      <c r="X611" s="76">
        <f>IFERROR(VLOOKUP($D611,'SAP Data'!$A$7:$OM$1845,X$4,FALSE),"")</f>
        <v>-150237006</v>
      </c>
      <c r="Y611" s="76">
        <f>IFERROR(VLOOKUP($D611,'SAP Data'!$A$7:$OM$1845,Y$4,FALSE),"")</f>
        <v>-150199006</v>
      </c>
      <c r="Z611" s="76">
        <f>IFERROR(VLOOKUP($D611,'SAP Data'!$A$7:$OM$1845,Z$4,FALSE),"")</f>
        <v>-140463006</v>
      </c>
      <c r="AA611" s="76">
        <f>IFERROR(VLOOKUP($D611,'SAP Data'!$A$7:$OM$1845,AA$4,FALSE),"")</f>
        <v>-135261339.33000001</v>
      </c>
      <c r="AB611" s="76">
        <f>IFERROR(VLOOKUP($D611,'SAP Data'!$A$7:$OM$1845,AB$4,FALSE),"")</f>
        <v>-135062729.66</v>
      </c>
      <c r="AC611" s="76">
        <f>IFERROR(VLOOKUP($D611,'SAP Data'!$A$7:$OM$1845,AC$4,FALSE),"")</f>
        <v>-135046062.99000001</v>
      </c>
      <c r="AD611" s="76">
        <f>IFERROR(VLOOKUP($D611,'SAP Data'!$A$7:$OM$1845,AD$4,FALSE),"")</f>
        <v>-146255256.31999999</v>
      </c>
      <c r="AE611" s="76">
        <f>IFERROR(VLOOKUP($D611,'SAP Data'!$A$7:$OM$1845,AE$4,FALSE),"")</f>
        <v>-145834339.65000001</v>
      </c>
      <c r="AF611" s="76">
        <f>IFERROR(VLOOKUP($D611,'SAP Data'!$A$7:$OM$1845,AF$4,FALSE),"")</f>
        <v>-145413422.97999999</v>
      </c>
      <c r="AG611" s="76">
        <f>IFERROR(VLOOKUP($D611,'SAP Data'!$A$7:$OM$1845,AG$4,FALSE),"")</f>
        <v>-139942506.31</v>
      </c>
      <c r="AH611" s="76">
        <f>IFERROR(VLOOKUP($D611,'SAP Data'!$A$7:$OM$1845,AH$4,FALSE),"")</f>
        <v>-139521589.63999999</v>
      </c>
      <c r="AI611" s="76">
        <f>IFERROR(VLOOKUP($D611,'SAP Data'!$A$7:$OM$1845,AI$4,FALSE),"")</f>
        <v>-139100672.97</v>
      </c>
      <c r="AJ611" s="76">
        <f>IFERROR(VLOOKUP($D611,'SAP Data'!$A$7:$OM$1845,AJ$4,FALSE),"")</f>
        <v>-138679756.30000001</v>
      </c>
      <c r="AK611" s="76">
        <f>IFERROR(VLOOKUP($D611,'SAP Data'!$A$7:$OM$1845,AK$4,FALSE),"")</f>
        <v>-138258839.63</v>
      </c>
      <c r="AL611" s="76">
        <f>IFERROR(VLOOKUP($D611,'SAP Data'!$A$7:$OM$1845,AL$4,FALSE),"")</f>
        <v>-138101172.96000001</v>
      </c>
      <c r="AM611" s="76">
        <f>IFERROR(VLOOKUP($D611,'SAP Data'!$A$7:$OM$1845,AM$4,FALSE),"")</f>
        <v>-137709506.30000001</v>
      </c>
      <c r="AN611" s="76">
        <f>IFERROR(VLOOKUP($D611,'SAP Data'!$A$7:$OM$1845,AN$4,FALSE),"")</f>
        <v>-137317839.63999999</v>
      </c>
      <c r="AO611" s="76">
        <f>IFERROR(VLOOKUP($D611,'SAP Data'!$A$7:$OM$1845,AO$4,FALSE),"")</f>
        <v>-105918170.98</v>
      </c>
      <c r="AP611" s="99">
        <f t="shared" si="933"/>
        <v>-149072025.92833334</v>
      </c>
      <c r="AQ611" s="43">
        <f t="shared" si="934"/>
        <v>-147820258.59375</v>
      </c>
      <c r="AR611" s="43">
        <f t="shared" si="935"/>
        <v>-146536581.53666666</v>
      </c>
      <c r="AS611" s="43">
        <f t="shared" si="936"/>
        <v>-145231828.09041667</v>
      </c>
      <c r="AT611" s="43">
        <f t="shared" si="937"/>
        <v>-143905998.255</v>
      </c>
      <c r="AU611" s="43">
        <f t="shared" si="938"/>
        <v>-142548258.69708332</v>
      </c>
      <c r="AV611" s="43">
        <f t="shared" si="939"/>
        <v>-141379859.41666666</v>
      </c>
      <c r="AW611" s="43">
        <f t="shared" si="940"/>
        <v>-140400800.41375002</v>
      </c>
      <c r="AX611" s="43">
        <f t="shared" si="941"/>
        <v>-139804883.77166668</v>
      </c>
      <c r="AY611" s="43">
        <f t="shared" si="942"/>
        <v>-139808481.01874998</v>
      </c>
      <c r="AZ611" s="43">
        <f t="shared" si="943"/>
        <v>-140004450.89166665</v>
      </c>
      <c r="BA611" s="98">
        <f t="shared" si="944"/>
        <v>-138884751.64041668</v>
      </c>
      <c r="BB611" s="16"/>
      <c r="BC611" s="16"/>
      <c r="BD611" s="16">
        <f t="shared" si="956"/>
        <v>0</v>
      </c>
      <c r="BE611" s="16"/>
      <c r="BF611" s="16">
        <f t="shared" si="957"/>
        <v>0</v>
      </c>
      <c r="BH611" s="16">
        <f t="shared" si="958"/>
        <v>0</v>
      </c>
      <c r="BJ611" s="16">
        <f t="shared" si="959"/>
        <v>0</v>
      </c>
      <c r="BL611" s="16">
        <f t="shared" si="960"/>
        <v>0</v>
      </c>
      <c r="BN611" s="16">
        <f t="shared" si="961"/>
        <v>0</v>
      </c>
      <c r="BP611" s="16">
        <f t="shared" si="953"/>
        <v>0</v>
      </c>
      <c r="BQ611" s="43"/>
      <c r="BR611" s="16">
        <f t="shared" si="954"/>
        <v>0</v>
      </c>
      <c r="BS611" s="43"/>
      <c r="BT611" s="16">
        <f t="shared" si="955"/>
        <v>0</v>
      </c>
      <c r="BV611" s="16">
        <f t="shared" si="950"/>
        <v>0</v>
      </c>
      <c r="BW611" s="43"/>
      <c r="BX611" s="16">
        <f t="shared" si="951"/>
        <v>0</v>
      </c>
      <c r="BY611" s="43"/>
      <c r="BZ611" s="16">
        <f t="shared" si="952"/>
        <v>0</v>
      </c>
      <c r="CB611" s="16">
        <f t="shared" si="947"/>
        <v>0</v>
      </c>
      <c r="CF611" s="243">
        <f t="shared" si="948"/>
        <v>0</v>
      </c>
      <c r="CH611" s="243">
        <f t="shared" si="962"/>
        <v>0</v>
      </c>
      <c r="CJ611" s="16">
        <f>IF($E611=2,BA611,0)</f>
        <v>-138884751.64041668</v>
      </c>
      <c r="CL611" s="54">
        <f t="shared" si="946"/>
        <v>0</v>
      </c>
      <c r="CN611" s="18"/>
      <c r="CO611" s="16">
        <f t="shared" si="949"/>
        <v>0</v>
      </c>
      <c r="CP611" s="18"/>
    </row>
    <row r="612" spans="1:94" x14ac:dyDescent="0.2">
      <c r="A612" s="387"/>
      <c r="B612" s="14" t="str">
        <f>VLOOKUP(D612,'line assign basis'!$A$8:$D$668,2,FALSE)</f>
        <v>FAS 106 LIABILITY LO</v>
      </c>
      <c r="C612" s="17" t="s">
        <v>1345</v>
      </c>
      <c r="D612" s="17" t="str">
        <f t="shared" si="929"/>
        <v>228306</v>
      </c>
      <c r="E612" s="17">
        <f>IFERROR(VLOOKUP(D612,'line assign basis'!$A$8:$D$668,4,FALSE),"")</f>
        <v>2</v>
      </c>
      <c r="F612" s="33">
        <f>IFERROR(VLOOKUP($D612,'SAP Data'!$A$7:$OM$1845,F$4,FALSE),"")</f>
        <v>-26469017.140000001</v>
      </c>
      <c r="G612" s="33">
        <f>IFERROR(VLOOKUP($D612,'SAP Data'!$A$7:$OM$1845,G$4,FALSE),"")</f>
        <v>-26346494.940000001</v>
      </c>
      <c r="H612" s="16">
        <f>IFERROR(VLOOKUP($D612,'SAP Data'!$A$7:$OM$1845,H$4,FALSE),"")</f>
        <v>-26301995.100000001</v>
      </c>
      <c r="I612" s="76">
        <f>IFERROR(VLOOKUP($D612,'SAP Data'!$A$7:$OM$1845,I$4,FALSE),"")</f>
        <v>-26258172.920000002</v>
      </c>
      <c r="J612" s="76">
        <f>IFERROR(VLOOKUP($D612,'SAP Data'!$A$7:$OM$1845,J$4,FALSE),"")</f>
        <v>-26225667.690000001</v>
      </c>
      <c r="K612" s="76">
        <f>IFERROR(VLOOKUP($D612,'SAP Data'!$A$7:$OM$1845,K$4,FALSE),"")</f>
        <v>-26194745.739999998</v>
      </c>
      <c r="L612" s="76">
        <f>IFERROR(VLOOKUP($D612,'SAP Data'!$A$7:$OM$1845,L$4,FALSE),"")</f>
        <v>-26177892.25</v>
      </c>
      <c r="M612" s="76">
        <f>IFERROR(VLOOKUP($D612,'SAP Data'!$A$7:$OM$1845,M$4,FALSE),"")</f>
        <v>-26142694.390000001</v>
      </c>
      <c r="N612" s="76">
        <f>IFERROR(VLOOKUP($D612,'SAP Data'!$A$7:$OM$1845,N$4,FALSE),"")</f>
        <v>-26126946.969999999</v>
      </c>
      <c r="O612" s="76">
        <f>IFERROR(VLOOKUP($D612,'SAP Data'!$A$7:$OM$1845,O$4,FALSE),"")</f>
        <v>-26098215.699999999</v>
      </c>
      <c r="P612" s="76">
        <f>IFERROR(VLOOKUP($D612,'SAP Data'!$A$7:$OM$1845,P$4,FALSE),"")</f>
        <v>-25996343.77</v>
      </c>
      <c r="Q612" s="76">
        <f>IFERROR(VLOOKUP($D612,'SAP Data'!$A$7:$OM$1845,Q$4,FALSE),"")</f>
        <v>-27837065</v>
      </c>
      <c r="R612" s="76">
        <f>IFERROR(VLOOKUP($D612,'SAP Data'!$A$7:$OM$1845,R$4,FALSE),"")</f>
        <v>-27877463.309999999</v>
      </c>
      <c r="S612" s="76">
        <f>IFERROR(VLOOKUP($D612,'SAP Data'!$A$7:$OM$1845,S$4,FALSE),"")</f>
        <v>-27700878.879999999</v>
      </c>
      <c r="T612" s="76">
        <f>IFERROR(VLOOKUP($D612,'SAP Data'!$A$7:$OM$1845,T$4,FALSE),"")</f>
        <v>-27751740.390000001</v>
      </c>
      <c r="U612" s="76">
        <f>IFERROR(VLOOKUP($D612,'SAP Data'!$A$7:$OM$1845,U$4,FALSE),"")</f>
        <v>-27684610.079999998</v>
      </c>
      <c r="V612" s="76">
        <f>IFERROR(VLOOKUP($D612,'SAP Data'!$A$7:$OM$1845,V$4,FALSE),"")</f>
        <v>-27519412.23</v>
      </c>
      <c r="W612" s="76">
        <f>IFERROR(VLOOKUP($D612,'SAP Data'!$A$7:$OM$1845,W$4,FALSE),"")</f>
        <v>-27459179.34</v>
      </c>
      <c r="X612" s="76">
        <f>IFERROR(VLOOKUP($D612,'SAP Data'!$A$7:$OM$1845,X$4,FALSE),"")</f>
        <v>-27393543.43</v>
      </c>
      <c r="Y612" s="76">
        <f>IFERROR(VLOOKUP($D612,'SAP Data'!$A$7:$OM$1845,Y$4,FALSE),"")</f>
        <v>-27414529.02</v>
      </c>
      <c r="Z612" s="76">
        <f>IFERROR(VLOOKUP($D612,'SAP Data'!$A$7:$OM$1845,Z$4,FALSE),"")</f>
        <v>-27286220.739999998</v>
      </c>
      <c r="AA612" s="76">
        <f>IFERROR(VLOOKUP($D612,'SAP Data'!$A$7:$OM$1845,AA$4,FALSE),"")</f>
        <v>-27145805.260000002</v>
      </c>
      <c r="AB612" s="76">
        <f>IFERROR(VLOOKUP($D612,'SAP Data'!$A$7:$OM$1845,AB$4,FALSE),"")</f>
        <v>-27223242.969999999</v>
      </c>
      <c r="AC612" s="76">
        <f>IFERROR(VLOOKUP($D612,'SAP Data'!$A$7:$OM$1845,AC$4,FALSE),"")</f>
        <v>-27163276.75</v>
      </c>
      <c r="AD612" s="76">
        <f>IFERROR(VLOOKUP($D612,'SAP Data'!$A$7:$OM$1845,AD$4,FALSE),"")</f>
        <v>-27295679.969999999</v>
      </c>
      <c r="AE612" s="76">
        <f>IFERROR(VLOOKUP($D612,'SAP Data'!$A$7:$OM$1845,AE$4,FALSE),"")</f>
        <v>-27192206.66</v>
      </c>
      <c r="AF612" s="76">
        <f>IFERROR(VLOOKUP($D612,'SAP Data'!$A$7:$OM$1845,AF$4,FALSE),"")</f>
        <v>-27075560.02</v>
      </c>
      <c r="AG612" s="76">
        <f>IFERROR(VLOOKUP($D612,'SAP Data'!$A$7:$OM$1845,AG$4,FALSE),"")</f>
        <v>-26971899.199999999</v>
      </c>
      <c r="AH612" s="76">
        <f>IFERROR(VLOOKUP($D612,'SAP Data'!$A$7:$OM$1845,AH$4,FALSE),"")</f>
        <v>-26870076.170000002</v>
      </c>
      <c r="AI612" s="76">
        <f>IFERROR(VLOOKUP($D612,'SAP Data'!$A$7:$OM$1845,AI$4,FALSE),"")</f>
        <v>-26768659.899999999</v>
      </c>
      <c r="AJ612" s="76">
        <f>IFERROR(VLOOKUP($D612,'SAP Data'!$A$7:$OM$1845,AJ$4,FALSE),"")</f>
        <v>-26682149</v>
      </c>
      <c r="AK612" s="76">
        <f>IFERROR(VLOOKUP($D612,'SAP Data'!$A$7:$OM$1845,AK$4,FALSE),"")</f>
        <v>-26597157.899999999</v>
      </c>
      <c r="AL612" s="76">
        <f>IFERROR(VLOOKUP($D612,'SAP Data'!$A$7:$OM$1845,AL$4,FALSE),"")</f>
        <v>-26532908.719999999</v>
      </c>
      <c r="AM612" s="76">
        <f>IFERROR(VLOOKUP($D612,'SAP Data'!$A$7:$OM$1845,AM$4,FALSE),"")</f>
        <v>-26449717.829999998</v>
      </c>
      <c r="AN612" s="76">
        <f>IFERROR(VLOOKUP($D612,'SAP Data'!$A$7:$OM$1845,AN$4,FALSE),"")</f>
        <v>-26372557.579999998</v>
      </c>
      <c r="AO612" s="76">
        <f>IFERROR(VLOOKUP($D612,'SAP Data'!$A$7:$OM$1845,AO$4,FALSE),"")</f>
        <v>-25590579</v>
      </c>
      <c r="AP612" s="99">
        <f t="shared" si="933"/>
        <v>-27444084.227500003</v>
      </c>
      <c r="AQ612" s="43">
        <f t="shared" si="934"/>
        <v>-27398648.579166669</v>
      </c>
      <c r="AR612" s="43">
        <f t="shared" si="935"/>
        <v>-27349279.721250001</v>
      </c>
      <c r="AS612" s="43">
        <f t="shared" si="936"/>
        <v>-27291409.252500001</v>
      </c>
      <c r="AT612" s="43">
        <f t="shared" si="937"/>
        <v>-27234657.296666663</v>
      </c>
      <c r="AU612" s="43">
        <f t="shared" si="938"/>
        <v>-27178829.984166671</v>
      </c>
      <c r="AV612" s="43">
        <f t="shared" si="939"/>
        <v>-27120416.906249996</v>
      </c>
      <c r="AW612" s="43">
        <f t="shared" si="940"/>
        <v>-27056718.341666665</v>
      </c>
      <c r="AX612" s="43">
        <f t="shared" si="941"/>
        <v>-26991273.21083333</v>
      </c>
      <c r="AY612" s="43">
        <f t="shared" si="942"/>
        <v>-26930881.567083333</v>
      </c>
      <c r="AZ612" s="43">
        <f t="shared" si="943"/>
        <v>-26866432.699583333</v>
      </c>
      <c r="BA612" s="98">
        <f t="shared" si="944"/>
        <v>-26765458.402083334</v>
      </c>
      <c r="BB612" s="16"/>
      <c r="BC612" s="16"/>
      <c r="BD612" s="16">
        <f t="shared" si="956"/>
        <v>0</v>
      </c>
      <c r="BE612" s="16"/>
      <c r="BF612" s="16">
        <f t="shared" si="957"/>
        <v>0</v>
      </c>
      <c r="BH612" s="16">
        <f t="shared" si="958"/>
        <v>0</v>
      </c>
      <c r="BJ612" s="16">
        <f t="shared" si="959"/>
        <v>0</v>
      </c>
      <c r="BL612" s="16">
        <f t="shared" si="960"/>
        <v>0</v>
      </c>
      <c r="BN612" s="16">
        <f t="shared" si="961"/>
        <v>0</v>
      </c>
      <c r="BP612" s="16">
        <f t="shared" si="953"/>
        <v>0</v>
      </c>
      <c r="BQ612" s="43"/>
      <c r="BR612" s="16">
        <f t="shared" si="954"/>
        <v>0</v>
      </c>
      <c r="BS612" s="43"/>
      <c r="BT612" s="16">
        <f t="shared" si="955"/>
        <v>0</v>
      </c>
      <c r="BV612" s="16">
        <f t="shared" si="950"/>
        <v>0</v>
      </c>
      <c r="BW612" s="43"/>
      <c r="BX612" s="16">
        <f t="shared" si="951"/>
        <v>0</v>
      </c>
      <c r="BY612" s="43"/>
      <c r="BZ612" s="16">
        <f t="shared" si="952"/>
        <v>0</v>
      </c>
      <c r="CB612" s="16">
        <f t="shared" si="947"/>
        <v>0</v>
      </c>
      <c r="CF612" s="243">
        <f t="shared" si="948"/>
        <v>0</v>
      </c>
      <c r="CH612" s="243">
        <f t="shared" si="962"/>
        <v>0</v>
      </c>
      <c r="CJ612" s="16">
        <f t="shared" si="945"/>
        <v>-26765458.402083334</v>
      </c>
      <c r="CL612" s="54">
        <f t="shared" si="946"/>
        <v>0</v>
      </c>
      <c r="CN612" s="18"/>
      <c r="CO612" s="16">
        <f t="shared" si="949"/>
        <v>0</v>
      </c>
      <c r="CP612" s="18"/>
    </row>
    <row r="613" spans="1:94" x14ac:dyDescent="0.2">
      <c r="A613" s="387" t="s">
        <v>4186</v>
      </c>
      <c r="B613" s="14" t="str">
        <f>VLOOKUP(D613,'line assign basis'!$A$8:$D$668,2,FALSE)</f>
        <v>GASCO PRE 2003</v>
      </c>
      <c r="C613" s="17" t="s">
        <v>1348</v>
      </c>
      <c r="D613" s="17" t="str">
        <f t="shared" si="929"/>
        <v>186130</v>
      </c>
      <c r="E613" s="17">
        <f>IFERROR(VLOOKUP(D613,'line assign basis'!$A$8:$D$668,4,FALSE),"")</f>
        <v>2</v>
      </c>
      <c r="F613" s="33">
        <f>IFERROR(VLOOKUP($D613,'SAP Data'!$A$7:$OM$1845,F$4,FALSE),"")</f>
        <v>-3301341.48</v>
      </c>
      <c r="G613" s="33">
        <f>IFERROR(VLOOKUP($D613,'SAP Data'!$A$7:$OM$1845,G$4,FALSE),"")</f>
        <v>-3301341.48</v>
      </c>
      <c r="H613" s="16">
        <f>IFERROR(VLOOKUP($D613,'SAP Data'!$A$7:$OM$1845,H$4,FALSE),"")</f>
        <v>-3301341.48</v>
      </c>
      <c r="I613" s="76">
        <f>IFERROR(VLOOKUP($D613,'SAP Data'!$A$7:$OM$1845,I$4,FALSE),"")</f>
        <v>-3301341.48</v>
      </c>
      <c r="J613" s="76">
        <f>IFERROR(VLOOKUP($D613,'SAP Data'!$A$7:$OM$1845,J$4,FALSE),"")</f>
        <v>-3301341.48</v>
      </c>
      <c r="K613" s="76">
        <f>IFERROR(VLOOKUP($D613,'SAP Data'!$A$7:$OM$1845,K$4,FALSE),"")</f>
        <v>-3301341.48</v>
      </c>
      <c r="L613" s="76">
        <f>IFERROR(VLOOKUP($D613,'SAP Data'!$A$7:$OM$1845,L$4,FALSE),"")</f>
        <v>-3301341.48</v>
      </c>
      <c r="M613" s="76">
        <f>IFERROR(VLOOKUP($D613,'SAP Data'!$A$7:$OM$1845,M$4,FALSE),"")</f>
        <v>-3301341.48</v>
      </c>
      <c r="N613" s="76">
        <f>IFERROR(VLOOKUP($D613,'SAP Data'!$A$7:$OM$1845,N$4,FALSE),"")</f>
        <v>-3301341.48</v>
      </c>
      <c r="O613" s="76">
        <f>IFERROR(VLOOKUP($D613,'SAP Data'!$A$7:$OM$1845,O$4,FALSE),"")</f>
        <v>-3301341.48</v>
      </c>
      <c r="P613" s="76">
        <f>IFERROR(VLOOKUP($D613,'SAP Data'!$A$7:$OM$1845,P$4,FALSE),"")</f>
        <v>-3301341.48</v>
      </c>
      <c r="Q613" s="76">
        <f>IFERROR(VLOOKUP($D613,'SAP Data'!$A$7:$OM$1845,Q$4,FALSE),"")</f>
        <v>-3301341.48</v>
      </c>
      <c r="R613" s="76">
        <f>IFERROR(VLOOKUP($D613,'SAP Data'!$A$7:$OM$1845,R$4,FALSE),"")</f>
        <v>-3301341.48</v>
      </c>
      <c r="S613" s="76">
        <f>IFERROR(VLOOKUP($D613,'SAP Data'!$A$7:$OM$1845,S$4,FALSE),"")</f>
        <v>-3301341.48</v>
      </c>
      <c r="T613" s="76">
        <f>IFERROR(VLOOKUP($D613,'SAP Data'!$A$7:$OM$1845,T$4,FALSE),"")</f>
        <v>-3301341.48</v>
      </c>
      <c r="U613" s="76">
        <f>IFERROR(VLOOKUP($D613,'SAP Data'!$A$7:$OM$1845,U$4,FALSE),"")</f>
        <v>-3301341.48</v>
      </c>
      <c r="V613" s="76">
        <f>IFERROR(VLOOKUP($D613,'SAP Data'!$A$7:$OM$1845,V$4,FALSE),"")</f>
        <v>-3301341.48</v>
      </c>
      <c r="W613" s="76">
        <f>IFERROR(VLOOKUP($D613,'SAP Data'!$A$7:$OM$1845,W$4,FALSE),"")</f>
        <v>-3301341.48</v>
      </c>
      <c r="X613" s="76">
        <f>IFERROR(VLOOKUP($D613,'SAP Data'!$A$7:$OM$1845,X$4,FALSE),"")</f>
        <v>-3301341.48</v>
      </c>
      <c r="Y613" s="76">
        <f>IFERROR(VLOOKUP($D613,'SAP Data'!$A$7:$OM$1845,Y$4,FALSE),"")</f>
        <v>-3301341.48</v>
      </c>
      <c r="Z613" s="76">
        <f>IFERROR(VLOOKUP($D613,'SAP Data'!$A$7:$OM$1845,Z$4,FALSE),"")</f>
        <v>-3301341.48</v>
      </c>
      <c r="AA613" s="76">
        <f>IFERROR(VLOOKUP($D613,'SAP Data'!$A$7:$OM$1845,AA$4,FALSE),"")</f>
        <v>-3301341.48</v>
      </c>
      <c r="AB613" s="76">
        <f>IFERROR(VLOOKUP($D613,'SAP Data'!$A$7:$OM$1845,AB$4,FALSE),"")</f>
        <v>-3301341.48</v>
      </c>
      <c r="AC613" s="76">
        <f>IFERROR(VLOOKUP($D613,'SAP Data'!$A$7:$OM$1845,AC$4,FALSE),"")</f>
        <v>-3301341.48</v>
      </c>
      <c r="AD613" s="76">
        <f>IFERROR(VLOOKUP($D613,'SAP Data'!$A$7:$OM$1845,AD$4,FALSE),"")</f>
        <v>-3301341.48</v>
      </c>
      <c r="AE613" s="76">
        <f>IFERROR(VLOOKUP($D613,'SAP Data'!$A$7:$OM$1845,AE$4,FALSE),"")</f>
        <v>-3301341.48</v>
      </c>
      <c r="AF613" s="76">
        <f>IFERROR(VLOOKUP($D613,'SAP Data'!$A$7:$OM$1845,AF$4,FALSE),"")</f>
        <v>-3301341.48</v>
      </c>
      <c r="AG613" s="76">
        <f>IFERROR(VLOOKUP($D613,'SAP Data'!$A$7:$OM$1845,AG$4,FALSE),"")</f>
        <v>-3301341.48</v>
      </c>
      <c r="AH613" s="76">
        <f>IFERROR(VLOOKUP($D613,'SAP Data'!$A$7:$OM$1845,AH$4,FALSE),"")</f>
        <v>-3301341.48</v>
      </c>
      <c r="AI613" s="76">
        <f>IFERROR(VLOOKUP($D613,'SAP Data'!$A$7:$OM$1845,AI$4,FALSE),"")</f>
        <v>-3301341.48</v>
      </c>
      <c r="AJ613" s="76">
        <f>IFERROR(VLOOKUP($D613,'SAP Data'!$A$7:$OM$1845,AJ$4,FALSE),"")</f>
        <v>-3301341.48</v>
      </c>
      <c r="AK613" s="76">
        <f>IFERROR(VLOOKUP($D613,'SAP Data'!$A$7:$OM$1845,AK$4,FALSE),"")</f>
        <v>-3301341.48</v>
      </c>
      <c r="AL613" s="76">
        <f>IFERROR(VLOOKUP($D613,'SAP Data'!$A$7:$OM$1845,AL$4,FALSE),"")</f>
        <v>-3301341.48</v>
      </c>
      <c r="AM613" s="76">
        <f>IFERROR(VLOOKUP($D613,'SAP Data'!$A$7:$OM$1845,AM$4,FALSE),"")</f>
        <v>-3301341.48</v>
      </c>
      <c r="AN613" s="76">
        <f>IFERROR(VLOOKUP($D613,'SAP Data'!$A$7:$OM$1845,AN$4,FALSE),"")</f>
        <v>-3301341.48</v>
      </c>
      <c r="AO613" s="76">
        <f>IFERROR(VLOOKUP($D613,'SAP Data'!$A$7:$OM$1845,AO$4,FALSE),"")</f>
        <v>-3301341.48</v>
      </c>
      <c r="AP613" s="99">
        <f t="shared" si="933"/>
        <v>-3301341.4800000004</v>
      </c>
      <c r="AQ613" s="43">
        <f t="shared" si="934"/>
        <v>-3301341.4800000004</v>
      </c>
      <c r="AR613" s="43">
        <f t="shared" si="935"/>
        <v>-3301341.4800000004</v>
      </c>
      <c r="AS613" s="43">
        <f t="shared" si="936"/>
        <v>-3301341.4800000004</v>
      </c>
      <c r="AT613" s="43">
        <f t="shared" si="937"/>
        <v>-3301341.4800000004</v>
      </c>
      <c r="AU613" s="43">
        <f t="shared" si="938"/>
        <v>-3301341.4800000004</v>
      </c>
      <c r="AV613" s="43">
        <f t="shared" si="939"/>
        <v>-3301341.4800000004</v>
      </c>
      <c r="AW613" s="43">
        <f t="shared" si="940"/>
        <v>-3301341.4800000004</v>
      </c>
      <c r="AX613" s="43">
        <f t="shared" si="941"/>
        <v>-3301341.4800000004</v>
      </c>
      <c r="AY613" s="43">
        <f t="shared" si="942"/>
        <v>-3301341.4800000004</v>
      </c>
      <c r="AZ613" s="43">
        <f t="shared" si="943"/>
        <v>-3301341.4800000004</v>
      </c>
      <c r="BA613" s="98">
        <f t="shared" si="944"/>
        <v>-3301341.4800000004</v>
      </c>
      <c r="BB613" s="16"/>
      <c r="BC613" s="16"/>
      <c r="BD613" s="16">
        <f t="shared" si="956"/>
        <v>0</v>
      </c>
      <c r="BE613" s="16"/>
      <c r="BF613" s="16">
        <f t="shared" si="957"/>
        <v>0</v>
      </c>
      <c r="BH613" s="16">
        <f t="shared" si="958"/>
        <v>0</v>
      </c>
      <c r="BJ613" s="16">
        <f t="shared" si="959"/>
        <v>0</v>
      </c>
      <c r="BL613" s="16">
        <f t="shared" si="960"/>
        <v>0</v>
      </c>
      <c r="BN613" s="16">
        <f t="shared" si="961"/>
        <v>0</v>
      </c>
      <c r="BP613" s="16">
        <f t="shared" si="953"/>
        <v>0</v>
      </c>
      <c r="BQ613" s="43"/>
      <c r="BR613" s="16">
        <f t="shared" si="954"/>
        <v>0</v>
      </c>
      <c r="BS613" s="43"/>
      <c r="BT613" s="16">
        <f t="shared" si="955"/>
        <v>0</v>
      </c>
      <c r="BV613" s="16">
        <f t="shared" si="950"/>
        <v>0</v>
      </c>
      <c r="BW613" s="43"/>
      <c r="BX613" s="16">
        <f t="shared" si="951"/>
        <v>0</v>
      </c>
      <c r="BY613" s="43"/>
      <c r="BZ613" s="16">
        <f t="shared" si="952"/>
        <v>0</v>
      </c>
      <c r="CB613" s="16">
        <f t="shared" si="947"/>
        <v>0</v>
      </c>
      <c r="CF613" s="243">
        <f t="shared" si="948"/>
        <v>0</v>
      </c>
      <c r="CH613" s="243">
        <f t="shared" si="962"/>
        <v>0</v>
      </c>
      <c r="CJ613" s="16">
        <f t="shared" si="945"/>
        <v>-3301341.4800000004</v>
      </c>
      <c r="CL613" s="54">
        <f t="shared" si="946"/>
        <v>0</v>
      </c>
      <c r="CN613" s="18"/>
      <c r="CO613" s="16">
        <f t="shared" si="949"/>
        <v>0</v>
      </c>
      <c r="CP613" s="18"/>
    </row>
    <row r="614" spans="1:94" x14ac:dyDescent="0.2">
      <c r="A614" s="387" t="s">
        <v>4186</v>
      </c>
      <c r="B614" s="14" t="str">
        <f>VLOOKUP(D614,'line assign basis'!$A$8:$D$668,2,FALSE)</f>
        <v>SILTRONIC PRE 2003</v>
      </c>
      <c r="C614" s="17" t="s">
        <v>1351</v>
      </c>
      <c r="D614" s="17" t="str">
        <f t="shared" si="929"/>
        <v>186133</v>
      </c>
      <c r="E614" s="17">
        <f>IFERROR(VLOOKUP(D614,'line assign basis'!$A$8:$D$668,4,FALSE),"")</f>
        <v>2</v>
      </c>
      <c r="F614" s="33">
        <f>IFERROR(VLOOKUP($D614,'SAP Data'!$A$7:$OM$1845,F$4,FALSE),"")</f>
        <v>-263163.86</v>
      </c>
      <c r="G614" s="33">
        <f>IFERROR(VLOOKUP($D614,'SAP Data'!$A$7:$OM$1845,G$4,FALSE),"")</f>
        <v>-263163.86</v>
      </c>
      <c r="H614" s="16">
        <f>IFERROR(VLOOKUP($D614,'SAP Data'!$A$7:$OM$1845,H$4,FALSE),"")</f>
        <v>-263163.86</v>
      </c>
      <c r="I614" s="76">
        <f>IFERROR(VLOOKUP($D614,'SAP Data'!$A$7:$OM$1845,I$4,FALSE),"")</f>
        <v>-263163.86</v>
      </c>
      <c r="J614" s="76">
        <f>IFERROR(VLOOKUP($D614,'SAP Data'!$A$7:$OM$1845,J$4,FALSE),"")</f>
        <v>-263163.86</v>
      </c>
      <c r="K614" s="76">
        <f>IFERROR(VLOOKUP($D614,'SAP Data'!$A$7:$OM$1845,K$4,FALSE),"")</f>
        <v>-263163.86</v>
      </c>
      <c r="L614" s="76">
        <f>IFERROR(VLOOKUP($D614,'SAP Data'!$A$7:$OM$1845,L$4,FALSE),"")</f>
        <v>-263163.86</v>
      </c>
      <c r="M614" s="76">
        <f>IFERROR(VLOOKUP($D614,'SAP Data'!$A$7:$OM$1845,M$4,FALSE),"")</f>
        <v>-263163.86</v>
      </c>
      <c r="N614" s="76">
        <f>IFERROR(VLOOKUP($D614,'SAP Data'!$A$7:$OM$1845,N$4,FALSE),"")</f>
        <v>-263163.86</v>
      </c>
      <c r="O614" s="76">
        <f>IFERROR(VLOOKUP($D614,'SAP Data'!$A$7:$OM$1845,O$4,FALSE),"")</f>
        <v>-263163.86</v>
      </c>
      <c r="P614" s="76">
        <f>IFERROR(VLOOKUP($D614,'SAP Data'!$A$7:$OM$1845,P$4,FALSE),"")</f>
        <v>-263163.86</v>
      </c>
      <c r="Q614" s="76">
        <f>IFERROR(VLOOKUP($D614,'SAP Data'!$A$7:$OM$1845,Q$4,FALSE),"")</f>
        <v>-263163.86</v>
      </c>
      <c r="R614" s="76">
        <f>IFERROR(VLOOKUP($D614,'SAP Data'!$A$7:$OM$1845,R$4,FALSE),"")</f>
        <v>-263163.86</v>
      </c>
      <c r="S614" s="76">
        <f>IFERROR(VLOOKUP($D614,'SAP Data'!$A$7:$OM$1845,S$4,FALSE),"")</f>
        <v>-263163.86</v>
      </c>
      <c r="T614" s="76">
        <f>IFERROR(VLOOKUP($D614,'SAP Data'!$A$7:$OM$1845,T$4,FALSE),"")</f>
        <v>-263163.86</v>
      </c>
      <c r="U614" s="76">
        <f>IFERROR(VLOOKUP($D614,'SAP Data'!$A$7:$OM$1845,U$4,FALSE),"")</f>
        <v>-263163.86</v>
      </c>
      <c r="V614" s="76">
        <f>IFERROR(VLOOKUP($D614,'SAP Data'!$A$7:$OM$1845,V$4,FALSE),"")</f>
        <v>-263163.86</v>
      </c>
      <c r="W614" s="76">
        <f>IFERROR(VLOOKUP($D614,'SAP Data'!$A$7:$OM$1845,W$4,FALSE),"")</f>
        <v>-263163.86</v>
      </c>
      <c r="X614" s="76">
        <f>IFERROR(VLOOKUP($D614,'SAP Data'!$A$7:$OM$1845,X$4,FALSE),"")</f>
        <v>-263163.86</v>
      </c>
      <c r="Y614" s="76">
        <f>IFERROR(VLOOKUP($D614,'SAP Data'!$A$7:$OM$1845,Y$4,FALSE),"")</f>
        <v>-263163.86</v>
      </c>
      <c r="Z614" s="76">
        <f>IFERROR(VLOOKUP($D614,'SAP Data'!$A$7:$OM$1845,Z$4,FALSE),"")</f>
        <v>-263163.86</v>
      </c>
      <c r="AA614" s="76">
        <f>IFERROR(VLOOKUP($D614,'SAP Data'!$A$7:$OM$1845,AA$4,FALSE),"")</f>
        <v>-263163.86</v>
      </c>
      <c r="AB614" s="76">
        <f>IFERROR(VLOOKUP($D614,'SAP Data'!$A$7:$OM$1845,AB$4,FALSE),"")</f>
        <v>-263163.86</v>
      </c>
      <c r="AC614" s="76">
        <f>IFERROR(VLOOKUP($D614,'SAP Data'!$A$7:$OM$1845,AC$4,FALSE),"")</f>
        <v>-263163.86</v>
      </c>
      <c r="AD614" s="76">
        <f>IFERROR(VLOOKUP($D614,'SAP Data'!$A$7:$OM$1845,AD$4,FALSE),"")</f>
        <v>-263163.86</v>
      </c>
      <c r="AE614" s="76">
        <f>IFERROR(VLOOKUP($D614,'SAP Data'!$A$7:$OM$1845,AE$4,FALSE),"")</f>
        <v>-263163.86</v>
      </c>
      <c r="AF614" s="76">
        <f>IFERROR(VLOOKUP($D614,'SAP Data'!$A$7:$OM$1845,AF$4,FALSE),"")</f>
        <v>-263163.86</v>
      </c>
      <c r="AG614" s="76">
        <f>IFERROR(VLOOKUP($D614,'SAP Data'!$A$7:$OM$1845,AG$4,FALSE),"")</f>
        <v>-263163.86</v>
      </c>
      <c r="AH614" s="76">
        <f>IFERROR(VLOOKUP($D614,'SAP Data'!$A$7:$OM$1845,AH$4,FALSE),"")</f>
        <v>-263163.86</v>
      </c>
      <c r="AI614" s="76">
        <f>IFERROR(VLOOKUP($D614,'SAP Data'!$A$7:$OM$1845,AI$4,FALSE),"")</f>
        <v>-263163.86</v>
      </c>
      <c r="AJ614" s="76">
        <f>IFERROR(VLOOKUP($D614,'SAP Data'!$A$7:$OM$1845,AJ$4,FALSE),"")</f>
        <v>-263163.86</v>
      </c>
      <c r="AK614" s="76">
        <f>IFERROR(VLOOKUP($D614,'SAP Data'!$A$7:$OM$1845,AK$4,FALSE),"")</f>
        <v>-263163.86</v>
      </c>
      <c r="AL614" s="76">
        <f>IFERROR(VLOOKUP($D614,'SAP Data'!$A$7:$OM$1845,AL$4,FALSE),"")</f>
        <v>-263163.86</v>
      </c>
      <c r="AM614" s="76">
        <f>IFERROR(VLOOKUP($D614,'SAP Data'!$A$7:$OM$1845,AM$4,FALSE),"")</f>
        <v>-263163.86</v>
      </c>
      <c r="AN614" s="76">
        <f>IFERROR(VLOOKUP($D614,'SAP Data'!$A$7:$OM$1845,AN$4,FALSE),"")</f>
        <v>-263163.86</v>
      </c>
      <c r="AO614" s="76">
        <f>IFERROR(VLOOKUP($D614,'SAP Data'!$A$7:$OM$1845,AO$4,FALSE),"")</f>
        <v>-263163.86</v>
      </c>
      <c r="AP614" s="99">
        <f t="shared" si="933"/>
        <v>-263163.85999999993</v>
      </c>
      <c r="AQ614" s="43">
        <f t="shared" si="934"/>
        <v>-263163.85999999993</v>
      </c>
      <c r="AR614" s="43">
        <f t="shared" si="935"/>
        <v>-263163.85999999993</v>
      </c>
      <c r="AS614" s="43">
        <f t="shared" si="936"/>
        <v>-263163.85999999993</v>
      </c>
      <c r="AT614" s="43">
        <f t="shared" si="937"/>
        <v>-263163.85999999993</v>
      </c>
      <c r="AU614" s="43">
        <f t="shared" si="938"/>
        <v>-263163.85999999993</v>
      </c>
      <c r="AV614" s="43">
        <f t="shared" si="939"/>
        <v>-263163.85999999993</v>
      </c>
      <c r="AW614" s="43">
        <f t="shared" si="940"/>
        <v>-263163.85999999993</v>
      </c>
      <c r="AX614" s="43">
        <f t="shared" si="941"/>
        <v>-263163.85999999993</v>
      </c>
      <c r="AY614" s="43">
        <f t="shared" si="942"/>
        <v>-263163.85999999993</v>
      </c>
      <c r="AZ614" s="43">
        <f t="shared" si="943"/>
        <v>-263163.85999999993</v>
      </c>
      <c r="BA614" s="98">
        <f t="shared" si="944"/>
        <v>-263163.85999999993</v>
      </c>
      <c r="BB614" s="16"/>
      <c r="BC614" s="16"/>
      <c r="BD614" s="16">
        <f t="shared" si="956"/>
        <v>0</v>
      </c>
      <c r="BE614" s="16"/>
      <c r="BF614" s="16">
        <f t="shared" si="957"/>
        <v>0</v>
      </c>
      <c r="BH614" s="16">
        <f t="shared" si="958"/>
        <v>0</v>
      </c>
      <c r="BJ614" s="16">
        <f t="shared" si="959"/>
        <v>0</v>
      </c>
      <c r="BL614" s="16">
        <f t="shared" si="960"/>
        <v>0</v>
      </c>
      <c r="BN614" s="16">
        <f t="shared" si="961"/>
        <v>0</v>
      </c>
      <c r="BP614" s="16">
        <f t="shared" si="953"/>
        <v>0</v>
      </c>
      <c r="BQ614" s="43"/>
      <c r="BR614" s="16">
        <f t="shared" si="954"/>
        <v>0</v>
      </c>
      <c r="BS614" s="43"/>
      <c r="BT614" s="16">
        <f t="shared" si="955"/>
        <v>0</v>
      </c>
      <c r="BV614" s="16">
        <f t="shared" si="950"/>
        <v>0</v>
      </c>
      <c r="BW614" s="43"/>
      <c r="BX614" s="16">
        <f t="shared" si="951"/>
        <v>0</v>
      </c>
      <c r="BY614" s="43"/>
      <c r="BZ614" s="16">
        <f t="shared" si="952"/>
        <v>0</v>
      </c>
      <c r="CB614" s="16">
        <f t="shared" si="947"/>
        <v>0</v>
      </c>
      <c r="CF614" s="243">
        <f t="shared" si="948"/>
        <v>0</v>
      </c>
      <c r="CH614" s="243">
        <f t="shared" si="962"/>
        <v>0</v>
      </c>
      <c r="CJ614" s="16">
        <f t="shared" si="945"/>
        <v>-263163.85999999993</v>
      </c>
      <c r="CL614" s="54">
        <f t="shared" si="946"/>
        <v>0</v>
      </c>
      <c r="CN614" s="18"/>
      <c r="CO614" s="16">
        <f t="shared" si="949"/>
        <v>0</v>
      </c>
      <c r="CP614" s="18"/>
    </row>
    <row r="615" spans="1:94" x14ac:dyDescent="0.2">
      <c r="A615" s="387" t="s">
        <v>4186</v>
      </c>
      <c r="B615" s="14" t="str">
        <f>VLOOKUP(D615,'line assign basis'!$A$8:$D$668,2,FALSE)</f>
        <v>HARBOR PRE 2003</v>
      </c>
      <c r="C615" s="17" t="s">
        <v>1354</v>
      </c>
      <c r="D615" s="17" t="str">
        <f t="shared" si="929"/>
        <v>186134</v>
      </c>
      <c r="E615" s="17">
        <f>IFERROR(VLOOKUP(D615,'line assign basis'!$A$8:$D$668,4,FALSE),"")</f>
        <v>2</v>
      </c>
      <c r="F615" s="33">
        <f>IFERROR(VLOOKUP($D615,'SAP Data'!$A$7:$OM$1845,F$4,FALSE),"")</f>
        <v>-1297179.48</v>
      </c>
      <c r="G615" s="33">
        <f>IFERROR(VLOOKUP($D615,'SAP Data'!$A$7:$OM$1845,G$4,FALSE),"")</f>
        <v>-1297179.48</v>
      </c>
      <c r="H615" s="16">
        <f>IFERROR(VLOOKUP($D615,'SAP Data'!$A$7:$OM$1845,H$4,FALSE),"")</f>
        <v>-1297179.48</v>
      </c>
      <c r="I615" s="76">
        <f>IFERROR(VLOOKUP($D615,'SAP Data'!$A$7:$OM$1845,I$4,FALSE),"")</f>
        <v>-1297179.48</v>
      </c>
      <c r="J615" s="76">
        <f>IFERROR(VLOOKUP($D615,'SAP Data'!$A$7:$OM$1845,J$4,FALSE),"")</f>
        <v>-1297179.48</v>
      </c>
      <c r="K615" s="76">
        <f>IFERROR(VLOOKUP($D615,'SAP Data'!$A$7:$OM$1845,K$4,FALSE),"")</f>
        <v>-1297179.48</v>
      </c>
      <c r="L615" s="76">
        <f>IFERROR(VLOOKUP($D615,'SAP Data'!$A$7:$OM$1845,L$4,FALSE),"")</f>
        <v>-1297179.48</v>
      </c>
      <c r="M615" s="76">
        <f>IFERROR(VLOOKUP($D615,'SAP Data'!$A$7:$OM$1845,M$4,FALSE),"")</f>
        <v>-1297179.48</v>
      </c>
      <c r="N615" s="76">
        <f>IFERROR(VLOOKUP($D615,'SAP Data'!$A$7:$OM$1845,N$4,FALSE),"")</f>
        <v>-1297179.48</v>
      </c>
      <c r="O615" s="76">
        <f>IFERROR(VLOOKUP($D615,'SAP Data'!$A$7:$OM$1845,O$4,FALSE),"")</f>
        <v>-1297179.48</v>
      </c>
      <c r="P615" s="76">
        <f>IFERROR(VLOOKUP($D615,'SAP Data'!$A$7:$OM$1845,P$4,FALSE),"")</f>
        <v>-1297179.48</v>
      </c>
      <c r="Q615" s="76">
        <f>IFERROR(VLOOKUP($D615,'SAP Data'!$A$7:$OM$1845,Q$4,FALSE),"")</f>
        <v>-1297179.48</v>
      </c>
      <c r="R615" s="76">
        <f>IFERROR(VLOOKUP($D615,'SAP Data'!$A$7:$OM$1845,R$4,FALSE),"")</f>
        <v>-1297179.48</v>
      </c>
      <c r="S615" s="76">
        <f>IFERROR(VLOOKUP($D615,'SAP Data'!$A$7:$OM$1845,S$4,FALSE),"")</f>
        <v>-1297179.48</v>
      </c>
      <c r="T615" s="76">
        <f>IFERROR(VLOOKUP($D615,'SAP Data'!$A$7:$OM$1845,T$4,FALSE),"")</f>
        <v>-1297179.48</v>
      </c>
      <c r="U615" s="76">
        <f>IFERROR(VLOOKUP($D615,'SAP Data'!$A$7:$OM$1845,U$4,FALSE),"")</f>
        <v>-1297179.48</v>
      </c>
      <c r="V615" s="76">
        <f>IFERROR(VLOOKUP($D615,'SAP Data'!$A$7:$OM$1845,V$4,FALSE),"")</f>
        <v>-1297179.48</v>
      </c>
      <c r="W615" s="76">
        <f>IFERROR(VLOOKUP($D615,'SAP Data'!$A$7:$OM$1845,W$4,FALSE),"")</f>
        <v>-1297179.48</v>
      </c>
      <c r="X615" s="76">
        <f>IFERROR(VLOOKUP($D615,'SAP Data'!$A$7:$OM$1845,X$4,FALSE),"")</f>
        <v>-1297179.48</v>
      </c>
      <c r="Y615" s="76">
        <f>IFERROR(VLOOKUP($D615,'SAP Data'!$A$7:$OM$1845,Y$4,FALSE),"")</f>
        <v>-1297179.48</v>
      </c>
      <c r="Z615" s="76">
        <f>IFERROR(VLOOKUP($D615,'SAP Data'!$A$7:$OM$1845,Z$4,FALSE),"")</f>
        <v>-1297179.48</v>
      </c>
      <c r="AA615" s="76">
        <f>IFERROR(VLOOKUP($D615,'SAP Data'!$A$7:$OM$1845,AA$4,FALSE),"")</f>
        <v>-1297179.48</v>
      </c>
      <c r="AB615" s="76">
        <f>IFERROR(VLOOKUP($D615,'SAP Data'!$A$7:$OM$1845,AB$4,FALSE),"")</f>
        <v>-1297179.48</v>
      </c>
      <c r="AC615" s="76">
        <f>IFERROR(VLOOKUP($D615,'SAP Data'!$A$7:$OM$1845,AC$4,FALSE),"")</f>
        <v>-1297179.48</v>
      </c>
      <c r="AD615" s="76">
        <f>IFERROR(VLOOKUP($D615,'SAP Data'!$A$7:$OM$1845,AD$4,FALSE),"")</f>
        <v>-1297179.48</v>
      </c>
      <c r="AE615" s="76">
        <f>IFERROR(VLOOKUP($D615,'SAP Data'!$A$7:$OM$1845,AE$4,FALSE),"")</f>
        <v>-1297179.48</v>
      </c>
      <c r="AF615" s="76">
        <f>IFERROR(VLOOKUP($D615,'SAP Data'!$A$7:$OM$1845,AF$4,FALSE),"")</f>
        <v>-1297179.48</v>
      </c>
      <c r="AG615" s="76">
        <f>IFERROR(VLOOKUP($D615,'SAP Data'!$A$7:$OM$1845,AG$4,FALSE),"")</f>
        <v>-1297179.48</v>
      </c>
      <c r="AH615" s="76">
        <f>IFERROR(VLOOKUP($D615,'SAP Data'!$A$7:$OM$1845,AH$4,FALSE),"")</f>
        <v>-1297179.48</v>
      </c>
      <c r="AI615" s="76">
        <f>IFERROR(VLOOKUP($D615,'SAP Data'!$A$7:$OM$1845,AI$4,FALSE),"")</f>
        <v>-1297179.48</v>
      </c>
      <c r="AJ615" s="76">
        <f>IFERROR(VLOOKUP($D615,'SAP Data'!$A$7:$OM$1845,AJ$4,FALSE),"")</f>
        <v>-1297179.48</v>
      </c>
      <c r="AK615" s="76">
        <f>IFERROR(VLOOKUP($D615,'SAP Data'!$A$7:$OM$1845,AK$4,FALSE),"")</f>
        <v>-1297179.48</v>
      </c>
      <c r="AL615" s="76">
        <f>IFERROR(VLOOKUP($D615,'SAP Data'!$A$7:$OM$1845,AL$4,FALSE),"")</f>
        <v>-1297179.48</v>
      </c>
      <c r="AM615" s="76">
        <f>IFERROR(VLOOKUP($D615,'SAP Data'!$A$7:$OM$1845,AM$4,FALSE),"")</f>
        <v>-1297179.48</v>
      </c>
      <c r="AN615" s="76">
        <f>IFERROR(VLOOKUP($D615,'SAP Data'!$A$7:$OM$1845,AN$4,FALSE),"")</f>
        <v>-1297179.48</v>
      </c>
      <c r="AO615" s="76">
        <f>IFERROR(VLOOKUP($D615,'SAP Data'!$A$7:$OM$1845,AO$4,FALSE),"")</f>
        <v>-1297179.48</v>
      </c>
      <c r="AP615" s="99">
        <f t="shared" si="933"/>
        <v>-1297179.4800000002</v>
      </c>
      <c r="AQ615" s="43">
        <f t="shared" si="934"/>
        <v>-1297179.4800000002</v>
      </c>
      <c r="AR615" s="43">
        <f t="shared" si="935"/>
        <v>-1297179.4800000002</v>
      </c>
      <c r="AS615" s="43">
        <f t="shared" si="936"/>
        <v>-1297179.4800000002</v>
      </c>
      <c r="AT615" s="43">
        <f t="shared" si="937"/>
        <v>-1297179.4800000002</v>
      </c>
      <c r="AU615" s="43">
        <f t="shared" si="938"/>
        <v>-1297179.4800000002</v>
      </c>
      <c r="AV615" s="43">
        <f t="shared" si="939"/>
        <v>-1297179.4800000002</v>
      </c>
      <c r="AW615" s="43">
        <f t="shared" si="940"/>
        <v>-1297179.4800000002</v>
      </c>
      <c r="AX615" s="43">
        <f t="shared" si="941"/>
        <v>-1297179.4800000002</v>
      </c>
      <c r="AY615" s="43">
        <f t="shared" si="942"/>
        <v>-1297179.4800000002</v>
      </c>
      <c r="AZ615" s="43">
        <f t="shared" si="943"/>
        <v>-1297179.4800000002</v>
      </c>
      <c r="BA615" s="98">
        <f t="shared" si="944"/>
        <v>-1297179.4800000002</v>
      </c>
      <c r="BB615" s="16"/>
      <c r="BC615" s="16"/>
      <c r="BD615" s="16">
        <f t="shared" si="956"/>
        <v>0</v>
      </c>
      <c r="BE615" s="16"/>
      <c r="BF615" s="16">
        <f t="shared" si="957"/>
        <v>0</v>
      </c>
      <c r="BH615" s="16">
        <f t="shared" si="958"/>
        <v>0</v>
      </c>
      <c r="BJ615" s="16">
        <f t="shared" si="959"/>
        <v>0</v>
      </c>
      <c r="BL615" s="16">
        <f t="shared" si="960"/>
        <v>0</v>
      </c>
      <c r="BN615" s="16">
        <f t="shared" si="961"/>
        <v>0</v>
      </c>
      <c r="BP615" s="16">
        <f t="shared" si="953"/>
        <v>0</v>
      </c>
      <c r="BQ615" s="43"/>
      <c r="BR615" s="16">
        <f t="shared" si="954"/>
        <v>0</v>
      </c>
      <c r="BS615" s="43"/>
      <c r="BT615" s="16">
        <f t="shared" si="955"/>
        <v>0</v>
      </c>
      <c r="BV615" s="16">
        <f t="shared" si="950"/>
        <v>0</v>
      </c>
      <c r="BW615" s="43"/>
      <c r="BX615" s="16">
        <f t="shared" si="951"/>
        <v>0</v>
      </c>
      <c r="BY615" s="43"/>
      <c r="BZ615" s="16">
        <f t="shared" si="952"/>
        <v>0</v>
      </c>
      <c r="CB615" s="16">
        <f t="shared" si="947"/>
        <v>0</v>
      </c>
      <c r="CF615" s="243">
        <f t="shared" si="948"/>
        <v>0</v>
      </c>
      <c r="CH615" s="243">
        <f t="shared" si="962"/>
        <v>0</v>
      </c>
      <c r="CJ615" s="16">
        <f t="shared" si="945"/>
        <v>-1297179.4800000002</v>
      </c>
      <c r="CL615" s="54">
        <f t="shared" si="946"/>
        <v>0</v>
      </c>
      <c r="CN615" s="18"/>
      <c r="CO615" s="16">
        <f t="shared" si="949"/>
        <v>0</v>
      </c>
      <c r="CP615" s="18"/>
    </row>
    <row r="616" spans="1:94" x14ac:dyDescent="0.2">
      <c r="A616" s="387" t="s">
        <v>4186</v>
      </c>
      <c r="B616" s="14" t="str">
        <f>VLOOKUP(D616,'line assign basis'!$A$8:$D$668,2,FALSE)</f>
        <v>ENVIR INV-GASCO</v>
      </c>
      <c r="C616" s="17" t="s">
        <v>1357</v>
      </c>
      <c r="D616" s="17" t="str">
        <f t="shared" si="929"/>
        <v>186140</v>
      </c>
      <c r="E616" s="17">
        <f>IFERROR(VLOOKUP(D616,'line assign basis'!$A$8:$D$668,4,FALSE),"")</f>
        <v>2</v>
      </c>
      <c r="F616" s="33">
        <f>IFERROR(VLOOKUP($D616,'SAP Data'!$A$7:$OM$1845,F$4,FALSE),"")</f>
        <v>3301341.48</v>
      </c>
      <c r="G616" s="33">
        <f>IFERROR(VLOOKUP($D616,'SAP Data'!$A$7:$OM$1845,G$4,FALSE),"")</f>
        <v>3301341.48</v>
      </c>
      <c r="H616" s="16">
        <f>IFERROR(VLOOKUP($D616,'SAP Data'!$A$7:$OM$1845,H$4,FALSE),"")</f>
        <v>3301341.48</v>
      </c>
      <c r="I616" s="76">
        <f>IFERROR(VLOOKUP($D616,'SAP Data'!$A$7:$OM$1845,I$4,FALSE),"")</f>
        <v>3301341.48</v>
      </c>
      <c r="J616" s="76">
        <f>IFERROR(VLOOKUP($D616,'SAP Data'!$A$7:$OM$1845,J$4,FALSE),"")</f>
        <v>3301341.48</v>
      </c>
      <c r="K616" s="76">
        <f>IFERROR(VLOOKUP($D616,'SAP Data'!$A$7:$OM$1845,K$4,FALSE),"")</f>
        <v>3301341.48</v>
      </c>
      <c r="L616" s="76">
        <f>IFERROR(VLOOKUP($D616,'SAP Data'!$A$7:$OM$1845,L$4,FALSE),"")</f>
        <v>3301341.48</v>
      </c>
      <c r="M616" s="76">
        <f>IFERROR(VLOOKUP($D616,'SAP Data'!$A$7:$OM$1845,M$4,FALSE),"")</f>
        <v>3301341.48</v>
      </c>
      <c r="N616" s="76">
        <f>IFERROR(VLOOKUP($D616,'SAP Data'!$A$7:$OM$1845,N$4,FALSE),"")</f>
        <v>3301341.48</v>
      </c>
      <c r="O616" s="76">
        <f>IFERROR(VLOOKUP($D616,'SAP Data'!$A$7:$OM$1845,O$4,FALSE),"")</f>
        <v>3301341.48</v>
      </c>
      <c r="P616" s="76">
        <f>IFERROR(VLOOKUP($D616,'SAP Data'!$A$7:$OM$1845,P$4,FALSE),"")</f>
        <v>3301341.48</v>
      </c>
      <c r="Q616" s="76">
        <f>IFERROR(VLOOKUP($D616,'SAP Data'!$A$7:$OM$1845,Q$4,FALSE),"")</f>
        <v>3301341.48</v>
      </c>
      <c r="R616" s="76">
        <f>IFERROR(VLOOKUP($D616,'SAP Data'!$A$7:$OM$1845,R$4,FALSE),"")</f>
        <v>3301341.48</v>
      </c>
      <c r="S616" s="76">
        <f>IFERROR(VLOOKUP($D616,'SAP Data'!$A$7:$OM$1845,S$4,FALSE),"")</f>
        <v>3301341.48</v>
      </c>
      <c r="T616" s="76">
        <f>IFERROR(VLOOKUP($D616,'SAP Data'!$A$7:$OM$1845,T$4,FALSE),"")</f>
        <v>3301341.48</v>
      </c>
      <c r="U616" s="76">
        <f>IFERROR(VLOOKUP($D616,'SAP Data'!$A$7:$OM$1845,U$4,FALSE),"")</f>
        <v>3301341.48</v>
      </c>
      <c r="V616" s="76">
        <f>IFERROR(VLOOKUP($D616,'SAP Data'!$A$7:$OM$1845,V$4,FALSE),"")</f>
        <v>3301341.48</v>
      </c>
      <c r="W616" s="76">
        <f>IFERROR(VLOOKUP($D616,'SAP Data'!$A$7:$OM$1845,W$4,FALSE),"")</f>
        <v>3301341.48</v>
      </c>
      <c r="X616" s="76">
        <f>IFERROR(VLOOKUP($D616,'SAP Data'!$A$7:$OM$1845,X$4,FALSE),"")</f>
        <v>3301341.48</v>
      </c>
      <c r="Y616" s="76">
        <f>IFERROR(VLOOKUP($D616,'SAP Data'!$A$7:$OM$1845,Y$4,FALSE),"")</f>
        <v>3301341.48</v>
      </c>
      <c r="Z616" s="76">
        <f>IFERROR(VLOOKUP($D616,'SAP Data'!$A$7:$OM$1845,Z$4,FALSE),"")</f>
        <v>3301341.48</v>
      </c>
      <c r="AA616" s="76">
        <f>IFERROR(VLOOKUP($D616,'SAP Data'!$A$7:$OM$1845,AA$4,FALSE),"")</f>
        <v>3301341.48</v>
      </c>
      <c r="AB616" s="76">
        <f>IFERROR(VLOOKUP($D616,'SAP Data'!$A$7:$OM$1845,AB$4,FALSE),"")</f>
        <v>3301341.48</v>
      </c>
      <c r="AC616" s="76">
        <f>IFERROR(VLOOKUP($D616,'SAP Data'!$A$7:$OM$1845,AC$4,FALSE),"")</f>
        <v>3301341.48</v>
      </c>
      <c r="AD616" s="76">
        <f>IFERROR(VLOOKUP($D616,'SAP Data'!$A$7:$OM$1845,AD$4,FALSE),"")</f>
        <v>3301341.48</v>
      </c>
      <c r="AE616" s="76">
        <f>IFERROR(VLOOKUP($D616,'SAP Data'!$A$7:$OM$1845,AE$4,FALSE),"")</f>
        <v>3301341.48</v>
      </c>
      <c r="AF616" s="76">
        <f>IFERROR(VLOOKUP($D616,'SAP Data'!$A$7:$OM$1845,AF$4,FALSE),"")</f>
        <v>3301341.48</v>
      </c>
      <c r="AG616" s="76">
        <f>IFERROR(VLOOKUP($D616,'SAP Data'!$A$7:$OM$1845,AG$4,FALSE),"")</f>
        <v>3301341.48</v>
      </c>
      <c r="AH616" s="76">
        <f>IFERROR(VLOOKUP($D616,'SAP Data'!$A$7:$OM$1845,AH$4,FALSE),"")</f>
        <v>3301341.48</v>
      </c>
      <c r="AI616" s="76">
        <f>IFERROR(VLOOKUP($D616,'SAP Data'!$A$7:$OM$1845,AI$4,FALSE),"")</f>
        <v>3301341.48</v>
      </c>
      <c r="AJ616" s="76">
        <f>IFERROR(VLOOKUP($D616,'SAP Data'!$A$7:$OM$1845,AJ$4,FALSE),"")</f>
        <v>3301341.48</v>
      </c>
      <c r="AK616" s="76">
        <f>IFERROR(VLOOKUP($D616,'SAP Data'!$A$7:$OM$1845,AK$4,FALSE),"")</f>
        <v>3301341.48</v>
      </c>
      <c r="AL616" s="76">
        <f>IFERROR(VLOOKUP($D616,'SAP Data'!$A$7:$OM$1845,AL$4,FALSE),"")</f>
        <v>3301341.48</v>
      </c>
      <c r="AM616" s="76">
        <f>IFERROR(VLOOKUP($D616,'SAP Data'!$A$7:$OM$1845,AM$4,FALSE),"")</f>
        <v>3301341.48</v>
      </c>
      <c r="AN616" s="76">
        <f>IFERROR(VLOOKUP($D616,'SAP Data'!$A$7:$OM$1845,AN$4,FALSE),"")</f>
        <v>3301341.48</v>
      </c>
      <c r="AO616" s="76">
        <f>IFERROR(VLOOKUP($D616,'SAP Data'!$A$7:$OM$1845,AO$4,FALSE),"")</f>
        <v>3301341.48</v>
      </c>
      <c r="AP616" s="99">
        <f t="shared" si="933"/>
        <v>3301341.4800000004</v>
      </c>
      <c r="AQ616" s="43">
        <f t="shared" si="934"/>
        <v>3301341.4800000004</v>
      </c>
      <c r="AR616" s="43">
        <f t="shared" si="935"/>
        <v>3301341.4800000004</v>
      </c>
      <c r="AS616" s="43">
        <f t="shared" si="936"/>
        <v>3301341.4800000004</v>
      </c>
      <c r="AT616" s="43">
        <f t="shared" si="937"/>
        <v>3301341.4800000004</v>
      </c>
      <c r="AU616" s="43">
        <f t="shared" si="938"/>
        <v>3301341.4800000004</v>
      </c>
      <c r="AV616" s="43">
        <f t="shared" si="939"/>
        <v>3301341.4800000004</v>
      </c>
      <c r="AW616" s="43">
        <f t="shared" si="940"/>
        <v>3301341.4800000004</v>
      </c>
      <c r="AX616" s="43">
        <f t="shared" si="941"/>
        <v>3301341.4800000004</v>
      </c>
      <c r="AY616" s="43">
        <f t="shared" si="942"/>
        <v>3301341.4800000004</v>
      </c>
      <c r="AZ616" s="43">
        <f t="shared" si="943"/>
        <v>3301341.4800000004</v>
      </c>
      <c r="BA616" s="98">
        <f t="shared" si="944"/>
        <v>3301341.4800000004</v>
      </c>
      <c r="BB616" s="16"/>
      <c r="BC616" s="16"/>
      <c r="BD616" s="16">
        <f t="shared" si="956"/>
        <v>0</v>
      </c>
      <c r="BE616" s="16"/>
      <c r="BF616" s="16">
        <f t="shared" si="957"/>
        <v>0</v>
      </c>
      <c r="BH616" s="16">
        <f t="shared" si="958"/>
        <v>0</v>
      </c>
      <c r="BJ616" s="16">
        <f t="shared" si="959"/>
        <v>0</v>
      </c>
      <c r="BL616" s="16">
        <f t="shared" si="960"/>
        <v>0</v>
      </c>
      <c r="BN616" s="16">
        <f t="shared" si="961"/>
        <v>0</v>
      </c>
      <c r="BP616" s="16">
        <f t="shared" si="953"/>
        <v>0</v>
      </c>
      <c r="BQ616" s="43"/>
      <c r="BR616" s="16">
        <f t="shared" si="954"/>
        <v>0</v>
      </c>
      <c r="BS616" s="43"/>
      <c r="BT616" s="16">
        <f t="shared" si="955"/>
        <v>0</v>
      </c>
      <c r="BV616" s="16">
        <f t="shared" si="950"/>
        <v>0</v>
      </c>
      <c r="BW616" s="43"/>
      <c r="BX616" s="16">
        <f t="shared" si="951"/>
        <v>0</v>
      </c>
      <c r="BY616" s="43"/>
      <c r="BZ616" s="16">
        <f t="shared" si="952"/>
        <v>0</v>
      </c>
      <c r="CB616" s="16">
        <f t="shared" si="947"/>
        <v>0</v>
      </c>
      <c r="CF616" s="243">
        <f t="shared" si="948"/>
        <v>0</v>
      </c>
      <c r="CH616" s="243">
        <f t="shared" si="962"/>
        <v>0</v>
      </c>
      <c r="CJ616" s="16">
        <f t="shared" si="945"/>
        <v>3301341.4800000004</v>
      </c>
      <c r="CL616" s="54">
        <f t="shared" si="946"/>
        <v>0</v>
      </c>
      <c r="CN616" s="18"/>
      <c r="CO616" s="16">
        <f t="shared" si="949"/>
        <v>0</v>
      </c>
      <c r="CP616" s="18"/>
    </row>
    <row r="617" spans="1:94" x14ac:dyDescent="0.2">
      <c r="A617" s="387" t="s">
        <v>4186</v>
      </c>
      <c r="B617" s="14" t="str">
        <f>VLOOKUP(D617,'line assign basis'!$A$8:$D$668,2,FALSE)</f>
        <v>ENVIR INV-WACKER</v>
      </c>
      <c r="C617" s="17" t="s">
        <v>1360</v>
      </c>
      <c r="D617" s="17" t="str">
        <f t="shared" si="929"/>
        <v>186143</v>
      </c>
      <c r="E617" s="17">
        <f>IFERROR(VLOOKUP(D617,'line assign basis'!$A$8:$D$668,4,FALSE),"")</f>
        <v>2</v>
      </c>
      <c r="F617" s="33">
        <f>IFERROR(VLOOKUP($D617,'SAP Data'!$A$7:$OM$1845,F$4,FALSE),"")</f>
        <v>263163.86</v>
      </c>
      <c r="G617" s="33">
        <f>IFERROR(VLOOKUP($D617,'SAP Data'!$A$7:$OM$1845,G$4,FALSE),"")</f>
        <v>263163.86</v>
      </c>
      <c r="H617" s="16">
        <f>IFERROR(VLOOKUP($D617,'SAP Data'!$A$7:$OM$1845,H$4,FALSE),"")</f>
        <v>263163.86</v>
      </c>
      <c r="I617" s="76">
        <f>IFERROR(VLOOKUP($D617,'SAP Data'!$A$7:$OM$1845,I$4,FALSE),"")</f>
        <v>263163.86</v>
      </c>
      <c r="J617" s="76">
        <f>IFERROR(VLOOKUP($D617,'SAP Data'!$A$7:$OM$1845,J$4,FALSE),"")</f>
        <v>263163.86</v>
      </c>
      <c r="K617" s="76">
        <f>IFERROR(VLOOKUP($D617,'SAP Data'!$A$7:$OM$1845,K$4,FALSE),"")</f>
        <v>263163.86</v>
      </c>
      <c r="L617" s="76">
        <f>IFERROR(VLOOKUP($D617,'SAP Data'!$A$7:$OM$1845,L$4,FALSE),"")</f>
        <v>263163.86</v>
      </c>
      <c r="M617" s="76">
        <f>IFERROR(VLOOKUP($D617,'SAP Data'!$A$7:$OM$1845,M$4,FALSE),"")</f>
        <v>263163.86</v>
      </c>
      <c r="N617" s="76">
        <f>IFERROR(VLOOKUP($D617,'SAP Data'!$A$7:$OM$1845,N$4,FALSE),"")</f>
        <v>263163.86</v>
      </c>
      <c r="O617" s="76">
        <f>IFERROR(VLOOKUP($D617,'SAP Data'!$A$7:$OM$1845,O$4,FALSE),"")</f>
        <v>263163.86</v>
      </c>
      <c r="P617" s="76">
        <f>IFERROR(VLOOKUP($D617,'SAP Data'!$A$7:$OM$1845,P$4,FALSE),"")</f>
        <v>263163.86</v>
      </c>
      <c r="Q617" s="76">
        <f>IFERROR(VLOOKUP($D617,'SAP Data'!$A$7:$OM$1845,Q$4,FALSE),"")</f>
        <v>263163.86</v>
      </c>
      <c r="R617" s="76">
        <f>IFERROR(VLOOKUP($D617,'SAP Data'!$A$7:$OM$1845,R$4,FALSE),"")</f>
        <v>263163.86</v>
      </c>
      <c r="S617" s="76">
        <f>IFERROR(VLOOKUP($D617,'SAP Data'!$A$7:$OM$1845,S$4,FALSE),"")</f>
        <v>263163.86</v>
      </c>
      <c r="T617" s="76">
        <f>IFERROR(VLOOKUP($D617,'SAP Data'!$A$7:$OM$1845,T$4,FALSE),"")</f>
        <v>263163.86</v>
      </c>
      <c r="U617" s="76">
        <f>IFERROR(VLOOKUP($D617,'SAP Data'!$A$7:$OM$1845,U$4,FALSE),"")</f>
        <v>263163.86</v>
      </c>
      <c r="V617" s="76">
        <f>IFERROR(VLOOKUP($D617,'SAP Data'!$A$7:$OM$1845,V$4,FALSE),"")</f>
        <v>263163.86</v>
      </c>
      <c r="W617" s="76">
        <f>IFERROR(VLOOKUP($D617,'SAP Data'!$A$7:$OM$1845,W$4,FALSE),"")</f>
        <v>263163.86</v>
      </c>
      <c r="X617" s="76">
        <f>IFERROR(VLOOKUP($D617,'SAP Data'!$A$7:$OM$1845,X$4,FALSE),"")</f>
        <v>263163.86</v>
      </c>
      <c r="Y617" s="76">
        <f>IFERROR(VLOOKUP($D617,'SAP Data'!$A$7:$OM$1845,Y$4,FALSE),"")</f>
        <v>263163.86</v>
      </c>
      <c r="Z617" s="76">
        <f>IFERROR(VLOOKUP($D617,'SAP Data'!$A$7:$OM$1845,Z$4,FALSE),"")</f>
        <v>263163.86</v>
      </c>
      <c r="AA617" s="76">
        <f>IFERROR(VLOOKUP($D617,'SAP Data'!$A$7:$OM$1845,AA$4,FALSE),"")</f>
        <v>263163.86</v>
      </c>
      <c r="AB617" s="76">
        <f>IFERROR(VLOOKUP($D617,'SAP Data'!$A$7:$OM$1845,AB$4,FALSE),"")</f>
        <v>263163.86</v>
      </c>
      <c r="AC617" s="76">
        <f>IFERROR(VLOOKUP($D617,'SAP Data'!$A$7:$OM$1845,AC$4,FALSE),"")</f>
        <v>263163.86</v>
      </c>
      <c r="AD617" s="76">
        <f>IFERROR(VLOOKUP($D617,'SAP Data'!$A$7:$OM$1845,AD$4,FALSE),"")</f>
        <v>263163.86</v>
      </c>
      <c r="AE617" s="76">
        <f>IFERROR(VLOOKUP($D617,'SAP Data'!$A$7:$OM$1845,AE$4,FALSE),"")</f>
        <v>263163.86</v>
      </c>
      <c r="AF617" s="76">
        <f>IFERROR(VLOOKUP($D617,'SAP Data'!$A$7:$OM$1845,AF$4,FALSE),"")</f>
        <v>263163.86</v>
      </c>
      <c r="AG617" s="76">
        <f>IFERROR(VLOOKUP($D617,'SAP Data'!$A$7:$OM$1845,AG$4,FALSE),"")</f>
        <v>263163.86</v>
      </c>
      <c r="AH617" s="76">
        <f>IFERROR(VLOOKUP($D617,'SAP Data'!$A$7:$OM$1845,AH$4,FALSE),"")</f>
        <v>263163.86</v>
      </c>
      <c r="AI617" s="76">
        <f>IFERROR(VLOOKUP($D617,'SAP Data'!$A$7:$OM$1845,AI$4,FALSE),"")</f>
        <v>263163.86</v>
      </c>
      <c r="AJ617" s="76">
        <f>IFERROR(VLOOKUP($D617,'SAP Data'!$A$7:$OM$1845,AJ$4,FALSE),"")</f>
        <v>263163.86</v>
      </c>
      <c r="AK617" s="76">
        <f>IFERROR(VLOOKUP($D617,'SAP Data'!$A$7:$OM$1845,AK$4,FALSE),"")</f>
        <v>263163.86</v>
      </c>
      <c r="AL617" s="76">
        <f>IFERROR(VLOOKUP($D617,'SAP Data'!$A$7:$OM$1845,AL$4,FALSE),"")</f>
        <v>263163.86</v>
      </c>
      <c r="AM617" s="76">
        <f>IFERROR(VLOOKUP($D617,'SAP Data'!$A$7:$OM$1845,AM$4,FALSE),"")</f>
        <v>263163.86</v>
      </c>
      <c r="AN617" s="76">
        <f>IFERROR(VLOOKUP($D617,'SAP Data'!$A$7:$OM$1845,AN$4,FALSE),"")</f>
        <v>263163.86</v>
      </c>
      <c r="AO617" s="76">
        <f>IFERROR(VLOOKUP($D617,'SAP Data'!$A$7:$OM$1845,AO$4,FALSE),"")</f>
        <v>263163.86</v>
      </c>
      <c r="AP617" s="99">
        <f t="shared" si="933"/>
        <v>263163.85999999993</v>
      </c>
      <c r="AQ617" s="43">
        <f t="shared" si="934"/>
        <v>263163.85999999993</v>
      </c>
      <c r="AR617" s="43">
        <f t="shared" si="935"/>
        <v>263163.85999999993</v>
      </c>
      <c r="AS617" s="43">
        <f t="shared" si="936"/>
        <v>263163.85999999993</v>
      </c>
      <c r="AT617" s="43">
        <f t="shared" si="937"/>
        <v>263163.85999999993</v>
      </c>
      <c r="AU617" s="43">
        <f t="shared" si="938"/>
        <v>263163.85999999993</v>
      </c>
      <c r="AV617" s="43">
        <f t="shared" si="939"/>
        <v>263163.85999999993</v>
      </c>
      <c r="AW617" s="43">
        <f t="shared" si="940"/>
        <v>263163.85999999993</v>
      </c>
      <c r="AX617" s="43">
        <f t="shared" si="941"/>
        <v>263163.85999999993</v>
      </c>
      <c r="AY617" s="43">
        <f t="shared" si="942"/>
        <v>263163.85999999993</v>
      </c>
      <c r="AZ617" s="43">
        <f t="shared" si="943"/>
        <v>263163.85999999993</v>
      </c>
      <c r="BA617" s="98">
        <f t="shared" si="944"/>
        <v>263163.85999999993</v>
      </c>
      <c r="BB617" s="16"/>
      <c r="BC617" s="16"/>
      <c r="BD617" s="16">
        <f t="shared" si="956"/>
        <v>0</v>
      </c>
      <c r="BE617" s="16"/>
      <c r="BF617" s="16">
        <f t="shared" si="957"/>
        <v>0</v>
      </c>
      <c r="BH617" s="16">
        <f t="shared" si="958"/>
        <v>0</v>
      </c>
      <c r="BJ617" s="16">
        <f t="shared" si="959"/>
        <v>0</v>
      </c>
      <c r="BL617" s="16">
        <f t="shared" si="960"/>
        <v>0</v>
      </c>
      <c r="BN617" s="16">
        <f t="shared" si="961"/>
        <v>0</v>
      </c>
      <c r="BP617" s="16">
        <f t="shared" si="953"/>
        <v>0</v>
      </c>
      <c r="BQ617" s="43"/>
      <c r="BR617" s="16">
        <f t="shared" si="954"/>
        <v>0</v>
      </c>
      <c r="BS617" s="43"/>
      <c r="BT617" s="16">
        <f t="shared" si="955"/>
        <v>0</v>
      </c>
      <c r="BV617" s="16">
        <f t="shared" si="950"/>
        <v>0</v>
      </c>
      <c r="BW617" s="43"/>
      <c r="BX617" s="16">
        <f t="shared" si="951"/>
        <v>0</v>
      </c>
      <c r="BY617" s="43"/>
      <c r="BZ617" s="16">
        <f t="shared" si="952"/>
        <v>0</v>
      </c>
      <c r="CB617" s="16">
        <f t="shared" si="947"/>
        <v>0</v>
      </c>
      <c r="CF617" s="243">
        <f t="shared" si="948"/>
        <v>0</v>
      </c>
      <c r="CH617" s="243">
        <f t="shared" si="962"/>
        <v>0</v>
      </c>
      <c r="CJ617" s="16">
        <f t="shared" si="945"/>
        <v>263163.85999999993</v>
      </c>
      <c r="CL617" s="54">
        <f t="shared" si="946"/>
        <v>0</v>
      </c>
      <c r="CN617" s="18"/>
      <c r="CO617" s="16">
        <f t="shared" si="949"/>
        <v>0</v>
      </c>
      <c r="CP617" s="18"/>
    </row>
    <row r="618" spans="1:94" x14ac:dyDescent="0.2">
      <c r="A618" s="387" t="s">
        <v>4186</v>
      </c>
      <c r="B618" s="14" t="str">
        <f>VLOOKUP(D618,'line assign basis'!$A$8:$D$668,2,FALSE)</f>
        <v>ENVIR INV - PORTLAND</v>
      </c>
      <c r="C618" s="17" t="s">
        <v>1363</v>
      </c>
      <c r="D618" s="17" t="str">
        <f t="shared" si="929"/>
        <v>186144</v>
      </c>
      <c r="E618" s="17">
        <f>IFERROR(VLOOKUP(D618,'line assign basis'!$A$8:$D$668,4,FALSE),"")</f>
        <v>2</v>
      </c>
      <c r="F618" s="33">
        <f>IFERROR(VLOOKUP($D618,'SAP Data'!$A$7:$OM$1845,F$4,FALSE),"")</f>
        <v>1297179.48</v>
      </c>
      <c r="G618" s="33">
        <f>IFERROR(VLOOKUP($D618,'SAP Data'!$A$7:$OM$1845,G$4,FALSE),"")</f>
        <v>1297179.48</v>
      </c>
      <c r="H618" s="16">
        <f>IFERROR(VLOOKUP($D618,'SAP Data'!$A$7:$OM$1845,H$4,FALSE),"")</f>
        <v>1297179.48</v>
      </c>
      <c r="I618" s="76">
        <f>IFERROR(VLOOKUP($D618,'SAP Data'!$A$7:$OM$1845,I$4,FALSE),"")</f>
        <v>1297179.48</v>
      </c>
      <c r="J618" s="76">
        <f>IFERROR(VLOOKUP($D618,'SAP Data'!$A$7:$OM$1845,J$4,FALSE),"")</f>
        <v>1297179.48</v>
      </c>
      <c r="K618" s="76">
        <f>IFERROR(VLOOKUP($D618,'SAP Data'!$A$7:$OM$1845,K$4,FALSE),"")</f>
        <v>1297179.48</v>
      </c>
      <c r="L618" s="76">
        <f>IFERROR(VLOOKUP($D618,'SAP Data'!$A$7:$OM$1845,L$4,FALSE),"")</f>
        <v>1297179.48</v>
      </c>
      <c r="M618" s="76">
        <f>IFERROR(VLOOKUP($D618,'SAP Data'!$A$7:$OM$1845,M$4,FALSE),"")</f>
        <v>1297179.48</v>
      </c>
      <c r="N618" s="76">
        <f>IFERROR(VLOOKUP($D618,'SAP Data'!$A$7:$OM$1845,N$4,FALSE),"")</f>
        <v>1297179.48</v>
      </c>
      <c r="O618" s="76">
        <f>IFERROR(VLOOKUP($D618,'SAP Data'!$A$7:$OM$1845,O$4,FALSE),"")</f>
        <v>1297179.48</v>
      </c>
      <c r="P618" s="76">
        <f>IFERROR(VLOOKUP($D618,'SAP Data'!$A$7:$OM$1845,P$4,FALSE),"")</f>
        <v>1297179.48</v>
      </c>
      <c r="Q618" s="76">
        <f>IFERROR(VLOOKUP($D618,'SAP Data'!$A$7:$OM$1845,Q$4,FALSE),"")</f>
        <v>1297179.48</v>
      </c>
      <c r="R618" s="76">
        <f>IFERROR(VLOOKUP($D618,'SAP Data'!$A$7:$OM$1845,R$4,FALSE),"")</f>
        <v>1297179.48</v>
      </c>
      <c r="S618" s="76">
        <f>IFERROR(VLOOKUP($D618,'SAP Data'!$A$7:$OM$1845,S$4,FALSE),"")</f>
        <v>1297179.48</v>
      </c>
      <c r="T618" s="76">
        <f>IFERROR(VLOOKUP($D618,'SAP Data'!$A$7:$OM$1845,T$4,FALSE),"")</f>
        <v>1297179.48</v>
      </c>
      <c r="U618" s="76">
        <f>IFERROR(VLOOKUP($D618,'SAP Data'!$A$7:$OM$1845,U$4,FALSE),"")</f>
        <v>1297179.48</v>
      </c>
      <c r="V618" s="76">
        <f>IFERROR(VLOOKUP($D618,'SAP Data'!$A$7:$OM$1845,V$4,FALSE),"")</f>
        <v>1297179.48</v>
      </c>
      <c r="W618" s="76">
        <f>IFERROR(VLOOKUP($D618,'SAP Data'!$A$7:$OM$1845,W$4,FALSE),"")</f>
        <v>1297179.48</v>
      </c>
      <c r="X618" s="76">
        <f>IFERROR(VLOOKUP($D618,'SAP Data'!$A$7:$OM$1845,X$4,FALSE),"")</f>
        <v>1297179.48</v>
      </c>
      <c r="Y618" s="76">
        <f>IFERROR(VLOOKUP($D618,'SAP Data'!$A$7:$OM$1845,Y$4,FALSE),"")</f>
        <v>1297179.48</v>
      </c>
      <c r="Z618" s="76">
        <f>IFERROR(VLOOKUP($D618,'SAP Data'!$A$7:$OM$1845,Z$4,FALSE),"")</f>
        <v>1297179.48</v>
      </c>
      <c r="AA618" s="76">
        <f>IFERROR(VLOOKUP($D618,'SAP Data'!$A$7:$OM$1845,AA$4,FALSE),"")</f>
        <v>1297179.48</v>
      </c>
      <c r="AB618" s="76">
        <f>IFERROR(VLOOKUP($D618,'SAP Data'!$A$7:$OM$1845,AB$4,FALSE),"")</f>
        <v>1297179.48</v>
      </c>
      <c r="AC618" s="76">
        <f>IFERROR(VLOOKUP($D618,'SAP Data'!$A$7:$OM$1845,AC$4,FALSE),"")</f>
        <v>1297179.48</v>
      </c>
      <c r="AD618" s="76">
        <f>IFERROR(VLOOKUP($D618,'SAP Data'!$A$7:$OM$1845,AD$4,FALSE),"")</f>
        <v>1297179.48</v>
      </c>
      <c r="AE618" s="76">
        <f>IFERROR(VLOOKUP($D618,'SAP Data'!$A$7:$OM$1845,AE$4,FALSE),"")</f>
        <v>1297179.48</v>
      </c>
      <c r="AF618" s="76">
        <f>IFERROR(VLOOKUP($D618,'SAP Data'!$A$7:$OM$1845,AF$4,FALSE),"")</f>
        <v>1297179.48</v>
      </c>
      <c r="AG618" s="76">
        <f>IFERROR(VLOOKUP($D618,'SAP Data'!$A$7:$OM$1845,AG$4,FALSE),"")</f>
        <v>1297179.48</v>
      </c>
      <c r="AH618" s="76">
        <f>IFERROR(VLOOKUP($D618,'SAP Data'!$A$7:$OM$1845,AH$4,FALSE),"")</f>
        <v>1297179.48</v>
      </c>
      <c r="AI618" s="76">
        <f>IFERROR(VLOOKUP($D618,'SAP Data'!$A$7:$OM$1845,AI$4,FALSE),"")</f>
        <v>1297179.48</v>
      </c>
      <c r="AJ618" s="76">
        <f>IFERROR(VLOOKUP($D618,'SAP Data'!$A$7:$OM$1845,AJ$4,FALSE),"")</f>
        <v>1297179.48</v>
      </c>
      <c r="AK618" s="76">
        <f>IFERROR(VLOOKUP($D618,'SAP Data'!$A$7:$OM$1845,AK$4,FALSE),"")</f>
        <v>1297179.48</v>
      </c>
      <c r="AL618" s="76">
        <f>IFERROR(VLOOKUP($D618,'SAP Data'!$A$7:$OM$1845,AL$4,FALSE),"")</f>
        <v>1297179.48</v>
      </c>
      <c r="AM618" s="76">
        <f>IFERROR(VLOOKUP($D618,'SAP Data'!$A$7:$OM$1845,AM$4,FALSE),"")</f>
        <v>1297179.48</v>
      </c>
      <c r="AN618" s="76">
        <f>IFERROR(VLOOKUP($D618,'SAP Data'!$A$7:$OM$1845,AN$4,FALSE),"")</f>
        <v>1297179.48</v>
      </c>
      <c r="AO618" s="76">
        <f>IFERROR(VLOOKUP($D618,'SAP Data'!$A$7:$OM$1845,AO$4,FALSE),"")</f>
        <v>1297179.48</v>
      </c>
      <c r="AP618" s="99">
        <f t="shared" si="933"/>
        <v>1297179.4800000002</v>
      </c>
      <c r="AQ618" s="43">
        <f t="shared" si="934"/>
        <v>1297179.4800000002</v>
      </c>
      <c r="AR618" s="43">
        <f t="shared" si="935"/>
        <v>1297179.4800000002</v>
      </c>
      <c r="AS618" s="43">
        <f t="shared" si="936"/>
        <v>1297179.4800000002</v>
      </c>
      <c r="AT618" s="43">
        <f t="shared" si="937"/>
        <v>1297179.4800000002</v>
      </c>
      <c r="AU618" s="43">
        <f t="shared" si="938"/>
        <v>1297179.4800000002</v>
      </c>
      <c r="AV618" s="43">
        <f t="shared" si="939"/>
        <v>1297179.4800000002</v>
      </c>
      <c r="AW618" s="43">
        <f t="shared" si="940"/>
        <v>1297179.4800000002</v>
      </c>
      <c r="AX618" s="43">
        <f t="shared" si="941"/>
        <v>1297179.4800000002</v>
      </c>
      <c r="AY618" s="43">
        <f t="shared" si="942"/>
        <v>1297179.4800000002</v>
      </c>
      <c r="AZ618" s="43">
        <f t="shared" si="943"/>
        <v>1297179.4800000002</v>
      </c>
      <c r="BA618" s="98">
        <f t="shared" si="944"/>
        <v>1297179.4800000002</v>
      </c>
      <c r="BB618" s="16"/>
      <c r="BC618" s="16"/>
      <c r="BD618" s="16">
        <f t="shared" si="956"/>
        <v>0</v>
      </c>
      <c r="BE618" s="16"/>
      <c r="BF618" s="16">
        <f t="shared" si="957"/>
        <v>0</v>
      </c>
      <c r="BH618" s="16">
        <f t="shared" si="958"/>
        <v>0</v>
      </c>
      <c r="BJ618" s="16">
        <f t="shared" si="959"/>
        <v>0</v>
      </c>
      <c r="BL618" s="16">
        <f t="shared" si="960"/>
        <v>0</v>
      </c>
      <c r="BN618" s="16">
        <f t="shared" si="961"/>
        <v>0</v>
      </c>
      <c r="BP618" s="16">
        <f t="shared" si="953"/>
        <v>0</v>
      </c>
      <c r="BQ618" s="43"/>
      <c r="BR618" s="16">
        <f t="shared" si="954"/>
        <v>0</v>
      </c>
      <c r="BS618" s="43"/>
      <c r="BT618" s="16">
        <f t="shared" si="955"/>
        <v>0</v>
      </c>
      <c r="BV618" s="16">
        <f t="shared" si="950"/>
        <v>0</v>
      </c>
      <c r="BW618" s="43"/>
      <c r="BX618" s="16">
        <f t="shared" si="951"/>
        <v>0</v>
      </c>
      <c r="BY618" s="43"/>
      <c r="BZ618" s="16">
        <f t="shared" si="952"/>
        <v>0</v>
      </c>
      <c r="CB618" s="16">
        <f t="shared" si="947"/>
        <v>0</v>
      </c>
      <c r="CF618" s="243">
        <f t="shared" si="948"/>
        <v>0</v>
      </c>
      <c r="CH618" s="243">
        <f t="shared" si="962"/>
        <v>0</v>
      </c>
      <c r="CJ618" s="16">
        <f t="shared" si="945"/>
        <v>1297179.4800000002</v>
      </c>
      <c r="CL618" s="54">
        <f t="shared" si="946"/>
        <v>0</v>
      </c>
      <c r="CN618" s="18"/>
      <c r="CO618" s="16">
        <f t="shared" si="949"/>
        <v>0</v>
      </c>
      <c r="CP618" s="18"/>
    </row>
    <row r="619" spans="1:94" x14ac:dyDescent="0.2">
      <c r="A619" s="387"/>
      <c r="B619" s="14" t="str">
        <f>VLOOKUP(D619,'line assign basis'!$A$8:$D$668,2,FALSE)</f>
        <v>CAP LS-NC DELL</v>
      </c>
      <c r="C619" s="17" t="s">
        <v>1514</v>
      </c>
      <c r="D619" s="17" t="str">
        <f t="shared" si="929"/>
        <v>227065</v>
      </c>
      <c r="E619" s="17">
        <f>IFERROR(VLOOKUP(D619,'line assign basis'!$A$8:$D$668,4,FALSE),"")</f>
        <v>2</v>
      </c>
      <c r="F619" s="33">
        <f>IFERROR(VLOOKUP($D619,'SAP Data'!$A$7:$OM$1845,F$4,FALSE),"")</f>
        <v>0</v>
      </c>
      <c r="G619" s="33">
        <f>IFERROR(VLOOKUP($D619,'SAP Data'!$A$7:$OM$1845,G$4,FALSE),"")</f>
        <v>0</v>
      </c>
      <c r="H619" s="16">
        <f>IFERROR(VLOOKUP($D619,'SAP Data'!$A$7:$OM$1845,H$4,FALSE),"")</f>
        <v>0</v>
      </c>
      <c r="I619" s="76">
        <f>IFERROR(VLOOKUP($D619,'SAP Data'!$A$7:$OM$1845,I$4,FALSE),"")</f>
        <v>0</v>
      </c>
      <c r="J619" s="76">
        <f>IFERROR(VLOOKUP($D619,'SAP Data'!$A$7:$OM$1845,J$4,FALSE),"")</f>
        <v>0</v>
      </c>
      <c r="K619" s="76">
        <f>IFERROR(VLOOKUP($D619,'SAP Data'!$A$7:$OM$1845,K$4,FALSE),"")</f>
        <v>0</v>
      </c>
      <c r="L619" s="76">
        <f>IFERROR(VLOOKUP($D619,'SAP Data'!$A$7:$OM$1845,L$4,FALSE),"")</f>
        <v>0</v>
      </c>
      <c r="M619" s="76">
        <f>IFERROR(VLOOKUP($D619,'SAP Data'!$A$7:$OM$1845,M$4,FALSE),"")</f>
        <v>0</v>
      </c>
      <c r="N619" s="76">
        <f>IFERROR(VLOOKUP($D619,'SAP Data'!$A$7:$OM$1845,N$4,FALSE),"")</f>
        <v>0</v>
      </c>
      <c r="O619" s="76">
        <f>IFERROR(VLOOKUP($D619,'SAP Data'!$A$7:$OM$1845,O$4,FALSE),"")</f>
        <v>0</v>
      </c>
      <c r="P619" s="76">
        <f>IFERROR(VLOOKUP($D619,'SAP Data'!$A$7:$OM$1845,P$4,FALSE),"")</f>
        <v>0</v>
      </c>
      <c r="Q619" s="76">
        <f>IFERROR(VLOOKUP($D619,'SAP Data'!$A$7:$OM$1845,Q$4,FALSE),"")</f>
        <v>0</v>
      </c>
      <c r="R619" s="76">
        <f>IFERROR(VLOOKUP($D619,'SAP Data'!$A$7:$OM$1845,R$4,FALSE),"")</f>
        <v>0</v>
      </c>
      <c r="S619" s="76">
        <f>IFERROR(VLOOKUP($D619,'SAP Data'!$A$7:$OM$1845,S$4,FALSE),"")</f>
        <v>0</v>
      </c>
      <c r="T619" s="76">
        <f>IFERROR(VLOOKUP($D619,'SAP Data'!$A$7:$OM$1845,T$4,FALSE),"")</f>
        <v>0</v>
      </c>
      <c r="U619" s="76">
        <f>IFERROR(VLOOKUP($D619,'SAP Data'!$A$7:$OM$1845,U$4,FALSE),"")</f>
        <v>0</v>
      </c>
      <c r="V619" s="76">
        <f>IFERROR(VLOOKUP($D619,'SAP Data'!$A$7:$OM$1845,V$4,FALSE),"")</f>
        <v>0</v>
      </c>
      <c r="W619" s="76">
        <f>IFERROR(VLOOKUP($D619,'SAP Data'!$A$7:$OM$1845,W$4,FALSE),"")</f>
        <v>0</v>
      </c>
      <c r="X619" s="76">
        <f>IFERROR(VLOOKUP($D619,'SAP Data'!$A$7:$OM$1845,X$4,FALSE),"")</f>
        <v>0</v>
      </c>
      <c r="Y619" s="76">
        <f>IFERROR(VLOOKUP($D619,'SAP Data'!$A$7:$OM$1845,Y$4,FALSE),"")</f>
        <v>0</v>
      </c>
      <c r="Z619" s="76">
        <f>IFERROR(VLOOKUP($D619,'SAP Data'!$A$7:$OM$1845,Z$4,FALSE),"")</f>
        <v>0</v>
      </c>
      <c r="AA619" s="76">
        <f>IFERROR(VLOOKUP($D619,'SAP Data'!$A$7:$OM$1845,AA$4,FALSE),"")</f>
        <v>0</v>
      </c>
      <c r="AB619" s="76">
        <f>IFERROR(VLOOKUP($D619,'SAP Data'!$A$7:$OM$1845,AB$4,FALSE),"")</f>
        <v>0</v>
      </c>
      <c r="AC619" s="76">
        <f>IFERROR(VLOOKUP($D619,'SAP Data'!$A$7:$OM$1845,AC$4,FALSE),"")</f>
        <v>0</v>
      </c>
      <c r="AD619" s="76">
        <f>IFERROR(VLOOKUP($D619,'SAP Data'!$A$7:$OM$1845,AD$4,FALSE),"")</f>
        <v>0</v>
      </c>
      <c r="AE619" s="76">
        <f>IFERROR(VLOOKUP($D619,'SAP Data'!$A$7:$OM$1845,AE$4,FALSE),"")</f>
        <v>0</v>
      </c>
      <c r="AF619" s="76">
        <f>IFERROR(VLOOKUP($D619,'SAP Data'!$A$7:$OM$1845,AF$4,FALSE),"")</f>
        <v>0</v>
      </c>
      <c r="AG619" s="76">
        <f>IFERROR(VLOOKUP($D619,'SAP Data'!$A$7:$OM$1845,AG$4,FALSE),"")</f>
        <v>0</v>
      </c>
      <c r="AH619" s="76">
        <f>IFERROR(VLOOKUP($D619,'SAP Data'!$A$7:$OM$1845,AH$4,FALSE),"")</f>
        <v>0</v>
      </c>
      <c r="AI619" s="76">
        <f>IFERROR(VLOOKUP($D619,'SAP Data'!$A$7:$OM$1845,AI$4,FALSE),"")</f>
        <v>0</v>
      </c>
      <c r="AJ619" s="76">
        <f>IFERROR(VLOOKUP($D619,'SAP Data'!$A$7:$OM$1845,AJ$4,FALSE),"")</f>
        <v>0</v>
      </c>
      <c r="AK619" s="76">
        <f>IFERROR(VLOOKUP($D619,'SAP Data'!$A$7:$OM$1845,AK$4,FALSE),"")</f>
        <v>0</v>
      </c>
      <c r="AL619" s="76">
        <f>IFERROR(VLOOKUP($D619,'SAP Data'!$A$7:$OM$1845,AL$4,FALSE),"")</f>
        <v>0</v>
      </c>
      <c r="AM619" s="76">
        <f>IFERROR(VLOOKUP($D619,'SAP Data'!$A$7:$OM$1845,AM$4,FALSE),"")</f>
        <v>0</v>
      </c>
      <c r="AN619" s="76">
        <f>IFERROR(VLOOKUP($D619,'SAP Data'!$A$7:$OM$1845,AN$4,FALSE),"")</f>
        <v>0</v>
      </c>
      <c r="AO619" s="76">
        <f>IFERROR(VLOOKUP($D619,'SAP Data'!$A$7:$OM$1845,AO$4,FALSE),"")</f>
        <v>0</v>
      </c>
      <c r="AP619" s="99">
        <f t="shared" si="933"/>
        <v>0</v>
      </c>
      <c r="AQ619" s="43">
        <f t="shared" si="934"/>
        <v>0</v>
      </c>
      <c r="AR619" s="43">
        <f t="shared" si="935"/>
        <v>0</v>
      </c>
      <c r="AS619" s="43">
        <f t="shared" si="936"/>
        <v>0</v>
      </c>
      <c r="AT619" s="43">
        <f t="shared" si="937"/>
        <v>0</v>
      </c>
      <c r="AU619" s="43">
        <f t="shared" si="938"/>
        <v>0</v>
      </c>
      <c r="AV619" s="43">
        <f t="shared" si="939"/>
        <v>0</v>
      </c>
      <c r="AW619" s="43">
        <f t="shared" si="940"/>
        <v>0</v>
      </c>
      <c r="AX619" s="43">
        <f t="shared" si="941"/>
        <v>0</v>
      </c>
      <c r="AY619" s="43">
        <f t="shared" si="942"/>
        <v>0</v>
      </c>
      <c r="AZ619" s="43">
        <f t="shared" si="943"/>
        <v>0</v>
      </c>
      <c r="BA619" s="98">
        <f t="shared" si="944"/>
        <v>0</v>
      </c>
      <c r="BB619" s="16"/>
      <c r="BC619" s="16"/>
      <c r="BD619" s="16">
        <f t="shared" si="956"/>
        <v>0</v>
      </c>
      <c r="BE619" s="16"/>
      <c r="BF619" s="16">
        <f t="shared" si="957"/>
        <v>0</v>
      </c>
      <c r="BH619" s="16">
        <f t="shared" si="958"/>
        <v>0</v>
      </c>
      <c r="BJ619" s="16">
        <f t="shared" si="959"/>
        <v>0</v>
      </c>
      <c r="BL619" s="16">
        <f t="shared" si="960"/>
        <v>0</v>
      </c>
      <c r="BN619" s="16">
        <f t="shared" si="961"/>
        <v>0</v>
      </c>
      <c r="BP619" s="16">
        <f t="shared" si="953"/>
        <v>0</v>
      </c>
      <c r="BQ619" s="43"/>
      <c r="BR619" s="16">
        <f t="shared" si="954"/>
        <v>0</v>
      </c>
      <c r="BS619" s="43"/>
      <c r="BT619" s="16">
        <f t="shared" si="955"/>
        <v>0</v>
      </c>
      <c r="BV619" s="16">
        <f t="shared" si="950"/>
        <v>0</v>
      </c>
      <c r="BW619" s="43"/>
      <c r="BX619" s="16">
        <f t="shared" si="951"/>
        <v>0</v>
      </c>
      <c r="BY619" s="43"/>
      <c r="BZ619" s="16">
        <f t="shared" si="952"/>
        <v>0</v>
      </c>
      <c r="CB619" s="16">
        <f t="shared" si="947"/>
        <v>0</v>
      </c>
      <c r="CF619" s="243">
        <f t="shared" si="948"/>
        <v>0</v>
      </c>
      <c r="CH619" s="243">
        <f t="shared" si="962"/>
        <v>0</v>
      </c>
      <c r="CJ619" s="16">
        <f t="shared" si="945"/>
        <v>0</v>
      </c>
      <c r="CL619" s="54">
        <f t="shared" si="946"/>
        <v>0</v>
      </c>
      <c r="CN619" s="18"/>
      <c r="CO619" s="16">
        <f t="shared" si="949"/>
        <v>0</v>
      </c>
      <c r="CP619" s="18"/>
    </row>
    <row r="620" spans="1:94" x14ac:dyDescent="0.2">
      <c r="A620" s="387"/>
      <c r="B620" s="14" t="str">
        <f>VLOOKUP(D620,'line assign basis'!$A$8:$D$668,2,FALSE)</f>
        <v>CAP LS NON-CUR Meter</v>
      </c>
      <c r="C620" s="17" t="s">
        <v>1366</v>
      </c>
      <c r="D620" s="17" t="str">
        <f t="shared" si="929"/>
        <v>227586</v>
      </c>
      <c r="E620" s="17">
        <f>IFERROR(VLOOKUP(D620,'line assign basis'!$A$8:$D$668,4,FALSE),"")</f>
        <v>2</v>
      </c>
      <c r="F620" s="33">
        <f>IFERROR(VLOOKUP($D620,'SAP Data'!$A$7:$OM$1845,F$4,FALSE),"")</f>
        <v>0</v>
      </c>
      <c r="G620" s="33">
        <f>IFERROR(VLOOKUP($D620,'SAP Data'!$A$7:$OM$1845,G$4,FALSE),"")</f>
        <v>0</v>
      </c>
      <c r="H620" s="16">
        <f>IFERROR(VLOOKUP($D620,'SAP Data'!$A$7:$OM$1845,H$4,FALSE),"")</f>
        <v>0</v>
      </c>
      <c r="I620" s="76">
        <f>IFERROR(VLOOKUP($D620,'SAP Data'!$A$7:$OM$1845,I$4,FALSE),"")</f>
        <v>0</v>
      </c>
      <c r="J620" s="76">
        <f>IFERROR(VLOOKUP($D620,'SAP Data'!$A$7:$OM$1845,J$4,FALSE),"")</f>
        <v>0</v>
      </c>
      <c r="K620" s="76">
        <f>IFERROR(VLOOKUP($D620,'SAP Data'!$A$7:$OM$1845,K$4,FALSE),"")</f>
        <v>0</v>
      </c>
      <c r="L620" s="76">
        <f>IFERROR(VLOOKUP($D620,'SAP Data'!$A$7:$OM$1845,L$4,FALSE),"")</f>
        <v>0</v>
      </c>
      <c r="M620" s="76">
        <f>IFERROR(VLOOKUP($D620,'SAP Data'!$A$7:$OM$1845,M$4,FALSE),"")</f>
        <v>0</v>
      </c>
      <c r="N620" s="76">
        <f>IFERROR(VLOOKUP($D620,'SAP Data'!$A$7:$OM$1845,N$4,FALSE),"")</f>
        <v>0</v>
      </c>
      <c r="O620" s="76">
        <f>IFERROR(VLOOKUP($D620,'SAP Data'!$A$7:$OM$1845,O$4,FALSE),"")</f>
        <v>0</v>
      </c>
      <c r="P620" s="76">
        <f>IFERROR(VLOOKUP($D620,'SAP Data'!$A$7:$OM$1845,P$4,FALSE),"")</f>
        <v>0</v>
      </c>
      <c r="Q620" s="76">
        <f>IFERROR(VLOOKUP($D620,'SAP Data'!$A$7:$OM$1845,Q$4,FALSE),"")</f>
        <v>0</v>
      </c>
      <c r="R620" s="76">
        <f>IFERROR(VLOOKUP($D620,'SAP Data'!$A$7:$OM$1845,R$4,FALSE),"")</f>
        <v>0</v>
      </c>
      <c r="S620" s="76">
        <f>IFERROR(VLOOKUP($D620,'SAP Data'!$A$7:$OM$1845,S$4,FALSE),"")</f>
        <v>0</v>
      </c>
      <c r="T620" s="76">
        <f>IFERROR(VLOOKUP($D620,'SAP Data'!$A$7:$OM$1845,T$4,FALSE),"")</f>
        <v>0</v>
      </c>
      <c r="U620" s="76">
        <f>IFERROR(VLOOKUP($D620,'SAP Data'!$A$7:$OM$1845,U$4,FALSE),"")</f>
        <v>0</v>
      </c>
      <c r="V620" s="76">
        <f>IFERROR(VLOOKUP($D620,'SAP Data'!$A$7:$OM$1845,V$4,FALSE),"")</f>
        <v>0</v>
      </c>
      <c r="W620" s="76">
        <f>IFERROR(VLOOKUP($D620,'SAP Data'!$A$7:$OM$1845,W$4,FALSE),"")</f>
        <v>0</v>
      </c>
      <c r="X620" s="76">
        <f>IFERROR(VLOOKUP($D620,'SAP Data'!$A$7:$OM$1845,X$4,FALSE),"")</f>
        <v>0</v>
      </c>
      <c r="Y620" s="76">
        <f>IFERROR(VLOOKUP($D620,'SAP Data'!$A$7:$OM$1845,Y$4,FALSE),"")</f>
        <v>0</v>
      </c>
      <c r="Z620" s="76">
        <f>IFERROR(VLOOKUP($D620,'SAP Data'!$A$7:$OM$1845,Z$4,FALSE),"")</f>
        <v>0</v>
      </c>
      <c r="AA620" s="76">
        <f>IFERROR(VLOOKUP($D620,'SAP Data'!$A$7:$OM$1845,AA$4,FALSE),"")</f>
        <v>0</v>
      </c>
      <c r="AB620" s="76">
        <f>IFERROR(VLOOKUP($D620,'SAP Data'!$A$7:$OM$1845,AB$4,FALSE),"")</f>
        <v>0</v>
      </c>
      <c r="AC620" s="76">
        <f>IFERROR(VLOOKUP($D620,'SAP Data'!$A$7:$OM$1845,AC$4,FALSE),"")</f>
        <v>0</v>
      </c>
      <c r="AD620" s="76">
        <f>IFERROR(VLOOKUP($D620,'SAP Data'!$A$7:$OM$1845,AD$4,FALSE),"")</f>
        <v>0</v>
      </c>
      <c r="AE620" s="76">
        <f>IFERROR(VLOOKUP($D620,'SAP Data'!$A$7:$OM$1845,AE$4,FALSE),"")</f>
        <v>0</v>
      </c>
      <c r="AF620" s="76">
        <f>IFERROR(VLOOKUP($D620,'SAP Data'!$A$7:$OM$1845,AF$4,FALSE),"")</f>
        <v>0</v>
      </c>
      <c r="AG620" s="76">
        <f>IFERROR(VLOOKUP($D620,'SAP Data'!$A$7:$OM$1845,AG$4,FALSE),"")</f>
        <v>0</v>
      </c>
      <c r="AH620" s="76">
        <f>IFERROR(VLOOKUP($D620,'SAP Data'!$A$7:$OM$1845,AH$4,FALSE),"")</f>
        <v>0</v>
      </c>
      <c r="AI620" s="76">
        <f>IFERROR(VLOOKUP($D620,'SAP Data'!$A$7:$OM$1845,AI$4,FALSE),"")</f>
        <v>0</v>
      </c>
      <c r="AJ620" s="76">
        <f>IFERROR(VLOOKUP($D620,'SAP Data'!$A$7:$OM$1845,AJ$4,FALSE),"")</f>
        <v>0</v>
      </c>
      <c r="AK620" s="76">
        <f>IFERROR(VLOOKUP($D620,'SAP Data'!$A$7:$OM$1845,AK$4,FALSE),"")</f>
        <v>0</v>
      </c>
      <c r="AL620" s="76">
        <f>IFERROR(VLOOKUP($D620,'SAP Data'!$A$7:$OM$1845,AL$4,FALSE),"")</f>
        <v>0</v>
      </c>
      <c r="AM620" s="76">
        <f>IFERROR(VLOOKUP($D620,'SAP Data'!$A$7:$OM$1845,AM$4,FALSE),"")</f>
        <v>0</v>
      </c>
      <c r="AN620" s="76">
        <f>IFERROR(VLOOKUP($D620,'SAP Data'!$A$7:$OM$1845,AN$4,FALSE),"")</f>
        <v>0</v>
      </c>
      <c r="AO620" s="76">
        <f>IFERROR(VLOOKUP($D620,'SAP Data'!$A$7:$OM$1845,AO$4,FALSE),"")</f>
        <v>0</v>
      </c>
      <c r="AP620" s="99">
        <f t="shared" si="933"/>
        <v>0</v>
      </c>
      <c r="AQ620" s="43">
        <f t="shared" si="934"/>
        <v>0</v>
      </c>
      <c r="AR620" s="43">
        <f t="shared" si="935"/>
        <v>0</v>
      </c>
      <c r="AS620" s="43">
        <f t="shared" si="936"/>
        <v>0</v>
      </c>
      <c r="AT620" s="43">
        <f t="shared" si="937"/>
        <v>0</v>
      </c>
      <c r="AU620" s="43">
        <f t="shared" si="938"/>
        <v>0</v>
      </c>
      <c r="AV620" s="43">
        <f t="shared" si="939"/>
        <v>0</v>
      </c>
      <c r="AW620" s="43">
        <f t="shared" si="940"/>
        <v>0</v>
      </c>
      <c r="AX620" s="43">
        <f t="shared" si="941"/>
        <v>0</v>
      </c>
      <c r="AY620" s="43">
        <f t="shared" si="942"/>
        <v>0</v>
      </c>
      <c r="AZ620" s="43">
        <f t="shared" si="943"/>
        <v>0</v>
      </c>
      <c r="BA620" s="98">
        <f t="shared" si="944"/>
        <v>0</v>
      </c>
      <c r="BB620" s="16"/>
      <c r="BC620" s="16"/>
      <c r="BD620" s="16">
        <f t="shared" si="956"/>
        <v>0</v>
      </c>
      <c r="BE620" s="16"/>
      <c r="BF620" s="16">
        <f t="shared" si="957"/>
        <v>0</v>
      </c>
      <c r="BH620" s="16">
        <f t="shared" si="958"/>
        <v>0</v>
      </c>
      <c r="BJ620" s="16">
        <f t="shared" si="959"/>
        <v>0</v>
      </c>
      <c r="BL620" s="16">
        <f t="shared" si="960"/>
        <v>0</v>
      </c>
      <c r="BN620" s="16">
        <f t="shared" si="961"/>
        <v>0</v>
      </c>
      <c r="BP620" s="16">
        <f t="shared" si="953"/>
        <v>0</v>
      </c>
      <c r="BQ620" s="43"/>
      <c r="BR620" s="16">
        <f t="shared" si="954"/>
        <v>0</v>
      </c>
      <c r="BS620" s="43"/>
      <c r="BT620" s="16">
        <f t="shared" si="955"/>
        <v>0</v>
      </c>
      <c r="BV620" s="16">
        <f t="shared" si="950"/>
        <v>0</v>
      </c>
      <c r="BW620" s="43"/>
      <c r="BX620" s="16">
        <f t="shared" si="951"/>
        <v>0</v>
      </c>
      <c r="BY620" s="43"/>
      <c r="BZ620" s="16">
        <f t="shared" si="952"/>
        <v>0</v>
      </c>
      <c r="CB620" s="16">
        <f t="shared" si="947"/>
        <v>0</v>
      </c>
      <c r="CF620" s="243">
        <f t="shared" si="948"/>
        <v>0</v>
      </c>
      <c r="CH620" s="243">
        <f t="shared" si="962"/>
        <v>0</v>
      </c>
      <c r="CJ620" s="16">
        <f t="shared" si="945"/>
        <v>0</v>
      </c>
      <c r="CL620" s="54">
        <f t="shared" si="946"/>
        <v>0</v>
      </c>
      <c r="CN620" s="18"/>
      <c r="CO620" s="16">
        <f t="shared" si="949"/>
        <v>0</v>
      </c>
      <c r="CP620" s="18"/>
    </row>
    <row r="621" spans="1:94" x14ac:dyDescent="0.2">
      <c r="A621" s="387" t="s">
        <v>4020</v>
      </c>
      <c r="B621" s="14" t="str">
        <f>VLOOKUP(D621,'line assign basis'!$A$8:$D$668,2,FALSE)</f>
        <v>O/L - WC Reclass- LT</v>
      </c>
      <c r="C621" s="17" t="s">
        <v>1369</v>
      </c>
      <c r="D621" s="17" t="str">
        <f t="shared" si="929"/>
        <v>228200</v>
      </c>
      <c r="E621" s="17">
        <f>IFERROR(VLOOKUP(D621,'line assign basis'!$A$8:$D$668,4,FALSE),"")</f>
        <v>5</v>
      </c>
      <c r="F621" s="33">
        <f>IFERROR(VLOOKUP($D621,'SAP Data'!$A$7:$OM$1845,F$4,FALSE),"")</f>
        <v>0</v>
      </c>
      <c r="G621" s="33">
        <f>IFERROR(VLOOKUP($D621,'SAP Data'!$A$7:$OM$1845,G$4,FALSE),"")</f>
        <v>0</v>
      </c>
      <c r="H621" s="16">
        <f>IFERROR(VLOOKUP($D621,'SAP Data'!$A$7:$OM$1845,H$4,FALSE),"")</f>
        <v>-2028755</v>
      </c>
      <c r="I621" s="43">
        <f>IFERROR(VLOOKUP($D621,'SAP Data'!$A$7:$OM$1845,I$4,FALSE),"")</f>
        <v>0</v>
      </c>
      <c r="J621" s="43">
        <f>IFERROR(VLOOKUP($D621,'SAP Data'!$A$7:$OM$1845,J$4,FALSE),"")</f>
        <v>0</v>
      </c>
      <c r="K621" s="43">
        <f>IFERROR(VLOOKUP($D621,'SAP Data'!$A$7:$OM$1845,K$4,FALSE),"")</f>
        <v>-1989248</v>
      </c>
      <c r="L621" s="43">
        <f>IFERROR(VLOOKUP($D621,'SAP Data'!$A$7:$OM$1845,L$4,FALSE),"")</f>
        <v>0</v>
      </c>
      <c r="M621" s="43">
        <f>IFERROR(VLOOKUP($D621,'SAP Data'!$A$7:$OM$1845,M$4,FALSE),"")</f>
        <v>0</v>
      </c>
      <c r="N621" s="43">
        <f>IFERROR(VLOOKUP($D621,'SAP Data'!$A$7:$OM$1845,N$4,FALSE),"")</f>
        <v>-1882618</v>
      </c>
      <c r="O621" s="43">
        <f>IFERROR(VLOOKUP($D621,'SAP Data'!$A$7:$OM$1845,O$4,FALSE),"")</f>
        <v>-1882618</v>
      </c>
      <c r="P621" s="43">
        <f>IFERROR(VLOOKUP($D621,'SAP Data'!$A$7:$OM$1845,P$4,FALSE),"")</f>
        <v>-1882618</v>
      </c>
      <c r="Q621" s="43">
        <f>IFERROR(VLOOKUP($D621,'SAP Data'!$A$7:$OM$1845,Q$4,FALSE),"")</f>
        <v>-1785442</v>
      </c>
      <c r="R621" s="43">
        <f>IFERROR(VLOOKUP($D621,'SAP Data'!$A$7:$OM$1845,R$4,FALSE),"")</f>
        <v>0</v>
      </c>
      <c r="S621" s="43">
        <f>IFERROR(VLOOKUP($D621,'SAP Data'!$A$7:$OM$1845,S$4,FALSE),"")</f>
        <v>0</v>
      </c>
      <c r="T621" s="43">
        <f>IFERROR(VLOOKUP($D621,'SAP Data'!$A$7:$OM$1845,T$4,FALSE),"")</f>
        <v>-1717580</v>
      </c>
      <c r="U621" s="43">
        <f>IFERROR(VLOOKUP($D621,'SAP Data'!$A$7:$OM$1845,U$4,FALSE),"")</f>
        <v>0</v>
      </c>
      <c r="V621" s="43">
        <f>IFERROR(VLOOKUP($D621,'SAP Data'!$A$7:$OM$1845,V$4,FALSE),"")</f>
        <v>0</v>
      </c>
      <c r="W621" s="43">
        <f>IFERROR(VLOOKUP($D621,'SAP Data'!$A$7:$OM$1845,W$4,FALSE),"")</f>
        <v>-1658270</v>
      </c>
      <c r="X621" s="43">
        <f>IFERROR(VLOOKUP($D621,'SAP Data'!$A$7:$OM$1845,X$4,FALSE),"")</f>
        <v>0</v>
      </c>
      <c r="Y621" s="43">
        <f>IFERROR(VLOOKUP($D621,'SAP Data'!$A$7:$OM$1845,Y$4,FALSE),"")</f>
        <v>0</v>
      </c>
      <c r="Z621" s="43">
        <f>IFERROR(VLOOKUP($D621,'SAP Data'!$A$7:$OM$1845,Z$4,FALSE),"")</f>
        <v>-1551145</v>
      </c>
      <c r="AA621" s="43">
        <f>IFERROR(VLOOKUP($D621,'SAP Data'!$A$7:$OM$1845,AA$4,FALSE),"")</f>
        <v>0</v>
      </c>
      <c r="AB621" s="43">
        <f>IFERROR(VLOOKUP($D621,'SAP Data'!$A$7:$OM$1845,AB$4,FALSE),"")</f>
        <v>0</v>
      </c>
      <c r="AC621" s="43">
        <f>IFERROR(VLOOKUP($D621,'SAP Data'!$A$7:$OM$1845,AC$4,FALSE),"")</f>
        <v>-1445760</v>
      </c>
      <c r="AD621" s="76">
        <f>IFERROR(VLOOKUP($D621,'SAP Data'!$A$7:$OM$1845,AD$4,FALSE),"")</f>
        <v>0</v>
      </c>
      <c r="AE621" s="76">
        <f>IFERROR(VLOOKUP($D621,'SAP Data'!$A$7:$OM$1845,AE$4,FALSE),"")</f>
        <v>0</v>
      </c>
      <c r="AF621" s="76">
        <f>IFERROR(VLOOKUP($D621,'SAP Data'!$A$7:$OM$1845,AF$4,FALSE),"")</f>
        <v>-1352664</v>
      </c>
      <c r="AG621" s="76">
        <f>IFERROR(VLOOKUP($D621,'SAP Data'!$A$7:$OM$1845,AG$4,FALSE),"")</f>
        <v>0</v>
      </c>
      <c r="AH621" s="76">
        <f>IFERROR(VLOOKUP($D621,'SAP Data'!$A$7:$OM$1845,AH$4,FALSE),"")</f>
        <v>0</v>
      </c>
      <c r="AI621" s="76">
        <f>IFERROR(VLOOKUP($D621,'SAP Data'!$A$7:$OM$1845,AI$4,FALSE),"")</f>
        <v>-1140596</v>
      </c>
      <c r="AJ621" s="76">
        <f>IFERROR(VLOOKUP($D621,'SAP Data'!$A$7:$OM$1845,AJ$4,FALSE),"")</f>
        <v>0</v>
      </c>
      <c r="AK621" s="76">
        <f>IFERROR(VLOOKUP($D621,'SAP Data'!$A$7:$OM$1845,AK$4,FALSE),"")</f>
        <v>0</v>
      </c>
      <c r="AL621" s="76">
        <f>IFERROR(VLOOKUP($D621,'SAP Data'!$A$7:$OM$1845,AL$4,FALSE),"")</f>
        <v>-1144609</v>
      </c>
      <c r="AM621" s="76">
        <f>IFERROR(VLOOKUP($D621,'SAP Data'!$A$7:$OM$1845,AM$4,FALSE),"")</f>
        <v>0</v>
      </c>
      <c r="AN621" s="76">
        <f>IFERROR(VLOOKUP($D621,'SAP Data'!$A$7:$OM$1845,AN$4,FALSE),"")</f>
        <v>0</v>
      </c>
      <c r="AO621" s="76">
        <f>IFERROR(VLOOKUP($D621,'SAP Data'!$A$7:$OM$1845,AO$4,FALSE),"")</f>
        <v>-1141071</v>
      </c>
      <c r="AP621" s="99">
        <f t="shared" si="933"/>
        <v>-531062.91666666663</v>
      </c>
      <c r="AQ621" s="43">
        <f t="shared" si="934"/>
        <v>-531062.91666666663</v>
      </c>
      <c r="AR621" s="43">
        <f t="shared" si="935"/>
        <v>-515858.08333333331</v>
      </c>
      <c r="AS621" s="43">
        <f t="shared" si="936"/>
        <v>-500653.25</v>
      </c>
      <c r="AT621" s="43">
        <f t="shared" si="937"/>
        <v>-500653.25</v>
      </c>
      <c r="AU621" s="43">
        <f t="shared" si="938"/>
        <v>-479083.5</v>
      </c>
      <c r="AV621" s="43">
        <f t="shared" si="939"/>
        <v>-457513.75</v>
      </c>
      <c r="AW621" s="43">
        <f t="shared" si="940"/>
        <v>-457513.75</v>
      </c>
      <c r="AX621" s="43">
        <f t="shared" si="941"/>
        <v>-440574.75</v>
      </c>
      <c r="AY621" s="43">
        <f t="shared" si="942"/>
        <v>-423635.75</v>
      </c>
      <c r="AZ621" s="43">
        <f t="shared" si="943"/>
        <v>-423635.75</v>
      </c>
      <c r="BA621" s="98">
        <f t="shared" si="944"/>
        <v>-410940.375</v>
      </c>
      <c r="BB621" s="16"/>
      <c r="BC621" s="16"/>
      <c r="BD621" s="16">
        <f t="shared" si="956"/>
        <v>-531062.91666666663</v>
      </c>
      <c r="BE621" s="16"/>
      <c r="BF621" s="16">
        <f t="shared" si="957"/>
        <v>-531062.91666666663</v>
      </c>
      <c r="BH621" s="16">
        <f t="shared" si="958"/>
        <v>-515858.08333333331</v>
      </c>
      <c r="BJ621" s="16">
        <f t="shared" si="959"/>
        <v>-500653.25</v>
      </c>
      <c r="BL621" s="16">
        <f t="shared" si="960"/>
        <v>-500653.25</v>
      </c>
      <c r="BN621" s="16">
        <f t="shared" si="961"/>
        <v>-479083.5</v>
      </c>
      <c r="BP621" s="16">
        <f t="shared" si="953"/>
        <v>-457513.75</v>
      </c>
      <c r="BQ621" s="43"/>
      <c r="BR621" s="16">
        <f t="shared" si="954"/>
        <v>-457513.75</v>
      </c>
      <c r="BS621" s="43"/>
      <c r="BT621" s="16">
        <f t="shared" si="955"/>
        <v>-440574.75</v>
      </c>
      <c r="BV621" s="16">
        <f t="shared" si="950"/>
        <v>-423635.75</v>
      </c>
      <c r="BW621" s="43"/>
      <c r="BX621" s="16">
        <f t="shared" si="951"/>
        <v>-423635.75</v>
      </c>
      <c r="BY621" s="43"/>
      <c r="BZ621" s="16">
        <f t="shared" si="952"/>
        <v>-410940.375</v>
      </c>
      <c r="CB621" s="16">
        <f t="shared" si="947"/>
        <v>0</v>
      </c>
      <c r="CF621" s="243">
        <f t="shared" si="948"/>
        <v>0</v>
      </c>
      <c r="CH621" s="243">
        <f t="shared" si="962"/>
        <v>0</v>
      </c>
      <c r="CJ621" s="16">
        <f t="shared" si="945"/>
        <v>0</v>
      </c>
      <c r="CL621" s="54">
        <f t="shared" si="946"/>
        <v>0</v>
      </c>
      <c r="CN621" s="18"/>
      <c r="CO621" s="16">
        <f t="shared" si="949"/>
        <v>0</v>
      </c>
      <c r="CP621" s="18"/>
    </row>
    <row r="622" spans="1:94" x14ac:dyDescent="0.2">
      <c r="A622" s="387"/>
      <c r="B622" s="14" t="str">
        <f>VLOOKUP(D622,'line assign basis'!$A$8:$D$668,2,FALSE)</f>
        <v>DCP - EXEC AND DIR</v>
      </c>
      <c r="C622" s="17" t="s">
        <v>1372</v>
      </c>
      <c r="D622" s="17" t="str">
        <f t="shared" ref="D622:D652" si="964">RIGHT(C622,6)</f>
        <v>228400</v>
      </c>
      <c r="E622" s="17">
        <f>IFERROR(VLOOKUP(D622,'line assign basis'!$A$8:$D$668,4,FALSE),"")</f>
        <v>2</v>
      </c>
      <c r="F622" s="33">
        <f>IFERROR(VLOOKUP($D622,'SAP Data'!$A$7:$OM$1845,F$4,FALSE),"")</f>
        <v>-7249315.8700000001</v>
      </c>
      <c r="G622" s="33">
        <f>IFERROR(VLOOKUP($D622,'SAP Data'!$A$7:$OM$1845,G$4,FALSE),"")</f>
        <v>-7325086.2199999997</v>
      </c>
      <c r="H622" s="16">
        <f>IFERROR(VLOOKUP($D622,'SAP Data'!$A$7:$OM$1845,H$4,FALSE),"")</f>
        <v>-7621191.9500000002</v>
      </c>
      <c r="I622" s="76">
        <f>IFERROR(VLOOKUP($D622,'SAP Data'!$A$7:$OM$1845,I$4,FALSE),"")</f>
        <v>-7619009.0800000001</v>
      </c>
      <c r="J622" s="76">
        <f>IFERROR(VLOOKUP($D622,'SAP Data'!$A$7:$OM$1845,J$4,FALSE),"")</f>
        <v>-7695204.1299999999</v>
      </c>
      <c r="K622" s="76">
        <f>IFERROR(VLOOKUP($D622,'SAP Data'!$A$7:$OM$1845,K$4,FALSE),"")</f>
        <v>-7777347.79</v>
      </c>
      <c r="L622" s="76">
        <f>IFERROR(VLOOKUP($D622,'SAP Data'!$A$7:$OM$1845,L$4,FALSE),"")</f>
        <v>-7846524.6399999997</v>
      </c>
      <c r="M622" s="76">
        <f>IFERROR(VLOOKUP($D622,'SAP Data'!$A$7:$OM$1845,M$4,FALSE),"")</f>
        <v>-7938888.1799999997</v>
      </c>
      <c r="N622" s="76">
        <f>IFERROR(VLOOKUP($D622,'SAP Data'!$A$7:$OM$1845,N$4,FALSE),"")</f>
        <v>-8018337.25</v>
      </c>
      <c r="O622" s="76">
        <f>IFERROR(VLOOKUP($D622,'SAP Data'!$A$7:$OM$1845,O$4,FALSE),"")</f>
        <v>-8092314.2000000002</v>
      </c>
      <c r="P622" s="76">
        <f>IFERROR(VLOOKUP($D622,'SAP Data'!$A$7:$OM$1845,P$4,FALSE),"")</f>
        <v>-8169514.29</v>
      </c>
      <c r="Q622" s="76">
        <f>IFERROR(VLOOKUP($D622,'SAP Data'!$A$7:$OM$1845,Q$4,FALSE),"")</f>
        <v>-8244506.6100000003</v>
      </c>
      <c r="R622" s="76">
        <f>IFERROR(VLOOKUP($D622,'SAP Data'!$A$7:$OM$1845,R$4,FALSE),"")</f>
        <v>-7483818.2800000003</v>
      </c>
      <c r="S622" s="76">
        <f>IFERROR(VLOOKUP($D622,'SAP Data'!$A$7:$OM$1845,S$4,FALSE),"")</f>
        <v>-7563313.8300000001</v>
      </c>
      <c r="T622" s="76">
        <f>IFERROR(VLOOKUP($D622,'SAP Data'!$A$7:$OM$1845,T$4,FALSE),"")</f>
        <v>-7719128.4199999999</v>
      </c>
      <c r="U622" s="76">
        <f>IFERROR(VLOOKUP($D622,'SAP Data'!$A$7:$OM$1845,U$4,FALSE),"")</f>
        <v>-7704288.2599999998</v>
      </c>
      <c r="V622" s="76">
        <f>IFERROR(VLOOKUP($D622,'SAP Data'!$A$7:$OM$1845,V$4,FALSE),"")</f>
        <v>-7769152.54</v>
      </c>
      <c r="W622" s="76">
        <f>IFERROR(VLOOKUP($D622,'SAP Data'!$A$7:$OM$1845,W$4,FALSE),"")</f>
        <v>-7835976.7999999998</v>
      </c>
      <c r="X622" s="76">
        <f>IFERROR(VLOOKUP($D622,'SAP Data'!$A$7:$OM$1845,X$4,FALSE),"")</f>
        <v>-7901033.6100000003</v>
      </c>
      <c r="Y622" s="76">
        <f>IFERROR(VLOOKUP($D622,'SAP Data'!$A$7:$OM$1845,Y$4,FALSE),"")</f>
        <v>-7969604.9699999997</v>
      </c>
      <c r="Z622" s="76">
        <f>IFERROR(VLOOKUP($D622,'SAP Data'!$A$7:$OM$1845,Z$4,FALSE),"")</f>
        <v>-8039352.5599999996</v>
      </c>
      <c r="AA622" s="76">
        <f>IFERROR(VLOOKUP($D622,'SAP Data'!$A$7:$OM$1845,AA$4,FALSE),"")</f>
        <v>-8105719.6100000003</v>
      </c>
      <c r="AB622" s="76">
        <f>IFERROR(VLOOKUP($D622,'SAP Data'!$A$7:$OM$1845,AB$4,FALSE),"")</f>
        <v>-8155136.1799999997</v>
      </c>
      <c r="AC622" s="76">
        <f>IFERROR(VLOOKUP($D622,'SAP Data'!$A$7:$OM$1845,AC$4,FALSE),"")</f>
        <v>-8221709.9500000002</v>
      </c>
      <c r="AD622" s="76">
        <f>IFERROR(VLOOKUP($D622,'SAP Data'!$A$7:$OM$1845,AD$4,FALSE),"")</f>
        <v>-7481208.9400000004</v>
      </c>
      <c r="AE622" s="76">
        <f>IFERROR(VLOOKUP($D622,'SAP Data'!$A$7:$OM$1845,AE$4,FALSE),"")</f>
        <v>-7551343.79</v>
      </c>
      <c r="AF622" s="76">
        <f>IFERROR(VLOOKUP($D622,'SAP Data'!$A$7:$OM$1845,AF$4,FALSE),"")</f>
        <v>-7838110.7999999998</v>
      </c>
      <c r="AG622" s="76">
        <f>IFERROR(VLOOKUP($D622,'SAP Data'!$A$7:$OM$1845,AG$4,FALSE),"")</f>
        <v>-7879001.0300000003</v>
      </c>
      <c r="AH622" s="76">
        <f>IFERROR(VLOOKUP($D622,'SAP Data'!$A$7:$OM$1845,AH$4,FALSE),"")</f>
        <v>-7945732.7199999997</v>
      </c>
      <c r="AI622" s="76">
        <f>IFERROR(VLOOKUP($D622,'SAP Data'!$A$7:$OM$1845,AI$4,FALSE),"")</f>
        <v>-8007584.9800000004</v>
      </c>
      <c r="AJ622" s="76">
        <f>IFERROR(VLOOKUP($D622,'SAP Data'!$A$7:$OM$1845,AJ$4,FALSE),"")</f>
        <v>-8070157.8399999999</v>
      </c>
      <c r="AK622" s="76">
        <f>IFERROR(VLOOKUP($D622,'SAP Data'!$A$7:$OM$1845,AK$4,FALSE),"")</f>
        <v>-8136344.5199999996</v>
      </c>
      <c r="AL622" s="76">
        <f>IFERROR(VLOOKUP($D622,'SAP Data'!$A$7:$OM$1845,AL$4,FALSE),"")</f>
        <v>-8203397.3399999999</v>
      </c>
      <c r="AM622" s="76">
        <f>IFERROR(VLOOKUP($D622,'SAP Data'!$A$7:$OM$1845,AM$4,FALSE),"")</f>
        <v>-8267595.21</v>
      </c>
      <c r="AN622" s="76">
        <f>IFERROR(VLOOKUP($D622,'SAP Data'!$A$7:$OM$1845,AN$4,FALSE),"")</f>
        <v>-8332996.8700000001</v>
      </c>
      <c r="AO622" s="76">
        <f>IFERROR(VLOOKUP($D622,'SAP Data'!$A$7:$OM$1845,AO$4,FALSE),"")</f>
        <v>-8395386.4100000001</v>
      </c>
      <c r="AP622" s="99">
        <f t="shared" si="933"/>
        <v>-7872244.1950000003</v>
      </c>
      <c r="AQ622" s="43">
        <f t="shared" si="934"/>
        <v>-7871636.7208333341</v>
      </c>
      <c r="AR622" s="43">
        <f t="shared" si="935"/>
        <v>-7876095.5683333343</v>
      </c>
      <c r="AS622" s="43">
        <f t="shared" si="936"/>
        <v>-7888332.86625</v>
      </c>
      <c r="AT622" s="43">
        <f t="shared" si="937"/>
        <v>-7902970.0724999988</v>
      </c>
      <c r="AU622" s="43">
        <f t="shared" si="938"/>
        <v>-7917477.9208333334</v>
      </c>
      <c r="AV622" s="43">
        <f t="shared" si="939"/>
        <v>-7931675.1045833342</v>
      </c>
      <c r="AW622" s="43">
        <f t="shared" si="940"/>
        <v>-7945669.4287500009</v>
      </c>
      <c r="AX622" s="43">
        <f t="shared" si="941"/>
        <v>-7959452.1091666669</v>
      </c>
      <c r="AY622" s="43">
        <f t="shared" si="942"/>
        <v>-7973032.1250000009</v>
      </c>
      <c r="AZ622" s="43">
        <f t="shared" si="943"/>
        <v>-7987187.80375</v>
      </c>
      <c r="BA622" s="98">
        <f t="shared" si="944"/>
        <v>-8001835.1849999996</v>
      </c>
      <c r="BB622" s="16"/>
      <c r="BC622" s="16"/>
      <c r="BD622" s="16">
        <f t="shared" si="956"/>
        <v>0</v>
      </c>
      <c r="BE622" s="16"/>
      <c r="BF622" s="16">
        <f t="shared" si="957"/>
        <v>0</v>
      </c>
      <c r="BH622" s="16">
        <f t="shared" si="958"/>
        <v>0</v>
      </c>
      <c r="BJ622" s="16">
        <f t="shared" si="959"/>
        <v>0</v>
      </c>
      <c r="BL622" s="16">
        <f t="shared" si="960"/>
        <v>0</v>
      </c>
      <c r="BN622" s="16">
        <f t="shared" si="961"/>
        <v>0</v>
      </c>
      <c r="BP622" s="16">
        <f t="shared" si="953"/>
        <v>0</v>
      </c>
      <c r="BQ622" s="43"/>
      <c r="BR622" s="16">
        <f t="shared" si="954"/>
        <v>0</v>
      </c>
      <c r="BS622" s="43"/>
      <c r="BT622" s="16">
        <f t="shared" si="955"/>
        <v>0</v>
      </c>
      <c r="BV622" s="16">
        <f t="shared" si="950"/>
        <v>0</v>
      </c>
      <c r="BW622" s="43"/>
      <c r="BX622" s="16">
        <f t="shared" si="951"/>
        <v>0</v>
      </c>
      <c r="BY622" s="43"/>
      <c r="BZ622" s="16">
        <f t="shared" si="952"/>
        <v>0</v>
      </c>
      <c r="CB622" s="16">
        <f t="shared" si="947"/>
        <v>0</v>
      </c>
      <c r="CF622" s="243">
        <f t="shared" si="948"/>
        <v>0</v>
      </c>
      <c r="CH622" s="243">
        <f t="shared" si="962"/>
        <v>0</v>
      </c>
      <c r="CJ622" s="16">
        <f t="shared" si="945"/>
        <v>-8001835.1849999996</v>
      </c>
      <c r="CL622" s="54">
        <f t="shared" si="946"/>
        <v>0</v>
      </c>
      <c r="CN622" s="18"/>
      <c r="CO622" s="16">
        <f t="shared" si="949"/>
        <v>0</v>
      </c>
      <c r="CP622" s="18"/>
    </row>
    <row r="623" spans="1:94" x14ac:dyDescent="0.2">
      <c r="A623" s="387"/>
      <c r="B623" s="14" t="str">
        <f>VLOOKUP(D623,'line assign basis'!$A$8:$D$668,2,FALSE)</f>
        <v>DDCP</v>
      </c>
      <c r="C623" s="17" t="s">
        <v>1375</v>
      </c>
      <c r="D623" s="17" t="str">
        <f t="shared" si="964"/>
        <v>228402</v>
      </c>
      <c r="E623" s="17">
        <f>IFERROR(VLOOKUP(D623,'line assign basis'!$A$8:$D$668,4,FALSE),"")</f>
        <v>2</v>
      </c>
      <c r="F623" s="33">
        <f>IFERROR(VLOOKUP($D623,'SAP Data'!$A$7:$OM$1845,F$4,FALSE),"")</f>
        <v>-5251834.79</v>
      </c>
      <c r="G623" s="33">
        <f>IFERROR(VLOOKUP($D623,'SAP Data'!$A$7:$OM$1845,G$4,FALSE),"")</f>
        <v>-5271791.79</v>
      </c>
      <c r="H623" s="16">
        <f>IFERROR(VLOOKUP($D623,'SAP Data'!$A$7:$OM$1845,H$4,FALSE),"")</f>
        <v>-5252875.47</v>
      </c>
      <c r="I623" s="76">
        <f>IFERROR(VLOOKUP($D623,'SAP Data'!$A$7:$OM$1845,I$4,FALSE),"")</f>
        <v>-5460617.5199999996</v>
      </c>
      <c r="J623" s="76">
        <f>IFERROR(VLOOKUP($D623,'SAP Data'!$A$7:$OM$1845,J$4,FALSE),"")</f>
        <v>-5441195.5800000001</v>
      </c>
      <c r="K623" s="76">
        <f>IFERROR(VLOOKUP($D623,'SAP Data'!$A$7:$OM$1845,K$4,FALSE),"")</f>
        <v>-5460829.5800000001</v>
      </c>
      <c r="L623" s="76">
        <f>IFERROR(VLOOKUP($D623,'SAP Data'!$A$7:$OM$1845,L$4,FALSE),"")</f>
        <v>-5582145.5499999998</v>
      </c>
      <c r="M623" s="76">
        <f>IFERROR(VLOOKUP($D623,'SAP Data'!$A$7:$OM$1845,M$4,FALSE),"")</f>
        <v>-5559126.4400000004</v>
      </c>
      <c r="N623" s="76">
        <f>IFERROR(VLOOKUP($D623,'SAP Data'!$A$7:$OM$1845,N$4,FALSE),"")</f>
        <v>-5577842.4400000004</v>
      </c>
      <c r="O623" s="76">
        <f>IFERROR(VLOOKUP($D623,'SAP Data'!$A$7:$OM$1845,O$4,FALSE),"")</f>
        <v>-5696944.29</v>
      </c>
      <c r="P623" s="76">
        <f>IFERROR(VLOOKUP($D623,'SAP Data'!$A$7:$OM$1845,P$4,FALSE),"")</f>
        <v>-5671840.5999999996</v>
      </c>
      <c r="Q623" s="76">
        <f>IFERROR(VLOOKUP($D623,'SAP Data'!$A$7:$OM$1845,Q$4,FALSE),"")</f>
        <v>-5688430.5999999996</v>
      </c>
      <c r="R623" s="76">
        <f>IFERROR(VLOOKUP($D623,'SAP Data'!$A$7:$OM$1845,R$4,FALSE),"")</f>
        <v>-5582266.21</v>
      </c>
      <c r="S623" s="76">
        <f>IFERROR(VLOOKUP($D623,'SAP Data'!$A$7:$OM$1845,S$4,FALSE),"")</f>
        <v>-5598175.21</v>
      </c>
      <c r="T623" s="76">
        <f>IFERROR(VLOOKUP($D623,'SAP Data'!$A$7:$OM$1845,T$4,FALSE),"")</f>
        <v>-5569243.6699999999</v>
      </c>
      <c r="U623" s="76">
        <f>IFERROR(VLOOKUP($D623,'SAP Data'!$A$7:$OM$1845,U$4,FALSE),"")</f>
        <v>-5749446.54</v>
      </c>
      <c r="V623" s="76">
        <f>IFERROR(VLOOKUP($D623,'SAP Data'!$A$7:$OM$1845,V$4,FALSE),"")</f>
        <v>-5720563.8899999997</v>
      </c>
      <c r="W623" s="76">
        <f>IFERROR(VLOOKUP($D623,'SAP Data'!$A$7:$OM$1845,W$4,FALSE),"")</f>
        <v>-5736390.8899999997</v>
      </c>
      <c r="X623" s="76">
        <f>IFERROR(VLOOKUP($D623,'SAP Data'!$A$7:$OM$1845,X$4,FALSE),"")</f>
        <v>-5843099.71</v>
      </c>
      <c r="Y623" s="76">
        <f>IFERROR(VLOOKUP($D623,'SAP Data'!$A$7:$OM$1845,Y$4,FALSE),"")</f>
        <v>-5809796.1799999997</v>
      </c>
      <c r="Z623" s="76">
        <f>IFERROR(VLOOKUP($D623,'SAP Data'!$A$7:$OM$1845,Z$4,FALSE),"")</f>
        <v>-5824950.1799999997</v>
      </c>
      <c r="AA623" s="76">
        <f>IFERROR(VLOOKUP($D623,'SAP Data'!$A$7:$OM$1845,AA$4,FALSE),"")</f>
        <v>-5938362.8200000003</v>
      </c>
      <c r="AB623" s="76">
        <f>IFERROR(VLOOKUP($D623,'SAP Data'!$A$7:$OM$1845,AB$4,FALSE),"")</f>
        <v>-5893117.29</v>
      </c>
      <c r="AC623" s="76">
        <f>IFERROR(VLOOKUP($D623,'SAP Data'!$A$7:$OM$1845,AC$4,FALSE),"")</f>
        <v>-5906573.29</v>
      </c>
      <c r="AD623" s="76">
        <f>IFERROR(VLOOKUP($D623,'SAP Data'!$A$7:$OM$1845,AD$4,FALSE),"")</f>
        <v>-5627447.0099999998</v>
      </c>
      <c r="AE623" s="76">
        <f>IFERROR(VLOOKUP($D623,'SAP Data'!$A$7:$OM$1845,AE$4,FALSE),"")</f>
        <v>-5676103.0099999998</v>
      </c>
      <c r="AF623" s="76">
        <f>IFERROR(VLOOKUP($D623,'SAP Data'!$A$7:$OM$1845,AF$4,FALSE),"")</f>
        <v>-5602447.7199999997</v>
      </c>
      <c r="AG623" s="76">
        <f>IFERROR(VLOOKUP($D623,'SAP Data'!$A$7:$OM$1845,AG$4,FALSE),"")</f>
        <v>-5754386.3399999999</v>
      </c>
      <c r="AH623" s="76">
        <f>IFERROR(VLOOKUP($D623,'SAP Data'!$A$7:$OM$1845,AH$4,FALSE),"")</f>
        <v>-5675977.9100000001</v>
      </c>
      <c r="AI623" s="76">
        <f>IFERROR(VLOOKUP($D623,'SAP Data'!$A$7:$OM$1845,AI$4,FALSE),"")</f>
        <v>-5690593.9100000001</v>
      </c>
      <c r="AJ623" s="76">
        <f>IFERROR(VLOOKUP($D623,'SAP Data'!$A$7:$OM$1845,AJ$4,FALSE),"")</f>
        <v>-5814709.5300000003</v>
      </c>
      <c r="AK623" s="76">
        <f>IFERROR(VLOOKUP($D623,'SAP Data'!$A$7:$OM$1845,AK$4,FALSE),"")</f>
        <v>-5675502.46</v>
      </c>
      <c r="AL623" s="76">
        <f>IFERROR(VLOOKUP($D623,'SAP Data'!$A$7:$OM$1845,AL$4,FALSE),"")</f>
        <v>-5515216.46</v>
      </c>
      <c r="AM623" s="76">
        <f>IFERROR(VLOOKUP($D623,'SAP Data'!$A$7:$OM$1845,AM$4,FALSE),"")</f>
        <v>-5643279.8200000003</v>
      </c>
      <c r="AN623" s="76">
        <f>IFERROR(VLOOKUP($D623,'SAP Data'!$A$7:$OM$1845,AN$4,FALSE),"")</f>
        <v>-5554845.2599999998</v>
      </c>
      <c r="AO623" s="76">
        <f>IFERROR(VLOOKUP($D623,'SAP Data'!$A$7:$OM$1845,AO$4,FALSE),"")</f>
        <v>-5568315.2599999998</v>
      </c>
      <c r="AP623" s="99">
        <f t="shared" si="933"/>
        <v>-5766214.6899999985</v>
      </c>
      <c r="AQ623" s="43">
        <f t="shared" si="934"/>
        <v>-5771344.2149999999</v>
      </c>
      <c r="AR623" s="43">
        <f t="shared" si="935"/>
        <v>-5775974.7087499993</v>
      </c>
      <c r="AS623" s="43">
        <f t="shared" si="936"/>
        <v>-5777564.0358333327</v>
      </c>
      <c r="AT623" s="43">
        <f t="shared" si="937"/>
        <v>-5775912.1116666673</v>
      </c>
      <c r="AU623" s="43">
        <f t="shared" si="938"/>
        <v>-5772146.1550000003</v>
      </c>
      <c r="AV623" s="43">
        <f t="shared" si="939"/>
        <v>-5769055.0233333306</v>
      </c>
      <c r="AW623" s="43">
        <f t="shared" si="940"/>
        <v>-5762276.5274999999</v>
      </c>
      <c r="AX623" s="43">
        <f t="shared" si="941"/>
        <v>-5743775.3841666654</v>
      </c>
      <c r="AY623" s="43">
        <f t="shared" si="942"/>
        <v>-5718574.6874999991</v>
      </c>
      <c r="AZ623" s="43">
        <f t="shared" si="943"/>
        <v>-5692184.8945833333</v>
      </c>
      <c r="BA623" s="98">
        <f t="shared" si="944"/>
        <v>-5663996.1420833329</v>
      </c>
      <c r="BB623" s="16"/>
      <c r="BC623" s="16"/>
      <c r="BD623" s="16">
        <f t="shared" si="956"/>
        <v>0</v>
      </c>
      <c r="BE623" s="16"/>
      <c r="BF623" s="16">
        <f t="shared" si="957"/>
        <v>0</v>
      </c>
      <c r="BH623" s="16">
        <f t="shared" si="958"/>
        <v>0</v>
      </c>
      <c r="BJ623" s="16">
        <f t="shared" si="959"/>
        <v>0</v>
      </c>
      <c r="BL623" s="16">
        <f t="shared" si="960"/>
        <v>0</v>
      </c>
      <c r="BN623" s="16">
        <f t="shared" si="961"/>
        <v>0</v>
      </c>
      <c r="BP623" s="16">
        <f t="shared" si="953"/>
        <v>0</v>
      </c>
      <c r="BQ623" s="43"/>
      <c r="BR623" s="16">
        <f t="shared" si="954"/>
        <v>0</v>
      </c>
      <c r="BS623" s="43"/>
      <c r="BT623" s="16">
        <f t="shared" si="955"/>
        <v>0</v>
      </c>
      <c r="BV623" s="16">
        <f t="shared" si="950"/>
        <v>0</v>
      </c>
      <c r="BW623" s="43"/>
      <c r="BX623" s="16">
        <f t="shared" si="951"/>
        <v>0</v>
      </c>
      <c r="BY623" s="43"/>
      <c r="BZ623" s="16">
        <f t="shared" si="952"/>
        <v>0</v>
      </c>
      <c r="CB623" s="16">
        <f t="shared" si="947"/>
        <v>0</v>
      </c>
      <c r="CF623" s="243">
        <f t="shared" si="948"/>
        <v>0</v>
      </c>
      <c r="CH623" s="243">
        <f t="shared" si="962"/>
        <v>0</v>
      </c>
      <c r="CJ623" s="16">
        <f t="shared" si="945"/>
        <v>-5663996.1420833329</v>
      </c>
      <c r="CL623" s="54">
        <f t="shared" si="946"/>
        <v>0</v>
      </c>
      <c r="CN623" s="18"/>
      <c r="CO623" s="16">
        <f t="shared" si="949"/>
        <v>0</v>
      </c>
      <c r="CP623" s="18"/>
    </row>
    <row r="624" spans="1:94" x14ac:dyDescent="0.2">
      <c r="A624" s="387" t="s">
        <v>4020</v>
      </c>
      <c r="B624" s="14" t="str">
        <f>VLOOKUP(D624,'line assign basis'!$A$8:$D$668,2,FALSE)</f>
        <v>ENVIRON. LIABILITIES</v>
      </c>
      <c r="C624" s="17" t="s">
        <v>1378</v>
      </c>
      <c r="D624" s="17" t="str">
        <f t="shared" si="964"/>
        <v>253000</v>
      </c>
      <c r="E624" s="17">
        <f>IFERROR(VLOOKUP(D624,'line assign basis'!$A$8:$D$668,4,FALSE),"")</f>
        <v>5</v>
      </c>
      <c r="F624" s="33">
        <f>IFERROR(VLOOKUP($D624,'SAP Data'!$A$7:$OM$1845,F$4,FALSE),"")</f>
        <v>33111094</v>
      </c>
      <c r="G624" s="33">
        <f>IFERROR(VLOOKUP($D624,'SAP Data'!$A$7:$OM$1845,G$4,FALSE),"")</f>
        <v>33111094</v>
      </c>
      <c r="H624" s="16">
        <f>IFERROR(VLOOKUP($D624,'SAP Data'!$A$7:$OM$1845,H$4,FALSE),"")</f>
        <v>30142840</v>
      </c>
      <c r="I624" s="76">
        <f>IFERROR(VLOOKUP($D624,'SAP Data'!$A$7:$OM$1845,I$4,FALSE),"")</f>
        <v>30142840</v>
      </c>
      <c r="J624" s="76">
        <f>IFERROR(VLOOKUP($D624,'SAP Data'!$A$7:$OM$1845,J$4,FALSE),"")</f>
        <v>30142840</v>
      </c>
      <c r="K624" s="76">
        <f>IFERROR(VLOOKUP($D624,'SAP Data'!$A$7:$OM$1845,K$4,FALSE),"")</f>
        <v>17577362</v>
      </c>
      <c r="L624" s="76">
        <f>IFERROR(VLOOKUP($D624,'SAP Data'!$A$7:$OM$1845,L$4,FALSE),"")</f>
        <v>17577362</v>
      </c>
      <c r="M624" s="76">
        <f>IFERROR(VLOOKUP($D624,'SAP Data'!$A$7:$OM$1845,M$4,FALSE),"")</f>
        <v>17577362</v>
      </c>
      <c r="N624" s="76">
        <f>IFERROR(VLOOKUP($D624,'SAP Data'!$A$7:$OM$1845,N$4,FALSE),"")</f>
        <v>22403178</v>
      </c>
      <c r="O624" s="76">
        <f>IFERROR(VLOOKUP($D624,'SAP Data'!$A$7:$OM$1845,O$4,FALSE),"")</f>
        <v>22403178</v>
      </c>
      <c r="P624" s="76">
        <f>IFERROR(VLOOKUP($D624,'SAP Data'!$A$7:$OM$1845,P$4,FALSE),"")</f>
        <v>22403178</v>
      </c>
      <c r="Q624" s="76">
        <f>IFERROR(VLOOKUP($D624,'SAP Data'!$A$7:$OM$1845,Q$4,FALSE),"")</f>
        <v>35015064</v>
      </c>
      <c r="R624" s="76">
        <f>IFERROR(VLOOKUP($D624,'SAP Data'!$A$7:$OM$1845,R$4,FALSE),"")</f>
        <v>39225064</v>
      </c>
      <c r="S624" s="76">
        <f>IFERROR(VLOOKUP($D624,'SAP Data'!$A$7:$OM$1845,S$4,FALSE),"")</f>
        <v>39225064</v>
      </c>
      <c r="T624" s="76">
        <f>IFERROR(VLOOKUP($D624,'SAP Data'!$A$7:$OM$1845,T$4,FALSE),"")</f>
        <v>37909272.909999996</v>
      </c>
      <c r="U624" s="76">
        <f>IFERROR(VLOOKUP($D624,'SAP Data'!$A$7:$OM$1845,U$4,FALSE),"")</f>
        <v>37909272.909999996</v>
      </c>
      <c r="V624" s="76">
        <f>IFERROR(VLOOKUP($D624,'SAP Data'!$A$7:$OM$1845,V$4,FALSE),"")</f>
        <v>37909272.909999996</v>
      </c>
      <c r="W624" s="76">
        <f>IFERROR(VLOOKUP($D624,'SAP Data'!$A$7:$OM$1845,W$4,FALSE),"")</f>
        <v>34066835.460000001</v>
      </c>
      <c r="X624" s="76">
        <f>IFERROR(VLOOKUP($D624,'SAP Data'!$A$7:$OM$1845,X$4,FALSE),"")</f>
        <v>34066835.460000001</v>
      </c>
      <c r="Y624" s="76">
        <f>IFERROR(VLOOKUP($D624,'SAP Data'!$A$7:$OM$1845,Y$4,FALSE),"")</f>
        <v>34066835.460000001</v>
      </c>
      <c r="Z624" s="76">
        <f>IFERROR(VLOOKUP($D624,'SAP Data'!$A$7:$OM$1845,Z$4,FALSE),"")</f>
        <v>30483709</v>
      </c>
      <c r="AA624" s="76">
        <f>IFERROR(VLOOKUP($D624,'SAP Data'!$A$7:$OM$1845,AA$4,FALSE),"")</f>
        <v>30483709</v>
      </c>
      <c r="AB624" s="76">
        <f>IFERROR(VLOOKUP($D624,'SAP Data'!$A$7:$OM$1845,AB$4,FALSE),"")</f>
        <v>30483709</v>
      </c>
      <c r="AC624" s="76">
        <f>IFERROR(VLOOKUP($D624,'SAP Data'!$A$7:$OM$1845,AC$4,FALSE),"")</f>
        <v>28241426.449999999</v>
      </c>
      <c r="AD624" s="76">
        <f>IFERROR(VLOOKUP($D624,'SAP Data'!$A$7:$OM$1845,AD$4,FALSE),"")</f>
        <v>28241426.449999999</v>
      </c>
      <c r="AE624" s="76">
        <f>IFERROR(VLOOKUP($D624,'SAP Data'!$A$7:$OM$1845,AE$4,FALSE),"")</f>
        <v>28241426.449999999</v>
      </c>
      <c r="AF624" s="76">
        <f>IFERROR(VLOOKUP($D624,'SAP Data'!$A$7:$OM$1845,AF$4,FALSE),"")</f>
        <v>23593756.43</v>
      </c>
      <c r="AG624" s="76">
        <f>IFERROR(VLOOKUP($D624,'SAP Data'!$A$7:$OM$1845,AG$4,FALSE),"")</f>
        <v>23593756.43</v>
      </c>
      <c r="AH624" s="76">
        <f>IFERROR(VLOOKUP($D624,'SAP Data'!$A$7:$OM$1845,AH$4,FALSE),"")</f>
        <v>23593756.43</v>
      </c>
      <c r="AI624" s="76">
        <f>IFERROR(VLOOKUP($D624,'SAP Data'!$A$7:$OM$1845,AI$4,FALSE),"")</f>
        <v>22514496.699999999</v>
      </c>
      <c r="AJ624" s="76">
        <f>IFERROR(VLOOKUP($D624,'SAP Data'!$A$7:$OM$1845,AJ$4,FALSE),"")</f>
        <v>22514496.699999999</v>
      </c>
      <c r="AK624" s="76">
        <f>IFERROR(VLOOKUP($D624,'SAP Data'!$A$7:$OM$1845,AK$4,FALSE),"")</f>
        <v>22514496.699999999</v>
      </c>
      <c r="AL624" s="76">
        <f>IFERROR(VLOOKUP($D624,'SAP Data'!$A$7:$OM$1845,AL$4,FALSE),"")</f>
        <v>20038516.260000002</v>
      </c>
      <c r="AM624" s="76">
        <f>IFERROR(VLOOKUP($D624,'SAP Data'!$A$7:$OM$1845,AM$4,FALSE),"")</f>
        <v>20038516.260000002</v>
      </c>
      <c r="AN624" s="76">
        <f>IFERROR(VLOOKUP($D624,'SAP Data'!$A$7:$OM$1845,AN$4,FALSE),"")</f>
        <v>20038516.260000002</v>
      </c>
      <c r="AO624" s="76">
        <f>IFERROR(VLOOKUP($D624,'SAP Data'!$A$7:$OM$1845,AO$4,FALSE),"")</f>
        <v>26983714.079999998</v>
      </c>
      <c r="AP624" s="99">
        <f t="shared" si="933"/>
        <v>34048265.64875</v>
      </c>
      <c r="AQ624" s="43">
        <f t="shared" si="934"/>
        <v>33132962.519583333</v>
      </c>
      <c r="AR624" s="43">
        <f t="shared" si="935"/>
        <v>32078831.101666663</v>
      </c>
      <c r="AS624" s="43">
        <f t="shared" si="936"/>
        <v>30885871.394999996</v>
      </c>
      <c r="AT624" s="43">
        <f t="shared" si="937"/>
        <v>29692911.688333329</v>
      </c>
      <c r="AU624" s="43">
        <f t="shared" si="938"/>
        <v>28615084.38666667</v>
      </c>
      <c r="AV624" s="43">
        <f t="shared" si="939"/>
        <v>27652389.489999998</v>
      </c>
      <c r="AW624" s="43">
        <f t="shared" si="940"/>
        <v>26689694.593333337</v>
      </c>
      <c r="AX624" s="43">
        <f t="shared" si="941"/>
        <v>25773130.780833334</v>
      </c>
      <c r="AY624" s="43">
        <f t="shared" si="942"/>
        <v>24902698.052499998</v>
      </c>
      <c r="AZ624" s="43">
        <f t="shared" si="943"/>
        <v>24032265.324166667</v>
      </c>
      <c r="BA624" s="98">
        <f t="shared" si="944"/>
        <v>23544644.277916666</v>
      </c>
      <c r="BB624" s="16"/>
      <c r="BC624" s="16"/>
      <c r="BD624" s="16">
        <f t="shared" si="956"/>
        <v>34048265.64875</v>
      </c>
      <c r="BE624" s="16"/>
      <c r="BF624" s="16">
        <f t="shared" si="957"/>
        <v>33132962.519583333</v>
      </c>
      <c r="BH624" s="16">
        <f t="shared" si="958"/>
        <v>32078831.101666663</v>
      </c>
      <c r="BJ624" s="16">
        <f t="shared" si="959"/>
        <v>30885871.394999996</v>
      </c>
      <c r="BL624" s="16">
        <f t="shared" si="960"/>
        <v>29692911.688333329</v>
      </c>
      <c r="BN624" s="16">
        <f t="shared" si="961"/>
        <v>28615084.38666667</v>
      </c>
      <c r="BP624" s="16">
        <f t="shared" si="953"/>
        <v>27652389.489999998</v>
      </c>
      <c r="BQ624" s="43"/>
      <c r="BR624" s="16">
        <f t="shared" si="954"/>
        <v>26689694.593333337</v>
      </c>
      <c r="BS624" s="43"/>
      <c r="BT624" s="16">
        <f t="shared" si="955"/>
        <v>25773130.780833334</v>
      </c>
      <c r="BV624" s="16">
        <f t="shared" si="950"/>
        <v>24902698.052499998</v>
      </c>
      <c r="BW624" s="43"/>
      <c r="BX624" s="16">
        <f t="shared" si="951"/>
        <v>24032265.324166667</v>
      </c>
      <c r="BY624" s="43"/>
      <c r="BZ624" s="16">
        <f t="shared" si="952"/>
        <v>23544644.277916666</v>
      </c>
      <c r="CB624" s="16">
        <f t="shared" si="947"/>
        <v>0</v>
      </c>
      <c r="CF624" s="243">
        <f t="shared" si="948"/>
        <v>0</v>
      </c>
      <c r="CH624" s="243">
        <f t="shared" si="962"/>
        <v>0</v>
      </c>
      <c r="CJ624" s="16">
        <f t="shared" si="945"/>
        <v>0</v>
      </c>
      <c r="CL624" s="54">
        <f t="shared" si="946"/>
        <v>0</v>
      </c>
      <c r="CN624" s="18"/>
      <c r="CO624" s="16">
        <f t="shared" si="949"/>
        <v>0</v>
      </c>
      <c r="CP624" s="18"/>
    </row>
    <row r="625" spans="1:94" x14ac:dyDescent="0.2">
      <c r="A625" s="387"/>
      <c r="B625" s="14" t="str">
        <f>VLOOKUP(D625,'line assign basis'!$A$8:$D$668,2,FALSE)</f>
        <v>DFED INC - POSTRTMNT</v>
      </c>
      <c r="C625" s="17" t="s">
        <v>3890</v>
      </c>
      <c r="D625" s="17" t="str">
        <f t="shared" ref="D625" si="965">RIGHT(C625,6)</f>
        <v>253039</v>
      </c>
      <c r="E625" s="17">
        <f>IFERROR(VLOOKUP(D625,'line assign basis'!$A$8:$D$668,4,FALSE),"")</f>
        <v>2</v>
      </c>
      <c r="F625" s="33">
        <f>IFERROR(VLOOKUP($D625,'SAP Data'!$A$7:$OM$1845,F$4,FALSE),"")</f>
        <v>0</v>
      </c>
      <c r="G625" s="33">
        <f>IFERROR(VLOOKUP($D625,'SAP Data'!$A$7:$OM$1845,G$4,FALSE),"")</f>
        <v>0</v>
      </c>
      <c r="H625" s="16">
        <f>IFERROR(VLOOKUP($D625,'SAP Data'!$A$7:$OM$1845,H$4,FALSE),"")</f>
        <v>0</v>
      </c>
      <c r="I625" s="76">
        <f>IFERROR(VLOOKUP($D625,'SAP Data'!$A$7:$OM$1845,I$4,FALSE),"")</f>
        <v>0</v>
      </c>
      <c r="J625" s="76">
        <f>IFERROR(VLOOKUP($D625,'SAP Data'!$A$7:$OM$1845,J$4,FALSE),"")</f>
        <v>0</v>
      </c>
      <c r="K625" s="76">
        <f>IFERROR(VLOOKUP($D625,'SAP Data'!$A$7:$OM$1845,K$4,FALSE),"")</f>
        <v>0</v>
      </c>
      <c r="L625" s="76">
        <f>IFERROR(VLOOKUP($D625,'SAP Data'!$A$7:$OM$1845,L$4,FALSE),"")</f>
        <v>0</v>
      </c>
      <c r="M625" s="76">
        <f>IFERROR(VLOOKUP($D625,'SAP Data'!$A$7:$OM$1845,M$4,FALSE),"")</f>
        <v>0</v>
      </c>
      <c r="N625" s="76">
        <f>IFERROR(VLOOKUP($D625,'SAP Data'!$A$7:$OM$1845,N$4,FALSE),"")</f>
        <v>0</v>
      </c>
      <c r="O625" s="76">
        <f>IFERROR(VLOOKUP($D625,'SAP Data'!$A$7:$OM$1845,O$4,FALSE),"")</f>
        <v>0</v>
      </c>
      <c r="P625" s="76">
        <f>IFERROR(VLOOKUP($D625,'SAP Data'!$A$7:$OM$1845,P$4,FALSE),"")</f>
        <v>0</v>
      </c>
      <c r="Q625" s="76">
        <f>IFERROR(VLOOKUP($D625,'SAP Data'!$A$7:$OM$1845,Q$4,FALSE),"")</f>
        <v>0</v>
      </c>
      <c r="R625" s="76">
        <f>IFERROR(VLOOKUP($D625,'SAP Data'!$A$7:$OM$1845,R$4,FALSE),"")</f>
        <v>0</v>
      </c>
      <c r="S625" s="76">
        <f>IFERROR(VLOOKUP($D625,'SAP Data'!$A$7:$OM$1845,S$4,FALSE),"")</f>
        <v>0</v>
      </c>
      <c r="T625" s="76">
        <f>IFERROR(VLOOKUP($D625,'SAP Data'!$A$7:$OM$1845,T$4,FALSE),"")</f>
        <v>0</v>
      </c>
      <c r="U625" s="76">
        <f>IFERROR(VLOOKUP($D625,'SAP Data'!$A$7:$OM$1845,U$4,FALSE),"")</f>
        <v>0</v>
      </c>
      <c r="V625" s="76">
        <f>IFERROR(VLOOKUP($D625,'SAP Data'!$A$7:$OM$1845,V$4,FALSE),"")</f>
        <v>0</v>
      </c>
      <c r="W625" s="76">
        <f>IFERROR(VLOOKUP($D625,'SAP Data'!$A$7:$OM$1845,W$4,FALSE),"")</f>
        <v>-1679192.44</v>
      </c>
      <c r="X625" s="76">
        <f>IFERROR(VLOOKUP($D625,'SAP Data'!$A$7:$OM$1845,X$4,FALSE),"")</f>
        <v>0</v>
      </c>
      <c r="Y625" s="76">
        <f>IFERROR(VLOOKUP($D625,'SAP Data'!$A$7:$OM$1845,Y$4,FALSE),"")</f>
        <v>0</v>
      </c>
      <c r="Z625" s="76">
        <f>IFERROR(VLOOKUP($D625,'SAP Data'!$A$7:$OM$1845,Z$4,FALSE),"")</f>
        <v>-3361755.03</v>
      </c>
      <c r="AA625" s="76">
        <f>IFERROR(VLOOKUP($D625,'SAP Data'!$A$7:$OM$1845,AA$4,FALSE),"")</f>
        <v>0</v>
      </c>
      <c r="AB625" s="76">
        <f>IFERROR(VLOOKUP($D625,'SAP Data'!$A$7:$OM$1845,AB$4,FALSE),"")</f>
        <v>0</v>
      </c>
      <c r="AC625" s="76">
        <f>IFERROR(VLOOKUP($D625,'SAP Data'!$A$7:$OM$1845,AC$4,FALSE),"")</f>
        <v>-2468952.0099999998</v>
      </c>
      <c r="AD625" s="76">
        <f>IFERROR(VLOOKUP($D625,'SAP Data'!$A$7:$OM$1845,AD$4,FALSE),"")</f>
        <v>0</v>
      </c>
      <c r="AE625" s="76">
        <f>IFERROR(VLOOKUP($D625,'SAP Data'!$A$7:$OM$1845,AE$4,FALSE),"")</f>
        <v>0</v>
      </c>
      <c r="AF625" s="76">
        <f>IFERROR(VLOOKUP($D625,'SAP Data'!$A$7:$OM$1845,AF$4,FALSE),"")</f>
        <v>-2479035.35</v>
      </c>
      <c r="AG625" s="76">
        <f>IFERROR(VLOOKUP($D625,'SAP Data'!$A$7:$OM$1845,AG$4,FALSE),"")</f>
        <v>0</v>
      </c>
      <c r="AH625" s="76">
        <f>IFERROR(VLOOKUP($D625,'SAP Data'!$A$7:$OM$1845,AH$4,FALSE),"")</f>
        <v>0</v>
      </c>
      <c r="AI625" s="76">
        <f>IFERROR(VLOOKUP($D625,'SAP Data'!$A$7:$OM$1845,AI$4,FALSE),"")</f>
        <v>-2489118.67</v>
      </c>
      <c r="AJ625" s="76">
        <f>IFERROR(VLOOKUP($D625,'SAP Data'!$A$7:$OM$1845,AJ$4,FALSE),"")</f>
        <v>0</v>
      </c>
      <c r="AK625" s="76">
        <f>IFERROR(VLOOKUP($D625,'SAP Data'!$A$7:$OM$1845,AK$4,FALSE),"")</f>
        <v>0</v>
      </c>
      <c r="AL625" s="76">
        <f>IFERROR(VLOOKUP($D625,'SAP Data'!$A$7:$OM$1845,AL$4,FALSE),"")</f>
        <v>-2499202.0099999998</v>
      </c>
      <c r="AM625" s="76">
        <f>IFERROR(VLOOKUP($D625,'SAP Data'!$A$7:$OM$1845,AM$4,FALSE),"")</f>
        <v>0</v>
      </c>
      <c r="AN625" s="76">
        <f>IFERROR(VLOOKUP($D625,'SAP Data'!$A$7:$OM$1845,AN$4,FALSE),"")</f>
        <v>0</v>
      </c>
      <c r="AO625" s="76">
        <f>IFERROR(VLOOKUP($D625,'SAP Data'!$A$7:$OM$1845,AO$4,FALSE),"")</f>
        <v>-382829.29</v>
      </c>
      <c r="AP625" s="99">
        <f t="shared" si="933"/>
        <v>-625824.95666666667</v>
      </c>
      <c r="AQ625" s="43">
        <f t="shared" si="934"/>
        <v>-625824.95666666667</v>
      </c>
      <c r="AR625" s="43">
        <f t="shared" si="935"/>
        <v>-729118.09624999994</v>
      </c>
      <c r="AS625" s="43">
        <f t="shared" si="936"/>
        <v>-832411.23583333334</v>
      </c>
      <c r="AT625" s="43">
        <f t="shared" si="937"/>
        <v>-832411.23583333334</v>
      </c>
      <c r="AU625" s="43">
        <f t="shared" si="938"/>
        <v>-866158.16208333336</v>
      </c>
      <c r="AV625" s="43">
        <f t="shared" si="939"/>
        <v>-899905.08833333326</v>
      </c>
      <c r="AW625" s="43">
        <f t="shared" si="940"/>
        <v>-899905.08833333326</v>
      </c>
      <c r="AX625" s="43">
        <f t="shared" si="941"/>
        <v>-863965.37916666677</v>
      </c>
      <c r="AY625" s="43">
        <f t="shared" si="942"/>
        <v>-828025.66999999993</v>
      </c>
      <c r="AZ625" s="43">
        <f t="shared" si="943"/>
        <v>-828025.66999999993</v>
      </c>
      <c r="BA625" s="98">
        <f t="shared" si="944"/>
        <v>-741103.89</v>
      </c>
      <c r="BB625" s="16"/>
      <c r="BC625" s="16"/>
      <c r="BD625" s="16">
        <f t="shared" si="956"/>
        <v>0</v>
      </c>
      <c r="BE625" s="16"/>
      <c r="BF625" s="16">
        <f t="shared" si="957"/>
        <v>0</v>
      </c>
      <c r="BH625" s="16">
        <f t="shared" si="958"/>
        <v>0</v>
      </c>
      <c r="BJ625" s="16">
        <f t="shared" si="959"/>
        <v>0</v>
      </c>
      <c r="BL625" s="16">
        <f t="shared" si="960"/>
        <v>0</v>
      </c>
      <c r="BN625" s="16">
        <f t="shared" si="961"/>
        <v>0</v>
      </c>
      <c r="BP625" s="16">
        <f t="shared" si="953"/>
        <v>0</v>
      </c>
      <c r="BQ625" s="43"/>
      <c r="BR625" s="16">
        <f t="shared" si="954"/>
        <v>0</v>
      </c>
      <c r="BS625" s="43"/>
      <c r="BT625" s="16">
        <f t="shared" si="955"/>
        <v>0</v>
      </c>
      <c r="BV625" s="16">
        <f t="shared" si="950"/>
        <v>0</v>
      </c>
      <c r="BW625" s="43"/>
      <c r="BX625" s="16">
        <f t="shared" si="951"/>
        <v>0</v>
      </c>
      <c r="BY625" s="43"/>
      <c r="BZ625" s="16">
        <f t="shared" si="952"/>
        <v>0</v>
      </c>
      <c r="CB625" s="16">
        <f t="shared" si="947"/>
        <v>0</v>
      </c>
      <c r="CF625" s="243">
        <f t="shared" si="948"/>
        <v>0</v>
      </c>
      <c r="CH625" s="243">
        <f t="shared" si="962"/>
        <v>0</v>
      </c>
      <c r="CJ625" s="16">
        <f t="shared" si="945"/>
        <v>-741103.89</v>
      </c>
      <c r="CL625" s="54">
        <f t="shared" si="946"/>
        <v>0</v>
      </c>
      <c r="CN625" s="18"/>
      <c r="CO625" s="16">
        <f t="shared" si="949"/>
        <v>0</v>
      </c>
      <c r="CP625" s="18"/>
    </row>
    <row r="626" spans="1:94" x14ac:dyDescent="0.2">
      <c r="A626" s="387"/>
      <c r="B626" s="14" t="str">
        <f>VLOOKUP(D626,'line assign basis'!$A$8:$D$668,2,FALSE)</f>
        <v>Western States Liab</v>
      </c>
      <c r="C626" s="17" t="s">
        <v>1381</v>
      </c>
      <c r="D626" s="17" t="str">
        <f t="shared" si="964"/>
        <v>253201</v>
      </c>
      <c r="E626" s="17">
        <f>IFERROR(VLOOKUP(D626,'line assign basis'!$A$8:$D$668,4,FALSE),"")</f>
        <v>2</v>
      </c>
      <c r="F626" s="33">
        <f>IFERROR(VLOOKUP($D626,'SAP Data'!$A$7:$OM$1845,F$4,FALSE),"")</f>
        <v>-6813057</v>
      </c>
      <c r="G626" s="33">
        <f>IFERROR(VLOOKUP($D626,'SAP Data'!$A$7:$OM$1845,G$4,FALSE),"")</f>
        <v>-6813057</v>
      </c>
      <c r="H626" s="16">
        <f>IFERROR(VLOOKUP($D626,'SAP Data'!$A$7:$OM$1845,H$4,FALSE),"")</f>
        <v>-6728746</v>
      </c>
      <c r="I626" s="76">
        <f>IFERROR(VLOOKUP($D626,'SAP Data'!$A$7:$OM$1845,I$4,FALSE),"")</f>
        <v>-6728746</v>
      </c>
      <c r="J626" s="76">
        <f>IFERROR(VLOOKUP($D626,'SAP Data'!$A$7:$OM$1845,J$4,FALSE),"")</f>
        <v>-6728746</v>
      </c>
      <c r="K626" s="76">
        <f>IFERROR(VLOOKUP($D626,'SAP Data'!$A$7:$OM$1845,K$4,FALSE),"")</f>
        <v>-6643676</v>
      </c>
      <c r="L626" s="76">
        <f>IFERROR(VLOOKUP($D626,'SAP Data'!$A$7:$OM$1845,L$4,FALSE),"")</f>
        <v>-6643676</v>
      </c>
      <c r="M626" s="76">
        <f>IFERROR(VLOOKUP($D626,'SAP Data'!$A$7:$OM$1845,M$4,FALSE),"")</f>
        <v>-6643676</v>
      </c>
      <c r="N626" s="76">
        <f>IFERROR(VLOOKUP($D626,'SAP Data'!$A$7:$OM$1845,N$4,FALSE),"")</f>
        <v>-6557840</v>
      </c>
      <c r="O626" s="76">
        <f>IFERROR(VLOOKUP($D626,'SAP Data'!$A$7:$OM$1845,O$4,FALSE),"")</f>
        <v>-6557840</v>
      </c>
      <c r="P626" s="76">
        <f>IFERROR(VLOOKUP($D626,'SAP Data'!$A$7:$OM$1845,P$4,FALSE),"")</f>
        <v>-6557840</v>
      </c>
      <c r="Q626" s="76">
        <f>IFERROR(VLOOKUP($D626,'SAP Data'!$A$7:$OM$1845,Q$4,FALSE),"")</f>
        <v>-6471232</v>
      </c>
      <c r="R626" s="76">
        <f>IFERROR(VLOOKUP($D626,'SAP Data'!$A$7:$OM$1845,R$4,FALSE),"")</f>
        <v>-6471232</v>
      </c>
      <c r="S626" s="76">
        <f>IFERROR(VLOOKUP($D626,'SAP Data'!$A$7:$OM$1845,S$4,FALSE),"")</f>
        <v>-6471232</v>
      </c>
      <c r="T626" s="76">
        <f>IFERROR(VLOOKUP($D626,'SAP Data'!$A$7:$OM$1845,T$4,FALSE),"")</f>
        <v>-6383844</v>
      </c>
      <c r="U626" s="76">
        <f>IFERROR(VLOOKUP($D626,'SAP Data'!$A$7:$OM$1845,U$4,FALSE),"")</f>
        <v>-6383844</v>
      </c>
      <c r="V626" s="76">
        <f>IFERROR(VLOOKUP($D626,'SAP Data'!$A$7:$OM$1845,V$4,FALSE),"")</f>
        <v>-6383844</v>
      </c>
      <c r="W626" s="76">
        <f>IFERROR(VLOOKUP($D626,'SAP Data'!$A$7:$OM$1845,W$4,FALSE),"")</f>
        <v>-6295670</v>
      </c>
      <c r="X626" s="76">
        <f>IFERROR(VLOOKUP($D626,'SAP Data'!$A$7:$OM$1845,X$4,FALSE),"")</f>
        <v>-6295670</v>
      </c>
      <c r="Y626" s="76">
        <f>IFERROR(VLOOKUP($D626,'SAP Data'!$A$7:$OM$1845,Y$4,FALSE),"")</f>
        <v>-6295670</v>
      </c>
      <c r="Z626" s="76">
        <f>IFERROR(VLOOKUP($D626,'SAP Data'!$A$7:$OM$1845,Z$4,FALSE),"")</f>
        <v>-6206702</v>
      </c>
      <c r="AA626" s="76">
        <f>IFERROR(VLOOKUP($D626,'SAP Data'!$A$7:$OM$1845,AA$4,FALSE),"")</f>
        <v>-6206702</v>
      </c>
      <c r="AB626" s="76">
        <f>IFERROR(VLOOKUP($D626,'SAP Data'!$A$7:$OM$1845,AB$4,FALSE),"")</f>
        <v>-6206702</v>
      </c>
      <c r="AC626" s="76">
        <f>IFERROR(VLOOKUP($D626,'SAP Data'!$A$7:$OM$1845,AC$4,FALSE),"")</f>
        <v>-6116933</v>
      </c>
      <c r="AD626" s="76">
        <f>IFERROR(VLOOKUP($D626,'SAP Data'!$A$7:$OM$1845,AD$4,FALSE),"")</f>
        <v>-6116933</v>
      </c>
      <c r="AE626" s="76">
        <f>IFERROR(VLOOKUP($D626,'SAP Data'!$A$7:$OM$1845,AE$4,FALSE),"")</f>
        <v>-6116933</v>
      </c>
      <c r="AF626" s="76">
        <f>IFERROR(VLOOKUP($D626,'SAP Data'!$A$7:$OM$1845,AF$4,FALSE),"")</f>
        <v>-6026356</v>
      </c>
      <c r="AG626" s="76">
        <f>IFERROR(VLOOKUP($D626,'SAP Data'!$A$7:$OM$1845,AG$4,FALSE),"")</f>
        <v>-6026356</v>
      </c>
      <c r="AH626" s="76">
        <f>IFERROR(VLOOKUP($D626,'SAP Data'!$A$7:$OM$1845,AH$4,FALSE),"")</f>
        <v>-6026356</v>
      </c>
      <c r="AI626" s="76">
        <f>IFERROR(VLOOKUP($D626,'SAP Data'!$A$7:$OM$1845,AI$4,FALSE),"")</f>
        <v>-5934964</v>
      </c>
      <c r="AJ626" s="76">
        <f>IFERROR(VLOOKUP($D626,'SAP Data'!$A$7:$OM$1845,AJ$4,FALSE),"")</f>
        <v>-5934964</v>
      </c>
      <c r="AK626" s="76">
        <f>IFERROR(VLOOKUP($D626,'SAP Data'!$A$7:$OM$1845,AK$4,FALSE),"")</f>
        <v>-5934964</v>
      </c>
      <c r="AL626" s="76">
        <f>IFERROR(VLOOKUP($D626,'SAP Data'!$A$7:$OM$1845,AL$4,FALSE),"")</f>
        <v>-5842750</v>
      </c>
      <c r="AM626" s="76">
        <f>IFERROR(VLOOKUP($D626,'SAP Data'!$A$7:$OM$1845,AM$4,FALSE),"")</f>
        <v>-5842750</v>
      </c>
      <c r="AN626" s="76">
        <f>IFERROR(VLOOKUP($D626,'SAP Data'!$A$7:$OM$1845,AN$4,FALSE),"")</f>
        <v>-5842750</v>
      </c>
      <c r="AO626" s="76">
        <f>IFERROR(VLOOKUP($D626,'SAP Data'!$A$7:$OM$1845,AO$4,FALSE),"")</f>
        <v>-5749706</v>
      </c>
      <c r="AP626" s="99">
        <f t="shared" si="933"/>
        <v>-6295074.625</v>
      </c>
      <c r="AQ626" s="43">
        <f t="shared" si="934"/>
        <v>-6265549.708333333</v>
      </c>
      <c r="AR626" s="43">
        <f t="shared" si="935"/>
        <v>-6235891.916666667</v>
      </c>
      <c r="AS626" s="43">
        <f t="shared" si="936"/>
        <v>-6206101.25</v>
      </c>
      <c r="AT626" s="43">
        <f t="shared" si="937"/>
        <v>-6176310.583333333</v>
      </c>
      <c r="AU626" s="43">
        <f t="shared" si="938"/>
        <v>-6146385.833333333</v>
      </c>
      <c r="AV626" s="43">
        <f t="shared" si="939"/>
        <v>-6116327</v>
      </c>
      <c r="AW626" s="43">
        <f t="shared" si="940"/>
        <v>-6086268.166666667</v>
      </c>
      <c r="AX626" s="43">
        <f t="shared" si="941"/>
        <v>-6056074.083333333</v>
      </c>
      <c r="AY626" s="43">
        <f t="shared" si="942"/>
        <v>-6025744.75</v>
      </c>
      <c r="AZ626" s="43">
        <f t="shared" si="943"/>
        <v>-5995415.416666667</v>
      </c>
      <c r="BA626" s="98">
        <f t="shared" si="944"/>
        <v>-5964949.625</v>
      </c>
      <c r="BB626" s="16"/>
      <c r="BC626" s="16"/>
      <c r="BD626" s="16">
        <f t="shared" si="956"/>
        <v>0</v>
      </c>
      <c r="BE626" s="16"/>
      <c r="BF626" s="16">
        <f t="shared" si="957"/>
        <v>0</v>
      </c>
      <c r="BH626" s="16">
        <f t="shared" si="958"/>
        <v>0</v>
      </c>
      <c r="BJ626" s="16">
        <f t="shared" si="959"/>
        <v>0</v>
      </c>
      <c r="BL626" s="16">
        <f t="shared" si="960"/>
        <v>0</v>
      </c>
      <c r="BN626" s="16">
        <f t="shared" si="961"/>
        <v>0</v>
      </c>
      <c r="BP626" s="16">
        <f t="shared" si="953"/>
        <v>0</v>
      </c>
      <c r="BQ626" s="43"/>
      <c r="BR626" s="16">
        <f t="shared" si="954"/>
        <v>0</v>
      </c>
      <c r="BS626" s="43"/>
      <c r="BT626" s="16">
        <f t="shared" si="955"/>
        <v>0</v>
      </c>
      <c r="BV626" s="16">
        <f t="shared" si="950"/>
        <v>0</v>
      </c>
      <c r="BW626" s="43"/>
      <c r="BX626" s="16">
        <f t="shared" si="951"/>
        <v>0</v>
      </c>
      <c r="BY626" s="43"/>
      <c r="BZ626" s="16">
        <f t="shared" si="952"/>
        <v>0</v>
      </c>
      <c r="CB626" s="16">
        <f t="shared" si="947"/>
        <v>0</v>
      </c>
      <c r="CF626" s="243">
        <f t="shared" si="948"/>
        <v>0</v>
      </c>
      <c r="CH626" s="243">
        <f t="shared" si="962"/>
        <v>0</v>
      </c>
      <c r="CJ626" s="16">
        <f t="shared" si="945"/>
        <v>-5964949.625</v>
      </c>
      <c r="CL626" s="54">
        <f t="shared" si="946"/>
        <v>0</v>
      </c>
      <c r="CN626" s="18"/>
      <c r="CO626" s="16">
        <f t="shared" si="949"/>
        <v>0</v>
      </c>
      <c r="CP626" s="18"/>
    </row>
    <row r="627" spans="1:94" x14ac:dyDescent="0.2">
      <c r="A627" s="387"/>
      <c r="B627" s="14" t="str">
        <f>VLOOKUP(D627,'line assign basis'!$A$8:$D$668,2,FALSE)</f>
        <v>West States LT-contr</v>
      </c>
      <c r="C627" s="17" t="s">
        <v>1384</v>
      </c>
      <c r="D627" s="17" t="str">
        <f t="shared" si="964"/>
        <v>253205</v>
      </c>
      <c r="E627" s="17">
        <f>IFERROR(VLOOKUP(D627,'line assign basis'!$A$8:$D$668,4,FALSE),"")</f>
        <v>2</v>
      </c>
      <c r="F627" s="33">
        <f>IFERROR(VLOOKUP($D627,'SAP Data'!$A$7:$OM$1845,F$4,FALSE),"")</f>
        <v>341827</v>
      </c>
      <c r="G627" s="33">
        <f>IFERROR(VLOOKUP($D627,'SAP Data'!$A$7:$OM$1845,G$4,FALSE),"")</f>
        <v>341827</v>
      </c>
      <c r="H627" s="16">
        <f>IFERROR(VLOOKUP($D627,'SAP Data'!$A$7:$OM$1845,H$4,FALSE),"")</f>
        <v>344903</v>
      </c>
      <c r="I627" s="76">
        <f>IFERROR(VLOOKUP($D627,'SAP Data'!$A$7:$OM$1845,I$4,FALSE),"")</f>
        <v>344903</v>
      </c>
      <c r="J627" s="76">
        <f>IFERROR(VLOOKUP($D627,'SAP Data'!$A$7:$OM$1845,J$4,FALSE),"")</f>
        <v>344903</v>
      </c>
      <c r="K627" s="76">
        <f>IFERROR(VLOOKUP($D627,'SAP Data'!$A$7:$OM$1845,K$4,FALSE),"")</f>
        <v>348007</v>
      </c>
      <c r="L627" s="76">
        <f>IFERROR(VLOOKUP($D627,'SAP Data'!$A$7:$OM$1845,L$4,FALSE),"")</f>
        <v>348007</v>
      </c>
      <c r="M627" s="76">
        <f>IFERROR(VLOOKUP($D627,'SAP Data'!$A$7:$OM$1845,M$4,FALSE),"")</f>
        <v>348007</v>
      </c>
      <c r="N627" s="76">
        <f>IFERROR(VLOOKUP($D627,'SAP Data'!$A$7:$OM$1845,N$4,FALSE),"")</f>
        <v>351139</v>
      </c>
      <c r="O627" s="76">
        <f>IFERROR(VLOOKUP($D627,'SAP Data'!$A$7:$OM$1845,O$4,FALSE),"")</f>
        <v>351139</v>
      </c>
      <c r="P627" s="76">
        <f>IFERROR(VLOOKUP($D627,'SAP Data'!$A$7:$OM$1845,P$4,FALSE),"")</f>
        <v>351139</v>
      </c>
      <c r="Q627" s="76">
        <f>IFERROR(VLOOKUP($D627,'SAP Data'!$A$7:$OM$1845,Q$4,FALSE),"")</f>
        <v>354299</v>
      </c>
      <c r="R627" s="76">
        <f>IFERROR(VLOOKUP($D627,'SAP Data'!$A$7:$OM$1845,R$4,FALSE),"")</f>
        <v>354299</v>
      </c>
      <c r="S627" s="76">
        <f>IFERROR(VLOOKUP($D627,'SAP Data'!$A$7:$OM$1845,S$4,FALSE),"")</f>
        <v>354299</v>
      </c>
      <c r="T627" s="76">
        <f>IFERROR(VLOOKUP($D627,'SAP Data'!$A$7:$OM$1845,T$4,FALSE),"")</f>
        <v>357488</v>
      </c>
      <c r="U627" s="76">
        <f>IFERROR(VLOOKUP($D627,'SAP Data'!$A$7:$OM$1845,U$4,FALSE),"")</f>
        <v>357488</v>
      </c>
      <c r="V627" s="76">
        <f>IFERROR(VLOOKUP($D627,'SAP Data'!$A$7:$OM$1845,V$4,FALSE),"")</f>
        <v>357488</v>
      </c>
      <c r="W627" s="76">
        <f>IFERROR(VLOOKUP($D627,'SAP Data'!$A$7:$OM$1845,W$4,FALSE),"")</f>
        <v>360705</v>
      </c>
      <c r="X627" s="76">
        <f>IFERROR(VLOOKUP($D627,'SAP Data'!$A$7:$OM$1845,X$4,FALSE),"")</f>
        <v>360705</v>
      </c>
      <c r="Y627" s="76">
        <f>IFERROR(VLOOKUP($D627,'SAP Data'!$A$7:$OM$1845,Y$4,FALSE),"")</f>
        <v>360705</v>
      </c>
      <c r="Z627" s="76">
        <f>IFERROR(VLOOKUP($D627,'SAP Data'!$A$7:$OM$1845,Z$4,FALSE),"")</f>
        <v>363951.35</v>
      </c>
      <c r="AA627" s="76">
        <f>IFERROR(VLOOKUP($D627,'SAP Data'!$A$7:$OM$1845,AA$4,FALSE),"")</f>
        <v>363951.35</v>
      </c>
      <c r="AB627" s="76">
        <f>IFERROR(VLOOKUP($D627,'SAP Data'!$A$7:$OM$1845,AB$4,FALSE),"")</f>
        <v>363951.35</v>
      </c>
      <c r="AC627" s="76">
        <f>IFERROR(VLOOKUP($D627,'SAP Data'!$A$7:$OM$1845,AC$4,FALSE),"")</f>
        <v>367227.35</v>
      </c>
      <c r="AD627" s="76">
        <f>IFERROR(VLOOKUP($D627,'SAP Data'!$A$7:$OM$1845,AD$4,FALSE),"")</f>
        <v>367227.35</v>
      </c>
      <c r="AE627" s="76">
        <f>IFERROR(VLOOKUP($D627,'SAP Data'!$A$7:$OM$1845,AE$4,FALSE),"")</f>
        <v>367227.35</v>
      </c>
      <c r="AF627" s="76">
        <f>IFERROR(VLOOKUP($D627,'SAP Data'!$A$7:$OM$1845,AF$4,FALSE),"")</f>
        <v>370532.35</v>
      </c>
      <c r="AG627" s="76">
        <f>IFERROR(VLOOKUP($D627,'SAP Data'!$A$7:$OM$1845,AG$4,FALSE),"")</f>
        <v>370532.35</v>
      </c>
      <c r="AH627" s="76">
        <f>IFERROR(VLOOKUP($D627,'SAP Data'!$A$7:$OM$1845,AH$4,FALSE),"")</f>
        <v>370532.35</v>
      </c>
      <c r="AI627" s="76">
        <f>IFERROR(VLOOKUP($D627,'SAP Data'!$A$7:$OM$1845,AI$4,FALSE),"")</f>
        <v>373867.35</v>
      </c>
      <c r="AJ627" s="76">
        <f>IFERROR(VLOOKUP($D627,'SAP Data'!$A$7:$OM$1845,AJ$4,FALSE),"")</f>
        <v>373867.35</v>
      </c>
      <c r="AK627" s="76">
        <f>IFERROR(VLOOKUP($D627,'SAP Data'!$A$7:$OM$1845,AK$4,FALSE),"")</f>
        <v>373867.35</v>
      </c>
      <c r="AL627" s="76">
        <f>IFERROR(VLOOKUP($D627,'SAP Data'!$A$7:$OM$1845,AL$4,FALSE),"")</f>
        <v>377232.35</v>
      </c>
      <c r="AM627" s="76">
        <f>IFERROR(VLOOKUP($D627,'SAP Data'!$A$7:$OM$1845,AM$4,FALSE),"")</f>
        <v>377232.35</v>
      </c>
      <c r="AN627" s="76">
        <f>IFERROR(VLOOKUP($D627,'SAP Data'!$A$7:$OM$1845,AN$4,FALSE),"")</f>
        <v>377232.35</v>
      </c>
      <c r="AO627" s="76">
        <f>IFERROR(VLOOKUP($D627,'SAP Data'!$A$7:$OM$1845,AO$4,FALSE),"")</f>
        <v>380627.35</v>
      </c>
      <c r="AP627" s="99">
        <f t="shared" si="933"/>
        <v>360726.88125000003</v>
      </c>
      <c r="AQ627" s="43">
        <f t="shared" si="934"/>
        <v>361804.24375000008</v>
      </c>
      <c r="AR627" s="43">
        <f t="shared" si="935"/>
        <v>362886.43958333338</v>
      </c>
      <c r="AS627" s="43">
        <f t="shared" si="936"/>
        <v>363973.46875000006</v>
      </c>
      <c r="AT627" s="43">
        <f t="shared" si="937"/>
        <v>365060.49791666673</v>
      </c>
      <c r="AU627" s="43">
        <f t="shared" si="938"/>
        <v>366152.44375000003</v>
      </c>
      <c r="AV627" s="43">
        <f t="shared" si="939"/>
        <v>367249.30624999997</v>
      </c>
      <c r="AW627" s="43">
        <f t="shared" si="940"/>
        <v>368346.16875000001</v>
      </c>
      <c r="AX627" s="43">
        <f t="shared" si="941"/>
        <v>369447.97500000003</v>
      </c>
      <c r="AY627" s="43">
        <f t="shared" si="942"/>
        <v>370554.72500000003</v>
      </c>
      <c r="AZ627" s="43">
        <f t="shared" si="943"/>
        <v>371661.47500000003</v>
      </c>
      <c r="BA627" s="98">
        <f t="shared" si="944"/>
        <v>372773.18333333335</v>
      </c>
      <c r="BB627" s="16"/>
      <c r="BC627" s="16"/>
      <c r="BD627" s="16">
        <f t="shared" si="956"/>
        <v>0</v>
      </c>
      <c r="BE627" s="16"/>
      <c r="BF627" s="16">
        <f t="shared" si="957"/>
        <v>0</v>
      </c>
      <c r="BH627" s="16">
        <f t="shared" si="958"/>
        <v>0</v>
      </c>
      <c r="BJ627" s="16">
        <f t="shared" si="959"/>
        <v>0</v>
      </c>
      <c r="BL627" s="16">
        <f t="shared" si="960"/>
        <v>0</v>
      </c>
      <c r="BN627" s="16">
        <f t="shared" si="961"/>
        <v>0</v>
      </c>
      <c r="BP627" s="16">
        <f t="shared" si="953"/>
        <v>0</v>
      </c>
      <c r="BQ627" s="43"/>
      <c r="BR627" s="16">
        <f t="shared" si="954"/>
        <v>0</v>
      </c>
      <c r="BS627" s="43"/>
      <c r="BT627" s="16">
        <f t="shared" si="955"/>
        <v>0</v>
      </c>
      <c r="BV627" s="16">
        <f t="shared" si="950"/>
        <v>0</v>
      </c>
      <c r="BW627" s="43"/>
      <c r="BX627" s="16">
        <f t="shared" si="951"/>
        <v>0</v>
      </c>
      <c r="BY627" s="43"/>
      <c r="BZ627" s="16">
        <f t="shared" si="952"/>
        <v>0</v>
      </c>
      <c r="CB627" s="16">
        <f t="shared" si="947"/>
        <v>0</v>
      </c>
      <c r="CF627" s="243">
        <f t="shared" si="948"/>
        <v>0</v>
      </c>
      <c r="CH627" s="243">
        <f t="shared" si="962"/>
        <v>0</v>
      </c>
      <c r="CJ627" s="16">
        <f t="shared" si="945"/>
        <v>372773.18333333335</v>
      </c>
      <c r="CL627" s="54">
        <f t="shared" si="946"/>
        <v>0</v>
      </c>
      <c r="CN627" s="18"/>
      <c r="CO627" s="16">
        <f t="shared" si="949"/>
        <v>0</v>
      </c>
      <c r="CP627" s="18"/>
    </row>
    <row r="628" spans="1:94" x14ac:dyDescent="0.2">
      <c r="A628" s="387"/>
      <c r="B628" s="14" t="str">
        <f>VLOOKUP(D628,'line assign basis'!$A$8:$D$668,2,FALSE)</f>
        <v>CWIPLiab-250TaylorHQ</v>
      </c>
      <c r="C628" s="17" t="s">
        <v>1387</v>
      </c>
      <c r="D628" s="17" t="str">
        <f t="shared" si="964"/>
        <v>253700</v>
      </c>
      <c r="E628" s="17">
        <f>IFERROR(VLOOKUP(D628,'line assign basis'!$A$8:$D$668,4,FALSE),"")</f>
        <v>2</v>
      </c>
      <c r="F628" s="33">
        <f>IFERROR(VLOOKUP($D628,'SAP Data'!$A$7:$OM$1845,F$4,FALSE),"")</f>
        <v>0</v>
      </c>
      <c r="G628" s="33">
        <f>IFERROR(VLOOKUP($D628,'SAP Data'!$A$7:$OM$1845,G$4,FALSE),"")</f>
        <v>0</v>
      </c>
      <c r="H628" s="16">
        <f>IFERROR(VLOOKUP($D628,'SAP Data'!$A$7:$OM$1845,H$4,FALSE),"")</f>
        <v>0</v>
      </c>
      <c r="I628" s="76">
        <f>IFERROR(VLOOKUP($D628,'SAP Data'!$A$7:$OM$1845,I$4,FALSE),"")</f>
        <v>0</v>
      </c>
      <c r="J628" s="76">
        <f>IFERROR(VLOOKUP($D628,'SAP Data'!$A$7:$OM$1845,J$4,FALSE),"")</f>
        <v>0</v>
      </c>
      <c r="K628" s="76">
        <f>IFERROR(VLOOKUP($D628,'SAP Data'!$A$7:$OM$1845,K$4,FALSE),"")</f>
        <v>0</v>
      </c>
      <c r="L628" s="76">
        <f>IFERROR(VLOOKUP($D628,'SAP Data'!$A$7:$OM$1845,L$4,FALSE),"")</f>
        <v>0</v>
      </c>
      <c r="M628" s="76">
        <f>IFERROR(VLOOKUP($D628,'SAP Data'!$A$7:$OM$1845,M$4,FALSE),"")</f>
        <v>0</v>
      </c>
      <c r="N628" s="76">
        <f>IFERROR(VLOOKUP($D628,'SAP Data'!$A$7:$OM$1845,N$4,FALSE),"")</f>
        <v>0</v>
      </c>
      <c r="O628" s="76">
        <f>IFERROR(VLOOKUP($D628,'SAP Data'!$A$7:$OM$1845,O$4,FALSE),"")</f>
        <v>0</v>
      </c>
      <c r="P628" s="76">
        <f>IFERROR(VLOOKUP($D628,'SAP Data'!$A$7:$OM$1845,P$4,FALSE),"")</f>
        <v>0</v>
      </c>
      <c r="Q628" s="76">
        <f>IFERROR(VLOOKUP($D628,'SAP Data'!$A$7:$OM$1845,Q$4,FALSE),"")</f>
        <v>0</v>
      </c>
      <c r="R628" s="76">
        <f>IFERROR(VLOOKUP($D628,'SAP Data'!$A$7:$OM$1845,R$4,FALSE),"")</f>
        <v>0</v>
      </c>
      <c r="S628" s="76">
        <f>IFERROR(VLOOKUP($D628,'SAP Data'!$A$7:$OM$1845,S$4,FALSE),"")</f>
        <v>0</v>
      </c>
      <c r="T628" s="76">
        <f>IFERROR(VLOOKUP($D628,'SAP Data'!$A$7:$OM$1845,T$4,FALSE),"")</f>
        <v>0</v>
      </c>
      <c r="U628" s="76">
        <f>IFERROR(VLOOKUP($D628,'SAP Data'!$A$7:$OM$1845,U$4,FALSE),"")</f>
        <v>0</v>
      </c>
      <c r="V628" s="76">
        <f>IFERROR(VLOOKUP($D628,'SAP Data'!$A$7:$OM$1845,V$4,FALSE),"")</f>
        <v>0</v>
      </c>
      <c r="W628" s="76">
        <f>IFERROR(VLOOKUP($D628,'SAP Data'!$A$7:$OM$1845,W$4,FALSE),"")</f>
        <v>0</v>
      </c>
      <c r="X628" s="76">
        <f>IFERROR(VLOOKUP($D628,'SAP Data'!$A$7:$OM$1845,X$4,FALSE),"")</f>
        <v>0</v>
      </c>
      <c r="Y628" s="76">
        <f>IFERROR(VLOOKUP($D628,'SAP Data'!$A$7:$OM$1845,Y$4,FALSE),"")</f>
        <v>0</v>
      </c>
      <c r="Z628" s="76">
        <f>IFERROR(VLOOKUP($D628,'SAP Data'!$A$7:$OM$1845,Z$4,FALSE),"")</f>
        <v>0</v>
      </c>
      <c r="AA628" s="76">
        <f>IFERROR(VLOOKUP($D628,'SAP Data'!$A$7:$OM$1845,AA$4,FALSE),"")</f>
        <v>0</v>
      </c>
      <c r="AB628" s="76">
        <f>IFERROR(VLOOKUP($D628,'SAP Data'!$A$7:$OM$1845,AB$4,FALSE),"")</f>
        <v>0</v>
      </c>
      <c r="AC628" s="76">
        <f>IFERROR(VLOOKUP($D628,'SAP Data'!$A$7:$OM$1845,AC$4,FALSE),"")</f>
        <v>0</v>
      </c>
      <c r="AD628" s="76">
        <f>IFERROR(VLOOKUP($D628,'SAP Data'!$A$7:$OM$1845,AD$4,FALSE),"")</f>
        <v>0</v>
      </c>
      <c r="AE628" s="76">
        <f>IFERROR(VLOOKUP($D628,'SAP Data'!$A$7:$OM$1845,AE$4,FALSE),"")</f>
        <v>0</v>
      </c>
      <c r="AF628" s="76">
        <f>IFERROR(VLOOKUP($D628,'SAP Data'!$A$7:$OM$1845,AF$4,FALSE),"")</f>
        <v>0</v>
      </c>
      <c r="AG628" s="76">
        <f>IFERROR(VLOOKUP($D628,'SAP Data'!$A$7:$OM$1845,AG$4,FALSE),"")</f>
        <v>0</v>
      </c>
      <c r="AH628" s="76">
        <f>IFERROR(VLOOKUP($D628,'SAP Data'!$A$7:$OM$1845,AH$4,FALSE),"")</f>
        <v>0</v>
      </c>
      <c r="AI628" s="76">
        <f>IFERROR(VLOOKUP($D628,'SAP Data'!$A$7:$OM$1845,AI$4,FALSE),"")</f>
        <v>0</v>
      </c>
      <c r="AJ628" s="76">
        <f>IFERROR(VLOOKUP($D628,'SAP Data'!$A$7:$OM$1845,AJ$4,FALSE),"")</f>
        <v>0</v>
      </c>
      <c r="AK628" s="76">
        <f>IFERROR(VLOOKUP($D628,'SAP Data'!$A$7:$OM$1845,AK$4,FALSE),"")</f>
        <v>0</v>
      </c>
      <c r="AL628" s="76">
        <f>IFERROR(VLOOKUP($D628,'SAP Data'!$A$7:$OM$1845,AL$4,FALSE),"")</f>
        <v>0</v>
      </c>
      <c r="AM628" s="76">
        <f>IFERROR(VLOOKUP($D628,'SAP Data'!$A$7:$OM$1845,AM$4,FALSE),"")</f>
        <v>0</v>
      </c>
      <c r="AN628" s="76">
        <f>IFERROR(VLOOKUP($D628,'SAP Data'!$A$7:$OM$1845,AN$4,FALSE),"")</f>
        <v>0</v>
      </c>
      <c r="AO628" s="76">
        <f>IFERROR(VLOOKUP($D628,'SAP Data'!$A$7:$OM$1845,AO$4,FALSE),"")</f>
        <v>0</v>
      </c>
      <c r="AP628" s="99">
        <f t="shared" si="933"/>
        <v>0</v>
      </c>
      <c r="AQ628" s="43">
        <f t="shared" si="934"/>
        <v>0</v>
      </c>
      <c r="AR628" s="43">
        <f t="shared" si="935"/>
        <v>0</v>
      </c>
      <c r="AS628" s="43">
        <f t="shared" si="936"/>
        <v>0</v>
      </c>
      <c r="AT628" s="43">
        <f t="shared" si="937"/>
        <v>0</v>
      </c>
      <c r="AU628" s="43">
        <f t="shared" si="938"/>
        <v>0</v>
      </c>
      <c r="AV628" s="43">
        <f t="shared" si="939"/>
        <v>0</v>
      </c>
      <c r="AW628" s="43">
        <f t="shared" si="940"/>
        <v>0</v>
      </c>
      <c r="AX628" s="43">
        <f t="shared" si="941"/>
        <v>0</v>
      </c>
      <c r="AY628" s="43">
        <f t="shared" si="942"/>
        <v>0</v>
      </c>
      <c r="AZ628" s="43">
        <f t="shared" si="943"/>
        <v>0</v>
      </c>
      <c r="BA628" s="98">
        <f t="shared" si="944"/>
        <v>0</v>
      </c>
      <c r="BB628" s="16"/>
      <c r="BC628" s="16"/>
      <c r="BD628" s="16">
        <f t="shared" si="956"/>
        <v>0</v>
      </c>
      <c r="BE628" s="16"/>
      <c r="BF628" s="16">
        <f t="shared" si="957"/>
        <v>0</v>
      </c>
      <c r="BH628" s="16">
        <f t="shared" si="958"/>
        <v>0</v>
      </c>
      <c r="BJ628" s="16">
        <f t="shared" si="959"/>
        <v>0</v>
      </c>
      <c r="BL628" s="16">
        <f t="shared" si="960"/>
        <v>0</v>
      </c>
      <c r="BN628" s="16">
        <f t="shared" si="961"/>
        <v>0</v>
      </c>
      <c r="BP628" s="16">
        <f t="shared" si="953"/>
        <v>0</v>
      </c>
      <c r="BQ628" s="43"/>
      <c r="BR628" s="16">
        <f t="shared" si="954"/>
        <v>0</v>
      </c>
      <c r="BS628" s="43"/>
      <c r="BT628" s="16">
        <f t="shared" si="955"/>
        <v>0</v>
      </c>
      <c r="BV628" s="16">
        <f t="shared" si="950"/>
        <v>0</v>
      </c>
      <c r="BW628" s="43"/>
      <c r="BX628" s="16">
        <f t="shared" si="951"/>
        <v>0</v>
      </c>
      <c r="BY628" s="43"/>
      <c r="BZ628" s="16">
        <f t="shared" si="952"/>
        <v>0</v>
      </c>
      <c r="CB628" s="16">
        <f t="shared" si="947"/>
        <v>0</v>
      </c>
      <c r="CF628" s="243">
        <f t="shared" si="948"/>
        <v>0</v>
      </c>
      <c r="CH628" s="243">
        <f t="shared" si="962"/>
        <v>0</v>
      </c>
      <c r="CJ628" s="16">
        <f t="shared" si="945"/>
        <v>0</v>
      </c>
      <c r="CL628" s="54">
        <f t="shared" si="946"/>
        <v>0</v>
      </c>
      <c r="CN628" s="18"/>
      <c r="CO628" s="16">
        <f t="shared" si="949"/>
        <v>0</v>
      </c>
      <c r="CP628" s="18"/>
    </row>
    <row r="629" spans="1:94" x14ac:dyDescent="0.2">
      <c r="A629" s="387"/>
      <c r="B629" s="14" t="str">
        <f>VLOOKUP(D629,'line assign basis'!$A$8:$D$668,2,FALSE)</f>
        <v>AUTO SELF-INSURANCE</v>
      </c>
      <c r="C629" s="17" t="s">
        <v>1390</v>
      </c>
      <c r="D629" s="17" t="str">
        <f t="shared" si="964"/>
        <v>261001</v>
      </c>
      <c r="E629" s="17">
        <f>IFERROR(VLOOKUP(D629,'line assign basis'!$A$8:$D$668,4,FALSE),"")</f>
        <v>5</v>
      </c>
      <c r="F629" s="33">
        <f>IFERROR(VLOOKUP($D629,'SAP Data'!$A$7:$OM$1845,F$4,FALSE),"")</f>
        <v>-34329.089999999997</v>
      </c>
      <c r="G629" s="33">
        <f>IFERROR(VLOOKUP($D629,'SAP Data'!$A$7:$OM$1845,G$4,FALSE),"")</f>
        <v>-32934.67</v>
      </c>
      <c r="H629" s="16">
        <f>IFERROR(VLOOKUP($D629,'SAP Data'!$A$7:$OM$1845,H$4,FALSE),"")</f>
        <v>-49000</v>
      </c>
      <c r="I629" s="76">
        <f>IFERROR(VLOOKUP($D629,'SAP Data'!$A$7:$OM$1845,I$4,FALSE),"")</f>
        <v>-41522.44</v>
      </c>
      <c r="J629" s="76">
        <f>IFERROR(VLOOKUP($D629,'SAP Data'!$A$7:$OM$1845,J$4,FALSE),"")</f>
        <v>-41522.44</v>
      </c>
      <c r="K629" s="76">
        <f>IFERROR(VLOOKUP($D629,'SAP Data'!$A$7:$OM$1845,K$4,FALSE),"")</f>
        <v>-49000</v>
      </c>
      <c r="L629" s="76">
        <f>IFERROR(VLOOKUP($D629,'SAP Data'!$A$7:$OM$1845,L$4,FALSE),"")</f>
        <v>-48205.16</v>
      </c>
      <c r="M629" s="76">
        <f>IFERROR(VLOOKUP($D629,'SAP Data'!$A$7:$OM$1845,M$4,FALSE),"")</f>
        <v>-47844.94</v>
      </c>
      <c r="N629" s="76">
        <f>IFERROR(VLOOKUP($D629,'SAP Data'!$A$7:$OM$1845,N$4,FALSE),"")</f>
        <v>-49000</v>
      </c>
      <c r="O629" s="76">
        <f>IFERROR(VLOOKUP($D629,'SAP Data'!$A$7:$OM$1845,O$4,FALSE),"")</f>
        <v>-54919.81</v>
      </c>
      <c r="P629" s="76">
        <f>IFERROR(VLOOKUP($D629,'SAP Data'!$A$7:$OM$1845,P$4,FALSE),"")</f>
        <v>-49632.67</v>
      </c>
      <c r="Q629" s="76">
        <f>IFERROR(VLOOKUP($D629,'SAP Data'!$A$7:$OM$1845,Q$4,FALSE),"")</f>
        <v>-49000</v>
      </c>
      <c r="R629" s="76">
        <f>IFERROR(VLOOKUP($D629,'SAP Data'!$A$7:$OM$1845,R$4,FALSE),"")</f>
        <v>-47017.39</v>
      </c>
      <c r="S629" s="76">
        <f>IFERROR(VLOOKUP($D629,'SAP Data'!$A$7:$OM$1845,S$4,FALSE),"")</f>
        <v>-47017.39</v>
      </c>
      <c r="T629" s="76">
        <f>IFERROR(VLOOKUP($D629,'SAP Data'!$A$7:$OM$1845,T$4,FALSE),"")</f>
        <v>-49000</v>
      </c>
      <c r="U629" s="76">
        <f>IFERROR(VLOOKUP($D629,'SAP Data'!$A$7:$OM$1845,U$4,FALSE),"")</f>
        <v>-36530.43</v>
      </c>
      <c r="V629" s="76">
        <f>IFERROR(VLOOKUP($D629,'SAP Data'!$A$7:$OM$1845,V$4,FALSE),"")</f>
        <v>-35351.620000000003</v>
      </c>
      <c r="W629" s="76">
        <f>IFERROR(VLOOKUP($D629,'SAP Data'!$A$7:$OM$1845,W$4,FALSE),"")</f>
        <v>-49000</v>
      </c>
      <c r="X629" s="76">
        <f>IFERROR(VLOOKUP($D629,'SAP Data'!$A$7:$OM$1845,X$4,FALSE),"")</f>
        <v>-49000</v>
      </c>
      <c r="Y629" s="76">
        <f>IFERROR(VLOOKUP($D629,'SAP Data'!$A$7:$OM$1845,Y$4,FALSE),"")</f>
        <v>46000</v>
      </c>
      <c r="Z629" s="76">
        <f>IFERROR(VLOOKUP($D629,'SAP Data'!$A$7:$OM$1845,Z$4,FALSE),"")</f>
        <v>-24000</v>
      </c>
      <c r="AA629" s="76">
        <f>IFERROR(VLOOKUP($D629,'SAP Data'!$A$7:$OM$1845,AA$4,FALSE),"")</f>
        <v>-23418.16</v>
      </c>
      <c r="AB629" s="76">
        <f>IFERROR(VLOOKUP($D629,'SAP Data'!$A$7:$OM$1845,AB$4,FALSE),"")</f>
        <v>-22829.33</v>
      </c>
      <c r="AC629" s="76">
        <f>IFERROR(VLOOKUP($D629,'SAP Data'!$A$7:$OM$1845,AC$4,FALSE),"")</f>
        <v>-24000</v>
      </c>
      <c r="AD629" s="76">
        <f>IFERROR(VLOOKUP($D629,'SAP Data'!$A$7:$OM$1845,AD$4,FALSE),"")</f>
        <v>-23724.87</v>
      </c>
      <c r="AE629" s="76">
        <f>IFERROR(VLOOKUP($D629,'SAP Data'!$A$7:$OM$1845,AE$4,FALSE),"")</f>
        <v>2572.1</v>
      </c>
      <c r="AF629" s="76">
        <f>IFERROR(VLOOKUP($D629,'SAP Data'!$A$7:$OM$1845,AF$4,FALSE),"")</f>
        <v>-22653</v>
      </c>
      <c r="AG629" s="76">
        <f>IFERROR(VLOOKUP($D629,'SAP Data'!$A$7:$OM$1845,AG$4,FALSE),"")</f>
        <v>-15560.29</v>
      </c>
      <c r="AH629" s="76">
        <f>IFERROR(VLOOKUP($D629,'SAP Data'!$A$7:$OM$1845,AH$4,FALSE),"")</f>
        <v>-15347.16</v>
      </c>
      <c r="AI629" s="76">
        <f>IFERROR(VLOOKUP($D629,'SAP Data'!$A$7:$OM$1845,AI$4,FALSE),"")</f>
        <v>-24000</v>
      </c>
      <c r="AJ629" s="76">
        <f>IFERROR(VLOOKUP($D629,'SAP Data'!$A$7:$OM$1845,AJ$4,FALSE),"")</f>
        <v>-12999.29</v>
      </c>
      <c r="AK629" s="76">
        <f>IFERROR(VLOOKUP($D629,'SAP Data'!$A$7:$OM$1845,AK$4,FALSE),"")</f>
        <v>-158.66999999999999</v>
      </c>
      <c r="AL629" s="76">
        <f>IFERROR(VLOOKUP($D629,'SAP Data'!$A$7:$OM$1845,AL$4,FALSE),"")</f>
        <v>-24000</v>
      </c>
      <c r="AM629" s="76">
        <f>IFERROR(VLOOKUP($D629,'SAP Data'!$A$7:$OM$1845,AM$4,FALSE),"")</f>
        <v>-24000</v>
      </c>
      <c r="AN629" s="76">
        <f>IFERROR(VLOOKUP($D629,'SAP Data'!$A$7:$OM$1845,AN$4,FALSE),"")</f>
        <v>-23107.17</v>
      </c>
      <c r="AO629" s="76">
        <f>IFERROR(VLOOKUP($D629,'SAP Data'!$A$7:$OM$1845,AO$4,FALSE),"")</f>
        <v>-24000</v>
      </c>
      <c r="AP629" s="99">
        <f t="shared" si="933"/>
        <v>-29126.505000000001</v>
      </c>
      <c r="AQ629" s="43">
        <f t="shared" si="934"/>
        <v>-26089.754583333332</v>
      </c>
      <c r="AR629" s="43">
        <f t="shared" si="935"/>
        <v>-22925.734166666662</v>
      </c>
      <c r="AS629" s="43">
        <f t="shared" si="936"/>
        <v>-20954.186666666665</v>
      </c>
      <c r="AT629" s="43">
        <f t="shared" si="937"/>
        <v>-19246.911666666663</v>
      </c>
      <c r="AU629" s="43">
        <f t="shared" si="938"/>
        <v>-17371.725833333334</v>
      </c>
      <c r="AV629" s="43">
        <f t="shared" si="939"/>
        <v>-14830.029583333331</v>
      </c>
      <c r="AW629" s="43">
        <f t="shared" si="940"/>
        <v>-15253.277916666668</v>
      </c>
      <c r="AX629" s="43">
        <f t="shared" si="941"/>
        <v>-17176.555833333336</v>
      </c>
      <c r="AY629" s="43">
        <f t="shared" si="942"/>
        <v>-17200.799166666668</v>
      </c>
      <c r="AZ629" s="43">
        <f t="shared" si="943"/>
        <v>-17236.619166666667</v>
      </c>
      <c r="BA629" s="98">
        <f t="shared" si="944"/>
        <v>-17248.195833333331</v>
      </c>
      <c r="BB629" s="16"/>
      <c r="BC629" s="16"/>
      <c r="BD629" s="16">
        <f t="shared" si="956"/>
        <v>-29126.505000000001</v>
      </c>
      <c r="BE629" s="16"/>
      <c r="BF629" s="16">
        <f t="shared" si="957"/>
        <v>-26089.754583333332</v>
      </c>
      <c r="BH629" s="16">
        <f t="shared" si="958"/>
        <v>-22925.734166666662</v>
      </c>
      <c r="BJ629" s="16">
        <f t="shared" si="959"/>
        <v>-20954.186666666665</v>
      </c>
      <c r="BL629" s="16">
        <f t="shared" si="960"/>
        <v>-19246.911666666663</v>
      </c>
      <c r="BN629" s="16">
        <f t="shared" si="961"/>
        <v>-17371.725833333334</v>
      </c>
      <c r="BP629" s="16">
        <f t="shared" si="953"/>
        <v>-14830.029583333331</v>
      </c>
      <c r="BQ629" s="43"/>
      <c r="BR629" s="16">
        <f t="shared" si="954"/>
        <v>-15253.277916666668</v>
      </c>
      <c r="BS629" s="43"/>
      <c r="BT629" s="16">
        <f t="shared" si="955"/>
        <v>-17176.555833333336</v>
      </c>
      <c r="BV629" s="16">
        <f t="shared" si="950"/>
        <v>-17200.799166666668</v>
      </c>
      <c r="BW629" s="43"/>
      <c r="BX629" s="16">
        <f t="shared" si="951"/>
        <v>-17236.619166666667</v>
      </c>
      <c r="BY629" s="43"/>
      <c r="BZ629" s="16">
        <f t="shared" si="952"/>
        <v>-17248.195833333331</v>
      </c>
      <c r="CB629" s="16">
        <f t="shared" si="947"/>
        <v>0</v>
      </c>
      <c r="CF629" s="243">
        <f t="shared" si="948"/>
        <v>0</v>
      </c>
      <c r="CH629" s="243">
        <f t="shared" si="962"/>
        <v>0</v>
      </c>
      <c r="CJ629" s="16">
        <f t="shared" si="945"/>
        <v>0</v>
      </c>
      <c r="CL629" s="54">
        <f t="shared" si="946"/>
        <v>0</v>
      </c>
      <c r="CN629" s="18"/>
      <c r="CO629" s="16">
        <f t="shared" si="949"/>
        <v>0</v>
      </c>
      <c r="CP629" s="18"/>
    </row>
    <row r="630" spans="1:94" x14ac:dyDescent="0.2">
      <c r="A630" s="387"/>
      <c r="B630" s="14" t="str">
        <f>VLOOKUP(D630,'line assign basis'!$A$8:$D$668,2,FALSE)</f>
        <v>INJ &amp; DAMAGE RES-OPE</v>
      </c>
      <c r="C630" s="17" t="s">
        <v>1393</v>
      </c>
      <c r="D630" s="17" t="str">
        <f t="shared" si="964"/>
        <v>262001</v>
      </c>
      <c r="E630" s="17">
        <f>IFERROR(VLOOKUP(D630,'line assign basis'!$A$8:$D$668,4,FALSE),"")</f>
        <v>5</v>
      </c>
      <c r="F630" s="33">
        <f>IFERROR(VLOOKUP($D630,'SAP Data'!$A$7:$OM$1845,F$4,FALSE),"")</f>
        <v>-27333</v>
      </c>
      <c r="G630" s="33">
        <f>IFERROR(VLOOKUP($D630,'SAP Data'!$A$7:$OM$1845,G$4,FALSE),"")</f>
        <v>-24765.4</v>
      </c>
      <c r="H630" s="16">
        <f>IFERROR(VLOOKUP($D630,'SAP Data'!$A$7:$OM$1845,H$4,FALSE),"")</f>
        <v>-37000</v>
      </c>
      <c r="I630" s="76">
        <f>IFERROR(VLOOKUP($D630,'SAP Data'!$A$7:$OM$1845,I$4,FALSE),"")</f>
        <v>-32976.86</v>
      </c>
      <c r="J630" s="76">
        <f>IFERROR(VLOOKUP($D630,'SAP Data'!$A$7:$OM$1845,J$4,FALSE),"")</f>
        <v>-32118.84</v>
      </c>
      <c r="K630" s="76">
        <f>IFERROR(VLOOKUP($D630,'SAP Data'!$A$7:$OM$1845,K$4,FALSE),"")</f>
        <v>-37000</v>
      </c>
      <c r="L630" s="76">
        <f>IFERROR(VLOOKUP($D630,'SAP Data'!$A$7:$OM$1845,L$4,FALSE),"")</f>
        <v>-31713.53</v>
      </c>
      <c r="M630" s="76">
        <f>IFERROR(VLOOKUP($D630,'SAP Data'!$A$7:$OM$1845,M$4,FALSE),"")</f>
        <v>-28188.57</v>
      </c>
      <c r="N630" s="76">
        <f>IFERROR(VLOOKUP($D630,'SAP Data'!$A$7:$OM$1845,N$4,FALSE),"")</f>
        <v>-37000</v>
      </c>
      <c r="O630" s="76">
        <f>IFERROR(VLOOKUP($D630,'SAP Data'!$A$7:$OM$1845,O$4,FALSE),"")</f>
        <v>-33723.71</v>
      </c>
      <c r="P630" s="76">
        <f>IFERROR(VLOOKUP($D630,'SAP Data'!$A$7:$OM$1845,P$4,FALSE),"")</f>
        <v>-30889.22</v>
      </c>
      <c r="Q630" s="76">
        <f>IFERROR(VLOOKUP($D630,'SAP Data'!$A$7:$OM$1845,Q$4,FALSE),"")</f>
        <v>-37000</v>
      </c>
      <c r="R630" s="76">
        <f>IFERROR(VLOOKUP($D630,'SAP Data'!$A$7:$OM$1845,R$4,FALSE),"")</f>
        <v>-36440</v>
      </c>
      <c r="S630" s="76">
        <f>IFERROR(VLOOKUP($D630,'SAP Data'!$A$7:$OM$1845,S$4,FALSE),"")</f>
        <v>-31346.34</v>
      </c>
      <c r="T630" s="76">
        <f>IFERROR(VLOOKUP($D630,'SAP Data'!$A$7:$OM$1845,T$4,FALSE),"")</f>
        <v>-37000</v>
      </c>
      <c r="U630" s="76">
        <f>IFERROR(VLOOKUP($D630,'SAP Data'!$A$7:$OM$1845,U$4,FALSE),"")</f>
        <v>-36652.99</v>
      </c>
      <c r="V630" s="76">
        <f>IFERROR(VLOOKUP($D630,'SAP Data'!$A$7:$OM$1845,V$4,FALSE),"")</f>
        <v>-35740.99</v>
      </c>
      <c r="W630" s="76">
        <f>IFERROR(VLOOKUP($D630,'SAP Data'!$A$7:$OM$1845,W$4,FALSE),"")</f>
        <v>-37000</v>
      </c>
      <c r="X630" s="76">
        <f>IFERROR(VLOOKUP($D630,'SAP Data'!$A$7:$OM$1845,X$4,FALSE),"")</f>
        <v>-35981.089999999997</v>
      </c>
      <c r="Y630" s="76">
        <f>IFERROR(VLOOKUP($D630,'SAP Data'!$A$7:$OM$1845,Y$4,FALSE),"")</f>
        <v>-33188.35</v>
      </c>
      <c r="Z630" s="76">
        <f>IFERROR(VLOOKUP($D630,'SAP Data'!$A$7:$OM$1845,Z$4,FALSE),"")</f>
        <v>-37000</v>
      </c>
      <c r="AA630" s="76">
        <f>IFERROR(VLOOKUP($D630,'SAP Data'!$A$7:$OM$1845,AA$4,FALSE),"")</f>
        <v>-36257.730000000003</v>
      </c>
      <c r="AB630" s="76">
        <f>IFERROR(VLOOKUP($D630,'SAP Data'!$A$7:$OM$1845,AB$4,FALSE),"")</f>
        <v>-29362.49</v>
      </c>
      <c r="AC630" s="76">
        <f>IFERROR(VLOOKUP($D630,'SAP Data'!$A$7:$OM$1845,AC$4,FALSE),"")</f>
        <v>-37000</v>
      </c>
      <c r="AD630" s="76">
        <f>IFERROR(VLOOKUP($D630,'SAP Data'!$A$7:$OM$1845,AD$4,FALSE),"")</f>
        <v>-34595</v>
      </c>
      <c r="AE630" s="76">
        <f>IFERROR(VLOOKUP($D630,'SAP Data'!$A$7:$OM$1845,AE$4,FALSE),"")</f>
        <v>-32768.980000000003</v>
      </c>
      <c r="AF630" s="76">
        <f>IFERROR(VLOOKUP($D630,'SAP Data'!$A$7:$OM$1845,AF$4,FALSE),"")</f>
        <v>-37000</v>
      </c>
      <c r="AG630" s="76">
        <f>IFERROR(VLOOKUP($D630,'SAP Data'!$A$7:$OM$1845,AG$4,FALSE),"")</f>
        <v>-34083.75</v>
      </c>
      <c r="AH630" s="76">
        <f>IFERROR(VLOOKUP($D630,'SAP Data'!$A$7:$OM$1845,AH$4,FALSE),"")</f>
        <v>-30563.68</v>
      </c>
      <c r="AI630" s="76">
        <f>IFERROR(VLOOKUP($D630,'SAP Data'!$A$7:$OM$1845,AI$4,FALSE),"")</f>
        <v>-37000</v>
      </c>
      <c r="AJ630" s="76">
        <f>IFERROR(VLOOKUP($D630,'SAP Data'!$A$7:$OM$1845,AJ$4,FALSE),"")</f>
        <v>-34281.75</v>
      </c>
      <c r="AK630" s="76">
        <f>IFERROR(VLOOKUP($D630,'SAP Data'!$A$7:$OM$1845,AK$4,FALSE),"")</f>
        <v>-33778.910000000003</v>
      </c>
      <c r="AL630" s="76">
        <f>IFERROR(VLOOKUP($D630,'SAP Data'!$A$7:$OM$1845,AL$4,FALSE),"")</f>
        <v>-37000</v>
      </c>
      <c r="AM630" s="76">
        <f>IFERROR(VLOOKUP($D630,'SAP Data'!$A$7:$OM$1845,AM$4,FALSE),"")</f>
        <v>-32093.63</v>
      </c>
      <c r="AN630" s="76">
        <f>IFERROR(VLOOKUP($D630,'SAP Data'!$A$7:$OM$1845,AN$4,FALSE),"")</f>
        <v>-28451.97</v>
      </c>
      <c r="AO630" s="76">
        <f>IFERROR(VLOOKUP($D630,'SAP Data'!$A$7:$OM$1845,AO$4,FALSE),"")</f>
        <v>-37000</v>
      </c>
      <c r="AP630" s="99">
        <f t="shared" si="933"/>
        <v>-35170.623333333329</v>
      </c>
      <c r="AQ630" s="43">
        <f t="shared" si="934"/>
        <v>-35153.024999999994</v>
      </c>
      <c r="AR630" s="43">
        <f t="shared" si="935"/>
        <v>-35212.301666666666</v>
      </c>
      <c r="AS630" s="43">
        <f t="shared" si="936"/>
        <v>-35105.25</v>
      </c>
      <c r="AT630" s="43">
        <f t="shared" si="937"/>
        <v>-34782.477083333339</v>
      </c>
      <c r="AU630" s="43">
        <f t="shared" si="938"/>
        <v>-34566.755833333336</v>
      </c>
      <c r="AV630" s="43">
        <f t="shared" si="939"/>
        <v>-34495.950000000004</v>
      </c>
      <c r="AW630" s="43">
        <f t="shared" si="940"/>
        <v>-34449.750833333339</v>
      </c>
      <c r="AX630" s="43">
        <f t="shared" si="941"/>
        <v>-34474.357500000006</v>
      </c>
      <c r="AY630" s="43">
        <f t="shared" si="942"/>
        <v>-34300.85333333334</v>
      </c>
      <c r="AZ630" s="43">
        <f t="shared" si="943"/>
        <v>-34089.410833333335</v>
      </c>
      <c r="BA630" s="98">
        <f t="shared" si="944"/>
        <v>-34051.472500000003</v>
      </c>
      <c r="BB630" s="16"/>
      <c r="BC630" s="16"/>
      <c r="BD630" s="16">
        <f t="shared" si="956"/>
        <v>-35170.623333333329</v>
      </c>
      <c r="BE630" s="16"/>
      <c r="BF630" s="16">
        <f t="shared" si="957"/>
        <v>-35153.024999999994</v>
      </c>
      <c r="BH630" s="16">
        <f t="shared" si="958"/>
        <v>-35212.301666666666</v>
      </c>
      <c r="BJ630" s="16">
        <f t="shared" si="959"/>
        <v>-35105.25</v>
      </c>
      <c r="BL630" s="16">
        <f t="shared" si="960"/>
        <v>-34782.477083333339</v>
      </c>
      <c r="BN630" s="16">
        <f t="shared" si="961"/>
        <v>-34566.755833333336</v>
      </c>
      <c r="BP630" s="16">
        <f t="shared" si="953"/>
        <v>-34495.950000000004</v>
      </c>
      <c r="BQ630" s="43"/>
      <c r="BR630" s="16">
        <f t="shared" si="954"/>
        <v>-34449.750833333339</v>
      </c>
      <c r="BS630" s="43"/>
      <c r="BT630" s="16">
        <f t="shared" si="955"/>
        <v>-34474.357500000006</v>
      </c>
      <c r="BV630" s="16">
        <f t="shared" si="950"/>
        <v>-34300.85333333334</v>
      </c>
      <c r="BW630" s="43"/>
      <c r="BX630" s="16">
        <f t="shared" si="951"/>
        <v>-34089.410833333335</v>
      </c>
      <c r="BY630" s="43"/>
      <c r="BZ630" s="16">
        <f t="shared" si="952"/>
        <v>-34051.472500000003</v>
      </c>
      <c r="CB630" s="16">
        <f t="shared" si="947"/>
        <v>0</v>
      </c>
      <c r="CF630" s="243">
        <f t="shared" si="948"/>
        <v>0</v>
      </c>
      <c r="CH630" s="243">
        <f t="shared" si="962"/>
        <v>0</v>
      </c>
      <c r="CJ630" s="16">
        <f t="shared" si="945"/>
        <v>0</v>
      </c>
      <c r="CL630" s="54">
        <f t="shared" si="946"/>
        <v>0</v>
      </c>
      <c r="CN630" s="18"/>
      <c r="CO630" s="16">
        <f t="shared" si="949"/>
        <v>0</v>
      </c>
      <c r="CP630" s="18"/>
    </row>
    <row r="631" spans="1:94" x14ac:dyDescent="0.2">
      <c r="A631" s="387"/>
      <c r="B631" s="14" t="str">
        <f>VLOOKUP(D631,'line assign basis'!$A$8:$D$668,2,FALSE)</f>
        <v>INJ &amp; DAMAGE RES-CON</v>
      </c>
      <c r="C631" s="17" t="s">
        <v>1396</v>
      </c>
      <c r="D631" s="17" t="str">
        <f t="shared" si="964"/>
        <v>262002</v>
      </c>
      <c r="E631" s="17">
        <f>IFERROR(VLOOKUP(D631,'line assign basis'!$A$8:$D$668,4,FALSE),"")</f>
        <v>5</v>
      </c>
      <c r="F631" s="33">
        <f>IFERROR(VLOOKUP($D631,'SAP Data'!$A$7:$OM$1845,F$4,FALSE),"")</f>
        <v>-47177.38</v>
      </c>
      <c r="G631" s="33">
        <f>IFERROR(VLOOKUP($D631,'SAP Data'!$A$7:$OM$1845,G$4,FALSE),"")</f>
        <v>-36644.32</v>
      </c>
      <c r="H631" s="16">
        <f>IFERROR(VLOOKUP($D631,'SAP Data'!$A$7:$OM$1845,H$4,FALSE),"")</f>
        <v>-76000</v>
      </c>
      <c r="I631" s="76">
        <f>IFERROR(VLOOKUP($D631,'SAP Data'!$A$7:$OM$1845,I$4,FALSE),"")</f>
        <v>-70966.94</v>
      </c>
      <c r="J631" s="76">
        <f>IFERROR(VLOOKUP($D631,'SAP Data'!$A$7:$OM$1845,J$4,FALSE),"")</f>
        <v>-68605.63</v>
      </c>
      <c r="K631" s="76">
        <f>IFERROR(VLOOKUP($D631,'SAP Data'!$A$7:$OM$1845,K$4,FALSE),"")</f>
        <v>-76000</v>
      </c>
      <c r="L631" s="76">
        <f>IFERROR(VLOOKUP($D631,'SAP Data'!$A$7:$OM$1845,L$4,FALSE),"")</f>
        <v>-74629.009999999995</v>
      </c>
      <c r="M631" s="76">
        <f>IFERROR(VLOOKUP($D631,'SAP Data'!$A$7:$OM$1845,M$4,FALSE),"")</f>
        <v>-63634.78</v>
      </c>
      <c r="N631" s="76">
        <f>IFERROR(VLOOKUP($D631,'SAP Data'!$A$7:$OM$1845,N$4,FALSE),"")</f>
        <v>-76000</v>
      </c>
      <c r="O631" s="76">
        <f>IFERROR(VLOOKUP($D631,'SAP Data'!$A$7:$OM$1845,O$4,FALSE),"")</f>
        <v>-67724.56</v>
      </c>
      <c r="P631" s="76">
        <f>IFERROR(VLOOKUP($D631,'SAP Data'!$A$7:$OM$1845,P$4,FALSE),"")</f>
        <v>-66009.25</v>
      </c>
      <c r="Q631" s="76">
        <f>IFERROR(VLOOKUP($D631,'SAP Data'!$A$7:$OM$1845,Q$4,FALSE),"")</f>
        <v>-101000</v>
      </c>
      <c r="R631" s="76">
        <f>IFERROR(VLOOKUP($D631,'SAP Data'!$A$7:$OM$1845,R$4,FALSE),"")</f>
        <v>-98325.29</v>
      </c>
      <c r="S631" s="76">
        <f>IFERROR(VLOOKUP($D631,'SAP Data'!$A$7:$OM$1845,S$4,FALSE),"")</f>
        <v>-96582.81</v>
      </c>
      <c r="T631" s="76">
        <f>IFERROR(VLOOKUP($D631,'SAP Data'!$A$7:$OM$1845,T$4,FALSE),"")</f>
        <v>-101000</v>
      </c>
      <c r="U631" s="76">
        <f>IFERROR(VLOOKUP($D631,'SAP Data'!$A$7:$OM$1845,U$4,FALSE),"")</f>
        <v>-94084.94</v>
      </c>
      <c r="V631" s="76">
        <f>IFERROR(VLOOKUP($D631,'SAP Data'!$A$7:$OM$1845,V$4,FALSE),"")</f>
        <v>-89178.95</v>
      </c>
      <c r="W631" s="76">
        <f>IFERROR(VLOOKUP($D631,'SAP Data'!$A$7:$OM$1845,W$4,FALSE),"")</f>
        <v>-114000</v>
      </c>
      <c r="X631" s="76">
        <f>IFERROR(VLOOKUP($D631,'SAP Data'!$A$7:$OM$1845,X$4,FALSE),"")</f>
        <v>-107633.51</v>
      </c>
      <c r="Y631" s="76">
        <f>IFERROR(VLOOKUP($D631,'SAP Data'!$A$7:$OM$1845,Y$4,FALSE),"")</f>
        <v>-103321.48</v>
      </c>
      <c r="Z631" s="76">
        <f>IFERROR(VLOOKUP($D631,'SAP Data'!$A$7:$OM$1845,Z$4,FALSE),"")</f>
        <v>-89000</v>
      </c>
      <c r="AA631" s="76">
        <f>IFERROR(VLOOKUP($D631,'SAP Data'!$A$7:$OM$1845,AA$4,FALSE),"")</f>
        <v>-51778.83</v>
      </c>
      <c r="AB631" s="76">
        <f>IFERROR(VLOOKUP($D631,'SAP Data'!$A$7:$OM$1845,AB$4,FALSE),"")</f>
        <v>-47831.08</v>
      </c>
      <c r="AC631" s="76">
        <f>IFERROR(VLOOKUP($D631,'SAP Data'!$A$7:$OM$1845,AC$4,FALSE),"")</f>
        <v>-53000</v>
      </c>
      <c r="AD631" s="76">
        <f>IFERROR(VLOOKUP($D631,'SAP Data'!$A$7:$OM$1845,AD$4,FALSE),"")</f>
        <v>-51777.32</v>
      </c>
      <c r="AE631" s="76">
        <f>IFERROR(VLOOKUP($D631,'SAP Data'!$A$7:$OM$1845,AE$4,FALSE),"")</f>
        <v>-46844.38</v>
      </c>
      <c r="AF631" s="76">
        <f>IFERROR(VLOOKUP($D631,'SAP Data'!$A$7:$OM$1845,AF$4,FALSE),"")</f>
        <v>-51800</v>
      </c>
      <c r="AG631" s="76">
        <f>IFERROR(VLOOKUP($D631,'SAP Data'!$A$7:$OM$1845,AG$4,FALSE),"")</f>
        <v>-51260</v>
      </c>
      <c r="AH631" s="76">
        <f>IFERROR(VLOOKUP($D631,'SAP Data'!$A$7:$OM$1845,AH$4,FALSE),"")</f>
        <v>-51174.17</v>
      </c>
      <c r="AI631" s="76">
        <f>IFERROR(VLOOKUP($D631,'SAP Data'!$A$7:$OM$1845,AI$4,FALSE),"")</f>
        <v>-78577.48</v>
      </c>
      <c r="AJ631" s="76">
        <f>IFERROR(VLOOKUP($D631,'SAP Data'!$A$7:$OM$1845,AJ$4,FALSE),"")</f>
        <v>-73368.56</v>
      </c>
      <c r="AK631" s="76">
        <f>IFERROR(VLOOKUP($D631,'SAP Data'!$A$7:$OM$1845,AK$4,FALSE),"")</f>
        <v>-72835.56</v>
      </c>
      <c r="AL631" s="76">
        <f>IFERROR(VLOOKUP($D631,'SAP Data'!$A$7:$OM$1845,AL$4,FALSE),"")</f>
        <v>-102611.36</v>
      </c>
      <c r="AM631" s="76">
        <f>IFERROR(VLOOKUP($D631,'SAP Data'!$A$7:$OM$1845,AM$4,FALSE),"")</f>
        <v>-88471.73</v>
      </c>
      <c r="AN631" s="76">
        <f>IFERROR(VLOOKUP($D631,'SAP Data'!$A$7:$OM$1845,AN$4,FALSE),"")</f>
        <v>-89611.99</v>
      </c>
      <c r="AO631" s="76">
        <f>IFERROR(VLOOKUP($D631,'SAP Data'!$A$7:$OM$1845,AO$4,FALSE),"")</f>
        <v>-103000</v>
      </c>
      <c r="AP631" s="99">
        <f t="shared" si="933"/>
        <v>-85205.242083333331</v>
      </c>
      <c r="AQ631" s="43">
        <f t="shared" si="934"/>
        <v>-81193.308749999982</v>
      </c>
      <c r="AR631" s="43">
        <f t="shared" si="935"/>
        <v>-77070.874166666661</v>
      </c>
      <c r="AS631" s="43">
        <f t="shared" si="936"/>
        <v>-73236.501666666663</v>
      </c>
      <c r="AT631" s="43">
        <f t="shared" si="937"/>
        <v>-69868.596666666665</v>
      </c>
      <c r="AU631" s="43">
        <f t="shared" si="938"/>
        <v>-66809.125833333339</v>
      </c>
      <c r="AV631" s="43">
        <f t="shared" si="939"/>
        <v>-63905.481250000012</v>
      </c>
      <c r="AW631" s="43">
        <f t="shared" si="940"/>
        <v>-61207.528333333343</v>
      </c>
      <c r="AX631" s="43">
        <f t="shared" si="941"/>
        <v>-60504.421666666662</v>
      </c>
      <c r="AY631" s="43">
        <f t="shared" si="942"/>
        <v>-62600.432500000003</v>
      </c>
      <c r="AZ631" s="43">
        <f t="shared" si="943"/>
        <v>-65870.174583333326</v>
      </c>
      <c r="BA631" s="98">
        <f t="shared" si="944"/>
        <v>-69694.379166666666</v>
      </c>
      <c r="BB631" s="16"/>
      <c r="BC631" s="16"/>
      <c r="BD631" s="16">
        <f t="shared" si="956"/>
        <v>-85205.242083333331</v>
      </c>
      <c r="BE631" s="16"/>
      <c r="BF631" s="16">
        <f t="shared" si="957"/>
        <v>-81193.308749999982</v>
      </c>
      <c r="BH631" s="16">
        <f t="shared" si="958"/>
        <v>-77070.874166666661</v>
      </c>
      <c r="BJ631" s="16">
        <f t="shared" si="959"/>
        <v>-73236.501666666663</v>
      </c>
      <c r="BL631" s="16">
        <f t="shared" si="960"/>
        <v>-69868.596666666665</v>
      </c>
      <c r="BN631" s="16">
        <f t="shared" si="961"/>
        <v>-66809.125833333339</v>
      </c>
      <c r="BP631" s="16">
        <f t="shared" si="953"/>
        <v>-63905.481250000012</v>
      </c>
      <c r="BQ631" s="43"/>
      <c r="BR631" s="16">
        <f t="shared" si="954"/>
        <v>-61207.528333333343</v>
      </c>
      <c r="BS631" s="43"/>
      <c r="BT631" s="16">
        <f t="shared" si="955"/>
        <v>-60504.421666666662</v>
      </c>
      <c r="BV631" s="16">
        <f t="shared" si="950"/>
        <v>-62600.432500000003</v>
      </c>
      <c r="BW631" s="43"/>
      <c r="BX631" s="16">
        <f t="shared" si="951"/>
        <v>-65870.174583333326</v>
      </c>
      <c r="BY631" s="43"/>
      <c r="BZ631" s="16">
        <f t="shared" si="952"/>
        <v>-69694.379166666666</v>
      </c>
      <c r="CB631" s="16">
        <f t="shared" si="947"/>
        <v>0</v>
      </c>
      <c r="CF631" s="243">
        <f t="shared" si="948"/>
        <v>0</v>
      </c>
      <c r="CH631" s="243">
        <f t="shared" si="962"/>
        <v>0</v>
      </c>
      <c r="CJ631" s="16">
        <f t="shared" si="945"/>
        <v>0</v>
      </c>
      <c r="CL631" s="54">
        <f t="shared" si="946"/>
        <v>0</v>
      </c>
      <c r="CN631" s="18"/>
      <c r="CO631" s="16">
        <f t="shared" si="949"/>
        <v>0</v>
      </c>
      <c r="CP631" s="18"/>
    </row>
    <row r="632" spans="1:94" x14ac:dyDescent="0.2">
      <c r="A632" s="387"/>
      <c r="B632" s="14" t="str">
        <f>VLOOKUP(D632,'line assign basis'!$A$8:$D$668,2,FALSE)</f>
        <v>INJ &amp; DAMAGE RES-HR</v>
      </c>
      <c r="C632" s="17" t="s">
        <v>1399</v>
      </c>
      <c r="D632" s="17" t="str">
        <f t="shared" si="964"/>
        <v>262003</v>
      </c>
      <c r="E632" s="17">
        <f>IFERROR(VLOOKUP(D632,'line assign basis'!$A$8:$D$668,4,FALSE),"")</f>
        <v>5</v>
      </c>
      <c r="F632" s="33">
        <f>IFERROR(VLOOKUP($D632,'SAP Data'!$A$7:$OM$1845,F$4,FALSE),"")</f>
        <v>-20000</v>
      </c>
      <c r="G632" s="33">
        <f>IFERROR(VLOOKUP($D632,'SAP Data'!$A$7:$OM$1845,G$4,FALSE),"")</f>
        <v>-20000</v>
      </c>
      <c r="H632" s="16">
        <f>IFERROR(VLOOKUP($D632,'SAP Data'!$A$7:$OM$1845,H$4,FALSE),"")</f>
        <v>-20000</v>
      </c>
      <c r="I632" s="76">
        <f>IFERROR(VLOOKUP($D632,'SAP Data'!$A$7:$OM$1845,I$4,FALSE),"")</f>
        <v>-20000</v>
      </c>
      <c r="J632" s="76">
        <f>IFERROR(VLOOKUP($D632,'SAP Data'!$A$7:$OM$1845,J$4,FALSE),"")</f>
        <v>-20000</v>
      </c>
      <c r="K632" s="76">
        <f>IFERROR(VLOOKUP($D632,'SAP Data'!$A$7:$OM$1845,K$4,FALSE),"")</f>
        <v>-20000</v>
      </c>
      <c r="L632" s="76">
        <f>IFERROR(VLOOKUP($D632,'SAP Data'!$A$7:$OM$1845,L$4,FALSE),"")</f>
        <v>-20000</v>
      </c>
      <c r="M632" s="76">
        <f>IFERROR(VLOOKUP($D632,'SAP Data'!$A$7:$OM$1845,M$4,FALSE),"")</f>
        <v>-20000</v>
      </c>
      <c r="N632" s="76">
        <f>IFERROR(VLOOKUP($D632,'SAP Data'!$A$7:$OM$1845,N$4,FALSE),"")</f>
        <v>-20000</v>
      </c>
      <c r="O632" s="76">
        <f>IFERROR(VLOOKUP($D632,'SAP Data'!$A$7:$OM$1845,O$4,FALSE),"")</f>
        <v>-20000</v>
      </c>
      <c r="P632" s="76">
        <f>IFERROR(VLOOKUP($D632,'SAP Data'!$A$7:$OM$1845,P$4,FALSE),"")</f>
        <v>-20000</v>
      </c>
      <c r="Q632" s="76">
        <f>IFERROR(VLOOKUP($D632,'SAP Data'!$A$7:$OM$1845,Q$4,FALSE),"")</f>
        <v>-20000</v>
      </c>
      <c r="R632" s="76">
        <f>IFERROR(VLOOKUP($D632,'SAP Data'!$A$7:$OM$1845,R$4,FALSE),"")</f>
        <v>-20000</v>
      </c>
      <c r="S632" s="76">
        <f>IFERROR(VLOOKUP($D632,'SAP Data'!$A$7:$OM$1845,S$4,FALSE),"")</f>
        <v>-20000</v>
      </c>
      <c r="T632" s="76">
        <f>IFERROR(VLOOKUP($D632,'SAP Data'!$A$7:$OM$1845,T$4,FALSE),"")</f>
        <v>-20000</v>
      </c>
      <c r="U632" s="76">
        <f>IFERROR(VLOOKUP($D632,'SAP Data'!$A$7:$OM$1845,U$4,FALSE),"")</f>
        <v>-20000</v>
      </c>
      <c r="V632" s="76">
        <f>IFERROR(VLOOKUP($D632,'SAP Data'!$A$7:$OM$1845,V$4,FALSE),"")</f>
        <v>-20000</v>
      </c>
      <c r="W632" s="76">
        <f>IFERROR(VLOOKUP($D632,'SAP Data'!$A$7:$OM$1845,W$4,FALSE),"")</f>
        <v>-20000</v>
      </c>
      <c r="X632" s="76">
        <f>IFERROR(VLOOKUP($D632,'SAP Data'!$A$7:$OM$1845,X$4,FALSE),"")</f>
        <v>-20000</v>
      </c>
      <c r="Y632" s="76">
        <f>IFERROR(VLOOKUP($D632,'SAP Data'!$A$7:$OM$1845,Y$4,FALSE),"")</f>
        <v>-20000</v>
      </c>
      <c r="Z632" s="76">
        <f>IFERROR(VLOOKUP($D632,'SAP Data'!$A$7:$OM$1845,Z$4,FALSE),"")</f>
        <v>-20000</v>
      </c>
      <c r="AA632" s="76">
        <f>IFERROR(VLOOKUP($D632,'SAP Data'!$A$7:$OM$1845,AA$4,FALSE),"")</f>
        <v>-20000</v>
      </c>
      <c r="AB632" s="76">
        <f>IFERROR(VLOOKUP($D632,'SAP Data'!$A$7:$OM$1845,AB$4,FALSE),"")</f>
        <v>-20000</v>
      </c>
      <c r="AC632" s="76">
        <f>IFERROR(VLOOKUP($D632,'SAP Data'!$A$7:$OM$1845,AC$4,FALSE),"")</f>
        <v>-20000</v>
      </c>
      <c r="AD632" s="76">
        <f>IFERROR(VLOOKUP($D632,'SAP Data'!$A$7:$OM$1845,AD$4,FALSE),"")</f>
        <v>-20000</v>
      </c>
      <c r="AE632" s="76">
        <f>IFERROR(VLOOKUP($D632,'SAP Data'!$A$7:$OM$1845,AE$4,FALSE),"")</f>
        <v>-20000</v>
      </c>
      <c r="AF632" s="76">
        <f>IFERROR(VLOOKUP($D632,'SAP Data'!$A$7:$OM$1845,AF$4,FALSE),"")</f>
        <v>-20000</v>
      </c>
      <c r="AG632" s="76">
        <f>IFERROR(VLOOKUP($D632,'SAP Data'!$A$7:$OM$1845,AG$4,FALSE),"")</f>
        <v>-20000</v>
      </c>
      <c r="AH632" s="76">
        <f>IFERROR(VLOOKUP($D632,'SAP Data'!$A$7:$OM$1845,AH$4,FALSE),"")</f>
        <v>-20000</v>
      </c>
      <c r="AI632" s="76">
        <f>IFERROR(VLOOKUP($D632,'SAP Data'!$A$7:$OM$1845,AI$4,FALSE),"")</f>
        <v>-20000</v>
      </c>
      <c r="AJ632" s="76">
        <f>IFERROR(VLOOKUP($D632,'SAP Data'!$A$7:$OM$1845,AJ$4,FALSE),"")</f>
        <v>-20000</v>
      </c>
      <c r="AK632" s="76">
        <f>IFERROR(VLOOKUP($D632,'SAP Data'!$A$7:$OM$1845,AK$4,FALSE),"")</f>
        <v>-20000</v>
      </c>
      <c r="AL632" s="76">
        <f>IFERROR(VLOOKUP($D632,'SAP Data'!$A$7:$OM$1845,AL$4,FALSE),"")</f>
        <v>-20000</v>
      </c>
      <c r="AM632" s="76">
        <f>IFERROR(VLOOKUP($D632,'SAP Data'!$A$7:$OM$1845,AM$4,FALSE),"")</f>
        <v>-20000</v>
      </c>
      <c r="AN632" s="76">
        <f>IFERROR(VLOOKUP($D632,'SAP Data'!$A$7:$OM$1845,AN$4,FALSE),"")</f>
        <v>-20000</v>
      </c>
      <c r="AO632" s="76">
        <f>IFERROR(VLOOKUP($D632,'SAP Data'!$A$7:$OM$1845,AO$4,FALSE),"")</f>
        <v>-20000</v>
      </c>
      <c r="AP632" s="99">
        <f t="shared" si="933"/>
        <v>-20000</v>
      </c>
      <c r="AQ632" s="43">
        <f t="shared" si="934"/>
        <v>-20000</v>
      </c>
      <c r="AR632" s="43">
        <f t="shared" si="935"/>
        <v>-20000</v>
      </c>
      <c r="AS632" s="43">
        <f t="shared" si="936"/>
        <v>-20000</v>
      </c>
      <c r="AT632" s="43">
        <f t="shared" si="937"/>
        <v>-20000</v>
      </c>
      <c r="AU632" s="43">
        <f t="shared" si="938"/>
        <v>-20000</v>
      </c>
      <c r="AV632" s="43">
        <f t="shared" si="939"/>
        <v>-20000</v>
      </c>
      <c r="AW632" s="43">
        <f t="shared" si="940"/>
        <v>-20000</v>
      </c>
      <c r="AX632" s="43">
        <f t="shared" si="941"/>
        <v>-20000</v>
      </c>
      <c r="AY632" s="43">
        <f t="shared" si="942"/>
        <v>-20000</v>
      </c>
      <c r="AZ632" s="43">
        <f t="shared" si="943"/>
        <v>-20000</v>
      </c>
      <c r="BA632" s="98">
        <f t="shared" si="944"/>
        <v>-20000</v>
      </c>
      <c r="BB632" s="16"/>
      <c r="BC632" s="16"/>
      <c r="BD632" s="16">
        <f t="shared" si="956"/>
        <v>-20000</v>
      </c>
      <c r="BE632" s="16"/>
      <c r="BF632" s="16">
        <f t="shared" si="957"/>
        <v>-20000</v>
      </c>
      <c r="BH632" s="16">
        <f t="shared" si="958"/>
        <v>-20000</v>
      </c>
      <c r="BJ632" s="16">
        <f t="shared" si="959"/>
        <v>-20000</v>
      </c>
      <c r="BL632" s="16">
        <f t="shared" si="960"/>
        <v>-20000</v>
      </c>
      <c r="BN632" s="16">
        <f t="shared" si="961"/>
        <v>-20000</v>
      </c>
      <c r="BP632" s="16">
        <f t="shared" si="953"/>
        <v>-20000</v>
      </c>
      <c r="BQ632" s="43"/>
      <c r="BR632" s="16">
        <f t="shared" si="954"/>
        <v>-20000</v>
      </c>
      <c r="BS632" s="43"/>
      <c r="BT632" s="16">
        <f t="shared" si="955"/>
        <v>-20000</v>
      </c>
      <c r="BV632" s="16">
        <f t="shared" si="950"/>
        <v>-20000</v>
      </c>
      <c r="BW632" s="43"/>
      <c r="BX632" s="16">
        <f t="shared" si="951"/>
        <v>-20000</v>
      </c>
      <c r="BY632" s="43"/>
      <c r="BZ632" s="16">
        <f t="shared" si="952"/>
        <v>-20000</v>
      </c>
      <c r="CB632" s="16">
        <f t="shared" si="947"/>
        <v>0</v>
      </c>
      <c r="CF632" s="243">
        <f t="shared" si="948"/>
        <v>0</v>
      </c>
      <c r="CH632" s="243">
        <f t="shared" si="962"/>
        <v>0</v>
      </c>
      <c r="CJ632" s="16">
        <f t="shared" si="945"/>
        <v>0</v>
      </c>
      <c r="CL632" s="54">
        <f t="shared" si="946"/>
        <v>0</v>
      </c>
      <c r="CN632" s="18"/>
      <c r="CO632" s="16">
        <f t="shared" si="949"/>
        <v>0</v>
      </c>
      <c r="CP632" s="18"/>
    </row>
    <row r="633" spans="1:94" x14ac:dyDescent="0.2">
      <c r="A633" s="387"/>
      <c r="B633" s="14" t="str">
        <f>VLOOKUP(D633,'line assign basis'!$A$8:$D$668,2,FALSE)</f>
        <v>INJ &amp; DAM RES-EXTRAO</v>
      </c>
      <c r="C633" s="17" t="s">
        <v>1402</v>
      </c>
      <c r="D633" s="17" t="str">
        <f t="shared" si="964"/>
        <v>262004</v>
      </c>
      <c r="E633" s="17">
        <f>IFERROR(VLOOKUP(D633,'line assign basis'!$A$8:$D$668,4,FALSE),"")</f>
        <v>5</v>
      </c>
      <c r="F633" s="33">
        <f>IFERROR(VLOOKUP($D633,'SAP Data'!$A$7:$OM$1845,F$4,FALSE),"")</f>
        <v>-15000</v>
      </c>
      <c r="G633" s="33">
        <f>IFERROR(VLOOKUP($D633,'SAP Data'!$A$7:$OM$1845,G$4,FALSE),"")</f>
        <v>-15000</v>
      </c>
      <c r="H633" s="16">
        <f>IFERROR(VLOOKUP($D633,'SAP Data'!$A$7:$OM$1845,H$4,FALSE),"")</f>
        <v>-15000</v>
      </c>
      <c r="I633" s="76">
        <f>IFERROR(VLOOKUP($D633,'SAP Data'!$A$7:$OM$1845,I$4,FALSE),"")</f>
        <v>-15000</v>
      </c>
      <c r="J633" s="76">
        <f>IFERROR(VLOOKUP($D633,'SAP Data'!$A$7:$OM$1845,J$4,FALSE),"")</f>
        <v>-15000</v>
      </c>
      <c r="K633" s="76">
        <f>IFERROR(VLOOKUP($D633,'SAP Data'!$A$7:$OM$1845,K$4,FALSE),"")</f>
        <v>-15000</v>
      </c>
      <c r="L633" s="76">
        <f>IFERROR(VLOOKUP($D633,'SAP Data'!$A$7:$OM$1845,L$4,FALSE),"")</f>
        <v>-15000</v>
      </c>
      <c r="M633" s="76">
        <f>IFERROR(VLOOKUP($D633,'SAP Data'!$A$7:$OM$1845,M$4,FALSE),"")</f>
        <v>-15000</v>
      </c>
      <c r="N633" s="76">
        <f>IFERROR(VLOOKUP($D633,'SAP Data'!$A$7:$OM$1845,N$4,FALSE),"")</f>
        <v>-50000</v>
      </c>
      <c r="O633" s="76">
        <f>IFERROR(VLOOKUP($D633,'SAP Data'!$A$7:$OM$1845,O$4,FALSE),"")</f>
        <v>-50000</v>
      </c>
      <c r="P633" s="76">
        <f>IFERROR(VLOOKUP($D633,'SAP Data'!$A$7:$OM$1845,P$4,FALSE),"")</f>
        <v>-50000</v>
      </c>
      <c r="Q633" s="76">
        <f>IFERROR(VLOOKUP($D633,'SAP Data'!$A$7:$OM$1845,Q$4,FALSE),"")</f>
        <v>-70266</v>
      </c>
      <c r="R633" s="76">
        <f>IFERROR(VLOOKUP($D633,'SAP Data'!$A$7:$OM$1845,R$4,FALSE),"")</f>
        <v>-0.83</v>
      </c>
      <c r="S633" s="76">
        <f>IFERROR(VLOOKUP($D633,'SAP Data'!$A$7:$OM$1845,S$4,FALSE),"")</f>
        <v>-0.83</v>
      </c>
      <c r="T633" s="76">
        <f>IFERROR(VLOOKUP($D633,'SAP Data'!$A$7:$OM$1845,T$4,FALSE),"")</f>
        <v>0</v>
      </c>
      <c r="U633" s="76">
        <f>IFERROR(VLOOKUP($D633,'SAP Data'!$A$7:$OM$1845,U$4,FALSE),"")</f>
        <v>0</v>
      </c>
      <c r="V633" s="76">
        <f>IFERROR(VLOOKUP($D633,'SAP Data'!$A$7:$OM$1845,V$4,FALSE),"")</f>
        <v>0</v>
      </c>
      <c r="W633" s="76">
        <f>IFERROR(VLOOKUP($D633,'SAP Data'!$A$7:$OM$1845,W$4,FALSE),"")</f>
        <v>0</v>
      </c>
      <c r="X633" s="76">
        <f>IFERROR(VLOOKUP($D633,'SAP Data'!$A$7:$OM$1845,X$4,FALSE),"")</f>
        <v>0</v>
      </c>
      <c r="Y633" s="76">
        <f>IFERROR(VLOOKUP($D633,'SAP Data'!$A$7:$OM$1845,Y$4,FALSE),"")</f>
        <v>0</v>
      </c>
      <c r="Z633" s="76">
        <f>IFERROR(VLOOKUP($D633,'SAP Data'!$A$7:$OM$1845,Z$4,FALSE),"")</f>
        <v>0</v>
      </c>
      <c r="AA633" s="76">
        <f>IFERROR(VLOOKUP($D633,'SAP Data'!$A$7:$OM$1845,AA$4,FALSE),"")</f>
        <v>0</v>
      </c>
      <c r="AB633" s="76">
        <f>IFERROR(VLOOKUP($D633,'SAP Data'!$A$7:$OM$1845,AB$4,FALSE),"")</f>
        <v>0</v>
      </c>
      <c r="AC633" s="76">
        <f>IFERROR(VLOOKUP($D633,'SAP Data'!$A$7:$OM$1845,AC$4,FALSE),"")</f>
        <v>0</v>
      </c>
      <c r="AD633" s="76">
        <f>IFERROR(VLOOKUP($D633,'SAP Data'!$A$7:$OM$1845,AD$4,FALSE),"")</f>
        <v>0</v>
      </c>
      <c r="AE633" s="76">
        <f>IFERROR(VLOOKUP($D633,'SAP Data'!$A$7:$OM$1845,AE$4,FALSE),"")</f>
        <v>0</v>
      </c>
      <c r="AF633" s="76">
        <f>IFERROR(VLOOKUP($D633,'SAP Data'!$A$7:$OM$1845,AF$4,FALSE),"")</f>
        <v>0</v>
      </c>
      <c r="AG633" s="76">
        <f>IFERROR(VLOOKUP($D633,'SAP Data'!$A$7:$OM$1845,AG$4,FALSE),"")</f>
        <v>0</v>
      </c>
      <c r="AH633" s="76">
        <f>IFERROR(VLOOKUP($D633,'SAP Data'!$A$7:$OM$1845,AH$4,FALSE),"")</f>
        <v>0</v>
      </c>
      <c r="AI633" s="76">
        <f>IFERROR(VLOOKUP($D633,'SAP Data'!$A$7:$OM$1845,AI$4,FALSE),"")</f>
        <v>-325000</v>
      </c>
      <c r="AJ633" s="76">
        <f>IFERROR(VLOOKUP($D633,'SAP Data'!$A$7:$OM$1845,AJ$4,FALSE),"")</f>
        <v>-325000</v>
      </c>
      <c r="AK633" s="76">
        <f>IFERROR(VLOOKUP($D633,'SAP Data'!$A$7:$OM$1845,AK$4,FALSE),"")</f>
        <v>-325000</v>
      </c>
      <c r="AL633" s="76">
        <f>IFERROR(VLOOKUP($D633,'SAP Data'!$A$7:$OM$1845,AL$4,FALSE),"")</f>
        <v>-325000</v>
      </c>
      <c r="AM633" s="76">
        <f>IFERROR(VLOOKUP($D633,'SAP Data'!$A$7:$OM$1845,AM$4,FALSE),"")</f>
        <v>0</v>
      </c>
      <c r="AN633" s="76">
        <f>IFERROR(VLOOKUP($D633,'SAP Data'!$A$7:$OM$1845,AN$4,FALSE),"")</f>
        <v>0</v>
      </c>
      <c r="AO633" s="76">
        <f>IFERROR(VLOOKUP($D633,'SAP Data'!$A$7:$OM$1845,AO$4,FALSE),"")</f>
        <v>0</v>
      </c>
      <c r="AP633" s="99">
        <f t="shared" si="933"/>
        <v>-0.10375</v>
      </c>
      <c r="AQ633" s="43">
        <f t="shared" si="934"/>
        <v>-3.4583333333333334E-2</v>
      </c>
      <c r="AR633" s="43">
        <f t="shared" si="935"/>
        <v>0</v>
      </c>
      <c r="AS633" s="43">
        <f t="shared" si="936"/>
        <v>0</v>
      </c>
      <c r="AT633" s="43">
        <f t="shared" si="937"/>
        <v>0</v>
      </c>
      <c r="AU633" s="43">
        <f t="shared" si="938"/>
        <v>-13541.666666666666</v>
      </c>
      <c r="AV633" s="43">
        <f t="shared" si="939"/>
        <v>-40625</v>
      </c>
      <c r="AW633" s="43">
        <f t="shared" si="940"/>
        <v>-67708.333333333328</v>
      </c>
      <c r="AX633" s="43">
        <f t="shared" si="941"/>
        <v>-94791.666666666672</v>
      </c>
      <c r="AY633" s="43">
        <f t="shared" si="942"/>
        <v>-108333.33333333333</v>
      </c>
      <c r="AZ633" s="43">
        <f t="shared" si="943"/>
        <v>-108333.33333333333</v>
      </c>
      <c r="BA633" s="98">
        <f t="shared" si="944"/>
        <v>-108333.33333333333</v>
      </c>
      <c r="BB633" s="16"/>
      <c r="BC633" s="16"/>
      <c r="BD633" s="16">
        <f t="shared" si="956"/>
        <v>-0.10375</v>
      </c>
      <c r="BE633" s="16"/>
      <c r="BF633" s="16">
        <f t="shared" si="957"/>
        <v>-3.4583333333333334E-2</v>
      </c>
      <c r="BH633" s="16">
        <f t="shared" si="958"/>
        <v>0</v>
      </c>
      <c r="BJ633" s="16">
        <f t="shared" si="959"/>
        <v>0</v>
      </c>
      <c r="BL633" s="16">
        <f t="shared" si="960"/>
        <v>0</v>
      </c>
      <c r="BN633" s="16">
        <f t="shared" si="961"/>
        <v>-13541.666666666666</v>
      </c>
      <c r="BP633" s="16">
        <f t="shared" si="953"/>
        <v>-40625</v>
      </c>
      <c r="BQ633" s="43"/>
      <c r="BR633" s="16">
        <f t="shared" si="954"/>
        <v>-67708.333333333328</v>
      </c>
      <c r="BS633" s="43"/>
      <c r="BT633" s="16">
        <f t="shared" si="955"/>
        <v>-94791.666666666672</v>
      </c>
      <c r="BV633" s="16">
        <f t="shared" si="950"/>
        <v>-108333.33333333333</v>
      </c>
      <c r="BW633" s="43"/>
      <c r="BX633" s="16">
        <f t="shared" si="951"/>
        <v>-108333.33333333333</v>
      </c>
      <c r="BY633" s="43"/>
      <c r="BZ633" s="16">
        <f t="shared" si="952"/>
        <v>-108333.33333333333</v>
      </c>
      <c r="CB633" s="16">
        <f t="shared" si="947"/>
        <v>0</v>
      </c>
      <c r="CF633" s="243">
        <f t="shared" si="948"/>
        <v>0</v>
      </c>
      <c r="CH633" s="243">
        <f t="shared" si="962"/>
        <v>0</v>
      </c>
      <c r="CJ633" s="16">
        <f t="shared" si="945"/>
        <v>0</v>
      </c>
      <c r="CL633" s="54">
        <f t="shared" si="946"/>
        <v>0</v>
      </c>
      <c r="CN633" s="18"/>
      <c r="CO633" s="16">
        <f t="shared" si="949"/>
        <v>0</v>
      </c>
      <c r="CP633" s="18"/>
    </row>
    <row r="634" spans="1:94" x14ac:dyDescent="0.2">
      <c r="A634" s="387" t="s">
        <v>4186</v>
      </c>
      <c r="B634" s="14" t="str">
        <f>VLOOKUP(D634,'line assign basis'!$A$8:$D$668,2,FALSE)</f>
        <v>INJ &amp; DAM RES-EXT-GA</v>
      </c>
      <c r="C634" s="17" t="s">
        <v>1405</v>
      </c>
      <c r="D634" s="17" t="str">
        <f t="shared" si="964"/>
        <v>262140</v>
      </c>
      <c r="E634" s="17">
        <f>IFERROR(VLOOKUP(D634,'line assign basis'!$A$8:$D$668,4,FALSE),"")</f>
        <v>2</v>
      </c>
      <c r="F634" s="33">
        <f>IFERROR(VLOOKUP($D634,'SAP Data'!$A$7:$OM$1845,F$4,FALSE),"")</f>
        <v>-192587122.41999999</v>
      </c>
      <c r="G634" s="33">
        <f>IFERROR(VLOOKUP($D634,'SAP Data'!$A$7:$OM$1845,G$4,FALSE),"")</f>
        <v>-192587122.41999999</v>
      </c>
      <c r="H634" s="16">
        <f>IFERROR(VLOOKUP($D634,'SAP Data'!$A$7:$OM$1845,H$4,FALSE),"")</f>
        <v>-192103005.25999999</v>
      </c>
      <c r="I634" s="76">
        <f>IFERROR(VLOOKUP($D634,'SAP Data'!$A$7:$OM$1845,I$4,FALSE),"")</f>
        <v>-192103005.25999999</v>
      </c>
      <c r="J634" s="76">
        <f>IFERROR(VLOOKUP($D634,'SAP Data'!$A$7:$OM$1845,J$4,FALSE),"")</f>
        <v>-192103005.25999999</v>
      </c>
      <c r="K634" s="76">
        <f>IFERROR(VLOOKUP($D634,'SAP Data'!$A$7:$OM$1845,K$4,FALSE),"")</f>
        <v>-191544264.75999999</v>
      </c>
      <c r="L634" s="76">
        <f>IFERROR(VLOOKUP($D634,'SAP Data'!$A$7:$OM$1845,L$4,FALSE),"")</f>
        <v>-191544264.75999999</v>
      </c>
      <c r="M634" s="76">
        <f>IFERROR(VLOOKUP($D634,'SAP Data'!$A$7:$OM$1845,M$4,FALSE),"")</f>
        <v>-191544264.75999999</v>
      </c>
      <c r="N634" s="76">
        <f>IFERROR(VLOOKUP($D634,'SAP Data'!$A$7:$OM$1845,N$4,FALSE),"")</f>
        <v>-193681750.50999999</v>
      </c>
      <c r="O634" s="76">
        <f>IFERROR(VLOOKUP($D634,'SAP Data'!$A$7:$OM$1845,O$4,FALSE),"")</f>
        <v>-193681750.50999999</v>
      </c>
      <c r="P634" s="76">
        <f>IFERROR(VLOOKUP($D634,'SAP Data'!$A$7:$OM$1845,P$4,FALSE),"")</f>
        <v>-193681750.50999999</v>
      </c>
      <c r="Q634" s="76">
        <f>IFERROR(VLOOKUP($D634,'SAP Data'!$A$7:$OM$1845,Q$4,FALSE),"")</f>
        <v>-208194009.44999999</v>
      </c>
      <c r="R634" s="76">
        <f>IFERROR(VLOOKUP($D634,'SAP Data'!$A$7:$OM$1845,R$4,FALSE),"")</f>
        <v>-214314009.44999999</v>
      </c>
      <c r="S634" s="76">
        <f>IFERROR(VLOOKUP($D634,'SAP Data'!$A$7:$OM$1845,S$4,FALSE),"")</f>
        <v>-214314009.44999999</v>
      </c>
      <c r="T634" s="76">
        <f>IFERROR(VLOOKUP($D634,'SAP Data'!$A$7:$OM$1845,T$4,FALSE),"")</f>
        <v>-212891072.58000001</v>
      </c>
      <c r="U634" s="76">
        <f>IFERROR(VLOOKUP($D634,'SAP Data'!$A$7:$OM$1845,U$4,FALSE),"")</f>
        <v>-212891072.58000001</v>
      </c>
      <c r="V634" s="76">
        <f>IFERROR(VLOOKUP($D634,'SAP Data'!$A$7:$OM$1845,V$4,FALSE),"")</f>
        <v>-212891072.58000001</v>
      </c>
      <c r="W634" s="76">
        <f>IFERROR(VLOOKUP($D634,'SAP Data'!$A$7:$OM$1845,W$4,FALSE),"")</f>
        <v>-212913688.37</v>
      </c>
      <c r="X634" s="76">
        <f>IFERROR(VLOOKUP($D634,'SAP Data'!$A$7:$OM$1845,X$4,FALSE),"")</f>
        <v>-212913688.37</v>
      </c>
      <c r="Y634" s="76">
        <f>IFERROR(VLOOKUP($D634,'SAP Data'!$A$7:$OM$1845,Y$4,FALSE),"")</f>
        <v>-212913688.37</v>
      </c>
      <c r="Z634" s="76">
        <f>IFERROR(VLOOKUP($D634,'SAP Data'!$A$7:$OM$1845,Z$4,FALSE),"")</f>
        <v>-214050944.31999999</v>
      </c>
      <c r="AA634" s="76">
        <f>IFERROR(VLOOKUP($D634,'SAP Data'!$A$7:$OM$1845,AA$4,FALSE),"")</f>
        <v>-214050944.31999999</v>
      </c>
      <c r="AB634" s="76">
        <f>IFERROR(VLOOKUP($D634,'SAP Data'!$A$7:$OM$1845,AB$4,FALSE),"")</f>
        <v>-214050944.31999999</v>
      </c>
      <c r="AC634" s="76">
        <f>IFERROR(VLOOKUP($D634,'SAP Data'!$A$7:$OM$1845,AC$4,FALSE),"")</f>
        <v>-222910390.61000001</v>
      </c>
      <c r="AD634" s="76">
        <f>IFERROR(VLOOKUP($D634,'SAP Data'!$A$7:$OM$1845,AD$4,FALSE),"")</f>
        <v>-222910390.61000001</v>
      </c>
      <c r="AE634" s="76">
        <f>IFERROR(VLOOKUP($D634,'SAP Data'!$A$7:$OM$1845,AE$4,FALSE),"")</f>
        <v>-222910390.61000001</v>
      </c>
      <c r="AF634" s="76">
        <f>IFERROR(VLOOKUP($D634,'SAP Data'!$A$7:$OM$1845,AF$4,FALSE),"")</f>
        <v>-222295398.68000001</v>
      </c>
      <c r="AG634" s="76">
        <f>IFERROR(VLOOKUP($D634,'SAP Data'!$A$7:$OM$1845,AG$4,FALSE),"")</f>
        <v>-222295398.68000001</v>
      </c>
      <c r="AH634" s="76">
        <f>IFERROR(VLOOKUP($D634,'SAP Data'!$A$7:$OM$1845,AH$4,FALSE),"")</f>
        <v>-222295398.68000001</v>
      </c>
      <c r="AI634" s="76">
        <f>IFERROR(VLOOKUP($D634,'SAP Data'!$A$7:$OM$1845,AI$4,FALSE),"")</f>
        <v>-224461214.37</v>
      </c>
      <c r="AJ634" s="76">
        <f>IFERROR(VLOOKUP($D634,'SAP Data'!$A$7:$OM$1845,AJ$4,FALSE),"")</f>
        <v>-224461214.37</v>
      </c>
      <c r="AK634" s="76">
        <f>IFERROR(VLOOKUP($D634,'SAP Data'!$A$7:$OM$1845,AK$4,FALSE),"")</f>
        <v>-224461214.37</v>
      </c>
      <c r="AL634" s="76">
        <f>IFERROR(VLOOKUP($D634,'SAP Data'!$A$7:$OM$1845,AL$4,FALSE),"")</f>
        <v>-224570871.38999999</v>
      </c>
      <c r="AM634" s="76">
        <f>IFERROR(VLOOKUP($D634,'SAP Data'!$A$7:$OM$1845,AM$4,FALSE),"")</f>
        <v>-224570871.38999999</v>
      </c>
      <c r="AN634" s="76">
        <f>IFERROR(VLOOKUP($D634,'SAP Data'!$A$7:$OM$1845,AN$4,FALSE),"")</f>
        <v>-224570871.38999999</v>
      </c>
      <c r="AO634" s="76">
        <f>IFERROR(VLOOKUP($D634,'SAP Data'!$A$7:$OM$1845,AO$4,FALSE),"")</f>
        <v>-233833415.75</v>
      </c>
      <c r="AP634" s="99">
        <f t="shared" si="933"/>
        <v>-214616976.32499996</v>
      </c>
      <c r="AQ634" s="43">
        <f t="shared" si="934"/>
        <v>-215333341.42166662</v>
      </c>
      <c r="AR634" s="43">
        <f t="shared" si="935"/>
        <v>-216083370.89083335</v>
      </c>
      <c r="AS634" s="43">
        <f t="shared" si="936"/>
        <v>-216867064.73249999</v>
      </c>
      <c r="AT634" s="43">
        <f t="shared" si="937"/>
        <v>-217650758.57416666</v>
      </c>
      <c r="AU634" s="43">
        <f t="shared" si="938"/>
        <v>-218523752.41166666</v>
      </c>
      <c r="AV634" s="43">
        <f t="shared" si="939"/>
        <v>-219486046.245</v>
      </c>
      <c r="AW634" s="43">
        <f t="shared" si="940"/>
        <v>-220448340.07833335</v>
      </c>
      <c r="AX634" s="43">
        <f t="shared" si="941"/>
        <v>-221367817.28958333</v>
      </c>
      <c r="AY634" s="43">
        <f t="shared" si="942"/>
        <v>-222244477.87874997</v>
      </c>
      <c r="AZ634" s="43">
        <f t="shared" si="943"/>
        <v>-223121138.46791664</v>
      </c>
      <c r="BA634" s="98">
        <f t="shared" si="944"/>
        <v>-224014594.80999994</v>
      </c>
      <c r="BB634" s="16"/>
      <c r="BC634" s="16"/>
      <c r="BD634" s="16">
        <f t="shared" si="956"/>
        <v>0</v>
      </c>
      <c r="BE634" s="16"/>
      <c r="BF634" s="16">
        <f t="shared" si="957"/>
        <v>0</v>
      </c>
      <c r="BH634" s="16">
        <f t="shared" si="958"/>
        <v>0</v>
      </c>
      <c r="BJ634" s="16">
        <f t="shared" si="959"/>
        <v>0</v>
      </c>
      <c r="BL634" s="16">
        <f t="shared" si="960"/>
        <v>0</v>
      </c>
      <c r="BN634" s="16">
        <f t="shared" si="961"/>
        <v>0</v>
      </c>
      <c r="BP634" s="16">
        <f t="shared" si="953"/>
        <v>0</v>
      </c>
      <c r="BQ634" s="43"/>
      <c r="BR634" s="16">
        <f t="shared" si="954"/>
        <v>0</v>
      </c>
      <c r="BS634" s="43"/>
      <c r="BT634" s="16">
        <f t="shared" si="955"/>
        <v>0</v>
      </c>
      <c r="BV634" s="16">
        <f t="shared" si="950"/>
        <v>0</v>
      </c>
      <c r="BW634" s="43"/>
      <c r="BX634" s="16">
        <f t="shared" si="951"/>
        <v>0</v>
      </c>
      <c r="BY634" s="43"/>
      <c r="BZ634" s="16">
        <f t="shared" si="952"/>
        <v>0</v>
      </c>
      <c r="CB634" s="16">
        <f t="shared" si="947"/>
        <v>0</v>
      </c>
      <c r="CF634" s="243">
        <f t="shared" si="948"/>
        <v>0</v>
      </c>
      <c r="CH634" s="243">
        <f t="shared" si="962"/>
        <v>0</v>
      </c>
      <c r="CJ634" s="16">
        <f t="shared" si="945"/>
        <v>-224014594.80999994</v>
      </c>
      <c r="CL634" s="54">
        <f t="shared" si="946"/>
        <v>0</v>
      </c>
      <c r="CN634" s="18"/>
      <c r="CO634" s="16">
        <f t="shared" si="949"/>
        <v>0</v>
      </c>
      <c r="CP634" s="18"/>
    </row>
    <row r="635" spans="1:94" x14ac:dyDescent="0.2">
      <c r="A635" s="387" t="s">
        <v>4186</v>
      </c>
      <c r="B635" s="14" t="str">
        <f>VLOOKUP(D635,'line assign basis'!$A$8:$D$668,2,FALSE)</f>
        <v>INJ &amp; DAM RES-EUG</v>
      </c>
      <c r="C635" s="17" t="s">
        <v>1408</v>
      </c>
      <c r="D635" s="17" t="str">
        <f t="shared" si="964"/>
        <v>262142</v>
      </c>
      <c r="E635" s="17">
        <f>IFERROR(VLOOKUP(D635,'line assign basis'!$A$8:$D$668,4,FALSE),"")</f>
        <v>2</v>
      </c>
      <c r="F635" s="33">
        <f>IFERROR(VLOOKUP($D635,'SAP Data'!$A$7:$OM$1845,F$4,FALSE),"")</f>
        <v>-95652.5</v>
      </c>
      <c r="G635" s="33">
        <f>IFERROR(VLOOKUP($D635,'SAP Data'!$A$7:$OM$1845,G$4,FALSE),"")</f>
        <v>-95652.5</v>
      </c>
      <c r="H635" s="16">
        <f>IFERROR(VLOOKUP($D635,'SAP Data'!$A$7:$OM$1845,H$4,FALSE),"")</f>
        <v>-95652.5</v>
      </c>
      <c r="I635" s="76">
        <f>IFERROR(VLOOKUP($D635,'SAP Data'!$A$7:$OM$1845,I$4,FALSE),"")</f>
        <v>-95652.5</v>
      </c>
      <c r="J635" s="76">
        <f>IFERROR(VLOOKUP($D635,'SAP Data'!$A$7:$OM$1845,J$4,FALSE),"")</f>
        <v>-95652.5</v>
      </c>
      <c r="K635" s="76">
        <f>IFERROR(VLOOKUP($D635,'SAP Data'!$A$7:$OM$1845,K$4,FALSE),"")</f>
        <v>-95652.5</v>
      </c>
      <c r="L635" s="76">
        <f>IFERROR(VLOOKUP($D635,'SAP Data'!$A$7:$OM$1845,L$4,FALSE),"")</f>
        <v>-95652.5</v>
      </c>
      <c r="M635" s="76">
        <f>IFERROR(VLOOKUP($D635,'SAP Data'!$A$7:$OM$1845,M$4,FALSE),"")</f>
        <v>-95652.5</v>
      </c>
      <c r="N635" s="76">
        <f>IFERROR(VLOOKUP($D635,'SAP Data'!$A$7:$OM$1845,N$4,FALSE),"")</f>
        <v>-95652.5</v>
      </c>
      <c r="O635" s="76">
        <f>IFERROR(VLOOKUP($D635,'SAP Data'!$A$7:$OM$1845,O$4,FALSE),"")</f>
        <v>-95652.5</v>
      </c>
      <c r="P635" s="76">
        <f>IFERROR(VLOOKUP($D635,'SAP Data'!$A$7:$OM$1845,P$4,FALSE),"")</f>
        <v>-95652.5</v>
      </c>
      <c r="Q635" s="76">
        <f>IFERROR(VLOOKUP($D635,'SAP Data'!$A$7:$OM$1845,Q$4,FALSE),"")</f>
        <v>-95652.5</v>
      </c>
      <c r="R635" s="76">
        <f>IFERROR(VLOOKUP($D635,'SAP Data'!$A$7:$OM$1845,R$4,FALSE),"")</f>
        <v>-95652.5</v>
      </c>
      <c r="S635" s="76">
        <f>IFERROR(VLOOKUP($D635,'SAP Data'!$A$7:$OM$1845,S$4,FALSE),"")</f>
        <v>-95652.5</v>
      </c>
      <c r="T635" s="76">
        <f>IFERROR(VLOOKUP($D635,'SAP Data'!$A$7:$OM$1845,T$4,FALSE),"")</f>
        <v>-95652.5</v>
      </c>
      <c r="U635" s="76">
        <f>IFERROR(VLOOKUP($D635,'SAP Data'!$A$7:$OM$1845,U$4,FALSE),"")</f>
        <v>-95652.5</v>
      </c>
      <c r="V635" s="76">
        <f>IFERROR(VLOOKUP($D635,'SAP Data'!$A$7:$OM$1845,V$4,FALSE),"")</f>
        <v>-95652.5</v>
      </c>
      <c r="W635" s="76">
        <f>IFERROR(VLOOKUP($D635,'SAP Data'!$A$7:$OM$1845,W$4,FALSE),"")</f>
        <v>-95652.5</v>
      </c>
      <c r="X635" s="76">
        <f>IFERROR(VLOOKUP($D635,'SAP Data'!$A$7:$OM$1845,X$4,FALSE),"")</f>
        <v>-95652.5</v>
      </c>
      <c r="Y635" s="76">
        <f>IFERROR(VLOOKUP($D635,'SAP Data'!$A$7:$OM$1845,Y$4,FALSE),"")</f>
        <v>-95652.5</v>
      </c>
      <c r="Z635" s="76">
        <f>IFERROR(VLOOKUP($D635,'SAP Data'!$A$7:$OM$1845,Z$4,FALSE),"")</f>
        <v>-95652.5</v>
      </c>
      <c r="AA635" s="76">
        <f>IFERROR(VLOOKUP($D635,'SAP Data'!$A$7:$OM$1845,AA$4,FALSE),"")</f>
        <v>-95652.5</v>
      </c>
      <c r="AB635" s="76">
        <f>IFERROR(VLOOKUP($D635,'SAP Data'!$A$7:$OM$1845,AB$4,FALSE),"")</f>
        <v>-95652.5</v>
      </c>
      <c r="AC635" s="76">
        <f>IFERROR(VLOOKUP($D635,'SAP Data'!$A$7:$OM$1845,AC$4,FALSE),"")</f>
        <v>-95652.5</v>
      </c>
      <c r="AD635" s="76">
        <f>IFERROR(VLOOKUP($D635,'SAP Data'!$A$7:$OM$1845,AD$4,FALSE),"")</f>
        <v>-95652.5</v>
      </c>
      <c r="AE635" s="76">
        <f>IFERROR(VLOOKUP($D635,'SAP Data'!$A$7:$OM$1845,AE$4,FALSE),"")</f>
        <v>-95652.5</v>
      </c>
      <c r="AF635" s="76">
        <f>IFERROR(VLOOKUP($D635,'SAP Data'!$A$7:$OM$1845,AF$4,FALSE),"")</f>
        <v>-95652.5</v>
      </c>
      <c r="AG635" s="76">
        <f>IFERROR(VLOOKUP($D635,'SAP Data'!$A$7:$OM$1845,AG$4,FALSE),"")</f>
        <v>-95652.5</v>
      </c>
      <c r="AH635" s="76">
        <f>IFERROR(VLOOKUP($D635,'SAP Data'!$A$7:$OM$1845,AH$4,FALSE),"")</f>
        <v>-95652.5</v>
      </c>
      <c r="AI635" s="76">
        <f>IFERROR(VLOOKUP($D635,'SAP Data'!$A$7:$OM$1845,AI$4,FALSE),"")</f>
        <v>-95652.5</v>
      </c>
      <c r="AJ635" s="76">
        <f>IFERROR(VLOOKUP($D635,'SAP Data'!$A$7:$OM$1845,AJ$4,FALSE),"")</f>
        <v>-95652.5</v>
      </c>
      <c r="AK635" s="76">
        <f>IFERROR(VLOOKUP($D635,'SAP Data'!$A$7:$OM$1845,AK$4,FALSE),"")</f>
        <v>-95652.5</v>
      </c>
      <c r="AL635" s="76">
        <f>IFERROR(VLOOKUP($D635,'SAP Data'!$A$7:$OM$1845,AL$4,FALSE),"")</f>
        <v>-95652.5</v>
      </c>
      <c r="AM635" s="76">
        <f>IFERROR(VLOOKUP($D635,'SAP Data'!$A$7:$OM$1845,AM$4,FALSE),"")</f>
        <v>-95652.5</v>
      </c>
      <c r="AN635" s="76">
        <f>IFERROR(VLOOKUP($D635,'SAP Data'!$A$7:$OM$1845,AN$4,FALSE),"")</f>
        <v>-95652.5</v>
      </c>
      <c r="AO635" s="76">
        <f>IFERROR(VLOOKUP($D635,'SAP Data'!$A$7:$OM$1845,AO$4,FALSE),"")</f>
        <v>-95652.5</v>
      </c>
      <c r="AP635" s="99">
        <f t="shared" si="933"/>
        <v>-95652.5</v>
      </c>
      <c r="AQ635" s="43">
        <f t="shared" si="934"/>
        <v>-95652.5</v>
      </c>
      <c r="AR635" s="43">
        <f t="shared" si="935"/>
        <v>-95652.5</v>
      </c>
      <c r="AS635" s="43">
        <f t="shared" si="936"/>
        <v>-95652.5</v>
      </c>
      <c r="AT635" s="43">
        <f t="shared" si="937"/>
        <v>-95652.5</v>
      </c>
      <c r="AU635" s="43">
        <f t="shared" si="938"/>
        <v>-95652.5</v>
      </c>
      <c r="AV635" s="43">
        <f t="shared" si="939"/>
        <v>-95652.5</v>
      </c>
      <c r="AW635" s="43">
        <f t="shared" si="940"/>
        <v>-95652.5</v>
      </c>
      <c r="AX635" s="43">
        <f t="shared" si="941"/>
        <v>-95652.5</v>
      </c>
      <c r="AY635" s="43">
        <f t="shared" si="942"/>
        <v>-95652.5</v>
      </c>
      <c r="AZ635" s="43">
        <f t="shared" si="943"/>
        <v>-95652.5</v>
      </c>
      <c r="BA635" s="98">
        <f t="shared" si="944"/>
        <v>-95652.5</v>
      </c>
      <c r="BB635" s="16"/>
      <c r="BC635" s="16"/>
      <c r="BD635" s="16">
        <f t="shared" si="956"/>
        <v>0</v>
      </c>
      <c r="BE635" s="16"/>
      <c r="BF635" s="16">
        <f t="shared" si="957"/>
        <v>0</v>
      </c>
      <c r="BH635" s="16">
        <f t="shared" si="958"/>
        <v>0</v>
      </c>
      <c r="BJ635" s="16">
        <f t="shared" si="959"/>
        <v>0</v>
      </c>
      <c r="BL635" s="16">
        <f t="shared" si="960"/>
        <v>0</v>
      </c>
      <c r="BN635" s="16">
        <f t="shared" si="961"/>
        <v>0</v>
      </c>
      <c r="BP635" s="16">
        <f t="shared" si="953"/>
        <v>0</v>
      </c>
      <c r="BQ635" s="43"/>
      <c r="BR635" s="16">
        <f t="shared" si="954"/>
        <v>0</v>
      </c>
      <c r="BS635" s="43"/>
      <c r="BT635" s="16">
        <f t="shared" si="955"/>
        <v>0</v>
      </c>
      <c r="BV635" s="16">
        <f t="shared" si="950"/>
        <v>0</v>
      </c>
      <c r="BW635" s="43"/>
      <c r="BX635" s="16">
        <f t="shared" si="951"/>
        <v>0</v>
      </c>
      <c r="BY635" s="43"/>
      <c r="BZ635" s="16">
        <f t="shared" si="952"/>
        <v>0</v>
      </c>
      <c r="CB635" s="16">
        <f t="shared" si="947"/>
        <v>0</v>
      </c>
      <c r="CF635" s="243">
        <f t="shared" si="948"/>
        <v>0</v>
      </c>
      <c r="CH635" s="243">
        <f t="shared" si="962"/>
        <v>0</v>
      </c>
      <c r="CJ635" s="16">
        <f t="shared" si="945"/>
        <v>-95652.5</v>
      </c>
      <c r="CL635" s="54">
        <f t="shared" si="946"/>
        <v>0</v>
      </c>
      <c r="CN635" s="18"/>
      <c r="CO635" s="16">
        <f t="shared" si="949"/>
        <v>0</v>
      </c>
      <c r="CP635" s="18"/>
    </row>
    <row r="636" spans="1:94" x14ac:dyDescent="0.2">
      <c r="A636" s="387" t="s">
        <v>4186</v>
      </c>
      <c r="B636" s="14" t="str">
        <f>VLOOKUP(D636,'line assign basis'!$A$8:$D$668,2,FALSE)</f>
        <v>INJ &amp; DAM RES-EXT-WA</v>
      </c>
      <c r="C636" s="17" t="s">
        <v>1411</v>
      </c>
      <c r="D636" s="17" t="str">
        <f t="shared" si="964"/>
        <v>262143</v>
      </c>
      <c r="E636" s="17">
        <f>IFERROR(VLOOKUP(D636,'line assign basis'!$A$8:$D$668,4,FALSE),"")</f>
        <v>2</v>
      </c>
      <c r="F636" s="33">
        <f>IFERROR(VLOOKUP($D636,'SAP Data'!$A$7:$OM$1845,F$4,FALSE),"")</f>
        <v>-3799801.65</v>
      </c>
      <c r="G636" s="33">
        <f>IFERROR(VLOOKUP($D636,'SAP Data'!$A$7:$OM$1845,G$4,FALSE),"")</f>
        <v>-3799801.65</v>
      </c>
      <c r="H636" s="16">
        <f>IFERROR(VLOOKUP($D636,'SAP Data'!$A$7:$OM$1845,H$4,FALSE),"")</f>
        <v>-3799801.65</v>
      </c>
      <c r="I636" s="76">
        <f>IFERROR(VLOOKUP($D636,'SAP Data'!$A$7:$OM$1845,I$4,FALSE),"")</f>
        <v>-3799801.65</v>
      </c>
      <c r="J636" s="76">
        <f>IFERROR(VLOOKUP($D636,'SAP Data'!$A$7:$OM$1845,J$4,FALSE),"")</f>
        <v>-3799801.65</v>
      </c>
      <c r="K636" s="76">
        <f>IFERROR(VLOOKUP($D636,'SAP Data'!$A$7:$OM$1845,K$4,FALSE),"")</f>
        <v>-3799801.65</v>
      </c>
      <c r="L636" s="76">
        <f>IFERROR(VLOOKUP($D636,'SAP Data'!$A$7:$OM$1845,L$4,FALSE),"")</f>
        <v>-3799801.65</v>
      </c>
      <c r="M636" s="76">
        <f>IFERROR(VLOOKUP($D636,'SAP Data'!$A$7:$OM$1845,M$4,FALSE),"")</f>
        <v>-3799801.65</v>
      </c>
      <c r="N636" s="76">
        <f>IFERROR(VLOOKUP($D636,'SAP Data'!$A$7:$OM$1845,N$4,FALSE),"")</f>
        <v>-3799801.65</v>
      </c>
      <c r="O636" s="76">
        <f>IFERROR(VLOOKUP($D636,'SAP Data'!$A$7:$OM$1845,O$4,FALSE),"")</f>
        <v>-3799801.65</v>
      </c>
      <c r="P636" s="76">
        <f>IFERROR(VLOOKUP($D636,'SAP Data'!$A$7:$OM$1845,P$4,FALSE),"")</f>
        <v>-3799801.65</v>
      </c>
      <c r="Q636" s="76">
        <f>IFERROR(VLOOKUP($D636,'SAP Data'!$A$7:$OM$1845,Q$4,FALSE),"")</f>
        <v>-3799801.65</v>
      </c>
      <c r="R636" s="76">
        <f>IFERROR(VLOOKUP($D636,'SAP Data'!$A$7:$OM$1845,R$4,FALSE),"")</f>
        <v>-3799801.65</v>
      </c>
      <c r="S636" s="76">
        <f>IFERROR(VLOOKUP($D636,'SAP Data'!$A$7:$OM$1845,S$4,FALSE),"")</f>
        <v>-3799801.65</v>
      </c>
      <c r="T636" s="76">
        <f>IFERROR(VLOOKUP($D636,'SAP Data'!$A$7:$OM$1845,T$4,FALSE),"")</f>
        <v>-3799801.65</v>
      </c>
      <c r="U636" s="76">
        <f>IFERROR(VLOOKUP($D636,'SAP Data'!$A$7:$OM$1845,U$4,FALSE),"")</f>
        <v>-3799801.65</v>
      </c>
      <c r="V636" s="76">
        <f>IFERROR(VLOOKUP($D636,'SAP Data'!$A$7:$OM$1845,V$4,FALSE),"")</f>
        <v>-3799801.65</v>
      </c>
      <c r="W636" s="76">
        <f>IFERROR(VLOOKUP($D636,'SAP Data'!$A$7:$OM$1845,W$4,FALSE),"")</f>
        <v>-3799801.65</v>
      </c>
      <c r="X636" s="76">
        <f>IFERROR(VLOOKUP($D636,'SAP Data'!$A$7:$OM$1845,X$4,FALSE),"")</f>
        <v>-3799801.65</v>
      </c>
      <c r="Y636" s="76">
        <f>IFERROR(VLOOKUP($D636,'SAP Data'!$A$7:$OM$1845,Y$4,FALSE),"")</f>
        <v>-3799801.65</v>
      </c>
      <c r="Z636" s="76">
        <f>IFERROR(VLOOKUP($D636,'SAP Data'!$A$7:$OM$1845,Z$4,FALSE),"")</f>
        <v>-3799801.65</v>
      </c>
      <c r="AA636" s="76">
        <f>IFERROR(VLOOKUP($D636,'SAP Data'!$A$7:$OM$1845,AA$4,FALSE),"")</f>
        <v>-3799801.65</v>
      </c>
      <c r="AB636" s="76">
        <f>IFERROR(VLOOKUP($D636,'SAP Data'!$A$7:$OM$1845,AB$4,FALSE),"")</f>
        <v>-3799801.65</v>
      </c>
      <c r="AC636" s="76">
        <f>IFERROR(VLOOKUP($D636,'SAP Data'!$A$7:$OM$1845,AC$4,FALSE),"")</f>
        <v>-3799801.65</v>
      </c>
      <c r="AD636" s="76">
        <f>IFERROR(VLOOKUP($D636,'SAP Data'!$A$7:$OM$1845,AD$4,FALSE),"")</f>
        <v>-3799801.65</v>
      </c>
      <c r="AE636" s="76">
        <f>IFERROR(VLOOKUP($D636,'SAP Data'!$A$7:$OM$1845,AE$4,FALSE),"")</f>
        <v>-3799801.65</v>
      </c>
      <c r="AF636" s="76">
        <f>IFERROR(VLOOKUP($D636,'SAP Data'!$A$7:$OM$1845,AF$4,FALSE),"")</f>
        <v>-3799801.65</v>
      </c>
      <c r="AG636" s="76">
        <f>IFERROR(VLOOKUP($D636,'SAP Data'!$A$7:$OM$1845,AG$4,FALSE),"")</f>
        <v>-3799801.65</v>
      </c>
      <c r="AH636" s="76">
        <f>IFERROR(VLOOKUP($D636,'SAP Data'!$A$7:$OM$1845,AH$4,FALSE),"")</f>
        <v>-3799801.65</v>
      </c>
      <c r="AI636" s="76">
        <f>IFERROR(VLOOKUP($D636,'SAP Data'!$A$7:$OM$1845,AI$4,FALSE),"")</f>
        <v>-3799801.65</v>
      </c>
      <c r="AJ636" s="76">
        <f>IFERROR(VLOOKUP($D636,'SAP Data'!$A$7:$OM$1845,AJ$4,FALSE),"")</f>
        <v>-3799801.65</v>
      </c>
      <c r="AK636" s="76">
        <f>IFERROR(VLOOKUP($D636,'SAP Data'!$A$7:$OM$1845,AK$4,FALSE),"")</f>
        <v>-3799801.65</v>
      </c>
      <c r="AL636" s="76">
        <f>IFERROR(VLOOKUP($D636,'SAP Data'!$A$7:$OM$1845,AL$4,FALSE),"")</f>
        <v>-3799801.65</v>
      </c>
      <c r="AM636" s="76">
        <f>IFERROR(VLOOKUP($D636,'SAP Data'!$A$7:$OM$1845,AM$4,FALSE),"")</f>
        <v>-3799801.65</v>
      </c>
      <c r="AN636" s="76">
        <f>IFERROR(VLOOKUP($D636,'SAP Data'!$A$7:$OM$1845,AN$4,FALSE),"")</f>
        <v>-3799801.65</v>
      </c>
      <c r="AO636" s="76">
        <f>IFERROR(VLOOKUP($D636,'SAP Data'!$A$7:$OM$1845,AO$4,FALSE),"")</f>
        <v>-3799801.65</v>
      </c>
      <c r="AP636" s="99">
        <f t="shared" si="933"/>
        <v>-3799801.65</v>
      </c>
      <c r="AQ636" s="43">
        <f t="shared" si="934"/>
        <v>-3799801.65</v>
      </c>
      <c r="AR636" s="43">
        <f t="shared" si="935"/>
        <v>-3799801.65</v>
      </c>
      <c r="AS636" s="43">
        <f t="shared" si="936"/>
        <v>-3799801.65</v>
      </c>
      <c r="AT636" s="43">
        <f t="shared" si="937"/>
        <v>-3799801.65</v>
      </c>
      <c r="AU636" s="43">
        <f t="shared" si="938"/>
        <v>-3799801.65</v>
      </c>
      <c r="AV636" s="43">
        <f t="shared" si="939"/>
        <v>-3799801.65</v>
      </c>
      <c r="AW636" s="43">
        <f t="shared" si="940"/>
        <v>-3799801.65</v>
      </c>
      <c r="AX636" s="43">
        <f t="shared" si="941"/>
        <v>-3799801.65</v>
      </c>
      <c r="AY636" s="43">
        <f t="shared" si="942"/>
        <v>-3799801.65</v>
      </c>
      <c r="AZ636" s="43">
        <f t="shared" si="943"/>
        <v>-3799801.65</v>
      </c>
      <c r="BA636" s="98">
        <f t="shared" si="944"/>
        <v>-3799801.65</v>
      </c>
      <c r="BB636" s="16"/>
      <c r="BC636" s="16"/>
      <c r="BD636" s="16">
        <f t="shared" si="956"/>
        <v>0</v>
      </c>
      <c r="BE636" s="16"/>
      <c r="BF636" s="16">
        <f t="shared" si="957"/>
        <v>0</v>
      </c>
      <c r="BH636" s="16">
        <f t="shared" si="958"/>
        <v>0</v>
      </c>
      <c r="BJ636" s="16">
        <f t="shared" si="959"/>
        <v>0</v>
      </c>
      <c r="BL636" s="16">
        <f t="shared" si="960"/>
        <v>0</v>
      </c>
      <c r="BN636" s="16">
        <f t="shared" si="961"/>
        <v>0</v>
      </c>
      <c r="BP636" s="16">
        <f t="shared" si="953"/>
        <v>0</v>
      </c>
      <c r="BQ636" s="43"/>
      <c r="BR636" s="16">
        <f t="shared" si="954"/>
        <v>0</v>
      </c>
      <c r="BS636" s="43"/>
      <c r="BT636" s="16">
        <f t="shared" si="955"/>
        <v>0</v>
      </c>
      <c r="BV636" s="16">
        <f t="shared" si="950"/>
        <v>0</v>
      </c>
      <c r="BW636" s="43"/>
      <c r="BX636" s="16">
        <f t="shared" si="951"/>
        <v>0</v>
      </c>
      <c r="BY636" s="43"/>
      <c r="BZ636" s="16">
        <f t="shared" si="952"/>
        <v>0</v>
      </c>
      <c r="CB636" s="16">
        <f t="shared" si="947"/>
        <v>0</v>
      </c>
      <c r="CF636" s="243">
        <f t="shared" si="948"/>
        <v>0</v>
      </c>
      <c r="CH636" s="243">
        <f t="shared" si="962"/>
        <v>0</v>
      </c>
      <c r="CJ636" s="16">
        <f t="shared" si="945"/>
        <v>-3799801.65</v>
      </c>
      <c r="CL636" s="54">
        <f t="shared" si="946"/>
        <v>0</v>
      </c>
      <c r="CN636" s="18"/>
      <c r="CO636" s="16">
        <f t="shared" si="949"/>
        <v>0</v>
      </c>
      <c r="CP636" s="18"/>
    </row>
    <row r="637" spans="1:94" x14ac:dyDescent="0.2">
      <c r="A637" s="387" t="s">
        <v>4186</v>
      </c>
      <c r="B637" s="14" t="str">
        <f>VLOOKUP(D637,'line assign basis'!$A$8:$D$668,2,FALSE)</f>
        <v>INJ &amp; DAM INS-EXT HA</v>
      </c>
      <c r="C637" s="17" t="s">
        <v>1414</v>
      </c>
      <c r="D637" s="17" t="str">
        <f t="shared" si="964"/>
        <v>262144</v>
      </c>
      <c r="E637" s="17">
        <f>IFERROR(VLOOKUP(D637,'line assign basis'!$A$8:$D$668,4,FALSE),"")</f>
        <v>2</v>
      </c>
      <c r="F637" s="33">
        <f>IFERROR(VLOOKUP($D637,'SAP Data'!$A$7:$OM$1845,F$4,FALSE),"")</f>
        <v>-28166748.32</v>
      </c>
      <c r="G637" s="33">
        <f>IFERROR(VLOOKUP($D637,'SAP Data'!$A$7:$OM$1845,G$4,FALSE),"")</f>
        <v>-28166748.32</v>
      </c>
      <c r="H637" s="16">
        <f>IFERROR(VLOOKUP($D637,'SAP Data'!$A$7:$OM$1845,H$4,FALSE),"")</f>
        <v>-27959513.670000002</v>
      </c>
      <c r="I637" s="76">
        <f>IFERROR(VLOOKUP($D637,'SAP Data'!$A$7:$OM$1845,I$4,FALSE),"")</f>
        <v>-27959513.670000002</v>
      </c>
      <c r="J637" s="76">
        <f>IFERROR(VLOOKUP($D637,'SAP Data'!$A$7:$OM$1845,J$4,FALSE),"")</f>
        <v>-27959513.670000002</v>
      </c>
      <c r="K637" s="76">
        <f>IFERROR(VLOOKUP($D637,'SAP Data'!$A$7:$OM$1845,K$4,FALSE),"")</f>
        <v>-27994664.879999999</v>
      </c>
      <c r="L637" s="76">
        <f>IFERROR(VLOOKUP($D637,'SAP Data'!$A$7:$OM$1845,L$4,FALSE),"")</f>
        <v>-27994664.879999999</v>
      </c>
      <c r="M637" s="76">
        <f>IFERROR(VLOOKUP($D637,'SAP Data'!$A$7:$OM$1845,M$4,FALSE),"")</f>
        <v>-27994664.879999999</v>
      </c>
      <c r="N637" s="76">
        <f>IFERROR(VLOOKUP($D637,'SAP Data'!$A$7:$OM$1845,N$4,FALSE),"")</f>
        <v>-28212839.59</v>
      </c>
      <c r="O637" s="76">
        <f>IFERROR(VLOOKUP($D637,'SAP Data'!$A$7:$OM$1845,O$4,FALSE),"")</f>
        <v>-28212839.59</v>
      </c>
      <c r="P637" s="76">
        <f>IFERROR(VLOOKUP($D637,'SAP Data'!$A$7:$OM$1845,P$4,FALSE),"")</f>
        <v>-28212839.59</v>
      </c>
      <c r="Q637" s="76">
        <f>IFERROR(VLOOKUP($D637,'SAP Data'!$A$7:$OM$1845,Q$4,FALSE),"")</f>
        <v>-30327470.84</v>
      </c>
      <c r="R637" s="76">
        <f>IFERROR(VLOOKUP($D637,'SAP Data'!$A$7:$OM$1845,R$4,FALSE),"")</f>
        <v>-30327470.84</v>
      </c>
      <c r="S637" s="76">
        <f>IFERROR(VLOOKUP($D637,'SAP Data'!$A$7:$OM$1845,S$4,FALSE),"")</f>
        <v>-30327470.84</v>
      </c>
      <c r="T637" s="76">
        <f>IFERROR(VLOOKUP($D637,'SAP Data'!$A$7:$OM$1845,T$4,FALSE),"")</f>
        <v>-30472262.109999999</v>
      </c>
      <c r="U637" s="76">
        <f>IFERROR(VLOOKUP($D637,'SAP Data'!$A$7:$OM$1845,U$4,FALSE),"")</f>
        <v>-30472262.109999999</v>
      </c>
      <c r="V637" s="76">
        <f>IFERROR(VLOOKUP($D637,'SAP Data'!$A$7:$OM$1845,V$4,FALSE),"")</f>
        <v>-30472262.109999999</v>
      </c>
      <c r="W637" s="76">
        <f>IFERROR(VLOOKUP($D637,'SAP Data'!$A$7:$OM$1845,W$4,FALSE),"")</f>
        <v>-30526425.609999999</v>
      </c>
      <c r="X637" s="76">
        <f>IFERROR(VLOOKUP($D637,'SAP Data'!$A$7:$OM$1845,X$4,FALSE),"")</f>
        <v>-30526425.609999999</v>
      </c>
      <c r="Y637" s="76">
        <f>IFERROR(VLOOKUP($D637,'SAP Data'!$A$7:$OM$1845,Y$4,FALSE),"")</f>
        <v>-30526425.609999999</v>
      </c>
      <c r="Z637" s="76">
        <f>IFERROR(VLOOKUP($D637,'SAP Data'!$A$7:$OM$1845,Z$4,FALSE),"")</f>
        <v>-30744381.760000002</v>
      </c>
      <c r="AA637" s="76">
        <f>IFERROR(VLOOKUP($D637,'SAP Data'!$A$7:$OM$1845,AA$4,FALSE),"")</f>
        <v>-30744381.760000002</v>
      </c>
      <c r="AB637" s="76">
        <f>IFERROR(VLOOKUP($D637,'SAP Data'!$A$7:$OM$1845,AB$4,FALSE),"")</f>
        <v>-30744381.760000002</v>
      </c>
      <c r="AC637" s="76">
        <f>IFERROR(VLOOKUP($D637,'SAP Data'!$A$7:$OM$1845,AC$4,FALSE),"")</f>
        <v>-31276112</v>
      </c>
      <c r="AD637" s="76">
        <f>IFERROR(VLOOKUP($D637,'SAP Data'!$A$7:$OM$1845,AD$4,FALSE),"")</f>
        <v>-31276112</v>
      </c>
      <c r="AE637" s="76">
        <f>IFERROR(VLOOKUP($D637,'SAP Data'!$A$7:$OM$1845,AE$4,FALSE),"")</f>
        <v>-31276112</v>
      </c>
      <c r="AF637" s="76">
        <f>IFERROR(VLOOKUP($D637,'SAP Data'!$A$7:$OM$1845,AF$4,FALSE),"")</f>
        <v>-31760332.5</v>
      </c>
      <c r="AG637" s="76">
        <f>IFERROR(VLOOKUP($D637,'SAP Data'!$A$7:$OM$1845,AG$4,FALSE),"")</f>
        <v>-31760332.5</v>
      </c>
      <c r="AH637" s="76">
        <f>IFERROR(VLOOKUP($D637,'SAP Data'!$A$7:$OM$1845,AH$4,FALSE),"")</f>
        <v>-31760332.5</v>
      </c>
      <c r="AI637" s="76">
        <f>IFERROR(VLOOKUP($D637,'SAP Data'!$A$7:$OM$1845,AI$4,FALSE),"")</f>
        <v>-31831079.300000001</v>
      </c>
      <c r="AJ637" s="76">
        <f>IFERROR(VLOOKUP($D637,'SAP Data'!$A$7:$OM$1845,AJ$4,FALSE),"")</f>
        <v>-31831079.300000001</v>
      </c>
      <c r="AK637" s="76">
        <f>IFERROR(VLOOKUP($D637,'SAP Data'!$A$7:$OM$1845,AK$4,FALSE),"")</f>
        <v>-31831079.300000001</v>
      </c>
      <c r="AL637" s="76">
        <f>IFERROR(VLOOKUP($D637,'SAP Data'!$A$7:$OM$1845,AL$4,FALSE),"")</f>
        <v>-32167478.260000002</v>
      </c>
      <c r="AM637" s="76">
        <f>IFERROR(VLOOKUP($D637,'SAP Data'!$A$7:$OM$1845,AM$4,FALSE),"")</f>
        <v>-32167478.260000002</v>
      </c>
      <c r="AN637" s="76">
        <f>IFERROR(VLOOKUP($D637,'SAP Data'!$A$7:$OM$1845,AN$4,FALSE),"")</f>
        <v>-32167478.260000002</v>
      </c>
      <c r="AO637" s="76">
        <f>IFERROR(VLOOKUP($D637,'SAP Data'!$A$7:$OM$1845,AO$4,FALSE),"")</f>
        <v>-36244682.420000002</v>
      </c>
      <c r="AP637" s="99">
        <f t="shared" si="933"/>
        <v>-30636215.224999998</v>
      </c>
      <c r="AQ637" s="43">
        <f t="shared" si="934"/>
        <v>-30715268.655000001</v>
      </c>
      <c r="AR637" s="43">
        <f t="shared" si="935"/>
        <v>-30808464.969583333</v>
      </c>
      <c r="AS637" s="43">
        <f t="shared" si="936"/>
        <v>-30915804.168749999</v>
      </c>
      <c r="AT637" s="43">
        <f t="shared" si="937"/>
        <v>-31023143.36791667</v>
      </c>
      <c r="AU637" s="43">
        <f t="shared" si="938"/>
        <v>-31131173.537916664</v>
      </c>
      <c r="AV637" s="43">
        <f t="shared" si="939"/>
        <v>-31239894.678749997</v>
      </c>
      <c r="AW637" s="43">
        <f t="shared" si="940"/>
        <v>-31348615.81958333</v>
      </c>
      <c r="AX637" s="43">
        <f t="shared" si="941"/>
        <v>-31462272.077500001</v>
      </c>
      <c r="AY637" s="43">
        <f t="shared" si="942"/>
        <v>-31580863.452500001</v>
      </c>
      <c r="AZ637" s="43">
        <f t="shared" si="943"/>
        <v>-31699454.827500001</v>
      </c>
      <c r="BA637" s="98">
        <f t="shared" si="944"/>
        <v>-31965774.282499999</v>
      </c>
      <c r="BB637" s="16"/>
      <c r="BC637" s="16"/>
      <c r="BD637" s="16">
        <f t="shared" si="956"/>
        <v>0</v>
      </c>
      <c r="BE637" s="16"/>
      <c r="BF637" s="16">
        <f t="shared" si="957"/>
        <v>0</v>
      </c>
      <c r="BH637" s="16">
        <f t="shared" si="958"/>
        <v>0</v>
      </c>
      <c r="BJ637" s="16">
        <f t="shared" si="959"/>
        <v>0</v>
      </c>
      <c r="BL637" s="16">
        <f t="shared" si="960"/>
        <v>0</v>
      </c>
      <c r="BN637" s="16">
        <f t="shared" si="961"/>
        <v>0</v>
      </c>
      <c r="BP637" s="16">
        <f t="shared" si="953"/>
        <v>0</v>
      </c>
      <c r="BQ637" s="43"/>
      <c r="BR637" s="16">
        <f t="shared" si="954"/>
        <v>0</v>
      </c>
      <c r="BS637" s="43"/>
      <c r="BT637" s="16">
        <f t="shared" si="955"/>
        <v>0</v>
      </c>
      <c r="BV637" s="16">
        <f t="shared" si="950"/>
        <v>0</v>
      </c>
      <c r="BW637" s="43"/>
      <c r="BX637" s="16">
        <f t="shared" si="951"/>
        <v>0</v>
      </c>
      <c r="BY637" s="43"/>
      <c r="BZ637" s="16">
        <f t="shared" si="952"/>
        <v>0</v>
      </c>
      <c r="CB637" s="16">
        <f t="shared" si="947"/>
        <v>0</v>
      </c>
      <c r="CF637" s="243">
        <f t="shared" si="948"/>
        <v>0</v>
      </c>
      <c r="CH637" s="243">
        <f t="shared" si="962"/>
        <v>0</v>
      </c>
      <c r="CJ637" s="16">
        <f t="shared" si="945"/>
        <v>-31965774.282499999</v>
      </c>
      <c r="CL637" s="54">
        <f t="shared" si="946"/>
        <v>0</v>
      </c>
      <c r="CN637" s="18"/>
      <c r="CO637" s="16">
        <f t="shared" si="949"/>
        <v>0</v>
      </c>
      <c r="CP637" s="18"/>
    </row>
    <row r="638" spans="1:94" x14ac:dyDescent="0.2">
      <c r="A638" s="387" t="s">
        <v>4186</v>
      </c>
      <c r="B638" s="14" t="str">
        <f>VLOOKUP(D638,'line assign basis'!$A$8:$D$668,2,FALSE)</f>
        <v>INJ &amp; DAM RES-EXT OR</v>
      </c>
      <c r="C638" s="17" t="s">
        <v>1417</v>
      </c>
      <c r="D638" s="17" t="str">
        <f t="shared" si="964"/>
        <v>262145</v>
      </c>
      <c r="E638" s="17">
        <f>IFERROR(VLOOKUP(D638,'line assign basis'!$A$8:$D$668,4,FALSE),"")</f>
        <v>2</v>
      </c>
      <c r="F638" s="33">
        <f>IFERROR(VLOOKUP($D638,'SAP Data'!$A$7:$OM$1845,F$4,FALSE),"")</f>
        <v>-194059.54</v>
      </c>
      <c r="G638" s="33">
        <f>IFERROR(VLOOKUP($D638,'SAP Data'!$A$7:$OM$1845,G$4,FALSE),"")</f>
        <v>-194059.54</v>
      </c>
      <c r="H638" s="16">
        <f>IFERROR(VLOOKUP($D638,'SAP Data'!$A$7:$OM$1845,H$4,FALSE),"")</f>
        <v>-194059.54</v>
      </c>
      <c r="I638" s="76">
        <f>IFERROR(VLOOKUP($D638,'SAP Data'!$A$7:$OM$1845,I$4,FALSE),"")</f>
        <v>-194059.54</v>
      </c>
      <c r="J638" s="76">
        <f>IFERROR(VLOOKUP($D638,'SAP Data'!$A$7:$OM$1845,J$4,FALSE),"")</f>
        <v>-194059.54</v>
      </c>
      <c r="K638" s="76">
        <f>IFERROR(VLOOKUP($D638,'SAP Data'!$A$7:$OM$1845,K$4,FALSE),"")</f>
        <v>-194059.54</v>
      </c>
      <c r="L638" s="76">
        <f>IFERROR(VLOOKUP($D638,'SAP Data'!$A$7:$OM$1845,L$4,FALSE),"")</f>
        <v>-194059.54</v>
      </c>
      <c r="M638" s="76">
        <f>IFERROR(VLOOKUP($D638,'SAP Data'!$A$7:$OM$1845,M$4,FALSE),"")</f>
        <v>-194059.54</v>
      </c>
      <c r="N638" s="76">
        <f>IFERROR(VLOOKUP($D638,'SAP Data'!$A$7:$OM$1845,N$4,FALSE),"")</f>
        <v>-194059.54</v>
      </c>
      <c r="O638" s="76">
        <f>IFERROR(VLOOKUP($D638,'SAP Data'!$A$7:$OM$1845,O$4,FALSE),"")</f>
        <v>-194059.54</v>
      </c>
      <c r="P638" s="76">
        <f>IFERROR(VLOOKUP($D638,'SAP Data'!$A$7:$OM$1845,P$4,FALSE),"")</f>
        <v>-194059.54</v>
      </c>
      <c r="Q638" s="76">
        <f>IFERROR(VLOOKUP($D638,'SAP Data'!$A$7:$OM$1845,Q$4,FALSE),"")</f>
        <v>-194059.54</v>
      </c>
      <c r="R638" s="76">
        <f>IFERROR(VLOOKUP($D638,'SAP Data'!$A$7:$OM$1845,R$4,FALSE),"")</f>
        <v>-194059.54</v>
      </c>
      <c r="S638" s="76">
        <f>IFERROR(VLOOKUP($D638,'SAP Data'!$A$7:$OM$1845,S$4,FALSE),"")</f>
        <v>-194059.54</v>
      </c>
      <c r="T638" s="76">
        <f>IFERROR(VLOOKUP($D638,'SAP Data'!$A$7:$OM$1845,T$4,FALSE),"")</f>
        <v>-194059.54</v>
      </c>
      <c r="U638" s="76">
        <f>IFERROR(VLOOKUP($D638,'SAP Data'!$A$7:$OM$1845,U$4,FALSE),"")</f>
        <v>-194059.54</v>
      </c>
      <c r="V638" s="76">
        <f>IFERROR(VLOOKUP($D638,'SAP Data'!$A$7:$OM$1845,V$4,FALSE),"")</f>
        <v>-194059.54</v>
      </c>
      <c r="W638" s="76">
        <f>IFERROR(VLOOKUP($D638,'SAP Data'!$A$7:$OM$1845,W$4,FALSE),"")</f>
        <v>-194059.54</v>
      </c>
      <c r="X638" s="76">
        <f>IFERROR(VLOOKUP($D638,'SAP Data'!$A$7:$OM$1845,X$4,FALSE),"")</f>
        <v>-194059.54</v>
      </c>
      <c r="Y638" s="76">
        <f>IFERROR(VLOOKUP($D638,'SAP Data'!$A$7:$OM$1845,Y$4,FALSE),"")</f>
        <v>-194059.54</v>
      </c>
      <c r="Z638" s="76">
        <f>IFERROR(VLOOKUP($D638,'SAP Data'!$A$7:$OM$1845,Z$4,FALSE),"")</f>
        <v>-194059.54</v>
      </c>
      <c r="AA638" s="76">
        <f>IFERROR(VLOOKUP($D638,'SAP Data'!$A$7:$OM$1845,AA$4,FALSE),"")</f>
        <v>-194059.54</v>
      </c>
      <c r="AB638" s="76">
        <f>IFERROR(VLOOKUP($D638,'SAP Data'!$A$7:$OM$1845,AB$4,FALSE),"")</f>
        <v>-194059.54</v>
      </c>
      <c r="AC638" s="76">
        <f>IFERROR(VLOOKUP($D638,'SAP Data'!$A$7:$OM$1845,AC$4,FALSE),"")</f>
        <v>-194059.54</v>
      </c>
      <c r="AD638" s="76">
        <f>IFERROR(VLOOKUP($D638,'SAP Data'!$A$7:$OM$1845,AD$4,FALSE),"")</f>
        <v>-194059.54</v>
      </c>
      <c r="AE638" s="76">
        <f>IFERROR(VLOOKUP($D638,'SAP Data'!$A$7:$OM$1845,AE$4,FALSE),"")</f>
        <v>-194059.54</v>
      </c>
      <c r="AF638" s="76">
        <f>IFERROR(VLOOKUP($D638,'SAP Data'!$A$7:$OM$1845,AF$4,FALSE),"")</f>
        <v>-194059.54</v>
      </c>
      <c r="AG638" s="76">
        <f>IFERROR(VLOOKUP($D638,'SAP Data'!$A$7:$OM$1845,AG$4,FALSE),"")</f>
        <v>-194059.54</v>
      </c>
      <c r="AH638" s="76">
        <f>IFERROR(VLOOKUP($D638,'SAP Data'!$A$7:$OM$1845,AH$4,FALSE),"")</f>
        <v>-194059.54</v>
      </c>
      <c r="AI638" s="76">
        <f>IFERROR(VLOOKUP($D638,'SAP Data'!$A$7:$OM$1845,AI$4,FALSE),"")</f>
        <v>-194059.54</v>
      </c>
      <c r="AJ638" s="76">
        <f>IFERROR(VLOOKUP($D638,'SAP Data'!$A$7:$OM$1845,AJ$4,FALSE),"")</f>
        <v>-194059.54</v>
      </c>
      <c r="AK638" s="76">
        <f>IFERROR(VLOOKUP($D638,'SAP Data'!$A$7:$OM$1845,AK$4,FALSE),"")</f>
        <v>-194059.54</v>
      </c>
      <c r="AL638" s="76">
        <f>IFERROR(VLOOKUP($D638,'SAP Data'!$A$7:$OM$1845,AL$4,FALSE),"")</f>
        <v>-194059.54</v>
      </c>
      <c r="AM638" s="76">
        <f>IFERROR(VLOOKUP($D638,'SAP Data'!$A$7:$OM$1845,AM$4,FALSE),"")</f>
        <v>-194059.54</v>
      </c>
      <c r="AN638" s="76">
        <f>IFERROR(VLOOKUP($D638,'SAP Data'!$A$7:$OM$1845,AN$4,FALSE),"")</f>
        <v>-194059.54</v>
      </c>
      <c r="AO638" s="76">
        <f>IFERROR(VLOOKUP($D638,'SAP Data'!$A$7:$OM$1845,AO$4,FALSE),"")</f>
        <v>-194059.54</v>
      </c>
      <c r="AP638" s="99">
        <f t="shared" si="933"/>
        <v>-194059.54</v>
      </c>
      <c r="AQ638" s="43">
        <f t="shared" si="934"/>
        <v>-194059.54</v>
      </c>
      <c r="AR638" s="43">
        <f t="shared" si="935"/>
        <v>-194059.54</v>
      </c>
      <c r="AS638" s="43">
        <f t="shared" si="936"/>
        <v>-194059.54</v>
      </c>
      <c r="AT638" s="43">
        <f t="shared" si="937"/>
        <v>-194059.54</v>
      </c>
      <c r="AU638" s="43">
        <f t="shared" si="938"/>
        <v>-194059.54</v>
      </c>
      <c r="AV638" s="43">
        <f t="shared" si="939"/>
        <v>-194059.54</v>
      </c>
      <c r="AW638" s="43">
        <f t="shared" si="940"/>
        <v>-194059.54</v>
      </c>
      <c r="AX638" s="43">
        <f t="shared" si="941"/>
        <v>-194059.54</v>
      </c>
      <c r="AY638" s="43">
        <f t="shared" si="942"/>
        <v>-194059.54</v>
      </c>
      <c r="AZ638" s="43">
        <f t="shared" si="943"/>
        <v>-194059.54</v>
      </c>
      <c r="BA638" s="98">
        <f t="shared" si="944"/>
        <v>-194059.54</v>
      </c>
      <c r="BB638" s="16"/>
      <c r="BC638" s="16"/>
      <c r="BD638" s="16">
        <f t="shared" si="956"/>
        <v>0</v>
      </c>
      <c r="BE638" s="16"/>
      <c r="BF638" s="16">
        <f t="shared" si="957"/>
        <v>0</v>
      </c>
      <c r="BH638" s="16">
        <f t="shared" si="958"/>
        <v>0</v>
      </c>
      <c r="BJ638" s="16">
        <f t="shared" si="959"/>
        <v>0</v>
      </c>
      <c r="BL638" s="16">
        <f t="shared" si="960"/>
        <v>0</v>
      </c>
      <c r="BN638" s="16">
        <f t="shared" si="961"/>
        <v>0</v>
      </c>
      <c r="BP638" s="16">
        <f t="shared" si="953"/>
        <v>0</v>
      </c>
      <c r="BQ638" s="43"/>
      <c r="BR638" s="16">
        <f t="shared" si="954"/>
        <v>0</v>
      </c>
      <c r="BS638" s="43"/>
      <c r="BT638" s="16">
        <f t="shared" si="955"/>
        <v>0</v>
      </c>
      <c r="BV638" s="16">
        <f t="shared" si="950"/>
        <v>0</v>
      </c>
      <c r="BW638" s="43"/>
      <c r="BX638" s="16">
        <f t="shared" si="951"/>
        <v>0</v>
      </c>
      <c r="BY638" s="43"/>
      <c r="BZ638" s="16">
        <f t="shared" si="952"/>
        <v>0</v>
      </c>
      <c r="CB638" s="16">
        <f t="shared" si="947"/>
        <v>0</v>
      </c>
      <c r="CF638" s="243">
        <f t="shared" si="948"/>
        <v>0</v>
      </c>
      <c r="CH638" s="243">
        <f t="shared" si="962"/>
        <v>0</v>
      </c>
      <c r="CJ638" s="16">
        <f t="shared" si="945"/>
        <v>-194059.54</v>
      </c>
      <c r="CL638" s="54">
        <f t="shared" si="946"/>
        <v>0</v>
      </c>
      <c r="CN638" s="18"/>
      <c r="CO638" s="16">
        <f t="shared" si="949"/>
        <v>0</v>
      </c>
      <c r="CP638" s="18"/>
    </row>
    <row r="639" spans="1:94" x14ac:dyDescent="0.2">
      <c r="A639" s="387" t="s">
        <v>4186</v>
      </c>
      <c r="B639" s="14" t="str">
        <f>VLOOKUP(D639,'line assign basis'!$A$8:$D$668,2,FALSE)</f>
        <v>INJ &amp; DAM RES-EXT TA</v>
      </c>
      <c r="C639" s="17" t="s">
        <v>1420</v>
      </c>
      <c r="D639" s="17" t="str">
        <f t="shared" si="964"/>
        <v>262146</v>
      </c>
      <c r="E639" s="17">
        <f>IFERROR(VLOOKUP(D639,'line assign basis'!$A$8:$D$668,4,FALSE),"")</f>
        <v>2</v>
      </c>
      <c r="F639" s="33">
        <f>IFERROR(VLOOKUP($D639,'SAP Data'!$A$7:$OM$1845,F$4,FALSE),"")</f>
        <v>-10532100.300000001</v>
      </c>
      <c r="G639" s="33">
        <f>IFERROR(VLOOKUP($D639,'SAP Data'!$A$7:$OM$1845,G$4,FALSE),"")</f>
        <v>-10532100.300000001</v>
      </c>
      <c r="H639" s="16">
        <f>IFERROR(VLOOKUP($D639,'SAP Data'!$A$7:$OM$1845,H$4,FALSE),"")</f>
        <v>-10532100.300000001</v>
      </c>
      <c r="I639" s="76">
        <f>IFERROR(VLOOKUP($D639,'SAP Data'!$A$7:$OM$1845,I$4,FALSE),"")</f>
        <v>-10532100.300000001</v>
      </c>
      <c r="J639" s="76">
        <f>IFERROR(VLOOKUP($D639,'SAP Data'!$A$7:$OM$1845,J$4,FALSE),"")</f>
        <v>-10532100.300000001</v>
      </c>
      <c r="K639" s="76">
        <f>IFERROR(VLOOKUP($D639,'SAP Data'!$A$7:$OM$1845,K$4,FALSE),"")</f>
        <v>-10532100.300000001</v>
      </c>
      <c r="L639" s="76">
        <f>IFERROR(VLOOKUP($D639,'SAP Data'!$A$7:$OM$1845,L$4,FALSE),"")</f>
        <v>-10532100.300000001</v>
      </c>
      <c r="M639" s="76">
        <f>IFERROR(VLOOKUP($D639,'SAP Data'!$A$7:$OM$1845,M$4,FALSE),"")</f>
        <v>-10532100.300000001</v>
      </c>
      <c r="N639" s="76">
        <f>IFERROR(VLOOKUP($D639,'SAP Data'!$A$7:$OM$1845,N$4,FALSE),"")</f>
        <v>-10532100.300000001</v>
      </c>
      <c r="O639" s="76">
        <f>IFERROR(VLOOKUP($D639,'SAP Data'!$A$7:$OM$1845,O$4,FALSE),"")</f>
        <v>-10532100.300000001</v>
      </c>
      <c r="P639" s="76">
        <f>IFERROR(VLOOKUP($D639,'SAP Data'!$A$7:$OM$1845,P$4,FALSE),"")</f>
        <v>-10532100.300000001</v>
      </c>
      <c r="Q639" s="76">
        <f>IFERROR(VLOOKUP($D639,'SAP Data'!$A$7:$OM$1845,Q$4,FALSE),"")</f>
        <v>-10532100.300000001</v>
      </c>
      <c r="R639" s="76">
        <f>IFERROR(VLOOKUP($D639,'SAP Data'!$A$7:$OM$1845,R$4,FALSE),"")</f>
        <v>-10532100.300000001</v>
      </c>
      <c r="S639" s="76">
        <f>IFERROR(VLOOKUP($D639,'SAP Data'!$A$7:$OM$1845,S$4,FALSE),"")</f>
        <v>-10532100.300000001</v>
      </c>
      <c r="T639" s="76">
        <f>IFERROR(VLOOKUP($D639,'SAP Data'!$A$7:$OM$1845,T$4,FALSE),"")</f>
        <v>-10532100.300000001</v>
      </c>
      <c r="U639" s="76">
        <f>IFERROR(VLOOKUP($D639,'SAP Data'!$A$7:$OM$1845,U$4,FALSE),"")</f>
        <v>-10532100.300000001</v>
      </c>
      <c r="V639" s="76">
        <f>IFERROR(VLOOKUP($D639,'SAP Data'!$A$7:$OM$1845,V$4,FALSE),"")</f>
        <v>-10532100.300000001</v>
      </c>
      <c r="W639" s="76">
        <f>IFERROR(VLOOKUP($D639,'SAP Data'!$A$7:$OM$1845,W$4,FALSE),"")</f>
        <v>-10532100.300000001</v>
      </c>
      <c r="X639" s="76">
        <f>IFERROR(VLOOKUP($D639,'SAP Data'!$A$7:$OM$1845,X$4,FALSE),"")</f>
        <v>-10532100.300000001</v>
      </c>
      <c r="Y639" s="76">
        <f>IFERROR(VLOOKUP($D639,'SAP Data'!$A$7:$OM$1845,Y$4,FALSE),"")</f>
        <v>-10532100.300000001</v>
      </c>
      <c r="Z639" s="76">
        <f>IFERROR(VLOOKUP($D639,'SAP Data'!$A$7:$OM$1845,Z$4,FALSE),"")</f>
        <v>-10532100.300000001</v>
      </c>
      <c r="AA639" s="76">
        <f>IFERROR(VLOOKUP($D639,'SAP Data'!$A$7:$OM$1845,AA$4,FALSE),"")</f>
        <v>-10532100.300000001</v>
      </c>
      <c r="AB639" s="76">
        <f>IFERROR(VLOOKUP($D639,'SAP Data'!$A$7:$OM$1845,AB$4,FALSE),"")</f>
        <v>-10532100.300000001</v>
      </c>
      <c r="AC639" s="76">
        <f>IFERROR(VLOOKUP($D639,'SAP Data'!$A$7:$OM$1845,AC$4,FALSE),"")</f>
        <v>-10532100.300000001</v>
      </c>
      <c r="AD639" s="76">
        <f>IFERROR(VLOOKUP($D639,'SAP Data'!$A$7:$OM$1845,AD$4,FALSE),"")</f>
        <v>-10532100.300000001</v>
      </c>
      <c r="AE639" s="76">
        <f>IFERROR(VLOOKUP($D639,'SAP Data'!$A$7:$OM$1845,AE$4,FALSE),"")</f>
        <v>-10532100.300000001</v>
      </c>
      <c r="AF639" s="76">
        <f>IFERROR(VLOOKUP($D639,'SAP Data'!$A$7:$OM$1845,AF$4,FALSE),"")</f>
        <v>-10532100.300000001</v>
      </c>
      <c r="AG639" s="76">
        <f>IFERROR(VLOOKUP($D639,'SAP Data'!$A$7:$OM$1845,AG$4,FALSE),"")</f>
        <v>-10532100.300000001</v>
      </c>
      <c r="AH639" s="76">
        <f>IFERROR(VLOOKUP($D639,'SAP Data'!$A$7:$OM$1845,AH$4,FALSE),"")</f>
        <v>-10532100.300000001</v>
      </c>
      <c r="AI639" s="76">
        <f>IFERROR(VLOOKUP($D639,'SAP Data'!$A$7:$OM$1845,AI$4,FALSE),"")</f>
        <v>-10532100.300000001</v>
      </c>
      <c r="AJ639" s="76">
        <f>IFERROR(VLOOKUP($D639,'SAP Data'!$A$7:$OM$1845,AJ$4,FALSE),"")</f>
        <v>-10532100.300000001</v>
      </c>
      <c r="AK639" s="76">
        <f>IFERROR(VLOOKUP($D639,'SAP Data'!$A$7:$OM$1845,AK$4,FALSE),"")</f>
        <v>-10532100.300000001</v>
      </c>
      <c r="AL639" s="76">
        <f>IFERROR(VLOOKUP($D639,'SAP Data'!$A$7:$OM$1845,AL$4,FALSE),"")</f>
        <v>-10532100.300000001</v>
      </c>
      <c r="AM639" s="76">
        <f>IFERROR(VLOOKUP($D639,'SAP Data'!$A$7:$OM$1845,AM$4,FALSE),"")</f>
        <v>-10532100.300000001</v>
      </c>
      <c r="AN639" s="76">
        <f>IFERROR(VLOOKUP($D639,'SAP Data'!$A$7:$OM$1845,AN$4,FALSE),"")</f>
        <v>-10532100.300000001</v>
      </c>
      <c r="AO639" s="76">
        <f>IFERROR(VLOOKUP($D639,'SAP Data'!$A$7:$OM$1845,AO$4,FALSE),"")</f>
        <v>-10532100.300000001</v>
      </c>
      <c r="AP639" s="99">
        <f t="shared" si="933"/>
        <v>-10532100.299999999</v>
      </c>
      <c r="AQ639" s="43">
        <f t="shared" si="934"/>
        <v>-10532100.299999999</v>
      </c>
      <c r="AR639" s="43">
        <f t="shared" si="935"/>
        <v>-10532100.299999999</v>
      </c>
      <c r="AS639" s="43">
        <f t="shared" si="936"/>
        <v>-10532100.299999999</v>
      </c>
      <c r="AT639" s="43">
        <f t="shared" si="937"/>
        <v>-10532100.299999999</v>
      </c>
      <c r="AU639" s="43">
        <f t="shared" si="938"/>
        <v>-10532100.299999999</v>
      </c>
      <c r="AV639" s="43">
        <f t="shared" si="939"/>
        <v>-10532100.299999999</v>
      </c>
      <c r="AW639" s="43">
        <f t="shared" si="940"/>
        <v>-10532100.299999999</v>
      </c>
      <c r="AX639" s="43">
        <f t="shared" si="941"/>
        <v>-10532100.299999999</v>
      </c>
      <c r="AY639" s="43">
        <f t="shared" si="942"/>
        <v>-10532100.299999999</v>
      </c>
      <c r="AZ639" s="43">
        <f t="shared" si="943"/>
        <v>-10532100.299999999</v>
      </c>
      <c r="BA639" s="98">
        <f t="shared" si="944"/>
        <v>-10532100.299999999</v>
      </c>
      <c r="BB639" s="16"/>
      <c r="BC639" s="16"/>
      <c r="BD639" s="16">
        <f t="shared" si="956"/>
        <v>0</v>
      </c>
      <c r="BE639" s="16"/>
      <c r="BF639" s="16">
        <f t="shared" si="957"/>
        <v>0</v>
      </c>
      <c r="BH639" s="16">
        <f t="shared" si="958"/>
        <v>0</v>
      </c>
      <c r="BJ639" s="16">
        <f t="shared" si="959"/>
        <v>0</v>
      </c>
      <c r="BL639" s="16">
        <f t="shared" si="960"/>
        <v>0</v>
      </c>
      <c r="BN639" s="16">
        <f t="shared" si="961"/>
        <v>0</v>
      </c>
      <c r="BP639" s="16">
        <f t="shared" si="953"/>
        <v>0</v>
      </c>
      <c r="BQ639" s="43"/>
      <c r="BR639" s="16">
        <f t="shared" si="954"/>
        <v>0</v>
      </c>
      <c r="BS639" s="43"/>
      <c r="BT639" s="16">
        <f t="shared" si="955"/>
        <v>0</v>
      </c>
      <c r="BV639" s="16">
        <f t="shared" si="950"/>
        <v>0</v>
      </c>
      <c r="BW639" s="43"/>
      <c r="BX639" s="16">
        <f t="shared" si="951"/>
        <v>0</v>
      </c>
      <c r="BY639" s="43"/>
      <c r="BZ639" s="16">
        <f t="shared" si="952"/>
        <v>0</v>
      </c>
      <c r="CB639" s="16">
        <f t="shared" si="947"/>
        <v>0</v>
      </c>
      <c r="CF639" s="243">
        <f t="shared" si="948"/>
        <v>0</v>
      </c>
      <c r="CH639" s="243">
        <f t="shared" si="962"/>
        <v>0</v>
      </c>
      <c r="CJ639" s="16">
        <f t="shared" si="945"/>
        <v>-10532100.299999999</v>
      </c>
      <c r="CL639" s="54">
        <f t="shared" si="946"/>
        <v>0</v>
      </c>
      <c r="CN639" s="18"/>
      <c r="CO639" s="16">
        <f t="shared" si="949"/>
        <v>0</v>
      </c>
      <c r="CP639" s="18"/>
    </row>
    <row r="640" spans="1:94" x14ac:dyDescent="0.2">
      <c r="A640" s="387" t="s">
        <v>4186</v>
      </c>
      <c r="B640" s="14" t="str">
        <f>VLOOKUP(D640,'line assign basis'!$A$8:$D$668,2,FALSE)</f>
        <v>INJ &amp; DAM RES-ENV CE</v>
      </c>
      <c r="C640" s="17" t="s">
        <v>1423</v>
      </c>
      <c r="D640" s="17" t="str">
        <f t="shared" si="964"/>
        <v>262147</v>
      </c>
      <c r="E640" s="17">
        <f>IFERROR(VLOOKUP(D640,'line assign basis'!$A$8:$D$668,4,FALSE),"")</f>
        <v>2</v>
      </c>
      <c r="F640" s="33">
        <f>IFERROR(VLOOKUP($D640,'SAP Data'!$A$7:$OM$1845,F$4,FALSE),"")</f>
        <v>-787654.24</v>
      </c>
      <c r="G640" s="33">
        <f>IFERROR(VLOOKUP($D640,'SAP Data'!$A$7:$OM$1845,G$4,FALSE),"")</f>
        <v>-787654.24</v>
      </c>
      <c r="H640" s="16">
        <f>IFERROR(VLOOKUP($D640,'SAP Data'!$A$7:$OM$1845,H$4,FALSE),"")</f>
        <v>-787654.24</v>
      </c>
      <c r="I640" s="76">
        <f>IFERROR(VLOOKUP($D640,'SAP Data'!$A$7:$OM$1845,I$4,FALSE),"")</f>
        <v>-787654.24</v>
      </c>
      <c r="J640" s="76">
        <f>IFERROR(VLOOKUP($D640,'SAP Data'!$A$7:$OM$1845,J$4,FALSE),"")</f>
        <v>-787654.24</v>
      </c>
      <c r="K640" s="76">
        <f>IFERROR(VLOOKUP($D640,'SAP Data'!$A$7:$OM$1845,K$4,FALSE),"")</f>
        <v>-787654.24</v>
      </c>
      <c r="L640" s="76">
        <f>IFERROR(VLOOKUP($D640,'SAP Data'!$A$7:$OM$1845,L$4,FALSE),"")</f>
        <v>-787654.24</v>
      </c>
      <c r="M640" s="76">
        <f>IFERROR(VLOOKUP($D640,'SAP Data'!$A$7:$OM$1845,M$4,FALSE),"")</f>
        <v>-787654.24</v>
      </c>
      <c r="N640" s="76">
        <f>IFERROR(VLOOKUP($D640,'SAP Data'!$A$7:$OM$1845,N$4,FALSE),"")</f>
        <v>-782654.24</v>
      </c>
      <c r="O640" s="76">
        <f>IFERROR(VLOOKUP($D640,'SAP Data'!$A$7:$OM$1845,O$4,FALSE),"")</f>
        <v>-782654.24</v>
      </c>
      <c r="P640" s="76">
        <f>IFERROR(VLOOKUP($D640,'SAP Data'!$A$7:$OM$1845,P$4,FALSE),"")</f>
        <v>-782654.24</v>
      </c>
      <c r="Q640" s="76">
        <f>IFERROR(VLOOKUP($D640,'SAP Data'!$A$7:$OM$1845,Q$4,FALSE),"")</f>
        <v>-780241.74</v>
      </c>
      <c r="R640" s="76">
        <f>IFERROR(VLOOKUP($D640,'SAP Data'!$A$7:$OM$1845,R$4,FALSE),"")</f>
        <v>-780241.74</v>
      </c>
      <c r="S640" s="76">
        <f>IFERROR(VLOOKUP($D640,'SAP Data'!$A$7:$OM$1845,S$4,FALSE),"")</f>
        <v>-780241.74</v>
      </c>
      <c r="T640" s="76">
        <f>IFERROR(VLOOKUP($D640,'SAP Data'!$A$7:$OM$1845,T$4,FALSE),"")</f>
        <v>-780241.74</v>
      </c>
      <c r="U640" s="76">
        <f>IFERROR(VLOOKUP($D640,'SAP Data'!$A$7:$OM$1845,U$4,FALSE),"")</f>
        <v>-780241.74</v>
      </c>
      <c r="V640" s="76">
        <f>IFERROR(VLOOKUP($D640,'SAP Data'!$A$7:$OM$1845,V$4,FALSE),"")</f>
        <v>-780241.74</v>
      </c>
      <c r="W640" s="76">
        <f>IFERROR(VLOOKUP($D640,'SAP Data'!$A$7:$OM$1845,W$4,FALSE),"")</f>
        <v>-780241.74</v>
      </c>
      <c r="X640" s="76">
        <f>IFERROR(VLOOKUP($D640,'SAP Data'!$A$7:$OM$1845,X$4,FALSE),"")</f>
        <v>-780241.74</v>
      </c>
      <c r="Y640" s="76">
        <f>IFERROR(VLOOKUP($D640,'SAP Data'!$A$7:$OM$1845,Y$4,FALSE),"")</f>
        <v>-780241.74</v>
      </c>
      <c r="Z640" s="76">
        <f>IFERROR(VLOOKUP($D640,'SAP Data'!$A$7:$OM$1845,Z$4,FALSE),"")</f>
        <v>-780241.74</v>
      </c>
      <c r="AA640" s="76">
        <f>IFERROR(VLOOKUP($D640,'SAP Data'!$A$7:$OM$1845,AA$4,FALSE),"")</f>
        <v>-780241.74</v>
      </c>
      <c r="AB640" s="76">
        <f>IFERROR(VLOOKUP($D640,'SAP Data'!$A$7:$OM$1845,AB$4,FALSE),"")</f>
        <v>-780241.74</v>
      </c>
      <c r="AC640" s="76">
        <f>IFERROR(VLOOKUP($D640,'SAP Data'!$A$7:$OM$1845,AC$4,FALSE),"")</f>
        <v>-780241.74</v>
      </c>
      <c r="AD640" s="76">
        <f>IFERROR(VLOOKUP($D640,'SAP Data'!$A$7:$OM$1845,AD$4,FALSE),"")</f>
        <v>-780241.74</v>
      </c>
      <c r="AE640" s="76">
        <f>IFERROR(VLOOKUP($D640,'SAP Data'!$A$7:$OM$1845,AE$4,FALSE),"")</f>
        <v>-780241.74</v>
      </c>
      <c r="AF640" s="76">
        <f>IFERROR(VLOOKUP($D640,'SAP Data'!$A$7:$OM$1845,AF$4,FALSE),"")</f>
        <v>-780241.74</v>
      </c>
      <c r="AG640" s="76">
        <f>IFERROR(VLOOKUP($D640,'SAP Data'!$A$7:$OM$1845,AG$4,FALSE),"")</f>
        <v>-780241.74</v>
      </c>
      <c r="AH640" s="76">
        <f>IFERROR(VLOOKUP($D640,'SAP Data'!$A$7:$OM$1845,AH$4,FALSE),"")</f>
        <v>-780241.74</v>
      </c>
      <c r="AI640" s="76">
        <f>IFERROR(VLOOKUP($D640,'SAP Data'!$A$7:$OM$1845,AI$4,FALSE),"")</f>
        <v>-780241.74</v>
      </c>
      <c r="AJ640" s="76">
        <f>IFERROR(VLOOKUP($D640,'SAP Data'!$A$7:$OM$1845,AJ$4,FALSE),"")</f>
        <v>-780241.74</v>
      </c>
      <c r="AK640" s="76">
        <f>IFERROR(VLOOKUP($D640,'SAP Data'!$A$7:$OM$1845,AK$4,FALSE),"")</f>
        <v>-780241.74</v>
      </c>
      <c r="AL640" s="76">
        <f>IFERROR(VLOOKUP($D640,'SAP Data'!$A$7:$OM$1845,AL$4,FALSE),"")</f>
        <v>-780241.74</v>
      </c>
      <c r="AM640" s="76">
        <f>IFERROR(VLOOKUP($D640,'SAP Data'!$A$7:$OM$1845,AM$4,FALSE),"")</f>
        <v>-780241.74</v>
      </c>
      <c r="AN640" s="76">
        <f>IFERROR(VLOOKUP($D640,'SAP Data'!$A$7:$OM$1845,AN$4,FALSE),"")</f>
        <v>-780241.74</v>
      </c>
      <c r="AO640" s="76">
        <f>IFERROR(VLOOKUP($D640,'SAP Data'!$A$7:$OM$1845,AO$4,FALSE),"")</f>
        <v>-780241.74</v>
      </c>
      <c r="AP640" s="99">
        <f t="shared" si="933"/>
        <v>-780241.73999999987</v>
      </c>
      <c r="AQ640" s="43">
        <f t="shared" si="934"/>
        <v>-780241.73999999987</v>
      </c>
      <c r="AR640" s="43">
        <f t="shared" si="935"/>
        <v>-780241.73999999987</v>
      </c>
      <c r="AS640" s="43">
        <f t="shared" si="936"/>
        <v>-780241.73999999987</v>
      </c>
      <c r="AT640" s="43">
        <f t="shared" si="937"/>
        <v>-780241.73999999987</v>
      </c>
      <c r="AU640" s="43">
        <f t="shared" si="938"/>
        <v>-780241.73999999987</v>
      </c>
      <c r="AV640" s="43">
        <f t="shared" si="939"/>
        <v>-780241.73999999987</v>
      </c>
      <c r="AW640" s="43">
        <f t="shared" si="940"/>
        <v>-780241.73999999987</v>
      </c>
      <c r="AX640" s="43">
        <f t="shared" si="941"/>
        <v>-780241.73999999987</v>
      </c>
      <c r="AY640" s="43">
        <f t="shared" si="942"/>
        <v>-780241.73999999987</v>
      </c>
      <c r="AZ640" s="43">
        <f t="shared" si="943"/>
        <v>-780241.73999999987</v>
      </c>
      <c r="BA640" s="98">
        <f t="shared" si="944"/>
        <v>-780241.73999999987</v>
      </c>
      <c r="BB640" s="16"/>
      <c r="BC640" s="16"/>
      <c r="BD640" s="16">
        <f t="shared" si="956"/>
        <v>0</v>
      </c>
      <c r="BE640" s="16"/>
      <c r="BF640" s="16">
        <f t="shared" si="957"/>
        <v>0</v>
      </c>
      <c r="BH640" s="16">
        <f t="shared" si="958"/>
        <v>0</v>
      </c>
      <c r="BJ640" s="16">
        <f t="shared" si="959"/>
        <v>0</v>
      </c>
      <c r="BL640" s="16">
        <f t="shared" si="960"/>
        <v>0</v>
      </c>
      <c r="BN640" s="16">
        <f t="shared" si="961"/>
        <v>0</v>
      </c>
      <c r="BP640" s="16">
        <f t="shared" si="953"/>
        <v>0</v>
      </c>
      <c r="BQ640" s="43"/>
      <c r="BR640" s="16">
        <f t="shared" si="954"/>
        <v>0</v>
      </c>
      <c r="BS640" s="43"/>
      <c r="BT640" s="16">
        <f t="shared" si="955"/>
        <v>0</v>
      </c>
      <c r="BV640" s="16">
        <f t="shared" si="950"/>
        <v>0</v>
      </c>
      <c r="BW640" s="43"/>
      <c r="BX640" s="16">
        <f t="shared" si="951"/>
        <v>0</v>
      </c>
      <c r="BY640" s="43"/>
      <c r="BZ640" s="16">
        <f t="shared" si="952"/>
        <v>0</v>
      </c>
      <c r="CB640" s="16">
        <f t="shared" si="947"/>
        <v>0</v>
      </c>
      <c r="CF640" s="243">
        <f t="shared" si="948"/>
        <v>0</v>
      </c>
      <c r="CH640" s="243">
        <f t="shared" si="962"/>
        <v>0</v>
      </c>
      <c r="CJ640" s="16">
        <f t="shared" si="945"/>
        <v>-780241.73999999987</v>
      </c>
      <c r="CL640" s="54">
        <f t="shared" si="946"/>
        <v>0</v>
      </c>
      <c r="CN640" s="18"/>
      <c r="CO640" s="16">
        <f t="shared" si="949"/>
        <v>0</v>
      </c>
      <c r="CP640" s="18"/>
    </row>
    <row r="641" spans="1:98" x14ac:dyDescent="0.2">
      <c r="A641" s="387" t="s">
        <v>4186</v>
      </c>
      <c r="B641" s="14" t="str">
        <f>VLOOKUP(D641,'line assign basis'!$A$8:$D$668,2,FALSE)</f>
        <v>INJ &amp; DAM RES-FRONT</v>
      </c>
      <c r="C641" s="17" t="s">
        <v>1426</v>
      </c>
      <c r="D641" s="17" t="str">
        <f t="shared" si="964"/>
        <v>262148</v>
      </c>
      <c r="E641" s="17">
        <f>IFERROR(VLOOKUP(D641,'line assign basis'!$A$8:$D$668,4,FALSE),"")</f>
        <v>2</v>
      </c>
      <c r="F641" s="33">
        <f>IFERROR(VLOOKUP($D641,'SAP Data'!$A$7:$OM$1845,F$4,FALSE),"")</f>
        <v>-16887639.510000002</v>
      </c>
      <c r="G641" s="33">
        <f>IFERROR(VLOOKUP($D641,'SAP Data'!$A$7:$OM$1845,G$4,FALSE),"")</f>
        <v>-16887639.510000002</v>
      </c>
      <c r="H641" s="16">
        <f>IFERROR(VLOOKUP($D641,'SAP Data'!$A$7:$OM$1845,H$4,FALSE),"")</f>
        <v>-17028500.5</v>
      </c>
      <c r="I641" s="76">
        <f>IFERROR(VLOOKUP($D641,'SAP Data'!$A$7:$OM$1845,I$4,FALSE),"")</f>
        <v>-17028500.5</v>
      </c>
      <c r="J641" s="76">
        <f>IFERROR(VLOOKUP($D641,'SAP Data'!$A$7:$OM$1845,J$4,FALSE),"")</f>
        <v>-17028500.5</v>
      </c>
      <c r="K641" s="76">
        <f>IFERROR(VLOOKUP($D641,'SAP Data'!$A$7:$OM$1845,K$4,FALSE),"")</f>
        <v>-17227831.07</v>
      </c>
      <c r="L641" s="76">
        <f>IFERROR(VLOOKUP($D641,'SAP Data'!$A$7:$OM$1845,L$4,FALSE),"")</f>
        <v>-17227831.07</v>
      </c>
      <c r="M641" s="76">
        <f>IFERROR(VLOOKUP($D641,'SAP Data'!$A$7:$OM$1845,M$4,FALSE),"")</f>
        <v>-17227831.07</v>
      </c>
      <c r="N641" s="76">
        <f>IFERROR(VLOOKUP($D641,'SAP Data'!$A$7:$OM$1845,N$4,FALSE),"")</f>
        <v>-17226988.02</v>
      </c>
      <c r="O641" s="76">
        <f>IFERROR(VLOOKUP($D641,'SAP Data'!$A$7:$OM$1845,O$4,FALSE),"")</f>
        <v>-17226988.02</v>
      </c>
      <c r="P641" s="76">
        <f>IFERROR(VLOOKUP($D641,'SAP Data'!$A$7:$OM$1845,P$4,FALSE),"")</f>
        <v>-17226988.02</v>
      </c>
      <c r="Q641" s="76">
        <f>IFERROR(VLOOKUP($D641,'SAP Data'!$A$7:$OM$1845,Q$4,FALSE),"")</f>
        <v>-17678718.879999999</v>
      </c>
      <c r="R641" s="76">
        <f>IFERROR(VLOOKUP($D641,'SAP Data'!$A$7:$OM$1845,R$4,FALSE),"")</f>
        <v>-17678718.879999999</v>
      </c>
      <c r="S641" s="76">
        <f>IFERROR(VLOOKUP($D641,'SAP Data'!$A$7:$OM$1845,S$4,FALSE),"")</f>
        <v>-17678718.879999999</v>
      </c>
      <c r="T641" s="76">
        <f>IFERROR(VLOOKUP($D641,'SAP Data'!$A$7:$OM$1845,T$4,FALSE),"")</f>
        <v>-17902684.41</v>
      </c>
      <c r="U641" s="76">
        <f>IFERROR(VLOOKUP($D641,'SAP Data'!$A$7:$OM$1845,U$4,FALSE),"")</f>
        <v>-17902684.41</v>
      </c>
      <c r="V641" s="76">
        <f>IFERROR(VLOOKUP($D641,'SAP Data'!$A$7:$OM$1845,V$4,FALSE),"")</f>
        <v>-17902684.41</v>
      </c>
      <c r="W641" s="76">
        <f>IFERROR(VLOOKUP($D641,'SAP Data'!$A$7:$OM$1845,W$4,FALSE),"")</f>
        <v>-18810961.460000001</v>
      </c>
      <c r="X641" s="76">
        <f>IFERROR(VLOOKUP($D641,'SAP Data'!$A$7:$OM$1845,X$4,FALSE),"")</f>
        <v>-18810961.460000001</v>
      </c>
      <c r="Y641" s="76">
        <f>IFERROR(VLOOKUP($D641,'SAP Data'!$A$7:$OM$1845,Y$4,FALSE),"")</f>
        <v>-18810961.460000001</v>
      </c>
      <c r="Z641" s="76">
        <f>IFERROR(VLOOKUP($D641,'SAP Data'!$A$7:$OM$1845,Z$4,FALSE),"")</f>
        <v>-21545376.899999999</v>
      </c>
      <c r="AA641" s="76">
        <f>IFERROR(VLOOKUP($D641,'SAP Data'!$A$7:$OM$1845,AA$4,FALSE),"")</f>
        <v>-21545376.899999999</v>
      </c>
      <c r="AB641" s="76">
        <f>IFERROR(VLOOKUP($D641,'SAP Data'!$A$7:$OM$1845,AB$4,FALSE),"")</f>
        <v>-21545376.899999999</v>
      </c>
      <c r="AC641" s="76">
        <f>IFERROR(VLOOKUP($D641,'SAP Data'!$A$7:$OM$1845,AC$4,FALSE),"")</f>
        <v>-21737944.43</v>
      </c>
      <c r="AD641" s="76">
        <f>IFERROR(VLOOKUP($D641,'SAP Data'!$A$7:$OM$1845,AD$4,FALSE),"")</f>
        <v>-21737944.43</v>
      </c>
      <c r="AE641" s="76">
        <f>IFERROR(VLOOKUP($D641,'SAP Data'!$A$7:$OM$1845,AE$4,FALSE),"")</f>
        <v>-21737944.43</v>
      </c>
      <c r="AF641" s="76">
        <f>IFERROR(VLOOKUP($D641,'SAP Data'!$A$7:$OM$1845,AF$4,FALSE),"")</f>
        <v>-20166427.399999999</v>
      </c>
      <c r="AG641" s="76">
        <f>IFERROR(VLOOKUP($D641,'SAP Data'!$A$7:$OM$1845,AG$4,FALSE),"")</f>
        <v>-20166427.399999999</v>
      </c>
      <c r="AH641" s="76">
        <f>IFERROR(VLOOKUP($D641,'SAP Data'!$A$7:$OM$1845,AH$4,FALSE),"")</f>
        <v>-20166427.399999999</v>
      </c>
      <c r="AI641" s="76">
        <f>IFERROR(VLOOKUP($D641,'SAP Data'!$A$7:$OM$1845,AI$4,FALSE),"")</f>
        <v>-20075533.960000001</v>
      </c>
      <c r="AJ641" s="76">
        <f>IFERROR(VLOOKUP($D641,'SAP Data'!$A$7:$OM$1845,AJ$4,FALSE),"")</f>
        <v>-20075533.960000001</v>
      </c>
      <c r="AK641" s="76">
        <f>IFERROR(VLOOKUP($D641,'SAP Data'!$A$7:$OM$1845,AK$4,FALSE),"")</f>
        <v>-20075533.960000001</v>
      </c>
      <c r="AL641" s="76">
        <f>IFERROR(VLOOKUP($D641,'SAP Data'!$A$7:$OM$1845,AL$4,FALSE),"")</f>
        <v>-20073643.690000001</v>
      </c>
      <c r="AM641" s="76">
        <f>IFERROR(VLOOKUP($D641,'SAP Data'!$A$7:$OM$1845,AM$4,FALSE),"")</f>
        <v>-20073643.690000001</v>
      </c>
      <c r="AN641" s="76">
        <f>IFERROR(VLOOKUP($D641,'SAP Data'!$A$7:$OM$1845,AN$4,FALSE),"")</f>
        <v>-20073643.690000001</v>
      </c>
      <c r="AO641" s="76">
        <f>IFERROR(VLOOKUP($D641,'SAP Data'!$A$7:$OM$1845,AO$4,FALSE),"")</f>
        <v>-20148899.789999999</v>
      </c>
      <c r="AP641" s="99">
        <f t="shared" si="933"/>
        <v>-19491838.606250003</v>
      </c>
      <c r="AQ641" s="43">
        <f t="shared" si="934"/>
        <v>-19830107.402083337</v>
      </c>
      <c r="AR641" s="43">
        <f t="shared" si="935"/>
        <v>-20093564.424583338</v>
      </c>
      <c r="AS641" s="43">
        <f t="shared" si="936"/>
        <v>-20282209.673750002</v>
      </c>
      <c r="AT641" s="43">
        <f t="shared" si="937"/>
        <v>-20470854.922916669</v>
      </c>
      <c r="AU641" s="43">
        <f t="shared" si="938"/>
        <v>-20617868.068333335</v>
      </c>
      <c r="AV641" s="43">
        <f t="shared" si="939"/>
        <v>-20723249.110000003</v>
      </c>
      <c r="AW641" s="43">
        <f t="shared" si="940"/>
        <v>-20828630.151666667</v>
      </c>
      <c r="AX641" s="43">
        <f t="shared" si="941"/>
        <v>-20819998.455416668</v>
      </c>
      <c r="AY641" s="43">
        <f t="shared" si="942"/>
        <v>-20697354.021250002</v>
      </c>
      <c r="AZ641" s="43">
        <f t="shared" si="943"/>
        <v>-20574709.587083336</v>
      </c>
      <c r="BA641" s="98">
        <f t="shared" si="944"/>
        <v>-20447177.17666667</v>
      </c>
      <c r="BB641" s="16"/>
      <c r="BC641" s="16"/>
      <c r="BD641" s="16">
        <f t="shared" si="956"/>
        <v>0</v>
      </c>
      <c r="BE641" s="16"/>
      <c r="BF641" s="16">
        <f t="shared" si="957"/>
        <v>0</v>
      </c>
      <c r="BH641" s="16">
        <f t="shared" si="958"/>
        <v>0</v>
      </c>
      <c r="BJ641" s="16">
        <f t="shared" si="959"/>
        <v>0</v>
      </c>
      <c r="BL641" s="16">
        <f t="shared" si="960"/>
        <v>0</v>
      </c>
      <c r="BN641" s="16">
        <f t="shared" si="961"/>
        <v>0</v>
      </c>
      <c r="BP641" s="16">
        <f t="shared" si="953"/>
        <v>0</v>
      </c>
      <c r="BQ641" s="43"/>
      <c r="BR641" s="16">
        <f t="shared" si="954"/>
        <v>0</v>
      </c>
      <c r="BS641" s="43"/>
      <c r="BT641" s="16">
        <f t="shared" si="955"/>
        <v>0</v>
      </c>
      <c r="BV641" s="16">
        <f t="shared" si="950"/>
        <v>0</v>
      </c>
      <c r="BW641" s="43"/>
      <c r="BX641" s="16">
        <f t="shared" si="951"/>
        <v>0</v>
      </c>
      <c r="BY641" s="43"/>
      <c r="BZ641" s="16">
        <f t="shared" si="952"/>
        <v>0</v>
      </c>
      <c r="CB641" s="16">
        <f t="shared" si="947"/>
        <v>0</v>
      </c>
      <c r="CF641" s="243">
        <f t="shared" si="948"/>
        <v>0</v>
      </c>
      <c r="CH641" s="243">
        <f t="shared" si="962"/>
        <v>0</v>
      </c>
      <c r="CJ641" s="16">
        <f t="shared" si="945"/>
        <v>-20447177.17666667</v>
      </c>
      <c r="CL641" s="54">
        <f t="shared" si="946"/>
        <v>0</v>
      </c>
      <c r="CN641" s="18"/>
      <c r="CO641" s="16">
        <f t="shared" si="949"/>
        <v>0</v>
      </c>
      <c r="CP641" s="18"/>
    </row>
    <row r="642" spans="1:98" x14ac:dyDescent="0.2">
      <c r="A642" s="387" t="s">
        <v>4186</v>
      </c>
      <c r="B642" s="14" t="str">
        <f>VLOOKUP(D642,'line assign basis'!$A$8:$D$668,2,FALSE)</f>
        <v>INJ &amp; DAM RES-FR AM</v>
      </c>
      <c r="C642" s="17" t="s">
        <v>1429</v>
      </c>
      <c r="D642" s="17" t="str">
        <f t="shared" si="964"/>
        <v>262149</v>
      </c>
      <c r="E642" s="17">
        <f>IFERROR(VLOOKUP(D642,'line assign basis'!$A$8:$D$668,4,FALSE),"")</f>
        <v>2</v>
      </c>
      <c r="F642" s="33">
        <f>IFERROR(VLOOKUP($D642,'SAP Data'!$A$7:$OM$1845,F$4,FALSE),"")</f>
        <v>-158120.4</v>
      </c>
      <c r="G642" s="33">
        <f>IFERROR(VLOOKUP($D642,'SAP Data'!$A$7:$OM$1845,G$4,FALSE),"")</f>
        <v>-158120.4</v>
      </c>
      <c r="H642" s="16">
        <f>IFERROR(VLOOKUP($D642,'SAP Data'!$A$7:$OM$1845,H$4,FALSE),"")</f>
        <v>-158120.4</v>
      </c>
      <c r="I642" s="76">
        <f>IFERROR(VLOOKUP($D642,'SAP Data'!$A$7:$OM$1845,I$4,FALSE),"")</f>
        <v>-158120.4</v>
      </c>
      <c r="J642" s="76">
        <f>IFERROR(VLOOKUP($D642,'SAP Data'!$A$7:$OM$1845,J$4,FALSE),"")</f>
        <v>-158120.4</v>
      </c>
      <c r="K642" s="76">
        <f>IFERROR(VLOOKUP($D642,'SAP Data'!$A$7:$OM$1845,K$4,FALSE),"")</f>
        <v>-158120.4</v>
      </c>
      <c r="L642" s="76">
        <f>IFERROR(VLOOKUP($D642,'SAP Data'!$A$7:$OM$1845,L$4,FALSE),"")</f>
        <v>-158120.4</v>
      </c>
      <c r="M642" s="76">
        <f>IFERROR(VLOOKUP($D642,'SAP Data'!$A$7:$OM$1845,M$4,FALSE),"")</f>
        <v>-158120.4</v>
      </c>
      <c r="N642" s="76">
        <f>IFERROR(VLOOKUP($D642,'SAP Data'!$A$7:$OM$1845,N$4,FALSE),"")</f>
        <v>-158120.4</v>
      </c>
      <c r="O642" s="76">
        <f>IFERROR(VLOOKUP($D642,'SAP Data'!$A$7:$OM$1845,O$4,FALSE),"")</f>
        <v>-158120.4</v>
      </c>
      <c r="P642" s="76">
        <f>IFERROR(VLOOKUP($D642,'SAP Data'!$A$7:$OM$1845,P$4,FALSE),"")</f>
        <v>-158120.4</v>
      </c>
      <c r="Q642" s="76">
        <f>IFERROR(VLOOKUP($D642,'SAP Data'!$A$7:$OM$1845,Q$4,FALSE),"")</f>
        <v>-158120.4</v>
      </c>
      <c r="R642" s="76">
        <f>IFERROR(VLOOKUP($D642,'SAP Data'!$A$7:$OM$1845,R$4,FALSE),"")</f>
        <v>-158120.4</v>
      </c>
      <c r="S642" s="76">
        <f>IFERROR(VLOOKUP($D642,'SAP Data'!$A$7:$OM$1845,S$4,FALSE),"")</f>
        <v>-158120.4</v>
      </c>
      <c r="T642" s="76">
        <f>IFERROR(VLOOKUP($D642,'SAP Data'!$A$7:$OM$1845,T$4,FALSE),"")</f>
        <v>-158120.4</v>
      </c>
      <c r="U642" s="76">
        <f>IFERROR(VLOOKUP($D642,'SAP Data'!$A$7:$OM$1845,U$4,FALSE),"")</f>
        <v>-158120.4</v>
      </c>
      <c r="V642" s="76">
        <f>IFERROR(VLOOKUP($D642,'SAP Data'!$A$7:$OM$1845,V$4,FALSE),"")</f>
        <v>-158120.4</v>
      </c>
      <c r="W642" s="76">
        <f>IFERROR(VLOOKUP($D642,'SAP Data'!$A$7:$OM$1845,W$4,FALSE),"")</f>
        <v>-158120.4</v>
      </c>
      <c r="X642" s="76">
        <f>IFERROR(VLOOKUP($D642,'SAP Data'!$A$7:$OM$1845,X$4,FALSE),"")</f>
        <v>-158120.4</v>
      </c>
      <c r="Y642" s="76">
        <f>IFERROR(VLOOKUP($D642,'SAP Data'!$A$7:$OM$1845,Y$4,FALSE),"")</f>
        <v>-158120.4</v>
      </c>
      <c r="Z642" s="76">
        <f>IFERROR(VLOOKUP($D642,'SAP Data'!$A$7:$OM$1845,Z$4,FALSE),"")</f>
        <v>-158120.4</v>
      </c>
      <c r="AA642" s="76">
        <f>IFERROR(VLOOKUP($D642,'SAP Data'!$A$7:$OM$1845,AA$4,FALSE),"")</f>
        <v>-158120.4</v>
      </c>
      <c r="AB642" s="76">
        <f>IFERROR(VLOOKUP($D642,'SAP Data'!$A$7:$OM$1845,AB$4,FALSE),"")</f>
        <v>-158120.4</v>
      </c>
      <c r="AC642" s="76">
        <f>IFERROR(VLOOKUP($D642,'SAP Data'!$A$7:$OM$1845,AC$4,FALSE),"")</f>
        <v>-158120.4</v>
      </c>
      <c r="AD642" s="76">
        <f>IFERROR(VLOOKUP($D642,'SAP Data'!$A$7:$OM$1845,AD$4,FALSE),"")</f>
        <v>-158120.4</v>
      </c>
      <c r="AE642" s="76">
        <f>IFERROR(VLOOKUP($D642,'SAP Data'!$A$7:$OM$1845,AE$4,FALSE),"")</f>
        <v>-158120.4</v>
      </c>
      <c r="AF642" s="76">
        <f>IFERROR(VLOOKUP($D642,'SAP Data'!$A$7:$OM$1845,AF$4,FALSE),"")</f>
        <v>-158120.4</v>
      </c>
      <c r="AG642" s="76">
        <f>IFERROR(VLOOKUP($D642,'SAP Data'!$A$7:$OM$1845,AG$4,FALSE),"")</f>
        <v>-158120.4</v>
      </c>
      <c r="AH642" s="76">
        <f>IFERROR(VLOOKUP($D642,'SAP Data'!$A$7:$OM$1845,AH$4,FALSE),"")</f>
        <v>-158120.4</v>
      </c>
      <c r="AI642" s="76">
        <f>IFERROR(VLOOKUP($D642,'SAP Data'!$A$7:$OM$1845,AI$4,FALSE),"")</f>
        <v>-158120.4</v>
      </c>
      <c r="AJ642" s="76">
        <f>IFERROR(VLOOKUP($D642,'SAP Data'!$A$7:$OM$1845,AJ$4,FALSE),"")</f>
        <v>-158120.4</v>
      </c>
      <c r="AK642" s="76">
        <f>IFERROR(VLOOKUP($D642,'SAP Data'!$A$7:$OM$1845,AK$4,FALSE),"")</f>
        <v>-158120.4</v>
      </c>
      <c r="AL642" s="76">
        <f>IFERROR(VLOOKUP($D642,'SAP Data'!$A$7:$OM$1845,AL$4,FALSE),"")</f>
        <v>-158120.4</v>
      </c>
      <c r="AM642" s="76">
        <f>IFERROR(VLOOKUP($D642,'SAP Data'!$A$7:$OM$1845,AM$4,FALSE),"")</f>
        <v>-158120.4</v>
      </c>
      <c r="AN642" s="76">
        <f>IFERROR(VLOOKUP($D642,'SAP Data'!$A$7:$OM$1845,AN$4,FALSE),"")</f>
        <v>-158120.4</v>
      </c>
      <c r="AO642" s="76">
        <f>IFERROR(VLOOKUP($D642,'SAP Data'!$A$7:$OM$1845,AO$4,FALSE),"")</f>
        <v>-158120.4</v>
      </c>
      <c r="AP642" s="99">
        <f t="shared" si="933"/>
        <v>-158120.39999999997</v>
      </c>
      <c r="AQ642" s="43">
        <f t="shared" si="934"/>
        <v>-158120.39999999997</v>
      </c>
      <c r="AR642" s="43">
        <f t="shared" si="935"/>
        <v>-158120.39999999997</v>
      </c>
      <c r="AS642" s="43">
        <f t="shared" si="936"/>
        <v>-158120.39999999997</v>
      </c>
      <c r="AT642" s="43">
        <f t="shared" si="937"/>
        <v>-158120.39999999997</v>
      </c>
      <c r="AU642" s="43">
        <f t="shared" si="938"/>
        <v>-158120.39999999997</v>
      </c>
      <c r="AV642" s="43">
        <f t="shared" si="939"/>
        <v>-158120.39999999997</v>
      </c>
      <c r="AW642" s="43">
        <f t="shared" si="940"/>
        <v>-158120.39999999997</v>
      </c>
      <c r="AX642" s="43">
        <f t="shared" si="941"/>
        <v>-158120.39999999997</v>
      </c>
      <c r="AY642" s="43">
        <f t="shared" si="942"/>
        <v>-158120.39999999997</v>
      </c>
      <c r="AZ642" s="43">
        <f t="shared" si="943"/>
        <v>-158120.39999999997</v>
      </c>
      <c r="BA642" s="98">
        <f t="shared" si="944"/>
        <v>-158120.39999999997</v>
      </c>
      <c r="BB642" s="16"/>
      <c r="BC642" s="16"/>
      <c r="BD642" s="16">
        <f t="shared" si="956"/>
        <v>0</v>
      </c>
      <c r="BE642" s="16"/>
      <c r="BF642" s="16">
        <f t="shared" si="957"/>
        <v>0</v>
      </c>
      <c r="BH642" s="16">
        <f t="shared" si="958"/>
        <v>0</v>
      </c>
      <c r="BJ642" s="16">
        <f t="shared" si="959"/>
        <v>0</v>
      </c>
      <c r="BL642" s="16">
        <f t="shared" si="960"/>
        <v>0</v>
      </c>
      <c r="BN642" s="16">
        <f t="shared" si="961"/>
        <v>0</v>
      </c>
      <c r="BP642" s="16">
        <f t="shared" si="953"/>
        <v>0</v>
      </c>
      <c r="BQ642" s="43"/>
      <c r="BR642" s="16">
        <f t="shared" si="954"/>
        <v>0</v>
      </c>
      <c r="BS642" s="43"/>
      <c r="BT642" s="16">
        <f t="shared" si="955"/>
        <v>0</v>
      </c>
      <c r="BV642" s="16">
        <f t="shared" si="950"/>
        <v>0</v>
      </c>
      <c r="BW642" s="43"/>
      <c r="BX642" s="16">
        <f t="shared" si="951"/>
        <v>0</v>
      </c>
      <c r="BY642" s="43"/>
      <c r="BZ642" s="16">
        <f t="shared" si="952"/>
        <v>0</v>
      </c>
      <c r="CB642" s="16">
        <f t="shared" si="947"/>
        <v>0</v>
      </c>
      <c r="CF642" s="243">
        <f t="shared" si="948"/>
        <v>0</v>
      </c>
      <c r="CH642" s="243">
        <f t="shared" si="962"/>
        <v>0</v>
      </c>
      <c r="CJ642" s="16">
        <f t="shared" si="945"/>
        <v>-158120.39999999997</v>
      </c>
      <c r="CL642" s="54">
        <f t="shared" si="946"/>
        <v>0</v>
      </c>
      <c r="CN642" s="18"/>
      <c r="CO642" s="16">
        <f t="shared" si="949"/>
        <v>0</v>
      </c>
      <c r="CP642" s="18"/>
    </row>
    <row r="643" spans="1:98" x14ac:dyDescent="0.2">
      <c r="A643" s="387" t="s">
        <v>4186</v>
      </c>
      <c r="B643" s="14" t="str">
        <f>VLOOKUP(D643,'line assign basis'!$A$8:$D$668,2,FALSE)</f>
        <v>RES OFFSET - ENV GAS</v>
      </c>
      <c r="C643" s="17" t="s">
        <v>1432</v>
      </c>
      <c r="D643" s="17" t="str">
        <f t="shared" si="964"/>
        <v>262150</v>
      </c>
      <c r="E643" s="17">
        <f>IFERROR(VLOOKUP(D643,'line assign basis'!$A$8:$D$668,4,FALSE),"")</f>
        <v>2</v>
      </c>
      <c r="F643" s="33">
        <f>IFERROR(VLOOKUP($D643,'SAP Data'!$A$7:$OM$1845,F$4,FALSE),"")</f>
        <v>83744501.420000002</v>
      </c>
      <c r="G643" s="33">
        <f>IFERROR(VLOOKUP($D643,'SAP Data'!$A$7:$OM$1845,G$4,FALSE),"")</f>
        <v>83744501.420000002</v>
      </c>
      <c r="H643" s="16">
        <f>IFERROR(VLOOKUP($D643,'SAP Data'!$A$7:$OM$1845,H$4,FALSE),"")</f>
        <v>86876479.260000005</v>
      </c>
      <c r="I643" s="76">
        <f>IFERROR(VLOOKUP($D643,'SAP Data'!$A$7:$OM$1845,I$4,FALSE),"")</f>
        <v>86876479.260000005</v>
      </c>
      <c r="J643" s="76">
        <f>IFERROR(VLOOKUP($D643,'SAP Data'!$A$7:$OM$1845,J$4,FALSE),"")</f>
        <v>86876479.260000005</v>
      </c>
      <c r="K643" s="76">
        <f>IFERROR(VLOOKUP($D643,'SAP Data'!$A$7:$OM$1845,K$4,FALSE),"")</f>
        <v>89829611.829999998</v>
      </c>
      <c r="L643" s="76">
        <f>IFERROR(VLOOKUP($D643,'SAP Data'!$A$7:$OM$1845,L$4,FALSE),"")</f>
        <v>89829611.829999998</v>
      </c>
      <c r="M643" s="76">
        <f>IFERROR(VLOOKUP($D643,'SAP Data'!$A$7:$OM$1845,M$4,FALSE),"")</f>
        <v>89829611.829999998</v>
      </c>
      <c r="N643" s="76">
        <f>IFERROR(VLOOKUP($D643,'SAP Data'!$A$7:$OM$1845,N$4,FALSE),"")</f>
        <v>93107457.579999998</v>
      </c>
      <c r="O643" s="76">
        <f>IFERROR(VLOOKUP($D643,'SAP Data'!$A$7:$OM$1845,O$4,FALSE),"")</f>
        <v>93107457.579999998</v>
      </c>
      <c r="P643" s="76">
        <f>IFERROR(VLOOKUP($D643,'SAP Data'!$A$7:$OM$1845,P$4,FALSE),"")</f>
        <v>93107457.579999998</v>
      </c>
      <c r="Q643" s="76">
        <f>IFERROR(VLOOKUP($D643,'SAP Data'!$A$7:$OM$1845,Q$4,FALSE),"")</f>
        <v>98424910.519999996</v>
      </c>
      <c r="R643" s="76">
        <f>IFERROR(VLOOKUP($D643,'SAP Data'!$A$7:$OM$1845,R$4,FALSE),"")</f>
        <v>98424910.519999996</v>
      </c>
      <c r="S643" s="76">
        <f>IFERROR(VLOOKUP($D643,'SAP Data'!$A$7:$OM$1845,S$4,FALSE),"")</f>
        <v>98424910.519999996</v>
      </c>
      <c r="T643" s="76">
        <f>IFERROR(VLOOKUP($D643,'SAP Data'!$A$7:$OM$1845,T$4,FALSE),"")</f>
        <v>102284314.94</v>
      </c>
      <c r="U643" s="76">
        <f>IFERROR(VLOOKUP($D643,'SAP Data'!$A$7:$OM$1845,U$4,FALSE),"")</f>
        <v>102284314.94</v>
      </c>
      <c r="V643" s="76">
        <f>IFERROR(VLOOKUP($D643,'SAP Data'!$A$7:$OM$1845,V$4,FALSE),"")</f>
        <v>102284314.94</v>
      </c>
      <c r="W643" s="76">
        <f>IFERROR(VLOOKUP($D643,'SAP Data'!$A$7:$OM$1845,W$4,FALSE),"")</f>
        <v>107579919.18000001</v>
      </c>
      <c r="X643" s="76">
        <f>IFERROR(VLOOKUP($D643,'SAP Data'!$A$7:$OM$1845,X$4,FALSE),"")</f>
        <v>107579919.18000001</v>
      </c>
      <c r="Y643" s="76">
        <f>IFERROR(VLOOKUP($D643,'SAP Data'!$A$7:$OM$1845,Y$4,FALSE),"")</f>
        <v>107579919.18000001</v>
      </c>
      <c r="Z643" s="76">
        <f>IFERROR(VLOOKUP($D643,'SAP Data'!$A$7:$OM$1845,Z$4,FALSE),"")</f>
        <v>111829103.39</v>
      </c>
      <c r="AA643" s="76">
        <f>IFERROR(VLOOKUP($D643,'SAP Data'!$A$7:$OM$1845,AA$4,FALSE),"")</f>
        <v>111829103.39</v>
      </c>
      <c r="AB643" s="76">
        <f>IFERROR(VLOOKUP($D643,'SAP Data'!$A$7:$OM$1845,AB$4,FALSE),"")</f>
        <v>111829103.39</v>
      </c>
      <c r="AC643" s="76">
        <f>IFERROR(VLOOKUP($D643,'SAP Data'!$A$7:$OM$1845,AC$4,FALSE),"")</f>
        <v>116265524.09999999</v>
      </c>
      <c r="AD643" s="76">
        <f>IFERROR(VLOOKUP($D643,'SAP Data'!$A$7:$OM$1845,AD$4,FALSE),"")</f>
        <v>116265524.09999999</v>
      </c>
      <c r="AE643" s="76">
        <f>IFERROR(VLOOKUP($D643,'SAP Data'!$A$7:$OM$1845,AE$4,FALSE),"")</f>
        <v>116265524.09999999</v>
      </c>
      <c r="AF643" s="76">
        <f>IFERROR(VLOOKUP($D643,'SAP Data'!$A$7:$OM$1845,AF$4,FALSE),"")</f>
        <v>120298270.55</v>
      </c>
      <c r="AG643" s="76">
        <f>IFERROR(VLOOKUP($D643,'SAP Data'!$A$7:$OM$1845,AG$4,FALSE),"")</f>
        <v>120298270.55</v>
      </c>
      <c r="AH643" s="76">
        <f>IFERROR(VLOOKUP($D643,'SAP Data'!$A$7:$OM$1845,AH$4,FALSE),"")</f>
        <v>120298270.55</v>
      </c>
      <c r="AI643" s="76">
        <f>IFERROR(VLOOKUP($D643,'SAP Data'!$A$7:$OM$1845,AI$4,FALSE),"")</f>
        <v>125163135.84</v>
      </c>
      <c r="AJ643" s="76">
        <f>IFERROR(VLOOKUP($D643,'SAP Data'!$A$7:$OM$1845,AJ$4,FALSE),"")</f>
        <v>125163135.84</v>
      </c>
      <c r="AK643" s="76">
        <f>IFERROR(VLOOKUP($D643,'SAP Data'!$A$7:$OM$1845,AK$4,FALSE),"")</f>
        <v>125163135.84</v>
      </c>
      <c r="AL643" s="76">
        <f>IFERROR(VLOOKUP($D643,'SAP Data'!$A$7:$OM$1845,AL$4,FALSE),"")</f>
        <v>129447514.15000001</v>
      </c>
      <c r="AM643" s="76">
        <f>IFERROR(VLOOKUP($D643,'SAP Data'!$A$7:$OM$1845,AM$4,FALSE),"")</f>
        <v>129447514.15000001</v>
      </c>
      <c r="AN643" s="76">
        <f>IFERROR(VLOOKUP($D643,'SAP Data'!$A$7:$OM$1845,AN$4,FALSE),"")</f>
        <v>129447514.15000001</v>
      </c>
      <c r="AO643" s="76">
        <f>IFERROR(VLOOKUP($D643,'SAP Data'!$A$7:$OM$1845,AO$4,FALSE),"")</f>
        <v>132129440.31</v>
      </c>
      <c r="AP643" s="99">
        <f t="shared" si="933"/>
        <v>107259638.705</v>
      </c>
      <c r="AQ643" s="43">
        <f t="shared" si="934"/>
        <v>108746356.50333332</v>
      </c>
      <c r="AR643" s="43">
        <f t="shared" si="935"/>
        <v>110240296.88625</v>
      </c>
      <c r="AS643" s="43">
        <f t="shared" si="936"/>
        <v>111741459.85375001</v>
      </c>
      <c r="AT643" s="43">
        <f t="shared" si="937"/>
        <v>113242622.82125002</v>
      </c>
      <c r="AU643" s="43">
        <f t="shared" si="938"/>
        <v>114725838.3325</v>
      </c>
      <c r="AV643" s="43">
        <f t="shared" si="939"/>
        <v>116191106.38749999</v>
      </c>
      <c r="AW643" s="43">
        <f t="shared" si="940"/>
        <v>117656374.44249998</v>
      </c>
      <c r="AX643" s="43">
        <f t="shared" si="941"/>
        <v>119123108.91833331</v>
      </c>
      <c r="AY643" s="43">
        <f t="shared" si="942"/>
        <v>120591309.815</v>
      </c>
      <c r="AZ643" s="43">
        <f t="shared" si="943"/>
        <v>122059510.71166669</v>
      </c>
      <c r="BA643" s="98">
        <f t="shared" si="944"/>
        <v>123454607.66875003</v>
      </c>
      <c r="BB643" s="16"/>
      <c r="BC643" s="16"/>
      <c r="BD643" s="16">
        <f t="shared" si="956"/>
        <v>0</v>
      </c>
      <c r="BE643" s="16"/>
      <c r="BF643" s="16">
        <f t="shared" si="957"/>
        <v>0</v>
      </c>
      <c r="BH643" s="16">
        <f t="shared" si="958"/>
        <v>0</v>
      </c>
      <c r="BJ643" s="16">
        <f t="shared" si="959"/>
        <v>0</v>
      </c>
      <c r="BL643" s="16">
        <f t="shared" si="960"/>
        <v>0</v>
      </c>
      <c r="BN643" s="16">
        <f t="shared" si="961"/>
        <v>0</v>
      </c>
      <c r="BP643" s="16">
        <f t="shared" si="953"/>
        <v>0</v>
      </c>
      <c r="BQ643" s="43"/>
      <c r="BR643" s="16">
        <f t="shared" si="954"/>
        <v>0</v>
      </c>
      <c r="BS643" s="43"/>
      <c r="BT643" s="16">
        <f t="shared" si="955"/>
        <v>0</v>
      </c>
      <c r="BV643" s="16">
        <f t="shared" si="950"/>
        <v>0</v>
      </c>
      <c r="BW643" s="43"/>
      <c r="BX643" s="16">
        <f t="shared" si="951"/>
        <v>0</v>
      </c>
      <c r="BY643" s="43"/>
      <c r="BZ643" s="16">
        <f>IF($E643=5,BA643,0)</f>
        <v>0</v>
      </c>
      <c r="CB643" s="16">
        <f t="shared" si="947"/>
        <v>0</v>
      </c>
      <c r="CF643" s="243">
        <f t="shared" si="948"/>
        <v>0</v>
      </c>
      <c r="CH643" s="243">
        <f t="shared" si="962"/>
        <v>0</v>
      </c>
      <c r="CJ643" s="16">
        <f t="shared" si="945"/>
        <v>123454607.66875003</v>
      </c>
      <c r="CL643" s="54">
        <f t="shared" si="946"/>
        <v>0</v>
      </c>
      <c r="CN643" s="18"/>
      <c r="CO643" s="16">
        <f t="shared" si="949"/>
        <v>0</v>
      </c>
      <c r="CP643" s="18"/>
    </row>
    <row r="644" spans="1:98" x14ac:dyDescent="0.2">
      <c r="A644" s="387" t="s">
        <v>4186</v>
      </c>
      <c r="B644" s="14" t="str">
        <f>VLOOKUP(D644,'line assign basis'!$A$8:$D$668,2,FALSE)</f>
        <v>RES OFFSET - ENV SIL</v>
      </c>
      <c r="C644" s="17" t="s">
        <v>1435</v>
      </c>
      <c r="D644" s="17" t="str">
        <f t="shared" si="964"/>
        <v>262151</v>
      </c>
      <c r="E644" s="17">
        <f>IFERROR(VLOOKUP(D644,'line assign basis'!$A$8:$D$668,4,FALSE),"")</f>
        <v>2</v>
      </c>
      <c r="F644" s="33">
        <f>IFERROR(VLOOKUP($D644,'SAP Data'!$A$7:$OM$1845,F$4,FALSE),"")</f>
        <v>3799801.65</v>
      </c>
      <c r="G644" s="33">
        <f>IFERROR(VLOOKUP($D644,'SAP Data'!$A$7:$OM$1845,G$4,FALSE),"")</f>
        <v>3799801.65</v>
      </c>
      <c r="H644" s="16">
        <f>IFERROR(VLOOKUP($D644,'SAP Data'!$A$7:$OM$1845,H$4,FALSE),"")</f>
        <v>3799801.65</v>
      </c>
      <c r="I644" s="76">
        <f>IFERROR(VLOOKUP($D644,'SAP Data'!$A$7:$OM$1845,I$4,FALSE),"")</f>
        <v>3799801.65</v>
      </c>
      <c r="J644" s="76">
        <f>IFERROR(VLOOKUP($D644,'SAP Data'!$A$7:$OM$1845,J$4,FALSE),"")</f>
        <v>3799801.65</v>
      </c>
      <c r="K644" s="76">
        <f>IFERROR(VLOOKUP($D644,'SAP Data'!$A$7:$OM$1845,K$4,FALSE),"")</f>
        <v>3799801.65</v>
      </c>
      <c r="L644" s="76">
        <f>IFERROR(VLOOKUP($D644,'SAP Data'!$A$7:$OM$1845,L$4,FALSE),"")</f>
        <v>3799801.65</v>
      </c>
      <c r="M644" s="76">
        <f>IFERROR(VLOOKUP($D644,'SAP Data'!$A$7:$OM$1845,M$4,FALSE),"")</f>
        <v>3799801.65</v>
      </c>
      <c r="N644" s="76">
        <f>IFERROR(VLOOKUP($D644,'SAP Data'!$A$7:$OM$1845,N$4,FALSE),"")</f>
        <v>3799801.65</v>
      </c>
      <c r="O644" s="76">
        <f>IFERROR(VLOOKUP($D644,'SAP Data'!$A$7:$OM$1845,O$4,FALSE),"")</f>
        <v>3799801.65</v>
      </c>
      <c r="P644" s="76">
        <f>IFERROR(VLOOKUP($D644,'SAP Data'!$A$7:$OM$1845,P$4,FALSE),"")</f>
        <v>3799801.65</v>
      </c>
      <c r="Q644" s="76">
        <f>IFERROR(VLOOKUP($D644,'SAP Data'!$A$7:$OM$1845,Q$4,FALSE),"")</f>
        <v>3799801.65</v>
      </c>
      <c r="R644" s="76">
        <f>IFERROR(VLOOKUP($D644,'SAP Data'!$A$7:$OM$1845,R$4,FALSE),"")</f>
        <v>3799801.65</v>
      </c>
      <c r="S644" s="76">
        <f>IFERROR(VLOOKUP($D644,'SAP Data'!$A$7:$OM$1845,S$4,FALSE),"")</f>
        <v>3799801.65</v>
      </c>
      <c r="T644" s="76">
        <f>IFERROR(VLOOKUP($D644,'SAP Data'!$A$7:$OM$1845,T$4,FALSE),"")</f>
        <v>3799801.65</v>
      </c>
      <c r="U644" s="76">
        <f>IFERROR(VLOOKUP($D644,'SAP Data'!$A$7:$OM$1845,U$4,FALSE),"")</f>
        <v>3799801.65</v>
      </c>
      <c r="V644" s="76">
        <f>IFERROR(VLOOKUP($D644,'SAP Data'!$A$7:$OM$1845,V$4,FALSE),"")</f>
        <v>3799801.65</v>
      </c>
      <c r="W644" s="76">
        <f>IFERROR(VLOOKUP($D644,'SAP Data'!$A$7:$OM$1845,W$4,FALSE),"")</f>
        <v>3799801.65</v>
      </c>
      <c r="X644" s="76">
        <f>IFERROR(VLOOKUP($D644,'SAP Data'!$A$7:$OM$1845,X$4,FALSE),"")</f>
        <v>3799801.65</v>
      </c>
      <c r="Y644" s="76">
        <f>IFERROR(VLOOKUP($D644,'SAP Data'!$A$7:$OM$1845,Y$4,FALSE),"")</f>
        <v>3799801.65</v>
      </c>
      <c r="Z644" s="76">
        <f>IFERROR(VLOOKUP($D644,'SAP Data'!$A$7:$OM$1845,Z$4,FALSE),"")</f>
        <v>3799801.65</v>
      </c>
      <c r="AA644" s="76">
        <f>IFERROR(VLOOKUP($D644,'SAP Data'!$A$7:$OM$1845,AA$4,FALSE),"")</f>
        <v>3799801.65</v>
      </c>
      <c r="AB644" s="76">
        <f>IFERROR(VLOOKUP($D644,'SAP Data'!$A$7:$OM$1845,AB$4,FALSE),"")</f>
        <v>3799801.65</v>
      </c>
      <c r="AC644" s="76">
        <f>IFERROR(VLOOKUP($D644,'SAP Data'!$A$7:$OM$1845,AC$4,FALSE),"")</f>
        <v>3799801.65</v>
      </c>
      <c r="AD644" s="76">
        <f>IFERROR(VLOOKUP($D644,'SAP Data'!$A$7:$OM$1845,AD$4,FALSE),"")</f>
        <v>3799801.65</v>
      </c>
      <c r="AE644" s="76">
        <f>IFERROR(VLOOKUP($D644,'SAP Data'!$A$7:$OM$1845,AE$4,FALSE),"")</f>
        <v>3799801.65</v>
      </c>
      <c r="AF644" s="76">
        <f>IFERROR(VLOOKUP($D644,'SAP Data'!$A$7:$OM$1845,AF$4,FALSE),"")</f>
        <v>3799801.65</v>
      </c>
      <c r="AG644" s="76">
        <f>IFERROR(VLOOKUP($D644,'SAP Data'!$A$7:$OM$1845,AG$4,FALSE),"")</f>
        <v>3799801.65</v>
      </c>
      <c r="AH644" s="76">
        <f>IFERROR(VLOOKUP($D644,'SAP Data'!$A$7:$OM$1845,AH$4,FALSE),"")</f>
        <v>3799801.65</v>
      </c>
      <c r="AI644" s="76">
        <f>IFERROR(VLOOKUP($D644,'SAP Data'!$A$7:$OM$1845,AI$4,FALSE),"")</f>
        <v>3799801.65</v>
      </c>
      <c r="AJ644" s="76">
        <f>IFERROR(VLOOKUP($D644,'SAP Data'!$A$7:$OM$1845,AJ$4,FALSE),"")</f>
        <v>3799801.65</v>
      </c>
      <c r="AK644" s="76">
        <f>IFERROR(VLOOKUP($D644,'SAP Data'!$A$7:$OM$1845,AK$4,FALSE),"")</f>
        <v>3799801.65</v>
      </c>
      <c r="AL644" s="76">
        <f>IFERROR(VLOOKUP($D644,'SAP Data'!$A$7:$OM$1845,AL$4,FALSE),"")</f>
        <v>3799801.65</v>
      </c>
      <c r="AM644" s="76">
        <f>IFERROR(VLOOKUP($D644,'SAP Data'!$A$7:$OM$1845,AM$4,FALSE),"")</f>
        <v>3799801.65</v>
      </c>
      <c r="AN644" s="76">
        <f>IFERROR(VLOOKUP($D644,'SAP Data'!$A$7:$OM$1845,AN$4,FALSE),"")</f>
        <v>3799801.65</v>
      </c>
      <c r="AO644" s="76">
        <f>IFERROR(VLOOKUP($D644,'SAP Data'!$A$7:$OM$1845,AO$4,FALSE),"")</f>
        <v>3799801.65</v>
      </c>
      <c r="AP644" s="99">
        <f t="shared" si="933"/>
        <v>3799801.65</v>
      </c>
      <c r="AQ644" s="43">
        <f t="shared" si="934"/>
        <v>3799801.65</v>
      </c>
      <c r="AR644" s="43">
        <f t="shared" si="935"/>
        <v>3799801.65</v>
      </c>
      <c r="AS644" s="43">
        <f t="shared" si="936"/>
        <v>3799801.65</v>
      </c>
      <c r="AT644" s="43">
        <f t="shared" si="937"/>
        <v>3799801.65</v>
      </c>
      <c r="AU644" s="43">
        <f t="shared" si="938"/>
        <v>3799801.65</v>
      </c>
      <c r="AV644" s="43">
        <f t="shared" si="939"/>
        <v>3799801.65</v>
      </c>
      <c r="AW644" s="43">
        <f t="shared" si="940"/>
        <v>3799801.65</v>
      </c>
      <c r="AX644" s="43">
        <f t="shared" si="941"/>
        <v>3799801.65</v>
      </c>
      <c r="AY644" s="43">
        <f t="shared" si="942"/>
        <v>3799801.65</v>
      </c>
      <c r="AZ644" s="43">
        <f t="shared" si="943"/>
        <v>3799801.65</v>
      </c>
      <c r="BA644" s="98">
        <f t="shared" si="944"/>
        <v>3799801.65</v>
      </c>
      <c r="BB644" s="16"/>
      <c r="BC644" s="16"/>
      <c r="BD644" s="16">
        <f t="shared" si="956"/>
        <v>0</v>
      </c>
      <c r="BE644" s="16"/>
      <c r="BF644" s="16">
        <f t="shared" si="957"/>
        <v>0</v>
      </c>
      <c r="BH644" s="16">
        <f t="shared" si="958"/>
        <v>0</v>
      </c>
      <c r="BJ644" s="16">
        <f t="shared" si="959"/>
        <v>0</v>
      </c>
      <c r="BL644" s="16">
        <f t="shared" si="960"/>
        <v>0</v>
      </c>
      <c r="BN644" s="16">
        <f t="shared" si="961"/>
        <v>0</v>
      </c>
      <c r="BP644" s="16">
        <f t="shared" si="953"/>
        <v>0</v>
      </c>
      <c r="BQ644" s="43"/>
      <c r="BR644" s="16">
        <f t="shared" si="954"/>
        <v>0</v>
      </c>
      <c r="BS644" s="43"/>
      <c r="BT644" s="16">
        <f t="shared" si="955"/>
        <v>0</v>
      </c>
      <c r="BV644" s="16">
        <f t="shared" si="950"/>
        <v>0</v>
      </c>
      <c r="BW644" s="43"/>
      <c r="BX644" s="16">
        <f t="shared" si="951"/>
        <v>0</v>
      </c>
      <c r="BY644" s="43"/>
      <c r="BZ644" s="16">
        <f t="shared" si="952"/>
        <v>0</v>
      </c>
      <c r="CB644" s="16">
        <f t="shared" si="947"/>
        <v>0</v>
      </c>
      <c r="CF644" s="243">
        <f>_xlfn.IFS($D644="252012",CO644*$CS$25,$D644="252014",CO644*$CS$25,$D644="252022",CO644*$CS$25,$D644="252024",CO644*$CS$25,$D644="252032",CO644*$CS$25,$D644="252034",CO644*$CS$25,$E644=3,CO644*0,$E644="3P",CO644*$CS$20,$E644="3D",CO644*$CS$21,$E644="3G",CO644*$CS$23,$E644="3L",CO644*$CS$24,$E644&lt;=2,0,$E644&gt;=4,0)</f>
        <v>0</v>
      </c>
      <c r="CH644" s="243">
        <f t="shared" si="962"/>
        <v>0</v>
      </c>
      <c r="CJ644" s="16">
        <f t="shared" si="945"/>
        <v>3799801.65</v>
      </c>
      <c r="CL644" s="54">
        <f t="shared" si="946"/>
        <v>0</v>
      </c>
      <c r="CN644" s="18"/>
      <c r="CO644" s="16">
        <f t="shared" si="949"/>
        <v>0</v>
      </c>
      <c r="CP644" s="18"/>
    </row>
    <row r="645" spans="1:98" x14ac:dyDescent="0.2">
      <c r="A645" s="387" t="s">
        <v>4186</v>
      </c>
      <c r="B645" s="14" t="str">
        <f>VLOOKUP(D645,'line assign basis'!$A$8:$D$668,2,FALSE)</f>
        <v>RES OFFSET - ENV HAR</v>
      </c>
      <c r="C645" s="17" t="s">
        <v>1438</v>
      </c>
      <c r="D645" s="17" t="str">
        <f t="shared" si="964"/>
        <v>262152</v>
      </c>
      <c r="E645" s="17">
        <f>IFERROR(VLOOKUP(D645,'line assign basis'!$A$8:$D$668,4,FALSE),"")</f>
        <v>2</v>
      </c>
      <c r="F645" s="33">
        <f>IFERROR(VLOOKUP($D645,'SAP Data'!$A$7:$OM$1845,F$4,FALSE),"")</f>
        <v>19856005.32</v>
      </c>
      <c r="G645" s="33">
        <f>IFERROR(VLOOKUP($D645,'SAP Data'!$A$7:$OM$1845,G$4,FALSE),"")</f>
        <v>19856005.32</v>
      </c>
      <c r="H645" s="16">
        <f>IFERROR(VLOOKUP($D645,'SAP Data'!$A$7:$OM$1845,H$4,FALSE),"")</f>
        <v>20156138.670000002</v>
      </c>
      <c r="I645" s="76">
        <f>IFERROR(VLOOKUP($D645,'SAP Data'!$A$7:$OM$1845,I$4,FALSE),"")</f>
        <v>20156138.670000002</v>
      </c>
      <c r="J645" s="76">
        <f>IFERROR(VLOOKUP($D645,'SAP Data'!$A$7:$OM$1845,J$4,FALSE),"")</f>
        <v>20156138.670000002</v>
      </c>
      <c r="K645" s="76">
        <f>IFERROR(VLOOKUP($D645,'SAP Data'!$A$7:$OM$1845,K$4,FALSE),"")</f>
        <v>20501914.879999999</v>
      </c>
      <c r="L645" s="76">
        <f>IFERROR(VLOOKUP($D645,'SAP Data'!$A$7:$OM$1845,L$4,FALSE),"")</f>
        <v>20501914.879999999</v>
      </c>
      <c r="M645" s="76">
        <f>IFERROR(VLOOKUP($D645,'SAP Data'!$A$7:$OM$1845,M$4,FALSE),"")</f>
        <v>20501914.879999999</v>
      </c>
      <c r="N645" s="76">
        <f>IFERROR(VLOOKUP($D645,'SAP Data'!$A$7:$OM$1845,N$4,FALSE),"")</f>
        <v>20938722.59</v>
      </c>
      <c r="O645" s="76">
        <f>IFERROR(VLOOKUP($D645,'SAP Data'!$A$7:$OM$1845,O$4,FALSE),"")</f>
        <v>20938722.59</v>
      </c>
      <c r="P645" s="76">
        <f>IFERROR(VLOOKUP($D645,'SAP Data'!$A$7:$OM$1845,P$4,FALSE),"")</f>
        <v>20938722.59</v>
      </c>
      <c r="Q645" s="76">
        <f>IFERROR(VLOOKUP($D645,'SAP Data'!$A$7:$OM$1845,Q$4,FALSE),"")</f>
        <v>21220728.84</v>
      </c>
      <c r="R645" s="76">
        <f>IFERROR(VLOOKUP($D645,'SAP Data'!$A$7:$OM$1845,R$4,FALSE),"")</f>
        <v>21220728.84</v>
      </c>
      <c r="S645" s="76">
        <f>IFERROR(VLOOKUP($D645,'SAP Data'!$A$7:$OM$1845,S$4,FALSE),"")</f>
        <v>21220728.84</v>
      </c>
      <c r="T645" s="76">
        <f>IFERROR(VLOOKUP($D645,'SAP Data'!$A$7:$OM$1845,T$4,FALSE),"")</f>
        <v>21629346.609999999</v>
      </c>
      <c r="U645" s="76">
        <f>IFERROR(VLOOKUP($D645,'SAP Data'!$A$7:$OM$1845,U$4,FALSE),"")</f>
        <v>21629346.609999999</v>
      </c>
      <c r="V645" s="76">
        <f>IFERROR(VLOOKUP($D645,'SAP Data'!$A$7:$OM$1845,V$4,FALSE),"")</f>
        <v>21629346.609999999</v>
      </c>
      <c r="W645" s="76">
        <f>IFERROR(VLOOKUP($D645,'SAP Data'!$A$7:$OM$1845,W$4,FALSE),"")</f>
        <v>21965587.609999999</v>
      </c>
      <c r="X645" s="76">
        <f>IFERROR(VLOOKUP($D645,'SAP Data'!$A$7:$OM$1845,X$4,FALSE),"")</f>
        <v>21965587.609999999</v>
      </c>
      <c r="Y645" s="76">
        <f>IFERROR(VLOOKUP($D645,'SAP Data'!$A$7:$OM$1845,Y$4,FALSE),"")</f>
        <v>21965587.609999999</v>
      </c>
      <c r="Z645" s="76">
        <f>IFERROR(VLOOKUP($D645,'SAP Data'!$A$7:$OM$1845,Z$4,FALSE),"")</f>
        <v>22187765.760000002</v>
      </c>
      <c r="AA645" s="76">
        <f>IFERROR(VLOOKUP($D645,'SAP Data'!$A$7:$OM$1845,AA$4,FALSE),"")</f>
        <v>22187765.760000002</v>
      </c>
      <c r="AB645" s="76">
        <f>IFERROR(VLOOKUP($D645,'SAP Data'!$A$7:$OM$1845,AB$4,FALSE),"")</f>
        <v>22187765.760000002</v>
      </c>
      <c r="AC645" s="76">
        <f>IFERROR(VLOOKUP($D645,'SAP Data'!$A$7:$OM$1845,AC$4,FALSE),"")</f>
        <v>22500112</v>
      </c>
      <c r="AD645" s="76">
        <f>IFERROR(VLOOKUP($D645,'SAP Data'!$A$7:$OM$1845,AD$4,FALSE),"")</f>
        <v>22500112</v>
      </c>
      <c r="AE645" s="76">
        <f>IFERROR(VLOOKUP($D645,'SAP Data'!$A$7:$OM$1845,AE$4,FALSE),"")</f>
        <v>22500112</v>
      </c>
      <c r="AF645" s="76">
        <f>IFERROR(VLOOKUP($D645,'SAP Data'!$A$7:$OM$1845,AF$4,FALSE),"")</f>
        <v>22790883.690000001</v>
      </c>
      <c r="AG645" s="76">
        <f>IFERROR(VLOOKUP($D645,'SAP Data'!$A$7:$OM$1845,AG$4,FALSE),"")</f>
        <v>22790883.690000001</v>
      </c>
      <c r="AH645" s="76">
        <f>IFERROR(VLOOKUP($D645,'SAP Data'!$A$7:$OM$1845,AH$4,FALSE),"")</f>
        <v>22790883.690000001</v>
      </c>
      <c r="AI645" s="76">
        <f>IFERROR(VLOOKUP($D645,'SAP Data'!$A$7:$OM$1845,AI$4,FALSE),"")</f>
        <v>23192993.010000002</v>
      </c>
      <c r="AJ645" s="76">
        <f>IFERROR(VLOOKUP($D645,'SAP Data'!$A$7:$OM$1845,AJ$4,FALSE),"")</f>
        <v>23192993.010000002</v>
      </c>
      <c r="AK645" s="76">
        <f>IFERROR(VLOOKUP($D645,'SAP Data'!$A$7:$OM$1845,AK$4,FALSE),"")</f>
        <v>23192993.010000002</v>
      </c>
      <c r="AL645" s="76">
        <f>IFERROR(VLOOKUP($D645,'SAP Data'!$A$7:$OM$1845,AL$4,FALSE),"")</f>
        <v>23695501.260000002</v>
      </c>
      <c r="AM645" s="76">
        <f>IFERROR(VLOOKUP($D645,'SAP Data'!$A$7:$OM$1845,AM$4,FALSE),"")</f>
        <v>23695501.260000002</v>
      </c>
      <c r="AN645" s="76">
        <f>IFERROR(VLOOKUP($D645,'SAP Data'!$A$7:$OM$1845,AN$4,FALSE),"")</f>
        <v>23695501.260000002</v>
      </c>
      <c r="AO645" s="76">
        <f>IFERROR(VLOOKUP($D645,'SAP Data'!$A$7:$OM$1845,AO$4,FALSE),"")</f>
        <v>24204107.920000002</v>
      </c>
      <c r="AP645" s="99">
        <f t="shared" si="933"/>
        <v>21910780.099999998</v>
      </c>
      <c r="AQ645" s="43">
        <f t="shared" si="934"/>
        <v>22017395.36333333</v>
      </c>
      <c r="AR645" s="43">
        <f t="shared" si="935"/>
        <v>22119100.373333331</v>
      </c>
      <c r="AS645" s="43">
        <f t="shared" si="936"/>
        <v>22215895.129999999</v>
      </c>
      <c r="AT645" s="43">
        <f t="shared" si="937"/>
        <v>22312689.886666667</v>
      </c>
      <c r="AU645" s="43">
        <f t="shared" si="938"/>
        <v>22412229.156666666</v>
      </c>
      <c r="AV645" s="43">
        <f t="shared" si="939"/>
        <v>22514512.940000001</v>
      </c>
      <c r="AW645" s="43">
        <f t="shared" si="940"/>
        <v>22616796.723333333</v>
      </c>
      <c r="AX645" s="43">
        <f t="shared" si="941"/>
        <v>22730760.927499998</v>
      </c>
      <c r="AY645" s="43">
        <f t="shared" si="942"/>
        <v>22856405.552499998</v>
      </c>
      <c r="AZ645" s="43">
        <f t="shared" si="943"/>
        <v>22982050.177499995</v>
      </c>
      <c r="BA645" s="98">
        <f t="shared" si="944"/>
        <v>23115872.319999993</v>
      </c>
      <c r="BB645" s="16"/>
      <c r="BC645" s="16"/>
      <c r="BD645" s="16">
        <f t="shared" si="956"/>
        <v>0</v>
      </c>
      <c r="BE645" s="16"/>
      <c r="BF645" s="16">
        <f t="shared" si="957"/>
        <v>0</v>
      </c>
      <c r="BH645" s="16">
        <f t="shared" si="958"/>
        <v>0</v>
      </c>
      <c r="BJ645" s="16">
        <f t="shared" si="959"/>
        <v>0</v>
      </c>
      <c r="BL645" s="16">
        <f t="shared" si="960"/>
        <v>0</v>
      </c>
      <c r="BN645" s="16">
        <f t="shared" si="961"/>
        <v>0</v>
      </c>
      <c r="BP645" s="16">
        <f t="shared" si="953"/>
        <v>0</v>
      </c>
      <c r="BQ645" s="43"/>
      <c r="BR645" s="16">
        <f t="shared" si="954"/>
        <v>0</v>
      </c>
      <c r="BS645" s="43"/>
      <c r="BT645" s="16">
        <f t="shared" si="955"/>
        <v>0</v>
      </c>
      <c r="BV645" s="16">
        <f t="shared" si="950"/>
        <v>0</v>
      </c>
      <c r="BW645" s="43"/>
      <c r="BX645" s="16">
        <f t="shared" si="951"/>
        <v>0</v>
      </c>
      <c r="BY645" s="43"/>
      <c r="BZ645" s="16">
        <f t="shared" si="952"/>
        <v>0</v>
      </c>
      <c r="CB645" s="16">
        <f t="shared" si="947"/>
        <v>0</v>
      </c>
      <c r="CF645" s="243">
        <f t="shared" si="948"/>
        <v>0</v>
      </c>
      <c r="CH645" s="243">
        <f t="shared" si="962"/>
        <v>0</v>
      </c>
      <c r="CJ645" s="16">
        <f t="shared" si="945"/>
        <v>23115872.319999993</v>
      </c>
      <c r="CL645" s="54">
        <f t="shared" si="946"/>
        <v>0</v>
      </c>
      <c r="CN645" s="18"/>
      <c r="CO645" s="16">
        <f t="shared" si="949"/>
        <v>0</v>
      </c>
      <c r="CP645" s="18"/>
    </row>
    <row r="646" spans="1:98" x14ac:dyDescent="0.2">
      <c r="A646" s="387" t="s">
        <v>4186</v>
      </c>
      <c r="B646" s="14" t="str">
        <f>VLOOKUP(D646,'line assign basis'!$A$8:$D$668,2,FALSE)</f>
        <v>RES OFFSET - ENV TAR</v>
      </c>
      <c r="C646" s="17" t="s">
        <v>1441</v>
      </c>
      <c r="D646" s="17" t="str">
        <f t="shared" si="964"/>
        <v>262153</v>
      </c>
      <c r="E646" s="17">
        <f>IFERROR(VLOOKUP(D646,'line assign basis'!$A$8:$D$668,4,FALSE),"")</f>
        <v>2</v>
      </c>
      <c r="F646" s="33">
        <f>IFERROR(VLOOKUP($D646,'SAP Data'!$A$7:$OM$1845,F$4,FALSE),"")</f>
        <v>10532100.300000001</v>
      </c>
      <c r="G646" s="33">
        <f>IFERROR(VLOOKUP($D646,'SAP Data'!$A$7:$OM$1845,G$4,FALSE),"")</f>
        <v>10532100.300000001</v>
      </c>
      <c r="H646" s="16">
        <f>IFERROR(VLOOKUP($D646,'SAP Data'!$A$7:$OM$1845,H$4,FALSE),"")</f>
        <v>10532100.300000001</v>
      </c>
      <c r="I646" s="76">
        <f>IFERROR(VLOOKUP($D646,'SAP Data'!$A$7:$OM$1845,I$4,FALSE),"")</f>
        <v>10532100.300000001</v>
      </c>
      <c r="J646" s="76">
        <f>IFERROR(VLOOKUP($D646,'SAP Data'!$A$7:$OM$1845,J$4,FALSE),"")</f>
        <v>10532100.300000001</v>
      </c>
      <c r="K646" s="76">
        <f>IFERROR(VLOOKUP($D646,'SAP Data'!$A$7:$OM$1845,K$4,FALSE),"")</f>
        <v>10532100.300000001</v>
      </c>
      <c r="L646" s="76">
        <f>IFERROR(VLOOKUP($D646,'SAP Data'!$A$7:$OM$1845,L$4,FALSE),"")</f>
        <v>10532100.300000001</v>
      </c>
      <c r="M646" s="76">
        <f>IFERROR(VLOOKUP($D646,'SAP Data'!$A$7:$OM$1845,M$4,FALSE),"")</f>
        <v>10532100.300000001</v>
      </c>
      <c r="N646" s="76">
        <f>IFERROR(VLOOKUP($D646,'SAP Data'!$A$7:$OM$1845,N$4,FALSE),"")</f>
        <v>10532100.300000001</v>
      </c>
      <c r="O646" s="76">
        <f>IFERROR(VLOOKUP($D646,'SAP Data'!$A$7:$OM$1845,O$4,FALSE),"")</f>
        <v>10532100.300000001</v>
      </c>
      <c r="P646" s="76">
        <f>IFERROR(VLOOKUP($D646,'SAP Data'!$A$7:$OM$1845,P$4,FALSE),"")</f>
        <v>10532100.300000001</v>
      </c>
      <c r="Q646" s="76">
        <f>IFERROR(VLOOKUP($D646,'SAP Data'!$A$7:$OM$1845,Q$4,FALSE),"")</f>
        <v>10532100.300000001</v>
      </c>
      <c r="R646" s="76">
        <f>IFERROR(VLOOKUP($D646,'SAP Data'!$A$7:$OM$1845,R$4,FALSE),"")</f>
        <v>10532100.300000001</v>
      </c>
      <c r="S646" s="76">
        <f>IFERROR(VLOOKUP($D646,'SAP Data'!$A$7:$OM$1845,S$4,FALSE),"")</f>
        <v>10532100.300000001</v>
      </c>
      <c r="T646" s="76">
        <f>IFERROR(VLOOKUP($D646,'SAP Data'!$A$7:$OM$1845,T$4,FALSE),"")</f>
        <v>10532100.300000001</v>
      </c>
      <c r="U646" s="76">
        <f>IFERROR(VLOOKUP($D646,'SAP Data'!$A$7:$OM$1845,U$4,FALSE),"")</f>
        <v>10532100.300000001</v>
      </c>
      <c r="V646" s="76">
        <f>IFERROR(VLOOKUP($D646,'SAP Data'!$A$7:$OM$1845,V$4,FALSE),"")</f>
        <v>10532100.300000001</v>
      </c>
      <c r="W646" s="76">
        <f>IFERROR(VLOOKUP($D646,'SAP Data'!$A$7:$OM$1845,W$4,FALSE),"")</f>
        <v>10532100.300000001</v>
      </c>
      <c r="X646" s="76">
        <f>IFERROR(VLOOKUP($D646,'SAP Data'!$A$7:$OM$1845,X$4,FALSE),"")</f>
        <v>10532100.300000001</v>
      </c>
      <c r="Y646" s="76">
        <f>IFERROR(VLOOKUP($D646,'SAP Data'!$A$7:$OM$1845,Y$4,FALSE),"")</f>
        <v>10532100.300000001</v>
      </c>
      <c r="Z646" s="76">
        <f>IFERROR(VLOOKUP($D646,'SAP Data'!$A$7:$OM$1845,Z$4,FALSE),"")</f>
        <v>10532100.300000001</v>
      </c>
      <c r="AA646" s="76">
        <f>IFERROR(VLOOKUP($D646,'SAP Data'!$A$7:$OM$1845,AA$4,FALSE),"")</f>
        <v>10532100.300000001</v>
      </c>
      <c r="AB646" s="76">
        <f>IFERROR(VLOOKUP($D646,'SAP Data'!$A$7:$OM$1845,AB$4,FALSE),"")</f>
        <v>10532100.300000001</v>
      </c>
      <c r="AC646" s="76">
        <f>IFERROR(VLOOKUP($D646,'SAP Data'!$A$7:$OM$1845,AC$4,FALSE),"")</f>
        <v>10532100.300000001</v>
      </c>
      <c r="AD646" s="76">
        <f>IFERROR(VLOOKUP($D646,'SAP Data'!$A$7:$OM$1845,AD$4,FALSE),"")</f>
        <v>10532100.300000001</v>
      </c>
      <c r="AE646" s="76">
        <f>IFERROR(VLOOKUP($D646,'SAP Data'!$A$7:$OM$1845,AE$4,FALSE),"")</f>
        <v>10532100.300000001</v>
      </c>
      <c r="AF646" s="76">
        <f>IFERROR(VLOOKUP($D646,'SAP Data'!$A$7:$OM$1845,AF$4,FALSE),"")</f>
        <v>10532100.300000001</v>
      </c>
      <c r="AG646" s="76">
        <f>IFERROR(VLOOKUP($D646,'SAP Data'!$A$7:$OM$1845,AG$4,FALSE),"")</f>
        <v>10532100.300000001</v>
      </c>
      <c r="AH646" s="76">
        <f>IFERROR(VLOOKUP($D646,'SAP Data'!$A$7:$OM$1845,AH$4,FALSE),"")</f>
        <v>10532100.300000001</v>
      </c>
      <c r="AI646" s="76">
        <f>IFERROR(VLOOKUP($D646,'SAP Data'!$A$7:$OM$1845,AI$4,FALSE),"")</f>
        <v>10532100.300000001</v>
      </c>
      <c r="AJ646" s="76">
        <f>IFERROR(VLOOKUP($D646,'SAP Data'!$A$7:$OM$1845,AJ$4,FALSE),"")</f>
        <v>10532100.300000001</v>
      </c>
      <c r="AK646" s="76">
        <f>IFERROR(VLOOKUP($D646,'SAP Data'!$A$7:$OM$1845,AK$4,FALSE),"")</f>
        <v>10532100.300000001</v>
      </c>
      <c r="AL646" s="76">
        <f>IFERROR(VLOOKUP($D646,'SAP Data'!$A$7:$OM$1845,AL$4,FALSE),"")</f>
        <v>10532100.300000001</v>
      </c>
      <c r="AM646" s="76">
        <f>IFERROR(VLOOKUP($D646,'SAP Data'!$A$7:$OM$1845,AM$4,FALSE),"")</f>
        <v>10532100.300000001</v>
      </c>
      <c r="AN646" s="76">
        <f>IFERROR(VLOOKUP($D646,'SAP Data'!$A$7:$OM$1845,AN$4,FALSE),"")</f>
        <v>10532100.300000001</v>
      </c>
      <c r="AO646" s="76">
        <f>IFERROR(VLOOKUP($D646,'SAP Data'!$A$7:$OM$1845,AO$4,FALSE),"")</f>
        <v>10532100.300000001</v>
      </c>
      <c r="AP646" s="99">
        <f t="shared" si="933"/>
        <v>10532100.299999999</v>
      </c>
      <c r="AQ646" s="43">
        <f t="shared" si="934"/>
        <v>10532100.299999999</v>
      </c>
      <c r="AR646" s="43">
        <f t="shared" si="935"/>
        <v>10532100.299999999</v>
      </c>
      <c r="AS646" s="43">
        <f t="shared" si="936"/>
        <v>10532100.299999999</v>
      </c>
      <c r="AT646" s="43">
        <f t="shared" si="937"/>
        <v>10532100.299999999</v>
      </c>
      <c r="AU646" s="43">
        <f t="shared" si="938"/>
        <v>10532100.299999999</v>
      </c>
      <c r="AV646" s="43">
        <f t="shared" si="939"/>
        <v>10532100.299999999</v>
      </c>
      <c r="AW646" s="43">
        <f t="shared" si="940"/>
        <v>10532100.299999999</v>
      </c>
      <c r="AX646" s="43">
        <f t="shared" si="941"/>
        <v>10532100.299999999</v>
      </c>
      <c r="AY646" s="43">
        <f t="shared" si="942"/>
        <v>10532100.299999999</v>
      </c>
      <c r="AZ646" s="43">
        <f t="shared" si="943"/>
        <v>10532100.299999999</v>
      </c>
      <c r="BA646" s="98">
        <f t="shared" si="944"/>
        <v>10532100.299999999</v>
      </c>
      <c r="BB646" s="16"/>
      <c r="BC646" s="16"/>
      <c r="BD646" s="16">
        <f t="shared" si="956"/>
        <v>0</v>
      </c>
      <c r="BE646" s="16"/>
      <c r="BF646" s="16">
        <f t="shared" si="957"/>
        <v>0</v>
      </c>
      <c r="BH646" s="16">
        <f t="shared" si="958"/>
        <v>0</v>
      </c>
      <c r="BJ646" s="16">
        <f t="shared" si="959"/>
        <v>0</v>
      </c>
      <c r="BL646" s="16">
        <f t="shared" si="960"/>
        <v>0</v>
      </c>
      <c r="BN646" s="16">
        <f t="shared" si="961"/>
        <v>0</v>
      </c>
      <c r="BP646" s="16">
        <f t="shared" si="953"/>
        <v>0</v>
      </c>
      <c r="BQ646" s="43"/>
      <c r="BR646" s="16">
        <f t="shared" si="954"/>
        <v>0</v>
      </c>
      <c r="BS646" s="43"/>
      <c r="BT646" s="16">
        <f t="shared" si="955"/>
        <v>0</v>
      </c>
      <c r="BV646" s="16">
        <f t="shared" si="950"/>
        <v>0</v>
      </c>
      <c r="BW646" s="43"/>
      <c r="BX646" s="16">
        <f t="shared" si="951"/>
        <v>0</v>
      </c>
      <c r="BY646" s="43"/>
      <c r="BZ646" s="16">
        <f t="shared" si="952"/>
        <v>0</v>
      </c>
      <c r="CB646" s="16">
        <f t="shared" si="947"/>
        <v>0</v>
      </c>
      <c r="CF646" s="243">
        <f t="shared" si="948"/>
        <v>0</v>
      </c>
      <c r="CH646" s="243">
        <f t="shared" si="962"/>
        <v>0</v>
      </c>
      <c r="CJ646" s="16">
        <f t="shared" si="945"/>
        <v>10532100.299999999</v>
      </c>
      <c r="CL646" s="54">
        <f t="shared" si="946"/>
        <v>0</v>
      </c>
      <c r="CN646" s="18"/>
      <c r="CO646" s="16">
        <f t="shared" si="949"/>
        <v>0</v>
      </c>
      <c r="CP646" s="18"/>
    </row>
    <row r="647" spans="1:98" x14ac:dyDescent="0.2">
      <c r="A647" s="387" t="s">
        <v>4186</v>
      </c>
      <c r="B647" s="14" t="str">
        <f>VLOOKUP(D647,'line assign basis'!$A$8:$D$668,2,FALSE)</f>
        <v>RES OFFSET - ENV EUG</v>
      </c>
      <c r="C647" s="17" t="s">
        <v>1444</v>
      </c>
      <c r="D647" s="17" t="str">
        <f t="shared" si="964"/>
        <v>262154</v>
      </c>
      <c r="E647" s="17">
        <f>IFERROR(VLOOKUP(D647,'line assign basis'!$A$8:$D$668,4,FALSE),"")</f>
        <v>2</v>
      </c>
      <c r="F647" s="33">
        <f>IFERROR(VLOOKUP($D647,'SAP Data'!$A$7:$OM$1845,F$4,FALSE),"")</f>
        <v>95652.5</v>
      </c>
      <c r="G647" s="33">
        <f>IFERROR(VLOOKUP($D647,'SAP Data'!$A$7:$OM$1845,G$4,FALSE),"")</f>
        <v>95652.5</v>
      </c>
      <c r="H647" s="16">
        <f>IFERROR(VLOOKUP($D647,'SAP Data'!$A$7:$OM$1845,H$4,FALSE),"")</f>
        <v>95652.5</v>
      </c>
      <c r="I647" s="76">
        <f>IFERROR(VLOOKUP($D647,'SAP Data'!$A$7:$OM$1845,I$4,FALSE),"")</f>
        <v>95652.5</v>
      </c>
      <c r="J647" s="76">
        <f>IFERROR(VLOOKUP($D647,'SAP Data'!$A$7:$OM$1845,J$4,FALSE),"")</f>
        <v>95652.5</v>
      </c>
      <c r="K647" s="76">
        <f>IFERROR(VLOOKUP($D647,'SAP Data'!$A$7:$OM$1845,K$4,FALSE),"")</f>
        <v>95652.5</v>
      </c>
      <c r="L647" s="76">
        <f>IFERROR(VLOOKUP($D647,'SAP Data'!$A$7:$OM$1845,L$4,FALSE),"")</f>
        <v>95652.5</v>
      </c>
      <c r="M647" s="76">
        <f>IFERROR(VLOOKUP($D647,'SAP Data'!$A$7:$OM$1845,M$4,FALSE),"")</f>
        <v>95652.5</v>
      </c>
      <c r="N647" s="76">
        <f>IFERROR(VLOOKUP($D647,'SAP Data'!$A$7:$OM$1845,N$4,FALSE),"")</f>
        <v>95652.5</v>
      </c>
      <c r="O647" s="76">
        <f>IFERROR(VLOOKUP($D647,'SAP Data'!$A$7:$OM$1845,O$4,FALSE),"")</f>
        <v>95652.5</v>
      </c>
      <c r="P647" s="76">
        <f>IFERROR(VLOOKUP($D647,'SAP Data'!$A$7:$OM$1845,P$4,FALSE),"")</f>
        <v>95652.5</v>
      </c>
      <c r="Q647" s="76">
        <f>IFERROR(VLOOKUP($D647,'SAP Data'!$A$7:$OM$1845,Q$4,FALSE),"")</f>
        <v>95652.5</v>
      </c>
      <c r="R647" s="76">
        <f>IFERROR(VLOOKUP($D647,'SAP Data'!$A$7:$OM$1845,R$4,FALSE),"")</f>
        <v>95652.5</v>
      </c>
      <c r="S647" s="76">
        <f>IFERROR(VLOOKUP($D647,'SAP Data'!$A$7:$OM$1845,S$4,FALSE),"")</f>
        <v>95652.5</v>
      </c>
      <c r="T647" s="76">
        <f>IFERROR(VLOOKUP($D647,'SAP Data'!$A$7:$OM$1845,T$4,FALSE),"")</f>
        <v>95652.5</v>
      </c>
      <c r="U647" s="76">
        <f>IFERROR(VLOOKUP($D647,'SAP Data'!$A$7:$OM$1845,U$4,FALSE),"")</f>
        <v>95652.5</v>
      </c>
      <c r="V647" s="76">
        <f>IFERROR(VLOOKUP($D647,'SAP Data'!$A$7:$OM$1845,V$4,FALSE),"")</f>
        <v>95652.5</v>
      </c>
      <c r="W647" s="76">
        <f>IFERROR(VLOOKUP($D647,'SAP Data'!$A$7:$OM$1845,W$4,FALSE),"")</f>
        <v>95652.5</v>
      </c>
      <c r="X647" s="76">
        <f>IFERROR(VLOOKUP($D647,'SAP Data'!$A$7:$OM$1845,X$4,FALSE),"")</f>
        <v>95652.5</v>
      </c>
      <c r="Y647" s="76">
        <f>IFERROR(VLOOKUP($D647,'SAP Data'!$A$7:$OM$1845,Y$4,FALSE),"")</f>
        <v>95652.5</v>
      </c>
      <c r="Z647" s="76">
        <f>IFERROR(VLOOKUP($D647,'SAP Data'!$A$7:$OM$1845,Z$4,FALSE),"")</f>
        <v>95652.5</v>
      </c>
      <c r="AA647" s="76">
        <f>IFERROR(VLOOKUP($D647,'SAP Data'!$A$7:$OM$1845,AA$4,FALSE),"")</f>
        <v>95652.5</v>
      </c>
      <c r="AB647" s="76">
        <f>IFERROR(VLOOKUP($D647,'SAP Data'!$A$7:$OM$1845,AB$4,FALSE),"")</f>
        <v>95652.5</v>
      </c>
      <c r="AC647" s="76">
        <f>IFERROR(VLOOKUP($D647,'SAP Data'!$A$7:$OM$1845,AC$4,FALSE),"")</f>
        <v>95652.5</v>
      </c>
      <c r="AD647" s="76">
        <f>IFERROR(VLOOKUP($D647,'SAP Data'!$A$7:$OM$1845,AD$4,FALSE),"")</f>
        <v>95652.5</v>
      </c>
      <c r="AE647" s="76">
        <f>IFERROR(VLOOKUP($D647,'SAP Data'!$A$7:$OM$1845,AE$4,FALSE),"")</f>
        <v>95652.5</v>
      </c>
      <c r="AF647" s="76">
        <f>IFERROR(VLOOKUP($D647,'SAP Data'!$A$7:$OM$1845,AF$4,FALSE),"")</f>
        <v>95652.5</v>
      </c>
      <c r="AG647" s="76">
        <f>IFERROR(VLOOKUP($D647,'SAP Data'!$A$7:$OM$1845,AG$4,FALSE),"")</f>
        <v>95652.5</v>
      </c>
      <c r="AH647" s="76">
        <f>IFERROR(VLOOKUP($D647,'SAP Data'!$A$7:$OM$1845,AH$4,FALSE),"")</f>
        <v>95652.5</v>
      </c>
      <c r="AI647" s="76">
        <f>IFERROR(VLOOKUP($D647,'SAP Data'!$A$7:$OM$1845,AI$4,FALSE),"")</f>
        <v>95652.5</v>
      </c>
      <c r="AJ647" s="76">
        <f>IFERROR(VLOOKUP($D647,'SAP Data'!$A$7:$OM$1845,AJ$4,FALSE),"")</f>
        <v>95652.5</v>
      </c>
      <c r="AK647" s="76">
        <f>IFERROR(VLOOKUP($D647,'SAP Data'!$A$7:$OM$1845,AK$4,FALSE),"")</f>
        <v>95652.5</v>
      </c>
      <c r="AL647" s="76">
        <f>IFERROR(VLOOKUP($D647,'SAP Data'!$A$7:$OM$1845,AL$4,FALSE),"")</f>
        <v>95652.5</v>
      </c>
      <c r="AM647" s="76">
        <f>IFERROR(VLOOKUP($D647,'SAP Data'!$A$7:$OM$1845,AM$4,FALSE),"")</f>
        <v>95652.5</v>
      </c>
      <c r="AN647" s="76">
        <f>IFERROR(VLOOKUP($D647,'SAP Data'!$A$7:$OM$1845,AN$4,FALSE),"")</f>
        <v>95652.5</v>
      </c>
      <c r="AO647" s="76">
        <f>IFERROR(VLOOKUP($D647,'SAP Data'!$A$7:$OM$1845,AO$4,FALSE),"")</f>
        <v>95652.5</v>
      </c>
      <c r="AP647" s="99">
        <f t="shared" si="933"/>
        <v>95652.5</v>
      </c>
      <c r="AQ647" s="43">
        <f t="shared" si="934"/>
        <v>95652.5</v>
      </c>
      <c r="AR647" s="43">
        <f t="shared" si="935"/>
        <v>95652.5</v>
      </c>
      <c r="AS647" s="43">
        <f t="shared" si="936"/>
        <v>95652.5</v>
      </c>
      <c r="AT647" s="43">
        <f t="shared" si="937"/>
        <v>95652.5</v>
      </c>
      <c r="AU647" s="43">
        <f t="shared" si="938"/>
        <v>95652.5</v>
      </c>
      <c r="AV647" s="43">
        <f t="shared" si="939"/>
        <v>95652.5</v>
      </c>
      <c r="AW647" s="43">
        <f t="shared" si="940"/>
        <v>95652.5</v>
      </c>
      <c r="AX647" s="43">
        <f t="shared" si="941"/>
        <v>95652.5</v>
      </c>
      <c r="AY647" s="43">
        <f t="shared" si="942"/>
        <v>95652.5</v>
      </c>
      <c r="AZ647" s="43">
        <f t="shared" si="943"/>
        <v>95652.5</v>
      </c>
      <c r="BA647" s="98">
        <f t="shared" si="944"/>
        <v>95652.5</v>
      </c>
      <c r="BB647" s="16"/>
      <c r="BC647" s="16"/>
      <c r="BD647" s="16">
        <f t="shared" si="956"/>
        <v>0</v>
      </c>
      <c r="BE647" s="16"/>
      <c r="BF647" s="16">
        <f t="shared" si="957"/>
        <v>0</v>
      </c>
      <c r="BH647" s="16">
        <f t="shared" si="958"/>
        <v>0</v>
      </c>
      <c r="BJ647" s="16">
        <f t="shared" si="959"/>
        <v>0</v>
      </c>
      <c r="BL647" s="16">
        <f t="shared" si="960"/>
        <v>0</v>
      </c>
      <c r="BN647" s="16">
        <f t="shared" si="961"/>
        <v>0</v>
      </c>
      <c r="BP647" s="16">
        <f t="shared" si="953"/>
        <v>0</v>
      </c>
      <c r="BQ647" s="43"/>
      <c r="BR647" s="16">
        <f t="shared" si="954"/>
        <v>0</v>
      </c>
      <c r="BS647" s="43"/>
      <c r="BT647" s="16">
        <f t="shared" si="955"/>
        <v>0</v>
      </c>
      <c r="BV647" s="16">
        <f t="shared" si="950"/>
        <v>0</v>
      </c>
      <c r="BW647" s="43"/>
      <c r="BX647" s="16">
        <f t="shared" si="951"/>
        <v>0</v>
      </c>
      <c r="BY647" s="43"/>
      <c r="BZ647" s="16">
        <f t="shared" si="952"/>
        <v>0</v>
      </c>
      <c r="CB647" s="16">
        <f t="shared" si="947"/>
        <v>0</v>
      </c>
      <c r="CF647" s="243">
        <f t="shared" si="948"/>
        <v>0</v>
      </c>
      <c r="CH647" s="243">
        <f t="shared" si="962"/>
        <v>0</v>
      </c>
      <c r="CJ647" s="16">
        <f t="shared" si="945"/>
        <v>95652.5</v>
      </c>
      <c r="CL647" s="54">
        <f t="shared" si="946"/>
        <v>0</v>
      </c>
      <c r="CN647" s="18"/>
      <c r="CO647" s="16">
        <f t="shared" si="949"/>
        <v>0</v>
      </c>
      <c r="CP647" s="18"/>
    </row>
    <row r="648" spans="1:98" x14ac:dyDescent="0.2">
      <c r="A648" s="387" t="s">
        <v>4186</v>
      </c>
      <c r="B648" s="14" t="str">
        <f>VLOOKUP(D648,'line assign basis'!$A$8:$D$668,2,FALSE)</f>
        <v>RES OFFSET - ENV FRO</v>
      </c>
      <c r="C648" s="17" t="s">
        <v>1447</v>
      </c>
      <c r="D648" s="17" t="str">
        <f t="shared" si="964"/>
        <v>262155</v>
      </c>
      <c r="E648" s="17">
        <f>IFERROR(VLOOKUP(D648,'line assign basis'!$A$8:$D$668,4,FALSE),"")</f>
        <v>2</v>
      </c>
      <c r="F648" s="33">
        <f>IFERROR(VLOOKUP($D648,'SAP Data'!$A$7:$OM$1845,F$4,FALSE),"")</f>
        <v>5482775.5099999998</v>
      </c>
      <c r="G648" s="33">
        <f>IFERROR(VLOOKUP($D648,'SAP Data'!$A$7:$OM$1845,G$4,FALSE),"")</f>
        <v>5482775.5099999998</v>
      </c>
      <c r="H648" s="16">
        <f>IFERROR(VLOOKUP($D648,'SAP Data'!$A$7:$OM$1845,H$4,FALSE),"")</f>
        <v>5740172.5</v>
      </c>
      <c r="I648" s="76">
        <f>IFERROR(VLOOKUP($D648,'SAP Data'!$A$7:$OM$1845,I$4,FALSE),"")</f>
        <v>5740172.5</v>
      </c>
      <c r="J648" s="76">
        <f>IFERROR(VLOOKUP($D648,'SAP Data'!$A$7:$OM$1845,J$4,FALSE),"")</f>
        <v>5740172.5</v>
      </c>
      <c r="K648" s="76">
        <f>IFERROR(VLOOKUP($D648,'SAP Data'!$A$7:$OM$1845,K$4,FALSE),"")</f>
        <v>6026809.0700000003</v>
      </c>
      <c r="L648" s="76">
        <f>IFERROR(VLOOKUP($D648,'SAP Data'!$A$7:$OM$1845,L$4,FALSE),"")</f>
        <v>6026809.0700000003</v>
      </c>
      <c r="M648" s="76">
        <f>IFERROR(VLOOKUP($D648,'SAP Data'!$A$7:$OM$1845,M$4,FALSE),"")</f>
        <v>6026809.0700000003</v>
      </c>
      <c r="N648" s="76">
        <f>IFERROR(VLOOKUP($D648,'SAP Data'!$A$7:$OM$1845,N$4,FALSE),"")</f>
        <v>6194291.0199999996</v>
      </c>
      <c r="O648" s="76">
        <f>IFERROR(VLOOKUP($D648,'SAP Data'!$A$7:$OM$1845,O$4,FALSE),"")</f>
        <v>6194291.0199999996</v>
      </c>
      <c r="P648" s="76">
        <f>IFERROR(VLOOKUP($D648,'SAP Data'!$A$7:$OM$1845,P$4,FALSE),"")</f>
        <v>6194291.0199999996</v>
      </c>
      <c r="Q648" s="76">
        <f>IFERROR(VLOOKUP($D648,'SAP Data'!$A$7:$OM$1845,Q$4,FALSE),"")</f>
        <v>6831764.8799999999</v>
      </c>
      <c r="R648" s="76">
        <f>IFERROR(VLOOKUP($D648,'SAP Data'!$A$7:$OM$1845,R$4,FALSE),"")</f>
        <v>6831764.8799999999</v>
      </c>
      <c r="S648" s="76">
        <f>IFERROR(VLOOKUP($D648,'SAP Data'!$A$7:$OM$1845,S$4,FALSE),"")</f>
        <v>6831764.8799999999</v>
      </c>
      <c r="T648" s="76">
        <f>IFERROR(VLOOKUP($D648,'SAP Data'!$A$7:$OM$1845,T$4,FALSE),"")</f>
        <v>7199114.9100000001</v>
      </c>
      <c r="U648" s="76">
        <f>IFERROR(VLOOKUP($D648,'SAP Data'!$A$7:$OM$1845,U$4,FALSE),"")</f>
        <v>7199114.9100000001</v>
      </c>
      <c r="V648" s="76">
        <f>IFERROR(VLOOKUP($D648,'SAP Data'!$A$7:$OM$1845,V$4,FALSE),"")</f>
        <v>7199114.9100000001</v>
      </c>
      <c r="W648" s="76">
        <f>IFERROR(VLOOKUP($D648,'SAP Data'!$A$7:$OM$1845,W$4,FALSE),"")</f>
        <v>7529251.7699999996</v>
      </c>
      <c r="X648" s="76">
        <f>IFERROR(VLOOKUP($D648,'SAP Data'!$A$7:$OM$1845,X$4,FALSE),"")</f>
        <v>7529251.7699999996</v>
      </c>
      <c r="Y648" s="76">
        <f>IFERROR(VLOOKUP($D648,'SAP Data'!$A$7:$OM$1845,Y$4,FALSE),"")</f>
        <v>7529251.7699999996</v>
      </c>
      <c r="Z648" s="76">
        <f>IFERROR(VLOOKUP($D648,'SAP Data'!$A$7:$OM$1845,Z$4,FALSE),"")</f>
        <v>9890702.9000000004</v>
      </c>
      <c r="AA648" s="76">
        <f>IFERROR(VLOOKUP($D648,'SAP Data'!$A$7:$OM$1845,AA$4,FALSE),"")</f>
        <v>9890702.9000000004</v>
      </c>
      <c r="AB648" s="76">
        <f>IFERROR(VLOOKUP($D648,'SAP Data'!$A$7:$OM$1845,AB$4,FALSE),"")</f>
        <v>9890702.9000000004</v>
      </c>
      <c r="AC648" s="76">
        <f>IFERROR(VLOOKUP($D648,'SAP Data'!$A$7:$OM$1845,AC$4,FALSE),"")</f>
        <v>16815598.920000002</v>
      </c>
      <c r="AD648" s="76">
        <f>IFERROR(VLOOKUP($D648,'SAP Data'!$A$7:$OM$1845,AD$4,FALSE),"")</f>
        <v>16815598.920000002</v>
      </c>
      <c r="AE648" s="76">
        <f>IFERROR(VLOOKUP($D648,'SAP Data'!$A$7:$OM$1845,AE$4,FALSE),"")</f>
        <v>16815598.920000002</v>
      </c>
      <c r="AF648" s="76">
        <f>IFERROR(VLOOKUP($D648,'SAP Data'!$A$7:$OM$1845,AF$4,FALSE),"")</f>
        <v>17777149.690000001</v>
      </c>
      <c r="AG648" s="76">
        <f>IFERROR(VLOOKUP($D648,'SAP Data'!$A$7:$OM$1845,AG$4,FALSE),"")</f>
        <v>17777149.690000001</v>
      </c>
      <c r="AH648" s="76">
        <f>IFERROR(VLOOKUP($D648,'SAP Data'!$A$7:$OM$1845,AH$4,FALSE),"")</f>
        <v>17777149.690000001</v>
      </c>
      <c r="AI648" s="76">
        <f>IFERROR(VLOOKUP($D648,'SAP Data'!$A$7:$OM$1845,AI$4,FALSE),"")</f>
        <v>17881228.75</v>
      </c>
      <c r="AJ648" s="76">
        <f>IFERROR(VLOOKUP($D648,'SAP Data'!$A$7:$OM$1845,AJ$4,FALSE),"")</f>
        <v>17881228.75</v>
      </c>
      <c r="AK648" s="76">
        <f>IFERROR(VLOOKUP($D648,'SAP Data'!$A$7:$OM$1845,AK$4,FALSE),"")</f>
        <v>17881228.75</v>
      </c>
      <c r="AL648" s="76">
        <f>IFERROR(VLOOKUP($D648,'SAP Data'!$A$7:$OM$1845,AL$4,FALSE),"")</f>
        <v>18178142.370000001</v>
      </c>
      <c r="AM648" s="76">
        <f>IFERROR(VLOOKUP($D648,'SAP Data'!$A$7:$OM$1845,AM$4,FALSE),"")</f>
        <v>18178142.370000001</v>
      </c>
      <c r="AN648" s="76">
        <f>IFERROR(VLOOKUP($D648,'SAP Data'!$A$7:$OM$1845,AN$4,FALSE),"")</f>
        <v>18178142.370000001</v>
      </c>
      <c r="AO648" s="76">
        <f>IFERROR(VLOOKUP($D648,'SAP Data'!$A$7:$OM$1845,AO$4,FALSE),"")</f>
        <v>18237729.829999998</v>
      </c>
      <c r="AP648" s="99">
        <f t="shared" si="933"/>
        <v>9110687.8699999992</v>
      </c>
      <c r="AQ648" s="43">
        <f t="shared" si="934"/>
        <v>9942674.0399999991</v>
      </c>
      <c r="AR648" s="43">
        <f t="shared" si="935"/>
        <v>10799418.574166667</v>
      </c>
      <c r="AS648" s="43">
        <f t="shared" si="936"/>
        <v>11680921.472500002</v>
      </c>
      <c r="AT648" s="43">
        <f t="shared" si="937"/>
        <v>12562424.370833335</v>
      </c>
      <c r="AU648" s="43">
        <f t="shared" si="938"/>
        <v>13434508.194166666</v>
      </c>
      <c r="AV648" s="43">
        <f t="shared" si="939"/>
        <v>14297172.942500001</v>
      </c>
      <c r="AW648" s="43">
        <f t="shared" si="940"/>
        <v>15159837.690833332</v>
      </c>
      <c r="AX648" s="43">
        <f t="shared" si="941"/>
        <v>15936480.042916665</v>
      </c>
      <c r="AY648" s="43">
        <f t="shared" si="942"/>
        <v>16627099.998750001</v>
      </c>
      <c r="AZ648" s="43">
        <f t="shared" si="943"/>
        <v>17317719.954583332</v>
      </c>
      <c r="BA648" s="98">
        <f t="shared" si="944"/>
        <v>17722285.387083333</v>
      </c>
      <c r="BB648" s="16"/>
      <c r="BC648" s="16"/>
      <c r="BD648" s="16">
        <f t="shared" si="956"/>
        <v>0</v>
      </c>
      <c r="BE648" s="16"/>
      <c r="BF648" s="16">
        <f t="shared" si="957"/>
        <v>0</v>
      </c>
      <c r="BH648" s="16">
        <f t="shared" si="958"/>
        <v>0</v>
      </c>
      <c r="BJ648" s="16">
        <f t="shared" si="959"/>
        <v>0</v>
      </c>
      <c r="BL648" s="16">
        <f t="shared" si="960"/>
        <v>0</v>
      </c>
      <c r="BN648" s="16">
        <f t="shared" si="961"/>
        <v>0</v>
      </c>
      <c r="BP648" s="16">
        <f t="shared" si="953"/>
        <v>0</v>
      </c>
      <c r="BQ648" s="43"/>
      <c r="BR648" s="16">
        <f t="shared" si="954"/>
        <v>0</v>
      </c>
      <c r="BS648" s="43"/>
      <c r="BT648" s="16">
        <f t="shared" si="955"/>
        <v>0</v>
      </c>
      <c r="BV648" s="16">
        <f t="shared" si="950"/>
        <v>0</v>
      </c>
      <c r="BW648" s="43"/>
      <c r="BX648" s="16">
        <f t="shared" si="951"/>
        <v>0</v>
      </c>
      <c r="BY648" s="43"/>
      <c r="BZ648" s="16">
        <f t="shared" si="952"/>
        <v>0</v>
      </c>
      <c r="CB648" s="16">
        <f t="shared" si="947"/>
        <v>0</v>
      </c>
      <c r="CF648" s="243">
        <f t="shared" si="948"/>
        <v>0</v>
      </c>
      <c r="CH648" s="243">
        <f t="shared" si="962"/>
        <v>0</v>
      </c>
      <c r="CJ648" s="16">
        <f t="shared" si="945"/>
        <v>17722285.387083333</v>
      </c>
      <c r="CL648" s="54">
        <f t="shared" si="946"/>
        <v>0</v>
      </c>
      <c r="CN648" s="18"/>
      <c r="CO648" s="16">
        <f t="shared" si="949"/>
        <v>0</v>
      </c>
      <c r="CP648" s="18"/>
    </row>
    <row r="649" spans="1:98" x14ac:dyDescent="0.2">
      <c r="A649" s="387" t="s">
        <v>4186</v>
      </c>
      <c r="B649" s="14" t="str">
        <f>VLOOKUP(D649,'line assign basis'!$A$8:$D$668,2,FALSE)</f>
        <v>RES OFFSET - ENV STE</v>
      </c>
      <c r="C649" s="17" t="s">
        <v>1450</v>
      </c>
      <c r="D649" s="17" t="str">
        <f t="shared" si="964"/>
        <v>262156</v>
      </c>
      <c r="E649" s="17">
        <f>IFERROR(VLOOKUP(D649,'line assign basis'!$A$8:$D$668,4,FALSE),"")</f>
        <v>2</v>
      </c>
      <c r="F649" s="33">
        <f>IFERROR(VLOOKUP($D649,'SAP Data'!$A$7:$OM$1845,F$4,FALSE),"")</f>
        <v>14982.33</v>
      </c>
      <c r="G649" s="33">
        <f>IFERROR(VLOOKUP($D649,'SAP Data'!$A$7:$OM$1845,G$4,FALSE),"")</f>
        <v>14982.33</v>
      </c>
      <c r="H649" s="16">
        <f>IFERROR(VLOOKUP($D649,'SAP Data'!$A$7:$OM$1845,H$4,FALSE),"")</f>
        <v>14982.33</v>
      </c>
      <c r="I649" s="76">
        <f>IFERROR(VLOOKUP($D649,'SAP Data'!$A$7:$OM$1845,I$4,FALSE),"")</f>
        <v>14982.33</v>
      </c>
      <c r="J649" s="76">
        <f>IFERROR(VLOOKUP($D649,'SAP Data'!$A$7:$OM$1845,J$4,FALSE),"")</f>
        <v>14982.33</v>
      </c>
      <c r="K649" s="76">
        <f>IFERROR(VLOOKUP($D649,'SAP Data'!$A$7:$OM$1845,K$4,FALSE),"")</f>
        <v>14982.33</v>
      </c>
      <c r="L649" s="76">
        <f>IFERROR(VLOOKUP($D649,'SAP Data'!$A$7:$OM$1845,L$4,FALSE),"")</f>
        <v>14982.33</v>
      </c>
      <c r="M649" s="76">
        <f>IFERROR(VLOOKUP($D649,'SAP Data'!$A$7:$OM$1845,M$4,FALSE),"")</f>
        <v>14982.33</v>
      </c>
      <c r="N649" s="76">
        <f>IFERROR(VLOOKUP($D649,'SAP Data'!$A$7:$OM$1845,N$4,FALSE),"")</f>
        <v>14982.33</v>
      </c>
      <c r="O649" s="76">
        <f>IFERROR(VLOOKUP($D649,'SAP Data'!$A$7:$OM$1845,O$4,FALSE),"")</f>
        <v>14982.33</v>
      </c>
      <c r="P649" s="76">
        <f>IFERROR(VLOOKUP($D649,'SAP Data'!$A$7:$OM$1845,P$4,FALSE),"")</f>
        <v>14982.33</v>
      </c>
      <c r="Q649" s="76">
        <f>IFERROR(VLOOKUP($D649,'SAP Data'!$A$7:$OM$1845,Q$4,FALSE),"")</f>
        <v>14982.33</v>
      </c>
      <c r="R649" s="76">
        <f>IFERROR(VLOOKUP($D649,'SAP Data'!$A$7:$OM$1845,R$4,FALSE),"")</f>
        <v>14982.33</v>
      </c>
      <c r="S649" s="76">
        <f>IFERROR(VLOOKUP($D649,'SAP Data'!$A$7:$OM$1845,S$4,FALSE),"")</f>
        <v>14982.33</v>
      </c>
      <c r="T649" s="76">
        <f>IFERROR(VLOOKUP($D649,'SAP Data'!$A$7:$OM$1845,T$4,FALSE),"")</f>
        <v>14982.33</v>
      </c>
      <c r="U649" s="76">
        <f>IFERROR(VLOOKUP($D649,'SAP Data'!$A$7:$OM$1845,U$4,FALSE),"")</f>
        <v>14982.33</v>
      </c>
      <c r="V649" s="76">
        <f>IFERROR(VLOOKUP($D649,'SAP Data'!$A$7:$OM$1845,V$4,FALSE),"")</f>
        <v>14982.33</v>
      </c>
      <c r="W649" s="76">
        <f>IFERROR(VLOOKUP($D649,'SAP Data'!$A$7:$OM$1845,W$4,FALSE),"")</f>
        <v>14982.33</v>
      </c>
      <c r="X649" s="76">
        <f>IFERROR(VLOOKUP($D649,'SAP Data'!$A$7:$OM$1845,X$4,FALSE),"")</f>
        <v>14982.33</v>
      </c>
      <c r="Y649" s="76">
        <f>IFERROR(VLOOKUP($D649,'SAP Data'!$A$7:$OM$1845,Y$4,FALSE),"")</f>
        <v>14982.33</v>
      </c>
      <c r="Z649" s="76">
        <f>IFERROR(VLOOKUP($D649,'SAP Data'!$A$7:$OM$1845,Z$4,FALSE),"")</f>
        <v>14982.33</v>
      </c>
      <c r="AA649" s="76">
        <f>IFERROR(VLOOKUP($D649,'SAP Data'!$A$7:$OM$1845,AA$4,FALSE),"")</f>
        <v>14982.33</v>
      </c>
      <c r="AB649" s="76">
        <f>IFERROR(VLOOKUP($D649,'SAP Data'!$A$7:$OM$1845,AB$4,FALSE),"")</f>
        <v>14982.33</v>
      </c>
      <c r="AC649" s="76">
        <f>IFERROR(VLOOKUP($D649,'SAP Data'!$A$7:$OM$1845,AC$4,FALSE),"")</f>
        <v>14982.33</v>
      </c>
      <c r="AD649" s="76">
        <f>IFERROR(VLOOKUP($D649,'SAP Data'!$A$7:$OM$1845,AD$4,FALSE),"")</f>
        <v>14982.33</v>
      </c>
      <c r="AE649" s="76">
        <f>IFERROR(VLOOKUP($D649,'SAP Data'!$A$7:$OM$1845,AE$4,FALSE),"")</f>
        <v>14982.33</v>
      </c>
      <c r="AF649" s="76">
        <f>IFERROR(VLOOKUP($D649,'SAP Data'!$A$7:$OM$1845,AF$4,FALSE),"")</f>
        <v>14982.33</v>
      </c>
      <c r="AG649" s="76">
        <f>IFERROR(VLOOKUP($D649,'SAP Data'!$A$7:$OM$1845,AG$4,FALSE),"")</f>
        <v>14982.33</v>
      </c>
      <c r="AH649" s="76">
        <f>IFERROR(VLOOKUP($D649,'SAP Data'!$A$7:$OM$1845,AH$4,FALSE),"")</f>
        <v>14982.33</v>
      </c>
      <c r="AI649" s="76">
        <f>IFERROR(VLOOKUP($D649,'SAP Data'!$A$7:$OM$1845,AI$4,FALSE),"")</f>
        <v>14982.33</v>
      </c>
      <c r="AJ649" s="76">
        <f>IFERROR(VLOOKUP($D649,'SAP Data'!$A$7:$OM$1845,AJ$4,FALSE),"")</f>
        <v>14982.33</v>
      </c>
      <c r="AK649" s="76">
        <f>IFERROR(VLOOKUP($D649,'SAP Data'!$A$7:$OM$1845,AK$4,FALSE),"")</f>
        <v>14982.33</v>
      </c>
      <c r="AL649" s="76">
        <f>IFERROR(VLOOKUP($D649,'SAP Data'!$A$7:$OM$1845,AL$4,FALSE),"")</f>
        <v>14982.33</v>
      </c>
      <c r="AM649" s="76">
        <f>IFERROR(VLOOKUP($D649,'SAP Data'!$A$7:$OM$1845,AM$4,FALSE),"")</f>
        <v>14982.33</v>
      </c>
      <c r="AN649" s="76">
        <f>IFERROR(VLOOKUP($D649,'SAP Data'!$A$7:$OM$1845,AN$4,FALSE),"")</f>
        <v>14982.33</v>
      </c>
      <c r="AO649" s="76">
        <f>IFERROR(VLOOKUP($D649,'SAP Data'!$A$7:$OM$1845,AO$4,FALSE),"")</f>
        <v>14982.33</v>
      </c>
      <c r="AP649" s="99">
        <f t="shared" si="933"/>
        <v>14982.33</v>
      </c>
      <c r="AQ649" s="43">
        <f t="shared" si="934"/>
        <v>14982.33</v>
      </c>
      <c r="AR649" s="43">
        <f t="shared" si="935"/>
        <v>14982.33</v>
      </c>
      <c r="AS649" s="43">
        <f t="shared" si="936"/>
        <v>14982.33</v>
      </c>
      <c r="AT649" s="43">
        <f t="shared" si="937"/>
        <v>14982.33</v>
      </c>
      <c r="AU649" s="43">
        <f t="shared" si="938"/>
        <v>14982.33</v>
      </c>
      <c r="AV649" s="43">
        <f t="shared" si="939"/>
        <v>14982.33</v>
      </c>
      <c r="AW649" s="43">
        <f t="shared" si="940"/>
        <v>14982.33</v>
      </c>
      <c r="AX649" s="43">
        <f t="shared" si="941"/>
        <v>14982.33</v>
      </c>
      <c r="AY649" s="43">
        <f t="shared" si="942"/>
        <v>14982.33</v>
      </c>
      <c r="AZ649" s="43">
        <f t="shared" si="943"/>
        <v>14982.33</v>
      </c>
      <c r="BA649" s="98">
        <f t="shared" si="944"/>
        <v>14982.33</v>
      </c>
      <c r="BB649" s="16"/>
      <c r="BC649" s="16"/>
      <c r="BD649" s="16">
        <f t="shared" si="956"/>
        <v>0</v>
      </c>
      <c r="BE649" s="16"/>
      <c r="BF649" s="16">
        <f t="shared" si="957"/>
        <v>0</v>
      </c>
      <c r="BH649" s="16">
        <f t="shared" si="958"/>
        <v>0</v>
      </c>
      <c r="BJ649" s="16">
        <f t="shared" si="959"/>
        <v>0</v>
      </c>
      <c r="BL649" s="16">
        <f t="shared" si="960"/>
        <v>0</v>
      </c>
      <c r="BN649" s="16">
        <f t="shared" si="961"/>
        <v>0</v>
      </c>
      <c r="BP649" s="16">
        <f t="shared" si="953"/>
        <v>0</v>
      </c>
      <c r="BQ649" s="43"/>
      <c r="BR649" s="16">
        <f t="shared" si="954"/>
        <v>0</v>
      </c>
      <c r="BS649" s="43"/>
      <c r="BT649" s="16">
        <f t="shared" si="955"/>
        <v>0</v>
      </c>
      <c r="BV649" s="16">
        <f t="shared" si="950"/>
        <v>0</v>
      </c>
      <c r="BW649" s="43"/>
      <c r="BX649" s="16">
        <f>IF($E649=5,AZ649,0)</f>
        <v>0</v>
      </c>
      <c r="BY649" s="43"/>
      <c r="BZ649" s="16">
        <f t="shared" si="952"/>
        <v>0</v>
      </c>
      <c r="CB649" s="16">
        <f t="shared" si="947"/>
        <v>0</v>
      </c>
      <c r="CF649" s="243">
        <f t="shared" si="948"/>
        <v>0</v>
      </c>
      <c r="CH649" s="243">
        <f t="shared" si="962"/>
        <v>0</v>
      </c>
      <c r="CJ649" s="16">
        <f t="shared" si="945"/>
        <v>14982.33</v>
      </c>
      <c r="CL649" s="54">
        <f t="shared" si="946"/>
        <v>0</v>
      </c>
      <c r="CN649" s="18"/>
      <c r="CO649" s="16">
        <f t="shared" si="949"/>
        <v>0</v>
      </c>
      <c r="CP649" s="18"/>
    </row>
    <row r="650" spans="1:98" x14ac:dyDescent="0.2">
      <c r="A650" s="387" t="s">
        <v>4186</v>
      </c>
      <c r="B650" s="14" t="str">
        <f>VLOOKUP(D650,'line assign basis'!$A$8:$D$668,2,FALSE)</f>
        <v>RES OFFSET - ENV CRT</v>
      </c>
      <c r="C650" s="17" t="s">
        <v>1453</v>
      </c>
      <c r="D650" s="17" t="str">
        <f t="shared" si="964"/>
        <v>262157</v>
      </c>
      <c r="E650" s="17">
        <f>IFERROR(VLOOKUP(D650,'line assign basis'!$A$8:$D$668,4,FALSE),"")</f>
        <v>2</v>
      </c>
      <c r="F650" s="33">
        <f>IFERROR(VLOOKUP($D650,'SAP Data'!$A$7:$OM$1845,F$4,FALSE),"")</f>
        <v>777654.24</v>
      </c>
      <c r="G650" s="33">
        <f>IFERROR(VLOOKUP($D650,'SAP Data'!$A$7:$OM$1845,G$4,FALSE),"")</f>
        <v>777654.24</v>
      </c>
      <c r="H650" s="16">
        <f>IFERROR(VLOOKUP($D650,'SAP Data'!$A$7:$OM$1845,H$4,FALSE),"")</f>
        <v>777654.24</v>
      </c>
      <c r="I650" s="76">
        <f>IFERROR(VLOOKUP($D650,'SAP Data'!$A$7:$OM$1845,I$4,FALSE),"")</f>
        <v>777654.24</v>
      </c>
      <c r="J650" s="76">
        <f>IFERROR(VLOOKUP($D650,'SAP Data'!$A$7:$OM$1845,J$4,FALSE),"")</f>
        <v>777654.24</v>
      </c>
      <c r="K650" s="76">
        <f>IFERROR(VLOOKUP($D650,'SAP Data'!$A$7:$OM$1845,K$4,FALSE),"")</f>
        <v>777654.24</v>
      </c>
      <c r="L650" s="76">
        <f>IFERROR(VLOOKUP($D650,'SAP Data'!$A$7:$OM$1845,L$4,FALSE),"")</f>
        <v>777654.24</v>
      </c>
      <c r="M650" s="76">
        <f>IFERROR(VLOOKUP($D650,'SAP Data'!$A$7:$OM$1845,M$4,FALSE),"")</f>
        <v>777654.24</v>
      </c>
      <c r="N650" s="76">
        <f>IFERROR(VLOOKUP($D650,'SAP Data'!$A$7:$OM$1845,N$4,FALSE),"")</f>
        <v>777654.24</v>
      </c>
      <c r="O650" s="76">
        <f>IFERROR(VLOOKUP($D650,'SAP Data'!$A$7:$OM$1845,O$4,FALSE),"")</f>
        <v>777654.24</v>
      </c>
      <c r="P650" s="76">
        <f>IFERROR(VLOOKUP($D650,'SAP Data'!$A$7:$OM$1845,P$4,FALSE),"")</f>
        <v>777654.24</v>
      </c>
      <c r="Q650" s="76">
        <f>IFERROR(VLOOKUP($D650,'SAP Data'!$A$7:$OM$1845,Q$4,FALSE),"")</f>
        <v>780241.74</v>
      </c>
      <c r="R650" s="76">
        <f>IFERROR(VLOOKUP($D650,'SAP Data'!$A$7:$OM$1845,R$4,FALSE),"")</f>
        <v>780241.74</v>
      </c>
      <c r="S650" s="76">
        <f>IFERROR(VLOOKUP($D650,'SAP Data'!$A$7:$OM$1845,S$4,FALSE),"")</f>
        <v>780241.74</v>
      </c>
      <c r="T650" s="76">
        <f>IFERROR(VLOOKUP($D650,'SAP Data'!$A$7:$OM$1845,T$4,FALSE),"")</f>
        <v>780241.74</v>
      </c>
      <c r="U650" s="76">
        <f>IFERROR(VLOOKUP($D650,'SAP Data'!$A$7:$OM$1845,U$4,FALSE),"")</f>
        <v>780241.74</v>
      </c>
      <c r="V650" s="76">
        <f>IFERROR(VLOOKUP($D650,'SAP Data'!$A$7:$OM$1845,V$4,FALSE),"")</f>
        <v>780241.74</v>
      </c>
      <c r="W650" s="76">
        <f>IFERROR(VLOOKUP($D650,'SAP Data'!$A$7:$OM$1845,W$4,FALSE),"")</f>
        <v>780241.74</v>
      </c>
      <c r="X650" s="76">
        <f>IFERROR(VLOOKUP($D650,'SAP Data'!$A$7:$OM$1845,X$4,FALSE),"")</f>
        <v>780241.74</v>
      </c>
      <c r="Y650" s="76">
        <f>IFERROR(VLOOKUP($D650,'SAP Data'!$A$7:$OM$1845,Y$4,FALSE),"")</f>
        <v>780241.74</v>
      </c>
      <c r="Z650" s="76">
        <f>IFERROR(VLOOKUP($D650,'SAP Data'!$A$7:$OM$1845,Z$4,FALSE),"")</f>
        <v>780241.74</v>
      </c>
      <c r="AA650" s="76">
        <f>IFERROR(VLOOKUP($D650,'SAP Data'!$A$7:$OM$1845,AA$4,FALSE),"")</f>
        <v>780241.74</v>
      </c>
      <c r="AB650" s="76">
        <f>IFERROR(VLOOKUP($D650,'SAP Data'!$A$7:$OM$1845,AB$4,FALSE),"")</f>
        <v>780241.74</v>
      </c>
      <c r="AC650" s="76">
        <f>IFERROR(VLOOKUP($D650,'SAP Data'!$A$7:$OM$1845,AC$4,FALSE),"")</f>
        <v>780241.74</v>
      </c>
      <c r="AD650" s="76">
        <f>IFERROR(VLOOKUP($D650,'SAP Data'!$A$7:$OM$1845,AD$4,FALSE),"")</f>
        <v>780241.74</v>
      </c>
      <c r="AE650" s="76">
        <f>IFERROR(VLOOKUP($D650,'SAP Data'!$A$7:$OM$1845,AE$4,FALSE),"")</f>
        <v>780241.74</v>
      </c>
      <c r="AF650" s="76">
        <f>IFERROR(VLOOKUP($D650,'SAP Data'!$A$7:$OM$1845,AF$4,FALSE),"")</f>
        <v>780241.74</v>
      </c>
      <c r="AG650" s="76">
        <f>IFERROR(VLOOKUP($D650,'SAP Data'!$A$7:$OM$1845,AG$4,FALSE),"")</f>
        <v>780241.74</v>
      </c>
      <c r="AH650" s="76">
        <f>IFERROR(VLOOKUP($D650,'SAP Data'!$A$7:$OM$1845,AH$4,FALSE),"")</f>
        <v>780241.74</v>
      </c>
      <c r="AI650" s="76">
        <f>IFERROR(VLOOKUP($D650,'SAP Data'!$A$7:$OM$1845,AI$4,FALSE),"")</f>
        <v>780241.74</v>
      </c>
      <c r="AJ650" s="76">
        <f>IFERROR(VLOOKUP($D650,'SAP Data'!$A$7:$OM$1845,AJ$4,FALSE),"")</f>
        <v>780241.74</v>
      </c>
      <c r="AK650" s="76">
        <f>IFERROR(VLOOKUP($D650,'SAP Data'!$A$7:$OM$1845,AK$4,FALSE),"")</f>
        <v>780241.74</v>
      </c>
      <c r="AL650" s="76">
        <f>IFERROR(VLOOKUP($D650,'SAP Data'!$A$7:$OM$1845,AL$4,FALSE),"")</f>
        <v>780241.74</v>
      </c>
      <c r="AM650" s="76">
        <f>IFERROR(VLOOKUP($D650,'SAP Data'!$A$7:$OM$1845,AM$4,FALSE),"")</f>
        <v>780241.74</v>
      </c>
      <c r="AN650" s="76">
        <f>IFERROR(VLOOKUP($D650,'SAP Data'!$A$7:$OM$1845,AN$4,FALSE),"")</f>
        <v>780241.74</v>
      </c>
      <c r="AO650" s="76">
        <f>IFERROR(VLOOKUP($D650,'SAP Data'!$A$7:$OM$1845,AO$4,FALSE),"")</f>
        <v>780241.74</v>
      </c>
      <c r="AP650" s="99">
        <f t="shared" ref="AP650:AP652" si="966">IFERROR((R650/2+SUM(S650:AC650)+AD650/2)/12,"")</f>
        <v>780241.73999999987</v>
      </c>
      <c r="AQ650" s="43">
        <f t="shared" ref="AQ650:AQ652" si="967">IFERROR((S650/2+SUM(T650:AD650)+AE650/2)/12,"")</f>
        <v>780241.73999999987</v>
      </c>
      <c r="AR650" s="43">
        <f t="shared" ref="AR650:AR652" si="968">IFERROR((T650/2+SUM(U650:AE650)+AF650/2)/12,"")</f>
        <v>780241.73999999987</v>
      </c>
      <c r="AS650" s="43">
        <f t="shared" ref="AS650:AS652" si="969">IFERROR((U650/2+SUM(V650:AF650)+AG650/2)/12,"")</f>
        <v>780241.73999999987</v>
      </c>
      <c r="AT650" s="43">
        <f t="shared" ref="AT650:AT652" si="970">IFERROR((V650/2+SUM(W650:AG650)+AH650/2)/12,"")</f>
        <v>780241.73999999987</v>
      </c>
      <c r="AU650" s="43">
        <f t="shared" ref="AU650:AU652" si="971">IFERROR((W650/2+SUM(X650:AH650)+AI650/2)/12,"")</f>
        <v>780241.73999999987</v>
      </c>
      <c r="AV650" s="43">
        <f t="shared" ref="AV650:AV652" si="972">IFERROR((X650/2+SUM(Y650:AI650)+AJ650/2)/12,"")</f>
        <v>780241.73999999987</v>
      </c>
      <c r="AW650" s="43">
        <f t="shared" ref="AW650:AW652" si="973">IFERROR((Y650/2+SUM(Z650:AJ650)+AK650/2)/12,"")</f>
        <v>780241.73999999987</v>
      </c>
      <c r="AX650" s="43">
        <f t="shared" ref="AX650:AX652" si="974">IFERROR((Z650/2+SUM(AA650:AK650)+AL650/2)/12,"")</f>
        <v>780241.73999999987</v>
      </c>
      <c r="AY650" s="43">
        <f t="shared" ref="AY650:AY652" si="975">IFERROR((AA650/2+SUM(AB650:AL650)+AM650/2)/12,"")</f>
        <v>780241.73999999987</v>
      </c>
      <c r="AZ650" s="43">
        <f t="shared" ref="AZ650:AZ652" si="976">IFERROR((AB650/2+SUM(AC650:AM650)+AN650/2)/12,"")</f>
        <v>780241.73999999987</v>
      </c>
      <c r="BA650" s="98">
        <f t="shared" ref="BA650:BA652" si="977">IFERROR((AC650/2+SUM(AD650:AN650)+AO650/2)/12,"")</f>
        <v>780241.73999999987</v>
      </c>
      <c r="BB650" s="16"/>
      <c r="BC650" s="16"/>
      <c r="BD650" s="16">
        <f t="shared" si="956"/>
        <v>0</v>
      </c>
      <c r="BE650" s="16"/>
      <c r="BF650" s="16">
        <f t="shared" si="957"/>
        <v>0</v>
      </c>
      <c r="BH650" s="16">
        <f t="shared" si="958"/>
        <v>0</v>
      </c>
      <c r="BJ650" s="16">
        <f t="shared" si="959"/>
        <v>0</v>
      </c>
      <c r="BL650" s="16">
        <f t="shared" si="960"/>
        <v>0</v>
      </c>
      <c r="BN650" s="16">
        <f t="shared" si="961"/>
        <v>0</v>
      </c>
      <c r="BP650" s="16">
        <f t="shared" si="953"/>
        <v>0</v>
      </c>
      <c r="BQ650" s="43"/>
      <c r="BR650" s="16">
        <f t="shared" si="954"/>
        <v>0</v>
      </c>
      <c r="BS650" s="43"/>
      <c r="BT650" s="16">
        <f t="shared" si="955"/>
        <v>0</v>
      </c>
      <c r="BV650" s="16">
        <f t="shared" si="950"/>
        <v>0</v>
      </c>
      <c r="BW650" s="43"/>
      <c r="BX650" s="16">
        <f t="shared" si="951"/>
        <v>0</v>
      </c>
      <c r="BY650" s="43"/>
      <c r="BZ650" s="16">
        <f t="shared" si="952"/>
        <v>0</v>
      </c>
      <c r="CB650" s="16">
        <f t="shared" si="947"/>
        <v>0</v>
      </c>
      <c r="CF650" s="243">
        <f t="shared" si="948"/>
        <v>0</v>
      </c>
      <c r="CH650" s="243">
        <f t="shared" si="962"/>
        <v>0</v>
      </c>
      <c r="CJ650" s="16">
        <f t="shared" ref="CJ650:CJ652" si="978">IF($E650=2,BA650,0)</f>
        <v>780241.73999999987</v>
      </c>
      <c r="CL650" s="54">
        <f t="shared" ref="CL650:CL652" si="979">IFERROR(SUM(BY650:BZ650,CB650,CF650:CJ650)-BA650,"")</f>
        <v>0</v>
      </c>
      <c r="CN650" s="18"/>
      <c r="CO650" s="16">
        <f t="shared" si="949"/>
        <v>0</v>
      </c>
      <c r="CP650" s="18"/>
    </row>
    <row r="651" spans="1:98" x14ac:dyDescent="0.2">
      <c r="A651" s="387" t="s">
        <v>4186</v>
      </c>
      <c r="B651" s="14" t="str">
        <f>VLOOKUP(D651,'line assign basis'!$A$8:$D$668,2,FALSE)</f>
        <v>RES OFFSET - FR AMER</v>
      </c>
      <c r="C651" s="17" t="s">
        <v>1456</v>
      </c>
      <c r="D651" s="17" t="str">
        <f t="shared" si="964"/>
        <v>262159</v>
      </c>
      <c r="E651" s="17">
        <f>IFERROR(VLOOKUP(D651,'line assign basis'!$A$8:$D$668,4,FALSE),"")</f>
        <v>2</v>
      </c>
      <c r="F651" s="33">
        <f>IFERROR(VLOOKUP($D651,'SAP Data'!$A$7:$OM$1845,F$4,FALSE),"")</f>
        <v>158120.4</v>
      </c>
      <c r="G651" s="33">
        <f>IFERROR(VLOOKUP($D651,'SAP Data'!$A$7:$OM$1845,G$4,FALSE),"")</f>
        <v>158120.4</v>
      </c>
      <c r="H651" s="16">
        <f>IFERROR(VLOOKUP($D651,'SAP Data'!$A$7:$OM$1845,H$4,FALSE),"")</f>
        <v>158120.4</v>
      </c>
      <c r="I651" s="76">
        <f>IFERROR(VLOOKUP($D651,'SAP Data'!$A$7:$OM$1845,I$4,FALSE),"")</f>
        <v>158120.4</v>
      </c>
      <c r="J651" s="76">
        <f>IFERROR(VLOOKUP($D651,'SAP Data'!$A$7:$OM$1845,J$4,FALSE),"")</f>
        <v>158120.4</v>
      </c>
      <c r="K651" s="76">
        <f>IFERROR(VLOOKUP($D651,'SAP Data'!$A$7:$OM$1845,K$4,FALSE),"")</f>
        <v>158120.4</v>
      </c>
      <c r="L651" s="76">
        <f>IFERROR(VLOOKUP($D651,'SAP Data'!$A$7:$OM$1845,L$4,FALSE),"")</f>
        <v>158120.4</v>
      </c>
      <c r="M651" s="76">
        <f>IFERROR(VLOOKUP($D651,'SAP Data'!$A$7:$OM$1845,M$4,FALSE),"")</f>
        <v>158120.4</v>
      </c>
      <c r="N651" s="76">
        <f>IFERROR(VLOOKUP($D651,'SAP Data'!$A$7:$OM$1845,N$4,FALSE),"")</f>
        <v>158120.4</v>
      </c>
      <c r="O651" s="76">
        <f>IFERROR(VLOOKUP($D651,'SAP Data'!$A$7:$OM$1845,O$4,FALSE),"")</f>
        <v>158120.4</v>
      </c>
      <c r="P651" s="76">
        <f>IFERROR(VLOOKUP($D651,'SAP Data'!$A$7:$OM$1845,P$4,FALSE),"")</f>
        <v>158120.4</v>
      </c>
      <c r="Q651" s="76">
        <f>IFERROR(VLOOKUP($D651,'SAP Data'!$A$7:$OM$1845,Q$4,FALSE),"")</f>
        <v>158120.4</v>
      </c>
      <c r="R651" s="76">
        <f>IFERROR(VLOOKUP($D651,'SAP Data'!$A$7:$OM$1845,R$4,FALSE),"")</f>
        <v>158120.4</v>
      </c>
      <c r="S651" s="76">
        <f>IFERROR(VLOOKUP($D651,'SAP Data'!$A$7:$OM$1845,S$4,FALSE),"")</f>
        <v>158120.4</v>
      </c>
      <c r="T651" s="76">
        <f>IFERROR(VLOOKUP($D651,'SAP Data'!$A$7:$OM$1845,T$4,FALSE),"")</f>
        <v>158120.4</v>
      </c>
      <c r="U651" s="76">
        <f>IFERROR(VLOOKUP($D651,'SAP Data'!$A$7:$OM$1845,U$4,FALSE),"")</f>
        <v>158120.4</v>
      </c>
      <c r="V651" s="76">
        <f>IFERROR(VLOOKUP($D651,'SAP Data'!$A$7:$OM$1845,V$4,FALSE),"")</f>
        <v>158120.4</v>
      </c>
      <c r="W651" s="76">
        <f>IFERROR(VLOOKUP($D651,'SAP Data'!$A$7:$OM$1845,W$4,FALSE),"")</f>
        <v>158120.4</v>
      </c>
      <c r="X651" s="76">
        <f>IFERROR(VLOOKUP($D651,'SAP Data'!$A$7:$OM$1845,X$4,FALSE),"")</f>
        <v>158120.4</v>
      </c>
      <c r="Y651" s="76">
        <f>IFERROR(VLOOKUP($D651,'SAP Data'!$A$7:$OM$1845,Y$4,FALSE),"")</f>
        <v>158120.4</v>
      </c>
      <c r="Z651" s="76">
        <f>IFERROR(VLOOKUP($D651,'SAP Data'!$A$7:$OM$1845,Z$4,FALSE),"")</f>
        <v>158120.4</v>
      </c>
      <c r="AA651" s="76">
        <f>IFERROR(VLOOKUP($D651,'SAP Data'!$A$7:$OM$1845,AA$4,FALSE),"")</f>
        <v>158120.4</v>
      </c>
      <c r="AB651" s="76">
        <f>IFERROR(VLOOKUP($D651,'SAP Data'!$A$7:$OM$1845,AB$4,FALSE),"")</f>
        <v>158120.4</v>
      </c>
      <c r="AC651" s="76">
        <f>IFERROR(VLOOKUP($D651,'SAP Data'!$A$7:$OM$1845,AC$4,FALSE),"")</f>
        <v>158120.4</v>
      </c>
      <c r="AD651" s="76">
        <f>IFERROR(VLOOKUP($D651,'SAP Data'!$A$7:$OM$1845,AD$4,FALSE),"")</f>
        <v>158120.4</v>
      </c>
      <c r="AE651" s="76">
        <f>IFERROR(VLOOKUP($D651,'SAP Data'!$A$7:$OM$1845,AE$4,FALSE),"")</f>
        <v>158120.4</v>
      </c>
      <c r="AF651" s="76">
        <f>IFERROR(VLOOKUP($D651,'SAP Data'!$A$7:$OM$1845,AF$4,FALSE),"")</f>
        <v>158120.4</v>
      </c>
      <c r="AG651" s="76">
        <f>IFERROR(VLOOKUP($D651,'SAP Data'!$A$7:$OM$1845,AG$4,FALSE),"")</f>
        <v>158120.4</v>
      </c>
      <c r="AH651" s="76">
        <f>IFERROR(VLOOKUP($D651,'SAP Data'!$A$7:$OM$1845,AH$4,FALSE),"")</f>
        <v>158120.4</v>
      </c>
      <c r="AI651" s="76">
        <f>IFERROR(VLOOKUP($D651,'SAP Data'!$A$7:$OM$1845,AI$4,FALSE),"")</f>
        <v>158120.4</v>
      </c>
      <c r="AJ651" s="76">
        <f>IFERROR(VLOOKUP($D651,'SAP Data'!$A$7:$OM$1845,AJ$4,FALSE),"")</f>
        <v>158120.4</v>
      </c>
      <c r="AK651" s="76">
        <f>IFERROR(VLOOKUP($D651,'SAP Data'!$A$7:$OM$1845,AK$4,FALSE),"")</f>
        <v>158120.4</v>
      </c>
      <c r="AL651" s="76">
        <f>IFERROR(VLOOKUP($D651,'SAP Data'!$A$7:$OM$1845,AL$4,FALSE),"")</f>
        <v>158120.4</v>
      </c>
      <c r="AM651" s="76">
        <f>IFERROR(VLOOKUP($D651,'SAP Data'!$A$7:$OM$1845,AM$4,FALSE),"")</f>
        <v>158120.4</v>
      </c>
      <c r="AN651" s="76">
        <f>IFERROR(VLOOKUP($D651,'SAP Data'!$A$7:$OM$1845,AN$4,FALSE),"")</f>
        <v>158120.4</v>
      </c>
      <c r="AO651" s="76">
        <f>IFERROR(VLOOKUP($D651,'SAP Data'!$A$7:$OM$1845,AO$4,FALSE),"")</f>
        <v>158120.4</v>
      </c>
      <c r="AP651" s="99">
        <f t="shared" si="966"/>
        <v>158120.39999999997</v>
      </c>
      <c r="AQ651" s="43">
        <f t="shared" si="967"/>
        <v>158120.39999999997</v>
      </c>
      <c r="AR651" s="43">
        <f t="shared" si="968"/>
        <v>158120.39999999997</v>
      </c>
      <c r="AS651" s="43">
        <f t="shared" si="969"/>
        <v>158120.39999999997</v>
      </c>
      <c r="AT651" s="43">
        <f t="shared" si="970"/>
        <v>158120.39999999997</v>
      </c>
      <c r="AU651" s="43">
        <f t="shared" si="971"/>
        <v>158120.39999999997</v>
      </c>
      <c r="AV651" s="43">
        <f t="shared" si="972"/>
        <v>158120.39999999997</v>
      </c>
      <c r="AW651" s="43">
        <f t="shared" si="973"/>
        <v>158120.39999999997</v>
      </c>
      <c r="AX651" s="43">
        <f t="shared" si="974"/>
        <v>158120.39999999997</v>
      </c>
      <c r="AY651" s="43">
        <f t="shared" si="975"/>
        <v>158120.39999999997</v>
      </c>
      <c r="AZ651" s="43">
        <f t="shared" si="976"/>
        <v>158120.39999999997</v>
      </c>
      <c r="BA651" s="98">
        <f t="shared" si="977"/>
        <v>158120.39999999997</v>
      </c>
      <c r="BB651" s="16"/>
      <c r="BC651" s="16"/>
      <c r="BD651" s="16">
        <f t="shared" si="956"/>
        <v>0</v>
      </c>
      <c r="BE651" s="16"/>
      <c r="BF651" s="16">
        <f t="shared" si="957"/>
        <v>0</v>
      </c>
      <c r="BH651" s="16">
        <f t="shared" si="958"/>
        <v>0</v>
      </c>
      <c r="BJ651" s="16">
        <f t="shared" si="959"/>
        <v>0</v>
      </c>
      <c r="BL651" s="16">
        <f t="shared" si="960"/>
        <v>0</v>
      </c>
      <c r="BN651" s="16">
        <f t="shared" si="961"/>
        <v>0</v>
      </c>
      <c r="BP651" s="16">
        <f t="shared" si="953"/>
        <v>0</v>
      </c>
      <c r="BQ651" s="43"/>
      <c r="BR651" s="16">
        <f t="shared" si="954"/>
        <v>0</v>
      </c>
      <c r="BS651" s="43"/>
      <c r="BT651" s="16">
        <f t="shared" si="955"/>
        <v>0</v>
      </c>
      <c r="BV651" s="16">
        <f t="shared" si="950"/>
        <v>0</v>
      </c>
      <c r="BW651" s="43"/>
      <c r="BX651" s="16">
        <f t="shared" si="951"/>
        <v>0</v>
      </c>
      <c r="BY651" s="43"/>
      <c r="BZ651" s="16">
        <f t="shared" si="952"/>
        <v>0</v>
      </c>
      <c r="CB651" s="16">
        <f t="shared" ref="CB651:CB652" si="980">IF(E651=1,BA651,0)</f>
        <v>0</v>
      </c>
      <c r="CF651" s="243">
        <f t="shared" ref="CF651:CF652" si="981">_xlfn.IFS($D651="252012",CO651*$CS$25,$D651="252014",CO651*$CS$25,$D651="252022",CO651*$CS$25,$D651="252024",CO651*$CS$25,$D651="252032",CO651*$CS$25,$D651="252034",CO651*$CS$25,$E651=3,CO651*0,$E651="3P",CO651*$CS$20,$E651="3D",CO651*$CS$21,$E651="3G",CO651*$CS$23,$E651="3L",CO651*$CS$24,$E651&lt;=2,0,$E651&gt;=4,0)</f>
        <v>0</v>
      </c>
      <c r="CH651" s="243">
        <f t="shared" si="962"/>
        <v>0</v>
      </c>
      <c r="CJ651" s="16">
        <f t="shared" si="978"/>
        <v>158120.39999999997</v>
      </c>
      <c r="CL651" s="54">
        <f t="shared" si="979"/>
        <v>0</v>
      </c>
      <c r="CN651" s="18"/>
      <c r="CO651" s="16">
        <f t="shared" ref="CO651:CO652" si="982">_xlfn.IFS($E651=3,BA651,$E651="3P",BA651,$E651="3D",BA651,$E651="3G",BA651,$E651="3L",BA651,$E651&lt;=2,0,$E651&gt;=4,0)</f>
        <v>0</v>
      </c>
      <c r="CP651" s="18"/>
    </row>
    <row r="652" spans="1:98" x14ac:dyDescent="0.2">
      <c r="A652" s="387"/>
      <c r="B652" s="14" t="str">
        <f>VLOOKUP(D652,'line assign basis'!$A$8:$D$668,2,FALSE)</f>
        <v>ACC LIAB-EXEMPT VACA</v>
      </c>
      <c r="C652" s="17" t="s">
        <v>1459</v>
      </c>
      <c r="D652" s="17" t="str">
        <f t="shared" si="964"/>
        <v>263002</v>
      </c>
      <c r="E652" s="17">
        <f>IFERROR(VLOOKUP(D652,'line assign basis'!$A$8:$D$668,4,FALSE),"")</f>
        <v>5</v>
      </c>
      <c r="F652" s="33">
        <f>IFERROR(VLOOKUP($D652,'SAP Data'!$A$7:$OM$1845,F$4,FALSE),"")</f>
        <v>-4176663.35</v>
      </c>
      <c r="G652" s="33">
        <f>IFERROR(VLOOKUP($D652,'SAP Data'!$A$7:$OM$1845,G$4,FALSE),"")</f>
        <v>-4493702.5999999996</v>
      </c>
      <c r="H652" s="16">
        <f>IFERROR(VLOOKUP($D652,'SAP Data'!$A$7:$OM$1845,H$4,FALSE),"")</f>
        <v>-4616893.99</v>
      </c>
      <c r="I652" s="76">
        <f>IFERROR(VLOOKUP($D652,'SAP Data'!$A$7:$OM$1845,I$4,FALSE),"")</f>
        <v>-4805432.4800000004</v>
      </c>
      <c r="J652" s="76">
        <f>IFERROR(VLOOKUP($D652,'SAP Data'!$A$7:$OM$1845,J$4,FALSE),"")</f>
        <v>-4797469.8499999996</v>
      </c>
      <c r="K652" s="76">
        <f>IFERROR(VLOOKUP($D652,'SAP Data'!$A$7:$OM$1845,K$4,FALSE),"")</f>
        <v>-4996252.1900000004</v>
      </c>
      <c r="L652" s="76">
        <f>IFERROR(VLOOKUP($D652,'SAP Data'!$A$7:$OM$1845,L$4,FALSE),"")</f>
        <v>-4737099.57</v>
      </c>
      <c r="M652" s="76">
        <f>IFERROR(VLOOKUP($D652,'SAP Data'!$A$7:$OM$1845,M$4,FALSE),"")</f>
        <v>-4734846.3499999996</v>
      </c>
      <c r="N652" s="76">
        <f>IFERROR(VLOOKUP($D652,'SAP Data'!$A$7:$OM$1845,N$4,FALSE),"")</f>
        <v>-4679064.5999999996</v>
      </c>
      <c r="O652" s="76">
        <f>IFERROR(VLOOKUP($D652,'SAP Data'!$A$7:$OM$1845,O$4,FALSE),"")</f>
        <v>-4893627.34</v>
      </c>
      <c r="P652" s="76">
        <f>IFERROR(VLOOKUP($D652,'SAP Data'!$A$7:$OM$1845,P$4,FALSE),"")</f>
        <v>-4652043.28</v>
      </c>
      <c r="Q652" s="76">
        <f>IFERROR(VLOOKUP($D652,'SAP Data'!$A$7:$OM$1845,Q$4,FALSE),"")</f>
        <v>-4350941.93</v>
      </c>
      <c r="R652" s="76">
        <f>IFERROR(VLOOKUP($D652,'SAP Data'!$A$7:$OM$1845,R$4,FALSE),"")</f>
        <v>-4445759.6500000004</v>
      </c>
      <c r="S652" s="76">
        <f>IFERROR(VLOOKUP($D652,'SAP Data'!$A$7:$OM$1845,S$4,FALSE),"")</f>
        <v>-4832757.38</v>
      </c>
      <c r="T652" s="76">
        <f>IFERROR(VLOOKUP($D652,'SAP Data'!$A$7:$OM$1845,T$4,FALSE),"")</f>
        <v>-5236702.55</v>
      </c>
      <c r="U652" s="76">
        <f>IFERROR(VLOOKUP($D652,'SAP Data'!$A$7:$OM$1845,U$4,FALSE),"")</f>
        <v>-5711419.4500000002</v>
      </c>
      <c r="V652" s="76">
        <f>IFERROR(VLOOKUP($D652,'SAP Data'!$A$7:$OM$1845,V$4,FALSE),"")</f>
        <v>-5871905.5300000003</v>
      </c>
      <c r="W652" s="76">
        <f>IFERROR(VLOOKUP($D652,'SAP Data'!$A$7:$OM$1845,W$4,FALSE),"")</f>
        <v>-6215675.8300000001</v>
      </c>
      <c r="X652" s="76">
        <f>IFERROR(VLOOKUP($D652,'SAP Data'!$A$7:$OM$1845,X$4,FALSE),"")</f>
        <v>-6058032.71</v>
      </c>
      <c r="Y652" s="76">
        <f>IFERROR(VLOOKUP($D652,'SAP Data'!$A$7:$OM$1845,Y$4,FALSE),"")</f>
        <v>-5965813.79</v>
      </c>
      <c r="Z652" s="76">
        <f>IFERROR(VLOOKUP($D652,'SAP Data'!$A$7:$OM$1845,Z$4,FALSE),"")</f>
        <v>-5765815.9100000001</v>
      </c>
      <c r="AA652" s="76">
        <f>IFERROR(VLOOKUP($D652,'SAP Data'!$A$7:$OM$1845,AA$4,FALSE),"")</f>
        <v>-5767643.7300000004</v>
      </c>
      <c r="AB652" s="76">
        <f>IFERROR(VLOOKUP($D652,'SAP Data'!$A$7:$OM$1845,AB$4,FALSE),"")</f>
        <v>-5176286.57</v>
      </c>
      <c r="AC652" s="76">
        <f>IFERROR(VLOOKUP($D652,'SAP Data'!$A$7:$OM$1845,AC$4,FALSE),"")</f>
        <v>-4101262.63</v>
      </c>
      <c r="AD652" s="76">
        <f>IFERROR(VLOOKUP($D652,'SAP Data'!$A$7:$OM$1845,AD$4,FALSE),"")</f>
        <v>-4394967.8600000003</v>
      </c>
      <c r="AE652" s="76">
        <f>IFERROR(VLOOKUP($D652,'SAP Data'!$A$7:$OM$1845,AE$4,FALSE),"")</f>
        <v>-4907094.58</v>
      </c>
      <c r="AF652" s="76">
        <f>IFERROR(VLOOKUP($D652,'SAP Data'!$A$7:$OM$1845,AF$4,FALSE),"")</f>
        <v>-5284342.0199999996</v>
      </c>
      <c r="AG652" s="76">
        <f>IFERROR(VLOOKUP($D652,'SAP Data'!$A$7:$OM$1845,AG$4,FALSE),"")</f>
        <v>-5569799.9100000001</v>
      </c>
      <c r="AH652" s="76">
        <f>IFERROR(VLOOKUP($D652,'SAP Data'!$A$7:$OM$1845,AH$4,FALSE),"")</f>
        <v>-5595966.6200000001</v>
      </c>
      <c r="AI652" s="76">
        <f>IFERROR(VLOOKUP($D652,'SAP Data'!$A$7:$OM$1845,AI$4,FALSE),"")</f>
        <v>-5806886.5099999998</v>
      </c>
      <c r="AJ652" s="76">
        <f>IFERROR(VLOOKUP($D652,'SAP Data'!$A$7:$OM$1845,AJ$4,FALSE),"")</f>
        <v>-5626787.9400000004</v>
      </c>
      <c r="AK652" s="76">
        <f>IFERROR(VLOOKUP($D652,'SAP Data'!$A$7:$OM$1845,AK$4,FALSE),"")</f>
        <v>-5696311.1699999999</v>
      </c>
      <c r="AL652" s="76">
        <f>IFERROR(VLOOKUP($D652,'SAP Data'!$A$7:$OM$1845,AL$4,FALSE),"")</f>
        <v>-5470278.5599999996</v>
      </c>
      <c r="AM652" s="76">
        <f>IFERROR(VLOOKUP($D652,'SAP Data'!$A$7:$OM$1845,AM$4,FALSE),"")</f>
        <v>-5474967.9299999997</v>
      </c>
      <c r="AN652" s="76">
        <f>IFERROR(VLOOKUP($D652,'SAP Data'!$A$7:$OM$1845,AN$4,FALSE),"")</f>
        <v>-4979999.8600000003</v>
      </c>
      <c r="AO652" s="76">
        <f>IFERROR(VLOOKUP($D652,'SAP Data'!$A$7:$OM$1845,AO$4,FALSE),"")</f>
        <v>-4041460.38</v>
      </c>
      <c r="AP652" s="99">
        <f t="shared" si="966"/>
        <v>-5426973.319583335</v>
      </c>
      <c r="AQ652" s="43">
        <f t="shared" si="967"/>
        <v>-5427954.3783333329</v>
      </c>
      <c r="AR652" s="43">
        <f t="shared" si="968"/>
        <v>-5433036.739583333</v>
      </c>
      <c r="AS652" s="43">
        <f t="shared" si="969"/>
        <v>-5429120.9033333333</v>
      </c>
      <c r="AT652" s="43">
        <f t="shared" si="970"/>
        <v>-5411722.6345833326</v>
      </c>
      <c r="AU652" s="43">
        <f t="shared" si="971"/>
        <v>-5383192.291666666</v>
      </c>
      <c r="AV652" s="43">
        <f t="shared" si="972"/>
        <v>-5348190.8712499989</v>
      </c>
      <c r="AW652" s="43">
        <f t="shared" si="973"/>
        <v>-5318993.0633333325</v>
      </c>
      <c r="AX652" s="43">
        <f t="shared" si="974"/>
        <v>-5295449.7312499993</v>
      </c>
      <c r="AY652" s="43">
        <f t="shared" si="975"/>
        <v>-5270940.8500000006</v>
      </c>
      <c r="AZ652" s="43">
        <f t="shared" si="976"/>
        <v>-5250567.4120833334</v>
      </c>
      <c r="BA652" s="98">
        <f t="shared" si="977"/>
        <v>-5239897.0387499994</v>
      </c>
      <c r="BB652" s="16"/>
      <c r="BC652" s="16"/>
      <c r="BD652" s="16">
        <f t="shared" si="956"/>
        <v>-5426973.319583335</v>
      </c>
      <c r="BE652" s="16"/>
      <c r="BF652" s="16">
        <f t="shared" si="957"/>
        <v>-5427954.3783333329</v>
      </c>
      <c r="BH652" s="16">
        <f t="shared" si="958"/>
        <v>-5433036.739583333</v>
      </c>
      <c r="BJ652" s="16">
        <f t="shared" si="959"/>
        <v>-5429120.9033333333</v>
      </c>
      <c r="BL652" s="16">
        <f t="shared" si="960"/>
        <v>-5411722.6345833326</v>
      </c>
      <c r="BN652" s="16">
        <f t="shared" si="961"/>
        <v>-5383192.291666666</v>
      </c>
      <c r="BP652" s="16">
        <f t="shared" si="953"/>
        <v>-5348190.8712499989</v>
      </c>
      <c r="BQ652" s="43"/>
      <c r="BR652" s="16">
        <f t="shared" si="954"/>
        <v>-5318993.0633333325</v>
      </c>
      <c r="BS652" s="43"/>
      <c r="BT652" s="16">
        <f t="shared" si="955"/>
        <v>-5295449.7312499993</v>
      </c>
      <c r="BV652" s="16">
        <f>IF($E652=5,AY652,0)</f>
        <v>-5270940.8500000006</v>
      </c>
      <c r="BW652" s="43"/>
      <c r="BX652" s="16">
        <f t="shared" si="951"/>
        <v>-5250567.4120833334</v>
      </c>
      <c r="BY652" s="43"/>
      <c r="BZ652" s="16">
        <f>IF($E652=5,BA652,0)</f>
        <v>-5239897.0387499994</v>
      </c>
      <c r="CB652" s="16">
        <f t="shared" si="980"/>
        <v>0</v>
      </c>
      <c r="CF652" s="243">
        <f t="shared" si="981"/>
        <v>0</v>
      </c>
      <c r="CH652" s="243">
        <f t="shared" si="962"/>
        <v>0</v>
      </c>
      <c r="CJ652" s="16">
        <f t="shared" si="978"/>
        <v>0</v>
      </c>
      <c r="CL652" s="54">
        <f t="shared" si="979"/>
        <v>0</v>
      </c>
      <c r="CN652" s="18"/>
      <c r="CO652" s="16">
        <f t="shared" si="982"/>
        <v>0</v>
      </c>
      <c r="CP652" s="18"/>
    </row>
    <row r="653" spans="1:98" x14ac:dyDescent="0.2">
      <c r="A653" s="387"/>
      <c r="F653" s="33"/>
      <c r="G653" s="33"/>
      <c r="H653" s="1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  <c r="AA653" s="76"/>
      <c r="AB653" s="76"/>
      <c r="AC653" s="76"/>
      <c r="AD653" s="76"/>
      <c r="AE653" s="76"/>
      <c r="AF653" s="76"/>
      <c r="AG653" s="76"/>
      <c r="AH653" s="76"/>
      <c r="AI653" s="76"/>
      <c r="AJ653" s="76"/>
      <c r="AK653" s="76"/>
      <c r="AL653" s="76"/>
      <c r="AM653" s="76"/>
      <c r="AN653" s="76"/>
      <c r="AO653" s="141"/>
      <c r="AP653" s="99"/>
      <c r="AQ653" s="43"/>
      <c r="AR653" s="43"/>
      <c r="AS653" s="43"/>
      <c r="AT653" s="43"/>
      <c r="AU653" s="43"/>
      <c r="AV653" s="43"/>
      <c r="AW653" s="43"/>
      <c r="AX653" s="43"/>
      <c r="AY653" s="43"/>
      <c r="AZ653" s="43"/>
      <c r="BA653" s="98"/>
      <c r="BB653" s="16"/>
      <c r="BC653" s="16"/>
      <c r="BD653" s="16"/>
      <c r="BE653" s="16"/>
      <c r="BF653" s="16"/>
      <c r="BH653" s="16"/>
      <c r="BJ653" s="16"/>
      <c r="BL653" s="16"/>
      <c r="BN653" s="16"/>
      <c r="BP653" s="16"/>
      <c r="BQ653" s="43"/>
      <c r="BR653" s="16"/>
      <c r="BS653" s="43"/>
      <c r="BT653" s="16"/>
      <c r="BV653" s="16"/>
      <c r="BW653" s="43"/>
      <c r="BX653" s="16"/>
      <c r="BY653" s="43"/>
      <c r="BZ653" s="16"/>
      <c r="CL653" s="54"/>
      <c r="CN653" s="18"/>
      <c r="CO653" s="16"/>
      <c r="CP653" s="18"/>
    </row>
    <row r="654" spans="1:98" x14ac:dyDescent="0.2">
      <c r="A654" s="387"/>
      <c r="B654" s="70"/>
      <c r="C654" s="382"/>
      <c r="D654" s="382"/>
      <c r="E654" s="382"/>
      <c r="F654" s="382"/>
      <c r="G654" s="382"/>
      <c r="H654" s="20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83"/>
      <c r="Y654" s="383"/>
      <c r="Z654" s="383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103"/>
      <c r="AP654" s="102"/>
      <c r="AQ654" s="34"/>
      <c r="AR654" s="20"/>
      <c r="AS654" s="20"/>
      <c r="AT654" s="20"/>
      <c r="AU654" s="20"/>
      <c r="AV654" s="20">
        <f t="shared" ref="AV654:AV655" si="983">IFERROR((L654/2+SUM(M654:W654)+X654/2)/12,"")</f>
        <v>0</v>
      </c>
      <c r="AW654" s="20">
        <f t="shared" ref="AW654:AW655" si="984">IFERROR((M654/2+SUM(N654:X654)+Y654/2)/12,"")</f>
        <v>0</v>
      </c>
      <c r="AX654" s="20">
        <f t="shared" ref="AX654:AX655" si="985">IFERROR((N654/2+SUM(O654:Y654)+Z654/2)/12,"")</f>
        <v>0</v>
      </c>
      <c r="AY654" s="20">
        <f t="shared" ref="AY654:AY655" si="986">IFERROR((O654/2+SUM(P654:Z654)+AA654/2)/12,"")</f>
        <v>0</v>
      </c>
      <c r="AZ654" s="20">
        <f t="shared" ref="AZ654:AZ655" si="987">IFERROR((P654/2+SUM(Q654:AA654)+AB654/2)/12,"")</f>
        <v>0</v>
      </c>
      <c r="BA654" s="103">
        <f t="shared" ref="BA654:BA655" si="988">IFERROR((Q654/2+SUM(R654:AB654)+AC654/2)/12,"")</f>
        <v>0</v>
      </c>
      <c r="BB654" s="20"/>
      <c r="BC654" s="20"/>
      <c r="BD654" s="20"/>
      <c r="BE654" s="20"/>
      <c r="BF654" s="20"/>
      <c r="BG654" s="20"/>
      <c r="BH654" s="70"/>
      <c r="BI654" s="20"/>
      <c r="BJ654" s="70"/>
      <c r="BK654" s="20"/>
      <c r="BL654" s="70"/>
      <c r="BM654" s="20"/>
      <c r="BN654" s="70"/>
      <c r="BO654" s="20"/>
      <c r="BP654" s="20"/>
      <c r="BQ654" s="20"/>
      <c r="BR654" s="20"/>
      <c r="BS654" s="20"/>
      <c r="BT654" s="20"/>
      <c r="BU654" s="20"/>
      <c r="BV654" s="20"/>
      <c r="BW654" s="20"/>
      <c r="BX654" s="20"/>
      <c r="BY654" s="20"/>
      <c r="BZ654" s="20"/>
      <c r="CA654" s="70"/>
      <c r="CB654" s="20"/>
      <c r="CC654" s="20"/>
      <c r="CD654" s="20"/>
      <c r="CE654" s="20"/>
      <c r="CF654" s="384"/>
      <c r="CG654" s="384"/>
      <c r="CH654" s="384"/>
      <c r="CI654" s="20"/>
      <c r="CJ654" s="20"/>
      <c r="CK654" s="70"/>
      <c r="CL654" s="385"/>
      <c r="CM654" s="70"/>
      <c r="CN654" s="70"/>
      <c r="CO654" s="20"/>
      <c r="CP654" s="18"/>
      <c r="CQ654" s="19"/>
      <c r="CR654" s="19"/>
      <c r="CS654" s="19"/>
      <c r="CT654" s="19"/>
    </row>
    <row r="655" spans="1:98" s="19" customFormat="1" x14ac:dyDescent="0.2">
      <c r="A655" s="66"/>
      <c r="B655" s="42" t="s">
        <v>2738</v>
      </c>
      <c r="C655" s="22"/>
      <c r="D655" s="22"/>
      <c r="E655" s="381"/>
      <c r="F655" s="111">
        <f>SUM(F456:F653)</f>
        <v>-3174855882.9400005</v>
      </c>
      <c r="G655" s="111">
        <f t="shared" ref="G655:V655" si="989">SUM(G456:G653)</f>
        <v>-3191914938.9800005</v>
      </c>
      <c r="H655" s="111">
        <f t="shared" si="989"/>
        <v>-3161056854.6799994</v>
      </c>
      <c r="I655" s="109">
        <f t="shared" si="989"/>
        <v>-3110135993.2200007</v>
      </c>
      <c r="J655" s="109">
        <f t="shared" si="989"/>
        <v>-3098747370.6500001</v>
      </c>
      <c r="K655" s="109">
        <f t="shared" si="989"/>
        <v>-3159600878.1199994</v>
      </c>
      <c r="L655" s="109">
        <f t="shared" si="989"/>
        <v>-3143168607.3099999</v>
      </c>
      <c r="M655" s="109">
        <f t="shared" si="989"/>
        <v>-3139626112.6100001</v>
      </c>
      <c r="N655" s="109">
        <f t="shared" si="989"/>
        <v>-3172085663.6799998</v>
      </c>
      <c r="O655" s="109">
        <f t="shared" si="989"/>
        <v>-3203808455.3999996</v>
      </c>
      <c r="P655" s="109">
        <f t="shared" si="989"/>
        <v>-3287722839.0700011</v>
      </c>
      <c r="Q655" s="109">
        <f t="shared" si="989"/>
        <v>-3337697371.8599982</v>
      </c>
      <c r="R655" s="109">
        <f t="shared" si="989"/>
        <v>-3329220482.6699986</v>
      </c>
      <c r="S655" s="109">
        <f t="shared" si="989"/>
        <v>-3328927988.3899999</v>
      </c>
      <c r="T655" s="109">
        <f t="shared" si="989"/>
        <v>-3848614687.6499991</v>
      </c>
      <c r="U655" s="109">
        <f t="shared" si="989"/>
        <v>-3831128716.8799973</v>
      </c>
      <c r="V655" s="109">
        <f t="shared" si="989"/>
        <v>-3736909237.0199981</v>
      </c>
      <c r="W655" s="109">
        <f t="shared" ref="W655:AC655" si="990">SUM(W456:W654)</f>
        <v>-3505135460.5799985</v>
      </c>
      <c r="X655" s="109">
        <f t="shared" si="990"/>
        <v>-3473455684.3599987</v>
      </c>
      <c r="Y655" s="109">
        <f t="shared" si="990"/>
        <v>-3459233016.0799985</v>
      </c>
      <c r="Z655" s="109">
        <f t="shared" si="990"/>
        <v>-3489514312.0499992</v>
      </c>
      <c r="AA655" s="111">
        <f t="shared" si="990"/>
        <v>-3518315444.749999</v>
      </c>
      <c r="AB655" s="111">
        <f t="shared" si="990"/>
        <v>-3577663757.1499987</v>
      </c>
      <c r="AC655" s="111">
        <f t="shared" si="990"/>
        <v>-3609881390.9299984</v>
      </c>
      <c r="AD655" s="111">
        <f t="shared" ref="AD655:AO655" si="991">SUM(AD456:AD654)</f>
        <v>-3618785648.3099995</v>
      </c>
      <c r="AE655" s="111">
        <f t="shared" si="991"/>
        <v>-3681303623.8600001</v>
      </c>
      <c r="AF655" s="111">
        <f>SUM(AF456:AF654)</f>
        <v>-3646413611.6699991</v>
      </c>
      <c r="AG655" s="111">
        <f t="shared" si="991"/>
        <v>-3611790226.23</v>
      </c>
      <c r="AH655" s="111">
        <f t="shared" si="991"/>
        <v>-3612868605.1799994</v>
      </c>
      <c r="AI655" s="111">
        <f t="shared" si="991"/>
        <v>-3667864583.5</v>
      </c>
      <c r="AJ655" s="111">
        <f t="shared" si="991"/>
        <v>-3672704087.7600002</v>
      </c>
      <c r="AK655" s="111">
        <f>SUM(AK456:AK654)</f>
        <v>-3694017708.2600002</v>
      </c>
      <c r="AL655" s="111">
        <f t="shared" si="991"/>
        <v>-3810189649.6799994</v>
      </c>
      <c r="AM655" s="111">
        <f t="shared" si="991"/>
        <v>-3868150799.3899994</v>
      </c>
      <c r="AN655" s="111">
        <f>SUM(AN456:AN654)</f>
        <v>-3947843111.3599997</v>
      </c>
      <c r="AO655" s="111">
        <f t="shared" si="991"/>
        <v>-3928756075.3899999</v>
      </c>
      <c r="AP655" s="362">
        <f>IFERROR((R655/2+SUM(S655:AC655)+AD655/2)/12,"")</f>
        <v>-3571065230.1108322</v>
      </c>
      <c r="AQ655" s="111">
        <f t="shared" ref="AQ655" si="992">IFERROR((S655/2+SUM(T655:AD655)+AE655/2)/12,"")</f>
        <v>-3597812763.4904151</v>
      </c>
      <c r="AR655" s="111">
        <f>IFERROR((T655/2+SUM(U655:AE655)+AF655/2)/12,"")</f>
        <v>-3604070036.8024983</v>
      </c>
      <c r="AS655" s="111">
        <f>IFERROR((I655/2+SUM(J655:T655)+U655/2)/12,"")</f>
        <v>-3293321067.7049994</v>
      </c>
      <c r="AT655" s="111">
        <f>IFERROR((J655/2+SUM(K655:U655)+V655/2)/12,"")</f>
        <v>-3349952508.9562488</v>
      </c>
      <c r="AU655" s="111">
        <f>IFERROR((K655/2+SUM(L655:V655)+W655/2)/12,"")</f>
        <v>-3390939860.9908328</v>
      </c>
      <c r="AV655" s="111">
        <f t="shared" si="983"/>
        <v>-3419099096.8037491</v>
      </c>
      <c r="AW655" s="111">
        <f t="shared" si="984"/>
        <v>-3446178012.6587491</v>
      </c>
      <c r="AX655" s="111">
        <f t="shared" si="985"/>
        <v>-3472721160.6520824</v>
      </c>
      <c r="AY655" s="111">
        <f t="shared" si="986"/>
        <v>-3499051812.2237487</v>
      </c>
      <c r="AZ655" s="111">
        <f t="shared" si="987"/>
        <v>-3524237141.6999989</v>
      </c>
      <c r="BA655" s="112">
        <f t="shared" si="988"/>
        <v>-3547659014.0812488</v>
      </c>
      <c r="BB655" s="111"/>
      <c r="BC655" s="111">
        <f t="shared" ref="BC655:BZ655" si="993">SUM(BC8:BC653)</f>
        <v>166955466.00499997</v>
      </c>
      <c r="BD655" s="111">
        <f t="shared" si="993"/>
        <v>-139141294.54208332</v>
      </c>
      <c r="BE655" s="111">
        <f t="shared" si="993"/>
        <v>170246140.52875009</v>
      </c>
      <c r="BF655" s="111">
        <f t="shared" si="993"/>
        <v>-140174809.10041663</v>
      </c>
      <c r="BG655" s="111">
        <f t="shared" si="993"/>
        <v>166880905.55833334</v>
      </c>
      <c r="BH655" s="111">
        <f t="shared" si="993"/>
        <v>-141479938.62458336</v>
      </c>
      <c r="BI655" s="111">
        <f t="shared" si="993"/>
        <v>161367606.24416673</v>
      </c>
      <c r="BJ655" s="111">
        <f t="shared" si="993"/>
        <v>-141434869.93541667</v>
      </c>
      <c r="BK655" s="111">
        <f t="shared" si="993"/>
        <v>161873990.27916673</v>
      </c>
      <c r="BL655" s="111">
        <f t="shared" si="993"/>
        <v>-141442377.12749997</v>
      </c>
      <c r="BM655" s="111">
        <f t="shared" si="993"/>
        <v>161924894.6241667</v>
      </c>
      <c r="BN655" s="111">
        <f t="shared" si="993"/>
        <v>-142045019.91291657</v>
      </c>
      <c r="BO655" s="111">
        <f t="shared" si="993"/>
        <v>162196005.02500001</v>
      </c>
      <c r="BP655" s="111">
        <f t="shared" si="993"/>
        <v>-143244929.24166664</v>
      </c>
      <c r="BQ655" s="111">
        <f t="shared" si="993"/>
        <v>163214183.43958339</v>
      </c>
      <c r="BR655" s="111">
        <f t="shared" si="993"/>
        <v>-144478433.59625</v>
      </c>
      <c r="BS655" s="111">
        <f t="shared" si="993"/>
        <v>164391777.61375001</v>
      </c>
      <c r="BT655" s="111">
        <f t="shared" si="993"/>
        <v>-145210900.47124997</v>
      </c>
      <c r="BU655" s="111">
        <f t="shared" si="993"/>
        <v>166480119.96624997</v>
      </c>
      <c r="BV655" s="111">
        <f t="shared" si="993"/>
        <v>-147472327.12000003</v>
      </c>
      <c r="BW655" s="111">
        <f t="shared" si="993"/>
        <v>169648756.38958332</v>
      </c>
      <c r="BX655" s="111">
        <f t="shared" si="993"/>
        <v>-150843482.62833336</v>
      </c>
      <c r="BY655" s="111">
        <f t="shared" si="993"/>
        <v>173853435.80875003</v>
      </c>
      <c r="BZ655" s="111">
        <f t="shared" si="993"/>
        <v>-153858181.77166665</v>
      </c>
      <c r="CA655" s="42"/>
      <c r="CB655" s="111">
        <f>SUM(CB8:CB653)</f>
        <v>-2026132990.2037499</v>
      </c>
      <c r="CC655" s="111"/>
      <c r="CD655" s="111"/>
      <c r="CE655" s="111"/>
      <c r="CF655" s="249">
        <f>SUM(CF8:CF653)</f>
        <v>216349631.25157541</v>
      </c>
      <c r="CG655" s="249"/>
      <c r="CH655" s="249">
        <f>SUM(CH8:CH653)</f>
        <v>1626681884.3709261</v>
      </c>
      <c r="CI655" s="111"/>
      <c r="CJ655" s="111">
        <f>SUM(CJ8:CJ653)</f>
        <v>163106220.54416746</v>
      </c>
      <c r="CK655" s="111"/>
      <c r="CL655" s="116">
        <f>SUM(CL8:CL653)</f>
        <v>-1.0913936421275139E-10</v>
      </c>
      <c r="CM655" s="111"/>
      <c r="CN655" s="111"/>
      <c r="CO655" s="111">
        <f>SUM(CO8:CO653)</f>
        <v>1843031515.6224978</v>
      </c>
      <c r="CP655" s="18"/>
      <c r="CQ655" s="14"/>
      <c r="CR655" s="14"/>
      <c r="CS655" s="14"/>
      <c r="CT655" s="14"/>
    </row>
    <row r="656" spans="1:98" x14ac:dyDescent="0.2">
      <c r="E656" s="143"/>
      <c r="F656" s="33"/>
      <c r="G656" s="33"/>
      <c r="H656" s="16"/>
      <c r="W656" s="76"/>
      <c r="AA656" s="16"/>
      <c r="AB656" s="16"/>
      <c r="AC656" s="43"/>
      <c r="AD656" s="43"/>
      <c r="AE656" s="43"/>
      <c r="AF656" s="43"/>
      <c r="AG656" s="43"/>
      <c r="AH656" s="43"/>
      <c r="AI656" s="43"/>
      <c r="AJ656" s="43"/>
      <c r="AK656" s="43"/>
      <c r="AL656" s="43"/>
      <c r="AM656" s="43"/>
      <c r="AN656" s="43"/>
      <c r="AO656" s="98"/>
      <c r="AP656" s="44"/>
      <c r="AQ656" s="44"/>
      <c r="AR656" s="44"/>
      <c r="AS656" s="44"/>
      <c r="AT656" s="44"/>
      <c r="AU656" s="44"/>
      <c r="AV656" s="44"/>
      <c r="AW656" s="44"/>
      <c r="AX656" s="44"/>
      <c r="AY656" s="44"/>
      <c r="AZ656" s="44"/>
      <c r="BA656" s="44"/>
      <c r="BH656" s="18"/>
      <c r="BJ656" s="18"/>
      <c r="BL656" s="18"/>
      <c r="BN656" s="18"/>
      <c r="BP656" s="18"/>
      <c r="BR656" s="18"/>
      <c r="BT656" s="18"/>
      <c r="BV656" s="18"/>
      <c r="BX656" s="18"/>
      <c r="BZ656" s="18"/>
      <c r="CF656" s="256">
        <f>+CF655/CJ657</f>
        <v>0.10784385705488828</v>
      </c>
      <c r="CG656" s="256"/>
      <c r="CH656" s="256">
        <f>+CH655/CJ657</f>
        <v>0.81085254269689</v>
      </c>
      <c r="CI656" s="256"/>
      <c r="CJ656" s="256">
        <f>+CJ655/CJ657</f>
        <v>8.130360024822178E-2</v>
      </c>
      <c r="CL656" s="18"/>
      <c r="CO656" s="14" t="b">
        <f>SUM(CF655:CH655)=CO655</f>
        <v>1</v>
      </c>
      <c r="CP656" s="18"/>
    </row>
    <row r="657" spans="2:93" x14ac:dyDescent="0.2">
      <c r="B657" s="14" t="s">
        <v>1568</v>
      </c>
      <c r="E657" s="204"/>
      <c r="F657" s="54">
        <f>+F655+F453</f>
        <v>0</v>
      </c>
      <c r="G657" s="54">
        <f t="shared" ref="G657:BA657" si="994">+G655+G453</f>
        <v>0</v>
      </c>
      <c r="H657" s="54">
        <f t="shared" si="994"/>
        <v>0</v>
      </c>
      <c r="I657" s="54">
        <f t="shared" si="994"/>
        <v>0</v>
      </c>
      <c r="J657" s="54">
        <f t="shared" si="994"/>
        <v>0</v>
      </c>
      <c r="K657" s="54">
        <f t="shared" si="994"/>
        <v>0</v>
      </c>
      <c r="L657" s="54">
        <f t="shared" si="994"/>
        <v>0</v>
      </c>
      <c r="M657" s="54">
        <f t="shared" si="994"/>
        <v>0</v>
      </c>
      <c r="N657" s="54">
        <f t="shared" si="994"/>
        <v>0</v>
      </c>
      <c r="O657" s="54">
        <f t="shared" si="994"/>
        <v>0</v>
      </c>
      <c r="P657" s="54">
        <f t="shared" si="994"/>
        <v>0</v>
      </c>
      <c r="Q657" s="54">
        <f t="shared" si="994"/>
        <v>4.291534423828125E-6</v>
      </c>
      <c r="R657" s="54">
        <f t="shared" si="994"/>
        <v>5.245208740234375E-6</v>
      </c>
      <c r="S657" s="54">
        <f t="shared" si="994"/>
        <v>4.291534423828125E-6</v>
      </c>
      <c r="T657" s="54">
        <f t="shared" si="994"/>
        <v>3.814697265625E-6</v>
      </c>
      <c r="U657" s="54">
        <f t="shared" si="994"/>
        <v>3.814697265625E-6</v>
      </c>
      <c r="V657" s="54">
        <f t="shared" si="994"/>
        <v>0</v>
      </c>
      <c r="W657" s="63">
        <f t="shared" si="994"/>
        <v>4.291534423828125E-6</v>
      </c>
      <c r="X657" s="63">
        <f t="shared" si="994"/>
        <v>4.291534423828125E-6</v>
      </c>
      <c r="Y657" s="63">
        <f t="shared" si="994"/>
        <v>4.291534423828125E-6</v>
      </c>
      <c r="Z657" s="63">
        <f t="shared" si="994"/>
        <v>4.76837158203125E-6</v>
      </c>
      <c r="AA657" s="28">
        <f t="shared" si="994"/>
        <v>0</v>
      </c>
      <c r="AB657" s="28">
        <f t="shared" si="994"/>
        <v>3.814697265625E-6</v>
      </c>
      <c r="AC657" s="76">
        <f t="shared" si="994"/>
        <v>4.291534423828125E-6</v>
      </c>
      <c r="AD657" s="76">
        <f t="shared" ref="AD657:AO657" si="995">+AD655+AD453</f>
        <v>0</v>
      </c>
      <c r="AE657" s="76">
        <f t="shared" si="995"/>
        <v>0</v>
      </c>
      <c r="AF657" s="76">
        <f t="shared" si="995"/>
        <v>0</v>
      </c>
      <c r="AG657" s="76">
        <f t="shared" si="995"/>
        <v>0</v>
      </c>
      <c r="AH657" s="76">
        <f>+AH655+AH453</f>
        <v>0</v>
      </c>
      <c r="AI657" s="76">
        <f t="shared" si="995"/>
        <v>0</v>
      </c>
      <c r="AJ657" s="76">
        <f t="shared" si="995"/>
        <v>0</v>
      </c>
      <c r="AK657" s="76">
        <f t="shared" si="995"/>
        <v>0</v>
      </c>
      <c r="AL657" s="76">
        <f t="shared" si="995"/>
        <v>5.245208740234375E-6</v>
      </c>
      <c r="AM657" s="76">
        <f>+AM655+AM453</f>
        <v>0</v>
      </c>
      <c r="AN657" s="76">
        <f t="shared" si="995"/>
        <v>0</v>
      </c>
      <c r="AO657" s="141">
        <f t="shared" si="995"/>
        <v>0</v>
      </c>
      <c r="AP657" s="76">
        <f t="shared" si="994"/>
        <v>0</v>
      </c>
      <c r="AQ657" s="76">
        <f t="shared" si="994"/>
        <v>0</v>
      </c>
      <c r="AR657" s="76">
        <f t="shared" si="994"/>
        <v>3.814697265625E-6</v>
      </c>
      <c r="AS657" s="76">
        <f t="shared" si="994"/>
        <v>0</v>
      </c>
      <c r="AT657" s="76">
        <f t="shared" si="994"/>
        <v>0</v>
      </c>
      <c r="AU657" s="76">
        <f t="shared" si="994"/>
        <v>0</v>
      </c>
      <c r="AV657" s="76">
        <f t="shared" si="994"/>
        <v>0</v>
      </c>
      <c r="AW657" s="76">
        <f t="shared" si="994"/>
        <v>0</v>
      </c>
      <c r="AX657" s="76">
        <f t="shared" si="994"/>
        <v>0</v>
      </c>
      <c r="AY657" s="43">
        <f t="shared" si="994"/>
        <v>0</v>
      </c>
      <c r="AZ657" s="43">
        <f t="shared" si="994"/>
        <v>3.814697265625E-6</v>
      </c>
      <c r="BA657" s="43">
        <f t="shared" si="994"/>
        <v>3.814697265625E-6</v>
      </c>
      <c r="BB657" s="28"/>
      <c r="BC657" s="28"/>
      <c r="BD657" s="28"/>
      <c r="BE657" s="28"/>
      <c r="BF657" s="28"/>
      <c r="BH657" s="18"/>
      <c r="BJ657" s="18"/>
      <c r="BL657" s="18"/>
      <c r="BN657" s="18"/>
      <c r="BP657" s="18"/>
      <c r="BR657" s="18"/>
      <c r="BT657" s="18"/>
      <c r="BV657" s="18"/>
      <c r="BX657" s="18"/>
      <c r="BZ657" s="18"/>
      <c r="CF657" s="251"/>
      <c r="CJ657" s="68">
        <f>+CJ655+CF655+CH655</f>
        <v>2006137736.1666689</v>
      </c>
      <c r="CL657" s="18"/>
      <c r="CO657" s="18"/>
    </row>
    <row r="658" spans="2:93" x14ac:dyDescent="0.2">
      <c r="E658" s="143"/>
      <c r="F658" s="33"/>
      <c r="G658" s="33"/>
      <c r="W658" s="7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98"/>
      <c r="AP658" s="76"/>
      <c r="AQ658" s="76"/>
      <c r="AR658" s="76"/>
      <c r="AS658" s="76"/>
      <c r="AT658" s="76"/>
      <c r="AU658" s="76"/>
      <c r="AV658" s="76"/>
      <c r="AW658" s="76"/>
      <c r="AX658" s="76"/>
      <c r="AY658" s="43"/>
      <c r="AZ658" s="43"/>
      <c r="BA658" s="43"/>
      <c r="BB658" s="28"/>
      <c r="BC658" s="28"/>
      <c r="BD658" s="28"/>
      <c r="BE658" s="28"/>
      <c r="BF658" s="28"/>
      <c r="BH658" s="18"/>
      <c r="BJ658" s="18"/>
      <c r="BL658" s="18"/>
      <c r="BN658" s="18"/>
      <c r="BP658" s="18"/>
      <c r="BR658" s="18"/>
      <c r="BT658" s="18"/>
      <c r="BV658" s="18"/>
      <c r="BX658" s="18"/>
      <c r="BZ658" s="18"/>
      <c r="CL658" s="18"/>
    </row>
    <row r="659" spans="2:93" x14ac:dyDescent="0.2">
      <c r="E659" s="33"/>
      <c r="F659" s="33"/>
      <c r="G659" s="33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  <c r="AO659" s="16"/>
      <c r="AP659" s="97"/>
      <c r="AQ659" s="76"/>
      <c r="AR659" s="76"/>
      <c r="AS659" s="76"/>
      <c r="AT659" s="76"/>
      <c r="AU659" s="76"/>
      <c r="AV659" s="76"/>
      <c r="AW659" s="76"/>
      <c r="AX659" s="76"/>
      <c r="AY659" s="43"/>
      <c r="AZ659" s="43"/>
      <c r="BA659" s="43"/>
      <c r="BB659" s="28"/>
      <c r="BC659" s="28"/>
      <c r="BD659" s="28"/>
      <c r="BE659" s="28"/>
      <c r="BF659" s="28"/>
      <c r="BH659" s="18"/>
      <c r="BJ659" s="18"/>
      <c r="BL659" s="18"/>
      <c r="BN659" s="18"/>
      <c r="BP659" s="18"/>
      <c r="BR659" s="18"/>
      <c r="BT659" s="18"/>
      <c r="BV659" s="18"/>
      <c r="BX659" s="18"/>
      <c r="BZ659" s="18"/>
      <c r="CL659" s="18"/>
    </row>
    <row r="660" spans="2:93" ht="13.5" thickBot="1" x14ac:dyDescent="0.25">
      <c r="C660" s="14"/>
      <c r="E660" s="33"/>
      <c r="F660" s="33"/>
      <c r="G660" s="33"/>
      <c r="H660" s="33"/>
      <c r="I660" s="33"/>
      <c r="J660" s="33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97"/>
      <c r="AQ660" s="76"/>
      <c r="AR660" s="76"/>
      <c r="AS660" s="76"/>
      <c r="AT660" s="76"/>
      <c r="AU660" s="76"/>
      <c r="AV660" s="76"/>
      <c r="AW660" s="76"/>
      <c r="AX660" s="76"/>
      <c r="AY660" s="43"/>
      <c r="AZ660" s="43"/>
      <c r="BA660" s="43"/>
      <c r="BB660" s="28"/>
      <c r="BC660" s="28"/>
      <c r="BD660" s="28"/>
      <c r="BE660" s="28"/>
      <c r="BF660" s="28"/>
      <c r="BH660" s="18"/>
      <c r="BJ660" s="18"/>
      <c r="BL660" s="18"/>
      <c r="BN660" s="18"/>
      <c r="BP660" s="18"/>
      <c r="BR660" s="18"/>
      <c r="BT660" s="18"/>
      <c r="BV660" s="18"/>
      <c r="BX660" s="18"/>
      <c r="BZ660" s="18"/>
      <c r="CL660" s="18"/>
    </row>
    <row r="661" spans="2:93" x14ac:dyDescent="0.2">
      <c r="E661" s="33"/>
      <c r="F661" s="33"/>
      <c r="G661" s="33"/>
      <c r="H661" s="33"/>
      <c r="I661" s="33"/>
      <c r="J661" s="33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  <c r="AO661" s="16"/>
      <c r="AP661" s="97"/>
      <c r="AQ661" s="76"/>
      <c r="AR661" s="76"/>
      <c r="AS661" s="76"/>
      <c r="AT661" s="76"/>
      <c r="AU661" s="76"/>
      <c r="AV661" s="76"/>
      <c r="AW661" s="76"/>
      <c r="AX661" s="76"/>
      <c r="AY661" s="43"/>
      <c r="AZ661" s="43"/>
      <c r="BA661" s="43"/>
      <c r="BC661" s="84"/>
      <c r="BD661" s="47"/>
      <c r="BE661" s="47"/>
      <c r="BF661" s="47"/>
      <c r="BG661" s="85"/>
      <c r="BH661" s="56"/>
      <c r="BI661" s="219"/>
      <c r="BJ661" s="47"/>
      <c r="BK661" s="47"/>
      <c r="BL661" s="47"/>
      <c r="BM661" s="85"/>
      <c r="BN661" s="56"/>
      <c r="BO661" s="219"/>
      <c r="BP661" s="47"/>
      <c r="BQ661" s="47"/>
      <c r="BR661" s="47"/>
      <c r="BS661" s="85"/>
      <c r="BT661" s="64"/>
      <c r="BU661" s="219"/>
      <c r="BV661" s="47"/>
      <c r="BW661" s="47"/>
      <c r="BX661" s="47"/>
      <c r="BY661" s="85"/>
      <c r="BZ661" s="56"/>
      <c r="CA661" s="55"/>
      <c r="CB661" s="54"/>
      <c r="CC661" s="54"/>
      <c r="CD661" s="63"/>
      <c r="CL661" s="18"/>
    </row>
    <row r="662" spans="2:93" x14ac:dyDescent="0.2">
      <c r="C662" s="14"/>
      <c r="E662" s="33"/>
      <c r="F662" s="33"/>
      <c r="G662" s="33"/>
      <c r="H662" s="33"/>
      <c r="I662" s="33"/>
      <c r="J662" s="33"/>
      <c r="W662" s="105"/>
      <c r="X662" s="105"/>
      <c r="Y662" s="105"/>
      <c r="Z662" s="105"/>
      <c r="AA662" s="128"/>
      <c r="AB662" s="128"/>
      <c r="AC662" s="128"/>
      <c r="AD662" s="128"/>
      <c r="AE662" s="128"/>
      <c r="AF662" s="128"/>
      <c r="AG662" s="128"/>
      <c r="AH662" s="128"/>
      <c r="AI662" s="128"/>
      <c r="AJ662" s="128"/>
      <c r="AK662" s="128"/>
      <c r="AL662" s="128"/>
      <c r="AM662" s="128"/>
      <c r="AN662" s="128"/>
      <c r="AO662" s="128"/>
      <c r="AP662" s="97"/>
      <c r="AQ662" s="76"/>
      <c r="AR662" s="76"/>
      <c r="AS662" s="76"/>
      <c r="AT662" s="76"/>
      <c r="AU662" s="76"/>
      <c r="AV662" s="76"/>
      <c r="AW662" s="76"/>
      <c r="AX662" s="76"/>
      <c r="AY662" s="43"/>
      <c r="AZ662" s="43"/>
      <c r="BA662" s="43"/>
      <c r="BC662" s="86"/>
      <c r="BD662" s="43"/>
      <c r="BE662" s="87" t="s">
        <v>1559</v>
      </c>
      <c r="BF662" s="87" t="s">
        <v>1560</v>
      </c>
      <c r="BG662" s="88" t="s">
        <v>1561</v>
      </c>
      <c r="BH662" s="64"/>
      <c r="BI662" s="220"/>
      <c r="BJ662" s="43"/>
      <c r="BK662" s="87" t="s">
        <v>1562</v>
      </c>
      <c r="BL662" s="87" t="s">
        <v>1563</v>
      </c>
      <c r="BM662" s="88" t="s">
        <v>1564</v>
      </c>
      <c r="BN662" s="64"/>
      <c r="BO662" s="220"/>
      <c r="BP662" s="43"/>
      <c r="BQ662" s="87" t="s">
        <v>1565</v>
      </c>
      <c r="BR662" s="87" t="s">
        <v>1566</v>
      </c>
      <c r="BS662" s="88" t="s">
        <v>1555</v>
      </c>
      <c r="BT662" s="64"/>
      <c r="BU662" s="220"/>
      <c r="BV662" s="43"/>
      <c r="BW662" s="87" t="s">
        <v>1556</v>
      </c>
      <c r="BX662" s="87" t="s">
        <v>1557</v>
      </c>
      <c r="BY662" s="88" t="s">
        <v>1558</v>
      </c>
      <c r="BZ662" s="64"/>
      <c r="CA662" s="58"/>
      <c r="CB662" s="63"/>
      <c r="CC662" s="63"/>
      <c r="CD662" s="63"/>
      <c r="CL662" s="18"/>
    </row>
    <row r="663" spans="2:93" x14ac:dyDescent="0.2">
      <c r="C663" s="14"/>
      <c r="E663" s="33"/>
      <c r="F663" s="33"/>
      <c r="G663" s="33"/>
      <c r="H663" s="33"/>
      <c r="I663" s="33"/>
      <c r="J663" s="33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97"/>
      <c r="AQ663" s="76"/>
      <c r="AR663" s="76"/>
      <c r="AS663" s="76"/>
      <c r="AT663" s="76"/>
      <c r="AU663" s="76"/>
      <c r="AV663" s="76"/>
      <c r="AW663" s="76"/>
      <c r="AX663" s="76"/>
      <c r="AY663" s="43"/>
      <c r="AZ663" s="43"/>
      <c r="BA663" s="43"/>
      <c r="BC663" s="86"/>
      <c r="BD663" s="43"/>
      <c r="BE663" s="43"/>
      <c r="BF663" s="43"/>
      <c r="BG663" s="89"/>
      <c r="BH663" s="61"/>
      <c r="BI663" s="221"/>
      <c r="BJ663" s="43"/>
      <c r="BK663" s="43"/>
      <c r="BL663" s="43"/>
      <c r="BM663" s="89"/>
      <c r="BN663" s="61"/>
      <c r="BO663" s="221"/>
      <c r="BP663" s="43"/>
      <c r="BQ663" s="43"/>
      <c r="BR663" s="43"/>
      <c r="BS663" s="89"/>
      <c r="BT663" s="61"/>
      <c r="BU663" s="221"/>
      <c r="BV663" s="43"/>
      <c r="BW663" s="43"/>
      <c r="BX663" s="43"/>
      <c r="BY663" s="89"/>
      <c r="BZ663" s="61"/>
      <c r="CA663" s="61"/>
      <c r="CB663" s="61"/>
      <c r="CC663" s="73"/>
      <c r="CD663" s="61"/>
      <c r="CK663" s="16"/>
      <c r="CL663" s="16"/>
      <c r="CM663" s="16"/>
      <c r="CO663" s="18"/>
    </row>
    <row r="664" spans="2:93" x14ac:dyDescent="0.2">
      <c r="C664" s="14"/>
      <c r="E664" s="33"/>
      <c r="F664" s="33"/>
      <c r="G664" s="33"/>
      <c r="H664" s="33"/>
      <c r="I664" s="33"/>
      <c r="J664" s="33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97"/>
      <c r="AQ664" s="76"/>
      <c r="AR664" s="44"/>
      <c r="AS664" s="44"/>
      <c r="AT664" s="44"/>
      <c r="AU664" s="44"/>
      <c r="AV664" s="44"/>
      <c r="AW664" s="44"/>
      <c r="AX664" s="44"/>
      <c r="AY664" s="44"/>
      <c r="AZ664" s="44"/>
      <c r="BA664" s="44"/>
      <c r="BC664" s="90"/>
      <c r="BD664" s="228" t="s">
        <v>2739</v>
      </c>
      <c r="BE664" s="46">
        <f>BC655</f>
        <v>166955466.00499997</v>
      </c>
      <c r="BF664" s="45">
        <f>BE655</f>
        <v>170246140.52875009</v>
      </c>
      <c r="BG664" s="78">
        <f>BG655</f>
        <v>166880905.55833334</v>
      </c>
      <c r="BH664" s="59"/>
      <c r="BI664" s="222"/>
      <c r="BJ664" s="227" t="s">
        <v>2739</v>
      </c>
      <c r="BK664" s="46">
        <f>BI655</f>
        <v>161367606.24416673</v>
      </c>
      <c r="BL664" s="45">
        <f>BK655</f>
        <v>161873990.27916673</v>
      </c>
      <c r="BM664" s="78">
        <f>BM655</f>
        <v>161924894.6241667</v>
      </c>
      <c r="BN664" s="59"/>
      <c r="BO664" s="222"/>
      <c r="BP664" s="227" t="s">
        <v>2739</v>
      </c>
      <c r="BQ664" s="46">
        <f>BO655</f>
        <v>162196005.02500001</v>
      </c>
      <c r="BR664" s="45">
        <f>BQ655</f>
        <v>163214183.43958339</v>
      </c>
      <c r="BS664" s="78">
        <f>BS655</f>
        <v>164391777.61375001</v>
      </c>
      <c r="BT664" s="59"/>
      <c r="BU664" s="222"/>
      <c r="BV664" s="227" t="s">
        <v>2739</v>
      </c>
      <c r="BW664" s="46">
        <f>BU655</f>
        <v>166480119.96624997</v>
      </c>
      <c r="BX664" s="45">
        <f>BW655</f>
        <v>169648756.38958332</v>
      </c>
      <c r="BY664" s="78">
        <f>BY655</f>
        <v>173853435.80875003</v>
      </c>
      <c r="BZ664" s="59"/>
      <c r="CA664" s="59"/>
      <c r="CB664" s="59"/>
      <c r="CC664" s="60"/>
      <c r="CD664" s="74"/>
      <c r="CE664" s="14"/>
      <c r="CF664" s="252"/>
      <c r="CK664" s="16"/>
      <c r="CL664" s="16"/>
      <c r="CM664" s="16"/>
      <c r="CO664" s="18"/>
    </row>
    <row r="665" spans="2:93" x14ac:dyDescent="0.2">
      <c r="C665" s="14"/>
      <c r="E665" s="33"/>
      <c r="F665" s="33"/>
      <c r="G665" s="33"/>
      <c r="H665" s="33"/>
      <c r="I665" s="33"/>
      <c r="J665" s="33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97"/>
      <c r="AQ665" s="76"/>
      <c r="AR665" s="44"/>
      <c r="AS665" s="44"/>
      <c r="AT665" s="44"/>
      <c r="AU665" s="44"/>
      <c r="AV665" s="44"/>
      <c r="AW665" s="44"/>
      <c r="AX665" s="44"/>
      <c r="AY665" s="44"/>
      <c r="AZ665" s="44"/>
      <c r="BA665" s="44"/>
      <c r="BC665" s="90"/>
      <c r="BD665" s="228" t="s">
        <v>2740</v>
      </c>
      <c r="BE665" s="69">
        <f>BD655</f>
        <v>-139141294.54208332</v>
      </c>
      <c r="BF665" s="71">
        <f>BF655</f>
        <v>-140174809.10041663</v>
      </c>
      <c r="BG665" s="79">
        <f>BH655</f>
        <v>-141479938.62458336</v>
      </c>
      <c r="BH665" s="59"/>
      <c r="BI665" s="222"/>
      <c r="BJ665" s="227" t="s">
        <v>2740</v>
      </c>
      <c r="BK665" s="69">
        <f>BJ655</f>
        <v>-141434869.93541667</v>
      </c>
      <c r="BL665" s="71">
        <f>BL655</f>
        <v>-141442377.12749997</v>
      </c>
      <c r="BM665" s="79">
        <f>BN655</f>
        <v>-142045019.91291657</v>
      </c>
      <c r="BN665" s="59"/>
      <c r="BO665" s="222"/>
      <c r="BP665" s="227" t="s">
        <v>2740</v>
      </c>
      <c r="BQ665" s="69">
        <f>BP655</f>
        <v>-143244929.24166664</v>
      </c>
      <c r="BR665" s="71">
        <f>BR655</f>
        <v>-144478433.59625</v>
      </c>
      <c r="BS665" s="79">
        <f>BT655</f>
        <v>-145210900.47124997</v>
      </c>
      <c r="BT665" s="59"/>
      <c r="BU665" s="222"/>
      <c r="BV665" s="227" t="s">
        <v>2740</v>
      </c>
      <c r="BW665" s="69">
        <f>BV655</f>
        <v>-147472327.12000003</v>
      </c>
      <c r="BX665" s="71">
        <f>BX655</f>
        <v>-150843482.62833336</v>
      </c>
      <c r="BY665" s="79">
        <f>BZ655</f>
        <v>-153858181.77166665</v>
      </c>
      <c r="BZ665" s="59"/>
      <c r="CA665" s="59"/>
      <c r="CB665" s="59"/>
      <c r="CC665" s="60"/>
      <c r="CD665" s="74"/>
      <c r="CE665" s="14"/>
      <c r="CF665" s="252"/>
      <c r="CK665" s="16"/>
      <c r="CL665" s="16"/>
      <c r="CM665" s="16"/>
      <c r="CO665" s="18"/>
    </row>
    <row r="666" spans="2:93" x14ac:dyDescent="0.2">
      <c r="E666" s="33"/>
      <c r="F666" s="33"/>
      <c r="G666" s="33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97"/>
      <c r="AQ666" s="76"/>
      <c r="AR666" s="44"/>
      <c r="AS666" s="44"/>
      <c r="AT666" s="44"/>
      <c r="AU666" s="44"/>
      <c r="AV666" s="44"/>
      <c r="AW666" s="44"/>
      <c r="AX666" s="44"/>
      <c r="AY666" s="44"/>
      <c r="AZ666" s="44"/>
      <c r="BA666" s="44"/>
      <c r="BC666" s="90"/>
      <c r="BD666" s="228" t="s">
        <v>2741</v>
      </c>
      <c r="BE666" s="46">
        <f>SUM(BE664:BE665)</f>
        <v>27814171.462916642</v>
      </c>
      <c r="BF666" s="46">
        <f>SUM(BF664:BF665)</f>
        <v>30071331.428333461</v>
      </c>
      <c r="BG666" s="80">
        <f>SUM(BG664:BG665)</f>
        <v>25400966.933749974</v>
      </c>
      <c r="BH666" s="231" t="b">
        <f>SUM(BC655:BH655)=SUM(BE666:BG666)</f>
        <v>1</v>
      </c>
      <c r="BI666" s="223"/>
      <c r="BJ666" s="227" t="s">
        <v>2741</v>
      </c>
      <c r="BK666" s="46">
        <f>SUM(BK664:BK665)</f>
        <v>19932736.308750063</v>
      </c>
      <c r="BL666" s="46">
        <f>SUM(BL664:BL665)</f>
        <v>20431613.15166676</v>
      </c>
      <c r="BM666" s="80">
        <f>SUM(BM664:BM665)</f>
        <v>19879874.711250126</v>
      </c>
      <c r="BN666" s="231" t="b">
        <f>SUM(BI655:BN655)=SUM(BK666:BM666)</f>
        <v>1</v>
      </c>
      <c r="BO666" s="223"/>
      <c r="BP666" s="227" t="s">
        <v>2741</v>
      </c>
      <c r="BQ666" s="46">
        <f>SUM(BQ664:BQ665)</f>
        <v>18951075.783333361</v>
      </c>
      <c r="BR666" s="46">
        <f>SUM(BR664:BR665)</f>
        <v>18735749.843333393</v>
      </c>
      <c r="BS666" s="80">
        <f>SUM(BS664:BS665)</f>
        <v>19180877.142500043</v>
      </c>
      <c r="BT666" s="74"/>
      <c r="BU666" s="223"/>
      <c r="BV666" s="227" t="s">
        <v>2741</v>
      </c>
      <c r="BW666" s="46">
        <f>SUM(BW664:BW665)</f>
        <v>19007792.846249938</v>
      </c>
      <c r="BX666" s="46">
        <f>SUM(BX664:BX665)</f>
        <v>18805273.761249959</v>
      </c>
      <c r="BY666" s="80">
        <f>SUM(BY664:BY665)</f>
        <v>19995254.037083387</v>
      </c>
      <c r="BZ666" s="74"/>
      <c r="CA666" s="74"/>
      <c r="CB666" s="74"/>
      <c r="CC666" s="74"/>
      <c r="CD666" s="74"/>
      <c r="CE666" s="18"/>
      <c r="CF666" s="252"/>
      <c r="CK666" s="16"/>
      <c r="CL666" s="16"/>
      <c r="CM666" s="16"/>
      <c r="CO666" s="18"/>
    </row>
    <row r="667" spans="2:93" x14ac:dyDescent="0.2">
      <c r="E667" s="33"/>
      <c r="F667" s="33"/>
      <c r="G667" s="33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97"/>
      <c r="AQ667" s="76"/>
      <c r="AR667" s="44"/>
      <c r="AS667" s="44"/>
      <c r="AT667" s="44"/>
      <c r="AU667" s="44"/>
      <c r="AV667" s="44"/>
      <c r="AW667" s="44"/>
      <c r="AX667" s="44"/>
      <c r="AY667" s="44"/>
      <c r="AZ667" s="44"/>
      <c r="BA667" s="44"/>
      <c r="BC667" s="90"/>
      <c r="BD667" s="227"/>
      <c r="BE667" s="44"/>
      <c r="BF667" s="44"/>
      <c r="BG667" s="81"/>
      <c r="BH667" s="61"/>
      <c r="BI667" s="48"/>
      <c r="BJ667" s="227"/>
      <c r="BK667" s="44"/>
      <c r="BL667" s="44"/>
      <c r="BM667" s="81"/>
      <c r="BN667" s="142"/>
      <c r="BO667" s="48"/>
      <c r="BP667" s="227"/>
      <c r="BQ667" s="44"/>
      <c r="BR667" s="44"/>
      <c r="BS667" s="81"/>
      <c r="BT667" s="61"/>
      <c r="BU667" s="48"/>
      <c r="BV667" s="227"/>
      <c r="BW667" s="44"/>
      <c r="BX667" s="44"/>
      <c r="BY667" s="81"/>
      <c r="BZ667" s="61"/>
      <c r="CA667" s="61"/>
      <c r="CB667" s="61"/>
      <c r="CC667" s="60"/>
      <c r="CD667" s="60"/>
      <c r="CE667" s="45"/>
      <c r="CF667" s="253"/>
      <c r="CH667" s="254"/>
      <c r="CI667" s="43"/>
      <c r="CK667" s="16"/>
      <c r="CL667" s="16"/>
      <c r="CM667" s="16"/>
      <c r="CO667" s="18"/>
    </row>
    <row r="668" spans="2:93" x14ac:dyDescent="0.2">
      <c r="E668" s="33"/>
      <c r="F668" s="33"/>
      <c r="G668" s="33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97"/>
      <c r="AQ668" s="76"/>
      <c r="AR668" s="44"/>
      <c r="AS668" s="44"/>
      <c r="AT668" s="44"/>
      <c r="AU668" s="44"/>
      <c r="AV668" s="44"/>
      <c r="AW668" s="44"/>
      <c r="AX668" s="44"/>
      <c r="AY668" s="44"/>
      <c r="AZ668" s="44"/>
      <c r="BA668" s="44"/>
      <c r="BC668" s="90"/>
      <c r="BD668" s="227" t="s">
        <v>2829</v>
      </c>
      <c r="BE668" s="106">
        <v>0.10349456895526184</v>
      </c>
      <c r="BF668" s="106">
        <f>BE668</f>
        <v>0.10349456895526184</v>
      </c>
      <c r="BG668" s="107">
        <f>BF668</f>
        <v>0.10349456895526184</v>
      </c>
      <c r="BH668" s="62"/>
      <c r="BI668" s="224"/>
      <c r="BJ668" s="227" t="s">
        <v>2829</v>
      </c>
      <c r="BK668" s="106">
        <v>0.10824705096366734</v>
      </c>
      <c r="BL668" s="106">
        <f>BK668</f>
        <v>0.10824705096366734</v>
      </c>
      <c r="BM668" s="107">
        <f>BK668</f>
        <v>0.10824705096366734</v>
      </c>
      <c r="BN668" s="62"/>
      <c r="BO668" s="224"/>
      <c r="BP668" s="227" t="s">
        <v>2829</v>
      </c>
      <c r="BQ668" s="106">
        <v>0.1088598621984159</v>
      </c>
      <c r="BR668" s="106">
        <f>BQ668</f>
        <v>0.1088598621984159</v>
      </c>
      <c r="BS668" s="107">
        <f>BR668</f>
        <v>0.1088598621984159</v>
      </c>
      <c r="BT668" s="62"/>
      <c r="BU668" s="224"/>
      <c r="BV668" s="227" t="s">
        <v>2829</v>
      </c>
      <c r="BW668" s="106">
        <f>CF656</f>
        <v>0.10784385705488828</v>
      </c>
      <c r="BX668" s="106">
        <f>BW668</f>
        <v>0.10784385705488828</v>
      </c>
      <c r="BY668" s="107">
        <f>BX668</f>
        <v>0.10784385705488828</v>
      </c>
      <c r="BZ668" s="62"/>
      <c r="CA668" s="62"/>
      <c r="CB668" s="62"/>
      <c r="CC668" s="62"/>
      <c r="CD668" s="62"/>
      <c r="CE668" s="45"/>
      <c r="CF668" s="253"/>
      <c r="CH668" s="254"/>
      <c r="CI668" s="43"/>
      <c r="CK668" s="16"/>
      <c r="CL668" s="16"/>
      <c r="CM668" s="16"/>
      <c r="CO668" s="18"/>
    </row>
    <row r="669" spans="2:93" x14ac:dyDescent="0.2">
      <c r="E669" s="33"/>
      <c r="F669" s="33"/>
      <c r="G669" s="33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97"/>
      <c r="AQ669" s="76"/>
      <c r="AR669" s="44"/>
      <c r="AS669" s="44"/>
      <c r="AT669" s="44"/>
      <c r="AU669" s="44"/>
      <c r="AV669" s="44"/>
      <c r="AW669" s="44"/>
      <c r="AX669" s="44"/>
      <c r="AY669" s="44"/>
      <c r="AZ669" s="44"/>
      <c r="BA669" s="44"/>
      <c r="BC669" s="90"/>
      <c r="BD669" s="227"/>
      <c r="BE669" s="70"/>
      <c r="BF669" s="70"/>
      <c r="BG669" s="72"/>
      <c r="BH669" s="61"/>
      <c r="BI669" s="48"/>
      <c r="BJ669" s="227"/>
      <c r="BK669" s="70"/>
      <c r="BL669" s="70"/>
      <c r="BM669" s="72"/>
      <c r="BN669" s="61"/>
      <c r="BO669" s="48"/>
      <c r="BP669" s="227"/>
      <c r="BQ669" s="70"/>
      <c r="BR669" s="70"/>
      <c r="BS669" s="72"/>
      <c r="BT669" s="61"/>
      <c r="BU669" s="48"/>
      <c r="BV669" s="227"/>
      <c r="BW669" s="70"/>
      <c r="BX669" s="70"/>
      <c r="BY669" s="72"/>
      <c r="BZ669" s="61"/>
      <c r="CA669" s="61"/>
      <c r="CB669" s="61"/>
      <c r="CC669" s="60"/>
      <c r="CD669" s="59"/>
      <c r="CE669" s="45"/>
      <c r="CF669" s="253"/>
      <c r="CH669" s="254"/>
      <c r="CI669" s="43"/>
      <c r="CK669" s="16"/>
      <c r="CL669" s="16"/>
      <c r="CM669" s="16"/>
      <c r="CO669" s="18"/>
    </row>
    <row r="670" spans="2:93" x14ac:dyDescent="0.2">
      <c r="E670" s="33"/>
      <c r="F670" s="33"/>
      <c r="G670" s="33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  <c r="AO670" s="16"/>
      <c r="AP670" s="97"/>
      <c r="AQ670" s="76"/>
      <c r="AR670" s="44"/>
      <c r="AS670" s="44"/>
      <c r="AT670" s="44"/>
      <c r="AU670" s="44"/>
      <c r="AV670" s="44"/>
      <c r="AW670" s="44"/>
      <c r="AX670" s="44"/>
      <c r="AY670" s="44"/>
      <c r="AZ670" s="44"/>
      <c r="BA670" s="44"/>
      <c r="BC670" s="90"/>
      <c r="BD670" s="228" t="s">
        <v>2742</v>
      </c>
      <c r="BE670" s="91">
        <f>BE666*BE668</f>
        <v>2878615.6864023022</v>
      </c>
      <c r="BF670" s="91">
        <f>BF666*BF668</f>
        <v>3112219.4840861899</v>
      </c>
      <c r="BG670" s="92">
        <f>BG666*BG668</f>
        <v>2628862.1238553124</v>
      </c>
      <c r="BH670" s="75">
        <f>SUM(BC655:BH655)*BE668-SUM(BE670:BG670)</f>
        <v>0</v>
      </c>
      <c r="BI670" s="225"/>
      <c r="BJ670" s="227" t="s">
        <v>2742</v>
      </c>
      <c r="BK670" s="91">
        <f>BK666*BK668</f>
        <v>2157659.9230586104</v>
      </c>
      <c r="BL670" s="91">
        <f>BL666*BL668</f>
        <v>2211661.8700984078</v>
      </c>
      <c r="BM670" s="92">
        <f>BM666*BM668</f>
        <v>2151937.8110200139</v>
      </c>
      <c r="BN670" s="75">
        <f>SUM(BI655:BN655)*BK668-SUM(BK670:BM670)</f>
        <v>0</v>
      </c>
      <c r="BO670" s="225"/>
      <c r="BP670" s="227" t="s">
        <v>2742</v>
      </c>
      <c r="BQ670" s="91">
        <f>BQ666*BQ668</f>
        <v>2063011.4982854063</v>
      </c>
      <c r="BR670" s="91">
        <f>BR666*BR668</f>
        <v>2039571.1461292654</v>
      </c>
      <c r="BS670" s="92">
        <f>BS666*BS668</f>
        <v>2088027.6425772998</v>
      </c>
      <c r="BT670" s="75"/>
      <c r="BU670" s="225"/>
      <c r="BV670" s="227" t="s">
        <v>2742</v>
      </c>
      <c r="BW670" s="91">
        <f>BW666*BW668</f>
        <v>2049873.6946399063</v>
      </c>
      <c r="BX670" s="91">
        <f>BX666*BX668</f>
        <v>2028033.2553862818</v>
      </c>
      <c r="BY670" s="92">
        <f>BY666*BY668</f>
        <v>2156365.3181513986</v>
      </c>
      <c r="BZ670" s="75"/>
      <c r="CA670" s="75"/>
      <c r="CB670" s="75"/>
      <c r="CC670" s="75"/>
      <c r="CD670" s="75"/>
      <c r="CE670" s="45"/>
      <c r="CF670" s="253"/>
      <c r="CH670" s="254"/>
      <c r="CI670" s="43"/>
      <c r="CK670" s="16"/>
      <c r="CL670" s="16"/>
      <c r="CM670" s="16"/>
      <c r="CO670" s="18"/>
    </row>
    <row r="671" spans="2:93" ht="13.5" thickBot="1" x14ac:dyDescent="0.25">
      <c r="E671" s="33"/>
      <c r="F671" s="33"/>
      <c r="G671" s="33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97"/>
      <c r="AQ671" s="76"/>
      <c r="AR671" s="44"/>
      <c r="AS671" s="44"/>
      <c r="AT671" s="44"/>
      <c r="AU671" s="44"/>
      <c r="AV671" s="44"/>
      <c r="AW671" s="44"/>
      <c r="AX671" s="44"/>
      <c r="AY671" s="44"/>
      <c r="AZ671" s="44"/>
      <c r="BA671" s="44"/>
      <c r="BC671" s="49"/>
      <c r="BD671" s="82"/>
      <c r="BE671" s="82"/>
      <c r="BF671" s="82"/>
      <c r="BG671" s="83"/>
      <c r="BH671" s="63"/>
      <c r="BI671" s="226"/>
      <c r="BJ671" s="82"/>
      <c r="BK671" s="82"/>
      <c r="BL671" s="82"/>
      <c r="BM671" s="83"/>
      <c r="BN671" s="63"/>
      <c r="BO671" s="226"/>
      <c r="BP671" s="82"/>
      <c r="BQ671" s="82"/>
      <c r="BR671" s="82"/>
      <c r="BS671" s="83"/>
      <c r="BT671" s="63"/>
      <c r="BU671" s="226"/>
      <c r="BV671" s="82"/>
      <c r="BW671" s="82"/>
      <c r="BX671" s="82"/>
      <c r="BY671" s="83"/>
      <c r="BZ671" s="63"/>
      <c r="CA671" s="58"/>
      <c r="CB671" s="64"/>
      <c r="CC671" s="58"/>
      <c r="CD671" s="65"/>
      <c r="CE671" s="43"/>
      <c r="CF671" s="254"/>
      <c r="CL671" s="18"/>
    </row>
    <row r="672" spans="2:93" x14ac:dyDescent="0.2">
      <c r="E672" s="33"/>
      <c r="F672" s="33"/>
      <c r="G672" s="33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  <c r="AO672" s="16"/>
      <c r="AP672" s="97"/>
      <c r="AQ672" s="76"/>
      <c r="AR672" s="44"/>
      <c r="AS672" s="44"/>
      <c r="AT672" s="44"/>
      <c r="AU672" s="44"/>
      <c r="AV672" s="44"/>
      <c r="AW672" s="44"/>
      <c r="AX672" s="44"/>
      <c r="AY672" s="44"/>
      <c r="AZ672" s="44"/>
      <c r="BA672" s="44"/>
      <c r="BG672" s="57"/>
      <c r="BH672" s="63"/>
      <c r="BI672" s="57"/>
      <c r="BJ672" s="63"/>
      <c r="BK672" s="57"/>
      <c r="BL672" s="63"/>
      <c r="BM672" s="57"/>
      <c r="BN672" s="63"/>
      <c r="BO672" s="57"/>
      <c r="BP672" s="63"/>
      <c r="BQ672" s="57"/>
      <c r="BR672" s="63"/>
      <c r="BS672" s="57"/>
      <c r="BT672" s="63"/>
      <c r="BU672" s="57"/>
      <c r="BV672" s="63"/>
      <c r="BW672" s="57"/>
      <c r="BX672" s="63"/>
      <c r="BY672" s="57"/>
      <c r="BZ672" s="63"/>
      <c r="CA672" s="58"/>
      <c r="CB672" s="64"/>
      <c r="CC672" s="58"/>
      <c r="CD672" s="63"/>
      <c r="CE672" s="43"/>
      <c r="CF672" s="254"/>
      <c r="CL672" s="18"/>
    </row>
    <row r="673" spans="1:98" x14ac:dyDescent="0.2">
      <c r="E673" s="33"/>
      <c r="F673" s="33"/>
      <c r="G673" s="33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97"/>
      <c r="AQ673" s="76"/>
      <c r="AR673" s="44"/>
      <c r="AS673" s="44"/>
      <c r="AT673" s="44"/>
      <c r="AU673" s="44"/>
      <c r="AV673" s="44"/>
      <c r="AW673" s="44"/>
      <c r="AX673" s="44"/>
      <c r="AY673" s="44"/>
      <c r="AZ673" s="44"/>
      <c r="BA673" s="44"/>
      <c r="BH673" s="18"/>
      <c r="BJ673" s="18"/>
      <c r="BL673" s="18"/>
      <c r="BN673" s="18"/>
      <c r="BP673" s="18"/>
      <c r="BR673" s="18"/>
      <c r="BT673" s="18"/>
      <c r="BV673" s="18"/>
      <c r="BX673" s="18"/>
      <c r="BZ673" s="18"/>
      <c r="CL673" s="18"/>
    </row>
    <row r="674" spans="1:98" x14ac:dyDescent="0.2">
      <c r="E674" s="33"/>
      <c r="F674" s="33"/>
      <c r="G674" s="33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97"/>
      <c r="AQ674" s="76"/>
      <c r="AR674" s="44"/>
      <c r="AS674" s="44"/>
      <c r="AT674" s="44"/>
      <c r="AU674" s="44"/>
      <c r="AV674" s="44"/>
      <c r="AW674" s="44"/>
      <c r="AX674" s="44"/>
      <c r="AY674" s="44"/>
      <c r="AZ674" s="44"/>
      <c r="BA674" s="44"/>
      <c r="BH674" s="18"/>
      <c r="BJ674" s="18"/>
      <c r="BL674" s="18"/>
      <c r="BN674" s="18"/>
      <c r="BP674" s="18"/>
      <c r="BR674" s="18"/>
      <c r="BT674" s="18"/>
      <c r="BV674" s="18"/>
      <c r="BX674" s="18"/>
      <c r="BZ674" s="18"/>
      <c r="CL674" s="18"/>
    </row>
    <row r="675" spans="1:98" x14ac:dyDescent="0.2">
      <c r="E675" s="205">
        <v>1</v>
      </c>
      <c r="F675" s="350">
        <v>2</v>
      </c>
      <c r="G675" s="33">
        <v>3</v>
      </c>
      <c r="H675" s="33">
        <v>4</v>
      </c>
      <c r="I675" s="33">
        <v>5</v>
      </c>
      <c r="J675" s="33">
        <v>6</v>
      </c>
      <c r="K675" s="33">
        <v>7</v>
      </c>
      <c r="L675" s="33">
        <v>8</v>
      </c>
      <c r="M675" s="33">
        <v>9</v>
      </c>
      <c r="N675" s="33">
        <v>10</v>
      </c>
      <c r="O675" s="33">
        <v>11</v>
      </c>
      <c r="P675" s="33">
        <v>12</v>
      </c>
      <c r="Q675" s="33">
        <v>13</v>
      </c>
      <c r="R675" s="33">
        <v>14</v>
      </c>
      <c r="S675" s="33">
        <v>15</v>
      </c>
      <c r="T675" s="33">
        <v>16</v>
      </c>
      <c r="U675" s="33">
        <v>17</v>
      </c>
      <c r="V675" s="33">
        <v>18</v>
      </c>
      <c r="W675" s="33">
        <v>19</v>
      </c>
      <c r="X675" s="33">
        <v>20</v>
      </c>
      <c r="Y675" s="33">
        <v>21</v>
      </c>
      <c r="Z675" s="33">
        <v>22</v>
      </c>
      <c r="AA675" s="33">
        <v>23</v>
      </c>
      <c r="AB675" s="33">
        <v>24</v>
      </c>
      <c r="AC675" s="205">
        <v>25</v>
      </c>
      <c r="AD675" s="205">
        <f>AC675+1</f>
        <v>26</v>
      </c>
      <c r="AE675" s="205">
        <f t="shared" ref="AE675:AO675" si="996">AD675+1</f>
        <v>27</v>
      </c>
      <c r="AF675" s="205">
        <f t="shared" si="996"/>
        <v>28</v>
      </c>
      <c r="AG675" s="205">
        <f t="shared" si="996"/>
        <v>29</v>
      </c>
      <c r="AH675" s="205">
        <f t="shared" si="996"/>
        <v>30</v>
      </c>
      <c r="AI675" s="205">
        <f t="shared" si="996"/>
        <v>31</v>
      </c>
      <c r="AJ675" s="205">
        <f t="shared" si="996"/>
        <v>32</v>
      </c>
      <c r="AK675" s="205">
        <f t="shared" si="996"/>
        <v>33</v>
      </c>
      <c r="AL675" s="205">
        <f t="shared" si="996"/>
        <v>34</v>
      </c>
      <c r="AM675" s="205">
        <f t="shared" si="996"/>
        <v>35</v>
      </c>
      <c r="AN675" s="205">
        <f t="shared" si="996"/>
        <v>36</v>
      </c>
      <c r="AO675" s="143">
        <f t="shared" si="996"/>
        <v>37</v>
      </c>
      <c r="AP675" s="33">
        <v>26</v>
      </c>
      <c r="AQ675" s="33">
        <v>27</v>
      </c>
      <c r="AR675" s="33">
        <v>28</v>
      </c>
      <c r="AS675" s="33">
        <v>29</v>
      </c>
      <c r="AT675" s="33">
        <v>30</v>
      </c>
      <c r="AU675" s="33">
        <v>31</v>
      </c>
      <c r="AV675" s="33">
        <v>32</v>
      </c>
      <c r="AW675" s="33">
        <v>33</v>
      </c>
      <c r="AX675" s="33">
        <v>34</v>
      </c>
      <c r="AY675" s="33">
        <v>35</v>
      </c>
      <c r="AZ675" s="33">
        <v>36</v>
      </c>
      <c r="BA675" s="33">
        <v>37</v>
      </c>
      <c r="BB675" s="33"/>
      <c r="BC675" s="33">
        <v>39</v>
      </c>
      <c r="BD675" s="33">
        <v>41</v>
      </c>
      <c r="BE675" s="33">
        <v>43</v>
      </c>
      <c r="BF675" s="33">
        <v>45</v>
      </c>
      <c r="BG675" s="33">
        <v>47</v>
      </c>
      <c r="BH675" s="33">
        <v>49</v>
      </c>
      <c r="BI675" s="33">
        <v>51</v>
      </c>
      <c r="BJ675" s="33">
        <v>53</v>
      </c>
      <c r="BK675" s="33">
        <v>55</v>
      </c>
      <c r="BL675" s="33">
        <v>57</v>
      </c>
      <c r="BM675" s="33">
        <v>59</v>
      </c>
      <c r="BN675" s="33">
        <v>61</v>
      </c>
      <c r="BO675" s="33">
        <v>63</v>
      </c>
      <c r="BP675" s="33">
        <v>65</v>
      </c>
      <c r="BQ675" s="33">
        <v>67</v>
      </c>
      <c r="BR675" s="33">
        <v>69</v>
      </c>
      <c r="BS675" s="33">
        <v>71</v>
      </c>
      <c r="BT675" s="33">
        <v>73</v>
      </c>
      <c r="BU675" s="33">
        <v>75</v>
      </c>
      <c r="BV675" s="33">
        <v>77</v>
      </c>
      <c r="BW675" s="33">
        <v>79</v>
      </c>
      <c r="BX675" s="33">
        <v>81</v>
      </c>
      <c r="BY675" s="33">
        <v>83</v>
      </c>
      <c r="BZ675" s="33">
        <v>85</v>
      </c>
      <c r="CL675" s="18"/>
    </row>
    <row r="676" spans="1:98" x14ac:dyDescent="0.2">
      <c r="E676" s="205"/>
      <c r="F676" s="347">
        <f t="shared" ref="F676:AC676" si="997">F5</f>
        <v>2019</v>
      </c>
      <c r="G676" s="30">
        <f t="shared" si="997"/>
        <v>2019</v>
      </c>
      <c r="H676" s="30">
        <f t="shared" si="997"/>
        <v>2019</v>
      </c>
      <c r="I676" s="30">
        <f t="shared" si="997"/>
        <v>2019</v>
      </c>
      <c r="J676" s="30">
        <f t="shared" si="997"/>
        <v>2019</v>
      </c>
      <c r="K676" s="30">
        <f t="shared" si="997"/>
        <v>2019</v>
      </c>
      <c r="L676" s="30">
        <f t="shared" si="997"/>
        <v>2019</v>
      </c>
      <c r="M676" s="30">
        <f t="shared" si="997"/>
        <v>2019</v>
      </c>
      <c r="N676" s="30">
        <f t="shared" si="997"/>
        <v>2019</v>
      </c>
      <c r="O676" s="30">
        <f t="shared" si="997"/>
        <v>2019</v>
      </c>
      <c r="P676" s="30">
        <f t="shared" si="997"/>
        <v>2019</v>
      </c>
      <c r="Q676" s="30">
        <f t="shared" si="997"/>
        <v>2019</v>
      </c>
      <c r="R676" s="30">
        <f t="shared" si="997"/>
        <v>2020</v>
      </c>
      <c r="S676" s="30">
        <f t="shared" si="997"/>
        <v>2020</v>
      </c>
      <c r="T676" s="30">
        <f t="shared" si="997"/>
        <v>2020</v>
      </c>
      <c r="U676" s="30">
        <f t="shared" si="997"/>
        <v>2020</v>
      </c>
      <c r="V676" s="30">
        <f t="shared" si="997"/>
        <v>2020</v>
      </c>
      <c r="W676" s="30">
        <f t="shared" si="997"/>
        <v>2020</v>
      </c>
      <c r="X676" s="30">
        <f t="shared" si="997"/>
        <v>2020</v>
      </c>
      <c r="Y676" s="30">
        <f t="shared" si="997"/>
        <v>2020</v>
      </c>
      <c r="Z676" s="30">
        <f t="shared" si="997"/>
        <v>2020</v>
      </c>
      <c r="AA676" s="31">
        <f t="shared" si="997"/>
        <v>2020</v>
      </c>
      <c r="AB676" s="31">
        <f t="shared" si="997"/>
        <v>2020</v>
      </c>
      <c r="AC676" s="31">
        <f t="shared" si="997"/>
        <v>2020</v>
      </c>
      <c r="AD676" s="31">
        <v>2021</v>
      </c>
      <c r="AE676" s="31">
        <f>AD676</f>
        <v>2021</v>
      </c>
      <c r="AF676" s="31">
        <f t="shared" ref="AF676:AO676" si="998">AE676</f>
        <v>2021</v>
      </c>
      <c r="AG676" s="31">
        <f t="shared" si="998"/>
        <v>2021</v>
      </c>
      <c r="AH676" s="31">
        <f t="shared" si="998"/>
        <v>2021</v>
      </c>
      <c r="AI676" s="31">
        <f t="shared" si="998"/>
        <v>2021</v>
      </c>
      <c r="AJ676" s="31">
        <f t="shared" si="998"/>
        <v>2021</v>
      </c>
      <c r="AK676" s="31">
        <f t="shared" si="998"/>
        <v>2021</v>
      </c>
      <c r="AL676" s="31">
        <f t="shared" si="998"/>
        <v>2021</v>
      </c>
      <c r="AM676" s="31">
        <f t="shared" si="998"/>
        <v>2021</v>
      </c>
      <c r="AN676" s="31">
        <f t="shared" si="998"/>
        <v>2021</v>
      </c>
      <c r="AO676" s="101">
        <f t="shared" si="998"/>
        <v>2021</v>
      </c>
      <c r="AP676" s="31" t="str">
        <f t="shared" ref="AP676:BA676" si="999">AP5</f>
        <v>Jan20-Jan21</v>
      </c>
      <c r="AQ676" s="31" t="str">
        <f t="shared" si="999"/>
        <v>Feb20-Feb21</v>
      </c>
      <c r="AR676" s="31" t="str">
        <f t="shared" si="999"/>
        <v>Mar20-Mar21</v>
      </c>
      <c r="AS676" s="31" t="str">
        <f t="shared" si="999"/>
        <v>Apr20-Apr21</v>
      </c>
      <c r="AT676" s="31" t="str">
        <f t="shared" si="999"/>
        <v>May20-May21</v>
      </c>
      <c r="AU676" s="31" t="str">
        <f t="shared" si="999"/>
        <v>Jun20-June21</v>
      </c>
      <c r="AV676" s="31" t="str">
        <f t="shared" si="999"/>
        <v>Jul20-July21</v>
      </c>
      <c r="AW676" s="31" t="str">
        <f t="shared" si="999"/>
        <v>Aug20-Aug21</v>
      </c>
      <c r="AX676" s="31" t="str">
        <f t="shared" si="999"/>
        <v>Sept20-Sept21</v>
      </c>
      <c r="AY676" s="31" t="str">
        <f t="shared" si="999"/>
        <v>Oct20-Oct21</v>
      </c>
      <c r="AZ676" s="31" t="str">
        <f t="shared" si="999"/>
        <v>Nov20-Nov21</v>
      </c>
      <c r="BA676" s="101" t="str">
        <f t="shared" si="999"/>
        <v>Dec20-Dec21</v>
      </c>
      <c r="BB676" s="31"/>
      <c r="BC676" s="31"/>
      <c r="BD676" s="31"/>
      <c r="BE676" s="31"/>
      <c r="BF676" s="31"/>
      <c r="BH676" s="45"/>
      <c r="BJ676" s="18"/>
      <c r="BL676" s="18"/>
      <c r="BN676" s="18"/>
      <c r="BO676" s="43"/>
      <c r="BP676" s="45"/>
      <c r="BQ676" s="43"/>
      <c r="BR676" s="45"/>
      <c r="BT676" s="18"/>
      <c r="BV676" s="18"/>
      <c r="BX676" s="18"/>
      <c r="BZ676" s="18"/>
      <c r="CL676" s="18"/>
    </row>
    <row r="677" spans="1:98" x14ac:dyDescent="0.2">
      <c r="B677" s="19" t="s">
        <v>1567</v>
      </c>
      <c r="E677" s="134"/>
      <c r="F677" s="348" t="str">
        <f t="shared" ref="F677:AC677" si="1000">F6</f>
        <v>January</v>
      </c>
      <c r="G677" s="32" t="str">
        <f t="shared" si="1000"/>
        <v>February</v>
      </c>
      <c r="H677" s="32" t="str">
        <f t="shared" si="1000"/>
        <v>March</v>
      </c>
      <c r="I677" s="32" t="str">
        <f t="shared" si="1000"/>
        <v>April</v>
      </c>
      <c r="J677" s="32" t="str">
        <f t="shared" si="1000"/>
        <v>May</v>
      </c>
      <c r="K677" s="32" t="str">
        <f t="shared" si="1000"/>
        <v>June</v>
      </c>
      <c r="L677" s="32" t="str">
        <f t="shared" si="1000"/>
        <v>July</v>
      </c>
      <c r="M677" s="32" t="str">
        <f t="shared" si="1000"/>
        <v>August</v>
      </c>
      <c r="N677" s="32" t="str">
        <f t="shared" si="1000"/>
        <v>September</v>
      </c>
      <c r="O677" s="32" t="str">
        <f t="shared" si="1000"/>
        <v>October</v>
      </c>
      <c r="P677" s="32" t="str">
        <f t="shared" si="1000"/>
        <v>November</v>
      </c>
      <c r="Q677" s="32" t="str">
        <f t="shared" si="1000"/>
        <v>December</v>
      </c>
      <c r="R677" s="32" t="str">
        <f t="shared" si="1000"/>
        <v>January</v>
      </c>
      <c r="S677" s="32" t="str">
        <f t="shared" si="1000"/>
        <v>February</v>
      </c>
      <c r="T677" s="32" t="str">
        <f t="shared" si="1000"/>
        <v>March</v>
      </c>
      <c r="U677" s="32" t="str">
        <f t="shared" si="1000"/>
        <v>April</v>
      </c>
      <c r="V677" s="32" t="str">
        <f t="shared" si="1000"/>
        <v>May</v>
      </c>
      <c r="W677" s="32" t="str">
        <f t="shared" si="1000"/>
        <v>June</v>
      </c>
      <c r="X677" s="32" t="str">
        <f t="shared" si="1000"/>
        <v>July</v>
      </c>
      <c r="Y677" s="32" t="str">
        <f t="shared" si="1000"/>
        <v>August</v>
      </c>
      <c r="Z677" s="32" t="str">
        <f t="shared" si="1000"/>
        <v>September</v>
      </c>
      <c r="AA677" s="15" t="str">
        <f t="shared" si="1000"/>
        <v>October</v>
      </c>
      <c r="AB677" s="15" t="str">
        <f t="shared" si="1000"/>
        <v>November</v>
      </c>
      <c r="AC677" s="15" t="str">
        <f t="shared" si="1000"/>
        <v>December</v>
      </c>
      <c r="AD677" s="32" t="str">
        <f t="shared" ref="AD677:AO677" si="1001">AD6</f>
        <v>January</v>
      </c>
      <c r="AE677" s="32" t="str">
        <f t="shared" si="1001"/>
        <v>February</v>
      </c>
      <c r="AF677" s="32" t="str">
        <f t="shared" si="1001"/>
        <v>March</v>
      </c>
      <c r="AG677" s="32" t="str">
        <f t="shared" si="1001"/>
        <v>April</v>
      </c>
      <c r="AH677" s="32" t="str">
        <f t="shared" si="1001"/>
        <v>May</v>
      </c>
      <c r="AI677" s="32" t="str">
        <f t="shared" si="1001"/>
        <v>June</v>
      </c>
      <c r="AJ677" s="32" t="str">
        <f t="shared" si="1001"/>
        <v>July</v>
      </c>
      <c r="AK677" s="32" t="str">
        <f t="shared" si="1001"/>
        <v>August</v>
      </c>
      <c r="AL677" s="32" t="str">
        <f t="shared" si="1001"/>
        <v>September</v>
      </c>
      <c r="AM677" s="15" t="str">
        <f t="shared" si="1001"/>
        <v>October</v>
      </c>
      <c r="AN677" s="15" t="str">
        <f t="shared" si="1001"/>
        <v>November</v>
      </c>
      <c r="AO677" s="15" t="str">
        <f t="shared" si="1001"/>
        <v>December</v>
      </c>
      <c r="AP677" s="95" t="s">
        <v>1515</v>
      </c>
      <c r="AQ677" s="15" t="s">
        <v>1515</v>
      </c>
      <c r="AR677" s="15" t="s">
        <v>1515</v>
      </c>
      <c r="AS677" s="15" t="s">
        <v>1515</v>
      </c>
      <c r="AT677" s="15" t="s">
        <v>1515</v>
      </c>
      <c r="AU677" s="15" t="s">
        <v>1515</v>
      </c>
      <c r="AV677" s="15" t="s">
        <v>1515</v>
      </c>
      <c r="AW677" s="15" t="s">
        <v>1515</v>
      </c>
      <c r="AX677" s="15" t="s">
        <v>1515</v>
      </c>
      <c r="AY677" s="15" t="s">
        <v>1515</v>
      </c>
      <c r="AZ677" s="15" t="s">
        <v>1515</v>
      </c>
      <c r="BA677" s="96" t="s">
        <v>1515</v>
      </c>
      <c r="BB677" s="22"/>
      <c r="BC677" s="22"/>
      <c r="BD677" s="22"/>
      <c r="BE677" s="22"/>
      <c r="BF677" s="22"/>
      <c r="BG677" s="15" t="s">
        <v>1554</v>
      </c>
      <c r="BH677" s="22"/>
      <c r="BI677" s="22"/>
      <c r="BJ677" s="22"/>
      <c r="BK677" s="22"/>
      <c r="BL677" s="22"/>
      <c r="BM677" s="15" t="s">
        <v>1554</v>
      </c>
      <c r="BN677" s="22"/>
      <c r="BO677" s="22"/>
      <c r="BP677" s="22"/>
      <c r="BQ677" s="22"/>
      <c r="BR677" s="22"/>
      <c r="BS677" s="15" t="s">
        <v>1554</v>
      </c>
      <c r="BT677" s="22"/>
      <c r="BU677" s="22"/>
      <c r="BV677" s="22"/>
      <c r="BW677" s="22"/>
      <c r="BX677" s="22"/>
      <c r="BY677" s="15" t="s">
        <v>1554</v>
      </c>
      <c r="BZ677" s="22"/>
      <c r="CL677" s="16"/>
    </row>
    <row r="678" spans="1:98" x14ac:dyDescent="0.2">
      <c r="E678" s="134"/>
      <c r="F678" s="349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  <c r="AO678" s="16"/>
      <c r="AP678" s="97"/>
      <c r="AQ678" s="76"/>
      <c r="AR678" s="44"/>
      <c r="AS678" s="44"/>
      <c r="AT678" s="44"/>
      <c r="AU678" s="44"/>
      <c r="AV678" s="44"/>
      <c r="AW678" s="44"/>
      <c r="AX678" s="44"/>
      <c r="AY678" s="44"/>
      <c r="AZ678" s="44"/>
      <c r="BA678" s="100"/>
      <c r="BG678" s="14"/>
      <c r="BH678" s="44"/>
      <c r="BI678" s="44"/>
      <c r="BJ678" s="44"/>
      <c r="BK678" s="44"/>
      <c r="BL678" s="44"/>
      <c r="BM678" s="14"/>
      <c r="BN678" s="44"/>
      <c r="BO678" s="44"/>
      <c r="BP678" s="44"/>
      <c r="BQ678" s="44"/>
      <c r="BR678" s="44"/>
      <c r="BS678" s="14"/>
      <c r="BT678" s="44"/>
      <c r="BU678" s="44"/>
      <c r="BV678" s="44"/>
      <c r="BW678" s="44"/>
      <c r="BX678" s="44"/>
      <c r="BY678" s="14"/>
      <c r="BZ678" s="44"/>
      <c r="CL678" s="16"/>
    </row>
    <row r="679" spans="1:98" x14ac:dyDescent="0.2">
      <c r="B679" s="14" t="s">
        <v>1462</v>
      </c>
      <c r="C679" s="14" t="s">
        <v>1463</v>
      </c>
      <c r="D679" s="14"/>
      <c r="E679" s="134">
        <v>1</v>
      </c>
      <c r="F679" s="350">
        <f>SUMIF('WC Model'!$E$8:$E$451,'WC Model'!$E679,F$8:F$451)</f>
        <v>0</v>
      </c>
      <c r="G679" s="205">
        <f>SUMIF('WC Model'!$E$8:$E$451,'WC Model'!$E679,G$8:G$451)</f>
        <v>0</v>
      </c>
      <c r="H679" s="205">
        <f>SUMIF('WC Model'!$E$8:$E$451,'WC Model'!$E679,H$8:H$451)</f>
        <v>0</v>
      </c>
      <c r="I679" s="205">
        <f>SUMIF('WC Model'!$E$8:$E$451,'WC Model'!$E679,I$8:I$451)</f>
        <v>0</v>
      </c>
      <c r="J679" s="205">
        <f>SUMIF('WC Model'!$E$8:$E$451,'WC Model'!$E679,J$8:J$451)</f>
        <v>0</v>
      </c>
      <c r="K679" s="205">
        <f>SUMIF('WC Model'!$E$8:$E$451,'WC Model'!$E679,K$8:K$451)</f>
        <v>0</v>
      </c>
      <c r="L679" s="205">
        <f>SUMIF('WC Model'!$E$8:$E$451,'WC Model'!$E679,L$8:L$451)</f>
        <v>0</v>
      </c>
      <c r="M679" s="205">
        <f>SUMIF('WC Model'!$E$8:$E$451,'WC Model'!$E679,M$8:M$451)</f>
        <v>0</v>
      </c>
      <c r="N679" s="205">
        <f>SUMIF('WC Model'!$E$8:$E$451,'WC Model'!$E679,N$8:N$451)</f>
        <v>0</v>
      </c>
      <c r="O679" s="205">
        <f>SUMIF('WC Model'!$E$8:$E$451,'WC Model'!$E679,O$8:O$451)</f>
        <v>0</v>
      </c>
      <c r="P679" s="205">
        <f>SUMIF('WC Model'!$E$8:$E$451,'WC Model'!$E679,P$8:P$451)</f>
        <v>0</v>
      </c>
      <c r="Q679" s="205">
        <f>SUMIF('WC Model'!$E$8:$E$451,'WC Model'!$E679,Q$8:Q$451)</f>
        <v>0</v>
      </c>
      <c r="R679" s="205">
        <f>SUMIF('WC Model'!$E$8:$E$451,'WC Model'!$E679,R$8:R$451)</f>
        <v>0</v>
      </c>
      <c r="S679" s="205">
        <f>SUMIF('WC Model'!$E$8:$E$451,'WC Model'!$E679,S$8:S$451)</f>
        <v>0</v>
      </c>
      <c r="T679" s="205">
        <f>SUMIF('WC Model'!$E$8:$E$451,'WC Model'!$E679,T$8:T$451)</f>
        <v>0</v>
      </c>
      <c r="U679" s="205">
        <f>SUMIF('WC Model'!$E$8:$E$451,'WC Model'!$E679,U$8:U$451)</f>
        <v>0</v>
      </c>
      <c r="V679" s="205">
        <f>SUMIF('WC Model'!$E$8:$E$451,'WC Model'!$E679,V$8:V$451)</f>
        <v>0</v>
      </c>
      <c r="W679" s="205">
        <f>SUMIF('WC Model'!$E$8:$E$451,'WC Model'!$E679,W$8:W$451)</f>
        <v>0</v>
      </c>
      <c r="X679" s="205">
        <f>SUMIF('WC Model'!$E$8:$E$451,'WC Model'!$E679,X$8:X$451)</f>
        <v>0</v>
      </c>
      <c r="Y679" s="205">
        <f>SUMIF('WC Model'!$E$8:$E$451,'WC Model'!$E679,Y$8:Y$451)</f>
        <v>0</v>
      </c>
      <c r="Z679" s="205">
        <f>SUMIF('WC Model'!$E$8:$E$451,'WC Model'!$E679,Z$8:Z$451)</f>
        <v>0</v>
      </c>
      <c r="AA679" s="205">
        <f>SUMIF('WC Model'!$E$8:$E$451,'WC Model'!$E679,AA$8:AA$451)</f>
        <v>0</v>
      </c>
      <c r="AB679" s="205">
        <f>SUMIF('WC Model'!$E$8:$E$451,'WC Model'!$E679,AB$8:AB$451)</f>
        <v>0</v>
      </c>
      <c r="AC679" s="205">
        <f>SUMIF('WC Model'!$E$8:$E$451,'WC Model'!$E679,AC$8:AC$451)</f>
        <v>0</v>
      </c>
      <c r="AD679" s="205">
        <f>SUMIF('WC Model'!$E$8:$E$451,'WC Model'!$E679,AD$8:AD$451)</f>
        <v>0</v>
      </c>
      <c r="AE679" s="205">
        <f>SUMIF('WC Model'!$E$8:$E$451,'WC Model'!$E679,AE$8:AE$451)</f>
        <v>0</v>
      </c>
      <c r="AF679" s="205">
        <f>SUMIF('WC Model'!$E$8:$E$451,'WC Model'!$E679,AF$8:AF$451)</f>
        <v>0</v>
      </c>
      <c r="AG679" s="205">
        <f>SUMIF('WC Model'!$E$8:$E$451,'WC Model'!$E679,AG$8:AG$451)</f>
        <v>0</v>
      </c>
      <c r="AH679" s="205">
        <f>SUMIF('WC Model'!$E$8:$E$451,'WC Model'!$E679,AH$8:AH$451)</f>
        <v>0</v>
      </c>
      <c r="AI679" s="205">
        <f>SUMIF('WC Model'!$E$8:$E$451,'WC Model'!$E679,AI$8:AI$451)</f>
        <v>0</v>
      </c>
      <c r="AJ679" s="205">
        <f>SUMIF('WC Model'!$E$8:$E$451,'WC Model'!$E679,AJ$8:AJ$451)</f>
        <v>0</v>
      </c>
      <c r="AK679" s="205">
        <f>SUMIF('WC Model'!$E$8:$E$451,'WC Model'!$E679,AK$8:AK$451)</f>
        <v>0</v>
      </c>
      <c r="AL679" s="205">
        <f>SUMIF('WC Model'!$E$8:$E$451,'WC Model'!$E679,AL$8:AL$451)</f>
        <v>0</v>
      </c>
      <c r="AM679" s="205">
        <f>SUMIF('WC Model'!$E$8:$E$451,'WC Model'!$E679,AM$8:AM$451)</f>
        <v>0</v>
      </c>
      <c r="AN679" s="205">
        <f>SUMIF('WC Model'!$E$8:$E$451,'WC Model'!$E679,AN$8:AN$451)</f>
        <v>0</v>
      </c>
      <c r="AO679" s="205">
        <f>SUMIF('WC Model'!$E$8:$E$451,'WC Model'!$E679,AO$8:AO$451)</f>
        <v>0</v>
      </c>
      <c r="AP679" s="97"/>
      <c r="AQ679" s="76"/>
      <c r="AR679" s="43">
        <f t="shared" ref="AR679:AR687" si="1002">SUMIF($E$8:$E$452,$E679,AR$8:AR$452)</f>
        <v>0</v>
      </c>
      <c r="AS679" s="43"/>
      <c r="AT679" s="43"/>
      <c r="AU679" s="43">
        <f t="shared" ref="AU679:AU687" si="1003">SUMIF($E$8:$E$452,$E679,AU$8:AU$452)</f>
        <v>0</v>
      </c>
      <c r="AV679" s="43"/>
      <c r="AW679" s="43"/>
      <c r="AX679" s="43">
        <f t="shared" ref="AX679:AX687" si="1004">SUMIF($E$8:$E$452,$E679,AX$8:AX$452)</f>
        <v>0</v>
      </c>
      <c r="AY679" s="43"/>
      <c r="AZ679" s="43"/>
      <c r="BA679" s="98">
        <f t="shared" ref="BA679:BA687" si="1005">SUMIF($E$8:$E$452,$E679,BA$8:BA$452)</f>
        <v>0</v>
      </c>
      <c r="BB679" s="16"/>
      <c r="BC679" s="16"/>
      <c r="BD679" s="16"/>
      <c r="BE679" s="16"/>
      <c r="BF679" s="16"/>
      <c r="BG679" s="18">
        <f t="shared" ref="BG679:BG687" si="1006">+AR679+AR691</f>
        <v>-1988776569.3175001</v>
      </c>
      <c r="BH679" s="44"/>
      <c r="BI679" s="45"/>
      <c r="BJ679" s="44"/>
      <c r="BK679" s="45"/>
      <c r="BL679" s="44"/>
      <c r="BM679" s="18">
        <f>+AU679+AU690</f>
        <v>0</v>
      </c>
      <c r="BN679" s="44"/>
      <c r="BO679" s="45"/>
      <c r="BP679" s="44"/>
      <c r="BQ679" s="45"/>
      <c r="BR679" s="44"/>
      <c r="BS679" s="18">
        <f>+AX679+AX690</f>
        <v>0</v>
      </c>
      <c r="BT679" s="44"/>
      <c r="BU679" s="45"/>
      <c r="BV679" s="44"/>
      <c r="BW679" s="45"/>
      <c r="BX679" s="44"/>
      <c r="BY679" s="18">
        <f>+BA679+BA690</f>
        <v>0</v>
      </c>
      <c r="BZ679" s="44"/>
      <c r="CL679" s="16"/>
    </row>
    <row r="680" spans="1:98" x14ac:dyDescent="0.2">
      <c r="C680" s="14" t="s">
        <v>1463</v>
      </c>
      <c r="D680" s="14"/>
      <c r="E680" s="17">
        <f t="shared" ref="E680:E681" si="1007">+E679+1</f>
        <v>2</v>
      </c>
      <c r="F680" s="350">
        <f>SUMIF('WC Model'!$E$8:$E$451,'WC Model'!$E680,F$8:F$451)</f>
        <v>714062957.48999977</v>
      </c>
      <c r="G680" s="205">
        <f>SUMIF('WC Model'!$E$8:$E$451,'WC Model'!$E680,G$8:G$451)</f>
        <v>728138401.65999973</v>
      </c>
      <c r="H680" s="205">
        <f>SUMIF('WC Model'!$E$8:$E$451,'WC Model'!$E680,H$8:H$451)</f>
        <v>699708122.07000053</v>
      </c>
      <c r="I680" s="205">
        <f>SUMIF('WC Model'!$E$8:$E$451,'WC Model'!$E680,I$8:I$451)</f>
        <v>688885913.23000002</v>
      </c>
      <c r="J680" s="205">
        <f>SUMIF('WC Model'!$E$8:$E$451,'WC Model'!$E680,J$8:J$451)</f>
        <v>556505117.53999996</v>
      </c>
      <c r="K680" s="205">
        <f>SUMIF('WC Model'!$E$8:$E$451,'WC Model'!$E680,K$8:K$451)</f>
        <v>607353572.33999979</v>
      </c>
      <c r="L680" s="205">
        <f>SUMIF('WC Model'!$E$8:$E$451,'WC Model'!$E680,L$8:L$451)</f>
        <v>589648494.97999978</v>
      </c>
      <c r="M680" s="205">
        <f>SUMIF('WC Model'!$E$8:$E$451,'WC Model'!$E680,M$8:M$451)</f>
        <v>578324823.10000002</v>
      </c>
      <c r="N680" s="205">
        <f>SUMIF('WC Model'!$E$8:$E$451,'WC Model'!$E680,N$8:N$451)</f>
        <v>576431472.58999979</v>
      </c>
      <c r="O680" s="205">
        <f>SUMIF('WC Model'!$E$8:$E$451,'WC Model'!$E680,O$8:O$451)</f>
        <v>569463490.0799998</v>
      </c>
      <c r="P680" s="205">
        <f>SUMIF('WC Model'!$E$8:$E$451,'WC Model'!$E680,P$8:P$451)</f>
        <v>576498521.05999959</v>
      </c>
      <c r="Q680" s="205">
        <f>SUMIF('WC Model'!$E$8:$E$451,'WC Model'!$E680,Q$8:Q$451)</f>
        <v>579209170.30999982</v>
      </c>
      <c r="R680" s="205">
        <f>SUMIF('WC Model'!$E$8:$E$451,'WC Model'!$E680,R$8:R$451)</f>
        <v>580101598.75000012</v>
      </c>
      <c r="S680" s="205">
        <f>SUMIF('WC Model'!$E$8:$E$451,'WC Model'!$E680,S$8:S$451)</f>
        <v>581802682.26999986</v>
      </c>
      <c r="T680" s="205">
        <f>SUMIF('WC Model'!$E$8:$E$451,'WC Model'!$E680,T$8:T$451)</f>
        <v>923547897.33999991</v>
      </c>
      <c r="U680" s="205">
        <f>SUMIF('WC Model'!$E$8:$E$451,'WC Model'!$E680,U$8:U$451)</f>
        <v>1099355982.04</v>
      </c>
      <c r="V680" s="205">
        <f>SUMIF('WC Model'!$E$8:$E$451,'WC Model'!$E680,V$8:V$451)</f>
        <v>994150247.69000006</v>
      </c>
      <c r="W680" s="205">
        <f>SUMIF('WC Model'!$E$8:$E$451,'WC Model'!$E680,W$8:W$451)</f>
        <v>747917558.44999957</v>
      </c>
      <c r="X680" s="205">
        <f>SUMIF('WC Model'!$E$8:$E$451,'WC Model'!$E680,X$8:X$451)</f>
        <v>739288003.6899997</v>
      </c>
      <c r="Y680" s="205">
        <f>SUMIF('WC Model'!$E$8:$E$451,'WC Model'!$E680,Y$8:Y$451)</f>
        <v>722095809.15000033</v>
      </c>
      <c r="Z680" s="205">
        <f>SUMIF('WC Model'!$E$8:$E$451,'WC Model'!$E680,Z$8:Z$451)</f>
        <v>720972703.16000032</v>
      </c>
      <c r="AA680" s="205">
        <f>SUMIF('WC Model'!$E$8:$E$451,'WC Model'!$E680,AA$8:AA$451)</f>
        <v>653259847.45999944</v>
      </c>
      <c r="AB680" s="205">
        <f>SUMIF('WC Model'!$E$8:$E$451,'WC Model'!$E680,AB$8:AB$451)</f>
        <v>647698976.6699996</v>
      </c>
      <c r="AC680" s="205">
        <f>SUMIF('WC Model'!$E$8:$E$451,'WC Model'!$E680,AC$8:AC$451)</f>
        <v>631113967.37999976</v>
      </c>
      <c r="AD680" s="205">
        <f>SUMIF('WC Model'!$E$8:$E$451,'WC Model'!$E680,AD$8:AD$451)</f>
        <v>645965159.78000021</v>
      </c>
      <c r="AE680" s="205">
        <f>SUMIF('WC Model'!$E$8:$E$451,'WC Model'!$E680,AE$8:AE$451)</f>
        <v>671384431.75999963</v>
      </c>
      <c r="AF680" s="205">
        <f>SUMIF('WC Model'!$E$8:$E$451,'WC Model'!$E680,AF$8:AF$451)</f>
        <v>663775383.26000011</v>
      </c>
      <c r="AG680" s="205">
        <f>SUMIF('WC Model'!$E$8:$E$451,'WC Model'!$E680,AG$8:AG$451)</f>
        <v>665988258.26999986</v>
      </c>
      <c r="AH680" s="205">
        <f>SUMIF('WC Model'!$E$8:$E$451,'WC Model'!$E680,AH$8:AH$451)</f>
        <v>680850075.59999955</v>
      </c>
      <c r="AI680" s="205">
        <f>SUMIF('WC Model'!$E$8:$E$451,'WC Model'!$E680,AI$8:AI$451)</f>
        <v>738095350.6700002</v>
      </c>
      <c r="AJ680" s="205">
        <f>SUMIF('WC Model'!$E$8:$E$451,'WC Model'!$E680,AJ$8:AJ$451)</f>
        <v>752606151.13999951</v>
      </c>
      <c r="AK680" s="205">
        <f>SUMIF('WC Model'!$E$8:$E$451,'WC Model'!$E680,AK$8:AK$451)</f>
        <v>769523667.56999981</v>
      </c>
      <c r="AL680" s="205">
        <f>SUMIF('WC Model'!$E$8:$E$451,'WC Model'!$E680,AL$8:AL$451)</f>
        <v>852870473.04999983</v>
      </c>
      <c r="AM680" s="205">
        <f>SUMIF('WC Model'!$E$8:$E$451,'WC Model'!$E680,AM$8:AM$451)</f>
        <v>874412589.47000027</v>
      </c>
      <c r="AN680" s="205">
        <f>SUMIF('WC Model'!$E$8:$E$451,'WC Model'!$E680,AN$8:AN$451)</f>
        <v>869773956.69000065</v>
      </c>
      <c r="AO680" s="205">
        <f>SUMIF('WC Model'!$E$8:$E$451,'WC Model'!$E680,AO$8:AO$451)</f>
        <v>775846740.03000021</v>
      </c>
      <c r="AP680" s="97"/>
      <c r="AQ680" s="76"/>
      <c r="AR680" s="43">
        <f t="shared" si="1002"/>
        <v>755572027.29416656</v>
      </c>
      <c r="AS680" s="43"/>
      <c r="AT680" s="43"/>
      <c r="AU680" s="43">
        <f t="shared" si="1003"/>
        <v>682116589.22833359</v>
      </c>
      <c r="AV680" s="43"/>
      <c r="AW680" s="43"/>
      <c r="AX680" s="43">
        <f t="shared" si="1004"/>
        <v>692265238.13875055</v>
      </c>
      <c r="AY680" s="43"/>
      <c r="AZ680" s="43"/>
      <c r="BA680" s="98">
        <f t="shared" si="1005"/>
        <v>740727154.24708378</v>
      </c>
      <c r="BB680" s="16"/>
      <c r="BC680" s="16"/>
      <c r="BD680" s="16"/>
      <c r="BE680" s="16"/>
      <c r="BF680" s="16"/>
      <c r="BG680" s="18">
        <f t="shared" si="1006"/>
        <v>218101704.09374988</v>
      </c>
      <c r="BI680" s="45"/>
      <c r="BJ680" s="44"/>
      <c r="BK680" s="45"/>
      <c r="BL680" s="44"/>
      <c r="BM680" s="18">
        <f t="shared" ref="BM680:BM686" si="1008">+AU680+AU691</f>
        <v>-1263230417.1416669</v>
      </c>
      <c r="BN680" s="44"/>
      <c r="BO680" s="45"/>
      <c r="BP680" s="44"/>
      <c r="BQ680" s="45"/>
      <c r="BR680" s="44"/>
      <c r="BS680" s="18">
        <f t="shared" ref="BS680:BS686" si="1009">+AX680+AX691</f>
        <v>-1285371565.1116662</v>
      </c>
      <c r="BT680" s="44"/>
      <c r="BU680" s="45"/>
      <c r="BV680" s="44"/>
      <c r="BW680" s="45"/>
      <c r="BX680" s="44"/>
      <c r="BY680" s="18">
        <f t="shared" ref="BY680:BY686" si="1010">+BA680+BA691</f>
        <v>-1285405835.956666</v>
      </c>
      <c r="BZ680" s="44"/>
    </row>
    <row r="681" spans="1:98" x14ac:dyDescent="0.2">
      <c r="C681" s="14" t="s">
        <v>1463</v>
      </c>
      <c r="D681" s="14"/>
      <c r="E681" s="17">
        <f t="shared" si="1007"/>
        <v>3</v>
      </c>
      <c r="F681" s="350">
        <f>SUMIF('WC Model'!$E$8:$E$451,'WC Model'!$E681,F$8:F$451)</f>
        <v>104117434.42999999</v>
      </c>
      <c r="G681" s="205">
        <f>SUMIF('WC Model'!$E$8:$E$451,'WC Model'!$E681,G$8:G$451)</f>
        <v>102027318.28999999</v>
      </c>
      <c r="H681" s="205">
        <f>SUMIF('WC Model'!$E$8:$E$451,'WC Model'!$E681,H$8:H$451)</f>
        <v>100456799.84999999</v>
      </c>
      <c r="I681" s="205">
        <f>SUMIF('WC Model'!$E$8:$E$451,'WC Model'!$E681,I$8:I$451)</f>
        <v>99216058.019999996</v>
      </c>
      <c r="J681" s="205">
        <f>SUMIF('WC Model'!$E$8:$E$451,'WC Model'!$E681,J$8:J$451)</f>
        <v>243095302.01000002</v>
      </c>
      <c r="K681" s="205">
        <f>SUMIF('WC Model'!$E$8:$E$451,'WC Model'!$E681,K$8:K$451)</f>
        <v>250524194.87</v>
      </c>
      <c r="L681" s="205">
        <f>SUMIF('WC Model'!$E$8:$E$451,'WC Model'!$E681,L$8:L$451)</f>
        <v>249146231.89999998</v>
      </c>
      <c r="M681" s="205">
        <f>SUMIF('WC Model'!$E$8:$E$451,'WC Model'!$E681,M$8:M$451)</f>
        <v>248135398</v>
      </c>
      <c r="N681" s="205">
        <f>SUMIF('WC Model'!$E$8:$E$451,'WC Model'!$E681,N$8:N$451)</f>
        <v>246361610.36999997</v>
      </c>
      <c r="O681" s="205">
        <f>SUMIF('WC Model'!$E$8:$E$451,'WC Model'!$E681,O$8:O$451)</f>
        <v>244530353.70999995</v>
      </c>
      <c r="P681" s="205">
        <f>SUMIF('WC Model'!$E$8:$E$451,'WC Model'!$E681,P$8:P$451)</f>
        <v>244236556.15000001</v>
      </c>
      <c r="Q681" s="205">
        <f>SUMIF('WC Model'!$E$8:$E$451,'WC Model'!$E681,Q$8:Q$451)</f>
        <v>242162691.08000001</v>
      </c>
      <c r="R681" s="205">
        <f>SUMIF('WC Model'!$E$8:$E$451,'WC Model'!$E681,R$8:R$451)</f>
        <v>240444356.57999998</v>
      </c>
      <c r="S681" s="205">
        <f>SUMIF('WC Model'!$E$8:$E$451,'WC Model'!$E681,S$8:S$451)</f>
        <v>238799898.47999999</v>
      </c>
      <c r="T681" s="205">
        <f>SUMIF('WC Model'!$E$8:$E$451,'WC Model'!$E681,T$8:T$451)</f>
        <v>236998515.59</v>
      </c>
      <c r="U681" s="205">
        <f>SUMIF('WC Model'!$E$8:$E$451,'WC Model'!$E681,U$8:U$451)</f>
        <v>235623653.55000004</v>
      </c>
      <c r="V681" s="205">
        <f>SUMIF('WC Model'!$E$8:$E$451,'WC Model'!$E681,V$8:V$451)</f>
        <v>234455629.28</v>
      </c>
      <c r="W681" s="205">
        <f>SUMIF('WC Model'!$E$8:$E$451,'WC Model'!$E681,W$8:W$451)</f>
        <v>233444001.07999998</v>
      </c>
      <c r="X681" s="205">
        <f>SUMIF('WC Model'!$E$8:$E$451,'WC Model'!$E681,X$8:X$451)</f>
        <v>232052661.81999996</v>
      </c>
      <c r="Y681" s="205">
        <f>SUMIF('WC Model'!$E$8:$E$451,'WC Model'!$E681,Y$8:Y$451)</f>
        <v>230672847.97999999</v>
      </c>
      <c r="Z681" s="205">
        <f>SUMIF('WC Model'!$E$8:$E$451,'WC Model'!$E681,Z$8:Z$451)</f>
        <v>229324448.51999998</v>
      </c>
      <c r="AA681" s="205">
        <f>SUMIF('WC Model'!$E$8:$E$451,'WC Model'!$E681,AA$8:AA$451)</f>
        <v>228085929.05999997</v>
      </c>
      <c r="AB681" s="205">
        <f>SUMIF('WC Model'!$E$8:$E$451,'WC Model'!$E681,AB$8:AB$451)</f>
        <v>227083707.69999996</v>
      </c>
      <c r="AC681" s="205">
        <f>SUMIF('WC Model'!$E$8:$E$451,'WC Model'!$E681,AC$8:AC$451)</f>
        <v>226065132.64000002</v>
      </c>
      <c r="AD681" s="205">
        <f>SUMIF('WC Model'!$E$8:$E$451,'WC Model'!$E681,AD$8:AD$451)</f>
        <v>224431123.96000004</v>
      </c>
      <c r="AE681" s="205">
        <f>SUMIF('WC Model'!$E$8:$E$451,'WC Model'!$E681,AE$8:AE$451)</f>
        <v>223612043.72999999</v>
      </c>
      <c r="AF681" s="205">
        <f>SUMIF('WC Model'!$E$8:$E$451,'WC Model'!$E681,AF$8:AF$451)</f>
        <v>222577494.97</v>
      </c>
      <c r="AG681" s="205">
        <f>SUMIF('WC Model'!$E$8:$E$451,'WC Model'!$E681,AG$8:AG$451)</f>
        <v>221680185.04999998</v>
      </c>
      <c r="AH681" s="205">
        <f>SUMIF('WC Model'!$E$8:$E$451,'WC Model'!$E681,AH$8:AH$451)</f>
        <v>220883699.87999997</v>
      </c>
      <c r="AI681" s="205">
        <f>SUMIF('WC Model'!$E$8:$E$451,'WC Model'!$E681,AI$8:AI$451)</f>
        <v>218704222.51000002</v>
      </c>
      <c r="AJ681" s="205">
        <f>SUMIF('WC Model'!$E$8:$E$451,'WC Model'!$E681,AJ$8:AJ$451)</f>
        <v>217519041.69000003</v>
      </c>
      <c r="AK681" s="205">
        <f>SUMIF('WC Model'!$E$8:$E$451,'WC Model'!$E681,AK$8:AK$451)</f>
        <v>216830579.66</v>
      </c>
      <c r="AL681" s="205">
        <f>SUMIF('WC Model'!$E$8:$E$451,'WC Model'!$E681,AL$8:AL$451)</f>
        <v>214823308.56999999</v>
      </c>
      <c r="AM681" s="205">
        <f>SUMIF('WC Model'!$E$8:$E$451,'WC Model'!$E681,AM$8:AM$451)</f>
        <v>214391337.97999999</v>
      </c>
      <c r="AN681" s="205">
        <f>SUMIF('WC Model'!$E$8:$E$451,'WC Model'!$E681,AN$8:AN$451)</f>
        <v>215478246.70999998</v>
      </c>
      <c r="AO681" s="205">
        <f>SUMIF('WC Model'!$E$8:$E$451,'WC Model'!$E681,AO$8:AO$451)</f>
        <v>213458158.90999997</v>
      </c>
      <c r="AP681" s="97"/>
      <c r="AQ681" s="76"/>
      <c r="AR681" s="43">
        <f t="shared" si="1002"/>
        <v>229553265.38333338</v>
      </c>
      <c r="AS681" s="43"/>
      <c r="AT681" s="43"/>
      <c r="AU681" s="43">
        <f t="shared" si="1003"/>
        <v>226045282.25875002</v>
      </c>
      <c r="AV681" s="43"/>
      <c r="AW681" s="43"/>
      <c r="AX681" s="43">
        <f t="shared" si="1004"/>
        <v>222462253.28291667</v>
      </c>
      <c r="AY681" s="43"/>
      <c r="AZ681" s="43"/>
      <c r="BA681" s="98">
        <f t="shared" si="1005"/>
        <v>219224410.87375</v>
      </c>
      <c r="BB681" s="16"/>
      <c r="BC681" s="16"/>
      <c r="BD681" s="16"/>
      <c r="BE681" s="16"/>
      <c r="BF681" s="16"/>
      <c r="BG681" s="18">
        <f t="shared" si="1006"/>
        <v>-287967018.48041654</v>
      </c>
      <c r="BI681" s="45"/>
      <c r="BJ681" s="44"/>
      <c r="BK681" s="45"/>
      <c r="BL681" s="44"/>
      <c r="BM681" s="18">
        <f t="shared" si="1008"/>
        <v>-315484607.40208334</v>
      </c>
      <c r="BN681" s="44"/>
      <c r="BO681" s="45"/>
      <c r="BP681" s="44"/>
      <c r="BQ681" s="45"/>
      <c r="BR681" s="44"/>
      <c r="BS681" s="18">
        <f t="shared" si="1009"/>
        <v>-332635412.39708328</v>
      </c>
      <c r="BT681" s="44"/>
      <c r="BU681" s="45"/>
      <c r="BV681" s="44"/>
      <c r="BW681" s="45"/>
      <c r="BX681" s="44"/>
      <c r="BY681" s="18">
        <f t="shared" si="1010"/>
        <v>-358396522.82916665</v>
      </c>
      <c r="BZ681" s="44"/>
    </row>
    <row r="682" spans="1:98" x14ac:dyDescent="0.2">
      <c r="C682" s="14" t="s">
        <v>1463</v>
      </c>
      <c r="D682" s="14"/>
      <c r="E682" s="17" t="s">
        <v>3976</v>
      </c>
      <c r="F682" s="350">
        <f>SUMIF('WC Model'!$E$8:$E$451,'WC Model'!$E682,F$8:F$451)</f>
        <v>3120771587.3599997</v>
      </c>
      <c r="G682" s="205">
        <f>SUMIF('WC Model'!$E$8:$E$451,'WC Model'!$E682,G$8:G$451)</f>
        <v>3131601038.3600001</v>
      </c>
      <c r="H682" s="205">
        <f>SUMIF('WC Model'!$E$8:$E$451,'WC Model'!$E682,H$8:H$451)</f>
        <v>3137062770.2799997</v>
      </c>
      <c r="I682" s="205">
        <f>SUMIF('WC Model'!$E$8:$E$451,'WC Model'!$E682,I$8:I$451)</f>
        <v>3147749713.6700001</v>
      </c>
      <c r="J682" s="205">
        <f>SUMIF('WC Model'!$E$8:$E$451,'WC Model'!$E682,J$8:J$451)</f>
        <v>3154645883.4000001</v>
      </c>
      <c r="K682" s="205">
        <f>SUMIF('WC Model'!$E$8:$E$451,'WC Model'!$E682,K$8:K$451)</f>
        <v>3170354438.7800002</v>
      </c>
      <c r="L682" s="205">
        <f>SUMIF('WC Model'!$E$8:$E$451,'WC Model'!$E682,L$8:L$451)</f>
        <v>3180445596.5600004</v>
      </c>
      <c r="M682" s="205">
        <f>SUMIF('WC Model'!$E$8:$E$451,'WC Model'!$E682,M$8:M$451)</f>
        <v>3188123979.23</v>
      </c>
      <c r="N682" s="205">
        <f>SUMIF('WC Model'!$E$8:$E$451,'WC Model'!$E682,N$8:N$451)</f>
        <v>3213428100.6699996</v>
      </c>
      <c r="O682" s="205">
        <f>SUMIF('WC Model'!$E$8:$E$451,'WC Model'!$E682,O$8:O$451)</f>
        <v>3232462270.3399997</v>
      </c>
      <c r="P682" s="205">
        <f>SUMIF('WC Model'!$E$8:$E$451,'WC Model'!$E682,P$8:P$451)</f>
        <v>3239846231.9899998</v>
      </c>
      <c r="Q682" s="205">
        <f>SUMIF('WC Model'!$E$8:$E$451,'WC Model'!$E682,Q$8:Q$451)</f>
        <v>3278509737.79</v>
      </c>
      <c r="R682" s="205">
        <f>SUMIF('WC Model'!$E$8:$E$451,'WC Model'!$E682,R$8:R$451)</f>
        <v>3290450665.0700002</v>
      </c>
      <c r="S682" s="205">
        <f>SUMIF('WC Model'!$E$8:$E$451,'WC Model'!$E682,S$8:S$451)</f>
        <v>3299092721.2400002</v>
      </c>
      <c r="T682" s="205">
        <f>SUMIF('WC Model'!$E$8:$E$451,'WC Model'!$E682,T$8:T$451)</f>
        <v>3322061006.8600001</v>
      </c>
      <c r="U682" s="205">
        <f>SUMIF('WC Model'!$E$8:$E$451,'WC Model'!$E682,U$8:U$451)</f>
        <v>3332991288.96</v>
      </c>
      <c r="V682" s="205">
        <f>SUMIF('WC Model'!$E$8:$E$451,'WC Model'!$E682,V$8:V$451)</f>
        <v>3366791379.8000002</v>
      </c>
      <c r="W682" s="205">
        <f>SUMIF('WC Model'!$E$8:$E$451,'WC Model'!$E682,W$8:W$451)</f>
        <v>3381712009.27</v>
      </c>
      <c r="X682" s="205">
        <f>SUMIF('WC Model'!$E$8:$E$451,'WC Model'!$E682,X$8:X$451)</f>
        <v>3388866279.6999998</v>
      </c>
      <c r="Y682" s="205">
        <f>SUMIF('WC Model'!$E$8:$E$451,'WC Model'!$E682,Y$8:Y$451)</f>
        <v>3400647238.0600004</v>
      </c>
      <c r="Z682" s="205">
        <f>SUMIF('WC Model'!$E$8:$E$451,'WC Model'!$E682,Z$8:Z$451)</f>
        <v>3420139751.2799997</v>
      </c>
      <c r="AA682" s="205">
        <f>SUMIF('WC Model'!$E$8:$E$451,'WC Model'!$E682,AA$8:AA$451)</f>
        <v>3507647487.7599998</v>
      </c>
      <c r="AB682" s="205">
        <f>SUMIF('WC Model'!$E$8:$E$451,'WC Model'!$E682,AB$8:AB$451)</f>
        <v>3514171113.8299999</v>
      </c>
      <c r="AC682" s="205">
        <f>SUMIF('WC Model'!$E$8:$E$451,'WC Model'!$E682,AC$8:AC$451)</f>
        <v>3533763506.1099997</v>
      </c>
      <c r="AD682" s="205">
        <f>SUMIF('WC Model'!$E$8:$E$451,'WC Model'!$E682,AD$8:AD$451)</f>
        <v>3547708249.4400001</v>
      </c>
      <c r="AE682" s="205">
        <f>SUMIF('WC Model'!$E$8:$E$451,'WC Model'!$E682,AE$8:AE$451)</f>
        <v>3558499977.0699997</v>
      </c>
      <c r="AF682" s="205">
        <f>SUMIF('WC Model'!$E$8:$E$451,'WC Model'!$E682,AF$8:AF$451)</f>
        <v>3572635354.1700001</v>
      </c>
      <c r="AG682" s="205">
        <f>SUMIF('WC Model'!$E$8:$E$451,'WC Model'!$E682,AG$8:AG$451)</f>
        <v>3588269831.7200003</v>
      </c>
      <c r="AH682" s="205">
        <f>SUMIF('WC Model'!$E$8:$E$451,'WC Model'!$E682,AH$8:AH$451)</f>
        <v>3599546502.5299997</v>
      </c>
      <c r="AI682" s="205">
        <f>SUMIF('WC Model'!$E$8:$E$451,'WC Model'!$E682,AI$8:AI$451)</f>
        <v>3604226353.2199998</v>
      </c>
      <c r="AJ682" s="205">
        <f>SUMIF('WC Model'!$E$8:$E$451,'WC Model'!$E682,AJ$8:AJ$451)</f>
        <v>3616527259.4399996</v>
      </c>
      <c r="AK682" s="205">
        <f>SUMIF('WC Model'!$E$8:$E$451,'WC Model'!$E682,AK$8:AK$451)</f>
        <v>3626472132.6300001</v>
      </c>
      <c r="AL682" s="205">
        <f>SUMIF('WC Model'!$E$8:$E$451,'WC Model'!$E682,AL$8:AL$451)</f>
        <v>3648321057.2099996</v>
      </c>
      <c r="AM682" s="205">
        <f>SUMIF('WC Model'!$E$8:$E$451,'WC Model'!$E682,AM$8:AM$451)</f>
        <v>3660384756.5500002</v>
      </c>
      <c r="AN682" s="205">
        <f>SUMIF('WC Model'!$E$8:$E$451,'WC Model'!$E682,AN$8:AN$451)</f>
        <v>3679029819.2799997</v>
      </c>
      <c r="AO682" s="205">
        <f>SUMIF('WC Model'!$E$8:$E$451,'WC Model'!$E682,AO$8:AO$451)</f>
        <v>3705876697.4700003</v>
      </c>
      <c r="AP682" s="97"/>
      <c r="AQ682" s="76"/>
      <c r="AR682" s="43">
        <f t="shared" si="1002"/>
        <v>3450023871.8162503</v>
      </c>
      <c r="AS682" s="43"/>
      <c r="AT682" s="43"/>
      <c r="AU682" s="43">
        <f t="shared" si="1003"/>
        <v>3510405372.7429166</v>
      </c>
      <c r="AV682" s="43"/>
      <c r="AW682" s="43"/>
      <c r="AX682" s="43">
        <f t="shared" si="1004"/>
        <v>3566974847.6804171</v>
      </c>
      <c r="AY682" s="43"/>
      <c r="AZ682" s="43"/>
      <c r="BA682" s="98">
        <f t="shared" si="1005"/>
        <v>3610120116.2541666</v>
      </c>
      <c r="BB682" s="16"/>
      <c r="BC682" s="16"/>
      <c r="BD682" s="16"/>
      <c r="BE682" s="16"/>
      <c r="BF682" s="16"/>
      <c r="BG682" s="18">
        <f t="shared" si="1006"/>
        <v>3450023871.8162503</v>
      </c>
      <c r="BI682" s="45"/>
      <c r="BJ682" s="44"/>
      <c r="BK682" s="45"/>
      <c r="BL682" s="44"/>
      <c r="BM682" s="18">
        <f t="shared" si="1008"/>
        <v>2990689933.0404167</v>
      </c>
      <c r="BN682" s="44"/>
      <c r="BO682" s="45"/>
      <c r="BP682" s="44"/>
      <c r="BQ682" s="45"/>
      <c r="BR682" s="44"/>
      <c r="BS682" s="18">
        <f t="shared" si="1009"/>
        <v>3044940620.3008337</v>
      </c>
      <c r="BT682" s="44"/>
      <c r="BU682" s="45"/>
      <c r="BV682" s="44"/>
      <c r="BW682" s="45"/>
      <c r="BX682" s="44"/>
      <c r="BY682" s="18">
        <f t="shared" si="1010"/>
        <v>3085506746.5316668</v>
      </c>
      <c r="BZ682" s="44"/>
    </row>
    <row r="683" spans="1:98" x14ac:dyDescent="0.2">
      <c r="C683" s="14" t="s">
        <v>1463</v>
      </c>
      <c r="D683" s="14"/>
      <c r="E683" s="17" t="s">
        <v>3977</v>
      </c>
      <c r="F683" s="350">
        <f>SUMIF('WC Model'!$E$8:$E$451,'WC Model'!$E683,F$8:F$451)</f>
        <v>-977827701.23000002</v>
      </c>
      <c r="G683" s="205">
        <f>SUMIF('WC Model'!$E$8:$E$451,'WC Model'!$E683,G$8:G$451)</f>
        <v>-982603393.83000004</v>
      </c>
      <c r="H683" s="205">
        <f>SUMIF('WC Model'!$E$8:$E$451,'WC Model'!$E683,H$8:H$451)</f>
        <v>-986131934.90999985</v>
      </c>
      <c r="I683" s="205">
        <f>SUMIF('WC Model'!$E$8:$E$451,'WC Model'!$E683,I$8:I$451)</f>
        <v>-990300965.9799999</v>
      </c>
      <c r="J683" s="205">
        <f>SUMIF('WC Model'!$E$8:$E$451,'WC Model'!$E683,J$8:J$451)</f>
        <v>-994340360.09000003</v>
      </c>
      <c r="K683" s="205">
        <f>SUMIF('WC Model'!$E$8:$E$451,'WC Model'!$E683,K$8:K$451)</f>
        <v>-997374112.8900001</v>
      </c>
      <c r="L683" s="205">
        <f>SUMIF('WC Model'!$E$8:$E$451,'WC Model'!$E683,L$8:L$451)</f>
        <v>-1001419955.97</v>
      </c>
      <c r="M683" s="205">
        <f>SUMIF('WC Model'!$E$8:$E$451,'WC Model'!$E683,M$8:M$451)</f>
        <v>-1005120524.21</v>
      </c>
      <c r="N683" s="205">
        <f>SUMIF('WC Model'!$E$8:$E$451,'WC Model'!$E683,N$8:N$451)</f>
        <v>-1008225724.3499999</v>
      </c>
      <c r="O683" s="205">
        <f>SUMIF('WC Model'!$E$8:$E$451,'WC Model'!$E683,O$8:O$451)</f>
        <v>-1013216237.61</v>
      </c>
      <c r="P683" s="205">
        <f>SUMIF('WC Model'!$E$8:$E$451,'WC Model'!$E683,P$8:P$451)</f>
        <v>-1014631667.8200001</v>
      </c>
      <c r="Q683" s="205">
        <f>SUMIF('WC Model'!$E$8:$E$451,'WC Model'!$E683,Q$8:Q$451)</f>
        <v>-1018620658.8900001</v>
      </c>
      <c r="R683" s="205">
        <f>SUMIF('WC Model'!$E$8:$E$451,'WC Model'!$E683,R$8:R$451)</f>
        <v>-1022807138.9099998</v>
      </c>
      <c r="S683" s="205">
        <f>SUMIF('WC Model'!$E$8:$E$451,'WC Model'!$E683,S$8:S$451)</f>
        <v>-1027272350.3099999</v>
      </c>
      <c r="T683" s="205">
        <f>SUMIF('WC Model'!$E$8:$E$451,'WC Model'!$E683,T$8:T$451)</f>
        <v>-1031218065.9200002</v>
      </c>
      <c r="U683" s="205">
        <f>SUMIF('WC Model'!$E$8:$E$451,'WC Model'!$E683,U$8:U$451)</f>
        <v>-1034710824.3800002</v>
      </c>
      <c r="V683" s="205">
        <f>SUMIF('WC Model'!$E$8:$E$451,'WC Model'!$E683,V$8:V$451)</f>
        <v>-1038940162.9399999</v>
      </c>
      <c r="W683" s="205">
        <f>SUMIF('WC Model'!$E$8:$E$451,'WC Model'!$E683,W$8:W$451)</f>
        <v>-1041863002.2200001</v>
      </c>
      <c r="X683" s="205">
        <f>SUMIF('WC Model'!$E$8:$E$451,'WC Model'!$E683,X$8:X$451)</f>
        <v>-1044534512.13</v>
      </c>
      <c r="Y683" s="205">
        <f>SUMIF('WC Model'!$E$8:$E$451,'WC Model'!$E683,Y$8:Y$451)</f>
        <v>-1049146835.9600002</v>
      </c>
      <c r="Z683" s="205">
        <f>SUMIF('WC Model'!$E$8:$E$451,'WC Model'!$E683,Z$8:Z$451)</f>
        <v>-1052564003.96</v>
      </c>
      <c r="AA683" s="205">
        <f>SUMIF('WC Model'!$E$8:$E$451,'WC Model'!$E683,AA$8:AA$451)</f>
        <v>-1052300955.7</v>
      </c>
      <c r="AB683" s="205">
        <f>SUMIF('WC Model'!$E$8:$E$451,'WC Model'!$E683,AB$8:AB$451)</f>
        <v>-1053566755.36</v>
      </c>
      <c r="AC683" s="205">
        <f>SUMIF('WC Model'!$E$8:$E$451,'WC Model'!$E683,AC$8:AC$451)</f>
        <v>-1057718671.8799999</v>
      </c>
      <c r="AD683" s="205">
        <f>SUMIF('WC Model'!$E$8:$E$451,'WC Model'!$E683,AD$8:AD$451)</f>
        <v>-1062709278.3600001</v>
      </c>
      <c r="AE683" s="205">
        <f>SUMIF('WC Model'!$E$8:$E$451,'WC Model'!$E683,AE$8:AE$451)</f>
        <v>-1067914460.14</v>
      </c>
      <c r="AF683" s="205">
        <f>SUMIF('WC Model'!$E$8:$E$451,'WC Model'!$E683,AF$8:AF$451)</f>
        <v>-1070140167.3199998</v>
      </c>
      <c r="AG683" s="205">
        <f>SUMIF('WC Model'!$E$8:$E$451,'WC Model'!$E683,AG$8:AG$451)</f>
        <v>-1068312637.67</v>
      </c>
      <c r="AH683" s="205">
        <f>SUMIF('WC Model'!$E$8:$E$451,'WC Model'!$E683,AH$8:AH$451)</f>
        <v>-1072718737.4500002</v>
      </c>
      <c r="AI683" s="205">
        <f>SUMIF('WC Model'!$E$8:$E$451,'WC Model'!$E683,AI$8:AI$451)</f>
        <v>-1071878579.0200001</v>
      </c>
      <c r="AJ683" s="205">
        <f>SUMIF('WC Model'!$E$8:$E$451,'WC Model'!$E683,AJ$8:AJ$451)</f>
        <v>-1080410203.2700002</v>
      </c>
      <c r="AK683" s="205">
        <f>SUMIF('WC Model'!$E$8:$E$451,'WC Model'!$E683,AK$8:AK$451)</f>
        <v>-1086345039.6299999</v>
      </c>
      <c r="AL683" s="205">
        <f>SUMIF('WC Model'!$E$8:$E$451,'WC Model'!$E683,AL$8:AL$451)</f>
        <v>-1090550286.28</v>
      </c>
      <c r="AM683" s="205">
        <f>SUMIF('WC Model'!$E$8:$E$451,'WC Model'!$E683,AM$8:AM$451)</f>
        <v>-1097887053.01</v>
      </c>
      <c r="AN683" s="205">
        <f>SUMIF('WC Model'!$E$8:$E$451,'WC Model'!$E683,AN$8:AN$451)</f>
        <v>-1098422153.6799998</v>
      </c>
      <c r="AO683" s="205">
        <f>SUMIF('WC Model'!$E$8:$E$451,'WC Model'!$E683,AO$8:AO$451)</f>
        <v>-1103606921.9100001</v>
      </c>
      <c r="AP683" s="97"/>
      <c r="AQ683" s="76"/>
      <c r="AR683" s="43">
        <f t="shared" si="1002"/>
        <v>-1050554048.3041666</v>
      </c>
      <c r="AS683" s="43"/>
      <c r="AT683" s="43"/>
      <c r="AU683" s="43">
        <f t="shared" si="1003"/>
        <v>-1059041483.8791666</v>
      </c>
      <c r="AV683" s="43"/>
      <c r="AW683" s="43"/>
      <c r="AX683" s="43">
        <f t="shared" si="1004"/>
        <v>-1067964385.91</v>
      </c>
      <c r="AY683" s="43"/>
      <c r="AZ683" s="43"/>
      <c r="BA683" s="98">
        <f t="shared" si="1005"/>
        <v>-1078995949.3937502</v>
      </c>
      <c r="BB683" s="16"/>
      <c r="BC683" s="16"/>
      <c r="BD683" s="16"/>
      <c r="BE683" s="16"/>
      <c r="BF683" s="16"/>
      <c r="BG683" s="18">
        <f t="shared" si="1006"/>
        <v>-1469376970.1004164</v>
      </c>
      <c r="BI683" s="45"/>
      <c r="BJ683" s="44"/>
      <c r="BK683" s="45"/>
      <c r="BL683" s="44"/>
      <c r="BM683" s="18">
        <f t="shared" si="1008"/>
        <v>-1059041483.8791666</v>
      </c>
      <c r="BN683" s="44"/>
      <c r="BO683" s="45"/>
      <c r="BP683" s="44"/>
      <c r="BQ683" s="45"/>
      <c r="BR683" s="44"/>
      <c r="BS683" s="18">
        <f>+AX683+AX694</f>
        <v>-1067964385.91</v>
      </c>
      <c r="BT683" s="44"/>
      <c r="BU683" s="45"/>
      <c r="BV683" s="44"/>
      <c r="BW683" s="45"/>
      <c r="BX683" s="44"/>
      <c r="BY683" s="18">
        <f>+BA683+BA694</f>
        <v>-1078995949.3937502</v>
      </c>
      <c r="BZ683" s="44"/>
    </row>
    <row r="684" spans="1:98" x14ac:dyDescent="0.2">
      <c r="C684" s="14" t="s">
        <v>1463</v>
      </c>
      <c r="D684" s="14"/>
      <c r="E684" s="17" t="s">
        <v>3978</v>
      </c>
      <c r="F684" s="350">
        <f>SUMIF('WC Model'!$E$8:$E$451,'WC Model'!$E684,F$8:F$451)</f>
        <v>18492642.43</v>
      </c>
      <c r="G684" s="205">
        <f>SUMIF('WC Model'!$E$8:$E$451,'WC Model'!$E684,G$8:G$451)</f>
        <v>18491060.100000001</v>
      </c>
      <c r="H684" s="205">
        <f>SUMIF('WC Model'!$E$8:$E$451,'WC Model'!$E684,H$8:H$451)</f>
        <v>22702072.23</v>
      </c>
      <c r="I684" s="205">
        <f>SUMIF('WC Model'!$E$8:$E$451,'WC Model'!$E684,I$8:I$451)</f>
        <v>22700573.84</v>
      </c>
      <c r="J684" s="205">
        <f>SUMIF('WC Model'!$E$8:$E$451,'WC Model'!$E684,J$8:J$451)</f>
        <v>22699041.890000001</v>
      </c>
      <c r="K684" s="205">
        <f>SUMIF('WC Model'!$E$8:$E$451,'WC Model'!$E684,K$8:K$451)</f>
        <v>22697459.719999999</v>
      </c>
      <c r="L684" s="205">
        <f>SUMIF('WC Model'!$E$8:$E$451,'WC Model'!$E684,L$8:L$451)</f>
        <v>22724935.77</v>
      </c>
      <c r="M684" s="205">
        <f>SUMIF('WC Model'!$E$8:$E$451,'WC Model'!$E684,M$8:M$451)</f>
        <v>22723358.379999999</v>
      </c>
      <c r="N684" s="205">
        <f>SUMIF('WC Model'!$E$8:$E$451,'WC Model'!$E684,N$8:N$451)</f>
        <v>22721949.550000001</v>
      </c>
      <c r="O684" s="205">
        <f>SUMIF('WC Model'!$E$8:$E$451,'WC Model'!$E684,O$8:O$451)</f>
        <v>22720795.5</v>
      </c>
      <c r="P684" s="205">
        <f>SUMIF('WC Model'!$E$8:$E$451,'WC Model'!$E684,P$8:P$451)</f>
        <v>22719544.039999999</v>
      </c>
      <c r="Q684" s="205">
        <f>SUMIF('WC Model'!$E$8:$E$451,'WC Model'!$E684,Q$8:Q$451)</f>
        <v>22718207.759999998</v>
      </c>
      <c r="R684" s="205">
        <f>SUMIF('WC Model'!$E$8:$E$451,'WC Model'!$E684,R$8:R$451)</f>
        <v>22716519.969999999</v>
      </c>
      <c r="S684" s="205">
        <f>SUMIF('WC Model'!$E$8:$E$451,'WC Model'!$E684,S$8:S$451)</f>
        <v>22714910.030000001</v>
      </c>
      <c r="T684" s="205">
        <f>SUMIF('WC Model'!$E$8:$E$451,'WC Model'!$E684,T$8:T$451)</f>
        <v>22713526.649999999</v>
      </c>
      <c r="U684" s="205">
        <f>SUMIF('WC Model'!$E$8:$E$451,'WC Model'!$E684,U$8:U$451)</f>
        <v>22711937.300000001</v>
      </c>
      <c r="V684" s="205">
        <f>SUMIF('WC Model'!$E$8:$E$451,'WC Model'!$E684,V$8:V$451)</f>
        <v>22710187.419999998</v>
      </c>
      <c r="W684" s="205">
        <f>SUMIF('WC Model'!$E$8:$E$451,'WC Model'!$E684,W$8:W$451)</f>
        <v>22708215.890000001</v>
      </c>
      <c r="X684" s="205">
        <f>SUMIF('WC Model'!$E$8:$E$451,'WC Model'!$E684,X$8:X$451)</f>
        <v>22706315.18</v>
      </c>
      <c r="Y684" s="205">
        <f>SUMIF('WC Model'!$E$8:$E$451,'WC Model'!$E684,Y$8:Y$451)</f>
        <v>22704389.620000001</v>
      </c>
      <c r="Z684" s="205">
        <f>SUMIF('WC Model'!$E$8:$E$451,'WC Model'!$E684,Z$8:Z$451)</f>
        <v>22702466.919999998</v>
      </c>
      <c r="AA684" s="205">
        <f>SUMIF('WC Model'!$E$8:$E$451,'WC Model'!$E684,AA$8:AA$451)</f>
        <v>22701725.259999998</v>
      </c>
      <c r="AB684" s="205">
        <f>SUMIF('WC Model'!$E$8:$E$451,'WC Model'!$E684,AB$8:AB$451)</f>
        <v>22700650.870000001</v>
      </c>
      <c r="AC684" s="205">
        <f>SUMIF('WC Model'!$E$8:$E$451,'WC Model'!$E684,AC$8:AC$451)</f>
        <v>22698814.59</v>
      </c>
      <c r="AD684" s="205">
        <f>SUMIF('WC Model'!$E$8:$E$451,'WC Model'!$E684,AD$8:AD$451)</f>
        <v>22697018.59</v>
      </c>
      <c r="AE684" s="205">
        <f>SUMIF('WC Model'!$E$8:$E$451,'WC Model'!$E684,AE$8:AE$451)</f>
        <v>22727295.280000001</v>
      </c>
      <c r="AF684" s="205">
        <f>SUMIF('WC Model'!$E$8:$E$451,'WC Model'!$E684,AF$8:AF$451)</f>
        <v>22725972.66</v>
      </c>
      <c r="AG684" s="205">
        <f>SUMIF('WC Model'!$E$8:$E$451,'WC Model'!$E684,AG$8:AG$451)</f>
        <v>22724396.550000001</v>
      </c>
      <c r="AH684" s="205">
        <f>SUMIF('WC Model'!$E$8:$E$451,'WC Model'!$E684,AH$8:AH$451)</f>
        <v>22723306.350000001</v>
      </c>
      <c r="AI684" s="205">
        <f>SUMIF('WC Model'!$E$8:$E$451,'WC Model'!$E684,AI$8:AI$451)</f>
        <v>22721382.91</v>
      </c>
      <c r="AJ684" s="205">
        <f>SUMIF('WC Model'!$E$8:$E$451,'WC Model'!$E684,AJ$8:AJ$451)</f>
        <v>22719536.890000001</v>
      </c>
      <c r="AK684" s="205">
        <f>SUMIF('WC Model'!$E$8:$E$451,'WC Model'!$E684,AK$8:AK$451)</f>
        <v>22717663.149999999</v>
      </c>
      <c r="AL684" s="205">
        <f>SUMIF('WC Model'!$E$8:$E$451,'WC Model'!$E684,AL$8:AL$451)</f>
        <v>22715792.350000001</v>
      </c>
      <c r="AM684" s="205">
        <f>SUMIF('WC Model'!$E$8:$E$451,'WC Model'!$E684,AM$8:AM$451)</f>
        <v>22713970.669999998</v>
      </c>
      <c r="AN684" s="205">
        <f>SUMIF('WC Model'!$E$8:$E$451,'WC Model'!$E684,AN$8:AN$451)</f>
        <v>22713903.219999999</v>
      </c>
      <c r="AO684" s="205">
        <f>SUMIF('WC Model'!$E$8:$E$451,'WC Model'!$E684,AO$8:AO$451)</f>
        <v>22713903.219999999</v>
      </c>
      <c r="AP684" s="97"/>
      <c r="AQ684" s="76"/>
      <c r="AR684" s="43">
        <f t="shared" si="1002"/>
        <v>22707397.214583334</v>
      </c>
      <c r="AS684" s="43"/>
      <c r="AT684" s="43"/>
      <c r="AU684" s="43">
        <f t="shared" si="1003"/>
        <v>22710595.939166665</v>
      </c>
      <c r="AV684" s="43"/>
      <c r="AW684" s="43"/>
      <c r="AX684" s="43">
        <f t="shared" si="1004"/>
        <v>22713907.727916665</v>
      </c>
      <c r="AY684" s="43"/>
      <c r="AZ684" s="43"/>
      <c r="BA684" s="98">
        <f t="shared" si="1005"/>
        <v>22717216.460416667</v>
      </c>
      <c r="BB684" s="16"/>
      <c r="BC684" s="16"/>
      <c r="BD684" s="16"/>
      <c r="BE684" s="16"/>
      <c r="BF684" s="16"/>
      <c r="BG684" s="18">
        <f t="shared" si="1006"/>
        <v>22707397.214583334</v>
      </c>
      <c r="BI684" s="45"/>
      <c r="BJ684" s="44"/>
      <c r="BK684" s="45"/>
      <c r="BL684" s="44"/>
      <c r="BM684" s="18">
        <f t="shared" si="1008"/>
        <v>-402462493.6320833</v>
      </c>
      <c r="BN684" s="44"/>
      <c r="BO684" s="45"/>
      <c r="BP684" s="44"/>
      <c r="BQ684" s="45"/>
      <c r="BR684" s="44"/>
      <c r="BS684" s="18">
        <f t="shared" si="1009"/>
        <v>-407428217.86291659</v>
      </c>
      <c r="BT684" s="44"/>
      <c r="BU684" s="45"/>
      <c r="BV684" s="44"/>
      <c r="BW684" s="45"/>
      <c r="BX684" s="44"/>
      <c r="BY684" s="18">
        <f t="shared" si="1010"/>
        <v>-411828173.83541667</v>
      </c>
      <c r="BZ684" s="44"/>
    </row>
    <row r="685" spans="1:98" x14ac:dyDescent="0.2">
      <c r="C685" s="14" t="s">
        <v>1463</v>
      </c>
      <c r="D685" s="14"/>
      <c r="E685" s="17" t="s">
        <v>4114</v>
      </c>
      <c r="F685" s="350">
        <f>SUMIF('WC Model'!$E$8:$E$451,'WC Model'!$E685,F$8:F$451)</f>
        <v>4604706.51</v>
      </c>
      <c r="G685" s="205">
        <f>SUMIF('WC Model'!$E$8:$E$451,'WC Model'!$E685,G$8:G$451)</f>
        <v>4511538.5100000007</v>
      </c>
      <c r="H685" s="205">
        <f>SUMIF('WC Model'!$E$8:$E$451,'WC Model'!$E685,H$8:H$451)</f>
        <v>4783144.88</v>
      </c>
      <c r="I685" s="205">
        <f>SUMIF('WC Model'!$E$8:$E$451,'WC Model'!$E685,I$8:I$451)</f>
        <v>7111735.4700000007</v>
      </c>
      <c r="J685" s="205">
        <f>SUMIF('WC Model'!$E$8:$E$451,'WC Model'!$E685,J$8:J$451)</f>
        <v>7420777.7299999986</v>
      </c>
      <c r="K685" s="205">
        <f>SUMIF('WC Model'!$E$8:$E$451,'WC Model'!$E685,K$8:K$451)</f>
        <v>6748704.379999999</v>
      </c>
      <c r="L685" s="205">
        <f>SUMIF('WC Model'!$E$8:$E$451,'WC Model'!$E685,L$8:L$451)</f>
        <v>7941894.7599999998</v>
      </c>
      <c r="M685" s="205">
        <f>SUMIF('WC Model'!$E$8:$E$451,'WC Model'!$E685,M$8:M$451)</f>
        <v>10741441.390000001</v>
      </c>
      <c r="N685" s="205">
        <f>SUMIF('WC Model'!$E$8:$E$451,'WC Model'!$E685,N$8:N$451)</f>
        <v>14282972.77</v>
      </c>
      <c r="O685" s="205">
        <f>SUMIF('WC Model'!$E$8:$E$451,'WC Model'!$E685,O$8:O$451)</f>
        <v>16494833.390000001</v>
      </c>
      <c r="P685" s="205">
        <f>SUMIF('WC Model'!$E$8:$E$451,'WC Model'!$E685,P$8:P$451)</f>
        <v>20058020.810000002</v>
      </c>
      <c r="Q685" s="205">
        <f>SUMIF('WC Model'!$E$8:$E$451,'WC Model'!$E685,Q$8:Q$451)</f>
        <v>23370721.02</v>
      </c>
      <c r="R685" s="205">
        <f>SUMIF('WC Model'!$E$8:$E$451,'WC Model'!$E685,R$8:R$451)</f>
        <v>27497732.75</v>
      </c>
      <c r="S685" s="205">
        <f>SUMIF('WC Model'!$E$8:$E$451,'WC Model'!$E685,S$8:S$451)</f>
        <v>28885297.140000001</v>
      </c>
      <c r="T685" s="205">
        <f>SUMIF('WC Model'!$E$8:$E$451,'WC Model'!$E685,T$8:T$451)</f>
        <v>29561221.450000003</v>
      </c>
      <c r="U685" s="205">
        <f>SUMIF('WC Model'!$E$8:$E$451,'WC Model'!$E685,U$8:U$451)</f>
        <v>29835734.850000001</v>
      </c>
      <c r="V685" s="205">
        <f>SUMIF('WC Model'!$E$8:$E$451,'WC Model'!$E685,V$8:V$451)</f>
        <v>30062468.379999999</v>
      </c>
      <c r="W685" s="205">
        <f>SUMIF('WC Model'!$E$8:$E$451,'WC Model'!$E685,W$8:W$451)</f>
        <v>30176332.230000004</v>
      </c>
      <c r="X685" s="205">
        <f>SUMIF('WC Model'!$E$8:$E$451,'WC Model'!$E685,X$8:X$451)</f>
        <v>30342836.090000004</v>
      </c>
      <c r="Y685" s="205">
        <f>SUMIF('WC Model'!$E$8:$E$451,'WC Model'!$E685,Y$8:Y$451)</f>
        <v>30274621.450000003</v>
      </c>
      <c r="Z685" s="205">
        <f>SUMIF('WC Model'!$E$8:$E$451,'WC Model'!$E685,Z$8:Z$451)</f>
        <v>30073969.669999998</v>
      </c>
      <c r="AA685" s="205">
        <f>SUMIF('WC Model'!$E$8:$E$451,'WC Model'!$E685,AA$8:AA$451)</f>
        <v>29959007.990000002</v>
      </c>
      <c r="AB685" s="205">
        <f>SUMIF('WC Model'!$E$8:$E$451,'WC Model'!$E685,AB$8:AB$451)</f>
        <v>29789942.66</v>
      </c>
      <c r="AC685" s="205">
        <f>SUMIF('WC Model'!$E$8:$E$451,'WC Model'!$E685,AC$8:AC$451)</f>
        <v>29694253.550000001</v>
      </c>
      <c r="AD685" s="205">
        <f>SUMIF('WC Model'!$E$8:$E$451,'WC Model'!$E685,AD$8:AD$451)</f>
        <v>29565194.320000004</v>
      </c>
      <c r="AE685" s="205">
        <f>SUMIF('WC Model'!$E$8:$E$451,'WC Model'!$E685,AE$8:AE$451)</f>
        <v>29424750.170000006</v>
      </c>
      <c r="AF685" s="205">
        <f>SUMIF('WC Model'!$E$8:$E$451,'WC Model'!$E685,AF$8:AF$451)</f>
        <v>29319383.990000002</v>
      </c>
      <c r="AG685" s="205">
        <f>SUMIF('WC Model'!$E$8:$E$451,'WC Model'!$E685,AG$8:AG$451)</f>
        <v>29008035.550000004</v>
      </c>
      <c r="AH685" s="205">
        <f>SUMIF('WC Model'!$E$8:$E$451,'WC Model'!$E685,AH$8:AH$451)</f>
        <v>28862266.239999998</v>
      </c>
      <c r="AI685" s="205">
        <f>SUMIF('WC Model'!$E$8:$E$451,'WC Model'!$E685,AI$8:AI$451)</f>
        <v>28775807.690000001</v>
      </c>
      <c r="AJ685" s="205">
        <f>SUMIF('WC Model'!$E$8:$E$451,'WC Model'!$E685,AJ$8:AJ$451)</f>
        <v>28681251.879999999</v>
      </c>
      <c r="AK685" s="205">
        <f>SUMIF('WC Model'!$E$8:$E$451,'WC Model'!$E685,AK$8:AK$451)</f>
        <v>28724427.129999999</v>
      </c>
      <c r="AL685" s="205">
        <f>SUMIF('WC Model'!$E$8:$E$451,'WC Model'!$E685,AL$8:AL$451)</f>
        <v>28991400.109999999</v>
      </c>
      <c r="AM685" s="205">
        <f>SUMIF('WC Model'!$E$8:$E$451,'WC Model'!$E685,AM$8:AM$451)</f>
        <v>29205506.559999995</v>
      </c>
      <c r="AN685" s="205">
        <f>SUMIF('WC Model'!$E$8:$E$451,'WC Model'!$E685,AN$8:AN$451)</f>
        <v>29403232.449999999</v>
      </c>
      <c r="AO685" s="205">
        <f>SUMIF('WC Model'!$E$8:$E$451,'WC Model'!$E685,AO$8:AO$451)</f>
        <v>29370788.98</v>
      </c>
      <c r="AP685" s="97"/>
      <c r="AQ685" s="76"/>
      <c r="AR685" s="43">
        <f t="shared" si="1002"/>
        <v>29886617.840000004</v>
      </c>
      <c r="AS685" s="43"/>
      <c r="AT685" s="43"/>
      <c r="AU685" s="43">
        <f t="shared" si="1003"/>
        <v>29649194.303333331</v>
      </c>
      <c r="AV685" s="43"/>
      <c r="AW685" s="43"/>
      <c r="AX685" s="43">
        <f t="shared" si="1004"/>
        <v>29278083.838333331</v>
      </c>
      <c r="AY685" s="43"/>
      <c r="AZ685" s="43"/>
      <c r="BA685" s="98">
        <f t="shared" si="1005"/>
        <v>29124481.446249995</v>
      </c>
      <c r="BB685" s="16"/>
      <c r="BC685" s="16"/>
      <c r="BD685" s="16"/>
      <c r="BE685" s="16"/>
      <c r="BF685" s="16"/>
      <c r="BG685" s="18">
        <f t="shared" si="1006"/>
        <v>29886617.840000004</v>
      </c>
      <c r="BH685" s="51"/>
      <c r="BI685" s="45"/>
      <c r="BJ685" s="77"/>
      <c r="BK685" s="45"/>
      <c r="BL685" s="77"/>
      <c r="BM685" s="18">
        <f t="shared" si="1008"/>
        <v>29649194.303333331</v>
      </c>
      <c r="BN685" s="77"/>
      <c r="BO685" s="45"/>
      <c r="BP685" s="77"/>
      <c r="BQ685" s="45"/>
      <c r="BR685" s="77"/>
      <c r="BS685" s="18">
        <f t="shared" si="1009"/>
        <v>29278083.838333331</v>
      </c>
      <c r="BT685" s="77"/>
      <c r="BU685" s="45"/>
      <c r="BV685" s="77"/>
      <c r="BW685" s="45"/>
      <c r="BX685" s="77"/>
      <c r="BY685" s="18">
        <f>+BA685+BA696</f>
        <v>29124481.446249995</v>
      </c>
      <c r="BZ685" s="77"/>
    </row>
    <row r="686" spans="1:98" x14ac:dyDescent="0.2">
      <c r="C686" s="14" t="s">
        <v>1463</v>
      </c>
      <c r="D686" s="14"/>
      <c r="E686" s="17">
        <v>4</v>
      </c>
      <c r="F686" s="350">
        <f>SUMIF('WC Model'!$E$8:$E$451,'WC Model'!$E686,F$8:F$451)</f>
        <v>190634255.95000005</v>
      </c>
      <c r="G686" s="205">
        <f>SUMIF('WC Model'!$E$8:$E$451,'WC Model'!$E686,G$8:G$451)</f>
        <v>189748975.89000005</v>
      </c>
      <c r="H686" s="205">
        <f>SUMIF('WC Model'!$E$8:$E$451,'WC Model'!$E686,H$8:H$451)</f>
        <v>182475880.28000003</v>
      </c>
      <c r="I686" s="205">
        <f>SUMIF('WC Model'!$E$8:$E$451,'WC Model'!$E686,I$8:I$451)</f>
        <v>134772964.97000003</v>
      </c>
      <c r="J686" s="205">
        <f>SUMIF('WC Model'!$E$8:$E$451,'WC Model'!$E686,J$8:J$451)</f>
        <v>108721608.17000006</v>
      </c>
      <c r="K686" s="205">
        <f>SUMIF('WC Model'!$E$8:$E$451,'WC Model'!$E686,K$8:K$451)</f>
        <v>99296620.920000017</v>
      </c>
      <c r="L686" s="205">
        <f>SUMIF('WC Model'!$E$8:$E$451,'WC Model'!$E686,L$8:L$451)</f>
        <v>94681409.309999973</v>
      </c>
      <c r="M686" s="205">
        <f>SUMIF('WC Model'!$E$8:$E$451,'WC Model'!$E686,M$8:M$451)</f>
        <v>96697636.719999999</v>
      </c>
      <c r="N686" s="205">
        <f>SUMIF('WC Model'!$E$8:$E$451,'WC Model'!$E686,N$8:N$451)</f>
        <v>107085282.08000003</v>
      </c>
      <c r="O686" s="205">
        <f>SUMIF('WC Model'!$E$8:$E$451,'WC Model'!$E686,O$8:O$451)</f>
        <v>131352949.99000002</v>
      </c>
      <c r="P686" s="205">
        <f>SUMIF('WC Model'!$E$8:$E$451,'WC Model'!$E686,P$8:P$451)</f>
        <v>198995632.83999994</v>
      </c>
      <c r="Q686" s="205">
        <f>SUMIF('WC Model'!$E$8:$E$451,'WC Model'!$E686,Q$8:Q$451)</f>
        <v>210347502.79000005</v>
      </c>
      <c r="R686" s="205">
        <f>SUMIF('WC Model'!$E$8:$E$451,'WC Model'!$E686,R$8:R$451)</f>
        <v>190816748.46000001</v>
      </c>
      <c r="S686" s="205">
        <f>SUMIF('WC Model'!$E$8:$E$451,'WC Model'!$E686,S$8:S$451)</f>
        <v>184904829.53999999</v>
      </c>
      <c r="T686" s="205">
        <f>SUMIF('WC Model'!$E$8:$E$451,'WC Model'!$E686,T$8:T$451)</f>
        <v>344950585.68000007</v>
      </c>
      <c r="U686" s="205">
        <f>SUMIF('WC Model'!$E$8:$E$451,'WC Model'!$E686,U$8:U$451)</f>
        <v>145320944.56</v>
      </c>
      <c r="V686" s="205">
        <f>SUMIF('WC Model'!$E$8:$E$451,'WC Model'!$E686,V$8:V$451)</f>
        <v>127679487.39000002</v>
      </c>
      <c r="W686" s="205">
        <f>SUMIF('WC Model'!$E$8:$E$451,'WC Model'!$E686,W$8:W$451)</f>
        <v>131040345.87999997</v>
      </c>
      <c r="X686" s="205">
        <f>SUMIF('WC Model'!$E$8:$E$451,'WC Model'!$E686,X$8:X$451)</f>
        <v>104734100.01000001</v>
      </c>
      <c r="Y686" s="205">
        <f>SUMIF('WC Model'!$E$8:$E$451,'WC Model'!$E686,Y$8:Y$451)</f>
        <v>101984945.78000002</v>
      </c>
      <c r="Z686" s="205">
        <f>SUMIF('WC Model'!$E$8:$E$451,'WC Model'!$E686,Z$8:Z$451)</f>
        <v>118864976.46000004</v>
      </c>
      <c r="AA686" s="205">
        <f>SUMIF('WC Model'!$E$8:$E$451,'WC Model'!$E686,AA$8:AA$451)</f>
        <v>128962402.92000003</v>
      </c>
      <c r="AB686" s="205">
        <f>SUMIF('WC Model'!$E$8:$E$451,'WC Model'!$E686,AB$8:AB$451)</f>
        <v>189786120.77999997</v>
      </c>
      <c r="AC686" s="205">
        <f>SUMIF('WC Model'!$E$8:$E$451,'WC Model'!$E686,AC$8:AC$451)</f>
        <v>224264388.53999996</v>
      </c>
      <c r="AD686" s="205">
        <f>SUMIF('WC Model'!$E$8:$E$451,'WC Model'!$E686,AD$8:AD$451)</f>
        <v>211128180.57999998</v>
      </c>
      <c r="AE686" s="205">
        <f>SUMIF('WC Model'!$E$8:$E$451,'WC Model'!$E686,AE$8:AE$451)</f>
        <v>243569585.98999998</v>
      </c>
      <c r="AF686" s="205">
        <f>SUMIF('WC Model'!$E$8:$E$451,'WC Model'!$E686,AF$8:AF$451)</f>
        <v>205520189.93999997</v>
      </c>
      <c r="AG686" s="205">
        <f>SUMIF('WC Model'!$E$8:$E$451,'WC Model'!$E686,AG$8:AG$451)</f>
        <v>152432156.76000005</v>
      </c>
      <c r="AH686" s="205">
        <f>SUMIF('WC Model'!$E$8:$E$451,'WC Model'!$E686,AH$8:AH$451)</f>
        <v>132721492.03000008</v>
      </c>
      <c r="AI686" s="205">
        <f>SUMIF('WC Model'!$E$8:$E$451,'WC Model'!$E686,AI$8:AI$451)</f>
        <v>127220045.51999994</v>
      </c>
      <c r="AJ686" s="205">
        <f>SUMIF('WC Model'!$E$8:$E$451,'WC Model'!$E686,AJ$8:AJ$451)</f>
        <v>115061049.98999999</v>
      </c>
      <c r="AK686" s="205">
        <f>SUMIF('WC Model'!$E$8:$E$451,'WC Model'!$E686,AK$8:AK$451)</f>
        <v>116094277.74999999</v>
      </c>
      <c r="AL686" s="205">
        <f>SUMIF('WC Model'!$E$8:$E$451,'WC Model'!$E686,AL$8:AL$451)</f>
        <v>133017904.6699999</v>
      </c>
      <c r="AM686" s="205">
        <f>SUMIF('WC Model'!$E$8:$E$451,'WC Model'!$E686,AM$8:AM$451)</f>
        <v>164929691.16999999</v>
      </c>
      <c r="AN686" s="205">
        <f>SUMIF('WC Model'!$E$8:$E$451,'WC Model'!$E686,AN$8:AN$451)</f>
        <v>229866106.69</v>
      </c>
      <c r="AO686" s="205">
        <f>SUMIF('WC Model'!$E$8:$E$451,'WC Model'!$E686,AO$8:AO$451)</f>
        <v>285096708.68999976</v>
      </c>
      <c r="AP686" s="97"/>
      <c r="AQ686" s="76"/>
      <c r="AR686" s="43">
        <f t="shared" si="1002"/>
        <v>166880905.55833334</v>
      </c>
      <c r="AS686" s="43"/>
      <c r="AT686" s="43"/>
      <c r="AU686" s="43">
        <f t="shared" si="1003"/>
        <v>161924894.6241667</v>
      </c>
      <c r="AV686" s="43"/>
      <c r="AW686" s="43"/>
      <c r="AX686" s="43">
        <f t="shared" si="1004"/>
        <v>164391777.61375001</v>
      </c>
      <c r="AY686" s="43"/>
      <c r="AZ686" s="43"/>
      <c r="BA686" s="98">
        <f t="shared" si="1005"/>
        <v>173853435.80875003</v>
      </c>
      <c r="BB686" s="16"/>
      <c r="BC686" s="16"/>
      <c r="BD686" s="16"/>
      <c r="BE686" s="16"/>
      <c r="BF686" s="16"/>
      <c r="BG686" s="18">
        <f t="shared" si="1006"/>
        <v>166880905.55833334</v>
      </c>
      <c r="BH686" s="51"/>
      <c r="BI686" s="45"/>
      <c r="BJ686" s="77"/>
      <c r="BK686" s="45"/>
      <c r="BL686" s="77"/>
      <c r="BM686" s="18">
        <f t="shared" si="1008"/>
        <v>161924894.6241667</v>
      </c>
      <c r="BN686" s="77"/>
      <c r="BO686" s="45"/>
      <c r="BP686" s="77"/>
      <c r="BQ686" s="45"/>
      <c r="BR686" s="77"/>
      <c r="BS686" s="18">
        <f t="shared" si="1009"/>
        <v>164391777.61375001</v>
      </c>
      <c r="BT686" s="77"/>
      <c r="BU686" s="45"/>
      <c r="BV686" s="77"/>
      <c r="BW686" s="45"/>
      <c r="BX686" s="77"/>
      <c r="BY686" s="18">
        <f t="shared" si="1010"/>
        <v>173853435.80875003</v>
      </c>
      <c r="BZ686" s="77"/>
    </row>
    <row r="687" spans="1:98" x14ac:dyDescent="0.2">
      <c r="C687" s="14" t="s">
        <v>1463</v>
      </c>
      <c r="D687" s="14"/>
      <c r="E687" s="17">
        <v>5</v>
      </c>
      <c r="F687" s="350">
        <f>SUMIF('WC Model'!$E$8:$E$451,'WC Model'!$E687,F$8:F$451)</f>
        <v>0</v>
      </c>
      <c r="G687" s="205">
        <f>SUMIF('WC Model'!$E$8:$E$451,'WC Model'!$E687,G$8:G$451)</f>
        <v>0</v>
      </c>
      <c r="H687" s="205">
        <f>SUMIF('WC Model'!$E$8:$E$451,'WC Model'!$E687,H$8:H$451)</f>
        <v>0</v>
      </c>
      <c r="I687" s="205">
        <f>SUMIF('WC Model'!$E$8:$E$451,'WC Model'!$E687,I$8:I$451)</f>
        <v>0</v>
      </c>
      <c r="J687" s="205">
        <f>SUMIF('WC Model'!$E$8:$E$451,'WC Model'!$E687,J$8:J$451)</f>
        <v>0</v>
      </c>
      <c r="K687" s="205">
        <f>SUMIF('WC Model'!$E$8:$E$451,'WC Model'!$E687,K$8:K$451)</f>
        <v>0</v>
      </c>
      <c r="L687" s="205">
        <f>SUMIF('WC Model'!$E$8:$E$451,'WC Model'!$E687,L$8:L$451)</f>
        <v>0</v>
      </c>
      <c r="M687" s="205">
        <f>SUMIF('WC Model'!$E$8:$E$451,'WC Model'!$E687,M$8:M$451)</f>
        <v>0</v>
      </c>
      <c r="N687" s="205">
        <f>SUMIF('WC Model'!$E$8:$E$451,'WC Model'!$E687,N$8:N$451)</f>
        <v>0</v>
      </c>
      <c r="O687" s="205">
        <f>SUMIF('WC Model'!$E$8:$E$451,'WC Model'!$E687,O$8:O$451)</f>
        <v>0</v>
      </c>
      <c r="P687" s="205">
        <f>SUMIF('WC Model'!$E$8:$E$451,'WC Model'!$E687,P$8:P$451)</f>
        <v>0</v>
      </c>
      <c r="Q687" s="205">
        <f>SUMIF('WC Model'!$E$8:$E$451,'WC Model'!$E687,Q$8:Q$451)</f>
        <v>0</v>
      </c>
      <c r="R687" s="205">
        <f>SUMIF('WC Model'!$E$8:$E$451,'WC Model'!$E687,R$8:R$451)</f>
        <v>0</v>
      </c>
      <c r="S687" s="205">
        <f>SUMIF('WC Model'!$E$8:$E$451,'WC Model'!$E687,S$8:S$451)</f>
        <v>0</v>
      </c>
      <c r="T687" s="205">
        <f>SUMIF('WC Model'!$E$8:$E$451,'WC Model'!$E687,T$8:T$451)</f>
        <v>0</v>
      </c>
      <c r="U687" s="205">
        <f>SUMIF('WC Model'!$E$8:$E$451,'WC Model'!$E687,U$8:U$451)</f>
        <v>0</v>
      </c>
      <c r="V687" s="205">
        <f>SUMIF('WC Model'!$E$8:$E$451,'WC Model'!$E687,V$8:V$451)</f>
        <v>0</v>
      </c>
      <c r="W687" s="205">
        <f>SUMIF('WC Model'!$E$8:$E$451,'WC Model'!$E687,W$8:W$451)</f>
        <v>0</v>
      </c>
      <c r="X687" s="205">
        <f>SUMIF('WC Model'!$E$8:$E$451,'WC Model'!$E687,X$8:X$451)</f>
        <v>0</v>
      </c>
      <c r="Y687" s="205">
        <f>SUMIF('WC Model'!$E$8:$E$451,'WC Model'!$E687,Y$8:Y$451)</f>
        <v>0</v>
      </c>
      <c r="Z687" s="205">
        <f>SUMIF('WC Model'!$E$8:$E$451,'WC Model'!$E687,Z$8:Z$451)</f>
        <v>0</v>
      </c>
      <c r="AA687" s="205">
        <f>SUMIF('WC Model'!$E$8:$E$451,'WC Model'!$E687,AA$8:AA$451)</f>
        <v>0</v>
      </c>
      <c r="AB687" s="205">
        <f>SUMIF('WC Model'!$E$8:$E$451,'WC Model'!$E687,AB$8:AB$451)</f>
        <v>0</v>
      </c>
      <c r="AC687" s="205">
        <f>SUMIF('WC Model'!$E$8:$E$451,'WC Model'!$E687,AC$8:AC$451)</f>
        <v>0</v>
      </c>
      <c r="AD687" s="205">
        <f>SUMIF('WC Model'!$E$8:$E$451,'WC Model'!$E687,AD$8:AD$451)</f>
        <v>0</v>
      </c>
      <c r="AE687" s="205">
        <f>SUMIF('WC Model'!$E$8:$E$451,'WC Model'!$E687,AE$8:AE$451)</f>
        <v>0</v>
      </c>
      <c r="AF687" s="205">
        <f>SUMIF('WC Model'!$E$8:$E$451,'WC Model'!$E687,AF$8:AF$451)</f>
        <v>0</v>
      </c>
      <c r="AG687" s="205">
        <f>SUMIF('WC Model'!$E$8:$E$451,'WC Model'!$E687,AG$8:AG$451)</f>
        <v>0</v>
      </c>
      <c r="AH687" s="205">
        <f>SUMIF('WC Model'!$E$8:$E$451,'WC Model'!$E687,AH$8:AH$451)</f>
        <v>0</v>
      </c>
      <c r="AI687" s="205">
        <f>SUMIF('WC Model'!$E$8:$E$451,'WC Model'!$E687,AI$8:AI$451)</f>
        <v>0</v>
      </c>
      <c r="AJ687" s="205">
        <f>SUMIF('WC Model'!$E$8:$E$451,'WC Model'!$E687,AJ$8:AJ$451)</f>
        <v>0</v>
      </c>
      <c r="AK687" s="205">
        <f>SUMIF('WC Model'!$E$8:$E$451,'WC Model'!$E687,AK$8:AK$451)</f>
        <v>0</v>
      </c>
      <c r="AL687" s="205">
        <f>SUMIF('WC Model'!$E$8:$E$451,'WC Model'!$E687,AL$8:AL$451)</f>
        <v>0</v>
      </c>
      <c r="AM687" s="205">
        <f>SUMIF('WC Model'!$E$8:$E$451,'WC Model'!$E687,AM$8:AM$451)</f>
        <v>0</v>
      </c>
      <c r="AN687" s="205">
        <f>SUMIF('WC Model'!$E$8:$E$451,'WC Model'!$E687,AN$8:AN$451)</f>
        <v>0</v>
      </c>
      <c r="AO687" s="205">
        <f>SUMIF('WC Model'!$E$8:$E$451,'WC Model'!$E687,AO$8:AO$451)</f>
        <v>0</v>
      </c>
      <c r="AP687" s="97"/>
      <c r="AQ687" s="76"/>
      <c r="AR687" s="43">
        <f t="shared" si="1002"/>
        <v>0</v>
      </c>
      <c r="AS687" s="43"/>
      <c r="AT687" s="43"/>
      <c r="AU687" s="43">
        <f t="shared" si="1003"/>
        <v>0</v>
      </c>
      <c r="AV687" s="43"/>
      <c r="AW687" s="43"/>
      <c r="AX687" s="43">
        <f t="shared" si="1004"/>
        <v>0</v>
      </c>
      <c r="AY687" s="43"/>
      <c r="AZ687" s="43"/>
      <c r="BA687" s="98">
        <f t="shared" si="1005"/>
        <v>0</v>
      </c>
      <c r="BB687" s="16"/>
      <c r="BC687" s="16"/>
      <c r="BD687" s="16"/>
      <c r="BE687" s="16"/>
      <c r="BF687" s="16"/>
      <c r="BG687" s="18">
        <f t="shared" si="1006"/>
        <v>-141479938.62458336</v>
      </c>
      <c r="BI687" s="43"/>
      <c r="BJ687" s="44"/>
      <c r="BK687" s="43"/>
      <c r="BL687" s="44"/>
      <c r="BM687" s="18">
        <f>+AU687+AU699</f>
        <v>-142045019.91291657</v>
      </c>
      <c r="BN687" s="44"/>
      <c r="BS687" s="18">
        <f>+AX687+AX699</f>
        <v>-145210900.47124997</v>
      </c>
      <c r="BT687" s="44"/>
      <c r="BU687" s="43"/>
      <c r="BV687" s="44"/>
      <c r="BW687" s="43"/>
      <c r="BX687" s="44"/>
      <c r="BY687" s="18">
        <f>+BA687+BA699</f>
        <v>-153858181.77166665</v>
      </c>
      <c r="BZ687" s="44"/>
      <c r="CQ687" s="19"/>
      <c r="CR687" s="19"/>
      <c r="CS687" s="19"/>
      <c r="CT687" s="19"/>
    </row>
    <row r="688" spans="1:98" s="19" customFormat="1" ht="13.5" thickBot="1" x14ac:dyDescent="0.25">
      <c r="A688" s="66"/>
      <c r="C688" s="14"/>
      <c r="D688" s="14"/>
      <c r="E688" s="17"/>
      <c r="F688" s="350"/>
      <c r="G688" s="33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  <c r="AO688" s="16"/>
      <c r="AP688" s="97"/>
      <c r="AQ688" s="76"/>
      <c r="AR688" s="43"/>
      <c r="AS688" s="43"/>
      <c r="AT688" s="43"/>
      <c r="AU688" s="43"/>
      <c r="AV688" s="43"/>
      <c r="AW688" s="43"/>
      <c r="AX688" s="43"/>
      <c r="AY688" s="43"/>
      <c r="AZ688" s="43"/>
      <c r="BA688" s="98"/>
      <c r="BB688" s="68"/>
      <c r="BC688" s="68"/>
      <c r="BD688" s="68"/>
      <c r="BE688" s="68"/>
      <c r="BF688" s="68"/>
      <c r="BG688" s="18"/>
      <c r="BI688" s="111"/>
      <c r="BJ688" s="42"/>
      <c r="BK688" s="111"/>
      <c r="BL688" s="42"/>
      <c r="BM688" s="183">
        <f>SUM(BM679:BM687)</f>
        <v>0</v>
      </c>
      <c r="BN688" s="42"/>
      <c r="BO688" s="68"/>
      <c r="BQ688" s="68"/>
      <c r="BS688" s="183">
        <f>SUM(BS679:BS687)</f>
        <v>1.0430812835693359E-6</v>
      </c>
      <c r="BU688" s="111"/>
      <c r="BV688" s="42"/>
      <c r="BW688" s="111"/>
      <c r="BX688" s="42"/>
      <c r="BY688" s="183">
        <f>SUM(BY679:BY687)</f>
        <v>6.2584877014160156E-7</v>
      </c>
      <c r="BZ688" s="42"/>
      <c r="CB688" s="68"/>
      <c r="CC688" s="68"/>
      <c r="CD688" s="111"/>
      <c r="CE688" s="68"/>
      <c r="CF688" s="255"/>
      <c r="CG688" s="255"/>
      <c r="CH688" s="255"/>
      <c r="CI688" s="68"/>
      <c r="CJ688" s="68"/>
      <c r="CQ688" s="14"/>
      <c r="CR688" s="14"/>
      <c r="CS688" s="14"/>
      <c r="CT688" s="14"/>
    </row>
    <row r="689" spans="1:98" ht="14.25" thickTop="1" thickBot="1" x14ac:dyDescent="0.25">
      <c r="C689" s="19" t="s">
        <v>1463</v>
      </c>
      <c r="D689" s="19"/>
      <c r="E689" s="66"/>
      <c r="F689" s="351">
        <f t="shared" ref="F689:AO689" si="1011">SUM(F679:F688)</f>
        <v>3174855882.9399996</v>
      </c>
      <c r="G689" s="159">
        <f t="shared" si="1011"/>
        <v>3191914938.98</v>
      </c>
      <c r="H689" s="159">
        <f t="shared" si="1011"/>
        <v>3161056854.6800008</v>
      </c>
      <c r="I689" s="159">
        <f t="shared" si="1011"/>
        <v>3110135993.2200003</v>
      </c>
      <c r="J689" s="159">
        <f t="shared" si="1011"/>
        <v>3098747370.6499996</v>
      </c>
      <c r="K689" s="159">
        <f t="shared" si="1011"/>
        <v>3159600878.1199994</v>
      </c>
      <c r="L689" s="159">
        <f t="shared" si="1011"/>
        <v>3143168607.3100004</v>
      </c>
      <c r="M689" s="159">
        <f t="shared" si="1011"/>
        <v>3139626112.6099997</v>
      </c>
      <c r="N689" s="159">
        <f t="shared" si="1011"/>
        <v>3172085663.6799994</v>
      </c>
      <c r="O689" s="159">
        <f t="shared" si="1011"/>
        <v>3203808455.3999991</v>
      </c>
      <c r="P689" s="159">
        <f t="shared" si="1011"/>
        <v>3287722839.0699992</v>
      </c>
      <c r="Q689" s="159">
        <f t="shared" si="1011"/>
        <v>3337697371.8600001</v>
      </c>
      <c r="R689" s="159">
        <f t="shared" si="1011"/>
        <v>3329220482.6700006</v>
      </c>
      <c r="S689" s="159">
        <f t="shared" si="1011"/>
        <v>3328927988.3900003</v>
      </c>
      <c r="T689" s="159">
        <f t="shared" si="1011"/>
        <v>3848614687.6499996</v>
      </c>
      <c r="U689" s="159">
        <f t="shared" si="1011"/>
        <v>3831128716.8800001</v>
      </c>
      <c r="V689" s="159">
        <f t="shared" si="1011"/>
        <v>3736909237.0200005</v>
      </c>
      <c r="W689" s="159">
        <f t="shared" si="1011"/>
        <v>3505135460.579999</v>
      </c>
      <c r="X689" s="159">
        <f t="shared" si="1011"/>
        <v>3473455684.3599992</v>
      </c>
      <c r="Y689" s="159">
        <f t="shared" si="1011"/>
        <v>3459233016.0800004</v>
      </c>
      <c r="Z689" s="159">
        <f t="shared" si="1011"/>
        <v>3489514312.0500002</v>
      </c>
      <c r="AA689" s="159">
        <f t="shared" si="1011"/>
        <v>3518315444.749999</v>
      </c>
      <c r="AB689" s="159">
        <f t="shared" si="1011"/>
        <v>3577663757.1499996</v>
      </c>
      <c r="AC689" s="159">
        <f t="shared" si="1011"/>
        <v>3609881390.9299994</v>
      </c>
      <c r="AD689" s="159">
        <f t="shared" si="1011"/>
        <v>3618785648.3100004</v>
      </c>
      <c r="AE689" s="159">
        <f t="shared" si="1011"/>
        <v>3681303623.8599997</v>
      </c>
      <c r="AF689" s="159">
        <f t="shared" si="1011"/>
        <v>3646413611.6700006</v>
      </c>
      <c r="AG689" s="159">
        <f t="shared" si="1011"/>
        <v>3611790226.2300005</v>
      </c>
      <c r="AH689" s="159">
        <f t="shared" si="1011"/>
        <v>3612868605.1799989</v>
      </c>
      <c r="AI689" s="159">
        <f t="shared" si="1011"/>
        <v>3667864583.4999995</v>
      </c>
      <c r="AJ689" s="159">
        <f t="shared" ref="AJ689:AL689" si="1012">SUM(AJ679:AJ688)</f>
        <v>3672704087.7599988</v>
      </c>
      <c r="AK689" s="159">
        <f t="shared" si="1012"/>
        <v>3694017708.2599998</v>
      </c>
      <c r="AL689" s="159">
        <f t="shared" si="1012"/>
        <v>3810189649.6800003</v>
      </c>
      <c r="AM689" s="159">
        <f t="shared" si="1011"/>
        <v>3868150799.3899999</v>
      </c>
      <c r="AN689" s="159">
        <f t="shared" si="1011"/>
        <v>3947843111.3600001</v>
      </c>
      <c r="AO689" s="159">
        <f t="shared" si="1011"/>
        <v>3928756075.3900003</v>
      </c>
      <c r="AP689" s="110"/>
      <c r="AQ689" s="109"/>
      <c r="AR689" s="111">
        <f>SUM(AR679:AR688)</f>
        <v>3604070036.8025007</v>
      </c>
      <c r="AS689" s="111"/>
      <c r="AT689" s="111"/>
      <c r="AU689" s="111">
        <f>SUM(AU679:AU688)</f>
        <v>3573810445.2175002</v>
      </c>
      <c r="AV689" s="111"/>
      <c r="AW689" s="111"/>
      <c r="AX689" s="111">
        <f>SUM(AX679:AX688)</f>
        <v>3630121722.3720841</v>
      </c>
      <c r="AY689" s="111"/>
      <c r="AZ689" s="111"/>
      <c r="BA689" s="112">
        <f>SUM(BA679:BA688)</f>
        <v>3716770865.6966667</v>
      </c>
      <c r="BB689" s="16"/>
      <c r="BC689" s="16"/>
      <c r="BD689" s="16"/>
      <c r="BE689" s="16"/>
      <c r="BF689" s="16"/>
      <c r="BG689" s="183">
        <f>SUM(BG679:BG688)</f>
        <v>5.6624412536621094E-7</v>
      </c>
      <c r="BI689" s="43"/>
      <c r="BJ689" s="44"/>
      <c r="BK689" s="43"/>
      <c r="BL689" s="44"/>
      <c r="BM689" s="16" t="b">
        <f>ROUND(BM688,2)=ROUND(AU704,2)</f>
        <v>1</v>
      </c>
      <c r="BN689" s="44"/>
      <c r="BS689" s="16" t="b">
        <f>ROUND(BS688,2)=ROUND(AX704,2)</f>
        <v>1</v>
      </c>
      <c r="BY689" s="16" t="b">
        <f>ROUND(BY688,2)=ROUND(BA704,2)</f>
        <v>1</v>
      </c>
    </row>
    <row r="690" spans="1:98" ht="13.5" thickTop="1" x14ac:dyDescent="0.2">
      <c r="C690" s="14"/>
      <c r="D690" s="14"/>
      <c r="F690" s="350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54"/>
      <c r="Y690" s="54"/>
      <c r="Z690" s="54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16"/>
      <c r="AN690" s="16"/>
      <c r="AO690" s="16"/>
      <c r="AP690" s="97"/>
      <c r="AQ690" s="76"/>
      <c r="AR690" s="43"/>
      <c r="AS690" s="43"/>
      <c r="AT690" s="43"/>
      <c r="AU690" s="43"/>
      <c r="AV690" s="43"/>
      <c r="AW690" s="43"/>
      <c r="AX690" s="43"/>
      <c r="AY690" s="43"/>
      <c r="AZ690" s="43"/>
      <c r="BA690" s="98"/>
      <c r="BB690" s="16"/>
      <c r="BC690" s="16"/>
      <c r="BD690" s="16"/>
      <c r="BE690" s="16"/>
      <c r="BF690" s="16"/>
      <c r="BG690" s="18" t="b">
        <f>ROUND(BG689,2)=ROUND(AR704,2)</f>
        <v>1</v>
      </c>
      <c r="BI690" s="45"/>
      <c r="BJ690" s="44"/>
      <c r="BK690" s="45"/>
      <c r="BL690" s="44"/>
      <c r="BM690" s="18"/>
      <c r="BS690" s="18"/>
      <c r="BU690" s="18"/>
      <c r="BW690" s="18"/>
      <c r="BY690" s="18"/>
    </row>
    <row r="691" spans="1:98" x14ac:dyDescent="0.2">
      <c r="C691" s="14" t="s">
        <v>1464</v>
      </c>
      <c r="D691" s="14"/>
      <c r="E691" s="134">
        <v>1</v>
      </c>
      <c r="F691" s="350">
        <f>SUMIF('WC Model'!$E$456:$E$653,'WC Model'!$E691,F$456:F$653)</f>
        <v>-1648014697.5</v>
      </c>
      <c r="G691" s="33">
        <f>SUMIF('WC Model'!$E$456:$E$653,'WC Model'!$E691,G$456:G$653)</f>
        <v>-1674822081.8699999</v>
      </c>
      <c r="H691" s="33">
        <f>SUMIF('WC Model'!$E$456:$E$653,'WC Model'!$E691,H$456:H$653)</f>
        <v>-1657848810.9800003</v>
      </c>
      <c r="I691" s="33">
        <f>SUMIF('WC Model'!$E$456:$E$653,'WC Model'!$E691,I$456:I$653)</f>
        <v>-1643570821.6099999</v>
      </c>
      <c r="J691" s="33">
        <f>SUMIF('WC Model'!$E$456:$E$653,'WC Model'!$E691,J$456:J$653)</f>
        <v>-1634027443.1700001</v>
      </c>
      <c r="K691" s="33">
        <f>SUMIF('WC Model'!$E$456:$E$653,'WC Model'!$E691,K$456:K$653)</f>
        <v>-1707560760.2100003</v>
      </c>
      <c r="L691" s="33">
        <f>SUMIF('WC Model'!$E$456:$E$653,'WC Model'!$E691,L$456:L$653)</f>
        <v>-1697232563.8800001</v>
      </c>
      <c r="M691" s="33">
        <f>SUMIF('WC Model'!$E$456:$E$653,'WC Model'!$E691,M$456:M$653)</f>
        <v>-1678106619.4200001</v>
      </c>
      <c r="N691" s="33">
        <f>SUMIF('WC Model'!$E$456:$E$653,'WC Model'!$E691,N$456:N$653)</f>
        <v>-1711157858.6600001</v>
      </c>
      <c r="O691" s="33">
        <f>SUMIF('WC Model'!$E$456:$E$653,'WC Model'!$E691,O$456:O$653)</f>
        <v>-1730485679.8099999</v>
      </c>
      <c r="P691" s="33">
        <f>SUMIF('WC Model'!$E$456:$E$653,'WC Model'!$E691,P$456:P$653)</f>
        <v>-1798770608.3099999</v>
      </c>
      <c r="Q691" s="33">
        <f>SUMIF('WC Model'!$E$456:$E$653,'WC Model'!$E691,Q$456:Q$653)</f>
        <v>-1793454157.23</v>
      </c>
      <c r="R691" s="33">
        <f>SUMIF('WC Model'!$E$456:$E$653,'WC Model'!$E691,R$456:R$653)</f>
        <v>-1795772099.9100001</v>
      </c>
      <c r="S691" s="33">
        <f>SUMIF('WC Model'!$E$456:$E$653,'WC Model'!$E691,S$456:S$653)</f>
        <v>-1794517549.9600003</v>
      </c>
      <c r="T691" s="33">
        <f>SUMIF('WC Model'!$E$456:$E$653,'WC Model'!$E691,T$456:T$653)</f>
        <v>-2226139165.1399999</v>
      </c>
      <c r="U691" s="33">
        <f>SUMIF('WC Model'!$E$456:$E$653,'WC Model'!$E691,U$456:U$653)</f>
        <v>-2228455654.6500001</v>
      </c>
      <c r="V691" s="33">
        <f>SUMIF('WC Model'!$E$456:$E$653,'WC Model'!$E691,V$456:V$653)</f>
        <v>-2134304795.3000002</v>
      </c>
      <c r="W691" s="33">
        <f>SUMIF('WC Model'!$E$456:$E$653,'WC Model'!$E691,W$456:W$653)</f>
        <v>-1910693083.8599999</v>
      </c>
      <c r="X691" s="33">
        <f>SUMIF('WC Model'!$E$456:$E$653,'WC Model'!$E691,X$456:X$653)</f>
        <v>-1900045901.96</v>
      </c>
      <c r="Y691" s="33">
        <f>SUMIF('WC Model'!$E$456:$E$653,'WC Model'!$E691,Y$456:Y$653)</f>
        <v>-1879370325.77</v>
      </c>
      <c r="Z691" s="33">
        <f>SUMIF('WC Model'!$E$456:$E$653,'WC Model'!$E691,Z$456:Z$653)</f>
        <v>-1874544250.98</v>
      </c>
      <c r="AA691" s="33">
        <f>SUMIF('WC Model'!$E$456:$E$653,'WC Model'!$E691,AA$456:AA$653)</f>
        <v>-1917866321.6400001</v>
      </c>
      <c r="AB691" s="33">
        <f>SUMIF('WC Model'!$E$456:$E$653,'WC Model'!$E691,AB$456:AB$653)</f>
        <v>-1946931180.5900002</v>
      </c>
      <c r="AC691" s="33">
        <f>SUMIF('WC Model'!$E$456:$E$653,'WC Model'!$E691,AC$456:AC$653)</f>
        <v>-1989207064.54</v>
      </c>
      <c r="AD691" s="33">
        <f>SUMIF('WC Model'!$E$456:$E$653,'WC Model'!$E691,AD$456:AD$653)</f>
        <v>-1990686562.6500001</v>
      </c>
      <c r="AE691" s="33">
        <f>SUMIF('WC Model'!$E$456:$E$653,'WC Model'!$E691,AE$456:AE$653)</f>
        <v>-1992361467.1600001</v>
      </c>
      <c r="AF691" s="33">
        <f>SUMIF('WC Model'!$E$456:$E$653,'WC Model'!$E691,AF$456:AF$653)</f>
        <v>-1975565280.2800002</v>
      </c>
      <c r="AG691" s="33">
        <f>SUMIF('WC Model'!$E$456:$E$653,'WC Model'!$E691,AG$456:AG$653)</f>
        <v>-1965443742.76</v>
      </c>
      <c r="AH691" s="33">
        <f>SUMIF('WC Model'!$E$456:$E$653,'WC Model'!$E691,AH$456:AH$653)</f>
        <v>-1964220092.0300002</v>
      </c>
      <c r="AI691" s="33">
        <f>SUMIF('WC Model'!$E$456:$E$653,'WC Model'!$E691,AI$456:AI$653)</f>
        <v>-1985150688.3</v>
      </c>
      <c r="AJ691" s="33">
        <f>SUMIF('WC Model'!$E$456:$E$653,'WC Model'!$E691,AJ$456:AJ$653)</f>
        <v>-2006737767.8100002</v>
      </c>
      <c r="AK691" s="33">
        <f>SUMIF('WC Model'!$E$456:$E$653,'WC Model'!$E691,AK$456:AK$653)</f>
        <v>-2027551976.5600002</v>
      </c>
      <c r="AL691" s="33">
        <f>SUMIF('WC Model'!$E$456:$E$653,'WC Model'!$E691,AL$456:AL$653)</f>
        <v>-2065294738.3900001</v>
      </c>
      <c r="AM691" s="33">
        <f>SUMIF('WC Model'!$E$456:$E$653,'WC Model'!$E691,AM$456:AM$653)</f>
        <v>-2087293780.3899999</v>
      </c>
      <c r="AN691" s="33">
        <f>SUMIF('WC Model'!$E$456:$E$653,'WC Model'!$E691,AN$456:AN$653)</f>
        <v>-2153174984.5699997</v>
      </c>
      <c r="AO691" s="33">
        <f>SUMIF('WC Model'!$E$456:$E$653,'WC Model'!$E691,AO$456:AO$653)</f>
        <v>-2211022538.5500002</v>
      </c>
      <c r="AP691" s="97"/>
      <c r="AQ691" s="76"/>
      <c r="AR691" s="43">
        <f t="shared" ref="AR691:AR699" si="1013">SUMIF($E$456:$E$653,$E691,AR$456:AR$653)</f>
        <v>-1988776569.3175001</v>
      </c>
      <c r="AS691" s="43"/>
      <c r="AT691" s="43"/>
      <c r="AU691" s="43">
        <f t="shared" ref="AU691:AU699" si="1014">SUMIF($E$456:$E$653,$E691,AU$456:AU$653)</f>
        <v>-1945347006.3700004</v>
      </c>
      <c r="AV691" s="43"/>
      <c r="AW691" s="43"/>
      <c r="AX691" s="43">
        <f t="shared" ref="AX691:AX699" si="1015">SUMIF($E$456:$E$653,$E691,AX$456:AX$653)</f>
        <v>-1977636803.2504168</v>
      </c>
      <c r="AY691" s="43"/>
      <c r="AZ691" s="43"/>
      <c r="BA691" s="98">
        <f t="shared" ref="BA691:BA699" si="1016">SUMIF($E$456:$E$653,$E691,BA$456:BA$653)</f>
        <v>-2026132990.2037499</v>
      </c>
      <c r="BB691" s="16"/>
      <c r="BC691" s="16"/>
      <c r="BD691" s="16"/>
      <c r="BE691" s="16"/>
      <c r="BF691" s="16"/>
      <c r="BG691" s="18"/>
      <c r="BI691" s="45"/>
      <c r="BJ691" s="44"/>
      <c r="BK691" s="45"/>
      <c r="BL691" s="44"/>
      <c r="BM691" s="18"/>
      <c r="BS691" s="18"/>
      <c r="BU691" s="18"/>
      <c r="BW691" s="18"/>
      <c r="BY691" s="18"/>
    </row>
    <row r="692" spans="1:98" x14ac:dyDescent="0.2">
      <c r="C692" s="14" t="s">
        <v>1464</v>
      </c>
      <c r="D692" s="14"/>
      <c r="E692" s="17">
        <f t="shared" ref="E692:E693" si="1017">+E691+1</f>
        <v>2</v>
      </c>
      <c r="F692" s="350">
        <f>SUMIF('WC Model'!$E$456:$E$653,'WC Model'!$E692,F$456:F$653)</f>
        <v>-488031062.65999997</v>
      </c>
      <c r="G692" s="33">
        <f>SUMIF('WC Model'!$E$456:$E$653,'WC Model'!$E692,G$456:G$653)</f>
        <v>-489846629.6099999</v>
      </c>
      <c r="H692" s="33">
        <f>SUMIF('WC Model'!$E$456:$E$653,'WC Model'!$E692,H$456:H$653)</f>
        <v>-459890285.99999994</v>
      </c>
      <c r="I692" s="33">
        <f>SUMIF('WC Model'!$E$456:$E$653,'WC Model'!$E692,I$456:I$653)</f>
        <v>-461217591.85999984</v>
      </c>
      <c r="J692" s="33">
        <f>SUMIF('WC Model'!$E$456:$E$653,'WC Model'!$E692,J$456:J$653)</f>
        <v>-475588594.52999979</v>
      </c>
      <c r="K692" s="33">
        <f>SUMIF('WC Model'!$E$456:$E$653,'WC Model'!$E692,K$456:K$653)</f>
        <v>-449342768.10000002</v>
      </c>
      <c r="L692" s="33">
        <f>SUMIF('WC Model'!$E$456:$E$653,'WC Model'!$E692,L$456:L$653)</f>
        <v>-442524019.31000006</v>
      </c>
      <c r="M692" s="33">
        <f>SUMIF('WC Model'!$E$456:$E$653,'WC Model'!$E692,M$456:M$653)</f>
        <v>-438414868.14999998</v>
      </c>
      <c r="N692" s="33">
        <f>SUMIF('WC Model'!$E$456:$E$653,'WC Model'!$E692,N$456:N$653)</f>
        <v>-437490011.69999993</v>
      </c>
      <c r="O692" s="33">
        <f>SUMIF('WC Model'!$E$456:$E$653,'WC Model'!$E692,O$456:O$653)</f>
        <v>-436450782.51999998</v>
      </c>
      <c r="P692" s="33">
        <f>SUMIF('WC Model'!$E$456:$E$653,'WC Model'!$E692,P$456:P$653)</f>
        <v>-438770424.74000001</v>
      </c>
      <c r="Q692" s="33">
        <f>SUMIF('WC Model'!$E$456:$E$653,'WC Model'!$E692,Q$456:Q$653)</f>
        <v>-461956411.88000005</v>
      </c>
      <c r="R692" s="33">
        <f>SUMIF('WC Model'!$E$456:$E$653,'WC Model'!$E692,R$456:R$653)</f>
        <v>-467551734.56999987</v>
      </c>
      <c r="S692" s="33">
        <f>SUMIF('WC Model'!$E$456:$E$653,'WC Model'!$E692,S$456:S$653)</f>
        <v>-471867098.11999995</v>
      </c>
      <c r="T692" s="33">
        <f>SUMIF('WC Model'!$E$456:$E$653,'WC Model'!$E692,T$456:T$653)</f>
        <v>-547370065.31000006</v>
      </c>
      <c r="U692" s="33">
        <f>SUMIF('WC Model'!$E$456:$E$653,'WC Model'!$E692,U$456:U$653)</f>
        <v>-541464962.03999984</v>
      </c>
      <c r="V692" s="33">
        <f>SUMIF('WC Model'!$E$456:$E$653,'WC Model'!$E692,V$456:V$653)</f>
        <v>-541722811.51999986</v>
      </c>
      <c r="W692" s="33">
        <f>SUMIF('WC Model'!$E$456:$E$653,'WC Model'!$E692,W$456:W$653)</f>
        <v>-534064108.54000002</v>
      </c>
      <c r="X692" s="33">
        <f>SUMIF('WC Model'!$E$456:$E$653,'WC Model'!$E692,X$456:X$653)</f>
        <v>-525068092.71000004</v>
      </c>
      <c r="Y692" s="33">
        <f>SUMIF('WC Model'!$E$456:$E$653,'WC Model'!$E692,Y$456:Y$653)</f>
        <v>-524737647.02999997</v>
      </c>
      <c r="Z692" s="33">
        <f>SUMIF('WC Model'!$E$456:$E$653,'WC Model'!$E692,Z$456:Z$653)</f>
        <v>-539525485.36999989</v>
      </c>
      <c r="AA692" s="33">
        <f>SUMIF('WC Model'!$E$456:$E$653,'WC Model'!$E692,AA$456:AA$653)</f>
        <v>-533064149.41000003</v>
      </c>
      <c r="AB692" s="33">
        <f>SUMIF('WC Model'!$E$456:$E$653,'WC Model'!$E692,AB$456:AB$653)</f>
        <v>-533780344.04000002</v>
      </c>
      <c r="AC692" s="33">
        <f>SUMIF('WC Model'!$E$456:$E$653,'WC Model'!$E692,AC$456:AC$653)</f>
        <v>-521751844.43999994</v>
      </c>
      <c r="AD692" s="33">
        <f>SUMIF('WC Model'!$E$456:$E$653,'WC Model'!$E692,AD$456:AD$653)</f>
        <v>-536036133.16999984</v>
      </c>
      <c r="AE692" s="33">
        <f>SUMIF('WC Model'!$E$456:$E$653,'WC Model'!$E692,AE$456:AE$653)</f>
        <v>-564899410.65999997</v>
      </c>
      <c r="AF692" s="33">
        <f>SUMIF('WC Model'!$E$456:$E$653,'WC Model'!$E692,AF$456:AF$653)</f>
        <v>-559687713.63999987</v>
      </c>
      <c r="AG692" s="33">
        <f>SUMIF('WC Model'!$E$456:$E$653,'WC Model'!$E692,AG$456:AG$653)</f>
        <v>-551148583.5599997</v>
      </c>
      <c r="AH692" s="33">
        <f>SUMIF('WC Model'!$E$456:$E$653,'WC Model'!$E692,AH$456:AH$653)</f>
        <v>-553008314.63999987</v>
      </c>
      <c r="AI692" s="33">
        <f>SUMIF('WC Model'!$E$456:$E$653,'WC Model'!$E692,AI$456:AI$653)</f>
        <v>-577237805.9799999</v>
      </c>
      <c r="AJ692" s="33">
        <f>SUMIF('WC Model'!$E$456:$E$653,'WC Model'!$E692,AJ$456:AJ$653)</f>
        <v>-572794043.04999983</v>
      </c>
      <c r="AK692" s="33">
        <f>SUMIF('WC Model'!$E$456:$E$653,'WC Model'!$E692,AK$456:AK$653)</f>
        <v>-569711176.89999986</v>
      </c>
      <c r="AL692" s="33">
        <f>SUMIF('WC Model'!$E$456:$E$653,'WC Model'!$E692,AL$456:AL$653)</f>
        <v>-636579451.97000003</v>
      </c>
      <c r="AM692" s="33">
        <f>SUMIF('WC Model'!$E$456:$E$653,'WC Model'!$E692,AM$456:AM$653)</f>
        <v>-635793211.15999997</v>
      </c>
      <c r="AN692" s="33">
        <f>SUMIF('WC Model'!$E$456:$E$653,'WC Model'!$E692,AN$456:AN$653)</f>
        <v>-639707482.78999984</v>
      </c>
      <c r="AO692" s="33">
        <f>SUMIF('WC Model'!$E$456:$E$653,'WC Model'!$E692,AO$456:AO$653)</f>
        <v>-547943909.38999975</v>
      </c>
      <c r="AP692" s="97"/>
      <c r="AQ692" s="76"/>
      <c r="AR692" s="43">
        <f t="shared" si="1013"/>
        <v>-537470323.20041668</v>
      </c>
      <c r="AS692" s="43"/>
      <c r="AT692" s="43"/>
      <c r="AU692" s="43">
        <f t="shared" si="1014"/>
        <v>-541529889.66083336</v>
      </c>
      <c r="AV692" s="43"/>
      <c r="AW692" s="43"/>
      <c r="AX692" s="43">
        <f t="shared" si="1015"/>
        <v>-555097665.67999995</v>
      </c>
      <c r="AY692" s="43"/>
      <c r="AZ692" s="43"/>
      <c r="BA692" s="98">
        <f t="shared" si="1016"/>
        <v>-577620933.70291662</v>
      </c>
      <c r="BB692" s="16"/>
      <c r="BC692" s="16"/>
      <c r="BD692" s="16"/>
      <c r="BE692" s="16"/>
      <c r="BF692" s="16"/>
      <c r="BG692" s="18"/>
      <c r="BI692" s="45"/>
      <c r="BJ692" s="44"/>
      <c r="BK692" s="45"/>
      <c r="BL692" s="44"/>
      <c r="BM692" s="18"/>
      <c r="BS692" s="18"/>
      <c r="BU692" s="18"/>
      <c r="BW692" s="18"/>
      <c r="BY692" s="18"/>
    </row>
    <row r="693" spans="1:98" x14ac:dyDescent="0.2">
      <c r="C693" s="14" t="s">
        <v>1464</v>
      </c>
      <c r="D693" s="14"/>
      <c r="E693" s="17">
        <f t="shared" si="1017"/>
        <v>3</v>
      </c>
      <c r="F693" s="350">
        <f>SUMIF('WC Model'!$E$456:$E$653,'WC Model'!$E693,F$456:F$653)</f>
        <v>-492310414.35000002</v>
      </c>
      <c r="G693" s="33">
        <f>SUMIF('WC Model'!$E$456:$E$653,'WC Model'!$E693,G$456:G$653)</f>
        <v>-496677012.70999986</v>
      </c>
      <c r="H693" s="33">
        <f>SUMIF('WC Model'!$E$456:$E$653,'WC Model'!$E693,H$456:H$653)</f>
        <v>-498230203.70999986</v>
      </c>
      <c r="I693" s="33">
        <f>SUMIF('WC Model'!$E$456:$E$653,'WC Model'!$E693,I$456:I$653)</f>
        <v>-499434274.37999988</v>
      </c>
      <c r="J693" s="33">
        <f>SUMIF('WC Model'!$E$456:$E$653,'WC Model'!$E693,J$456:J$653)</f>
        <v>-486725725.63999987</v>
      </c>
      <c r="K693" s="33">
        <f>SUMIF('WC Model'!$E$456:$E$653,'WC Model'!$E693,K$456:K$653)</f>
        <v>-499173302.23999989</v>
      </c>
      <c r="L693" s="33">
        <f>SUMIF('WC Model'!$E$456:$E$653,'WC Model'!$E693,L$456:L$653)</f>
        <v>-502899414.82999986</v>
      </c>
      <c r="M693" s="33">
        <f>SUMIF('WC Model'!$E$456:$E$653,'WC Model'!$E693,M$456:M$653)</f>
        <v>-506891221.79999989</v>
      </c>
      <c r="N693" s="33">
        <f>SUMIF('WC Model'!$E$456:$E$653,'WC Model'!$E693,N$456:N$653)</f>
        <v>-508496421.44999993</v>
      </c>
      <c r="O693" s="33">
        <f>SUMIF('WC Model'!$E$456:$E$653,'WC Model'!$E693,O$456:O$653)</f>
        <v>-509741483.04999989</v>
      </c>
      <c r="P693" s="33">
        <f>SUMIF('WC Model'!$E$456:$E$653,'WC Model'!$E693,P$456:P$653)</f>
        <v>-511294320.63999993</v>
      </c>
      <c r="Q693" s="33">
        <f>SUMIF('WC Model'!$E$456:$E$653,'WC Model'!$E693,Q$456:Q$653)</f>
        <v>-513551761.48999989</v>
      </c>
      <c r="R693" s="33">
        <f>SUMIF('WC Model'!$E$456:$E$653,'WC Model'!$E693,R$456:R$653)</f>
        <v>-515635978.71999997</v>
      </c>
      <c r="S693" s="33">
        <f>SUMIF('WC Model'!$E$456:$E$653,'WC Model'!$E693,S$456:S$653)</f>
        <v>-517341896.55999994</v>
      </c>
      <c r="T693" s="33">
        <f>SUMIF('WC Model'!$E$456:$E$653,'WC Model'!$E693,T$456:T$653)</f>
        <v>-514291337.70999998</v>
      </c>
      <c r="U693" s="33">
        <f>SUMIF('WC Model'!$E$456:$E$653,'WC Model'!$E693,U$456:U$653)</f>
        <v>-514959656.56999993</v>
      </c>
      <c r="V693" s="33">
        <f>SUMIF('WC Model'!$E$456:$E$653,'WC Model'!$E693,V$456:V$653)</f>
        <v>-515393710.19999993</v>
      </c>
      <c r="W693" s="33">
        <f>SUMIF('WC Model'!$E$456:$E$653,'WC Model'!$E693,W$456:W$653)</f>
        <v>-515477960.78999996</v>
      </c>
      <c r="X693" s="33">
        <f>SUMIF('WC Model'!$E$456:$E$653,'WC Model'!$E693,X$456:X$653)</f>
        <v>-515644825.88999999</v>
      </c>
      <c r="Y693" s="33">
        <f>SUMIF('WC Model'!$E$456:$E$653,'WC Model'!$E693,Y$456:Y$653)</f>
        <v>-515940828.95999998</v>
      </c>
      <c r="Z693" s="33">
        <f>SUMIF('WC Model'!$E$456:$E$653,'WC Model'!$E693,Z$456:Z$653)</f>
        <v>-515817437.76999992</v>
      </c>
      <c r="AA693" s="33">
        <f>SUMIF('WC Model'!$E$456:$E$653,'WC Model'!$E693,AA$456:AA$653)</f>
        <v>-516189424.68999994</v>
      </c>
      <c r="AB693" s="33">
        <f>SUMIF('WC Model'!$E$456:$E$653,'WC Model'!$E693,AB$456:AB$653)</f>
        <v>-517226369.75999993</v>
      </c>
      <c r="AC693" s="33">
        <f>SUMIF('WC Model'!$E$456:$E$653,'WC Model'!$E693,AC$456:AC$653)</f>
        <v>-519212950.87999994</v>
      </c>
      <c r="AD693" s="33">
        <f>SUMIF('WC Model'!$E$456:$E$653,'WC Model'!$E693,AD$456:AD$653)</f>
        <v>-522354872.66999996</v>
      </c>
      <c r="AE693" s="33">
        <f>SUMIF('WC Model'!$E$456:$E$653,'WC Model'!$E693,AE$456:AE$653)</f>
        <v>-522772961</v>
      </c>
      <c r="AF693" s="33">
        <f>SUMIF('WC Model'!$E$456:$E$653,'WC Model'!$E693,AF$456:AF$653)</f>
        <v>-524213476.65999997</v>
      </c>
      <c r="AG693" s="33">
        <f>SUMIF('WC Model'!$E$456:$E$653,'WC Model'!$E693,AG$456:AG$653)</f>
        <v>-525029090.00999999</v>
      </c>
      <c r="AH693" s="33">
        <f>SUMIF('WC Model'!$E$456:$E$653,'WC Model'!$E693,AH$456:AH$653)</f>
        <v>-522534945.59999996</v>
      </c>
      <c r="AI693" s="33">
        <f>SUMIF('WC Model'!$E$456:$E$653,'WC Model'!$E693,AI$456:AI$653)</f>
        <v>-523818224.28999996</v>
      </c>
      <c r="AJ693" s="33">
        <f>SUMIF('WC Model'!$E$456:$E$653,'WC Model'!$E693,AJ$456:AJ$653)</f>
        <v>-524600772.48999995</v>
      </c>
      <c r="AK693" s="33">
        <f>SUMIF('WC Model'!$E$456:$E$653,'WC Model'!$E693,AK$456:AK$653)</f>
        <v>-525445714.88999999</v>
      </c>
      <c r="AL693" s="33">
        <f>SUMIF('WC Model'!$E$456:$E$653,'WC Model'!$E693,AL$456:AL$653)</f>
        <v>-526206413.46000004</v>
      </c>
      <c r="AM693" s="33">
        <f>SUMIF('WC Model'!$E$456:$E$653,'WC Model'!$E693,AM$456:AM$653)</f>
        <v>-526026684.96000004</v>
      </c>
      <c r="AN693" s="33">
        <f>SUMIF('WC Model'!$E$456:$E$653,'WC Model'!$E693,AN$456:AN$653)</f>
        <v>-527074668.03000003</v>
      </c>
      <c r="AO693" s="33">
        <f>SUMIF('WC Model'!$E$456:$E$653,'WC Model'!$E693,AO$456:AO$653)</f>
        <v>-531352274.34000003</v>
      </c>
      <c r="AP693" s="97"/>
      <c r="AQ693" s="76"/>
      <c r="AR693" s="43">
        <f t="shared" si="1013"/>
        <v>-517520283.86374992</v>
      </c>
      <c r="AS693" s="43"/>
      <c r="AT693" s="43"/>
      <c r="AU693" s="43">
        <f t="shared" si="1014"/>
        <v>-519715439.70249981</v>
      </c>
      <c r="AV693" s="43"/>
      <c r="AW693" s="43"/>
      <c r="AX693" s="43">
        <f t="shared" si="1015"/>
        <v>-522034227.37958318</v>
      </c>
      <c r="AY693" s="43"/>
      <c r="AZ693" s="43"/>
      <c r="BA693" s="98">
        <f t="shared" si="1016"/>
        <v>-524613369.72249997</v>
      </c>
      <c r="BB693" s="16"/>
      <c r="BC693" s="16"/>
      <c r="BD693" s="16"/>
      <c r="BE693" s="16"/>
      <c r="BF693" s="16"/>
      <c r="BG693" s="18"/>
      <c r="BI693" s="45"/>
      <c r="BJ693" s="44"/>
      <c r="BK693" s="45"/>
      <c r="BL693" s="44"/>
      <c r="BM693" s="18"/>
      <c r="BS693" s="18"/>
      <c r="BU693" s="18"/>
      <c r="BW693" s="18"/>
      <c r="BY693" s="18"/>
    </row>
    <row r="694" spans="1:98" x14ac:dyDescent="0.2">
      <c r="C694" s="14" t="s">
        <v>1464</v>
      </c>
      <c r="D694" s="14"/>
      <c r="E694" s="17" t="s">
        <v>3976</v>
      </c>
      <c r="F694" s="350">
        <f>SUMIF('WC Model'!$E$456:$E$653,'WC Model'!$E694,F$456:F$653)</f>
        <v>0</v>
      </c>
      <c r="G694" s="33">
        <f>SUMIF('WC Model'!$E$456:$E$653,'WC Model'!$E694,G$456:G$653)</f>
        <v>0</v>
      </c>
      <c r="H694" s="33">
        <f>SUMIF('WC Model'!$E$456:$E$653,'WC Model'!$E694,H$456:H$653)</f>
        <v>0</v>
      </c>
      <c r="I694" s="33">
        <f>SUMIF('WC Model'!$E$456:$E$653,'WC Model'!$E694,I$456:I$653)</f>
        <v>0</v>
      </c>
      <c r="J694" s="33">
        <f>SUMIF('WC Model'!$E$456:$E$653,'WC Model'!$E694,J$456:J$653)</f>
        <v>0</v>
      </c>
      <c r="K694" s="33">
        <f>SUMIF('WC Model'!$E$456:$E$653,'WC Model'!$E694,K$456:K$653)</f>
        <v>0</v>
      </c>
      <c r="L694" s="33">
        <f>SUMIF('WC Model'!$E$456:$E$653,'WC Model'!$E694,L$456:L$653)</f>
        <v>0</v>
      </c>
      <c r="M694" s="33">
        <f>SUMIF('WC Model'!$E$456:$E$653,'WC Model'!$E694,M$456:M$653)</f>
        <v>0</v>
      </c>
      <c r="N694" s="33">
        <f>SUMIF('WC Model'!$E$456:$E$653,'WC Model'!$E694,N$456:N$653)</f>
        <v>0</v>
      </c>
      <c r="O694" s="33">
        <f>SUMIF('WC Model'!$E$456:$E$653,'WC Model'!$E694,O$456:O$653)</f>
        <v>0</v>
      </c>
      <c r="P694" s="33">
        <f>SUMIF('WC Model'!$E$456:$E$653,'WC Model'!$E694,P$456:P$653)</f>
        <v>0</v>
      </c>
      <c r="Q694" s="33">
        <f>SUMIF('WC Model'!$E$456:$E$653,'WC Model'!$E694,Q$456:Q$653)</f>
        <v>0</v>
      </c>
      <c r="R694" s="33">
        <f>SUMIF('WC Model'!$E$456:$E$653,'WC Model'!$E694,R$456:R$653)</f>
        <v>0</v>
      </c>
      <c r="S694" s="33">
        <f>SUMIF('WC Model'!$E$456:$E$653,'WC Model'!$E694,S$456:S$653)</f>
        <v>0</v>
      </c>
      <c r="T694" s="33">
        <f>SUMIF('WC Model'!$E$456:$E$653,'WC Model'!$E694,T$456:T$653)</f>
        <v>0</v>
      </c>
      <c r="U694" s="33">
        <f>SUMIF('WC Model'!$E$456:$E$653,'WC Model'!$E694,U$456:U$653)</f>
        <v>0</v>
      </c>
      <c r="V694" s="33">
        <f>SUMIF('WC Model'!$E$456:$E$653,'WC Model'!$E694,V$456:V$653)</f>
        <v>0</v>
      </c>
      <c r="W694" s="33">
        <f>SUMIF('WC Model'!$E$456:$E$653,'WC Model'!$E694,W$456:W$653)</f>
        <v>0</v>
      </c>
      <c r="X694" s="33">
        <f>SUMIF('WC Model'!$E$456:$E$653,'WC Model'!$E694,X$456:X$653)</f>
        <v>0</v>
      </c>
      <c r="Y694" s="33">
        <f>SUMIF('WC Model'!$E$456:$E$653,'WC Model'!$E694,Y$456:Y$653)</f>
        <v>0</v>
      </c>
      <c r="Z694" s="33">
        <f>SUMIF('WC Model'!$E$456:$E$653,'WC Model'!$E694,Z$456:Z$653)</f>
        <v>0</v>
      </c>
      <c r="AA694" s="33">
        <f>SUMIF('WC Model'!$E$456:$E$653,'WC Model'!$E694,AA$456:AA$653)</f>
        <v>0</v>
      </c>
      <c r="AB694" s="33">
        <f>SUMIF('WC Model'!$E$456:$E$653,'WC Model'!$E694,AB$456:AB$653)</f>
        <v>0</v>
      </c>
      <c r="AC694" s="33">
        <f>SUMIF('WC Model'!$E$456:$E$653,'WC Model'!$E694,AC$456:AC$653)</f>
        <v>0</v>
      </c>
      <c r="AD694" s="33">
        <f>SUMIF('WC Model'!$E$456:$E$653,'WC Model'!$E694,AD$456:AD$653)</f>
        <v>0</v>
      </c>
      <c r="AE694" s="33">
        <f>SUMIF('WC Model'!$E$456:$E$653,'WC Model'!$E694,AE$456:AE$653)</f>
        <v>0</v>
      </c>
      <c r="AF694" s="33">
        <f>SUMIF('WC Model'!$E$456:$E$653,'WC Model'!$E694,AF$456:AF$653)</f>
        <v>0</v>
      </c>
      <c r="AG694" s="33">
        <f>SUMIF('WC Model'!$E$456:$E$653,'WC Model'!$E694,AG$456:AG$653)</f>
        <v>0</v>
      </c>
      <c r="AH694" s="33">
        <f>SUMIF('WC Model'!$E$456:$E$653,'WC Model'!$E694,AH$456:AH$653)</f>
        <v>0</v>
      </c>
      <c r="AI694" s="33">
        <f>SUMIF('WC Model'!$E$456:$E$653,'WC Model'!$E694,AI$456:AI$653)</f>
        <v>0</v>
      </c>
      <c r="AJ694" s="33">
        <f>SUMIF('WC Model'!$E$456:$E$653,'WC Model'!$E694,AJ$456:AJ$653)</f>
        <v>0</v>
      </c>
      <c r="AK694" s="33">
        <f>SUMIF('WC Model'!$E$456:$E$653,'WC Model'!$E694,AK$456:AK$653)</f>
        <v>0</v>
      </c>
      <c r="AL694" s="33">
        <f>SUMIF('WC Model'!$E$456:$E$653,'WC Model'!$E694,AL$456:AL$653)</f>
        <v>0</v>
      </c>
      <c r="AM694" s="33">
        <f>SUMIF('WC Model'!$E$456:$E$653,'WC Model'!$E694,AM$456:AM$653)</f>
        <v>0</v>
      </c>
      <c r="AN694" s="33">
        <f>SUMIF('WC Model'!$E$456:$E$653,'WC Model'!$E694,AN$456:AN$653)</f>
        <v>0</v>
      </c>
      <c r="AO694" s="33">
        <f>SUMIF('WC Model'!$E$456:$E$653,'WC Model'!$E694,AO$456:AO$653)</f>
        <v>0</v>
      </c>
      <c r="AP694" s="97"/>
      <c r="AQ694" s="76"/>
      <c r="AR694" s="43">
        <f t="shared" si="1013"/>
        <v>0</v>
      </c>
      <c r="AS694" s="43"/>
      <c r="AT694" s="43"/>
      <c r="AU694" s="43">
        <f t="shared" si="1014"/>
        <v>0</v>
      </c>
      <c r="AV694" s="43"/>
      <c r="AW694" s="43"/>
      <c r="AX694" s="43">
        <f t="shared" si="1015"/>
        <v>0</v>
      </c>
      <c r="AY694" s="43"/>
      <c r="AZ694" s="43"/>
      <c r="BA694" s="98">
        <f t="shared" si="1016"/>
        <v>0</v>
      </c>
      <c r="BB694" s="16"/>
      <c r="BC694" s="16"/>
      <c r="BD694" s="16"/>
      <c r="BE694" s="16"/>
      <c r="BF694" s="16"/>
      <c r="BG694" s="18"/>
      <c r="BI694" s="45"/>
      <c r="BJ694" s="44"/>
      <c r="BK694" s="45"/>
      <c r="BL694" s="44"/>
      <c r="BM694" s="18"/>
      <c r="BS694" s="18"/>
      <c r="BU694" s="18"/>
      <c r="BW694" s="18"/>
      <c r="BY694" s="18"/>
    </row>
    <row r="695" spans="1:98" x14ac:dyDescent="0.2">
      <c r="C695" s="14" t="s">
        <v>1464</v>
      </c>
      <c r="D695" s="14"/>
      <c r="E695" s="17" t="s">
        <v>3977</v>
      </c>
      <c r="F695" s="350">
        <f>SUMIF('WC Model'!$E$456:$E$653,'WC Model'!$E695,F$456:F$653)</f>
        <v>-380285505.86000001</v>
      </c>
      <c r="G695" s="33">
        <f>SUMIF('WC Model'!$E$456:$E$653,'WC Model'!$E695,G$456:G$653)</f>
        <v>-381695381.93000001</v>
      </c>
      <c r="H695" s="33">
        <f>SUMIF('WC Model'!$E$456:$E$653,'WC Model'!$E695,H$456:H$653)</f>
        <v>-383273520.48000002</v>
      </c>
      <c r="I695" s="33">
        <f>SUMIF('WC Model'!$E$456:$E$653,'WC Model'!$E695,I$456:I$653)</f>
        <v>-384820312.99000001</v>
      </c>
      <c r="J695" s="33">
        <f>SUMIF('WC Model'!$E$456:$E$653,'WC Model'!$E695,J$456:J$653)</f>
        <v>-386818549.64999998</v>
      </c>
      <c r="K695" s="33">
        <f>SUMIF('WC Model'!$E$456:$E$653,'WC Model'!$E695,K$456:K$653)</f>
        <v>-388811701.39999998</v>
      </c>
      <c r="L695" s="33">
        <f>SUMIF('WC Model'!$E$456:$E$653,'WC Model'!$E695,L$456:L$653)</f>
        <v>-390790786.63</v>
      </c>
      <c r="M695" s="33">
        <f>SUMIF('WC Model'!$E$456:$E$653,'WC Model'!$E695,M$456:M$653)</f>
        <v>-392713261.93000001</v>
      </c>
      <c r="N695" s="33">
        <f>SUMIF('WC Model'!$E$456:$E$653,'WC Model'!$E695,N$456:N$653)</f>
        <v>-394691463.10000002</v>
      </c>
      <c r="O695" s="33">
        <f>SUMIF('WC Model'!$E$456:$E$653,'WC Model'!$E695,O$456:O$653)</f>
        <v>-396232087.63999999</v>
      </c>
      <c r="P695" s="33">
        <f>SUMIF('WC Model'!$E$456:$E$653,'WC Model'!$E695,P$456:P$653)</f>
        <v>-397984297.61000001</v>
      </c>
      <c r="Q695" s="33">
        <f>SUMIF('WC Model'!$E$456:$E$653,'WC Model'!$E695,Q$456:Q$653)</f>
        <v>-399974537.18000001</v>
      </c>
      <c r="R695" s="33">
        <f>SUMIF('WC Model'!$E$456:$E$653,'WC Model'!$E695,R$456:R$653)</f>
        <v>-401982361.44999999</v>
      </c>
      <c r="S695" s="33">
        <f>SUMIF('WC Model'!$E$456:$E$653,'WC Model'!$E695,S$456:S$653)</f>
        <v>-404021318.12</v>
      </c>
      <c r="T695" s="33">
        <f>SUMIF('WC Model'!$E$456:$E$653,'WC Model'!$E695,T$456:T$653)</f>
        <v>-406099569.14999998</v>
      </c>
      <c r="U695" s="33">
        <f>SUMIF('WC Model'!$E$456:$E$653,'WC Model'!$E695,U$456:U$653)</f>
        <v>-408194949.75999999</v>
      </c>
      <c r="V695" s="33">
        <f>SUMIF('WC Model'!$E$456:$E$653,'WC Model'!$E695,V$456:V$653)</f>
        <v>-410303151.62</v>
      </c>
      <c r="W695" s="33">
        <f>SUMIF('WC Model'!$E$456:$E$653,'WC Model'!$E695,W$456:W$653)</f>
        <v>-412412963.95999998</v>
      </c>
      <c r="X695" s="33">
        <f>SUMIF('WC Model'!$E$456:$E$653,'WC Model'!$E695,X$456:X$653)</f>
        <v>-414551689.41000003</v>
      </c>
      <c r="Y695" s="33">
        <f>SUMIF('WC Model'!$E$456:$E$653,'WC Model'!$E695,Y$456:Y$653)</f>
        <v>-416699521.56</v>
      </c>
      <c r="Z695" s="33">
        <f>SUMIF('WC Model'!$E$456:$E$653,'WC Model'!$E695,Z$456:Z$653)</f>
        <v>-418853157.08999997</v>
      </c>
      <c r="AA695" s="33">
        <f>SUMIF('WC Model'!$E$456:$E$653,'WC Model'!$E695,AA$456:AA$653)</f>
        <v>-420946389.20999998</v>
      </c>
      <c r="AB695" s="33">
        <f>SUMIF('WC Model'!$E$456:$E$653,'WC Model'!$E695,AB$456:AB$653)</f>
        <v>-423081902.87</v>
      </c>
      <c r="AC695" s="33">
        <f>SUMIF('WC Model'!$E$456:$E$653,'WC Model'!$E695,AC$456:AC$653)</f>
        <v>-425266253.37</v>
      </c>
      <c r="AD695" s="33">
        <f>SUMIF('WC Model'!$E$456:$E$653,'WC Model'!$E695,AD$456:AD$653)</f>
        <v>-427316372.87</v>
      </c>
      <c r="AE695" s="33">
        <f>SUMIF('WC Model'!$E$456:$E$653,'WC Model'!$E695,AE$456:AE$653)</f>
        <v>-429398708.94</v>
      </c>
      <c r="AF695" s="33">
        <f>SUMIF('WC Model'!$E$456:$E$653,'WC Model'!$E695,AF$456:AF$653)</f>
        <v>-431600432.63999999</v>
      </c>
      <c r="AG695" s="33">
        <f>SUMIF('WC Model'!$E$456:$E$653,'WC Model'!$E695,AG$456:AG$653)</f>
        <v>-433829122.69</v>
      </c>
      <c r="AH695" s="33">
        <f>SUMIF('WC Model'!$E$456:$E$653,'WC Model'!$E695,AH$456:AH$653)</f>
        <v>-436026505.26999998</v>
      </c>
      <c r="AI695" s="33">
        <f>SUMIF('WC Model'!$E$456:$E$653,'WC Model'!$E695,AI$456:AI$653)</f>
        <v>-436601073.91000003</v>
      </c>
      <c r="AJ695" s="33">
        <f>SUMIF('WC Model'!$E$456:$E$653,'WC Model'!$E695,AJ$456:AJ$653)</f>
        <v>-434197953.72000003</v>
      </c>
      <c r="AK695" s="33">
        <f>SUMIF('WC Model'!$E$456:$E$653,'WC Model'!$E695,AK$456:AK$653)</f>
        <v>-435448418.94</v>
      </c>
      <c r="AL695" s="33">
        <f>SUMIF('WC Model'!$E$456:$E$653,'WC Model'!$E695,AL$456:AL$653)</f>
        <v>-437131588.23000002</v>
      </c>
      <c r="AM695" s="33">
        <f>SUMIF('WC Model'!$E$456:$E$653,'WC Model'!$E695,AM$456:AM$653)</f>
        <v>-438717200.30000001</v>
      </c>
      <c r="AN695" s="33">
        <f>SUMIF('WC Model'!$E$456:$E$653,'WC Model'!$E695,AN$456:AN$653)</f>
        <v>-440405046.66000003</v>
      </c>
      <c r="AO695" s="33">
        <f>SUMIF('WC Model'!$E$456:$E$653,'WC Model'!$E695,AO$456:AO$653)</f>
        <v>-442478265.38999999</v>
      </c>
      <c r="AP695" s="97"/>
      <c r="AQ695" s="76"/>
      <c r="AR695" s="43">
        <f t="shared" si="1013"/>
        <v>-418822921.79624993</v>
      </c>
      <c r="AS695" s="43"/>
      <c r="AT695" s="43"/>
      <c r="AU695" s="43">
        <f t="shared" si="1014"/>
        <v>-425173089.57124996</v>
      </c>
      <c r="AV695" s="43"/>
      <c r="AW695" s="43"/>
      <c r="AX695" s="43">
        <f t="shared" si="1015"/>
        <v>-430142125.59083325</v>
      </c>
      <c r="AY695" s="43"/>
      <c r="AZ695" s="43"/>
      <c r="BA695" s="98">
        <f t="shared" si="1016"/>
        <v>-434545390.29583335</v>
      </c>
      <c r="BB695" s="16"/>
      <c r="BC695" s="16"/>
      <c r="BD695" s="16"/>
      <c r="BE695" s="16"/>
      <c r="BF695" s="16"/>
      <c r="BG695" s="18"/>
      <c r="BI695" s="45"/>
      <c r="BJ695" s="44"/>
      <c r="BK695" s="45"/>
      <c r="BL695" s="44"/>
      <c r="BM695" s="18"/>
      <c r="BS695" s="18"/>
      <c r="BU695" s="18"/>
      <c r="BW695" s="18"/>
      <c r="BY695" s="18"/>
    </row>
    <row r="696" spans="1:98" x14ac:dyDescent="0.2">
      <c r="C696" s="14" t="s">
        <v>1464</v>
      </c>
      <c r="D696" s="14"/>
      <c r="E696" s="17" t="s">
        <v>3978</v>
      </c>
      <c r="F696" s="350">
        <f>SUMIF('WC Model'!$E$456:$E$653,'WC Model'!$E696,F$456:F$653)</f>
        <v>0</v>
      </c>
      <c r="G696" s="33">
        <f>SUMIF('WC Model'!$E$456:$E$653,'WC Model'!$E696,G$456:G$653)</f>
        <v>0</v>
      </c>
      <c r="H696" s="33">
        <f>SUMIF('WC Model'!$E$456:$E$653,'WC Model'!$E696,H$456:H$653)</f>
        <v>0</v>
      </c>
      <c r="I696" s="33">
        <f>SUMIF('WC Model'!$E$456:$E$653,'WC Model'!$E696,I$456:I$653)</f>
        <v>0</v>
      </c>
      <c r="J696" s="33">
        <f>SUMIF('WC Model'!$E$456:$E$653,'WC Model'!$E696,J$456:J$653)</f>
        <v>0</v>
      </c>
      <c r="K696" s="33">
        <f>SUMIF('WC Model'!$E$456:$E$653,'WC Model'!$E696,K$456:K$653)</f>
        <v>0</v>
      </c>
      <c r="L696" s="33">
        <f>SUMIF('WC Model'!$E$456:$E$653,'WC Model'!$E696,L$456:L$653)</f>
        <v>0</v>
      </c>
      <c r="M696" s="33">
        <f>SUMIF('WC Model'!$E$456:$E$653,'WC Model'!$E696,M$456:M$653)</f>
        <v>0</v>
      </c>
      <c r="N696" s="33">
        <f>SUMIF('WC Model'!$E$456:$E$653,'WC Model'!$E696,N$456:N$653)</f>
        <v>0</v>
      </c>
      <c r="O696" s="33">
        <f>SUMIF('WC Model'!$E$456:$E$653,'WC Model'!$E696,O$456:O$653)</f>
        <v>0</v>
      </c>
      <c r="P696" s="33">
        <f>SUMIF('WC Model'!$E$456:$E$653,'WC Model'!$E696,P$456:P$653)</f>
        <v>0</v>
      </c>
      <c r="Q696" s="33">
        <f>SUMIF('WC Model'!$E$456:$E$653,'WC Model'!$E696,Q$456:Q$653)</f>
        <v>0</v>
      </c>
      <c r="R696" s="33">
        <f>SUMIF('WC Model'!$E$456:$E$653,'WC Model'!$E696,R$456:R$653)</f>
        <v>0</v>
      </c>
      <c r="S696" s="33">
        <f>SUMIF('WC Model'!$E$456:$E$653,'WC Model'!$E696,S$456:S$653)</f>
        <v>0</v>
      </c>
      <c r="T696" s="33">
        <f>SUMIF('WC Model'!$E$456:$E$653,'WC Model'!$E696,T$456:T$653)</f>
        <v>0</v>
      </c>
      <c r="U696" s="33">
        <f>SUMIF('WC Model'!$E$456:$E$653,'WC Model'!$E696,U$456:U$653)</f>
        <v>0</v>
      </c>
      <c r="V696" s="33">
        <f>SUMIF('WC Model'!$E$456:$E$653,'WC Model'!$E696,V$456:V$653)</f>
        <v>0</v>
      </c>
      <c r="W696" s="33">
        <f>SUMIF('WC Model'!$E$456:$E$653,'WC Model'!$E696,W$456:W$653)</f>
        <v>0</v>
      </c>
      <c r="X696" s="33">
        <f>SUMIF('WC Model'!$E$456:$E$653,'WC Model'!$E696,X$456:X$653)</f>
        <v>0</v>
      </c>
      <c r="Y696" s="33">
        <f>SUMIF('WC Model'!$E$456:$E$653,'WC Model'!$E696,Y$456:Y$653)</f>
        <v>0</v>
      </c>
      <c r="Z696" s="33">
        <f>SUMIF('WC Model'!$E$456:$E$653,'WC Model'!$E696,Z$456:Z$653)</f>
        <v>0</v>
      </c>
      <c r="AA696" s="33">
        <f>SUMIF('WC Model'!$E$456:$E$653,'WC Model'!$E696,AA$456:AA$653)</f>
        <v>0</v>
      </c>
      <c r="AB696" s="33">
        <f>SUMIF('WC Model'!$E$456:$E$653,'WC Model'!$E696,AB$456:AB$653)</f>
        <v>0</v>
      </c>
      <c r="AC696" s="33">
        <f>SUMIF('WC Model'!$E$456:$E$653,'WC Model'!$E696,AC$456:AC$653)</f>
        <v>0</v>
      </c>
      <c r="AD696" s="33">
        <f>SUMIF('WC Model'!$E$456:$E$653,'WC Model'!$E696,AD$456:AD$653)</f>
        <v>0</v>
      </c>
      <c r="AE696" s="33">
        <f>SUMIF('WC Model'!$E$456:$E$653,'WC Model'!$E696,AE$456:AE$653)</f>
        <v>0</v>
      </c>
      <c r="AF696" s="33">
        <f>SUMIF('WC Model'!$E$456:$E$653,'WC Model'!$E696,AF$456:AF$653)</f>
        <v>0</v>
      </c>
      <c r="AG696" s="33">
        <f>SUMIF('WC Model'!$E$456:$E$653,'WC Model'!$E696,AG$456:AG$653)</f>
        <v>0</v>
      </c>
      <c r="AH696" s="33">
        <f>SUMIF('WC Model'!$E$456:$E$653,'WC Model'!$E696,AH$456:AH$653)</f>
        <v>0</v>
      </c>
      <c r="AI696" s="33">
        <f>SUMIF('WC Model'!$E$456:$E$653,'WC Model'!$E696,AI$456:AI$653)</f>
        <v>0</v>
      </c>
      <c r="AJ696" s="33">
        <f>SUMIF('WC Model'!$E$456:$E$653,'WC Model'!$E696,AJ$456:AJ$653)</f>
        <v>0</v>
      </c>
      <c r="AK696" s="33">
        <f>SUMIF('WC Model'!$E$456:$E$653,'WC Model'!$E696,AK$456:AK$653)</f>
        <v>0</v>
      </c>
      <c r="AL696" s="33">
        <f>SUMIF('WC Model'!$E$456:$E$653,'WC Model'!$E696,AL$456:AL$653)</f>
        <v>0</v>
      </c>
      <c r="AM696" s="33">
        <f>SUMIF('WC Model'!$E$456:$E$653,'WC Model'!$E696,AM$456:AM$653)</f>
        <v>0</v>
      </c>
      <c r="AN696" s="33">
        <f>SUMIF('WC Model'!$E$456:$E$653,'WC Model'!$E696,AN$456:AN$653)</f>
        <v>0</v>
      </c>
      <c r="AO696" s="33">
        <f>SUMIF('WC Model'!$E$456:$E$653,'WC Model'!$E696,AO$456:AO$653)</f>
        <v>0</v>
      </c>
      <c r="AP696" s="97"/>
      <c r="AQ696" s="76"/>
      <c r="AR696" s="43">
        <f t="shared" si="1013"/>
        <v>0</v>
      </c>
      <c r="AS696" s="43"/>
      <c r="AT696" s="43"/>
      <c r="AU696" s="43">
        <f t="shared" si="1014"/>
        <v>0</v>
      </c>
      <c r="AV696" s="43"/>
      <c r="AW696" s="43"/>
      <c r="AX696" s="43">
        <f t="shared" si="1015"/>
        <v>0</v>
      </c>
      <c r="AY696" s="43"/>
      <c r="AZ696" s="43"/>
      <c r="BA696" s="98">
        <f t="shared" si="1016"/>
        <v>0</v>
      </c>
      <c r="BB696" s="16"/>
      <c r="BC696" s="16"/>
      <c r="BD696" s="16"/>
      <c r="BE696" s="16"/>
      <c r="BF696" s="16"/>
      <c r="BG696" s="18"/>
      <c r="BH696" s="51"/>
      <c r="BI696" s="45"/>
      <c r="BJ696" s="77"/>
      <c r="BK696" s="45"/>
      <c r="BL696" s="77"/>
      <c r="BM696" s="18"/>
      <c r="BN696" s="51"/>
      <c r="BP696" s="51"/>
      <c r="BR696" s="51"/>
      <c r="BS696" s="18"/>
      <c r="BT696" s="51"/>
      <c r="BU696" s="18"/>
      <c r="BV696" s="51"/>
      <c r="BW696" s="18"/>
      <c r="BX696" s="51"/>
      <c r="BY696" s="18"/>
      <c r="BZ696" s="51"/>
    </row>
    <row r="697" spans="1:98" x14ac:dyDescent="0.2">
      <c r="C697" s="14" t="s">
        <v>1464</v>
      </c>
      <c r="D697" s="14"/>
      <c r="E697" s="17" t="s">
        <v>4114</v>
      </c>
      <c r="F697" s="350">
        <f>SUMIF('WC Model'!$E$456:$E$653,'WC Model'!$E697,F$456:F$653)</f>
        <v>0</v>
      </c>
      <c r="G697" s="33">
        <f>SUMIF('WC Model'!$E$456:$E$653,'WC Model'!$E697,G$456:G$653)</f>
        <v>0</v>
      </c>
      <c r="H697" s="33">
        <f>SUMIF('WC Model'!$E$456:$E$653,'WC Model'!$E697,H$456:H$653)</f>
        <v>0</v>
      </c>
      <c r="I697" s="33">
        <f>SUMIF('WC Model'!$E$456:$E$653,'WC Model'!$E697,I$456:I$653)</f>
        <v>0</v>
      </c>
      <c r="J697" s="33">
        <f>SUMIF('WC Model'!$E$456:$E$653,'WC Model'!$E697,J$456:J$653)</f>
        <v>0</v>
      </c>
      <c r="K697" s="33">
        <f>SUMIF('WC Model'!$E$456:$E$653,'WC Model'!$E697,K$456:K$653)</f>
        <v>0</v>
      </c>
      <c r="L697" s="33">
        <f>SUMIF('WC Model'!$E$456:$E$653,'WC Model'!$E697,L$456:L$653)</f>
        <v>0</v>
      </c>
      <c r="M697" s="33">
        <f>SUMIF('WC Model'!$E$456:$E$653,'WC Model'!$E697,M$456:M$653)</f>
        <v>0</v>
      </c>
      <c r="N697" s="33">
        <f>SUMIF('WC Model'!$E$456:$E$653,'WC Model'!$E697,N$456:N$653)</f>
        <v>0</v>
      </c>
      <c r="O697" s="33">
        <f>SUMIF('WC Model'!$E$456:$E$653,'WC Model'!$E697,O$456:O$653)</f>
        <v>0</v>
      </c>
      <c r="P697" s="33">
        <f>SUMIF('WC Model'!$E$456:$E$653,'WC Model'!$E697,P$456:P$653)</f>
        <v>0</v>
      </c>
      <c r="Q697" s="33">
        <f>SUMIF('WC Model'!$E$456:$E$653,'WC Model'!$E697,Q$456:Q$653)</f>
        <v>0</v>
      </c>
      <c r="R697" s="33">
        <f>SUMIF('WC Model'!$E$456:$E$653,'WC Model'!$E697,R$456:R$653)</f>
        <v>0</v>
      </c>
      <c r="S697" s="33">
        <f>SUMIF('WC Model'!$E$456:$E$653,'WC Model'!$E697,S$456:S$653)</f>
        <v>0</v>
      </c>
      <c r="T697" s="33">
        <f>SUMIF('WC Model'!$E$456:$E$653,'WC Model'!$E697,T$456:T$653)</f>
        <v>0</v>
      </c>
      <c r="U697" s="33">
        <f>SUMIF('WC Model'!$E$456:$E$653,'WC Model'!$E697,U$456:U$653)</f>
        <v>0</v>
      </c>
      <c r="V697" s="33">
        <f>SUMIF('WC Model'!$E$456:$E$653,'WC Model'!$E697,V$456:V$653)</f>
        <v>0</v>
      </c>
      <c r="W697" s="33">
        <f>SUMIF('WC Model'!$E$456:$E$653,'WC Model'!$E697,W$456:W$653)</f>
        <v>0</v>
      </c>
      <c r="X697" s="33">
        <f>SUMIF('WC Model'!$E$456:$E$653,'WC Model'!$E697,X$456:X$653)</f>
        <v>0</v>
      </c>
      <c r="Y697" s="33">
        <f>SUMIF('WC Model'!$E$456:$E$653,'WC Model'!$E697,Y$456:Y$653)</f>
        <v>0</v>
      </c>
      <c r="Z697" s="33">
        <f>SUMIF('WC Model'!$E$456:$E$653,'WC Model'!$E697,Z$456:Z$653)</f>
        <v>0</v>
      </c>
      <c r="AA697" s="33">
        <f>SUMIF('WC Model'!$E$456:$E$653,'WC Model'!$E697,AA$456:AA$653)</f>
        <v>0</v>
      </c>
      <c r="AB697" s="33">
        <f>SUMIF('WC Model'!$E$456:$E$653,'WC Model'!$E697,AB$456:AB$653)</f>
        <v>0</v>
      </c>
      <c r="AC697" s="33">
        <f>SUMIF('WC Model'!$E$456:$E$653,'WC Model'!$E697,AC$456:AC$653)</f>
        <v>0</v>
      </c>
      <c r="AD697" s="33">
        <f>SUMIF('WC Model'!$E$456:$E$653,'WC Model'!$E697,AD$456:AD$653)</f>
        <v>0</v>
      </c>
      <c r="AE697" s="33">
        <f>SUMIF('WC Model'!$E$456:$E$653,'WC Model'!$E697,AE$456:AE$653)</f>
        <v>0</v>
      </c>
      <c r="AF697" s="33">
        <f>SUMIF('WC Model'!$E$456:$E$653,'WC Model'!$E697,AF$456:AF$653)</f>
        <v>0</v>
      </c>
      <c r="AG697" s="33">
        <f>SUMIF('WC Model'!$E$456:$E$653,'WC Model'!$E697,AG$456:AG$653)</f>
        <v>0</v>
      </c>
      <c r="AH697" s="33">
        <f>SUMIF('WC Model'!$E$456:$E$653,'WC Model'!$E697,AH$456:AH$653)</f>
        <v>0</v>
      </c>
      <c r="AI697" s="33">
        <f>SUMIF('WC Model'!$E$456:$E$653,'WC Model'!$E697,AI$456:AI$653)</f>
        <v>0</v>
      </c>
      <c r="AJ697" s="33">
        <f>SUMIF('WC Model'!$E$456:$E$653,'WC Model'!$E697,AJ$456:AJ$653)</f>
        <v>0</v>
      </c>
      <c r="AK697" s="33">
        <f>SUMIF('WC Model'!$E$456:$E$653,'WC Model'!$E697,AK$456:AK$653)</f>
        <v>0</v>
      </c>
      <c r="AL697" s="33">
        <f>SUMIF('WC Model'!$E$456:$E$653,'WC Model'!$E697,AL$456:AL$653)</f>
        <v>0</v>
      </c>
      <c r="AM697" s="33">
        <f>SUMIF('WC Model'!$E$456:$E$653,'WC Model'!$E697,AM$456:AM$653)</f>
        <v>0</v>
      </c>
      <c r="AN697" s="33">
        <f>SUMIF('WC Model'!$E$456:$E$653,'WC Model'!$E697,AN$456:AN$653)</f>
        <v>0</v>
      </c>
      <c r="AO697" s="33">
        <f>SUMIF('WC Model'!$E$456:$E$653,'WC Model'!$E697,AO$456:AO$653)</f>
        <v>0</v>
      </c>
      <c r="AP697" s="97"/>
      <c r="AQ697" s="76"/>
      <c r="AR697" s="43">
        <f t="shared" si="1013"/>
        <v>0</v>
      </c>
      <c r="AS697" s="43"/>
      <c r="AT697" s="43"/>
      <c r="AU697" s="43">
        <f t="shared" si="1014"/>
        <v>0</v>
      </c>
      <c r="AV697" s="43"/>
      <c r="AW697" s="43"/>
      <c r="AX697" s="43">
        <f t="shared" si="1015"/>
        <v>0</v>
      </c>
      <c r="AY697" s="43"/>
      <c r="AZ697" s="43"/>
      <c r="BA697" s="98">
        <f t="shared" si="1016"/>
        <v>0</v>
      </c>
      <c r="BB697" s="16"/>
      <c r="BC697" s="16"/>
      <c r="BD697" s="16"/>
      <c r="BE697" s="16"/>
      <c r="BF697" s="16"/>
      <c r="BG697" s="18"/>
      <c r="BH697" s="51"/>
      <c r="BI697" s="45"/>
      <c r="BJ697" s="77"/>
      <c r="BK697" s="45"/>
      <c r="BL697" s="77"/>
      <c r="BM697" s="18"/>
      <c r="BN697" s="51"/>
      <c r="BP697" s="51"/>
      <c r="BR697" s="51"/>
      <c r="BS697" s="18"/>
      <c r="BT697" s="51"/>
      <c r="BU697" s="18"/>
      <c r="BV697" s="51"/>
      <c r="BW697" s="18"/>
      <c r="BX697" s="51"/>
      <c r="BY697" s="18"/>
      <c r="BZ697" s="51"/>
    </row>
    <row r="698" spans="1:98" x14ac:dyDescent="0.2">
      <c r="C698" s="14" t="s">
        <v>1464</v>
      </c>
      <c r="D698" s="14"/>
      <c r="E698" s="17">
        <v>4</v>
      </c>
      <c r="F698" s="350">
        <f>SUMIF('WC Model'!$E$456:$E$653,'WC Model'!$E698,F$456:F$653)</f>
        <v>0</v>
      </c>
      <c r="G698" s="33">
        <f>SUMIF('WC Model'!$E$456:$E$653,'WC Model'!$E698,G$456:G$653)</f>
        <v>0</v>
      </c>
      <c r="H698" s="33">
        <f>SUMIF('WC Model'!$E$456:$E$653,'WC Model'!$E698,H$456:H$653)</f>
        <v>0</v>
      </c>
      <c r="I698" s="33">
        <f>SUMIF('WC Model'!$E$456:$E$653,'WC Model'!$E698,I$456:I$653)</f>
        <v>0</v>
      </c>
      <c r="J698" s="33">
        <f>SUMIF('WC Model'!$E$456:$E$653,'WC Model'!$E698,J$456:J$653)</f>
        <v>0</v>
      </c>
      <c r="K698" s="33">
        <f>SUMIF('WC Model'!$E$456:$E$653,'WC Model'!$E698,K$456:K$653)</f>
        <v>0</v>
      </c>
      <c r="L698" s="33">
        <f>SUMIF('WC Model'!$E$456:$E$653,'WC Model'!$E698,L$456:L$653)</f>
        <v>0</v>
      </c>
      <c r="M698" s="33">
        <f>SUMIF('WC Model'!$E$456:$E$653,'WC Model'!$E698,M$456:M$653)</f>
        <v>0</v>
      </c>
      <c r="N698" s="33">
        <f>SUMIF('WC Model'!$E$456:$E$653,'WC Model'!$E698,N$456:N$653)</f>
        <v>0</v>
      </c>
      <c r="O698" s="33">
        <f>SUMIF('WC Model'!$E$456:$E$653,'WC Model'!$E698,O$456:O$653)</f>
        <v>0</v>
      </c>
      <c r="P698" s="33">
        <f>SUMIF('WC Model'!$E$456:$E$653,'WC Model'!$E698,P$456:P$653)</f>
        <v>0</v>
      </c>
      <c r="Q698" s="33">
        <f>SUMIF('WC Model'!$E$456:$E$653,'WC Model'!$E698,Q$456:Q$653)</f>
        <v>0</v>
      </c>
      <c r="R698" s="33">
        <f>SUMIF('WC Model'!$E$456:$E$653,'WC Model'!$E698,R$456:R$653)</f>
        <v>0</v>
      </c>
      <c r="S698" s="33">
        <f>SUMIF('WC Model'!$E$456:$E$653,'WC Model'!$E698,S$456:S$653)</f>
        <v>0</v>
      </c>
      <c r="T698" s="33">
        <f>SUMIF('WC Model'!$E$456:$E$653,'WC Model'!$E698,T$456:T$653)</f>
        <v>0</v>
      </c>
      <c r="U698" s="33">
        <f>SUMIF('WC Model'!$E$456:$E$653,'WC Model'!$E698,U$456:U$653)</f>
        <v>0</v>
      </c>
      <c r="V698" s="33">
        <f>SUMIF('WC Model'!$E$456:$E$653,'WC Model'!$E698,V$456:V$653)</f>
        <v>0</v>
      </c>
      <c r="W698" s="33">
        <f>SUMIF('WC Model'!$E$456:$E$653,'WC Model'!$E698,W$456:W$653)</f>
        <v>0</v>
      </c>
      <c r="X698" s="33">
        <f>SUMIF('WC Model'!$E$456:$E$653,'WC Model'!$E698,X$456:X$653)</f>
        <v>0</v>
      </c>
      <c r="Y698" s="33">
        <f>SUMIF('WC Model'!$E$456:$E$653,'WC Model'!$E698,Y$456:Y$653)</f>
        <v>0</v>
      </c>
      <c r="Z698" s="33">
        <f>SUMIF('WC Model'!$E$456:$E$653,'WC Model'!$E698,Z$456:Z$653)</f>
        <v>0</v>
      </c>
      <c r="AA698" s="33">
        <f>SUMIF('WC Model'!$E$456:$E$653,'WC Model'!$E698,AA$456:AA$653)</f>
        <v>0</v>
      </c>
      <c r="AB698" s="33">
        <f>SUMIF('WC Model'!$E$456:$E$653,'WC Model'!$E698,AB$456:AB$653)</f>
        <v>0</v>
      </c>
      <c r="AC698" s="33">
        <f>SUMIF('WC Model'!$E$456:$E$653,'WC Model'!$E698,AC$456:AC$653)</f>
        <v>0</v>
      </c>
      <c r="AD698" s="33">
        <f>SUMIF('WC Model'!$E$456:$E$653,'WC Model'!$E698,AD$456:AD$653)</f>
        <v>0</v>
      </c>
      <c r="AE698" s="33">
        <f>SUMIF('WC Model'!$E$456:$E$653,'WC Model'!$E698,AE$456:AE$653)</f>
        <v>0</v>
      </c>
      <c r="AF698" s="33">
        <f>SUMIF('WC Model'!$E$456:$E$653,'WC Model'!$E698,AF$456:AF$653)</f>
        <v>0</v>
      </c>
      <c r="AG698" s="33">
        <f>SUMIF('WC Model'!$E$456:$E$653,'WC Model'!$E698,AG$456:AG$653)</f>
        <v>0</v>
      </c>
      <c r="AH698" s="33">
        <f>SUMIF('WC Model'!$E$456:$E$653,'WC Model'!$E698,AH$456:AH$653)</f>
        <v>0</v>
      </c>
      <c r="AI698" s="33">
        <f>SUMIF('WC Model'!$E$456:$E$653,'WC Model'!$E698,AI$456:AI$653)</f>
        <v>0</v>
      </c>
      <c r="AJ698" s="33">
        <f>SUMIF('WC Model'!$E$456:$E$653,'WC Model'!$E698,AJ$456:AJ$653)</f>
        <v>0</v>
      </c>
      <c r="AK698" s="33">
        <f>SUMIF('WC Model'!$E$456:$E$653,'WC Model'!$E698,AK$456:AK$653)</f>
        <v>0</v>
      </c>
      <c r="AL698" s="33">
        <f>SUMIF('WC Model'!$E$456:$E$653,'WC Model'!$E698,AL$456:AL$653)</f>
        <v>0</v>
      </c>
      <c r="AM698" s="33">
        <f>SUMIF('WC Model'!$E$456:$E$653,'WC Model'!$E698,AM$456:AM$653)</f>
        <v>0</v>
      </c>
      <c r="AN698" s="33">
        <f>SUMIF('WC Model'!$E$456:$E$653,'WC Model'!$E698,AN$456:AN$653)</f>
        <v>0</v>
      </c>
      <c r="AO698" s="33">
        <f>SUMIF('WC Model'!$E$456:$E$653,'WC Model'!$E698,AO$456:AO$653)</f>
        <v>0</v>
      </c>
      <c r="AP698" s="97"/>
      <c r="AQ698" s="76"/>
      <c r="AR698" s="43">
        <f t="shared" si="1013"/>
        <v>0</v>
      </c>
      <c r="AS698" s="43"/>
      <c r="AT698" s="43"/>
      <c r="AU698" s="43">
        <f t="shared" si="1014"/>
        <v>0</v>
      </c>
      <c r="AV698" s="43"/>
      <c r="AW698" s="43"/>
      <c r="AX698" s="43">
        <f t="shared" si="1015"/>
        <v>0</v>
      </c>
      <c r="AY698" s="43"/>
      <c r="AZ698" s="43"/>
      <c r="BA698" s="98">
        <f t="shared" si="1016"/>
        <v>0</v>
      </c>
      <c r="BB698" s="43"/>
      <c r="BC698" s="43"/>
      <c r="BD698" s="43"/>
      <c r="BE698" s="43"/>
      <c r="BF698" s="43"/>
      <c r="BG698" s="18"/>
      <c r="BI698" s="45"/>
      <c r="BJ698" s="44"/>
      <c r="BK698" s="45"/>
      <c r="BL698" s="44"/>
      <c r="BM698" s="18"/>
      <c r="BS698" s="18"/>
      <c r="BU698" s="18"/>
      <c r="BW698" s="18"/>
      <c r="BY698" s="18"/>
    </row>
    <row r="699" spans="1:98" x14ac:dyDescent="0.2">
      <c r="C699" s="14" t="s">
        <v>1464</v>
      </c>
      <c r="D699" s="14"/>
      <c r="E699" s="17">
        <v>5</v>
      </c>
      <c r="F699" s="350">
        <f>SUMIF('WC Model'!$E$456:$E$653,'WC Model'!$E699,F$456:F$653)</f>
        <v>-166214202.56999999</v>
      </c>
      <c r="G699" s="33">
        <f>SUMIF('WC Model'!$E$456:$E$653,'WC Model'!$E699,G$456:G$653)</f>
        <v>-148873832.85999995</v>
      </c>
      <c r="H699" s="33">
        <f>SUMIF('WC Model'!$E$456:$E$653,'WC Model'!$E699,H$456:H$653)</f>
        <v>-161814033.50999999</v>
      </c>
      <c r="I699" s="33">
        <f>SUMIF('WC Model'!$E$456:$E$653,'WC Model'!$E699,I$456:I$653)</f>
        <v>-121092992.38</v>
      </c>
      <c r="J699" s="33">
        <f>SUMIF('WC Model'!$E$456:$E$653,'WC Model'!$E699,J$456:J$653)</f>
        <v>-115587057.65999997</v>
      </c>
      <c r="K699" s="33">
        <f>SUMIF('WC Model'!$E$456:$E$653,'WC Model'!$E699,K$456:K$653)</f>
        <v>-114712346.17</v>
      </c>
      <c r="L699" s="33">
        <f>SUMIF('WC Model'!$E$456:$E$653,'WC Model'!$E699,L$456:L$653)</f>
        <v>-109721822.66</v>
      </c>
      <c r="M699" s="33">
        <f>SUMIF('WC Model'!$E$456:$E$653,'WC Model'!$E699,M$456:M$653)</f>
        <v>-123500141.31</v>
      </c>
      <c r="N699" s="33">
        <f>SUMIF('WC Model'!$E$456:$E$653,'WC Model'!$E699,N$456:N$653)</f>
        <v>-120249908.77000001</v>
      </c>
      <c r="O699" s="33">
        <f>SUMIF('WC Model'!$E$456:$E$653,'WC Model'!$E699,O$456:O$653)</f>
        <v>-130898422.37999998</v>
      </c>
      <c r="P699" s="33">
        <f>SUMIF('WC Model'!$E$456:$E$653,'WC Model'!$E699,P$456:P$653)</f>
        <v>-140903187.76999998</v>
      </c>
      <c r="Q699" s="33">
        <f>SUMIF('WC Model'!$E$456:$E$653,'WC Model'!$E699,Q$456:Q$653)</f>
        <v>-168760504.08000001</v>
      </c>
      <c r="R699" s="33">
        <f>SUMIF('WC Model'!$E$456:$E$653,'WC Model'!$E699,R$456:R$653)</f>
        <v>-148278308.02000001</v>
      </c>
      <c r="S699" s="33">
        <f>SUMIF('WC Model'!$E$456:$E$653,'WC Model'!$E699,S$456:S$653)</f>
        <v>-141180125.63</v>
      </c>
      <c r="T699" s="33">
        <f>SUMIF('WC Model'!$E$456:$E$653,'WC Model'!$E699,T$456:T$653)</f>
        <v>-154714550.34</v>
      </c>
      <c r="U699" s="33">
        <f>SUMIF('WC Model'!$E$456:$E$653,'WC Model'!$E699,U$456:U$653)</f>
        <v>-138053493.85999998</v>
      </c>
      <c r="V699" s="33">
        <f>SUMIF('WC Model'!$E$456:$E$653,'WC Model'!$E699,V$456:V$653)</f>
        <v>-135184768.38</v>
      </c>
      <c r="W699" s="33">
        <f>SUMIF('WC Model'!$E$456:$E$653,'WC Model'!$E699,W$456:W$653)</f>
        <v>-132487343.42999999</v>
      </c>
      <c r="X699" s="33">
        <f>SUMIF('WC Model'!$E$456:$E$653,'WC Model'!$E699,X$456:X$653)</f>
        <v>-118145174.38999999</v>
      </c>
      <c r="Y699" s="33">
        <f>SUMIF('WC Model'!$E$456:$E$653,'WC Model'!$E699,Y$456:Y$653)</f>
        <v>-122484692.76000002</v>
      </c>
      <c r="Z699" s="33">
        <f>SUMIF('WC Model'!$E$456:$E$653,'WC Model'!$E699,Z$456:Z$653)</f>
        <v>-140773980.84</v>
      </c>
      <c r="AA699" s="33">
        <f>SUMIF('WC Model'!$E$456:$E$653,'WC Model'!$E699,AA$456:AA$653)</f>
        <v>-130249159.8</v>
      </c>
      <c r="AB699" s="33">
        <f>SUMIF('WC Model'!$E$456:$E$653,'WC Model'!$E699,AB$456:AB$653)</f>
        <v>-156643959.89000002</v>
      </c>
      <c r="AC699" s="33">
        <f>SUMIF('WC Model'!$E$456:$E$653,'WC Model'!$E699,AC$456:AC$653)</f>
        <v>-154443277.70000002</v>
      </c>
      <c r="AD699" s="33">
        <f>SUMIF('WC Model'!$E$456:$E$653,'WC Model'!$E699,AD$456:AD$653)</f>
        <v>-142391706.95000002</v>
      </c>
      <c r="AE699" s="33">
        <f>SUMIF('WC Model'!$E$456:$E$653,'WC Model'!$E699,AE$456:AE$653)</f>
        <v>-171871076.10000002</v>
      </c>
      <c r="AF699" s="33">
        <f>SUMIF('WC Model'!$E$456:$E$653,'WC Model'!$E699,AF$456:AF$653)</f>
        <v>-155346708.45000002</v>
      </c>
      <c r="AG699" s="33">
        <f>SUMIF('WC Model'!$E$456:$E$653,'WC Model'!$E699,AG$456:AG$653)</f>
        <v>-136339687.21000001</v>
      </c>
      <c r="AH699" s="33">
        <f>SUMIF('WC Model'!$E$456:$E$653,'WC Model'!$E699,AH$456:AH$653)</f>
        <v>-137078747.63999999</v>
      </c>
      <c r="AI699" s="33">
        <f>SUMIF('WC Model'!$E$456:$E$653,'WC Model'!$E699,AI$456:AI$653)</f>
        <v>-145056791.01999998</v>
      </c>
      <c r="AJ699" s="33">
        <f>SUMIF('WC Model'!$E$456:$E$653,'WC Model'!$E699,AJ$456:AJ$653)</f>
        <v>-134373550.69</v>
      </c>
      <c r="AK699" s="33">
        <f>SUMIF('WC Model'!$E$456:$E$653,'WC Model'!$E699,AK$456:AK$653)</f>
        <v>-135860420.96999997</v>
      </c>
      <c r="AL699" s="33">
        <f>SUMIF('WC Model'!$E$456:$E$653,'WC Model'!$E699,AL$456:AL$653)</f>
        <v>-144977457.63</v>
      </c>
      <c r="AM699" s="33">
        <f>SUMIF('WC Model'!$E$456:$E$653,'WC Model'!$E699,AM$456:AM$653)</f>
        <v>-180319922.57999998</v>
      </c>
      <c r="AN699" s="33">
        <f>SUMIF('WC Model'!$E$456:$E$653,'WC Model'!$E699,AN$456:AN$653)</f>
        <v>-187480929.31</v>
      </c>
      <c r="AO699" s="33">
        <f>SUMIF('WC Model'!$E$456:$E$653,'WC Model'!$E699,AO$456:AO$653)</f>
        <v>-195959087.71999997</v>
      </c>
      <c r="AP699" s="97"/>
      <c r="AQ699" s="76"/>
      <c r="AR699" s="43">
        <f t="shared" si="1013"/>
        <v>-141479938.62458336</v>
      </c>
      <c r="AS699" s="43"/>
      <c r="AT699" s="43"/>
      <c r="AU699" s="43">
        <f t="shared" si="1014"/>
        <v>-142045019.91291657</v>
      </c>
      <c r="AV699" s="43"/>
      <c r="AW699" s="43"/>
      <c r="AX699" s="43">
        <f t="shared" si="1015"/>
        <v>-145210900.47124997</v>
      </c>
      <c r="AY699" s="43"/>
      <c r="AZ699" s="43"/>
      <c r="BA699" s="98">
        <f t="shared" si="1016"/>
        <v>-153858181.77166665</v>
      </c>
      <c r="BB699" s="16"/>
      <c r="BC699" s="16"/>
      <c r="BD699" s="16"/>
      <c r="BE699" s="16"/>
      <c r="BF699" s="16"/>
      <c r="BG699" s="18"/>
      <c r="BI699" s="43"/>
      <c r="BJ699" s="44"/>
      <c r="BK699" s="43"/>
      <c r="BL699" s="44"/>
      <c r="CH699" s="403"/>
      <c r="CQ699" s="19"/>
      <c r="CR699" s="19"/>
      <c r="CS699" s="19"/>
      <c r="CT699" s="19"/>
    </row>
    <row r="700" spans="1:98" s="19" customFormat="1" x14ac:dyDescent="0.2">
      <c r="A700" s="66"/>
      <c r="C700" s="14" t="s">
        <v>1464</v>
      </c>
      <c r="D700" s="14"/>
      <c r="E700" s="17"/>
      <c r="F700" s="352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02"/>
      <c r="AQ700" s="34"/>
      <c r="AR700" s="20"/>
      <c r="AS700" s="20"/>
      <c r="AT700" s="20"/>
      <c r="AU700" s="20"/>
      <c r="AV700" s="20"/>
      <c r="AW700" s="20"/>
      <c r="AX700" s="20"/>
      <c r="AY700" s="20"/>
      <c r="AZ700" s="20"/>
      <c r="BA700" s="103"/>
      <c r="BB700" s="68"/>
      <c r="BC700" s="68"/>
      <c r="BD700" s="68"/>
      <c r="BE700" s="68"/>
      <c r="BF700" s="68"/>
      <c r="BG700" s="16"/>
      <c r="BI700" s="68"/>
      <c r="BK700" s="68"/>
      <c r="BM700" s="68"/>
      <c r="BO700" s="68"/>
      <c r="BQ700" s="68"/>
      <c r="BS700" s="68"/>
      <c r="BU700" s="68"/>
      <c r="BW700" s="68"/>
      <c r="BY700" s="68"/>
      <c r="CB700" s="68"/>
      <c r="CC700" s="68"/>
      <c r="CD700" s="111"/>
      <c r="CE700" s="68"/>
      <c r="CF700" s="255"/>
      <c r="CG700" s="255"/>
      <c r="CH700" s="255"/>
      <c r="CI700" s="68"/>
      <c r="CJ700" s="68"/>
      <c r="CQ700" s="14"/>
      <c r="CR700" s="14"/>
      <c r="CS700" s="14"/>
      <c r="CT700" s="14"/>
    </row>
    <row r="701" spans="1:98" x14ac:dyDescent="0.2">
      <c r="C701" s="14"/>
      <c r="D701" s="14"/>
      <c r="F701" s="33"/>
      <c r="G701" s="33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97"/>
      <c r="AQ701" s="76"/>
      <c r="AR701" s="43"/>
      <c r="AS701" s="43"/>
      <c r="AT701" s="43"/>
      <c r="AU701" s="43"/>
      <c r="AV701" s="43"/>
      <c r="AW701" s="43"/>
      <c r="AX701" s="43"/>
      <c r="AY701" s="43"/>
      <c r="AZ701" s="43"/>
      <c r="BA701" s="98"/>
      <c r="BB701" s="16"/>
      <c r="BC701" s="16"/>
      <c r="BD701" s="16"/>
      <c r="BE701" s="16"/>
      <c r="BF701" s="16"/>
      <c r="BG701" s="68"/>
      <c r="CQ701" s="55"/>
      <c r="CR701" s="55"/>
      <c r="CS701" s="55"/>
      <c r="CT701" s="55"/>
    </row>
    <row r="702" spans="1:98" s="55" customFormat="1" x14ac:dyDescent="0.2">
      <c r="A702" s="113"/>
      <c r="C702" s="19" t="s">
        <v>1464</v>
      </c>
      <c r="D702" s="19"/>
      <c r="E702" s="66"/>
      <c r="F702" s="159">
        <f t="shared" ref="F702:AO702" si="1018">SUM(F691:F700)</f>
        <v>-3174855882.9400001</v>
      </c>
      <c r="G702" s="159">
        <f t="shared" si="1018"/>
        <v>-3191914938.9799995</v>
      </c>
      <c r="H702" s="159">
        <f t="shared" si="1018"/>
        <v>-3161056854.6800003</v>
      </c>
      <c r="I702" s="159">
        <f t="shared" si="1018"/>
        <v>-3110135993.2199993</v>
      </c>
      <c r="J702" s="159">
        <f t="shared" si="1018"/>
        <v>-3098747370.6499996</v>
      </c>
      <c r="K702" s="159">
        <f t="shared" si="1018"/>
        <v>-3159600878.1200004</v>
      </c>
      <c r="L702" s="159">
        <f t="shared" si="1018"/>
        <v>-3143168607.3099999</v>
      </c>
      <c r="M702" s="159">
        <f t="shared" si="1018"/>
        <v>-3139626112.6099997</v>
      </c>
      <c r="N702" s="159">
        <f t="shared" si="1018"/>
        <v>-3172085663.6799998</v>
      </c>
      <c r="O702" s="159">
        <f t="shared" si="1018"/>
        <v>-3203808455.3999996</v>
      </c>
      <c r="P702" s="159">
        <f t="shared" si="1018"/>
        <v>-3287722839.0700002</v>
      </c>
      <c r="Q702" s="159">
        <f t="shared" si="1018"/>
        <v>-3337697371.8599997</v>
      </c>
      <c r="R702" s="159">
        <f t="shared" si="1018"/>
        <v>-3329220482.6699996</v>
      </c>
      <c r="S702" s="159">
        <f t="shared" si="1018"/>
        <v>-3328927988.3900003</v>
      </c>
      <c r="T702" s="159">
        <f t="shared" si="1018"/>
        <v>-3848614687.6500001</v>
      </c>
      <c r="U702" s="159">
        <f t="shared" si="1018"/>
        <v>-3831128716.8800006</v>
      </c>
      <c r="V702" s="159">
        <f t="shared" si="1018"/>
        <v>-3736909237.02</v>
      </c>
      <c r="W702" s="159">
        <f t="shared" si="1018"/>
        <v>-3505135460.5799999</v>
      </c>
      <c r="X702" s="159">
        <f t="shared" si="1018"/>
        <v>-3473455684.3599997</v>
      </c>
      <c r="Y702" s="159">
        <f t="shared" si="1018"/>
        <v>-3459233016.0800004</v>
      </c>
      <c r="Z702" s="159">
        <f>SUM(Z691:Z700)</f>
        <v>-3489514312.0500002</v>
      </c>
      <c r="AA702" s="159">
        <f t="shared" si="1018"/>
        <v>-3518315444.7500005</v>
      </c>
      <c r="AB702" s="159">
        <f t="shared" si="1018"/>
        <v>-3577663757.1499996</v>
      </c>
      <c r="AC702" s="159">
        <f t="shared" si="1018"/>
        <v>-3609881390.9299998</v>
      </c>
      <c r="AD702" s="159">
        <f t="shared" si="1018"/>
        <v>-3618785648.3099995</v>
      </c>
      <c r="AE702" s="159">
        <f t="shared" si="1018"/>
        <v>-3681303623.8600001</v>
      </c>
      <c r="AF702" s="159">
        <f t="shared" si="1018"/>
        <v>-3646413611.6699996</v>
      </c>
      <c r="AG702" s="159">
        <f t="shared" si="1018"/>
        <v>-3611790226.23</v>
      </c>
      <c r="AH702" s="159">
        <f>SUM(AH691:AH700)</f>
        <v>-3612868605.1799998</v>
      </c>
      <c r="AI702" s="159">
        <f t="shared" si="1018"/>
        <v>-3667864583.4999995</v>
      </c>
      <c r="AJ702" s="159">
        <f t="shared" si="1018"/>
        <v>-3672704087.7599998</v>
      </c>
      <c r="AK702" s="159">
        <f t="shared" si="1018"/>
        <v>-3694017708.2599998</v>
      </c>
      <c r="AL702" s="159">
        <f t="shared" si="1018"/>
        <v>-3810189649.6800003</v>
      </c>
      <c r="AM702" s="159">
        <f t="shared" si="1018"/>
        <v>-3868150799.3899999</v>
      </c>
      <c r="AN702" s="159">
        <f t="shared" si="1018"/>
        <v>-3947843111.3599997</v>
      </c>
      <c r="AO702" s="159">
        <f t="shared" si="1018"/>
        <v>-3928756075.3899999</v>
      </c>
      <c r="AP702" s="110"/>
      <c r="AQ702" s="109"/>
      <c r="AR702" s="111">
        <f>SUM(AR691:AR700)</f>
        <v>-3604070036.8024998</v>
      </c>
      <c r="AS702" s="111"/>
      <c r="AT702" s="111"/>
      <c r="AU702" s="111">
        <f>SUM(AU691:AU700)</f>
        <v>-3573810445.2175002</v>
      </c>
      <c r="AV702" s="111"/>
      <c r="AW702" s="111"/>
      <c r="AX702" s="111">
        <f>SUM(AX691:AX700)</f>
        <v>-3630121722.3720832</v>
      </c>
      <c r="AY702" s="111"/>
      <c r="AZ702" s="111"/>
      <c r="BA702" s="112">
        <f>SUM(BA691:BA700)</f>
        <v>-3716770865.6966667</v>
      </c>
      <c r="BB702" s="54"/>
      <c r="BC702" s="54"/>
      <c r="BD702" s="54"/>
      <c r="BE702" s="54"/>
      <c r="BF702" s="54"/>
      <c r="BG702" s="16"/>
      <c r="BI702" s="54"/>
      <c r="BK702" s="54"/>
      <c r="BM702" s="54"/>
      <c r="BO702" s="54"/>
      <c r="BQ702" s="54"/>
      <c r="BS702" s="54"/>
      <c r="BU702" s="54"/>
      <c r="BW702" s="54"/>
      <c r="BY702" s="54"/>
      <c r="CB702" s="54"/>
      <c r="CC702" s="54"/>
      <c r="CD702" s="63"/>
      <c r="CE702" s="54"/>
      <c r="CF702" s="243"/>
      <c r="CG702" s="243"/>
      <c r="CH702" s="243"/>
      <c r="CI702" s="54"/>
      <c r="CJ702" s="54"/>
      <c r="CQ702" s="14"/>
      <c r="CR702" s="14"/>
      <c r="CS702" s="14"/>
      <c r="CT702" s="14"/>
    </row>
    <row r="703" spans="1:98" x14ac:dyDescent="0.2">
      <c r="C703" s="14"/>
      <c r="D703" s="14"/>
      <c r="F703" s="33" t="b">
        <f t="shared" ref="F703:AO703" si="1019">F655=F702</f>
        <v>1</v>
      </c>
      <c r="G703" s="33" t="b">
        <f t="shared" si="1019"/>
        <v>1</v>
      </c>
      <c r="H703" s="33" t="b">
        <f t="shared" si="1019"/>
        <v>1</v>
      </c>
      <c r="I703" s="33" t="b">
        <f t="shared" si="1019"/>
        <v>1</v>
      </c>
      <c r="J703" s="33" t="b">
        <f t="shared" si="1019"/>
        <v>1</v>
      </c>
      <c r="K703" s="33" t="b">
        <f t="shared" si="1019"/>
        <v>1</v>
      </c>
      <c r="L703" s="33" t="b">
        <f t="shared" si="1019"/>
        <v>1</v>
      </c>
      <c r="M703" s="33" t="b">
        <f t="shared" si="1019"/>
        <v>1</v>
      </c>
      <c r="N703" s="33" t="b">
        <f t="shared" si="1019"/>
        <v>1</v>
      </c>
      <c r="O703" s="33" t="b">
        <f t="shared" si="1019"/>
        <v>1</v>
      </c>
      <c r="P703" s="33" t="b">
        <f t="shared" si="1019"/>
        <v>1</v>
      </c>
      <c r="Q703" s="33" t="b">
        <f t="shared" si="1019"/>
        <v>1</v>
      </c>
      <c r="R703" s="33" t="b">
        <f t="shared" si="1019"/>
        <v>1</v>
      </c>
      <c r="S703" s="33" t="b">
        <f t="shared" si="1019"/>
        <v>1</v>
      </c>
      <c r="T703" s="33" t="b">
        <f t="shared" si="1019"/>
        <v>1</v>
      </c>
      <c r="U703" s="33" t="b">
        <f t="shared" si="1019"/>
        <v>1</v>
      </c>
      <c r="V703" s="33" t="b">
        <f t="shared" si="1019"/>
        <v>1</v>
      </c>
      <c r="W703" s="33" t="b">
        <f t="shared" si="1019"/>
        <v>1</v>
      </c>
      <c r="X703" s="33" t="b">
        <f t="shared" si="1019"/>
        <v>1</v>
      </c>
      <c r="Y703" s="33" t="b">
        <f t="shared" si="1019"/>
        <v>1</v>
      </c>
      <c r="Z703" s="33" t="b">
        <f t="shared" si="1019"/>
        <v>1</v>
      </c>
      <c r="AA703" s="33" t="b">
        <f t="shared" si="1019"/>
        <v>1</v>
      </c>
      <c r="AB703" s="33" t="b">
        <f t="shared" si="1019"/>
        <v>1</v>
      </c>
      <c r="AC703" s="33" t="b">
        <f t="shared" si="1019"/>
        <v>1</v>
      </c>
      <c r="AD703" s="33" t="b">
        <f t="shared" si="1019"/>
        <v>1</v>
      </c>
      <c r="AE703" s="33" t="b">
        <f t="shared" si="1019"/>
        <v>1</v>
      </c>
      <c r="AF703" s="33" t="b">
        <f t="shared" si="1019"/>
        <v>1</v>
      </c>
      <c r="AG703" s="33" t="b">
        <f t="shared" si="1019"/>
        <v>1</v>
      </c>
      <c r="AH703" s="33" t="b">
        <f t="shared" si="1019"/>
        <v>1</v>
      </c>
      <c r="AI703" s="33" t="b">
        <f t="shared" si="1019"/>
        <v>1</v>
      </c>
      <c r="AJ703" s="33" t="b">
        <f>AJ655=AJ702</f>
        <v>1</v>
      </c>
      <c r="AK703" s="33" t="b">
        <f t="shared" si="1019"/>
        <v>1</v>
      </c>
      <c r="AL703" s="33" t="b">
        <f t="shared" si="1019"/>
        <v>1</v>
      </c>
      <c r="AM703" s="33" t="b">
        <f t="shared" si="1019"/>
        <v>1</v>
      </c>
      <c r="AN703" s="33" t="b">
        <f>AN655=AN702</f>
        <v>1</v>
      </c>
      <c r="AO703" s="33" t="b">
        <f t="shared" si="1019"/>
        <v>1</v>
      </c>
      <c r="AP703" s="97"/>
      <c r="AQ703" s="76"/>
      <c r="AR703" s="43"/>
      <c r="AS703" s="43"/>
      <c r="AT703" s="43"/>
      <c r="AU703" s="43"/>
      <c r="AV703" s="43"/>
      <c r="AW703" s="43"/>
      <c r="AX703" s="43"/>
      <c r="AY703" s="43"/>
      <c r="AZ703" s="43"/>
      <c r="BA703" s="98"/>
      <c r="BB703" s="16"/>
      <c r="BC703" s="16"/>
      <c r="BD703" s="16"/>
      <c r="BE703" s="16"/>
      <c r="BF703" s="16"/>
      <c r="BG703" s="54"/>
    </row>
    <row r="704" spans="1:98" x14ac:dyDescent="0.2">
      <c r="C704" s="55" t="s">
        <v>1465</v>
      </c>
      <c r="D704" s="55"/>
      <c r="E704" s="113"/>
      <c r="F704" s="160">
        <f t="shared" ref="F704:AO704" si="1020">+F702+F689</f>
        <v>0</v>
      </c>
      <c r="G704" s="160">
        <f t="shared" si="1020"/>
        <v>0</v>
      </c>
      <c r="H704" s="54">
        <f t="shared" si="1020"/>
        <v>0</v>
      </c>
      <c r="I704" s="54">
        <f t="shared" si="1020"/>
        <v>0</v>
      </c>
      <c r="J704" s="54">
        <f t="shared" si="1020"/>
        <v>0</v>
      </c>
      <c r="K704" s="54">
        <f t="shared" si="1020"/>
        <v>0</v>
      </c>
      <c r="L704" s="54">
        <f t="shared" si="1020"/>
        <v>0</v>
      </c>
      <c r="M704" s="54">
        <f t="shared" si="1020"/>
        <v>0</v>
      </c>
      <c r="N704" s="54">
        <f t="shared" si="1020"/>
        <v>0</v>
      </c>
      <c r="O704" s="54">
        <f t="shared" si="1020"/>
        <v>0</v>
      </c>
      <c r="P704" s="54">
        <f t="shared" si="1020"/>
        <v>0</v>
      </c>
      <c r="Q704" s="54">
        <f t="shared" si="1020"/>
        <v>0</v>
      </c>
      <c r="R704" s="54">
        <f t="shared" si="1020"/>
        <v>0</v>
      </c>
      <c r="S704" s="54">
        <f t="shared" si="1020"/>
        <v>0</v>
      </c>
      <c r="T704" s="54">
        <f t="shared" si="1020"/>
        <v>0</v>
      </c>
      <c r="U704" s="54">
        <f t="shared" si="1020"/>
        <v>0</v>
      </c>
      <c r="V704" s="54">
        <f t="shared" si="1020"/>
        <v>0</v>
      </c>
      <c r="W704" s="54">
        <f t="shared" si="1020"/>
        <v>0</v>
      </c>
      <c r="X704" s="54">
        <f t="shared" si="1020"/>
        <v>0</v>
      </c>
      <c r="Y704" s="54">
        <f t="shared" si="1020"/>
        <v>0</v>
      </c>
      <c r="Z704" s="54">
        <f t="shared" si="1020"/>
        <v>0</v>
      </c>
      <c r="AA704" s="54">
        <f t="shared" si="1020"/>
        <v>0</v>
      </c>
      <c r="AB704" s="54">
        <f t="shared" si="1020"/>
        <v>0</v>
      </c>
      <c r="AC704" s="54">
        <f t="shared" si="1020"/>
        <v>0</v>
      </c>
      <c r="AD704" s="54">
        <f t="shared" si="1020"/>
        <v>0</v>
      </c>
      <c r="AE704" s="54">
        <f t="shared" si="1020"/>
        <v>0</v>
      </c>
      <c r="AF704" s="54">
        <f t="shared" si="1020"/>
        <v>0</v>
      </c>
      <c r="AG704" s="54">
        <f>+AG702+AG689</f>
        <v>0</v>
      </c>
      <c r="AH704" s="54">
        <f>+AH702+AH689</f>
        <v>0</v>
      </c>
      <c r="AI704" s="54">
        <f t="shared" si="1020"/>
        <v>0</v>
      </c>
      <c r="AJ704" s="54">
        <f t="shared" si="1020"/>
        <v>0</v>
      </c>
      <c r="AK704" s="54">
        <f t="shared" si="1020"/>
        <v>0</v>
      </c>
      <c r="AL704" s="54">
        <f t="shared" si="1020"/>
        <v>0</v>
      </c>
      <c r="AM704" s="54">
        <f t="shared" si="1020"/>
        <v>0</v>
      </c>
      <c r="AN704" s="54">
        <f>+AN702+AN689</f>
        <v>0</v>
      </c>
      <c r="AO704" s="54">
        <f t="shared" si="1020"/>
        <v>0</v>
      </c>
      <c r="AP704" s="114"/>
      <c r="AQ704" s="63"/>
      <c r="AR704" s="63">
        <f>+AR702+AR689</f>
        <v>0</v>
      </c>
      <c r="AS704" s="63"/>
      <c r="AT704" s="63"/>
      <c r="AU704" s="63">
        <f>+AU702+AU689</f>
        <v>0</v>
      </c>
      <c r="AV704" s="63"/>
      <c r="AW704" s="63"/>
      <c r="AX704" s="63">
        <f>+AX702+AX689</f>
        <v>0</v>
      </c>
      <c r="AY704" s="63"/>
      <c r="AZ704" s="63"/>
      <c r="BA704" s="115">
        <f>+BA702+BA689</f>
        <v>0</v>
      </c>
    </row>
    <row r="705" spans="3:53" x14ac:dyDescent="0.2">
      <c r="C705" s="14"/>
      <c r="D705" s="157"/>
      <c r="E705" s="207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02"/>
      <c r="AQ705" s="34"/>
      <c r="AR705" s="104"/>
      <c r="AS705" s="104"/>
      <c r="AT705" s="104"/>
      <c r="AU705" s="104"/>
      <c r="AV705" s="104"/>
      <c r="AW705" s="104"/>
      <c r="AX705" s="104"/>
      <c r="AY705" s="104"/>
      <c r="AZ705" s="104"/>
      <c r="BA705" s="386"/>
    </row>
    <row r="706" spans="3:53" x14ac:dyDescent="0.2">
      <c r="C706" s="14"/>
      <c r="D706" s="14"/>
      <c r="AA706" s="16"/>
      <c r="AB706" s="16"/>
      <c r="AC706" s="16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  <c r="AO706" s="16"/>
    </row>
    <row r="707" spans="3:53" x14ac:dyDescent="0.2">
      <c r="C707" s="14"/>
      <c r="D707" s="14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</row>
    <row r="708" spans="3:53" x14ac:dyDescent="0.2">
      <c r="C708" s="14"/>
      <c r="D708" s="14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</row>
    <row r="709" spans="3:53" x14ac:dyDescent="0.2">
      <c r="C709" s="14"/>
      <c r="D709" s="14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</row>
    <row r="710" spans="3:53" x14ac:dyDescent="0.2">
      <c r="C710" s="14"/>
      <c r="D710" s="14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</row>
  </sheetData>
  <autoFilter ref="A7:E698" xr:uid="{6DBE0165-48A5-449B-BEEE-4DC1345BA0BA}"/>
  <sortState xmlns:xlrd2="http://schemas.microsoft.com/office/spreadsheetml/2017/richdata2" ref="A8:AU593">
    <sortCondition ref="A8:A593"/>
  </sortState>
  <mergeCells count="15">
    <mergeCell ref="CF2:CH2"/>
    <mergeCell ref="CD1:CD2"/>
    <mergeCell ref="CF3:CH3"/>
    <mergeCell ref="BG3:BH3"/>
    <mergeCell ref="BE3:BF3"/>
    <mergeCell ref="BW3:BX3"/>
    <mergeCell ref="BY3:BZ3"/>
    <mergeCell ref="BC3:BD3"/>
    <mergeCell ref="BO3:BP3"/>
    <mergeCell ref="BQ3:BR3"/>
    <mergeCell ref="BS3:BT3"/>
    <mergeCell ref="BU3:BV3"/>
    <mergeCell ref="BI3:BJ3"/>
    <mergeCell ref="BK3:BL3"/>
    <mergeCell ref="BM3:BN3"/>
  </mergeCells>
  <phoneticPr fontId="45" type="noConversion"/>
  <conditionalFormatting sqref="H705:AO705">
    <cfRule type="cellIs" dxfId="54" priority="17" operator="notEqual">
      <formula>0</formula>
    </cfRule>
  </conditionalFormatting>
  <conditionalFormatting sqref="AR705">
    <cfRule type="cellIs" dxfId="53" priority="16" operator="notEqual">
      <formula>0</formula>
    </cfRule>
  </conditionalFormatting>
  <conditionalFormatting sqref="F705:G705">
    <cfRule type="cellIs" dxfId="52" priority="13" operator="notEqual">
      <formula>0</formula>
    </cfRule>
  </conditionalFormatting>
  <conditionalFormatting sqref="AS705">
    <cfRule type="cellIs" dxfId="51" priority="12" operator="notEqual">
      <formula>0</formula>
    </cfRule>
  </conditionalFormatting>
  <conditionalFormatting sqref="AT705">
    <cfRule type="cellIs" dxfId="50" priority="11" operator="notEqual">
      <formula>0</formula>
    </cfRule>
  </conditionalFormatting>
  <conditionalFormatting sqref="AU705">
    <cfRule type="cellIs" dxfId="49" priority="10" operator="notEqual">
      <formula>0</formula>
    </cfRule>
  </conditionalFormatting>
  <conditionalFormatting sqref="AX705">
    <cfRule type="cellIs" dxfId="48" priority="9" operator="notEqual">
      <formula>0</formula>
    </cfRule>
  </conditionalFormatting>
  <conditionalFormatting sqref="BA705">
    <cfRule type="cellIs" dxfId="47" priority="8" operator="notEqual">
      <formula>0</formula>
    </cfRule>
  </conditionalFormatting>
  <conditionalFormatting sqref="AV705">
    <cfRule type="cellIs" dxfId="46" priority="7" operator="notEqual">
      <formula>0</formula>
    </cfRule>
  </conditionalFormatting>
  <conditionalFormatting sqref="AW705">
    <cfRule type="cellIs" dxfId="45" priority="6" operator="notEqual">
      <formula>0</formula>
    </cfRule>
  </conditionalFormatting>
  <conditionalFormatting sqref="AY705">
    <cfRule type="cellIs" dxfId="44" priority="5" operator="notEqual">
      <formula>0</formula>
    </cfRule>
  </conditionalFormatting>
  <conditionalFormatting sqref="AZ705">
    <cfRule type="cellIs" dxfId="43" priority="4" operator="notEqual">
      <formula>0</formula>
    </cfRule>
  </conditionalFormatting>
  <pageMargins left="0.7" right="0.7" top="0.75" bottom="0.75" header="0.3" footer="0.3"/>
  <pageSetup scale="34" orientation="landscape" r:id="rId1"/>
  <headerFooter>
    <oddHeader>&amp;RUG 181053 WUTC DR 7 Attachment 1
&amp;A Page &amp;P of &amp;N</oddHeader>
  </headerFooter>
  <ignoredErrors>
    <ignoredError sqref="D18:D26 D12:D14" numberStoredAsText="1"/>
  </ignoredError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W1853"/>
  <sheetViews>
    <sheetView workbookViewId="0">
      <pane xSplit="4" ySplit="6" topLeftCell="Q7" activePane="bottomRight" state="frozen"/>
      <selection pane="topRight" activeCell="E1" sqref="E1"/>
      <selection pane="bottomLeft" activeCell="A7" sqref="A7"/>
      <selection pane="bottomRight" activeCell="X1305" sqref="X1305"/>
    </sheetView>
  </sheetViews>
  <sheetFormatPr defaultRowHeight="15" outlineLevelRow="1" outlineLevelCol="1" x14ac:dyDescent="0.25"/>
  <cols>
    <col min="1" max="1" width="9.140625" style="50"/>
    <col min="2" max="2" width="27.28515625" style="12" bestFit="1" customWidth="1"/>
    <col min="3" max="3" width="14.28515625" style="12" customWidth="1"/>
    <col min="4" max="4" width="13.42578125" style="12" customWidth="1"/>
    <col min="5" max="15" width="13.42578125" style="135" customWidth="1" outlineLevel="1"/>
    <col min="16" max="16" width="14.5703125" style="135" customWidth="1"/>
    <col min="17" max="17" width="13.42578125" style="12" customWidth="1" outlineLevel="1"/>
    <col min="18" max="40" width="18.28515625" style="12" customWidth="1" outlineLevel="1"/>
    <col min="41" max="41" width="17.85546875" style="12" customWidth="1"/>
    <col min="42" max="42" width="18.7109375" style="50" bestFit="1" customWidth="1"/>
    <col min="43" max="75" width="9.140625" style="50"/>
  </cols>
  <sheetData>
    <row r="1" spans="1:75" x14ac:dyDescent="0.25">
      <c r="B1" s="162" t="s">
        <v>1570</v>
      </c>
      <c r="Y1" s="195"/>
      <c r="Z1" s="195"/>
      <c r="AA1" s="195"/>
    </row>
    <row r="2" spans="1:75" s="378" customFormat="1" ht="15.75" thickBot="1" x14ac:dyDescent="0.3">
      <c r="A2" s="378">
        <v>1</v>
      </c>
      <c r="B2" s="379">
        <v>2</v>
      </c>
      <c r="C2" s="378">
        <v>3</v>
      </c>
      <c r="D2" s="378">
        <v>4</v>
      </c>
      <c r="E2" s="380">
        <v>5</v>
      </c>
      <c r="F2" s="378">
        <v>6</v>
      </c>
      <c r="G2" s="378">
        <v>7</v>
      </c>
      <c r="H2" s="378">
        <v>8</v>
      </c>
      <c r="I2" s="378">
        <v>9</v>
      </c>
      <c r="J2" s="378">
        <v>10</v>
      </c>
      <c r="K2" s="378">
        <v>11</v>
      </c>
      <c r="L2" s="378">
        <v>12</v>
      </c>
      <c r="M2" s="378">
        <v>13</v>
      </c>
      <c r="N2" s="378">
        <v>14</v>
      </c>
      <c r="O2" s="378">
        <v>15</v>
      </c>
      <c r="P2" s="378">
        <v>16</v>
      </c>
      <c r="Q2" s="378">
        <v>17</v>
      </c>
      <c r="R2" s="378">
        <v>18</v>
      </c>
      <c r="S2" s="378">
        <v>19</v>
      </c>
      <c r="T2" s="378">
        <v>20</v>
      </c>
      <c r="U2" s="378">
        <v>21</v>
      </c>
      <c r="V2" s="378">
        <v>22</v>
      </c>
      <c r="W2" s="378">
        <v>23</v>
      </c>
      <c r="X2" s="378">
        <v>24</v>
      </c>
      <c r="Y2" s="378">
        <v>25</v>
      </c>
      <c r="Z2" s="378">
        <v>26</v>
      </c>
      <c r="AA2" s="378">
        <v>27</v>
      </c>
      <c r="AB2" s="378">
        <v>28</v>
      </c>
      <c r="AC2" s="378">
        <v>29</v>
      </c>
      <c r="AD2" s="378">
        <v>30</v>
      </c>
      <c r="AE2" s="378">
        <v>31</v>
      </c>
      <c r="AO2" s="378">
        <v>29</v>
      </c>
    </row>
    <row r="3" spans="1:75" ht="23.25" thickBot="1" x14ac:dyDescent="0.3">
      <c r="B3" s="463"/>
      <c r="C3" s="464"/>
      <c r="D3" s="163"/>
      <c r="E3" s="117" t="s">
        <v>1571</v>
      </c>
      <c r="F3" s="117" t="s">
        <v>1571</v>
      </c>
      <c r="G3" s="117" t="s">
        <v>1571</v>
      </c>
      <c r="H3" s="117" t="s">
        <v>1571</v>
      </c>
      <c r="I3" s="117" t="s">
        <v>1571</v>
      </c>
      <c r="J3" s="117" t="s">
        <v>1571</v>
      </c>
      <c r="K3" s="117" t="s">
        <v>1571</v>
      </c>
      <c r="L3" s="117" t="s">
        <v>1571</v>
      </c>
      <c r="M3" s="117" t="s">
        <v>1571</v>
      </c>
      <c r="N3" s="117" t="s">
        <v>1571</v>
      </c>
      <c r="O3" s="117" t="s">
        <v>1571</v>
      </c>
      <c r="P3" s="117" t="s">
        <v>1571</v>
      </c>
      <c r="Q3" s="117" t="s">
        <v>1571</v>
      </c>
      <c r="R3" s="117" t="s">
        <v>1571</v>
      </c>
      <c r="S3" s="117" t="s">
        <v>1571</v>
      </c>
      <c r="T3" s="117" t="s">
        <v>1571</v>
      </c>
      <c r="U3" s="117" t="s">
        <v>1571</v>
      </c>
      <c r="V3" s="117" t="s">
        <v>1571</v>
      </c>
      <c r="W3" s="117" t="s">
        <v>1571</v>
      </c>
      <c r="X3" s="117" t="s">
        <v>1571</v>
      </c>
      <c r="Y3" s="117" t="s">
        <v>1571</v>
      </c>
      <c r="Z3" s="117" t="s">
        <v>1571</v>
      </c>
      <c r="AA3" s="117" t="s">
        <v>1571</v>
      </c>
      <c r="AB3" s="117" t="s">
        <v>1571</v>
      </c>
      <c r="AC3" s="117" t="s">
        <v>1571</v>
      </c>
      <c r="AD3" s="117" t="s">
        <v>1571</v>
      </c>
      <c r="AE3" s="117" t="s">
        <v>1571</v>
      </c>
      <c r="AF3" s="117"/>
      <c r="AG3" s="117"/>
      <c r="AH3" s="117"/>
      <c r="AI3" s="117"/>
      <c r="AJ3" s="117"/>
      <c r="AK3" s="117"/>
      <c r="AL3" s="117"/>
      <c r="AM3" s="117"/>
      <c r="AN3" s="117"/>
      <c r="AO3" s="117" t="s">
        <v>1571</v>
      </c>
    </row>
    <row r="4" spans="1:75" ht="15.75" thickBot="1" x14ac:dyDescent="0.3">
      <c r="B4" s="465"/>
      <c r="C4" s="466"/>
      <c r="D4" s="163" t="s">
        <v>1572</v>
      </c>
      <c r="E4" s="137" t="s">
        <v>2743</v>
      </c>
      <c r="F4" s="137" t="s">
        <v>2744</v>
      </c>
      <c r="G4" s="137" t="s">
        <v>2745</v>
      </c>
      <c r="H4" s="137" t="s">
        <v>2831</v>
      </c>
      <c r="I4" s="137" t="s">
        <v>2832</v>
      </c>
      <c r="J4" s="137" t="s">
        <v>2833</v>
      </c>
      <c r="K4" s="137" t="s">
        <v>2931</v>
      </c>
      <c r="L4" s="137" t="s">
        <v>2932</v>
      </c>
      <c r="M4" s="137" t="s">
        <v>2933</v>
      </c>
      <c r="N4" s="137" t="s">
        <v>2938</v>
      </c>
      <c r="O4" s="137" t="s">
        <v>2939</v>
      </c>
      <c r="P4" s="137" t="s">
        <v>2940</v>
      </c>
      <c r="Q4" s="117" t="s">
        <v>3905</v>
      </c>
      <c r="R4" s="117" t="s">
        <v>3906</v>
      </c>
      <c r="S4" s="117" t="s">
        <v>3907</v>
      </c>
      <c r="T4" s="117" t="s">
        <v>3939</v>
      </c>
      <c r="U4" s="117" t="s">
        <v>3940</v>
      </c>
      <c r="V4" s="117" t="s">
        <v>3941</v>
      </c>
      <c r="W4" s="137" t="s">
        <v>3991</v>
      </c>
      <c r="X4" s="137" t="s">
        <v>3992</v>
      </c>
      <c r="Y4" s="137" t="s">
        <v>3993</v>
      </c>
      <c r="Z4" s="137" t="s">
        <v>4048</v>
      </c>
      <c r="AA4" s="137" t="s">
        <v>4049</v>
      </c>
      <c r="AB4" s="137" t="s">
        <v>4050</v>
      </c>
      <c r="AC4" s="137" t="s">
        <v>4116</v>
      </c>
      <c r="AD4" s="137" t="s">
        <v>4117</v>
      </c>
      <c r="AE4" s="137" t="s">
        <v>4118</v>
      </c>
      <c r="AF4" s="137" t="s">
        <v>4120</v>
      </c>
      <c r="AG4" s="137" t="s">
        <v>4121</v>
      </c>
      <c r="AH4" s="137" t="s">
        <v>4122</v>
      </c>
      <c r="AI4" s="137" t="s">
        <v>4123</v>
      </c>
      <c r="AJ4" s="137" t="s">
        <v>4124</v>
      </c>
      <c r="AK4" s="137" t="s">
        <v>4125</v>
      </c>
      <c r="AL4" s="137" t="s">
        <v>4126</v>
      </c>
      <c r="AM4" s="137" t="s">
        <v>4127</v>
      </c>
      <c r="AN4" s="137" t="s">
        <v>4128</v>
      </c>
      <c r="AO4" s="196" t="s">
        <v>1573</v>
      </c>
    </row>
    <row r="5" spans="1:75" ht="23.25" thickBot="1" x14ac:dyDescent="0.3">
      <c r="B5" s="467" t="s">
        <v>1574</v>
      </c>
      <c r="C5" s="468"/>
      <c r="D5" s="117" t="s">
        <v>1575</v>
      </c>
      <c r="E5" s="136" t="s">
        <v>1576</v>
      </c>
      <c r="F5" s="136" t="s">
        <v>1576</v>
      </c>
      <c r="G5" s="136" t="s">
        <v>1576</v>
      </c>
      <c r="H5" s="136" t="s">
        <v>1576</v>
      </c>
      <c r="I5" s="136" t="s">
        <v>1576</v>
      </c>
      <c r="J5" s="136" t="s">
        <v>1576</v>
      </c>
      <c r="K5" s="136" t="s">
        <v>1576</v>
      </c>
      <c r="L5" s="136" t="s">
        <v>1576</v>
      </c>
      <c r="M5" s="136" t="s">
        <v>1576</v>
      </c>
      <c r="N5" s="136" t="s">
        <v>1576</v>
      </c>
      <c r="O5" s="136" t="s">
        <v>1576</v>
      </c>
      <c r="P5" s="136" t="s">
        <v>1576</v>
      </c>
      <c r="Q5" s="163" t="s">
        <v>1576</v>
      </c>
      <c r="R5" s="163" t="s">
        <v>1576</v>
      </c>
      <c r="S5" s="163" t="s">
        <v>1576</v>
      </c>
      <c r="T5" s="163" t="s">
        <v>1576</v>
      </c>
      <c r="U5" s="163" t="s">
        <v>1576</v>
      </c>
      <c r="V5" s="163" t="s">
        <v>1576</v>
      </c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  <c r="AK5" s="163"/>
      <c r="AL5" s="163"/>
      <c r="AM5" s="163"/>
      <c r="AN5" s="163"/>
      <c r="AO5" s="197" t="s">
        <v>1576</v>
      </c>
    </row>
    <row r="6" spans="1:75" ht="15.75" thickBot="1" x14ac:dyDescent="0.3">
      <c r="A6" s="124" t="s">
        <v>0</v>
      </c>
      <c r="B6" s="469" t="s">
        <v>1573</v>
      </c>
      <c r="C6" s="470"/>
      <c r="D6" s="471"/>
      <c r="E6" s="138">
        <v>0</v>
      </c>
      <c r="F6" s="138">
        <v>0</v>
      </c>
      <c r="G6" s="138">
        <v>0</v>
      </c>
      <c r="H6" s="138">
        <v>0</v>
      </c>
      <c r="I6" s="138">
        <v>0</v>
      </c>
      <c r="J6" s="138">
        <v>0</v>
      </c>
      <c r="K6" s="138">
        <v>0</v>
      </c>
      <c r="L6" s="138">
        <v>0</v>
      </c>
      <c r="M6" s="138">
        <v>0</v>
      </c>
      <c r="N6" s="138">
        <v>0</v>
      </c>
      <c r="O6" s="138">
        <v>0</v>
      </c>
      <c r="P6" s="13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/>
      <c r="AD6" s="198"/>
      <c r="AE6" s="198"/>
      <c r="AF6" s="198"/>
      <c r="AG6" s="198"/>
      <c r="AH6" s="198"/>
      <c r="AI6" s="198"/>
      <c r="AJ6" s="198"/>
      <c r="AK6" s="198"/>
      <c r="AL6" s="198"/>
      <c r="AM6" s="198"/>
      <c r="AN6" s="198"/>
      <c r="AO6" s="198">
        <v>0</v>
      </c>
    </row>
    <row r="7" spans="1:75" ht="15.75" thickBot="1" x14ac:dyDescent="0.3">
      <c r="A7" s="26" t="str">
        <f t="shared" ref="A7:A85" si="0">RIGHT(C7,6)</f>
        <v>50018</v>
      </c>
      <c r="B7" s="146" t="s">
        <v>1577</v>
      </c>
      <c r="C7" s="151">
        <v>50018</v>
      </c>
      <c r="D7" s="336"/>
      <c r="E7" s="139">
        <v>3174855882.9400001</v>
      </c>
      <c r="F7" s="139">
        <v>3191914938.98</v>
      </c>
      <c r="G7" s="139">
        <v>3161056854.6799998</v>
      </c>
      <c r="H7" s="139">
        <v>3110135993.2199998</v>
      </c>
      <c r="I7" s="139">
        <v>3098747370.6500001</v>
      </c>
      <c r="J7" s="139">
        <v>3159600878.1199999</v>
      </c>
      <c r="K7" s="139">
        <v>3143168607.3099999</v>
      </c>
      <c r="L7" s="139">
        <v>3139626112.6100001</v>
      </c>
      <c r="M7" s="139">
        <v>3172085663.6799998</v>
      </c>
      <c r="N7" s="139">
        <v>3203808455.4000001</v>
      </c>
      <c r="O7" s="139">
        <v>3287722839.0700002</v>
      </c>
      <c r="P7" s="139">
        <v>3337697371.8600001</v>
      </c>
      <c r="Q7" s="199">
        <v>3329220482.6700001</v>
      </c>
      <c r="R7" s="199">
        <v>3328927988.3899999</v>
      </c>
      <c r="S7" s="199">
        <v>3848614687.6500001</v>
      </c>
      <c r="T7" s="199">
        <v>3831128716.8800001</v>
      </c>
      <c r="U7" s="199">
        <v>3736909237.02</v>
      </c>
      <c r="V7" s="199">
        <v>3505135460.5799999</v>
      </c>
      <c r="W7" s="199">
        <v>3473455684.3600001</v>
      </c>
      <c r="X7" s="199">
        <v>3459233016.0799999</v>
      </c>
      <c r="Y7" s="199">
        <v>3489514312.0500002</v>
      </c>
      <c r="Z7" s="199">
        <v>3518315444.75</v>
      </c>
      <c r="AA7" s="199">
        <v>3577663757.1500001</v>
      </c>
      <c r="AB7" s="199">
        <v>3609881390.9299998</v>
      </c>
      <c r="AC7" s="199">
        <f>IFERROR(VLOOKUP('SAP Data'!$C7,'2021 Balance Sheet'!$B$7:$O$1335,'2021 Balance Sheet'!D$2, FALSE),0)</f>
        <v>3618785648.3099999</v>
      </c>
      <c r="AD7" s="199">
        <f>IFERROR(VLOOKUP('SAP Data'!$C7,'2021 Balance Sheet'!$B$7:$O$1335,'2021 Balance Sheet'!E$2, FALSE),0)</f>
        <v>3681303623.8600001</v>
      </c>
      <c r="AE7" s="199">
        <f>IFERROR(VLOOKUP('SAP Data'!$C7,'2021 Balance Sheet'!$B$7:$O$1335,'2021 Balance Sheet'!F$2, FALSE),0)</f>
        <v>3646413611.6700001</v>
      </c>
      <c r="AF7" s="199">
        <f>IFERROR(VLOOKUP('SAP Data'!$C7,'2021 Balance Sheet'!$B$7:$O$1335,'2021 Balance Sheet'!G$2, FALSE),0)</f>
        <v>3611790226.23</v>
      </c>
      <c r="AG7" s="199">
        <f>IFERROR(VLOOKUP('SAP Data'!$C7,'2021 Balance Sheet'!$B$7:$O$1335,'2021 Balance Sheet'!H$2, FALSE),0)</f>
        <v>3612868605.1799998</v>
      </c>
      <c r="AH7" s="199">
        <f>IFERROR(VLOOKUP('SAP Data'!$C7,'2021 Balance Sheet'!$B$7:$O$1335,'2021 Balance Sheet'!I$2, FALSE),0)</f>
        <v>3667864583.5</v>
      </c>
      <c r="AI7" s="199">
        <f>IFERROR(VLOOKUP('SAP Data'!$C7,'2021 Balance Sheet'!$B$7:$O$1335,'2021 Balance Sheet'!J$2, FALSE),0)</f>
        <v>3672704087.7600002</v>
      </c>
      <c r="AJ7" s="199">
        <f>IFERROR(VLOOKUP('SAP Data'!$C7,'2021 Balance Sheet'!$B$7:$O$1335,'2021 Balance Sheet'!K$2, FALSE),0)</f>
        <v>3694017708.2600002</v>
      </c>
      <c r="AK7" s="199">
        <f>IFERROR(VLOOKUP('SAP Data'!$C7,'2021 Balance Sheet'!$B$7:$O$1335,'2021 Balance Sheet'!L$2, FALSE),0)</f>
        <v>3810189649.6799998</v>
      </c>
      <c r="AL7" s="199">
        <f>IFERROR(VLOOKUP('SAP Data'!$C7,'2021 Balance Sheet'!$B$7:$O$1335,'2021 Balance Sheet'!M$2, FALSE),0)</f>
        <v>3868150799.3899999</v>
      </c>
      <c r="AM7" s="199">
        <f>IFERROR(VLOOKUP('SAP Data'!$C7,'2021 Balance Sheet'!$B$7:$O$1335,'2021 Balance Sheet'!N$2, FALSE),0)</f>
        <v>3947843111.3600001</v>
      </c>
      <c r="AN7" s="199">
        <f>IFERROR(VLOOKUP('SAP Data'!$C7,'2021 Balance Sheet'!$B$7:$O$1335,'2021 Balance Sheet'!O$2, FALSE),0)</f>
        <v>3928756075.3899999</v>
      </c>
      <c r="AO7" s="198">
        <f>AB7</f>
        <v>3609881390.9299998</v>
      </c>
      <c r="AP7" s="236"/>
    </row>
    <row r="8" spans="1:75" ht="15.75" thickBot="1" x14ac:dyDescent="0.3">
      <c r="A8" s="26" t="str">
        <f t="shared" si="0"/>
        <v>50019</v>
      </c>
      <c r="B8" s="147" t="s">
        <v>1578</v>
      </c>
      <c r="C8" s="152">
        <v>50019</v>
      </c>
      <c r="D8" s="165"/>
      <c r="E8" s="140">
        <v>2398406207.9699998</v>
      </c>
      <c r="F8" s="140">
        <v>2417629944.6900001</v>
      </c>
      <c r="G8" s="140">
        <v>2430491841.4099998</v>
      </c>
      <c r="H8" s="140">
        <v>2438478397.5799999</v>
      </c>
      <c r="I8" s="140">
        <v>2453321729.5900002</v>
      </c>
      <c r="J8" s="140">
        <v>2321243463.27</v>
      </c>
      <c r="K8" s="140">
        <v>2333244853.3400002</v>
      </c>
      <c r="L8" s="140">
        <v>2351738591.4000001</v>
      </c>
      <c r="M8" s="140">
        <v>2370421655.6700001</v>
      </c>
      <c r="N8" s="140">
        <v>2384452464.3499999</v>
      </c>
      <c r="O8" s="140">
        <v>2399332868.8200002</v>
      </c>
      <c r="P8" s="140">
        <v>2419571736.98</v>
      </c>
      <c r="Q8" s="199">
        <v>2429202073.79</v>
      </c>
      <c r="R8" s="199">
        <v>2441717582.9099998</v>
      </c>
      <c r="S8" s="199">
        <v>2459913655.2800002</v>
      </c>
      <c r="T8" s="199">
        <v>2477533487.0999999</v>
      </c>
      <c r="U8" s="199">
        <v>2489387162.4200001</v>
      </c>
      <c r="V8" s="199">
        <v>2504634222</v>
      </c>
      <c r="W8" s="199">
        <v>2520107602.23</v>
      </c>
      <c r="X8" s="199">
        <v>2541173677.8800001</v>
      </c>
      <c r="Y8" s="199">
        <v>2563165245.3499999</v>
      </c>
      <c r="Z8" s="199">
        <v>2580286787.0599999</v>
      </c>
      <c r="AA8" s="199">
        <v>2592887852.7199998</v>
      </c>
      <c r="AB8" s="199">
        <v>2605277658.96</v>
      </c>
      <c r="AC8" s="199">
        <f>IFERROR(VLOOKUP('SAP Data'!$C8,'2021 Balance Sheet'!$B$7:$O$1335,'2021 Balance Sheet'!D$2, FALSE),0)</f>
        <v>2616700601.9299998</v>
      </c>
      <c r="AD8" s="199">
        <f>IFERROR(VLOOKUP('SAP Data'!$C8,'2021 Balance Sheet'!$B$7:$O$1335,'2021 Balance Sheet'!E$2, FALSE),0)</f>
        <v>2627114278.5999999</v>
      </c>
      <c r="AE8" s="199">
        <f>IFERROR(VLOOKUP('SAP Data'!$C8,'2021 Balance Sheet'!$B$7:$O$1335,'2021 Balance Sheet'!F$2, FALSE),0)</f>
        <v>2645633096.5</v>
      </c>
      <c r="AF8" s="199">
        <f>IFERROR(VLOOKUP('SAP Data'!$C8,'2021 Balance Sheet'!$B$7:$O$1335,'2021 Balance Sheet'!G$2, FALSE),0)</f>
        <v>2660562588.9899998</v>
      </c>
      <c r="AG8" s="199">
        <f>IFERROR(VLOOKUP('SAP Data'!$C8,'2021 Balance Sheet'!$B$7:$O$1335,'2021 Balance Sheet'!H$2, FALSE),0)</f>
        <v>2678254553.5700002</v>
      </c>
      <c r="AH8" s="199">
        <f>IFERROR(VLOOKUP('SAP Data'!$C8,'2021 Balance Sheet'!$B$7:$O$1335,'2021 Balance Sheet'!I$2, FALSE),0)</f>
        <v>2703020031.5300002</v>
      </c>
      <c r="AI8" s="199">
        <f>IFERROR(VLOOKUP('SAP Data'!$C8,'2021 Balance Sheet'!$B$7:$O$1335,'2021 Balance Sheet'!J$2, FALSE),0)</f>
        <v>2717311253.23</v>
      </c>
      <c r="AJ8" s="199">
        <f>IFERROR(VLOOKUP('SAP Data'!$C8,'2021 Balance Sheet'!$B$7:$O$1335,'2021 Balance Sheet'!K$2, FALSE),0)</f>
        <v>2730962282.0700002</v>
      </c>
      <c r="AK8" s="199">
        <f>IFERROR(VLOOKUP('SAP Data'!$C8,'2021 Balance Sheet'!$B$7:$O$1335,'2021 Balance Sheet'!L$2, FALSE),0)</f>
        <v>2746177442.79</v>
      </c>
      <c r="AL8" s="199">
        <f>IFERROR(VLOOKUP('SAP Data'!$C8,'2021 Balance Sheet'!$B$7:$O$1335,'2021 Balance Sheet'!M$2, FALSE),0)</f>
        <v>2765718897.6900001</v>
      </c>
      <c r="AM8" s="199">
        <f>IFERROR(VLOOKUP('SAP Data'!$C8,'2021 Balance Sheet'!$B$7:$O$1335,'2021 Balance Sheet'!N$2, FALSE),0)</f>
        <v>2781103562.4200001</v>
      </c>
      <c r="AN8" s="199">
        <f>IFERROR(VLOOKUP('SAP Data'!$C8,'2021 Balance Sheet'!$B$7:$O$1335,'2021 Balance Sheet'!O$2, FALSE),0)</f>
        <v>2802807233.3800001</v>
      </c>
      <c r="AO8" s="198">
        <f t="shared" ref="AO8:AO77" si="1">AB8</f>
        <v>2605277658.96</v>
      </c>
    </row>
    <row r="9" spans="1:75" ht="15.75" thickBot="1" x14ac:dyDescent="0.3">
      <c r="A9" s="26" t="str">
        <f t="shared" si="0"/>
        <v>001111</v>
      </c>
      <c r="B9" s="148" t="s">
        <v>2746</v>
      </c>
      <c r="C9" s="153">
        <v>5001111</v>
      </c>
      <c r="D9" s="166"/>
      <c r="E9" s="139">
        <v>180516.35</v>
      </c>
      <c r="F9" s="139">
        <v>180143.75</v>
      </c>
      <c r="G9" s="139">
        <v>179771.18</v>
      </c>
      <c r="H9" s="139">
        <v>179398.59</v>
      </c>
      <c r="I9" s="139">
        <v>258830.39</v>
      </c>
      <c r="J9" s="139">
        <v>258291.19</v>
      </c>
      <c r="K9" s="139">
        <v>257752.03</v>
      </c>
      <c r="L9" s="139">
        <v>257212.83</v>
      </c>
      <c r="M9" s="139">
        <v>256673.64</v>
      </c>
      <c r="N9" s="139">
        <v>256134.43</v>
      </c>
      <c r="O9" s="139">
        <v>255595.26</v>
      </c>
      <c r="P9" s="139">
        <v>446531.94</v>
      </c>
      <c r="Q9" s="199">
        <v>445590.18</v>
      </c>
      <c r="R9" s="199">
        <v>617919.4</v>
      </c>
      <c r="S9" s="199">
        <v>676366.88</v>
      </c>
      <c r="T9" s="199">
        <v>674943.34</v>
      </c>
      <c r="U9" s="199">
        <v>703958.86</v>
      </c>
      <c r="V9" s="199">
        <v>834909.27</v>
      </c>
      <c r="W9" s="199">
        <v>833137.16</v>
      </c>
      <c r="X9" s="199">
        <v>831365</v>
      </c>
      <c r="Y9" s="199">
        <v>1817178.39</v>
      </c>
      <c r="Z9" s="199">
        <v>1040478.9</v>
      </c>
      <c r="AA9" s="199">
        <v>1201064.72</v>
      </c>
      <c r="AB9" s="199">
        <v>1809252.61</v>
      </c>
      <c r="AC9" s="199">
        <f>IFERROR(VLOOKUP('SAP Data'!$C9,'2021 Balance Sheet'!$B$7:$O$1335,'2021 Balance Sheet'!D$2, FALSE),0)</f>
        <v>1401600.37</v>
      </c>
      <c r="AD9" s="199">
        <f>IFERROR(VLOOKUP('SAP Data'!$C9,'2021 Balance Sheet'!$B$7:$O$1335,'2021 Balance Sheet'!E$2, FALSE),0)</f>
        <v>1735050.47</v>
      </c>
      <c r="AE9" s="199">
        <f>IFERROR(VLOOKUP('SAP Data'!$C9,'2021 Balance Sheet'!$B$7:$O$1335,'2021 Balance Sheet'!F$2, FALSE),0)</f>
        <v>1871819.85</v>
      </c>
      <c r="AF9" s="199">
        <f>IFERROR(VLOOKUP('SAP Data'!$C9,'2021 Balance Sheet'!$B$7:$O$1335,'2021 Balance Sheet'!G$2, FALSE),0)</f>
        <v>1727582.8</v>
      </c>
      <c r="AG9" s="199">
        <f>IFERROR(VLOOKUP('SAP Data'!$C9,'2021 Balance Sheet'!$B$7:$O$1335,'2021 Balance Sheet'!H$2, FALSE),0)</f>
        <v>1792317.68</v>
      </c>
      <c r="AH9" s="199">
        <f>IFERROR(VLOOKUP('SAP Data'!$C9,'2021 Balance Sheet'!$B$7:$O$1335,'2021 Balance Sheet'!I$2, FALSE),0)</f>
        <v>1880189.86</v>
      </c>
      <c r="AI9" s="199">
        <f>IFERROR(VLOOKUP('SAP Data'!$C9,'2021 Balance Sheet'!$B$7:$O$1335,'2021 Balance Sheet'!J$2, FALSE),0)</f>
        <v>1784562.52</v>
      </c>
      <c r="AJ9" s="199">
        <f>IFERROR(VLOOKUP('SAP Data'!$C9,'2021 Balance Sheet'!$B$7:$O$1335,'2021 Balance Sheet'!K$2, FALSE),0)</f>
        <v>1780682.14</v>
      </c>
      <c r="AK9" s="199">
        <f>IFERROR(VLOOKUP('SAP Data'!$C9,'2021 Balance Sheet'!$B$7:$O$1335,'2021 Balance Sheet'!L$2, FALSE),0)</f>
        <v>1943063.01</v>
      </c>
      <c r="AL9" s="199">
        <f>IFERROR(VLOOKUP('SAP Data'!$C9,'2021 Balance Sheet'!$B$7:$O$1335,'2021 Balance Sheet'!M$2, FALSE),0)</f>
        <v>1829867.86</v>
      </c>
      <c r="AM9" s="199">
        <f>IFERROR(VLOOKUP('SAP Data'!$C9,'2021 Balance Sheet'!$B$7:$O$1335,'2021 Balance Sheet'!N$2, FALSE),0)</f>
        <v>1825872.29</v>
      </c>
      <c r="AN9" s="199">
        <f>IFERROR(VLOOKUP('SAP Data'!$C9,'2021 Balance Sheet'!$B$7:$O$1335,'2021 Balance Sheet'!O$2, FALSE),0)</f>
        <v>2076081.14</v>
      </c>
      <c r="AO9" s="198">
        <f t="shared" si="1"/>
        <v>1809252.61</v>
      </c>
    </row>
    <row r="10" spans="1:75" ht="15.75" thickBot="1" x14ac:dyDescent="0.3">
      <c r="A10" s="26" t="str">
        <f t="shared" si="0"/>
        <v>001112</v>
      </c>
      <c r="B10" s="149" t="s">
        <v>2747</v>
      </c>
      <c r="C10" s="153">
        <v>5001112</v>
      </c>
      <c r="D10" s="166"/>
      <c r="E10" s="140">
        <v>180516.35</v>
      </c>
      <c r="F10" s="140">
        <v>180143.75</v>
      </c>
      <c r="G10" s="140">
        <v>179771.18</v>
      </c>
      <c r="H10" s="140">
        <v>179398.59</v>
      </c>
      <c r="I10" s="140">
        <v>258830.39</v>
      </c>
      <c r="J10" s="140">
        <v>258291.19</v>
      </c>
      <c r="K10" s="140">
        <v>257752.03</v>
      </c>
      <c r="L10" s="140">
        <v>257212.83</v>
      </c>
      <c r="M10" s="140">
        <v>256673.64</v>
      </c>
      <c r="N10" s="140">
        <v>256134.43</v>
      </c>
      <c r="O10" s="140">
        <v>255595.26</v>
      </c>
      <c r="P10" s="140">
        <v>446531.94</v>
      </c>
      <c r="Q10" s="199">
        <v>445590.18</v>
      </c>
      <c r="R10" s="199">
        <v>617919.4</v>
      </c>
      <c r="S10" s="199">
        <v>676366.88</v>
      </c>
      <c r="T10" s="199">
        <v>674943.34</v>
      </c>
      <c r="U10" s="199">
        <v>703958.86</v>
      </c>
      <c r="V10" s="199">
        <v>834909.27</v>
      </c>
      <c r="W10" s="199">
        <v>833137.16</v>
      </c>
      <c r="X10" s="199">
        <v>831365</v>
      </c>
      <c r="Y10" s="199">
        <v>1817178.39</v>
      </c>
      <c r="Z10" s="199">
        <v>1040478.9</v>
      </c>
      <c r="AA10" s="199">
        <v>1201064.72</v>
      </c>
      <c r="AB10" s="199">
        <v>1809252.61</v>
      </c>
      <c r="AC10" s="199">
        <f>IFERROR(VLOOKUP('SAP Data'!$C10,'2021 Balance Sheet'!$B$7:$O$1335,'2021 Balance Sheet'!D$2, FALSE),0)</f>
        <v>1401600.37</v>
      </c>
      <c r="AD10" s="199">
        <f>IFERROR(VLOOKUP('SAP Data'!$C10,'2021 Balance Sheet'!$B$7:$O$1335,'2021 Balance Sheet'!E$2, FALSE),0)</f>
        <v>1735050.47</v>
      </c>
      <c r="AE10" s="199">
        <f>IFERROR(VLOOKUP('SAP Data'!$C10,'2021 Balance Sheet'!$B$7:$O$1335,'2021 Balance Sheet'!F$2, FALSE),0)</f>
        <v>1871819.85</v>
      </c>
      <c r="AF10" s="199">
        <f>IFERROR(VLOOKUP('SAP Data'!$C10,'2021 Balance Sheet'!$B$7:$O$1335,'2021 Balance Sheet'!G$2, FALSE),0)</f>
        <v>1727582.8</v>
      </c>
      <c r="AG10" s="199">
        <f>IFERROR(VLOOKUP('SAP Data'!$C10,'2021 Balance Sheet'!$B$7:$O$1335,'2021 Balance Sheet'!H$2, FALSE),0)</f>
        <v>1792317.68</v>
      </c>
      <c r="AH10" s="199">
        <f>IFERROR(VLOOKUP('SAP Data'!$C10,'2021 Balance Sheet'!$B$7:$O$1335,'2021 Balance Sheet'!I$2, FALSE),0)</f>
        <v>1880189.86</v>
      </c>
      <c r="AI10" s="199">
        <f>IFERROR(VLOOKUP('SAP Data'!$C10,'2021 Balance Sheet'!$B$7:$O$1335,'2021 Balance Sheet'!J$2, FALSE),0)</f>
        <v>1784562.52</v>
      </c>
      <c r="AJ10" s="199">
        <f>IFERROR(VLOOKUP('SAP Data'!$C10,'2021 Balance Sheet'!$B$7:$O$1335,'2021 Balance Sheet'!K$2, FALSE),0)</f>
        <v>1780682.14</v>
      </c>
      <c r="AK10" s="199">
        <f>IFERROR(VLOOKUP('SAP Data'!$C10,'2021 Balance Sheet'!$B$7:$O$1335,'2021 Balance Sheet'!L$2, FALSE),0)</f>
        <v>1943063.01</v>
      </c>
      <c r="AL10" s="199">
        <f>IFERROR(VLOOKUP('SAP Data'!$C10,'2021 Balance Sheet'!$B$7:$O$1335,'2021 Balance Sheet'!M$2, FALSE),0)</f>
        <v>1829867.86</v>
      </c>
      <c r="AM10" s="199">
        <f>IFERROR(VLOOKUP('SAP Data'!$C10,'2021 Balance Sheet'!$B$7:$O$1335,'2021 Balance Sheet'!N$2, FALSE),0)</f>
        <v>1825872.29</v>
      </c>
      <c r="AN10" s="199">
        <f>IFERROR(VLOOKUP('SAP Data'!$C10,'2021 Balance Sheet'!$B$7:$O$1335,'2021 Balance Sheet'!O$2, FALSE),0)</f>
        <v>2076081.14</v>
      </c>
      <c r="AO10" s="198">
        <f t="shared" si="1"/>
        <v>1809252.61</v>
      </c>
    </row>
    <row r="11" spans="1:75" ht="15.75" thickBot="1" x14ac:dyDescent="0.3">
      <c r="A11" s="26" t="str">
        <f t="shared" si="0"/>
        <v>101601</v>
      </c>
      <c r="B11" s="126" t="s">
        <v>2748</v>
      </c>
      <c r="C11" s="153" t="s">
        <v>2749</v>
      </c>
      <c r="D11" s="125" t="s">
        <v>4</v>
      </c>
      <c r="E11" s="139">
        <v>180888.94</v>
      </c>
      <c r="F11" s="139">
        <v>180888.94</v>
      </c>
      <c r="G11" s="139">
        <v>180888.94</v>
      </c>
      <c r="H11" s="139">
        <v>180888.94</v>
      </c>
      <c r="I11" s="139">
        <v>260859.94</v>
      </c>
      <c r="J11" s="139">
        <v>260859.94</v>
      </c>
      <c r="K11" s="139">
        <v>260859.94</v>
      </c>
      <c r="L11" s="139">
        <v>260859.94</v>
      </c>
      <c r="M11" s="139">
        <v>260859.94</v>
      </c>
      <c r="N11" s="139">
        <v>260859.94</v>
      </c>
      <c r="O11" s="139">
        <v>260859.94</v>
      </c>
      <c r="P11" s="139">
        <v>452618.94</v>
      </c>
      <c r="Q11" s="199">
        <v>452618.94</v>
      </c>
      <c r="R11" s="199">
        <v>626150.93999999994</v>
      </c>
      <c r="S11" s="199">
        <v>686015.94</v>
      </c>
      <c r="T11" s="199">
        <v>686015.94</v>
      </c>
      <c r="U11" s="199">
        <v>716566.94</v>
      </c>
      <c r="V11" s="199">
        <v>849283.94</v>
      </c>
      <c r="W11" s="199">
        <v>849283.94</v>
      </c>
      <c r="X11" s="199">
        <v>849283.94</v>
      </c>
      <c r="Y11" s="199">
        <v>1063757.94</v>
      </c>
      <c r="Z11" s="199">
        <v>1063757.94</v>
      </c>
      <c r="AA11" s="199">
        <v>1227473.94</v>
      </c>
      <c r="AB11" s="199">
        <v>1227473.94</v>
      </c>
      <c r="AC11" s="199">
        <f>IFERROR(VLOOKUP('SAP Data'!$C11,'2021 Balance Sheet'!$B$7:$O$1335,'2021 Balance Sheet'!D$2, FALSE),0)</f>
        <v>1433574.94</v>
      </c>
      <c r="AD11" s="199">
        <f>IFERROR(VLOOKUP('SAP Data'!$C11,'2021 Balance Sheet'!$B$7:$O$1335,'2021 Balance Sheet'!E$2, FALSE),0)</f>
        <v>1771482.94</v>
      </c>
      <c r="AE11" s="199">
        <f>IFERROR(VLOOKUP('SAP Data'!$C11,'2021 Balance Sheet'!$B$7:$O$1335,'2021 Balance Sheet'!F$2, FALSE),0)</f>
        <v>1771482.94</v>
      </c>
      <c r="AF11" s="199">
        <f>IFERROR(VLOOKUP('SAP Data'!$C11,'2021 Balance Sheet'!$B$7:$O$1335,'2021 Balance Sheet'!G$2, FALSE),0)</f>
        <v>1771482.94</v>
      </c>
      <c r="AG11" s="199">
        <f>IFERROR(VLOOKUP('SAP Data'!$C11,'2021 Balance Sheet'!$B$7:$O$1335,'2021 Balance Sheet'!H$2, FALSE),0)</f>
        <v>1840241.94</v>
      </c>
      <c r="AH11" s="199">
        <f>IFERROR(VLOOKUP('SAP Data'!$C11,'2021 Balance Sheet'!$B$7:$O$1335,'2021 Balance Sheet'!I$2, FALSE),0)</f>
        <v>1840241.94</v>
      </c>
      <c r="AI11" s="199">
        <f>IFERROR(VLOOKUP('SAP Data'!$C11,'2021 Balance Sheet'!$B$7:$O$1335,'2021 Balance Sheet'!J$2, FALSE),0)</f>
        <v>1840241.94</v>
      </c>
      <c r="AJ11" s="199">
        <f>IFERROR(VLOOKUP('SAP Data'!$C11,'2021 Balance Sheet'!$B$7:$O$1335,'2021 Balance Sheet'!K$2, FALSE),0)</f>
        <v>1840241.94</v>
      </c>
      <c r="AK11" s="199">
        <f>IFERROR(VLOOKUP('SAP Data'!$C11,'2021 Balance Sheet'!$B$7:$O$1335,'2021 Balance Sheet'!L$2, FALSE),0)</f>
        <v>1897661.94</v>
      </c>
      <c r="AL11" s="199">
        <f>IFERROR(VLOOKUP('SAP Data'!$C11,'2021 Balance Sheet'!$B$7:$O$1335,'2021 Balance Sheet'!M$2, FALSE),0)</f>
        <v>1897661.94</v>
      </c>
      <c r="AM11" s="199">
        <f>IFERROR(VLOOKUP('SAP Data'!$C11,'2021 Balance Sheet'!$B$7:$O$1335,'2021 Balance Sheet'!N$2, FALSE),0)</f>
        <v>1897661.94</v>
      </c>
      <c r="AN11" s="199">
        <f>IFERROR(VLOOKUP('SAP Data'!$C11,'2021 Balance Sheet'!$B$7:$O$1335,'2021 Balance Sheet'!O$2, FALSE),0)</f>
        <v>1897661.94</v>
      </c>
      <c r="AO11" s="198">
        <f t="shared" si="1"/>
        <v>1227473.94</v>
      </c>
    </row>
    <row r="12" spans="1:75" s="135" customFormat="1" ht="15.75" thickBot="1" x14ac:dyDescent="0.3">
      <c r="A12" s="26" t="str">
        <f t="shared" si="0"/>
        <v>101603</v>
      </c>
      <c r="B12" s="187" t="s">
        <v>4051</v>
      </c>
      <c r="C12" s="185" t="s">
        <v>4052</v>
      </c>
      <c r="D12" s="125"/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0</v>
      </c>
      <c r="Y12" s="199">
        <v>774472</v>
      </c>
      <c r="Z12" s="199">
        <v>0</v>
      </c>
      <c r="AA12" s="199">
        <v>0</v>
      </c>
      <c r="AB12" s="199">
        <v>610756</v>
      </c>
      <c r="AC12" s="199">
        <f>IFERROR(VLOOKUP('SAP Data'!$C12,'2021 Balance Sheet'!$B$7:$O$1335,'2021 Balance Sheet'!D$2, FALSE),0)</f>
        <v>0</v>
      </c>
      <c r="AD12" s="199">
        <f>IFERROR(VLOOKUP('SAP Data'!$C12,'2021 Balance Sheet'!$B$7:$O$1335,'2021 Balance Sheet'!E$2, FALSE),0)</f>
        <v>0</v>
      </c>
      <c r="AE12" s="199">
        <f>IFERROR(VLOOKUP('SAP Data'!$C12,'2021 Balance Sheet'!$B$7:$O$1335,'2021 Balance Sheet'!F$2, FALSE),0)</f>
        <v>140506</v>
      </c>
      <c r="AF12" s="199">
        <f>IFERROR(VLOOKUP('SAP Data'!$C12,'2021 Balance Sheet'!$B$7:$O$1335,'2021 Balance Sheet'!G$2, FALSE),0)</f>
        <v>0</v>
      </c>
      <c r="AG12" s="199">
        <f>IFERROR(VLOOKUP('SAP Data'!$C12,'2021 Balance Sheet'!$B$7:$O$1335,'2021 Balance Sheet'!H$2, FALSE),0)</f>
        <v>0</v>
      </c>
      <c r="AH12" s="199">
        <f>IFERROR(VLOOKUP('SAP Data'!$C12,'2021 Balance Sheet'!$B$7:$O$1335,'2021 Balance Sheet'!I$2, FALSE),0)</f>
        <v>91747</v>
      </c>
      <c r="AI12" s="199">
        <f>IFERROR(VLOOKUP('SAP Data'!$C12,'2021 Balance Sheet'!$B$7:$O$1335,'2021 Balance Sheet'!J$2, FALSE),0)</f>
        <v>0</v>
      </c>
      <c r="AJ12" s="199">
        <f>IFERROR(VLOOKUP('SAP Data'!$C12,'2021 Balance Sheet'!$B$7:$O$1335,'2021 Balance Sheet'!K$2, FALSE),0)</f>
        <v>0</v>
      </c>
      <c r="AK12" s="199">
        <f>IFERROR(VLOOKUP('SAP Data'!$C12,'2021 Balance Sheet'!$B$7:$O$1335,'2021 Balance Sheet'!L$2, FALSE),0)</f>
        <v>109194</v>
      </c>
      <c r="AL12" s="199">
        <f>IFERROR(VLOOKUP('SAP Data'!$C12,'2021 Balance Sheet'!$B$7:$O$1335,'2021 Balance Sheet'!M$2, FALSE),0)</f>
        <v>0</v>
      </c>
      <c r="AM12" s="199">
        <f>IFERROR(VLOOKUP('SAP Data'!$C12,'2021 Balance Sheet'!$B$7:$O$1335,'2021 Balance Sheet'!N$2, FALSE),0)</f>
        <v>0</v>
      </c>
      <c r="AN12" s="199">
        <f>IFERROR(VLOOKUP('SAP Data'!$C12,'2021 Balance Sheet'!$B$7:$O$1335,'2021 Balance Sheet'!O$2, FALSE),0)</f>
        <v>254210</v>
      </c>
      <c r="AO12" s="198">
        <f t="shared" si="1"/>
        <v>610756</v>
      </c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</row>
    <row r="13" spans="1:75" ht="15.75" thickBot="1" x14ac:dyDescent="0.3">
      <c r="A13" s="26" t="str">
        <f t="shared" si="0"/>
        <v>108601</v>
      </c>
      <c r="B13" s="126" t="s">
        <v>2750</v>
      </c>
      <c r="C13" s="153" t="s">
        <v>2751</v>
      </c>
      <c r="D13" s="125" t="s">
        <v>4</v>
      </c>
      <c r="E13" s="140">
        <v>-372.59</v>
      </c>
      <c r="F13" s="140">
        <v>-745.19</v>
      </c>
      <c r="G13" s="140">
        <v>-1117.76</v>
      </c>
      <c r="H13" s="140">
        <v>-1490.35</v>
      </c>
      <c r="I13" s="140">
        <v>-2029.55</v>
      </c>
      <c r="J13" s="140">
        <v>-2568.75</v>
      </c>
      <c r="K13" s="140">
        <v>-3107.91</v>
      </c>
      <c r="L13" s="140">
        <v>-3647.11</v>
      </c>
      <c r="M13" s="140">
        <v>-4186.3</v>
      </c>
      <c r="N13" s="140">
        <v>-4725.51</v>
      </c>
      <c r="O13" s="140">
        <v>-5264.68</v>
      </c>
      <c r="P13" s="140">
        <v>-6087</v>
      </c>
      <c r="Q13" s="199">
        <v>-7028.76</v>
      </c>
      <c r="R13" s="199">
        <v>-8231.5400000000009</v>
      </c>
      <c r="S13" s="199">
        <v>-9649.06</v>
      </c>
      <c r="T13" s="199">
        <v>-11072.6</v>
      </c>
      <c r="U13" s="199">
        <v>-12608.08</v>
      </c>
      <c r="V13" s="199">
        <v>-14374.67</v>
      </c>
      <c r="W13" s="199">
        <v>-16146.78</v>
      </c>
      <c r="X13" s="199">
        <v>-17918.939999999999</v>
      </c>
      <c r="Y13" s="199">
        <v>-21051.55</v>
      </c>
      <c r="Z13" s="199">
        <v>-23279.040000000001</v>
      </c>
      <c r="AA13" s="199">
        <v>-26409.22</v>
      </c>
      <c r="AB13" s="199">
        <v>-28977.33</v>
      </c>
      <c r="AC13" s="199">
        <f>IFERROR(VLOOKUP('SAP Data'!$C13,'2021 Balance Sheet'!$B$7:$O$1335,'2021 Balance Sheet'!D$2, FALSE),0)</f>
        <v>-31974.57</v>
      </c>
      <c r="AD13" s="199">
        <f>IFERROR(VLOOKUP('SAP Data'!$C13,'2021 Balance Sheet'!$B$7:$O$1335,'2021 Balance Sheet'!E$2, FALSE),0)</f>
        <v>-36432.47</v>
      </c>
      <c r="AE13" s="199">
        <f>IFERROR(VLOOKUP('SAP Data'!$C13,'2021 Balance Sheet'!$B$7:$O$1335,'2021 Balance Sheet'!F$2, FALSE),0)</f>
        <v>-40169.089999999997</v>
      </c>
      <c r="AF13" s="199">
        <f>IFERROR(VLOOKUP('SAP Data'!$C13,'2021 Balance Sheet'!$B$7:$O$1335,'2021 Balance Sheet'!G$2, FALSE),0)</f>
        <v>-43900.14</v>
      </c>
      <c r="AG13" s="199">
        <f>IFERROR(VLOOKUP('SAP Data'!$C13,'2021 Balance Sheet'!$B$7:$O$1335,'2021 Balance Sheet'!H$2, FALSE),0)</f>
        <v>-47924.26</v>
      </c>
      <c r="AH13" s="199">
        <f>IFERROR(VLOOKUP('SAP Data'!$C13,'2021 Balance Sheet'!$B$7:$O$1335,'2021 Balance Sheet'!I$2, FALSE),0)</f>
        <v>-51799.08</v>
      </c>
      <c r="AI13" s="199">
        <f>IFERROR(VLOOKUP('SAP Data'!$C13,'2021 Balance Sheet'!$B$7:$O$1335,'2021 Balance Sheet'!J$2, FALSE),0)</f>
        <v>-55679.42</v>
      </c>
      <c r="AJ13" s="199">
        <f>IFERROR(VLOOKUP('SAP Data'!$C13,'2021 Balance Sheet'!$B$7:$O$1335,'2021 Balance Sheet'!K$2, FALSE),0)</f>
        <v>-59559.8</v>
      </c>
      <c r="AK13" s="199">
        <f>IFERROR(VLOOKUP('SAP Data'!$C13,'2021 Balance Sheet'!$B$7:$O$1335,'2021 Balance Sheet'!L$2, FALSE),0)</f>
        <v>-63792.93</v>
      </c>
      <c r="AL13" s="199">
        <f>IFERROR(VLOOKUP('SAP Data'!$C13,'2021 Balance Sheet'!$B$7:$O$1335,'2021 Balance Sheet'!M$2, FALSE),0)</f>
        <v>-67794.080000000002</v>
      </c>
      <c r="AM13" s="199">
        <f>IFERROR(VLOOKUP('SAP Data'!$C13,'2021 Balance Sheet'!$B$7:$O$1335,'2021 Balance Sheet'!N$2, FALSE),0)</f>
        <v>-71789.649999999994</v>
      </c>
      <c r="AN13" s="199">
        <f>IFERROR(VLOOKUP('SAP Data'!$C13,'2021 Balance Sheet'!$B$7:$O$1335,'2021 Balance Sheet'!O$2, FALSE),0)</f>
        <v>-75790.8</v>
      </c>
      <c r="AO13" s="198">
        <f t="shared" si="1"/>
        <v>-28977.33</v>
      </c>
    </row>
    <row r="14" spans="1:75" ht="15.75" thickBot="1" x14ac:dyDescent="0.3">
      <c r="A14" s="26" t="str">
        <f t="shared" si="0"/>
        <v>500114</v>
      </c>
      <c r="B14" s="148" t="s">
        <v>1579</v>
      </c>
      <c r="C14" s="153">
        <v>500114</v>
      </c>
      <c r="D14" s="166"/>
      <c r="E14" s="139">
        <v>2345554206.8499999</v>
      </c>
      <c r="F14" s="139">
        <v>2364605526.2800002</v>
      </c>
      <c r="G14" s="139">
        <v>2378551477.2399998</v>
      </c>
      <c r="H14" s="139">
        <v>2386543629.0300002</v>
      </c>
      <c r="I14" s="139">
        <v>2402783947.8800001</v>
      </c>
      <c r="J14" s="139">
        <v>2270796402.4299998</v>
      </c>
      <c r="K14" s="139">
        <v>2282652873.3400002</v>
      </c>
      <c r="L14" s="139">
        <v>2301080293.02</v>
      </c>
      <c r="M14" s="139">
        <v>2319530052.2199998</v>
      </c>
      <c r="N14" s="139">
        <v>2334018717.7800002</v>
      </c>
      <c r="O14" s="139">
        <v>2348935347.0300002</v>
      </c>
      <c r="P14" s="139">
        <v>2368725741.8699999</v>
      </c>
      <c r="Q14" s="199">
        <v>2378424601.4400001</v>
      </c>
      <c r="R14" s="199">
        <v>2390819011.4899998</v>
      </c>
      <c r="S14" s="199">
        <v>2409000703.8400002</v>
      </c>
      <c r="T14" s="199">
        <v>2426677342.8899999</v>
      </c>
      <c r="U14" s="199">
        <v>2438223299.48</v>
      </c>
      <c r="V14" s="199">
        <v>2453284805.3200002</v>
      </c>
      <c r="W14" s="199">
        <v>2468716585.8499999</v>
      </c>
      <c r="X14" s="199">
        <v>2489746481.46</v>
      </c>
      <c r="Y14" s="199">
        <v>2509962498.46</v>
      </c>
      <c r="Z14" s="199">
        <v>2527369456.8099999</v>
      </c>
      <c r="AA14" s="199">
        <v>2539857884.1999998</v>
      </c>
      <c r="AB14" s="199">
        <v>2551648918.4299998</v>
      </c>
      <c r="AC14" s="199">
        <f>IFERROR(VLOOKUP('SAP Data'!$C14,'2021 Balance Sheet'!$B$7:$O$1335,'2021 Balance Sheet'!D$2, FALSE),0)</f>
        <v>2563660407.3800001</v>
      </c>
      <c r="AD14" s="199">
        <f>IFERROR(VLOOKUP('SAP Data'!$C14,'2021 Balance Sheet'!$B$7:$O$1335,'2021 Balance Sheet'!E$2, FALSE),0)</f>
        <v>2573755280.0100002</v>
      </c>
      <c r="AE14" s="199">
        <f>IFERROR(VLOOKUP('SAP Data'!$C14,'2021 Balance Sheet'!$B$7:$O$1335,'2021 Balance Sheet'!F$2, FALSE),0)</f>
        <v>2592211468.3400002</v>
      </c>
      <c r="AF14" s="199">
        <f>IFERROR(VLOOKUP('SAP Data'!$C14,'2021 Balance Sheet'!$B$7:$O$1335,'2021 Balance Sheet'!G$2, FALSE),0)</f>
        <v>2607156212.9200001</v>
      </c>
      <c r="AG14" s="199">
        <f>IFERROR(VLOOKUP('SAP Data'!$C14,'2021 Balance Sheet'!$B$7:$O$1335,'2021 Balance Sheet'!H$2, FALSE),0)</f>
        <v>2624670732.6900001</v>
      </c>
      <c r="AH14" s="199">
        <f>IFERROR(VLOOKUP('SAP Data'!$C14,'2021 Balance Sheet'!$B$7:$O$1335,'2021 Balance Sheet'!I$2, FALSE),0)</f>
        <v>2649148678.9000001</v>
      </c>
      <c r="AI14" s="199">
        <f>IFERROR(VLOOKUP('SAP Data'!$C14,'2021 Balance Sheet'!$B$7:$O$1335,'2021 Balance Sheet'!J$2, FALSE),0)</f>
        <v>2663226217.1300001</v>
      </c>
      <c r="AJ14" s="199">
        <f>IFERROR(VLOOKUP('SAP Data'!$C14,'2021 Balance Sheet'!$B$7:$O$1335,'2021 Balance Sheet'!K$2, FALSE),0)</f>
        <v>2675969597.0700002</v>
      </c>
      <c r="AK14" s="199">
        <f>IFERROR(VLOOKUP('SAP Data'!$C14,'2021 Balance Sheet'!$B$7:$O$1335,'2021 Balance Sheet'!L$2, FALSE),0)</f>
        <v>2691084029.3099999</v>
      </c>
      <c r="AL14" s="199">
        <f>IFERROR(VLOOKUP('SAP Data'!$C14,'2021 Balance Sheet'!$B$7:$O$1335,'2021 Balance Sheet'!M$2, FALSE),0)</f>
        <v>2710454292.5</v>
      </c>
      <c r="AM14" s="199">
        <f>IFERROR(VLOOKUP('SAP Data'!$C14,'2021 Balance Sheet'!$B$7:$O$1335,'2021 Balance Sheet'!N$2, FALSE),0)</f>
        <v>2725643696.1599998</v>
      </c>
      <c r="AN14" s="199">
        <f>IFERROR(VLOOKUP('SAP Data'!$C14,'2021 Balance Sheet'!$B$7:$O$1335,'2021 Balance Sheet'!O$2, FALSE),0)</f>
        <v>2747074464.4899998</v>
      </c>
      <c r="AO14" s="198">
        <f t="shared" si="1"/>
        <v>2551648918.4299998</v>
      </c>
    </row>
    <row r="15" spans="1:75" ht="15.75" thickBot="1" x14ac:dyDescent="0.3">
      <c r="A15" s="26" t="str">
        <f t="shared" si="0"/>
        <v>500118</v>
      </c>
      <c r="B15" s="149" t="s">
        <v>1580</v>
      </c>
      <c r="C15" s="153">
        <v>500118</v>
      </c>
      <c r="D15" s="166"/>
      <c r="E15" s="140">
        <v>3323241205.48</v>
      </c>
      <c r="F15" s="140">
        <v>3347068217.5100002</v>
      </c>
      <c r="G15" s="140">
        <v>3364511272.0100002</v>
      </c>
      <c r="H15" s="140">
        <v>3376672454.8699999</v>
      </c>
      <c r="I15" s="140">
        <v>3397062575.1799998</v>
      </c>
      <c r="J15" s="140">
        <v>3267905188.4299998</v>
      </c>
      <c r="K15" s="140">
        <v>3284066138.1799998</v>
      </c>
      <c r="L15" s="140">
        <v>3306453085.3400002</v>
      </c>
      <c r="M15" s="140">
        <v>3327268341.3099999</v>
      </c>
      <c r="N15" s="140">
        <v>3347006972.8600001</v>
      </c>
      <c r="O15" s="140">
        <v>3363599519.4899998</v>
      </c>
      <c r="P15" s="140">
        <v>3386662265.5900002</v>
      </c>
      <c r="Q15" s="199">
        <v>3400744882.6700001</v>
      </c>
      <c r="R15" s="199">
        <v>3417851443.3200002</v>
      </c>
      <c r="S15" s="199">
        <v>3439224842.3099999</v>
      </c>
      <c r="T15" s="199">
        <v>3460641544.96</v>
      </c>
      <c r="U15" s="199">
        <v>3476663991.0100002</v>
      </c>
      <c r="V15" s="199">
        <v>3493886030.6900001</v>
      </c>
      <c r="W15" s="199">
        <v>3512221745.3499999</v>
      </c>
      <c r="X15" s="199">
        <v>3538098113.54</v>
      </c>
      <c r="Y15" s="199">
        <v>3560959145.8899999</v>
      </c>
      <c r="Z15" s="199">
        <v>3578187286.29</v>
      </c>
      <c r="AA15" s="199">
        <v>3592244486.2800002</v>
      </c>
      <c r="AB15" s="199">
        <v>3607366816.7399998</v>
      </c>
      <c r="AC15" s="199">
        <f>IFERROR(VLOOKUP('SAP Data'!$C15,'2021 Balance Sheet'!$B$7:$O$1335,'2021 Balance Sheet'!D$2, FALSE),0)</f>
        <v>3624544944.3400002</v>
      </c>
      <c r="AD15" s="199">
        <f>IFERROR(VLOOKUP('SAP Data'!$C15,'2021 Balance Sheet'!$B$7:$O$1335,'2021 Balance Sheet'!E$2, FALSE),0)</f>
        <v>3640020898.3099999</v>
      </c>
      <c r="AE15" s="199">
        <f>IFERROR(VLOOKUP('SAP Data'!$C15,'2021 Balance Sheet'!$B$7:$O$1335,'2021 Balance Sheet'!F$2, FALSE),0)</f>
        <v>3659674998.2800002</v>
      </c>
      <c r="AF15" s="199">
        <f>IFERROR(VLOOKUP('SAP Data'!$C15,'2021 Balance Sheet'!$B$7:$O$1335,'2021 Balance Sheet'!G$2, FALSE),0)</f>
        <v>3672910973.0300002</v>
      </c>
      <c r="AG15" s="199">
        <f>IFERROR(VLOOKUP('SAP Data'!$C15,'2021 Balance Sheet'!$B$7:$O$1335,'2021 Balance Sheet'!H$2, FALSE),0)</f>
        <v>3694950248.1799998</v>
      </c>
      <c r="AH15" s="199">
        <f>IFERROR(VLOOKUP('SAP Data'!$C15,'2021 Balance Sheet'!$B$7:$O$1335,'2021 Balance Sheet'!I$2, FALSE),0)</f>
        <v>3717699681.7199998</v>
      </c>
      <c r="AI15" s="199">
        <f>IFERROR(VLOOKUP('SAP Data'!$C15,'2021 Balance Sheet'!$B$7:$O$1335,'2021 Balance Sheet'!J$2, FALSE),0)</f>
        <v>3740424253.2600002</v>
      </c>
      <c r="AJ15" s="199">
        <f>IFERROR(VLOOKUP('SAP Data'!$C15,'2021 Balance Sheet'!$B$7:$O$1335,'2021 Balance Sheet'!K$2, FALSE),0)</f>
        <v>3759165069.8600001</v>
      </c>
      <c r="AK15" s="199">
        <f>IFERROR(VLOOKUP('SAP Data'!$C15,'2021 Balance Sheet'!$B$7:$O$1335,'2021 Balance Sheet'!L$2, FALSE),0)</f>
        <v>3777530661.96</v>
      </c>
      <c r="AL15" s="199">
        <f>IFERROR(VLOOKUP('SAP Data'!$C15,'2021 Balance Sheet'!$B$7:$O$1335,'2021 Balance Sheet'!M$2, FALSE),0)</f>
        <v>3804287325</v>
      </c>
      <c r="AM15" s="199">
        <f>IFERROR(VLOOKUP('SAP Data'!$C15,'2021 Balance Sheet'!$B$7:$O$1335,'2021 Balance Sheet'!N$2, FALSE),0)</f>
        <v>3820062730.4299998</v>
      </c>
      <c r="AN15" s="199">
        <f>IFERROR(VLOOKUP('SAP Data'!$C15,'2021 Balance Sheet'!$B$7:$O$1335,'2021 Balance Sheet'!O$2, FALSE),0)</f>
        <v>3845713333</v>
      </c>
      <c r="AO15" s="198">
        <f t="shared" si="1"/>
        <v>3607366816.7399998</v>
      </c>
    </row>
    <row r="16" spans="1:75" ht="15.75" thickBot="1" x14ac:dyDescent="0.3">
      <c r="A16" s="26" t="str">
        <f t="shared" si="0"/>
        <v>500115</v>
      </c>
      <c r="B16" s="126" t="s">
        <v>1581</v>
      </c>
      <c r="C16" s="153">
        <v>500115</v>
      </c>
      <c r="D16" s="166"/>
      <c r="E16" s="139">
        <v>3304737219.52</v>
      </c>
      <c r="F16" s="139">
        <v>3328555398.02</v>
      </c>
      <c r="G16" s="139">
        <v>3341800261.8299999</v>
      </c>
      <c r="H16" s="139">
        <v>3353960120.9099998</v>
      </c>
      <c r="I16" s="139">
        <v>3371663532.8899999</v>
      </c>
      <c r="J16" s="139">
        <v>3242516393.4299998</v>
      </c>
      <c r="K16" s="139">
        <v>3258649867.1300001</v>
      </c>
      <c r="L16" s="139">
        <v>3281038391.6799998</v>
      </c>
      <c r="M16" s="139">
        <v>3301855056.48</v>
      </c>
      <c r="N16" s="139">
        <v>3321594842.0799999</v>
      </c>
      <c r="O16" s="139">
        <v>3338188640.1700001</v>
      </c>
      <c r="P16" s="139">
        <v>3361252722.5500002</v>
      </c>
      <c r="Q16" s="199">
        <v>3375337027.4200001</v>
      </c>
      <c r="R16" s="199">
        <v>3392445198.0100002</v>
      </c>
      <c r="S16" s="199">
        <v>3413819980.3800001</v>
      </c>
      <c r="T16" s="199">
        <v>3435238272.3800001</v>
      </c>
      <c r="U16" s="199">
        <v>3451262468.3099999</v>
      </c>
      <c r="V16" s="199">
        <v>3468486479.52</v>
      </c>
      <c r="W16" s="199">
        <v>3486824094.8899999</v>
      </c>
      <c r="X16" s="199">
        <v>3512702388.6399999</v>
      </c>
      <c r="Y16" s="199">
        <v>3535565343.6900001</v>
      </c>
      <c r="Z16" s="199">
        <v>3552794225.75</v>
      </c>
      <c r="AA16" s="199">
        <v>3566852500.1300001</v>
      </c>
      <c r="AB16" s="199">
        <v>3581976666.8699999</v>
      </c>
      <c r="AC16" s="199">
        <f>IFERROR(VLOOKUP('SAP Data'!$C16,'2021 Balance Sheet'!$B$7:$O$1335,'2021 Balance Sheet'!D$2, FALSE),0)</f>
        <v>3599156590.4699998</v>
      </c>
      <c r="AD16" s="199">
        <f>IFERROR(VLOOKUP('SAP Data'!$C16,'2021 Balance Sheet'!$B$7:$O$1335,'2021 Balance Sheet'!E$2, FALSE),0)</f>
        <v>3614602267.75</v>
      </c>
      <c r="AE16" s="199">
        <f>IFERROR(VLOOKUP('SAP Data'!$C16,'2021 Balance Sheet'!$B$7:$O$1335,'2021 Balance Sheet'!F$2, FALSE),0)</f>
        <v>3634257690.3400002</v>
      </c>
      <c r="AF16" s="199">
        <f>IFERROR(VLOOKUP('SAP Data'!$C16,'2021 Balance Sheet'!$B$7:$O$1335,'2021 Balance Sheet'!G$2, FALSE),0)</f>
        <v>3647495241.1999998</v>
      </c>
      <c r="AG16" s="199">
        <f>IFERROR(VLOOKUP('SAP Data'!$C16,'2021 Balance Sheet'!$B$7:$O$1335,'2021 Balance Sheet'!H$2, FALSE),0)</f>
        <v>3669535606.5500002</v>
      </c>
      <c r="AH16" s="199">
        <f>IFERROR(VLOOKUP('SAP Data'!$C16,'2021 Balance Sheet'!$B$7:$O$1335,'2021 Balance Sheet'!I$2, FALSE),0)</f>
        <v>3692286963.5300002</v>
      </c>
      <c r="AI16" s="199">
        <f>IFERROR(VLOOKUP('SAP Data'!$C16,'2021 Balance Sheet'!$B$7:$O$1335,'2021 Balance Sheet'!J$2, FALSE),0)</f>
        <v>3715013381.0900002</v>
      </c>
      <c r="AJ16" s="199">
        <f>IFERROR(VLOOKUP('SAP Data'!$C16,'2021 Balance Sheet'!$B$7:$O$1335,'2021 Balance Sheet'!K$2, FALSE),0)</f>
        <v>3733756071.4299998</v>
      </c>
      <c r="AK16" s="199">
        <f>IFERROR(VLOOKUP('SAP Data'!$C16,'2021 Balance Sheet'!$B$7:$O$1335,'2021 Balance Sheet'!L$2, FALSE),0)</f>
        <v>3752123534.3299999</v>
      </c>
      <c r="AL16" s="199">
        <f>IFERROR(VLOOKUP('SAP Data'!$C16,'2021 Balance Sheet'!$B$7:$O$1335,'2021 Balance Sheet'!M$2, FALSE),0)</f>
        <v>3778882019.0500002</v>
      </c>
      <c r="AM16" s="199">
        <f>IFERROR(VLOOKUP('SAP Data'!$C16,'2021 Balance Sheet'!$B$7:$O$1335,'2021 Balance Sheet'!N$2, FALSE),0)</f>
        <v>3794657491.9299998</v>
      </c>
      <c r="AN16" s="199">
        <f>IFERROR(VLOOKUP('SAP Data'!$C16,'2021 Balance Sheet'!$B$7:$O$1335,'2021 Balance Sheet'!O$2, FALSE),0)</f>
        <v>3820308094.5</v>
      </c>
      <c r="AO16" s="198">
        <f t="shared" si="1"/>
        <v>3581976666.8699999</v>
      </c>
    </row>
    <row r="17" spans="1:75" ht="15.75" outlineLevel="1" thickBot="1" x14ac:dyDescent="0.3">
      <c r="A17" s="26" t="str">
        <f t="shared" si="0"/>
        <v>101000</v>
      </c>
      <c r="B17" s="150" t="s">
        <v>2</v>
      </c>
      <c r="C17" s="153" t="s">
        <v>3</v>
      </c>
      <c r="D17" s="125" t="s">
        <v>4</v>
      </c>
      <c r="E17" s="140">
        <v>2673857243.98</v>
      </c>
      <c r="F17" s="140">
        <v>2675021208.9200001</v>
      </c>
      <c r="G17" s="140">
        <v>2675528328.77</v>
      </c>
      <c r="H17" s="140">
        <v>2675867371.4099998</v>
      </c>
      <c r="I17" s="140">
        <v>2677399556.6500001</v>
      </c>
      <c r="J17" s="140">
        <v>2688569341.73</v>
      </c>
      <c r="K17" s="140">
        <v>2689767115.2600002</v>
      </c>
      <c r="L17" s="140">
        <v>2691020428.5500002</v>
      </c>
      <c r="M17" s="140">
        <v>2691676532.4699998</v>
      </c>
      <c r="N17" s="140">
        <v>2694990356.9899998</v>
      </c>
      <c r="O17" s="140">
        <v>2696000993.1199999</v>
      </c>
      <c r="P17" s="140">
        <v>2698692714.9000001</v>
      </c>
      <c r="Q17" s="199">
        <v>2706196461.77</v>
      </c>
      <c r="R17" s="199">
        <v>2706992691.9000001</v>
      </c>
      <c r="S17" s="199">
        <v>2708171599.1799998</v>
      </c>
      <c r="T17" s="199">
        <v>2707471707.9299998</v>
      </c>
      <c r="U17" s="199">
        <v>2707881335.3899999</v>
      </c>
      <c r="V17" s="199">
        <v>2706777540.5300002</v>
      </c>
      <c r="W17" s="199">
        <v>2705213261.6100001</v>
      </c>
      <c r="X17" s="199">
        <v>2705332524.3400002</v>
      </c>
      <c r="Y17" s="199">
        <v>2704880476.9200001</v>
      </c>
      <c r="Z17" s="199">
        <v>2700314500.4099998</v>
      </c>
      <c r="AA17" s="199">
        <v>2700625322.8600001</v>
      </c>
      <c r="AB17" s="199">
        <v>2700787115.6199999</v>
      </c>
      <c r="AC17" s="199">
        <f>IFERROR(VLOOKUP('SAP Data'!$C17,'2021 Balance Sheet'!$B$7:$O$1335,'2021 Balance Sheet'!D$2, FALSE),0)</f>
        <v>2710831932.8499999</v>
      </c>
      <c r="AD17" s="199">
        <f>IFERROR(VLOOKUP('SAP Data'!$C17,'2021 Balance Sheet'!$B$7:$O$1335,'2021 Balance Sheet'!E$2, FALSE),0)</f>
        <v>2731988366.1799998</v>
      </c>
      <c r="AE17" s="199">
        <f>IFERROR(VLOOKUP('SAP Data'!$C17,'2021 Balance Sheet'!$B$7:$O$1335,'2021 Balance Sheet'!F$2, FALSE),0)</f>
        <v>2731390482.5500002</v>
      </c>
      <c r="AF17" s="199">
        <f>IFERROR(VLOOKUP('SAP Data'!$C17,'2021 Balance Sheet'!$B$7:$O$1335,'2021 Balance Sheet'!G$2, FALSE),0)</f>
        <v>2728830993.2600002</v>
      </c>
      <c r="AG17" s="199">
        <f>IFERROR(VLOOKUP('SAP Data'!$C17,'2021 Balance Sheet'!$B$7:$O$1335,'2021 Balance Sheet'!H$2, FALSE),0)</f>
        <v>2730742097.4200001</v>
      </c>
      <c r="AH17" s="199">
        <f>IFERROR(VLOOKUP('SAP Data'!$C17,'2021 Balance Sheet'!$B$7:$O$1335,'2021 Balance Sheet'!I$2, FALSE),0)</f>
        <v>2753942589.98</v>
      </c>
      <c r="AI17" s="199">
        <f>IFERROR(VLOOKUP('SAP Data'!$C17,'2021 Balance Sheet'!$B$7:$O$1335,'2021 Balance Sheet'!J$2, FALSE),0)</f>
        <v>2754676548.3099999</v>
      </c>
      <c r="AJ17" s="199">
        <f>IFERROR(VLOOKUP('SAP Data'!$C17,'2021 Balance Sheet'!$B$7:$O$1335,'2021 Balance Sheet'!K$2, FALSE),0)</f>
        <v>2756879846.6100001</v>
      </c>
      <c r="AK17" s="199">
        <f>IFERROR(VLOOKUP('SAP Data'!$C17,'2021 Balance Sheet'!$B$7:$O$1335,'2021 Balance Sheet'!L$2, FALSE),0)</f>
        <v>2757364153.9899998</v>
      </c>
      <c r="AL17" s="199">
        <f>IFERROR(VLOOKUP('SAP Data'!$C17,'2021 Balance Sheet'!$B$7:$O$1335,'2021 Balance Sheet'!M$2, FALSE),0)</f>
        <v>2760783793.6700001</v>
      </c>
      <c r="AM17" s="199">
        <f>IFERROR(VLOOKUP('SAP Data'!$C17,'2021 Balance Sheet'!$B$7:$O$1335,'2021 Balance Sheet'!N$2, FALSE),0)</f>
        <v>2761068749.8200002</v>
      </c>
      <c r="AN17" s="199">
        <f>IFERROR(VLOOKUP('SAP Data'!$C17,'2021 Balance Sheet'!$B$7:$O$1335,'2021 Balance Sheet'!O$2, FALSE),0)</f>
        <v>2762901617.48</v>
      </c>
      <c r="AO17" s="198">
        <f t="shared" si="1"/>
        <v>2700787115.6199999</v>
      </c>
    </row>
    <row r="18" spans="1:75" s="135" customFormat="1" ht="15.75" outlineLevel="1" thickBot="1" x14ac:dyDescent="0.3">
      <c r="A18" s="26" t="str">
        <f t="shared" si="0"/>
        <v>101001</v>
      </c>
      <c r="B18" s="432" t="s">
        <v>4255</v>
      </c>
      <c r="C18" s="434" t="s">
        <v>4243</v>
      </c>
      <c r="D18" s="125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>
        <f>IFERROR(VLOOKUP('SAP Data'!$C18,'2021 Balance Sheet'!$B$7:$O$1335,'2021 Balance Sheet'!D$2, FALSE),0)</f>
        <v>0</v>
      </c>
      <c r="AD18" s="199">
        <f>IFERROR(VLOOKUP('SAP Data'!$C18,'2021 Balance Sheet'!$B$7:$O$1335,'2021 Balance Sheet'!E$2, FALSE),0)</f>
        <v>0</v>
      </c>
      <c r="AE18" s="199">
        <f>IFERROR(VLOOKUP('SAP Data'!$C18,'2021 Balance Sheet'!$B$7:$O$1335,'2021 Balance Sheet'!F$2, FALSE),0)</f>
        <v>0</v>
      </c>
      <c r="AF18" s="199">
        <f>IFERROR(VLOOKUP('SAP Data'!$C18,'2021 Balance Sheet'!$B$7:$O$1335,'2021 Balance Sheet'!G$2, FALSE),0)</f>
        <v>0</v>
      </c>
      <c r="AG18" s="199">
        <f>IFERROR(VLOOKUP('SAP Data'!$C18,'2021 Balance Sheet'!$B$7:$O$1335,'2021 Balance Sheet'!H$2, FALSE),0)</f>
        <v>0</v>
      </c>
      <c r="AH18" s="199">
        <f>IFERROR(VLOOKUP('SAP Data'!$C18,'2021 Balance Sheet'!$B$7:$O$1335,'2021 Balance Sheet'!I$2, FALSE),0)</f>
        <v>0</v>
      </c>
      <c r="AI18" s="199">
        <f>IFERROR(VLOOKUP('SAP Data'!$C18,'2021 Balance Sheet'!$B$7:$O$1335,'2021 Balance Sheet'!J$2, FALSE),0)</f>
        <v>0</v>
      </c>
      <c r="AJ18" s="199">
        <f>IFERROR(VLOOKUP('SAP Data'!$C18,'2021 Balance Sheet'!$B$7:$O$1335,'2021 Balance Sheet'!K$2, FALSE),0)</f>
        <v>0</v>
      </c>
      <c r="AK18" s="199">
        <f>IFERROR(VLOOKUP('SAP Data'!$C18,'2021 Balance Sheet'!$B$7:$O$1335,'2021 Balance Sheet'!L$2, FALSE),0)</f>
        <v>0</v>
      </c>
      <c r="AL18" s="199">
        <f>IFERROR(VLOOKUP('SAP Data'!$C18,'2021 Balance Sheet'!$B$7:$O$1335,'2021 Balance Sheet'!M$2, FALSE),0)</f>
        <v>146074922.34999999</v>
      </c>
      <c r="AM18" s="199">
        <f>IFERROR(VLOOKUP('SAP Data'!$C18,'2021 Balance Sheet'!$B$7:$O$1335,'2021 Balance Sheet'!N$2, FALSE),0)</f>
        <v>146074922.34999999</v>
      </c>
      <c r="AN18" s="199">
        <f>IFERROR(VLOOKUP('SAP Data'!$C18,'2021 Balance Sheet'!$B$7:$O$1335,'2021 Balance Sheet'!O$2, FALSE),0)</f>
        <v>146134889.12</v>
      </c>
      <c r="AO18" s="198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0"/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</row>
    <row r="19" spans="1:75" s="135" customFormat="1" ht="15.75" outlineLevel="1" thickBot="1" x14ac:dyDescent="0.3">
      <c r="A19" s="26" t="str">
        <f t="shared" si="0"/>
        <v>101201</v>
      </c>
      <c r="B19" s="355" t="s">
        <v>4129</v>
      </c>
      <c r="C19" s="356" t="s">
        <v>4130</v>
      </c>
      <c r="D19" s="125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>
        <f>IFERROR(VLOOKUP('SAP Data'!$C19,'2021 Balance Sheet'!$B$7:$O$1335,'2021 Balance Sheet'!D$2, FALSE),0)</f>
        <v>0</v>
      </c>
      <c r="AD19" s="199">
        <f>IFERROR(VLOOKUP('SAP Data'!$C19,'2021 Balance Sheet'!$B$7:$O$1335,'2021 Balance Sheet'!E$2, FALSE),0)</f>
        <v>0</v>
      </c>
      <c r="AE19" s="199">
        <f>IFERROR(VLOOKUP('SAP Data'!$C19,'2021 Balance Sheet'!$B$7:$O$1335,'2021 Balance Sheet'!F$2, FALSE),0)</f>
        <v>827502.89</v>
      </c>
      <c r="AF19" s="199">
        <f>IFERROR(VLOOKUP('SAP Data'!$C19,'2021 Balance Sheet'!$B$7:$O$1335,'2021 Balance Sheet'!G$2, FALSE),0)</f>
        <v>827502.89</v>
      </c>
      <c r="AG19" s="199">
        <f>IFERROR(VLOOKUP('SAP Data'!$C19,'2021 Balance Sheet'!$B$7:$O$1335,'2021 Balance Sheet'!H$2, FALSE),0)</f>
        <v>827502.89</v>
      </c>
      <c r="AH19" s="199">
        <f>IFERROR(VLOOKUP('SAP Data'!$C19,'2021 Balance Sheet'!$B$7:$O$1335,'2021 Balance Sheet'!I$2, FALSE),0)</f>
        <v>827502.89</v>
      </c>
      <c r="AI19" s="199">
        <f>IFERROR(VLOOKUP('SAP Data'!$C19,'2021 Balance Sheet'!$B$7:$O$1335,'2021 Balance Sheet'!J$2, FALSE),0)</f>
        <v>827502.89</v>
      </c>
      <c r="AJ19" s="199">
        <f>IFERROR(VLOOKUP('SAP Data'!$C19,'2021 Balance Sheet'!$B$7:$O$1335,'2021 Balance Sheet'!K$2, FALSE),0)</f>
        <v>827502.89</v>
      </c>
      <c r="AK19" s="199">
        <f>IFERROR(VLOOKUP('SAP Data'!$C19,'2021 Balance Sheet'!$B$7:$O$1335,'2021 Balance Sheet'!L$2, FALSE),0)</f>
        <v>827502.89</v>
      </c>
      <c r="AL19" s="199">
        <f>IFERROR(VLOOKUP('SAP Data'!$C19,'2021 Balance Sheet'!$B$7:$O$1335,'2021 Balance Sheet'!M$2, FALSE),0)</f>
        <v>827502.89</v>
      </c>
      <c r="AM19" s="199">
        <f>IFERROR(VLOOKUP('SAP Data'!$C19,'2021 Balance Sheet'!$B$7:$O$1335,'2021 Balance Sheet'!N$2, FALSE),0)</f>
        <v>827502.89</v>
      </c>
      <c r="AN19" s="199">
        <f>IFERROR(VLOOKUP('SAP Data'!$C19,'2021 Balance Sheet'!$B$7:$O$1335,'2021 Balance Sheet'!O$2, FALSE),0)</f>
        <v>827502.89</v>
      </c>
      <c r="AO19" s="198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  <c r="BA19" s="50"/>
      <c r="BB19" s="50"/>
      <c r="BC19" s="50"/>
      <c r="BD19" s="50"/>
      <c r="BE19" s="50"/>
      <c r="BF19" s="50"/>
      <c r="BG19" s="50"/>
      <c r="BH19" s="50"/>
      <c r="BI19" s="50"/>
      <c r="BJ19" s="50"/>
      <c r="BK19" s="50"/>
      <c r="BL19" s="50"/>
      <c r="BM19" s="50"/>
      <c r="BN19" s="50"/>
      <c r="BO19" s="50"/>
      <c r="BP19" s="50"/>
      <c r="BQ19" s="50"/>
      <c r="BR19" s="50"/>
      <c r="BS19" s="50"/>
      <c r="BT19" s="50"/>
      <c r="BU19" s="50"/>
      <c r="BV19" s="50"/>
      <c r="BW19" s="50"/>
    </row>
    <row r="20" spans="1:75" ht="15.75" outlineLevel="1" thickBot="1" x14ac:dyDescent="0.3">
      <c r="A20" s="26" t="str">
        <f t="shared" si="0"/>
        <v>101500</v>
      </c>
      <c r="B20" s="150" t="s">
        <v>1582</v>
      </c>
      <c r="C20" s="153" t="s">
        <v>1583</v>
      </c>
      <c r="D20" s="125" t="s">
        <v>4</v>
      </c>
      <c r="E20" s="139">
        <v>-1162110.4099999999</v>
      </c>
      <c r="F20" s="139">
        <v>-1162110.4099999999</v>
      </c>
      <c r="G20" s="139">
        <v>-1162110.4099999999</v>
      </c>
      <c r="H20" s="139">
        <v>-1162110.4099999999</v>
      </c>
      <c r="I20" s="139">
        <v>-1162110.4099999999</v>
      </c>
      <c r="J20" s="139">
        <v>-1162110.4099999999</v>
      </c>
      <c r="K20" s="139">
        <v>-1162110.4099999999</v>
      </c>
      <c r="L20" s="139">
        <v>-1162110.4099999999</v>
      </c>
      <c r="M20" s="139">
        <v>-1162110.4099999999</v>
      </c>
      <c r="N20" s="139">
        <v>-1162110.4099999999</v>
      </c>
      <c r="O20" s="139">
        <v>-1162110.4099999999</v>
      </c>
      <c r="P20" s="139">
        <v>-1162110.4099999999</v>
      </c>
      <c r="Q20" s="199">
        <v>-1162110.4099999999</v>
      </c>
      <c r="R20" s="199">
        <v>-1162110.4099999999</v>
      </c>
      <c r="S20" s="199">
        <v>-1162110.4099999999</v>
      </c>
      <c r="T20" s="199">
        <v>-1162110.4099999999</v>
      </c>
      <c r="U20" s="199">
        <v>-1162110.4099999999</v>
      </c>
      <c r="V20" s="199">
        <v>-1162110.4099999999</v>
      </c>
      <c r="W20" s="199">
        <v>-1162110.4099999999</v>
      </c>
      <c r="X20" s="199">
        <v>-1162110.4099999999</v>
      </c>
      <c r="Y20" s="199">
        <v>-1162110.4099999999</v>
      </c>
      <c r="Z20" s="199">
        <v>-1162110.4099999999</v>
      </c>
      <c r="AA20" s="199">
        <v>-1162110.4099999999</v>
      </c>
      <c r="AB20" s="199">
        <v>-1162110.4099999999</v>
      </c>
      <c r="AC20" s="199">
        <f>IFERROR(VLOOKUP('SAP Data'!$C20,'2021 Balance Sheet'!$B$7:$O$1335,'2021 Balance Sheet'!D$2, FALSE),0)</f>
        <v>-1162110.4099999999</v>
      </c>
      <c r="AD20" s="199">
        <f>IFERROR(VLOOKUP('SAP Data'!$C20,'2021 Balance Sheet'!$B$7:$O$1335,'2021 Balance Sheet'!E$2, FALSE),0)</f>
        <v>-1162110.4099999999</v>
      </c>
      <c r="AE20" s="199">
        <f>IFERROR(VLOOKUP('SAP Data'!$C20,'2021 Balance Sheet'!$B$7:$O$1335,'2021 Balance Sheet'!F$2, FALSE),0)</f>
        <v>-1162110.4099999999</v>
      </c>
      <c r="AF20" s="199">
        <f>IFERROR(VLOOKUP('SAP Data'!$C20,'2021 Balance Sheet'!$B$7:$O$1335,'2021 Balance Sheet'!G$2, FALSE),0)</f>
        <v>-1162110.4099999999</v>
      </c>
      <c r="AG20" s="199">
        <f>IFERROR(VLOOKUP('SAP Data'!$C20,'2021 Balance Sheet'!$B$7:$O$1335,'2021 Balance Sheet'!H$2, FALSE),0)</f>
        <v>-1162110.4099999999</v>
      </c>
      <c r="AH20" s="199">
        <f>IFERROR(VLOOKUP('SAP Data'!$C20,'2021 Balance Sheet'!$B$7:$O$1335,'2021 Balance Sheet'!I$2, FALSE),0)</f>
        <v>-1162110.4099999999</v>
      </c>
      <c r="AI20" s="199">
        <f>IFERROR(VLOOKUP('SAP Data'!$C20,'2021 Balance Sheet'!$B$7:$O$1335,'2021 Balance Sheet'!J$2, FALSE),0)</f>
        <v>-1162110.4099999999</v>
      </c>
      <c r="AJ20" s="199">
        <f>IFERROR(VLOOKUP('SAP Data'!$C20,'2021 Balance Sheet'!$B$7:$O$1335,'2021 Balance Sheet'!K$2, FALSE),0)</f>
        <v>-1162110.4099999999</v>
      </c>
      <c r="AK20" s="199">
        <f>IFERROR(VLOOKUP('SAP Data'!$C20,'2021 Balance Sheet'!$B$7:$O$1335,'2021 Balance Sheet'!L$2, FALSE),0)</f>
        <v>-1162110.4099999999</v>
      </c>
      <c r="AL20" s="199">
        <f>IFERROR(VLOOKUP('SAP Data'!$C20,'2021 Balance Sheet'!$B$7:$O$1335,'2021 Balance Sheet'!M$2, FALSE),0)</f>
        <v>-1162110.4099999999</v>
      </c>
      <c r="AM20" s="199">
        <f>IFERROR(VLOOKUP('SAP Data'!$C20,'2021 Balance Sheet'!$B$7:$O$1335,'2021 Balance Sheet'!N$2, FALSE),0)</f>
        <v>-1162110.4099999999</v>
      </c>
      <c r="AN20" s="199">
        <f>IFERROR(VLOOKUP('SAP Data'!$C20,'2021 Balance Sheet'!$B$7:$O$1335,'2021 Balance Sheet'!O$2, FALSE),0)</f>
        <v>-1162110.4099999999</v>
      </c>
      <c r="AO20" s="198">
        <f t="shared" si="1"/>
        <v>-1162110.4099999999</v>
      </c>
    </row>
    <row r="21" spans="1:75" ht="15.75" outlineLevel="1" thickBot="1" x14ac:dyDescent="0.3">
      <c r="A21" s="26" t="str">
        <f t="shared" si="0"/>
        <v>101501</v>
      </c>
      <c r="B21" s="150" t="s">
        <v>2834</v>
      </c>
      <c r="C21" s="153" t="s">
        <v>2835</v>
      </c>
      <c r="D21" s="125" t="s">
        <v>4</v>
      </c>
      <c r="E21" s="140"/>
      <c r="F21" s="140"/>
      <c r="G21" s="140"/>
      <c r="H21" s="140">
        <v>0</v>
      </c>
      <c r="I21" s="140">
        <v>0</v>
      </c>
      <c r="J21" s="140">
        <v>-146485835</v>
      </c>
      <c r="K21" s="140">
        <v>-148773000</v>
      </c>
      <c r="L21" s="140">
        <v>-148773000</v>
      </c>
      <c r="M21" s="140">
        <v>-146816356.71000001</v>
      </c>
      <c r="N21" s="140">
        <v>-148773000</v>
      </c>
      <c r="O21" s="140">
        <v>-148773000</v>
      </c>
      <c r="P21" s="140">
        <v>-146485853.63</v>
      </c>
      <c r="Q21" s="199">
        <v>-148773000</v>
      </c>
      <c r="R21" s="199">
        <v>-148773000</v>
      </c>
      <c r="S21" s="199">
        <v>-148308811.09999999</v>
      </c>
      <c r="T21" s="199">
        <v>-148773000</v>
      </c>
      <c r="U21" s="199">
        <v>-148773000</v>
      </c>
      <c r="V21" s="199">
        <v>-148773000</v>
      </c>
      <c r="W21" s="199">
        <v>-148773000</v>
      </c>
      <c r="X21" s="199">
        <v>-148773000</v>
      </c>
      <c r="Y21" s="199">
        <v>-148773000</v>
      </c>
      <c r="Z21" s="199">
        <v>-148773000</v>
      </c>
      <c r="AA21" s="199">
        <v>-148773000</v>
      </c>
      <c r="AB21" s="199">
        <v>-148773000</v>
      </c>
      <c r="AC21" s="199">
        <f>IFERROR(VLOOKUP('SAP Data'!$C21,'2021 Balance Sheet'!$B$7:$O$1335,'2021 Balance Sheet'!D$2, FALSE),0)</f>
        <v>-148773000</v>
      </c>
      <c r="AD21" s="199">
        <f>IFERROR(VLOOKUP('SAP Data'!$C21,'2021 Balance Sheet'!$B$7:$O$1335,'2021 Balance Sheet'!E$2, FALSE),0)</f>
        <v>-148773000</v>
      </c>
      <c r="AE21" s="199">
        <f>IFERROR(VLOOKUP('SAP Data'!$C21,'2021 Balance Sheet'!$B$7:$O$1335,'2021 Balance Sheet'!F$2, FALSE),0)</f>
        <v>-148773000</v>
      </c>
      <c r="AF21" s="199">
        <f>IFERROR(VLOOKUP('SAP Data'!$C21,'2021 Balance Sheet'!$B$7:$O$1335,'2021 Balance Sheet'!G$2, FALSE),0)</f>
        <v>-148773000</v>
      </c>
      <c r="AG21" s="199">
        <f>IFERROR(VLOOKUP('SAP Data'!$C21,'2021 Balance Sheet'!$B$7:$O$1335,'2021 Balance Sheet'!H$2, FALSE),0)</f>
        <v>-148773000</v>
      </c>
      <c r="AH21" s="199">
        <f>IFERROR(VLOOKUP('SAP Data'!$C21,'2021 Balance Sheet'!$B$7:$O$1335,'2021 Balance Sheet'!I$2, FALSE),0)</f>
        <v>-148773000</v>
      </c>
      <c r="AI21" s="199">
        <f>IFERROR(VLOOKUP('SAP Data'!$C21,'2021 Balance Sheet'!$B$7:$O$1335,'2021 Balance Sheet'!J$2, FALSE),0)</f>
        <v>-148773000</v>
      </c>
      <c r="AJ21" s="199">
        <f>IFERROR(VLOOKUP('SAP Data'!$C21,'2021 Balance Sheet'!$B$7:$O$1335,'2021 Balance Sheet'!K$2, FALSE),0)</f>
        <v>-148773000</v>
      </c>
      <c r="AK21" s="199">
        <f>IFERROR(VLOOKUP('SAP Data'!$C21,'2021 Balance Sheet'!$B$7:$O$1335,'2021 Balance Sheet'!L$2, FALSE),0)</f>
        <v>-148773000</v>
      </c>
      <c r="AL21" s="199">
        <f>IFERROR(VLOOKUP('SAP Data'!$C21,'2021 Balance Sheet'!$B$7:$O$1335,'2021 Balance Sheet'!M$2, FALSE),0)</f>
        <v>-148773000</v>
      </c>
      <c r="AM21" s="199">
        <f>IFERROR(VLOOKUP('SAP Data'!$C21,'2021 Balance Sheet'!$B$7:$O$1335,'2021 Balance Sheet'!N$2, FALSE),0)</f>
        <v>-148773000</v>
      </c>
      <c r="AN21" s="199">
        <f>IFERROR(VLOOKUP('SAP Data'!$C21,'2021 Balance Sheet'!$B$7:$O$1335,'2021 Balance Sheet'!O$2, FALSE),0)</f>
        <v>-148773000</v>
      </c>
      <c r="AO21" s="198">
        <f t="shared" si="1"/>
        <v>-148773000</v>
      </c>
    </row>
    <row r="22" spans="1:75" ht="15.75" outlineLevel="1" thickBot="1" x14ac:dyDescent="0.3">
      <c r="A22" s="26" t="str">
        <f t="shared" si="0"/>
        <v>101666</v>
      </c>
      <c r="B22" s="150" t="s">
        <v>1584</v>
      </c>
      <c r="C22" s="153" t="s">
        <v>1585</v>
      </c>
      <c r="D22" s="125" t="s">
        <v>4</v>
      </c>
      <c r="E22" s="139">
        <v>516343.62</v>
      </c>
      <c r="F22" s="139">
        <v>516343.62</v>
      </c>
      <c r="G22" s="139">
        <v>0</v>
      </c>
      <c r="H22" s="139">
        <v>0</v>
      </c>
      <c r="I22" s="139">
        <v>0</v>
      </c>
      <c r="J22" s="139">
        <v>0</v>
      </c>
      <c r="K22" s="139">
        <v>0</v>
      </c>
      <c r="L22" s="139">
        <v>0</v>
      </c>
      <c r="M22" s="139">
        <v>0</v>
      </c>
      <c r="N22" s="139">
        <v>0</v>
      </c>
      <c r="O22" s="139">
        <v>0</v>
      </c>
      <c r="P22" s="139">
        <v>0</v>
      </c>
      <c r="Q22" s="199">
        <v>0</v>
      </c>
      <c r="R22" s="199">
        <v>0</v>
      </c>
      <c r="S22" s="199">
        <v>0</v>
      </c>
      <c r="T22" s="199">
        <v>0</v>
      </c>
      <c r="U22" s="199">
        <v>0</v>
      </c>
      <c r="V22" s="199">
        <v>0</v>
      </c>
      <c r="W22" s="199">
        <v>0</v>
      </c>
      <c r="X22" s="199">
        <v>0</v>
      </c>
      <c r="Y22" s="199">
        <v>0</v>
      </c>
      <c r="Z22" s="199">
        <v>0</v>
      </c>
      <c r="AA22" s="199">
        <v>0</v>
      </c>
      <c r="AB22" s="199">
        <v>0</v>
      </c>
      <c r="AC22" s="199">
        <f>IFERROR(VLOOKUP('SAP Data'!$C22,'2021 Balance Sheet'!$B$7:$O$1335,'2021 Balance Sheet'!D$2, FALSE),0)</f>
        <v>0</v>
      </c>
      <c r="AD22" s="199">
        <f>IFERROR(VLOOKUP('SAP Data'!$C22,'2021 Balance Sheet'!$B$7:$O$1335,'2021 Balance Sheet'!E$2, FALSE),0)</f>
        <v>0</v>
      </c>
      <c r="AE22" s="199">
        <f>IFERROR(VLOOKUP('SAP Data'!$C22,'2021 Balance Sheet'!$B$7:$O$1335,'2021 Balance Sheet'!F$2, FALSE),0)</f>
        <v>0</v>
      </c>
      <c r="AF22" s="199">
        <f>IFERROR(VLOOKUP('SAP Data'!$C22,'2021 Balance Sheet'!$B$7:$O$1335,'2021 Balance Sheet'!G$2, FALSE),0)</f>
        <v>0</v>
      </c>
      <c r="AG22" s="199">
        <f>IFERROR(VLOOKUP('SAP Data'!$C22,'2021 Balance Sheet'!$B$7:$O$1335,'2021 Balance Sheet'!H$2, FALSE),0)</f>
        <v>0</v>
      </c>
      <c r="AH22" s="199">
        <f>IFERROR(VLOOKUP('SAP Data'!$C22,'2021 Balance Sheet'!$B$7:$O$1335,'2021 Balance Sheet'!I$2, FALSE),0)</f>
        <v>0</v>
      </c>
      <c r="AI22" s="199">
        <f>IFERROR(VLOOKUP('SAP Data'!$C22,'2021 Balance Sheet'!$B$7:$O$1335,'2021 Balance Sheet'!J$2, FALSE),0)</f>
        <v>0</v>
      </c>
      <c r="AJ22" s="199">
        <f>IFERROR(VLOOKUP('SAP Data'!$C22,'2021 Balance Sheet'!$B$7:$O$1335,'2021 Balance Sheet'!K$2, FALSE),0)</f>
        <v>0</v>
      </c>
      <c r="AK22" s="199">
        <f>IFERROR(VLOOKUP('SAP Data'!$C22,'2021 Balance Sheet'!$B$7:$O$1335,'2021 Balance Sheet'!L$2, FALSE),0)</f>
        <v>0</v>
      </c>
      <c r="AL22" s="199">
        <f>IFERROR(VLOOKUP('SAP Data'!$C22,'2021 Balance Sheet'!$B$7:$O$1335,'2021 Balance Sheet'!M$2, FALSE),0)</f>
        <v>0</v>
      </c>
      <c r="AM22" s="199">
        <f>IFERROR(VLOOKUP('SAP Data'!$C22,'2021 Balance Sheet'!$B$7:$O$1335,'2021 Balance Sheet'!N$2, FALSE),0)</f>
        <v>0</v>
      </c>
      <c r="AN22" s="199">
        <f>IFERROR(VLOOKUP('SAP Data'!$C22,'2021 Balance Sheet'!$B$7:$O$1335,'2021 Balance Sheet'!O$2, FALSE),0)</f>
        <v>0</v>
      </c>
      <c r="AO22" s="198">
        <f t="shared" si="1"/>
        <v>0</v>
      </c>
    </row>
    <row r="23" spans="1:75" ht="15.75" outlineLevel="1" thickBot="1" x14ac:dyDescent="0.3">
      <c r="A23" s="26" t="str">
        <f t="shared" si="0"/>
        <v>105000</v>
      </c>
      <c r="B23" s="150" t="s">
        <v>6</v>
      </c>
      <c r="C23" s="153" t="s">
        <v>7</v>
      </c>
      <c r="D23" s="125" t="s">
        <v>4</v>
      </c>
      <c r="E23" s="140">
        <v>970068.12</v>
      </c>
      <c r="F23" s="140">
        <v>970068.12</v>
      </c>
      <c r="G23" s="140">
        <v>970068.12</v>
      </c>
      <c r="H23" s="140">
        <v>970068.12</v>
      </c>
      <c r="I23" s="140">
        <v>970068.12</v>
      </c>
      <c r="J23" s="140">
        <v>970068.12</v>
      </c>
      <c r="K23" s="140">
        <v>970068.12</v>
      </c>
      <c r="L23" s="140">
        <v>970068.12</v>
      </c>
      <c r="M23" s="140">
        <v>970068.12</v>
      </c>
      <c r="N23" s="140">
        <v>970068.12</v>
      </c>
      <c r="O23" s="140">
        <v>970068.12</v>
      </c>
      <c r="P23" s="140">
        <v>970068.12</v>
      </c>
      <c r="Q23" s="199">
        <v>970068.12</v>
      </c>
      <c r="R23" s="199">
        <v>970068.12</v>
      </c>
      <c r="S23" s="199">
        <v>970068.12</v>
      </c>
      <c r="T23" s="199">
        <v>970068.12</v>
      </c>
      <c r="U23" s="199">
        <v>970068.12</v>
      </c>
      <c r="V23" s="199">
        <v>970068.12</v>
      </c>
      <c r="W23" s="199">
        <v>970068.12</v>
      </c>
      <c r="X23" s="199">
        <v>970068.12</v>
      </c>
      <c r="Y23" s="199">
        <v>970068.12</v>
      </c>
      <c r="Z23" s="199">
        <v>970068.12</v>
      </c>
      <c r="AA23" s="199">
        <v>970068.12</v>
      </c>
      <c r="AB23" s="199">
        <v>970068.12</v>
      </c>
      <c r="AC23" s="199">
        <f>IFERROR(VLOOKUP('SAP Data'!$C23,'2021 Balance Sheet'!$B$7:$O$1335,'2021 Balance Sheet'!D$2, FALSE),0)</f>
        <v>970068.12</v>
      </c>
      <c r="AD23" s="199">
        <f>IFERROR(VLOOKUP('SAP Data'!$C23,'2021 Balance Sheet'!$B$7:$O$1335,'2021 Balance Sheet'!E$2, FALSE),0)</f>
        <v>970068.12</v>
      </c>
      <c r="AE23" s="199">
        <f>IFERROR(VLOOKUP('SAP Data'!$C23,'2021 Balance Sheet'!$B$7:$O$1335,'2021 Balance Sheet'!F$2, FALSE),0)</f>
        <v>970068.12</v>
      </c>
      <c r="AF23" s="199">
        <f>IFERROR(VLOOKUP('SAP Data'!$C23,'2021 Balance Sheet'!$B$7:$O$1335,'2021 Balance Sheet'!G$2, FALSE),0)</f>
        <v>970068.12</v>
      </c>
      <c r="AG23" s="199">
        <f>IFERROR(VLOOKUP('SAP Data'!$C23,'2021 Balance Sheet'!$B$7:$O$1335,'2021 Balance Sheet'!H$2, FALSE),0)</f>
        <v>970068.12</v>
      </c>
      <c r="AH23" s="199">
        <f>IFERROR(VLOOKUP('SAP Data'!$C23,'2021 Balance Sheet'!$B$7:$O$1335,'2021 Balance Sheet'!I$2, FALSE),0)</f>
        <v>970068.12</v>
      </c>
      <c r="AI23" s="199">
        <f>IFERROR(VLOOKUP('SAP Data'!$C23,'2021 Balance Sheet'!$B$7:$O$1335,'2021 Balance Sheet'!J$2, FALSE),0)</f>
        <v>970068.12</v>
      </c>
      <c r="AJ23" s="199">
        <f>IFERROR(VLOOKUP('SAP Data'!$C23,'2021 Balance Sheet'!$B$7:$O$1335,'2021 Balance Sheet'!K$2, FALSE),0)</f>
        <v>970068.12</v>
      </c>
      <c r="AK23" s="199">
        <f>IFERROR(VLOOKUP('SAP Data'!$C23,'2021 Balance Sheet'!$B$7:$O$1335,'2021 Balance Sheet'!L$2, FALSE),0)</f>
        <v>970068.12</v>
      </c>
      <c r="AL23" s="199">
        <f>IFERROR(VLOOKUP('SAP Data'!$C23,'2021 Balance Sheet'!$B$7:$O$1335,'2021 Balance Sheet'!M$2, FALSE),0)</f>
        <v>970068.12</v>
      </c>
      <c r="AM23" s="199">
        <f>IFERROR(VLOOKUP('SAP Data'!$C23,'2021 Balance Sheet'!$B$7:$O$1335,'2021 Balance Sheet'!N$2, FALSE),0)</f>
        <v>970068.12</v>
      </c>
      <c r="AN23" s="199">
        <f>IFERROR(VLOOKUP('SAP Data'!$C23,'2021 Balance Sheet'!$B$7:$O$1335,'2021 Balance Sheet'!O$2, FALSE),0)</f>
        <v>970068.12</v>
      </c>
      <c r="AO23" s="198">
        <f t="shared" si="1"/>
        <v>970068.12</v>
      </c>
    </row>
    <row r="24" spans="1:75" ht="15.75" outlineLevel="1" thickBot="1" x14ac:dyDescent="0.3">
      <c r="A24" s="26" t="str">
        <f t="shared" si="0"/>
        <v>105666</v>
      </c>
      <c r="B24" s="150" t="s">
        <v>3038</v>
      </c>
      <c r="C24" s="153" t="s">
        <v>3039</v>
      </c>
      <c r="D24" s="125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99">
        <v>0</v>
      </c>
      <c r="R24" s="199">
        <v>0</v>
      </c>
      <c r="S24" s="199">
        <v>0</v>
      </c>
      <c r="T24" s="199">
        <v>0</v>
      </c>
      <c r="U24" s="199">
        <v>0</v>
      </c>
      <c r="V24" s="199">
        <v>0</v>
      </c>
      <c r="W24" s="199">
        <v>0</v>
      </c>
      <c r="X24" s="199">
        <v>0</v>
      </c>
      <c r="Y24" s="199">
        <v>0</v>
      </c>
      <c r="Z24" s="199">
        <v>0</v>
      </c>
      <c r="AA24" s="199">
        <v>0</v>
      </c>
      <c r="AB24" s="199">
        <v>0</v>
      </c>
      <c r="AC24" s="199">
        <f>IFERROR(VLOOKUP('SAP Data'!$C24,'2021 Balance Sheet'!$B$7:$O$1335,'2021 Balance Sheet'!D$2, FALSE),0)</f>
        <v>0</v>
      </c>
      <c r="AD24" s="199">
        <f>IFERROR(VLOOKUP('SAP Data'!$C24,'2021 Balance Sheet'!$B$7:$O$1335,'2021 Balance Sheet'!E$2, FALSE),0)</f>
        <v>0</v>
      </c>
      <c r="AE24" s="199">
        <f>IFERROR(VLOOKUP('SAP Data'!$C24,'2021 Balance Sheet'!$B$7:$O$1335,'2021 Balance Sheet'!F$2, FALSE),0)</f>
        <v>0</v>
      </c>
      <c r="AF24" s="199">
        <f>IFERROR(VLOOKUP('SAP Data'!$C24,'2021 Balance Sheet'!$B$7:$O$1335,'2021 Balance Sheet'!G$2, FALSE),0)</f>
        <v>0</v>
      </c>
      <c r="AG24" s="199">
        <f>IFERROR(VLOOKUP('SAP Data'!$C24,'2021 Balance Sheet'!$B$7:$O$1335,'2021 Balance Sheet'!H$2, FALSE),0)</f>
        <v>0</v>
      </c>
      <c r="AH24" s="199">
        <f>IFERROR(VLOOKUP('SAP Data'!$C24,'2021 Balance Sheet'!$B$7:$O$1335,'2021 Balance Sheet'!I$2, FALSE),0)</f>
        <v>0</v>
      </c>
      <c r="AI24" s="199">
        <f>IFERROR(VLOOKUP('SAP Data'!$C24,'2021 Balance Sheet'!$B$7:$O$1335,'2021 Balance Sheet'!J$2, FALSE),0)</f>
        <v>0</v>
      </c>
      <c r="AJ24" s="199">
        <f>IFERROR(VLOOKUP('SAP Data'!$C24,'2021 Balance Sheet'!$B$7:$O$1335,'2021 Balance Sheet'!K$2, FALSE),0)</f>
        <v>0</v>
      </c>
      <c r="AK24" s="199">
        <f>IFERROR(VLOOKUP('SAP Data'!$C24,'2021 Balance Sheet'!$B$7:$O$1335,'2021 Balance Sheet'!L$2, FALSE),0)</f>
        <v>0</v>
      </c>
      <c r="AL24" s="199">
        <f>IFERROR(VLOOKUP('SAP Data'!$C24,'2021 Balance Sheet'!$B$7:$O$1335,'2021 Balance Sheet'!M$2, FALSE),0)</f>
        <v>0</v>
      </c>
      <c r="AM24" s="199">
        <f>IFERROR(VLOOKUP('SAP Data'!$C24,'2021 Balance Sheet'!$B$7:$O$1335,'2021 Balance Sheet'!N$2, FALSE),0)</f>
        <v>0</v>
      </c>
      <c r="AN24" s="199">
        <f>IFERROR(VLOOKUP('SAP Data'!$C24,'2021 Balance Sheet'!$B$7:$O$1335,'2021 Balance Sheet'!O$2, FALSE),0)</f>
        <v>0</v>
      </c>
      <c r="AO24" s="198">
        <f t="shared" si="1"/>
        <v>0</v>
      </c>
    </row>
    <row r="25" spans="1:75" ht="15.75" outlineLevel="1" thickBot="1" x14ac:dyDescent="0.3">
      <c r="A25" s="26" t="str">
        <f t="shared" si="0"/>
        <v>106000</v>
      </c>
      <c r="B25" s="150" t="s">
        <v>9</v>
      </c>
      <c r="C25" s="153" t="s">
        <v>10</v>
      </c>
      <c r="D25" s="125" t="s">
        <v>4</v>
      </c>
      <c r="E25" s="139">
        <v>446397999.75999999</v>
      </c>
      <c r="F25" s="139">
        <v>456063485.81999999</v>
      </c>
      <c r="G25" s="139">
        <v>461534441.50999999</v>
      </c>
      <c r="H25" s="139">
        <v>471882342.25999999</v>
      </c>
      <c r="I25" s="139">
        <v>477246326.75</v>
      </c>
      <c r="J25" s="139">
        <v>481785097.05000001</v>
      </c>
      <c r="K25" s="139">
        <v>490678481.30000001</v>
      </c>
      <c r="L25" s="139">
        <v>497103550.68000001</v>
      </c>
      <c r="M25" s="139">
        <v>521751568.19999999</v>
      </c>
      <c r="N25" s="139">
        <v>537471913.35000002</v>
      </c>
      <c r="O25" s="139">
        <v>543845238.87</v>
      </c>
      <c r="P25" s="139">
        <v>579817022.88999999</v>
      </c>
      <c r="Q25" s="199">
        <v>583330813.26999998</v>
      </c>
      <c r="R25" s="199">
        <v>591176639.30999994</v>
      </c>
      <c r="S25" s="199">
        <v>612966017.64999998</v>
      </c>
      <c r="T25" s="199">
        <v>624596191</v>
      </c>
      <c r="U25" s="199">
        <v>657986654.38</v>
      </c>
      <c r="V25" s="199">
        <v>673439237.17999995</v>
      </c>
      <c r="W25" s="199">
        <v>681970515.72000003</v>
      </c>
      <c r="X25" s="199">
        <v>693601320.88</v>
      </c>
      <c r="Y25" s="199">
        <v>712527291.63999999</v>
      </c>
      <c r="Z25" s="199">
        <v>804076597.03999996</v>
      </c>
      <c r="AA25" s="199">
        <v>809103890.26999998</v>
      </c>
      <c r="AB25" s="199">
        <v>827998555.88999999</v>
      </c>
      <c r="AC25" s="199">
        <f>IFERROR(VLOOKUP('SAP Data'!$C25,'2021 Balance Sheet'!$B$7:$O$1335,'2021 Balance Sheet'!D$2, FALSE),0)</f>
        <v>832580301.19000006</v>
      </c>
      <c r="AD25" s="199">
        <f>IFERROR(VLOOKUP('SAP Data'!$C25,'2021 Balance Sheet'!$B$7:$O$1335,'2021 Balance Sheet'!E$2, FALSE),0)</f>
        <v>822194656.67999995</v>
      </c>
      <c r="AE25" s="199">
        <f>IFERROR(VLOOKUP('SAP Data'!$C25,'2021 Balance Sheet'!$B$7:$O$1335,'2021 Balance Sheet'!F$2, FALSE),0)</f>
        <v>836760063.55999994</v>
      </c>
      <c r="AF25" s="199">
        <f>IFERROR(VLOOKUP('SAP Data'!$C25,'2021 Balance Sheet'!$B$7:$O$1335,'2021 Balance Sheet'!G$2, FALSE),0)</f>
        <v>852119141.21000004</v>
      </c>
      <c r="AG25" s="199">
        <f>IFERROR(VLOOKUP('SAP Data'!$C25,'2021 Balance Sheet'!$B$7:$O$1335,'2021 Balance Sheet'!H$2, FALSE),0)</f>
        <v>861482051.40999997</v>
      </c>
      <c r="AH25" s="199">
        <f>IFERROR(VLOOKUP('SAP Data'!$C25,'2021 Balance Sheet'!$B$7:$O$1335,'2021 Balance Sheet'!I$2, FALSE),0)</f>
        <v>842736095.17999995</v>
      </c>
      <c r="AI25" s="199">
        <f>IFERROR(VLOOKUP('SAP Data'!$C25,'2021 Balance Sheet'!$B$7:$O$1335,'2021 Balance Sheet'!J$2, FALSE),0)</f>
        <v>854369607.99000001</v>
      </c>
      <c r="AJ25" s="199">
        <f>IFERROR(VLOOKUP('SAP Data'!$C25,'2021 Balance Sheet'!$B$7:$O$1335,'2021 Balance Sheet'!K$2, FALSE),0)</f>
        <v>858694585.88999999</v>
      </c>
      <c r="AK25" s="199">
        <f>IFERROR(VLOOKUP('SAP Data'!$C25,'2021 Balance Sheet'!$B$7:$O$1335,'2021 Balance Sheet'!L$2, FALSE),0)</f>
        <v>879731783.03999996</v>
      </c>
      <c r="AL25" s="199">
        <f>IFERROR(VLOOKUP('SAP Data'!$C25,'2021 Balance Sheet'!$B$7:$O$1335,'2021 Balance Sheet'!M$2, FALSE),0)</f>
        <v>888475583.05999994</v>
      </c>
      <c r="AM25" s="199">
        <f>IFERROR(VLOOKUP('SAP Data'!$C25,'2021 Balance Sheet'!$B$7:$O$1335,'2021 Balance Sheet'!N$2, FALSE),0)</f>
        <v>906823063.97000003</v>
      </c>
      <c r="AN25" s="199">
        <f>IFERROR(VLOOKUP('SAP Data'!$C25,'2021 Balance Sheet'!$B$7:$O$1335,'2021 Balance Sheet'!O$2, FALSE),0)</f>
        <v>931049285.16999996</v>
      </c>
      <c r="AO25" s="198">
        <f t="shared" si="1"/>
        <v>827998555.88999999</v>
      </c>
    </row>
    <row r="26" spans="1:75" ht="15.75" outlineLevel="1" thickBot="1" x14ac:dyDescent="0.3">
      <c r="A26" s="26" t="str">
        <f t="shared" si="0"/>
        <v>106001</v>
      </c>
      <c r="B26" s="150" t="s">
        <v>2836</v>
      </c>
      <c r="C26" s="153" t="s">
        <v>2837</v>
      </c>
      <c r="D26" s="125" t="s">
        <v>4</v>
      </c>
      <c r="E26" s="140"/>
      <c r="F26" s="140"/>
      <c r="G26" s="140"/>
      <c r="H26" s="140">
        <v>0</v>
      </c>
      <c r="I26" s="140">
        <v>143554705.06</v>
      </c>
      <c r="J26" s="140">
        <v>143794498.34999999</v>
      </c>
      <c r="K26" s="140">
        <v>143960627.13999999</v>
      </c>
      <c r="L26" s="140">
        <v>144050483.47999999</v>
      </c>
      <c r="M26" s="140">
        <v>144133566.91</v>
      </c>
      <c r="N26" s="140">
        <v>144214647.97999999</v>
      </c>
      <c r="O26" s="140">
        <v>145211783.59</v>
      </c>
      <c r="P26" s="140">
        <v>145278882.52000001</v>
      </c>
      <c r="Q26" s="199">
        <v>145329333.63999999</v>
      </c>
      <c r="R26" s="199">
        <v>145342321.40000001</v>
      </c>
      <c r="S26" s="199">
        <v>145617475.81999999</v>
      </c>
      <c r="T26" s="199">
        <v>145628336.58000001</v>
      </c>
      <c r="U26" s="199">
        <v>145663930.87</v>
      </c>
      <c r="V26" s="199">
        <v>146332224.13</v>
      </c>
      <c r="W26" s="199">
        <v>146338576.78999999</v>
      </c>
      <c r="X26" s="199">
        <v>146358856.75999999</v>
      </c>
      <c r="Y26" s="199">
        <v>146400979.12</v>
      </c>
      <c r="Z26" s="199">
        <v>146404985.37</v>
      </c>
      <c r="AA26" s="199">
        <v>146385594.99000001</v>
      </c>
      <c r="AB26" s="199">
        <v>146722866.34</v>
      </c>
      <c r="AC26" s="199">
        <f>IFERROR(VLOOKUP('SAP Data'!$C26,'2021 Balance Sheet'!$B$7:$O$1335,'2021 Balance Sheet'!D$2, FALSE),0)</f>
        <v>146855554.02000001</v>
      </c>
      <c r="AD26" s="199">
        <f>IFERROR(VLOOKUP('SAP Data'!$C26,'2021 Balance Sheet'!$B$7:$O$1335,'2021 Balance Sheet'!E$2, FALSE),0)</f>
        <v>146861641.72999999</v>
      </c>
      <c r="AE26" s="199">
        <f>IFERROR(VLOOKUP('SAP Data'!$C26,'2021 Balance Sheet'!$B$7:$O$1335,'2021 Balance Sheet'!F$2, FALSE),0)</f>
        <v>146881621.46000001</v>
      </c>
      <c r="AF26" s="199">
        <f>IFERROR(VLOOKUP('SAP Data'!$C26,'2021 Balance Sheet'!$B$7:$O$1335,'2021 Balance Sheet'!G$2, FALSE),0)</f>
        <v>146884227.90000001</v>
      </c>
      <c r="AG26" s="199">
        <f>IFERROR(VLOOKUP('SAP Data'!$C26,'2021 Balance Sheet'!$B$7:$O$1335,'2021 Balance Sheet'!H$2, FALSE),0)</f>
        <v>147205794.18000001</v>
      </c>
      <c r="AH26" s="199">
        <f>IFERROR(VLOOKUP('SAP Data'!$C26,'2021 Balance Sheet'!$B$7:$O$1335,'2021 Balance Sheet'!I$2, FALSE),0)</f>
        <v>147206616.80000001</v>
      </c>
      <c r="AI26" s="199">
        <f>IFERROR(VLOOKUP('SAP Data'!$C26,'2021 Balance Sheet'!$B$7:$O$1335,'2021 Balance Sheet'!J$2, FALSE),0)</f>
        <v>147206616.80000001</v>
      </c>
      <c r="AJ26" s="199">
        <f>IFERROR(VLOOKUP('SAP Data'!$C26,'2021 Balance Sheet'!$B$7:$O$1335,'2021 Balance Sheet'!K$2, FALSE),0)</f>
        <v>147311899.68000001</v>
      </c>
      <c r="AK26" s="199">
        <f>IFERROR(VLOOKUP('SAP Data'!$C26,'2021 Balance Sheet'!$B$7:$O$1335,'2021 Balance Sheet'!L$2, FALSE),0)</f>
        <v>147326654.06</v>
      </c>
      <c r="AL26" s="199">
        <f>IFERROR(VLOOKUP('SAP Data'!$C26,'2021 Balance Sheet'!$B$7:$O$1335,'2021 Balance Sheet'!M$2, FALSE),0)</f>
        <v>1272885.48</v>
      </c>
      <c r="AM26" s="199">
        <f>IFERROR(VLOOKUP('SAP Data'!$C26,'2021 Balance Sheet'!$B$7:$O$1335,'2021 Balance Sheet'!N$2, FALSE),0)</f>
        <v>2326347.61</v>
      </c>
      <c r="AN26" s="199">
        <f>IFERROR(VLOOKUP('SAP Data'!$C26,'2021 Balance Sheet'!$B$7:$O$1335,'2021 Balance Sheet'!O$2, FALSE),0)</f>
        <v>2433358.09</v>
      </c>
      <c r="AO26" s="198">
        <f t="shared" si="1"/>
        <v>146722866.34</v>
      </c>
    </row>
    <row r="27" spans="1:75" ht="15.75" outlineLevel="1" thickBot="1" x14ac:dyDescent="0.3">
      <c r="A27" s="26" t="str">
        <f t="shared" si="0"/>
        <v>107000</v>
      </c>
      <c r="B27" s="150" t="s">
        <v>12</v>
      </c>
      <c r="C27" s="153" t="s">
        <v>13</v>
      </c>
      <c r="D27" s="125" t="s">
        <v>4</v>
      </c>
      <c r="E27" s="139">
        <v>0</v>
      </c>
      <c r="F27" s="139">
        <v>0</v>
      </c>
      <c r="G27" s="139">
        <v>0</v>
      </c>
      <c r="H27" s="139">
        <v>0</v>
      </c>
      <c r="I27" s="139">
        <v>0</v>
      </c>
      <c r="J27" s="139">
        <v>0</v>
      </c>
      <c r="K27" s="139">
        <v>0</v>
      </c>
      <c r="L27" s="139">
        <v>0</v>
      </c>
      <c r="M27" s="139">
        <v>0</v>
      </c>
      <c r="N27" s="139">
        <v>0</v>
      </c>
      <c r="O27" s="139">
        <v>0</v>
      </c>
      <c r="P27" s="139">
        <v>0</v>
      </c>
      <c r="Q27" s="199">
        <v>0</v>
      </c>
      <c r="R27" s="199">
        <v>0</v>
      </c>
      <c r="S27" s="199">
        <v>0</v>
      </c>
      <c r="T27" s="199">
        <v>0</v>
      </c>
      <c r="U27" s="199">
        <v>0</v>
      </c>
      <c r="V27" s="199">
        <v>0</v>
      </c>
      <c r="W27" s="199">
        <v>0</v>
      </c>
      <c r="X27" s="199">
        <v>0</v>
      </c>
      <c r="Y27" s="199">
        <v>0</v>
      </c>
      <c r="Z27" s="199">
        <v>0</v>
      </c>
      <c r="AA27" s="199">
        <v>0</v>
      </c>
      <c r="AB27" s="199">
        <v>0</v>
      </c>
      <c r="AC27" s="199">
        <f>IFERROR(VLOOKUP('SAP Data'!$C27,'2021 Balance Sheet'!$B$7:$O$1335,'2021 Balance Sheet'!D$2, FALSE),0)</f>
        <v>0</v>
      </c>
      <c r="AD27" s="199">
        <f>IFERROR(VLOOKUP('SAP Data'!$C27,'2021 Balance Sheet'!$B$7:$O$1335,'2021 Balance Sheet'!E$2, FALSE),0)</f>
        <v>0</v>
      </c>
      <c r="AE27" s="199">
        <f>IFERROR(VLOOKUP('SAP Data'!$C27,'2021 Balance Sheet'!$B$7:$O$1335,'2021 Balance Sheet'!F$2, FALSE),0)</f>
        <v>0</v>
      </c>
      <c r="AF27" s="199">
        <f>IFERROR(VLOOKUP('SAP Data'!$C27,'2021 Balance Sheet'!$B$7:$O$1335,'2021 Balance Sheet'!G$2, FALSE),0)</f>
        <v>0</v>
      </c>
      <c r="AG27" s="199">
        <f>IFERROR(VLOOKUP('SAP Data'!$C27,'2021 Balance Sheet'!$B$7:$O$1335,'2021 Balance Sheet'!H$2, FALSE),0)</f>
        <v>0</v>
      </c>
      <c r="AH27" s="199">
        <f>IFERROR(VLOOKUP('SAP Data'!$C27,'2021 Balance Sheet'!$B$7:$O$1335,'2021 Balance Sheet'!I$2, FALSE),0)</f>
        <v>0</v>
      </c>
      <c r="AI27" s="199">
        <f>IFERROR(VLOOKUP('SAP Data'!$C27,'2021 Balance Sheet'!$B$7:$O$1335,'2021 Balance Sheet'!J$2, FALSE),0)</f>
        <v>0</v>
      </c>
      <c r="AJ27" s="199">
        <f>IFERROR(VLOOKUP('SAP Data'!$C27,'2021 Balance Sheet'!$B$7:$O$1335,'2021 Balance Sheet'!K$2, FALSE),0)</f>
        <v>0</v>
      </c>
      <c r="AK27" s="199">
        <f>IFERROR(VLOOKUP('SAP Data'!$C27,'2021 Balance Sheet'!$B$7:$O$1335,'2021 Balance Sheet'!L$2, FALSE),0)</f>
        <v>0</v>
      </c>
      <c r="AL27" s="199">
        <f>IFERROR(VLOOKUP('SAP Data'!$C27,'2021 Balance Sheet'!$B$7:$O$1335,'2021 Balance Sheet'!M$2, FALSE),0)</f>
        <v>0</v>
      </c>
      <c r="AM27" s="199">
        <f>IFERROR(VLOOKUP('SAP Data'!$C27,'2021 Balance Sheet'!$B$7:$O$1335,'2021 Balance Sheet'!N$2, FALSE),0)</f>
        <v>0</v>
      </c>
      <c r="AN27" s="199">
        <f>IFERROR(VLOOKUP('SAP Data'!$C27,'2021 Balance Sheet'!$B$7:$O$1335,'2021 Balance Sheet'!O$2, FALSE),0)</f>
        <v>0</v>
      </c>
      <c r="AO27" s="198">
        <f t="shared" si="1"/>
        <v>0</v>
      </c>
    </row>
    <row r="28" spans="1:75" s="50" customFormat="1" ht="15.75" outlineLevel="1" thickBot="1" x14ac:dyDescent="0.3">
      <c r="A28" s="26" t="str">
        <f t="shared" si="0"/>
        <v>107666</v>
      </c>
      <c r="B28" s="150" t="s">
        <v>12</v>
      </c>
      <c r="C28" s="153" t="s">
        <v>15</v>
      </c>
      <c r="D28" s="125" t="s">
        <v>4</v>
      </c>
      <c r="E28" s="140">
        <v>2164809.98</v>
      </c>
      <c r="F28" s="140">
        <v>2164809.98</v>
      </c>
      <c r="G28" s="140">
        <v>2681153.6</v>
      </c>
      <c r="H28" s="140">
        <v>2681153.6</v>
      </c>
      <c r="I28" s="140">
        <v>-5009.24</v>
      </c>
      <c r="J28" s="140">
        <v>-5009.24</v>
      </c>
      <c r="K28" s="140">
        <v>-5009.24</v>
      </c>
      <c r="L28" s="140">
        <v>-5009.24</v>
      </c>
      <c r="M28" s="140">
        <v>0</v>
      </c>
      <c r="N28" s="140">
        <v>0</v>
      </c>
      <c r="O28" s="140">
        <v>713.68</v>
      </c>
      <c r="P28" s="140">
        <v>0</v>
      </c>
      <c r="Q28" s="199">
        <v>145825</v>
      </c>
      <c r="R28" s="199">
        <v>226864.91</v>
      </c>
      <c r="S28" s="199">
        <v>-153.31</v>
      </c>
      <c r="T28" s="199">
        <v>-153.31</v>
      </c>
      <c r="U28" s="199">
        <v>-153.31</v>
      </c>
      <c r="V28" s="199">
        <v>-153.31</v>
      </c>
      <c r="W28" s="199">
        <v>-153.31</v>
      </c>
      <c r="X28" s="199">
        <v>-153.31</v>
      </c>
      <c r="Y28" s="199">
        <v>-153.31</v>
      </c>
      <c r="Z28" s="199">
        <v>-153.31</v>
      </c>
      <c r="AA28" s="199">
        <v>-153.31</v>
      </c>
      <c r="AB28" s="199">
        <v>-153.31</v>
      </c>
      <c r="AC28" s="199">
        <f>IFERROR(VLOOKUP('SAP Data'!$C28,'2021 Balance Sheet'!$B$7:$O$1335,'2021 Balance Sheet'!D$2, FALSE),0)</f>
        <v>-153.31</v>
      </c>
      <c r="AD28" s="199">
        <f>IFERROR(VLOOKUP('SAP Data'!$C28,'2021 Balance Sheet'!$B$7:$O$1335,'2021 Balance Sheet'!E$2, FALSE),0)</f>
        <v>-153.31</v>
      </c>
      <c r="AE28" s="199">
        <f>IFERROR(VLOOKUP('SAP Data'!$C28,'2021 Balance Sheet'!$B$7:$O$1335,'2021 Balance Sheet'!F$2, FALSE),0)</f>
        <v>-153.31</v>
      </c>
      <c r="AF28" s="199">
        <f>IFERROR(VLOOKUP('SAP Data'!$C28,'2021 Balance Sheet'!$B$7:$O$1335,'2021 Balance Sheet'!G$2, FALSE),0)</f>
        <v>-153.31</v>
      </c>
      <c r="AG28" s="199">
        <f>IFERROR(VLOOKUP('SAP Data'!$C28,'2021 Balance Sheet'!$B$7:$O$1335,'2021 Balance Sheet'!H$2, FALSE),0)</f>
        <v>-153.31</v>
      </c>
      <c r="AH28" s="199">
        <f>IFERROR(VLOOKUP('SAP Data'!$C28,'2021 Balance Sheet'!$B$7:$O$1335,'2021 Balance Sheet'!I$2, FALSE),0)</f>
        <v>-153.31</v>
      </c>
      <c r="AI28" s="199">
        <f>IFERROR(VLOOKUP('SAP Data'!$C28,'2021 Balance Sheet'!$B$7:$O$1335,'2021 Balance Sheet'!J$2, FALSE),0)</f>
        <v>-153.31</v>
      </c>
      <c r="AJ28" s="199">
        <f>IFERROR(VLOOKUP('SAP Data'!$C28,'2021 Balance Sheet'!$B$7:$O$1335,'2021 Balance Sheet'!K$2, FALSE),0)</f>
        <v>-153.31</v>
      </c>
      <c r="AK28" s="199">
        <f>IFERROR(VLOOKUP('SAP Data'!$C28,'2021 Balance Sheet'!$B$7:$O$1335,'2021 Balance Sheet'!L$2, FALSE),0)</f>
        <v>-153.31</v>
      </c>
      <c r="AL28" s="199">
        <f>IFERROR(VLOOKUP('SAP Data'!$C28,'2021 Balance Sheet'!$B$7:$O$1335,'2021 Balance Sheet'!M$2, FALSE),0)</f>
        <v>-153.31</v>
      </c>
      <c r="AM28" s="199">
        <f>IFERROR(VLOOKUP('SAP Data'!$C28,'2021 Balance Sheet'!$B$7:$O$1335,'2021 Balance Sheet'!N$2, FALSE),0)</f>
        <v>-153.31</v>
      </c>
      <c r="AN28" s="199">
        <f>IFERROR(VLOOKUP('SAP Data'!$C28,'2021 Balance Sheet'!$B$7:$O$1335,'2021 Balance Sheet'!O$2, FALSE),0)</f>
        <v>-153.31</v>
      </c>
      <c r="AO28" s="198">
        <f t="shared" si="1"/>
        <v>-153.31</v>
      </c>
    </row>
    <row r="29" spans="1:75" ht="15.75" outlineLevel="1" thickBot="1" x14ac:dyDescent="0.3">
      <c r="A29" s="26" t="str">
        <f t="shared" si="0"/>
        <v>107700</v>
      </c>
      <c r="B29" s="150" t="s">
        <v>17</v>
      </c>
      <c r="C29" s="153" t="s">
        <v>18</v>
      </c>
      <c r="D29" s="125" t="s">
        <v>4</v>
      </c>
      <c r="E29" s="139">
        <v>0</v>
      </c>
      <c r="F29" s="139">
        <v>0</v>
      </c>
      <c r="G29" s="139">
        <v>0</v>
      </c>
      <c r="H29" s="139">
        <v>0</v>
      </c>
      <c r="I29" s="139">
        <v>0</v>
      </c>
      <c r="J29" s="139">
        <v>0</v>
      </c>
      <c r="K29" s="139">
        <v>0</v>
      </c>
      <c r="L29" s="139">
        <v>0</v>
      </c>
      <c r="M29" s="139">
        <v>0</v>
      </c>
      <c r="N29" s="139">
        <v>0</v>
      </c>
      <c r="O29" s="139">
        <v>0</v>
      </c>
      <c r="P29" s="139">
        <v>0</v>
      </c>
      <c r="Q29" s="199">
        <v>0</v>
      </c>
      <c r="R29" s="199">
        <v>0</v>
      </c>
      <c r="S29" s="199">
        <v>0</v>
      </c>
      <c r="T29" s="199">
        <v>0</v>
      </c>
      <c r="U29" s="199">
        <v>0</v>
      </c>
      <c r="V29" s="199">
        <v>0</v>
      </c>
      <c r="W29" s="199">
        <v>0</v>
      </c>
      <c r="X29" s="199">
        <v>0</v>
      </c>
      <c r="Y29" s="199">
        <v>0</v>
      </c>
      <c r="Z29" s="199">
        <v>0</v>
      </c>
      <c r="AA29" s="199">
        <v>0</v>
      </c>
      <c r="AB29" s="199">
        <v>0</v>
      </c>
      <c r="AC29" s="199">
        <f>IFERROR(VLOOKUP('SAP Data'!$C29,'2021 Balance Sheet'!$B$7:$O$1335,'2021 Balance Sheet'!D$2, FALSE),0)</f>
        <v>0</v>
      </c>
      <c r="AD29" s="199">
        <f>IFERROR(VLOOKUP('SAP Data'!$C29,'2021 Balance Sheet'!$B$7:$O$1335,'2021 Balance Sheet'!E$2, FALSE),0)</f>
        <v>0</v>
      </c>
      <c r="AE29" s="199">
        <f>IFERROR(VLOOKUP('SAP Data'!$C29,'2021 Balance Sheet'!$B$7:$O$1335,'2021 Balance Sheet'!F$2, FALSE),0)</f>
        <v>0</v>
      </c>
      <c r="AF29" s="199">
        <f>IFERROR(VLOOKUP('SAP Data'!$C29,'2021 Balance Sheet'!$B$7:$O$1335,'2021 Balance Sheet'!G$2, FALSE),0)</f>
        <v>0</v>
      </c>
      <c r="AG29" s="199">
        <f>IFERROR(VLOOKUP('SAP Data'!$C29,'2021 Balance Sheet'!$B$7:$O$1335,'2021 Balance Sheet'!H$2, FALSE),0)</f>
        <v>0</v>
      </c>
      <c r="AH29" s="199">
        <f>IFERROR(VLOOKUP('SAP Data'!$C29,'2021 Balance Sheet'!$B$7:$O$1335,'2021 Balance Sheet'!I$2, FALSE),0)</f>
        <v>0</v>
      </c>
      <c r="AI29" s="199">
        <f>IFERROR(VLOOKUP('SAP Data'!$C29,'2021 Balance Sheet'!$B$7:$O$1335,'2021 Balance Sheet'!J$2, FALSE),0)</f>
        <v>0</v>
      </c>
      <c r="AJ29" s="199">
        <f>IFERROR(VLOOKUP('SAP Data'!$C29,'2021 Balance Sheet'!$B$7:$O$1335,'2021 Balance Sheet'!K$2, FALSE),0)</f>
        <v>0</v>
      </c>
      <c r="AK29" s="199">
        <f>IFERROR(VLOOKUP('SAP Data'!$C29,'2021 Balance Sheet'!$B$7:$O$1335,'2021 Balance Sheet'!L$2, FALSE),0)</f>
        <v>0</v>
      </c>
      <c r="AL29" s="199">
        <f>IFERROR(VLOOKUP('SAP Data'!$C29,'2021 Balance Sheet'!$B$7:$O$1335,'2021 Balance Sheet'!M$2, FALSE),0)</f>
        <v>0</v>
      </c>
      <c r="AM29" s="199">
        <f>IFERROR(VLOOKUP('SAP Data'!$C29,'2021 Balance Sheet'!$B$7:$O$1335,'2021 Balance Sheet'!N$2, FALSE),0)</f>
        <v>0</v>
      </c>
      <c r="AN29" s="199">
        <f>IFERROR(VLOOKUP('SAP Data'!$C29,'2021 Balance Sheet'!$B$7:$O$1335,'2021 Balance Sheet'!O$2, FALSE),0)</f>
        <v>0</v>
      </c>
      <c r="AO29" s="198">
        <f t="shared" si="1"/>
        <v>0</v>
      </c>
    </row>
    <row r="30" spans="1:75" ht="15.75" outlineLevel="1" thickBot="1" x14ac:dyDescent="0.3">
      <c r="A30" s="26" t="str">
        <f t="shared" si="0"/>
        <v>107707</v>
      </c>
      <c r="B30" s="150" t="s">
        <v>20</v>
      </c>
      <c r="C30" s="153" t="s">
        <v>21</v>
      </c>
      <c r="D30" s="125" t="s">
        <v>4</v>
      </c>
      <c r="E30" s="140">
        <v>181992864.47</v>
      </c>
      <c r="F30" s="140">
        <v>194981591.97</v>
      </c>
      <c r="G30" s="140">
        <v>202248380.24000001</v>
      </c>
      <c r="H30" s="140">
        <v>203721295.93000001</v>
      </c>
      <c r="I30" s="140">
        <v>73659995.959999993</v>
      </c>
      <c r="J30" s="140">
        <v>75050342.829999998</v>
      </c>
      <c r="K30" s="140">
        <v>83213694.959999993</v>
      </c>
      <c r="L30" s="140">
        <v>97833980.5</v>
      </c>
      <c r="M30" s="140">
        <v>91301787.900000006</v>
      </c>
      <c r="N30" s="140">
        <v>93882966.049999997</v>
      </c>
      <c r="O30" s="140">
        <v>102094953.2</v>
      </c>
      <c r="P30" s="140">
        <v>84141998.159999996</v>
      </c>
      <c r="Q30" s="199">
        <v>89299636.030000001</v>
      </c>
      <c r="R30" s="199">
        <v>97671722.780000001</v>
      </c>
      <c r="S30" s="199">
        <v>95565894.430000007</v>
      </c>
      <c r="T30" s="199">
        <v>106507232.47</v>
      </c>
      <c r="U30" s="199">
        <v>88695743.269999996</v>
      </c>
      <c r="V30" s="199">
        <v>90902673.280000001</v>
      </c>
      <c r="W30" s="199">
        <v>102266936.37</v>
      </c>
      <c r="X30" s="199">
        <v>116374882.26000001</v>
      </c>
      <c r="Y30" s="199">
        <v>120721791.61</v>
      </c>
      <c r="Z30" s="199">
        <v>50963338.530000001</v>
      </c>
      <c r="AA30" s="199">
        <v>59702887.609999999</v>
      </c>
      <c r="AB30" s="199">
        <v>55433324.619999997</v>
      </c>
      <c r="AC30" s="199">
        <f>IFERROR(VLOOKUP('SAP Data'!$C30,'2021 Balance Sheet'!$B$7:$O$1335,'2021 Balance Sheet'!D$2, FALSE),0)</f>
        <v>57853998.009999998</v>
      </c>
      <c r="AD30" s="199">
        <f>IFERROR(VLOOKUP('SAP Data'!$C30,'2021 Balance Sheet'!$B$7:$O$1335,'2021 Balance Sheet'!E$2, FALSE),0)</f>
        <v>62522798.759999998</v>
      </c>
      <c r="AE30" s="199">
        <f>IFERROR(VLOOKUP('SAP Data'!$C30,'2021 Balance Sheet'!$B$7:$O$1335,'2021 Balance Sheet'!F$2, FALSE),0)</f>
        <v>67363215.480000004</v>
      </c>
      <c r="AF30" s="199">
        <f>IFERROR(VLOOKUP('SAP Data'!$C30,'2021 Balance Sheet'!$B$7:$O$1335,'2021 Balance Sheet'!G$2, FALSE),0)</f>
        <v>67798571.540000007</v>
      </c>
      <c r="AG30" s="199">
        <f>IFERROR(VLOOKUP('SAP Data'!$C30,'2021 Balance Sheet'!$B$7:$O$1335,'2021 Balance Sheet'!H$2, FALSE),0)</f>
        <v>78243356.25</v>
      </c>
      <c r="AH30" s="199">
        <f>IFERROR(VLOOKUP('SAP Data'!$C30,'2021 Balance Sheet'!$B$7:$O$1335,'2021 Balance Sheet'!I$2, FALSE),0)</f>
        <v>96539354.280000001</v>
      </c>
      <c r="AI30" s="199">
        <f>IFERROR(VLOOKUP('SAP Data'!$C30,'2021 Balance Sheet'!$B$7:$O$1335,'2021 Balance Sheet'!J$2, FALSE),0)</f>
        <v>106898300.7</v>
      </c>
      <c r="AJ30" s="199">
        <f>IFERROR(VLOOKUP('SAP Data'!$C30,'2021 Balance Sheet'!$B$7:$O$1335,'2021 Balance Sheet'!K$2, FALSE),0)</f>
        <v>119007431.95999999</v>
      </c>
      <c r="AK30" s="199">
        <f>IFERROR(VLOOKUP('SAP Data'!$C30,'2021 Balance Sheet'!$B$7:$O$1335,'2021 Balance Sheet'!L$2, FALSE),0)</f>
        <v>115838635.95</v>
      </c>
      <c r="AL30" s="199">
        <f>IFERROR(VLOOKUP('SAP Data'!$C30,'2021 Balance Sheet'!$B$7:$O$1335,'2021 Balance Sheet'!M$2, FALSE),0)</f>
        <v>130412527.2</v>
      </c>
      <c r="AM30" s="199">
        <f>IFERROR(VLOOKUP('SAP Data'!$C30,'2021 Balance Sheet'!$B$7:$O$1335,'2021 Balance Sheet'!N$2, FALSE),0)</f>
        <v>126502100.89</v>
      </c>
      <c r="AN30" s="199">
        <f>IFERROR(VLOOKUP('SAP Data'!$C30,'2021 Balance Sheet'!$B$7:$O$1335,'2021 Balance Sheet'!O$2, FALSE),0)</f>
        <v>125926637.34999999</v>
      </c>
      <c r="AO30" s="198">
        <f t="shared" si="1"/>
        <v>55433324.619999997</v>
      </c>
    </row>
    <row r="31" spans="1:75" ht="15.75" thickBot="1" x14ac:dyDescent="0.3">
      <c r="A31" s="26" t="str">
        <f t="shared" si="0"/>
        <v>500116</v>
      </c>
      <c r="B31" s="150" t="s">
        <v>1586</v>
      </c>
      <c r="C31" s="153">
        <v>500116</v>
      </c>
      <c r="D31" s="166"/>
      <c r="E31" s="139">
        <v>18503985.960000001</v>
      </c>
      <c r="F31" s="139">
        <v>18512819.489999998</v>
      </c>
      <c r="G31" s="139">
        <v>22711010.18</v>
      </c>
      <c r="H31" s="139">
        <v>22712333.960000001</v>
      </c>
      <c r="I31" s="139">
        <v>25399042.289999999</v>
      </c>
      <c r="J31" s="139">
        <v>25388795</v>
      </c>
      <c r="K31" s="139">
        <v>25416271.050000001</v>
      </c>
      <c r="L31" s="139">
        <v>25414693.66</v>
      </c>
      <c r="M31" s="139">
        <v>25413284.829999998</v>
      </c>
      <c r="N31" s="139">
        <v>25412130.780000001</v>
      </c>
      <c r="O31" s="139">
        <v>25410879.32</v>
      </c>
      <c r="P31" s="139">
        <v>25409543.039999999</v>
      </c>
      <c r="Q31" s="199">
        <v>25407855.25</v>
      </c>
      <c r="R31" s="199">
        <v>25406245.309999999</v>
      </c>
      <c r="S31" s="199">
        <v>25404861.93</v>
      </c>
      <c r="T31" s="199">
        <v>25403272.579999998</v>
      </c>
      <c r="U31" s="199">
        <v>25401522.699999999</v>
      </c>
      <c r="V31" s="199">
        <v>25399551.170000002</v>
      </c>
      <c r="W31" s="199">
        <v>25397650.460000001</v>
      </c>
      <c r="X31" s="199">
        <v>25395724.899999999</v>
      </c>
      <c r="Y31" s="199">
        <v>25393802.199999999</v>
      </c>
      <c r="Z31" s="199">
        <v>25393060.539999999</v>
      </c>
      <c r="AA31" s="199">
        <v>25391986.149999999</v>
      </c>
      <c r="AB31" s="199">
        <v>25390149.870000001</v>
      </c>
      <c r="AC31" s="199">
        <f>IFERROR(VLOOKUP('SAP Data'!$C31,'2021 Balance Sheet'!$B$7:$O$1335,'2021 Balance Sheet'!D$2, FALSE),0)</f>
        <v>25388353.870000001</v>
      </c>
      <c r="AD31" s="199">
        <f>IFERROR(VLOOKUP('SAP Data'!$C31,'2021 Balance Sheet'!$B$7:$O$1335,'2021 Balance Sheet'!E$2, FALSE),0)</f>
        <v>25418630.559999999</v>
      </c>
      <c r="AE31" s="199">
        <f>IFERROR(VLOOKUP('SAP Data'!$C31,'2021 Balance Sheet'!$B$7:$O$1335,'2021 Balance Sheet'!F$2, FALSE),0)</f>
        <v>25417307.940000001</v>
      </c>
      <c r="AF31" s="199">
        <f>IFERROR(VLOOKUP('SAP Data'!$C31,'2021 Balance Sheet'!$B$7:$O$1335,'2021 Balance Sheet'!G$2, FALSE),0)</f>
        <v>25415731.829999998</v>
      </c>
      <c r="AG31" s="199">
        <f>IFERROR(VLOOKUP('SAP Data'!$C31,'2021 Balance Sheet'!$B$7:$O$1335,'2021 Balance Sheet'!H$2, FALSE),0)</f>
        <v>25414641.629999999</v>
      </c>
      <c r="AH31" s="199">
        <f>IFERROR(VLOOKUP('SAP Data'!$C31,'2021 Balance Sheet'!$B$7:$O$1335,'2021 Balance Sheet'!I$2, FALSE),0)</f>
        <v>25412718.190000001</v>
      </c>
      <c r="AI31" s="199">
        <f>IFERROR(VLOOKUP('SAP Data'!$C31,'2021 Balance Sheet'!$B$7:$O$1335,'2021 Balance Sheet'!J$2, FALSE),0)</f>
        <v>25410872.170000002</v>
      </c>
      <c r="AJ31" s="199">
        <f>IFERROR(VLOOKUP('SAP Data'!$C31,'2021 Balance Sheet'!$B$7:$O$1335,'2021 Balance Sheet'!K$2, FALSE),0)</f>
        <v>25408998.43</v>
      </c>
      <c r="AK31" s="199">
        <f>IFERROR(VLOOKUP('SAP Data'!$C31,'2021 Balance Sheet'!$B$7:$O$1335,'2021 Balance Sheet'!L$2, FALSE),0)</f>
        <v>25407127.629999999</v>
      </c>
      <c r="AL31" s="199">
        <f>IFERROR(VLOOKUP('SAP Data'!$C31,'2021 Balance Sheet'!$B$7:$O$1335,'2021 Balance Sheet'!M$2, FALSE),0)</f>
        <v>25405305.949999999</v>
      </c>
      <c r="AM31" s="199">
        <f>IFERROR(VLOOKUP('SAP Data'!$C31,'2021 Balance Sheet'!$B$7:$O$1335,'2021 Balance Sheet'!N$2, FALSE),0)</f>
        <v>25405238.5</v>
      </c>
      <c r="AN31" s="199">
        <f>IFERROR(VLOOKUP('SAP Data'!$C31,'2021 Balance Sheet'!$B$7:$O$1335,'2021 Balance Sheet'!O$2, FALSE),0)</f>
        <v>25405238.5</v>
      </c>
      <c r="AO31" s="198">
        <f t="shared" si="1"/>
        <v>25390149.870000001</v>
      </c>
    </row>
    <row r="32" spans="1:75" ht="15.75" thickBot="1" x14ac:dyDescent="0.3">
      <c r="A32" s="26" t="str">
        <f t="shared" si="0"/>
        <v>117001</v>
      </c>
      <c r="B32" s="150" t="s">
        <v>23</v>
      </c>
      <c r="C32" s="153" t="s">
        <v>24</v>
      </c>
      <c r="D32" s="125" t="s">
        <v>4</v>
      </c>
      <c r="E32" s="140">
        <v>9147153.9199999999</v>
      </c>
      <c r="F32" s="140">
        <v>9147153.9199999999</v>
      </c>
      <c r="G32" s="140">
        <v>4513899.24</v>
      </c>
      <c r="H32" s="140">
        <v>4513899.24</v>
      </c>
      <c r="I32" s="140">
        <v>4513899.24</v>
      </c>
      <c r="J32" s="140">
        <v>4513899.24</v>
      </c>
      <c r="K32" s="140">
        <v>4513899.24</v>
      </c>
      <c r="L32" s="140">
        <v>4513899.24</v>
      </c>
      <c r="M32" s="140">
        <v>4513899.24</v>
      </c>
      <c r="N32" s="140">
        <v>4513899.24</v>
      </c>
      <c r="O32" s="140">
        <v>4513899.24</v>
      </c>
      <c r="P32" s="140">
        <v>4513899.24</v>
      </c>
      <c r="Q32" s="199">
        <v>4513899.24</v>
      </c>
      <c r="R32" s="199">
        <v>4513899.24</v>
      </c>
      <c r="S32" s="199">
        <v>4513899.24</v>
      </c>
      <c r="T32" s="199">
        <v>4513899.24</v>
      </c>
      <c r="U32" s="199">
        <v>4513899.24</v>
      </c>
      <c r="V32" s="199">
        <v>4513899.24</v>
      </c>
      <c r="W32" s="199">
        <v>4513899.24</v>
      </c>
      <c r="X32" s="199">
        <v>4513899.24</v>
      </c>
      <c r="Y32" s="199">
        <v>4513899.24</v>
      </c>
      <c r="Z32" s="199">
        <v>4513899.24</v>
      </c>
      <c r="AA32" s="199">
        <v>4513899.24</v>
      </c>
      <c r="AB32" s="199">
        <v>4513899.24</v>
      </c>
      <c r="AC32" s="199">
        <f>IFERROR(VLOOKUP('SAP Data'!$C32,'2021 Balance Sheet'!$B$7:$O$1335,'2021 Balance Sheet'!D$2, FALSE),0)</f>
        <v>4513899.24</v>
      </c>
      <c r="AD32" s="199">
        <f>IFERROR(VLOOKUP('SAP Data'!$C32,'2021 Balance Sheet'!$B$7:$O$1335,'2021 Balance Sheet'!E$2, FALSE),0)</f>
        <v>4513899.24</v>
      </c>
      <c r="AE32" s="199">
        <f>IFERROR(VLOOKUP('SAP Data'!$C32,'2021 Balance Sheet'!$B$7:$O$1335,'2021 Balance Sheet'!F$2, FALSE),0)</f>
        <v>4513899.24</v>
      </c>
      <c r="AF32" s="199">
        <f>IFERROR(VLOOKUP('SAP Data'!$C32,'2021 Balance Sheet'!$B$7:$O$1335,'2021 Balance Sheet'!G$2, FALSE),0)</f>
        <v>4513899.24</v>
      </c>
      <c r="AG32" s="199">
        <f>IFERROR(VLOOKUP('SAP Data'!$C32,'2021 Balance Sheet'!$B$7:$O$1335,'2021 Balance Sheet'!H$2, FALSE),0)</f>
        <v>4513899.24</v>
      </c>
      <c r="AH32" s="199">
        <f>IFERROR(VLOOKUP('SAP Data'!$C32,'2021 Balance Sheet'!$B$7:$O$1335,'2021 Balance Sheet'!I$2, FALSE),0)</f>
        <v>4513899.24</v>
      </c>
      <c r="AI32" s="199">
        <f>IFERROR(VLOOKUP('SAP Data'!$C32,'2021 Balance Sheet'!$B$7:$O$1335,'2021 Balance Sheet'!J$2, FALSE),0)</f>
        <v>4513899.24</v>
      </c>
      <c r="AJ32" s="199">
        <f>IFERROR(VLOOKUP('SAP Data'!$C32,'2021 Balance Sheet'!$B$7:$O$1335,'2021 Balance Sheet'!K$2, FALSE),0)</f>
        <v>4513899.24</v>
      </c>
      <c r="AK32" s="199">
        <f>IFERROR(VLOOKUP('SAP Data'!$C32,'2021 Balance Sheet'!$B$7:$O$1335,'2021 Balance Sheet'!L$2, FALSE),0)</f>
        <v>4513899.24</v>
      </c>
      <c r="AL32" s="199">
        <f>IFERROR(VLOOKUP('SAP Data'!$C32,'2021 Balance Sheet'!$B$7:$O$1335,'2021 Balance Sheet'!M$2, FALSE),0)</f>
        <v>4513899.24</v>
      </c>
      <c r="AM32" s="199">
        <f>IFERROR(VLOOKUP('SAP Data'!$C32,'2021 Balance Sheet'!$B$7:$O$1335,'2021 Balance Sheet'!N$2, FALSE),0)</f>
        <v>4513899.24</v>
      </c>
      <c r="AN32" s="199">
        <f>IFERROR(VLOOKUP('SAP Data'!$C32,'2021 Balance Sheet'!$B$7:$O$1335,'2021 Balance Sheet'!O$2, FALSE),0)</f>
        <v>4513899.24</v>
      </c>
      <c r="AO32" s="198">
        <f t="shared" si="1"/>
        <v>4513899.24</v>
      </c>
    </row>
    <row r="33" spans="1:41" ht="15.75" thickBot="1" x14ac:dyDescent="0.3">
      <c r="A33" s="26" t="str">
        <f t="shared" si="0"/>
        <v>117002</v>
      </c>
      <c r="B33" s="150" t="s">
        <v>26</v>
      </c>
      <c r="C33" s="153" t="s">
        <v>27</v>
      </c>
      <c r="D33" s="125" t="s">
        <v>4</v>
      </c>
      <c r="E33" s="139">
        <v>1848102.98</v>
      </c>
      <c r="F33" s="139">
        <v>1848102.98</v>
      </c>
      <c r="G33" s="139">
        <v>6660213.9900000002</v>
      </c>
      <c r="H33" s="139">
        <v>6660213.9900000002</v>
      </c>
      <c r="I33" s="139">
        <v>6660213.9900000002</v>
      </c>
      <c r="J33" s="139">
        <v>6660213.9900000002</v>
      </c>
      <c r="K33" s="139">
        <v>6660213.9900000002</v>
      </c>
      <c r="L33" s="139">
        <v>6660213.9900000002</v>
      </c>
      <c r="M33" s="139">
        <v>6660213.9900000002</v>
      </c>
      <c r="N33" s="139">
        <v>6660213.9900000002</v>
      </c>
      <c r="O33" s="139">
        <v>6660213.9900000002</v>
      </c>
      <c r="P33" s="139">
        <v>6660213.9900000002</v>
      </c>
      <c r="Q33" s="199">
        <v>6660213.9900000002</v>
      </c>
      <c r="R33" s="199">
        <v>6660213.9900000002</v>
      </c>
      <c r="S33" s="199">
        <v>6660213.9900000002</v>
      </c>
      <c r="T33" s="199">
        <v>6660213.9900000002</v>
      </c>
      <c r="U33" s="199">
        <v>6660213.9900000002</v>
      </c>
      <c r="V33" s="199">
        <v>6660213.9900000002</v>
      </c>
      <c r="W33" s="199">
        <v>6660213.9900000002</v>
      </c>
      <c r="X33" s="199">
        <v>6660213.9900000002</v>
      </c>
      <c r="Y33" s="199">
        <v>6660213.9900000002</v>
      </c>
      <c r="Z33" s="199">
        <v>6660213.9900000002</v>
      </c>
      <c r="AA33" s="199">
        <v>6660213.9900000002</v>
      </c>
      <c r="AB33" s="199">
        <v>6660213.9900000002</v>
      </c>
      <c r="AC33" s="199">
        <f>IFERROR(VLOOKUP('SAP Data'!$C33,'2021 Balance Sheet'!$B$7:$O$1335,'2021 Balance Sheet'!D$2, FALSE),0)</f>
        <v>6660213.9900000002</v>
      </c>
      <c r="AD33" s="199">
        <f>IFERROR(VLOOKUP('SAP Data'!$C33,'2021 Balance Sheet'!$B$7:$O$1335,'2021 Balance Sheet'!E$2, FALSE),0)</f>
        <v>6660213.9900000002</v>
      </c>
      <c r="AE33" s="199">
        <f>IFERROR(VLOOKUP('SAP Data'!$C33,'2021 Balance Sheet'!$B$7:$O$1335,'2021 Balance Sheet'!F$2, FALSE),0)</f>
        <v>6660213.9900000002</v>
      </c>
      <c r="AF33" s="199">
        <f>IFERROR(VLOOKUP('SAP Data'!$C33,'2021 Balance Sheet'!$B$7:$O$1335,'2021 Balance Sheet'!G$2, FALSE),0)</f>
        <v>6660213.9900000002</v>
      </c>
      <c r="AG33" s="199">
        <f>IFERROR(VLOOKUP('SAP Data'!$C33,'2021 Balance Sheet'!$B$7:$O$1335,'2021 Balance Sheet'!H$2, FALSE),0)</f>
        <v>6660213.9900000002</v>
      </c>
      <c r="AH33" s="199">
        <f>IFERROR(VLOOKUP('SAP Data'!$C33,'2021 Balance Sheet'!$B$7:$O$1335,'2021 Balance Sheet'!I$2, FALSE),0)</f>
        <v>6660213.9900000002</v>
      </c>
      <c r="AI33" s="199">
        <f>IFERROR(VLOOKUP('SAP Data'!$C33,'2021 Balance Sheet'!$B$7:$O$1335,'2021 Balance Sheet'!J$2, FALSE),0)</f>
        <v>6660213.9900000002</v>
      </c>
      <c r="AJ33" s="199">
        <f>IFERROR(VLOOKUP('SAP Data'!$C33,'2021 Balance Sheet'!$B$7:$O$1335,'2021 Balance Sheet'!K$2, FALSE),0)</f>
        <v>6660213.9900000002</v>
      </c>
      <c r="AK33" s="199">
        <f>IFERROR(VLOOKUP('SAP Data'!$C33,'2021 Balance Sheet'!$B$7:$O$1335,'2021 Balance Sheet'!L$2, FALSE),0)</f>
        <v>6660213.9900000002</v>
      </c>
      <c r="AL33" s="199">
        <f>IFERROR(VLOOKUP('SAP Data'!$C33,'2021 Balance Sheet'!$B$7:$O$1335,'2021 Balance Sheet'!M$2, FALSE),0)</f>
        <v>6660213.9900000002</v>
      </c>
      <c r="AM33" s="199">
        <f>IFERROR(VLOOKUP('SAP Data'!$C33,'2021 Balance Sheet'!$B$7:$O$1335,'2021 Balance Sheet'!N$2, FALSE),0)</f>
        <v>6660213.9900000002</v>
      </c>
      <c r="AN33" s="199">
        <f>IFERROR(VLOOKUP('SAP Data'!$C33,'2021 Balance Sheet'!$B$7:$O$1335,'2021 Balance Sheet'!O$2, FALSE),0)</f>
        <v>6660213.9900000002</v>
      </c>
      <c r="AO33" s="198">
        <f t="shared" si="1"/>
        <v>6660213.9900000002</v>
      </c>
    </row>
    <row r="34" spans="1:41" ht="15.75" thickBot="1" x14ac:dyDescent="0.3">
      <c r="A34" s="26" t="str">
        <f t="shared" si="0"/>
        <v>117003</v>
      </c>
      <c r="B34" s="150" t="s">
        <v>23</v>
      </c>
      <c r="C34" s="153" t="s">
        <v>29</v>
      </c>
      <c r="D34" s="125" t="s">
        <v>4</v>
      </c>
      <c r="E34" s="140">
        <v>1245751.48</v>
      </c>
      <c r="F34" s="140">
        <v>1245751.48</v>
      </c>
      <c r="G34" s="140">
        <v>1111928.98</v>
      </c>
      <c r="H34" s="140">
        <v>1111928.98</v>
      </c>
      <c r="I34" s="140">
        <v>1111928.98</v>
      </c>
      <c r="J34" s="140">
        <v>1111928.98</v>
      </c>
      <c r="K34" s="140">
        <v>1111928.98</v>
      </c>
      <c r="L34" s="140">
        <v>1111928.98</v>
      </c>
      <c r="M34" s="140">
        <v>1111928.98</v>
      </c>
      <c r="N34" s="140">
        <v>1111928.98</v>
      </c>
      <c r="O34" s="140">
        <v>1111928.98</v>
      </c>
      <c r="P34" s="140">
        <v>1111928.98</v>
      </c>
      <c r="Q34" s="199">
        <v>1111928.98</v>
      </c>
      <c r="R34" s="199">
        <v>1111928.98</v>
      </c>
      <c r="S34" s="199">
        <v>1111928.98</v>
      </c>
      <c r="T34" s="199">
        <v>1111928.98</v>
      </c>
      <c r="U34" s="199">
        <v>1111928.98</v>
      </c>
      <c r="V34" s="199">
        <v>1111928.98</v>
      </c>
      <c r="W34" s="199">
        <v>1111928.98</v>
      </c>
      <c r="X34" s="199">
        <v>1111928.98</v>
      </c>
      <c r="Y34" s="199">
        <v>1111928.98</v>
      </c>
      <c r="Z34" s="199">
        <v>1111928.98</v>
      </c>
      <c r="AA34" s="199">
        <v>1111928.98</v>
      </c>
      <c r="AB34" s="199">
        <v>1111928.98</v>
      </c>
      <c r="AC34" s="199">
        <f>IFERROR(VLOOKUP('SAP Data'!$C34,'2021 Balance Sheet'!$B$7:$O$1335,'2021 Balance Sheet'!D$2, FALSE),0)</f>
        <v>1111928.98</v>
      </c>
      <c r="AD34" s="199">
        <f>IFERROR(VLOOKUP('SAP Data'!$C34,'2021 Balance Sheet'!$B$7:$O$1335,'2021 Balance Sheet'!E$2, FALSE),0)</f>
        <v>1111928.98</v>
      </c>
      <c r="AE34" s="199">
        <f>IFERROR(VLOOKUP('SAP Data'!$C34,'2021 Balance Sheet'!$B$7:$O$1335,'2021 Balance Sheet'!F$2, FALSE),0)</f>
        <v>1111928.98</v>
      </c>
      <c r="AF34" s="199">
        <f>IFERROR(VLOOKUP('SAP Data'!$C34,'2021 Balance Sheet'!$B$7:$O$1335,'2021 Balance Sheet'!G$2, FALSE),0)</f>
        <v>1111928.98</v>
      </c>
      <c r="AG34" s="199">
        <f>IFERROR(VLOOKUP('SAP Data'!$C34,'2021 Balance Sheet'!$B$7:$O$1335,'2021 Balance Sheet'!H$2, FALSE),0)</f>
        <v>1111928.98</v>
      </c>
      <c r="AH34" s="199">
        <f>IFERROR(VLOOKUP('SAP Data'!$C34,'2021 Balance Sheet'!$B$7:$O$1335,'2021 Balance Sheet'!I$2, FALSE),0)</f>
        <v>1111928.98</v>
      </c>
      <c r="AI34" s="199">
        <f>IFERROR(VLOOKUP('SAP Data'!$C34,'2021 Balance Sheet'!$B$7:$O$1335,'2021 Balance Sheet'!J$2, FALSE),0)</f>
        <v>1111928.98</v>
      </c>
      <c r="AJ34" s="199">
        <f>IFERROR(VLOOKUP('SAP Data'!$C34,'2021 Balance Sheet'!$B$7:$O$1335,'2021 Balance Sheet'!K$2, FALSE),0)</f>
        <v>1111928.98</v>
      </c>
      <c r="AK34" s="199">
        <f>IFERROR(VLOOKUP('SAP Data'!$C34,'2021 Balance Sheet'!$B$7:$O$1335,'2021 Balance Sheet'!L$2, FALSE),0)</f>
        <v>1111928.98</v>
      </c>
      <c r="AL34" s="199">
        <f>IFERROR(VLOOKUP('SAP Data'!$C34,'2021 Balance Sheet'!$B$7:$O$1335,'2021 Balance Sheet'!M$2, FALSE),0)</f>
        <v>1111928.98</v>
      </c>
      <c r="AM34" s="199">
        <f>IFERROR(VLOOKUP('SAP Data'!$C34,'2021 Balance Sheet'!$B$7:$O$1335,'2021 Balance Sheet'!N$2, FALSE),0)</f>
        <v>1111928.98</v>
      </c>
      <c r="AN34" s="199">
        <f>IFERROR(VLOOKUP('SAP Data'!$C34,'2021 Balance Sheet'!$B$7:$O$1335,'2021 Balance Sheet'!O$2, FALSE),0)</f>
        <v>1111928.98</v>
      </c>
      <c r="AO34" s="198">
        <f t="shared" si="1"/>
        <v>1111928.98</v>
      </c>
    </row>
    <row r="35" spans="1:41" ht="15.75" thickBot="1" x14ac:dyDescent="0.3">
      <c r="A35" s="26" t="str">
        <f t="shared" si="0"/>
        <v>117004</v>
      </c>
      <c r="B35" s="150" t="s">
        <v>26</v>
      </c>
      <c r="C35" s="153" t="s">
        <v>31</v>
      </c>
      <c r="D35" s="125" t="s">
        <v>4</v>
      </c>
      <c r="E35" s="139">
        <v>11343.53</v>
      </c>
      <c r="F35" s="139">
        <v>21759.39</v>
      </c>
      <c r="G35" s="139">
        <v>8937.9500000000007</v>
      </c>
      <c r="H35" s="139">
        <v>11760.12</v>
      </c>
      <c r="I35" s="139">
        <v>2700000.4</v>
      </c>
      <c r="J35" s="139">
        <v>2691335.28</v>
      </c>
      <c r="K35" s="139">
        <v>2691335.28</v>
      </c>
      <c r="L35" s="139">
        <v>2691335.28</v>
      </c>
      <c r="M35" s="139">
        <v>2691335.28</v>
      </c>
      <c r="N35" s="139">
        <v>2691335.28</v>
      </c>
      <c r="O35" s="139">
        <v>2691335.28</v>
      </c>
      <c r="P35" s="139">
        <v>2691335.28</v>
      </c>
      <c r="Q35" s="199">
        <v>2691335.28</v>
      </c>
      <c r="R35" s="199">
        <v>2691335.28</v>
      </c>
      <c r="S35" s="199">
        <v>2691335.28</v>
      </c>
      <c r="T35" s="199">
        <v>2691335.28</v>
      </c>
      <c r="U35" s="199">
        <v>2691335.28</v>
      </c>
      <c r="V35" s="199">
        <v>2691335.28</v>
      </c>
      <c r="W35" s="199">
        <v>2691335.28</v>
      </c>
      <c r="X35" s="199">
        <v>2691335.28</v>
      </c>
      <c r="Y35" s="199">
        <v>2691335.28</v>
      </c>
      <c r="Z35" s="199">
        <v>2691335.28</v>
      </c>
      <c r="AA35" s="199">
        <v>2691335.28</v>
      </c>
      <c r="AB35" s="199">
        <v>2691335.28</v>
      </c>
      <c r="AC35" s="199">
        <f>IFERROR(VLOOKUP('SAP Data'!$C35,'2021 Balance Sheet'!$B$7:$O$1335,'2021 Balance Sheet'!D$2, FALSE),0)</f>
        <v>2691335.28</v>
      </c>
      <c r="AD35" s="199">
        <f>IFERROR(VLOOKUP('SAP Data'!$C35,'2021 Balance Sheet'!$B$7:$O$1335,'2021 Balance Sheet'!E$2, FALSE),0)</f>
        <v>2691335.28</v>
      </c>
      <c r="AE35" s="199">
        <f>IFERROR(VLOOKUP('SAP Data'!$C35,'2021 Balance Sheet'!$B$7:$O$1335,'2021 Balance Sheet'!F$2, FALSE),0)</f>
        <v>2691335.28</v>
      </c>
      <c r="AF35" s="199">
        <f>IFERROR(VLOOKUP('SAP Data'!$C35,'2021 Balance Sheet'!$B$7:$O$1335,'2021 Balance Sheet'!G$2, FALSE),0)</f>
        <v>2691335.28</v>
      </c>
      <c r="AG35" s="199">
        <f>IFERROR(VLOOKUP('SAP Data'!$C35,'2021 Balance Sheet'!$B$7:$O$1335,'2021 Balance Sheet'!H$2, FALSE),0)</f>
        <v>2691335.28</v>
      </c>
      <c r="AH35" s="199">
        <f>IFERROR(VLOOKUP('SAP Data'!$C35,'2021 Balance Sheet'!$B$7:$O$1335,'2021 Balance Sheet'!I$2, FALSE),0)</f>
        <v>2691335.28</v>
      </c>
      <c r="AI35" s="199">
        <f>IFERROR(VLOOKUP('SAP Data'!$C35,'2021 Balance Sheet'!$B$7:$O$1335,'2021 Balance Sheet'!J$2, FALSE),0)</f>
        <v>2691335.28</v>
      </c>
      <c r="AJ35" s="199">
        <f>IFERROR(VLOOKUP('SAP Data'!$C35,'2021 Balance Sheet'!$B$7:$O$1335,'2021 Balance Sheet'!K$2, FALSE),0)</f>
        <v>2691335.28</v>
      </c>
      <c r="AK35" s="199">
        <f>IFERROR(VLOOKUP('SAP Data'!$C35,'2021 Balance Sheet'!$B$7:$O$1335,'2021 Balance Sheet'!L$2, FALSE),0)</f>
        <v>2691335.28</v>
      </c>
      <c r="AL35" s="199">
        <f>IFERROR(VLOOKUP('SAP Data'!$C35,'2021 Balance Sheet'!$B$7:$O$1335,'2021 Balance Sheet'!M$2, FALSE),0)</f>
        <v>2691335.28</v>
      </c>
      <c r="AM35" s="199">
        <f>IFERROR(VLOOKUP('SAP Data'!$C35,'2021 Balance Sheet'!$B$7:$O$1335,'2021 Balance Sheet'!N$2, FALSE),0)</f>
        <v>2691335.28</v>
      </c>
      <c r="AN35" s="199">
        <f>IFERROR(VLOOKUP('SAP Data'!$C35,'2021 Balance Sheet'!$B$7:$O$1335,'2021 Balance Sheet'!O$2, FALSE),0)</f>
        <v>2691335.28</v>
      </c>
      <c r="AO35" s="198">
        <f t="shared" si="1"/>
        <v>2691335.28</v>
      </c>
    </row>
    <row r="36" spans="1:41" ht="15.75" thickBot="1" x14ac:dyDescent="0.3">
      <c r="A36" s="26" t="str">
        <f t="shared" si="0"/>
        <v>117005</v>
      </c>
      <c r="B36" s="150" t="s">
        <v>33</v>
      </c>
      <c r="C36" s="153" t="s">
        <v>34</v>
      </c>
      <c r="D36" s="125" t="s">
        <v>4</v>
      </c>
      <c r="E36" s="140">
        <v>4584395.57</v>
      </c>
      <c r="F36" s="140">
        <v>4584395.57</v>
      </c>
      <c r="G36" s="140">
        <v>8001510.9199999999</v>
      </c>
      <c r="H36" s="140">
        <v>8001510.9199999999</v>
      </c>
      <c r="I36" s="140">
        <v>8001510.9199999999</v>
      </c>
      <c r="J36" s="140">
        <v>8001510.9199999999</v>
      </c>
      <c r="K36" s="140">
        <v>8001510.9199999999</v>
      </c>
      <c r="L36" s="140">
        <v>8001510.9199999999</v>
      </c>
      <c r="M36" s="140">
        <v>8001510.9199999999</v>
      </c>
      <c r="N36" s="140">
        <v>8001510.9199999999</v>
      </c>
      <c r="O36" s="140">
        <v>8001510.9199999999</v>
      </c>
      <c r="P36" s="140">
        <v>8001510.9199999999</v>
      </c>
      <c r="Q36" s="199">
        <v>8001510.9199999999</v>
      </c>
      <c r="R36" s="199">
        <v>8001510.9199999999</v>
      </c>
      <c r="S36" s="199">
        <v>8001510.9199999999</v>
      </c>
      <c r="T36" s="199">
        <v>8001510.9199999999</v>
      </c>
      <c r="U36" s="199">
        <v>8001510.9199999999</v>
      </c>
      <c r="V36" s="199">
        <v>8001510.9199999999</v>
      </c>
      <c r="W36" s="199">
        <v>8001510.9199999999</v>
      </c>
      <c r="X36" s="199">
        <v>8001510.9199999999</v>
      </c>
      <c r="Y36" s="199">
        <v>8001510.9199999999</v>
      </c>
      <c r="Z36" s="199">
        <v>8001510.9199999999</v>
      </c>
      <c r="AA36" s="199">
        <v>8001510.9199999999</v>
      </c>
      <c r="AB36" s="199">
        <v>8001510.9199999999</v>
      </c>
      <c r="AC36" s="199">
        <f>IFERROR(VLOOKUP('SAP Data'!$C36,'2021 Balance Sheet'!$B$7:$O$1335,'2021 Balance Sheet'!D$2, FALSE),0)</f>
        <v>8001510.9199999999</v>
      </c>
      <c r="AD36" s="199">
        <f>IFERROR(VLOOKUP('SAP Data'!$C36,'2021 Balance Sheet'!$B$7:$O$1335,'2021 Balance Sheet'!E$2, FALSE),0)</f>
        <v>8001510.9199999999</v>
      </c>
      <c r="AE36" s="199">
        <f>IFERROR(VLOOKUP('SAP Data'!$C36,'2021 Balance Sheet'!$B$7:$O$1335,'2021 Balance Sheet'!F$2, FALSE),0)</f>
        <v>8001510.9199999999</v>
      </c>
      <c r="AF36" s="199">
        <f>IFERROR(VLOOKUP('SAP Data'!$C36,'2021 Balance Sheet'!$B$7:$O$1335,'2021 Balance Sheet'!G$2, FALSE),0)</f>
        <v>8001510.9199999999</v>
      </c>
      <c r="AG36" s="199">
        <f>IFERROR(VLOOKUP('SAP Data'!$C36,'2021 Balance Sheet'!$B$7:$O$1335,'2021 Balance Sheet'!H$2, FALSE),0)</f>
        <v>8001510.9199999999</v>
      </c>
      <c r="AH36" s="199">
        <f>IFERROR(VLOOKUP('SAP Data'!$C36,'2021 Balance Sheet'!$B$7:$O$1335,'2021 Balance Sheet'!I$2, FALSE),0)</f>
        <v>8001510.9199999999</v>
      </c>
      <c r="AI36" s="199">
        <f>IFERROR(VLOOKUP('SAP Data'!$C36,'2021 Balance Sheet'!$B$7:$O$1335,'2021 Balance Sheet'!J$2, FALSE),0)</f>
        <v>8001510.9199999999</v>
      </c>
      <c r="AJ36" s="199">
        <f>IFERROR(VLOOKUP('SAP Data'!$C36,'2021 Balance Sheet'!$B$7:$O$1335,'2021 Balance Sheet'!K$2, FALSE),0)</f>
        <v>8001510.9199999999</v>
      </c>
      <c r="AK36" s="199">
        <f>IFERROR(VLOOKUP('SAP Data'!$C36,'2021 Balance Sheet'!$B$7:$O$1335,'2021 Balance Sheet'!L$2, FALSE),0)</f>
        <v>8001510.9199999999</v>
      </c>
      <c r="AL36" s="199">
        <f>IFERROR(VLOOKUP('SAP Data'!$C36,'2021 Balance Sheet'!$B$7:$O$1335,'2021 Balance Sheet'!M$2, FALSE),0)</f>
        <v>8001510.9199999999</v>
      </c>
      <c r="AM36" s="199">
        <f>IFERROR(VLOOKUP('SAP Data'!$C36,'2021 Balance Sheet'!$B$7:$O$1335,'2021 Balance Sheet'!N$2, FALSE),0)</f>
        <v>8001510.9199999999</v>
      </c>
      <c r="AN36" s="199">
        <f>IFERROR(VLOOKUP('SAP Data'!$C36,'2021 Balance Sheet'!$B$7:$O$1335,'2021 Balance Sheet'!O$2, FALSE),0)</f>
        <v>8001510.9199999999</v>
      </c>
      <c r="AO36" s="198">
        <f t="shared" si="1"/>
        <v>8001510.9199999999</v>
      </c>
    </row>
    <row r="37" spans="1:41" ht="15.75" thickBot="1" x14ac:dyDescent="0.3">
      <c r="A37" s="26" t="str">
        <f t="shared" si="0"/>
        <v>117006</v>
      </c>
      <c r="B37" s="150" t="s">
        <v>36</v>
      </c>
      <c r="C37" s="153" t="s">
        <v>37</v>
      </c>
      <c r="D37" s="125" t="s">
        <v>4</v>
      </c>
      <c r="E37" s="139">
        <v>1243759.1299999999</v>
      </c>
      <c r="F37" s="139">
        <v>1243759.1299999999</v>
      </c>
      <c r="G37" s="139">
        <v>1243759.1299999999</v>
      </c>
      <c r="H37" s="139">
        <v>1243759.1299999999</v>
      </c>
      <c r="I37" s="139">
        <v>1243759.1299999999</v>
      </c>
      <c r="J37" s="139">
        <v>1243759.1299999999</v>
      </c>
      <c r="K37" s="139">
        <v>1243759.1299999999</v>
      </c>
      <c r="L37" s="139">
        <v>1243759.1299999999</v>
      </c>
      <c r="M37" s="139">
        <v>1243759.1299999999</v>
      </c>
      <c r="N37" s="139">
        <v>1243759.1299999999</v>
      </c>
      <c r="O37" s="139">
        <v>1243759.1299999999</v>
      </c>
      <c r="P37" s="139">
        <v>1243759.1299999999</v>
      </c>
      <c r="Q37" s="199">
        <v>1243759.1299999999</v>
      </c>
      <c r="R37" s="199">
        <v>1243759.1299999999</v>
      </c>
      <c r="S37" s="199">
        <v>1243759.1299999999</v>
      </c>
      <c r="T37" s="199">
        <v>1243759.1299999999</v>
      </c>
      <c r="U37" s="199">
        <v>1243759.1299999999</v>
      </c>
      <c r="V37" s="199">
        <v>1243759.1299999999</v>
      </c>
      <c r="W37" s="199">
        <v>1243759.1299999999</v>
      </c>
      <c r="X37" s="199">
        <v>1243759.1299999999</v>
      </c>
      <c r="Y37" s="199">
        <v>1243759.1299999999</v>
      </c>
      <c r="Z37" s="199">
        <v>1243759.1299999999</v>
      </c>
      <c r="AA37" s="199">
        <v>1243759.1299999999</v>
      </c>
      <c r="AB37" s="199">
        <v>1243759.1299999999</v>
      </c>
      <c r="AC37" s="199">
        <f>IFERROR(VLOOKUP('SAP Data'!$C37,'2021 Balance Sheet'!$B$7:$O$1335,'2021 Balance Sheet'!D$2, FALSE),0)</f>
        <v>1243759.1299999999</v>
      </c>
      <c r="AD37" s="199">
        <f>IFERROR(VLOOKUP('SAP Data'!$C37,'2021 Balance Sheet'!$B$7:$O$1335,'2021 Balance Sheet'!E$2, FALSE),0)</f>
        <v>1243759.1299999999</v>
      </c>
      <c r="AE37" s="199">
        <f>IFERROR(VLOOKUP('SAP Data'!$C37,'2021 Balance Sheet'!$B$7:$O$1335,'2021 Balance Sheet'!F$2, FALSE),0)</f>
        <v>1243759.1299999999</v>
      </c>
      <c r="AF37" s="199">
        <f>IFERROR(VLOOKUP('SAP Data'!$C37,'2021 Balance Sheet'!$B$7:$O$1335,'2021 Balance Sheet'!G$2, FALSE),0)</f>
        <v>1243759.1299999999</v>
      </c>
      <c r="AG37" s="199">
        <f>IFERROR(VLOOKUP('SAP Data'!$C37,'2021 Balance Sheet'!$B$7:$O$1335,'2021 Balance Sheet'!H$2, FALSE),0)</f>
        <v>1243759.1299999999</v>
      </c>
      <c r="AH37" s="199">
        <f>IFERROR(VLOOKUP('SAP Data'!$C37,'2021 Balance Sheet'!$B$7:$O$1335,'2021 Balance Sheet'!I$2, FALSE),0)</f>
        <v>1243759.1299999999</v>
      </c>
      <c r="AI37" s="199">
        <f>IFERROR(VLOOKUP('SAP Data'!$C37,'2021 Balance Sheet'!$B$7:$O$1335,'2021 Balance Sheet'!J$2, FALSE),0)</f>
        <v>1243759.1299999999</v>
      </c>
      <c r="AJ37" s="199">
        <f>IFERROR(VLOOKUP('SAP Data'!$C37,'2021 Balance Sheet'!$B$7:$O$1335,'2021 Balance Sheet'!K$2, FALSE),0)</f>
        <v>1243759.1299999999</v>
      </c>
      <c r="AK37" s="199">
        <f>IFERROR(VLOOKUP('SAP Data'!$C37,'2021 Balance Sheet'!$B$7:$O$1335,'2021 Balance Sheet'!L$2, FALSE),0)</f>
        <v>1243759.1299999999</v>
      </c>
      <c r="AL37" s="199">
        <f>IFERROR(VLOOKUP('SAP Data'!$C37,'2021 Balance Sheet'!$B$7:$O$1335,'2021 Balance Sheet'!M$2, FALSE),0)</f>
        <v>1243759.1299999999</v>
      </c>
      <c r="AM37" s="199">
        <f>IFERROR(VLOOKUP('SAP Data'!$C37,'2021 Balance Sheet'!$B$7:$O$1335,'2021 Balance Sheet'!N$2, FALSE),0)</f>
        <v>1243759.1299999999</v>
      </c>
      <c r="AN37" s="199">
        <f>IFERROR(VLOOKUP('SAP Data'!$C37,'2021 Balance Sheet'!$B$7:$O$1335,'2021 Balance Sheet'!O$2, FALSE),0)</f>
        <v>1243759.1299999999</v>
      </c>
      <c r="AO37" s="198">
        <f t="shared" si="1"/>
        <v>1243759.1299999999</v>
      </c>
    </row>
    <row r="38" spans="1:41" ht="15.75" thickBot="1" x14ac:dyDescent="0.3">
      <c r="A38" s="26" t="str">
        <f t="shared" si="0"/>
        <v>117007</v>
      </c>
      <c r="B38" s="150" t="s">
        <v>39</v>
      </c>
      <c r="C38" s="153" t="s">
        <v>40</v>
      </c>
      <c r="D38" s="125" t="s">
        <v>4</v>
      </c>
      <c r="E38" s="140">
        <v>419756.72</v>
      </c>
      <c r="F38" s="140">
        <v>419756.72</v>
      </c>
      <c r="G38" s="140">
        <v>1169762.17</v>
      </c>
      <c r="H38" s="140">
        <v>1169762.17</v>
      </c>
      <c r="I38" s="140">
        <v>1169762.17</v>
      </c>
      <c r="J38" s="140">
        <v>1169762.17</v>
      </c>
      <c r="K38" s="140">
        <v>1169762.17</v>
      </c>
      <c r="L38" s="140">
        <v>1169762.17</v>
      </c>
      <c r="M38" s="140">
        <v>1169762.17</v>
      </c>
      <c r="N38" s="140">
        <v>1169762.17</v>
      </c>
      <c r="O38" s="140">
        <v>1169762.17</v>
      </c>
      <c r="P38" s="140">
        <v>1169762.17</v>
      </c>
      <c r="Q38" s="199">
        <v>1169762.17</v>
      </c>
      <c r="R38" s="199">
        <v>1169762.17</v>
      </c>
      <c r="S38" s="199">
        <v>1169762.17</v>
      </c>
      <c r="T38" s="199">
        <v>1169762.17</v>
      </c>
      <c r="U38" s="199">
        <v>1169762.17</v>
      </c>
      <c r="V38" s="199">
        <v>1169762.17</v>
      </c>
      <c r="W38" s="199">
        <v>1169762.17</v>
      </c>
      <c r="X38" s="199">
        <v>1169762.17</v>
      </c>
      <c r="Y38" s="199">
        <v>1169762.17</v>
      </c>
      <c r="Z38" s="199">
        <v>1169762.17</v>
      </c>
      <c r="AA38" s="199">
        <v>1169762.17</v>
      </c>
      <c r="AB38" s="199">
        <v>1169762.17</v>
      </c>
      <c r="AC38" s="199">
        <f>IFERROR(VLOOKUP('SAP Data'!$C38,'2021 Balance Sheet'!$B$7:$O$1335,'2021 Balance Sheet'!D$2, FALSE),0)</f>
        <v>1169762.17</v>
      </c>
      <c r="AD38" s="199">
        <f>IFERROR(VLOOKUP('SAP Data'!$C38,'2021 Balance Sheet'!$B$7:$O$1335,'2021 Balance Sheet'!E$2, FALSE),0)</f>
        <v>1169762.17</v>
      </c>
      <c r="AE38" s="199">
        <f>IFERROR(VLOOKUP('SAP Data'!$C38,'2021 Balance Sheet'!$B$7:$O$1335,'2021 Balance Sheet'!F$2, FALSE),0)</f>
        <v>1169762.17</v>
      </c>
      <c r="AF38" s="199">
        <f>IFERROR(VLOOKUP('SAP Data'!$C38,'2021 Balance Sheet'!$B$7:$O$1335,'2021 Balance Sheet'!G$2, FALSE),0)</f>
        <v>1169762.17</v>
      </c>
      <c r="AG38" s="199">
        <f>IFERROR(VLOOKUP('SAP Data'!$C38,'2021 Balance Sheet'!$B$7:$O$1335,'2021 Balance Sheet'!H$2, FALSE),0)</f>
        <v>1169762.17</v>
      </c>
      <c r="AH38" s="199">
        <f>IFERROR(VLOOKUP('SAP Data'!$C38,'2021 Balance Sheet'!$B$7:$O$1335,'2021 Balance Sheet'!I$2, FALSE),0)</f>
        <v>1169762.17</v>
      </c>
      <c r="AI38" s="199">
        <f>IFERROR(VLOOKUP('SAP Data'!$C38,'2021 Balance Sheet'!$B$7:$O$1335,'2021 Balance Sheet'!J$2, FALSE),0)</f>
        <v>1169762.17</v>
      </c>
      <c r="AJ38" s="199">
        <f>IFERROR(VLOOKUP('SAP Data'!$C38,'2021 Balance Sheet'!$B$7:$O$1335,'2021 Balance Sheet'!K$2, FALSE),0)</f>
        <v>1169762.17</v>
      </c>
      <c r="AK38" s="199">
        <f>IFERROR(VLOOKUP('SAP Data'!$C38,'2021 Balance Sheet'!$B$7:$O$1335,'2021 Balance Sheet'!L$2, FALSE),0)</f>
        <v>1169762.17</v>
      </c>
      <c r="AL38" s="199">
        <f>IFERROR(VLOOKUP('SAP Data'!$C38,'2021 Balance Sheet'!$B$7:$O$1335,'2021 Balance Sheet'!M$2, FALSE),0)</f>
        <v>1169762.17</v>
      </c>
      <c r="AM38" s="199">
        <f>IFERROR(VLOOKUP('SAP Data'!$C38,'2021 Balance Sheet'!$B$7:$O$1335,'2021 Balance Sheet'!N$2, FALSE),0)</f>
        <v>1169762.17</v>
      </c>
      <c r="AN38" s="199">
        <f>IFERROR(VLOOKUP('SAP Data'!$C38,'2021 Balance Sheet'!$B$7:$O$1335,'2021 Balance Sheet'!O$2, FALSE),0)</f>
        <v>1169762.17</v>
      </c>
      <c r="AO38" s="198">
        <f t="shared" si="1"/>
        <v>1169762.17</v>
      </c>
    </row>
    <row r="39" spans="1:41" ht="15.75" thickBot="1" x14ac:dyDescent="0.3">
      <c r="A39" s="26" t="str">
        <f t="shared" si="0"/>
        <v>117008</v>
      </c>
      <c r="B39" s="150" t="s">
        <v>42</v>
      </c>
      <c r="C39" s="153" t="s">
        <v>43</v>
      </c>
      <c r="D39" s="125" t="s">
        <v>4</v>
      </c>
      <c r="E39" s="139">
        <v>3722.63</v>
      </c>
      <c r="F39" s="139">
        <v>2140.3000000000002</v>
      </c>
      <c r="G39" s="139">
        <v>997.8</v>
      </c>
      <c r="H39" s="139">
        <v>-500.59</v>
      </c>
      <c r="I39" s="139">
        <v>-2032.54</v>
      </c>
      <c r="J39" s="139">
        <v>-3614.71</v>
      </c>
      <c r="K39" s="139">
        <v>23861.34</v>
      </c>
      <c r="L39" s="139">
        <v>22283.95</v>
      </c>
      <c r="M39" s="139">
        <v>20875.12</v>
      </c>
      <c r="N39" s="139">
        <v>19721.07</v>
      </c>
      <c r="O39" s="139">
        <v>18469.61</v>
      </c>
      <c r="P39" s="139">
        <v>17133.330000000002</v>
      </c>
      <c r="Q39" s="199">
        <v>15445.54</v>
      </c>
      <c r="R39" s="199">
        <v>13835.6</v>
      </c>
      <c r="S39" s="199">
        <v>12452.22</v>
      </c>
      <c r="T39" s="199">
        <v>10862.87</v>
      </c>
      <c r="U39" s="199">
        <v>9112.99</v>
      </c>
      <c r="V39" s="199">
        <v>7141.46</v>
      </c>
      <c r="W39" s="199">
        <v>5240.75</v>
      </c>
      <c r="X39" s="199">
        <v>3315.19</v>
      </c>
      <c r="Y39" s="199">
        <v>1392.49</v>
      </c>
      <c r="Z39" s="199">
        <v>650.83000000000004</v>
      </c>
      <c r="AA39" s="199">
        <v>-423.56</v>
      </c>
      <c r="AB39" s="199">
        <v>-2259.84</v>
      </c>
      <c r="AC39" s="199">
        <f>IFERROR(VLOOKUP('SAP Data'!$C39,'2021 Balance Sheet'!$B$7:$O$1335,'2021 Balance Sheet'!D$2, FALSE),0)</f>
        <v>-4055.84</v>
      </c>
      <c r="AD39" s="199">
        <f>IFERROR(VLOOKUP('SAP Data'!$C39,'2021 Balance Sheet'!$B$7:$O$1335,'2021 Balance Sheet'!E$2, FALSE),0)</f>
        <v>26220.85</v>
      </c>
      <c r="AE39" s="199">
        <f>IFERROR(VLOOKUP('SAP Data'!$C39,'2021 Balance Sheet'!$B$7:$O$1335,'2021 Balance Sheet'!F$2, FALSE),0)</f>
        <v>24898.23</v>
      </c>
      <c r="AF39" s="199">
        <f>IFERROR(VLOOKUP('SAP Data'!$C39,'2021 Balance Sheet'!$B$7:$O$1335,'2021 Balance Sheet'!G$2, FALSE),0)</f>
        <v>23322.12</v>
      </c>
      <c r="AG39" s="199">
        <f>IFERROR(VLOOKUP('SAP Data'!$C39,'2021 Balance Sheet'!$B$7:$O$1335,'2021 Balance Sheet'!H$2, FALSE),0)</f>
        <v>22231.919999999998</v>
      </c>
      <c r="AH39" s="199">
        <f>IFERROR(VLOOKUP('SAP Data'!$C39,'2021 Balance Sheet'!$B$7:$O$1335,'2021 Balance Sheet'!I$2, FALSE),0)</f>
        <v>20308.48</v>
      </c>
      <c r="AI39" s="199">
        <f>IFERROR(VLOOKUP('SAP Data'!$C39,'2021 Balance Sheet'!$B$7:$O$1335,'2021 Balance Sheet'!J$2, FALSE),0)</f>
        <v>18462.46</v>
      </c>
      <c r="AJ39" s="199">
        <f>IFERROR(VLOOKUP('SAP Data'!$C39,'2021 Balance Sheet'!$B$7:$O$1335,'2021 Balance Sheet'!K$2, FALSE),0)</f>
        <v>16588.72</v>
      </c>
      <c r="AK39" s="199">
        <f>IFERROR(VLOOKUP('SAP Data'!$C39,'2021 Balance Sheet'!$B$7:$O$1335,'2021 Balance Sheet'!L$2, FALSE),0)</f>
        <v>14717.92</v>
      </c>
      <c r="AL39" s="199">
        <f>IFERROR(VLOOKUP('SAP Data'!$C39,'2021 Balance Sheet'!$B$7:$O$1335,'2021 Balance Sheet'!M$2, FALSE),0)</f>
        <v>12896.24</v>
      </c>
      <c r="AM39" s="199">
        <f>IFERROR(VLOOKUP('SAP Data'!$C39,'2021 Balance Sheet'!$B$7:$O$1335,'2021 Balance Sheet'!N$2, FALSE),0)</f>
        <v>12828.79</v>
      </c>
      <c r="AN39" s="199">
        <f>IFERROR(VLOOKUP('SAP Data'!$C39,'2021 Balance Sheet'!$B$7:$O$1335,'2021 Balance Sheet'!O$2, FALSE),0)</f>
        <v>12828.79</v>
      </c>
      <c r="AO39" s="198">
        <f t="shared" si="1"/>
        <v>-2259.84</v>
      </c>
    </row>
    <row r="40" spans="1:41" ht="15.75" thickBot="1" x14ac:dyDescent="0.3">
      <c r="A40" s="26" t="str">
        <f t="shared" si="0"/>
        <v>500122</v>
      </c>
      <c r="B40" s="150" t="s">
        <v>1587</v>
      </c>
      <c r="C40" s="153">
        <v>500122</v>
      </c>
      <c r="D40" s="166"/>
      <c r="E40" s="140">
        <v>-977686998.63</v>
      </c>
      <c r="F40" s="140">
        <v>-982462691.23000002</v>
      </c>
      <c r="G40" s="140">
        <v>-985959794.76999998</v>
      </c>
      <c r="H40" s="140">
        <v>-990128825.84000003</v>
      </c>
      <c r="I40" s="140">
        <v>-994278627.29999995</v>
      </c>
      <c r="J40" s="140">
        <v>-997108786</v>
      </c>
      <c r="K40" s="140">
        <v>-1001413264.84</v>
      </c>
      <c r="L40" s="140">
        <v>-1005372792.3200001</v>
      </c>
      <c r="M40" s="140">
        <v>-1007738289.09</v>
      </c>
      <c r="N40" s="140">
        <v>-1012988255.08</v>
      </c>
      <c r="O40" s="140">
        <v>-1014664172.46</v>
      </c>
      <c r="P40" s="140">
        <v>-1017936523.72</v>
      </c>
      <c r="Q40" s="199">
        <v>-1022320281.23</v>
      </c>
      <c r="R40" s="199">
        <v>-1027032431.83</v>
      </c>
      <c r="S40" s="199">
        <v>-1030224138.47</v>
      </c>
      <c r="T40" s="199">
        <v>-1033964202.0700001</v>
      </c>
      <c r="U40" s="199">
        <v>-1038440691.53</v>
      </c>
      <c r="V40" s="199">
        <v>-1040601225.37</v>
      </c>
      <c r="W40" s="199">
        <v>-1043505159.5</v>
      </c>
      <c r="X40" s="199">
        <v>-1048351632.08</v>
      </c>
      <c r="Y40" s="199">
        <v>-1050996647.4299999</v>
      </c>
      <c r="Z40" s="199">
        <v>-1050817829.48</v>
      </c>
      <c r="AA40" s="199">
        <v>-1052386602.08</v>
      </c>
      <c r="AB40" s="199">
        <v>-1055717898.3099999</v>
      </c>
      <c r="AC40" s="199">
        <f>IFERROR(VLOOKUP('SAP Data'!$C40,'2021 Balance Sheet'!$B$7:$O$1335,'2021 Balance Sheet'!D$2, FALSE),0)</f>
        <v>-1060884536.96</v>
      </c>
      <c r="AD40" s="199">
        <f>IFERROR(VLOOKUP('SAP Data'!$C40,'2021 Balance Sheet'!$B$7:$O$1335,'2021 Balance Sheet'!E$2, FALSE),0)</f>
        <v>-1066265618.3</v>
      </c>
      <c r="AE40" s="199">
        <f>IFERROR(VLOOKUP('SAP Data'!$C40,'2021 Balance Sheet'!$B$7:$O$1335,'2021 Balance Sheet'!F$2, FALSE),0)</f>
        <v>-1067463529.9400001</v>
      </c>
      <c r="AF40" s="199">
        <f>IFERROR(VLOOKUP('SAP Data'!$C40,'2021 Balance Sheet'!$B$7:$O$1335,'2021 Balance Sheet'!G$2, FALSE),0)</f>
        <v>-1065754760.11</v>
      </c>
      <c r="AG40" s="199">
        <f>IFERROR(VLOOKUP('SAP Data'!$C40,'2021 Balance Sheet'!$B$7:$O$1335,'2021 Balance Sheet'!H$2, FALSE),0)</f>
        <v>-1070279515.49</v>
      </c>
      <c r="AH40" s="199">
        <f>IFERROR(VLOOKUP('SAP Data'!$C40,'2021 Balance Sheet'!$B$7:$O$1335,'2021 Balance Sheet'!I$2, FALSE),0)</f>
        <v>-1068551002.8200001</v>
      </c>
      <c r="AI40" s="199">
        <f>IFERROR(VLOOKUP('SAP Data'!$C40,'2021 Balance Sheet'!$B$7:$O$1335,'2021 Balance Sheet'!J$2, FALSE),0)</f>
        <v>-1077198036.1300001</v>
      </c>
      <c r="AJ40" s="199">
        <f>IFERROR(VLOOKUP('SAP Data'!$C40,'2021 Balance Sheet'!$B$7:$O$1335,'2021 Balance Sheet'!K$2, FALSE),0)</f>
        <v>-1083195472.79</v>
      </c>
      <c r="AK40" s="199">
        <f>IFERROR(VLOOKUP('SAP Data'!$C40,'2021 Balance Sheet'!$B$7:$O$1335,'2021 Balance Sheet'!L$2, FALSE),0)</f>
        <v>-1086446632.6500001</v>
      </c>
      <c r="AL40" s="199">
        <f>IFERROR(VLOOKUP('SAP Data'!$C40,'2021 Balance Sheet'!$B$7:$O$1335,'2021 Balance Sheet'!M$2, FALSE),0)</f>
        <v>-1093833032.5</v>
      </c>
      <c r="AM40" s="199">
        <f>IFERROR(VLOOKUP('SAP Data'!$C40,'2021 Balance Sheet'!$B$7:$O$1335,'2021 Balance Sheet'!N$2, FALSE),0)</f>
        <v>-1094419034.27</v>
      </c>
      <c r="AN40" s="199">
        <f>IFERROR(VLOOKUP('SAP Data'!$C40,'2021 Balance Sheet'!$B$7:$O$1335,'2021 Balance Sheet'!O$2, FALSE),0)</f>
        <v>-1098638868.51</v>
      </c>
      <c r="AO40" s="198">
        <f t="shared" si="1"/>
        <v>-1055717898.3099999</v>
      </c>
    </row>
    <row r="41" spans="1:41" ht="15.75" thickBot="1" x14ac:dyDescent="0.3">
      <c r="A41" s="26" t="str">
        <f t="shared" si="0"/>
        <v>108001</v>
      </c>
      <c r="B41" s="150" t="s">
        <v>45</v>
      </c>
      <c r="C41" s="153" t="s">
        <v>46</v>
      </c>
      <c r="D41" s="125" t="s">
        <v>4</v>
      </c>
      <c r="E41" s="139">
        <v>34893539.469999999</v>
      </c>
      <c r="F41" s="139">
        <v>34928639.299999997</v>
      </c>
      <c r="G41" s="139">
        <v>34985817.149999999</v>
      </c>
      <c r="H41" s="139">
        <v>35194016.840000004</v>
      </c>
      <c r="I41" s="139">
        <v>35998298.07</v>
      </c>
      <c r="J41" s="139">
        <v>36760544.979999997</v>
      </c>
      <c r="K41" s="139">
        <v>37645166.539999999</v>
      </c>
      <c r="L41" s="139">
        <v>38660268.159999996</v>
      </c>
      <c r="M41" s="139">
        <v>39354414.340000004</v>
      </c>
      <c r="N41" s="139">
        <v>39806723.380000003</v>
      </c>
      <c r="O41" s="139">
        <v>40366427.200000003</v>
      </c>
      <c r="P41" s="139">
        <v>41306642.25</v>
      </c>
      <c r="Q41" s="199">
        <v>41832409.890000001</v>
      </c>
      <c r="R41" s="199">
        <v>42569611.710000001</v>
      </c>
      <c r="S41" s="199">
        <v>43625491.960000001</v>
      </c>
      <c r="T41" s="199">
        <v>44457436.549999997</v>
      </c>
      <c r="U41" s="199">
        <v>45273224.439999998</v>
      </c>
      <c r="V41" s="199">
        <v>46432731.270000003</v>
      </c>
      <c r="W41" s="199">
        <v>47556463.869999997</v>
      </c>
      <c r="X41" s="199">
        <v>48425884.780000001</v>
      </c>
      <c r="Y41" s="199">
        <v>49342338.579999998</v>
      </c>
      <c r="Z41" s="199">
        <v>50337887.590000004</v>
      </c>
      <c r="AA41" s="199">
        <v>51374962.68</v>
      </c>
      <c r="AB41" s="199">
        <v>52458286.549999997</v>
      </c>
      <c r="AC41" s="199">
        <f>IFERROR(VLOOKUP('SAP Data'!$C41,'2021 Balance Sheet'!$B$7:$O$1335,'2021 Balance Sheet'!D$2, FALSE),0)</f>
        <v>53326556.469999999</v>
      </c>
      <c r="AD41" s="199">
        <f>IFERROR(VLOOKUP('SAP Data'!$C41,'2021 Balance Sheet'!$B$7:$O$1335,'2021 Balance Sheet'!E$2, FALSE),0)</f>
        <v>53942299.490000002</v>
      </c>
      <c r="AE41" s="199">
        <f>IFERROR(VLOOKUP('SAP Data'!$C41,'2021 Balance Sheet'!$B$7:$O$1335,'2021 Balance Sheet'!F$2, FALSE),0)</f>
        <v>55212929.890000001</v>
      </c>
      <c r="AF41" s="199">
        <f>IFERROR(VLOOKUP('SAP Data'!$C41,'2021 Balance Sheet'!$B$7:$O$1335,'2021 Balance Sheet'!G$2, FALSE),0)</f>
        <v>56553523.950000003</v>
      </c>
      <c r="AG41" s="199">
        <f>IFERROR(VLOOKUP('SAP Data'!$C41,'2021 Balance Sheet'!$B$7:$O$1335,'2021 Balance Sheet'!H$2, FALSE),0)</f>
        <v>57563442.799999997</v>
      </c>
      <c r="AH41" s="199">
        <f>IFERROR(VLOOKUP('SAP Data'!$C41,'2021 Balance Sheet'!$B$7:$O$1335,'2021 Balance Sheet'!I$2, FALSE),0)</f>
        <v>57329638.600000001</v>
      </c>
      <c r="AI41" s="199">
        <f>IFERROR(VLOOKUP('SAP Data'!$C41,'2021 Balance Sheet'!$B$7:$O$1335,'2021 Balance Sheet'!J$2, FALSE),0)</f>
        <v>53830056.299999997</v>
      </c>
      <c r="AJ41" s="199">
        <f>IFERROR(VLOOKUP('SAP Data'!$C41,'2021 Balance Sheet'!$B$7:$O$1335,'2021 Balance Sheet'!K$2, FALSE),0)</f>
        <v>53997456.439999998</v>
      </c>
      <c r="AK41" s="199">
        <f>IFERROR(VLOOKUP('SAP Data'!$C41,'2021 Balance Sheet'!$B$7:$O$1335,'2021 Balance Sheet'!L$2, FALSE),0)</f>
        <v>54676519.359999999</v>
      </c>
      <c r="AL41" s="199">
        <f>IFERROR(VLOOKUP('SAP Data'!$C41,'2021 Balance Sheet'!$B$7:$O$1335,'2021 Balance Sheet'!M$2, FALSE),0)</f>
        <v>54888819.890000001</v>
      </c>
      <c r="AM41" s="199">
        <f>IFERROR(VLOOKUP('SAP Data'!$C41,'2021 Balance Sheet'!$B$7:$O$1335,'2021 Balance Sheet'!N$2, FALSE),0)</f>
        <v>55234936.25</v>
      </c>
      <c r="AN41" s="199">
        <f>IFERROR(VLOOKUP('SAP Data'!$C41,'2021 Balance Sheet'!$B$7:$O$1335,'2021 Balance Sheet'!O$2, FALSE),0)</f>
        <v>55935642.840000004</v>
      </c>
      <c r="AO41" s="198">
        <f t="shared" si="1"/>
        <v>52458286.549999997</v>
      </c>
    </row>
    <row r="42" spans="1:41" ht="15.75" thickBot="1" x14ac:dyDescent="0.3">
      <c r="A42" s="26" t="str">
        <f t="shared" si="0"/>
        <v>108002</v>
      </c>
      <c r="B42" s="150" t="s">
        <v>48</v>
      </c>
      <c r="C42" s="153" t="s">
        <v>49</v>
      </c>
      <c r="D42" s="125" t="s">
        <v>4</v>
      </c>
      <c r="E42" s="140">
        <v>9552474.9399999995</v>
      </c>
      <c r="F42" s="140">
        <v>9570359.6999999993</v>
      </c>
      <c r="G42" s="140">
        <v>9602905.5099999998</v>
      </c>
      <c r="H42" s="140">
        <v>9605959.1799999997</v>
      </c>
      <c r="I42" s="140">
        <v>9633034.2699999996</v>
      </c>
      <c r="J42" s="140">
        <v>9664548.2400000002</v>
      </c>
      <c r="K42" s="140">
        <v>9679676.3399999999</v>
      </c>
      <c r="L42" s="140">
        <v>9702555.4399999995</v>
      </c>
      <c r="M42" s="140">
        <v>9734840.8000000007</v>
      </c>
      <c r="N42" s="140">
        <v>9763476.0600000005</v>
      </c>
      <c r="O42" s="140">
        <v>9781874.2799999993</v>
      </c>
      <c r="P42" s="140">
        <v>9803943.3900000006</v>
      </c>
      <c r="Q42" s="199">
        <v>9827675.4199999999</v>
      </c>
      <c r="R42" s="199">
        <v>9837972.6099999994</v>
      </c>
      <c r="S42" s="199">
        <v>9870790.5099999998</v>
      </c>
      <c r="T42" s="199">
        <v>9904167.4000000004</v>
      </c>
      <c r="U42" s="199">
        <v>9922197.1300000008</v>
      </c>
      <c r="V42" s="199">
        <v>9945431.8499999996</v>
      </c>
      <c r="W42" s="199">
        <v>9980619.5600000005</v>
      </c>
      <c r="X42" s="199">
        <v>9992460.4199999999</v>
      </c>
      <c r="Y42" s="199">
        <v>10026175.869999999</v>
      </c>
      <c r="Z42" s="199">
        <v>9984300.8800000008</v>
      </c>
      <c r="AA42" s="199">
        <v>10019410.98</v>
      </c>
      <c r="AB42" s="199">
        <v>10055330.93</v>
      </c>
      <c r="AC42" s="199">
        <f>IFERROR(VLOOKUP('SAP Data'!$C42,'2021 Balance Sheet'!$B$7:$O$1335,'2021 Balance Sheet'!D$2, FALSE),0)</f>
        <v>10072233.289999999</v>
      </c>
      <c r="AD42" s="199">
        <f>IFERROR(VLOOKUP('SAP Data'!$C42,'2021 Balance Sheet'!$B$7:$O$1335,'2021 Balance Sheet'!E$2, FALSE),0)</f>
        <v>10067374.59</v>
      </c>
      <c r="AE42" s="199">
        <f>IFERROR(VLOOKUP('SAP Data'!$C42,'2021 Balance Sheet'!$B$7:$O$1335,'2021 Balance Sheet'!F$2, FALSE),0)</f>
        <v>10103440.529999999</v>
      </c>
      <c r="AF42" s="199">
        <f>IFERROR(VLOOKUP('SAP Data'!$C42,'2021 Balance Sheet'!$B$7:$O$1335,'2021 Balance Sheet'!G$2, FALSE),0)</f>
        <v>10138178.82</v>
      </c>
      <c r="AG42" s="199">
        <f>IFERROR(VLOOKUP('SAP Data'!$C42,'2021 Balance Sheet'!$B$7:$O$1335,'2021 Balance Sheet'!H$2, FALSE),0)</f>
        <v>10117820.6</v>
      </c>
      <c r="AH42" s="199">
        <f>IFERROR(VLOOKUP('SAP Data'!$C42,'2021 Balance Sheet'!$B$7:$O$1335,'2021 Balance Sheet'!I$2, FALSE),0)</f>
        <v>10133930.99</v>
      </c>
      <c r="AI42" s="199">
        <f>IFERROR(VLOOKUP('SAP Data'!$C42,'2021 Balance Sheet'!$B$7:$O$1335,'2021 Balance Sheet'!J$2, FALSE),0)</f>
        <v>10157682.17</v>
      </c>
      <c r="AJ42" s="199">
        <f>IFERROR(VLOOKUP('SAP Data'!$C42,'2021 Balance Sheet'!$B$7:$O$1335,'2021 Balance Sheet'!K$2, FALSE),0)</f>
        <v>10111601.470000001</v>
      </c>
      <c r="AK42" s="199">
        <f>IFERROR(VLOOKUP('SAP Data'!$C42,'2021 Balance Sheet'!$B$7:$O$1335,'2021 Balance Sheet'!L$2, FALSE),0)</f>
        <v>10182220.51</v>
      </c>
      <c r="AL42" s="199">
        <f>IFERROR(VLOOKUP('SAP Data'!$C42,'2021 Balance Sheet'!$B$7:$O$1335,'2021 Balance Sheet'!M$2, FALSE),0)</f>
        <v>10215347.85</v>
      </c>
      <c r="AM42" s="199">
        <f>IFERROR(VLOOKUP('SAP Data'!$C42,'2021 Balance Sheet'!$B$7:$O$1335,'2021 Balance Sheet'!N$2, FALSE),0)</f>
        <v>10252005.5</v>
      </c>
      <c r="AN42" s="199">
        <f>IFERROR(VLOOKUP('SAP Data'!$C42,'2021 Balance Sheet'!$B$7:$O$1335,'2021 Balance Sheet'!O$2, FALSE),0)</f>
        <v>10261508.189999999</v>
      </c>
      <c r="AO42" s="198">
        <f t="shared" si="1"/>
        <v>10055330.93</v>
      </c>
    </row>
    <row r="43" spans="1:41" ht="15.75" thickBot="1" x14ac:dyDescent="0.3">
      <c r="A43" s="26" t="str">
        <f t="shared" si="0"/>
        <v>108003</v>
      </c>
      <c r="B43" s="150" t="s">
        <v>51</v>
      </c>
      <c r="C43" s="153" t="s">
        <v>52</v>
      </c>
      <c r="D43" s="125" t="s">
        <v>4</v>
      </c>
      <c r="E43" s="139">
        <v>-37432.53</v>
      </c>
      <c r="F43" s="139">
        <v>-115966.65</v>
      </c>
      <c r="G43" s="139">
        <v>-90242.42</v>
      </c>
      <c r="H43" s="139">
        <v>-68696.05</v>
      </c>
      <c r="I43" s="139">
        <v>-46345.279999999999</v>
      </c>
      <c r="J43" s="139">
        <v>-17176.419999999998</v>
      </c>
      <c r="K43" s="139">
        <v>11353.02</v>
      </c>
      <c r="L43" s="139">
        <v>42831.86</v>
      </c>
      <c r="M43" s="139">
        <v>73410.92</v>
      </c>
      <c r="N43" s="139">
        <v>-27708.880000000001</v>
      </c>
      <c r="O43" s="139">
        <v>-16532.59</v>
      </c>
      <c r="P43" s="139">
        <v>-16265.67</v>
      </c>
      <c r="Q43" s="199">
        <v>10676.65</v>
      </c>
      <c r="R43" s="199">
        <v>-138973.76999999999</v>
      </c>
      <c r="S43" s="199">
        <v>-153105.57</v>
      </c>
      <c r="T43" s="199">
        <v>-127920.11</v>
      </c>
      <c r="U43" s="199">
        <v>-94986.14</v>
      </c>
      <c r="V43" s="199">
        <v>-62855.67</v>
      </c>
      <c r="W43" s="199">
        <v>-29628.720000000001</v>
      </c>
      <c r="X43" s="199">
        <v>-15494.08</v>
      </c>
      <c r="Y43" s="199">
        <v>-38428.21</v>
      </c>
      <c r="Z43" s="199">
        <v>-22765.62</v>
      </c>
      <c r="AA43" s="199">
        <v>9896.6299999999992</v>
      </c>
      <c r="AB43" s="199">
        <v>27435.61</v>
      </c>
      <c r="AC43" s="199">
        <f>IFERROR(VLOOKUP('SAP Data'!$C43,'2021 Balance Sheet'!$B$7:$O$1335,'2021 Balance Sheet'!D$2, FALSE),0)</f>
        <v>57043.33</v>
      </c>
      <c r="AD43" s="199">
        <f>IFERROR(VLOOKUP('SAP Data'!$C43,'2021 Balance Sheet'!$B$7:$O$1335,'2021 Balance Sheet'!E$2, FALSE),0)</f>
        <v>68469.84</v>
      </c>
      <c r="AE43" s="199">
        <f>IFERROR(VLOOKUP('SAP Data'!$C43,'2021 Balance Sheet'!$B$7:$O$1335,'2021 Balance Sheet'!F$2, FALSE),0)</f>
        <v>66588.97</v>
      </c>
      <c r="AF43" s="199">
        <f>IFERROR(VLOOKUP('SAP Data'!$C43,'2021 Balance Sheet'!$B$7:$O$1335,'2021 Balance Sheet'!G$2, FALSE),0)</f>
        <v>81335.850000000006</v>
      </c>
      <c r="AG43" s="199">
        <f>IFERROR(VLOOKUP('SAP Data'!$C43,'2021 Balance Sheet'!$B$7:$O$1335,'2021 Balance Sheet'!H$2, FALSE),0)</f>
        <v>89634.67</v>
      </c>
      <c r="AH43" s="199">
        <f>IFERROR(VLOOKUP('SAP Data'!$C43,'2021 Balance Sheet'!$B$7:$O$1335,'2021 Balance Sheet'!I$2, FALSE),0)</f>
        <v>71199.039999999994</v>
      </c>
      <c r="AI43" s="199">
        <f>IFERROR(VLOOKUP('SAP Data'!$C43,'2021 Balance Sheet'!$B$7:$O$1335,'2021 Balance Sheet'!J$2, FALSE),0)</f>
        <v>538.24</v>
      </c>
      <c r="AJ43" s="199">
        <f>IFERROR(VLOOKUP('SAP Data'!$C43,'2021 Balance Sheet'!$B$7:$O$1335,'2021 Balance Sheet'!K$2, FALSE),0)</f>
        <v>-78778.759999999995</v>
      </c>
      <c r="AK43" s="199">
        <f>IFERROR(VLOOKUP('SAP Data'!$C43,'2021 Balance Sheet'!$B$7:$O$1335,'2021 Balance Sheet'!L$2, FALSE),0)</f>
        <v>-55964.38</v>
      </c>
      <c r="AL43" s="199">
        <f>IFERROR(VLOOKUP('SAP Data'!$C43,'2021 Balance Sheet'!$B$7:$O$1335,'2021 Balance Sheet'!M$2, FALSE),0)</f>
        <v>-65064.56</v>
      </c>
      <c r="AM43" s="199">
        <f>IFERROR(VLOOKUP('SAP Data'!$C43,'2021 Balance Sheet'!$B$7:$O$1335,'2021 Balance Sheet'!N$2, FALSE),0)</f>
        <v>-30332.2</v>
      </c>
      <c r="AN43" s="199">
        <f>IFERROR(VLOOKUP('SAP Data'!$C43,'2021 Balance Sheet'!$B$7:$O$1335,'2021 Balance Sheet'!O$2, FALSE),0)</f>
        <v>6036.35</v>
      </c>
      <c r="AO43" s="198">
        <f t="shared" si="1"/>
        <v>27435.61</v>
      </c>
    </row>
    <row r="44" spans="1:41" ht="15.75" thickBot="1" x14ac:dyDescent="0.3">
      <c r="A44" s="26" t="str">
        <f t="shared" si="0"/>
        <v>108004</v>
      </c>
      <c r="B44" s="150" t="s">
        <v>54</v>
      </c>
      <c r="C44" s="153" t="s">
        <v>55</v>
      </c>
      <c r="D44" s="125" t="s">
        <v>4</v>
      </c>
      <c r="E44" s="140">
        <v>-541094.77</v>
      </c>
      <c r="F44" s="140">
        <v>-561705.72</v>
      </c>
      <c r="G44" s="140">
        <v>-553211.4</v>
      </c>
      <c r="H44" s="140">
        <v>-544925.57999999996</v>
      </c>
      <c r="I44" s="140">
        <v>-550319.81999999995</v>
      </c>
      <c r="J44" s="140">
        <v>-541744.61</v>
      </c>
      <c r="K44" s="140">
        <v>-532869.44999999995</v>
      </c>
      <c r="L44" s="140">
        <v>-523981.76</v>
      </c>
      <c r="M44" s="140">
        <v>-515588.9</v>
      </c>
      <c r="N44" s="140">
        <v>-667435.32999999996</v>
      </c>
      <c r="O44" s="140">
        <v>-659142.02</v>
      </c>
      <c r="P44" s="140">
        <v>-650566.28</v>
      </c>
      <c r="Q44" s="199">
        <v>-641927.91</v>
      </c>
      <c r="R44" s="199">
        <v>-650006.49</v>
      </c>
      <c r="S44" s="199">
        <v>-641133.92000000004</v>
      </c>
      <c r="T44" s="199">
        <v>-632042.30000000005</v>
      </c>
      <c r="U44" s="199">
        <v>-622509.44999999995</v>
      </c>
      <c r="V44" s="199">
        <v>-613102.21</v>
      </c>
      <c r="W44" s="199">
        <v>-603359.49</v>
      </c>
      <c r="X44" s="199">
        <v>-593545.89</v>
      </c>
      <c r="Y44" s="199">
        <v>-584035.19999999995</v>
      </c>
      <c r="Z44" s="199">
        <v>-592262.21</v>
      </c>
      <c r="AA44" s="199">
        <v>-582805.57999999996</v>
      </c>
      <c r="AB44" s="199">
        <v>-573093.78</v>
      </c>
      <c r="AC44" s="199">
        <f>IFERROR(VLOOKUP('SAP Data'!$C44,'2021 Balance Sheet'!$B$7:$O$1335,'2021 Balance Sheet'!D$2, FALSE),0)</f>
        <v>-621342.23</v>
      </c>
      <c r="AD44" s="199">
        <f>IFERROR(VLOOKUP('SAP Data'!$C44,'2021 Balance Sheet'!$B$7:$O$1335,'2021 Balance Sheet'!E$2, FALSE),0)</f>
        <v>-612442.68999999994</v>
      </c>
      <c r="AE44" s="199">
        <f>IFERROR(VLOOKUP('SAP Data'!$C44,'2021 Balance Sheet'!$B$7:$O$1335,'2021 Balance Sheet'!F$2, FALSE),0)</f>
        <v>-605821.43000000005</v>
      </c>
      <c r="AF44" s="199">
        <f>IFERROR(VLOOKUP('SAP Data'!$C44,'2021 Balance Sheet'!$B$7:$O$1335,'2021 Balance Sheet'!G$2, FALSE),0)</f>
        <v>-595818.53</v>
      </c>
      <c r="AG44" s="199">
        <f>IFERROR(VLOOKUP('SAP Data'!$C44,'2021 Balance Sheet'!$B$7:$O$1335,'2021 Balance Sheet'!H$2, FALSE),0)</f>
        <v>-680842.4</v>
      </c>
      <c r="AH44" s="199">
        <f>IFERROR(VLOOKUP('SAP Data'!$C44,'2021 Balance Sheet'!$B$7:$O$1335,'2021 Balance Sheet'!I$2, FALSE),0)</f>
        <v>-670568.05000000005</v>
      </c>
      <c r="AI44" s="199">
        <f>IFERROR(VLOOKUP('SAP Data'!$C44,'2021 Balance Sheet'!$B$7:$O$1335,'2021 Balance Sheet'!J$2, FALSE),0)</f>
        <v>-824835.95</v>
      </c>
      <c r="AJ44" s="199">
        <f>IFERROR(VLOOKUP('SAP Data'!$C44,'2021 Balance Sheet'!$B$7:$O$1335,'2021 Balance Sheet'!K$2, FALSE),0)</f>
        <v>-824835.95</v>
      </c>
      <c r="AK44" s="199">
        <f>IFERROR(VLOOKUP('SAP Data'!$C44,'2021 Balance Sheet'!$B$7:$O$1335,'2021 Balance Sheet'!L$2, FALSE),0)</f>
        <v>-823128.13</v>
      </c>
      <c r="AL44" s="199">
        <f>IFERROR(VLOOKUP('SAP Data'!$C44,'2021 Balance Sheet'!$B$7:$O$1335,'2021 Balance Sheet'!M$2, FALSE),0)</f>
        <v>-812728.08</v>
      </c>
      <c r="AM44" s="199">
        <f>IFERROR(VLOOKUP('SAP Data'!$C44,'2021 Balance Sheet'!$B$7:$O$1335,'2021 Balance Sheet'!N$2, FALSE),0)</f>
        <v>-802635.9</v>
      </c>
      <c r="AN44" s="199">
        <f>IFERROR(VLOOKUP('SAP Data'!$C44,'2021 Balance Sheet'!$B$7:$O$1335,'2021 Balance Sheet'!O$2, FALSE),0)</f>
        <v>-792176.54</v>
      </c>
      <c r="AO44" s="198">
        <f t="shared" si="1"/>
        <v>-573093.78</v>
      </c>
    </row>
    <row r="45" spans="1:41" ht="15.75" thickBot="1" x14ac:dyDescent="0.3">
      <c r="A45" s="26" t="str">
        <f t="shared" si="0"/>
        <v>108005</v>
      </c>
      <c r="B45" s="150" t="s">
        <v>2838</v>
      </c>
      <c r="C45" s="153" t="s">
        <v>2839</v>
      </c>
      <c r="D45" s="125" t="s">
        <v>4</v>
      </c>
      <c r="E45" s="139"/>
      <c r="F45" s="139"/>
      <c r="G45" s="139"/>
      <c r="H45" s="139">
        <v>0</v>
      </c>
      <c r="I45" s="139">
        <v>0</v>
      </c>
      <c r="J45" s="139">
        <v>8657.41</v>
      </c>
      <c r="K45" s="139">
        <v>14627.43</v>
      </c>
      <c r="L45" s="139">
        <v>20600.28</v>
      </c>
      <c r="M45" s="139">
        <v>26384.02</v>
      </c>
      <c r="N45" s="139">
        <v>32364.240000000002</v>
      </c>
      <c r="O45" s="139">
        <v>38158.980000000003</v>
      </c>
      <c r="P45" s="139">
        <v>44150.2</v>
      </c>
      <c r="Q45" s="199">
        <v>50140.37</v>
      </c>
      <c r="R45" s="199">
        <v>55745.95</v>
      </c>
      <c r="S45" s="199">
        <v>61744.23</v>
      </c>
      <c r="T45" s="199">
        <v>67550.84</v>
      </c>
      <c r="U45" s="199">
        <v>73552.25</v>
      </c>
      <c r="V45" s="199">
        <v>79375.03</v>
      </c>
      <c r="W45" s="199">
        <v>85392.59</v>
      </c>
      <c r="X45" s="199">
        <v>91411.41</v>
      </c>
      <c r="Y45" s="199">
        <v>97238.35</v>
      </c>
      <c r="Z45" s="199">
        <v>103259.56</v>
      </c>
      <c r="AA45" s="199">
        <v>95569.34</v>
      </c>
      <c r="AB45" s="199">
        <v>101561.62</v>
      </c>
      <c r="AC45" s="199">
        <f>IFERROR(VLOOKUP('SAP Data'!$C45,'2021 Balance Sheet'!$B$7:$O$1335,'2021 Balance Sheet'!D$2, FALSE),0)</f>
        <v>107565.19</v>
      </c>
      <c r="AD45" s="199">
        <f>IFERROR(VLOOKUP('SAP Data'!$C45,'2021 Balance Sheet'!$B$7:$O$1335,'2021 Balance Sheet'!E$2, FALSE),0)</f>
        <v>112988.25</v>
      </c>
      <c r="AE45" s="199">
        <f>IFERROR(VLOOKUP('SAP Data'!$C45,'2021 Balance Sheet'!$B$7:$O$1335,'2021 Balance Sheet'!F$2, FALSE),0)</f>
        <v>118992.75</v>
      </c>
      <c r="AF45" s="199">
        <f>IFERROR(VLOOKUP('SAP Data'!$C45,'2021 Balance Sheet'!$B$7:$O$1335,'2021 Balance Sheet'!G$2, FALSE),0)</f>
        <v>124803.9</v>
      </c>
      <c r="AG45" s="199">
        <f>IFERROR(VLOOKUP('SAP Data'!$C45,'2021 Balance Sheet'!$B$7:$O$1335,'2021 Balance Sheet'!H$2, FALSE),0)</f>
        <v>130813.87</v>
      </c>
      <c r="AH45" s="199">
        <f>IFERROR(VLOOKUP('SAP Data'!$C45,'2021 Balance Sheet'!$B$7:$O$1335,'2021 Balance Sheet'!I$2, FALSE),0)</f>
        <v>136630.41</v>
      </c>
      <c r="AI45" s="199">
        <f>IFERROR(VLOOKUP('SAP Data'!$C45,'2021 Balance Sheet'!$B$7:$O$1335,'2021 Balance Sheet'!J$2, FALSE),0)</f>
        <v>142665.79999999999</v>
      </c>
      <c r="AJ45" s="199">
        <f>IFERROR(VLOOKUP('SAP Data'!$C45,'2021 Balance Sheet'!$B$7:$O$1335,'2021 Balance Sheet'!K$2, FALSE),0)</f>
        <v>142665.79999999999</v>
      </c>
      <c r="AK45" s="199">
        <f>IFERROR(VLOOKUP('SAP Data'!$C45,'2021 Balance Sheet'!$B$7:$O$1335,'2021 Balance Sheet'!L$2, FALSE),0)</f>
        <v>154557.71</v>
      </c>
      <c r="AL45" s="199">
        <f>IFERROR(VLOOKUP('SAP Data'!$C45,'2021 Balance Sheet'!$B$7:$O$1335,'2021 Balance Sheet'!M$2, FALSE),0)</f>
        <v>160602.09</v>
      </c>
      <c r="AM45" s="199">
        <f>IFERROR(VLOOKUP('SAP Data'!$C45,'2021 Balance Sheet'!$B$7:$O$1335,'2021 Balance Sheet'!N$2, FALSE),0)</f>
        <v>166453.85999999999</v>
      </c>
      <c r="AN45" s="199">
        <f>IFERROR(VLOOKUP('SAP Data'!$C45,'2021 Balance Sheet'!$B$7:$O$1335,'2021 Balance Sheet'!O$2, FALSE),0)</f>
        <v>172193.51</v>
      </c>
      <c r="AO45" s="198">
        <f t="shared" si="1"/>
        <v>101561.62</v>
      </c>
    </row>
    <row r="46" spans="1:41" ht="15.75" thickBot="1" x14ac:dyDescent="0.3">
      <c r="A46" s="26" t="str">
        <f t="shared" si="0"/>
        <v>108009</v>
      </c>
      <c r="B46" s="150" t="s">
        <v>1588</v>
      </c>
      <c r="C46" s="153" t="s">
        <v>1589</v>
      </c>
      <c r="D46" s="125" t="s">
        <v>4</v>
      </c>
      <c r="E46" s="140">
        <v>310346.49</v>
      </c>
      <c r="F46" s="140">
        <v>413795.32</v>
      </c>
      <c r="G46" s="140">
        <v>517244.15</v>
      </c>
      <c r="H46" s="140">
        <v>620692.98</v>
      </c>
      <c r="I46" s="140">
        <v>724141.81</v>
      </c>
      <c r="J46" s="140">
        <v>827590.64</v>
      </c>
      <c r="K46" s="140">
        <v>931039.47</v>
      </c>
      <c r="L46" s="140">
        <v>1034488.3</v>
      </c>
      <c r="M46" s="140">
        <v>1137937.1299999999</v>
      </c>
      <c r="N46" s="140">
        <v>1241385.96</v>
      </c>
      <c r="O46" s="140">
        <v>1344834.79</v>
      </c>
      <c r="P46" s="140">
        <v>1448283.62</v>
      </c>
      <c r="Q46" s="199">
        <v>1551732.45</v>
      </c>
      <c r="R46" s="199">
        <v>1655181.28</v>
      </c>
      <c r="S46" s="199">
        <v>1758630.11</v>
      </c>
      <c r="T46" s="199">
        <v>1862078.94</v>
      </c>
      <c r="U46" s="199">
        <v>1965527.77</v>
      </c>
      <c r="V46" s="199">
        <v>2068976.6</v>
      </c>
      <c r="W46" s="199">
        <v>2172425.4300000002</v>
      </c>
      <c r="X46" s="199">
        <v>2275874.2599999998</v>
      </c>
      <c r="Y46" s="199">
        <v>2379323.09</v>
      </c>
      <c r="Z46" s="199">
        <v>2482771.92</v>
      </c>
      <c r="AA46" s="199">
        <v>2586220.75</v>
      </c>
      <c r="AB46" s="199">
        <v>2689669.58</v>
      </c>
      <c r="AC46" s="199">
        <f>IFERROR(VLOOKUP('SAP Data'!$C46,'2021 Balance Sheet'!$B$7:$O$1335,'2021 Balance Sheet'!D$2, FALSE),0)</f>
        <v>2793118.41</v>
      </c>
      <c r="AD46" s="199">
        <f>IFERROR(VLOOKUP('SAP Data'!$C46,'2021 Balance Sheet'!$B$7:$O$1335,'2021 Balance Sheet'!E$2, FALSE),0)</f>
        <v>2896567.24</v>
      </c>
      <c r="AE46" s="199">
        <f>IFERROR(VLOOKUP('SAP Data'!$C46,'2021 Balance Sheet'!$B$7:$O$1335,'2021 Balance Sheet'!F$2, FALSE),0)</f>
        <v>3000016.07</v>
      </c>
      <c r="AF46" s="199">
        <f>IFERROR(VLOOKUP('SAP Data'!$C46,'2021 Balance Sheet'!$B$7:$O$1335,'2021 Balance Sheet'!G$2, FALSE),0)</f>
        <v>3103464.9</v>
      </c>
      <c r="AG46" s="199">
        <f>IFERROR(VLOOKUP('SAP Data'!$C46,'2021 Balance Sheet'!$B$7:$O$1335,'2021 Balance Sheet'!H$2, FALSE),0)</f>
        <v>3206913.73</v>
      </c>
      <c r="AH46" s="199">
        <f>IFERROR(VLOOKUP('SAP Data'!$C46,'2021 Balance Sheet'!$B$7:$O$1335,'2021 Balance Sheet'!I$2, FALSE),0)</f>
        <v>3310362.56</v>
      </c>
      <c r="AI46" s="199">
        <f>IFERROR(VLOOKUP('SAP Data'!$C46,'2021 Balance Sheet'!$B$7:$O$1335,'2021 Balance Sheet'!J$2, FALSE),0)</f>
        <v>3413811.39</v>
      </c>
      <c r="AJ46" s="199">
        <f>IFERROR(VLOOKUP('SAP Data'!$C46,'2021 Balance Sheet'!$B$7:$O$1335,'2021 Balance Sheet'!K$2, FALSE),0)</f>
        <v>3517260.22</v>
      </c>
      <c r="AK46" s="199">
        <f>IFERROR(VLOOKUP('SAP Data'!$C46,'2021 Balance Sheet'!$B$7:$O$1335,'2021 Balance Sheet'!L$2, FALSE),0)</f>
        <v>3620709.05</v>
      </c>
      <c r="AL46" s="199">
        <f>IFERROR(VLOOKUP('SAP Data'!$C46,'2021 Balance Sheet'!$B$7:$O$1335,'2021 Balance Sheet'!M$2, FALSE),0)</f>
        <v>3724157.88</v>
      </c>
      <c r="AM46" s="199">
        <f>IFERROR(VLOOKUP('SAP Data'!$C46,'2021 Balance Sheet'!$B$7:$O$1335,'2021 Balance Sheet'!N$2, FALSE),0)</f>
        <v>3827606.71</v>
      </c>
      <c r="AN46" s="199">
        <f>IFERROR(VLOOKUP('SAP Data'!$C46,'2021 Balance Sheet'!$B$7:$O$1335,'2021 Balance Sheet'!O$2, FALSE),0)</f>
        <v>3931055.54</v>
      </c>
      <c r="AO46" s="198">
        <f t="shared" si="1"/>
        <v>2689669.58</v>
      </c>
    </row>
    <row r="47" spans="1:41" ht="15.75" thickBot="1" x14ac:dyDescent="0.3">
      <c r="A47" s="26" t="str">
        <f t="shared" si="0"/>
        <v>108010</v>
      </c>
      <c r="B47" s="150" t="s">
        <v>2941</v>
      </c>
      <c r="C47" s="153" t="s">
        <v>57</v>
      </c>
      <c r="D47" s="125" t="s">
        <v>4</v>
      </c>
      <c r="E47" s="139">
        <v>45763517.649999999</v>
      </c>
      <c r="F47" s="139">
        <v>45987124.07</v>
      </c>
      <c r="G47" s="139">
        <v>47302920.82</v>
      </c>
      <c r="H47" s="139">
        <v>47886058.340000004</v>
      </c>
      <c r="I47" s="139">
        <v>48112920.890000001</v>
      </c>
      <c r="J47" s="139">
        <v>49313150.890000001</v>
      </c>
      <c r="K47" s="139">
        <v>49627030.509999998</v>
      </c>
      <c r="L47" s="139">
        <v>50058986.07</v>
      </c>
      <c r="M47" s="139">
        <v>50574268.43</v>
      </c>
      <c r="N47" s="139">
        <v>51103231.590000004</v>
      </c>
      <c r="O47" s="139">
        <v>51683145.729999997</v>
      </c>
      <c r="P47" s="139">
        <v>52097191.340000004</v>
      </c>
      <c r="Q47" s="199">
        <v>52425642.109999999</v>
      </c>
      <c r="R47" s="199">
        <v>52918407.560000002</v>
      </c>
      <c r="S47" s="199">
        <v>53370621.829999998</v>
      </c>
      <c r="T47" s="199">
        <v>54225715.030000001</v>
      </c>
      <c r="U47" s="199">
        <v>54821961.68</v>
      </c>
      <c r="V47" s="199">
        <v>55558357.43</v>
      </c>
      <c r="W47" s="199">
        <v>56739733.869999997</v>
      </c>
      <c r="X47" s="199">
        <v>57098525.280000001</v>
      </c>
      <c r="Y47" s="199">
        <v>58030247.039999999</v>
      </c>
      <c r="Z47" s="199">
        <v>60619567.939999998</v>
      </c>
      <c r="AA47" s="199">
        <v>61247581.719999999</v>
      </c>
      <c r="AB47" s="199">
        <v>61899447.649999999</v>
      </c>
      <c r="AC47" s="199">
        <f>IFERROR(VLOOKUP('SAP Data'!$C47,'2021 Balance Sheet'!$B$7:$O$1335,'2021 Balance Sheet'!D$2, FALSE),0)</f>
        <v>62497672.509999998</v>
      </c>
      <c r="AD47" s="199">
        <f>IFERROR(VLOOKUP('SAP Data'!$C47,'2021 Balance Sheet'!$B$7:$O$1335,'2021 Balance Sheet'!E$2, FALSE),0)</f>
        <v>62929938.520000003</v>
      </c>
      <c r="AE47" s="199">
        <f>IFERROR(VLOOKUP('SAP Data'!$C47,'2021 Balance Sheet'!$B$7:$O$1335,'2021 Balance Sheet'!F$2, FALSE),0)</f>
        <v>63409786.68</v>
      </c>
      <c r="AF47" s="199">
        <f>IFERROR(VLOOKUP('SAP Data'!$C47,'2021 Balance Sheet'!$B$7:$O$1335,'2021 Balance Sheet'!G$2, FALSE),0)</f>
        <v>67050761.640000001</v>
      </c>
      <c r="AG47" s="199">
        <f>IFERROR(VLOOKUP('SAP Data'!$C47,'2021 Balance Sheet'!$B$7:$O$1335,'2021 Balance Sheet'!H$2, FALSE),0)</f>
        <v>67168694.200000003</v>
      </c>
      <c r="AH47" s="199">
        <f>IFERROR(VLOOKUP('SAP Data'!$C47,'2021 Balance Sheet'!$B$7:$O$1335,'2021 Balance Sheet'!I$2, FALSE),0)</f>
        <v>70032001.760000005</v>
      </c>
      <c r="AI47" s="199">
        <f>IFERROR(VLOOKUP('SAP Data'!$C47,'2021 Balance Sheet'!$B$7:$O$1335,'2021 Balance Sheet'!J$2, FALSE),0)</f>
        <v>70462546.069999993</v>
      </c>
      <c r="AJ47" s="199">
        <f>IFERROR(VLOOKUP('SAP Data'!$C47,'2021 Balance Sheet'!$B$7:$O$1335,'2021 Balance Sheet'!K$2, FALSE),0)</f>
        <v>71379928.180000007</v>
      </c>
      <c r="AK47" s="199">
        <f>IFERROR(VLOOKUP('SAP Data'!$C47,'2021 Balance Sheet'!$B$7:$O$1335,'2021 Balance Sheet'!L$2, FALSE),0)</f>
        <v>72370654.409999996</v>
      </c>
      <c r="AL47" s="199">
        <f>IFERROR(VLOOKUP('SAP Data'!$C47,'2021 Balance Sheet'!$B$7:$O$1335,'2021 Balance Sheet'!M$2, FALSE),0)</f>
        <v>72713740.359999999</v>
      </c>
      <c r="AM47" s="199">
        <f>IFERROR(VLOOKUP('SAP Data'!$C47,'2021 Balance Sheet'!$B$7:$O$1335,'2021 Balance Sheet'!N$2, FALSE),0)</f>
        <v>73682894.340000004</v>
      </c>
      <c r="AN47" s="199">
        <f>IFERROR(VLOOKUP('SAP Data'!$C47,'2021 Balance Sheet'!$B$7:$O$1335,'2021 Balance Sheet'!O$2, FALSE),0)</f>
        <v>74361730.319999993</v>
      </c>
      <c r="AO47" s="198">
        <f t="shared" si="1"/>
        <v>61899447.649999999</v>
      </c>
    </row>
    <row r="48" spans="1:41" ht="15.75" thickBot="1" x14ac:dyDescent="0.3">
      <c r="A48" s="26" t="str">
        <f t="shared" si="0"/>
        <v>108011</v>
      </c>
      <c r="B48" s="150" t="s">
        <v>59</v>
      </c>
      <c r="C48" s="153" t="s">
        <v>60</v>
      </c>
      <c r="D48" s="125" t="s">
        <v>4</v>
      </c>
      <c r="E48" s="140">
        <v>-1055399314.97</v>
      </c>
      <c r="F48" s="140">
        <v>-1060398921.76</v>
      </c>
      <c r="G48" s="140">
        <v>-1065136064.9</v>
      </c>
      <c r="H48" s="140">
        <v>-1069959057.3099999</v>
      </c>
      <c r="I48" s="140">
        <v>-1075029271.76</v>
      </c>
      <c r="J48" s="140">
        <v>-1079857880.3800001</v>
      </c>
      <c r="K48" s="140">
        <v>-1084967810.1099999</v>
      </c>
      <c r="L48" s="140">
        <v>-1089930586.0799999</v>
      </c>
      <c r="M48" s="140">
        <v>-1094923582.78</v>
      </c>
      <c r="N48" s="140">
        <v>-1100522043.0899999</v>
      </c>
      <c r="O48" s="140">
        <v>-1103066204.51</v>
      </c>
      <c r="P48" s="140">
        <v>-1108303563.47</v>
      </c>
      <c r="Q48" s="199">
        <v>-1113671868.5699999</v>
      </c>
      <c r="R48" s="199">
        <v>-1118972073.74</v>
      </c>
      <c r="S48" s="199">
        <v>-1124290796.6500001</v>
      </c>
      <c r="T48" s="199">
        <v>-1129362730.4100001</v>
      </c>
      <c r="U48" s="199">
        <v>-1134778781.03</v>
      </c>
      <c r="V48" s="199">
        <v>-1139364979.95</v>
      </c>
      <c r="W48" s="199">
        <v>-1144114210.5</v>
      </c>
      <c r="X48" s="199">
        <v>-1149883967.9400001</v>
      </c>
      <c r="Y48" s="199">
        <v>-1155113772.71</v>
      </c>
      <c r="Z48" s="199">
        <v>-1158083337.7</v>
      </c>
      <c r="AA48" s="199">
        <v>-1160978139.6300001</v>
      </c>
      <c r="AB48" s="199">
        <v>-1166724301.5</v>
      </c>
      <c r="AC48" s="199">
        <f>IFERROR(VLOOKUP('SAP Data'!$C48,'2021 Balance Sheet'!$B$7:$O$1335,'2021 Balance Sheet'!D$2, FALSE),0)</f>
        <v>-1172797792.6900001</v>
      </c>
      <c r="AD48" s="199">
        <f>IFERROR(VLOOKUP('SAP Data'!$C48,'2021 Balance Sheet'!$B$7:$O$1335,'2021 Balance Sheet'!E$2, FALSE),0)</f>
        <v>-1178867966.55</v>
      </c>
      <c r="AE48" s="199">
        <f>IFERROR(VLOOKUP('SAP Data'!$C48,'2021 Balance Sheet'!$B$7:$O$1335,'2021 Balance Sheet'!F$2, FALSE),0)</f>
        <v>-1184908561.1199999</v>
      </c>
      <c r="AF48" s="199">
        <f>IFERROR(VLOOKUP('SAP Data'!$C48,'2021 Balance Sheet'!$B$7:$O$1335,'2021 Balance Sheet'!G$2, FALSE),0)</f>
        <v>-1188179975.5599999</v>
      </c>
      <c r="AG48" s="199">
        <f>IFERROR(VLOOKUP('SAP Data'!$C48,'2021 Balance Sheet'!$B$7:$O$1335,'2021 Balance Sheet'!H$2, FALSE),0)</f>
        <v>-1194547299.22</v>
      </c>
      <c r="AH48" s="199">
        <f>IFERROR(VLOOKUP('SAP Data'!$C48,'2021 Balance Sheet'!$B$7:$O$1335,'2021 Balance Sheet'!I$2, FALSE),0)</f>
        <v>-1195453165.4000001</v>
      </c>
      <c r="AI48" s="199">
        <f>IFERROR(VLOOKUP('SAP Data'!$C48,'2021 Balance Sheet'!$B$7:$O$1335,'2021 Balance Sheet'!J$2, FALSE),0)</f>
        <v>-1201693784.9300001</v>
      </c>
      <c r="AJ48" s="199">
        <f>IFERROR(VLOOKUP('SAP Data'!$C48,'2021 Balance Sheet'!$B$7:$O$1335,'2021 Balance Sheet'!K$2, FALSE),0)</f>
        <v>-1207499238.8599999</v>
      </c>
      <c r="AK48" s="199">
        <f>IFERROR(VLOOKUP('SAP Data'!$C48,'2021 Balance Sheet'!$B$7:$O$1335,'2021 Balance Sheet'!L$2, FALSE),0)</f>
        <v>-1213037401.79</v>
      </c>
      <c r="AL48" s="199">
        <f>IFERROR(VLOOKUP('SAP Data'!$C48,'2021 Balance Sheet'!$B$7:$O$1335,'2021 Balance Sheet'!M$2, FALSE),0)</f>
        <v>-1219412162.6199999</v>
      </c>
      <c r="AM48" s="199">
        <f>IFERROR(VLOOKUP('SAP Data'!$C48,'2021 Balance Sheet'!$B$7:$O$1335,'2021 Balance Sheet'!N$2, FALSE),0)</f>
        <v>-1221310547.5</v>
      </c>
      <c r="AN48" s="199">
        <f>IFERROR(VLOOKUP('SAP Data'!$C48,'2021 Balance Sheet'!$B$7:$O$1335,'2021 Balance Sheet'!O$2, FALSE),0)</f>
        <v>-1227192270.49</v>
      </c>
      <c r="AO48" s="198">
        <f t="shared" si="1"/>
        <v>-1166724301.5</v>
      </c>
    </row>
    <row r="49" spans="1:75" ht="15.75" thickBot="1" x14ac:dyDescent="0.3">
      <c r="A49" s="26" t="str">
        <f t="shared" si="0"/>
        <v>108012</v>
      </c>
      <c r="B49" s="150" t="s">
        <v>62</v>
      </c>
      <c r="C49" s="153" t="s">
        <v>63</v>
      </c>
      <c r="D49" s="125" t="s">
        <v>4</v>
      </c>
      <c r="E49" s="139">
        <v>-13689392.109999999</v>
      </c>
      <c r="F49" s="139">
        <v>-13824321.199999999</v>
      </c>
      <c r="G49" s="139">
        <v>-14116605.039999999</v>
      </c>
      <c r="H49" s="139">
        <v>-14376611.48</v>
      </c>
      <c r="I49" s="139">
        <v>-14598223.27</v>
      </c>
      <c r="J49" s="139">
        <v>-14893676.060000001</v>
      </c>
      <c r="K49" s="139">
        <v>-15169264.58</v>
      </c>
      <c r="L49" s="139">
        <v>-15475329.73</v>
      </c>
      <c r="M49" s="139">
        <v>-15343213.16</v>
      </c>
      <c r="N49" s="139">
        <v>-15576264.35</v>
      </c>
      <c r="O49" s="139">
        <v>-15761816.9</v>
      </c>
      <c r="P49" s="139">
        <v>-16016345.83</v>
      </c>
      <c r="Q49" s="199">
        <v>-15879089.01</v>
      </c>
      <c r="R49" s="199">
        <v>-16184954</v>
      </c>
      <c r="S49" s="199">
        <v>-16450174.869999999</v>
      </c>
      <c r="T49" s="199">
        <v>-16710375.35</v>
      </c>
      <c r="U49" s="199">
        <v>-17035976.280000001</v>
      </c>
      <c r="V49" s="199">
        <v>-17362902.010000002</v>
      </c>
      <c r="W49" s="199">
        <v>-17691062.149999999</v>
      </c>
      <c r="X49" s="199">
        <v>-17914068.629999999</v>
      </c>
      <c r="Y49" s="199">
        <v>-18113764.120000001</v>
      </c>
      <c r="Z49" s="199">
        <v>-18398963.190000001</v>
      </c>
      <c r="AA49" s="199">
        <v>-18648149.739999998</v>
      </c>
      <c r="AB49" s="199">
        <v>-18964818.260000002</v>
      </c>
      <c r="AC49" s="199">
        <f>IFERROR(VLOOKUP('SAP Data'!$C49,'2021 Balance Sheet'!$B$7:$O$1335,'2021 Balance Sheet'!D$2, FALSE),0)</f>
        <v>-19312343.57</v>
      </c>
      <c r="AD49" s="199">
        <f>IFERROR(VLOOKUP('SAP Data'!$C49,'2021 Balance Sheet'!$B$7:$O$1335,'2021 Balance Sheet'!E$2, FALSE),0)</f>
        <v>-19558669.129999999</v>
      </c>
      <c r="AE49" s="199">
        <f>IFERROR(VLOOKUP('SAP Data'!$C49,'2021 Balance Sheet'!$B$7:$O$1335,'2021 Balance Sheet'!F$2, FALSE),0)</f>
        <v>-19815767.52</v>
      </c>
      <c r="AF49" s="199">
        <f>IFERROR(VLOOKUP('SAP Data'!$C49,'2021 Balance Sheet'!$B$7:$O$1335,'2021 Balance Sheet'!G$2, FALSE),0)</f>
        <v>-20134197.780000001</v>
      </c>
      <c r="AG49" s="199">
        <f>IFERROR(VLOOKUP('SAP Data'!$C49,'2021 Balance Sheet'!$B$7:$O$1335,'2021 Balance Sheet'!H$2, FALSE),0)</f>
        <v>-20200007.77</v>
      </c>
      <c r="AH49" s="199">
        <f>IFERROR(VLOOKUP('SAP Data'!$C49,'2021 Balance Sheet'!$B$7:$O$1335,'2021 Balance Sheet'!I$2, FALSE),0)</f>
        <v>-20550077.829999998</v>
      </c>
      <c r="AI49" s="199">
        <f>IFERROR(VLOOKUP('SAP Data'!$C49,'2021 Balance Sheet'!$B$7:$O$1335,'2021 Balance Sheet'!J$2, FALSE),0)</f>
        <v>-20461155.300000001</v>
      </c>
      <c r="AJ49" s="199">
        <f>IFERROR(VLOOKUP('SAP Data'!$C49,'2021 Balance Sheet'!$B$7:$O$1335,'2021 Balance Sheet'!K$2, FALSE),0)</f>
        <v>-20530960.079999998</v>
      </c>
      <c r="AK49" s="199">
        <f>IFERROR(VLOOKUP('SAP Data'!$C49,'2021 Balance Sheet'!$B$7:$O$1335,'2021 Balance Sheet'!L$2, FALSE),0)</f>
        <v>-20577650</v>
      </c>
      <c r="AL49" s="199">
        <f>IFERROR(VLOOKUP('SAP Data'!$C49,'2021 Balance Sheet'!$B$7:$O$1335,'2021 Balance Sheet'!M$2, FALSE),0)</f>
        <v>-20869266.710000001</v>
      </c>
      <c r="AM49" s="199">
        <f>IFERROR(VLOOKUP('SAP Data'!$C49,'2021 Balance Sheet'!$B$7:$O$1335,'2021 Balance Sheet'!N$2, FALSE),0)</f>
        <v>-21221919.93</v>
      </c>
      <c r="AN49" s="199">
        <f>IFERROR(VLOOKUP('SAP Data'!$C49,'2021 Balance Sheet'!$B$7:$O$1335,'2021 Balance Sheet'!O$2, FALSE),0)</f>
        <v>-21578553.940000001</v>
      </c>
      <c r="AO49" s="198">
        <f t="shared" si="1"/>
        <v>-18964818.260000002</v>
      </c>
    </row>
    <row r="50" spans="1:75" ht="15.75" thickBot="1" x14ac:dyDescent="0.3">
      <c r="A50" s="26" t="str">
        <f t="shared" si="0"/>
        <v>108013</v>
      </c>
      <c r="B50" s="150" t="s">
        <v>65</v>
      </c>
      <c r="C50" s="153" t="s">
        <v>66</v>
      </c>
      <c r="D50" s="125" t="s">
        <v>4</v>
      </c>
      <c r="E50" s="140">
        <v>3323677.3</v>
      </c>
      <c r="F50" s="140">
        <v>3441762.64</v>
      </c>
      <c r="G50" s="140">
        <v>3441762.64</v>
      </c>
      <c r="H50" s="140">
        <v>3471875.72</v>
      </c>
      <c r="I50" s="140">
        <v>3493520.81</v>
      </c>
      <c r="J50" s="140">
        <v>3493520.81</v>
      </c>
      <c r="K50" s="140">
        <v>3524157.62</v>
      </c>
      <c r="L50" s="140">
        <v>3524157.62</v>
      </c>
      <c r="M50" s="140">
        <v>3573163.33</v>
      </c>
      <c r="N50" s="140">
        <v>3598180.31</v>
      </c>
      <c r="O50" s="140">
        <v>3675940.22</v>
      </c>
      <c r="P50" s="140">
        <v>3734626.39</v>
      </c>
      <c r="Q50" s="199">
        <v>3836366</v>
      </c>
      <c r="R50" s="199">
        <v>3851026.74</v>
      </c>
      <c r="S50" s="199">
        <v>3910512.7</v>
      </c>
      <c r="T50" s="199">
        <v>3953827.3</v>
      </c>
      <c r="U50" s="199">
        <v>3953827.3</v>
      </c>
      <c r="V50" s="199">
        <v>3953827.3</v>
      </c>
      <c r="W50" s="199">
        <v>3953827.3</v>
      </c>
      <c r="X50" s="199">
        <v>4046122.42</v>
      </c>
      <c r="Y50" s="199">
        <v>4171728.7</v>
      </c>
      <c r="Z50" s="199">
        <v>4170778.6</v>
      </c>
      <c r="AA50" s="199">
        <v>4227367.8499999996</v>
      </c>
      <c r="AB50" s="199">
        <v>4269789.57</v>
      </c>
      <c r="AC50" s="199">
        <f>IFERROR(VLOOKUP('SAP Data'!$C50,'2021 Balance Sheet'!$B$7:$O$1335,'2021 Balance Sheet'!D$2, FALSE),0)</f>
        <v>4269789.57</v>
      </c>
      <c r="AD50" s="199">
        <f>IFERROR(VLOOKUP('SAP Data'!$C50,'2021 Balance Sheet'!$B$7:$O$1335,'2021 Balance Sheet'!E$2, FALSE),0)</f>
        <v>4348724.33</v>
      </c>
      <c r="AE50" s="199">
        <f>IFERROR(VLOOKUP('SAP Data'!$C50,'2021 Balance Sheet'!$B$7:$O$1335,'2021 Balance Sheet'!F$2, FALSE),0)</f>
        <v>4390708.1100000003</v>
      </c>
      <c r="AF50" s="199">
        <f>IFERROR(VLOOKUP('SAP Data'!$C50,'2021 Balance Sheet'!$B$7:$O$1335,'2021 Balance Sheet'!G$2, FALSE),0)</f>
        <v>4413330.2699999996</v>
      </c>
      <c r="AG50" s="199">
        <f>IFERROR(VLOOKUP('SAP Data'!$C50,'2021 Balance Sheet'!$B$7:$O$1335,'2021 Balance Sheet'!H$2, FALSE),0)</f>
        <v>4477118.63</v>
      </c>
      <c r="AH50" s="199">
        <f>IFERROR(VLOOKUP('SAP Data'!$C50,'2021 Balance Sheet'!$B$7:$O$1335,'2021 Balance Sheet'!I$2, FALSE),0)</f>
        <v>4477118.63</v>
      </c>
      <c r="AI50" s="199">
        <f>IFERROR(VLOOKUP('SAP Data'!$C50,'2021 Balance Sheet'!$B$7:$O$1335,'2021 Balance Sheet'!J$2, FALSE),0)</f>
        <v>4587251.07</v>
      </c>
      <c r="AJ50" s="199">
        <f>IFERROR(VLOOKUP('SAP Data'!$C50,'2021 Balance Sheet'!$B$7:$O$1335,'2021 Balance Sheet'!K$2, FALSE),0)</f>
        <v>4728592.99</v>
      </c>
      <c r="AK50" s="199">
        <f>IFERROR(VLOOKUP('SAP Data'!$C50,'2021 Balance Sheet'!$B$7:$O$1335,'2021 Balance Sheet'!L$2, FALSE),0)</f>
        <v>4858181.51</v>
      </c>
      <c r="AL50" s="199">
        <f>IFERROR(VLOOKUP('SAP Data'!$C50,'2021 Balance Sheet'!$B$7:$O$1335,'2021 Balance Sheet'!M$2, FALSE),0)</f>
        <v>4860425.1900000004</v>
      </c>
      <c r="AM50" s="199">
        <f>IFERROR(VLOOKUP('SAP Data'!$C50,'2021 Balance Sheet'!$B$7:$O$1335,'2021 Balance Sheet'!N$2, FALSE),0)</f>
        <v>4860425.1900000004</v>
      </c>
      <c r="AN50" s="199">
        <f>IFERROR(VLOOKUP('SAP Data'!$C50,'2021 Balance Sheet'!$B$7:$O$1335,'2021 Balance Sheet'!O$2, FALSE),0)</f>
        <v>4860425.1900000004</v>
      </c>
      <c r="AO50" s="198">
        <f t="shared" si="1"/>
        <v>4269789.57</v>
      </c>
    </row>
    <row r="51" spans="1:75" ht="15.75" thickBot="1" x14ac:dyDescent="0.3">
      <c r="A51" s="26" t="str">
        <f t="shared" si="0"/>
        <v>108014</v>
      </c>
      <c r="B51" s="150" t="s">
        <v>68</v>
      </c>
      <c r="C51" s="153" t="s">
        <v>69</v>
      </c>
      <c r="D51" s="125" t="s">
        <v>4</v>
      </c>
      <c r="E51" s="139">
        <v>860374.2</v>
      </c>
      <c r="F51" s="139">
        <v>860374.2</v>
      </c>
      <c r="G51" s="139">
        <v>860374.2</v>
      </c>
      <c r="H51" s="139">
        <v>860374.2</v>
      </c>
      <c r="I51" s="139">
        <v>871570.56</v>
      </c>
      <c r="J51" s="139">
        <v>871570.56</v>
      </c>
      <c r="K51" s="139">
        <v>871570.56</v>
      </c>
      <c r="L51" s="139">
        <v>871570.56</v>
      </c>
      <c r="M51" s="139">
        <v>1031078.67</v>
      </c>
      <c r="N51" s="139">
        <v>1031078.67</v>
      </c>
      <c r="O51" s="139">
        <v>1031078.67</v>
      </c>
      <c r="P51" s="139">
        <v>1031078.67</v>
      </c>
      <c r="Q51" s="199">
        <v>1036068.13</v>
      </c>
      <c r="R51" s="199">
        <v>1036068.13</v>
      </c>
      <c r="S51" s="199">
        <v>1036068.13</v>
      </c>
      <c r="T51" s="199">
        <v>1036068.13</v>
      </c>
      <c r="U51" s="199">
        <v>1036068.13</v>
      </c>
      <c r="V51" s="199">
        <v>1036068.13</v>
      </c>
      <c r="W51" s="199">
        <v>1036068.13</v>
      </c>
      <c r="X51" s="199">
        <v>1036068.13</v>
      </c>
      <c r="Y51" s="199">
        <v>1036068.13</v>
      </c>
      <c r="Z51" s="199">
        <v>1019569.47</v>
      </c>
      <c r="AA51" s="199">
        <v>1019569.47</v>
      </c>
      <c r="AB51" s="199">
        <v>1094550.83</v>
      </c>
      <c r="AC51" s="199">
        <f>IFERROR(VLOOKUP('SAP Data'!$C51,'2021 Balance Sheet'!$B$7:$O$1335,'2021 Balance Sheet'!D$2, FALSE),0)</f>
        <v>1094550.83</v>
      </c>
      <c r="AD51" s="199">
        <f>IFERROR(VLOOKUP('SAP Data'!$C51,'2021 Balance Sheet'!$B$7:$O$1335,'2021 Balance Sheet'!E$2, FALSE),0)</f>
        <v>1093801.1299999999</v>
      </c>
      <c r="AE51" s="199">
        <f>IFERROR(VLOOKUP('SAP Data'!$C51,'2021 Balance Sheet'!$B$7:$O$1335,'2021 Balance Sheet'!F$2, FALSE),0)</f>
        <v>1093801.1299999999</v>
      </c>
      <c r="AF51" s="199">
        <f>IFERROR(VLOOKUP('SAP Data'!$C51,'2021 Balance Sheet'!$B$7:$O$1335,'2021 Balance Sheet'!G$2, FALSE),0)</f>
        <v>1093801.1299999999</v>
      </c>
      <c r="AG51" s="199">
        <f>IFERROR(VLOOKUP('SAP Data'!$C51,'2021 Balance Sheet'!$B$7:$O$1335,'2021 Balance Sheet'!H$2, FALSE),0)</f>
        <v>1191429.42</v>
      </c>
      <c r="AH51" s="199">
        <f>IFERROR(VLOOKUP('SAP Data'!$C51,'2021 Balance Sheet'!$B$7:$O$1335,'2021 Balance Sheet'!I$2, FALSE),0)</f>
        <v>1191429.42</v>
      </c>
      <c r="AI51" s="199">
        <f>IFERROR(VLOOKUP('SAP Data'!$C51,'2021 Balance Sheet'!$B$7:$O$1335,'2021 Balance Sheet'!J$2, FALSE),0)</f>
        <v>1406903.81</v>
      </c>
      <c r="AJ51" s="199">
        <f>IFERROR(VLOOKUP('SAP Data'!$C51,'2021 Balance Sheet'!$B$7:$O$1335,'2021 Balance Sheet'!K$2, FALSE),0)</f>
        <v>1406903.81</v>
      </c>
      <c r="AK51" s="199">
        <f>IFERROR(VLOOKUP('SAP Data'!$C51,'2021 Balance Sheet'!$B$7:$O$1335,'2021 Balance Sheet'!L$2, FALSE),0)</f>
        <v>1397568.02</v>
      </c>
      <c r="AL51" s="199">
        <f>IFERROR(VLOOKUP('SAP Data'!$C51,'2021 Balance Sheet'!$B$7:$O$1335,'2021 Balance Sheet'!M$2, FALSE),0)</f>
        <v>1397568.02</v>
      </c>
      <c r="AM51" s="199">
        <f>IFERROR(VLOOKUP('SAP Data'!$C51,'2021 Balance Sheet'!$B$7:$O$1335,'2021 Balance Sheet'!N$2, FALSE),0)</f>
        <v>1397568.02</v>
      </c>
      <c r="AN51" s="199">
        <f>IFERROR(VLOOKUP('SAP Data'!$C51,'2021 Balance Sheet'!$B$7:$O$1335,'2021 Balance Sheet'!O$2, FALSE),0)</f>
        <v>1397568.02</v>
      </c>
      <c r="AO51" s="198">
        <f t="shared" si="1"/>
        <v>1094550.83</v>
      </c>
    </row>
    <row r="52" spans="1:75" ht="15.75" thickBot="1" x14ac:dyDescent="0.3">
      <c r="A52" s="26" t="str">
        <f t="shared" si="0"/>
        <v>108015</v>
      </c>
      <c r="B52" s="150" t="s">
        <v>71</v>
      </c>
      <c r="C52" s="153" t="s">
        <v>72</v>
      </c>
      <c r="D52" s="125" t="s">
        <v>4</v>
      </c>
      <c r="E52" s="140">
        <v>-2864396.9</v>
      </c>
      <c r="F52" s="140">
        <v>-2904533.73</v>
      </c>
      <c r="G52" s="140">
        <v>-2946835.62</v>
      </c>
      <c r="H52" s="140">
        <v>-2990652.82</v>
      </c>
      <c r="I52" s="140">
        <v>-2949686.37</v>
      </c>
      <c r="J52" s="140">
        <v>-2994561.54</v>
      </c>
      <c r="K52" s="140">
        <v>-3040005.89</v>
      </c>
      <c r="L52" s="140">
        <v>-3085484.65</v>
      </c>
      <c r="M52" s="140">
        <v>-2922453.13</v>
      </c>
      <c r="N52" s="140">
        <v>-2966861.93</v>
      </c>
      <c r="O52" s="140">
        <v>-3011272.69</v>
      </c>
      <c r="P52" s="140">
        <v>-3055683.3</v>
      </c>
      <c r="Q52" s="199">
        <v>-3095233.68</v>
      </c>
      <c r="R52" s="199">
        <v>-3140040.29</v>
      </c>
      <c r="S52" s="199">
        <v>-3185420.45</v>
      </c>
      <c r="T52" s="199">
        <v>-3232520.2</v>
      </c>
      <c r="U52" s="199">
        <v>-3281207.47</v>
      </c>
      <c r="V52" s="199">
        <v>-3330661.6</v>
      </c>
      <c r="W52" s="199">
        <v>-3380617.37</v>
      </c>
      <c r="X52" s="199">
        <v>-3430746.59</v>
      </c>
      <c r="Y52" s="199">
        <v>-3481049.6</v>
      </c>
      <c r="Z52" s="199">
        <v>-3420480.45</v>
      </c>
      <c r="AA52" s="199">
        <v>-3470504.52</v>
      </c>
      <c r="AB52" s="199">
        <v>-3495279.17</v>
      </c>
      <c r="AC52" s="199">
        <f>IFERROR(VLOOKUP('SAP Data'!$C52,'2021 Balance Sheet'!$B$7:$O$1335,'2021 Balance Sheet'!D$2, FALSE),0)</f>
        <v>-3544940.2</v>
      </c>
      <c r="AD52" s="199">
        <f>IFERROR(VLOOKUP('SAP Data'!$C52,'2021 Balance Sheet'!$B$7:$O$1335,'2021 Balance Sheet'!E$2, FALSE),0)</f>
        <v>-3589766.45</v>
      </c>
      <c r="AE52" s="199">
        <f>IFERROR(VLOOKUP('SAP Data'!$C52,'2021 Balance Sheet'!$B$7:$O$1335,'2021 Balance Sheet'!F$2, FALSE),0)</f>
        <v>-3640651.05</v>
      </c>
      <c r="AF52" s="199">
        <f>IFERROR(VLOOKUP('SAP Data'!$C52,'2021 Balance Sheet'!$B$7:$O$1335,'2021 Balance Sheet'!G$2, FALSE),0)</f>
        <v>-3692693.76</v>
      </c>
      <c r="AG52" s="199">
        <f>IFERROR(VLOOKUP('SAP Data'!$C52,'2021 Balance Sheet'!$B$7:$O$1335,'2021 Balance Sheet'!H$2, FALSE),0)</f>
        <v>-3616671.86</v>
      </c>
      <c r="AH52" s="199">
        <f>IFERROR(VLOOKUP('SAP Data'!$C52,'2021 Balance Sheet'!$B$7:$O$1335,'2021 Balance Sheet'!I$2, FALSE),0)</f>
        <v>-3670778.55</v>
      </c>
      <c r="AI52" s="199">
        <f>IFERROR(VLOOKUP('SAP Data'!$C52,'2021 Balance Sheet'!$B$7:$O$1335,'2021 Balance Sheet'!J$2, FALSE),0)</f>
        <v>-3287400.77</v>
      </c>
      <c r="AJ52" s="199">
        <f>IFERROR(VLOOKUP('SAP Data'!$C52,'2021 Balance Sheet'!$B$7:$O$1335,'2021 Balance Sheet'!K$2, FALSE),0)</f>
        <v>-3340604.95</v>
      </c>
      <c r="AK52" s="199">
        <f>IFERROR(VLOOKUP('SAP Data'!$C52,'2021 Balance Sheet'!$B$7:$O$1335,'2021 Balance Sheet'!L$2, FALSE),0)</f>
        <v>-3333274.29</v>
      </c>
      <c r="AL52" s="199">
        <f>IFERROR(VLOOKUP('SAP Data'!$C52,'2021 Balance Sheet'!$B$7:$O$1335,'2021 Balance Sheet'!M$2, FALSE),0)</f>
        <v>-3386935.04</v>
      </c>
      <c r="AM52" s="199">
        <f>IFERROR(VLOOKUP('SAP Data'!$C52,'2021 Balance Sheet'!$B$7:$O$1335,'2021 Balance Sheet'!N$2, FALSE),0)</f>
        <v>-3440928.05</v>
      </c>
      <c r="AN52" s="199">
        <f>IFERROR(VLOOKUP('SAP Data'!$C52,'2021 Balance Sheet'!$B$7:$O$1335,'2021 Balance Sheet'!O$2, FALSE),0)</f>
        <v>-3495030.13</v>
      </c>
      <c r="AO52" s="198">
        <f t="shared" si="1"/>
        <v>-3495279.17</v>
      </c>
    </row>
    <row r="53" spans="1:75" ht="15.75" thickBot="1" x14ac:dyDescent="0.3">
      <c r="A53" s="26" t="str">
        <f t="shared" si="0"/>
        <v>108016</v>
      </c>
      <c r="B53" s="150" t="s">
        <v>2840</v>
      </c>
      <c r="C53" s="153" t="s">
        <v>2841</v>
      </c>
      <c r="D53" s="125" t="s">
        <v>4</v>
      </c>
      <c r="E53" s="139"/>
      <c r="F53" s="139"/>
      <c r="G53" s="139"/>
      <c r="H53" s="139">
        <v>0</v>
      </c>
      <c r="I53" s="139">
        <v>-110407.35</v>
      </c>
      <c r="J53" s="139">
        <v>-396015.61</v>
      </c>
      <c r="K53" s="139">
        <v>-660621.39</v>
      </c>
      <c r="L53" s="139">
        <v>-925553.48</v>
      </c>
      <c r="M53" s="139">
        <v>-1190682.8</v>
      </c>
      <c r="N53" s="139">
        <v>-1456115.75</v>
      </c>
      <c r="O53" s="139">
        <v>-1722397.66</v>
      </c>
      <c r="P53" s="139">
        <v>-1989763.68</v>
      </c>
      <c r="Q53" s="199">
        <v>-2257232.4700000002</v>
      </c>
      <c r="R53" s="199">
        <v>-2524756.91</v>
      </c>
      <c r="S53" s="199">
        <v>-2792563.02</v>
      </c>
      <c r="T53" s="199">
        <v>-3060654.43</v>
      </c>
      <c r="U53" s="199">
        <v>-3328786.4</v>
      </c>
      <c r="V53" s="199">
        <v>-3597525.22</v>
      </c>
      <c r="W53" s="199">
        <v>-3866845.7</v>
      </c>
      <c r="X53" s="199">
        <v>-4136189.33</v>
      </c>
      <c r="Y53" s="199">
        <v>-4405588.18</v>
      </c>
      <c r="Z53" s="199">
        <v>-4675027.0999999996</v>
      </c>
      <c r="AA53" s="199">
        <v>-4944452.8600000003</v>
      </c>
      <c r="AB53" s="199">
        <v>-5214185.92</v>
      </c>
      <c r="AC53" s="199">
        <f>IFERROR(VLOOKUP('SAP Data'!$C53,'2021 Balance Sheet'!$B$7:$O$1335,'2021 Balance Sheet'!D$2, FALSE),0)</f>
        <v>-5484355.8499999996</v>
      </c>
      <c r="AD53" s="199">
        <f>IFERROR(VLOOKUP('SAP Data'!$C53,'2021 Balance Sheet'!$B$7:$O$1335,'2021 Balance Sheet'!E$2, FALSE),0)</f>
        <v>-5754644.8499999996</v>
      </c>
      <c r="AE53" s="199">
        <f>IFERROR(VLOOKUP('SAP Data'!$C53,'2021 Balance Sheet'!$B$7:$O$1335,'2021 Balance Sheet'!F$2, FALSE),0)</f>
        <v>-6024955.2199999997</v>
      </c>
      <c r="AF53" s="199">
        <f>IFERROR(VLOOKUP('SAP Data'!$C53,'2021 Balance Sheet'!$B$7:$O$1335,'2021 Balance Sheet'!G$2, FALSE),0)</f>
        <v>-6295283.8700000001</v>
      </c>
      <c r="AG53" s="199">
        <f>IFERROR(VLOOKUP('SAP Data'!$C53,'2021 Balance Sheet'!$B$7:$O$1335,'2021 Balance Sheet'!H$2, FALSE),0)</f>
        <v>-6566115.4000000004</v>
      </c>
      <c r="AH53" s="199">
        <f>IFERROR(VLOOKUP('SAP Data'!$C53,'2021 Balance Sheet'!$B$7:$O$1335,'2021 Balance Sheet'!I$2, FALSE),0)</f>
        <v>-6837448.6299999999</v>
      </c>
      <c r="AI53" s="199">
        <f>IFERROR(VLOOKUP('SAP Data'!$C53,'2021 Balance Sheet'!$B$7:$O$1335,'2021 Balance Sheet'!J$2, FALSE),0)</f>
        <v>-7108782.9699999997</v>
      </c>
      <c r="AJ53" s="199">
        <f>IFERROR(VLOOKUP('SAP Data'!$C53,'2021 Balance Sheet'!$B$7:$O$1335,'2021 Balance Sheet'!K$2, FALSE),0)</f>
        <v>-7380198.0199999996</v>
      </c>
      <c r="AK53" s="199">
        <f>IFERROR(VLOOKUP('SAP Data'!$C53,'2021 Balance Sheet'!$B$7:$O$1335,'2021 Balance Sheet'!L$2, FALSE),0)</f>
        <v>-7651701.5700000003</v>
      </c>
      <c r="AL53" s="199">
        <f>IFERROR(VLOOKUP('SAP Data'!$C53,'2021 Balance Sheet'!$B$7:$O$1335,'2021 Balance Sheet'!M$2, FALSE),0)</f>
        <v>-7923225.4299999997</v>
      </c>
      <c r="AM53" s="199">
        <f>IFERROR(VLOOKUP('SAP Data'!$C53,'2021 Balance Sheet'!$B$7:$O$1335,'2021 Balance Sheet'!N$2, FALSE),0)</f>
        <v>-8195725.7199999997</v>
      </c>
      <c r="AN53" s="199">
        <f>IFERROR(VLOOKUP('SAP Data'!$C53,'2021 Balance Sheet'!$B$7:$O$1335,'2021 Balance Sheet'!O$2, FALSE),0)</f>
        <v>-8469664.8699999992</v>
      </c>
      <c r="AO53" s="198">
        <f t="shared" si="1"/>
        <v>-5214185.92</v>
      </c>
    </row>
    <row r="54" spans="1:75" s="135" customFormat="1" ht="15.75" thickBot="1" x14ac:dyDescent="0.3">
      <c r="A54" s="26" t="str">
        <f t="shared" si="0"/>
        <v>108216</v>
      </c>
      <c r="B54" s="357" t="s">
        <v>4131</v>
      </c>
      <c r="C54" s="356" t="s">
        <v>4132</v>
      </c>
      <c r="D54" s="125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>
        <f>IFERROR(VLOOKUP('SAP Data'!$C54,'2021 Balance Sheet'!$B$7:$O$1335,'2021 Balance Sheet'!D$2, FALSE),0)</f>
        <v>0</v>
      </c>
      <c r="AD54" s="199">
        <f>IFERROR(VLOOKUP('SAP Data'!$C54,'2021 Balance Sheet'!$B$7:$O$1335,'2021 Balance Sheet'!E$2, FALSE),0)</f>
        <v>0</v>
      </c>
      <c r="AE54" s="199">
        <f>IFERROR(VLOOKUP('SAP Data'!$C54,'2021 Balance Sheet'!$B$7:$O$1335,'2021 Balance Sheet'!F$2, FALSE),0)</f>
        <v>-757.44</v>
      </c>
      <c r="AF54" s="199">
        <f>IFERROR(VLOOKUP('SAP Data'!$C54,'2021 Balance Sheet'!$B$7:$O$1335,'2021 Balance Sheet'!G$2, FALSE),0)</f>
        <v>-2272.3000000000002</v>
      </c>
      <c r="AG54" s="199">
        <f>IFERROR(VLOOKUP('SAP Data'!$C54,'2021 Balance Sheet'!$B$7:$O$1335,'2021 Balance Sheet'!H$2, FALSE),0)</f>
        <v>-3787.19</v>
      </c>
      <c r="AH54" s="199">
        <f>IFERROR(VLOOKUP('SAP Data'!$C54,'2021 Balance Sheet'!$B$7:$O$1335,'2021 Balance Sheet'!I$2, FALSE),0)</f>
        <v>-5302.06</v>
      </c>
      <c r="AI54" s="199">
        <f>IFERROR(VLOOKUP('SAP Data'!$C54,'2021 Balance Sheet'!$B$7:$O$1335,'2021 Balance Sheet'!J$2, FALSE),0)</f>
        <v>-6816.93</v>
      </c>
      <c r="AJ54" s="199">
        <f>IFERROR(VLOOKUP('SAP Data'!$C54,'2021 Balance Sheet'!$B$7:$O$1335,'2021 Balance Sheet'!K$2, FALSE),0)</f>
        <v>-8331.7900000000009</v>
      </c>
      <c r="AK54" s="199">
        <f>IFERROR(VLOOKUP('SAP Data'!$C54,'2021 Balance Sheet'!$B$7:$O$1335,'2021 Balance Sheet'!L$2, FALSE),0)</f>
        <v>-9846.66</v>
      </c>
      <c r="AL54" s="199">
        <f>IFERROR(VLOOKUP('SAP Data'!$C54,'2021 Balance Sheet'!$B$7:$O$1335,'2021 Balance Sheet'!M$2, FALSE),0)</f>
        <v>-11361.54</v>
      </c>
      <c r="AM54" s="199">
        <f>IFERROR(VLOOKUP('SAP Data'!$C54,'2021 Balance Sheet'!$B$7:$O$1335,'2021 Balance Sheet'!N$2, FALSE),0)</f>
        <v>-12876.42</v>
      </c>
      <c r="AN54" s="199">
        <f>IFERROR(VLOOKUP('SAP Data'!$C54,'2021 Balance Sheet'!$B$7:$O$1335,'2021 Balance Sheet'!O$2, FALSE),0)</f>
        <v>-14391.29</v>
      </c>
      <c r="AO54" s="198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50"/>
      <c r="BA54" s="50"/>
      <c r="BB54" s="50"/>
      <c r="BC54" s="50"/>
      <c r="BD54" s="50"/>
      <c r="BE54" s="50"/>
      <c r="BF54" s="50"/>
      <c r="BG54" s="50"/>
      <c r="BH54" s="50"/>
      <c r="BI54" s="50"/>
      <c r="BJ54" s="50"/>
      <c r="BK54" s="50"/>
      <c r="BL54" s="50"/>
      <c r="BM54" s="50"/>
      <c r="BN54" s="50"/>
      <c r="BO54" s="50"/>
      <c r="BP54" s="50"/>
      <c r="BQ54" s="50"/>
      <c r="BR54" s="50"/>
      <c r="BS54" s="50"/>
      <c r="BT54" s="50"/>
      <c r="BU54" s="50"/>
      <c r="BV54" s="50"/>
      <c r="BW54" s="50"/>
    </row>
    <row r="55" spans="1:75" s="135" customFormat="1" ht="15.75" thickBot="1" x14ac:dyDescent="0.3">
      <c r="A55" s="26" t="str">
        <f t="shared" si="0"/>
        <v>108217</v>
      </c>
      <c r="B55" s="357" t="s">
        <v>4133</v>
      </c>
      <c r="C55" s="356" t="s">
        <v>4134</v>
      </c>
      <c r="D55" s="125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>
        <f>IFERROR(VLOOKUP('SAP Data'!$C55,'2021 Balance Sheet'!$B$7:$O$1335,'2021 Balance Sheet'!D$2, FALSE),0)</f>
        <v>0</v>
      </c>
      <c r="AD55" s="199">
        <f>IFERROR(VLOOKUP('SAP Data'!$C55,'2021 Balance Sheet'!$B$7:$O$1335,'2021 Balance Sheet'!E$2, FALSE),0)</f>
        <v>0</v>
      </c>
      <c r="AE55" s="199">
        <f>IFERROR(VLOOKUP('SAP Data'!$C55,'2021 Balance Sheet'!$B$7:$O$1335,'2021 Balance Sheet'!F$2, FALSE),0)</f>
        <v>202000</v>
      </c>
      <c r="AF55" s="199">
        <f>IFERROR(VLOOKUP('SAP Data'!$C55,'2021 Balance Sheet'!$B$7:$O$1335,'2021 Balance Sheet'!G$2, FALSE),0)</f>
        <v>202000</v>
      </c>
      <c r="AG55" s="199">
        <f>IFERROR(VLOOKUP('SAP Data'!$C55,'2021 Balance Sheet'!$B$7:$O$1335,'2021 Balance Sheet'!H$2, FALSE),0)</f>
        <v>202000</v>
      </c>
      <c r="AH55" s="199">
        <f>IFERROR(VLOOKUP('SAP Data'!$C55,'2021 Balance Sheet'!$B$7:$O$1335,'2021 Balance Sheet'!I$2, FALSE),0)</f>
        <v>202000</v>
      </c>
      <c r="AI55" s="199">
        <f>IFERROR(VLOOKUP('SAP Data'!$C55,'2021 Balance Sheet'!$B$7:$O$1335,'2021 Balance Sheet'!J$2, FALSE),0)</f>
        <v>202000</v>
      </c>
      <c r="AJ55" s="199">
        <f>IFERROR(VLOOKUP('SAP Data'!$C55,'2021 Balance Sheet'!$B$7:$O$1335,'2021 Balance Sheet'!K$2, FALSE),0)</f>
        <v>202000</v>
      </c>
      <c r="AK55" s="199">
        <f>IFERROR(VLOOKUP('SAP Data'!$C55,'2021 Balance Sheet'!$B$7:$O$1335,'2021 Balance Sheet'!L$2, FALSE),0)</f>
        <v>202000</v>
      </c>
      <c r="AL55" s="199">
        <f>IFERROR(VLOOKUP('SAP Data'!$C55,'2021 Balance Sheet'!$B$7:$O$1335,'2021 Balance Sheet'!M$2, FALSE),0)</f>
        <v>202000</v>
      </c>
      <c r="AM55" s="199">
        <f>IFERROR(VLOOKUP('SAP Data'!$C55,'2021 Balance Sheet'!$B$7:$O$1335,'2021 Balance Sheet'!N$2, FALSE),0)</f>
        <v>202000</v>
      </c>
      <c r="AN55" s="199">
        <f>IFERROR(VLOOKUP('SAP Data'!$C55,'2021 Balance Sheet'!$B$7:$O$1335,'2021 Balance Sheet'!O$2, FALSE),0)</f>
        <v>202000</v>
      </c>
      <c r="AO55" s="198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50"/>
    </row>
    <row r="56" spans="1:75" ht="15.75" thickBot="1" x14ac:dyDescent="0.3">
      <c r="A56" s="26" t="str">
        <f t="shared" si="0"/>
        <v>108500</v>
      </c>
      <c r="B56" s="150" t="s">
        <v>1590</v>
      </c>
      <c r="C56" s="153" t="s">
        <v>1591</v>
      </c>
      <c r="D56" s="125" t="s">
        <v>4</v>
      </c>
      <c r="E56" s="140">
        <v>140702.6</v>
      </c>
      <c r="F56" s="140">
        <v>140702.6</v>
      </c>
      <c r="G56" s="140">
        <v>172140.14</v>
      </c>
      <c r="H56" s="140">
        <v>172140.14</v>
      </c>
      <c r="I56" s="140">
        <v>172140.14</v>
      </c>
      <c r="J56" s="140">
        <v>202981.09</v>
      </c>
      <c r="K56" s="140">
        <v>202981.09</v>
      </c>
      <c r="L56" s="140">
        <v>202981.09</v>
      </c>
      <c r="M56" s="140">
        <v>232033.85</v>
      </c>
      <c r="N56" s="140">
        <v>232033.85</v>
      </c>
      <c r="O56" s="140">
        <v>232033.85</v>
      </c>
      <c r="P56" s="140">
        <v>264663.01</v>
      </c>
      <c r="Q56" s="199">
        <v>264663.01</v>
      </c>
      <c r="R56" s="199">
        <v>264663.01</v>
      </c>
      <c r="S56" s="199">
        <v>295503.96999999997</v>
      </c>
      <c r="T56" s="199">
        <v>295503.96999999997</v>
      </c>
      <c r="U56" s="199">
        <v>295503.96999999997</v>
      </c>
      <c r="V56" s="199">
        <v>326344.92</v>
      </c>
      <c r="W56" s="199">
        <v>326344.92</v>
      </c>
      <c r="X56" s="199">
        <v>326344.92</v>
      </c>
      <c r="Y56" s="199">
        <v>357185.88</v>
      </c>
      <c r="Z56" s="199">
        <v>357185.88</v>
      </c>
      <c r="AA56" s="199">
        <v>357185.88</v>
      </c>
      <c r="AB56" s="199">
        <v>388026.84</v>
      </c>
      <c r="AC56" s="199">
        <f>IFERROR(VLOOKUP('SAP Data'!$C56,'2021 Balance Sheet'!$B$7:$O$1335,'2021 Balance Sheet'!D$2, FALSE),0)</f>
        <v>388026.84</v>
      </c>
      <c r="AD56" s="199">
        <f>IFERROR(VLOOKUP('SAP Data'!$C56,'2021 Balance Sheet'!$B$7:$O$1335,'2021 Balance Sheet'!E$2, FALSE),0)</f>
        <v>388026.84</v>
      </c>
      <c r="AE56" s="199">
        <f>IFERROR(VLOOKUP('SAP Data'!$C56,'2021 Balance Sheet'!$B$7:$O$1335,'2021 Balance Sheet'!F$2, FALSE),0)</f>
        <v>418867.8</v>
      </c>
      <c r="AF56" s="199">
        <f>IFERROR(VLOOKUP('SAP Data'!$C56,'2021 Balance Sheet'!$B$7:$O$1335,'2021 Balance Sheet'!G$2, FALSE),0)</f>
        <v>418867.8</v>
      </c>
      <c r="AG56" s="199">
        <f>IFERROR(VLOOKUP('SAP Data'!$C56,'2021 Balance Sheet'!$B$7:$O$1335,'2021 Balance Sheet'!H$2, FALSE),0)</f>
        <v>418867.8</v>
      </c>
      <c r="AH56" s="199">
        <f>IFERROR(VLOOKUP('SAP Data'!$C56,'2021 Balance Sheet'!$B$7:$O$1335,'2021 Balance Sheet'!I$2, FALSE),0)</f>
        <v>449708.75</v>
      </c>
      <c r="AI56" s="199">
        <f>IFERROR(VLOOKUP('SAP Data'!$C56,'2021 Balance Sheet'!$B$7:$O$1335,'2021 Balance Sheet'!J$2, FALSE),0)</f>
        <v>449708.75</v>
      </c>
      <c r="AJ56" s="199">
        <f>IFERROR(VLOOKUP('SAP Data'!$C56,'2021 Balance Sheet'!$B$7:$O$1335,'2021 Balance Sheet'!K$2, FALSE),0)</f>
        <v>449708.75</v>
      </c>
      <c r="AK56" s="199">
        <f>IFERROR(VLOOKUP('SAP Data'!$C56,'2021 Balance Sheet'!$B$7:$O$1335,'2021 Balance Sheet'!L$2, FALSE),0)</f>
        <v>479943.71</v>
      </c>
      <c r="AL56" s="199">
        <f>IFERROR(VLOOKUP('SAP Data'!$C56,'2021 Balance Sheet'!$B$7:$O$1335,'2021 Balance Sheet'!M$2, FALSE),0)</f>
        <v>479943.71</v>
      </c>
      <c r="AM56" s="199">
        <f>IFERROR(VLOOKUP('SAP Data'!$C56,'2021 Balance Sheet'!$B$7:$O$1335,'2021 Balance Sheet'!N$2, FALSE),0)</f>
        <v>479943.71</v>
      </c>
      <c r="AN56" s="199">
        <f>IFERROR(VLOOKUP('SAP Data'!$C56,'2021 Balance Sheet'!$B$7:$O$1335,'2021 Balance Sheet'!O$2, FALSE),0)</f>
        <v>511390.67</v>
      </c>
      <c r="AO56" s="198">
        <f t="shared" si="1"/>
        <v>388026.84</v>
      </c>
    </row>
    <row r="57" spans="1:75" ht="15.75" thickBot="1" x14ac:dyDescent="0.3">
      <c r="A57" s="26" t="str">
        <f t="shared" si="0"/>
        <v>108501</v>
      </c>
      <c r="B57" s="150" t="s">
        <v>2842</v>
      </c>
      <c r="C57" s="153" t="s">
        <v>2843</v>
      </c>
      <c r="D57" s="125" t="s">
        <v>4</v>
      </c>
      <c r="E57" s="139"/>
      <c r="F57" s="139"/>
      <c r="G57" s="139"/>
      <c r="H57" s="139">
        <v>0</v>
      </c>
      <c r="I57" s="139">
        <v>0</v>
      </c>
      <c r="J57" s="139">
        <v>449704</v>
      </c>
      <c r="K57" s="139">
        <v>449704</v>
      </c>
      <c r="L57" s="139">
        <v>449704</v>
      </c>
      <c r="M57" s="139">
        <v>1419700.19</v>
      </c>
      <c r="N57" s="139">
        <v>1419700.19</v>
      </c>
      <c r="O57" s="139">
        <v>1419700.19</v>
      </c>
      <c r="P57" s="139">
        <v>2389696.38</v>
      </c>
      <c r="Q57" s="199">
        <v>2389696.38</v>
      </c>
      <c r="R57" s="199">
        <v>2389696.38</v>
      </c>
      <c r="S57" s="199">
        <v>3359692.57</v>
      </c>
      <c r="T57" s="199">
        <v>3359692.57</v>
      </c>
      <c r="U57" s="199">
        <v>3359692.57</v>
      </c>
      <c r="V57" s="199">
        <v>4329688.76</v>
      </c>
      <c r="W57" s="199">
        <v>4329688.76</v>
      </c>
      <c r="X57" s="199">
        <v>4329688.76</v>
      </c>
      <c r="Y57" s="199">
        <v>5299684.95</v>
      </c>
      <c r="Z57" s="199">
        <v>5299684.95</v>
      </c>
      <c r="AA57" s="199">
        <v>5299684.95</v>
      </c>
      <c r="AB57" s="199">
        <v>6269681.1399999997</v>
      </c>
      <c r="AC57" s="199">
        <f>IFERROR(VLOOKUP('SAP Data'!$C57,'2021 Balance Sheet'!$B$7:$O$1335,'2021 Balance Sheet'!D$2, FALSE),0)</f>
        <v>6269681.1399999997</v>
      </c>
      <c r="AD57" s="199">
        <f>IFERROR(VLOOKUP('SAP Data'!$C57,'2021 Balance Sheet'!$B$7:$O$1335,'2021 Balance Sheet'!E$2, FALSE),0)</f>
        <v>6269681.1399999997</v>
      </c>
      <c r="AE57" s="199">
        <f>IFERROR(VLOOKUP('SAP Data'!$C57,'2021 Balance Sheet'!$B$7:$O$1335,'2021 Balance Sheet'!F$2, FALSE),0)</f>
        <v>7239677.3300000001</v>
      </c>
      <c r="AF57" s="199">
        <f>IFERROR(VLOOKUP('SAP Data'!$C57,'2021 Balance Sheet'!$B$7:$O$1335,'2021 Balance Sheet'!G$2, FALSE),0)</f>
        <v>7239677.3300000001</v>
      </c>
      <c r="AG57" s="199">
        <f>IFERROR(VLOOKUP('SAP Data'!$C57,'2021 Balance Sheet'!$B$7:$O$1335,'2021 Balance Sheet'!H$2, FALSE),0)</f>
        <v>7239677.3300000001</v>
      </c>
      <c r="AH57" s="199">
        <f>IFERROR(VLOOKUP('SAP Data'!$C57,'2021 Balance Sheet'!$B$7:$O$1335,'2021 Balance Sheet'!I$2, FALSE),0)</f>
        <v>8209673.5199999996</v>
      </c>
      <c r="AI57" s="199">
        <f>IFERROR(VLOOKUP('SAP Data'!$C57,'2021 Balance Sheet'!$B$7:$O$1335,'2021 Balance Sheet'!J$2, FALSE),0)</f>
        <v>8209673.5199999996</v>
      </c>
      <c r="AJ57" s="199">
        <f>IFERROR(VLOOKUP('SAP Data'!$C57,'2021 Balance Sheet'!$B$7:$O$1335,'2021 Balance Sheet'!K$2, FALSE),0)</f>
        <v>8209673.5199999996</v>
      </c>
      <c r="AK57" s="199">
        <f>IFERROR(VLOOKUP('SAP Data'!$C57,'2021 Balance Sheet'!$B$7:$O$1335,'2021 Balance Sheet'!L$2, FALSE),0)</f>
        <v>9179669.7100000009</v>
      </c>
      <c r="AL57" s="199">
        <f>IFERROR(VLOOKUP('SAP Data'!$C57,'2021 Balance Sheet'!$B$7:$O$1335,'2021 Balance Sheet'!M$2, FALSE),0)</f>
        <v>9179669.7100000009</v>
      </c>
      <c r="AM57" s="199">
        <f>IFERROR(VLOOKUP('SAP Data'!$C57,'2021 Balance Sheet'!$B$7:$O$1335,'2021 Balance Sheet'!N$2, FALSE),0)</f>
        <v>9179669.7100000009</v>
      </c>
      <c r="AN57" s="199">
        <f>IFERROR(VLOOKUP('SAP Data'!$C57,'2021 Balance Sheet'!$B$7:$O$1335,'2021 Balance Sheet'!O$2, FALSE),0)</f>
        <v>10149665.9</v>
      </c>
      <c r="AO57" s="198">
        <f t="shared" si="1"/>
        <v>6269681.1399999997</v>
      </c>
    </row>
    <row r="58" spans="1:75" ht="15.75" thickBot="1" x14ac:dyDescent="0.3">
      <c r="A58" s="26" t="str">
        <f t="shared" si="0"/>
        <v>108666</v>
      </c>
      <c r="B58" s="126" t="s">
        <v>2942</v>
      </c>
      <c r="C58" s="153" t="s">
        <v>2943</v>
      </c>
      <c r="D58" s="125" t="s">
        <v>4</v>
      </c>
      <c r="E58" s="140"/>
      <c r="F58" s="140"/>
      <c r="G58" s="140"/>
      <c r="H58" s="140"/>
      <c r="I58" s="140"/>
      <c r="J58" s="140"/>
      <c r="K58" s="140"/>
      <c r="L58" s="140"/>
      <c r="M58" s="140"/>
      <c r="N58" s="140">
        <v>0</v>
      </c>
      <c r="O58" s="140">
        <v>0</v>
      </c>
      <c r="P58" s="140">
        <v>-24610.74</v>
      </c>
      <c r="Q58" s="199">
        <v>0</v>
      </c>
      <c r="R58" s="199">
        <v>0</v>
      </c>
      <c r="S58" s="199">
        <v>0</v>
      </c>
      <c r="T58" s="199">
        <v>0</v>
      </c>
      <c r="U58" s="199">
        <v>0</v>
      </c>
      <c r="V58" s="199">
        <v>0</v>
      </c>
      <c r="W58" s="199">
        <v>0</v>
      </c>
      <c r="X58" s="199">
        <v>0</v>
      </c>
      <c r="Y58" s="199">
        <v>0</v>
      </c>
      <c r="Z58" s="199">
        <v>0</v>
      </c>
      <c r="AA58" s="199">
        <v>0</v>
      </c>
      <c r="AB58" s="199">
        <v>0</v>
      </c>
      <c r="AC58" s="199">
        <f>IFERROR(VLOOKUP('SAP Data'!$C58,'2021 Balance Sheet'!$B$7:$O$1335,'2021 Balance Sheet'!D$2, FALSE),0)</f>
        <v>0</v>
      </c>
      <c r="AD58" s="199">
        <f>IFERROR(VLOOKUP('SAP Data'!$C58,'2021 Balance Sheet'!$B$7:$O$1335,'2021 Balance Sheet'!E$2, FALSE),0)</f>
        <v>0</v>
      </c>
      <c r="AE58" s="199">
        <f>IFERROR(VLOOKUP('SAP Data'!$C58,'2021 Balance Sheet'!$B$7:$O$1335,'2021 Balance Sheet'!F$2, FALSE),0)</f>
        <v>0</v>
      </c>
      <c r="AF58" s="199">
        <f>IFERROR(VLOOKUP('SAP Data'!$C58,'2021 Balance Sheet'!$B$7:$O$1335,'2021 Balance Sheet'!G$2, FALSE),0)</f>
        <v>0</v>
      </c>
      <c r="AG58" s="199">
        <f>IFERROR(VLOOKUP('SAP Data'!$C58,'2021 Balance Sheet'!$B$7:$O$1335,'2021 Balance Sheet'!H$2, FALSE),0)</f>
        <v>0</v>
      </c>
      <c r="AH58" s="199">
        <f>IFERROR(VLOOKUP('SAP Data'!$C58,'2021 Balance Sheet'!$B$7:$O$1335,'2021 Balance Sheet'!I$2, FALSE),0)</f>
        <v>0</v>
      </c>
      <c r="AI58" s="199">
        <f>IFERROR(VLOOKUP('SAP Data'!$C58,'2021 Balance Sheet'!$B$7:$O$1335,'2021 Balance Sheet'!J$2, FALSE),0)</f>
        <v>0</v>
      </c>
      <c r="AJ58" s="199">
        <f>IFERROR(VLOOKUP('SAP Data'!$C58,'2021 Balance Sheet'!$B$7:$O$1335,'2021 Balance Sheet'!K$2, FALSE),0)</f>
        <v>0</v>
      </c>
      <c r="AK58" s="199">
        <f>IFERROR(VLOOKUP('SAP Data'!$C58,'2021 Balance Sheet'!$B$7:$O$1335,'2021 Balance Sheet'!L$2, FALSE),0)</f>
        <v>0</v>
      </c>
      <c r="AL58" s="199">
        <f>IFERROR(VLOOKUP('SAP Data'!$C58,'2021 Balance Sheet'!$B$7:$O$1335,'2021 Balance Sheet'!M$2, FALSE),0)</f>
        <v>0</v>
      </c>
      <c r="AM58" s="199">
        <f>IFERROR(VLOOKUP('SAP Data'!$C58,'2021 Balance Sheet'!$B$7:$O$1335,'2021 Balance Sheet'!N$2, FALSE),0)</f>
        <v>0</v>
      </c>
      <c r="AN58" s="199">
        <f>IFERROR(VLOOKUP('SAP Data'!$C58,'2021 Balance Sheet'!$B$7:$O$1335,'2021 Balance Sheet'!O$2, FALSE),0)</f>
        <v>0</v>
      </c>
      <c r="AO58" s="198">
        <f t="shared" si="1"/>
        <v>0</v>
      </c>
    </row>
    <row r="59" spans="1:75" s="135" customFormat="1" ht="15.75" thickBot="1" x14ac:dyDescent="0.3">
      <c r="A59" s="26" t="str">
        <f t="shared" si="0"/>
        <v>108701</v>
      </c>
      <c r="B59" s="357" t="s">
        <v>4135</v>
      </c>
      <c r="C59" s="356" t="s">
        <v>4136</v>
      </c>
      <c r="D59" s="125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>
        <f>IFERROR(VLOOKUP('SAP Data'!$C59,'2021 Balance Sheet'!$B$7:$O$1335,'2021 Balance Sheet'!D$2, FALSE),0)</f>
        <v>0</v>
      </c>
      <c r="AD59" s="199">
        <f>IFERROR(VLOOKUP('SAP Data'!$C59,'2021 Balance Sheet'!$B$7:$O$1335,'2021 Balance Sheet'!E$2, FALSE),0)</f>
        <v>0</v>
      </c>
      <c r="AE59" s="199">
        <f>IFERROR(VLOOKUP('SAP Data'!$C59,'2021 Balance Sheet'!$B$7:$O$1335,'2021 Balance Sheet'!F$2, FALSE),0)</f>
        <v>2082613.68</v>
      </c>
      <c r="AF59" s="199">
        <f>IFERROR(VLOOKUP('SAP Data'!$C59,'2021 Balance Sheet'!$B$7:$O$1335,'2021 Balance Sheet'!G$2, FALSE),0)</f>
        <v>2474539.2000000002</v>
      </c>
      <c r="AG59" s="199">
        <f>IFERROR(VLOOKUP('SAP Data'!$C59,'2021 Balance Sheet'!$B$7:$O$1335,'2021 Balance Sheet'!H$2, FALSE),0)</f>
        <v>3145035.6</v>
      </c>
      <c r="AH59" s="199">
        <f>IFERROR(VLOOKUP('SAP Data'!$C59,'2021 Balance Sheet'!$B$7:$O$1335,'2021 Balance Sheet'!I$2, FALSE),0)</f>
        <v>2738662.92</v>
      </c>
      <c r="AI59" s="199">
        <f>IFERROR(VLOOKUP('SAP Data'!$C59,'2021 Balance Sheet'!$B$7:$O$1335,'2021 Balance Sheet'!J$2, FALSE),0)</f>
        <v>2909806.2</v>
      </c>
      <c r="AJ59" s="199">
        <f>IFERROR(VLOOKUP('SAP Data'!$C59,'2021 Balance Sheet'!$B$7:$O$1335,'2021 Balance Sheet'!K$2, FALSE),0)</f>
        <v>2050755.84</v>
      </c>
      <c r="AK59" s="199">
        <f>IFERROR(VLOOKUP('SAP Data'!$C59,'2021 Balance Sheet'!$B$7:$O$1335,'2021 Balance Sheet'!L$2, FALSE),0)</f>
        <v>1760330.88</v>
      </c>
      <c r="AL59" s="199">
        <f>IFERROR(VLOOKUP('SAP Data'!$C59,'2021 Balance Sheet'!$B$7:$O$1335,'2021 Balance Sheet'!M$2, FALSE),0)</f>
        <v>749029.68</v>
      </c>
      <c r="AM59" s="199">
        <f>IFERROR(VLOOKUP('SAP Data'!$C59,'2021 Balance Sheet'!$B$7:$O$1335,'2021 Balance Sheet'!N$2, FALSE),0)</f>
        <v>1170219.96</v>
      </c>
      <c r="AN59" s="199">
        <f>IFERROR(VLOOKUP('SAP Data'!$C59,'2021 Balance Sheet'!$B$7:$O$1335,'2021 Balance Sheet'!O$2, FALSE),0)</f>
        <v>1006855.92</v>
      </c>
      <c r="AO59" s="198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50"/>
    </row>
    <row r="60" spans="1:75" s="135" customFormat="1" ht="15.75" thickBot="1" x14ac:dyDescent="0.3">
      <c r="A60" s="26" t="str">
        <f t="shared" si="0"/>
        <v>108702</v>
      </c>
      <c r="B60" s="357" t="s">
        <v>4137</v>
      </c>
      <c r="C60" s="356" t="s">
        <v>4138</v>
      </c>
      <c r="D60" s="125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>
        <f>IFERROR(VLOOKUP('SAP Data'!$C60,'2021 Balance Sheet'!$B$7:$O$1335,'2021 Balance Sheet'!D$2, FALSE),0)</f>
        <v>0</v>
      </c>
      <c r="AD60" s="199">
        <f>IFERROR(VLOOKUP('SAP Data'!$C60,'2021 Balance Sheet'!$B$7:$O$1335,'2021 Balance Sheet'!E$2, FALSE),0)</f>
        <v>0</v>
      </c>
      <c r="AE60" s="199">
        <f>IFERROR(VLOOKUP('SAP Data'!$C60,'2021 Balance Sheet'!$B$7:$O$1335,'2021 Balance Sheet'!F$2, FALSE),0)</f>
        <v>193560.9</v>
      </c>
      <c r="AF60" s="199">
        <f>IFERROR(VLOOKUP('SAP Data'!$C60,'2021 Balance Sheet'!$B$7:$O$1335,'2021 Balance Sheet'!G$2, FALSE),0)</f>
        <v>251196.9</v>
      </c>
      <c r="AG60" s="199">
        <f>IFERROR(VLOOKUP('SAP Data'!$C60,'2021 Balance Sheet'!$B$7:$O$1335,'2021 Balance Sheet'!H$2, FALSE),0)</f>
        <v>383759.7</v>
      </c>
      <c r="AH60" s="199">
        <f>IFERROR(VLOOKUP('SAP Data'!$C60,'2021 Balance Sheet'!$B$7:$O$1335,'2021 Balance Sheet'!I$2, FALSE),0)</f>
        <v>353981.1</v>
      </c>
      <c r="AI60" s="199">
        <f>IFERROR(VLOOKUP('SAP Data'!$C60,'2021 Balance Sheet'!$B$7:$O$1335,'2021 Balance Sheet'!J$2, FALSE),0)</f>
        <v>412097.4</v>
      </c>
      <c r="AJ60" s="199">
        <f>IFERROR(VLOOKUP('SAP Data'!$C60,'2021 Balance Sheet'!$B$7:$O$1335,'2021 Balance Sheet'!K$2, FALSE),0)</f>
        <v>270928.59999999998</v>
      </c>
      <c r="AK60" s="199">
        <f>IFERROR(VLOOKUP('SAP Data'!$C60,'2021 Balance Sheet'!$B$7:$O$1335,'2021 Balance Sheet'!L$2, FALSE),0)</f>
        <v>159979.29999999999</v>
      </c>
      <c r="AL60" s="199">
        <f>IFERROR(VLOOKUP('SAP Data'!$C60,'2021 Balance Sheet'!$B$7:$O$1335,'2021 Balance Sheet'!M$2, FALSE),0)</f>
        <v>76407.100000000006</v>
      </c>
      <c r="AM60" s="199">
        <f>IFERROR(VLOOKUP('SAP Data'!$C60,'2021 Balance Sheet'!$B$7:$O$1335,'2021 Balance Sheet'!N$2, FALSE),0)</f>
        <v>142208.20000000001</v>
      </c>
      <c r="AN60" s="199">
        <f>IFERROR(VLOOKUP('SAP Data'!$C60,'2021 Balance Sheet'!$B$7:$O$1335,'2021 Balance Sheet'!O$2, FALSE),0)</f>
        <v>107146.3</v>
      </c>
      <c r="AO60" s="198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0"/>
      <c r="BI60" s="50"/>
      <c r="BJ60" s="50"/>
      <c r="BK60" s="50"/>
      <c r="BL60" s="50"/>
      <c r="BM60" s="50"/>
      <c r="BN60" s="50"/>
      <c r="BO60" s="50"/>
      <c r="BP60" s="50"/>
      <c r="BQ60" s="50"/>
      <c r="BR60" s="50"/>
      <c r="BS60" s="50"/>
      <c r="BT60" s="50"/>
      <c r="BU60" s="50"/>
      <c r="BV60" s="50"/>
      <c r="BW60" s="50"/>
    </row>
    <row r="61" spans="1:75" ht="15.75" thickBot="1" x14ac:dyDescent="0.3">
      <c r="A61" s="26" t="str">
        <f t="shared" si="0"/>
        <v>500113</v>
      </c>
      <c r="B61" s="148" t="s">
        <v>1592</v>
      </c>
      <c r="C61" s="153">
        <v>500113</v>
      </c>
      <c r="D61" s="166"/>
      <c r="E61" s="139">
        <v>52671484.770000003</v>
      </c>
      <c r="F61" s="139">
        <v>52844274.659999996</v>
      </c>
      <c r="G61" s="139">
        <v>51760592.990000002</v>
      </c>
      <c r="H61" s="139">
        <v>51755369.960000001</v>
      </c>
      <c r="I61" s="139">
        <v>50278951.32</v>
      </c>
      <c r="J61" s="139">
        <v>50188769.649999999</v>
      </c>
      <c r="K61" s="139">
        <v>50334227.969999999</v>
      </c>
      <c r="L61" s="139">
        <v>50401085.549999997</v>
      </c>
      <c r="M61" s="139">
        <v>50634929.810000002</v>
      </c>
      <c r="N61" s="139">
        <v>50177612.140000001</v>
      </c>
      <c r="O61" s="139">
        <v>50141926.530000001</v>
      </c>
      <c r="P61" s="139">
        <v>50399463.170000002</v>
      </c>
      <c r="Q61" s="199">
        <v>50331882.170000002</v>
      </c>
      <c r="R61" s="199">
        <v>50280652.020000003</v>
      </c>
      <c r="S61" s="199">
        <v>50236584.560000002</v>
      </c>
      <c r="T61" s="199">
        <v>50181200.869999997</v>
      </c>
      <c r="U61" s="199">
        <v>50459904.079999998</v>
      </c>
      <c r="V61" s="199">
        <v>50514507.409999996</v>
      </c>
      <c r="W61" s="199">
        <v>50557879.219999999</v>
      </c>
      <c r="X61" s="199">
        <v>50595831.420000002</v>
      </c>
      <c r="Y61" s="199">
        <v>51385568.5</v>
      </c>
      <c r="Z61" s="199">
        <v>51876851.350000001</v>
      </c>
      <c r="AA61" s="199">
        <v>51828903.799999997</v>
      </c>
      <c r="AB61" s="199">
        <v>51819487.920000002</v>
      </c>
      <c r="AC61" s="199">
        <f>IFERROR(VLOOKUP('SAP Data'!$C61,'2021 Balance Sheet'!$B$7:$O$1335,'2021 Balance Sheet'!D$2, FALSE),0)</f>
        <v>51638594.18</v>
      </c>
      <c r="AD61" s="199">
        <f>IFERROR(VLOOKUP('SAP Data'!$C61,'2021 Balance Sheet'!$B$7:$O$1335,'2021 Balance Sheet'!E$2, FALSE),0)</f>
        <v>51623948.119999997</v>
      </c>
      <c r="AE61" s="199">
        <f>IFERROR(VLOOKUP('SAP Data'!$C61,'2021 Balance Sheet'!$B$7:$O$1335,'2021 Balance Sheet'!F$2, FALSE),0)</f>
        <v>51549808.310000002</v>
      </c>
      <c r="AF61" s="199">
        <f>IFERROR(VLOOKUP('SAP Data'!$C61,'2021 Balance Sheet'!$B$7:$O$1335,'2021 Balance Sheet'!G$2, FALSE),0)</f>
        <v>51678793.270000003</v>
      </c>
      <c r="AG61" s="199">
        <f>IFERROR(VLOOKUP('SAP Data'!$C61,'2021 Balance Sheet'!$B$7:$O$1335,'2021 Balance Sheet'!H$2, FALSE),0)</f>
        <v>51791503.200000003</v>
      </c>
      <c r="AH61" s="199">
        <f>IFERROR(VLOOKUP('SAP Data'!$C61,'2021 Balance Sheet'!$B$7:$O$1335,'2021 Balance Sheet'!I$2, FALSE),0)</f>
        <v>51991162.770000003</v>
      </c>
      <c r="AI61" s="199">
        <f>IFERROR(VLOOKUP('SAP Data'!$C61,'2021 Balance Sheet'!$B$7:$O$1335,'2021 Balance Sheet'!J$2, FALSE),0)</f>
        <v>52300473.579999998</v>
      </c>
      <c r="AJ61" s="199">
        <f>IFERROR(VLOOKUP('SAP Data'!$C61,'2021 Balance Sheet'!$B$7:$O$1335,'2021 Balance Sheet'!K$2, FALSE),0)</f>
        <v>53212002.859999999</v>
      </c>
      <c r="AK61" s="199">
        <f>IFERROR(VLOOKUP('SAP Data'!$C61,'2021 Balance Sheet'!$B$7:$O$1335,'2021 Balance Sheet'!L$2, FALSE),0)</f>
        <v>53150350.469999999</v>
      </c>
      <c r="AL61" s="199">
        <f>IFERROR(VLOOKUP('SAP Data'!$C61,'2021 Balance Sheet'!$B$7:$O$1335,'2021 Balance Sheet'!M$2, FALSE),0)</f>
        <v>53434737.329999998</v>
      </c>
      <c r="AM61" s="199">
        <f>IFERROR(VLOOKUP('SAP Data'!$C61,'2021 Balance Sheet'!$B$7:$O$1335,'2021 Balance Sheet'!N$2, FALSE),0)</f>
        <v>53633993.969999999</v>
      </c>
      <c r="AN61" s="199">
        <f>IFERROR(VLOOKUP('SAP Data'!$C61,'2021 Balance Sheet'!$B$7:$O$1335,'2021 Balance Sheet'!O$2, FALSE),0)</f>
        <v>53656687.75</v>
      </c>
      <c r="AO61" s="198">
        <f t="shared" si="1"/>
        <v>51819487.920000002</v>
      </c>
    </row>
    <row r="62" spans="1:75" ht="15.75" thickBot="1" x14ac:dyDescent="0.3">
      <c r="A62" s="26" t="str">
        <f t="shared" si="0"/>
        <v>500119</v>
      </c>
      <c r="B62" s="149" t="s">
        <v>1593</v>
      </c>
      <c r="C62" s="153">
        <v>500119</v>
      </c>
      <c r="D62" s="166"/>
      <c r="E62" s="140">
        <v>71357255.189999998</v>
      </c>
      <c r="F62" s="140">
        <v>71612626.939999998</v>
      </c>
      <c r="G62" s="140">
        <v>70611475.519999996</v>
      </c>
      <c r="H62" s="140">
        <v>70688796.189999998</v>
      </c>
      <c r="I62" s="140">
        <v>69293856.150000006</v>
      </c>
      <c r="J62" s="140">
        <v>68838665.230000004</v>
      </c>
      <c r="K62" s="140">
        <v>69063865.170000002</v>
      </c>
      <c r="L62" s="140">
        <v>69210464.709999993</v>
      </c>
      <c r="M62" s="140">
        <v>69524041.939999998</v>
      </c>
      <c r="N62" s="140">
        <v>68682140.609999999</v>
      </c>
      <c r="O62" s="140">
        <v>68724815.560000002</v>
      </c>
      <c r="P62" s="140">
        <v>69061380.349999994</v>
      </c>
      <c r="Q62" s="199">
        <v>69073510.409999996</v>
      </c>
      <c r="R62" s="199">
        <v>69102025.060000002</v>
      </c>
      <c r="S62" s="199">
        <v>69138269.030000001</v>
      </c>
      <c r="T62" s="199">
        <v>69163821.879999995</v>
      </c>
      <c r="U62" s="199">
        <v>69523447.180000007</v>
      </c>
      <c r="V62" s="199">
        <v>69658990.019999996</v>
      </c>
      <c r="W62" s="199">
        <v>69783286.219999999</v>
      </c>
      <c r="X62" s="199">
        <v>69902172.599999994</v>
      </c>
      <c r="Y62" s="199">
        <v>70772869.760000005</v>
      </c>
      <c r="Z62" s="199">
        <v>71346504.120000005</v>
      </c>
      <c r="AA62" s="199">
        <v>71382348.989999995</v>
      </c>
      <c r="AB62" s="199">
        <v>71456778.810000002</v>
      </c>
      <c r="AC62" s="199">
        <f>IFERROR(VLOOKUP('SAP Data'!$C62,'2021 Balance Sheet'!$B$7:$O$1335,'2021 Balance Sheet'!D$2, FALSE),0)</f>
        <v>71359619.159999996</v>
      </c>
      <c r="AD62" s="199">
        <f>IFERROR(VLOOKUP('SAP Data'!$C62,'2021 Balance Sheet'!$B$7:$O$1335,'2021 Balance Sheet'!E$2, FALSE),0)</f>
        <v>71428767.769999996</v>
      </c>
      <c r="AE62" s="199">
        <f>IFERROR(VLOOKUP('SAP Data'!$C62,'2021 Balance Sheet'!$B$7:$O$1335,'2021 Balance Sheet'!F$2, FALSE),0)</f>
        <v>71438377.099999994</v>
      </c>
      <c r="AF62" s="199">
        <f>IFERROR(VLOOKUP('SAP Data'!$C62,'2021 Balance Sheet'!$B$7:$O$1335,'2021 Balance Sheet'!G$2, FALSE),0)</f>
        <v>71651123.769999996</v>
      </c>
      <c r="AG62" s="199">
        <f>IFERROR(VLOOKUP('SAP Data'!$C62,'2021 Balance Sheet'!$B$7:$O$1335,'2021 Balance Sheet'!H$2, FALSE),0)</f>
        <v>71847579.299999997</v>
      </c>
      <c r="AH62" s="199">
        <f>IFERROR(VLOOKUP('SAP Data'!$C62,'2021 Balance Sheet'!$B$7:$O$1335,'2021 Balance Sheet'!I$2, FALSE),0)</f>
        <v>72131000.760000005</v>
      </c>
      <c r="AI62" s="199">
        <f>IFERROR(VLOOKUP('SAP Data'!$C62,'2021 Balance Sheet'!$B$7:$O$1335,'2021 Balance Sheet'!J$2, FALSE),0)</f>
        <v>72524057.269999996</v>
      </c>
      <c r="AJ62" s="199">
        <f>IFERROR(VLOOKUP('SAP Data'!$C62,'2021 Balance Sheet'!$B$7:$O$1335,'2021 Balance Sheet'!K$2, FALSE),0)</f>
        <v>73519836.409999996</v>
      </c>
      <c r="AK62" s="199">
        <f>IFERROR(VLOOKUP('SAP Data'!$C62,'2021 Balance Sheet'!$B$7:$O$1335,'2021 Balance Sheet'!L$2, FALSE),0)</f>
        <v>73541441.540000007</v>
      </c>
      <c r="AL62" s="199">
        <f>IFERROR(VLOOKUP('SAP Data'!$C62,'2021 Balance Sheet'!$B$7:$O$1335,'2021 Balance Sheet'!M$2, FALSE),0)</f>
        <v>73909584.879999995</v>
      </c>
      <c r="AM62" s="199">
        <f>IFERROR(VLOOKUP('SAP Data'!$C62,'2021 Balance Sheet'!$B$7:$O$1335,'2021 Balance Sheet'!N$2, FALSE),0)</f>
        <v>74193720.040000007</v>
      </c>
      <c r="AN62" s="199">
        <f>IFERROR(VLOOKUP('SAP Data'!$C62,'2021 Balance Sheet'!$B$7:$O$1335,'2021 Balance Sheet'!O$2, FALSE),0)</f>
        <v>74302803.969999999</v>
      </c>
      <c r="AO62" s="198">
        <f t="shared" si="1"/>
        <v>71456778.810000002</v>
      </c>
    </row>
    <row r="63" spans="1:75" ht="15.75" thickBot="1" x14ac:dyDescent="0.3">
      <c r="A63" s="26" t="str">
        <f t="shared" si="0"/>
        <v>121001</v>
      </c>
      <c r="B63" s="126" t="s">
        <v>74</v>
      </c>
      <c r="C63" s="153" t="s">
        <v>75</v>
      </c>
      <c r="D63" s="125" t="s">
        <v>4</v>
      </c>
      <c r="E63" s="139">
        <v>1946033.46</v>
      </c>
      <c r="F63" s="139">
        <v>1946033.46</v>
      </c>
      <c r="G63" s="139">
        <v>1946033.46</v>
      </c>
      <c r="H63" s="139">
        <v>1946033.46</v>
      </c>
      <c r="I63" s="139">
        <v>1946033.46</v>
      </c>
      <c r="J63" s="139">
        <v>1946033.46</v>
      </c>
      <c r="K63" s="139">
        <v>1946033.46</v>
      </c>
      <c r="L63" s="139">
        <v>1946033.46</v>
      </c>
      <c r="M63" s="139">
        <v>1946033.46</v>
      </c>
      <c r="N63" s="139">
        <v>1946033.46</v>
      </c>
      <c r="O63" s="139">
        <v>1946033.46</v>
      </c>
      <c r="P63" s="139">
        <v>1946033.46</v>
      </c>
      <c r="Q63" s="199">
        <v>1946033.46</v>
      </c>
      <c r="R63" s="199">
        <v>1946033.46</v>
      </c>
      <c r="S63" s="199">
        <v>1946033.46</v>
      </c>
      <c r="T63" s="199">
        <v>1946033.46</v>
      </c>
      <c r="U63" s="199">
        <v>1946033.46</v>
      </c>
      <c r="V63" s="199">
        <v>1946033.46</v>
      </c>
      <c r="W63" s="199">
        <v>1946033.46</v>
      </c>
      <c r="X63" s="199">
        <v>1946033.46</v>
      </c>
      <c r="Y63" s="199">
        <v>1946033.46</v>
      </c>
      <c r="Z63" s="199">
        <v>1946033.46</v>
      </c>
      <c r="AA63" s="199">
        <v>1946033.46</v>
      </c>
      <c r="AB63" s="199">
        <v>1946033.46</v>
      </c>
      <c r="AC63" s="199">
        <f>IFERROR(VLOOKUP('SAP Data'!$C63,'2021 Balance Sheet'!$B$7:$O$1335,'2021 Balance Sheet'!D$2, FALSE),0)</f>
        <v>1946033.46</v>
      </c>
      <c r="AD63" s="199">
        <f>IFERROR(VLOOKUP('SAP Data'!$C63,'2021 Balance Sheet'!$B$7:$O$1335,'2021 Balance Sheet'!E$2, FALSE),0)</f>
        <v>1946033.46</v>
      </c>
      <c r="AE63" s="199">
        <f>IFERROR(VLOOKUP('SAP Data'!$C63,'2021 Balance Sheet'!$B$7:$O$1335,'2021 Balance Sheet'!F$2, FALSE),0)</f>
        <v>1946033.46</v>
      </c>
      <c r="AF63" s="199">
        <f>IFERROR(VLOOKUP('SAP Data'!$C63,'2021 Balance Sheet'!$B$7:$O$1335,'2021 Balance Sheet'!G$2, FALSE),0)</f>
        <v>1946033.46</v>
      </c>
      <c r="AG63" s="199">
        <f>IFERROR(VLOOKUP('SAP Data'!$C63,'2021 Balance Sheet'!$B$7:$O$1335,'2021 Balance Sheet'!H$2, FALSE),0)</f>
        <v>1946033.46</v>
      </c>
      <c r="AH63" s="199">
        <f>IFERROR(VLOOKUP('SAP Data'!$C63,'2021 Balance Sheet'!$B$7:$O$1335,'2021 Balance Sheet'!I$2, FALSE),0)</f>
        <v>1946033.46</v>
      </c>
      <c r="AI63" s="199">
        <f>IFERROR(VLOOKUP('SAP Data'!$C63,'2021 Balance Sheet'!$B$7:$O$1335,'2021 Balance Sheet'!J$2, FALSE),0)</f>
        <v>1946033.46</v>
      </c>
      <c r="AJ63" s="199">
        <f>IFERROR(VLOOKUP('SAP Data'!$C63,'2021 Balance Sheet'!$B$7:$O$1335,'2021 Balance Sheet'!K$2, FALSE),0)</f>
        <v>1946033.46</v>
      </c>
      <c r="AK63" s="199">
        <f>IFERROR(VLOOKUP('SAP Data'!$C63,'2021 Balance Sheet'!$B$7:$O$1335,'2021 Balance Sheet'!L$2, FALSE),0)</f>
        <v>1946033.46</v>
      </c>
      <c r="AL63" s="199">
        <f>IFERROR(VLOOKUP('SAP Data'!$C63,'2021 Balance Sheet'!$B$7:$O$1335,'2021 Balance Sheet'!M$2, FALSE),0)</f>
        <v>1946033.46</v>
      </c>
      <c r="AM63" s="199">
        <f>IFERROR(VLOOKUP('SAP Data'!$C63,'2021 Balance Sheet'!$B$7:$O$1335,'2021 Balance Sheet'!N$2, FALSE),0)</f>
        <v>1946033.46</v>
      </c>
      <c r="AN63" s="199">
        <f>IFERROR(VLOOKUP('SAP Data'!$C63,'2021 Balance Sheet'!$B$7:$O$1335,'2021 Balance Sheet'!O$2, FALSE),0)</f>
        <v>1946033.46</v>
      </c>
      <c r="AO63" s="198">
        <f t="shared" si="1"/>
        <v>1946033.46</v>
      </c>
    </row>
    <row r="64" spans="1:75" ht="15.75" thickBot="1" x14ac:dyDescent="0.3">
      <c r="A64" s="26" t="str">
        <f t="shared" si="0"/>
        <v>121002</v>
      </c>
      <c r="B64" s="126" t="s">
        <v>77</v>
      </c>
      <c r="C64" s="153" t="s">
        <v>78</v>
      </c>
      <c r="D64" s="125" t="s">
        <v>4</v>
      </c>
      <c r="E64" s="140">
        <v>125101.86</v>
      </c>
      <c r="F64" s="140">
        <v>125101.86</v>
      </c>
      <c r="G64" s="140">
        <v>125101.86</v>
      </c>
      <c r="H64" s="140">
        <v>125101.86</v>
      </c>
      <c r="I64" s="140">
        <v>125101.86</v>
      </c>
      <c r="J64" s="140">
        <v>125101.86</v>
      </c>
      <c r="K64" s="140">
        <v>125101.86</v>
      </c>
      <c r="L64" s="140">
        <v>125101.86</v>
      </c>
      <c r="M64" s="140">
        <v>125101.86</v>
      </c>
      <c r="N64" s="140">
        <v>125101.86</v>
      </c>
      <c r="O64" s="140">
        <v>125101.86</v>
      </c>
      <c r="P64" s="140">
        <v>125101.86</v>
      </c>
      <c r="Q64" s="199">
        <v>125101.86</v>
      </c>
      <c r="R64" s="199">
        <v>125101.86</v>
      </c>
      <c r="S64" s="199">
        <v>125101.86</v>
      </c>
      <c r="T64" s="199">
        <v>125101.86</v>
      </c>
      <c r="U64" s="199">
        <v>125101.86</v>
      </c>
      <c r="V64" s="199">
        <v>125101.86</v>
      </c>
      <c r="W64" s="199">
        <v>125101.86</v>
      </c>
      <c r="X64" s="199">
        <v>125101.86</v>
      </c>
      <c r="Y64" s="199">
        <v>125101.86</v>
      </c>
      <c r="Z64" s="199">
        <v>125101.86</v>
      </c>
      <c r="AA64" s="199">
        <v>125101.86</v>
      </c>
      <c r="AB64" s="199">
        <v>125101.86</v>
      </c>
      <c r="AC64" s="199">
        <f>IFERROR(VLOOKUP('SAP Data'!$C64,'2021 Balance Sheet'!$B$7:$O$1335,'2021 Balance Sheet'!D$2, FALSE),0)</f>
        <v>125101.86</v>
      </c>
      <c r="AD64" s="199">
        <f>IFERROR(VLOOKUP('SAP Data'!$C64,'2021 Balance Sheet'!$B$7:$O$1335,'2021 Balance Sheet'!E$2, FALSE),0)</f>
        <v>125101.86</v>
      </c>
      <c r="AE64" s="199">
        <f>IFERROR(VLOOKUP('SAP Data'!$C64,'2021 Balance Sheet'!$B$7:$O$1335,'2021 Balance Sheet'!F$2, FALSE),0)</f>
        <v>125101.86</v>
      </c>
      <c r="AF64" s="199">
        <f>IFERROR(VLOOKUP('SAP Data'!$C64,'2021 Balance Sheet'!$B$7:$O$1335,'2021 Balance Sheet'!G$2, FALSE),0)</f>
        <v>125101.86</v>
      </c>
      <c r="AG64" s="199">
        <f>IFERROR(VLOOKUP('SAP Data'!$C64,'2021 Balance Sheet'!$B$7:$O$1335,'2021 Balance Sheet'!H$2, FALSE),0)</f>
        <v>125101.86</v>
      </c>
      <c r="AH64" s="199">
        <f>IFERROR(VLOOKUP('SAP Data'!$C64,'2021 Balance Sheet'!$B$7:$O$1335,'2021 Balance Sheet'!I$2, FALSE),0)</f>
        <v>125101.86</v>
      </c>
      <c r="AI64" s="199">
        <f>IFERROR(VLOOKUP('SAP Data'!$C64,'2021 Balance Sheet'!$B$7:$O$1335,'2021 Balance Sheet'!J$2, FALSE),0)</f>
        <v>125101.86</v>
      </c>
      <c r="AJ64" s="199">
        <f>IFERROR(VLOOKUP('SAP Data'!$C64,'2021 Balance Sheet'!$B$7:$O$1335,'2021 Balance Sheet'!K$2, FALSE),0)</f>
        <v>125101.86</v>
      </c>
      <c r="AK64" s="199">
        <f>IFERROR(VLOOKUP('SAP Data'!$C64,'2021 Balance Sheet'!$B$7:$O$1335,'2021 Balance Sheet'!L$2, FALSE),0)</f>
        <v>125101.86</v>
      </c>
      <c r="AL64" s="199">
        <f>IFERROR(VLOOKUP('SAP Data'!$C64,'2021 Balance Sheet'!$B$7:$O$1335,'2021 Balance Sheet'!M$2, FALSE),0)</f>
        <v>125101.86</v>
      </c>
      <c r="AM64" s="199">
        <f>IFERROR(VLOOKUP('SAP Data'!$C64,'2021 Balance Sheet'!$B$7:$O$1335,'2021 Balance Sheet'!N$2, FALSE),0)</f>
        <v>125101.86</v>
      </c>
      <c r="AN64" s="199">
        <f>IFERROR(VLOOKUP('SAP Data'!$C64,'2021 Balance Sheet'!$B$7:$O$1335,'2021 Balance Sheet'!O$2, FALSE),0)</f>
        <v>125101.86</v>
      </c>
      <c r="AO64" s="198">
        <f t="shared" si="1"/>
        <v>125101.86</v>
      </c>
    </row>
    <row r="65" spans="1:41" ht="15.75" thickBot="1" x14ac:dyDescent="0.3">
      <c r="A65" s="26" t="str">
        <f t="shared" si="0"/>
        <v>121003</v>
      </c>
      <c r="B65" s="126" t="s">
        <v>80</v>
      </c>
      <c r="C65" s="153" t="s">
        <v>81</v>
      </c>
      <c r="D65" s="125" t="s">
        <v>4</v>
      </c>
      <c r="E65" s="139">
        <v>4635179.5599999996</v>
      </c>
      <c r="F65" s="139">
        <v>4635179.5599999996</v>
      </c>
      <c r="G65" s="139">
        <v>4635179.5599999996</v>
      </c>
      <c r="H65" s="139">
        <v>4635179.5599999996</v>
      </c>
      <c r="I65" s="139">
        <v>4635179.5599999996</v>
      </c>
      <c r="J65" s="139">
        <v>4635179.5599999996</v>
      </c>
      <c r="K65" s="139">
        <v>4635179.5599999996</v>
      </c>
      <c r="L65" s="139">
        <v>4635179.5599999996</v>
      </c>
      <c r="M65" s="139">
        <v>4635179.5599999996</v>
      </c>
      <c r="N65" s="139">
        <v>4635179.5599999996</v>
      </c>
      <c r="O65" s="139">
        <v>4635179.5599999996</v>
      </c>
      <c r="P65" s="139">
        <v>4635179.5599999996</v>
      </c>
      <c r="Q65" s="199">
        <v>4635179.5599999996</v>
      </c>
      <c r="R65" s="199">
        <v>4635179.5599999996</v>
      </c>
      <c r="S65" s="199">
        <v>4635179.5599999996</v>
      </c>
      <c r="T65" s="199">
        <v>4635179.5599999996</v>
      </c>
      <c r="U65" s="199">
        <v>4635179.5599999996</v>
      </c>
      <c r="V65" s="199">
        <v>4635179.5599999996</v>
      </c>
      <c r="W65" s="199">
        <v>4635179.5599999996</v>
      </c>
      <c r="X65" s="199">
        <v>4635179.5599999996</v>
      </c>
      <c r="Y65" s="199">
        <v>4635179.5599999996</v>
      </c>
      <c r="Z65" s="199">
        <v>4635179.5599999996</v>
      </c>
      <c r="AA65" s="199">
        <v>4635179.5599999996</v>
      </c>
      <c r="AB65" s="199">
        <v>4676720.24</v>
      </c>
      <c r="AC65" s="199">
        <f>IFERROR(VLOOKUP('SAP Data'!$C65,'2021 Balance Sheet'!$B$7:$O$1335,'2021 Balance Sheet'!D$2, FALSE),0)</f>
        <v>4676720.24</v>
      </c>
      <c r="AD65" s="199">
        <f>IFERROR(VLOOKUP('SAP Data'!$C65,'2021 Balance Sheet'!$B$7:$O$1335,'2021 Balance Sheet'!E$2, FALSE),0)</f>
        <v>4676720.24</v>
      </c>
      <c r="AE65" s="199">
        <f>IFERROR(VLOOKUP('SAP Data'!$C65,'2021 Balance Sheet'!$B$7:$O$1335,'2021 Balance Sheet'!F$2, FALSE),0)</f>
        <v>4676720.24</v>
      </c>
      <c r="AF65" s="199">
        <f>IFERROR(VLOOKUP('SAP Data'!$C65,'2021 Balance Sheet'!$B$7:$O$1335,'2021 Balance Sheet'!G$2, FALSE),0)</f>
        <v>4676720.24</v>
      </c>
      <c r="AG65" s="199">
        <f>IFERROR(VLOOKUP('SAP Data'!$C65,'2021 Balance Sheet'!$B$7:$O$1335,'2021 Balance Sheet'!H$2, FALSE),0)</f>
        <v>4676720.24</v>
      </c>
      <c r="AH65" s="199">
        <f>IFERROR(VLOOKUP('SAP Data'!$C65,'2021 Balance Sheet'!$B$7:$O$1335,'2021 Balance Sheet'!I$2, FALSE),0)</f>
        <v>4676720.24</v>
      </c>
      <c r="AI65" s="199">
        <f>IFERROR(VLOOKUP('SAP Data'!$C65,'2021 Balance Sheet'!$B$7:$O$1335,'2021 Balance Sheet'!J$2, FALSE),0)</f>
        <v>4676720.24</v>
      </c>
      <c r="AJ65" s="199">
        <f>IFERROR(VLOOKUP('SAP Data'!$C65,'2021 Balance Sheet'!$B$7:$O$1335,'2021 Balance Sheet'!K$2, FALSE),0)</f>
        <v>4676720.24</v>
      </c>
      <c r="AK65" s="199">
        <f>IFERROR(VLOOKUP('SAP Data'!$C65,'2021 Balance Sheet'!$B$7:$O$1335,'2021 Balance Sheet'!L$2, FALSE),0)</f>
        <v>4676720.24</v>
      </c>
      <c r="AL65" s="199">
        <f>IFERROR(VLOOKUP('SAP Data'!$C65,'2021 Balance Sheet'!$B$7:$O$1335,'2021 Balance Sheet'!M$2, FALSE),0)</f>
        <v>4676720.24</v>
      </c>
      <c r="AM65" s="199">
        <f>IFERROR(VLOOKUP('SAP Data'!$C65,'2021 Balance Sheet'!$B$7:$O$1335,'2021 Balance Sheet'!N$2, FALSE),0)</f>
        <v>4676720.24</v>
      </c>
      <c r="AN65" s="199">
        <f>IFERROR(VLOOKUP('SAP Data'!$C65,'2021 Balance Sheet'!$B$7:$O$1335,'2021 Balance Sheet'!O$2, FALSE),0)</f>
        <v>5891878.8099999996</v>
      </c>
      <c r="AO65" s="198">
        <f t="shared" si="1"/>
        <v>4676720.24</v>
      </c>
    </row>
    <row r="66" spans="1:41" ht="15.75" thickBot="1" x14ac:dyDescent="0.3">
      <c r="A66" s="26" t="str">
        <f t="shared" si="0"/>
        <v>121007</v>
      </c>
      <c r="B66" s="126" t="s">
        <v>83</v>
      </c>
      <c r="C66" s="153" t="s">
        <v>84</v>
      </c>
      <c r="D66" s="125" t="s">
        <v>4</v>
      </c>
      <c r="E66" s="140">
        <v>64906.32</v>
      </c>
      <c r="F66" s="140">
        <v>64906.32</v>
      </c>
      <c r="G66" s="140">
        <v>64906.32</v>
      </c>
      <c r="H66" s="140">
        <v>64906.32</v>
      </c>
      <c r="I66" s="140">
        <v>64906.32</v>
      </c>
      <c r="J66" s="140">
        <v>64906.32</v>
      </c>
      <c r="K66" s="140">
        <v>64906.32</v>
      </c>
      <c r="L66" s="140">
        <v>64906.32</v>
      </c>
      <c r="M66" s="140">
        <v>64906.32</v>
      </c>
      <c r="N66" s="140">
        <v>64906.32</v>
      </c>
      <c r="O66" s="140">
        <v>64906.32</v>
      </c>
      <c r="P66" s="140">
        <v>64906.32</v>
      </c>
      <c r="Q66" s="199">
        <v>64906.32</v>
      </c>
      <c r="R66" s="199">
        <v>64906.32</v>
      </c>
      <c r="S66" s="199">
        <v>64906.32</v>
      </c>
      <c r="T66" s="199">
        <v>64906.32</v>
      </c>
      <c r="U66" s="199">
        <v>64906.32</v>
      </c>
      <c r="V66" s="199">
        <v>64906.32</v>
      </c>
      <c r="W66" s="199">
        <v>64906.32</v>
      </c>
      <c r="X66" s="199">
        <v>64906.32</v>
      </c>
      <c r="Y66" s="199">
        <v>64906.32</v>
      </c>
      <c r="Z66" s="199">
        <v>64906.32</v>
      </c>
      <c r="AA66" s="199">
        <v>64906.32</v>
      </c>
      <c r="AB66" s="199">
        <v>64906.32</v>
      </c>
      <c r="AC66" s="199">
        <f>IFERROR(VLOOKUP('SAP Data'!$C66,'2021 Balance Sheet'!$B$7:$O$1335,'2021 Balance Sheet'!D$2, FALSE),0)</f>
        <v>64906.32</v>
      </c>
      <c r="AD66" s="199">
        <f>IFERROR(VLOOKUP('SAP Data'!$C66,'2021 Balance Sheet'!$B$7:$O$1335,'2021 Balance Sheet'!E$2, FALSE),0)</f>
        <v>64906.32</v>
      </c>
      <c r="AE66" s="199">
        <f>IFERROR(VLOOKUP('SAP Data'!$C66,'2021 Balance Sheet'!$B$7:$O$1335,'2021 Balance Sheet'!F$2, FALSE),0)</f>
        <v>64906.32</v>
      </c>
      <c r="AF66" s="199">
        <f>IFERROR(VLOOKUP('SAP Data'!$C66,'2021 Balance Sheet'!$B$7:$O$1335,'2021 Balance Sheet'!G$2, FALSE),0)</f>
        <v>64906.32</v>
      </c>
      <c r="AG66" s="199">
        <f>IFERROR(VLOOKUP('SAP Data'!$C66,'2021 Balance Sheet'!$B$7:$O$1335,'2021 Balance Sheet'!H$2, FALSE),0)</f>
        <v>64906.32</v>
      </c>
      <c r="AH66" s="199">
        <f>IFERROR(VLOOKUP('SAP Data'!$C66,'2021 Balance Sheet'!$B$7:$O$1335,'2021 Balance Sheet'!I$2, FALSE),0)</f>
        <v>64906.32</v>
      </c>
      <c r="AI66" s="199">
        <f>IFERROR(VLOOKUP('SAP Data'!$C66,'2021 Balance Sheet'!$B$7:$O$1335,'2021 Balance Sheet'!J$2, FALSE),0)</f>
        <v>64906.32</v>
      </c>
      <c r="AJ66" s="199">
        <f>IFERROR(VLOOKUP('SAP Data'!$C66,'2021 Balance Sheet'!$B$7:$O$1335,'2021 Balance Sheet'!K$2, FALSE),0)</f>
        <v>64906.32</v>
      </c>
      <c r="AK66" s="199">
        <f>IFERROR(VLOOKUP('SAP Data'!$C66,'2021 Balance Sheet'!$B$7:$O$1335,'2021 Balance Sheet'!L$2, FALSE),0)</f>
        <v>64906.32</v>
      </c>
      <c r="AL66" s="199">
        <f>IFERROR(VLOOKUP('SAP Data'!$C66,'2021 Balance Sheet'!$B$7:$O$1335,'2021 Balance Sheet'!M$2, FALSE),0)</f>
        <v>64906.32</v>
      </c>
      <c r="AM66" s="199">
        <f>IFERROR(VLOOKUP('SAP Data'!$C66,'2021 Balance Sheet'!$B$7:$O$1335,'2021 Balance Sheet'!N$2, FALSE),0)</f>
        <v>64906.32</v>
      </c>
      <c r="AN66" s="199">
        <f>IFERROR(VLOOKUP('SAP Data'!$C66,'2021 Balance Sheet'!$B$7:$O$1335,'2021 Balance Sheet'!O$2, FALSE),0)</f>
        <v>64906.32</v>
      </c>
      <c r="AO66" s="198">
        <f t="shared" si="1"/>
        <v>64906.32</v>
      </c>
    </row>
    <row r="67" spans="1:41" ht="15.75" thickBot="1" x14ac:dyDescent="0.3">
      <c r="A67" s="26" t="str">
        <f t="shared" si="0"/>
        <v>121008</v>
      </c>
      <c r="B67" s="126" t="s">
        <v>86</v>
      </c>
      <c r="C67" s="153" t="s">
        <v>87</v>
      </c>
      <c r="D67" s="125" t="s">
        <v>4</v>
      </c>
      <c r="E67" s="139">
        <v>54100752.079999998</v>
      </c>
      <c r="F67" s="139">
        <v>54100954.280000001</v>
      </c>
      <c r="G67" s="139">
        <v>54101156.479999997</v>
      </c>
      <c r="H67" s="139">
        <v>54095905.200000003</v>
      </c>
      <c r="I67" s="139">
        <v>52671918.439999998</v>
      </c>
      <c r="J67" s="139">
        <v>52203514.159999996</v>
      </c>
      <c r="K67" s="139">
        <v>52203819.780000001</v>
      </c>
      <c r="L67" s="139">
        <v>52204123.57</v>
      </c>
      <c r="M67" s="139">
        <v>52178254.729999997</v>
      </c>
      <c r="N67" s="139">
        <v>51237844.969999999</v>
      </c>
      <c r="O67" s="139">
        <v>51243727.649999999</v>
      </c>
      <c r="P67" s="139">
        <v>52331340.700000003</v>
      </c>
      <c r="Q67" s="199">
        <v>52332383.420000002</v>
      </c>
      <c r="R67" s="199">
        <v>52336077.82</v>
      </c>
      <c r="S67" s="199">
        <v>53132750.119999997</v>
      </c>
      <c r="T67" s="199">
        <v>53133740.090000004</v>
      </c>
      <c r="U67" s="199">
        <v>53134928.170000002</v>
      </c>
      <c r="V67" s="199">
        <v>53135793.729999997</v>
      </c>
      <c r="W67" s="199">
        <v>53135782.329999998</v>
      </c>
      <c r="X67" s="199">
        <v>53135771.07</v>
      </c>
      <c r="Y67" s="199">
        <v>53135760.310000002</v>
      </c>
      <c r="Z67" s="199">
        <v>55116861.539999999</v>
      </c>
      <c r="AA67" s="199">
        <v>55128090.740000002</v>
      </c>
      <c r="AB67" s="199">
        <v>55181781.390000001</v>
      </c>
      <c r="AC67" s="199">
        <f>IFERROR(VLOOKUP('SAP Data'!$C67,'2021 Balance Sheet'!$B$7:$O$1335,'2021 Balance Sheet'!D$2, FALSE),0)</f>
        <v>55075321.640000001</v>
      </c>
      <c r="AD67" s="199">
        <f>IFERROR(VLOOKUP('SAP Data'!$C67,'2021 Balance Sheet'!$B$7:$O$1335,'2021 Balance Sheet'!E$2, FALSE),0)</f>
        <v>55083335.93</v>
      </c>
      <c r="AE67" s="199">
        <f>IFERROR(VLOOKUP('SAP Data'!$C67,'2021 Balance Sheet'!$B$7:$O$1335,'2021 Balance Sheet'!F$2, FALSE),0)</f>
        <v>55079184.460000001</v>
      </c>
      <c r="AF67" s="199">
        <f>IFERROR(VLOOKUP('SAP Data'!$C67,'2021 Balance Sheet'!$B$7:$O$1335,'2021 Balance Sheet'!G$2, FALSE),0)</f>
        <v>55079532.689999998</v>
      </c>
      <c r="AG67" s="199">
        <f>IFERROR(VLOOKUP('SAP Data'!$C67,'2021 Balance Sheet'!$B$7:$O$1335,'2021 Balance Sheet'!H$2, FALSE),0)</f>
        <v>55079525.159999996</v>
      </c>
      <c r="AH67" s="199">
        <f>IFERROR(VLOOKUP('SAP Data'!$C67,'2021 Balance Sheet'!$B$7:$O$1335,'2021 Balance Sheet'!I$2, FALSE),0)</f>
        <v>55079517.890000001</v>
      </c>
      <c r="AI67" s="199">
        <f>IFERROR(VLOOKUP('SAP Data'!$C67,'2021 Balance Sheet'!$B$7:$O$1335,'2021 Balance Sheet'!J$2, FALSE),0)</f>
        <v>55079510.369999997</v>
      </c>
      <c r="AJ67" s="199">
        <f>IFERROR(VLOOKUP('SAP Data'!$C67,'2021 Balance Sheet'!$B$7:$O$1335,'2021 Balance Sheet'!K$2, FALSE),0)</f>
        <v>55079502.840000004</v>
      </c>
      <c r="AK67" s="199">
        <f>IFERROR(VLOOKUP('SAP Data'!$C67,'2021 Balance Sheet'!$B$7:$O$1335,'2021 Balance Sheet'!L$2, FALSE),0)</f>
        <v>55079495.600000001</v>
      </c>
      <c r="AL67" s="199">
        <f>IFERROR(VLOOKUP('SAP Data'!$C67,'2021 Balance Sheet'!$B$7:$O$1335,'2021 Balance Sheet'!M$2, FALSE),0)</f>
        <v>55092461.189999998</v>
      </c>
      <c r="AM67" s="199">
        <f>IFERROR(VLOOKUP('SAP Data'!$C67,'2021 Balance Sheet'!$B$7:$O$1335,'2021 Balance Sheet'!N$2, FALSE),0)</f>
        <v>56843868.530000001</v>
      </c>
      <c r="AN67" s="199">
        <f>IFERROR(VLOOKUP('SAP Data'!$C67,'2021 Balance Sheet'!$B$7:$O$1335,'2021 Balance Sheet'!O$2, FALSE),0)</f>
        <v>56882921.119999997</v>
      </c>
      <c r="AO67" s="198">
        <f t="shared" si="1"/>
        <v>55181781.390000001</v>
      </c>
    </row>
    <row r="68" spans="1:41" ht="15.75" thickBot="1" x14ac:dyDescent="0.3">
      <c r="A68" s="26" t="str">
        <f t="shared" si="0"/>
        <v>121044</v>
      </c>
      <c r="B68" s="126" t="s">
        <v>89</v>
      </c>
      <c r="C68" s="153" t="s">
        <v>90</v>
      </c>
      <c r="D68" s="125" t="s">
        <v>4</v>
      </c>
      <c r="E68" s="140">
        <v>438739</v>
      </c>
      <c r="F68" s="140">
        <v>438739</v>
      </c>
      <c r="G68" s="140">
        <v>438739</v>
      </c>
      <c r="H68" s="140">
        <v>438739</v>
      </c>
      <c r="I68" s="140">
        <v>438739</v>
      </c>
      <c r="J68" s="140">
        <v>438739</v>
      </c>
      <c r="K68" s="140">
        <v>438739</v>
      </c>
      <c r="L68" s="140">
        <v>438739</v>
      </c>
      <c r="M68" s="140">
        <v>438739</v>
      </c>
      <c r="N68" s="140">
        <v>438739</v>
      </c>
      <c r="O68" s="140">
        <v>438739</v>
      </c>
      <c r="P68" s="140">
        <v>438739</v>
      </c>
      <c r="Q68" s="199">
        <v>438739</v>
      </c>
      <c r="R68" s="199">
        <v>438739</v>
      </c>
      <c r="S68" s="199">
        <v>438739</v>
      </c>
      <c r="T68" s="199">
        <v>438739</v>
      </c>
      <c r="U68" s="199">
        <v>438739</v>
      </c>
      <c r="V68" s="199">
        <v>438739</v>
      </c>
      <c r="W68" s="199">
        <v>438739</v>
      </c>
      <c r="X68" s="199">
        <v>438739</v>
      </c>
      <c r="Y68" s="199">
        <v>438739</v>
      </c>
      <c r="Z68" s="199">
        <v>438739</v>
      </c>
      <c r="AA68" s="199">
        <v>438739</v>
      </c>
      <c r="AB68" s="199">
        <v>438739</v>
      </c>
      <c r="AC68" s="199">
        <f>IFERROR(VLOOKUP('SAP Data'!$C68,'2021 Balance Sheet'!$B$7:$O$1335,'2021 Balance Sheet'!D$2, FALSE),0)</f>
        <v>438739</v>
      </c>
      <c r="AD68" s="199">
        <f>IFERROR(VLOOKUP('SAP Data'!$C68,'2021 Balance Sheet'!$B$7:$O$1335,'2021 Balance Sheet'!E$2, FALSE),0)</f>
        <v>438739</v>
      </c>
      <c r="AE68" s="199">
        <f>IFERROR(VLOOKUP('SAP Data'!$C68,'2021 Balance Sheet'!$B$7:$O$1335,'2021 Balance Sheet'!F$2, FALSE),0)</f>
        <v>438739</v>
      </c>
      <c r="AF68" s="199">
        <f>IFERROR(VLOOKUP('SAP Data'!$C68,'2021 Balance Sheet'!$B$7:$O$1335,'2021 Balance Sheet'!G$2, FALSE),0)</f>
        <v>438739</v>
      </c>
      <c r="AG68" s="199">
        <f>IFERROR(VLOOKUP('SAP Data'!$C68,'2021 Balance Sheet'!$B$7:$O$1335,'2021 Balance Sheet'!H$2, FALSE),0)</f>
        <v>438739</v>
      </c>
      <c r="AH68" s="199">
        <f>IFERROR(VLOOKUP('SAP Data'!$C68,'2021 Balance Sheet'!$B$7:$O$1335,'2021 Balance Sheet'!I$2, FALSE),0)</f>
        <v>438739</v>
      </c>
      <c r="AI68" s="199">
        <f>IFERROR(VLOOKUP('SAP Data'!$C68,'2021 Balance Sheet'!$B$7:$O$1335,'2021 Balance Sheet'!J$2, FALSE),0)</f>
        <v>438739</v>
      </c>
      <c r="AJ68" s="199">
        <f>IFERROR(VLOOKUP('SAP Data'!$C68,'2021 Balance Sheet'!$B$7:$O$1335,'2021 Balance Sheet'!K$2, FALSE),0)</f>
        <v>438739</v>
      </c>
      <c r="AK68" s="199">
        <f>IFERROR(VLOOKUP('SAP Data'!$C68,'2021 Balance Sheet'!$B$7:$O$1335,'2021 Balance Sheet'!L$2, FALSE),0)</f>
        <v>438739</v>
      </c>
      <c r="AL68" s="199">
        <f>IFERROR(VLOOKUP('SAP Data'!$C68,'2021 Balance Sheet'!$B$7:$O$1335,'2021 Balance Sheet'!M$2, FALSE),0)</f>
        <v>438739</v>
      </c>
      <c r="AM68" s="199">
        <f>IFERROR(VLOOKUP('SAP Data'!$C68,'2021 Balance Sheet'!$B$7:$O$1335,'2021 Balance Sheet'!N$2, FALSE),0)</f>
        <v>438739</v>
      </c>
      <c r="AN68" s="199">
        <f>IFERROR(VLOOKUP('SAP Data'!$C68,'2021 Balance Sheet'!$B$7:$O$1335,'2021 Balance Sheet'!O$2, FALSE),0)</f>
        <v>438739</v>
      </c>
      <c r="AO68" s="198">
        <f t="shared" si="1"/>
        <v>438739</v>
      </c>
    </row>
    <row r="69" spans="1:41" ht="15.75" thickBot="1" x14ac:dyDescent="0.3">
      <c r="A69" s="26" t="str">
        <f t="shared" si="0"/>
        <v>121045</v>
      </c>
      <c r="B69" s="126" t="s">
        <v>92</v>
      </c>
      <c r="C69" s="153" t="s">
        <v>93</v>
      </c>
      <c r="D69" s="125" t="s">
        <v>4</v>
      </c>
      <c r="E69" s="139">
        <v>464092.08</v>
      </c>
      <c r="F69" s="139">
        <v>464092.08</v>
      </c>
      <c r="G69" s="139">
        <v>464092.08</v>
      </c>
      <c r="H69" s="139">
        <v>464092.08</v>
      </c>
      <c r="I69" s="139">
        <v>464092.08</v>
      </c>
      <c r="J69" s="139">
        <v>464092.08</v>
      </c>
      <c r="K69" s="139">
        <v>464092.08</v>
      </c>
      <c r="L69" s="139">
        <v>464092.08</v>
      </c>
      <c r="M69" s="139">
        <v>464092.08</v>
      </c>
      <c r="N69" s="139">
        <v>464092.08</v>
      </c>
      <c r="O69" s="139">
        <v>464092.08</v>
      </c>
      <c r="P69" s="139">
        <v>464092.08</v>
      </c>
      <c r="Q69" s="199">
        <v>464092.08</v>
      </c>
      <c r="R69" s="199">
        <v>464092.08</v>
      </c>
      <c r="S69" s="199">
        <v>464092.08</v>
      </c>
      <c r="T69" s="199">
        <v>464092.08</v>
      </c>
      <c r="U69" s="199">
        <v>464092.08</v>
      </c>
      <c r="V69" s="199">
        <v>464092.08</v>
      </c>
      <c r="W69" s="199">
        <v>464092.08</v>
      </c>
      <c r="X69" s="199">
        <v>475081.66</v>
      </c>
      <c r="Y69" s="199">
        <v>475081.66</v>
      </c>
      <c r="Z69" s="199">
        <v>475081.66</v>
      </c>
      <c r="AA69" s="199">
        <v>475081.66</v>
      </c>
      <c r="AB69" s="199">
        <v>475081.66</v>
      </c>
      <c r="AC69" s="199">
        <f>IFERROR(VLOOKUP('SAP Data'!$C69,'2021 Balance Sheet'!$B$7:$O$1335,'2021 Balance Sheet'!D$2, FALSE),0)</f>
        <v>475081.66</v>
      </c>
      <c r="AD69" s="199">
        <f>IFERROR(VLOOKUP('SAP Data'!$C69,'2021 Balance Sheet'!$B$7:$O$1335,'2021 Balance Sheet'!E$2, FALSE),0)</f>
        <v>475081.66</v>
      </c>
      <c r="AE69" s="199">
        <f>IFERROR(VLOOKUP('SAP Data'!$C69,'2021 Balance Sheet'!$B$7:$O$1335,'2021 Balance Sheet'!F$2, FALSE),0)</f>
        <v>475081.66</v>
      </c>
      <c r="AF69" s="199">
        <f>IFERROR(VLOOKUP('SAP Data'!$C69,'2021 Balance Sheet'!$B$7:$O$1335,'2021 Balance Sheet'!G$2, FALSE),0)</f>
        <v>475081.66</v>
      </c>
      <c r="AG69" s="199">
        <f>IFERROR(VLOOKUP('SAP Data'!$C69,'2021 Balance Sheet'!$B$7:$O$1335,'2021 Balance Sheet'!H$2, FALSE),0)</f>
        <v>475081.66</v>
      </c>
      <c r="AH69" s="199">
        <f>IFERROR(VLOOKUP('SAP Data'!$C69,'2021 Balance Sheet'!$B$7:$O$1335,'2021 Balance Sheet'!I$2, FALSE),0)</f>
        <v>475081.66</v>
      </c>
      <c r="AI69" s="199">
        <f>IFERROR(VLOOKUP('SAP Data'!$C69,'2021 Balance Sheet'!$B$7:$O$1335,'2021 Balance Sheet'!J$2, FALSE),0)</f>
        <v>475081.66</v>
      </c>
      <c r="AJ69" s="199">
        <f>IFERROR(VLOOKUP('SAP Data'!$C69,'2021 Balance Sheet'!$B$7:$O$1335,'2021 Balance Sheet'!K$2, FALSE),0)</f>
        <v>475081.66</v>
      </c>
      <c r="AK69" s="199">
        <f>IFERROR(VLOOKUP('SAP Data'!$C69,'2021 Balance Sheet'!$B$7:$O$1335,'2021 Balance Sheet'!L$2, FALSE),0)</f>
        <v>475081.66</v>
      </c>
      <c r="AL69" s="199">
        <f>IFERROR(VLOOKUP('SAP Data'!$C69,'2021 Balance Sheet'!$B$7:$O$1335,'2021 Balance Sheet'!M$2, FALSE),0)</f>
        <v>475081.66</v>
      </c>
      <c r="AM69" s="199">
        <f>IFERROR(VLOOKUP('SAP Data'!$C69,'2021 Balance Sheet'!$B$7:$O$1335,'2021 Balance Sheet'!N$2, FALSE),0)</f>
        <v>475081.66</v>
      </c>
      <c r="AN69" s="199">
        <f>IFERROR(VLOOKUP('SAP Data'!$C69,'2021 Balance Sheet'!$B$7:$O$1335,'2021 Balance Sheet'!O$2, FALSE),0)</f>
        <v>475081.66</v>
      </c>
      <c r="AO69" s="198">
        <f t="shared" si="1"/>
        <v>475081.66</v>
      </c>
    </row>
    <row r="70" spans="1:41" ht="15.75" thickBot="1" x14ac:dyDescent="0.3">
      <c r="A70" s="26" t="str">
        <f t="shared" si="0"/>
        <v>121107</v>
      </c>
      <c r="B70" s="126" t="s">
        <v>95</v>
      </c>
      <c r="C70" s="153" t="s">
        <v>96</v>
      </c>
      <c r="D70" s="125" t="s">
        <v>4</v>
      </c>
      <c r="E70" s="140">
        <v>0</v>
      </c>
      <c r="F70" s="140">
        <v>0</v>
      </c>
      <c r="G70" s="140">
        <v>0</v>
      </c>
      <c r="H70" s="140">
        <v>0</v>
      </c>
      <c r="I70" s="140">
        <v>0</v>
      </c>
      <c r="J70" s="140">
        <v>0</v>
      </c>
      <c r="K70" s="140">
        <v>0</v>
      </c>
      <c r="L70" s="140">
        <v>0</v>
      </c>
      <c r="M70" s="140">
        <v>0</v>
      </c>
      <c r="N70" s="140">
        <v>0</v>
      </c>
      <c r="O70" s="140">
        <v>0</v>
      </c>
      <c r="P70" s="140">
        <v>0</v>
      </c>
      <c r="Q70" s="199">
        <v>0</v>
      </c>
      <c r="R70" s="199">
        <v>0</v>
      </c>
      <c r="S70" s="199">
        <v>0</v>
      </c>
      <c r="T70" s="199">
        <v>0</v>
      </c>
      <c r="U70" s="199">
        <v>0</v>
      </c>
      <c r="V70" s="199">
        <v>0</v>
      </c>
      <c r="W70" s="199">
        <v>0</v>
      </c>
      <c r="X70" s="199">
        <v>0</v>
      </c>
      <c r="Y70" s="199">
        <v>0</v>
      </c>
      <c r="Z70" s="199">
        <v>0</v>
      </c>
      <c r="AA70" s="199">
        <v>0</v>
      </c>
      <c r="AB70" s="199">
        <v>0</v>
      </c>
      <c r="AC70" s="199">
        <f>IFERROR(VLOOKUP('SAP Data'!$C70,'2021 Balance Sheet'!$B$7:$O$1335,'2021 Balance Sheet'!D$2, FALSE),0)</f>
        <v>0</v>
      </c>
      <c r="AD70" s="199">
        <f>IFERROR(VLOOKUP('SAP Data'!$C70,'2021 Balance Sheet'!$B$7:$O$1335,'2021 Balance Sheet'!E$2, FALSE),0)</f>
        <v>0</v>
      </c>
      <c r="AE70" s="199">
        <f>IFERROR(VLOOKUP('SAP Data'!$C70,'2021 Balance Sheet'!$B$7:$O$1335,'2021 Balance Sheet'!F$2, FALSE),0)</f>
        <v>0</v>
      </c>
      <c r="AF70" s="199">
        <f>IFERROR(VLOOKUP('SAP Data'!$C70,'2021 Balance Sheet'!$B$7:$O$1335,'2021 Balance Sheet'!G$2, FALSE),0)</f>
        <v>0</v>
      </c>
      <c r="AG70" s="199">
        <f>IFERROR(VLOOKUP('SAP Data'!$C70,'2021 Balance Sheet'!$B$7:$O$1335,'2021 Balance Sheet'!H$2, FALSE),0)</f>
        <v>0</v>
      </c>
      <c r="AH70" s="199">
        <f>IFERROR(VLOOKUP('SAP Data'!$C70,'2021 Balance Sheet'!$B$7:$O$1335,'2021 Balance Sheet'!I$2, FALSE),0)</f>
        <v>0</v>
      </c>
      <c r="AI70" s="199">
        <f>IFERROR(VLOOKUP('SAP Data'!$C70,'2021 Balance Sheet'!$B$7:$O$1335,'2021 Balance Sheet'!J$2, FALSE),0)</f>
        <v>0</v>
      </c>
      <c r="AJ70" s="199">
        <f>IFERROR(VLOOKUP('SAP Data'!$C70,'2021 Balance Sheet'!$B$7:$O$1335,'2021 Balance Sheet'!K$2, FALSE),0)</f>
        <v>0</v>
      </c>
      <c r="AK70" s="199">
        <f>IFERROR(VLOOKUP('SAP Data'!$C70,'2021 Balance Sheet'!$B$7:$O$1335,'2021 Balance Sheet'!L$2, FALSE),0)</f>
        <v>0</v>
      </c>
      <c r="AL70" s="199">
        <f>IFERROR(VLOOKUP('SAP Data'!$C70,'2021 Balance Sheet'!$B$7:$O$1335,'2021 Balance Sheet'!M$2, FALSE),0)</f>
        <v>0</v>
      </c>
      <c r="AM70" s="199">
        <f>IFERROR(VLOOKUP('SAP Data'!$C70,'2021 Balance Sheet'!$B$7:$O$1335,'2021 Balance Sheet'!N$2, FALSE),0)</f>
        <v>0</v>
      </c>
      <c r="AN70" s="199">
        <f>IFERROR(VLOOKUP('SAP Data'!$C70,'2021 Balance Sheet'!$B$7:$O$1335,'2021 Balance Sheet'!O$2, FALSE),0)</f>
        <v>0</v>
      </c>
      <c r="AO70" s="198">
        <f t="shared" si="1"/>
        <v>0</v>
      </c>
    </row>
    <row r="71" spans="1:41" s="50" customFormat="1" ht="15.75" thickBot="1" x14ac:dyDescent="0.3">
      <c r="A71" s="26" t="str">
        <f t="shared" si="0"/>
        <v>121117</v>
      </c>
      <c r="B71" s="126" t="s">
        <v>98</v>
      </c>
      <c r="C71" s="153" t="s">
        <v>99</v>
      </c>
      <c r="D71" s="125" t="s">
        <v>4</v>
      </c>
      <c r="E71" s="139">
        <v>4233413.6500000004</v>
      </c>
      <c r="F71" s="139">
        <v>4233413.6500000004</v>
      </c>
      <c r="G71" s="139">
        <v>3507589.83</v>
      </c>
      <c r="H71" s="139">
        <v>3507589.83</v>
      </c>
      <c r="I71" s="139">
        <v>3507589.83</v>
      </c>
      <c r="J71" s="139">
        <v>3507589.83</v>
      </c>
      <c r="K71" s="139">
        <v>3507589.83</v>
      </c>
      <c r="L71" s="139">
        <v>3507589.83</v>
      </c>
      <c r="M71" s="139">
        <v>3507589.83</v>
      </c>
      <c r="N71" s="139">
        <v>3507589.83</v>
      </c>
      <c r="O71" s="139">
        <v>3507589.83</v>
      </c>
      <c r="P71" s="139">
        <v>3507589.83</v>
      </c>
      <c r="Q71" s="199">
        <v>3507589.83</v>
      </c>
      <c r="R71" s="199">
        <v>3507589.83</v>
      </c>
      <c r="S71" s="199">
        <v>3507589.83</v>
      </c>
      <c r="T71" s="199">
        <v>3507589.83</v>
      </c>
      <c r="U71" s="199">
        <v>3507589.83</v>
      </c>
      <c r="V71" s="199">
        <v>3507589.83</v>
      </c>
      <c r="W71" s="199">
        <v>3507589.83</v>
      </c>
      <c r="X71" s="199">
        <v>3507589.83</v>
      </c>
      <c r="Y71" s="199">
        <v>3507589.83</v>
      </c>
      <c r="Z71" s="199">
        <v>3507589.83</v>
      </c>
      <c r="AA71" s="199">
        <v>3507589.83</v>
      </c>
      <c r="AB71" s="199">
        <v>3507589.83</v>
      </c>
      <c r="AC71" s="199">
        <f>IFERROR(VLOOKUP('SAP Data'!$C71,'2021 Balance Sheet'!$B$7:$O$1335,'2021 Balance Sheet'!D$2, FALSE),0)</f>
        <v>3507589.83</v>
      </c>
      <c r="AD71" s="199">
        <f>IFERROR(VLOOKUP('SAP Data'!$C71,'2021 Balance Sheet'!$B$7:$O$1335,'2021 Balance Sheet'!E$2, FALSE),0)</f>
        <v>3507589.83</v>
      </c>
      <c r="AE71" s="199">
        <f>IFERROR(VLOOKUP('SAP Data'!$C71,'2021 Balance Sheet'!$B$7:$O$1335,'2021 Balance Sheet'!F$2, FALSE),0)</f>
        <v>3507589.83</v>
      </c>
      <c r="AF71" s="199">
        <f>IFERROR(VLOOKUP('SAP Data'!$C71,'2021 Balance Sheet'!$B$7:$O$1335,'2021 Balance Sheet'!G$2, FALSE),0)</f>
        <v>3507589.83</v>
      </c>
      <c r="AG71" s="199">
        <f>IFERROR(VLOOKUP('SAP Data'!$C71,'2021 Balance Sheet'!$B$7:$O$1335,'2021 Balance Sheet'!H$2, FALSE),0)</f>
        <v>3507589.83</v>
      </c>
      <c r="AH71" s="199">
        <f>IFERROR(VLOOKUP('SAP Data'!$C71,'2021 Balance Sheet'!$B$7:$O$1335,'2021 Balance Sheet'!I$2, FALSE),0)</f>
        <v>3507589.83</v>
      </c>
      <c r="AI71" s="199">
        <f>IFERROR(VLOOKUP('SAP Data'!$C71,'2021 Balance Sheet'!$B$7:$O$1335,'2021 Balance Sheet'!J$2, FALSE),0)</f>
        <v>3507589.83</v>
      </c>
      <c r="AJ71" s="199">
        <f>IFERROR(VLOOKUP('SAP Data'!$C71,'2021 Balance Sheet'!$B$7:$O$1335,'2021 Balance Sheet'!K$2, FALSE),0)</f>
        <v>3507589.83</v>
      </c>
      <c r="AK71" s="199">
        <f>IFERROR(VLOOKUP('SAP Data'!$C71,'2021 Balance Sheet'!$B$7:$O$1335,'2021 Balance Sheet'!L$2, FALSE),0)</f>
        <v>3507589.83</v>
      </c>
      <c r="AL71" s="199">
        <f>IFERROR(VLOOKUP('SAP Data'!$C71,'2021 Balance Sheet'!$B$7:$O$1335,'2021 Balance Sheet'!M$2, FALSE),0)</f>
        <v>3507589.83</v>
      </c>
      <c r="AM71" s="199">
        <f>IFERROR(VLOOKUP('SAP Data'!$C71,'2021 Balance Sheet'!$B$7:$O$1335,'2021 Balance Sheet'!N$2, FALSE),0)</f>
        <v>3507589.83</v>
      </c>
      <c r="AN71" s="199">
        <f>IFERROR(VLOOKUP('SAP Data'!$C71,'2021 Balance Sheet'!$B$7:$O$1335,'2021 Balance Sheet'!O$2, FALSE),0)</f>
        <v>3507589.83</v>
      </c>
      <c r="AO71" s="198">
        <f t="shared" si="1"/>
        <v>3507589.83</v>
      </c>
    </row>
    <row r="72" spans="1:41" s="50" customFormat="1" ht="15.75" thickBot="1" x14ac:dyDescent="0.3">
      <c r="A72" s="26" t="str">
        <f t="shared" si="0"/>
        <v>121200</v>
      </c>
      <c r="B72" s="126" t="s">
        <v>101</v>
      </c>
      <c r="C72" s="153" t="s">
        <v>102</v>
      </c>
      <c r="D72" s="125" t="s">
        <v>4</v>
      </c>
      <c r="E72" s="139"/>
      <c r="F72" s="139"/>
      <c r="G72" s="139"/>
      <c r="H72" s="139"/>
      <c r="I72" s="139"/>
      <c r="J72" s="139">
        <v>0</v>
      </c>
      <c r="K72" s="139">
        <v>0</v>
      </c>
      <c r="L72" s="139">
        <v>0</v>
      </c>
      <c r="M72" s="139">
        <v>0</v>
      </c>
      <c r="N72" s="139"/>
      <c r="O72" s="139"/>
      <c r="P72" s="139"/>
      <c r="Q72" s="199">
        <v>0</v>
      </c>
      <c r="R72" s="199">
        <v>0</v>
      </c>
      <c r="S72" s="199">
        <v>0</v>
      </c>
      <c r="T72" s="199">
        <v>0</v>
      </c>
      <c r="U72" s="199">
        <v>0</v>
      </c>
      <c r="V72" s="199">
        <v>0</v>
      </c>
      <c r="W72" s="199">
        <v>0</v>
      </c>
      <c r="X72" s="199">
        <v>0</v>
      </c>
      <c r="Y72" s="199">
        <v>0</v>
      </c>
      <c r="Z72" s="199">
        <v>0</v>
      </c>
      <c r="AA72" s="199">
        <v>0</v>
      </c>
      <c r="AB72" s="199">
        <v>0</v>
      </c>
      <c r="AC72" s="199">
        <f>IFERROR(VLOOKUP('SAP Data'!$C72,'2021 Balance Sheet'!$B$7:$O$1335,'2021 Balance Sheet'!D$2, FALSE),0)</f>
        <v>0</v>
      </c>
      <c r="AD72" s="199">
        <f>IFERROR(VLOOKUP('SAP Data'!$C72,'2021 Balance Sheet'!$B$7:$O$1335,'2021 Balance Sheet'!E$2, FALSE),0)</f>
        <v>0</v>
      </c>
      <c r="AE72" s="199">
        <f>IFERROR(VLOOKUP('SAP Data'!$C72,'2021 Balance Sheet'!$B$7:$O$1335,'2021 Balance Sheet'!F$2, FALSE),0)</f>
        <v>0</v>
      </c>
      <c r="AF72" s="199">
        <f>IFERROR(VLOOKUP('SAP Data'!$C72,'2021 Balance Sheet'!$B$7:$O$1335,'2021 Balance Sheet'!G$2, FALSE),0)</f>
        <v>0</v>
      </c>
      <c r="AG72" s="199">
        <f>IFERROR(VLOOKUP('SAP Data'!$C72,'2021 Balance Sheet'!$B$7:$O$1335,'2021 Balance Sheet'!H$2, FALSE),0)</f>
        <v>0</v>
      </c>
      <c r="AH72" s="199">
        <f>IFERROR(VLOOKUP('SAP Data'!$C72,'2021 Balance Sheet'!$B$7:$O$1335,'2021 Balance Sheet'!I$2, FALSE),0)</f>
        <v>0</v>
      </c>
      <c r="AI72" s="199">
        <f>IFERROR(VLOOKUP('SAP Data'!$C72,'2021 Balance Sheet'!$B$7:$O$1335,'2021 Balance Sheet'!J$2, FALSE),0)</f>
        <v>0</v>
      </c>
      <c r="AJ72" s="199">
        <f>IFERROR(VLOOKUP('SAP Data'!$C72,'2021 Balance Sheet'!$B$7:$O$1335,'2021 Balance Sheet'!K$2, FALSE),0)</f>
        <v>0</v>
      </c>
      <c r="AK72" s="199">
        <f>IFERROR(VLOOKUP('SAP Data'!$C72,'2021 Balance Sheet'!$B$7:$O$1335,'2021 Balance Sheet'!L$2, FALSE),0)</f>
        <v>0</v>
      </c>
      <c r="AL72" s="199">
        <f>IFERROR(VLOOKUP('SAP Data'!$C72,'2021 Balance Sheet'!$B$7:$O$1335,'2021 Balance Sheet'!M$2, FALSE),0)</f>
        <v>0</v>
      </c>
      <c r="AM72" s="199">
        <f>IFERROR(VLOOKUP('SAP Data'!$C72,'2021 Balance Sheet'!$B$7:$O$1335,'2021 Balance Sheet'!N$2, FALSE),0)</f>
        <v>0</v>
      </c>
      <c r="AN72" s="199">
        <f>IFERROR(VLOOKUP('SAP Data'!$C72,'2021 Balance Sheet'!$B$7:$O$1335,'2021 Balance Sheet'!O$2, FALSE),0)</f>
        <v>0</v>
      </c>
      <c r="AO72" s="198">
        <f t="shared" si="1"/>
        <v>0</v>
      </c>
    </row>
    <row r="73" spans="1:41" ht="15.75" thickBot="1" x14ac:dyDescent="0.3">
      <c r="A73" s="26" t="str">
        <f t="shared" si="0"/>
        <v>121201</v>
      </c>
      <c r="B73" s="126" t="s">
        <v>104</v>
      </c>
      <c r="C73" s="153" t="s">
        <v>105</v>
      </c>
      <c r="D73" s="125" t="s">
        <v>4</v>
      </c>
      <c r="E73" s="140">
        <v>0</v>
      </c>
      <c r="F73" s="140">
        <v>0</v>
      </c>
      <c r="G73" s="140">
        <v>0</v>
      </c>
      <c r="H73" s="140">
        <v>0</v>
      </c>
      <c r="I73" s="140">
        <v>0</v>
      </c>
      <c r="J73" s="140">
        <v>0</v>
      </c>
      <c r="K73" s="140">
        <v>0</v>
      </c>
      <c r="L73" s="140">
        <v>0</v>
      </c>
      <c r="M73" s="140">
        <v>0</v>
      </c>
      <c r="N73" s="140">
        <v>0</v>
      </c>
      <c r="O73" s="140">
        <v>0</v>
      </c>
      <c r="P73" s="140">
        <v>0</v>
      </c>
      <c r="Q73" s="199">
        <v>0</v>
      </c>
      <c r="R73" s="199">
        <v>0</v>
      </c>
      <c r="S73" s="199">
        <v>0</v>
      </c>
      <c r="T73" s="199">
        <v>0</v>
      </c>
      <c r="U73" s="199">
        <v>0</v>
      </c>
      <c r="V73" s="199">
        <v>0</v>
      </c>
      <c r="W73" s="199">
        <v>0</v>
      </c>
      <c r="X73" s="199">
        <v>0</v>
      </c>
      <c r="Y73" s="199">
        <v>0</v>
      </c>
      <c r="Z73" s="199">
        <v>0</v>
      </c>
      <c r="AA73" s="199">
        <v>0</v>
      </c>
      <c r="AB73" s="199">
        <v>0</v>
      </c>
      <c r="AC73" s="199">
        <f>IFERROR(VLOOKUP('SAP Data'!$C73,'2021 Balance Sheet'!$B$7:$O$1335,'2021 Balance Sheet'!D$2, FALSE),0)</f>
        <v>0</v>
      </c>
      <c r="AD73" s="199">
        <f>IFERROR(VLOOKUP('SAP Data'!$C73,'2021 Balance Sheet'!$B$7:$O$1335,'2021 Balance Sheet'!E$2, FALSE),0)</f>
        <v>0</v>
      </c>
      <c r="AE73" s="199">
        <f>IFERROR(VLOOKUP('SAP Data'!$C73,'2021 Balance Sheet'!$B$7:$O$1335,'2021 Balance Sheet'!F$2, FALSE),0)</f>
        <v>0</v>
      </c>
      <c r="AF73" s="199">
        <f>IFERROR(VLOOKUP('SAP Data'!$C73,'2021 Balance Sheet'!$B$7:$O$1335,'2021 Balance Sheet'!G$2, FALSE),0)</f>
        <v>0</v>
      </c>
      <c r="AG73" s="199">
        <f>IFERROR(VLOOKUP('SAP Data'!$C73,'2021 Balance Sheet'!$B$7:$O$1335,'2021 Balance Sheet'!H$2, FALSE),0)</f>
        <v>0</v>
      </c>
      <c r="AH73" s="199">
        <f>IFERROR(VLOOKUP('SAP Data'!$C73,'2021 Balance Sheet'!$B$7:$O$1335,'2021 Balance Sheet'!I$2, FALSE),0)</f>
        <v>0</v>
      </c>
      <c r="AI73" s="199">
        <f>IFERROR(VLOOKUP('SAP Data'!$C73,'2021 Balance Sheet'!$B$7:$O$1335,'2021 Balance Sheet'!J$2, FALSE),0)</f>
        <v>0</v>
      </c>
      <c r="AJ73" s="199">
        <f>IFERROR(VLOOKUP('SAP Data'!$C73,'2021 Balance Sheet'!$B$7:$O$1335,'2021 Balance Sheet'!K$2, FALSE),0)</f>
        <v>0</v>
      </c>
      <c r="AK73" s="199">
        <f>IFERROR(VLOOKUP('SAP Data'!$C73,'2021 Balance Sheet'!$B$7:$O$1335,'2021 Balance Sheet'!L$2, FALSE),0)</f>
        <v>0</v>
      </c>
      <c r="AL73" s="199">
        <f>IFERROR(VLOOKUP('SAP Data'!$C73,'2021 Balance Sheet'!$B$7:$O$1335,'2021 Balance Sheet'!M$2, FALSE),0)</f>
        <v>0</v>
      </c>
      <c r="AM73" s="199">
        <f>IFERROR(VLOOKUP('SAP Data'!$C73,'2021 Balance Sheet'!$B$7:$O$1335,'2021 Balance Sheet'!N$2, FALSE),0)</f>
        <v>0</v>
      </c>
      <c r="AN73" s="199">
        <f>IFERROR(VLOOKUP('SAP Data'!$C73,'2021 Balance Sheet'!$B$7:$O$1335,'2021 Balance Sheet'!O$2, FALSE),0)</f>
        <v>0</v>
      </c>
      <c r="AO73" s="198">
        <f t="shared" si="1"/>
        <v>0</v>
      </c>
    </row>
    <row r="74" spans="1:41" ht="15.75" thickBot="1" x14ac:dyDescent="0.3">
      <c r="A74" s="26" t="str">
        <f t="shared" si="0"/>
        <v>121202</v>
      </c>
      <c r="B74" s="126" t="s">
        <v>1466</v>
      </c>
      <c r="C74" s="153" t="s">
        <v>1467</v>
      </c>
      <c r="D74" s="125" t="s">
        <v>4</v>
      </c>
      <c r="E74" s="140"/>
      <c r="F74" s="140"/>
      <c r="G74" s="140"/>
      <c r="H74" s="140"/>
      <c r="I74" s="140"/>
      <c r="J74" s="140">
        <v>0</v>
      </c>
      <c r="K74" s="140">
        <v>0</v>
      </c>
      <c r="L74" s="140">
        <v>0</v>
      </c>
      <c r="M74" s="140">
        <v>0</v>
      </c>
      <c r="N74" s="140"/>
      <c r="O74" s="140"/>
      <c r="P74" s="140"/>
      <c r="Q74" s="199">
        <v>0</v>
      </c>
      <c r="R74" s="199">
        <v>0</v>
      </c>
      <c r="S74" s="199">
        <v>0</v>
      </c>
      <c r="T74" s="199">
        <v>0</v>
      </c>
      <c r="U74" s="199">
        <v>0</v>
      </c>
      <c r="V74" s="199">
        <v>0</v>
      </c>
      <c r="W74" s="199">
        <v>0</v>
      </c>
      <c r="X74" s="199">
        <v>0</v>
      </c>
      <c r="Y74" s="199">
        <v>0</v>
      </c>
      <c r="Z74" s="199">
        <v>0</v>
      </c>
      <c r="AA74" s="199">
        <v>0</v>
      </c>
      <c r="AB74" s="199">
        <v>0</v>
      </c>
      <c r="AC74" s="199">
        <f>IFERROR(VLOOKUP('SAP Data'!$C74,'2021 Balance Sheet'!$B$7:$O$1335,'2021 Balance Sheet'!D$2, FALSE),0)</f>
        <v>0</v>
      </c>
      <c r="AD74" s="199">
        <f>IFERROR(VLOOKUP('SAP Data'!$C74,'2021 Balance Sheet'!$B$7:$O$1335,'2021 Balance Sheet'!E$2, FALSE),0)</f>
        <v>0</v>
      </c>
      <c r="AE74" s="199">
        <f>IFERROR(VLOOKUP('SAP Data'!$C74,'2021 Balance Sheet'!$B$7:$O$1335,'2021 Balance Sheet'!F$2, FALSE),0)</f>
        <v>0</v>
      </c>
      <c r="AF74" s="199">
        <f>IFERROR(VLOOKUP('SAP Data'!$C74,'2021 Balance Sheet'!$B$7:$O$1335,'2021 Balance Sheet'!G$2, FALSE),0)</f>
        <v>0</v>
      </c>
      <c r="AG74" s="199">
        <f>IFERROR(VLOOKUP('SAP Data'!$C74,'2021 Balance Sheet'!$B$7:$O$1335,'2021 Balance Sheet'!H$2, FALSE),0)</f>
        <v>0</v>
      </c>
      <c r="AH74" s="199">
        <f>IFERROR(VLOOKUP('SAP Data'!$C74,'2021 Balance Sheet'!$B$7:$O$1335,'2021 Balance Sheet'!I$2, FALSE),0)</f>
        <v>0</v>
      </c>
      <c r="AI74" s="199">
        <f>IFERROR(VLOOKUP('SAP Data'!$C74,'2021 Balance Sheet'!$B$7:$O$1335,'2021 Balance Sheet'!J$2, FALSE),0)</f>
        <v>0</v>
      </c>
      <c r="AJ74" s="199">
        <f>IFERROR(VLOOKUP('SAP Data'!$C74,'2021 Balance Sheet'!$B$7:$O$1335,'2021 Balance Sheet'!K$2, FALSE),0)</f>
        <v>0</v>
      </c>
      <c r="AK74" s="199">
        <f>IFERROR(VLOOKUP('SAP Data'!$C74,'2021 Balance Sheet'!$B$7:$O$1335,'2021 Balance Sheet'!L$2, FALSE),0)</f>
        <v>0</v>
      </c>
      <c r="AL74" s="199">
        <f>IFERROR(VLOOKUP('SAP Data'!$C74,'2021 Balance Sheet'!$B$7:$O$1335,'2021 Balance Sheet'!M$2, FALSE),0)</f>
        <v>0</v>
      </c>
      <c r="AM74" s="199">
        <f>IFERROR(VLOOKUP('SAP Data'!$C74,'2021 Balance Sheet'!$B$7:$O$1335,'2021 Balance Sheet'!N$2, FALSE),0)</f>
        <v>0</v>
      </c>
      <c r="AN74" s="199">
        <f>IFERROR(VLOOKUP('SAP Data'!$C74,'2021 Balance Sheet'!$B$7:$O$1335,'2021 Balance Sheet'!O$2, FALSE),0)</f>
        <v>0</v>
      </c>
      <c r="AO74" s="198">
        <f t="shared" si="1"/>
        <v>0</v>
      </c>
    </row>
    <row r="75" spans="1:41" ht="15.75" thickBot="1" x14ac:dyDescent="0.3">
      <c r="A75" s="26" t="str">
        <f t="shared" si="0"/>
        <v>121666</v>
      </c>
      <c r="B75" s="126" t="s">
        <v>95</v>
      </c>
      <c r="C75" s="153" t="s">
        <v>3040</v>
      </c>
      <c r="D75" s="125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99">
        <v>0</v>
      </c>
      <c r="R75" s="199">
        <v>0</v>
      </c>
      <c r="S75" s="199">
        <v>0</v>
      </c>
      <c r="T75" s="199">
        <v>0</v>
      </c>
      <c r="U75" s="199">
        <v>0</v>
      </c>
      <c r="V75" s="199">
        <v>0</v>
      </c>
      <c r="W75" s="199">
        <v>0</v>
      </c>
      <c r="X75" s="199">
        <v>0</v>
      </c>
      <c r="Y75" s="199">
        <v>0</v>
      </c>
      <c r="Z75" s="199">
        <v>0</v>
      </c>
      <c r="AA75" s="199">
        <v>0</v>
      </c>
      <c r="AB75" s="199">
        <v>0</v>
      </c>
      <c r="AC75" s="199">
        <f>IFERROR(VLOOKUP('SAP Data'!$C75,'2021 Balance Sheet'!$B$7:$O$1335,'2021 Balance Sheet'!D$2, FALSE),0)</f>
        <v>0</v>
      </c>
      <c r="AD75" s="199">
        <f>IFERROR(VLOOKUP('SAP Data'!$C75,'2021 Balance Sheet'!$B$7:$O$1335,'2021 Balance Sheet'!E$2, FALSE),0)</f>
        <v>0</v>
      </c>
      <c r="AE75" s="199">
        <f>IFERROR(VLOOKUP('SAP Data'!$C75,'2021 Balance Sheet'!$B$7:$O$1335,'2021 Balance Sheet'!F$2, FALSE),0)</f>
        <v>0</v>
      </c>
      <c r="AF75" s="199">
        <f>IFERROR(VLOOKUP('SAP Data'!$C75,'2021 Balance Sheet'!$B$7:$O$1335,'2021 Balance Sheet'!G$2, FALSE),0)</f>
        <v>0</v>
      </c>
      <c r="AG75" s="199">
        <f>IFERROR(VLOOKUP('SAP Data'!$C75,'2021 Balance Sheet'!$B$7:$O$1335,'2021 Balance Sheet'!H$2, FALSE),0)</f>
        <v>0</v>
      </c>
      <c r="AH75" s="199">
        <f>IFERROR(VLOOKUP('SAP Data'!$C75,'2021 Balance Sheet'!$B$7:$O$1335,'2021 Balance Sheet'!I$2, FALSE),0)</f>
        <v>0</v>
      </c>
      <c r="AI75" s="199">
        <f>IFERROR(VLOOKUP('SAP Data'!$C75,'2021 Balance Sheet'!$B$7:$O$1335,'2021 Balance Sheet'!J$2, FALSE),0)</f>
        <v>0</v>
      </c>
      <c r="AJ75" s="199">
        <f>IFERROR(VLOOKUP('SAP Data'!$C75,'2021 Balance Sheet'!$B$7:$O$1335,'2021 Balance Sheet'!K$2, FALSE),0)</f>
        <v>0</v>
      </c>
      <c r="AK75" s="199">
        <f>IFERROR(VLOOKUP('SAP Data'!$C75,'2021 Balance Sheet'!$B$7:$O$1335,'2021 Balance Sheet'!L$2, FALSE),0)</f>
        <v>0</v>
      </c>
      <c r="AL75" s="199">
        <f>IFERROR(VLOOKUP('SAP Data'!$C75,'2021 Balance Sheet'!$B$7:$O$1335,'2021 Balance Sheet'!M$2, FALSE),0)</f>
        <v>0</v>
      </c>
      <c r="AM75" s="199">
        <f>IFERROR(VLOOKUP('SAP Data'!$C75,'2021 Balance Sheet'!$B$7:$O$1335,'2021 Balance Sheet'!N$2, FALSE),0)</f>
        <v>0</v>
      </c>
      <c r="AN75" s="199">
        <f>IFERROR(VLOOKUP('SAP Data'!$C75,'2021 Balance Sheet'!$B$7:$O$1335,'2021 Balance Sheet'!O$2, FALSE),0)</f>
        <v>0</v>
      </c>
      <c r="AO75" s="198">
        <f t="shared" si="1"/>
        <v>0</v>
      </c>
    </row>
    <row r="76" spans="1:41" ht="15.75" thickBot="1" x14ac:dyDescent="0.3">
      <c r="A76" s="26" t="str">
        <f t="shared" si="0"/>
        <v>121707</v>
      </c>
      <c r="B76" s="126" t="s">
        <v>107</v>
      </c>
      <c r="C76" s="153" t="s">
        <v>108</v>
      </c>
      <c r="D76" s="125" t="s">
        <v>4</v>
      </c>
      <c r="E76" s="139">
        <v>5349037.18</v>
      </c>
      <c r="F76" s="139">
        <v>5604206.7300000004</v>
      </c>
      <c r="G76" s="139">
        <v>5328676.93</v>
      </c>
      <c r="H76" s="139">
        <v>5411248.8799999999</v>
      </c>
      <c r="I76" s="139">
        <v>5440295.5999999996</v>
      </c>
      <c r="J76" s="139">
        <v>5453508.96</v>
      </c>
      <c r="K76" s="139">
        <v>5678403.2800000003</v>
      </c>
      <c r="L76" s="139">
        <v>5824699.0300000003</v>
      </c>
      <c r="M76" s="139">
        <v>6164145.0999999996</v>
      </c>
      <c r="N76" s="139">
        <v>6262653.5300000003</v>
      </c>
      <c r="O76" s="139">
        <v>6299445.7999999998</v>
      </c>
      <c r="P76" s="139">
        <v>5548397.54</v>
      </c>
      <c r="Q76" s="199">
        <v>5559484.8799999999</v>
      </c>
      <c r="R76" s="199">
        <v>5584305.1299999999</v>
      </c>
      <c r="S76" s="199">
        <v>4823876.8</v>
      </c>
      <c r="T76" s="199">
        <v>4848439.68</v>
      </c>
      <c r="U76" s="199">
        <v>5206876.9000000004</v>
      </c>
      <c r="V76" s="199">
        <v>5341554.18</v>
      </c>
      <c r="W76" s="199">
        <v>5465861.7800000003</v>
      </c>
      <c r="X76" s="199">
        <v>5573769.8399999999</v>
      </c>
      <c r="Y76" s="199">
        <v>6444477.7599999998</v>
      </c>
      <c r="Z76" s="199">
        <v>5037010.8899999997</v>
      </c>
      <c r="AA76" s="199">
        <v>5061626.5599999996</v>
      </c>
      <c r="AB76" s="199">
        <v>5040825.05</v>
      </c>
      <c r="AC76" s="199">
        <f>IFERROR(VLOOKUP('SAP Data'!$C76,'2021 Balance Sheet'!$B$7:$O$1335,'2021 Balance Sheet'!D$2, FALSE),0)</f>
        <v>5050125.1500000004</v>
      </c>
      <c r="AD76" s="199">
        <f>IFERROR(VLOOKUP('SAP Data'!$C76,'2021 Balance Sheet'!$B$7:$O$1335,'2021 Balance Sheet'!E$2, FALSE),0)</f>
        <v>5111259.47</v>
      </c>
      <c r="AE76" s="199">
        <f>IFERROR(VLOOKUP('SAP Data'!$C76,'2021 Balance Sheet'!$B$7:$O$1335,'2021 Balance Sheet'!F$2, FALSE),0)</f>
        <v>5125020.2699999996</v>
      </c>
      <c r="AF76" s="199">
        <f>IFERROR(VLOOKUP('SAP Data'!$C76,'2021 Balance Sheet'!$B$7:$O$1335,'2021 Balance Sheet'!G$2, FALSE),0)</f>
        <v>5337418.71</v>
      </c>
      <c r="AG76" s="199">
        <f>IFERROR(VLOOKUP('SAP Data'!$C76,'2021 Balance Sheet'!$B$7:$O$1335,'2021 Balance Sheet'!H$2, FALSE),0)</f>
        <v>5533881.7699999996</v>
      </c>
      <c r="AH76" s="199">
        <f>IFERROR(VLOOKUP('SAP Data'!$C76,'2021 Balance Sheet'!$B$7:$O$1335,'2021 Balance Sheet'!I$2, FALSE),0)</f>
        <v>5817310.5</v>
      </c>
      <c r="AI76" s="199">
        <f>IFERROR(VLOOKUP('SAP Data'!$C76,'2021 Balance Sheet'!$B$7:$O$1335,'2021 Balance Sheet'!J$2, FALSE),0)</f>
        <v>6210374.5300000003</v>
      </c>
      <c r="AJ76" s="199">
        <f>IFERROR(VLOOKUP('SAP Data'!$C76,'2021 Balance Sheet'!$B$7:$O$1335,'2021 Balance Sheet'!K$2, FALSE),0)</f>
        <v>7206161.2000000002</v>
      </c>
      <c r="AK76" s="199">
        <f>IFERROR(VLOOKUP('SAP Data'!$C76,'2021 Balance Sheet'!$B$7:$O$1335,'2021 Balance Sheet'!L$2, FALSE),0)</f>
        <v>7227773.5700000003</v>
      </c>
      <c r="AL76" s="199">
        <f>IFERROR(VLOOKUP('SAP Data'!$C76,'2021 Balance Sheet'!$B$7:$O$1335,'2021 Balance Sheet'!M$2, FALSE),0)</f>
        <v>7582951.3200000003</v>
      </c>
      <c r="AM76" s="199">
        <f>IFERROR(VLOOKUP('SAP Data'!$C76,'2021 Balance Sheet'!$B$7:$O$1335,'2021 Balance Sheet'!N$2, FALSE),0)</f>
        <v>6115679.1399999997</v>
      </c>
      <c r="AN76" s="199">
        <f>IFERROR(VLOOKUP('SAP Data'!$C76,'2021 Balance Sheet'!$B$7:$O$1335,'2021 Balance Sheet'!O$2, FALSE),0)</f>
        <v>4970551.91</v>
      </c>
      <c r="AO76" s="198">
        <f t="shared" si="1"/>
        <v>5040825.05</v>
      </c>
    </row>
    <row r="77" spans="1:41" ht="15.75" thickBot="1" x14ac:dyDescent="0.3">
      <c r="A77" s="26" t="str">
        <f t="shared" si="0"/>
        <v>500120</v>
      </c>
      <c r="B77" s="149" t="s">
        <v>1594</v>
      </c>
      <c r="C77" s="153">
        <v>500120</v>
      </c>
      <c r="D77" s="166"/>
      <c r="E77" s="140">
        <v>-18685770.420000002</v>
      </c>
      <c r="F77" s="140">
        <v>-18768352.280000001</v>
      </c>
      <c r="G77" s="140">
        <v>-18850882.530000001</v>
      </c>
      <c r="H77" s="140">
        <v>-18933426.23</v>
      </c>
      <c r="I77" s="140">
        <v>-19014904.829999998</v>
      </c>
      <c r="J77" s="140">
        <v>-18649895.579999998</v>
      </c>
      <c r="K77" s="140">
        <v>-18729637.199999999</v>
      </c>
      <c r="L77" s="140">
        <v>-18809379.16</v>
      </c>
      <c r="M77" s="140">
        <v>-18889112.129999999</v>
      </c>
      <c r="N77" s="140">
        <v>-18504528.469999999</v>
      </c>
      <c r="O77" s="140">
        <v>-18582889.030000001</v>
      </c>
      <c r="P77" s="140">
        <v>-18661917.18</v>
      </c>
      <c r="Q77" s="199">
        <v>-18741628.239999998</v>
      </c>
      <c r="R77" s="199">
        <v>-18821373.039999999</v>
      </c>
      <c r="S77" s="199">
        <v>-18901684.469999999</v>
      </c>
      <c r="T77" s="199">
        <v>-18982621.010000002</v>
      </c>
      <c r="U77" s="199">
        <v>-19063543.100000001</v>
      </c>
      <c r="V77" s="199">
        <v>-19144482.609999999</v>
      </c>
      <c r="W77" s="199">
        <v>-19225407</v>
      </c>
      <c r="X77" s="199">
        <v>-19306341.18</v>
      </c>
      <c r="Y77" s="199">
        <v>-19387301.260000002</v>
      </c>
      <c r="Z77" s="199">
        <v>-19469652.77</v>
      </c>
      <c r="AA77" s="199">
        <v>-19553445.190000001</v>
      </c>
      <c r="AB77" s="199">
        <v>-19637290.890000001</v>
      </c>
      <c r="AC77" s="199">
        <f>IFERROR(VLOOKUP('SAP Data'!$C77,'2021 Balance Sheet'!$B$7:$O$1335,'2021 Balance Sheet'!D$2, FALSE),0)</f>
        <v>-19721024.98</v>
      </c>
      <c r="AD77" s="199">
        <f>IFERROR(VLOOKUP('SAP Data'!$C77,'2021 Balance Sheet'!$B$7:$O$1335,'2021 Balance Sheet'!E$2, FALSE),0)</f>
        <v>-19804819.649999999</v>
      </c>
      <c r="AE77" s="199">
        <f>IFERROR(VLOOKUP('SAP Data'!$C77,'2021 Balance Sheet'!$B$7:$O$1335,'2021 Balance Sheet'!F$2, FALSE),0)</f>
        <v>-19888568.789999999</v>
      </c>
      <c r="AF77" s="199">
        <f>IFERROR(VLOOKUP('SAP Data'!$C77,'2021 Balance Sheet'!$B$7:$O$1335,'2021 Balance Sheet'!G$2, FALSE),0)</f>
        <v>-19972330.5</v>
      </c>
      <c r="AG77" s="199">
        <f>IFERROR(VLOOKUP('SAP Data'!$C77,'2021 Balance Sheet'!$B$7:$O$1335,'2021 Balance Sheet'!H$2, FALSE),0)</f>
        <v>-20056076.100000001</v>
      </c>
      <c r="AH77" s="199">
        <f>IFERROR(VLOOKUP('SAP Data'!$C77,'2021 Balance Sheet'!$B$7:$O$1335,'2021 Balance Sheet'!I$2, FALSE),0)</f>
        <v>-20139837.989999998</v>
      </c>
      <c r="AI77" s="199">
        <f>IFERROR(VLOOKUP('SAP Data'!$C77,'2021 Balance Sheet'!$B$7:$O$1335,'2021 Balance Sheet'!J$2, FALSE),0)</f>
        <v>-20223583.690000001</v>
      </c>
      <c r="AJ77" s="199">
        <f>IFERROR(VLOOKUP('SAP Data'!$C77,'2021 Balance Sheet'!$B$7:$O$1335,'2021 Balance Sheet'!K$2, FALSE),0)</f>
        <v>-20307833.550000001</v>
      </c>
      <c r="AK77" s="199">
        <f>IFERROR(VLOOKUP('SAP Data'!$C77,'2021 Balance Sheet'!$B$7:$O$1335,'2021 Balance Sheet'!L$2, FALSE),0)</f>
        <v>-20391091.07</v>
      </c>
      <c r="AL77" s="199">
        <f>IFERROR(VLOOKUP('SAP Data'!$C77,'2021 Balance Sheet'!$B$7:$O$1335,'2021 Balance Sheet'!M$2, FALSE),0)</f>
        <v>-20474847.550000001</v>
      </c>
      <c r="AM77" s="199">
        <f>IFERROR(VLOOKUP('SAP Data'!$C77,'2021 Balance Sheet'!$B$7:$O$1335,'2021 Balance Sheet'!N$2, FALSE),0)</f>
        <v>-20559726.07</v>
      </c>
      <c r="AN77" s="199">
        <f>IFERROR(VLOOKUP('SAP Data'!$C77,'2021 Balance Sheet'!$B$7:$O$1335,'2021 Balance Sheet'!O$2, FALSE),0)</f>
        <v>-20646116.219999999</v>
      </c>
      <c r="AO77" s="198">
        <f t="shared" si="1"/>
        <v>-19637290.890000001</v>
      </c>
    </row>
    <row r="78" spans="1:41" ht="15.75" thickBot="1" x14ac:dyDescent="0.3">
      <c r="A78" s="26" t="str">
        <f t="shared" si="0"/>
        <v>122002</v>
      </c>
      <c r="B78" s="126" t="s">
        <v>110</v>
      </c>
      <c r="C78" s="153" t="s">
        <v>111</v>
      </c>
      <c r="D78" s="125" t="s">
        <v>4</v>
      </c>
      <c r="E78" s="139">
        <v>101172.96</v>
      </c>
      <c r="F78" s="139">
        <v>101659.08</v>
      </c>
      <c r="G78" s="139">
        <v>102197.31</v>
      </c>
      <c r="H78" s="139">
        <v>102718.18</v>
      </c>
      <c r="I78" s="139">
        <v>103226.65</v>
      </c>
      <c r="J78" s="139">
        <v>103709.23</v>
      </c>
      <c r="K78" s="139">
        <v>104207.9</v>
      </c>
      <c r="L78" s="139">
        <v>104706.58</v>
      </c>
      <c r="M78" s="139">
        <v>105189.18</v>
      </c>
      <c r="N78" s="139">
        <v>105666.82</v>
      </c>
      <c r="O78" s="139">
        <v>106129.05</v>
      </c>
      <c r="P78" s="139">
        <v>106606.69</v>
      </c>
      <c r="Q78" s="199">
        <v>107084.35</v>
      </c>
      <c r="R78" s="199">
        <v>107531.2</v>
      </c>
      <c r="S78" s="199">
        <v>108022.36</v>
      </c>
      <c r="T78" s="199">
        <v>108497.69</v>
      </c>
      <c r="U78" s="199">
        <v>108988.88</v>
      </c>
      <c r="V78" s="199">
        <v>109464.23</v>
      </c>
      <c r="W78" s="199">
        <v>109955.43</v>
      </c>
      <c r="X78" s="199">
        <v>110446.64</v>
      </c>
      <c r="Y78" s="199">
        <v>110922.01</v>
      </c>
      <c r="Z78" s="199">
        <v>111426.51</v>
      </c>
      <c r="AA78" s="199">
        <v>111914.94</v>
      </c>
      <c r="AB78" s="199">
        <v>112419.79</v>
      </c>
      <c r="AC78" s="199">
        <f>IFERROR(VLOOKUP('SAP Data'!$C78,'2021 Balance Sheet'!$B$7:$O$1335,'2021 Balance Sheet'!D$2, FALSE),0)</f>
        <v>112923.99</v>
      </c>
      <c r="AD78" s="199">
        <f>IFERROR(VLOOKUP('SAP Data'!$C78,'2021 Balance Sheet'!$B$7:$O$1335,'2021 Balance Sheet'!E$2, FALSE),0)</f>
        <v>113379.52</v>
      </c>
      <c r="AE78" s="199">
        <f>IFERROR(VLOOKUP('SAP Data'!$C78,'2021 Balance Sheet'!$B$7:$O$1335,'2021 Balance Sheet'!F$2, FALSE),0)</f>
        <v>113883.76</v>
      </c>
      <c r="AF78" s="199">
        <f>IFERROR(VLOOKUP('SAP Data'!$C78,'2021 Balance Sheet'!$B$7:$O$1335,'2021 Balance Sheet'!G$2, FALSE),0)</f>
        <v>114371.75</v>
      </c>
      <c r="AG78" s="199">
        <f>IFERROR(VLOOKUP('SAP Data'!$C78,'2021 Balance Sheet'!$B$7:$O$1335,'2021 Balance Sheet'!H$2, FALSE),0)</f>
        <v>114876.02</v>
      </c>
      <c r="AH78" s="199">
        <f>IFERROR(VLOOKUP('SAP Data'!$C78,'2021 Balance Sheet'!$B$7:$O$1335,'2021 Balance Sheet'!I$2, FALSE),0)</f>
        <v>115364.03</v>
      </c>
      <c r="AI78" s="199">
        <f>IFERROR(VLOOKUP('SAP Data'!$C78,'2021 Balance Sheet'!$B$7:$O$1335,'2021 Balance Sheet'!J$2, FALSE),0)</f>
        <v>115868.3</v>
      </c>
      <c r="AJ78" s="199">
        <f>IFERROR(VLOOKUP('SAP Data'!$C78,'2021 Balance Sheet'!$B$7:$O$1335,'2021 Balance Sheet'!K$2, FALSE),0)</f>
        <v>115868.3</v>
      </c>
      <c r="AK78" s="199">
        <f>IFERROR(VLOOKUP('SAP Data'!$C78,'2021 Balance Sheet'!$B$7:$O$1335,'2021 Balance Sheet'!L$2, FALSE),0)</f>
        <v>116860.62</v>
      </c>
      <c r="AL78" s="199">
        <f>IFERROR(VLOOKUP('SAP Data'!$C78,'2021 Balance Sheet'!$B$7:$O$1335,'2021 Balance Sheet'!M$2, FALSE),0)</f>
        <v>117365.15</v>
      </c>
      <c r="AM78" s="199">
        <f>IFERROR(VLOOKUP('SAP Data'!$C78,'2021 Balance Sheet'!$B$7:$O$1335,'2021 Balance Sheet'!N$2, FALSE),0)</f>
        <v>117853.41</v>
      </c>
      <c r="AN78" s="199">
        <f>IFERROR(VLOOKUP('SAP Data'!$C78,'2021 Balance Sheet'!$B$7:$O$1335,'2021 Balance Sheet'!O$2, FALSE),0)</f>
        <v>118357.95</v>
      </c>
      <c r="AO78" s="198">
        <f t="shared" ref="AO78:AO141" si="2">AB78</f>
        <v>112419.79</v>
      </c>
    </row>
    <row r="79" spans="1:41" ht="15.75" thickBot="1" x14ac:dyDescent="0.3">
      <c r="A79" s="26" t="str">
        <f t="shared" si="0"/>
        <v>122026</v>
      </c>
      <c r="B79" s="126" t="s">
        <v>113</v>
      </c>
      <c r="C79" s="153" t="s">
        <v>114</v>
      </c>
      <c r="D79" s="125" t="s">
        <v>4</v>
      </c>
      <c r="E79" s="140">
        <v>-1033.52</v>
      </c>
      <c r="F79" s="140">
        <v>-1033.52</v>
      </c>
      <c r="G79" s="140">
        <v>-1033.52</v>
      </c>
      <c r="H79" s="140">
        <v>-1033.52</v>
      </c>
      <c r="I79" s="140">
        <v>-1033.52</v>
      </c>
      <c r="J79" s="140">
        <v>-1033.52</v>
      </c>
      <c r="K79" s="140">
        <v>-1033.52</v>
      </c>
      <c r="L79" s="140">
        <v>-1033.52</v>
      </c>
      <c r="M79" s="140">
        <v>-1033.52</v>
      </c>
      <c r="N79" s="140">
        <v>-1033.52</v>
      </c>
      <c r="O79" s="140">
        <v>-1033.52</v>
      </c>
      <c r="P79" s="140">
        <v>-1033.52</v>
      </c>
      <c r="Q79" s="199">
        <v>-1033.52</v>
      </c>
      <c r="R79" s="199">
        <v>-1033.52</v>
      </c>
      <c r="S79" s="199">
        <v>-1033.52</v>
      </c>
      <c r="T79" s="199">
        <v>-1033.52</v>
      </c>
      <c r="U79" s="199">
        <v>-1033.52</v>
      </c>
      <c r="V79" s="199">
        <v>-1033.52</v>
      </c>
      <c r="W79" s="199">
        <v>-1033.52</v>
      </c>
      <c r="X79" s="199">
        <v>-1033.52</v>
      </c>
      <c r="Y79" s="199">
        <v>-1033.52</v>
      </c>
      <c r="Z79" s="199">
        <v>-1033.52</v>
      </c>
      <c r="AA79" s="199">
        <v>-1033.52</v>
      </c>
      <c r="AB79" s="199">
        <v>-1033.52</v>
      </c>
      <c r="AC79" s="199">
        <f>IFERROR(VLOOKUP('SAP Data'!$C79,'2021 Balance Sheet'!$B$7:$O$1335,'2021 Balance Sheet'!D$2, FALSE),0)</f>
        <v>-1033.52</v>
      </c>
      <c r="AD79" s="199">
        <f>IFERROR(VLOOKUP('SAP Data'!$C79,'2021 Balance Sheet'!$B$7:$O$1335,'2021 Balance Sheet'!E$2, FALSE),0)</f>
        <v>-1033.52</v>
      </c>
      <c r="AE79" s="199">
        <f>IFERROR(VLOOKUP('SAP Data'!$C79,'2021 Balance Sheet'!$B$7:$O$1335,'2021 Balance Sheet'!F$2, FALSE),0)</f>
        <v>-1033.52</v>
      </c>
      <c r="AF79" s="199">
        <f>IFERROR(VLOOKUP('SAP Data'!$C79,'2021 Balance Sheet'!$B$7:$O$1335,'2021 Balance Sheet'!G$2, FALSE),0)</f>
        <v>-1033.52</v>
      </c>
      <c r="AG79" s="199">
        <f>IFERROR(VLOOKUP('SAP Data'!$C79,'2021 Balance Sheet'!$B$7:$O$1335,'2021 Balance Sheet'!H$2, FALSE),0)</f>
        <v>-1033.52</v>
      </c>
      <c r="AH79" s="199">
        <f>IFERROR(VLOOKUP('SAP Data'!$C79,'2021 Balance Sheet'!$B$7:$O$1335,'2021 Balance Sheet'!I$2, FALSE),0)</f>
        <v>-1033.52</v>
      </c>
      <c r="AI79" s="199">
        <f>IFERROR(VLOOKUP('SAP Data'!$C79,'2021 Balance Sheet'!$B$7:$O$1335,'2021 Balance Sheet'!J$2, FALSE),0)</f>
        <v>-1033.52</v>
      </c>
      <c r="AJ79" s="199">
        <f>IFERROR(VLOOKUP('SAP Data'!$C79,'2021 Balance Sheet'!$B$7:$O$1335,'2021 Balance Sheet'!K$2, FALSE),0)</f>
        <v>-1033.52</v>
      </c>
      <c r="AK79" s="199">
        <f>IFERROR(VLOOKUP('SAP Data'!$C79,'2021 Balance Sheet'!$B$7:$O$1335,'2021 Balance Sheet'!L$2, FALSE),0)</f>
        <v>-1033.52</v>
      </c>
      <c r="AL79" s="199">
        <f>IFERROR(VLOOKUP('SAP Data'!$C79,'2021 Balance Sheet'!$B$7:$O$1335,'2021 Balance Sheet'!M$2, FALSE),0)</f>
        <v>-1033.52</v>
      </c>
      <c r="AM79" s="199">
        <f>IFERROR(VLOOKUP('SAP Data'!$C79,'2021 Balance Sheet'!$B$7:$O$1335,'2021 Balance Sheet'!N$2, FALSE),0)</f>
        <v>-1033.52</v>
      </c>
      <c r="AN79" s="199">
        <f>IFERROR(VLOOKUP('SAP Data'!$C79,'2021 Balance Sheet'!$B$7:$O$1335,'2021 Balance Sheet'!O$2, FALSE),0)</f>
        <v>-1033.52</v>
      </c>
      <c r="AO79" s="198">
        <f t="shared" si="2"/>
        <v>-1033.52</v>
      </c>
    </row>
    <row r="80" spans="1:41" ht="15.75" thickBot="1" x14ac:dyDescent="0.3">
      <c r="A80" s="26" t="str">
        <f t="shared" si="0"/>
        <v>122027</v>
      </c>
      <c r="B80" s="126" t="s">
        <v>116</v>
      </c>
      <c r="C80" s="153" t="s">
        <v>117</v>
      </c>
      <c r="D80" s="125" t="s">
        <v>4</v>
      </c>
      <c r="E80" s="139">
        <v>-4398715.25</v>
      </c>
      <c r="F80" s="139">
        <v>-4402081.4400000004</v>
      </c>
      <c r="G80" s="139">
        <v>-4405447.6500000004</v>
      </c>
      <c r="H80" s="139">
        <v>-4408813.88</v>
      </c>
      <c r="I80" s="139">
        <v>-4412180.0599999996</v>
      </c>
      <c r="J80" s="139">
        <v>-4415546.2699999996</v>
      </c>
      <c r="K80" s="139">
        <v>-4418912.46</v>
      </c>
      <c r="L80" s="139">
        <v>-4422278.67</v>
      </c>
      <c r="M80" s="139">
        <v>-4425644.8600000003</v>
      </c>
      <c r="N80" s="139">
        <v>-4429011.08</v>
      </c>
      <c r="O80" s="139">
        <v>-4432377.28</v>
      </c>
      <c r="P80" s="139">
        <v>-4435743.51</v>
      </c>
      <c r="Q80" s="199">
        <v>-4439109.7</v>
      </c>
      <c r="R80" s="199">
        <v>-4442475.8899999997</v>
      </c>
      <c r="S80" s="199">
        <v>-4445842.0999999996</v>
      </c>
      <c r="T80" s="199">
        <v>-4449208.33</v>
      </c>
      <c r="U80" s="199">
        <v>-4452574.51</v>
      </c>
      <c r="V80" s="199">
        <v>-4455940.72</v>
      </c>
      <c r="W80" s="199">
        <v>-4459306.91</v>
      </c>
      <c r="X80" s="199">
        <v>-4462683.0999999996</v>
      </c>
      <c r="Y80" s="199">
        <v>-4466069.26</v>
      </c>
      <c r="Z80" s="199">
        <v>-4469455.4400000004</v>
      </c>
      <c r="AA80" s="199">
        <v>-4472841.6100000003</v>
      </c>
      <c r="AB80" s="199">
        <v>-4476241.82</v>
      </c>
      <c r="AC80" s="199">
        <f>IFERROR(VLOOKUP('SAP Data'!$C80,'2021 Balance Sheet'!$B$7:$O$1335,'2021 Balance Sheet'!D$2, FALSE),0)</f>
        <v>-4479656.01</v>
      </c>
      <c r="AD80" s="199">
        <f>IFERROR(VLOOKUP('SAP Data'!$C80,'2021 Balance Sheet'!$B$7:$O$1335,'2021 Balance Sheet'!E$2, FALSE),0)</f>
        <v>-4483070.21</v>
      </c>
      <c r="AE80" s="199">
        <f>IFERROR(VLOOKUP('SAP Data'!$C80,'2021 Balance Sheet'!$B$7:$O$1335,'2021 Balance Sheet'!F$2, FALSE),0)</f>
        <v>-4486484.42</v>
      </c>
      <c r="AF80" s="199">
        <f>IFERROR(VLOOKUP('SAP Data'!$C80,'2021 Balance Sheet'!$B$7:$O$1335,'2021 Balance Sheet'!G$2, FALSE),0)</f>
        <v>-4489898.66</v>
      </c>
      <c r="AG80" s="199">
        <f>IFERROR(VLOOKUP('SAP Data'!$C80,'2021 Balance Sheet'!$B$7:$O$1335,'2021 Balance Sheet'!H$2, FALSE),0)</f>
        <v>-4493312.84</v>
      </c>
      <c r="AH80" s="199">
        <f>IFERROR(VLOOKUP('SAP Data'!$C80,'2021 Balance Sheet'!$B$7:$O$1335,'2021 Balance Sheet'!I$2, FALSE),0)</f>
        <v>-4496727.0599999996</v>
      </c>
      <c r="AI80" s="199">
        <f>IFERROR(VLOOKUP('SAP Data'!$C80,'2021 Balance Sheet'!$B$7:$O$1335,'2021 Balance Sheet'!J$2, FALSE),0)</f>
        <v>-4500141.24</v>
      </c>
      <c r="AJ80" s="199">
        <f>IFERROR(VLOOKUP('SAP Data'!$C80,'2021 Balance Sheet'!$B$7:$O$1335,'2021 Balance Sheet'!K$2, FALSE),0)</f>
        <v>-4503555.47</v>
      </c>
      <c r="AK80" s="199">
        <f>IFERROR(VLOOKUP('SAP Data'!$C80,'2021 Balance Sheet'!$B$7:$O$1335,'2021 Balance Sheet'!L$2, FALSE),0)</f>
        <v>-4506969.66</v>
      </c>
      <c r="AL80" s="199">
        <f>IFERROR(VLOOKUP('SAP Data'!$C80,'2021 Balance Sheet'!$B$7:$O$1335,'2021 Balance Sheet'!M$2, FALSE),0)</f>
        <v>-4510383.88</v>
      </c>
      <c r="AM80" s="199">
        <f>IFERROR(VLOOKUP('SAP Data'!$C80,'2021 Balance Sheet'!$B$7:$O$1335,'2021 Balance Sheet'!N$2, FALSE),0)</f>
        <v>-4513798.09</v>
      </c>
      <c r="AN80" s="199">
        <f>IFERROR(VLOOKUP('SAP Data'!$C80,'2021 Balance Sheet'!$B$7:$O$1335,'2021 Balance Sheet'!O$2, FALSE),0)</f>
        <v>-4517622.4400000004</v>
      </c>
      <c r="AO80" s="198">
        <f t="shared" si="2"/>
        <v>-4476241.82</v>
      </c>
    </row>
    <row r="81" spans="1:41" ht="15.75" thickBot="1" x14ac:dyDescent="0.3">
      <c r="A81" s="26" t="str">
        <f t="shared" si="0"/>
        <v>122028</v>
      </c>
      <c r="B81" s="126" t="s">
        <v>119</v>
      </c>
      <c r="C81" s="153" t="s">
        <v>120</v>
      </c>
      <c r="D81" s="125" t="s">
        <v>4</v>
      </c>
      <c r="E81" s="140">
        <v>-14918510.26</v>
      </c>
      <c r="F81" s="140">
        <v>-14998212.050000001</v>
      </c>
      <c r="G81" s="140">
        <v>-15077914.32</v>
      </c>
      <c r="H81" s="140">
        <v>-15157612.66</v>
      </c>
      <c r="I81" s="140">
        <v>-15236233.550000001</v>
      </c>
      <c r="J81" s="140">
        <v>-15101419.98</v>
      </c>
      <c r="K81" s="140">
        <v>-15178294.08</v>
      </c>
      <c r="L81" s="140">
        <v>-15255168.51</v>
      </c>
      <c r="M81" s="140">
        <v>-15332017.890000001</v>
      </c>
      <c r="N81" s="140">
        <v>-14944545.65</v>
      </c>
      <c r="O81" s="140">
        <v>-15020002.24</v>
      </c>
      <c r="P81" s="140">
        <v>-15096141.800000001</v>
      </c>
      <c r="Q81" s="199">
        <v>-15172964.33</v>
      </c>
      <c r="R81" s="199">
        <v>-15249789.789999999</v>
      </c>
      <c r="S81" s="199">
        <v>-15327226.17</v>
      </c>
      <c r="T81" s="199">
        <v>-15405271.810000001</v>
      </c>
      <c r="U81" s="199">
        <v>-15483318.91</v>
      </c>
      <c r="V81" s="199">
        <v>-15561367.560000001</v>
      </c>
      <c r="W81" s="199">
        <v>-15639416.960000001</v>
      </c>
      <c r="X81" s="199">
        <v>-15717466.16</v>
      </c>
      <c r="Y81" s="199">
        <v>-15795515.449999999</v>
      </c>
      <c r="Z81" s="199">
        <v>-15874985.279999999</v>
      </c>
      <c r="AA81" s="199">
        <v>-15955879.960000001</v>
      </c>
      <c r="AB81" s="199">
        <v>-16036830.300000001</v>
      </c>
      <c r="AC81" s="199">
        <f>IFERROR(VLOOKUP('SAP Data'!$C81,'2021 Balance Sheet'!$B$7:$O$1335,'2021 Balance Sheet'!D$2, FALSE),0)</f>
        <v>-16117654.4</v>
      </c>
      <c r="AD81" s="199">
        <f>IFERROR(VLOOKUP('SAP Data'!$C81,'2021 Balance Sheet'!$B$7:$O$1335,'2021 Balance Sheet'!E$2, FALSE),0)</f>
        <v>-16198490.4</v>
      </c>
      <c r="AE81" s="199">
        <f>IFERROR(VLOOKUP('SAP Data'!$C81,'2021 Balance Sheet'!$B$7:$O$1335,'2021 Balance Sheet'!F$2, FALSE),0)</f>
        <v>-16279329.57</v>
      </c>
      <c r="AF81" s="199">
        <f>IFERROR(VLOOKUP('SAP Data'!$C81,'2021 Balance Sheet'!$B$7:$O$1335,'2021 Balance Sheet'!G$2, FALSE),0)</f>
        <v>-16360165.029999999</v>
      </c>
      <c r="AG81" s="199">
        <f>IFERROR(VLOOKUP('SAP Data'!$C81,'2021 Balance Sheet'!$B$7:$O$1335,'2021 Balance Sheet'!H$2, FALSE),0)</f>
        <v>-16441000.720000001</v>
      </c>
      <c r="AH81" s="199">
        <f>IFERROR(VLOOKUP('SAP Data'!$C81,'2021 Balance Sheet'!$B$7:$O$1335,'2021 Balance Sheet'!I$2, FALSE),0)</f>
        <v>-16521836.4</v>
      </c>
      <c r="AI81" s="199">
        <f>IFERROR(VLOOKUP('SAP Data'!$C81,'2021 Balance Sheet'!$B$7:$O$1335,'2021 Balance Sheet'!J$2, FALSE),0)</f>
        <v>-16602672.189999999</v>
      </c>
      <c r="AJ81" s="199">
        <f>IFERROR(VLOOKUP('SAP Data'!$C81,'2021 Balance Sheet'!$B$7:$O$1335,'2021 Balance Sheet'!K$2, FALSE),0)</f>
        <v>-16683507.82</v>
      </c>
      <c r="AK81" s="199">
        <f>IFERROR(VLOOKUP('SAP Data'!$C81,'2021 Balance Sheet'!$B$7:$O$1335,'2021 Balance Sheet'!L$2, FALSE),0)</f>
        <v>-16764343.470000001</v>
      </c>
      <c r="AL81" s="199">
        <f>IFERROR(VLOOKUP('SAP Data'!$C81,'2021 Balance Sheet'!$B$7:$O$1335,'2021 Balance Sheet'!M$2, FALSE),0)</f>
        <v>-16845190.260000002</v>
      </c>
      <c r="AM81" s="199">
        <f>IFERROR(VLOOKUP('SAP Data'!$C81,'2021 Balance Sheet'!$B$7:$O$1335,'2021 Balance Sheet'!N$2, FALSE),0)</f>
        <v>-16927142.829999998</v>
      </c>
      <c r="AN81" s="199">
        <f>IFERROR(VLOOKUP('SAP Data'!$C81,'2021 Balance Sheet'!$B$7:$O$1335,'2021 Balance Sheet'!O$2, FALSE),0)</f>
        <v>-17010213.170000002</v>
      </c>
      <c r="AO81" s="198">
        <f t="shared" si="2"/>
        <v>-16036830.300000001</v>
      </c>
    </row>
    <row r="82" spans="1:41" ht="15.75" thickBot="1" x14ac:dyDescent="0.3">
      <c r="A82" s="26" t="str">
        <f t="shared" si="0"/>
        <v>122029</v>
      </c>
      <c r="B82" s="126" t="s">
        <v>113</v>
      </c>
      <c r="C82" s="153" t="s">
        <v>122</v>
      </c>
      <c r="D82" s="125" t="s">
        <v>4</v>
      </c>
      <c r="E82" s="139">
        <v>531315.65</v>
      </c>
      <c r="F82" s="139">
        <v>531315.65</v>
      </c>
      <c r="G82" s="139">
        <v>531315.65</v>
      </c>
      <c r="H82" s="139">
        <v>531315.65</v>
      </c>
      <c r="I82" s="139">
        <v>531315.65</v>
      </c>
      <c r="J82" s="139">
        <v>764394.96</v>
      </c>
      <c r="K82" s="139">
        <v>764394.96</v>
      </c>
      <c r="L82" s="139">
        <v>764394.96</v>
      </c>
      <c r="M82" s="139">
        <v>764394.96</v>
      </c>
      <c r="N82" s="139">
        <v>764394.96</v>
      </c>
      <c r="O82" s="139">
        <v>764394.96</v>
      </c>
      <c r="P82" s="139">
        <v>764394.96</v>
      </c>
      <c r="Q82" s="199">
        <v>764394.96</v>
      </c>
      <c r="R82" s="199">
        <v>764394.96</v>
      </c>
      <c r="S82" s="199">
        <v>764394.96</v>
      </c>
      <c r="T82" s="199">
        <v>764394.96</v>
      </c>
      <c r="U82" s="199">
        <v>764394.96</v>
      </c>
      <c r="V82" s="199">
        <v>764394.96</v>
      </c>
      <c r="W82" s="199">
        <v>764394.96</v>
      </c>
      <c r="X82" s="199">
        <v>764394.96</v>
      </c>
      <c r="Y82" s="199">
        <v>764394.96</v>
      </c>
      <c r="Z82" s="199">
        <v>764394.96</v>
      </c>
      <c r="AA82" s="199">
        <v>764394.96</v>
      </c>
      <c r="AB82" s="199">
        <v>764394.96</v>
      </c>
      <c r="AC82" s="199">
        <f>IFERROR(VLOOKUP('SAP Data'!$C82,'2021 Balance Sheet'!$B$7:$O$1335,'2021 Balance Sheet'!D$2, FALSE),0)</f>
        <v>764394.96</v>
      </c>
      <c r="AD82" s="199">
        <f>IFERROR(VLOOKUP('SAP Data'!$C82,'2021 Balance Sheet'!$B$7:$O$1335,'2021 Balance Sheet'!E$2, FALSE),0)</f>
        <v>764394.96</v>
      </c>
      <c r="AE82" s="199">
        <f>IFERROR(VLOOKUP('SAP Data'!$C82,'2021 Balance Sheet'!$B$7:$O$1335,'2021 Balance Sheet'!F$2, FALSE),0)</f>
        <v>764394.96</v>
      </c>
      <c r="AF82" s="199">
        <f>IFERROR(VLOOKUP('SAP Data'!$C82,'2021 Balance Sheet'!$B$7:$O$1335,'2021 Balance Sheet'!G$2, FALSE),0)</f>
        <v>764394.96</v>
      </c>
      <c r="AG82" s="199">
        <f>IFERROR(VLOOKUP('SAP Data'!$C82,'2021 Balance Sheet'!$B$7:$O$1335,'2021 Balance Sheet'!H$2, FALSE),0)</f>
        <v>764394.96</v>
      </c>
      <c r="AH82" s="199">
        <f>IFERROR(VLOOKUP('SAP Data'!$C82,'2021 Balance Sheet'!$B$7:$O$1335,'2021 Balance Sheet'!I$2, FALSE),0)</f>
        <v>764394.96</v>
      </c>
      <c r="AI82" s="199">
        <f>IFERROR(VLOOKUP('SAP Data'!$C82,'2021 Balance Sheet'!$B$7:$O$1335,'2021 Balance Sheet'!J$2, FALSE),0)</f>
        <v>764394.96</v>
      </c>
      <c r="AJ82" s="199">
        <f>IFERROR(VLOOKUP('SAP Data'!$C82,'2021 Balance Sheet'!$B$7:$O$1335,'2021 Balance Sheet'!K$2, FALSE),0)</f>
        <v>764394.96</v>
      </c>
      <c r="AK82" s="199">
        <f>IFERROR(VLOOKUP('SAP Data'!$C82,'2021 Balance Sheet'!$B$7:$O$1335,'2021 Balance Sheet'!L$2, FALSE),0)</f>
        <v>764394.96</v>
      </c>
      <c r="AL82" s="199">
        <f>IFERROR(VLOOKUP('SAP Data'!$C82,'2021 Balance Sheet'!$B$7:$O$1335,'2021 Balance Sheet'!M$2, FALSE),0)</f>
        <v>764394.96</v>
      </c>
      <c r="AM82" s="199">
        <f>IFERROR(VLOOKUP('SAP Data'!$C82,'2021 Balance Sheet'!$B$7:$O$1335,'2021 Balance Sheet'!N$2, FALSE),0)</f>
        <v>764394.96</v>
      </c>
      <c r="AN82" s="199">
        <f>IFERROR(VLOOKUP('SAP Data'!$C82,'2021 Balance Sheet'!$B$7:$O$1335,'2021 Balance Sheet'!O$2, FALSE),0)</f>
        <v>764394.96</v>
      </c>
      <c r="AO82" s="198">
        <f t="shared" si="2"/>
        <v>764394.96</v>
      </c>
    </row>
    <row r="83" spans="1:41" ht="15.75" thickBot="1" x14ac:dyDescent="0.3">
      <c r="A83" s="26" t="str">
        <f t="shared" si="0"/>
        <v>500110</v>
      </c>
      <c r="B83" s="147" t="s">
        <v>1595</v>
      </c>
      <c r="C83" s="153">
        <v>500110</v>
      </c>
      <c r="D83" s="165"/>
      <c r="E83" s="140">
        <v>222265213.33000001</v>
      </c>
      <c r="F83" s="140">
        <v>221341906.63999999</v>
      </c>
      <c r="G83" s="140">
        <v>226546197.38</v>
      </c>
      <c r="H83" s="140">
        <v>161123424.11000001</v>
      </c>
      <c r="I83" s="140">
        <v>133780681.51000001</v>
      </c>
      <c r="J83" s="140">
        <v>202964290.87</v>
      </c>
      <c r="K83" s="140">
        <v>145942578.16999999</v>
      </c>
      <c r="L83" s="140">
        <v>122920170.20999999</v>
      </c>
      <c r="M83" s="140">
        <v>164272749.59999999</v>
      </c>
      <c r="N83" s="140">
        <v>160548489.38999999</v>
      </c>
      <c r="O83" s="140">
        <v>228639821.40000001</v>
      </c>
      <c r="P83" s="140">
        <v>252789090.41</v>
      </c>
      <c r="Q83" s="199">
        <v>222738275.61000001</v>
      </c>
      <c r="R83" s="199">
        <v>216962682.41999999</v>
      </c>
      <c r="S83" s="199">
        <v>649818618.12</v>
      </c>
      <c r="T83" s="199">
        <v>623485862.86000001</v>
      </c>
      <c r="U83" s="199">
        <v>515369399.08999997</v>
      </c>
      <c r="V83" s="199">
        <v>266917790.52000001</v>
      </c>
      <c r="W83" s="199">
        <v>222985382.86000001</v>
      </c>
      <c r="X83" s="199">
        <v>188999780.49000001</v>
      </c>
      <c r="Y83" s="199">
        <v>189252948.53</v>
      </c>
      <c r="Z83" s="199">
        <v>200424826.56</v>
      </c>
      <c r="AA83" s="199">
        <v>248668431.91999999</v>
      </c>
      <c r="AB83" s="199">
        <v>269110027.20999998</v>
      </c>
      <c r="AC83" s="199">
        <f>IFERROR(VLOOKUP('SAP Data'!$C83,'2021 Balance Sheet'!$B$7:$O$1335,'2021 Balance Sheet'!D$2, FALSE),0)</f>
        <v>253341694.59</v>
      </c>
      <c r="AD83" s="199">
        <f>IFERROR(VLOOKUP('SAP Data'!$C83,'2021 Balance Sheet'!$B$7:$O$1335,'2021 Balance Sheet'!E$2, FALSE),0)</f>
        <v>285748054.35000002</v>
      </c>
      <c r="AE83" s="199">
        <f>IFERROR(VLOOKUP('SAP Data'!$C83,'2021 Balance Sheet'!$B$7:$O$1335,'2021 Balance Sheet'!F$2, FALSE),0)</f>
        <v>267908041.12</v>
      </c>
      <c r="AF83" s="199">
        <f>IFERROR(VLOOKUP('SAP Data'!$C83,'2021 Balance Sheet'!$B$7:$O$1335,'2021 Balance Sheet'!G$2, FALSE),0)</f>
        <v>196904369.37</v>
      </c>
      <c r="AG83" s="199">
        <f>IFERROR(VLOOKUP('SAP Data'!$C83,'2021 Balance Sheet'!$B$7:$O$1335,'2021 Balance Sheet'!H$2, FALSE),0)</f>
        <v>178290369.58000001</v>
      </c>
      <c r="AH83" s="199">
        <f>IFERROR(VLOOKUP('SAP Data'!$C83,'2021 Balance Sheet'!$B$7:$O$1335,'2021 Balance Sheet'!I$2, FALSE),0)</f>
        <v>239502721.56</v>
      </c>
      <c r="AI83" s="199">
        <f>IFERROR(VLOOKUP('SAP Data'!$C83,'2021 Balance Sheet'!$B$7:$O$1335,'2021 Balance Sheet'!J$2, FALSE),0)</f>
        <v>189539098.93000001</v>
      </c>
      <c r="AJ83" s="199">
        <f>IFERROR(VLOOKUP('SAP Data'!$C83,'2021 Balance Sheet'!$B$7:$O$1335,'2021 Balance Sheet'!K$2, FALSE),0)</f>
        <v>191591517.74000001</v>
      </c>
      <c r="AK83" s="199">
        <f>IFERROR(VLOOKUP('SAP Data'!$C83,'2021 Balance Sheet'!$B$7:$O$1335,'2021 Balance Sheet'!L$2, FALSE),0)</f>
        <v>327451772.06</v>
      </c>
      <c r="AL83" s="199">
        <f>IFERROR(VLOOKUP('SAP Data'!$C83,'2021 Balance Sheet'!$B$7:$O$1335,'2021 Balance Sheet'!M$2, FALSE),0)</f>
        <v>304890610.52999997</v>
      </c>
      <c r="AM83" s="199">
        <f>IFERROR(VLOOKUP('SAP Data'!$C83,'2021 Balance Sheet'!$B$7:$O$1335,'2021 Balance Sheet'!N$2, FALSE),0)</f>
        <v>370774402.14999998</v>
      </c>
      <c r="AN83" s="199">
        <f>IFERROR(VLOOKUP('SAP Data'!$C83,'2021 Balance Sheet'!$B$7:$O$1335,'2021 Balance Sheet'!O$2, FALSE),0)</f>
        <v>406507772.60000002</v>
      </c>
      <c r="AO83" s="198">
        <f t="shared" si="2"/>
        <v>269110027.20999998</v>
      </c>
    </row>
    <row r="84" spans="1:41" ht="15.75" thickBot="1" x14ac:dyDescent="0.3">
      <c r="A84" s="26" t="str">
        <f t="shared" si="0"/>
        <v>500117</v>
      </c>
      <c r="B84" s="148" t="s">
        <v>1596</v>
      </c>
      <c r="C84" s="153">
        <v>500117</v>
      </c>
      <c r="D84" s="166"/>
      <c r="E84" s="139">
        <v>6111127.3399999999</v>
      </c>
      <c r="F84" s="139">
        <v>6277791.04</v>
      </c>
      <c r="G84" s="139">
        <v>6381889.7400000002</v>
      </c>
      <c r="H84" s="139">
        <v>6072945.1399999997</v>
      </c>
      <c r="I84" s="139">
        <v>5493503.9900000002</v>
      </c>
      <c r="J84" s="139">
        <v>57177378.270000003</v>
      </c>
      <c r="K84" s="139">
        <v>30847615.43</v>
      </c>
      <c r="L84" s="139">
        <v>5197643.67</v>
      </c>
      <c r="M84" s="139">
        <v>5661866.6600000001</v>
      </c>
      <c r="N84" s="139">
        <v>5847510.4199999999</v>
      </c>
      <c r="O84" s="139">
        <v>31157358.859999999</v>
      </c>
      <c r="P84" s="139">
        <v>5887899.9699999997</v>
      </c>
      <c r="Q84" s="199">
        <v>7597663.5199999996</v>
      </c>
      <c r="R84" s="199">
        <v>8102571.7199999997</v>
      </c>
      <c r="S84" s="199">
        <v>431921412.57999998</v>
      </c>
      <c r="T84" s="199">
        <v>456859831.06999999</v>
      </c>
      <c r="U84" s="199">
        <v>364920657.83999997</v>
      </c>
      <c r="V84" s="199">
        <v>119822729.48999999</v>
      </c>
      <c r="W84" s="199">
        <v>92475964.969999999</v>
      </c>
      <c r="X84" s="199">
        <v>60569190.200000003</v>
      </c>
      <c r="Y84" s="199">
        <v>26545059.25</v>
      </c>
      <c r="Z84" s="199">
        <v>28210299.73</v>
      </c>
      <c r="AA84" s="199">
        <v>14956874.27</v>
      </c>
      <c r="AB84" s="199">
        <v>9901045</v>
      </c>
      <c r="AC84" s="199">
        <f>IFERROR(VLOOKUP('SAP Data'!$C84,'2021 Balance Sheet'!$B$7:$O$1335,'2021 Balance Sheet'!D$2, FALSE),0)</f>
        <v>8658190.2100000009</v>
      </c>
      <c r="AD84" s="199">
        <f>IFERROR(VLOOKUP('SAP Data'!$C84,'2021 Balance Sheet'!$B$7:$O$1335,'2021 Balance Sheet'!E$2, FALSE),0)</f>
        <v>13010785.390000001</v>
      </c>
      <c r="AE84" s="199">
        <f>IFERROR(VLOOKUP('SAP Data'!$C84,'2021 Balance Sheet'!$B$7:$O$1335,'2021 Balance Sheet'!F$2, FALSE),0)</f>
        <v>9718572.1799999997</v>
      </c>
      <c r="AF84" s="199">
        <f>IFERROR(VLOOKUP('SAP Data'!$C84,'2021 Balance Sheet'!$B$7:$O$1335,'2021 Balance Sheet'!G$2, FALSE),0)</f>
        <v>8448439.5199999996</v>
      </c>
      <c r="AG84" s="199">
        <f>IFERROR(VLOOKUP('SAP Data'!$C84,'2021 Balance Sheet'!$B$7:$O$1335,'2021 Balance Sheet'!H$2, FALSE),0)</f>
        <v>8492519.4199999999</v>
      </c>
      <c r="AH84" s="199">
        <f>IFERROR(VLOOKUP('SAP Data'!$C84,'2021 Balance Sheet'!$B$7:$O$1335,'2021 Balance Sheet'!I$2, FALSE),0)</f>
        <v>10709778.439999999</v>
      </c>
      <c r="AI84" s="199">
        <f>IFERROR(VLOOKUP('SAP Data'!$C84,'2021 Balance Sheet'!$B$7:$O$1335,'2021 Balance Sheet'!J$2, FALSE),0)</f>
        <v>8931793.2799999993</v>
      </c>
      <c r="AJ84" s="199">
        <f>IFERROR(VLOOKUP('SAP Data'!$C84,'2021 Balance Sheet'!$B$7:$O$1335,'2021 Balance Sheet'!K$2, FALSE),0)</f>
        <v>8631948.2300000004</v>
      </c>
      <c r="AK84" s="199">
        <f>IFERROR(VLOOKUP('SAP Data'!$C84,'2021 Balance Sheet'!$B$7:$O$1335,'2021 Balance Sheet'!L$2, FALSE),0)</f>
        <v>8901353.4900000002</v>
      </c>
      <c r="AL84" s="199">
        <f>IFERROR(VLOOKUP('SAP Data'!$C84,'2021 Balance Sheet'!$B$7:$O$1335,'2021 Balance Sheet'!M$2, FALSE),0)</f>
        <v>9608323.9199999999</v>
      </c>
      <c r="AM84" s="199">
        <f>IFERROR(VLOOKUP('SAP Data'!$C84,'2021 Balance Sheet'!$B$7:$O$1335,'2021 Balance Sheet'!N$2, FALSE),0)</f>
        <v>21669179.149999999</v>
      </c>
      <c r="AN84" s="199">
        <f>IFERROR(VLOOKUP('SAP Data'!$C84,'2021 Balance Sheet'!$B$7:$O$1335,'2021 Balance Sheet'!O$2, FALSE),0)</f>
        <v>9540246.1999999993</v>
      </c>
      <c r="AO84" s="198">
        <f t="shared" si="2"/>
        <v>9901045</v>
      </c>
    </row>
    <row r="85" spans="1:41" ht="15.75" thickBot="1" x14ac:dyDescent="0.3">
      <c r="A85" s="26" t="str">
        <f t="shared" si="0"/>
        <v>131001</v>
      </c>
      <c r="B85" s="149" t="s">
        <v>124</v>
      </c>
      <c r="C85" s="153" t="s">
        <v>125</v>
      </c>
      <c r="D85" s="125" t="s">
        <v>4</v>
      </c>
      <c r="E85" s="140">
        <v>130929.58</v>
      </c>
      <c r="F85" s="140">
        <v>121389.21</v>
      </c>
      <c r="G85" s="140">
        <v>120688.03</v>
      </c>
      <c r="H85" s="140">
        <v>232209.66</v>
      </c>
      <c r="I85" s="140">
        <v>693776</v>
      </c>
      <c r="J85" s="140">
        <v>1321120.76</v>
      </c>
      <c r="K85" s="140">
        <v>214525.08</v>
      </c>
      <c r="L85" s="140">
        <v>215735.21</v>
      </c>
      <c r="M85" s="140">
        <v>228267.42</v>
      </c>
      <c r="N85" s="140">
        <v>346732.95</v>
      </c>
      <c r="O85" s="140">
        <v>325740.63</v>
      </c>
      <c r="P85" s="140">
        <v>300029.13</v>
      </c>
      <c r="Q85" s="199">
        <v>26071.49</v>
      </c>
      <c r="R85" s="199">
        <v>186613.56</v>
      </c>
      <c r="S85" s="199">
        <v>150970191.30000001</v>
      </c>
      <c r="T85" s="199">
        <v>174273.85</v>
      </c>
      <c r="U85" s="199">
        <v>166879.19</v>
      </c>
      <c r="V85" s="199">
        <v>56070773.259999998</v>
      </c>
      <c r="W85" s="199">
        <v>134253.04999999999</v>
      </c>
      <c r="X85" s="199">
        <v>132367.98000000001</v>
      </c>
      <c r="Y85" s="199">
        <v>392922.27</v>
      </c>
      <c r="Z85" s="199">
        <v>1610573.24</v>
      </c>
      <c r="AA85" s="199">
        <v>1321907.25</v>
      </c>
      <c r="AB85" s="199">
        <v>2013480.66</v>
      </c>
      <c r="AC85" s="199">
        <f>IFERROR(VLOOKUP('SAP Data'!$C85,'2021 Balance Sheet'!$B$7:$O$1335,'2021 Balance Sheet'!D$2, FALSE),0)</f>
        <v>2565835.79</v>
      </c>
      <c r="AD85" s="199">
        <f>IFERROR(VLOOKUP('SAP Data'!$C85,'2021 Balance Sheet'!$B$7:$O$1335,'2021 Balance Sheet'!E$2, FALSE),0)</f>
        <v>411636.11</v>
      </c>
      <c r="AE85" s="199">
        <f>IFERROR(VLOOKUP('SAP Data'!$C85,'2021 Balance Sheet'!$B$7:$O$1335,'2021 Balance Sheet'!F$2, FALSE),0)</f>
        <v>101249.3</v>
      </c>
      <c r="AF85" s="199">
        <f>IFERROR(VLOOKUP('SAP Data'!$C85,'2021 Balance Sheet'!$B$7:$O$1335,'2021 Balance Sheet'!G$2, FALSE),0)</f>
        <v>516981.18</v>
      </c>
      <c r="AG85" s="199">
        <f>IFERROR(VLOOKUP('SAP Data'!$C85,'2021 Balance Sheet'!$B$7:$O$1335,'2021 Balance Sheet'!H$2, FALSE),0)</f>
        <v>291330.73</v>
      </c>
      <c r="AH85" s="199">
        <f>IFERROR(VLOOKUP('SAP Data'!$C85,'2021 Balance Sheet'!$B$7:$O$1335,'2021 Balance Sheet'!I$2, FALSE),0)</f>
        <v>1704391.51</v>
      </c>
      <c r="AI85" s="199">
        <f>IFERROR(VLOOKUP('SAP Data'!$C85,'2021 Balance Sheet'!$B$7:$O$1335,'2021 Balance Sheet'!J$2, FALSE),0)</f>
        <v>436429.93</v>
      </c>
      <c r="AJ85" s="199">
        <f>IFERROR(VLOOKUP('SAP Data'!$C85,'2021 Balance Sheet'!$B$7:$O$1335,'2021 Balance Sheet'!K$2, FALSE),0)</f>
        <v>556476.80000000005</v>
      </c>
      <c r="AK85" s="199">
        <f>IFERROR(VLOOKUP('SAP Data'!$C85,'2021 Balance Sheet'!$B$7:$O$1335,'2021 Balance Sheet'!L$2, FALSE),0)</f>
        <v>229431.48</v>
      </c>
      <c r="AL85" s="199">
        <f>IFERROR(VLOOKUP('SAP Data'!$C85,'2021 Balance Sheet'!$B$7:$O$1335,'2021 Balance Sheet'!M$2, FALSE),0)</f>
        <v>168405.06</v>
      </c>
      <c r="AM85" s="199">
        <f>IFERROR(VLOOKUP('SAP Data'!$C85,'2021 Balance Sheet'!$B$7:$O$1335,'2021 Balance Sheet'!N$2, FALSE),0)</f>
        <v>-779854.69</v>
      </c>
      <c r="AN85" s="199">
        <f>IFERROR(VLOOKUP('SAP Data'!$C85,'2021 Balance Sheet'!$B$7:$O$1335,'2021 Balance Sheet'!O$2, FALSE),0)</f>
        <v>3244300.77</v>
      </c>
      <c r="AO85" s="198">
        <f t="shared" si="2"/>
        <v>2013480.66</v>
      </c>
    </row>
    <row r="86" spans="1:41" ht="15.75" thickBot="1" x14ac:dyDescent="0.3">
      <c r="A86" s="26" t="str">
        <f t="shared" ref="A86:A149" si="3">RIGHT(C86,6)</f>
        <v>131006</v>
      </c>
      <c r="B86" s="149" t="s">
        <v>127</v>
      </c>
      <c r="C86" s="153" t="s">
        <v>128</v>
      </c>
      <c r="D86" s="125" t="s">
        <v>4</v>
      </c>
      <c r="E86" s="139">
        <v>27564.400000000001</v>
      </c>
      <c r="F86" s="139">
        <v>87751.72</v>
      </c>
      <c r="G86" s="139">
        <v>28147.42</v>
      </c>
      <c r="H86" s="139">
        <v>72969.83</v>
      </c>
      <c r="I86" s="139">
        <v>133164.19</v>
      </c>
      <c r="J86" s="139">
        <v>55361.61</v>
      </c>
      <c r="K86" s="139">
        <v>24765.03</v>
      </c>
      <c r="L86" s="139">
        <v>29912.55</v>
      </c>
      <c r="M86" s="139">
        <v>134518.35999999999</v>
      </c>
      <c r="N86" s="139">
        <v>105225.58</v>
      </c>
      <c r="O86" s="139">
        <v>26204.09</v>
      </c>
      <c r="P86" s="139">
        <v>61533.26</v>
      </c>
      <c r="Q86" s="199">
        <v>28362.42</v>
      </c>
      <c r="R86" s="199">
        <v>66859.850000000006</v>
      </c>
      <c r="S86" s="199">
        <v>626892.72</v>
      </c>
      <c r="T86" s="199">
        <v>33986.58</v>
      </c>
      <c r="U86" s="199">
        <v>40882.720000000001</v>
      </c>
      <c r="V86" s="199">
        <v>750676.59</v>
      </c>
      <c r="W86" s="199">
        <v>67865.600000000006</v>
      </c>
      <c r="X86" s="199">
        <v>128379.74</v>
      </c>
      <c r="Y86" s="199">
        <v>53918.59</v>
      </c>
      <c r="Z86" s="199">
        <v>308072.92</v>
      </c>
      <c r="AA86" s="199">
        <v>165303.67999999999</v>
      </c>
      <c r="AB86" s="199">
        <v>75986.720000000001</v>
      </c>
      <c r="AC86" s="199">
        <f>IFERROR(VLOOKUP('SAP Data'!$C86,'2021 Balance Sheet'!$B$7:$O$1335,'2021 Balance Sheet'!D$2, FALSE),0)</f>
        <v>185526.39</v>
      </c>
      <c r="AD86" s="199">
        <f>IFERROR(VLOOKUP('SAP Data'!$C86,'2021 Balance Sheet'!$B$7:$O$1335,'2021 Balance Sheet'!E$2, FALSE),0)</f>
        <v>101083.93</v>
      </c>
      <c r="AE86" s="199">
        <f>IFERROR(VLOOKUP('SAP Data'!$C86,'2021 Balance Sheet'!$B$7:$O$1335,'2021 Balance Sheet'!F$2, FALSE),0)</f>
        <v>64504.72</v>
      </c>
      <c r="AF86" s="199">
        <f>IFERROR(VLOOKUP('SAP Data'!$C86,'2021 Balance Sheet'!$B$7:$O$1335,'2021 Balance Sheet'!G$2, FALSE),0)</f>
        <v>80802.2</v>
      </c>
      <c r="AG86" s="199">
        <f>IFERROR(VLOOKUP('SAP Data'!$C86,'2021 Balance Sheet'!$B$7:$O$1335,'2021 Balance Sheet'!H$2, FALSE),0)</f>
        <v>52185.31</v>
      </c>
      <c r="AH86" s="199">
        <f>IFERROR(VLOOKUP('SAP Data'!$C86,'2021 Balance Sheet'!$B$7:$O$1335,'2021 Balance Sheet'!I$2, FALSE),0)</f>
        <v>86365.48</v>
      </c>
      <c r="AI86" s="199">
        <f>IFERROR(VLOOKUP('SAP Data'!$C86,'2021 Balance Sheet'!$B$7:$O$1335,'2021 Balance Sheet'!J$2, FALSE),0)</f>
        <v>159402.35999999999</v>
      </c>
      <c r="AJ86" s="199">
        <f>IFERROR(VLOOKUP('SAP Data'!$C86,'2021 Balance Sheet'!$B$7:$O$1335,'2021 Balance Sheet'!K$2, FALSE),0)</f>
        <v>136178.95000000001</v>
      </c>
      <c r="AK86" s="199">
        <f>IFERROR(VLOOKUP('SAP Data'!$C86,'2021 Balance Sheet'!$B$7:$O$1335,'2021 Balance Sheet'!L$2, FALSE),0)</f>
        <v>146719.53</v>
      </c>
      <c r="AL86" s="199">
        <f>IFERROR(VLOOKUP('SAP Data'!$C86,'2021 Balance Sheet'!$B$7:$O$1335,'2021 Balance Sheet'!M$2, FALSE),0)</f>
        <v>78807.75</v>
      </c>
      <c r="AM86" s="199">
        <f>IFERROR(VLOOKUP('SAP Data'!$C86,'2021 Balance Sheet'!$B$7:$O$1335,'2021 Balance Sheet'!N$2, FALSE),0)</f>
        <v>172290.43</v>
      </c>
      <c r="AN86" s="199">
        <f>IFERROR(VLOOKUP('SAP Data'!$C86,'2021 Balance Sheet'!$B$7:$O$1335,'2021 Balance Sheet'!O$2, FALSE),0)</f>
        <v>84416.67</v>
      </c>
      <c r="AO86" s="198">
        <f t="shared" si="2"/>
        <v>75986.720000000001</v>
      </c>
    </row>
    <row r="87" spans="1:41" ht="15.75" thickBot="1" x14ac:dyDescent="0.3">
      <c r="A87" s="26" t="str">
        <f t="shared" si="3"/>
        <v>131012</v>
      </c>
      <c r="B87" s="149" t="s">
        <v>3041</v>
      </c>
      <c r="C87" s="153" t="s">
        <v>3042</v>
      </c>
      <c r="D87" s="125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99">
        <v>0</v>
      </c>
      <c r="R87" s="199">
        <v>0</v>
      </c>
      <c r="S87" s="199">
        <v>0</v>
      </c>
      <c r="T87" s="199">
        <v>0</v>
      </c>
      <c r="U87" s="199">
        <v>0</v>
      </c>
      <c r="V87" s="199">
        <v>0</v>
      </c>
      <c r="W87" s="199">
        <v>0</v>
      </c>
      <c r="X87" s="199">
        <v>0</v>
      </c>
      <c r="Y87" s="199">
        <v>0</v>
      </c>
      <c r="Z87" s="199">
        <v>0</v>
      </c>
      <c r="AA87" s="199">
        <v>0</v>
      </c>
      <c r="AB87" s="199">
        <v>0</v>
      </c>
      <c r="AC87" s="199">
        <f>IFERROR(VLOOKUP('SAP Data'!$C87,'2021 Balance Sheet'!$B$7:$O$1335,'2021 Balance Sheet'!D$2, FALSE),0)</f>
        <v>0</v>
      </c>
      <c r="AD87" s="199">
        <f>IFERROR(VLOOKUP('SAP Data'!$C87,'2021 Balance Sheet'!$B$7:$O$1335,'2021 Balance Sheet'!E$2, FALSE),0)</f>
        <v>0</v>
      </c>
      <c r="AE87" s="199">
        <f>IFERROR(VLOOKUP('SAP Data'!$C87,'2021 Balance Sheet'!$B$7:$O$1335,'2021 Balance Sheet'!F$2, FALSE),0)</f>
        <v>0</v>
      </c>
      <c r="AF87" s="199">
        <f>IFERROR(VLOOKUP('SAP Data'!$C87,'2021 Balance Sheet'!$B$7:$O$1335,'2021 Balance Sheet'!G$2, FALSE),0)</f>
        <v>0</v>
      </c>
      <c r="AG87" s="199">
        <f>IFERROR(VLOOKUP('SAP Data'!$C87,'2021 Balance Sheet'!$B$7:$O$1335,'2021 Balance Sheet'!H$2, FALSE),0)</f>
        <v>0</v>
      </c>
      <c r="AH87" s="199">
        <f>IFERROR(VLOOKUP('SAP Data'!$C87,'2021 Balance Sheet'!$B$7:$O$1335,'2021 Balance Sheet'!I$2, FALSE),0)</f>
        <v>0</v>
      </c>
      <c r="AI87" s="199">
        <f>IFERROR(VLOOKUP('SAP Data'!$C87,'2021 Balance Sheet'!$B$7:$O$1335,'2021 Balance Sheet'!J$2, FALSE),0)</f>
        <v>0</v>
      </c>
      <c r="AJ87" s="199">
        <f>IFERROR(VLOOKUP('SAP Data'!$C87,'2021 Balance Sheet'!$B$7:$O$1335,'2021 Balance Sheet'!K$2, FALSE),0)</f>
        <v>0</v>
      </c>
      <c r="AK87" s="199">
        <f>IFERROR(VLOOKUP('SAP Data'!$C87,'2021 Balance Sheet'!$B$7:$O$1335,'2021 Balance Sheet'!L$2, FALSE),0)</f>
        <v>0</v>
      </c>
      <c r="AL87" s="199">
        <f>IFERROR(VLOOKUP('SAP Data'!$C87,'2021 Balance Sheet'!$B$7:$O$1335,'2021 Balance Sheet'!M$2, FALSE),0)</f>
        <v>0</v>
      </c>
      <c r="AM87" s="199">
        <f>IFERROR(VLOOKUP('SAP Data'!$C87,'2021 Balance Sheet'!$B$7:$O$1335,'2021 Balance Sheet'!N$2, FALSE),0)</f>
        <v>0</v>
      </c>
      <c r="AN87" s="199">
        <f>IFERROR(VLOOKUP('SAP Data'!$C87,'2021 Balance Sheet'!$B$7:$O$1335,'2021 Balance Sheet'!O$2, FALSE),0)</f>
        <v>0</v>
      </c>
      <c r="AO87" s="198">
        <f t="shared" si="2"/>
        <v>0</v>
      </c>
    </row>
    <row r="88" spans="1:41" ht="15.75" thickBot="1" x14ac:dyDescent="0.3">
      <c r="A88" s="26" t="str">
        <f t="shared" si="3"/>
        <v>131025</v>
      </c>
      <c r="B88" s="149" t="s">
        <v>130</v>
      </c>
      <c r="C88" s="153" t="s">
        <v>131</v>
      </c>
      <c r="D88" s="125" t="s">
        <v>4</v>
      </c>
      <c r="E88" s="140">
        <v>0</v>
      </c>
      <c r="F88" s="140">
        <v>0</v>
      </c>
      <c r="G88" s="140">
        <v>0</v>
      </c>
      <c r="H88" s="140">
        <v>0</v>
      </c>
      <c r="I88" s="140">
        <v>0</v>
      </c>
      <c r="J88" s="140">
        <v>0</v>
      </c>
      <c r="K88" s="140">
        <v>0</v>
      </c>
      <c r="L88" s="140">
        <v>0</v>
      </c>
      <c r="M88" s="140">
        <v>0</v>
      </c>
      <c r="N88" s="140">
        <v>0</v>
      </c>
      <c r="O88" s="140">
        <v>0</v>
      </c>
      <c r="P88" s="140">
        <v>0</v>
      </c>
      <c r="Q88" s="199">
        <v>0</v>
      </c>
      <c r="R88" s="199">
        <v>0</v>
      </c>
      <c r="S88" s="199">
        <v>0</v>
      </c>
      <c r="T88" s="199">
        <v>0</v>
      </c>
      <c r="U88" s="199">
        <v>0</v>
      </c>
      <c r="V88" s="199">
        <v>0</v>
      </c>
      <c r="W88" s="199">
        <v>0</v>
      </c>
      <c r="X88" s="199">
        <v>0</v>
      </c>
      <c r="Y88" s="199">
        <v>0</v>
      </c>
      <c r="Z88" s="199">
        <v>0</v>
      </c>
      <c r="AA88" s="199">
        <v>0</v>
      </c>
      <c r="AB88" s="199">
        <v>0</v>
      </c>
      <c r="AC88" s="199">
        <f>IFERROR(VLOOKUP('SAP Data'!$C88,'2021 Balance Sheet'!$B$7:$O$1335,'2021 Balance Sheet'!D$2, FALSE),0)</f>
        <v>0</v>
      </c>
      <c r="AD88" s="199">
        <f>IFERROR(VLOOKUP('SAP Data'!$C88,'2021 Balance Sheet'!$B$7:$O$1335,'2021 Balance Sheet'!E$2, FALSE),0)</f>
        <v>0</v>
      </c>
      <c r="AE88" s="199">
        <f>IFERROR(VLOOKUP('SAP Data'!$C88,'2021 Balance Sheet'!$B$7:$O$1335,'2021 Balance Sheet'!F$2, FALSE),0)</f>
        <v>0</v>
      </c>
      <c r="AF88" s="199">
        <f>IFERROR(VLOOKUP('SAP Data'!$C88,'2021 Balance Sheet'!$B$7:$O$1335,'2021 Balance Sheet'!G$2, FALSE),0)</f>
        <v>0</v>
      </c>
      <c r="AG88" s="199">
        <f>IFERROR(VLOOKUP('SAP Data'!$C88,'2021 Balance Sheet'!$B$7:$O$1335,'2021 Balance Sheet'!H$2, FALSE),0)</f>
        <v>0</v>
      </c>
      <c r="AH88" s="199">
        <f>IFERROR(VLOOKUP('SAP Data'!$C88,'2021 Balance Sheet'!$B$7:$O$1335,'2021 Balance Sheet'!I$2, FALSE),0)</f>
        <v>0</v>
      </c>
      <c r="AI88" s="199">
        <f>IFERROR(VLOOKUP('SAP Data'!$C88,'2021 Balance Sheet'!$B$7:$O$1335,'2021 Balance Sheet'!J$2, FALSE),0)</f>
        <v>0</v>
      </c>
      <c r="AJ88" s="199">
        <f>IFERROR(VLOOKUP('SAP Data'!$C88,'2021 Balance Sheet'!$B$7:$O$1335,'2021 Balance Sheet'!K$2, FALSE),0)</f>
        <v>0</v>
      </c>
      <c r="AK88" s="199">
        <f>IFERROR(VLOOKUP('SAP Data'!$C88,'2021 Balance Sheet'!$B$7:$O$1335,'2021 Balance Sheet'!L$2, FALSE),0)</f>
        <v>0</v>
      </c>
      <c r="AL88" s="199">
        <f>IFERROR(VLOOKUP('SAP Data'!$C88,'2021 Balance Sheet'!$B$7:$O$1335,'2021 Balance Sheet'!M$2, FALSE),0)</f>
        <v>0</v>
      </c>
      <c r="AM88" s="199">
        <f>IFERROR(VLOOKUP('SAP Data'!$C88,'2021 Balance Sheet'!$B$7:$O$1335,'2021 Balance Sheet'!N$2, FALSE),0)</f>
        <v>0</v>
      </c>
      <c r="AN88" s="199">
        <f>IFERROR(VLOOKUP('SAP Data'!$C88,'2021 Balance Sheet'!$B$7:$O$1335,'2021 Balance Sheet'!O$2, FALSE),0)</f>
        <v>0</v>
      </c>
      <c r="AO88" s="198">
        <f t="shared" si="2"/>
        <v>0</v>
      </c>
    </row>
    <row r="89" spans="1:41" ht="15.75" thickBot="1" x14ac:dyDescent="0.3">
      <c r="A89" s="26" t="str">
        <f t="shared" si="3"/>
        <v>131032</v>
      </c>
      <c r="B89" s="149" t="s">
        <v>3043</v>
      </c>
      <c r="C89" s="153" t="s">
        <v>3044</v>
      </c>
      <c r="D89" s="125"/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99">
        <v>0</v>
      </c>
      <c r="R89" s="199">
        <v>0</v>
      </c>
      <c r="S89" s="199">
        <v>0</v>
      </c>
      <c r="T89" s="199">
        <v>0</v>
      </c>
      <c r="U89" s="199">
        <v>0</v>
      </c>
      <c r="V89" s="199">
        <v>0</v>
      </c>
      <c r="W89" s="199">
        <v>0</v>
      </c>
      <c r="X89" s="199">
        <v>0</v>
      </c>
      <c r="Y89" s="199">
        <v>0</v>
      </c>
      <c r="Z89" s="199">
        <v>0</v>
      </c>
      <c r="AA89" s="199">
        <v>0</v>
      </c>
      <c r="AB89" s="199">
        <v>0</v>
      </c>
      <c r="AC89" s="199">
        <f>IFERROR(VLOOKUP('SAP Data'!$C89,'2021 Balance Sheet'!$B$7:$O$1335,'2021 Balance Sheet'!D$2, FALSE),0)</f>
        <v>0</v>
      </c>
      <c r="AD89" s="199">
        <f>IFERROR(VLOOKUP('SAP Data'!$C89,'2021 Balance Sheet'!$B$7:$O$1335,'2021 Balance Sheet'!E$2, FALSE),0)</f>
        <v>0</v>
      </c>
      <c r="AE89" s="199">
        <f>IFERROR(VLOOKUP('SAP Data'!$C89,'2021 Balance Sheet'!$B$7:$O$1335,'2021 Balance Sheet'!F$2, FALSE),0)</f>
        <v>0</v>
      </c>
      <c r="AF89" s="199">
        <f>IFERROR(VLOOKUP('SAP Data'!$C89,'2021 Balance Sheet'!$B$7:$O$1335,'2021 Balance Sheet'!G$2, FALSE),0)</f>
        <v>0</v>
      </c>
      <c r="AG89" s="199">
        <f>IFERROR(VLOOKUP('SAP Data'!$C89,'2021 Balance Sheet'!$B$7:$O$1335,'2021 Balance Sheet'!H$2, FALSE),0)</f>
        <v>0</v>
      </c>
      <c r="AH89" s="199">
        <f>IFERROR(VLOOKUP('SAP Data'!$C89,'2021 Balance Sheet'!$B$7:$O$1335,'2021 Balance Sheet'!I$2, FALSE),0)</f>
        <v>0</v>
      </c>
      <c r="AI89" s="199">
        <f>IFERROR(VLOOKUP('SAP Data'!$C89,'2021 Balance Sheet'!$B$7:$O$1335,'2021 Balance Sheet'!J$2, FALSE),0)</f>
        <v>0</v>
      </c>
      <c r="AJ89" s="199">
        <f>IFERROR(VLOOKUP('SAP Data'!$C89,'2021 Balance Sheet'!$B$7:$O$1335,'2021 Balance Sheet'!K$2, FALSE),0)</f>
        <v>0</v>
      </c>
      <c r="AK89" s="199">
        <f>IFERROR(VLOOKUP('SAP Data'!$C89,'2021 Balance Sheet'!$B$7:$O$1335,'2021 Balance Sheet'!L$2, FALSE),0)</f>
        <v>0</v>
      </c>
      <c r="AL89" s="199">
        <f>IFERROR(VLOOKUP('SAP Data'!$C89,'2021 Balance Sheet'!$B$7:$O$1335,'2021 Balance Sheet'!M$2, FALSE),0)</f>
        <v>0</v>
      </c>
      <c r="AM89" s="199">
        <f>IFERROR(VLOOKUP('SAP Data'!$C89,'2021 Balance Sheet'!$B$7:$O$1335,'2021 Balance Sheet'!N$2, FALSE),0)</f>
        <v>0</v>
      </c>
      <c r="AN89" s="199">
        <f>IFERROR(VLOOKUP('SAP Data'!$C89,'2021 Balance Sheet'!$B$7:$O$1335,'2021 Balance Sheet'!O$2, FALSE),0)</f>
        <v>0</v>
      </c>
      <c r="AO89" s="198">
        <f t="shared" si="2"/>
        <v>0</v>
      </c>
    </row>
    <row r="90" spans="1:41" ht="15.75" thickBot="1" x14ac:dyDescent="0.3">
      <c r="A90" s="26" t="str">
        <f t="shared" si="3"/>
        <v>131040</v>
      </c>
      <c r="B90" s="149" t="s">
        <v>133</v>
      </c>
      <c r="C90" s="153" t="s">
        <v>134</v>
      </c>
      <c r="D90" s="125" t="s">
        <v>4</v>
      </c>
      <c r="E90" s="139">
        <v>0</v>
      </c>
      <c r="F90" s="139">
        <v>0</v>
      </c>
      <c r="G90" s="139">
        <v>0</v>
      </c>
      <c r="H90" s="139">
        <v>0</v>
      </c>
      <c r="I90" s="139">
        <v>0</v>
      </c>
      <c r="J90" s="139">
        <v>0</v>
      </c>
      <c r="K90" s="139">
        <v>0</v>
      </c>
      <c r="L90" s="139">
        <v>0</v>
      </c>
      <c r="M90" s="139">
        <v>0</v>
      </c>
      <c r="N90" s="139">
        <v>0</v>
      </c>
      <c r="O90" s="139">
        <v>0</v>
      </c>
      <c r="P90" s="139">
        <v>0</v>
      </c>
      <c r="Q90" s="199">
        <v>0</v>
      </c>
      <c r="R90" s="199">
        <v>0</v>
      </c>
      <c r="S90" s="199">
        <v>0</v>
      </c>
      <c r="T90" s="199">
        <v>0</v>
      </c>
      <c r="U90" s="199">
        <v>0</v>
      </c>
      <c r="V90" s="199">
        <v>0</v>
      </c>
      <c r="W90" s="199">
        <v>0</v>
      </c>
      <c r="X90" s="199">
        <v>0</v>
      </c>
      <c r="Y90" s="199">
        <v>0</v>
      </c>
      <c r="Z90" s="199">
        <v>0</v>
      </c>
      <c r="AA90" s="199">
        <v>0</v>
      </c>
      <c r="AB90" s="199">
        <v>0</v>
      </c>
      <c r="AC90" s="199">
        <f>IFERROR(VLOOKUP('SAP Data'!$C90,'2021 Balance Sheet'!$B$7:$O$1335,'2021 Balance Sheet'!D$2, FALSE),0)</f>
        <v>0</v>
      </c>
      <c r="AD90" s="199">
        <f>IFERROR(VLOOKUP('SAP Data'!$C90,'2021 Balance Sheet'!$B$7:$O$1335,'2021 Balance Sheet'!E$2, FALSE),0)</f>
        <v>0</v>
      </c>
      <c r="AE90" s="199">
        <f>IFERROR(VLOOKUP('SAP Data'!$C90,'2021 Balance Sheet'!$B$7:$O$1335,'2021 Balance Sheet'!F$2, FALSE),0)</f>
        <v>0</v>
      </c>
      <c r="AF90" s="199">
        <f>IFERROR(VLOOKUP('SAP Data'!$C90,'2021 Balance Sheet'!$B$7:$O$1335,'2021 Balance Sheet'!G$2, FALSE),0)</f>
        <v>0</v>
      </c>
      <c r="AG90" s="199">
        <f>IFERROR(VLOOKUP('SAP Data'!$C90,'2021 Balance Sheet'!$B$7:$O$1335,'2021 Balance Sheet'!H$2, FALSE),0)</f>
        <v>0</v>
      </c>
      <c r="AH90" s="199">
        <f>IFERROR(VLOOKUP('SAP Data'!$C90,'2021 Balance Sheet'!$B$7:$O$1335,'2021 Balance Sheet'!I$2, FALSE),0)</f>
        <v>0</v>
      </c>
      <c r="AI90" s="199">
        <f>IFERROR(VLOOKUP('SAP Data'!$C90,'2021 Balance Sheet'!$B$7:$O$1335,'2021 Balance Sheet'!J$2, FALSE),0)</f>
        <v>0</v>
      </c>
      <c r="AJ90" s="199">
        <f>IFERROR(VLOOKUP('SAP Data'!$C90,'2021 Balance Sheet'!$B$7:$O$1335,'2021 Balance Sheet'!K$2, FALSE),0)</f>
        <v>0</v>
      </c>
      <c r="AK90" s="199">
        <f>IFERROR(VLOOKUP('SAP Data'!$C90,'2021 Balance Sheet'!$B$7:$O$1335,'2021 Balance Sheet'!L$2, FALSE),0)</f>
        <v>0</v>
      </c>
      <c r="AL90" s="199">
        <f>IFERROR(VLOOKUP('SAP Data'!$C90,'2021 Balance Sheet'!$B$7:$O$1335,'2021 Balance Sheet'!M$2, FALSE),0)</f>
        <v>0</v>
      </c>
      <c r="AM90" s="199">
        <f>IFERROR(VLOOKUP('SAP Data'!$C90,'2021 Balance Sheet'!$B$7:$O$1335,'2021 Balance Sheet'!N$2, FALSE),0)</f>
        <v>0</v>
      </c>
      <c r="AN90" s="199">
        <f>IFERROR(VLOOKUP('SAP Data'!$C90,'2021 Balance Sheet'!$B$7:$O$1335,'2021 Balance Sheet'!O$2, FALSE),0)</f>
        <v>0</v>
      </c>
      <c r="AO90" s="198">
        <f t="shared" si="2"/>
        <v>0</v>
      </c>
    </row>
    <row r="91" spans="1:41" ht="15.75" thickBot="1" x14ac:dyDescent="0.3">
      <c r="A91" s="26" t="str">
        <f t="shared" si="3"/>
        <v>131041</v>
      </c>
      <c r="B91" s="149" t="s">
        <v>136</v>
      </c>
      <c r="C91" s="153" t="s">
        <v>137</v>
      </c>
      <c r="D91" s="125" t="s">
        <v>4</v>
      </c>
      <c r="E91" s="140">
        <v>0</v>
      </c>
      <c r="F91" s="140">
        <v>0</v>
      </c>
      <c r="G91" s="140">
        <v>0</v>
      </c>
      <c r="H91" s="140">
        <v>0</v>
      </c>
      <c r="I91" s="140">
        <v>0</v>
      </c>
      <c r="J91" s="140">
        <v>0</v>
      </c>
      <c r="K91" s="140">
        <v>0</v>
      </c>
      <c r="L91" s="140">
        <v>0</v>
      </c>
      <c r="M91" s="140">
        <v>0</v>
      </c>
      <c r="N91" s="140">
        <v>0</v>
      </c>
      <c r="O91" s="140">
        <v>0</v>
      </c>
      <c r="P91" s="140">
        <v>0</v>
      </c>
      <c r="Q91" s="199">
        <v>0</v>
      </c>
      <c r="R91" s="199">
        <v>0</v>
      </c>
      <c r="S91" s="199">
        <v>0</v>
      </c>
      <c r="T91" s="199">
        <v>0</v>
      </c>
      <c r="U91" s="199">
        <v>0</v>
      </c>
      <c r="V91" s="199">
        <v>0</v>
      </c>
      <c r="W91" s="199">
        <v>0</v>
      </c>
      <c r="X91" s="199">
        <v>0</v>
      </c>
      <c r="Y91" s="199">
        <v>0</v>
      </c>
      <c r="Z91" s="199">
        <v>0</v>
      </c>
      <c r="AA91" s="199">
        <v>0</v>
      </c>
      <c r="AB91" s="199">
        <v>0</v>
      </c>
      <c r="AC91" s="199">
        <f>IFERROR(VLOOKUP('SAP Data'!$C91,'2021 Balance Sheet'!$B$7:$O$1335,'2021 Balance Sheet'!D$2, FALSE),0)</f>
        <v>0</v>
      </c>
      <c r="AD91" s="199">
        <f>IFERROR(VLOOKUP('SAP Data'!$C91,'2021 Balance Sheet'!$B$7:$O$1335,'2021 Balance Sheet'!E$2, FALSE),0)</f>
        <v>0</v>
      </c>
      <c r="AE91" s="199">
        <f>IFERROR(VLOOKUP('SAP Data'!$C91,'2021 Balance Sheet'!$B$7:$O$1335,'2021 Balance Sheet'!F$2, FALSE),0)</f>
        <v>0</v>
      </c>
      <c r="AF91" s="199">
        <f>IFERROR(VLOOKUP('SAP Data'!$C91,'2021 Balance Sheet'!$B$7:$O$1335,'2021 Balance Sheet'!G$2, FALSE),0)</f>
        <v>0</v>
      </c>
      <c r="AG91" s="199">
        <f>IFERROR(VLOOKUP('SAP Data'!$C91,'2021 Balance Sheet'!$B$7:$O$1335,'2021 Balance Sheet'!H$2, FALSE),0)</f>
        <v>0</v>
      </c>
      <c r="AH91" s="199">
        <f>IFERROR(VLOOKUP('SAP Data'!$C91,'2021 Balance Sheet'!$B$7:$O$1335,'2021 Balance Sheet'!I$2, FALSE),0)</f>
        <v>0</v>
      </c>
      <c r="AI91" s="199">
        <f>IFERROR(VLOOKUP('SAP Data'!$C91,'2021 Balance Sheet'!$B$7:$O$1335,'2021 Balance Sheet'!J$2, FALSE),0)</f>
        <v>0</v>
      </c>
      <c r="AJ91" s="199">
        <f>IFERROR(VLOOKUP('SAP Data'!$C91,'2021 Balance Sheet'!$B$7:$O$1335,'2021 Balance Sheet'!K$2, FALSE),0)</f>
        <v>0</v>
      </c>
      <c r="AK91" s="199">
        <f>IFERROR(VLOOKUP('SAP Data'!$C91,'2021 Balance Sheet'!$B$7:$O$1335,'2021 Balance Sheet'!L$2, FALSE),0)</f>
        <v>0</v>
      </c>
      <c r="AL91" s="199">
        <f>IFERROR(VLOOKUP('SAP Data'!$C91,'2021 Balance Sheet'!$B$7:$O$1335,'2021 Balance Sheet'!M$2, FALSE),0)</f>
        <v>0</v>
      </c>
      <c r="AM91" s="199">
        <f>IFERROR(VLOOKUP('SAP Data'!$C91,'2021 Balance Sheet'!$B$7:$O$1335,'2021 Balance Sheet'!N$2, FALSE),0)</f>
        <v>0</v>
      </c>
      <c r="AN91" s="199">
        <f>IFERROR(VLOOKUP('SAP Data'!$C91,'2021 Balance Sheet'!$B$7:$O$1335,'2021 Balance Sheet'!O$2, FALSE),0)</f>
        <v>0</v>
      </c>
      <c r="AO91" s="198">
        <f t="shared" si="2"/>
        <v>0</v>
      </c>
    </row>
    <row r="92" spans="1:41" ht="15.75" thickBot="1" x14ac:dyDescent="0.3">
      <c r="A92" s="26" t="str">
        <f t="shared" si="3"/>
        <v>131042</v>
      </c>
      <c r="B92" s="149" t="s">
        <v>139</v>
      </c>
      <c r="C92" s="153" t="s">
        <v>140</v>
      </c>
      <c r="D92" s="125" t="s">
        <v>4</v>
      </c>
      <c r="E92" s="139">
        <v>0</v>
      </c>
      <c r="F92" s="139">
        <v>0</v>
      </c>
      <c r="G92" s="139">
        <v>0</v>
      </c>
      <c r="H92" s="139">
        <v>0</v>
      </c>
      <c r="I92" s="139">
        <v>0</v>
      </c>
      <c r="J92" s="139">
        <v>0</v>
      </c>
      <c r="K92" s="139">
        <v>0</v>
      </c>
      <c r="L92" s="139">
        <v>0</v>
      </c>
      <c r="M92" s="139">
        <v>0</v>
      </c>
      <c r="N92" s="139">
        <v>0</v>
      </c>
      <c r="O92" s="139">
        <v>0</v>
      </c>
      <c r="P92" s="139">
        <v>0</v>
      </c>
      <c r="Q92" s="199">
        <v>0</v>
      </c>
      <c r="R92" s="199">
        <v>0</v>
      </c>
      <c r="S92" s="199">
        <v>0</v>
      </c>
      <c r="T92" s="199">
        <v>0</v>
      </c>
      <c r="U92" s="199">
        <v>0</v>
      </c>
      <c r="V92" s="199">
        <v>0</v>
      </c>
      <c r="W92" s="199">
        <v>0</v>
      </c>
      <c r="X92" s="199">
        <v>0</v>
      </c>
      <c r="Y92" s="199">
        <v>0</v>
      </c>
      <c r="Z92" s="199">
        <v>0</v>
      </c>
      <c r="AA92" s="199">
        <v>0</v>
      </c>
      <c r="AB92" s="199">
        <v>0</v>
      </c>
      <c r="AC92" s="199">
        <f>IFERROR(VLOOKUP('SAP Data'!$C92,'2021 Balance Sheet'!$B$7:$O$1335,'2021 Balance Sheet'!D$2, FALSE),0)</f>
        <v>0</v>
      </c>
      <c r="AD92" s="199">
        <f>IFERROR(VLOOKUP('SAP Data'!$C92,'2021 Balance Sheet'!$B$7:$O$1335,'2021 Balance Sheet'!E$2, FALSE),0)</f>
        <v>0</v>
      </c>
      <c r="AE92" s="199">
        <f>IFERROR(VLOOKUP('SAP Data'!$C92,'2021 Balance Sheet'!$B$7:$O$1335,'2021 Balance Sheet'!F$2, FALSE),0)</f>
        <v>0</v>
      </c>
      <c r="AF92" s="199">
        <f>IFERROR(VLOOKUP('SAP Data'!$C92,'2021 Balance Sheet'!$B$7:$O$1335,'2021 Balance Sheet'!G$2, FALSE),0)</f>
        <v>0</v>
      </c>
      <c r="AG92" s="199">
        <f>IFERROR(VLOOKUP('SAP Data'!$C92,'2021 Balance Sheet'!$B$7:$O$1335,'2021 Balance Sheet'!H$2, FALSE),0)</f>
        <v>0</v>
      </c>
      <c r="AH92" s="199">
        <f>IFERROR(VLOOKUP('SAP Data'!$C92,'2021 Balance Sheet'!$B$7:$O$1335,'2021 Balance Sheet'!I$2, FALSE),0)</f>
        <v>0</v>
      </c>
      <c r="AI92" s="199">
        <f>IFERROR(VLOOKUP('SAP Data'!$C92,'2021 Balance Sheet'!$B$7:$O$1335,'2021 Balance Sheet'!J$2, FALSE),0)</f>
        <v>0</v>
      </c>
      <c r="AJ92" s="199">
        <f>IFERROR(VLOOKUP('SAP Data'!$C92,'2021 Balance Sheet'!$B$7:$O$1335,'2021 Balance Sheet'!K$2, FALSE),0)</f>
        <v>0</v>
      </c>
      <c r="AK92" s="199">
        <f>IFERROR(VLOOKUP('SAP Data'!$C92,'2021 Balance Sheet'!$B$7:$O$1335,'2021 Balance Sheet'!L$2, FALSE),0)</f>
        <v>0</v>
      </c>
      <c r="AL92" s="199">
        <f>IFERROR(VLOOKUP('SAP Data'!$C92,'2021 Balance Sheet'!$B$7:$O$1335,'2021 Balance Sheet'!M$2, FALSE),0)</f>
        <v>0</v>
      </c>
      <c r="AM92" s="199">
        <f>IFERROR(VLOOKUP('SAP Data'!$C92,'2021 Balance Sheet'!$B$7:$O$1335,'2021 Balance Sheet'!N$2, FALSE),0)</f>
        <v>0</v>
      </c>
      <c r="AN92" s="199">
        <f>IFERROR(VLOOKUP('SAP Data'!$C92,'2021 Balance Sheet'!$B$7:$O$1335,'2021 Balance Sheet'!O$2, FALSE),0)</f>
        <v>0</v>
      </c>
      <c r="AO92" s="198">
        <f t="shared" si="2"/>
        <v>0</v>
      </c>
    </row>
    <row r="93" spans="1:41" ht="15.75" thickBot="1" x14ac:dyDescent="0.3">
      <c r="A93" s="26" t="str">
        <f t="shared" si="3"/>
        <v>131044</v>
      </c>
      <c r="B93" s="149" t="s">
        <v>142</v>
      </c>
      <c r="C93" s="153" t="s">
        <v>143</v>
      </c>
      <c r="D93" s="125" t="s">
        <v>4</v>
      </c>
      <c r="E93" s="140">
        <v>0</v>
      </c>
      <c r="F93" s="140">
        <v>0</v>
      </c>
      <c r="G93" s="140">
        <v>0</v>
      </c>
      <c r="H93" s="140">
        <v>0</v>
      </c>
      <c r="I93" s="140">
        <v>0</v>
      </c>
      <c r="J93" s="140">
        <v>0</v>
      </c>
      <c r="K93" s="140">
        <v>0</v>
      </c>
      <c r="L93" s="140">
        <v>0</v>
      </c>
      <c r="M93" s="140">
        <v>0</v>
      </c>
      <c r="N93" s="140">
        <v>0</v>
      </c>
      <c r="O93" s="140">
        <v>0</v>
      </c>
      <c r="P93" s="140">
        <v>0</v>
      </c>
      <c r="Q93" s="199">
        <v>0</v>
      </c>
      <c r="R93" s="199">
        <v>0</v>
      </c>
      <c r="S93" s="199">
        <v>0</v>
      </c>
      <c r="T93" s="199">
        <v>0</v>
      </c>
      <c r="U93" s="199">
        <v>0</v>
      </c>
      <c r="V93" s="199">
        <v>0</v>
      </c>
      <c r="W93" s="199">
        <v>0</v>
      </c>
      <c r="X93" s="199">
        <v>0</v>
      </c>
      <c r="Y93" s="199">
        <v>0</v>
      </c>
      <c r="Z93" s="199">
        <v>0</v>
      </c>
      <c r="AA93" s="199">
        <v>0</v>
      </c>
      <c r="AB93" s="199">
        <v>0</v>
      </c>
      <c r="AC93" s="199">
        <f>IFERROR(VLOOKUP('SAP Data'!$C93,'2021 Balance Sheet'!$B$7:$O$1335,'2021 Balance Sheet'!D$2, FALSE),0)</f>
        <v>0</v>
      </c>
      <c r="AD93" s="199">
        <f>IFERROR(VLOOKUP('SAP Data'!$C93,'2021 Balance Sheet'!$B$7:$O$1335,'2021 Balance Sheet'!E$2, FALSE),0)</f>
        <v>0</v>
      </c>
      <c r="AE93" s="199">
        <f>IFERROR(VLOOKUP('SAP Data'!$C93,'2021 Balance Sheet'!$B$7:$O$1335,'2021 Balance Sheet'!F$2, FALSE),0)</f>
        <v>0</v>
      </c>
      <c r="AF93" s="199">
        <f>IFERROR(VLOOKUP('SAP Data'!$C93,'2021 Balance Sheet'!$B$7:$O$1335,'2021 Balance Sheet'!G$2, FALSE),0)</f>
        <v>0</v>
      </c>
      <c r="AG93" s="199">
        <f>IFERROR(VLOOKUP('SAP Data'!$C93,'2021 Balance Sheet'!$B$7:$O$1335,'2021 Balance Sheet'!H$2, FALSE),0)</f>
        <v>0</v>
      </c>
      <c r="AH93" s="199">
        <f>IFERROR(VLOOKUP('SAP Data'!$C93,'2021 Balance Sheet'!$B$7:$O$1335,'2021 Balance Sheet'!I$2, FALSE),0)</f>
        <v>0</v>
      </c>
      <c r="AI93" s="199">
        <f>IFERROR(VLOOKUP('SAP Data'!$C93,'2021 Balance Sheet'!$B$7:$O$1335,'2021 Balance Sheet'!J$2, FALSE),0)</f>
        <v>0</v>
      </c>
      <c r="AJ93" s="199">
        <f>IFERROR(VLOOKUP('SAP Data'!$C93,'2021 Balance Sheet'!$B$7:$O$1335,'2021 Balance Sheet'!K$2, FALSE),0)</f>
        <v>0</v>
      </c>
      <c r="AK93" s="199">
        <f>IFERROR(VLOOKUP('SAP Data'!$C93,'2021 Balance Sheet'!$B$7:$O$1335,'2021 Balance Sheet'!L$2, FALSE),0)</f>
        <v>0</v>
      </c>
      <c r="AL93" s="199">
        <f>IFERROR(VLOOKUP('SAP Data'!$C93,'2021 Balance Sheet'!$B$7:$O$1335,'2021 Balance Sheet'!M$2, FALSE),0)</f>
        <v>0</v>
      </c>
      <c r="AM93" s="199">
        <f>IFERROR(VLOOKUP('SAP Data'!$C93,'2021 Balance Sheet'!$B$7:$O$1335,'2021 Balance Sheet'!N$2, FALSE),0)</f>
        <v>0</v>
      </c>
      <c r="AN93" s="199">
        <f>IFERROR(VLOOKUP('SAP Data'!$C93,'2021 Balance Sheet'!$B$7:$O$1335,'2021 Balance Sheet'!O$2, FALSE),0)</f>
        <v>0</v>
      </c>
      <c r="AO93" s="198">
        <f t="shared" si="2"/>
        <v>0</v>
      </c>
    </row>
    <row r="94" spans="1:41" ht="15.75" thickBot="1" x14ac:dyDescent="0.3">
      <c r="A94" s="26" t="str">
        <f t="shared" si="3"/>
        <v>131045</v>
      </c>
      <c r="B94" s="149" t="s">
        <v>145</v>
      </c>
      <c r="C94" s="153" t="s">
        <v>146</v>
      </c>
      <c r="D94" s="125" t="s">
        <v>4</v>
      </c>
      <c r="E94" s="139">
        <v>1253487.8899999999</v>
      </c>
      <c r="F94" s="139">
        <v>825648.18</v>
      </c>
      <c r="G94" s="139">
        <v>1053508.01</v>
      </c>
      <c r="H94" s="139">
        <v>1338092.6100000001</v>
      </c>
      <c r="I94" s="139">
        <v>419771.7</v>
      </c>
      <c r="J94" s="139">
        <v>159864.38</v>
      </c>
      <c r="K94" s="139">
        <v>261812.52</v>
      </c>
      <c r="L94" s="139">
        <v>313783.42</v>
      </c>
      <c r="M94" s="139">
        <v>624882.81999999995</v>
      </c>
      <c r="N94" s="139">
        <v>673933.75</v>
      </c>
      <c r="O94" s="139">
        <v>731274.51</v>
      </c>
      <c r="P94" s="139">
        <v>718922.04</v>
      </c>
      <c r="Q94" s="199">
        <v>1010795.88</v>
      </c>
      <c r="R94" s="199">
        <v>1214772.6599999999</v>
      </c>
      <c r="S94" s="199">
        <v>1130859.72</v>
      </c>
      <c r="T94" s="199">
        <v>1041658.65</v>
      </c>
      <c r="U94" s="199">
        <v>494776.97</v>
      </c>
      <c r="V94" s="199">
        <v>728513.49</v>
      </c>
      <c r="W94" s="199">
        <v>400395.18</v>
      </c>
      <c r="X94" s="199">
        <v>503989.46</v>
      </c>
      <c r="Y94" s="199">
        <v>568179.61</v>
      </c>
      <c r="Z94" s="199">
        <v>526266.64</v>
      </c>
      <c r="AA94" s="199">
        <v>1163461.73</v>
      </c>
      <c r="AB94" s="199">
        <v>1762959.86</v>
      </c>
      <c r="AC94" s="199">
        <f>IFERROR(VLOOKUP('SAP Data'!$C94,'2021 Balance Sheet'!$B$7:$O$1335,'2021 Balance Sheet'!D$2, FALSE),0)</f>
        <v>820022.63</v>
      </c>
      <c r="AD94" s="199">
        <f>IFERROR(VLOOKUP('SAP Data'!$C94,'2021 Balance Sheet'!$B$7:$O$1335,'2021 Balance Sheet'!E$2, FALSE),0)</f>
        <v>1570498.75</v>
      </c>
      <c r="AE94" s="199">
        <f>IFERROR(VLOOKUP('SAP Data'!$C94,'2021 Balance Sheet'!$B$7:$O$1335,'2021 Balance Sheet'!F$2, FALSE),0)</f>
        <v>1796839.41</v>
      </c>
      <c r="AF94" s="199">
        <f>IFERROR(VLOOKUP('SAP Data'!$C94,'2021 Balance Sheet'!$B$7:$O$1335,'2021 Balance Sheet'!G$2, FALSE),0)</f>
        <v>1232366.01</v>
      </c>
      <c r="AG94" s="199">
        <f>IFERROR(VLOOKUP('SAP Data'!$C94,'2021 Balance Sheet'!$B$7:$O$1335,'2021 Balance Sheet'!H$2, FALSE),0)</f>
        <v>-16458.3</v>
      </c>
      <c r="AH94" s="199">
        <f>IFERROR(VLOOKUP('SAP Data'!$C94,'2021 Balance Sheet'!$B$7:$O$1335,'2021 Balance Sheet'!I$2, FALSE),0)</f>
        <v>619196.17000000004</v>
      </c>
      <c r="AI94" s="199">
        <f>IFERROR(VLOOKUP('SAP Data'!$C94,'2021 Balance Sheet'!$B$7:$O$1335,'2021 Balance Sheet'!J$2, FALSE),0)</f>
        <v>532349.43000000005</v>
      </c>
      <c r="AJ94" s="199">
        <f>IFERROR(VLOOKUP('SAP Data'!$C94,'2021 Balance Sheet'!$B$7:$O$1335,'2021 Balance Sheet'!K$2, FALSE),0)</f>
        <v>507599.59</v>
      </c>
      <c r="AK94" s="199">
        <f>IFERROR(VLOOKUP('SAP Data'!$C94,'2021 Balance Sheet'!$B$7:$O$1335,'2021 Balance Sheet'!L$2, FALSE),0)</f>
        <v>258027.94</v>
      </c>
      <c r="AL94" s="199">
        <f>IFERROR(VLOOKUP('SAP Data'!$C94,'2021 Balance Sheet'!$B$7:$O$1335,'2021 Balance Sheet'!M$2, FALSE),0)</f>
        <v>768005.33</v>
      </c>
      <c r="AM94" s="199">
        <f>IFERROR(VLOOKUP('SAP Data'!$C94,'2021 Balance Sheet'!$B$7:$O$1335,'2021 Balance Sheet'!N$2, FALSE),0)</f>
        <v>2839537.75</v>
      </c>
      <c r="AN94" s="199">
        <f>IFERROR(VLOOKUP('SAP Data'!$C94,'2021 Balance Sheet'!$B$7:$O$1335,'2021 Balance Sheet'!O$2, FALSE),0)</f>
        <v>2985524.51</v>
      </c>
      <c r="AO94" s="198">
        <f t="shared" si="2"/>
        <v>1762959.86</v>
      </c>
    </row>
    <row r="95" spans="1:41" ht="15.75" thickBot="1" x14ac:dyDescent="0.3">
      <c r="A95" s="26" t="str">
        <f t="shared" si="3"/>
        <v>131051</v>
      </c>
      <c r="B95" s="149" t="s">
        <v>148</v>
      </c>
      <c r="C95" s="153" t="s">
        <v>149</v>
      </c>
      <c r="D95" s="125" t="s">
        <v>4</v>
      </c>
      <c r="E95" s="140">
        <v>0</v>
      </c>
      <c r="F95" s="140">
        <v>0</v>
      </c>
      <c r="G95" s="140">
        <v>0</v>
      </c>
      <c r="H95" s="140">
        <v>0</v>
      </c>
      <c r="I95" s="140">
        <v>0</v>
      </c>
      <c r="J95" s="140">
        <v>0</v>
      </c>
      <c r="K95" s="140">
        <v>0</v>
      </c>
      <c r="L95" s="140">
        <v>0</v>
      </c>
      <c r="M95" s="140">
        <v>0</v>
      </c>
      <c r="N95" s="140">
        <v>0</v>
      </c>
      <c r="O95" s="140">
        <v>0</v>
      </c>
      <c r="P95" s="140">
        <v>0</v>
      </c>
      <c r="Q95" s="199">
        <v>0</v>
      </c>
      <c r="R95" s="199">
        <v>0</v>
      </c>
      <c r="S95" s="199">
        <v>0</v>
      </c>
      <c r="T95" s="199">
        <v>0</v>
      </c>
      <c r="U95" s="199">
        <v>0</v>
      </c>
      <c r="V95" s="199">
        <v>0</v>
      </c>
      <c r="W95" s="199">
        <v>0</v>
      </c>
      <c r="X95" s="199">
        <v>0</v>
      </c>
      <c r="Y95" s="199">
        <v>0</v>
      </c>
      <c r="Z95" s="199">
        <v>0</v>
      </c>
      <c r="AA95" s="199">
        <v>0</v>
      </c>
      <c r="AB95" s="199">
        <v>0</v>
      </c>
      <c r="AC95" s="199">
        <f>IFERROR(VLOOKUP('SAP Data'!$C95,'2021 Balance Sheet'!$B$7:$O$1335,'2021 Balance Sheet'!D$2, FALSE),0)</f>
        <v>0</v>
      </c>
      <c r="AD95" s="199">
        <f>IFERROR(VLOOKUP('SAP Data'!$C95,'2021 Balance Sheet'!$B$7:$O$1335,'2021 Balance Sheet'!E$2, FALSE),0)</f>
        <v>0</v>
      </c>
      <c r="AE95" s="199">
        <f>IFERROR(VLOOKUP('SAP Data'!$C95,'2021 Balance Sheet'!$B$7:$O$1335,'2021 Balance Sheet'!F$2, FALSE),0)</f>
        <v>0</v>
      </c>
      <c r="AF95" s="199">
        <f>IFERROR(VLOOKUP('SAP Data'!$C95,'2021 Balance Sheet'!$B$7:$O$1335,'2021 Balance Sheet'!G$2, FALSE),0)</f>
        <v>0</v>
      </c>
      <c r="AG95" s="199">
        <f>IFERROR(VLOOKUP('SAP Data'!$C95,'2021 Balance Sheet'!$B$7:$O$1335,'2021 Balance Sheet'!H$2, FALSE),0)</f>
        <v>0</v>
      </c>
      <c r="AH95" s="199">
        <f>IFERROR(VLOOKUP('SAP Data'!$C95,'2021 Balance Sheet'!$B$7:$O$1335,'2021 Balance Sheet'!I$2, FALSE),0)</f>
        <v>0</v>
      </c>
      <c r="AI95" s="199">
        <f>IFERROR(VLOOKUP('SAP Data'!$C95,'2021 Balance Sheet'!$B$7:$O$1335,'2021 Balance Sheet'!J$2, FALSE),0)</f>
        <v>0</v>
      </c>
      <c r="AJ95" s="199">
        <f>IFERROR(VLOOKUP('SAP Data'!$C95,'2021 Balance Sheet'!$B$7:$O$1335,'2021 Balance Sheet'!K$2, FALSE),0)</f>
        <v>0</v>
      </c>
      <c r="AK95" s="199">
        <f>IFERROR(VLOOKUP('SAP Data'!$C95,'2021 Balance Sheet'!$B$7:$O$1335,'2021 Balance Sheet'!L$2, FALSE),0)</f>
        <v>0</v>
      </c>
      <c r="AL95" s="199">
        <f>IFERROR(VLOOKUP('SAP Data'!$C95,'2021 Balance Sheet'!$B$7:$O$1335,'2021 Balance Sheet'!M$2, FALSE),0)</f>
        <v>0</v>
      </c>
      <c r="AM95" s="199">
        <f>IFERROR(VLOOKUP('SAP Data'!$C95,'2021 Balance Sheet'!$B$7:$O$1335,'2021 Balance Sheet'!N$2, FALSE),0)</f>
        <v>0</v>
      </c>
      <c r="AN95" s="199">
        <f>IFERROR(VLOOKUP('SAP Data'!$C95,'2021 Balance Sheet'!$B$7:$O$1335,'2021 Balance Sheet'!O$2, FALSE),0)</f>
        <v>0</v>
      </c>
      <c r="AO95" s="198">
        <f t="shared" si="2"/>
        <v>0</v>
      </c>
    </row>
    <row r="96" spans="1:41" ht="15.75" thickBot="1" x14ac:dyDescent="0.3">
      <c r="A96" s="26" t="str">
        <f t="shared" si="3"/>
        <v>131052</v>
      </c>
      <c r="B96" s="149" t="s">
        <v>151</v>
      </c>
      <c r="C96" s="153" t="s">
        <v>152</v>
      </c>
      <c r="D96" s="125" t="s">
        <v>4</v>
      </c>
      <c r="E96" s="139">
        <v>0</v>
      </c>
      <c r="F96" s="139">
        <v>0</v>
      </c>
      <c r="G96" s="139">
        <v>455.75</v>
      </c>
      <c r="H96" s="139">
        <v>455.75</v>
      </c>
      <c r="I96" s="139">
        <v>455.75</v>
      </c>
      <c r="J96" s="139">
        <v>455.75</v>
      </c>
      <c r="K96" s="139">
        <v>455.75</v>
      </c>
      <c r="L96" s="139">
        <v>455.75</v>
      </c>
      <c r="M96" s="139">
        <v>455.75</v>
      </c>
      <c r="N96" s="139">
        <v>455.75</v>
      </c>
      <c r="O96" s="139">
        <v>455.75</v>
      </c>
      <c r="P96" s="139">
        <v>455.75</v>
      </c>
      <c r="Q96" s="199">
        <v>455.75</v>
      </c>
      <c r="R96" s="199">
        <v>455.75</v>
      </c>
      <c r="S96" s="199">
        <v>455.75</v>
      </c>
      <c r="T96" s="199">
        <v>455.75</v>
      </c>
      <c r="U96" s="199">
        <v>455.75</v>
      </c>
      <c r="V96" s="199">
        <v>455.75</v>
      </c>
      <c r="W96" s="199">
        <v>455.75</v>
      </c>
      <c r="X96" s="199">
        <v>455.75</v>
      </c>
      <c r="Y96" s="199">
        <v>455.75</v>
      </c>
      <c r="Z96" s="199">
        <v>455.75</v>
      </c>
      <c r="AA96" s="199">
        <v>455.75</v>
      </c>
      <c r="AB96" s="199">
        <v>455.75</v>
      </c>
      <c r="AC96" s="199">
        <f>IFERROR(VLOOKUP('SAP Data'!$C96,'2021 Balance Sheet'!$B$7:$O$1335,'2021 Balance Sheet'!D$2, FALSE),0)</f>
        <v>0</v>
      </c>
      <c r="AD96" s="199">
        <f>IFERROR(VLOOKUP('SAP Data'!$C96,'2021 Balance Sheet'!$B$7:$O$1335,'2021 Balance Sheet'!E$2, FALSE),0)</f>
        <v>0</v>
      </c>
      <c r="AE96" s="199">
        <f>IFERROR(VLOOKUP('SAP Data'!$C96,'2021 Balance Sheet'!$B$7:$O$1335,'2021 Balance Sheet'!F$2, FALSE),0)</f>
        <v>0</v>
      </c>
      <c r="AF96" s="199">
        <f>IFERROR(VLOOKUP('SAP Data'!$C96,'2021 Balance Sheet'!$B$7:$O$1335,'2021 Balance Sheet'!G$2, FALSE),0)</f>
        <v>0</v>
      </c>
      <c r="AG96" s="199">
        <f>IFERROR(VLOOKUP('SAP Data'!$C96,'2021 Balance Sheet'!$B$7:$O$1335,'2021 Balance Sheet'!H$2, FALSE),0)</f>
        <v>0</v>
      </c>
      <c r="AH96" s="199">
        <f>IFERROR(VLOOKUP('SAP Data'!$C96,'2021 Balance Sheet'!$B$7:$O$1335,'2021 Balance Sheet'!I$2, FALSE),0)</f>
        <v>0</v>
      </c>
      <c r="AI96" s="199">
        <f>IFERROR(VLOOKUP('SAP Data'!$C96,'2021 Balance Sheet'!$B$7:$O$1335,'2021 Balance Sheet'!J$2, FALSE),0)</f>
        <v>0</v>
      </c>
      <c r="AJ96" s="199">
        <f>IFERROR(VLOOKUP('SAP Data'!$C96,'2021 Balance Sheet'!$B$7:$O$1335,'2021 Balance Sheet'!K$2, FALSE),0)</f>
        <v>0</v>
      </c>
      <c r="AK96" s="199">
        <f>IFERROR(VLOOKUP('SAP Data'!$C96,'2021 Balance Sheet'!$B$7:$O$1335,'2021 Balance Sheet'!L$2, FALSE),0)</f>
        <v>0</v>
      </c>
      <c r="AL96" s="199">
        <f>IFERROR(VLOOKUP('SAP Data'!$C96,'2021 Balance Sheet'!$B$7:$O$1335,'2021 Balance Sheet'!M$2, FALSE),0)</f>
        <v>0</v>
      </c>
      <c r="AM96" s="199">
        <f>IFERROR(VLOOKUP('SAP Data'!$C96,'2021 Balance Sheet'!$B$7:$O$1335,'2021 Balance Sheet'!N$2, FALSE),0)</f>
        <v>0</v>
      </c>
      <c r="AN96" s="199">
        <f>IFERROR(VLOOKUP('SAP Data'!$C96,'2021 Balance Sheet'!$B$7:$O$1335,'2021 Balance Sheet'!O$2, FALSE),0)</f>
        <v>0</v>
      </c>
      <c r="AO96" s="198">
        <f t="shared" si="2"/>
        <v>455.75</v>
      </c>
    </row>
    <row r="97" spans="1:41" ht="15.75" thickBot="1" x14ac:dyDescent="0.3">
      <c r="A97" s="26" t="str">
        <f t="shared" si="3"/>
        <v>131053</v>
      </c>
      <c r="B97" s="149" t="s">
        <v>3045</v>
      </c>
      <c r="C97" s="153" t="s">
        <v>3046</v>
      </c>
      <c r="D97" s="125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99">
        <v>0</v>
      </c>
      <c r="R97" s="199">
        <v>0</v>
      </c>
      <c r="S97" s="199">
        <v>0</v>
      </c>
      <c r="T97" s="199">
        <v>0</v>
      </c>
      <c r="U97" s="199">
        <v>0</v>
      </c>
      <c r="V97" s="199">
        <v>0</v>
      </c>
      <c r="W97" s="199">
        <v>0</v>
      </c>
      <c r="X97" s="199">
        <v>0</v>
      </c>
      <c r="Y97" s="199">
        <v>0</v>
      </c>
      <c r="Z97" s="199">
        <v>0</v>
      </c>
      <c r="AA97" s="199">
        <v>0</v>
      </c>
      <c r="AB97" s="199">
        <v>0</v>
      </c>
      <c r="AC97" s="199">
        <f>IFERROR(VLOOKUP('SAP Data'!$C97,'2021 Balance Sheet'!$B$7:$O$1335,'2021 Balance Sheet'!D$2, FALSE),0)</f>
        <v>0</v>
      </c>
      <c r="AD97" s="199">
        <f>IFERROR(VLOOKUP('SAP Data'!$C97,'2021 Balance Sheet'!$B$7:$O$1335,'2021 Balance Sheet'!E$2, FALSE),0)</f>
        <v>0</v>
      </c>
      <c r="AE97" s="199">
        <f>IFERROR(VLOOKUP('SAP Data'!$C97,'2021 Balance Sheet'!$B$7:$O$1335,'2021 Balance Sheet'!F$2, FALSE),0)</f>
        <v>0</v>
      </c>
      <c r="AF97" s="199">
        <f>IFERROR(VLOOKUP('SAP Data'!$C97,'2021 Balance Sheet'!$B$7:$O$1335,'2021 Balance Sheet'!G$2, FALSE),0)</f>
        <v>0</v>
      </c>
      <c r="AG97" s="199">
        <f>IFERROR(VLOOKUP('SAP Data'!$C97,'2021 Balance Sheet'!$B$7:$O$1335,'2021 Balance Sheet'!H$2, FALSE),0)</f>
        <v>0</v>
      </c>
      <c r="AH97" s="199">
        <f>IFERROR(VLOOKUP('SAP Data'!$C97,'2021 Balance Sheet'!$B$7:$O$1335,'2021 Balance Sheet'!I$2, FALSE),0)</f>
        <v>0</v>
      </c>
      <c r="AI97" s="199">
        <f>IFERROR(VLOOKUP('SAP Data'!$C97,'2021 Balance Sheet'!$B$7:$O$1335,'2021 Balance Sheet'!J$2, FALSE),0)</f>
        <v>0</v>
      </c>
      <c r="AJ97" s="199">
        <f>IFERROR(VLOOKUP('SAP Data'!$C97,'2021 Balance Sheet'!$B$7:$O$1335,'2021 Balance Sheet'!K$2, FALSE),0)</f>
        <v>0</v>
      </c>
      <c r="AK97" s="199">
        <f>IFERROR(VLOOKUP('SAP Data'!$C97,'2021 Balance Sheet'!$B$7:$O$1335,'2021 Balance Sheet'!L$2, FALSE),0)</f>
        <v>0</v>
      </c>
      <c r="AL97" s="199">
        <f>IFERROR(VLOOKUP('SAP Data'!$C97,'2021 Balance Sheet'!$B$7:$O$1335,'2021 Balance Sheet'!M$2, FALSE),0)</f>
        <v>0</v>
      </c>
      <c r="AM97" s="199">
        <f>IFERROR(VLOOKUP('SAP Data'!$C97,'2021 Balance Sheet'!$B$7:$O$1335,'2021 Balance Sheet'!N$2, FALSE),0)</f>
        <v>0</v>
      </c>
      <c r="AN97" s="199">
        <f>IFERROR(VLOOKUP('SAP Data'!$C97,'2021 Balance Sheet'!$B$7:$O$1335,'2021 Balance Sheet'!O$2, FALSE),0)</f>
        <v>0</v>
      </c>
      <c r="AO97" s="198">
        <f t="shared" si="2"/>
        <v>0</v>
      </c>
    </row>
    <row r="98" spans="1:41" ht="15.75" thickBot="1" x14ac:dyDescent="0.3">
      <c r="A98" s="26" t="str">
        <f t="shared" si="3"/>
        <v>131060</v>
      </c>
      <c r="B98" s="149" t="s">
        <v>154</v>
      </c>
      <c r="C98" s="153" t="s">
        <v>155</v>
      </c>
      <c r="D98" s="125" t="s">
        <v>4</v>
      </c>
      <c r="E98" s="140">
        <v>0</v>
      </c>
      <c r="F98" s="140">
        <v>0</v>
      </c>
      <c r="G98" s="140">
        <v>0</v>
      </c>
      <c r="H98" s="140">
        <v>0</v>
      </c>
      <c r="I98" s="140">
        <v>0</v>
      </c>
      <c r="J98" s="140">
        <v>0</v>
      </c>
      <c r="K98" s="140">
        <v>0</v>
      </c>
      <c r="L98" s="140">
        <v>0</v>
      </c>
      <c r="M98" s="140">
        <v>0</v>
      </c>
      <c r="N98" s="140">
        <v>0</v>
      </c>
      <c r="O98" s="140">
        <v>0</v>
      </c>
      <c r="P98" s="140">
        <v>0</v>
      </c>
      <c r="Q98" s="199">
        <v>0</v>
      </c>
      <c r="R98" s="199">
        <v>0</v>
      </c>
      <c r="S98" s="199">
        <v>0</v>
      </c>
      <c r="T98" s="199">
        <v>0</v>
      </c>
      <c r="U98" s="199">
        <v>0</v>
      </c>
      <c r="V98" s="199">
        <v>0</v>
      </c>
      <c r="W98" s="199">
        <v>0</v>
      </c>
      <c r="X98" s="199">
        <v>0</v>
      </c>
      <c r="Y98" s="199">
        <v>0</v>
      </c>
      <c r="Z98" s="199">
        <v>0</v>
      </c>
      <c r="AA98" s="199">
        <v>0</v>
      </c>
      <c r="AB98" s="199">
        <v>0</v>
      </c>
      <c r="AC98" s="199">
        <f>IFERROR(VLOOKUP('SAP Data'!$C98,'2021 Balance Sheet'!$B$7:$O$1335,'2021 Balance Sheet'!D$2, FALSE),0)</f>
        <v>0</v>
      </c>
      <c r="AD98" s="199">
        <f>IFERROR(VLOOKUP('SAP Data'!$C98,'2021 Balance Sheet'!$B$7:$O$1335,'2021 Balance Sheet'!E$2, FALSE),0)</f>
        <v>0</v>
      </c>
      <c r="AE98" s="199">
        <f>IFERROR(VLOOKUP('SAP Data'!$C98,'2021 Balance Sheet'!$B$7:$O$1335,'2021 Balance Sheet'!F$2, FALSE),0)</f>
        <v>0</v>
      </c>
      <c r="AF98" s="199">
        <f>IFERROR(VLOOKUP('SAP Data'!$C98,'2021 Balance Sheet'!$B$7:$O$1335,'2021 Balance Sheet'!G$2, FALSE),0)</f>
        <v>0</v>
      </c>
      <c r="AG98" s="199">
        <f>IFERROR(VLOOKUP('SAP Data'!$C98,'2021 Balance Sheet'!$B$7:$O$1335,'2021 Balance Sheet'!H$2, FALSE),0)</f>
        <v>0</v>
      </c>
      <c r="AH98" s="199">
        <f>IFERROR(VLOOKUP('SAP Data'!$C98,'2021 Balance Sheet'!$B$7:$O$1335,'2021 Balance Sheet'!I$2, FALSE),0)</f>
        <v>0</v>
      </c>
      <c r="AI98" s="199">
        <f>IFERROR(VLOOKUP('SAP Data'!$C98,'2021 Balance Sheet'!$B$7:$O$1335,'2021 Balance Sheet'!J$2, FALSE),0)</f>
        <v>0</v>
      </c>
      <c r="AJ98" s="199">
        <f>IFERROR(VLOOKUP('SAP Data'!$C98,'2021 Balance Sheet'!$B$7:$O$1335,'2021 Balance Sheet'!K$2, FALSE),0)</f>
        <v>0</v>
      </c>
      <c r="AK98" s="199">
        <f>IFERROR(VLOOKUP('SAP Data'!$C98,'2021 Balance Sheet'!$B$7:$O$1335,'2021 Balance Sheet'!L$2, FALSE),0)</f>
        <v>0</v>
      </c>
      <c r="AL98" s="199">
        <f>IFERROR(VLOOKUP('SAP Data'!$C98,'2021 Balance Sheet'!$B$7:$O$1335,'2021 Balance Sheet'!M$2, FALSE),0)</f>
        <v>0</v>
      </c>
      <c r="AM98" s="199">
        <f>IFERROR(VLOOKUP('SAP Data'!$C98,'2021 Balance Sheet'!$B$7:$O$1335,'2021 Balance Sheet'!N$2, FALSE),0)</f>
        <v>0</v>
      </c>
      <c r="AN98" s="199">
        <f>IFERROR(VLOOKUP('SAP Data'!$C98,'2021 Balance Sheet'!$B$7:$O$1335,'2021 Balance Sheet'!O$2, FALSE),0)</f>
        <v>0</v>
      </c>
      <c r="AO98" s="198">
        <f t="shared" si="2"/>
        <v>0</v>
      </c>
    </row>
    <row r="99" spans="1:41" ht="15.75" thickBot="1" x14ac:dyDescent="0.3">
      <c r="A99" s="26" t="str">
        <f t="shared" si="3"/>
        <v>131061</v>
      </c>
      <c r="B99" s="149" t="s">
        <v>154</v>
      </c>
      <c r="C99" s="153" t="s">
        <v>3047</v>
      </c>
      <c r="D99" s="125"/>
      <c r="E99" s="140"/>
      <c r="F99" s="140"/>
      <c r="G99" s="140"/>
      <c r="H99" s="140"/>
      <c r="I99" s="140"/>
      <c r="J99" s="140"/>
      <c r="K99" s="140"/>
      <c r="L99" s="140"/>
      <c r="M99" s="140"/>
      <c r="N99" s="140"/>
      <c r="O99" s="140"/>
      <c r="P99" s="140"/>
      <c r="Q99" s="199">
        <v>0</v>
      </c>
      <c r="R99" s="199">
        <v>0</v>
      </c>
      <c r="S99" s="199">
        <v>0</v>
      </c>
      <c r="T99" s="199">
        <v>0</v>
      </c>
      <c r="U99" s="199">
        <v>0</v>
      </c>
      <c r="V99" s="199">
        <v>0</v>
      </c>
      <c r="W99" s="199">
        <v>0</v>
      </c>
      <c r="X99" s="199">
        <v>0</v>
      </c>
      <c r="Y99" s="199">
        <v>0</v>
      </c>
      <c r="Z99" s="199">
        <v>0</v>
      </c>
      <c r="AA99" s="199">
        <v>0</v>
      </c>
      <c r="AB99" s="199">
        <v>0</v>
      </c>
      <c r="AC99" s="199">
        <f>IFERROR(VLOOKUP('SAP Data'!$C99,'2021 Balance Sheet'!$B$7:$O$1335,'2021 Balance Sheet'!D$2, FALSE),0)</f>
        <v>0</v>
      </c>
      <c r="AD99" s="199">
        <f>IFERROR(VLOOKUP('SAP Data'!$C99,'2021 Balance Sheet'!$B$7:$O$1335,'2021 Balance Sheet'!E$2, FALSE),0)</f>
        <v>0</v>
      </c>
      <c r="AE99" s="199">
        <f>IFERROR(VLOOKUP('SAP Data'!$C99,'2021 Balance Sheet'!$B$7:$O$1335,'2021 Balance Sheet'!F$2, FALSE),0)</f>
        <v>0</v>
      </c>
      <c r="AF99" s="199">
        <f>IFERROR(VLOOKUP('SAP Data'!$C99,'2021 Balance Sheet'!$B$7:$O$1335,'2021 Balance Sheet'!G$2, FALSE),0)</f>
        <v>0</v>
      </c>
      <c r="AG99" s="199">
        <f>IFERROR(VLOOKUP('SAP Data'!$C99,'2021 Balance Sheet'!$B$7:$O$1335,'2021 Balance Sheet'!H$2, FALSE),0)</f>
        <v>0</v>
      </c>
      <c r="AH99" s="199">
        <f>IFERROR(VLOOKUP('SAP Data'!$C99,'2021 Balance Sheet'!$B$7:$O$1335,'2021 Balance Sheet'!I$2, FALSE),0)</f>
        <v>0</v>
      </c>
      <c r="AI99" s="199">
        <f>IFERROR(VLOOKUP('SAP Data'!$C99,'2021 Balance Sheet'!$B$7:$O$1335,'2021 Balance Sheet'!J$2, FALSE),0)</f>
        <v>0</v>
      </c>
      <c r="AJ99" s="199">
        <f>IFERROR(VLOOKUP('SAP Data'!$C99,'2021 Balance Sheet'!$B$7:$O$1335,'2021 Balance Sheet'!K$2, FALSE),0)</f>
        <v>0</v>
      </c>
      <c r="AK99" s="199">
        <f>IFERROR(VLOOKUP('SAP Data'!$C99,'2021 Balance Sheet'!$B$7:$O$1335,'2021 Balance Sheet'!L$2, FALSE),0)</f>
        <v>0</v>
      </c>
      <c r="AL99" s="199">
        <f>IFERROR(VLOOKUP('SAP Data'!$C99,'2021 Balance Sheet'!$B$7:$O$1335,'2021 Balance Sheet'!M$2, FALSE),0)</f>
        <v>0</v>
      </c>
      <c r="AM99" s="199">
        <f>IFERROR(VLOOKUP('SAP Data'!$C99,'2021 Balance Sheet'!$B$7:$O$1335,'2021 Balance Sheet'!N$2, FALSE),0)</f>
        <v>0</v>
      </c>
      <c r="AN99" s="199">
        <f>IFERROR(VLOOKUP('SAP Data'!$C99,'2021 Balance Sheet'!$B$7:$O$1335,'2021 Balance Sheet'!O$2, FALSE),0)</f>
        <v>0</v>
      </c>
      <c r="AO99" s="198">
        <f t="shared" si="2"/>
        <v>0</v>
      </c>
    </row>
    <row r="100" spans="1:41" ht="15.75" thickBot="1" x14ac:dyDescent="0.3">
      <c r="A100" s="26" t="str">
        <f t="shared" si="3"/>
        <v>131070</v>
      </c>
      <c r="B100" s="149" t="s">
        <v>154</v>
      </c>
      <c r="C100" s="153" t="s">
        <v>3048</v>
      </c>
      <c r="D100" s="125"/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99">
        <v>0</v>
      </c>
      <c r="R100" s="199">
        <v>0</v>
      </c>
      <c r="S100" s="199">
        <v>0</v>
      </c>
      <c r="T100" s="199">
        <v>0</v>
      </c>
      <c r="U100" s="199">
        <v>0</v>
      </c>
      <c r="V100" s="199">
        <v>0</v>
      </c>
      <c r="W100" s="199">
        <v>0</v>
      </c>
      <c r="X100" s="199">
        <v>0</v>
      </c>
      <c r="Y100" s="199">
        <v>0</v>
      </c>
      <c r="Z100" s="199">
        <v>0</v>
      </c>
      <c r="AA100" s="199">
        <v>0</v>
      </c>
      <c r="AB100" s="199">
        <v>0</v>
      </c>
      <c r="AC100" s="199">
        <f>IFERROR(VLOOKUP('SAP Data'!$C100,'2021 Balance Sheet'!$B$7:$O$1335,'2021 Balance Sheet'!D$2, FALSE),0)</f>
        <v>0</v>
      </c>
      <c r="AD100" s="199">
        <f>IFERROR(VLOOKUP('SAP Data'!$C100,'2021 Balance Sheet'!$B$7:$O$1335,'2021 Balance Sheet'!E$2, FALSE),0)</f>
        <v>0</v>
      </c>
      <c r="AE100" s="199">
        <f>IFERROR(VLOOKUP('SAP Data'!$C100,'2021 Balance Sheet'!$B$7:$O$1335,'2021 Balance Sheet'!F$2, FALSE),0)</f>
        <v>0</v>
      </c>
      <c r="AF100" s="199">
        <f>IFERROR(VLOOKUP('SAP Data'!$C100,'2021 Balance Sheet'!$B$7:$O$1335,'2021 Balance Sheet'!G$2, FALSE),0)</f>
        <v>0</v>
      </c>
      <c r="AG100" s="199">
        <f>IFERROR(VLOOKUP('SAP Data'!$C100,'2021 Balance Sheet'!$B$7:$O$1335,'2021 Balance Sheet'!H$2, FALSE),0)</f>
        <v>0</v>
      </c>
      <c r="AH100" s="199">
        <f>IFERROR(VLOOKUP('SAP Data'!$C100,'2021 Balance Sheet'!$B$7:$O$1335,'2021 Balance Sheet'!I$2, FALSE),0)</f>
        <v>0</v>
      </c>
      <c r="AI100" s="199">
        <f>IFERROR(VLOOKUP('SAP Data'!$C100,'2021 Balance Sheet'!$B$7:$O$1335,'2021 Balance Sheet'!J$2, FALSE),0)</f>
        <v>0</v>
      </c>
      <c r="AJ100" s="199">
        <f>IFERROR(VLOOKUP('SAP Data'!$C100,'2021 Balance Sheet'!$B$7:$O$1335,'2021 Balance Sheet'!K$2, FALSE),0)</f>
        <v>0</v>
      </c>
      <c r="AK100" s="199">
        <f>IFERROR(VLOOKUP('SAP Data'!$C100,'2021 Balance Sheet'!$B$7:$O$1335,'2021 Balance Sheet'!L$2, FALSE),0)</f>
        <v>0</v>
      </c>
      <c r="AL100" s="199">
        <f>IFERROR(VLOOKUP('SAP Data'!$C100,'2021 Balance Sheet'!$B$7:$O$1335,'2021 Balance Sheet'!M$2, FALSE),0)</f>
        <v>0</v>
      </c>
      <c r="AM100" s="199">
        <f>IFERROR(VLOOKUP('SAP Data'!$C100,'2021 Balance Sheet'!$B$7:$O$1335,'2021 Balance Sheet'!N$2, FALSE),0)</f>
        <v>0</v>
      </c>
      <c r="AN100" s="199">
        <f>IFERROR(VLOOKUP('SAP Data'!$C100,'2021 Balance Sheet'!$B$7:$O$1335,'2021 Balance Sheet'!O$2, FALSE),0)</f>
        <v>0</v>
      </c>
      <c r="AO100" s="198">
        <f t="shared" si="2"/>
        <v>0</v>
      </c>
    </row>
    <row r="101" spans="1:41" ht="15.75" thickBot="1" x14ac:dyDescent="0.3">
      <c r="A101" s="26" t="str">
        <f t="shared" si="3"/>
        <v>131099</v>
      </c>
      <c r="B101" s="149" t="s">
        <v>3049</v>
      </c>
      <c r="C101" s="153" t="s">
        <v>3050</v>
      </c>
      <c r="D101" s="125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99">
        <v>0</v>
      </c>
      <c r="R101" s="199">
        <v>0</v>
      </c>
      <c r="S101" s="199">
        <v>0</v>
      </c>
      <c r="T101" s="199">
        <v>0</v>
      </c>
      <c r="U101" s="199">
        <v>0</v>
      </c>
      <c r="V101" s="199">
        <v>0</v>
      </c>
      <c r="W101" s="199">
        <v>0</v>
      </c>
      <c r="X101" s="199">
        <v>0</v>
      </c>
      <c r="Y101" s="199">
        <v>0</v>
      </c>
      <c r="Z101" s="199">
        <v>0</v>
      </c>
      <c r="AA101" s="199">
        <v>0</v>
      </c>
      <c r="AB101" s="199">
        <v>0</v>
      </c>
      <c r="AC101" s="199">
        <f>IFERROR(VLOOKUP('SAP Data'!$C101,'2021 Balance Sheet'!$B$7:$O$1335,'2021 Balance Sheet'!D$2, FALSE),0)</f>
        <v>0</v>
      </c>
      <c r="AD101" s="199">
        <f>IFERROR(VLOOKUP('SAP Data'!$C101,'2021 Balance Sheet'!$B$7:$O$1335,'2021 Balance Sheet'!E$2, FALSE),0)</f>
        <v>0</v>
      </c>
      <c r="AE101" s="199">
        <f>IFERROR(VLOOKUP('SAP Data'!$C101,'2021 Balance Sheet'!$B$7:$O$1335,'2021 Balance Sheet'!F$2, FALSE),0)</f>
        <v>0</v>
      </c>
      <c r="AF101" s="199">
        <f>IFERROR(VLOOKUP('SAP Data'!$C101,'2021 Balance Sheet'!$B$7:$O$1335,'2021 Balance Sheet'!G$2, FALSE),0)</f>
        <v>0</v>
      </c>
      <c r="AG101" s="199">
        <f>IFERROR(VLOOKUP('SAP Data'!$C101,'2021 Balance Sheet'!$B$7:$O$1335,'2021 Balance Sheet'!H$2, FALSE),0)</f>
        <v>0</v>
      </c>
      <c r="AH101" s="199">
        <f>IFERROR(VLOOKUP('SAP Data'!$C101,'2021 Balance Sheet'!$B$7:$O$1335,'2021 Balance Sheet'!I$2, FALSE),0)</f>
        <v>0</v>
      </c>
      <c r="AI101" s="199">
        <f>IFERROR(VLOOKUP('SAP Data'!$C101,'2021 Balance Sheet'!$B$7:$O$1335,'2021 Balance Sheet'!J$2, FALSE),0)</f>
        <v>0</v>
      </c>
      <c r="AJ101" s="199">
        <f>IFERROR(VLOOKUP('SAP Data'!$C101,'2021 Balance Sheet'!$B$7:$O$1335,'2021 Balance Sheet'!K$2, FALSE),0)</f>
        <v>0</v>
      </c>
      <c r="AK101" s="199">
        <f>IFERROR(VLOOKUP('SAP Data'!$C101,'2021 Balance Sheet'!$B$7:$O$1335,'2021 Balance Sheet'!L$2, FALSE),0)</f>
        <v>0</v>
      </c>
      <c r="AL101" s="199">
        <f>IFERROR(VLOOKUP('SAP Data'!$C101,'2021 Balance Sheet'!$B$7:$O$1335,'2021 Balance Sheet'!M$2, FALSE),0)</f>
        <v>0</v>
      </c>
      <c r="AM101" s="199">
        <f>IFERROR(VLOOKUP('SAP Data'!$C101,'2021 Balance Sheet'!$B$7:$O$1335,'2021 Balance Sheet'!N$2, FALSE),0)</f>
        <v>0</v>
      </c>
      <c r="AN101" s="199">
        <f>IFERROR(VLOOKUP('SAP Data'!$C101,'2021 Balance Sheet'!$B$7:$O$1335,'2021 Balance Sheet'!O$2, FALSE),0)</f>
        <v>0</v>
      </c>
      <c r="AO101" s="198">
        <f t="shared" si="2"/>
        <v>0</v>
      </c>
    </row>
    <row r="102" spans="1:41" ht="15.75" thickBot="1" x14ac:dyDescent="0.3">
      <c r="A102" s="26" t="str">
        <f t="shared" si="3"/>
        <v>131401</v>
      </c>
      <c r="B102" s="149" t="s">
        <v>3051</v>
      </c>
      <c r="C102" s="153" t="s">
        <v>3052</v>
      </c>
      <c r="D102" s="125"/>
      <c r="E102" s="140"/>
      <c r="F102" s="140"/>
      <c r="G102" s="140"/>
      <c r="H102" s="140"/>
      <c r="I102" s="140"/>
      <c r="J102" s="140"/>
      <c r="K102" s="140"/>
      <c r="L102" s="140"/>
      <c r="M102" s="140"/>
      <c r="N102" s="140"/>
      <c r="O102" s="140"/>
      <c r="P102" s="140"/>
      <c r="Q102" s="199">
        <v>0</v>
      </c>
      <c r="R102" s="199">
        <v>0</v>
      </c>
      <c r="S102" s="199">
        <v>0</v>
      </c>
      <c r="T102" s="199">
        <v>0</v>
      </c>
      <c r="U102" s="199">
        <v>0</v>
      </c>
      <c r="V102" s="199">
        <v>0</v>
      </c>
      <c r="W102" s="199">
        <v>0</v>
      </c>
      <c r="X102" s="199">
        <v>0</v>
      </c>
      <c r="Y102" s="199">
        <v>0</v>
      </c>
      <c r="Z102" s="199">
        <v>0</v>
      </c>
      <c r="AA102" s="199">
        <v>0</v>
      </c>
      <c r="AB102" s="199">
        <v>0</v>
      </c>
      <c r="AC102" s="199">
        <f>IFERROR(VLOOKUP('SAP Data'!$C102,'2021 Balance Sheet'!$B$7:$O$1335,'2021 Balance Sheet'!D$2, FALSE),0)</f>
        <v>0</v>
      </c>
      <c r="AD102" s="199">
        <f>IFERROR(VLOOKUP('SAP Data'!$C102,'2021 Balance Sheet'!$B$7:$O$1335,'2021 Balance Sheet'!E$2, FALSE),0)</f>
        <v>0</v>
      </c>
      <c r="AE102" s="199">
        <f>IFERROR(VLOOKUP('SAP Data'!$C102,'2021 Balance Sheet'!$B$7:$O$1335,'2021 Balance Sheet'!F$2, FALSE),0)</f>
        <v>0</v>
      </c>
      <c r="AF102" s="199">
        <f>IFERROR(VLOOKUP('SAP Data'!$C102,'2021 Balance Sheet'!$B$7:$O$1335,'2021 Balance Sheet'!G$2, FALSE),0)</f>
        <v>0</v>
      </c>
      <c r="AG102" s="199">
        <f>IFERROR(VLOOKUP('SAP Data'!$C102,'2021 Balance Sheet'!$B$7:$O$1335,'2021 Balance Sheet'!H$2, FALSE),0)</f>
        <v>0</v>
      </c>
      <c r="AH102" s="199">
        <f>IFERROR(VLOOKUP('SAP Data'!$C102,'2021 Balance Sheet'!$B$7:$O$1335,'2021 Balance Sheet'!I$2, FALSE),0)</f>
        <v>0</v>
      </c>
      <c r="AI102" s="199">
        <f>IFERROR(VLOOKUP('SAP Data'!$C102,'2021 Balance Sheet'!$B$7:$O$1335,'2021 Balance Sheet'!J$2, FALSE),0)</f>
        <v>0</v>
      </c>
      <c r="AJ102" s="199">
        <f>IFERROR(VLOOKUP('SAP Data'!$C102,'2021 Balance Sheet'!$B$7:$O$1335,'2021 Balance Sheet'!K$2, FALSE),0)</f>
        <v>0</v>
      </c>
      <c r="AK102" s="199">
        <f>IFERROR(VLOOKUP('SAP Data'!$C102,'2021 Balance Sheet'!$B$7:$O$1335,'2021 Balance Sheet'!L$2, FALSE),0)</f>
        <v>0</v>
      </c>
      <c r="AL102" s="199">
        <f>IFERROR(VLOOKUP('SAP Data'!$C102,'2021 Balance Sheet'!$B$7:$O$1335,'2021 Balance Sheet'!M$2, FALSE),0)</f>
        <v>0</v>
      </c>
      <c r="AM102" s="199">
        <f>IFERROR(VLOOKUP('SAP Data'!$C102,'2021 Balance Sheet'!$B$7:$O$1335,'2021 Balance Sheet'!N$2, FALSE),0)</f>
        <v>0</v>
      </c>
      <c r="AN102" s="199">
        <f>IFERROR(VLOOKUP('SAP Data'!$C102,'2021 Balance Sheet'!$B$7:$O$1335,'2021 Balance Sheet'!O$2, FALSE),0)</f>
        <v>0</v>
      </c>
      <c r="AO102" s="198">
        <f t="shared" si="2"/>
        <v>0</v>
      </c>
    </row>
    <row r="103" spans="1:41" ht="15.75" thickBot="1" x14ac:dyDescent="0.3">
      <c r="A103" s="26" t="str">
        <f t="shared" si="3"/>
        <v>131530</v>
      </c>
      <c r="B103" s="149" t="s">
        <v>157</v>
      </c>
      <c r="C103" s="153" t="s">
        <v>158</v>
      </c>
      <c r="D103" s="125" t="s">
        <v>4</v>
      </c>
      <c r="E103" s="139">
        <v>0</v>
      </c>
      <c r="F103" s="139">
        <v>0</v>
      </c>
      <c r="G103" s="139">
        <v>0</v>
      </c>
      <c r="H103" s="139">
        <v>0</v>
      </c>
      <c r="I103" s="139">
        <v>0</v>
      </c>
      <c r="J103" s="139">
        <v>0</v>
      </c>
      <c r="K103" s="139">
        <v>0</v>
      </c>
      <c r="L103" s="139">
        <v>0.26</v>
      </c>
      <c r="M103" s="139">
        <v>0.26</v>
      </c>
      <c r="N103" s="139">
        <v>0.26</v>
      </c>
      <c r="O103" s="139">
        <v>0.26</v>
      </c>
      <c r="P103" s="139">
        <v>0.26</v>
      </c>
      <c r="Q103" s="199">
        <v>0.26</v>
      </c>
      <c r="R103" s="199">
        <v>0.26</v>
      </c>
      <c r="S103" s="199">
        <v>0.26</v>
      </c>
      <c r="T103" s="199">
        <v>0.26</v>
      </c>
      <c r="U103" s="199">
        <v>0.26</v>
      </c>
      <c r="V103" s="199">
        <v>-48699999.740000002</v>
      </c>
      <c r="W103" s="199">
        <v>0.26</v>
      </c>
      <c r="X103" s="199">
        <v>0.26</v>
      </c>
      <c r="Y103" s="199">
        <v>0.26</v>
      </c>
      <c r="Z103" s="199">
        <v>0.26</v>
      </c>
      <c r="AA103" s="199">
        <v>0.26</v>
      </c>
      <c r="AB103" s="199">
        <v>0.26</v>
      </c>
      <c r="AC103" s="199">
        <f>IFERROR(VLOOKUP('SAP Data'!$C103,'2021 Balance Sheet'!$B$7:$O$1335,'2021 Balance Sheet'!D$2, FALSE),0)</f>
        <v>0.26</v>
      </c>
      <c r="AD103" s="199">
        <f>IFERROR(VLOOKUP('SAP Data'!$C103,'2021 Balance Sheet'!$B$7:$O$1335,'2021 Balance Sheet'!E$2, FALSE),0)</f>
        <v>0.26</v>
      </c>
      <c r="AE103" s="199">
        <f>IFERROR(VLOOKUP('SAP Data'!$C103,'2021 Balance Sheet'!$B$7:$O$1335,'2021 Balance Sheet'!F$2, FALSE),0)</f>
        <v>0.26</v>
      </c>
      <c r="AF103" s="199">
        <f>IFERROR(VLOOKUP('SAP Data'!$C103,'2021 Balance Sheet'!$B$7:$O$1335,'2021 Balance Sheet'!G$2, FALSE),0)</f>
        <v>0.17</v>
      </c>
      <c r="AG103" s="199">
        <f>IFERROR(VLOOKUP('SAP Data'!$C103,'2021 Balance Sheet'!$B$7:$O$1335,'2021 Balance Sheet'!H$2, FALSE),0)</f>
        <v>0.17</v>
      </c>
      <c r="AH103" s="199">
        <f>IFERROR(VLOOKUP('SAP Data'!$C103,'2021 Balance Sheet'!$B$7:$O$1335,'2021 Balance Sheet'!I$2, FALSE),0)</f>
        <v>40.17</v>
      </c>
      <c r="AI103" s="199">
        <f>IFERROR(VLOOKUP('SAP Data'!$C103,'2021 Balance Sheet'!$B$7:$O$1335,'2021 Balance Sheet'!J$2, FALSE),0)</f>
        <v>40.17</v>
      </c>
      <c r="AJ103" s="199">
        <f>IFERROR(VLOOKUP('SAP Data'!$C103,'2021 Balance Sheet'!$B$7:$O$1335,'2021 Balance Sheet'!K$2, FALSE),0)</f>
        <v>40.17</v>
      </c>
      <c r="AK103" s="199">
        <f>IFERROR(VLOOKUP('SAP Data'!$C103,'2021 Balance Sheet'!$B$7:$O$1335,'2021 Balance Sheet'!L$2, FALSE),0)</f>
        <v>40.17</v>
      </c>
      <c r="AL103" s="199">
        <f>IFERROR(VLOOKUP('SAP Data'!$C103,'2021 Balance Sheet'!$B$7:$O$1335,'2021 Balance Sheet'!M$2, FALSE),0)</f>
        <v>40.26</v>
      </c>
      <c r="AM103" s="199">
        <f>IFERROR(VLOOKUP('SAP Data'!$C103,'2021 Balance Sheet'!$B$7:$O$1335,'2021 Balance Sheet'!N$2, FALSE),0)</f>
        <v>40.26</v>
      </c>
      <c r="AN103" s="199">
        <f>IFERROR(VLOOKUP('SAP Data'!$C103,'2021 Balance Sheet'!$B$7:$O$1335,'2021 Balance Sheet'!O$2, FALSE),0)</f>
        <v>40.26</v>
      </c>
      <c r="AO103" s="198">
        <f t="shared" si="2"/>
        <v>0.26</v>
      </c>
    </row>
    <row r="104" spans="1:41" ht="15.75" thickBot="1" x14ac:dyDescent="0.3">
      <c r="A104" s="26" t="str">
        <f t="shared" si="3"/>
        <v>131535</v>
      </c>
      <c r="B104" s="186" t="s">
        <v>3994</v>
      </c>
      <c r="C104" s="185" t="s">
        <v>3995</v>
      </c>
      <c r="D104" s="125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99">
        <v>0</v>
      </c>
      <c r="R104" s="199">
        <v>0</v>
      </c>
      <c r="S104" s="199">
        <v>0</v>
      </c>
      <c r="T104" s="199">
        <v>0</v>
      </c>
      <c r="U104" s="199">
        <v>0</v>
      </c>
      <c r="V104" s="199">
        <v>0</v>
      </c>
      <c r="W104" s="199">
        <v>0</v>
      </c>
      <c r="X104" s="199">
        <v>0</v>
      </c>
      <c r="Y104" s="199">
        <v>0</v>
      </c>
      <c r="Z104" s="199">
        <v>0</v>
      </c>
      <c r="AA104" s="199">
        <v>0</v>
      </c>
      <c r="AB104" s="199">
        <v>0</v>
      </c>
      <c r="AC104" s="199">
        <f>IFERROR(VLOOKUP('SAP Data'!$C104,'2021 Balance Sheet'!$B$7:$O$1335,'2021 Balance Sheet'!D$2, FALSE),0)</f>
        <v>0</v>
      </c>
      <c r="AD104" s="199">
        <f>IFERROR(VLOOKUP('SAP Data'!$C104,'2021 Balance Sheet'!$B$7:$O$1335,'2021 Balance Sheet'!E$2, FALSE),0)</f>
        <v>0</v>
      </c>
      <c r="AE104" s="199">
        <f>IFERROR(VLOOKUP('SAP Data'!$C104,'2021 Balance Sheet'!$B$7:$O$1335,'2021 Balance Sheet'!F$2, FALSE),0)</f>
        <v>0</v>
      </c>
      <c r="AF104" s="199">
        <f>IFERROR(VLOOKUP('SAP Data'!$C104,'2021 Balance Sheet'!$B$7:$O$1335,'2021 Balance Sheet'!G$2, FALSE),0)</f>
        <v>0</v>
      </c>
      <c r="AG104" s="199">
        <f>IFERROR(VLOOKUP('SAP Data'!$C104,'2021 Balance Sheet'!$B$7:$O$1335,'2021 Balance Sheet'!H$2, FALSE),0)</f>
        <v>0</v>
      </c>
      <c r="AH104" s="199">
        <f>IFERROR(VLOOKUP('SAP Data'!$C104,'2021 Balance Sheet'!$B$7:$O$1335,'2021 Balance Sheet'!I$2, FALSE),0)</f>
        <v>0</v>
      </c>
      <c r="AI104" s="199">
        <f>IFERROR(VLOOKUP('SAP Data'!$C104,'2021 Balance Sheet'!$B$7:$O$1335,'2021 Balance Sheet'!J$2, FALSE),0)</f>
        <v>0</v>
      </c>
      <c r="AJ104" s="199">
        <f>IFERROR(VLOOKUP('SAP Data'!$C104,'2021 Balance Sheet'!$B$7:$O$1335,'2021 Balance Sheet'!K$2, FALSE),0)</f>
        <v>0</v>
      </c>
      <c r="AK104" s="199">
        <f>IFERROR(VLOOKUP('SAP Data'!$C104,'2021 Balance Sheet'!$B$7:$O$1335,'2021 Balance Sheet'!L$2, FALSE),0)</f>
        <v>0</v>
      </c>
      <c r="AL104" s="199">
        <f>IFERROR(VLOOKUP('SAP Data'!$C104,'2021 Balance Sheet'!$B$7:$O$1335,'2021 Balance Sheet'!M$2, FALSE),0)</f>
        <v>0</v>
      </c>
      <c r="AM104" s="199">
        <f>IFERROR(VLOOKUP('SAP Data'!$C104,'2021 Balance Sheet'!$B$7:$O$1335,'2021 Balance Sheet'!N$2, FALSE),0)</f>
        <v>0</v>
      </c>
      <c r="AN104" s="199">
        <f>IFERROR(VLOOKUP('SAP Data'!$C104,'2021 Balance Sheet'!$B$7:$O$1335,'2021 Balance Sheet'!O$2, FALSE),0)</f>
        <v>0</v>
      </c>
      <c r="AO104" s="198">
        <f t="shared" si="2"/>
        <v>0</v>
      </c>
    </row>
    <row r="105" spans="1:41" ht="15.75" thickBot="1" x14ac:dyDescent="0.3">
      <c r="A105" s="26" t="str">
        <f t="shared" si="3"/>
        <v>131540</v>
      </c>
      <c r="B105" s="149" t="s">
        <v>160</v>
      </c>
      <c r="C105" s="153" t="s">
        <v>161</v>
      </c>
      <c r="D105" s="125" t="s">
        <v>4</v>
      </c>
      <c r="E105" s="140">
        <v>-1685406.71</v>
      </c>
      <c r="F105" s="140">
        <v>-727982.86</v>
      </c>
      <c r="G105" s="140">
        <v>-3358136.75</v>
      </c>
      <c r="H105" s="140">
        <v>-729792.86</v>
      </c>
      <c r="I105" s="140">
        <v>-1023340.56</v>
      </c>
      <c r="J105" s="140">
        <v>-2337982.4</v>
      </c>
      <c r="K105" s="140">
        <v>-719459</v>
      </c>
      <c r="L105" s="140">
        <v>-14097999.550000001</v>
      </c>
      <c r="M105" s="140">
        <v>-723531.28</v>
      </c>
      <c r="N105" s="140">
        <v>-1122679.6100000001</v>
      </c>
      <c r="O105" s="140">
        <v>27999109.93</v>
      </c>
      <c r="P105" s="140">
        <v>-882737.16</v>
      </c>
      <c r="Q105" s="199">
        <v>-1049804.96</v>
      </c>
      <c r="R105" s="199">
        <v>-4457638.8</v>
      </c>
      <c r="S105" s="199">
        <v>-1074818.8899999999</v>
      </c>
      <c r="T105" s="199">
        <v>-1923999.73</v>
      </c>
      <c r="U105" s="199">
        <v>-2905052.81</v>
      </c>
      <c r="V105" s="199">
        <v>-1053066.1399999999</v>
      </c>
      <c r="W105" s="199">
        <v>-902448.7</v>
      </c>
      <c r="X105" s="199">
        <v>-695101.89</v>
      </c>
      <c r="Y105" s="199">
        <v>-4941050.92</v>
      </c>
      <c r="Z105" s="199">
        <v>-1938906.95</v>
      </c>
      <c r="AA105" s="199">
        <v>-4901382.76</v>
      </c>
      <c r="AB105" s="199">
        <v>-1669124.96</v>
      </c>
      <c r="AC105" s="199">
        <f>IFERROR(VLOOKUP('SAP Data'!$C105,'2021 Balance Sheet'!$B$7:$O$1335,'2021 Balance Sheet'!D$2, FALSE),0)</f>
        <v>-1632731.15</v>
      </c>
      <c r="AD105" s="199">
        <f>IFERROR(VLOOKUP('SAP Data'!$C105,'2021 Balance Sheet'!$B$7:$O$1335,'2021 Balance Sheet'!E$2, FALSE),0)</f>
        <v>-3369737.05</v>
      </c>
      <c r="AE105" s="199">
        <f>IFERROR(VLOOKUP('SAP Data'!$C105,'2021 Balance Sheet'!$B$7:$O$1335,'2021 Balance Sheet'!F$2, FALSE),0)</f>
        <v>-1084571.1599999999</v>
      </c>
      <c r="AF105" s="199">
        <f>IFERROR(VLOOKUP('SAP Data'!$C105,'2021 Balance Sheet'!$B$7:$O$1335,'2021 Balance Sheet'!G$2, FALSE),0)</f>
        <v>-2094125.39</v>
      </c>
      <c r="AG105" s="199">
        <f>IFERROR(VLOOKUP('SAP Data'!$C105,'2021 Balance Sheet'!$B$7:$O$1335,'2021 Balance Sheet'!H$2, FALSE),0)</f>
        <v>-3381134.16</v>
      </c>
      <c r="AH105" s="199">
        <f>IFERROR(VLOOKUP('SAP Data'!$C105,'2021 Balance Sheet'!$B$7:$O$1335,'2021 Balance Sheet'!I$2, FALSE),0)</f>
        <v>-5408042.1600000001</v>
      </c>
      <c r="AI105" s="199">
        <f>IFERROR(VLOOKUP('SAP Data'!$C105,'2021 Balance Sheet'!$B$7:$O$1335,'2021 Balance Sheet'!J$2, FALSE),0)</f>
        <v>-3860994.31</v>
      </c>
      <c r="AJ105" s="199">
        <f>IFERROR(VLOOKUP('SAP Data'!$C105,'2021 Balance Sheet'!$B$7:$O$1335,'2021 Balance Sheet'!K$2, FALSE),0)</f>
        <v>-1874246.96</v>
      </c>
      <c r="AK105" s="199">
        <f>IFERROR(VLOOKUP('SAP Data'!$C105,'2021 Balance Sheet'!$B$7:$O$1335,'2021 Balance Sheet'!L$2, FALSE),0)</f>
        <v>-3218149.54</v>
      </c>
      <c r="AL105" s="199">
        <f>IFERROR(VLOOKUP('SAP Data'!$C105,'2021 Balance Sheet'!$B$7:$O$1335,'2021 Balance Sheet'!M$2, FALSE),0)</f>
        <v>-7691082.5300000003</v>
      </c>
      <c r="AM105" s="199">
        <f>IFERROR(VLOOKUP('SAP Data'!$C105,'2021 Balance Sheet'!$B$7:$O$1335,'2021 Balance Sheet'!N$2, FALSE),0)</f>
        <v>-1386309.15</v>
      </c>
      <c r="AN105" s="199">
        <f>IFERROR(VLOOKUP('SAP Data'!$C105,'2021 Balance Sheet'!$B$7:$O$1335,'2021 Balance Sheet'!O$2, FALSE),0)</f>
        <v>-2658.18</v>
      </c>
      <c r="AO105" s="198">
        <f t="shared" si="2"/>
        <v>-1669124.96</v>
      </c>
    </row>
    <row r="106" spans="1:41" ht="15.75" thickBot="1" x14ac:dyDescent="0.3">
      <c r="A106" s="26" t="str">
        <f t="shared" si="3"/>
        <v>131541</v>
      </c>
      <c r="B106" s="149" t="s">
        <v>163</v>
      </c>
      <c r="C106" s="153" t="s">
        <v>164</v>
      </c>
      <c r="D106" s="125" t="s">
        <v>4</v>
      </c>
      <c r="E106" s="139">
        <v>-2875611.81</v>
      </c>
      <c r="F106" s="139">
        <v>-2800647.88</v>
      </c>
      <c r="G106" s="139">
        <v>-3611703.65</v>
      </c>
      <c r="H106" s="139">
        <v>-3004801.24</v>
      </c>
      <c r="I106" s="139">
        <v>-3067310.88</v>
      </c>
      <c r="J106" s="139">
        <v>-2162024.0099999998</v>
      </c>
      <c r="K106" s="139">
        <v>-1785847.36</v>
      </c>
      <c r="L106" s="139">
        <v>-2325519.41</v>
      </c>
      <c r="M106" s="139">
        <v>-2352051.86</v>
      </c>
      <c r="N106" s="139">
        <v>-2881021.42</v>
      </c>
      <c r="O106" s="139">
        <v>-2513504.36</v>
      </c>
      <c r="P106" s="139">
        <v>-2860322.32</v>
      </c>
      <c r="Q106" s="199">
        <v>-1878387.91</v>
      </c>
      <c r="R106" s="199">
        <v>-3959780.97</v>
      </c>
      <c r="S106" s="199">
        <v>-2513177.73</v>
      </c>
      <c r="T106" s="199">
        <v>-3401606.09</v>
      </c>
      <c r="U106" s="199">
        <v>-2638008.14</v>
      </c>
      <c r="V106" s="199">
        <v>-2477272.37</v>
      </c>
      <c r="W106" s="199">
        <v>-3219817.9</v>
      </c>
      <c r="X106" s="199">
        <v>-1807088.27</v>
      </c>
      <c r="Y106" s="199">
        <v>-2296392.12</v>
      </c>
      <c r="Z106" s="199">
        <v>-2372582.88</v>
      </c>
      <c r="AA106" s="199">
        <v>-8792154.3100000005</v>
      </c>
      <c r="AB106" s="199">
        <v>-4405946.62</v>
      </c>
      <c r="AC106" s="199">
        <f>IFERROR(VLOOKUP('SAP Data'!$C106,'2021 Balance Sheet'!$B$7:$O$1335,'2021 Balance Sheet'!D$2, FALSE),0)</f>
        <v>-2769308.37</v>
      </c>
      <c r="AD106" s="199">
        <f>IFERROR(VLOOKUP('SAP Data'!$C106,'2021 Balance Sheet'!$B$7:$O$1335,'2021 Balance Sheet'!E$2, FALSE),0)</f>
        <v>-4280737.07</v>
      </c>
      <c r="AE106" s="199">
        <f>IFERROR(VLOOKUP('SAP Data'!$C106,'2021 Balance Sheet'!$B$7:$O$1335,'2021 Balance Sheet'!F$2, FALSE),0)</f>
        <v>-1500357.54</v>
      </c>
      <c r="AF106" s="199">
        <f>IFERROR(VLOOKUP('SAP Data'!$C106,'2021 Balance Sheet'!$B$7:$O$1335,'2021 Balance Sheet'!G$2, FALSE),0)</f>
        <v>-2325925.27</v>
      </c>
      <c r="AG106" s="199">
        <f>IFERROR(VLOOKUP('SAP Data'!$C106,'2021 Balance Sheet'!$B$7:$O$1335,'2021 Balance Sheet'!H$2, FALSE),0)</f>
        <v>-1448090.71</v>
      </c>
      <c r="AH106" s="199">
        <f>IFERROR(VLOOKUP('SAP Data'!$C106,'2021 Balance Sheet'!$B$7:$O$1335,'2021 Balance Sheet'!I$2, FALSE),0)</f>
        <v>-1215785.58</v>
      </c>
      <c r="AI106" s="199">
        <f>IFERROR(VLOOKUP('SAP Data'!$C106,'2021 Balance Sheet'!$B$7:$O$1335,'2021 Balance Sheet'!J$2, FALSE),0)</f>
        <v>-3008638.64</v>
      </c>
      <c r="AJ106" s="199">
        <f>IFERROR(VLOOKUP('SAP Data'!$C106,'2021 Balance Sheet'!$B$7:$O$1335,'2021 Balance Sheet'!K$2, FALSE),0)</f>
        <v>-1824300.3</v>
      </c>
      <c r="AK106" s="199">
        <f>IFERROR(VLOOKUP('SAP Data'!$C106,'2021 Balance Sheet'!$B$7:$O$1335,'2021 Balance Sheet'!L$2, FALSE),0)</f>
        <v>-1477240.5</v>
      </c>
      <c r="AL106" s="199">
        <f>IFERROR(VLOOKUP('SAP Data'!$C106,'2021 Balance Sheet'!$B$7:$O$1335,'2021 Balance Sheet'!M$2, FALSE),0)</f>
        <v>-1718118.54</v>
      </c>
      <c r="AM106" s="199">
        <f>IFERROR(VLOOKUP('SAP Data'!$C106,'2021 Balance Sheet'!$B$7:$O$1335,'2021 Balance Sheet'!N$2, FALSE),0)</f>
        <v>-2243347.71</v>
      </c>
      <c r="AN106" s="199">
        <f>IFERROR(VLOOKUP('SAP Data'!$C106,'2021 Balance Sheet'!$B$7:$O$1335,'2021 Balance Sheet'!O$2, FALSE),0)</f>
        <v>-1610365.27</v>
      </c>
      <c r="AO106" s="198">
        <f t="shared" si="2"/>
        <v>-4405946.62</v>
      </c>
    </row>
    <row r="107" spans="1:41" ht="15.75" thickBot="1" x14ac:dyDescent="0.3">
      <c r="A107" s="26" t="str">
        <f t="shared" si="3"/>
        <v>131550</v>
      </c>
      <c r="B107" s="149" t="s">
        <v>166</v>
      </c>
      <c r="C107" s="153" t="s">
        <v>167</v>
      </c>
      <c r="D107" s="125" t="s">
        <v>4</v>
      </c>
      <c r="E107" s="140">
        <v>77923.55</v>
      </c>
      <c r="F107" s="140">
        <v>243724.85</v>
      </c>
      <c r="G107" s="140">
        <v>200895.25</v>
      </c>
      <c r="H107" s="140">
        <v>210020.23</v>
      </c>
      <c r="I107" s="140">
        <v>229743.84</v>
      </c>
      <c r="J107" s="140">
        <v>227530.34</v>
      </c>
      <c r="K107" s="140">
        <v>236442.67</v>
      </c>
      <c r="L107" s="140">
        <v>224910.39</v>
      </c>
      <c r="M107" s="140">
        <v>223814.38</v>
      </c>
      <c r="N107" s="140">
        <v>230643.54</v>
      </c>
      <c r="O107" s="140">
        <v>236342.68</v>
      </c>
      <c r="P107" s="140">
        <v>244602.36</v>
      </c>
      <c r="Q107" s="199">
        <v>188609.97</v>
      </c>
      <c r="R107" s="199">
        <v>232832.64000000001</v>
      </c>
      <c r="S107" s="199">
        <v>232160.35</v>
      </c>
      <c r="T107" s="199">
        <v>236420.39</v>
      </c>
      <c r="U107" s="199">
        <v>167269.37</v>
      </c>
      <c r="V107" s="199">
        <v>234155.12</v>
      </c>
      <c r="W107" s="199">
        <v>209454.3</v>
      </c>
      <c r="X107" s="199">
        <v>239016.17</v>
      </c>
      <c r="Y107" s="199">
        <v>220397.33</v>
      </c>
      <c r="Z107" s="199">
        <v>238523.04</v>
      </c>
      <c r="AA107" s="199">
        <v>243474.68</v>
      </c>
      <c r="AB107" s="199">
        <v>223670.23</v>
      </c>
      <c r="AC107" s="199">
        <f>IFERROR(VLOOKUP('SAP Data'!$C107,'2021 Balance Sheet'!$B$7:$O$1335,'2021 Balance Sheet'!D$2, FALSE),0)</f>
        <v>235157.14</v>
      </c>
      <c r="AD107" s="199">
        <f>IFERROR(VLOOKUP('SAP Data'!$C107,'2021 Balance Sheet'!$B$7:$O$1335,'2021 Balance Sheet'!E$2, FALSE),0)</f>
        <v>232361.8</v>
      </c>
      <c r="AE107" s="199">
        <f>IFERROR(VLOOKUP('SAP Data'!$C107,'2021 Balance Sheet'!$B$7:$O$1335,'2021 Balance Sheet'!F$2, FALSE),0)</f>
        <v>247535.85</v>
      </c>
      <c r="AF107" s="199">
        <f>IFERROR(VLOOKUP('SAP Data'!$C107,'2021 Balance Sheet'!$B$7:$O$1335,'2021 Balance Sheet'!G$2, FALSE),0)</f>
        <v>250723.07</v>
      </c>
      <c r="AG107" s="199">
        <f>IFERROR(VLOOKUP('SAP Data'!$C107,'2021 Balance Sheet'!$B$7:$O$1335,'2021 Balance Sheet'!H$2, FALSE),0)</f>
        <v>-615545.42000000004</v>
      </c>
      <c r="AH107" s="199">
        <f>IFERROR(VLOOKUP('SAP Data'!$C107,'2021 Balance Sheet'!$B$7:$O$1335,'2021 Balance Sheet'!I$2, FALSE),0)</f>
        <v>287044.45</v>
      </c>
      <c r="AI107" s="199">
        <f>IFERROR(VLOOKUP('SAP Data'!$C107,'2021 Balance Sheet'!$B$7:$O$1335,'2021 Balance Sheet'!J$2, FALSE),0)</f>
        <v>240944.31</v>
      </c>
      <c r="AJ107" s="199">
        <f>IFERROR(VLOOKUP('SAP Data'!$C107,'2021 Balance Sheet'!$B$7:$O$1335,'2021 Balance Sheet'!K$2, FALSE),0)</f>
        <v>260774.94</v>
      </c>
      <c r="AK107" s="199">
        <f>IFERROR(VLOOKUP('SAP Data'!$C107,'2021 Balance Sheet'!$B$7:$O$1335,'2021 Balance Sheet'!L$2, FALSE),0)</f>
        <v>251177.35</v>
      </c>
      <c r="AL107" s="199">
        <f>IFERROR(VLOOKUP('SAP Data'!$C107,'2021 Balance Sheet'!$B$7:$O$1335,'2021 Balance Sheet'!M$2, FALSE),0)</f>
        <v>526556.21</v>
      </c>
      <c r="AM107" s="199">
        <f>IFERROR(VLOOKUP('SAP Data'!$C107,'2021 Balance Sheet'!$B$7:$O$1335,'2021 Balance Sheet'!N$2, FALSE),0)</f>
        <v>246798.33</v>
      </c>
      <c r="AN107" s="199">
        <f>IFERROR(VLOOKUP('SAP Data'!$C107,'2021 Balance Sheet'!$B$7:$O$1335,'2021 Balance Sheet'!O$2, FALSE),0)</f>
        <v>233259.17</v>
      </c>
      <c r="AO107" s="198">
        <f t="shared" si="2"/>
        <v>223670.23</v>
      </c>
    </row>
    <row r="108" spans="1:41" ht="15.75" thickBot="1" x14ac:dyDescent="0.3">
      <c r="A108" s="26" t="str">
        <f t="shared" si="3"/>
        <v>131555</v>
      </c>
      <c r="B108" s="149" t="s">
        <v>169</v>
      </c>
      <c r="C108" s="153" t="s">
        <v>170</v>
      </c>
      <c r="D108" s="125" t="s">
        <v>4</v>
      </c>
      <c r="E108" s="139">
        <v>-1516.56</v>
      </c>
      <c r="F108" s="139">
        <v>-2005.09</v>
      </c>
      <c r="G108" s="139">
        <v>-2356.85</v>
      </c>
      <c r="H108" s="139">
        <v>-372</v>
      </c>
      <c r="I108" s="139">
        <v>-474.15</v>
      </c>
      <c r="J108" s="139">
        <v>-609.32000000000005</v>
      </c>
      <c r="K108" s="139">
        <v>-365.06</v>
      </c>
      <c r="L108" s="139">
        <v>-2191.2800000000002</v>
      </c>
      <c r="M108" s="139">
        <v>-135.83000000000001</v>
      </c>
      <c r="N108" s="139">
        <v>-338</v>
      </c>
      <c r="O108" s="139">
        <v>0</v>
      </c>
      <c r="P108" s="139">
        <v>-127</v>
      </c>
      <c r="Q108" s="199">
        <v>0</v>
      </c>
      <c r="R108" s="199">
        <v>139.77000000000001</v>
      </c>
      <c r="S108" s="199">
        <v>-1198.47</v>
      </c>
      <c r="T108" s="199">
        <v>-3915.23</v>
      </c>
      <c r="U108" s="199">
        <v>0</v>
      </c>
      <c r="V108" s="199">
        <v>-2340.36</v>
      </c>
      <c r="W108" s="199">
        <v>-1723.82</v>
      </c>
      <c r="X108" s="199">
        <v>-756.38</v>
      </c>
      <c r="Y108" s="199">
        <v>-583.66</v>
      </c>
      <c r="Z108" s="199">
        <v>-1160.8399999999999</v>
      </c>
      <c r="AA108" s="199">
        <v>-569.79999999999995</v>
      </c>
      <c r="AB108" s="199">
        <v>-1973.87</v>
      </c>
      <c r="AC108" s="199">
        <f>IFERROR(VLOOKUP('SAP Data'!$C108,'2021 Balance Sheet'!$B$7:$O$1335,'2021 Balance Sheet'!D$2, FALSE),0)</f>
        <v>0</v>
      </c>
      <c r="AD108" s="199">
        <f>IFERROR(VLOOKUP('SAP Data'!$C108,'2021 Balance Sheet'!$B$7:$O$1335,'2021 Balance Sheet'!E$2, FALSE),0)</f>
        <v>3930.42</v>
      </c>
      <c r="AE108" s="199">
        <f>IFERROR(VLOOKUP('SAP Data'!$C108,'2021 Balance Sheet'!$B$7:$O$1335,'2021 Balance Sheet'!F$2, FALSE),0)</f>
        <v>968.93</v>
      </c>
      <c r="AF108" s="199">
        <f>IFERROR(VLOOKUP('SAP Data'!$C108,'2021 Balance Sheet'!$B$7:$O$1335,'2021 Balance Sheet'!G$2, FALSE),0)</f>
        <v>0</v>
      </c>
      <c r="AG108" s="199">
        <f>IFERROR(VLOOKUP('SAP Data'!$C108,'2021 Balance Sheet'!$B$7:$O$1335,'2021 Balance Sheet'!H$2, FALSE),0)</f>
        <v>0</v>
      </c>
      <c r="AH108" s="199">
        <f>IFERROR(VLOOKUP('SAP Data'!$C108,'2021 Balance Sheet'!$B$7:$O$1335,'2021 Balance Sheet'!I$2, FALSE),0)</f>
        <v>0</v>
      </c>
      <c r="AI108" s="199">
        <f>IFERROR(VLOOKUP('SAP Data'!$C108,'2021 Balance Sheet'!$B$7:$O$1335,'2021 Balance Sheet'!J$2, FALSE),0)</f>
        <v>0</v>
      </c>
      <c r="AJ108" s="199">
        <f>IFERROR(VLOOKUP('SAP Data'!$C108,'2021 Balance Sheet'!$B$7:$O$1335,'2021 Balance Sheet'!K$2, FALSE),0)</f>
        <v>-1035</v>
      </c>
      <c r="AK108" s="199">
        <f>IFERROR(VLOOKUP('SAP Data'!$C108,'2021 Balance Sheet'!$B$7:$O$1335,'2021 Balance Sheet'!L$2, FALSE),0)</f>
        <v>0</v>
      </c>
      <c r="AL108" s="199">
        <f>IFERROR(VLOOKUP('SAP Data'!$C108,'2021 Balance Sheet'!$B$7:$O$1335,'2021 Balance Sheet'!M$2, FALSE),0)</f>
        <v>353.55</v>
      </c>
      <c r="AM108" s="199">
        <f>IFERROR(VLOOKUP('SAP Data'!$C108,'2021 Balance Sheet'!$B$7:$O$1335,'2021 Balance Sheet'!N$2, FALSE),0)</f>
        <v>236.79</v>
      </c>
      <c r="AN108" s="199">
        <f>IFERROR(VLOOKUP('SAP Data'!$C108,'2021 Balance Sheet'!$B$7:$O$1335,'2021 Balance Sheet'!O$2, FALSE),0)</f>
        <v>236.79</v>
      </c>
      <c r="AO108" s="198">
        <f t="shared" si="2"/>
        <v>-1973.87</v>
      </c>
    </row>
    <row r="109" spans="1:41" ht="15.75" thickBot="1" x14ac:dyDescent="0.3">
      <c r="A109" s="26" t="str">
        <f t="shared" si="3"/>
        <v>131600</v>
      </c>
      <c r="B109" s="149" t="s">
        <v>2944</v>
      </c>
      <c r="C109" s="153" t="s">
        <v>172</v>
      </c>
      <c r="D109" s="125" t="s">
        <v>4</v>
      </c>
      <c r="E109" s="140">
        <v>265242.55</v>
      </c>
      <c r="F109" s="140">
        <v>698972.38</v>
      </c>
      <c r="G109" s="140">
        <v>637899.31999999995</v>
      </c>
      <c r="H109" s="140">
        <v>33563.870000000003</v>
      </c>
      <c r="I109" s="140">
        <v>301410.21000000002</v>
      </c>
      <c r="J109" s="140">
        <v>184915.42</v>
      </c>
      <c r="K109" s="140">
        <v>175374.45</v>
      </c>
      <c r="L109" s="140">
        <v>192037.3</v>
      </c>
      <c r="M109" s="140">
        <v>288443.24</v>
      </c>
      <c r="N109" s="140">
        <v>289485.32</v>
      </c>
      <c r="O109" s="140">
        <v>-372584.55</v>
      </c>
      <c r="P109" s="140">
        <v>310435</v>
      </c>
      <c r="Q109" s="199">
        <v>467847.84</v>
      </c>
      <c r="R109" s="199">
        <v>760568.24</v>
      </c>
      <c r="S109" s="199">
        <v>-1816214.89</v>
      </c>
      <c r="T109" s="199">
        <v>472276.72</v>
      </c>
      <c r="U109" s="199">
        <v>339431.77</v>
      </c>
      <c r="V109" s="199">
        <v>172379.95</v>
      </c>
      <c r="W109" s="199">
        <v>243727.53</v>
      </c>
      <c r="X109" s="199">
        <v>240796.2</v>
      </c>
      <c r="Y109" s="199">
        <v>184298.18</v>
      </c>
      <c r="Z109" s="199">
        <v>-27945.279999999999</v>
      </c>
      <c r="AA109" s="199">
        <v>-118244.75</v>
      </c>
      <c r="AB109" s="199">
        <v>-1333844.94</v>
      </c>
      <c r="AC109" s="199">
        <f>IFERROR(VLOOKUP('SAP Data'!$C109,'2021 Balance Sheet'!$B$7:$O$1335,'2021 Balance Sheet'!D$2, FALSE),0)</f>
        <v>-415957.96</v>
      </c>
      <c r="AD109" s="199">
        <f>IFERROR(VLOOKUP('SAP Data'!$C109,'2021 Balance Sheet'!$B$7:$O$1335,'2021 Balance Sheet'!E$2, FALSE),0)</f>
        <v>3311743.29</v>
      </c>
      <c r="AE109" s="199">
        <f>IFERROR(VLOOKUP('SAP Data'!$C109,'2021 Balance Sheet'!$B$7:$O$1335,'2021 Balance Sheet'!F$2, FALSE),0)</f>
        <v>-67381.679999999993</v>
      </c>
      <c r="AF109" s="199">
        <f>IFERROR(VLOOKUP('SAP Data'!$C109,'2021 Balance Sheet'!$B$7:$O$1335,'2021 Balance Sheet'!G$2, FALSE),0)</f>
        <v>-817493.15</v>
      </c>
      <c r="AG109" s="199">
        <f>IFERROR(VLOOKUP('SAP Data'!$C109,'2021 Balance Sheet'!$B$7:$O$1335,'2021 Balance Sheet'!H$2, FALSE),0)</f>
        <v>82874.850000000006</v>
      </c>
      <c r="AH109" s="199">
        <f>IFERROR(VLOOKUP('SAP Data'!$C109,'2021 Balance Sheet'!$B$7:$O$1335,'2021 Balance Sheet'!I$2, FALSE),0)</f>
        <v>75418.570000000007</v>
      </c>
      <c r="AI109" s="199">
        <f>IFERROR(VLOOKUP('SAP Data'!$C109,'2021 Balance Sheet'!$B$7:$O$1335,'2021 Balance Sheet'!J$2, FALSE),0)</f>
        <v>-211823.12</v>
      </c>
      <c r="AJ109" s="199">
        <f>IFERROR(VLOOKUP('SAP Data'!$C109,'2021 Balance Sheet'!$B$7:$O$1335,'2021 Balance Sheet'!K$2, FALSE),0)</f>
        <v>-502312.76</v>
      </c>
      <c r="AK109" s="199">
        <f>IFERROR(VLOOKUP('SAP Data'!$C109,'2021 Balance Sheet'!$B$7:$O$1335,'2021 Balance Sheet'!L$2, FALSE),0)</f>
        <v>18439.8</v>
      </c>
      <c r="AL109" s="199">
        <f>IFERROR(VLOOKUP('SAP Data'!$C109,'2021 Balance Sheet'!$B$7:$O$1335,'2021 Balance Sheet'!M$2, FALSE),0)</f>
        <v>61848.72</v>
      </c>
      <c r="AM109" s="199">
        <f>IFERROR(VLOOKUP('SAP Data'!$C109,'2021 Balance Sheet'!$B$7:$O$1335,'2021 Balance Sheet'!N$2, FALSE),0)</f>
        <v>-2796.57</v>
      </c>
      <c r="AN109" s="199">
        <f>IFERROR(VLOOKUP('SAP Data'!$C109,'2021 Balance Sheet'!$B$7:$O$1335,'2021 Balance Sheet'!O$2, FALSE),0)</f>
        <v>-4009080.31</v>
      </c>
      <c r="AO109" s="198">
        <f t="shared" si="2"/>
        <v>-1333844.94</v>
      </c>
    </row>
    <row r="110" spans="1:41" ht="15.75" thickBot="1" x14ac:dyDescent="0.3">
      <c r="A110" s="26" t="str">
        <f t="shared" si="3"/>
        <v>131621</v>
      </c>
      <c r="B110" s="149" t="s">
        <v>174</v>
      </c>
      <c r="C110" s="153" t="s">
        <v>175</v>
      </c>
      <c r="D110" s="125" t="s">
        <v>4</v>
      </c>
      <c r="E110" s="139">
        <v>-502111.98</v>
      </c>
      <c r="F110" s="139">
        <v>-446341.01</v>
      </c>
      <c r="G110" s="139">
        <v>-446263.89</v>
      </c>
      <c r="H110" s="139">
        <v>-498700.65</v>
      </c>
      <c r="I110" s="139">
        <v>-497037.34</v>
      </c>
      <c r="J110" s="139">
        <v>-599961.73</v>
      </c>
      <c r="K110" s="139">
        <v>-491627.5</v>
      </c>
      <c r="L110" s="139">
        <v>-510398.85</v>
      </c>
      <c r="M110" s="139">
        <v>-536475.66</v>
      </c>
      <c r="N110" s="139">
        <v>-443576.26</v>
      </c>
      <c r="O110" s="139">
        <v>-437759.54</v>
      </c>
      <c r="P110" s="139">
        <v>-425116.69</v>
      </c>
      <c r="Q110" s="199">
        <v>-500589.83</v>
      </c>
      <c r="R110" s="199">
        <v>-512476.25</v>
      </c>
      <c r="S110" s="199">
        <v>-518629.12</v>
      </c>
      <c r="T110" s="199">
        <v>-579232.69999999995</v>
      </c>
      <c r="U110" s="199">
        <v>-547940.53</v>
      </c>
      <c r="V110" s="199">
        <v>-597140.89</v>
      </c>
      <c r="W110" s="199">
        <v>-577619.97</v>
      </c>
      <c r="X110" s="199">
        <v>-592015.53</v>
      </c>
      <c r="Y110" s="199">
        <v>-682681.79</v>
      </c>
      <c r="Z110" s="199">
        <v>-673208.44</v>
      </c>
      <c r="AA110" s="199">
        <v>-676676.25</v>
      </c>
      <c r="AB110" s="199">
        <v>-660562.27</v>
      </c>
      <c r="AC110" s="199">
        <f>IFERROR(VLOOKUP('SAP Data'!$C110,'2021 Balance Sheet'!$B$7:$O$1335,'2021 Balance Sheet'!D$2, FALSE),0)</f>
        <v>-673563.81</v>
      </c>
      <c r="AD110" s="199">
        <f>IFERROR(VLOOKUP('SAP Data'!$C110,'2021 Balance Sheet'!$B$7:$O$1335,'2021 Balance Sheet'!E$2, FALSE),0)</f>
        <v>-691719.48</v>
      </c>
      <c r="AE110" s="199">
        <f>IFERROR(VLOOKUP('SAP Data'!$C110,'2021 Balance Sheet'!$B$7:$O$1335,'2021 Balance Sheet'!F$2, FALSE),0)</f>
        <v>-804438.41</v>
      </c>
      <c r="AF110" s="199">
        <f>IFERROR(VLOOKUP('SAP Data'!$C110,'2021 Balance Sheet'!$B$7:$O$1335,'2021 Balance Sheet'!G$2, FALSE),0)</f>
        <v>-760890.08</v>
      </c>
      <c r="AG110" s="199">
        <f>IFERROR(VLOOKUP('SAP Data'!$C110,'2021 Balance Sheet'!$B$7:$O$1335,'2021 Balance Sheet'!H$2, FALSE),0)</f>
        <v>-723499.99</v>
      </c>
      <c r="AH110" s="199">
        <f>IFERROR(VLOOKUP('SAP Data'!$C110,'2021 Balance Sheet'!$B$7:$O$1335,'2021 Balance Sheet'!I$2, FALSE),0)</f>
        <v>-669570.56000000006</v>
      </c>
      <c r="AI110" s="199">
        <f>IFERROR(VLOOKUP('SAP Data'!$C110,'2021 Balance Sheet'!$B$7:$O$1335,'2021 Balance Sheet'!J$2, FALSE),0)</f>
        <v>-627024.66</v>
      </c>
      <c r="AJ110" s="199">
        <f>IFERROR(VLOOKUP('SAP Data'!$C110,'2021 Balance Sheet'!$B$7:$O$1335,'2021 Balance Sheet'!K$2, FALSE),0)</f>
        <v>-609899.88</v>
      </c>
      <c r="AK110" s="199">
        <f>IFERROR(VLOOKUP('SAP Data'!$C110,'2021 Balance Sheet'!$B$7:$O$1335,'2021 Balance Sheet'!L$2, FALSE),0)</f>
        <v>-619929.06999999995</v>
      </c>
      <c r="AL110" s="199">
        <f>IFERROR(VLOOKUP('SAP Data'!$C110,'2021 Balance Sheet'!$B$7:$O$1335,'2021 Balance Sheet'!M$2, FALSE),0)</f>
        <v>-415875.44</v>
      </c>
      <c r="AM110" s="199">
        <f>IFERROR(VLOOKUP('SAP Data'!$C110,'2021 Balance Sheet'!$B$7:$O$1335,'2021 Balance Sheet'!N$2, FALSE),0)</f>
        <v>-446555.13</v>
      </c>
      <c r="AN110" s="199">
        <f>IFERROR(VLOOKUP('SAP Data'!$C110,'2021 Balance Sheet'!$B$7:$O$1335,'2021 Balance Sheet'!O$2, FALSE),0)</f>
        <v>-466765.43</v>
      </c>
      <c r="AO110" s="198">
        <f t="shared" si="2"/>
        <v>-660562.27</v>
      </c>
    </row>
    <row r="111" spans="1:41" ht="15.75" thickBot="1" x14ac:dyDescent="0.3">
      <c r="A111" s="26" t="str">
        <f t="shared" si="3"/>
        <v>131710</v>
      </c>
      <c r="B111" s="149" t="s">
        <v>177</v>
      </c>
      <c r="C111" s="153" t="s">
        <v>178</v>
      </c>
      <c r="D111" s="125" t="s">
        <v>4</v>
      </c>
      <c r="E111" s="140">
        <v>11970.76</v>
      </c>
      <c r="F111" s="140">
        <v>17376.88</v>
      </c>
      <c r="G111" s="140">
        <v>14215.99</v>
      </c>
      <c r="H111" s="140">
        <v>4619.01</v>
      </c>
      <c r="I111" s="140">
        <v>13494.76</v>
      </c>
      <c r="J111" s="140">
        <v>4333.2</v>
      </c>
      <c r="K111" s="140">
        <v>5112.71</v>
      </c>
      <c r="L111" s="140">
        <v>21511.8</v>
      </c>
      <c r="M111" s="140">
        <v>0.91</v>
      </c>
      <c r="N111" s="140">
        <v>38192.480000000003</v>
      </c>
      <c r="O111" s="140">
        <v>-21988.09</v>
      </c>
      <c r="P111" s="140">
        <v>13331.81</v>
      </c>
      <c r="Q111" s="199">
        <v>22967.71</v>
      </c>
      <c r="R111" s="199">
        <v>10834.82</v>
      </c>
      <c r="S111" s="199">
        <v>214.11</v>
      </c>
      <c r="T111" s="199">
        <v>15547.02</v>
      </c>
      <c r="U111" s="199">
        <v>11900.06</v>
      </c>
      <c r="V111" s="199">
        <v>12958.03</v>
      </c>
      <c r="W111" s="199">
        <v>8851.91</v>
      </c>
      <c r="X111" s="199">
        <v>0.91</v>
      </c>
      <c r="Y111" s="199">
        <v>13367.1</v>
      </c>
      <c r="Z111" s="199">
        <v>4344.75</v>
      </c>
      <c r="AA111" s="199">
        <v>0.91</v>
      </c>
      <c r="AB111" s="199">
        <v>28400.71</v>
      </c>
      <c r="AC111" s="199">
        <f>IFERROR(VLOOKUP('SAP Data'!$C111,'2021 Balance Sheet'!$B$7:$O$1335,'2021 Balance Sheet'!D$2, FALSE),0)</f>
        <v>14801.21</v>
      </c>
      <c r="AD111" s="199">
        <f>IFERROR(VLOOKUP('SAP Data'!$C111,'2021 Balance Sheet'!$B$7:$O$1335,'2021 Balance Sheet'!E$2, FALSE),0)</f>
        <v>20625.61</v>
      </c>
      <c r="AE111" s="199">
        <f>IFERROR(VLOOKUP('SAP Data'!$C111,'2021 Balance Sheet'!$B$7:$O$1335,'2021 Balance Sheet'!F$2, FALSE),0)</f>
        <v>30956.85</v>
      </c>
      <c r="AF111" s="199">
        <f>IFERROR(VLOOKUP('SAP Data'!$C111,'2021 Balance Sheet'!$B$7:$O$1335,'2021 Balance Sheet'!G$2, FALSE),0)</f>
        <v>15717.62</v>
      </c>
      <c r="AG111" s="199">
        <f>IFERROR(VLOOKUP('SAP Data'!$C111,'2021 Balance Sheet'!$B$7:$O$1335,'2021 Balance Sheet'!H$2, FALSE),0)</f>
        <v>19359.91</v>
      </c>
      <c r="AH111" s="199">
        <f>IFERROR(VLOOKUP('SAP Data'!$C111,'2021 Balance Sheet'!$B$7:$O$1335,'2021 Balance Sheet'!I$2, FALSE),0)</f>
        <v>20633.14</v>
      </c>
      <c r="AI111" s="199">
        <f>IFERROR(VLOOKUP('SAP Data'!$C111,'2021 Balance Sheet'!$B$7:$O$1335,'2021 Balance Sheet'!J$2, FALSE),0)</f>
        <v>1244.6300000000001</v>
      </c>
      <c r="AJ111" s="199">
        <f>IFERROR(VLOOKUP('SAP Data'!$C111,'2021 Balance Sheet'!$B$7:$O$1335,'2021 Balance Sheet'!K$2, FALSE),0)</f>
        <v>20862.490000000002</v>
      </c>
      <c r="AK111" s="199">
        <f>IFERROR(VLOOKUP('SAP Data'!$C111,'2021 Balance Sheet'!$B$7:$O$1335,'2021 Balance Sheet'!L$2, FALSE),0)</f>
        <v>18757.45</v>
      </c>
      <c r="AL111" s="199">
        <f>IFERROR(VLOOKUP('SAP Data'!$C111,'2021 Balance Sheet'!$B$7:$O$1335,'2021 Balance Sheet'!M$2, FALSE),0)</f>
        <v>35294.050000000003</v>
      </c>
      <c r="AM111" s="199">
        <f>IFERROR(VLOOKUP('SAP Data'!$C111,'2021 Balance Sheet'!$B$7:$O$1335,'2021 Balance Sheet'!N$2, FALSE),0)</f>
        <v>26641.16</v>
      </c>
      <c r="AN111" s="199">
        <f>IFERROR(VLOOKUP('SAP Data'!$C111,'2021 Balance Sheet'!$B$7:$O$1335,'2021 Balance Sheet'!O$2, FALSE),0)</f>
        <v>1366.71</v>
      </c>
      <c r="AO111" s="198">
        <f t="shared" si="2"/>
        <v>28400.71</v>
      </c>
    </row>
    <row r="112" spans="1:41" ht="15.75" thickBot="1" x14ac:dyDescent="0.3">
      <c r="A112" s="26" t="str">
        <f t="shared" si="3"/>
        <v>131999</v>
      </c>
      <c r="B112" s="308" t="s">
        <v>180</v>
      </c>
      <c r="C112" s="307" t="s">
        <v>181</v>
      </c>
      <c r="D112" s="125" t="s">
        <v>4</v>
      </c>
      <c r="E112" s="305">
        <v>4353681.95</v>
      </c>
      <c r="F112" s="139">
        <v>3165521.77</v>
      </c>
      <c r="G112" s="305">
        <v>6650158.2199999997</v>
      </c>
      <c r="H112" s="139">
        <v>3292280.46</v>
      </c>
      <c r="I112" s="139">
        <v>3167150</v>
      </c>
      <c r="J112" s="139">
        <v>2601508.88</v>
      </c>
      <c r="K112" s="139">
        <v>2054247.92</v>
      </c>
      <c r="L112" s="139">
        <v>15984608.630000001</v>
      </c>
      <c r="M112" s="139">
        <v>2623181.16</v>
      </c>
      <c r="N112" s="139">
        <v>3426206.53</v>
      </c>
      <c r="O112" s="139">
        <v>0</v>
      </c>
      <c r="P112" s="139">
        <v>3198098.98</v>
      </c>
      <c r="Q112" s="199">
        <v>2713055.4</v>
      </c>
      <c r="R112" s="199">
        <v>7997377.79</v>
      </c>
      <c r="S112" s="199">
        <v>0</v>
      </c>
      <c r="T112" s="199">
        <v>4918370.8</v>
      </c>
      <c r="U112" s="199">
        <v>5208456.38</v>
      </c>
      <c r="V112" s="199">
        <v>0</v>
      </c>
      <c r="W112" s="199">
        <v>3779827.06</v>
      </c>
      <c r="X112" s="199">
        <v>2131106.38</v>
      </c>
      <c r="Y112" s="199">
        <v>6624251.0899999999</v>
      </c>
      <c r="Z112" s="199">
        <v>2463098.38</v>
      </c>
      <c r="AA112" s="199">
        <v>12128268.93</v>
      </c>
      <c r="AB112" s="199">
        <v>5170007.49</v>
      </c>
      <c r="AC112" s="199">
        <f>IFERROR(VLOOKUP('SAP Data'!$C112,'2021 Balance Sheet'!$B$7:$O$1335,'2021 Balance Sheet'!D$2, FALSE),0)</f>
        <v>1629392.79</v>
      </c>
      <c r="AD112" s="199">
        <f>IFERROR(VLOOKUP('SAP Data'!$C112,'2021 Balance Sheet'!$B$7:$O$1335,'2021 Balance Sheet'!E$2, FALSE),0)</f>
        <v>7002545.5300000003</v>
      </c>
      <c r="AE112" s="199">
        <f>IFERROR(VLOOKUP('SAP Data'!$C112,'2021 Balance Sheet'!$B$7:$O$1335,'2021 Balance Sheet'!F$2, FALSE),0)</f>
        <v>2235174.36</v>
      </c>
      <c r="AF112" s="199">
        <f>IFERROR(VLOOKUP('SAP Data'!$C112,'2021 Balance Sheet'!$B$7:$O$1335,'2021 Balance Sheet'!G$2, FALSE),0)</f>
        <v>3652346.24</v>
      </c>
      <c r="AG112" s="199">
        <f>IFERROR(VLOOKUP('SAP Data'!$C112,'2021 Balance Sheet'!$B$7:$O$1335,'2021 Balance Sheet'!H$2, FALSE),0)</f>
        <v>5153439.3899999997</v>
      </c>
      <c r="AH112" s="199">
        <f>IFERROR(VLOOKUP('SAP Data'!$C112,'2021 Balance Sheet'!$B$7:$O$1335,'2021 Balance Sheet'!I$2, FALSE),0)</f>
        <v>6132351.6100000003</v>
      </c>
      <c r="AI112" s="199">
        <f>IFERROR(VLOOKUP('SAP Data'!$C112,'2021 Balance Sheet'!$B$7:$O$1335,'2021 Balance Sheet'!J$2, FALSE),0)</f>
        <v>6192218.54</v>
      </c>
      <c r="AJ112" s="199">
        <f>IFERROR(VLOOKUP('SAP Data'!$C112,'2021 Balance Sheet'!$B$7:$O$1335,'2021 Balance Sheet'!K$2, FALSE),0)</f>
        <v>2882290.35</v>
      </c>
      <c r="AK112" s="199">
        <f>IFERROR(VLOOKUP('SAP Data'!$C112,'2021 Balance Sheet'!$B$7:$O$1335,'2021 Balance Sheet'!L$2, FALSE),0)</f>
        <v>4214741.04</v>
      </c>
      <c r="AL112" s="199">
        <f>IFERROR(VLOOKUP('SAP Data'!$C112,'2021 Balance Sheet'!$B$7:$O$1335,'2021 Balance Sheet'!M$2, FALSE),0)</f>
        <v>8713845.9900000002</v>
      </c>
      <c r="AM112" s="199">
        <f>IFERROR(VLOOKUP('SAP Data'!$C112,'2021 Balance Sheet'!$B$7:$O$1335,'2021 Balance Sheet'!N$2, FALSE),0)</f>
        <v>14162436.17</v>
      </c>
      <c r="AN112" s="199">
        <f>IFERROR(VLOOKUP('SAP Data'!$C112,'2021 Balance Sheet'!$B$7:$O$1335,'2021 Balance Sheet'!O$2, FALSE),0)</f>
        <v>0</v>
      </c>
      <c r="AO112" s="198">
        <f t="shared" si="2"/>
        <v>5170007.49</v>
      </c>
    </row>
    <row r="113" spans="1:41" ht="15.75" thickBot="1" x14ac:dyDescent="0.3">
      <c r="A113" s="26" t="str">
        <f t="shared" si="3"/>
        <v>134036</v>
      </c>
      <c r="B113" s="149" t="s">
        <v>183</v>
      </c>
      <c r="C113" s="153" t="s">
        <v>184</v>
      </c>
      <c r="D113" s="125" t="s">
        <v>4</v>
      </c>
      <c r="E113" s="140">
        <v>2991664.04</v>
      </c>
      <c r="F113" s="140">
        <v>2017130.15</v>
      </c>
      <c r="G113" s="140">
        <v>2017130.15</v>
      </c>
      <c r="H113" s="140">
        <v>2028465.64</v>
      </c>
      <c r="I113" s="140">
        <v>2028465.64</v>
      </c>
      <c r="J113" s="140">
        <v>2028465.64</v>
      </c>
      <c r="K113" s="140">
        <v>2040033.16</v>
      </c>
      <c r="L113" s="140">
        <v>2040033.16</v>
      </c>
      <c r="M113" s="140">
        <v>2040033.16</v>
      </c>
      <c r="N113" s="140">
        <v>2051573.37</v>
      </c>
      <c r="O113" s="140">
        <v>2051573.37</v>
      </c>
      <c r="P113" s="140">
        <v>2051573.37</v>
      </c>
      <c r="Q113" s="199">
        <v>3066673.74</v>
      </c>
      <c r="R113" s="199">
        <v>3064139.09</v>
      </c>
      <c r="S113" s="199">
        <v>3064139.09</v>
      </c>
      <c r="T113" s="199">
        <v>3064139.09</v>
      </c>
      <c r="U113" s="199">
        <v>3070218.93</v>
      </c>
      <c r="V113" s="199">
        <v>3070218.93</v>
      </c>
      <c r="W113" s="199">
        <v>3072896.13</v>
      </c>
      <c r="X113" s="199">
        <v>3072896.13</v>
      </c>
      <c r="Y113" s="199">
        <v>3072896.13</v>
      </c>
      <c r="Z113" s="199">
        <v>3302986.65</v>
      </c>
      <c r="AA113" s="199">
        <v>3302986.65</v>
      </c>
      <c r="AB113" s="199">
        <v>4523118.87</v>
      </c>
      <c r="AC113" s="199">
        <f>IFERROR(VLOOKUP('SAP Data'!$C113,'2021 Balance Sheet'!$B$7:$O$1335,'2021 Balance Sheet'!D$2, FALSE),0)</f>
        <v>4523227.63</v>
      </c>
      <c r="AD113" s="199">
        <f>IFERROR(VLOOKUP('SAP Data'!$C113,'2021 Balance Sheet'!$B$7:$O$1335,'2021 Balance Sheet'!E$2, FALSE),0)</f>
        <v>4523227.63</v>
      </c>
      <c r="AE113" s="199">
        <f>IFERROR(VLOOKUP('SAP Data'!$C113,'2021 Balance Sheet'!$B$7:$O$1335,'2021 Balance Sheet'!F$2, FALSE),0)</f>
        <v>4523227.63</v>
      </c>
      <c r="AF113" s="199">
        <f>IFERROR(VLOOKUP('SAP Data'!$C113,'2021 Balance Sheet'!$B$7:$O$1335,'2021 Balance Sheet'!G$2, FALSE),0)</f>
        <v>4523349.9000000004</v>
      </c>
      <c r="AG113" s="199">
        <f>IFERROR(VLOOKUP('SAP Data'!$C113,'2021 Balance Sheet'!$B$7:$O$1335,'2021 Balance Sheet'!H$2, FALSE),0)</f>
        <v>4904163.62</v>
      </c>
      <c r="AH113" s="199">
        <f>IFERROR(VLOOKUP('SAP Data'!$C113,'2021 Balance Sheet'!$B$7:$O$1335,'2021 Balance Sheet'!I$2, FALSE),0)</f>
        <v>4904163.62</v>
      </c>
      <c r="AI113" s="199">
        <f>IFERROR(VLOOKUP('SAP Data'!$C113,'2021 Balance Sheet'!$B$7:$O$1335,'2021 Balance Sheet'!J$2, FALSE),0)</f>
        <v>4904163.62</v>
      </c>
      <c r="AJ113" s="199">
        <f>IFERROR(VLOOKUP('SAP Data'!$C113,'2021 Balance Sheet'!$B$7:$O$1335,'2021 Balance Sheet'!K$2, FALSE),0)</f>
        <v>4904283.3899999997</v>
      </c>
      <c r="AK113" s="199">
        <f>IFERROR(VLOOKUP('SAP Data'!$C113,'2021 Balance Sheet'!$B$7:$O$1335,'2021 Balance Sheet'!L$2, FALSE),0)</f>
        <v>4904283.3899999997</v>
      </c>
      <c r="AL113" s="199">
        <f>IFERROR(VLOOKUP('SAP Data'!$C113,'2021 Balance Sheet'!$B$7:$O$1335,'2021 Balance Sheet'!M$2, FALSE),0)</f>
        <v>4904448.54</v>
      </c>
      <c r="AM113" s="199">
        <f>IFERROR(VLOOKUP('SAP Data'!$C113,'2021 Balance Sheet'!$B$7:$O$1335,'2021 Balance Sheet'!N$2, FALSE),0)</f>
        <v>4904448.54</v>
      </c>
      <c r="AN113" s="199">
        <f>IFERROR(VLOOKUP('SAP Data'!$C113,'2021 Balance Sheet'!$B$7:$O$1335,'2021 Balance Sheet'!O$2, FALSE),0)</f>
        <v>4904448.54</v>
      </c>
      <c r="AO113" s="198">
        <f t="shared" si="2"/>
        <v>4523118.87</v>
      </c>
    </row>
    <row r="114" spans="1:41" ht="15.75" thickBot="1" x14ac:dyDescent="0.3">
      <c r="A114" s="26" t="str">
        <f t="shared" si="3"/>
        <v>134037</v>
      </c>
      <c r="B114" s="149" t="s">
        <v>186</v>
      </c>
      <c r="C114" s="153" t="s">
        <v>187</v>
      </c>
      <c r="D114" s="125" t="s">
        <v>4</v>
      </c>
      <c r="E114" s="139">
        <v>10421.629999999999</v>
      </c>
      <c r="F114" s="139">
        <v>13843.39</v>
      </c>
      <c r="G114" s="139">
        <v>13843.39</v>
      </c>
      <c r="H114" s="139">
        <v>13921.11</v>
      </c>
      <c r="I114" s="139">
        <v>13921.11</v>
      </c>
      <c r="J114" s="139">
        <v>13921.11</v>
      </c>
      <c r="K114" s="139">
        <v>13999.86</v>
      </c>
      <c r="L114" s="139">
        <v>13999.86</v>
      </c>
      <c r="M114" s="139">
        <v>13999.86</v>
      </c>
      <c r="N114" s="139">
        <v>13999.86</v>
      </c>
      <c r="O114" s="139">
        <v>13999.86</v>
      </c>
      <c r="P114" s="139">
        <v>13999.86</v>
      </c>
      <c r="Q114" s="199">
        <v>344498.71</v>
      </c>
      <c r="R114" s="199">
        <v>344481.14</v>
      </c>
      <c r="S114" s="199">
        <v>344481.14</v>
      </c>
      <c r="T114" s="199">
        <v>344481.14</v>
      </c>
      <c r="U114" s="199">
        <v>344872.13</v>
      </c>
      <c r="V114" s="199">
        <v>344872.13</v>
      </c>
      <c r="W114" s="199">
        <v>345172.86</v>
      </c>
      <c r="X114" s="199">
        <v>345172.86</v>
      </c>
      <c r="Y114" s="199">
        <v>345172.86</v>
      </c>
      <c r="Z114" s="199">
        <v>345207.97</v>
      </c>
      <c r="AA114" s="199">
        <v>345207.97</v>
      </c>
      <c r="AB114" s="199">
        <v>345207.97</v>
      </c>
      <c r="AC114" s="199">
        <f>IFERROR(VLOOKUP('SAP Data'!$C114,'2021 Balance Sheet'!$B$7:$O$1335,'2021 Balance Sheet'!D$2, FALSE),0)</f>
        <v>345216.58</v>
      </c>
      <c r="AD114" s="199">
        <f>IFERROR(VLOOKUP('SAP Data'!$C114,'2021 Balance Sheet'!$B$7:$O$1335,'2021 Balance Sheet'!E$2, FALSE),0)</f>
        <v>345216.58</v>
      </c>
      <c r="AE114" s="199">
        <f>IFERROR(VLOOKUP('SAP Data'!$C114,'2021 Balance Sheet'!$B$7:$O$1335,'2021 Balance Sheet'!F$2, FALSE),0)</f>
        <v>345216.58</v>
      </c>
      <c r="AF114" s="199">
        <f>IFERROR(VLOOKUP('SAP Data'!$C114,'2021 Balance Sheet'!$B$7:$O$1335,'2021 Balance Sheet'!G$2, FALSE),0)</f>
        <v>345226.46</v>
      </c>
      <c r="AG114" s="199">
        <f>IFERROR(VLOOKUP('SAP Data'!$C114,'2021 Balance Sheet'!$B$7:$O$1335,'2021 Balance Sheet'!H$2, FALSE),0)</f>
        <v>345226.46</v>
      </c>
      <c r="AH114" s="199">
        <f>IFERROR(VLOOKUP('SAP Data'!$C114,'2021 Balance Sheet'!$B$7:$O$1335,'2021 Balance Sheet'!I$2, FALSE),0)</f>
        <v>345226.46</v>
      </c>
      <c r="AI114" s="199">
        <f>IFERROR(VLOOKUP('SAP Data'!$C114,'2021 Balance Sheet'!$B$7:$O$1335,'2021 Balance Sheet'!J$2, FALSE),0)</f>
        <v>345226.46</v>
      </c>
      <c r="AJ114" s="199">
        <f>IFERROR(VLOOKUP('SAP Data'!$C114,'2021 Balance Sheet'!$B$7:$O$1335,'2021 Balance Sheet'!K$2, FALSE),0)</f>
        <v>346974.01</v>
      </c>
      <c r="AK114" s="199">
        <f>IFERROR(VLOOKUP('SAP Data'!$C114,'2021 Balance Sheet'!$B$7:$O$1335,'2021 Balance Sheet'!L$2, FALSE),0)</f>
        <v>346974.01</v>
      </c>
      <c r="AL114" s="199">
        <f>IFERROR(VLOOKUP('SAP Data'!$C114,'2021 Balance Sheet'!$B$7:$O$1335,'2021 Balance Sheet'!M$2, FALSE),0)</f>
        <v>347864.03</v>
      </c>
      <c r="AM114" s="199">
        <f>IFERROR(VLOOKUP('SAP Data'!$C114,'2021 Balance Sheet'!$B$7:$O$1335,'2021 Balance Sheet'!N$2, FALSE),0)</f>
        <v>347864.03</v>
      </c>
      <c r="AN114" s="199">
        <f>IFERROR(VLOOKUP('SAP Data'!$C114,'2021 Balance Sheet'!$B$7:$O$1335,'2021 Balance Sheet'!O$2, FALSE),0)</f>
        <v>347864.03</v>
      </c>
      <c r="AO114" s="198">
        <f t="shared" si="2"/>
        <v>345207.97</v>
      </c>
    </row>
    <row r="115" spans="1:41" ht="15.75" thickBot="1" x14ac:dyDescent="0.3">
      <c r="A115" s="26" t="str">
        <f t="shared" si="3"/>
        <v>134038</v>
      </c>
      <c r="B115" s="149" t="s">
        <v>189</v>
      </c>
      <c r="C115" s="153" t="s">
        <v>190</v>
      </c>
      <c r="D115" s="125" t="s">
        <v>4</v>
      </c>
      <c r="E115" s="140">
        <v>1848688.05</v>
      </c>
      <c r="F115" s="140">
        <v>2859209.35</v>
      </c>
      <c r="G115" s="140">
        <v>2859209.35</v>
      </c>
      <c r="H115" s="140">
        <v>2875813.72</v>
      </c>
      <c r="I115" s="140">
        <v>2875813.72</v>
      </c>
      <c r="J115" s="140">
        <v>2875813.72</v>
      </c>
      <c r="K115" s="140">
        <v>2892263.97</v>
      </c>
      <c r="L115" s="140">
        <v>2892263.97</v>
      </c>
      <c r="M115" s="140">
        <v>2892263.97</v>
      </c>
      <c r="N115" s="140">
        <v>2908652.32</v>
      </c>
      <c r="O115" s="140">
        <v>2908652.32</v>
      </c>
      <c r="P115" s="140">
        <v>2908652.32</v>
      </c>
      <c r="Q115" s="199">
        <v>2922629.05</v>
      </c>
      <c r="R115" s="199">
        <v>2919096.17</v>
      </c>
      <c r="S115" s="199">
        <v>2919096.17</v>
      </c>
      <c r="T115" s="199">
        <v>2919096.17</v>
      </c>
      <c r="U115" s="199">
        <v>2926293.69</v>
      </c>
      <c r="V115" s="199">
        <v>2926293.69</v>
      </c>
      <c r="W115" s="199">
        <v>2928879.41</v>
      </c>
      <c r="X115" s="199">
        <v>2928879.41</v>
      </c>
      <c r="Y115" s="199">
        <v>2928879.41</v>
      </c>
      <c r="Z115" s="199">
        <v>2929251.38</v>
      </c>
      <c r="AA115" s="199">
        <v>2929251.38</v>
      </c>
      <c r="AB115" s="199">
        <v>3621733.14</v>
      </c>
      <c r="AC115" s="199">
        <f>IFERROR(VLOOKUP('SAP Data'!$C115,'2021 Balance Sheet'!$B$7:$O$1335,'2021 Balance Sheet'!D$2, FALSE),0)</f>
        <v>3621877.08</v>
      </c>
      <c r="AD115" s="199">
        <f>IFERROR(VLOOKUP('SAP Data'!$C115,'2021 Balance Sheet'!$B$7:$O$1335,'2021 Balance Sheet'!E$2, FALSE),0)</f>
        <v>3621877.08</v>
      </c>
      <c r="AE115" s="199">
        <f>IFERROR(VLOOKUP('SAP Data'!$C115,'2021 Balance Sheet'!$B$7:$O$1335,'2021 Balance Sheet'!F$2, FALSE),0)</f>
        <v>3621877.08</v>
      </c>
      <c r="AF115" s="199">
        <f>IFERROR(VLOOKUP('SAP Data'!$C115,'2021 Balance Sheet'!$B$7:$O$1335,'2021 Balance Sheet'!G$2, FALSE),0)</f>
        <v>3622052.56</v>
      </c>
      <c r="AG115" s="199">
        <f>IFERROR(VLOOKUP('SAP Data'!$C115,'2021 Balance Sheet'!$B$7:$O$1335,'2021 Balance Sheet'!H$2, FALSE),0)</f>
        <v>3622052.56</v>
      </c>
      <c r="AH115" s="199">
        <f>IFERROR(VLOOKUP('SAP Data'!$C115,'2021 Balance Sheet'!$B$7:$O$1335,'2021 Balance Sheet'!I$2, FALSE),0)</f>
        <v>3622052.56</v>
      </c>
      <c r="AI115" s="199">
        <f>IFERROR(VLOOKUP('SAP Data'!$C115,'2021 Balance Sheet'!$B$7:$O$1335,'2021 Balance Sheet'!J$2, FALSE),0)</f>
        <v>3622052.56</v>
      </c>
      <c r="AJ115" s="199">
        <f>IFERROR(VLOOKUP('SAP Data'!$C115,'2021 Balance Sheet'!$B$7:$O$1335,'2021 Balance Sheet'!K$2, FALSE),0)</f>
        <v>3622242.44</v>
      </c>
      <c r="AK115" s="199">
        <f>IFERROR(VLOOKUP('SAP Data'!$C115,'2021 Balance Sheet'!$B$7:$O$1335,'2021 Balance Sheet'!L$2, FALSE),0)</f>
        <v>3622242.44</v>
      </c>
      <c r="AL115" s="199">
        <f>IFERROR(VLOOKUP('SAP Data'!$C115,'2021 Balance Sheet'!$B$7:$O$1335,'2021 Balance Sheet'!M$2, FALSE),0)</f>
        <v>3622365.94</v>
      </c>
      <c r="AM115" s="199">
        <f>IFERROR(VLOOKUP('SAP Data'!$C115,'2021 Balance Sheet'!$B$7:$O$1335,'2021 Balance Sheet'!N$2, FALSE),0)</f>
        <v>3622365.94</v>
      </c>
      <c r="AN115" s="199">
        <f>IFERROR(VLOOKUP('SAP Data'!$C115,'2021 Balance Sheet'!$B$7:$O$1335,'2021 Balance Sheet'!O$2, FALSE),0)</f>
        <v>3622365.94</v>
      </c>
      <c r="AO115" s="198">
        <f t="shared" si="2"/>
        <v>3621733.14</v>
      </c>
    </row>
    <row r="116" spans="1:41" ht="15.75" thickBot="1" x14ac:dyDescent="0.3">
      <c r="A116" s="26" t="str">
        <f t="shared" si="3"/>
        <v>134100</v>
      </c>
      <c r="B116" s="149" t="s">
        <v>3053</v>
      </c>
      <c r="C116" s="153" t="s">
        <v>3054</v>
      </c>
      <c r="D116" s="125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99">
        <v>0</v>
      </c>
      <c r="R116" s="199">
        <v>0</v>
      </c>
      <c r="S116" s="199">
        <v>0</v>
      </c>
      <c r="T116" s="199">
        <v>0</v>
      </c>
      <c r="U116" s="199">
        <v>0</v>
      </c>
      <c r="V116" s="199">
        <v>0</v>
      </c>
      <c r="W116" s="199">
        <v>0</v>
      </c>
      <c r="X116" s="199">
        <v>0</v>
      </c>
      <c r="Y116" s="199">
        <v>0</v>
      </c>
      <c r="Z116" s="199">
        <v>0</v>
      </c>
      <c r="AA116" s="199">
        <v>0</v>
      </c>
      <c r="AB116" s="199">
        <v>0</v>
      </c>
      <c r="AC116" s="199">
        <f>IFERROR(VLOOKUP('SAP Data'!$C116,'2021 Balance Sheet'!$B$7:$O$1335,'2021 Balance Sheet'!D$2, FALSE),0)</f>
        <v>0</v>
      </c>
      <c r="AD116" s="199">
        <f>IFERROR(VLOOKUP('SAP Data'!$C116,'2021 Balance Sheet'!$B$7:$O$1335,'2021 Balance Sheet'!E$2, FALSE),0)</f>
        <v>0</v>
      </c>
      <c r="AE116" s="199">
        <f>IFERROR(VLOOKUP('SAP Data'!$C116,'2021 Balance Sheet'!$B$7:$O$1335,'2021 Balance Sheet'!F$2, FALSE),0)</f>
        <v>0</v>
      </c>
      <c r="AF116" s="199">
        <f>IFERROR(VLOOKUP('SAP Data'!$C116,'2021 Balance Sheet'!$B$7:$O$1335,'2021 Balance Sheet'!G$2, FALSE),0)</f>
        <v>0</v>
      </c>
      <c r="AG116" s="199">
        <f>IFERROR(VLOOKUP('SAP Data'!$C116,'2021 Balance Sheet'!$B$7:$O$1335,'2021 Balance Sheet'!H$2, FALSE),0)</f>
        <v>0</v>
      </c>
      <c r="AH116" s="199">
        <f>IFERROR(VLOOKUP('SAP Data'!$C116,'2021 Balance Sheet'!$B$7:$O$1335,'2021 Balance Sheet'!I$2, FALSE),0)</f>
        <v>0</v>
      </c>
      <c r="AI116" s="199">
        <f>IFERROR(VLOOKUP('SAP Data'!$C116,'2021 Balance Sheet'!$B$7:$O$1335,'2021 Balance Sheet'!J$2, FALSE),0)</f>
        <v>0</v>
      </c>
      <c r="AJ116" s="199">
        <f>IFERROR(VLOOKUP('SAP Data'!$C116,'2021 Balance Sheet'!$B$7:$O$1335,'2021 Balance Sheet'!K$2, FALSE),0)</f>
        <v>0</v>
      </c>
      <c r="AK116" s="199">
        <f>IFERROR(VLOOKUP('SAP Data'!$C116,'2021 Balance Sheet'!$B$7:$O$1335,'2021 Balance Sheet'!L$2, FALSE),0)</f>
        <v>0</v>
      </c>
      <c r="AL116" s="199">
        <f>IFERROR(VLOOKUP('SAP Data'!$C116,'2021 Balance Sheet'!$B$7:$O$1335,'2021 Balance Sheet'!M$2, FALSE),0)</f>
        <v>0</v>
      </c>
      <c r="AM116" s="199">
        <f>IFERROR(VLOOKUP('SAP Data'!$C116,'2021 Balance Sheet'!$B$7:$O$1335,'2021 Balance Sheet'!N$2, FALSE),0)</f>
        <v>0</v>
      </c>
      <c r="AN116" s="199">
        <f>IFERROR(VLOOKUP('SAP Data'!$C116,'2021 Balance Sheet'!$B$7:$O$1335,'2021 Balance Sheet'!O$2, FALSE),0)</f>
        <v>0</v>
      </c>
      <c r="AO116" s="198">
        <f t="shared" si="2"/>
        <v>0</v>
      </c>
    </row>
    <row r="117" spans="1:41" ht="15.75" thickBot="1" x14ac:dyDescent="0.3">
      <c r="A117" s="26" t="str">
        <f t="shared" si="3"/>
        <v>134300</v>
      </c>
      <c r="B117" s="149" t="s">
        <v>2945</v>
      </c>
      <c r="C117" s="153" t="s">
        <v>2946</v>
      </c>
      <c r="D117" s="125" t="s">
        <v>4</v>
      </c>
      <c r="E117" s="139"/>
      <c r="F117" s="139"/>
      <c r="G117" s="139"/>
      <c r="H117" s="139"/>
      <c r="I117" s="139"/>
      <c r="J117" s="139"/>
      <c r="K117" s="139"/>
      <c r="L117" s="139"/>
      <c r="M117" s="139"/>
      <c r="N117" s="139">
        <v>0</v>
      </c>
      <c r="O117" s="139">
        <v>0</v>
      </c>
      <c r="P117" s="139">
        <v>25000</v>
      </c>
      <c r="Q117" s="199">
        <v>25000</v>
      </c>
      <c r="R117" s="199">
        <v>25000</v>
      </c>
      <c r="S117" s="199">
        <v>25000</v>
      </c>
      <c r="T117" s="199">
        <v>25000</v>
      </c>
      <c r="U117" s="199">
        <v>25000</v>
      </c>
      <c r="V117" s="199">
        <v>0</v>
      </c>
      <c r="W117" s="199">
        <v>0</v>
      </c>
      <c r="X117" s="199">
        <v>0</v>
      </c>
      <c r="Y117" s="199">
        <v>0</v>
      </c>
      <c r="Z117" s="199">
        <v>0</v>
      </c>
      <c r="AA117" s="199">
        <v>0</v>
      </c>
      <c r="AB117" s="199">
        <v>0</v>
      </c>
      <c r="AC117" s="199">
        <f>IFERROR(VLOOKUP('SAP Data'!$C117,'2021 Balance Sheet'!$B$7:$O$1335,'2021 Balance Sheet'!D$2, FALSE),0)</f>
        <v>0</v>
      </c>
      <c r="AD117" s="199">
        <f>IFERROR(VLOOKUP('SAP Data'!$C117,'2021 Balance Sheet'!$B$7:$O$1335,'2021 Balance Sheet'!E$2, FALSE),0)</f>
        <v>0</v>
      </c>
      <c r="AE117" s="199">
        <f>IFERROR(VLOOKUP('SAP Data'!$C117,'2021 Balance Sheet'!$B$7:$O$1335,'2021 Balance Sheet'!F$2, FALSE),0)</f>
        <v>0</v>
      </c>
      <c r="AF117" s="199">
        <f>IFERROR(VLOOKUP('SAP Data'!$C117,'2021 Balance Sheet'!$B$7:$O$1335,'2021 Balance Sheet'!G$2, FALSE),0)</f>
        <v>0</v>
      </c>
      <c r="AG117" s="199">
        <f>IFERROR(VLOOKUP('SAP Data'!$C117,'2021 Balance Sheet'!$B$7:$O$1335,'2021 Balance Sheet'!H$2, FALSE),0)</f>
        <v>0</v>
      </c>
      <c r="AH117" s="199">
        <f>IFERROR(VLOOKUP('SAP Data'!$C117,'2021 Balance Sheet'!$B$7:$O$1335,'2021 Balance Sheet'!I$2, FALSE),0)</f>
        <v>0</v>
      </c>
      <c r="AI117" s="199">
        <f>IFERROR(VLOOKUP('SAP Data'!$C117,'2021 Balance Sheet'!$B$7:$O$1335,'2021 Balance Sheet'!J$2, FALSE),0)</f>
        <v>0</v>
      </c>
      <c r="AJ117" s="199">
        <f>IFERROR(VLOOKUP('SAP Data'!$C117,'2021 Balance Sheet'!$B$7:$O$1335,'2021 Balance Sheet'!K$2, FALSE),0)</f>
        <v>0</v>
      </c>
      <c r="AK117" s="199">
        <f>IFERROR(VLOOKUP('SAP Data'!$C117,'2021 Balance Sheet'!$B$7:$O$1335,'2021 Balance Sheet'!L$2, FALSE),0)</f>
        <v>0</v>
      </c>
      <c r="AL117" s="199">
        <f>IFERROR(VLOOKUP('SAP Data'!$C117,'2021 Balance Sheet'!$B$7:$O$1335,'2021 Balance Sheet'!M$2, FALSE),0)</f>
        <v>0</v>
      </c>
      <c r="AM117" s="199">
        <f>IFERROR(VLOOKUP('SAP Data'!$C117,'2021 Balance Sheet'!$B$7:$O$1335,'2021 Balance Sheet'!N$2, FALSE),0)</f>
        <v>0</v>
      </c>
      <c r="AN117" s="199">
        <f>IFERROR(VLOOKUP('SAP Data'!$C117,'2021 Balance Sheet'!$B$7:$O$1335,'2021 Balance Sheet'!O$2, FALSE),0)</f>
        <v>0</v>
      </c>
      <c r="AO117" s="198">
        <f t="shared" si="2"/>
        <v>0</v>
      </c>
    </row>
    <row r="118" spans="1:41" ht="15.75" thickBot="1" x14ac:dyDescent="0.3">
      <c r="A118" s="26" t="str">
        <f t="shared" si="3"/>
        <v>135002</v>
      </c>
      <c r="B118" s="149" t="s">
        <v>192</v>
      </c>
      <c r="C118" s="153" t="s">
        <v>193</v>
      </c>
      <c r="D118" s="125" t="s">
        <v>4</v>
      </c>
      <c r="E118" s="140">
        <v>0</v>
      </c>
      <c r="F118" s="140">
        <v>0</v>
      </c>
      <c r="G118" s="140">
        <v>0</v>
      </c>
      <c r="H118" s="140">
        <v>0</v>
      </c>
      <c r="I118" s="140">
        <v>300</v>
      </c>
      <c r="J118" s="140">
        <v>300</v>
      </c>
      <c r="K118" s="140">
        <v>300</v>
      </c>
      <c r="L118" s="140">
        <v>300</v>
      </c>
      <c r="M118" s="140">
        <v>0</v>
      </c>
      <c r="N118" s="140">
        <v>5824</v>
      </c>
      <c r="O118" s="140">
        <v>5642</v>
      </c>
      <c r="P118" s="140">
        <v>5369</v>
      </c>
      <c r="Q118" s="199">
        <v>5278</v>
      </c>
      <c r="R118" s="199">
        <v>5096</v>
      </c>
      <c r="S118" s="199">
        <v>4914</v>
      </c>
      <c r="T118" s="199">
        <v>5025.32</v>
      </c>
      <c r="U118" s="199">
        <v>4459</v>
      </c>
      <c r="V118" s="199">
        <v>4277</v>
      </c>
      <c r="W118" s="199">
        <v>4186</v>
      </c>
      <c r="X118" s="199">
        <v>4004</v>
      </c>
      <c r="Y118" s="199">
        <v>3822</v>
      </c>
      <c r="Z118" s="199">
        <v>3640</v>
      </c>
      <c r="AA118" s="199">
        <v>3367</v>
      </c>
      <c r="AB118" s="199">
        <v>3276</v>
      </c>
      <c r="AC118" s="199">
        <f>IFERROR(VLOOKUP('SAP Data'!$C118,'2021 Balance Sheet'!$B$7:$O$1335,'2021 Balance Sheet'!D$2, FALSE),0)</f>
        <v>4494</v>
      </c>
      <c r="AD118" s="199">
        <f>IFERROR(VLOOKUP('SAP Data'!$C118,'2021 Balance Sheet'!$B$7:$O$1335,'2021 Balance Sheet'!E$2, FALSE),0)</f>
        <v>4032</v>
      </c>
      <c r="AE118" s="199">
        <f>IFERROR(VLOOKUP('SAP Data'!$C118,'2021 Balance Sheet'!$B$7:$O$1335,'2021 Balance Sheet'!F$2, FALSE),0)</f>
        <v>3570</v>
      </c>
      <c r="AF118" s="199">
        <f>IFERROR(VLOOKUP('SAP Data'!$C118,'2021 Balance Sheet'!$B$7:$O$1335,'2021 Balance Sheet'!G$2, FALSE),0)</f>
        <v>3108</v>
      </c>
      <c r="AG118" s="199">
        <f>IFERROR(VLOOKUP('SAP Data'!$C118,'2021 Balance Sheet'!$B$7:$O$1335,'2021 Balance Sheet'!H$2, FALSE),0)</f>
        <v>2415</v>
      </c>
      <c r="AH118" s="199">
        <f>IFERROR(VLOOKUP('SAP Data'!$C118,'2021 Balance Sheet'!$B$7:$O$1335,'2021 Balance Sheet'!I$2, FALSE),0)</f>
        <v>2093</v>
      </c>
      <c r="AI118" s="199">
        <f>IFERROR(VLOOKUP('SAP Data'!$C118,'2021 Balance Sheet'!$B$7:$O$1335,'2021 Balance Sheet'!J$2, FALSE),0)</f>
        <v>2002</v>
      </c>
      <c r="AJ118" s="199">
        <f>IFERROR(VLOOKUP('SAP Data'!$C118,'2021 Balance Sheet'!$B$7:$O$1335,'2021 Balance Sheet'!K$2, FALSE),0)</f>
        <v>1820</v>
      </c>
      <c r="AK118" s="199">
        <f>IFERROR(VLOOKUP('SAP Data'!$C118,'2021 Balance Sheet'!$B$7:$O$1335,'2021 Balance Sheet'!L$2, FALSE),0)</f>
        <v>1638</v>
      </c>
      <c r="AL118" s="199">
        <f>IFERROR(VLOOKUP('SAP Data'!$C118,'2021 Balance Sheet'!$B$7:$O$1335,'2021 Balance Sheet'!M$2, FALSE),0)</f>
        <v>1365</v>
      </c>
      <c r="AM118" s="199">
        <f>IFERROR(VLOOKUP('SAP Data'!$C118,'2021 Balance Sheet'!$B$7:$O$1335,'2021 Balance Sheet'!N$2, FALSE),0)</f>
        <v>1183</v>
      </c>
      <c r="AN118" s="199">
        <f>IFERROR(VLOOKUP('SAP Data'!$C118,'2021 Balance Sheet'!$B$7:$O$1335,'2021 Balance Sheet'!O$2, FALSE),0)</f>
        <v>1092</v>
      </c>
      <c r="AO118" s="198">
        <f t="shared" si="2"/>
        <v>3276</v>
      </c>
    </row>
    <row r="119" spans="1:41" ht="15.75" thickBot="1" x14ac:dyDescent="0.3">
      <c r="A119" s="26" t="str">
        <f t="shared" si="3"/>
        <v>135009</v>
      </c>
      <c r="B119" s="149" t="s">
        <v>195</v>
      </c>
      <c r="C119" s="153" t="s">
        <v>196</v>
      </c>
      <c r="D119" s="125" t="s">
        <v>4</v>
      </c>
      <c r="E119" s="139">
        <v>0</v>
      </c>
      <c r="F119" s="139">
        <v>0</v>
      </c>
      <c r="G119" s="139">
        <v>0</v>
      </c>
      <c r="H119" s="139">
        <v>0</v>
      </c>
      <c r="I119" s="139">
        <v>0</v>
      </c>
      <c r="J119" s="139">
        <v>0</v>
      </c>
      <c r="K119" s="139">
        <v>0</v>
      </c>
      <c r="L119" s="139">
        <v>0</v>
      </c>
      <c r="M119" s="139">
        <v>0</v>
      </c>
      <c r="N119" s="139">
        <v>0</v>
      </c>
      <c r="O119" s="139">
        <v>0</v>
      </c>
      <c r="P119" s="139">
        <v>0</v>
      </c>
      <c r="Q119" s="199">
        <v>0</v>
      </c>
      <c r="R119" s="199">
        <v>0</v>
      </c>
      <c r="S119" s="199">
        <v>0</v>
      </c>
      <c r="T119" s="199">
        <v>0</v>
      </c>
      <c r="U119" s="199">
        <v>0</v>
      </c>
      <c r="V119" s="199">
        <v>0</v>
      </c>
      <c r="W119" s="199">
        <v>0</v>
      </c>
      <c r="X119" s="199">
        <v>0</v>
      </c>
      <c r="Y119" s="199">
        <v>0</v>
      </c>
      <c r="Z119" s="199">
        <v>0</v>
      </c>
      <c r="AA119" s="199">
        <v>0</v>
      </c>
      <c r="AB119" s="199">
        <v>0</v>
      </c>
      <c r="AC119" s="199">
        <f>IFERROR(VLOOKUP('SAP Data'!$C119,'2021 Balance Sheet'!$B$7:$O$1335,'2021 Balance Sheet'!D$2, FALSE),0)</f>
        <v>0</v>
      </c>
      <c r="AD119" s="199">
        <f>IFERROR(VLOOKUP('SAP Data'!$C119,'2021 Balance Sheet'!$B$7:$O$1335,'2021 Balance Sheet'!E$2, FALSE),0)</f>
        <v>0</v>
      </c>
      <c r="AE119" s="199">
        <f>IFERROR(VLOOKUP('SAP Data'!$C119,'2021 Balance Sheet'!$B$7:$O$1335,'2021 Balance Sheet'!F$2, FALSE),0)</f>
        <v>0</v>
      </c>
      <c r="AF119" s="199">
        <f>IFERROR(VLOOKUP('SAP Data'!$C119,'2021 Balance Sheet'!$B$7:$O$1335,'2021 Balance Sheet'!G$2, FALSE),0)</f>
        <v>0</v>
      </c>
      <c r="AG119" s="199">
        <f>IFERROR(VLOOKUP('SAP Data'!$C119,'2021 Balance Sheet'!$B$7:$O$1335,'2021 Balance Sheet'!H$2, FALSE),0)</f>
        <v>0</v>
      </c>
      <c r="AH119" s="199">
        <f>IFERROR(VLOOKUP('SAP Data'!$C119,'2021 Balance Sheet'!$B$7:$O$1335,'2021 Balance Sheet'!I$2, FALSE),0)</f>
        <v>0</v>
      </c>
      <c r="AI119" s="199">
        <f>IFERROR(VLOOKUP('SAP Data'!$C119,'2021 Balance Sheet'!$B$7:$O$1335,'2021 Balance Sheet'!J$2, FALSE),0)</f>
        <v>0</v>
      </c>
      <c r="AJ119" s="199">
        <f>IFERROR(VLOOKUP('SAP Data'!$C119,'2021 Balance Sheet'!$B$7:$O$1335,'2021 Balance Sheet'!K$2, FALSE),0)</f>
        <v>0</v>
      </c>
      <c r="AK119" s="199">
        <f>IFERROR(VLOOKUP('SAP Data'!$C119,'2021 Balance Sheet'!$B$7:$O$1335,'2021 Balance Sheet'!L$2, FALSE),0)</f>
        <v>0</v>
      </c>
      <c r="AL119" s="199">
        <f>IFERROR(VLOOKUP('SAP Data'!$C119,'2021 Balance Sheet'!$B$7:$O$1335,'2021 Balance Sheet'!M$2, FALSE),0)</f>
        <v>0</v>
      </c>
      <c r="AM119" s="199">
        <f>IFERROR(VLOOKUP('SAP Data'!$C119,'2021 Balance Sheet'!$B$7:$O$1335,'2021 Balance Sheet'!N$2, FALSE),0)</f>
        <v>0</v>
      </c>
      <c r="AN119" s="199">
        <f>IFERROR(VLOOKUP('SAP Data'!$C119,'2021 Balance Sheet'!$B$7:$O$1335,'2021 Balance Sheet'!O$2, FALSE),0)</f>
        <v>0</v>
      </c>
      <c r="AO119" s="198">
        <f t="shared" si="2"/>
        <v>0</v>
      </c>
    </row>
    <row r="120" spans="1:41" ht="15.75" thickBot="1" x14ac:dyDescent="0.3">
      <c r="A120" s="26" t="str">
        <f t="shared" si="3"/>
        <v>135101</v>
      </c>
      <c r="B120" s="149" t="s">
        <v>3055</v>
      </c>
      <c r="C120" s="153" t="s">
        <v>3056</v>
      </c>
      <c r="D120" s="125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99">
        <v>0</v>
      </c>
      <c r="R120" s="199">
        <v>0</v>
      </c>
      <c r="S120" s="199">
        <v>0</v>
      </c>
      <c r="T120" s="199">
        <v>0</v>
      </c>
      <c r="U120" s="199">
        <v>0</v>
      </c>
      <c r="V120" s="199">
        <v>0</v>
      </c>
      <c r="W120" s="199">
        <v>0</v>
      </c>
      <c r="X120" s="199">
        <v>0</v>
      </c>
      <c r="Y120" s="199">
        <v>0</v>
      </c>
      <c r="Z120" s="199">
        <v>0</v>
      </c>
      <c r="AA120" s="199">
        <v>0</v>
      </c>
      <c r="AB120" s="199">
        <v>0</v>
      </c>
      <c r="AC120" s="199">
        <f>IFERROR(VLOOKUP('SAP Data'!$C120,'2021 Balance Sheet'!$B$7:$O$1335,'2021 Balance Sheet'!D$2, FALSE),0)</f>
        <v>0</v>
      </c>
      <c r="AD120" s="199">
        <f>IFERROR(VLOOKUP('SAP Data'!$C120,'2021 Balance Sheet'!$B$7:$O$1335,'2021 Balance Sheet'!E$2, FALSE),0)</f>
        <v>0</v>
      </c>
      <c r="AE120" s="199">
        <f>IFERROR(VLOOKUP('SAP Data'!$C120,'2021 Balance Sheet'!$B$7:$O$1335,'2021 Balance Sheet'!F$2, FALSE),0)</f>
        <v>0</v>
      </c>
      <c r="AF120" s="199">
        <f>IFERROR(VLOOKUP('SAP Data'!$C120,'2021 Balance Sheet'!$B$7:$O$1335,'2021 Balance Sheet'!G$2, FALSE),0)</f>
        <v>0</v>
      </c>
      <c r="AG120" s="199">
        <f>IFERROR(VLOOKUP('SAP Data'!$C120,'2021 Balance Sheet'!$B$7:$O$1335,'2021 Balance Sheet'!H$2, FALSE),0)</f>
        <v>0</v>
      </c>
      <c r="AH120" s="199">
        <f>IFERROR(VLOOKUP('SAP Data'!$C120,'2021 Balance Sheet'!$B$7:$O$1335,'2021 Balance Sheet'!I$2, FALSE),0)</f>
        <v>0</v>
      </c>
      <c r="AI120" s="199">
        <f>IFERROR(VLOOKUP('SAP Data'!$C120,'2021 Balance Sheet'!$B$7:$O$1335,'2021 Balance Sheet'!J$2, FALSE),0)</f>
        <v>0</v>
      </c>
      <c r="AJ120" s="199">
        <f>IFERROR(VLOOKUP('SAP Data'!$C120,'2021 Balance Sheet'!$B$7:$O$1335,'2021 Balance Sheet'!K$2, FALSE),0)</f>
        <v>0</v>
      </c>
      <c r="AK120" s="199">
        <f>IFERROR(VLOOKUP('SAP Data'!$C120,'2021 Balance Sheet'!$B$7:$O$1335,'2021 Balance Sheet'!L$2, FALSE),0)</f>
        <v>0</v>
      </c>
      <c r="AL120" s="199">
        <f>IFERROR(VLOOKUP('SAP Data'!$C120,'2021 Balance Sheet'!$B$7:$O$1335,'2021 Balance Sheet'!M$2, FALSE),0)</f>
        <v>0</v>
      </c>
      <c r="AM120" s="199">
        <f>IFERROR(VLOOKUP('SAP Data'!$C120,'2021 Balance Sheet'!$B$7:$O$1335,'2021 Balance Sheet'!N$2, FALSE),0)</f>
        <v>0</v>
      </c>
      <c r="AN120" s="199">
        <f>IFERROR(VLOOKUP('SAP Data'!$C120,'2021 Balance Sheet'!$B$7:$O$1335,'2021 Balance Sheet'!O$2, FALSE),0)</f>
        <v>0</v>
      </c>
      <c r="AO120" s="198">
        <f t="shared" si="2"/>
        <v>0</v>
      </c>
    </row>
    <row r="121" spans="1:41" ht="15.75" thickBot="1" x14ac:dyDescent="0.3">
      <c r="A121" s="26" t="str">
        <f t="shared" si="3"/>
        <v>135102</v>
      </c>
      <c r="B121" s="149" t="s">
        <v>3057</v>
      </c>
      <c r="C121" s="153" t="s">
        <v>3058</v>
      </c>
      <c r="D121" s="125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99">
        <v>0</v>
      </c>
      <c r="R121" s="199">
        <v>0</v>
      </c>
      <c r="S121" s="199">
        <v>0</v>
      </c>
      <c r="T121" s="199">
        <v>0</v>
      </c>
      <c r="U121" s="199">
        <v>0</v>
      </c>
      <c r="V121" s="199">
        <v>0</v>
      </c>
      <c r="W121" s="199">
        <v>0</v>
      </c>
      <c r="X121" s="199">
        <v>0</v>
      </c>
      <c r="Y121" s="199">
        <v>0</v>
      </c>
      <c r="Z121" s="199">
        <v>0</v>
      </c>
      <c r="AA121" s="199">
        <v>0</v>
      </c>
      <c r="AB121" s="199">
        <v>0</v>
      </c>
      <c r="AC121" s="199">
        <f>IFERROR(VLOOKUP('SAP Data'!$C121,'2021 Balance Sheet'!$B$7:$O$1335,'2021 Balance Sheet'!D$2, FALSE),0)</f>
        <v>0</v>
      </c>
      <c r="AD121" s="199">
        <f>IFERROR(VLOOKUP('SAP Data'!$C121,'2021 Balance Sheet'!$B$7:$O$1335,'2021 Balance Sheet'!E$2, FALSE),0)</f>
        <v>0</v>
      </c>
      <c r="AE121" s="199">
        <f>IFERROR(VLOOKUP('SAP Data'!$C121,'2021 Balance Sheet'!$B$7:$O$1335,'2021 Balance Sheet'!F$2, FALSE),0)</f>
        <v>0</v>
      </c>
      <c r="AF121" s="199">
        <f>IFERROR(VLOOKUP('SAP Data'!$C121,'2021 Balance Sheet'!$B$7:$O$1335,'2021 Balance Sheet'!G$2, FALSE),0)</f>
        <v>0</v>
      </c>
      <c r="AG121" s="199">
        <f>IFERROR(VLOOKUP('SAP Data'!$C121,'2021 Balance Sheet'!$B$7:$O$1335,'2021 Balance Sheet'!H$2, FALSE),0)</f>
        <v>0</v>
      </c>
      <c r="AH121" s="199">
        <f>IFERROR(VLOOKUP('SAP Data'!$C121,'2021 Balance Sheet'!$B$7:$O$1335,'2021 Balance Sheet'!I$2, FALSE),0)</f>
        <v>0</v>
      </c>
      <c r="AI121" s="199">
        <f>IFERROR(VLOOKUP('SAP Data'!$C121,'2021 Balance Sheet'!$B$7:$O$1335,'2021 Balance Sheet'!J$2, FALSE),0)</f>
        <v>0</v>
      </c>
      <c r="AJ121" s="199">
        <f>IFERROR(VLOOKUP('SAP Data'!$C121,'2021 Balance Sheet'!$B$7:$O$1335,'2021 Balance Sheet'!K$2, FALSE),0)</f>
        <v>0</v>
      </c>
      <c r="AK121" s="199">
        <f>IFERROR(VLOOKUP('SAP Data'!$C121,'2021 Balance Sheet'!$B$7:$O$1335,'2021 Balance Sheet'!L$2, FALSE),0)</f>
        <v>0</v>
      </c>
      <c r="AL121" s="199">
        <f>IFERROR(VLOOKUP('SAP Data'!$C121,'2021 Balance Sheet'!$B$7:$O$1335,'2021 Balance Sheet'!M$2, FALSE),0)</f>
        <v>0</v>
      </c>
      <c r="AM121" s="199">
        <f>IFERROR(VLOOKUP('SAP Data'!$C121,'2021 Balance Sheet'!$B$7:$O$1335,'2021 Balance Sheet'!N$2, FALSE),0)</f>
        <v>0</v>
      </c>
      <c r="AN121" s="199">
        <f>IFERROR(VLOOKUP('SAP Data'!$C121,'2021 Balance Sheet'!$B$7:$O$1335,'2021 Balance Sheet'!O$2, FALSE),0)</f>
        <v>0</v>
      </c>
      <c r="AO121" s="198">
        <f t="shared" si="2"/>
        <v>0</v>
      </c>
    </row>
    <row r="122" spans="1:41" ht="15.75" thickBot="1" x14ac:dyDescent="0.3">
      <c r="A122" s="26" t="str">
        <f t="shared" si="3"/>
        <v>135104</v>
      </c>
      <c r="B122" s="149" t="s">
        <v>3059</v>
      </c>
      <c r="C122" s="153" t="s">
        <v>3060</v>
      </c>
      <c r="D122" s="125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99">
        <v>0</v>
      </c>
      <c r="R122" s="199">
        <v>0</v>
      </c>
      <c r="S122" s="199">
        <v>0</v>
      </c>
      <c r="T122" s="199">
        <v>0</v>
      </c>
      <c r="U122" s="199">
        <v>0</v>
      </c>
      <c r="V122" s="199">
        <v>0</v>
      </c>
      <c r="W122" s="199">
        <v>0</v>
      </c>
      <c r="X122" s="199">
        <v>0</v>
      </c>
      <c r="Y122" s="199">
        <v>0</v>
      </c>
      <c r="Z122" s="199">
        <v>0</v>
      </c>
      <c r="AA122" s="199">
        <v>0</v>
      </c>
      <c r="AB122" s="199">
        <v>0</v>
      </c>
      <c r="AC122" s="199">
        <f>IFERROR(VLOOKUP('SAP Data'!$C122,'2021 Balance Sheet'!$B$7:$O$1335,'2021 Balance Sheet'!D$2, FALSE),0)</f>
        <v>0</v>
      </c>
      <c r="AD122" s="199">
        <f>IFERROR(VLOOKUP('SAP Data'!$C122,'2021 Balance Sheet'!$B$7:$O$1335,'2021 Balance Sheet'!E$2, FALSE),0)</f>
        <v>0</v>
      </c>
      <c r="AE122" s="199">
        <f>IFERROR(VLOOKUP('SAP Data'!$C122,'2021 Balance Sheet'!$B$7:$O$1335,'2021 Balance Sheet'!F$2, FALSE),0)</f>
        <v>0</v>
      </c>
      <c r="AF122" s="199">
        <f>IFERROR(VLOOKUP('SAP Data'!$C122,'2021 Balance Sheet'!$B$7:$O$1335,'2021 Balance Sheet'!G$2, FALSE),0)</f>
        <v>0</v>
      </c>
      <c r="AG122" s="199">
        <f>IFERROR(VLOOKUP('SAP Data'!$C122,'2021 Balance Sheet'!$B$7:$O$1335,'2021 Balance Sheet'!H$2, FALSE),0)</f>
        <v>0</v>
      </c>
      <c r="AH122" s="199">
        <f>IFERROR(VLOOKUP('SAP Data'!$C122,'2021 Balance Sheet'!$B$7:$O$1335,'2021 Balance Sheet'!I$2, FALSE),0)</f>
        <v>0</v>
      </c>
      <c r="AI122" s="199">
        <f>IFERROR(VLOOKUP('SAP Data'!$C122,'2021 Balance Sheet'!$B$7:$O$1335,'2021 Balance Sheet'!J$2, FALSE),0)</f>
        <v>0</v>
      </c>
      <c r="AJ122" s="199">
        <f>IFERROR(VLOOKUP('SAP Data'!$C122,'2021 Balance Sheet'!$B$7:$O$1335,'2021 Balance Sheet'!K$2, FALSE),0)</f>
        <v>0</v>
      </c>
      <c r="AK122" s="199">
        <f>IFERROR(VLOOKUP('SAP Data'!$C122,'2021 Balance Sheet'!$B$7:$O$1335,'2021 Balance Sheet'!L$2, FALSE),0)</f>
        <v>0</v>
      </c>
      <c r="AL122" s="199">
        <f>IFERROR(VLOOKUP('SAP Data'!$C122,'2021 Balance Sheet'!$B$7:$O$1335,'2021 Balance Sheet'!M$2, FALSE),0)</f>
        <v>0</v>
      </c>
      <c r="AM122" s="199">
        <f>IFERROR(VLOOKUP('SAP Data'!$C122,'2021 Balance Sheet'!$B$7:$O$1335,'2021 Balance Sheet'!N$2, FALSE),0)</f>
        <v>0</v>
      </c>
      <c r="AN122" s="199">
        <f>IFERROR(VLOOKUP('SAP Data'!$C122,'2021 Balance Sheet'!$B$7:$O$1335,'2021 Balance Sheet'!O$2, FALSE),0)</f>
        <v>0</v>
      </c>
      <c r="AO122" s="198">
        <f t="shared" si="2"/>
        <v>0</v>
      </c>
    </row>
    <row r="123" spans="1:41" ht="15.75" thickBot="1" x14ac:dyDescent="0.3">
      <c r="A123" s="26" t="str">
        <f t="shared" si="3"/>
        <v>135106</v>
      </c>
      <c r="B123" s="149" t="s">
        <v>3061</v>
      </c>
      <c r="C123" s="153" t="s">
        <v>3062</v>
      </c>
      <c r="D123" s="125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99">
        <v>0</v>
      </c>
      <c r="R123" s="199">
        <v>0</v>
      </c>
      <c r="S123" s="199">
        <v>0</v>
      </c>
      <c r="T123" s="199">
        <v>0</v>
      </c>
      <c r="U123" s="199">
        <v>0</v>
      </c>
      <c r="V123" s="199">
        <v>0</v>
      </c>
      <c r="W123" s="199">
        <v>0</v>
      </c>
      <c r="X123" s="199">
        <v>0</v>
      </c>
      <c r="Y123" s="199">
        <v>0</v>
      </c>
      <c r="Z123" s="199">
        <v>0</v>
      </c>
      <c r="AA123" s="199">
        <v>0</v>
      </c>
      <c r="AB123" s="199">
        <v>0</v>
      </c>
      <c r="AC123" s="199">
        <f>IFERROR(VLOOKUP('SAP Data'!$C123,'2021 Balance Sheet'!$B$7:$O$1335,'2021 Balance Sheet'!D$2, FALSE),0)</f>
        <v>0</v>
      </c>
      <c r="AD123" s="199">
        <f>IFERROR(VLOOKUP('SAP Data'!$C123,'2021 Balance Sheet'!$B$7:$O$1335,'2021 Balance Sheet'!E$2, FALSE),0)</f>
        <v>0</v>
      </c>
      <c r="AE123" s="199">
        <f>IFERROR(VLOOKUP('SAP Data'!$C123,'2021 Balance Sheet'!$B$7:$O$1335,'2021 Balance Sheet'!F$2, FALSE),0)</f>
        <v>0</v>
      </c>
      <c r="AF123" s="199">
        <f>IFERROR(VLOOKUP('SAP Data'!$C123,'2021 Balance Sheet'!$B$7:$O$1335,'2021 Balance Sheet'!G$2, FALSE),0)</f>
        <v>0</v>
      </c>
      <c r="AG123" s="199">
        <f>IFERROR(VLOOKUP('SAP Data'!$C123,'2021 Balance Sheet'!$B$7:$O$1335,'2021 Balance Sheet'!H$2, FALSE),0)</f>
        <v>0</v>
      </c>
      <c r="AH123" s="199">
        <f>IFERROR(VLOOKUP('SAP Data'!$C123,'2021 Balance Sheet'!$B$7:$O$1335,'2021 Balance Sheet'!I$2, FALSE),0)</f>
        <v>0</v>
      </c>
      <c r="AI123" s="199">
        <f>IFERROR(VLOOKUP('SAP Data'!$C123,'2021 Balance Sheet'!$B$7:$O$1335,'2021 Balance Sheet'!J$2, FALSE),0)</f>
        <v>0</v>
      </c>
      <c r="AJ123" s="199">
        <f>IFERROR(VLOOKUP('SAP Data'!$C123,'2021 Balance Sheet'!$B$7:$O$1335,'2021 Balance Sheet'!K$2, FALSE),0)</f>
        <v>0</v>
      </c>
      <c r="AK123" s="199">
        <f>IFERROR(VLOOKUP('SAP Data'!$C123,'2021 Balance Sheet'!$B$7:$O$1335,'2021 Balance Sheet'!L$2, FALSE),0)</f>
        <v>0</v>
      </c>
      <c r="AL123" s="199">
        <f>IFERROR(VLOOKUP('SAP Data'!$C123,'2021 Balance Sheet'!$B$7:$O$1335,'2021 Balance Sheet'!M$2, FALSE),0)</f>
        <v>0</v>
      </c>
      <c r="AM123" s="199">
        <f>IFERROR(VLOOKUP('SAP Data'!$C123,'2021 Balance Sheet'!$B$7:$O$1335,'2021 Balance Sheet'!N$2, FALSE),0)</f>
        <v>0</v>
      </c>
      <c r="AN123" s="199">
        <f>IFERROR(VLOOKUP('SAP Data'!$C123,'2021 Balance Sheet'!$B$7:$O$1335,'2021 Balance Sheet'!O$2, FALSE),0)</f>
        <v>0</v>
      </c>
      <c r="AO123" s="198">
        <f t="shared" si="2"/>
        <v>0</v>
      </c>
    </row>
    <row r="124" spans="1:41" ht="15.75" thickBot="1" x14ac:dyDescent="0.3">
      <c r="A124" s="26" t="str">
        <f t="shared" si="3"/>
        <v>135108</v>
      </c>
      <c r="B124" s="149" t="s">
        <v>3063</v>
      </c>
      <c r="C124" s="153" t="s">
        <v>3064</v>
      </c>
      <c r="D124" s="125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99">
        <v>0</v>
      </c>
      <c r="R124" s="199">
        <v>0</v>
      </c>
      <c r="S124" s="199">
        <v>0</v>
      </c>
      <c r="T124" s="199">
        <v>0</v>
      </c>
      <c r="U124" s="199">
        <v>0</v>
      </c>
      <c r="V124" s="199">
        <v>0</v>
      </c>
      <c r="W124" s="199">
        <v>0</v>
      </c>
      <c r="X124" s="199">
        <v>0</v>
      </c>
      <c r="Y124" s="199">
        <v>0</v>
      </c>
      <c r="Z124" s="199">
        <v>0</v>
      </c>
      <c r="AA124" s="199">
        <v>0</v>
      </c>
      <c r="AB124" s="199">
        <v>0</v>
      </c>
      <c r="AC124" s="199">
        <f>IFERROR(VLOOKUP('SAP Data'!$C124,'2021 Balance Sheet'!$B$7:$O$1335,'2021 Balance Sheet'!D$2, FALSE),0)</f>
        <v>0</v>
      </c>
      <c r="AD124" s="199">
        <f>IFERROR(VLOOKUP('SAP Data'!$C124,'2021 Balance Sheet'!$B$7:$O$1335,'2021 Balance Sheet'!E$2, FALSE),0)</f>
        <v>0</v>
      </c>
      <c r="AE124" s="199">
        <f>IFERROR(VLOOKUP('SAP Data'!$C124,'2021 Balance Sheet'!$B$7:$O$1335,'2021 Balance Sheet'!F$2, FALSE),0)</f>
        <v>0</v>
      </c>
      <c r="AF124" s="199">
        <f>IFERROR(VLOOKUP('SAP Data'!$C124,'2021 Balance Sheet'!$B$7:$O$1335,'2021 Balance Sheet'!G$2, FALSE),0)</f>
        <v>0</v>
      </c>
      <c r="AG124" s="199">
        <f>IFERROR(VLOOKUP('SAP Data'!$C124,'2021 Balance Sheet'!$B$7:$O$1335,'2021 Balance Sheet'!H$2, FALSE),0)</f>
        <v>0</v>
      </c>
      <c r="AH124" s="199">
        <f>IFERROR(VLOOKUP('SAP Data'!$C124,'2021 Balance Sheet'!$B$7:$O$1335,'2021 Balance Sheet'!I$2, FALSE),0)</f>
        <v>0</v>
      </c>
      <c r="AI124" s="199">
        <f>IFERROR(VLOOKUP('SAP Data'!$C124,'2021 Balance Sheet'!$B$7:$O$1335,'2021 Balance Sheet'!J$2, FALSE),0)</f>
        <v>0</v>
      </c>
      <c r="AJ124" s="199">
        <f>IFERROR(VLOOKUP('SAP Data'!$C124,'2021 Balance Sheet'!$B$7:$O$1335,'2021 Balance Sheet'!K$2, FALSE),0)</f>
        <v>0</v>
      </c>
      <c r="AK124" s="199">
        <f>IFERROR(VLOOKUP('SAP Data'!$C124,'2021 Balance Sheet'!$B$7:$O$1335,'2021 Balance Sheet'!L$2, FALSE),0)</f>
        <v>0</v>
      </c>
      <c r="AL124" s="199">
        <f>IFERROR(VLOOKUP('SAP Data'!$C124,'2021 Balance Sheet'!$B$7:$O$1335,'2021 Balance Sheet'!M$2, FALSE),0)</f>
        <v>0</v>
      </c>
      <c r="AM124" s="199">
        <f>IFERROR(VLOOKUP('SAP Data'!$C124,'2021 Balance Sheet'!$B$7:$O$1335,'2021 Balance Sheet'!N$2, FALSE),0)</f>
        <v>0</v>
      </c>
      <c r="AN124" s="199">
        <f>IFERROR(VLOOKUP('SAP Data'!$C124,'2021 Balance Sheet'!$B$7:$O$1335,'2021 Balance Sheet'!O$2, FALSE),0)</f>
        <v>0</v>
      </c>
      <c r="AO124" s="198">
        <f t="shared" si="2"/>
        <v>0</v>
      </c>
    </row>
    <row r="125" spans="1:41" ht="15.75" thickBot="1" x14ac:dyDescent="0.3">
      <c r="A125" s="26" t="str">
        <f t="shared" si="3"/>
        <v>135109</v>
      </c>
      <c r="B125" s="149" t="s">
        <v>3065</v>
      </c>
      <c r="C125" s="153" t="s">
        <v>3066</v>
      </c>
      <c r="D125" s="125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99">
        <v>0</v>
      </c>
      <c r="R125" s="199">
        <v>0</v>
      </c>
      <c r="S125" s="199">
        <v>0</v>
      </c>
      <c r="T125" s="199">
        <v>0</v>
      </c>
      <c r="U125" s="199">
        <v>0</v>
      </c>
      <c r="V125" s="199">
        <v>0</v>
      </c>
      <c r="W125" s="199">
        <v>0</v>
      </c>
      <c r="X125" s="199">
        <v>0</v>
      </c>
      <c r="Y125" s="199">
        <v>0</v>
      </c>
      <c r="Z125" s="199">
        <v>0</v>
      </c>
      <c r="AA125" s="199">
        <v>0</v>
      </c>
      <c r="AB125" s="199">
        <v>0</v>
      </c>
      <c r="AC125" s="199">
        <f>IFERROR(VLOOKUP('SAP Data'!$C125,'2021 Balance Sheet'!$B$7:$O$1335,'2021 Balance Sheet'!D$2, FALSE),0)</f>
        <v>0</v>
      </c>
      <c r="AD125" s="199">
        <f>IFERROR(VLOOKUP('SAP Data'!$C125,'2021 Balance Sheet'!$B$7:$O$1335,'2021 Balance Sheet'!E$2, FALSE),0)</f>
        <v>0</v>
      </c>
      <c r="AE125" s="199">
        <f>IFERROR(VLOOKUP('SAP Data'!$C125,'2021 Balance Sheet'!$B$7:$O$1335,'2021 Balance Sheet'!F$2, FALSE),0)</f>
        <v>0</v>
      </c>
      <c r="AF125" s="199">
        <f>IFERROR(VLOOKUP('SAP Data'!$C125,'2021 Balance Sheet'!$B$7:$O$1335,'2021 Balance Sheet'!G$2, FALSE),0)</f>
        <v>0</v>
      </c>
      <c r="AG125" s="199">
        <f>IFERROR(VLOOKUP('SAP Data'!$C125,'2021 Balance Sheet'!$B$7:$O$1335,'2021 Balance Sheet'!H$2, FALSE),0)</f>
        <v>0</v>
      </c>
      <c r="AH125" s="199">
        <f>IFERROR(VLOOKUP('SAP Data'!$C125,'2021 Balance Sheet'!$B$7:$O$1335,'2021 Balance Sheet'!I$2, FALSE),0)</f>
        <v>0</v>
      </c>
      <c r="AI125" s="199">
        <f>IFERROR(VLOOKUP('SAP Data'!$C125,'2021 Balance Sheet'!$B$7:$O$1335,'2021 Balance Sheet'!J$2, FALSE),0)</f>
        <v>0</v>
      </c>
      <c r="AJ125" s="199">
        <f>IFERROR(VLOOKUP('SAP Data'!$C125,'2021 Balance Sheet'!$B$7:$O$1335,'2021 Balance Sheet'!K$2, FALSE),0)</f>
        <v>0</v>
      </c>
      <c r="AK125" s="199">
        <f>IFERROR(VLOOKUP('SAP Data'!$C125,'2021 Balance Sheet'!$B$7:$O$1335,'2021 Balance Sheet'!L$2, FALSE),0)</f>
        <v>0</v>
      </c>
      <c r="AL125" s="199">
        <f>IFERROR(VLOOKUP('SAP Data'!$C125,'2021 Balance Sheet'!$B$7:$O$1335,'2021 Balance Sheet'!M$2, FALSE),0)</f>
        <v>0</v>
      </c>
      <c r="AM125" s="199">
        <f>IFERROR(VLOOKUP('SAP Data'!$C125,'2021 Balance Sheet'!$B$7:$O$1335,'2021 Balance Sheet'!N$2, FALSE),0)</f>
        <v>0</v>
      </c>
      <c r="AN125" s="199">
        <f>IFERROR(VLOOKUP('SAP Data'!$C125,'2021 Balance Sheet'!$B$7:$O$1335,'2021 Balance Sheet'!O$2, FALSE),0)</f>
        <v>0</v>
      </c>
      <c r="AO125" s="198">
        <f t="shared" si="2"/>
        <v>0</v>
      </c>
    </row>
    <row r="126" spans="1:41" ht="15.75" thickBot="1" x14ac:dyDescent="0.3">
      <c r="A126" s="26" t="str">
        <f t="shared" si="3"/>
        <v>135110</v>
      </c>
      <c r="B126" s="149" t="s">
        <v>198</v>
      </c>
      <c r="C126" s="153" t="s">
        <v>199</v>
      </c>
      <c r="D126" s="125" t="s">
        <v>4</v>
      </c>
      <c r="E126" s="140">
        <v>300</v>
      </c>
      <c r="F126" s="140">
        <v>300</v>
      </c>
      <c r="G126" s="140">
        <v>300</v>
      </c>
      <c r="H126" s="140">
        <v>300</v>
      </c>
      <c r="I126" s="140">
        <v>300</v>
      </c>
      <c r="J126" s="140">
        <v>300</v>
      </c>
      <c r="K126" s="140">
        <v>300</v>
      </c>
      <c r="L126" s="140">
        <v>300</v>
      </c>
      <c r="M126" s="140">
        <v>300</v>
      </c>
      <c r="N126" s="140">
        <v>300</v>
      </c>
      <c r="O126" s="140">
        <v>300</v>
      </c>
      <c r="P126" s="140">
        <v>300</v>
      </c>
      <c r="Q126" s="199">
        <v>300</v>
      </c>
      <c r="R126" s="199">
        <v>300</v>
      </c>
      <c r="S126" s="199">
        <v>300</v>
      </c>
      <c r="T126" s="199">
        <v>300</v>
      </c>
      <c r="U126" s="199">
        <v>300</v>
      </c>
      <c r="V126" s="199">
        <v>300</v>
      </c>
      <c r="W126" s="199">
        <v>300</v>
      </c>
      <c r="X126" s="199">
        <v>300</v>
      </c>
      <c r="Y126" s="199">
        <v>300</v>
      </c>
      <c r="Z126" s="199">
        <v>300</v>
      </c>
      <c r="AA126" s="199">
        <v>300</v>
      </c>
      <c r="AB126" s="199">
        <v>300</v>
      </c>
      <c r="AC126" s="199">
        <f>IFERROR(VLOOKUP('SAP Data'!$C126,'2021 Balance Sheet'!$B$7:$O$1335,'2021 Balance Sheet'!D$2, FALSE),0)</f>
        <v>300</v>
      </c>
      <c r="AD126" s="199">
        <f>IFERROR(VLOOKUP('SAP Data'!$C126,'2021 Balance Sheet'!$B$7:$O$1335,'2021 Balance Sheet'!E$2, FALSE),0)</f>
        <v>300</v>
      </c>
      <c r="AE126" s="199">
        <f>IFERROR(VLOOKUP('SAP Data'!$C126,'2021 Balance Sheet'!$B$7:$O$1335,'2021 Balance Sheet'!F$2, FALSE),0)</f>
        <v>300</v>
      </c>
      <c r="AF126" s="199">
        <f>IFERROR(VLOOKUP('SAP Data'!$C126,'2021 Balance Sheet'!$B$7:$O$1335,'2021 Balance Sheet'!G$2, FALSE),0)</f>
        <v>300</v>
      </c>
      <c r="AG126" s="199">
        <f>IFERROR(VLOOKUP('SAP Data'!$C126,'2021 Balance Sheet'!$B$7:$O$1335,'2021 Balance Sheet'!H$2, FALSE),0)</f>
        <v>300</v>
      </c>
      <c r="AH126" s="199">
        <f>IFERROR(VLOOKUP('SAP Data'!$C126,'2021 Balance Sheet'!$B$7:$O$1335,'2021 Balance Sheet'!I$2, FALSE),0)</f>
        <v>300</v>
      </c>
      <c r="AI126" s="199">
        <f>IFERROR(VLOOKUP('SAP Data'!$C126,'2021 Balance Sheet'!$B$7:$O$1335,'2021 Balance Sheet'!J$2, FALSE),0)</f>
        <v>300</v>
      </c>
      <c r="AJ126" s="199">
        <f>IFERROR(VLOOKUP('SAP Data'!$C126,'2021 Balance Sheet'!$B$7:$O$1335,'2021 Balance Sheet'!K$2, FALSE),0)</f>
        <v>300</v>
      </c>
      <c r="AK126" s="199">
        <f>IFERROR(VLOOKUP('SAP Data'!$C126,'2021 Balance Sheet'!$B$7:$O$1335,'2021 Balance Sheet'!L$2, FALSE),0)</f>
        <v>300</v>
      </c>
      <c r="AL126" s="199">
        <f>IFERROR(VLOOKUP('SAP Data'!$C126,'2021 Balance Sheet'!$B$7:$O$1335,'2021 Balance Sheet'!M$2, FALSE),0)</f>
        <v>300</v>
      </c>
      <c r="AM126" s="199">
        <f>IFERROR(VLOOKUP('SAP Data'!$C126,'2021 Balance Sheet'!$B$7:$O$1335,'2021 Balance Sheet'!N$2, FALSE),0)</f>
        <v>300</v>
      </c>
      <c r="AN126" s="199">
        <f>IFERROR(VLOOKUP('SAP Data'!$C126,'2021 Balance Sheet'!$B$7:$O$1335,'2021 Balance Sheet'!O$2, FALSE),0)</f>
        <v>300</v>
      </c>
      <c r="AO126" s="198">
        <f t="shared" si="2"/>
        <v>300</v>
      </c>
    </row>
    <row r="127" spans="1:41" ht="15.75" thickBot="1" x14ac:dyDescent="0.3">
      <c r="A127" s="26" t="str">
        <f t="shared" si="3"/>
        <v>135111</v>
      </c>
      <c r="B127" s="149" t="s">
        <v>3067</v>
      </c>
      <c r="C127" s="153" t="s">
        <v>3068</v>
      </c>
      <c r="D127" s="125"/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0"/>
      <c r="Q127" s="199">
        <v>0</v>
      </c>
      <c r="R127" s="199">
        <v>0</v>
      </c>
      <c r="S127" s="199">
        <v>0</v>
      </c>
      <c r="T127" s="199">
        <v>0</v>
      </c>
      <c r="U127" s="199">
        <v>0</v>
      </c>
      <c r="V127" s="199">
        <v>0</v>
      </c>
      <c r="W127" s="199">
        <v>0</v>
      </c>
      <c r="X127" s="199">
        <v>0</v>
      </c>
      <c r="Y127" s="199">
        <v>0</v>
      </c>
      <c r="Z127" s="199">
        <v>0</v>
      </c>
      <c r="AA127" s="199">
        <v>0</v>
      </c>
      <c r="AB127" s="199">
        <v>0</v>
      </c>
      <c r="AC127" s="199">
        <f>IFERROR(VLOOKUP('SAP Data'!$C127,'2021 Balance Sheet'!$B$7:$O$1335,'2021 Balance Sheet'!D$2, FALSE),0)</f>
        <v>0</v>
      </c>
      <c r="AD127" s="199">
        <f>IFERROR(VLOOKUP('SAP Data'!$C127,'2021 Balance Sheet'!$B$7:$O$1335,'2021 Balance Sheet'!E$2, FALSE),0)</f>
        <v>0</v>
      </c>
      <c r="AE127" s="199">
        <f>IFERROR(VLOOKUP('SAP Data'!$C127,'2021 Balance Sheet'!$B$7:$O$1335,'2021 Balance Sheet'!F$2, FALSE),0)</f>
        <v>0</v>
      </c>
      <c r="AF127" s="199">
        <f>IFERROR(VLOOKUP('SAP Data'!$C127,'2021 Balance Sheet'!$B$7:$O$1335,'2021 Balance Sheet'!G$2, FALSE),0)</f>
        <v>0</v>
      </c>
      <c r="AG127" s="199">
        <f>IFERROR(VLOOKUP('SAP Data'!$C127,'2021 Balance Sheet'!$B$7:$O$1335,'2021 Balance Sheet'!H$2, FALSE),0)</f>
        <v>0</v>
      </c>
      <c r="AH127" s="199">
        <f>IFERROR(VLOOKUP('SAP Data'!$C127,'2021 Balance Sheet'!$B$7:$O$1335,'2021 Balance Sheet'!I$2, FALSE),0)</f>
        <v>0</v>
      </c>
      <c r="AI127" s="199">
        <f>IFERROR(VLOOKUP('SAP Data'!$C127,'2021 Balance Sheet'!$B$7:$O$1335,'2021 Balance Sheet'!J$2, FALSE),0)</f>
        <v>0</v>
      </c>
      <c r="AJ127" s="199">
        <f>IFERROR(VLOOKUP('SAP Data'!$C127,'2021 Balance Sheet'!$B$7:$O$1335,'2021 Balance Sheet'!K$2, FALSE),0)</f>
        <v>0</v>
      </c>
      <c r="AK127" s="199">
        <f>IFERROR(VLOOKUP('SAP Data'!$C127,'2021 Balance Sheet'!$B$7:$O$1335,'2021 Balance Sheet'!L$2, FALSE),0)</f>
        <v>0</v>
      </c>
      <c r="AL127" s="199">
        <f>IFERROR(VLOOKUP('SAP Data'!$C127,'2021 Balance Sheet'!$B$7:$O$1335,'2021 Balance Sheet'!M$2, FALSE),0)</f>
        <v>0</v>
      </c>
      <c r="AM127" s="199">
        <f>IFERROR(VLOOKUP('SAP Data'!$C127,'2021 Balance Sheet'!$B$7:$O$1335,'2021 Balance Sheet'!N$2, FALSE),0)</f>
        <v>0</v>
      </c>
      <c r="AN127" s="199">
        <f>IFERROR(VLOOKUP('SAP Data'!$C127,'2021 Balance Sheet'!$B$7:$O$1335,'2021 Balance Sheet'!O$2, FALSE),0)</f>
        <v>0</v>
      </c>
      <c r="AO127" s="198">
        <f t="shared" si="2"/>
        <v>0</v>
      </c>
    </row>
    <row r="128" spans="1:41" ht="15.75" thickBot="1" x14ac:dyDescent="0.3">
      <c r="A128" s="26" t="str">
        <f t="shared" si="3"/>
        <v>135112</v>
      </c>
      <c r="B128" s="149" t="s">
        <v>201</v>
      </c>
      <c r="C128" s="153" t="s">
        <v>202</v>
      </c>
      <c r="D128" s="125" t="s">
        <v>4</v>
      </c>
      <c r="E128" s="139">
        <v>25000</v>
      </c>
      <c r="F128" s="139">
        <v>25000</v>
      </c>
      <c r="G128" s="139">
        <v>25000</v>
      </c>
      <c r="H128" s="139">
        <v>25000</v>
      </c>
      <c r="I128" s="139">
        <v>25000</v>
      </c>
      <c r="J128" s="139">
        <v>25000</v>
      </c>
      <c r="K128" s="139">
        <v>25000</v>
      </c>
      <c r="L128" s="139">
        <v>25000</v>
      </c>
      <c r="M128" s="139">
        <v>25000</v>
      </c>
      <c r="N128" s="139">
        <v>25000</v>
      </c>
      <c r="O128" s="139">
        <v>25000</v>
      </c>
      <c r="P128" s="139">
        <v>25000</v>
      </c>
      <c r="Q128" s="199">
        <v>25000</v>
      </c>
      <c r="R128" s="199">
        <v>25000</v>
      </c>
      <c r="S128" s="199">
        <v>25000</v>
      </c>
      <c r="T128" s="199">
        <v>25000</v>
      </c>
      <c r="U128" s="199">
        <v>25000</v>
      </c>
      <c r="V128" s="199">
        <v>25000</v>
      </c>
      <c r="W128" s="199">
        <v>25000</v>
      </c>
      <c r="X128" s="199">
        <v>25000</v>
      </c>
      <c r="Y128" s="199">
        <v>25000</v>
      </c>
      <c r="Z128" s="199">
        <v>25000</v>
      </c>
      <c r="AA128" s="199">
        <v>25000</v>
      </c>
      <c r="AB128" s="199">
        <v>25000</v>
      </c>
      <c r="AC128" s="199">
        <f>IFERROR(VLOOKUP('SAP Data'!$C128,'2021 Balance Sheet'!$B$7:$O$1335,'2021 Balance Sheet'!D$2, FALSE),0)</f>
        <v>25000</v>
      </c>
      <c r="AD128" s="199">
        <f>IFERROR(VLOOKUP('SAP Data'!$C128,'2021 Balance Sheet'!$B$7:$O$1335,'2021 Balance Sheet'!E$2, FALSE),0)</f>
        <v>25000</v>
      </c>
      <c r="AE128" s="199">
        <f>IFERROR(VLOOKUP('SAP Data'!$C128,'2021 Balance Sheet'!$B$7:$O$1335,'2021 Balance Sheet'!F$2, FALSE),0)</f>
        <v>25000</v>
      </c>
      <c r="AF128" s="199">
        <f>IFERROR(VLOOKUP('SAP Data'!$C128,'2021 Balance Sheet'!$B$7:$O$1335,'2021 Balance Sheet'!G$2, FALSE),0)</f>
        <v>25000</v>
      </c>
      <c r="AG128" s="199">
        <f>IFERROR(VLOOKUP('SAP Data'!$C128,'2021 Balance Sheet'!$B$7:$O$1335,'2021 Balance Sheet'!H$2, FALSE),0)</f>
        <v>25000</v>
      </c>
      <c r="AH128" s="199">
        <f>IFERROR(VLOOKUP('SAP Data'!$C128,'2021 Balance Sheet'!$B$7:$O$1335,'2021 Balance Sheet'!I$2, FALSE),0)</f>
        <v>25000</v>
      </c>
      <c r="AI128" s="199">
        <f>IFERROR(VLOOKUP('SAP Data'!$C128,'2021 Balance Sheet'!$B$7:$O$1335,'2021 Balance Sheet'!J$2, FALSE),0)</f>
        <v>25000</v>
      </c>
      <c r="AJ128" s="199">
        <f>IFERROR(VLOOKUP('SAP Data'!$C128,'2021 Balance Sheet'!$B$7:$O$1335,'2021 Balance Sheet'!K$2, FALSE),0)</f>
        <v>25000</v>
      </c>
      <c r="AK128" s="199">
        <f>IFERROR(VLOOKUP('SAP Data'!$C128,'2021 Balance Sheet'!$B$7:$O$1335,'2021 Balance Sheet'!L$2, FALSE),0)</f>
        <v>25000</v>
      </c>
      <c r="AL128" s="199">
        <f>IFERROR(VLOOKUP('SAP Data'!$C128,'2021 Balance Sheet'!$B$7:$O$1335,'2021 Balance Sheet'!M$2, FALSE),0)</f>
        <v>25000</v>
      </c>
      <c r="AM128" s="199">
        <f>IFERROR(VLOOKUP('SAP Data'!$C128,'2021 Balance Sheet'!$B$7:$O$1335,'2021 Balance Sheet'!N$2, FALSE),0)</f>
        <v>25000</v>
      </c>
      <c r="AN128" s="199">
        <f>IFERROR(VLOOKUP('SAP Data'!$C128,'2021 Balance Sheet'!$B$7:$O$1335,'2021 Balance Sheet'!O$2, FALSE),0)</f>
        <v>25000</v>
      </c>
      <c r="AO128" s="198">
        <f t="shared" si="2"/>
        <v>25000</v>
      </c>
    </row>
    <row r="129" spans="1:41" ht="15.75" thickBot="1" x14ac:dyDescent="0.3">
      <c r="A129" s="26" t="str">
        <f t="shared" si="3"/>
        <v>135113</v>
      </c>
      <c r="B129" s="149" t="s">
        <v>3069</v>
      </c>
      <c r="C129" s="153" t="s">
        <v>3070</v>
      </c>
      <c r="D129" s="125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99">
        <v>0</v>
      </c>
      <c r="R129" s="199">
        <v>0</v>
      </c>
      <c r="S129" s="199">
        <v>0</v>
      </c>
      <c r="T129" s="199">
        <v>0</v>
      </c>
      <c r="U129" s="199">
        <v>0</v>
      </c>
      <c r="V129" s="199">
        <v>0</v>
      </c>
      <c r="W129" s="199">
        <v>0</v>
      </c>
      <c r="X129" s="199">
        <v>0</v>
      </c>
      <c r="Y129" s="199">
        <v>0</v>
      </c>
      <c r="Z129" s="199">
        <v>0</v>
      </c>
      <c r="AA129" s="199">
        <v>0</v>
      </c>
      <c r="AB129" s="199">
        <v>0</v>
      </c>
      <c r="AC129" s="199">
        <f>IFERROR(VLOOKUP('SAP Data'!$C129,'2021 Balance Sheet'!$B$7:$O$1335,'2021 Balance Sheet'!D$2, FALSE),0)</f>
        <v>0</v>
      </c>
      <c r="AD129" s="199">
        <f>IFERROR(VLOOKUP('SAP Data'!$C129,'2021 Balance Sheet'!$B$7:$O$1335,'2021 Balance Sheet'!E$2, FALSE),0)</f>
        <v>0</v>
      </c>
      <c r="AE129" s="199">
        <f>IFERROR(VLOOKUP('SAP Data'!$C129,'2021 Balance Sheet'!$B$7:$O$1335,'2021 Balance Sheet'!F$2, FALSE),0)</f>
        <v>0</v>
      </c>
      <c r="AF129" s="199">
        <f>IFERROR(VLOOKUP('SAP Data'!$C129,'2021 Balance Sheet'!$B$7:$O$1335,'2021 Balance Sheet'!G$2, FALSE),0)</f>
        <v>0</v>
      </c>
      <c r="AG129" s="199">
        <f>IFERROR(VLOOKUP('SAP Data'!$C129,'2021 Balance Sheet'!$B$7:$O$1335,'2021 Balance Sheet'!H$2, FALSE),0)</f>
        <v>0</v>
      </c>
      <c r="AH129" s="199">
        <f>IFERROR(VLOOKUP('SAP Data'!$C129,'2021 Balance Sheet'!$B$7:$O$1335,'2021 Balance Sheet'!I$2, FALSE),0)</f>
        <v>0</v>
      </c>
      <c r="AI129" s="199">
        <f>IFERROR(VLOOKUP('SAP Data'!$C129,'2021 Balance Sheet'!$B$7:$O$1335,'2021 Balance Sheet'!J$2, FALSE),0)</f>
        <v>0</v>
      </c>
      <c r="AJ129" s="199">
        <f>IFERROR(VLOOKUP('SAP Data'!$C129,'2021 Balance Sheet'!$B$7:$O$1335,'2021 Balance Sheet'!K$2, FALSE),0)</f>
        <v>0</v>
      </c>
      <c r="AK129" s="199">
        <f>IFERROR(VLOOKUP('SAP Data'!$C129,'2021 Balance Sheet'!$B$7:$O$1335,'2021 Balance Sheet'!L$2, FALSE),0)</f>
        <v>0</v>
      </c>
      <c r="AL129" s="199">
        <f>IFERROR(VLOOKUP('SAP Data'!$C129,'2021 Balance Sheet'!$B$7:$O$1335,'2021 Balance Sheet'!M$2, FALSE),0)</f>
        <v>0</v>
      </c>
      <c r="AM129" s="199">
        <f>IFERROR(VLOOKUP('SAP Data'!$C129,'2021 Balance Sheet'!$B$7:$O$1335,'2021 Balance Sheet'!N$2, FALSE),0)</f>
        <v>0</v>
      </c>
      <c r="AN129" s="199">
        <f>IFERROR(VLOOKUP('SAP Data'!$C129,'2021 Balance Sheet'!$B$7:$O$1335,'2021 Balance Sheet'!O$2, FALSE),0)</f>
        <v>0</v>
      </c>
      <c r="AO129" s="198">
        <f t="shared" si="2"/>
        <v>0</v>
      </c>
    </row>
    <row r="130" spans="1:41" ht="15.75" thickBot="1" x14ac:dyDescent="0.3">
      <c r="A130" s="26" t="str">
        <f t="shared" si="3"/>
        <v>135114</v>
      </c>
      <c r="B130" s="149" t="s">
        <v>3071</v>
      </c>
      <c r="C130" s="153" t="s">
        <v>3072</v>
      </c>
      <c r="D130" s="125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99">
        <v>0</v>
      </c>
      <c r="R130" s="199">
        <v>0</v>
      </c>
      <c r="S130" s="199">
        <v>0</v>
      </c>
      <c r="T130" s="199">
        <v>0</v>
      </c>
      <c r="U130" s="199">
        <v>0</v>
      </c>
      <c r="V130" s="199">
        <v>0</v>
      </c>
      <c r="W130" s="199">
        <v>0</v>
      </c>
      <c r="X130" s="199">
        <v>0</v>
      </c>
      <c r="Y130" s="199">
        <v>0</v>
      </c>
      <c r="Z130" s="199">
        <v>0</v>
      </c>
      <c r="AA130" s="199">
        <v>0</v>
      </c>
      <c r="AB130" s="199">
        <v>0</v>
      </c>
      <c r="AC130" s="199">
        <f>IFERROR(VLOOKUP('SAP Data'!$C130,'2021 Balance Sheet'!$B$7:$O$1335,'2021 Balance Sheet'!D$2, FALSE),0)</f>
        <v>0</v>
      </c>
      <c r="AD130" s="199">
        <f>IFERROR(VLOOKUP('SAP Data'!$C130,'2021 Balance Sheet'!$B$7:$O$1335,'2021 Balance Sheet'!E$2, FALSE),0)</f>
        <v>0</v>
      </c>
      <c r="AE130" s="199">
        <f>IFERROR(VLOOKUP('SAP Data'!$C130,'2021 Balance Sheet'!$B$7:$O$1335,'2021 Balance Sheet'!F$2, FALSE),0)</f>
        <v>0</v>
      </c>
      <c r="AF130" s="199">
        <f>IFERROR(VLOOKUP('SAP Data'!$C130,'2021 Balance Sheet'!$B$7:$O$1335,'2021 Balance Sheet'!G$2, FALSE),0)</f>
        <v>0</v>
      </c>
      <c r="AG130" s="199">
        <f>IFERROR(VLOOKUP('SAP Data'!$C130,'2021 Balance Sheet'!$B$7:$O$1335,'2021 Balance Sheet'!H$2, FALSE),0)</f>
        <v>0</v>
      </c>
      <c r="AH130" s="199">
        <f>IFERROR(VLOOKUP('SAP Data'!$C130,'2021 Balance Sheet'!$B$7:$O$1335,'2021 Balance Sheet'!I$2, FALSE),0)</f>
        <v>0</v>
      </c>
      <c r="AI130" s="199">
        <f>IFERROR(VLOOKUP('SAP Data'!$C130,'2021 Balance Sheet'!$B$7:$O$1335,'2021 Balance Sheet'!J$2, FALSE),0)</f>
        <v>0</v>
      </c>
      <c r="AJ130" s="199">
        <f>IFERROR(VLOOKUP('SAP Data'!$C130,'2021 Balance Sheet'!$B$7:$O$1335,'2021 Balance Sheet'!K$2, FALSE),0)</f>
        <v>0</v>
      </c>
      <c r="AK130" s="199">
        <f>IFERROR(VLOOKUP('SAP Data'!$C130,'2021 Balance Sheet'!$B$7:$O$1335,'2021 Balance Sheet'!L$2, FALSE),0)</f>
        <v>0</v>
      </c>
      <c r="AL130" s="199">
        <f>IFERROR(VLOOKUP('SAP Data'!$C130,'2021 Balance Sheet'!$B$7:$O$1335,'2021 Balance Sheet'!M$2, FALSE),0)</f>
        <v>0</v>
      </c>
      <c r="AM130" s="199">
        <f>IFERROR(VLOOKUP('SAP Data'!$C130,'2021 Balance Sheet'!$B$7:$O$1335,'2021 Balance Sheet'!N$2, FALSE),0)</f>
        <v>0</v>
      </c>
      <c r="AN130" s="199">
        <f>IFERROR(VLOOKUP('SAP Data'!$C130,'2021 Balance Sheet'!$B$7:$O$1335,'2021 Balance Sheet'!O$2, FALSE),0)</f>
        <v>0</v>
      </c>
      <c r="AO130" s="198">
        <f t="shared" si="2"/>
        <v>0</v>
      </c>
    </row>
    <row r="131" spans="1:41" ht="15.75" thickBot="1" x14ac:dyDescent="0.3">
      <c r="A131" s="26" t="str">
        <f t="shared" si="3"/>
        <v>135117</v>
      </c>
      <c r="B131" s="149" t="s">
        <v>3073</v>
      </c>
      <c r="C131" s="153" t="s">
        <v>3074</v>
      </c>
      <c r="D131" s="125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99">
        <v>0</v>
      </c>
      <c r="R131" s="199">
        <v>0</v>
      </c>
      <c r="S131" s="199">
        <v>0</v>
      </c>
      <c r="T131" s="199">
        <v>0</v>
      </c>
      <c r="U131" s="199">
        <v>0</v>
      </c>
      <c r="V131" s="199">
        <v>0</v>
      </c>
      <c r="W131" s="199">
        <v>0</v>
      </c>
      <c r="X131" s="199">
        <v>0</v>
      </c>
      <c r="Y131" s="199">
        <v>0</v>
      </c>
      <c r="Z131" s="199">
        <v>0</v>
      </c>
      <c r="AA131" s="199">
        <v>0</v>
      </c>
      <c r="AB131" s="199">
        <v>0</v>
      </c>
      <c r="AC131" s="199">
        <f>IFERROR(VLOOKUP('SAP Data'!$C131,'2021 Balance Sheet'!$B$7:$O$1335,'2021 Balance Sheet'!D$2, FALSE),0)</f>
        <v>0</v>
      </c>
      <c r="AD131" s="199">
        <f>IFERROR(VLOOKUP('SAP Data'!$C131,'2021 Balance Sheet'!$B$7:$O$1335,'2021 Balance Sheet'!E$2, FALSE),0)</f>
        <v>0</v>
      </c>
      <c r="AE131" s="199">
        <f>IFERROR(VLOOKUP('SAP Data'!$C131,'2021 Balance Sheet'!$B$7:$O$1335,'2021 Balance Sheet'!F$2, FALSE),0)</f>
        <v>0</v>
      </c>
      <c r="AF131" s="199">
        <f>IFERROR(VLOOKUP('SAP Data'!$C131,'2021 Balance Sheet'!$B$7:$O$1335,'2021 Balance Sheet'!G$2, FALSE),0)</f>
        <v>0</v>
      </c>
      <c r="AG131" s="199">
        <f>IFERROR(VLOOKUP('SAP Data'!$C131,'2021 Balance Sheet'!$B$7:$O$1335,'2021 Balance Sheet'!H$2, FALSE),0)</f>
        <v>0</v>
      </c>
      <c r="AH131" s="199">
        <f>IFERROR(VLOOKUP('SAP Data'!$C131,'2021 Balance Sheet'!$B$7:$O$1335,'2021 Balance Sheet'!I$2, FALSE),0)</f>
        <v>0</v>
      </c>
      <c r="AI131" s="199">
        <f>IFERROR(VLOOKUP('SAP Data'!$C131,'2021 Balance Sheet'!$B$7:$O$1335,'2021 Balance Sheet'!J$2, FALSE),0)</f>
        <v>0</v>
      </c>
      <c r="AJ131" s="199">
        <f>IFERROR(VLOOKUP('SAP Data'!$C131,'2021 Balance Sheet'!$B$7:$O$1335,'2021 Balance Sheet'!K$2, FALSE),0)</f>
        <v>0</v>
      </c>
      <c r="AK131" s="199">
        <f>IFERROR(VLOOKUP('SAP Data'!$C131,'2021 Balance Sheet'!$B$7:$O$1335,'2021 Balance Sheet'!L$2, FALSE),0)</f>
        <v>0</v>
      </c>
      <c r="AL131" s="199">
        <f>IFERROR(VLOOKUP('SAP Data'!$C131,'2021 Balance Sheet'!$B$7:$O$1335,'2021 Balance Sheet'!M$2, FALSE),0)</f>
        <v>0</v>
      </c>
      <c r="AM131" s="199">
        <f>IFERROR(VLOOKUP('SAP Data'!$C131,'2021 Balance Sheet'!$B$7:$O$1335,'2021 Balance Sheet'!N$2, FALSE),0)</f>
        <v>0</v>
      </c>
      <c r="AN131" s="199">
        <f>IFERROR(VLOOKUP('SAP Data'!$C131,'2021 Balance Sheet'!$B$7:$O$1335,'2021 Balance Sheet'!O$2, FALSE),0)</f>
        <v>0</v>
      </c>
      <c r="AO131" s="198">
        <f t="shared" si="2"/>
        <v>0</v>
      </c>
    </row>
    <row r="132" spans="1:41" ht="15.75" thickBot="1" x14ac:dyDescent="0.3">
      <c r="A132" s="26" t="str">
        <f t="shared" si="3"/>
        <v>135118</v>
      </c>
      <c r="B132" s="149" t="s">
        <v>3075</v>
      </c>
      <c r="C132" s="153" t="s">
        <v>3076</v>
      </c>
      <c r="D132" s="125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99">
        <v>0</v>
      </c>
      <c r="R132" s="199">
        <v>0</v>
      </c>
      <c r="S132" s="199">
        <v>0</v>
      </c>
      <c r="T132" s="199">
        <v>0</v>
      </c>
      <c r="U132" s="199">
        <v>0</v>
      </c>
      <c r="V132" s="199">
        <v>0</v>
      </c>
      <c r="W132" s="199">
        <v>0</v>
      </c>
      <c r="X132" s="199">
        <v>0</v>
      </c>
      <c r="Y132" s="199">
        <v>0</v>
      </c>
      <c r="Z132" s="199">
        <v>0</v>
      </c>
      <c r="AA132" s="199">
        <v>0</v>
      </c>
      <c r="AB132" s="199">
        <v>0</v>
      </c>
      <c r="AC132" s="199">
        <f>IFERROR(VLOOKUP('SAP Data'!$C132,'2021 Balance Sheet'!$B$7:$O$1335,'2021 Balance Sheet'!D$2, FALSE),0)</f>
        <v>0</v>
      </c>
      <c r="AD132" s="199">
        <f>IFERROR(VLOOKUP('SAP Data'!$C132,'2021 Balance Sheet'!$B$7:$O$1335,'2021 Balance Sheet'!E$2, FALSE),0)</f>
        <v>0</v>
      </c>
      <c r="AE132" s="199">
        <f>IFERROR(VLOOKUP('SAP Data'!$C132,'2021 Balance Sheet'!$B$7:$O$1335,'2021 Balance Sheet'!F$2, FALSE),0)</f>
        <v>0</v>
      </c>
      <c r="AF132" s="199">
        <f>IFERROR(VLOOKUP('SAP Data'!$C132,'2021 Balance Sheet'!$B$7:$O$1335,'2021 Balance Sheet'!G$2, FALSE),0)</f>
        <v>0</v>
      </c>
      <c r="AG132" s="199">
        <f>IFERROR(VLOOKUP('SAP Data'!$C132,'2021 Balance Sheet'!$B$7:$O$1335,'2021 Balance Sheet'!H$2, FALSE),0)</f>
        <v>0</v>
      </c>
      <c r="AH132" s="199">
        <f>IFERROR(VLOOKUP('SAP Data'!$C132,'2021 Balance Sheet'!$B$7:$O$1335,'2021 Balance Sheet'!I$2, FALSE),0)</f>
        <v>0</v>
      </c>
      <c r="AI132" s="199">
        <f>IFERROR(VLOOKUP('SAP Data'!$C132,'2021 Balance Sheet'!$B$7:$O$1335,'2021 Balance Sheet'!J$2, FALSE),0)</f>
        <v>0</v>
      </c>
      <c r="AJ132" s="199">
        <f>IFERROR(VLOOKUP('SAP Data'!$C132,'2021 Balance Sheet'!$B$7:$O$1335,'2021 Balance Sheet'!K$2, FALSE),0)</f>
        <v>0</v>
      </c>
      <c r="AK132" s="199">
        <f>IFERROR(VLOOKUP('SAP Data'!$C132,'2021 Balance Sheet'!$B$7:$O$1335,'2021 Balance Sheet'!L$2, FALSE),0)</f>
        <v>0</v>
      </c>
      <c r="AL132" s="199">
        <f>IFERROR(VLOOKUP('SAP Data'!$C132,'2021 Balance Sheet'!$B$7:$O$1335,'2021 Balance Sheet'!M$2, FALSE),0)</f>
        <v>0</v>
      </c>
      <c r="AM132" s="199">
        <f>IFERROR(VLOOKUP('SAP Data'!$C132,'2021 Balance Sheet'!$B$7:$O$1335,'2021 Balance Sheet'!N$2, FALSE),0)</f>
        <v>0</v>
      </c>
      <c r="AN132" s="199">
        <f>IFERROR(VLOOKUP('SAP Data'!$C132,'2021 Balance Sheet'!$B$7:$O$1335,'2021 Balance Sheet'!O$2, FALSE),0)</f>
        <v>0</v>
      </c>
      <c r="AO132" s="198">
        <f t="shared" si="2"/>
        <v>0</v>
      </c>
    </row>
    <row r="133" spans="1:41" ht="15.75" thickBot="1" x14ac:dyDescent="0.3">
      <c r="A133" s="26" t="str">
        <f t="shared" si="3"/>
        <v>135121</v>
      </c>
      <c r="B133" s="149" t="s">
        <v>204</v>
      </c>
      <c r="C133" s="153" t="s">
        <v>205</v>
      </c>
      <c r="D133" s="125" t="s">
        <v>4</v>
      </c>
      <c r="E133" s="140">
        <v>1900</v>
      </c>
      <c r="F133" s="140">
        <v>1900</v>
      </c>
      <c r="G133" s="140">
        <v>1900</v>
      </c>
      <c r="H133" s="140">
        <v>1900</v>
      </c>
      <c r="I133" s="140">
        <v>1900</v>
      </c>
      <c r="J133" s="140">
        <v>1900</v>
      </c>
      <c r="K133" s="140">
        <v>1900</v>
      </c>
      <c r="L133" s="140">
        <v>1900</v>
      </c>
      <c r="M133" s="140">
        <v>1900</v>
      </c>
      <c r="N133" s="140">
        <v>1900</v>
      </c>
      <c r="O133" s="140">
        <v>1900</v>
      </c>
      <c r="P133" s="140">
        <v>1900</v>
      </c>
      <c r="Q133" s="199">
        <v>1900</v>
      </c>
      <c r="R133" s="199">
        <v>1900</v>
      </c>
      <c r="S133" s="199">
        <v>1900</v>
      </c>
      <c r="T133" s="199">
        <v>1900</v>
      </c>
      <c r="U133" s="199">
        <v>1900</v>
      </c>
      <c r="V133" s="199">
        <v>1900</v>
      </c>
      <c r="W133" s="199">
        <v>1900</v>
      </c>
      <c r="X133" s="199">
        <v>1900</v>
      </c>
      <c r="Y133" s="199">
        <v>1900</v>
      </c>
      <c r="Z133" s="199">
        <v>1900</v>
      </c>
      <c r="AA133" s="199">
        <v>1900</v>
      </c>
      <c r="AB133" s="199">
        <v>1900</v>
      </c>
      <c r="AC133" s="199">
        <f>IFERROR(VLOOKUP('SAP Data'!$C133,'2021 Balance Sheet'!$B$7:$O$1335,'2021 Balance Sheet'!D$2, FALSE),0)</f>
        <v>1900</v>
      </c>
      <c r="AD133" s="199">
        <f>IFERROR(VLOOKUP('SAP Data'!$C133,'2021 Balance Sheet'!$B$7:$O$1335,'2021 Balance Sheet'!E$2, FALSE),0)</f>
        <v>1900</v>
      </c>
      <c r="AE133" s="199">
        <f>IFERROR(VLOOKUP('SAP Data'!$C133,'2021 Balance Sheet'!$B$7:$O$1335,'2021 Balance Sheet'!F$2, FALSE),0)</f>
        <v>1900</v>
      </c>
      <c r="AF133" s="199">
        <f>IFERROR(VLOOKUP('SAP Data'!$C133,'2021 Balance Sheet'!$B$7:$O$1335,'2021 Balance Sheet'!G$2, FALSE),0)</f>
        <v>1900</v>
      </c>
      <c r="AG133" s="199">
        <f>IFERROR(VLOOKUP('SAP Data'!$C133,'2021 Balance Sheet'!$B$7:$O$1335,'2021 Balance Sheet'!H$2, FALSE),0)</f>
        <v>1900</v>
      </c>
      <c r="AH133" s="199">
        <f>IFERROR(VLOOKUP('SAP Data'!$C133,'2021 Balance Sheet'!$B$7:$O$1335,'2021 Balance Sheet'!I$2, FALSE),0)</f>
        <v>1900</v>
      </c>
      <c r="AI133" s="199">
        <f>IFERROR(VLOOKUP('SAP Data'!$C133,'2021 Balance Sheet'!$B$7:$O$1335,'2021 Balance Sheet'!J$2, FALSE),0)</f>
        <v>1900</v>
      </c>
      <c r="AJ133" s="199">
        <f>IFERROR(VLOOKUP('SAP Data'!$C133,'2021 Balance Sheet'!$B$7:$O$1335,'2021 Balance Sheet'!K$2, FALSE),0)</f>
        <v>1900</v>
      </c>
      <c r="AK133" s="199">
        <f>IFERROR(VLOOKUP('SAP Data'!$C133,'2021 Balance Sheet'!$B$7:$O$1335,'2021 Balance Sheet'!L$2, FALSE),0)</f>
        <v>1900</v>
      </c>
      <c r="AL133" s="199">
        <f>IFERROR(VLOOKUP('SAP Data'!$C133,'2021 Balance Sheet'!$B$7:$O$1335,'2021 Balance Sheet'!M$2, FALSE),0)</f>
        <v>1900</v>
      </c>
      <c r="AM133" s="199">
        <f>IFERROR(VLOOKUP('SAP Data'!$C133,'2021 Balance Sheet'!$B$7:$O$1335,'2021 Balance Sheet'!N$2, FALSE),0)</f>
        <v>1900</v>
      </c>
      <c r="AN133" s="199">
        <f>IFERROR(VLOOKUP('SAP Data'!$C133,'2021 Balance Sheet'!$B$7:$O$1335,'2021 Balance Sheet'!O$2, FALSE),0)</f>
        <v>1900</v>
      </c>
      <c r="AO133" s="198">
        <f t="shared" si="2"/>
        <v>1900</v>
      </c>
    </row>
    <row r="134" spans="1:41" ht="15.75" thickBot="1" x14ac:dyDescent="0.3">
      <c r="A134" s="26" t="str">
        <f t="shared" si="3"/>
        <v>135122</v>
      </c>
      <c r="B134" s="149" t="s">
        <v>204</v>
      </c>
      <c r="C134" s="153" t="s">
        <v>207</v>
      </c>
      <c r="D134" s="125" t="s">
        <v>4</v>
      </c>
      <c r="E134" s="139">
        <v>3000</v>
      </c>
      <c r="F134" s="139">
        <v>3000</v>
      </c>
      <c r="G134" s="139">
        <v>3000</v>
      </c>
      <c r="H134" s="139">
        <v>3000</v>
      </c>
      <c r="I134" s="139">
        <v>3000</v>
      </c>
      <c r="J134" s="139">
        <v>3000</v>
      </c>
      <c r="K134" s="139">
        <v>3000</v>
      </c>
      <c r="L134" s="139">
        <v>3000</v>
      </c>
      <c r="M134" s="139">
        <v>3000</v>
      </c>
      <c r="N134" s="139">
        <v>3000</v>
      </c>
      <c r="O134" s="139">
        <v>3000</v>
      </c>
      <c r="P134" s="139">
        <v>3000</v>
      </c>
      <c r="Q134" s="199">
        <v>3000</v>
      </c>
      <c r="R134" s="199">
        <v>3000</v>
      </c>
      <c r="S134" s="199">
        <v>3000</v>
      </c>
      <c r="T134" s="199">
        <v>3000</v>
      </c>
      <c r="U134" s="199">
        <v>3000</v>
      </c>
      <c r="V134" s="199">
        <v>3000</v>
      </c>
      <c r="W134" s="199">
        <v>3000</v>
      </c>
      <c r="X134" s="199">
        <v>3000</v>
      </c>
      <c r="Y134" s="199">
        <v>3000</v>
      </c>
      <c r="Z134" s="199">
        <v>3000</v>
      </c>
      <c r="AA134" s="199">
        <v>3000</v>
      </c>
      <c r="AB134" s="199">
        <v>3000</v>
      </c>
      <c r="AC134" s="199">
        <f>IFERROR(VLOOKUP('SAP Data'!$C134,'2021 Balance Sheet'!$B$7:$O$1335,'2021 Balance Sheet'!D$2, FALSE),0)</f>
        <v>3000</v>
      </c>
      <c r="AD134" s="199">
        <f>IFERROR(VLOOKUP('SAP Data'!$C134,'2021 Balance Sheet'!$B$7:$O$1335,'2021 Balance Sheet'!E$2, FALSE),0)</f>
        <v>3000</v>
      </c>
      <c r="AE134" s="199">
        <f>IFERROR(VLOOKUP('SAP Data'!$C134,'2021 Balance Sheet'!$B$7:$O$1335,'2021 Balance Sheet'!F$2, FALSE),0)</f>
        <v>3000</v>
      </c>
      <c r="AF134" s="199">
        <f>IFERROR(VLOOKUP('SAP Data'!$C134,'2021 Balance Sheet'!$B$7:$O$1335,'2021 Balance Sheet'!G$2, FALSE),0)</f>
        <v>3000</v>
      </c>
      <c r="AG134" s="199">
        <f>IFERROR(VLOOKUP('SAP Data'!$C134,'2021 Balance Sheet'!$B$7:$O$1335,'2021 Balance Sheet'!H$2, FALSE),0)</f>
        <v>3000</v>
      </c>
      <c r="AH134" s="199">
        <f>IFERROR(VLOOKUP('SAP Data'!$C134,'2021 Balance Sheet'!$B$7:$O$1335,'2021 Balance Sheet'!I$2, FALSE),0)</f>
        <v>3000</v>
      </c>
      <c r="AI134" s="199">
        <f>IFERROR(VLOOKUP('SAP Data'!$C134,'2021 Balance Sheet'!$B$7:$O$1335,'2021 Balance Sheet'!J$2, FALSE),0)</f>
        <v>3000</v>
      </c>
      <c r="AJ134" s="199">
        <f>IFERROR(VLOOKUP('SAP Data'!$C134,'2021 Balance Sheet'!$B$7:$O$1335,'2021 Balance Sheet'!K$2, FALSE),0)</f>
        <v>3000</v>
      </c>
      <c r="AK134" s="199">
        <f>IFERROR(VLOOKUP('SAP Data'!$C134,'2021 Balance Sheet'!$B$7:$O$1335,'2021 Balance Sheet'!L$2, FALSE),0)</f>
        <v>3000</v>
      </c>
      <c r="AL134" s="199">
        <f>IFERROR(VLOOKUP('SAP Data'!$C134,'2021 Balance Sheet'!$B$7:$O$1335,'2021 Balance Sheet'!M$2, FALSE),0)</f>
        <v>3000</v>
      </c>
      <c r="AM134" s="199">
        <f>IFERROR(VLOOKUP('SAP Data'!$C134,'2021 Balance Sheet'!$B$7:$O$1335,'2021 Balance Sheet'!N$2, FALSE),0)</f>
        <v>3000</v>
      </c>
      <c r="AN134" s="199">
        <f>IFERROR(VLOOKUP('SAP Data'!$C134,'2021 Balance Sheet'!$B$7:$O$1335,'2021 Balance Sheet'!O$2, FALSE),0)</f>
        <v>3000</v>
      </c>
      <c r="AO134" s="198">
        <f t="shared" si="2"/>
        <v>3000</v>
      </c>
    </row>
    <row r="135" spans="1:41" ht="15.75" thickBot="1" x14ac:dyDescent="0.3">
      <c r="A135" s="26" t="str">
        <f t="shared" si="3"/>
        <v>135125</v>
      </c>
      <c r="B135" s="149" t="s">
        <v>3077</v>
      </c>
      <c r="C135" s="153" t="s">
        <v>3078</v>
      </c>
      <c r="D135" s="125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99">
        <v>0</v>
      </c>
      <c r="R135" s="199">
        <v>0</v>
      </c>
      <c r="S135" s="199">
        <v>0</v>
      </c>
      <c r="T135" s="199">
        <v>0</v>
      </c>
      <c r="U135" s="199">
        <v>0</v>
      </c>
      <c r="V135" s="199">
        <v>0</v>
      </c>
      <c r="W135" s="199">
        <v>0</v>
      </c>
      <c r="X135" s="199">
        <v>0</v>
      </c>
      <c r="Y135" s="199">
        <v>0</v>
      </c>
      <c r="Z135" s="199">
        <v>0</v>
      </c>
      <c r="AA135" s="199">
        <v>0</v>
      </c>
      <c r="AB135" s="199">
        <v>0</v>
      </c>
      <c r="AC135" s="199">
        <f>IFERROR(VLOOKUP('SAP Data'!$C135,'2021 Balance Sheet'!$B$7:$O$1335,'2021 Balance Sheet'!D$2, FALSE),0)</f>
        <v>0</v>
      </c>
      <c r="AD135" s="199">
        <f>IFERROR(VLOOKUP('SAP Data'!$C135,'2021 Balance Sheet'!$B$7:$O$1335,'2021 Balance Sheet'!E$2, FALSE),0)</f>
        <v>0</v>
      </c>
      <c r="AE135" s="199">
        <f>IFERROR(VLOOKUP('SAP Data'!$C135,'2021 Balance Sheet'!$B$7:$O$1335,'2021 Balance Sheet'!F$2, FALSE),0)</f>
        <v>0</v>
      </c>
      <c r="AF135" s="199">
        <f>IFERROR(VLOOKUP('SAP Data'!$C135,'2021 Balance Sheet'!$B$7:$O$1335,'2021 Balance Sheet'!G$2, FALSE),0)</f>
        <v>0</v>
      </c>
      <c r="AG135" s="199">
        <f>IFERROR(VLOOKUP('SAP Data'!$C135,'2021 Balance Sheet'!$B$7:$O$1335,'2021 Balance Sheet'!H$2, FALSE),0)</f>
        <v>0</v>
      </c>
      <c r="AH135" s="199">
        <f>IFERROR(VLOOKUP('SAP Data'!$C135,'2021 Balance Sheet'!$B$7:$O$1335,'2021 Balance Sheet'!I$2, FALSE),0)</f>
        <v>0</v>
      </c>
      <c r="AI135" s="199">
        <f>IFERROR(VLOOKUP('SAP Data'!$C135,'2021 Balance Sheet'!$B$7:$O$1335,'2021 Balance Sheet'!J$2, FALSE),0)</f>
        <v>0</v>
      </c>
      <c r="AJ135" s="199">
        <f>IFERROR(VLOOKUP('SAP Data'!$C135,'2021 Balance Sheet'!$B$7:$O$1335,'2021 Balance Sheet'!K$2, FALSE),0)</f>
        <v>0</v>
      </c>
      <c r="AK135" s="199">
        <f>IFERROR(VLOOKUP('SAP Data'!$C135,'2021 Balance Sheet'!$B$7:$O$1335,'2021 Balance Sheet'!L$2, FALSE),0)</f>
        <v>0</v>
      </c>
      <c r="AL135" s="199">
        <f>IFERROR(VLOOKUP('SAP Data'!$C135,'2021 Balance Sheet'!$B$7:$O$1335,'2021 Balance Sheet'!M$2, FALSE),0)</f>
        <v>0</v>
      </c>
      <c r="AM135" s="199">
        <f>IFERROR(VLOOKUP('SAP Data'!$C135,'2021 Balance Sheet'!$B$7:$O$1335,'2021 Balance Sheet'!N$2, FALSE),0)</f>
        <v>0</v>
      </c>
      <c r="AN135" s="199">
        <f>IFERROR(VLOOKUP('SAP Data'!$C135,'2021 Balance Sheet'!$B$7:$O$1335,'2021 Balance Sheet'!O$2, FALSE),0)</f>
        <v>0</v>
      </c>
      <c r="AO135" s="198">
        <f t="shared" si="2"/>
        <v>0</v>
      </c>
    </row>
    <row r="136" spans="1:41" ht="15.75" thickBot="1" x14ac:dyDescent="0.3">
      <c r="A136" s="26" t="str">
        <f t="shared" si="3"/>
        <v>135131</v>
      </c>
      <c r="B136" s="149" t="s">
        <v>3079</v>
      </c>
      <c r="C136" s="153" t="s">
        <v>3080</v>
      </c>
      <c r="D136" s="125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99">
        <v>0</v>
      </c>
      <c r="R136" s="199">
        <v>0</v>
      </c>
      <c r="S136" s="199">
        <v>0</v>
      </c>
      <c r="T136" s="199">
        <v>0</v>
      </c>
      <c r="U136" s="199">
        <v>0</v>
      </c>
      <c r="V136" s="199">
        <v>0</v>
      </c>
      <c r="W136" s="199">
        <v>0</v>
      </c>
      <c r="X136" s="199">
        <v>0</v>
      </c>
      <c r="Y136" s="199">
        <v>0</v>
      </c>
      <c r="Z136" s="199">
        <v>0</v>
      </c>
      <c r="AA136" s="199">
        <v>0</v>
      </c>
      <c r="AB136" s="199">
        <v>0</v>
      </c>
      <c r="AC136" s="199">
        <f>IFERROR(VLOOKUP('SAP Data'!$C136,'2021 Balance Sheet'!$B$7:$O$1335,'2021 Balance Sheet'!D$2, FALSE),0)</f>
        <v>0</v>
      </c>
      <c r="AD136" s="199">
        <f>IFERROR(VLOOKUP('SAP Data'!$C136,'2021 Balance Sheet'!$B$7:$O$1335,'2021 Balance Sheet'!E$2, FALSE),0)</f>
        <v>0</v>
      </c>
      <c r="AE136" s="199">
        <f>IFERROR(VLOOKUP('SAP Data'!$C136,'2021 Balance Sheet'!$B$7:$O$1335,'2021 Balance Sheet'!F$2, FALSE),0)</f>
        <v>0</v>
      </c>
      <c r="AF136" s="199">
        <f>IFERROR(VLOOKUP('SAP Data'!$C136,'2021 Balance Sheet'!$B$7:$O$1335,'2021 Balance Sheet'!G$2, FALSE),0)</f>
        <v>0</v>
      </c>
      <c r="AG136" s="199">
        <f>IFERROR(VLOOKUP('SAP Data'!$C136,'2021 Balance Sheet'!$B$7:$O$1335,'2021 Balance Sheet'!H$2, FALSE),0)</f>
        <v>0</v>
      </c>
      <c r="AH136" s="199">
        <f>IFERROR(VLOOKUP('SAP Data'!$C136,'2021 Balance Sheet'!$B$7:$O$1335,'2021 Balance Sheet'!I$2, FALSE),0)</f>
        <v>0</v>
      </c>
      <c r="AI136" s="199">
        <f>IFERROR(VLOOKUP('SAP Data'!$C136,'2021 Balance Sheet'!$B$7:$O$1335,'2021 Balance Sheet'!J$2, FALSE),0)</f>
        <v>0</v>
      </c>
      <c r="AJ136" s="199">
        <f>IFERROR(VLOOKUP('SAP Data'!$C136,'2021 Balance Sheet'!$B$7:$O$1335,'2021 Balance Sheet'!K$2, FALSE),0)</f>
        <v>0</v>
      </c>
      <c r="AK136" s="199">
        <f>IFERROR(VLOOKUP('SAP Data'!$C136,'2021 Balance Sheet'!$B$7:$O$1335,'2021 Balance Sheet'!L$2, FALSE),0)</f>
        <v>0</v>
      </c>
      <c r="AL136" s="199">
        <f>IFERROR(VLOOKUP('SAP Data'!$C136,'2021 Balance Sheet'!$B$7:$O$1335,'2021 Balance Sheet'!M$2, FALSE),0)</f>
        <v>0</v>
      </c>
      <c r="AM136" s="199">
        <f>IFERROR(VLOOKUP('SAP Data'!$C136,'2021 Balance Sheet'!$B$7:$O$1335,'2021 Balance Sheet'!N$2, FALSE),0)</f>
        <v>0</v>
      </c>
      <c r="AN136" s="199">
        <f>IFERROR(VLOOKUP('SAP Data'!$C136,'2021 Balance Sheet'!$B$7:$O$1335,'2021 Balance Sheet'!O$2, FALSE),0)</f>
        <v>0</v>
      </c>
      <c r="AO136" s="198">
        <f t="shared" si="2"/>
        <v>0</v>
      </c>
    </row>
    <row r="137" spans="1:41" ht="15.75" thickBot="1" x14ac:dyDescent="0.3">
      <c r="A137" s="26" t="str">
        <f t="shared" si="3"/>
        <v>135135</v>
      </c>
      <c r="B137" s="149" t="s">
        <v>209</v>
      </c>
      <c r="C137" s="153" t="s">
        <v>210</v>
      </c>
      <c r="D137" s="125" t="s">
        <v>4</v>
      </c>
      <c r="E137" s="140">
        <v>5000</v>
      </c>
      <c r="F137" s="140">
        <v>5000</v>
      </c>
      <c r="G137" s="140">
        <v>5000</v>
      </c>
      <c r="H137" s="140">
        <v>5000</v>
      </c>
      <c r="I137" s="140">
        <v>5000</v>
      </c>
      <c r="J137" s="140">
        <v>5000</v>
      </c>
      <c r="K137" s="140">
        <v>5000</v>
      </c>
      <c r="L137" s="140">
        <v>5000</v>
      </c>
      <c r="M137" s="140">
        <v>5000</v>
      </c>
      <c r="N137" s="140">
        <v>5000</v>
      </c>
      <c r="O137" s="140">
        <v>5000</v>
      </c>
      <c r="P137" s="140">
        <v>5000</v>
      </c>
      <c r="Q137" s="199">
        <v>5000</v>
      </c>
      <c r="R137" s="199">
        <v>5000</v>
      </c>
      <c r="S137" s="199">
        <v>5000</v>
      </c>
      <c r="T137" s="199">
        <v>5000</v>
      </c>
      <c r="U137" s="199">
        <v>5000</v>
      </c>
      <c r="V137" s="199">
        <v>5000</v>
      </c>
      <c r="W137" s="199">
        <v>5000</v>
      </c>
      <c r="X137" s="199">
        <v>5000</v>
      </c>
      <c r="Y137" s="199">
        <v>5000</v>
      </c>
      <c r="Z137" s="199">
        <v>5000</v>
      </c>
      <c r="AA137" s="199">
        <v>5000</v>
      </c>
      <c r="AB137" s="199">
        <v>5000</v>
      </c>
      <c r="AC137" s="199">
        <f>IFERROR(VLOOKUP('SAP Data'!$C137,'2021 Balance Sheet'!$B$7:$O$1335,'2021 Balance Sheet'!D$2, FALSE),0)</f>
        <v>5000</v>
      </c>
      <c r="AD137" s="199">
        <f>IFERROR(VLOOKUP('SAP Data'!$C137,'2021 Balance Sheet'!$B$7:$O$1335,'2021 Balance Sheet'!E$2, FALSE),0)</f>
        <v>5000</v>
      </c>
      <c r="AE137" s="199">
        <f>IFERROR(VLOOKUP('SAP Data'!$C137,'2021 Balance Sheet'!$B$7:$O$1335,'2021 Balance Sheet'!F$2, FALSE),0)</f>
        <v>5000</v>
      </c>
      <c r="AF137" s="199">
        <f>IFERROR(VLOOKUP('SAP Data'!$C137,'2021 Balance Sheet'!$B$7:$O$1335,'2021 Balance Sheet'!G$2, FALSE),0)</f>
        <v>5000</v>
      </c>
      <c r="AG137" s="199">
        <f>IFERROR(VLOOKUP('SAP Data'!$C137,'2021 Balance Sheet'!$B$7:$O$1335,'2021 Balance Sheet'!H$2, FALSE),0)</f>
        <v>5000</v>
      </c>
      <c r="AH137" s="199">
        <f>IFERROR(VLOOKUP('SAP Data'!$C137,'2021 Balance Sheet'!$B$7:$O$1335,'2021 Balance Sheet'!I$2, FALSE),0)</f>
        <v>5000</v>
      </c>
      <c r="AI137" s="199">
        <f>IFERROR(VLOOKUP('SAP Data'!$C137,'2021 Balance Sheet'!$B$7:$O$1335,'2021 Balance Sheet'!J$2, FALSE),0)</f>
        <v>5000</v>
      </c>
      <c r="AJ137" s="199">
        <f>IFERROR(VLOOKUP('SAP Data'!$C137,'2021 Balance Sheet'!$B$7:$O$1335,'2021 Balance Sheet'!K$2, FALSE),0)</f>
        <v>5000</v>
      </c>
      <c r="AK137" s="199">
        <f>IFERROR(VLOOKUP('SAP Data'!$C137,'2021 Balance Sheet'!$B$7:$O$1335,'2021 Balance Sheet'!L$2, FALSE),0)</f>
        <v>5000</v>
      </c>
      <c r="AL137" s="199">
        <f>IFERROR(VLOOKUP('SAP Data'!$C137,'2021 Balance Sheet'!$B$7:$O$1335,'2021 Balance Sheet'!M$2, FALSE),0)</f>
        <v>5000</v>
      </c>
      <c r="AM137" s="199">
        <f>IFERROR(VLOOKUP('SAP Data'!$C137,'2021 Balance Sheet'!$B$7:$O$1335,'2021 Balance Sheet'!N$2, FALSE),0)</f>
        <v>5000</v>
      </c>
      <c r="AN137" s="199">
        <f>IFERROR(VLOOKUP('SAP Data'!$C137,'2021 Balance Sheet'!$B$7:$O$1335,'2021 Balance Sheet'!O$2, FALSE),0)</f>
        <v>5000</v>
      </c>
      <c r="AO137" s="198">
        <f t="shared" si="2"/>
        <v>5000</v>
      </c>
    </row>
    <row r="138" spans="1:41" ht="15.75" thickBot="1" x14ac:dyDescent="0.3">
      <c r="A138" s="26" t="str">
        <f t="shared" si="3"/>
        <v>135136</v>
      </c>
      <c r="B138" s="149" t="s">
        <v>3081</v>
      </c>
      <c r="C138" s="153" t="s">
        <v>3082</v>
      </c>
      <c r="D138" s="125"/>
      <c r="E138" s="140"/>
      <c r="F138" s="140"/>
      <c r="G138" s="140"/>
      <c r="H138" s="140"/>
      <c r="I138" s="140"/>
      <c r="J138" s="140"/>
      <c r="K138" s="140"/>
      <c r="L138" s="140"/>
      <c r="M138" s="140"/>
      <c r="N138" s="140"/>
      <c r="O138" s="140"/>
      <c r="P138" s="140"/>
      <c r="Q138" s="199">
        <v>0</v>
      </c>
      <c r="R138" s="199">
        <v>0</v>
      </c>
      <c r="S138" s="199">
        <v>0</v>
      </c>
      <c r="T138" s="199">
        <v>0</v>
      </c>
      <c r="U138" s="199">
        <v>0</v>
      </c>
      <c r="V138" s="199">
        <v>0</v>
      </c>
      <c r="W138" s="199">
        <v>0</v>
      </c>
      <c r="X138" s="199">
        <v>0</v>
      </c>
      <c r="Y138" s="199">
        <v>0</v>
      </c>
      <c r="Z138" s="199">
        <v>0</v>
      </c>
      <c r="AA138" s="199">
        <v>0</v>
      </c>
      <c r="AB138" s="199">
        <v>0</v>
      </c>
      <c r="AC138" s="199">
        <f>IFERROR(VLOOKUP('SAP Data'!$C138,'2021 Balance Sheet'!$B$7:$O$1335,'2021 Balance Sheet'!D$2, FALSE),0)</f>
        <v>0</v>
      </c>
      <c r="AD138" s="199">
        <f>IFERROR(VLOOKUP('SAP Data'!$C138,'2021 Balance Sheet'!$B$7:$O$1335,'2021 Balance Sheet'!E$2, FALSE),0)</f>
        <v>0</v>
      </c>
      <c r="AE138" s="199">
        <f>IFERROR(VLOOKUP('SAP Data'!$C138,'2021 Balance Sheet'!$B$7:$O$1335,'2021 Balance Sheet'!F$2, FALSE),0)</f>
        <v>0</v>
      </c>
      <c r="AF138" s="199">
        <f>IFERROR(VLOOKUP('SAP Data'!$C138,'2021 Balance Sheet'!$B$7:$O$1335,'2021 Balance Sheet'!G$2, FALSE),0)</f>
        <v>0</v>
      </c>
      <c r="AG138" s="199">
        <f>IFERROR(VLOOKUP('SAP Data'!$C138,'2021 Balance Sheet'!$B$7:$O$1335,'2021 Balance Sheet'!H$2, FALSE),0)</f>
        <v>0</v>
      </c>
      <c r="AH138" s="199">
        <f>IFERROR(VLOOKUP('SAP Data'!$C138,'2021 Balance Sheet'!$B$7:$O$1335,'2021 Balance Sheet'!I$2, FALSE),0)</f>
        <v>0</v>
      </c>
      <c r="AI138" s="199">
        <f>IFERROR(VLOOKUP('SAP Data'!$C138,'2021 Balance Sheet'!$B$7:$O$1335,'2021 Balance Sheet'!J$2, FALSE),0)</f>
        <v>0</v>
      </c>
      <c r="AJ138" s="199">
        <f>IFERROR(VLOOKUP('SAP Data'!$C138,'2021 Balance Sheet'!$B$7:$O$1335,'2021 Balance Sheet'!K$2, FALSE),0)</f>
        <v>0</v>
      </c>
      <c r="AK138" s="199">
        <f>IFERROR(VLOOKUP('SAP Data'!$C138,'2021 Balance Sheet'!$B$7:$O$1335,'2021 Balance Sheet'!L$2, FALSE),0)</f>
        <v>0</v>
      </c>
      <c r="AL138" s="199">
        <f>IFERROR(VLOOKUP('SAP Data'!$C138,'2021 Balance Sheet'!$B$7:$O$1335,'2021 Balance Sheet'!M$2, FALSE),0)</f>
        <v>0</v>
      </c>
      <c r="AM138" s="199">
        <f>IFERROR(VLOOKUP('SAP Data'!$C138,'2021 Balance Sheet'!$B$7:$O$1335,'2021 Balance Sheet'!N$2, FALSE),0)</f>
        <v>0</v>
      </c>
      <c r="AN138" s="199">
        <f>IFERROR(VLOOKUP('SAP Data'!$C138,'2021 Balance Sheet'!$B$7:$O$1335,'2021 Balance Sheet'!O$2, FALSE),0)</f>
        <v>0</v>
      </c>
      <c r="AO138" s="198">
        <f t="shared" si="2"/>
        <v>0</v>
      </c>
    </row>
    <row r="139" spans="1:41" ht="15.75" thickBot="1" x14ac:dyDescent="0.3">
      <c r="A139" s="26" t="str">
        <f t="shared" si="3"/>
        <v>135137</v>
      </c>
      <c r="B139" s="149" t="s">
        <v>212</v>
      </c>
      <c r="C139" s="153" t="s">
        <v>213</v>
      </c>
      <c r="D139" s="125" t="s">
        <v>4</v>
      </c>
      <c r="E139" s="140"/>
      <c r="F139" s="140"/>
      <c r="G139" s="140"/>
      <c r="H139" s="140"/>
      <c r="I139" s="140"/>
      <c r="J139" s="140"/>
      <c r="K139" s="140"/>
      <c r="L139" s="140"/>
      <c r="M139" s="140"/>
      <c r="N139" s="140"/>
      <c r="O139" s="140"/>
      <c r="P139" s="140"/>
      <c r="Q139" s="199">
        <v>0</v>
      </c>
      <c r="R139" s="199">
        <v>0</v>
      </c>
      <c r="S139" s="199">
        <v>0</v>
      </c>
      <c r="T139" s="199">
        <v>0</v>
      </c>
      <c r="U139" s="199">
        <v>0</v>
      </c>
      <c r="V139" s="199">
        <v>0</v>
      </c>
      <c r="W139" s="199">
        <v>0</v>
      </c>
      <c r="X139" s="199">
        <v>0</v>
      </c>
      <c r="Y139" s="199">
        <v>0</v>
      </c>
      <c r="Z139" s="199">
        <v>0</v>
      </c>
      <c r="AA139" s="199">
        <v>0</v>
      </c>
      <c r="AB139" s="199">
        <v>0</v>
      </c>
      <c r="AC139" s="199">
        <f>IFERROR(VLOOKUP('SAP Data'!$C139,'2021 Balance Sheet'!$B$7:$O$1335,'2021 Balance Sheet'!D$2, FALSE),0)</f>
        <v>0</v>
      </c>
      <c r="AD139" s="199">
        <f>IFERROR(VLOOKUP('SAP Data'!$C139,'2021 Balance Sheet'!$B$7:$O$1335,'2021 Balance Sheet'!E$2, FALSE),0)</f>
        <v>0</v>
      </c>
      <c r="AE139" s="199">
        <f>IFERROR(VLOOKUP('SAP Data'!$C139,'2021 Balance Sheet'!$B$7:$O$1335,'2021 Balance Sheet'!F$2, FALSE),0)</f>
        <v>0</v>
      </c>
      <c r="AF139" s="199">
        <f>IFERROR(VLOOKUP('SAP Data'!$C139,'2021 Balance Sheet'!$B$7:$O$1335,'2021 Balance Sheet'!G$2, FALSE),0)</f>
        <v>0</v>
      </c>
      <c r="AG139" s="199">
        <f>IFERROR(VLOOKUP('SAP Data'!$C139,'2021 Balance Sheet'!$B$7:$O$1335,'2021 Balance Sheet'!H$2, FALSE),0)</f>
        <v>0</v>
      </c>
      <c r="AH139" s="199">
        <f>IFERROR(VLOOKUP('SAP Data'!$C139,'2021 Balance Sheet'!$B$7:$O$1335,'2021 Balance Sheet'!I$2, FALSE),0)</f>
        <v>0</v>
      </c>
      <c r="AI139" s="199">
        <f>IFERROR(VLOOKUP('SAP Data'!$C139,'2021 Balance Sheet'!$B$7:$O$1335,'2021 Balance Sheet'!J$2, FALSE),0)</f>
        <v>0</v>
      </c>
      <c r="AJ139" s="199">
        <f>IFERROR(VLOOKUP('SAP Data'!$C139,'2021 Balance Sheet'!$B$7:$O$1335,'2021 Balance Sheet'!K$2, FALSE),0)</f>
        <v>0</v>
      </c>
      <c r="AK139" s="199">
        <f>IFERROR(VLOOKUP('SAP Data'!$C139,'2021 Balance Sheet'!$B$7:$O$1335,'2021 Balance Sheet'!L$2, FALSE),0)</f>
        <v>0</v>
      </c>
      <c r="AL139" s="199">
        <f>IFERROR(VLOOKUP('SAP Data'!$C139,'2021 Balance Sheet'!$B$7:$O$1335,'2021 Balance Sheet'!M$2, FALSE),0)</f>
        <v>0</v>
      </c>
      <c r="AM139" s="199">
        <f>IFERROR(VLOOKUP('SAP Data'!$C139,'2021 Balance Sheet'!$B$7:$O$1335,'2021 Balance Sheet'!N$2, FALSE),0)</f>
        <v>0</v>
      </c>
      <c r="AN139" s="199">
        <f>IFERROR(VLOOKUP('SAP Data'!$C139,'2021 Balance Sheet'!$B$7:$O$1335,'2021 Balance Sheet'!O$2, FALSE),0)</f>
        <v>0</v>
      </c>
      <c r="AO139" s="198">
        <f t="shared" si="2"/>
        <v>0</v>
      </c>
    </row>
    <row r="140" spans="1:41" ht="15.75" thickBot="1" x14ac:dyDescent="0.3">
      <c r="A140" s="26" t="str">
        <f t="shared" si="3"/>
        <v>135140</v>
      </c>
      <c r="B140" s="149" t="s">
        <v>215</v>
      </c>
      <c r="C140" s="153" t="s">
        <v>216</v>
      </c>
      <c r="D140" s="125" t="s">
        <v>4</v>
      </c>
      <c r="E140" s="139">
        <v>169000</v>
      </c>
      <c r="F140" s="139">
        <v>169000</v>
      </c>
      <c r="G140" s="139">
        <v>169000</v>
      </c>
      <c r="H140" s="139">
        <v>169000</v>
      </c>
      <c r="I140" s="139">
        <v>169000</v>
      </c>
      <c r="J140" s="139">
        <v>169000</v>
      </c>
      <c r="K140" s="139">
        <v>169000</v>
      </c>
      <c r="L140" s="139">
        <v>169000</v>
      </c>
      <c r="M140" s="139">
        <v>169000</v>
      </c>
      <c r="N140" s="139">
        <v>169000</v>
      </c>
      <c r="O140" s="139">
        <v>169000</v>
      </c>
      <c r="P140" s="139">
        <v>169000</v>
      </c>
      <c r="Q140" s="199">
        <v>169000</v>
      </c>
      <c r="R140" s="199">
        <v>169000</v>
      </c>
      <c r="S140" s="199">
        <v>169000</v>
      </c>
      <c r="T140" s="199">
        <v>169000</v>
      </c>
      <c r="U140" s="199">
        <v>169000</v>
      </c>
      <c r="V140" s="199">
        <v>169000</v>
      </c>
      <c r="W140" s="199">
        <v>169000</v>
      </c>
      <c r="X140" s="199">
        <v>169000</v>
      </c>
      <c r="Y140" s="199">
        <v>169000</v>
      </c>
      <c r="Z140" s="199">
        <v>169000</v>
      </c>
      <c r="AA140" s="199">
        <v>169000</v>
      </c>
      <c r="AB140" s="199">
        <v>169000</v>
      </c>
      <c r="AC140" s="199">
        <f>IFERROR(VLOOKUP('SAP Data'!$C140,'2021 Balance Sheet'!$B$7:$O$1335,'2021 Balance Sheet'!D$2, FALSE),0)</f>
        <v>169000</v>
      </c>
      <c r="AD140" s="199">
        <f>IFERROR(VLOOKUP('SAP Data'!$C140,'2021 Balance Sheet'!$B$7:$O$1335,'2021 Balance Sheet'!E$2, FALSE),0)</f>
        <v>169000</v>
      </c>
      <c r="AE140" s="199">
        <f>IFERROR(VLOOKUP('SAP Data'!$C140,'2021 Balance Sheet'!$B$7:$O$1335,'2021 Balance Sheet'!F$2, FALSE),0)</f>
        <v>169000</v>
      </c>
      <c r="AF140" s="199">
        <f>IFERROR(VLOOKUP('SAP Data'!$C140,'2021 Balance Sheet'!$B$7:$O$1335,'2021 Balance Sheet'!G$2, FALSE),0)</f>
        <v>169000</v>
      </c>
      <c r="AG140" s="199">
        <f>IFERROR(VLOOKUP('SAP Data'!$C140,'2021 Balance Sheet'!$B$7:$O$1335,'2021 Balance Sheet'!H$2, FALSE),0)</f>
        <v>169000</v>
      </c>
      <c r="AH140" s="199">
        <f>IFERROR(VLOOKUP('SAP Data'!$C140,'2021 Balance Sheet'!$B$7:$O$1335,'2021 Balance Sheet'!I$2, FALSE),0)</f>
        <v>169000</v>
      </c>
      <c r="AI140" s="199">
        <f>IFERROR(VLOOKUP('SAP Data'!$C140,'2021 Balance Sheet'!$B$7:$O$1335,'2021 Balance Sheet'!J$2, FALSE),0)</f>
        <v>169000</v>
      </c>
      <c r="AJ140" s="199">
        <f>IFERROR(VLOOKUP('SAP Data'!$C140,'2021 Balance Sheet'!$B$7:$O$1335,'2021 Balance Sheet'!K$2, FALSE),0)</f>
        <v>169000</v>
      </c>
      <c r="AK140" s="199">
        <f>IFERROR(VLOOKUP('SAP Data'!$C140,'2021 Balance Sheet'!$B$7:$O$1335,'2021 Balance Sheet'!L$2, FALSE),0)</f>
        <v>169000</v>
      </c>
      <c r="AL140" s="199">
        <f>IFERROR(VLOOKUP('SAP Data'!$C140,'2021 Balance Sheet'!$B$7:$O$1335,'2021 Balance Sheet'!M$2, FALSE),0)</f>
        <v>169000</v>
      </c>
      <c r="AM140" s="199">
        <f>IFERROR(VLOOKUP('SAP Data'!$C140,'2021 Balance Sheet'!$B$7:$O$1335,'2021 Balance Sheet'!N$2, FALSE),0)</f>
        <v>169000</v>
      </c>
      <c r="AN140" s="199">
        <f>IFERROR(VLOOKUP('SAP Data'!$C140,'2021 Balance Sheet'!$B$7:$O$1335,'2021 Balance Sheet'!O$2, FALSE),0)</f>
        <v>169000</v>
      </c>
      <c r="AO140" s="198">
        <f t="shared" si="2"/>
        <v>169000</v>
      </c>
    </row>
    <row r="141" spans="1:41" ht="15.75" thickBot="1" x14ac:dyDescent="0.3">
      <c r="A141" s="26" t="str">
        <f t="shared" si="3"/>
        <v>136002</v>
      </c>
      <c r="B141" s="149" t="s">
        <v>218</v>
      </c>
      <c r="C141" s="153" t="s">
        <v>219</v>
      </c>
      <c r="D141" s="125" t="s">
        <v>4</v>
      </c>
      <c r="E141" s="140"/>
      <c r="F141" s="140"/>
      <c r="G141" s="140"/>
      <c r="H141" s="140">
        <v>0</v>
      </c>
      <c r="I141" s="140">
        <v>0</v>
      </c>
      <c r="J141" s="140">
        <v>52600164.920000002</v>
      </c>
      <c r="K141" s="140">
        <v>25721381.23</v>
      </c>
      <c r="L141" s="140">
        <v>0.46</v>
      </c>
      <c r="M141" s="140">
        <v>0</v>
      </c>
      <c r="N141" s="140">
        <v>0</v>
      </c>
      <c r="O141" s="140">
        <v>0</v>
      </c>
      <c r="P141" s="140">
        <v>0</v>
      </c>
      <c r="Q141" s="199">
        <v>0</v>
      </c>
      <c r="R141" s="199">
        <v>0</v>
      </c>
      <c r="S141" s="199">
        <v>278322847.06999999</v>
      </c>
      <c r="T141" s="199">
        <v>449313653.07999998</v>
      </c>
      <c r="U141" s="199">
        <v>358006563.10000002</v>
      </c>
      <c r="V141" s="199">
        <v>108132775.05</v>
      </c>
      <c r="W141" s="199">
        <v>85777410.319999993</v>
      </c>
      <c r="X141" s="199">
        <v>53732887.020000003</v>
      </c>
      <c r="Y141" s="199">
        <v>19853007.16</v>
      </c>
      <c r="Z141" s="199">
        <v>21287483.140000001</v>
      </c>
      <c r="AA141" s="199">
        <v>7638015.9500000002</v>
      </c>
      <c r="AB141" s="199">
        <v>0</v>
      </c>
      <c r="AC141" s="199">
        <f>IFERROR(VLOOKUP('SAP Data'!$C141,'2021 Balance Sheet'!$B$7:$O$1335,'2021 Balance Sheet'!D$2, FALSE),0)</f>
        <v>0</v>
      </c>
      <c r="AD141" s="199">
        <f>IFERROR(VLOOKUP('SAP Data'!$C141,'2021 Balance Sheet'!$B$7:$O$1335,'2021 Balance Sheet'!E$2, FALSE),0)</f>
        <v>0</v>
      </c>
      <c r="AE141" s="199">
        <f>IFERROR(VLOOKUP('SAP Data'!$C141,'2021 Balance Sheet'!$B$7:$O$1335,'2021 Balance Sheet'!F$2, FALSE),0)</f>
        <v>0</v>
      </c>
      <c r="AF141" s="199">
        <f>IFERROR(VLOOKUP('SAP Data'!$C141,'2021 Balance Sheet'!$B$7:$O$1335,'2021 Balance Sheet'!G$2, FALSE),0)</f>
        <v>0</v>
      </c>
      <c r="AG141" s="199">
        <f>IFERROR(VLOOKUP('SAP Data'!$C141,'2021 Balance Sheet'!$B$7:$O$1335,'2021 Balance Sheet'!H$2, FALSE),0)</f>
        <v>0</v>
      </c>
      <c r="AH141" s="199">
        <f>IFERROR(VLOOKUP('SAP Data'!$C141,'2021 Balance Sheet'!$B$7:$O$1335,'2021 Balance Sheet'!I$2, FALSE),0)</f>
        <v>0</v>
      </c>
      <c r="AI141" s="199">
        <f>IFERROR(VLOOKUP('SAP Data'!$C141,'2021 Balance Sheet'!$B$7:$O$1335,'2021 Balance Sheet'!J$2, FALSE),0)</f>
        <v>0</v>
      </c>
      <c r="AJ141" s="199">
        <f>IFERROR(VLOOKUP('SAP Data'!$C141,'2021 Balance Sheet'!$B$7:$O$1335,'2021 Balance Sheet'!K$2, FALSE),0)</f>
        <v>0</v>
      </c>
      <c r="AK141" s="199">
        <f>IFERROR(VLOOKUP('SAP Data'!$C141,'2021 Balance Sheet'!$B$7:$O$1335,'2021 Balance Sheet'!L$2, FALSE),0)</f>
        <v>0</v>
      </c>
      <c r="AL141" s="199">
        <f>IFERROR(VLOOKUP('SAP Data'!$C141,'2021 Balance Sheet'!$B$7:$O$1335,'2021 Balance Sheet'!M$2, FALSE),0)</f>
        <v>0</v>
      </c>
      <c r="AM141" s="199">
        <f>IFERROR(VLOOKUP('SAP Data'!$C141,'2021 Balance Sheet'!$B$7:$O$1335,'2021 Balance Sheet'!N$2, FALSE),0)</f>
        <v>0</v>
      </c>
      <c r="AN141" s="199">
        <f>IFERROR(VLOOKUP('SAP Data'!$C141,'2021 Balance Sheet'!$B$7:$O$1335,'2021 Balance Sheet'!O$2, FALSE),0)</f>
        <v>0</v>
      </c>
      <c r="AO141" s="198">
        <f t="shared" si="2"/>
        <v>0</v>
      </c>
    </row>
    <row r="142" spans="1:41" ht="15.75" thickBot="1" x14ac:dyDescent="0.3">
      <c r="A142" s="26" t="str">
        <f t="shared" si="3"/>
        <v>136032</v>
      </c>
      <c r="B142" s="149" t="s">
        <v>221</v>
      </c>
      <c r="C142" s="153" t="s">
        <v>222</v>
      </c>
      <c r="D142" s="125" t="s">
        <v>4</v>
      </c>
      <c r="E142" s="140"/>
      <c r="F142" s="140"/>
      <c r="G142" s="140"/>
      <c r="H142" s="140"/>
      <c r="I142" s="140"/>
      <c r="J142" s="140"/>
      <c r="K142" s="140"/>
      <c r="L142" s="140"/>
      <c r="M142" s="140"/>
      <c r="N142" s="140"/>
      <c r="O142" s="140"/>
      <c r="P142" s="140"/>
      <c r="Q142" s="199">
        <v>0</v>
      </c>
      <c r="R142" s="199">
        <v>0</v>
      </c>
      <c r="S142" s="199">
        <v>0</v>
      </c>
      <c r="T142" s="199">
        <v>0</v>
      </c>
      <c r="U142" s="199">
        <v>0</v>
      </c>
      <c r="V142" s="199">
        <v>0</v>
      </c>
      <c r="W142" s="199">
        <v>0</v>
      </c>
      <c r="X142" s="199">
        <v>0</v>
      </c>
      <c r="Y142" s="199">
        <v>0</v>
      </c>
      <c r="Z142" s="199">
        <v>0</v>
      </c>
      <c r="AA142" s="199">
        <v>0</v>
      </c>
      <c r="AB142" s="199">
        <v>0</v>
      </c>
      <c r="AC142" s="199">
        <f>IFERROR(VLOOKUP('SAP Data'!$C142,'2021 Balance Sheet'!$B$7:$O$1335,'2021 Balance Sheet'!D$2, FALSE),0)</f>
        <v>0</v>
      </c>
      <c r="AD142" s="199">
        <f>IFERROR(VLOOKUP('SAP Data'!$C142,'2021 Balance Sheet'!$B$7:$O$1335,'2021 Balance Sheet'!E$2, FALSE),0)</f>
        <v>0</v>
      </c>
      <c r="AE142" s="199">
        <f>IFERROR(VLOOKUP('SAP Data'!$C142,'2021 Balance Sheet'!$B$7:$O$1335,'2021 Balance Sheet'!F$2, FALSE),0)</f>
        <v>0</v>
      </c>
      <c r="AF142" s="199">
        <f>IFERROR(VLOOKUP('SAP Data'!$C142,'2021 Balance Sheet'!$B$7:$O$1335,'2021 Balance Sheet'!G$2, FALSE),0)</f>
        <v>0</v>
      </c>
      <c r="AG142" s="199">
        <f>IFERROR(VLOOKUP('SAP Data'!$C142,'2021 Balance Sheet'!$B$7:$O$1335,'2021 Balance Sheet'!H$2, FALSE),0)</f>
        <v>0</v>
      </c>
      <c r="AH142" s="199">
        <f>IFERROR(VLOOKUP('SAP Data'!$C142,'2021 Balance Sheet'!$B$7:$O$1335,'2021 Balance Sheet'!I$2, FALSE),0)</f>
        <v>0</v>
      </c>
      <c r="AI142" s="199">
        <f>IFERROR(VLOOKUP('SAP Data'!$C142,'2021 Balance Sheet'!$B$7:$O$1335,'2021 Balance Sheet'!J$2, FALSE),0)</f>
        <v>0</v>
      </c>
      <c r="AJ142" s="199">
        <f>IFERROR(VLOOKUP('SAP Data'!$C142,'2021 Balance Sheet'!$B$7:$O$1335,'2021 Balance Sheet'!K$2, FALSE),0)</f>
        <v>0</v>
      </c>
      <c r="AK142" s="199">
        <f>IFERROR(VLOOKUP('SAP Data'!$C142,'2021 Balance Sheet'!$B$7:$O$1335,'2021 Balance Sheet'!L$2, FALSE),0)</f>
        <v>0</v>
      </c>
      <c r="AL142" s="199">
        <f>IFERROR(VLOOKUP('SAP Data'!$C142,'2021 Balance Sheet'!$B$7:$O$1335,'2021 Balance Sheet'!M$2, FALSE),0)</f>
        <v>0</v>
      </c>
      <c r="AM142" s="199">
        <f>IFERROR(VLOOKUP('SAP Data'!$C142,'2021 Balance Sheet'!$B$7:$O$1335,'2021 Balance Sheet'!N$2, FALSE),0)</f>
        <v>0</v>
      </c>
      <c r="AN142" s="199">
        <f>IFERROR(VLOOKUP('SAP Data'!$C142,'2021 Balance Sheet'!$B$7:$O$1335,'2021 Balance Sheet'!O$2, FALSE),0)</f>
        <v>0</v>
      </c>
      <c r="AO142" s="198">
        <f t="shared" ref="AO142:AO206" si="4">AB142</f>
        <v>0</v>
      </c>
    </row>
    <row r="143" spans="1:41" ht="15.75" thickBot="1" x14ac:dyDescent="0.3">
      <c r="A143" s="26" t="str">
        <f t="shared" si="3"/>
        <v>500121</v>
      </c>
      <c r="B143" s="148" t="s">
        <v>1597</v>
      </c>
      <c r="C143" s="153">
        <v>500121</v>
      </c>
      <c r="D143" s="166"/>
      <c r="E143" s="139">
        <v>80063724.400000006</v>
      </c>
      <c r="F143" s="139">
        <v>91730691</v>
      </c>
      <c r="G143" s="139">
        <v>92169207.430000007</v>
      </c>
      <c r="H143" s="139">
        <v>67255649.569999993</v>
      </c>
      <c r="I143" s="139">
        <v>51266071.530000001</v>
      </c>
      <c r="J143" s="139">
        <v>41737653.560000002</v>
      </c>
      <c r="K143" s="139">
        <v>39603019.810000002</v>
      </c>
      <c r="L143" s="139">
        <v>34581393.560000002</v>
      </c>
      <c r="M143" s="139">
        <v>28295786.670000002</v>
      </c>
      <c r="N143" s="139">
        <v>33630322.060000002</v>
      </c>
      <c r="O143" s="139">
        <v>44953016.909999996</v>
      </c>
      <c r="P143" s="139">
        <v>65548600.909999996</v>
      </c>
      <c r="Q143" s="199">
        <v>74690390.030000001</v>
      </c>
      <c r="R143" s="199">
        <v>76958755.010000005</v>
      </c>
      <c r="S143" s="199">
        <v>76780376.650000006</v>
      </c>
      <c r="T143" s="199">
        <v>63867797.579999998</v>
      </c>
      <c r="U143" s="199">
        <v>51449813.57</v>
      </c>
      <c r="V143" s="199">
        <v>33527437.609999999</v>
      </c>
      <c r="W143" s="199">
        <v>35382544.960000001</v>
      </c>
      <c r="X143" s="199">
        <v>31284552.77</v>
      </c>
      <c r="Y143" s="199">
        <v>31004740.52</v>
      </c>
      <c r="Z143" s="199">
        <v>34665385.490000002</v>
      </c>
      <c r="AA143" s="199">
        <v>57264650.640000001</v>
      </c>
      <c r="AB143" s="199">
        <v>78546784.189999998</v>
      </c>
      <c r="AC143" s="199">
        <f>IFERROR(VLOOKUP('SAP Data'!$C143,'2021 Balance Sheet'!$B$7:$O$1335,'2021 Balance Sheet'!D$2, FALSE),0)</f>
        <v>95383899.989999995</v>
      </c>
      <c r="AD143" s="199">
        <f>IFERROR(VLOOKUP('SAP Data'!$C143,'2021 Balance Sheet'!$B$7:$O$1335,'2021 Balance Sheet'!E$2, FALSE),0)</f>
        <v>137150935.49000001</v>
      </c>
      <c r="AE143" s="199">
        <f>IFERROR(VLOOKUP('SAP Data'!$C143,'2021 Balance Sheet'!$B$7:$O$1335,'2021 Balance Sheet'!F$2, FALSE),0)</f>
        <v>96081425.280000001</v>
      </c>
      <c r="AF143" s="199">
        <f>IFERROR(VLOOKUP('SAP Data'!$C143,'2021 Balance Sheet'!$B$7:$O$1335,'2021 Balance Sheet'!G$2, FALSE),0)</f>
        <v>77247740.689999998</v>
      </c>
      <c r="AG143" s="199">
        <f>IFERROR(VLOOKUP('SAP Data'!$C143,'2021 Balance Sheet'!$B$7:$O$1335,'2021 Balance Sheet'!H$2, FALSE),0)</f>
        <v>62766001.170000002</v>
      </c>
      <c r="AH143" s="199">
        <f>IFERROR(VLOOKUP('SAP Data'!$C143,'2021 Balance Sheet'!$B$7:$O$1335,'2021 Balance Sheet'!I$2, FALSE),0)</f>
        <v>50983739.990000002</v>
      </c>
      <c r="AI143" s="199">
        <f>IFERROR(VLOOKUP('SAP Data'!$C143,'2021 Balance Sheet'!$B$7:$O$1335,'2021 Balance Sheet'!J$2, FALSE),0)</f>
        <v>42450769.340000004</v>
      </c>
      <c r="AJ143" s="199">
        <f>IFERROR(VLOOKUP('SAP Data'!$C143,'2021 Balance Sheet'!$B$7:$O$1335,'2021 Balance Sheet'!K$2, FALSE),0)</f>
        <v>36406677.170000002</v>
      </c>
      <c r="AK143" s="199">
        <f>IFERROR(VLOOKUP('SAP Data'!$C143,'2021 Balance Sheet'!$B$7:$O$1335,'2021 Balance Sheet'!L$2, FALSE),0)</f>
        <v>36243210.07</v>
      </c>
      <c r="AL143" s="199">
        <f>IFERROR(VLOOKUP('SAP Data'!$C143,'2021 Balance Sheet'!$B$7:$O$1335,'2021 Balance Sheet'!M$2, FALSE),0)</f>
        <v>42310578.869999997</v>
      </c>
      <c r="AM143" s="199">
        <f>IFERROR(VLOOKUP('SAP Data'!$C143,'2021 Balance Sheet'!$B$7:$O$1335,'2021 Balance Sheet'!N$2, FALSE),0)</f>
        <v>56169637.229999997</v>
      </c>
      <c r="AN143" s="199">
        <f>IFERROR(VLOOKUP('SAP Data'!$C143,'2021 Balance Sheet'!$B$7:$O$1335,'2021 Balance Sheet'!O$2, FALSE),0)</f>
        <v>97639505.170000002</v>
      </c>
      <c r="AO143" s="198">
        <f t="shared" si="4"/>
        <v>78546784.189999998</v>
      </c>
    </row>
    <row r="144" spans="1:41" ht="15.75" thickBot="1" x14ac:dyDescent="0.3">
      <c r="A144" s="26" t="str">
        <f t="shared" si="3"/>
        <v>142001</v>
      </c>
      <c r="B144" s="149" t="s">
        <v>224</v>
      </c>
      <c r="C144" s="153" t="s">
        <v>225</v>
      </c>
      <c r="D144" s="125" t="s">
        <v>4</v>
      </c>
      <c r="E144" s="140">
        <v>40267711.039999999</v>
      </c>
      <c r="F144" s="140">
        <v>43419119.689999998</v>
      </c>
      <c r="G144" s="140">
        <v>44132780.780000001</v>
      </c>
      <c r="H144" s="140">
        <v>32446163.489999998</v>
      </c>
      <c r="I144" s="140">
        <v>21076753.420000002</v>
      </c>
      <c r="J144" s="140">
        <v>12203657.189999999</v>
      </c>
      <c r="K144" s="140">
        <v>11397106.1</v>
      </c>
      <c r="L144" s="140">
        <v>9248842.4700000007</v>
      </c>
      <c r="M144" s="140">
        <v>9378674.9499999993</v>
      </c>
      <c r="N144" s="140">
        <v>14059172.49</v>
      </c>
      <c r="O144" s="140">
        <v>22279035.82</v>
      </c>
      <c r="P144" s="140">
        <v>36888054.719999999</v>
      </c>
      <c r="Q144" s="199">
        <v>44932364.170000002</v>
      </c>
      <c r="R144" s="199">
        <v>44319368.200000003</v>
      </c>
      <c r="S144" s="199">
        <v>39872535.210000001</v>
      </c>
      <c r="T144" s="199">
        <v>33413808.949999999</v>
      </c>
      <c r="U144" s="199">
        <v>26515519.82</v>
      </c>
      <c r="V144" s="199">
        <v>16258995.539999999</v>
      </c>
      <c r="W144" s="199">
        <v>15075985.23</v>
      </c>
      <c r="X144" s="199">
        <v>13120021.630000001</v>
      </c>
      <c r="Y144" s="199">
        <v>12791015.859999999</v>
      </c>
      <c r="Z144" s="199">
        <v>14952566.6</v>
      </c>
      <c r="AA144" s="199">
        <v>30528186.059999999</v>
      </c>
      <c r="AB144" s="199">
        <v>44379605.5</v>
      </c>
      <c r="AC144" s="199">
        <f>IFERROR(VLOOKUP('SAP Data'!$C144,'2021 Balance Sheet'!$B$7:$O$1335,'2021 Balance Sheet'!D$2, FALSE),0)</f>
        <v>57361509</v>
      </c>
      <c r="AD144" s="199">
        <f>IFERROR(VLOOKUP('SAP Data'!$C144,'2021 Balance Sheet'!$B$7:$O$1335,'2021 Balance Sheet'!E$2, FALSE),0)</f>
        <v>57422508.799999997</v>
      </c>
      <c r="AE144" s="199">
        <f>IFERROR(VLOOKUP('SAP Data'!$C144,'2021 Balance Sheet'!$B$7:$O$1335,'2021 Balance Sheet'!F$2, FALSE),0)</f>
        <v>56417090.140000001</v>
      </c>
      <c r="AF144" s="199">
        <f>IFERROR(VLOOKUP('SAP Data'!$C144,'2021 Balance Sheet'!$B$7:$O$1335,'2021 Balance Sheet'!G$2, FALSE),0)</f>
        <v>44953518.789999999</v>
      </c>
      <c r="AG144" s="199">
        <f>IFERROR(VLOOKUP('SAP Data'!$C144,'2021 Balance Sheet'!$B$7:$O$1335,'2021 Balance Sheet'!H$2, FALSE),0)</f>
        <v>36158044.200000003</v>
      </c>
      <c r="AH144" s="199">
        <f>IFERROR(VLOOKUP('SAP Data'!$C144,'2021 Balance Sheet'!$B$7:$O$1335,'2021 Balance Sheet'!I$2, FALSE),0)</f>
        <v>29146176.710000001</v>
      </c>
      <c r="AI144" s="199">
        <f>IFERROR(VLOOKUP('SAP Data'!$C144,'2021 Balance Sheet'!$B$7:$O$1335,'2021 Balance Sheet'!J$2, FALSE),0)</f>
        <v>22081899.719999999</v>
      </c>
      <c r="AJ144" s="199">
        <f>IFERROR(VLOOKUP('SAP Data'!$C144,'2021 Balance Sheet'!$B$7:$O$1335,'2021 Balance Sheet'!K$2, FALSE),0)</f>
        <v>17087266.75</v>
      </c>
      <c r="AK144" s="199">
        <f>IFERROR(VLOOKUP('SAP Data'!$C144,'2021 Balance Sheet'!$B$7:$O$1335,'2021 Balance Sheet'!L$2, FALSE),0)</f>
        <v>16117281.57</v>
      </c>
      <c r="AL144" s="199">
        <f>IFERROR(VLOOKUP('SAP Data'!$C144,'2021 Balance Sheet'!$B$7:$O$1335,'2021 Balance Sheet'!M$2, FALSE),0)</f>
        <v>20158263.09</v>
      </c>
      <c r="AM144" s="199">
        <f>IFERROR(VLOOKUP('SAP Data'!$C144,'2021 Balance Sheet'!$B$7:$O$1335,'2021 Balance Sheet'!N$2, FALSE),0)</f>
        <v>28416481.25</v>
      </c>
      <c r="AN144" s="199">
        <f>IFERROR(VLOOKUP('SAP Data'!$C144,'2021 Balance Sheet'!$B$7:$O$1335,'2021 Balance Sheet'!O$2, FALSE),0)</f>
        <v>54279484.280000001</v>
      </c>
      <c r="AO144" s="198">
        <f t="shared" si="4"/>
        <v>44379605.5</v>
      </c>
    </row>
    <row r="145" spans="1:75" ht="15.75" thickBot="1" x14ac:dyDescent="0.3">
      <c r="A145" s="26" t="str">
        <f t="shared" si="3"/>
        <v>142005</v>
      </c>
      <c r="B145" s="149" t="s">
        <v>227</v>
      </c>
      <c r="C145" s="153" t="s">
        <v>228</v>
      </c>
      <c r="D145" s="125" t="s">
        <v>4</v>
      </c>
      <c r="E145" s="139">
        <v>0</v>
      </c>
      <c r="F145" s="139">
        <v>0</v>
      </c>
      <c r="G145" s="139">
        <v>0</v>
      </c>
      <c r="H145" s="139">
        <v>0</v>
      </c>
      <c r="I145" s="139">
        <v>0</v>
      </c>
      <c r="J145" s="139">
        <v>0</v>
      </c>
      <c r="K145" s="139">
        <v>0</v>
      </c>
      <c r="L145" s="139">
        <v>0</v>
      </c>
      <c r="M145" s="139">
        <v>0</v>
      </c>
      <c r="N145" s="139">
        <v>0</v>
      </c>
      <c r="O145" s="139">
        <v>0</v>
      </c>
      <c r="P145" s="139">
        <v>0</v>
      </c>
      <c r="Q145" s="199">
        <v>0</v>
      </c>
      <c r="R145" s="199">
        <v>0</v>
      </c>
      <c r="S145" s="199">
        <v>0</v>
      </c>
      <c r="T145" s="199">
        <v>0</v>
      </c>
      <c r="U145" s="199">
        <v>0</v>
      </c>
      <c r="V145" s="199">
        <v>0</v>
      </c>
      <c r="W145" s="199">
        <v>0</v>
      </c>
      <c r="X145" s="199">
        <v>0</v>
      </c>
      <c r="Y145" s="199">
        <v>0</v>
      </c>
      <c r="Z145" s="199">
        <v>0</v>
      </c>
      <c r="AA145" s="199">
        <v>0</v>
      </c>
      <c r="AB145" s="199">
        <v>0</v>
      </c>
      <c r="AC145" s="199">
        <f>IFERROR(VLOOKUP('SAP Data'!$C145,'2021 Balance Sheet'!$B$7:$O$1335,'2021 Balance Sheet'!D$2, FALSE),0)</f>
        <v>0</v>
      </c>
      <c r="AD145" s="199">
        <f>IFERROR(VLOOKUP('SAP Data'!$C145,'2021 Balance Sheet'!$B$7:$O$1335,'2021 Balance Sheet'!E$2, FALSE),0)</f>
        <v>0</v>
      </c>
      <c r="AE145" s="199">
        <f>IFERROR(VLOOKUP('SAP Data'!$C145,'2021 Balance Sheet'!$B$7:$O$1335,'2021 Balance Sheet'!F$2, FALSE),0)</f>
        <v>0</v>
      </c>
      <c r="AF145" s="199">
        <f>IFERROR(VLOOKUP('SAP Data'!$C145,'2021 Balance Sheet'!$B$7:$O$1335,'2021 Balance Sheet'!G$2, FALSE),0)</f>
        <v>0</v>
      </c>
      <c r="AG145" s="199">
        <f>IFERROR(VLOOKUP('SAP Data'!$C145,'2021 Balance Sheet'!$B$7:$O$1335,'2021 Balance Sheet'!H$2, FALSE),0)</f>
        <v>0</v>
      </c>
      <c r="AH145" s="199">
        <f>IFERROR(VLOOKUP('SAP Data'!$C145,'2021 Balance Sheet'!$B$7:$O$1335,'2021 Balance Sheet'!I$2, FALSE),0)</f>
        <v>0</v>
      </c>
      <c r="AI145" s="199">
        <f>IFERROR(VLOOKUP('SAP Data'!$C145,'2021 Balance Sheet'!$B$7:$O$1335,'2021 Balance Sheet'!J$2, FALSE),0)</f>
        <v>0</v>
      </c>
      <c r="AJ145" s="199">
        <f>IFERROR(VLOOKUP('SAP Data'!$C145,'2021 Balance Sheet'!$B$7:$O$1335,'2021 Balance Sheet'!K$2, FALSE),0)</f>
        <v>0</v>
      </c>
      <c r="AK145" s="199">
        <f>IFERROR(VLOOKUP('SAP Data'!$C145,'2021 Balance Sheet'!$B$7:$O$1335,'2021 Balance Sheet'!L$2, FALSE),0)</f>
        <v>0</v>
      </c>
      <c r="AL145" s="199">
        <f>IFERROR(VLOOKUP('SAP Data'!$C145,'2021 Balance Sheet'!$B$7:$O$1335,'2021 Balance Sheet'!M$2, FALSE),0)</f>
        <v>0</v>
      </c>
      <c r="AM145" s="199">
        <f>IFERROR(VLOOKUP('SAP Data'!$C145,'2021 Balance Sheet'!$B$7:$O$1335,'2021 Balance Sheet'!N$2, FALSE),0)</f>
        <v>0</v>
      </c>
      <c r="AN145" s="199">
        <f>IFERROR(VLOOKUP('SAP Data'!$C145,'2021 Balance Sheet'!$B$7:$O$1335,'2021 Balance Sheet'!O$2, FALSE),0)</f>
        <v>0</v>
      </c>
      <c r="AO145" s="198">
        <f t="shared" si="4"/>
        <v>0</v>
      </c>
    </row>
    <row r="146" spans="1:75" ht="15.75" thickBot="1" x14ac:dyDescent="0.3">
      <c r="A146" s="26" t="str">
        <f t="shared" si="3"/>
        <v>142010</v>
      </c>
      <c r="B146" s="149" t="s">
        <v>230</v>
      </c>
      <c r="C146" s="153" t="s">
        <v>231</v>
      </c>
      <c r="D146" s="125" t="s">
        <v>4</v>
      </c>
      <c r="E146" s="140">
        <v>-113405.04</v>
      </c>
      <c r="F146" s="140">
        <v>-115410.41</v>
      </c>
      <c r="G146" s="140">
        <v>-113515.75</v>
      </c>
      <c r="H146" s="140">
        <v>-109703.54</v>
      </c>
      <c r="I146" s="140">
        <v>-101066.41</v>
      </c>
      <c r="J146" s="140">
        <v>-93598.31</v>
      </c>
      <c r="K146" s="140">
        <v>-98942.21</v>
      </c>
      <c r="L146" s="140">
        <v>-98241.25</v>
      </c>
      <c r="M146" s="140">
        <v>-98093.21</v>
      </c>
      <c r="N146" s="140">
        <v>-96557.84</v>
      </c>
      <c r="O146" s="140">
        <v>-90970.42</v>
      </c>
      <c r="P146" s="140">
        <v>-91190.2</v>
      </c>
      <c r="Q146" s="199">
        <v>-91017.2</v>
      </c>
      <c r="R146" s="199">
        <v>-91242.89</v>
      </c>
      <c r="S146" s="199">
        <v>-89607.19</v>
      </c>
      <c r="T146" s="199">
        <v>-84596.55</v>
      </c>
      <c r="U146" s="199">
        <v>-135053.31</v>
      </c>
      <c r="V146" s="199">
        <v>-81732.740000000005</v>
      </c>
      <c r="W146" s="199">
        <v>-79565</v>
      </c>
      <c r="X146" s="199">
        <v>-77154.86</v>
      </c>
      <c r="Y146" s="199">
        <v>-75210.990000000005</v>
      </c>
      <c r="Z146" s="199">
        <v>-74117.850000000006</v>
      </c>
      <c r="AA146" s="199">
        <v>-71871.8</v>
      </c>
      <c r="AB146" s="199">
        <v>-74209.570000000007</v>
      </c>
      <c r="AC146" s="199">
        <f>IFERROR(VLOOKUP('SAP Data'!$C146,'2021 Balance Sheet'!$B$7:$O$1335,'2021 Balance Sheet'!D$2, FALSE),0)</f>
        <v>-73784.81</v>
      </c>
      <c r="AD146" s="199">
        <f>IFERROR(VLOOKUP('SAP Data'!$C146,'2021 Balance Sheet'!$B$7:$O$1335,'2021 Balance Sheet'!E$2, FALSE),0)</f>
        <v>-76057.8</v>
      </c>
      <c r="AE146" s="199">
        <f>IFERROR(VLOOKUP('SAP Data'!$C146,'2021 Balance Sheet'!$B$7:$O$1335,'2021 Balance Sheet'!F$2, FALSE),0)</f>
        <v>-74612.34</v>
      </c>
      <c r="AF146" s="199">
        <f>IFERROR(VLOOKUP('SAP Data'!$C146,'2021 Balance Sheet'!$B$7:$O$1335,'2021 Balance Sheet'!G$2, FALSE),0)</f>
        <v>-70808.210000000006</v>
      </c>
      <c r="AG146" s="199">
        <f>IFERROR(VLOOKUP('SAP Data'!$C146,'2021 Balance Sheet'!$B$7:$O$1335,'2021 Balance Sheet'!H$2, FALSE),0)</f>
        <v>-64787.51</v>
      </c>
      <c r="AH146" s="199">
        <f>IFERROR(VLOOKUP('SAP Data'!$C146,'2021 Balance Sheet'!$B$7:$O$1335,'2021 Balance Sheet'!I$2, FALSE),0)</f>
        <v>-65868.649999999994</v>
      </c>
      <c r="AI146" s="199">
        <f>IFERROR(VLOOKUP('SAP Data'!$C146,'2021 Balance Sheet'!$B$7:$O$1335,'2021 Balance Sheet'!J$2, FALSE),0)</f>
        <v>-62964.800000000003</v>
      </c>
      <c r="AJ146" s="199">
        <f>IFERROR(VLOOKUP('SAP Data'!$C146,'2021 Balance Sheet'!$B$7:$O$1335,'2021 Balance Sheet'!K$2, FALSE),0)</f>
        <v>-63134.43</v>
      </c>
      <c r="AK146" s="199">
        <f>IFERROR(VLOOKUP('SAP Data'!$C146,'2021 Balance Sheet'!$B$7:$O$1335,'2021 Balance Sheet'!L$2, FALSE),0)</f>
        <v>-60634.11</v>
      </c>
      <c r="AL146" s="199">
        <f>IFERROR(VLOOKUP('SAP Data'!$C146,'2021 Balance Sheet'!$B$7:$O$1335,'2021 Balance Sheet'!M$2, FALSE),0)</f>
        <v>-60657.21</v>
      </c>
      <c r="AM146" s="199">
        <f>IFERROR(VLOOKUP('SAP Data'!$C146,'2021 Balance Sheet'!$B$7:$O$1335,'2021 Balance Sheet'!N$2, FALSE),0)</f>
        <v>-60185.67</v>
      </c>
      <c r="AN146" s="199">
        <f>IFERROR(VLOOKUP('SAP Data'!$C146,'2021 Balance Sheet'!$B$7:$O$1335,'2021 Balance Sheet'!O$2, FALSE),0)</f>
        <v>-56860.67</v>
      </c>
      <c r="AO146" s="198">
        <f t="shared" si="4"/>
        <v>-74209.570000000007</v>
      </c>
    </row>
    <row r="147" spans="1:75" ht="15.75" thickBot="1" x14ac:dyDescent="0.3">
      <c r="A147" s="26" t="str">
        <f t="shared" si="3"/>
        <v>142032</v>
      </c>
      <c r="B147" s="149" t="s">
        <v>233</v>
      </c>
      <c r="C147" s="153" t="s">
        <v>234</v>
      </c>
      <c r="D147" s="125" t="s">
        <v>4</v>
      </c>
      <c r="E147" s="139">
        <v>12665675.07</v>
      </c>
      <c r="F147" s="139">
        <v>14813865.99</v>
      </c>
      <c r="G147" s="139">
        <v>13782447.59</v>
      </c>
      <c r="H147" s="139">
        <v>12722502.02</v>
      </c>
      <c r="I147" s="139">
        <v>12055551.380000001</v>
      </c>
      <c r="J147" s="139">
        <v>11622406.470000001</v>
      </c>
      <c r="K147" s="139">
        <v>9807606.0899999999</v>
      </c>
      <c r="L147" s="139">
        <v>6497572.8099999996</v>
      </c>
      <c r="M147" s="139">
        <v>1073099.57</v>
      </c>
      <c r="N147" s="139">
        <v>0</v>
      </c>
      <c r="O147" s="139">
        <v>215540</v>
      </c>
      <c r="P147" s="139">
        <v>1396952.69</v>
      </c>
      <c r="Q147" s="199">
        <v>2175848.27</v>
      </c>
      <c r="R147" s="199">
        <v>6111391.5</v>
      </c>
      <c r="S147" s="199">
        <v>7577146.1200000001</v>
      </c>
      <c r="T147" s="199">
        <v>7740233.6200000001</v>
      </c>
      <c r="U147" s="199">
        <v>4345686.6500000004</v>
      </c>
      <c r="V147" s="199">
        <v>617688.48</v>
      </c>
      <c r="W147" s="199">
        <v>104694.37</v>
      </c>
      <c r="X147" s="199">
        <v>104694.37</v>
      </c>
      <c r="Y147" s="199">
        <v>-0.01</v>
      </c>
      <c r="Z147" s="199">
        <v>-0.01</v>
      </c>
      <c r="AA147" s="199">
        <v>-0.01</v>
      </c>
      <c r="AB147" s="199">
        <v>1723559.39</v>
      </c>
      <c r="AC147" s="199">
        <f>IFERROR(VLOOKUP('SAP Data'!$C147,'2021 Balance Sheet'!$B$7:$O$1335,'2021 Balance Sheet'!D$2, FALSE),0)</f>
        <v>3420941.39</v>
      </c>
      <c r="AD147" s="199">
        <f>IFERROR(VLOOKUP('SAP Data'!$C147,'2021 Balance Sheet'!$B$7:$O$1335,'2021 Balance Sheet'!E$2, FALSE),0)</f>
        <v>5839433.3899999997</v>
      </c>
      <c r="AE147" s="199">
        <f>IFERROR(VLOOKUP('SAP Data'!$C147,'2021 Balance Sheet'!$B$7:$O$1335,'2021 Balance Sheet'!F$2, FALSE),0)</f>
        <v>6328215.0599999996</v>
      </c>
      <c r="AF147" s="199">
        <f>IFERROR(VLOOKUP('SAP Data'!$C147,'2021 Balance Sheet'!$B$7:$O$1335,'2021 Balance Sheet'!G$2, FALSE),0)</f>
        <v>5218815.0599999996</v>
      </c>
      <c r="AG147" s="199">
        <f>IFERROR(VLOOKUP('SAP Data'!$C147,'2021 Balance Sheet'!$B$7:$O$1335,'2021 Balance Sheet'!H$2, FALSE),0)</f>
        <v>2587000.9700000002</v>
      </c>
      <c r="AH147" s="199">
        <f>IFERROR(VLOOKUP('SAP Data'!$C147,'2021 Balance Sheet'!$B$7:$O$1335,'2021 Balance Sheet'!I$2, FALSE),0)</f>
        <v>744265.38</v>
      </c>
      <c r="AI147" s="199">
        <f>IFERROR(VLOOKUP('SAP Data'!$C147,'2021 Balance Sheet'!$B$7:$O$1335,'2021 Balance Sheet'!J$2, FALSE),0)</f>
        <v>743832.71</v>
      </c>
      <c r="AJ147" s="199">
        <f>IFERROR(VLOOKUP('SAP Data'!$C147,'2021 Balance Sheet'!$B$7:$O$1335,'2021 Balance Sheet'!K$2, FALSE),0)</f>
        <v>743832.71</v>
      </c>
      <c r="AK147" s="199">
        <f>IFERROR(VLOOKUP('SAP Data'!$C147,'2021 Balance Sheet'!$B$7:$O$1335,'2021 Balance Sheet'!L$2, FALSE),0)</f>
        <v>740291.51</v>
      </c>
      <c r="AL147" s="199">
        <f>IFERROR(VLOOKUP('SAP Data'!$C147,'2021 Balance Sheet'!$B$7:$O$1335,'2021 Balance Sheet'!M$2, FALSE),0)</f>
        <v>-0.02</v>
      </c>
      <c r="AM147" s="199">
        <f>IFERROR(VLOOKUP('SAP Data'!$C147,'2021 Balance Sheet'!$B$7:$O$1335,'2021 Balance Sheet'!N$2, FALSE),0)</f>
        <v>660284.43999999994</v>
      </c>
      <c r="AN147" s="199">
        <f>IFERROR(VLOOKUP('SAP Data'!$C147,'2021 Balance Sheet'!$B$7:$O$1335,'2021 Balance Sheet'!O$2, FALSE),0)</f>
        <v>2380459.4500000002</v>
      </c>
      <c r="AO147" s="198">
        <f t="shared" si="4"/>
        <v>1723559.39</v>
      </c>
    </row>
    <row r="148" spans="1:75" ht="15.75" thickBot="1" x14ac:dyDescent="0.3">
      <c r="A148" s="26" t="str">
        <f t="shared" si="3"/>
        <v>142101</v>
      </c>
      <c r="B148" s="149" t="s">
        <v>236</v>
      </c>
      <c r="C148" s="153" t="s">
        <v>237</v>
      </c>
      <c r="D148" s="125" t="s">
        <v>4</v>
      </c>
      <c r="E148" s="140">
        <v>18267626.420000002</v>
      </c>
      <c r="F148" s="140">
        <v>20000082.760000002</v>
      </c>
      <c r="G148" s="140">
        <v>18662632.170000002</v>
      </c>
      <c r="H148" s="140">
        <v>10429815.09</v>
      </c>
      <c r="I148" s="140">
        <v>6935118.4900000002</v>
      </c>
      <c r="J148" s="140">
        <v>5171281.26</v>
      </c>
      <c r="K148" s="140">
        <v>6715236.4699999997</v>
      </c>
      <c r="L148" s="140">
        <v>6159387.4800000004</v>
      </c>
      <c r="M148" s="140">
        <v>6619589.6799999997</v>
      </c>
      <c r="N148" s="140">
        <v>8969427.25</v>
      </c>
      <c r="O148" s="140">
        <v>13055315.210000001</v>
      </c>
      <c r="P148" s="140">
        <v>18070774.300000001</v>
      </c>
      <c r="Q148" s="199">
        <v>20345087.469999999</v>
      </c>
      <c r="R148" s="199">
        <v>18980725.879999999</v>
      </c>
      <c r="S148" s="199">
        <v>18889229.350000001</v>
      </c>
      <c r="T148" s="199">
        <v>12811391.060000001</v>
      </c>
      <c r="U148" s="199">
        <v>9893830.3599999994</v>
      </c>
      <c r="V148" s="199">
        <v>5538798.9500000002</v>
      </c>
      <c r="W148" s="199">
        <v>6935727.5999999996</v>
      </c>
      <c r="X148" s="199">
        <v>6767933.25</v>
      </c>
      <c r="Y148" s="199">
        <v>6853360.7300000004</v>
      </c>
      <c r="Z148" s="199">
        <v>8078622.6699999999</v>
      </c>
      <c r="AA148" s="199">
        <v>14835895.119999999</v>
      </c>
      <c r="AB148" s="199">
        <v>21381857.600000001</v>
      </c>
      <c r="AC148" s="199">
        <f>IFERROR(VLOOKUP('SAP Data'!$C148,'2021 Balance Sheet'!$B$7:$O$1335,'2021 Balance Sheet'!D$2, FALSE),0)</f>
        <v>24967025.100000001</v>
      </c>
      <c r="AD148" s="199">
        <f>IFERROR(VLOOKUP('SAP Data'!$C148,'2021 Balance Sheet'!$B$7:$O$1335,'2021 Balance Sheet'!E$2, FALSE),0)</f>
        <v>24450810.41</v>
      </c>
      <c r="AE148" s="199">
        <f>IFERROR(VLOOKUP('SAP Data'!$C148,'2021 Balance Sheet'!$B$7:$O$1335,'2021 Balance Sheet'!F$2, FALSE),0)</f>
        <v>20492355.390000001</v>
      </c>
      <c r="AF148" s="199">
        <f>IFERROR(VLOOKUP('SAP Data'!$C148,'2021 Balance Sheet'!$B$7:$O$1335,'2021 Balance Sheet'!G$2, FALSE),0)</f>
        <v>15000089.02</v>
      </c>
      <c r="AG148" s="199">
        <f>IFERROR(VLOOKUP('SAP Data'!$C148,'2021 Balance Sheet'!$B$7:$O$1335,'2021 Balance Sheet'!H$2, FALSE),0)</f>
        <v>11018898.779999999</v>
      </c>
      <c r="AH148" s="199">
        <f>IFERROR(VLOOKUP('SAP Data'!$C148,'2021 Balance Sheet'!$B$7:$O$1335,'2021 Balance Sheet'!I$2, FALSE),0)</f>
        <v>8744634.8699999992</v>
      </c>
      <c r="AI148" s="199">
        <f>IFERROR(VLOOKUP('SAP Data'!$C148,'2021 Balance Sheet'!$B$7:$O$1335,'2021 Balance Sheet'!J$2, FALSE),0)</f>
        <v>7341027.6299999999</v>
      </c>
      <c r="AJ148" s="199">
        <f>IFERROR(VLOOKUP('SAP Data'!$C148,'2021 Balance Sheet'!$B$7:$O$1335,'2021 Balance Sheet'!K$2, FALSE),0)</f>
        <v>6515967.21</v>
      </c>
      <c r="AK148" s="199">
        <f>IFERROR(VLOOKUP('SAP Data'!$C148,'2021 Balance Sheet'!$B$7:$O$1335,'2021 Balance Sheet'!L$2, FALSE),0)</f>
        <v>7476406.54</v>
      </c>
      <c r="AL148" s="199">
        <f>IFERROR(VLOOKUP('SAP Data'!$C148,'2021 Balance Sheet'!$B$7:$O$1335,'2021 Balance Sheet'!M$2, FALSE),0)</f>
        <v>10106540.890000001</v>
      </c>
      <c r="AM148" s="199">
        <f>IFERROR(VLOOKUP('SAP Data'!$C148,'2021 Balance Sheet'!$B$7:$O$1335,'2021 Balance Sheet'!N$2, FALSE),0)</f>
        <v>14106000.77</v>
      </c>
      <c r="AN148" s="199">
        <f>IFERROR(VLOOKUP('SAP Data'!$C148,'2021 Balance Sheet'!$B$7:$O$1335,'2021 Balance Sheet'!O$2, FALSE),0)</f>
        <v>25711217.84</v>
      </c>
      <c r="AO148" s="198">
        <f t="shared" si="4"/>
        <v>21381857.600000001</v>
      </c>
    </row>
    <row r="149" spans="1:75" ht="15.75" thickBot="1" x14ac:dyDescent="0.3">
      <c r="A149" s="26" t="str">
        <f t="shared" si="3"/>
        <v>142102</v>
      </c>
      <c r="B149" s="149" t="s">
        <v>239</v>
      </c>
      <c r="C149" s="153" t="s">
        <v>240</v>
      </c>
      <c r="D149" s="125" t="s">
        <v>4</v>
      </c>
      <c r="E149" s="139">
        <v>2618219.81</v>
      </c>
      <c r="F149" s="139">
        <v>3575151.04</v>
      </c>
      <c r="G149" s="139">
        <v>3536501.58</v>
      </c>
      <c r="H149" s="139">
        <v>2245632.46</v>
      </c>
      <c r="I149" s="139">
        <v>1838704.33</v>
      </c>
      <c r="J149" s="139">
        <v>1045521.21</v>
      </c>
      <c r="K149" s="139">
        <v>1422855.92</v>
      </c>
      <c r="L149" s="139">
        <v>1482123.63</v>
      </c>
      <c r="M149" s="139">
        <v>2230067.44</v>
      </c>
      <c r="N149" s="139">
        <v>1834741.51</v>
      </c>
      <c r="O149" s="139">
        <v>2117232.42</v>
      </c>
      <c r="P149" s="139">
        <v>2554497.81</v>
      </c>
      <c r="Q149" s="199">
        <v>2341661.87</v>
      </c>
      <c r="R149" s="199">
        <v>2399690.89</v>
      </c>
      <c r="S149" s="199">
        <v>2090107.03</v>
      </c>
      <c r="T149" s="199">
        <v>1836407.95</v>
      </c>
      <c r="U149" s="199">
        <v>1703186.36</v>
      </c>
      <c r="V149" s="199">
        <v>1047101.12</v>
      </c>
      <c r="W149" s="199">
        <v>1387671.14</v>
      </c>
      <c r="X149" s="199">
        <v>1469523.32</v>
      </c>
      <c r="Y149" s="199">
        <v>1530472.14</v>
      </c>
      <c r="Z149" s="199">
        <v>1758044.84</v>
      </c>
      <c r="AA149" s="199">
        <v>2274458.3199999998</v>
      </c>
      <c r="AB149" s="199">
        <v>2687820.64</v>
      </c>
      <c r="AC149" s="199">
        <f>IFERROR(VLOOKUP('SAP Data'!$C149,'2021 Balance Sheet'!$B$7:$O$1335,'2021 Balance Sheet'!D$2, FALSE),0)</f>
        <v>2831680.11</v>
      </c>
      <c r="AD149" s="199">
        <f>IFERROR(VLOOKUP('SAP Data'!$C149,'2021 Balance Sheet'!$B$7:$O$1335,'2021 Balance Sheet'!E$2, FALSE),0)</f>
        <v>2104677.36</v>
      </c>
      <c r="AE149" s="199">
        <f>IFERROR(VLOOKUP('SAP Data'!$C149,'2021 Balance Sheet'!$B$7:$O$1335,'2021 Balance Sheet'!F$2, FALSE),0)</f>
        <v>2680893.8199999998</v>
      </c>
      <c r="AF149" s="199">
        <f>IFERROR(VLOOKUP('SAP Data'!$C149,'2021 Balance Sheet'!$B$7:$O$1335,'2021 Balance Sheet'!G$2, FALSE),0)</f>
        <v>2081369.23</v>
      </c>
      <c r="AG149" s="199">
        <f>IFERROR(VLOOKUP('SAP Data'!$C149,'2021 Balance Sheet'!$B$7:$O$1335,'2021 Balance Sheet'!H$2, FALSE),0)</f>
        <v>1880468.37</v>
      </c>
      <c r="AH149" s="199">
        <f>IFERROR(VLOOKUP('SAP Data'!$C149,'2021 Balance Sheet'!$B$7:$O$1335,'2021 Balance Sheet'!I$2, FALSE),0)</f>
        <v>1579212.11</v>
      </c>
      <c r="AI149" s="199">
        <f>IFERROR(VLOOKUP('SAP Data'!$C149,'2021 Balance Sheet'!$B$7:$O$1335,'2021 Balance Sheet'!J$2, FALSE),0)</f>
        <v>1553632.41</v>
      </c>
      <c r="AJ149" s="199">
        <f>IFERROR(VLOOKUP('SAP Data'!$C149,'2021 Balance Sheet'!$B$7:$O$1335,'2021 Balance Sheet'!K$2, FALSE),0)</f>
        <v>1493997.6</v>
      </c>
      <c r="AK149" s="199">
        <f>IFERROR(VLOOKUP('SAP Data'!$C149,'2021 Balance Sheet'!$B$7:$O$1335,'2021 Balance Sheet'!L$2, FALSE),0)</f>
        <v>1604025.24</v>
      </c>
      <c r="AL149" s="199">
        <f>IFERROR(VLOOKUP('SAP Data'!$C149,'2021 Balance Sheet'!$B$7:$O$1335,'2021 Balance Sheet'!M$2, FALSE),0)</f>
        <v>2017266.23</v>
      </c>
      <c r="AM149" s="199">
        <f>IFERROR(VLOOKUP('SAP Data'!$C149,'2021 Balance Sheet'!$B$7:$O$1335,'2021 Balance Sheet'!N$2, FALSE),0)</f>
        <v>2293531.83</v>
      </c>
      <c r="AN149" s="199">
        <f>IFERROR(VLOOKUP('SAP Data'!$C149,'2021 Balance Sheet'!$B$7:$O$1335,'2021 Balance Sheet'!O$2, FALSE),0)</f>
        <v>3215404.3</v>
      </c>
      <c r="AO149" s="198">
        <f t="shared" si="4"/>
        <v>2687820.64</v>
      </c>
    </row>
    <row r="150" spans="1:75" ht="15.75" thickBot="1" x14ac:dyDescent="0.3">
      <c r="A150" s="26" t="str">
        <f t="shared" ref="A150:A214" si="5">RIGHT(C150,6)</f>
        <v>142103</v>
      </c>
      <c r="B150" s="149" t="s">
        <v>242</v>
      </c>
      <c r="C150" s="153" t="s">
        <v>243</v>
      </c>
      <c r="D150" s="125" t="s">
        <v>4</v>
      </c>
      <c r="E150" s="140">
        <v>858398.7</v>
      </c>
      <c r="F150" s="140">
        <v>1376791.75</v>
      </c>
      <c r="G150" s="140">
        <v>1931233.01</v>
      </c>
      <c r="H150" s="140">
        <v>941259.94</v>
      </c>
      <c r="I150" s="140">
        <v>1011624.84</v>
      </c>
      <c r="J150" s="140">
        <v>892682.67</v>
      </c>
      <c r="K150" s="140">
        <v>1253300.23</v>
      </c>
      <c r="L150" s="140">
        <v>1374541.09</v>
      </c>
      <c r="M150" s="140">
        <v>732585.46</v>
      </c>
      <c r="N150" s="140">
        <v>1765915.5</v>
      </c>
      <c r="O150" s="140">
        <v>1537955.37</v>
      </c>
      <c r="P150" s="140">
        <v>1290590.0900000001</v>
      </c>
      <c r="Q150" s="199">
        <v>1471943.21</v>
      </c>
      <c r="R150" s="199">
        <v>1423062.47</v>
      </c>
      <c r="S150" s="199">
        <v>1896229.38</v>
      </c>
      <c r="T150" s="199">
        <v>1366225.86</v>
      </c>
      <c r="U150" s="199">
        <v>1447223.24</v>
      </c>
      <c r="V150" s="199">
        <v>1284680.5900000001</v>
      </c>
      <c r="W150" s="199">
        <v>1561885.03</v>
      </c>
      <c r="X150" s="199">
        <v>1704800.8</v>
      </c>
      <c r="Y150" s="199">
        <v>1598062.68</v>
      </c>
      <c r="Z150" s="199">
        <v>1724573.44</v>
      </c>
      <c r="AA150" s="199">
        <v>1596527.22</v>
      </c>
      <c r="AB150" s="199">
        <v>1455280.34</v>
      </c>
      <c r="AC150" s="199">
        <f>IFERROR(VLOOKUP('SAP Data'!$C150,'2021 Balance Sheet'!$B$7:$O$1335,'2021 Balance Sheet'!D$2, FALSE),0)</f>
        <v>1382293.96</v>
      </c>
      <c r="AD150" s="199">
        <f>IFERROR(VLOOKUP('SAP Data'!$C150,'2021 Balance Sheet'!$B$7:$O$1335,'2021 Balance Sheet'!E$2, FALSE),0)</f>
        <v>1491869.12</v>
      </c>
      <c r="AE150" s="199">
        <f>IFERROR(VLOOKUP('SAP Data'!$C150,'2021 Balance Sheet'!$B$7:$O$1335,'2021 Balance Sheet'!F$2, FALSE),0)</f>
        <v>1632796.68</v>
      </c>
      <c r="AF150" s="199">
        <f>IFERROR(VLOOKUP('SAP Data'!$C150,'2021 Balance Sheet'!$B$7:$O$1335,'2021 Balance Sheet'!G$2, FALSE),0)</f>
        <v>1505367.85</v>
      </c>
      <c r="AG150" s="199">
        <f>IFERROR(VLOOKUP('SAP Data'!$C150,'2021 Balance Sheet'!$B$7:$O$1335,'2021 Balance Sheet'!H$2, FALSE),0)</f>
        <v>1605586.68</v>
      </c>
      <c r="AH150" s="199">
        <f>IFERROR(VLOOKUP('SAP Data'!$C150,'2021 Balance Sheet'!$B$7:$O$1335,'2021 Balance Sheet'!I$2, FALSE),0)</f>
        <v>1600855.92</v>
      </c>
      <c r="AI150" s="199">
        <f>IFERROR(VLOOKUP('SAP Data'!$C150,'2021 Balance Sheet'!$B$7:$O$1335,'2021 Balance Sheet'!J$2, FALSE),0)</f>
        <v>1752042.09</v>
      </c>
      <c r="AJ150" s="199">
        <f>IFERROR(VLOOKUP('SAP Data'!$C150,'2021 Balance Sheet'!$B$7:$O$1335,'2021 Balance Sheet'!K$2, FALSE),0)</f>
        <v>1772429.9</v>
      </c>
      <c r="AK150" s="199">
        <f>IFERROR(VLOOKUP('SAP Data'!$C150,'2021 Balance Sheet'!$B$7:$O$1335,'2021 Balance Sheet'!L$2, FALSE),0)</f>
        <v>1651820.48</v>
      </c>
      <c r="AL150" s="199">
        <f>IFERROR(VLOOKUP('SAP Data'!$C150,'2021 Balance Sheet'!$B$7:$O$1335,'2021 Balance Sheet'!M$2, FALSE),0)</f>
        <v>1850718.62</v>
      </c>
      <c r="AM150" s="199">
        <f>IFERROR(VLOOKUP('SAP Data'!$C150,'2021 Balance Sheet'!$B$7:$O$1335,'2021 Balance Sheet'!N$2, FALSE),0)</f>
        <v>1872283.97</v>
      </c>
      <c r="AN150" s="199">
        <f>IFERROR(VLOOKUP('SAP Data'!$C150,'2021 Balance Sheet'!$B$7:$O$1335,'2021 Balance Sheet'!O$2, FALSE),0)</f>
        <v>1954711.35</v>
      </c>
      <c r="AO150" s="198">
        <f t="shared" si="4"/>
        <v>1455280.34</v>
      </c>
    </row>
    <row r="151" spans="1:75" ht="15.75" thickBot="1" x14ac:dyDescent="0.3">
      <c r="A151" s="26" t="str">
        <f t="shared" si="5"/>
        <v>142106</v>
      </c>
      <c r="B151" s="149" t="s">
        <v>3083</v>
      </c>
      <c r="C151" s="153" t="s">
        <v>3084</v>
      </c>
      <c r="D151" s="125"/>
      <c r="E151" s="140"/>
      <c r="F151" s="140"/>
      <c r="G151" s="140"/>
      <c r="H151" s="140"/>
      <c r="I151" s="140"/>
      <c r="J151" s="140"/>
      <c r="K151" s="140"/>
      <c r="L151" s="140"/>
      <c r="M151" s="140"/>
      <c r="N151" s="140"/>
      <c r="O151" s="140"/>
      <c r="P151" s="140"/>
      <c r="Q151" s="199">
        <v>0</v>
      </c>
      <c r="R151" s="199">
        <v>0</v>
      </c>
      <c r="S151" s="199">
        <v>0</v>
      </c>
      <c r="T151" s="199">
        <v>0</v>
      </c>
      <c r="U151" s="199">
        <v>0</v>
      </c>
      <c r="V151" s="199">
        <v>0</v>
      </c>
      <c r="W151" s="199">
        <v>0</v>
      </c>
      <c r="X151" s="199">
        <v>0</v>
      </c>
      <c r="Y151" s="199">
        <v>0</v>
      </c>
      <c r="Z151" s="199">
        <v>0</v>
      </c>
      <c r="AA151" s="199">
        <v>0</v>
      </c>
      <c r="AB151" s="199">
        <v>0</v>
      </c>
      <c r="AC151" s="199">
        <f>IFERROR(VLOOKUP('SAP Data'!$C151,'2021 Balance Sheet'!$B$7:$O$1335,'2021 Balance Sheet'!D$2, FALSE),0)</f>
        <v>0</v>
      </c>
      <c r="AD151" s="199">
        <f>IFERROR(VLOOKUP('SAP Data'!$C151,'2021 Balance Sheet'!$B$7:$O$1335,'2021 Balance Sheet'!E$2, FALSE),0)</f>
        <v>0</v>
      </c>
      <c r="AE151" s="199">
        <f>IFERROR(VLOOKUP('SAP Data'!$C151,'2021 Balance Sheet'!$B$7:$O$1335,'2021 Balance Sheet'!F$2, FALSE),0)</f>
        <v>0</v>
      </c>
      <c r="AF151" s="199">
        <f>IFERROR(VLOOKUP('SAP Data'!$C151,'2021 Balance Sheet'!$B$7:$O$1335,'2021 Balance Sheet'!G$2, FALSE),0)</f>
        <v>0</v>
      </c>
      <c r="AG151" s="199">
        <f>IFERROR(VLOOKUP('SAP Data'!$C151,'2021 Balance Sheet'!$B$7:$O$1335,'2021 Balance Sheet'!H$2, FALSE),0)</f>
        <v>0</v>
      </c>
      <c r="AH151" s="199">
        <f>IFERROR(VLOOKUP('SAP Data'!$C151,'2021 Balance Sheet'!$B$7:$O$1335,'2021 Balance Sheet'!I$2, FALSE),0)</f>
        <v>0</v>
      </c>
      <c r="AI151" s="199">
        <f>IFERROR(VLOOKUP('SAP Data'!$C151,'2021 Balance Sheet'!$B$7:$O$1335,'2021 Balance Sheet'!J$2, FALSE),0)</f>
        <v>0</v>
      </c>
      <c r="AJ151" s="199">
        <f>IFERROR(VLOOKUP('SAP Data'!$C151,'2021 Balance Sheet'!$B$7:$O$1335,'2021 Balance Sheet'!K$2, FALSE),0)</f>
        <v>0</v>
      </c>
      <c r="AK151" s="199">
        <f>IFERROR(VLOOKUP('SAP Data'!$C151,'2021 Balance Sheet'!$B$7:$O$1335,'2021 Balance Sheet'!L$2, FALSE),0)</f>
        <v>0</v>
      </c>
      <c r="AL151" s="199">
        <f>IFERROR(VLOOKUP('SAP Data'!$C151,'2021 Balance Sheet'!$B$7:$O$1335,'2021 Balance Sheet'!M$2, FALSE),0)</f>
        <v>0</v>
      </c>
      <c r="AM151" s="199">
        <f>IFERROR(VLOOKUP('SAP Data'!$C151,'2021 Balance Sheet'!$B$7:$O$1335,'2021 Balance Sheet'!N$2, FALSE),0)</f>
        <v>0</v>
      </c>
      <c r="AN151" s="199">
        <f>IFERROR(VLOOKUP('SAP Data'!$C151,'2021 Balance Sheet'!$B$7:$O$1335,'2021 Balance Sheet'!O$2, FALSE),0)</f>
        <v>0</v>
      </c>
      <c r="AO151" s="198">
        <f t="shared" si="4"/>
        <v>0</v>
      </c>
    </row>
    <row r="152" spans="1:75" ht="15.75" thickBot="1" x14ac:dyDescent="0.3">
      <c r="A152" s="26" t="str">
        <f t="shared" si="5"/>
        <v>142107</v>
      </c>
      <c r="B152" s="149" t="s">
        <v>245</v>
      </c>
      <c r="C152" s="153" t="s">
        <v>246</v>
      </c>
      <c r="D152" s="125" t="s">
        <v>4</v>
      </c>
      <c r="E152" s="139">
        <v>84565.33</v>
      </c>
      <c r="F152" s="139">
        <v>81565.429999999993</v>
      </c>
      <c r="G152" s="139">
        <v>80061.399999999994</v>
      </c>
      <c r="H152" s="139">
        <v>108083.07</v>
      </c>
      <c r="I152" s="139">
        <v>85653.71</v>
      </c>
      <c r="J152" s="139">
        <v>84638.27</v>
      </c>
      <c r="K152" s="139">
        <v>85867.72</v>
      </c>
      <c r="L152" s="139">
        <v>85710.98</v>
      </c>
      <c r="M152" s="139">
        <v>85842.79</v>
      </c>
      <c r="N152" s="139">
        <v>86131.15</v>
      </c>
      <c r="O152" s="139">
        <v>84008.09</v>
      </c>
      <c r="P152" s="139">
        <v>351577.36</v>
      </c>
      <c r="Q152" s="199">
        <v>352047.81</v>
      </c>
      <c r="R152" s="199">
        <v>377682.44</v>
      </c>
      <c r="S152" s="199">
        <v>376012.97</v>
      </c>
      <c r="T152" s="199">
        <v>629747.46</v>
      </c>
      <c r="U152" s="199">
        <v>798860.09</v>
      </c>
      <c r="V152" s="199">
        <v>939499.99</v>
      </c>
      <c r="W152" s="199">
        <v>1076415.3700000001</v>
      </c>
      <c r="X152" s="199">
        <v>1221465.57</v>
      </c>
      <c r="Y152" s="199">
        <v>1371472.98</v>
      </c>
      <c r="Z152" s="199">
        <v>1688532.85</v>
      </c>
      <c r="AA152" s="199">
        <v>2674184.4700000002</v>
      </c>
      <c r="AB152" s="199">
        <v>3542556.15</v>
      </c>
      <c r="AC152" s="199">
        <f>IFERROR(VLOOKUP('SAP Data'!$C152,'2021 Balance Sheet'!$B$7:$O$1335,'2021 Balance Sheet'!D$2, FALSE),0)</f>
        <v>2623693.2999999998</v>
      </c>
      <c r="AD152" s="199">
        <f>IFERROR(VLOOKUP('SAP Data'!$C152,'2021 Balance Sheet'!$B$7:$O$1335,'2021 Balance Sheet'!E$2, FALSE),0)</f>
        <v>3582210.03</v>
      </c>
      <c r="AE152" s="199">
        <f>IFERROR(VLOOKUP('SAP Data'!$C152,'2021 Balance Sheet'!$B$7:$O$1335,'2021 Balance Sheet'!F$2, FALSE),0)</f>
        <v>2556315.08</v>
      </c>
      <c r="AF152" s="199">
        <f>IFERROR(VLOOKUP('SAP Data'!$C152,'2021 Balance Sheet'!$B$7:$O$1335,'2021 Balance Sheet'!G$2, FALSE),0)</f>
        <v>2335861.98</v>
      </c>
      <c r="AG152" s="199">
        <f>IFERROR(VLOOKUP('SAP Data'!$C152,'2021 Balance Sheet'!$B$7:$O$1335,'2021 Balance Sheet'!H$2, FALSE),0)</f>
        <v>2706725.41</v>
      </c>
      <c r="AH152" s="199">
        <f>IFERROR(VLOOKUP('SAP Data'!$C152,'2021 Balance Sheet'!$B$7:$O$1335,'2021 Balance Sheet'!I$2, FALSE),0)</f>
        <v>1314868.67</v>
      </c>
      <c r="AI152" s="199">
        <f>IFERROR(VLOOKUP('SAP Data'!$C152,'2021 Balance Sheet'!$B$7:$O$1335,'2021 Balance Sheet'!J$2, FALSE),0)</f>
        <v>1249796.8899999999</v>
      </c>
      <c r="AJ152" s="199">
        <f>IFERROR(VLOOKUP('SAP Data'!$C152,'2021 Balance Sheet'!$B$7:$O$1335,'2021 Balance Sheet'!K$2, FALSE),0)</f>
        <v>1396840.89</v>
      </c>
      <c r="AK152" s="199">
        <f>IFERROR(VLOOKUP('SAP Data'!$C152,'2021 Balance Sheet'!$B$7:$O$1335,'2021 Balance Sheet'!L$2, FALSE),0)</f>
        <v>1446761.91</v>
      </c>
      <c r="AL152" s="199">
        <f>IFERROR(VLOOKUP('SAP Data'!$C152,'2021 Balance Sheet'!$B$7:$O$1335,'2021 Balance Sheet'!M$2, FALSE),0)</f>
        <v>1950055.27</v>
      </c>
      <c r="AM152" s="199">
        <f>IFERROR(VLOOKUP('SAP Data'!$C152,'2021 Balance Sheet'!$B$7:$O$1335,'2021 Balance Sheet'!N$2, FALSE),0)</f>
        <v>2784186.75</v>
      </c>
      <c r="AN152" s="199">
        <f>IFERROR(VLOOKUP('SAP Data'!$C152,'2021 Balance Sheet'!$B$7:$O$1335,'2021 Balance Sheet'!O$2, FALSE),0)</f>
        <v>3784111.88</v>
      </c>
      <c r="AO152" s="198">
        <f t="shared" si="4"/>
        <v>3542556.15</v>
      </c>
    </row>
    <row r="153" spans="1:75" ht="15.75" thickBot="1" x14ac:dyDescent="0.3">
      <c r="A153" s="26" t="str">
        <f t="shared" si="5"/>
        <v>143001</v>
      </c>
      <c r="B153" s="149" t="s">
        <v>248</v>
      </c>
      <c r="C153" s="153" t="s">
        <v>249</v>
      </c>
      <c r="D153" s="125" t="s">
        <v>4</v>
      </c>
      <c r="E153" s="140">
        <v>3205022.62</v>
      </c>
      <c r="F153" s="140">
        <v>4412447.99</v>
      </c>
      <c r="G153" s="140">
        <v>5740484.6900000004</v>
      </c>
      <c r="H153" s="140">
        <v>3591870.11</v>
      </c>
      <c r="I153" s="140">
        <v>2042273.44</v>
      </c>
      <c r="J153" s="140">
        <v>3557755.13</v>
      </c>
      <c r="K153" s="140">
        <v>2175126.15</v>
      </c>
      <c r="L153" s="140">
        <v>3298111.1</v>
      </c>
      <c r="M153" s="140">
        <v>2454565.38</v>
      </c>
      <c r="N153" s="140">
        <v>1558906.37</v>
      </c>
      <c r="O153" s="140">
        <v>1505504.45</v>
      </c>
      <c r="P153" s="140">
        <v>654653.23</v>
      </c>
      <c r="Q153" s="199">
        <v>291062.56</v>
      </c>
      <c r="R153" s="199">
        <v>337589.52</v>
      </c>
      <c r="S153" s="199">
        <v>373602.23</v>
      </c>
      <c r="T153" s="199">
        <v>415292.56</v>
      </c>
      <c r="U153" s="199">
        <v>353546.2</v>
      </c>
      <c r="V153" s="199">
        <v>1242930.03</v>
      </c>
      <c r="W153" s="199">
        <v>2183166.23</v>
      </c>
      <c r="X153" s="199">
        <v>482285.37</v>
      </c>
      <c r="Y153" s="199">
        <v>1097801.6399999999</v>
      </c>
      <c r="Z153" s="199">
        <v>1085154.55</v>
      </c>
      <c r="AA153" s="199">
        <v>579135.9</v>
      </c>
      <c r="AB153" s="199">
        <v>504141.16</v>
      </c>
      <c r="AC153" s="199">
        <f>IFERROR(VLOOKUP('SAP Data'!$C153,'2021 Balance Sheet'!$B$7:$O$1335,'2021 Balance Sheet'!D$2, FALSE),0)</f>
        <v>422579.44</v>
      </c>
      <c r="AD153" s="199">
        <f>IFERROR(VLOOKUP('SAP Data'!$C153,'2021 Balance Sheet'!$B$7:$O$1335,'2021 Balance Sheet'!E$2, FALSE),0)</f>
        <v>626694.9</v>
      </c>
      <c r="AE153" s="199">
        <f>IFERROR(VLOOKUP('SAP Data'!$C153,'2021 Balance Sheet'!$B$7:$O$1335,'2021 Balance Sheet'!F$2, FALSE),0)</f>
        <v>550232.73</v>
      </c>
      <c r="AF153" s="199">
        <f>IFERROR(VLOOKUP('SAP Data'!$C153,'2021 Balance Sheet'!$B$7:$O$1335,'2021 Balance Sheet'!G$2, FALSE),0)</f>
        <v>638430.76</v>
      </c>
      <c r="AG153" s="199">
        <f>IFERROR(VLOOKUP('SAP Data'!$C153,'2021 Balance Sheet'!$B$7:$O$1335,'2021 Balance Sheet'!H$2, FALSE),0)</f>
        <v>659983.43000000005</v>
      </c>
      <c r="AH153" s="199">
        <f>IFERROR(VLOOKUP('SAP Data'!$C153,'2021 Balance Sheet'!$B$7:$O$1335,'2021 Balance Sheet'!I$2, FALSE),0)</f>
        <v>631737.53</v>
      </c>
      <c r="AI153" s="199">
        <f>IFERROR(VLOOKUP('SAP Data'!$C153,'2021 Balance Sheet'!$B$7:$O$1335,'2021 Balance Sheet'!J$2, FALSE),0)</f>
        <v>891097.92</v>
      </c>
      <c r="AJ153" s="199">
        <f>IFERROR(VLOOKUP('SAP Data'!$C153,'2021 Balance Sheet'!$B$7:$O$1335,'2021 Balance Sheet'!K$2, FALSE),0)</f>
        <v>1064338.1100000001</v>
      </c>
      <c r="AK153" s="199">
        <f>IFERROR(VLOOKUP('SAP Data'!$C153,'2021 Balance Sheet'!$B$7:$O$1335,'2021 Balance Sheet'!L$2, FALSE),0)</f>
        <v>779679.98</v>
      </c>
      <c r="AL153" s="199">
        <f>IFERROR(VLOOKUP('SAP Data'!$C153,'2021 Balance Sheet'!$B$7:$O$1335,'2021 Balance Sheet'!M$2, FALSE),0)</f>
        <v>767863.17</v>
      </c>
      <c r="AM153" s="199">
        <f>IFERROR(VLOOKUP('SAP Data'!$C153,'2021 Balance Sheet'!$B$7:$O$1335,'2021 Balance Sheet'!N$2, FALSE),0)</f>
        <v>625198.55000000005</v>
      </c>
      <c r="AN153" s="199">
        <f>IFERROR(VLOOKUP('SAP Data'!$C153,'2021 Balance Sheet'!$B$7:$O$1335,'2021 Balance Sheet'!O$2, FALSE),0)</f>
        <v>841690.29</v>
      </c>
      <c r="AO153" s="198">
        <f t="shared" si="4"/>
        <v>504141.16</v>
      </c>
    </row>
    <row r="154" spans="1:75" ht="15.75" thickBot="1" x14ac:dyDescent="0.3">
      <c r="A154" s="26" t="str">
        <f t="shared" si="5"/>
        <v>143003</v>
      </c>
      <c r="B154" s="149" t="s">
        <v>3085</v>
      </c>
      <c r="C154" s="153" t="s">
        <v>3086</v>
      </c>
      <c r="D154" s="125"/>
      <c r="E154" s="140"/>
      <c r="F154" s="140"/>
      <c r="G154" s="140"/>
      <c r="H154" s="140"/>
      <c r="I154" s="140"/>
      <c r="J154" s="140"/>
      <c r="K154" s="140"/>
      <c r="L154" s="140"/>
      <c r="M154" s="140"/>
      <c r="N154" s="140"/>
      <c r="O154" s="140"/>
      <c r="P154" s="140"/>
      <c r="Q154" s="199">
        <v>0</v>
      </c>
      <c r="R154" s="199">
        <v>0</v>
      </c>
      <c r="S154" s="199">
        <v>0</v>
      </c>
      <c r="T154" s="199">
        <v>0</v>
      </c>
      <c r="U154" s="199">
        <v>0</v>
      </c>
      <c r="V154" s="199">
        <v>0</v>
      </c>
      <c r="W154" s="199">
        <v>0</v>
      </c>
      <c r="X154" s="199">
        <v>0</v>
      </c>
      <c r="Y154" s="199">
        <v>0</v>
      </c>
      <c r="Z154" s="199">
        <v>0</v>
      </c>
      <c r="AA154" s="199">
        <v>0</v>
      </c>
      <c r="AB154" s="199">
        <v>0</v>
      </c>
      <c r="AC154" s="199">
        <f>IFERROR(VLOOKUP('SAP Data'!$C154,'2021 Balance Sheet'!$B$7:$O$1335,'2021 Balance Sheet'!D$2, FALSE),0)</f>
        <v>0</v>
      </c>
      <c r="AD154" s="199">
        <f>IFERROR(VLOOKUP('SAP Data'!$C154,'2021 Balance Sheet'!$B$7:$O$1335,'2021 Balance Sheet'!E$2, FALSE),0)</f>
        <v>0</v>
      </c>
      <c r="AE154" s="199">
        <f>IFERROR(VLOOKUP('SAP Data'!$C154,'2021 Balance Sheet'!$B$7:$O$1335,'2021 Balance Sheet'!F$2, FALSE),0)</f>
        <v>0</v>
      </c>
      <c r="AF154" s="199">
        <f>IFERROR(VLOOKUP('SAP Data'!$C154,'2021 Balance Sheet'!$B$7:$O$1335,'2021 Balance Sheet'!G$2, FALSE),0)</f>
        <v>0</v>
      </c>
      <c r="AG154" s="199">
        <f>IFERROR(VLOOKUP('SAP Data'!$C154,'2021 Balance Sheet'!$B$7:$O$1335,'2021 Balance Sheet'!H$2, FALSE),0)</f>
        <v>0</v>
      </c>
      <c r="AH154" s="199">
        <f>IFERROR(VLOOKUP('SAP Data'!$C154,'2021 Balance Sheet'!$B$7:$O$1335,'2021 Balance Sheet'!I$2, FALSE),0)</f>
        <v>0</v>
      </c>
      <c r="AI154" s="199">
        <f>IFERROR(VLOOKUP('SAP Data'!$C154,'2021 Balance Sheet'!$B$7:$O$1335,'2021 Balance Sheet'!J$2, FALSE),0)</f>
        <v>0</v>
      </c>
      <c r="AJ154" s="199">
        <f>IFERROR(VLOOKUP('SAP Data'!$C154,'2021 Balance Sheet'!$B$7:$O$1335,'2021 Balance Sheet'!K$2, FALSE),0)</f>
        <v>0</v>
      </c>
      <c r="AK154" s="199">
        <f>IFERROR(VLOOKUP('SAP Data'!$C154,'2021 Balance Sheet'!$B$7:$O$1335,'2021 Balance Sheet'!L$2, FALSE),0)</f>
        <v>0</v>
      </c>
      <c r="AL154" s="199">
        <f>IFERROR(VLOOKUP('SAP Data'!$C154,'2021 Balance Sheet'!$B$7:$O$1335,'2021 Balance Sheet'!M$2, FALSE),0)</f>
        <v>0</v>
      </c>
      <c r="AM154" s="199">
        <f>IFERROR(VLOOKUP('SAP Data'!$C154,'2021 Balance Sheet'!$B$7:$O$1335,'2021 Balance Sheet'!N$2, FALSE),0)</f>
        <v>0</v>
      </c>
      <c r="AN154" s="199">
        <f>IFERROR(VLOOKUP('SAP Data'!$C154,'2021 Balance Sheet'!$B$7:$O$1335,'2021 Balance Sheet'!O$2, FALSE),0)</f>
        <v>0</v>
      </c>
      <c r="AO154" s="198">
        <f t="shared" si="4"/>
        <v>0</v>
      </c>
    </row>
    <row r="155" spans="1:75" ht="15.75" thickBot="1" x14ac:dyDescent="0.3">
      <c r="A155" s="26" t="str">
        <f t="shared" si="5"/>
        <v>143006</v>
      </c>
      <c r="B155" s="149" t="s">
        <v>251</v>
      </c>
      <c r="C155" s="153" t="s">
        <v>252</v>
      </c>
      <c r="D155" s="125" t="s">
        <v>4</v>
      </c>
      <c r="E155" s="139">
        <v>61783.51</v>
      </c>
      <c r="F155" s="139">
        <v>77813.509999999995</v>
      </c>
      <c r="G155" s="139">
        <v>102474.01</v>
      </c>
      <c r="H155" s="139">
        <v>36269.01</v>
      </c>
      <c r="I155" s="139">
        <v>50712.32</v>
      </c>
      <c r="J155" s="139">
        <v>58373.79</v>
      </c>
      <c r="K155" s="139">
        <v>60922.26</v>
      </c>
      <c r="L155" s="139">
        <v>68138.259999999995</v>
      </c>
      <c r="M155" s="139">
        <v>7216</v>
      </c>
      <c r="N155" s="139">
        <v>7033.28</v>
      </c>
      <c r="O155" s="139">
        <v>9340.59</v>
      </c>
      <c r="P155" s="139">
        <v>26088.59</v>
      </c>
      <c r="Q155" s="199">
        <v>43906.79</v>
      </c>
      <c r="R155" s="199">
        <v>59541.79</v>
      </c>
      <c r="S155" s="199">
        <v>69746.789999999994</v>
      </c>
      <c r="T155" s="199">
        <v>18433.54</v>
      </c>
      <c r="U155" s="199">
        <v>18257.02</v>
      </c>
      <c r="V155" s="199">
        <v>23957.02</v>
      </c>
      <c r="W155" s="199">
        <v>56036.28</v>
      </c>
      <c r="X155" s="199">
        <v>62831.16</v>
      </c>
      <c r="Y155" s="199">
        <v>13594.58</v>
      </c>
      <c r="Z155" s="199">
        <v>15763.61</v>
      </c>
      <c r="AA155" s="199">
        <v>19597.61</v>
      </c>
      <c r="AB155" s="199">
        <v>19447.61</v>
      </c>
      <c r="AC155" s="199">
        <f>IFERROR(VLOOKUP('SAP Data'!$C155,'2021 Balance Sheet'!$B$7:$O$1335,'2021 Balance Sheet'!D$2, FALSE),0)</f>
        <v>33259.46</v>
      </c>
      <c r="AD155" s="199">
        <f>IFERROR(VLOOKUP('SAP Data'!$C155,'2021 Balance Sheet'!$B$7:$O$1335,'2021 Balance Sheet'!E$2, FALSE),0)</f>
        <v>41481.46</v>
      </c>
      <c r="AE155" s="199">
        <f>IFERROR(VLOOKUP('SAP Data'!$C155,'2021 Balance Sheet'!$B$7:$O$1335,'2021 Balance Sheet'!F$2, FALSE),0)</f>
        <v>48312.88</v>
      </c>
      <c r="AF155" s="199">
        <f>IFERROR(VLOOKUP('SAP Data'!$C155,'2021 Balance Sheet'!$B$7:$O$1335,'2021 Balance Sheet'!G$2, FALSE),0)</f>
        <v>65660.78</v>
      </c>
      <c r="AG155" s="199">
        <f>IFERROR(VLOOKUP('SAP Data'!$C155,'2021 Balance Sheet'!$B$7:$O$1335,'2021 Balance Sheet'!H$2, FALSE),0)</f>
        <v>82196.86</v>
      </c>
      <c r="AH155" s="199">
        <f>IFERROR(VLOOKUP('SAP Data'!$C155,'2021 Balance Sheet'!$B$7:$O$1335,'2021 Balance Sheet'!I$2, FALSE),0)</f>
        <v>95887.86</v>
      </c>
      <c r="AI155" s="199">
        <f>IFERROR(VLOOKUP('SAP Data'!$C155,'2021 Balance Sheet'!$B$7:$O$1335,'2021 Balance Sheet'!J$2, FALSE),0)</f>
        <v>121740.14</v>
      </c>
      <c r="AJ155" s="199">
        <f>IFERROR(VLOOKUP('SAP Data'!$C155,'2021 Balance Sheet'!$B$7:$O$1335,'2021 Balance Sheet'!K$2, FALSE),0)</f>
        <v>129170.99</v>
      </c>
      <c r="AK155" s="199">
        <f>IFERROR(VLOOKUP('SAP Data'!$C155,'2021 Balance Sheet'!$B$7:$O$1335,'2021 Balance Sheet'!L$2, FALSE),0)</f>
        <v>136216.03</v>
      </c>
      <c r="AL155" s="199">
        <f>IFERROR(VLOOKUP('SAP Data'!$C155,'2021 Balance Sheet'!$B$7:$O$1335,'2021 Balance Sheet'!M$2, FALSE),0)</f>
        <v>136140.68</v>
      </c>
      <c r="AM155" s="199">
        <f>IFERROR(VLOOKUP('SAP Data'!$C155,'2021 Balance Sheet'!$B$7:$O$1335,'2021 Balance Sheet'!N$2, FALSE),0)</f>
        <v>-352.37</v>
      </c>
      <c r="AN155" s="199">
        <f>IFERROR(VLOOKUP('SAP Data'!$C155,'2021 Balance Sheet'!$B$7:$O$1335,'2021 Balance Sheet'!O$2, FALSE),0)</f>
        <v>-352.37</v>
      </c>
      <c r="AO155" s="198">
        <f t="shared" si="4"/>
        <v>19447.61</v>
      </c>
    </row>
    <row r="156" spans="1:75" s="25" customFormat="1" ht="15.75" thickBot="1" x14ac:dyDescent="0.3">
      <c r="A156" s="26" t="str">
        <f t="shared" si="5"/>
        <v>143007</v>
      </c>
      <c r="B156" s="149" t="s">
        <v>3087</v>
      </c>
      <c r="C156" s="153" t="s">
        <v>3088</v>
      </c>
      <c r="D156" s="125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99">
        <v>0</v>
      </c>
      <c r="R156" s="199">
        <v>0</v>
      </c>
      <c r="S156" s="199">
        <v>0</v>
      </c>
      <c r="T156" s="199">
        <v>0</v>
      </c>
      <c r="U156" s="199">
        <v>0</v>
      </c>
      <c r="V156" s="199">
        <v>0</v>
      </c>
      <c r="W156" s="199">
        <v>0</v>
      </c>
      <c r="X156" s="199">
        <v>0</v>
      </c>
      <c r="Y156" s="199">
        <v>0</v>
      </c>
      <c r="Z156" s="199">
        <v>0</v>
      </c>
      <c r="AA156" s="199">
        <v>0</v>
      </c>
      <c r="AB156" s="199">
        <v>0</v>
      </c>
      <c r="AC156" s="199">
        <f>IFERROR(VLOOKUP('SAP Data'!$C156,'2021 Balance Sheet'!$B$7:$O$1335,'2021 Balance Sheet'!D$2, FALSE),0)</f>
        <v>0</v>
      </c>
      <c r="AD156" s="199">
        <f>IFERROR(VLOOKUP('SAP Data'!$C156,'2021 Balance Sheet'!$B$7:$O$1335,'2021 Balance Sheet'!E$2, FALSE),0)</f>
        <v>0</v>
      </c>
      <c r="AE156" s="199">
        <f>IFERROR(VLOOKUP('SAP Data'!$C156,'2021 Balance Sheet'!$B$7:$O$1335,'2021 Balance Sheet'!F$2, FALSE),0)</f>
        <v>0</v>
      </c>
      <c r="AF156" s="199">
        <f>IFERROR(VLOOKUP('SAP Data'!$C156,'2021 Balance Sheet'!$B$7:$O$1335,'2021 Balance Sheet'!G$2, FALSE),0)</f>
        <v>0</v>
      </c>
      <c r="AG156" s="199">
        <f>IFERROR(VLOOKUP('SAP Data'!$C156,'2021 Balance Sheet'!$B$7:$O$1335,'2021 Balance Sheet'!H$2, FALSE),0)</f>
        <v>0</v>
      </c>
      <c r="AH156" s="199">
        <f>IFERROR(VLOOKUP('SAP Data'!$C156,'2021 Balance Sheet'!$B$7:$O$1335,'2021 Balance Sheet'!I$2, FALSE),0)</f>
        <v>0</v>
      </c>
      <c r="AI156" s="199">
        <f>IFERROR(VLOOKUP('SAP Data'!$C156,'2021 Balance Sheet'!$B$7:$O$1335,'2021 Balance Sheet'!J$2, FALSE),0)</f>
        <v>0</v>
      </c>
      <c r="AJ156" s="199">
        <f>IFERROR(VLOOKUP('SAP Data'!$C156,'2021 Balance Sheet'!$B$7:$O$1335,'2021 Balance Sheet'!K$2, FALSE),0)</f>
        <v>0</v>
      </c>
      <c r="AK156" s="199">
        <f>IFERROR(VLOOKUP('SAP Data'!$C156,'2021 Balance Sheet'!$B$7:$O$1335,'2021 Balance Sheet'!L$2, FALSE),0)</f>
        <v>0</v>
      </c>
      <c r="AL156" s="199">
        <f>IFERROR(VLOOKUP('SAP Data'!$C156,'2021 Balance Sheet'!$B$7:$O$1335,'2021 Balance Sheet'!M$2, FALSE),0)</f>
        <v>0</v>
      </c>
      <c r="AM156" s="199">
        <f>IFERROR(VLOOKUP('SAP Data'!$C156,'2021 Balance Sheet'!$B$7:$O$1335,'2021 Balance Sheet'!N$2, FALSE),0)</f>
        <v>0</v>
      </c>
      <c r="AN156" s="199">
        <f>IFERROR(VLOOKUP('SAP Data'!$C156,'2021 Balance Sheet'!$B$7:$O$1335,'2021 Balance Sheet'!O$2, FALSE),0)</f>
        <v>0</v>
      </c>
      <c r="AO156" s="198">
        <f t="shared" si="4"/>
        <v>0</v>
      </c>
      <c r="AP156" s="50"/>
      <c r="AQ156" s="50"/>
      <c r="AR156" s="50"/>
      <c r="AS156" s="50"/>
      <c r="AT156" s="50"/>
      <c r="AU156" s="50"/>
      <c r="AV156" s="50"/>
      <c r="AW156" s="50"/>
      <c r="AX156" s="50"/>
      <c r="AY156" s="50"/>
      <c r="AZ156" s="50"/>
      <c r="BA156" s="50"/>
      <c r="BB156" s="50"/>
      <c r="BC156" s="50"/>
      <c r="BD156" s="50"/>
      <c r="BE156" s="50"/>
      <c r="BF156" s="50"/>
      <c r="BG156" s="50"/>
      <c r="BH156" s="50"/>
      <c r="BI156" s="50"/>
      <c r="BJ156" s="50"/>
      <c r="BK156" s="50"/>
      <c r="BL156" s="50"/>
      <c r="BM156" s="50"/>
      <c r="BN156" s="50"/>
      <c r="BO156" s="50"/>
      <c r="BP156" s="50"/>
      <c r="BQ156" s="50"/>
      <c r="BR156" s="50"/>
      <c r="BS156" s="50"/>
      <c r="BT156" s="50"/>
      <c r="BU156" s="50"/>
      <c r="BV156" s="50"/>
      <c r="BW156" s="50"/>
    </row>
    <row r="157" spans="1:75" ht="15.75" thickBot="1" x14ac:dyDescent="0.3">
      <c r="A157" s="26" t="str">
        <f t="shared" si="5"/>
        <v>143009</v>
      </c>
      <c r="B157" s="149" t="s">
        <v>254</v>
      </c>
      <c r="C157" s="153" t="s">
        <v>255</v>
      </c>
      <c r="D157" s="125" t="s">
        <v>4</v>
      </c>
      <c r="E157" s="140">
        <v>1650569.1</v>
      </c>
      <c r="F157" s="140">
        <v>1152995.46</v>
      </c>
      <c r="G157" s="140">
        <v>1757055.42</v>
      </c>
      <c r="H157" s="140">
        <v>1401643.11</v>
      </c>
      <c r="I157" s="140">
        <v>2413489.4300000002</v>
      </c>
      <c r="J157" s="140">
        <v>2407706.87</v>
      </c>
      <c r="K157" s="140">
        <v>1414120.87</v>
      </c>
      <c r="L157" s="140">
        <v>1689748.77</v>
      </c>
      <c r="M157" s="140">
        <v>1150575.1399999999</v>
      </c>
      <c r="N157" s="140">
        <v>837662.37</v>
      </c>
      <c r="O157" s="140">
        <v>569505.07999999996</v>
      </c>
      <c r="P157" s="140">
        <v>815472.27</v>
      </c>
      <c r="Q157" s="199">
        <v>756359.95</v>
      </c>
      <c r="R157" s="199">
        <v>959219.85</v>
      </c>
      <c r="S157" s="199">
        <v>678577.81</v>
      </c>
      <c r="T157" s="199">
        <v>759811.23</v>
      </c>
      <c r="U157" s="199">
        <v>694781.89</v>
      </c>
      <c r="V157" s="199">
        <v>-87669.57</v>
      </c>
      <c r="W157" s="199">
        <v>704527.02</v>
      </c>
      <c r="X157" s="199">
        <v>678891.68</v>
      </c>
      <c r="Y157" s="199">
        <v>323316.98</v>
      </c>
      <c r="Z157" s="199">
        <v>325646.73</v>
      </c>
      <c r="AA157" s="199">
        <v>255716.73</v>
      </c>
      <c r="AB157" s="199">
        <v>411135.78</v>
      </c>
      <c r="AC157" s="199">
        <f>IFERROR(VLOOKUP('SAP Data'!$C157,'2021 Balance Sheet'!$B$7:$O$1335,'2021 Balance Sheet'!D$2, FALSE),0)</f>
        <v>354911.33</v>
      </c>
      <c r="AD157" s="199">
        <f>IFERROR(VLOOKUP('SAP Data'!$C157,'2021 Balance Sheet'!$B$7:$O$1335,'2021 Balance Sheet'!E$2, FALSE),0)</f>
        <v>886311.55</v>
      </c>
      <c r="AE157" s="199">
        <f>IFERROR(VLOOKUP('SAP Data'!$C157,'2021 Balance Sheet'!$B$7:$O$1335,'2021 Balance Sheet'!F$2, FALSE),0)</f>
        <v>415058.44</v>
      </c>
      <c r="AF157" s="199">
        <f>IFERROR(VLOOKUP('SAP Data'!$C157,'2021 Balance Sheet'!$B$7:$O$1335,'2021 Balance Sheet'!G$2, FALSE),0)</f>
        <v>70593.279999999999</v>
      </c>
      <c r="AG157" s="199">
        <f>IFERROR(VLOOKUP('SAP Data'!$C157,'2021 Balance Sheet'!$B$7:$O$1335,'2021 Balance Sheet'!H$2, FALSE),0)</f>
        <v>28574.7</v>
      </c>
      <c r="AH157" s="199">
        <f>IFERROR(VLOOKUP('SAP Data'!$C157,'2021 Balance Sheet'!$B$7:$O$1335,'2021 Balance Sheet'!I$2, FALSE),0)</f>
        <v>23634.83</v>
      </c>
      <c r="AI157" s="199">
        <f>IFERROR(VLOOKUP('SAP Data'!$C157,'2021 Balance Sheet'!$B$7:$O$1335,'2021 Balance Sheet'!J$2, FALSE),0)</f>
        <v>16536.57</v>
      </c>
      <c r="AJ157" s="199">
        <f>IFERROR(VLOOKUP('SAP Data'!$C157,'2021 Balance Sheet'!$B$7:$O$1335,'2021 Balance Sheet'!K$2, FALSE),0)</f>
        <v>42830.01</v>
      </c>
      <c r="AK157" s="199">
        <f>IFERROR(VLOOKUP('SAP Data'!$C157,'2021 Balance Sheet'!$B$7:$O$1335,'2021 Balance Sheet'!L$2, FALSE),0)</f>
        <v>75078.77</v>
      </c>
      <c r="AL157" s="199">
        <f>IFERROR(VLOOKUP('SAP Data'!$C157,'2021 Balance Sheet'!$B$7:$O$1335,'2021 Balance Sheet'!M$2, FALSE),0)</f>
        <v>8028.75</v>
      </c>
      <c r="AM157" s="199">
        <f>IFERROR(VLOOKUP('SAP Data'!$C157,'2021 Balance Sheet'!$B$7:$O$1335,'2021 Balance Sheet'!N$2, FALSE),0)</f>
        <v>266736.63</v>
      </c>
      <c r="AN157" s="199">
        <f>IFERROR(VLOOKUP('SAP Data'!$C157,'2021 Balance Sheet'!$B$7:$O$1335,'2021 Balance Sheet'!O$2, FALSE),0)</f>
        <v>32152.51</v>
      </c>
      <c r="AO157" s="198">
        <f t="shared" si="4"/>
        <v>411135.78</v>
      </c>
    </row>
    <row r="158" spans="1:75" ht="15.75" thickBot="1" x14ac:dyDescent="0.3">
      <c r="A158" s="26" t="str">
        <f t="shared" si="5"/>
        <v>143010</v>
      </c>
      <c r="B158" s="149" t="s">
        <v>3089</v>
      </c>
      <c r="C158" s="153" t="s">
        <v>3090</v>
      </c>
      <c r="D158" s="125"/>
      <c r="E158" s="140"/>
      <c r="F158" s="140"/>
      <c r="G158" s="140"/>
      <c r="H158" s="140"/>
      <c r="I158" s="140"/>
      <c r="J158" s="140"/>
      <c r="K158" s="140"/>
      <c r="L158" s="140"/>
      <c r="M158" s="140"/>
      <c r="N158" s="140"/>
      <c r="O158" s="140"/>
      <c r="P158" s="140"/>
      <c r="Q158" s="199">
        <v>0</v>
      </c>
      <c r="R158" s="199">
        <v>0</v>
      </c>
      <c r="S158" s="199">
        <v>0</v>
      </c>
      <c r="T158" s="199">
        <v>0</v>
      </c>
      <c r="U158" s="199">
        <v>0</v>
      </c>
      <c r="V158" s="199">
        <v>0</v>
      </c>
      <c r="W158" s="199">
        <v>0</v>
      </c>
      <c r="X158" s="199">
        <v>0</v>
      </c>
      <c r="Y158" s="199">
        <v>0</v>
      </c>
      <c r="Z158" s="199">
        <v>0</v>
      </c>
      <c r="AA158" s="199">
        <v>0</v>
      </c>
      <c r="AB158" s="199">
        <v>0</v>
      </c>
      <c r="AC158" s="199">
        <f>IFERROR(VLOOKUP('SAP Data'!$C158,'2021 Balance Sheet'!$B$7:$O$1335,'2021 Balance Sheet'!D$2, FALSE),0)</f>
        <v>0</v>
      </c>
      <c r="AD158" s="199">
        <f>IFERROR(VLOOKUP('SAP Data'!$C158,'2021 Balance Sheet'!$B$7:$O$1335,'2021 Balance Sheet'!E$2, FALSE),0)</f>
        <v>0</v>
      </c>
      <c r="AE158" s="199">
        <f>IFERROR(VLOOKUP('SAP Data'!$C158,'2021 Balance Sheet'!$B$7:$O$1335,'2021 Balance Sheet'!F$2, FALSE),0)</f>
        <v>0</v>
      </c>
      <c r="AF158" s="199">
        <f>IFERROR(VLOOKUP('SAP Data'!$C158,'2021 Balance Sheet'!$B$7:$O$1335,'2021 Balance Sheet'!G$2, FALSE),0)</f>
        <v>0</v>
      </c>
      <c r="AG158" s="199">
        <f>IFERROR(VLOOKUP('SAP Data'!$C158,'2021 Balance Sheet'!$B$7:$O$1335,'2021 Balance Sheet'!H$2, FALSE),0)</f>
        <v>0</v>
      </c>
      <c r="AH158" s="199">
        <f>IFERROR(VLOOKUP('SAP Data'!$C158,'2021 Balance Sheet'!$B$7:$O$1335,'2021 Balance Sheet'!I$2, FALSE),0)</f>
        <v>0</v>
      </c>
      <c r="AI158" s="199">
        <f>IFERROR(VLOOKUP('SAP Data'!$C158,'2021 Balance Sheet'!$B$7:$O$1335,'2021 Balance Sheet'!J$2, FALSE),0)</f>
        <v>0</v>
      </c>
      <c r="AJ158" s="199">
        <f>IFERROR(VLOOKUP('SAP Data'!$C158,'2021 Balance Sheet'!$B$7:$O$1335,'2021 Balance Sheet'!K$2, FALSE),0)</f>
        <v>0</v>
      </c>
      <c r="AK158" s="199">
        <f>IFERROR(VLOOKUP('SAP Data'!$C158,'2021 Balance Sheet'!$B$7:$O$1335,'2021 Balance Sheet'!L$2, FALSE),0)</f>
        <v>0</v>
      </c>
      <c r="AL158" s="199">
        <f>IFERROR(VLOOKUP('SAP Data'!$C158,'2021 Balance Sheet'!$B$7:$O$1335,'2021 Balance Sheet'!M$2, FALSE),0)</f>
        <v>0</v>
      </c>
      <c r="AM158" s="199">
        <f>IFERROR(VLOOKUP('SAP Data'!$C158,'2021 Balance Sheet'!$B$7:$O$1335,'2021 Balance Sheet'!N$2, FALSE),0)</f>
        <v>0</v>
      </c>
      <c r="AN158" s="199">
        <f>IFERROR(VLOOKUP('SAP Data'!$C158,'2021 Balance Sheet'!$B$7:$O$1335,'2021 Balance Sheet'!O$2, FALSE),0)</f>
        <v>0</v>
      </c>
      <c r="AO158" s="198">
        <f t="shared" si="4"/>
        <v>0</v>
      </c>
    </row>
    <row r="159" spans="1:75" ht="15.75" thickBot="1" x14ac:dyDescent="0.3">
      <c r="A159" s="26" t="str">
        <f t="shared" si="5"/>
        <v>143011</v>
      </c>
      <c r="B159" s="149" t="s">
        <v>257</v>
      </c>
      <c r="C159" s="153" t="s">
        <v>258</v>
      </c>
      <c r="D159" s="125" t="s">
        <v>4</v>
      </c>
      <c r="E159" s="139">
        <v>89435.77</v>
      </c>
      <c r="F159" s="139">
        <v>2528027.65</v>
      </c>
      <c r="G159" s="139">
        <v>2079447.91</v>
      </c>
      <c r="H159" s="139">
        <v>3084776.6</v>
      </c>
      <c r="I159" s="139">
        <v>3497744.06</v>
      </c>
      <c r="J159" s="139">
        <v>2954825.65</v>
      </c>
      <c r="K159" s="139">
        <v>3514496.95</v>
      </c>
      <c r="L159" s="139">
        <v>2883647.93</v>
      </c>
      <c r="M159" s="139">
        <v>2676662.81</v>
      </c>
      <c r="N159" s="139">
        <v>2744968.23</v>
      </c>
      <c r="O159" s="139">
        <v>1777170.69</v>
      </c>
      <c r="P159" s="139">
        <v>1685829.41</v>
      </c>
      <c r="Q159" s="199">
        <v>1479591.16</v>
      </c>
      <c r="R159" s="199">
        <v>1392241.25</v>
      </c>
      <c r="S159" s="199">
        <v>2211280.4700000002</v>
      </c>
      <c r="T159" s="199">
        <v>2121390.2999999998</v>
      </c>
      <c r="U159" s="199">
        <v>3072597.35</v>
      </c>
      <c r="V159" s="199">
        <v>3896777.01</v>
      </c>
      <c r="W159" s="199">
        <v>3486662.21</v>
      </c>
      <c r="X159" s="199">
        <v>2801562.4</v>
      </c>
      <c r="Y159" s="199">
        <v>2531118.14</v>
      </c>
      <c r="Z159" s="199">
        <v>2324029.16</v>
      </c>
      <c r="AA159" s="199">
        <v>1772262.66</v>
      </c>
      <c r="AB159" s="199">
        <v>1697803.69</v>
      </c>
      <c r="AC159" s="199">
        <f>IFERROR(VLOOKUP('SAP Data'!$C159,'2021 Balance Sheet'!$B$7:$O$1335,'2021 Balance Sheet'!D$2, FALSE),0)</f>
        <v>1234997.1000000001</v>
      </c>
      <c r="AD159" s="199">
        <f>IFERROR(VLOOKUP('SAP Data'!$C159,'2021 Balance Sheet'!$B$7:$O$1335,'2021 Balance Sheet'!E$2, FALSE),0)</f>
        <v>39930339.479999997</v>
      </c>
      <c r="AE159" s="199">
        <f>IFERROR(VLOOKUP('SAP Data'!$C159,'2021 Balance Sheet'!$B$7:$O$1335,'2021 Balance Sheet'!F$2, FALSE),0)</f>
        <v>1796591.13</v>
      </c>
      <c r="AF159" s="199">
        <f>IFERROR(VLOOKUP('SAP Data'!$C159,'2021 Balance Sheet'!$B$7:$O$1335,'2021 Balance Sheet'!G$2, FALSE),0)</f>
        <v>2197660.98</v>
      </c>
      <c r="AG159" s="199">
        <f>IFERROR(VLOOKUP('SAP Data'!$C159,'2021 Balance Sheet'!$B$7:$O$1335,'2021 Balance Sheet'!H$2, FALSE),0)</f>
        <v>3285588.97</v>
      </c>
      <c r="AH159" s="199">
        <f>IFERROR(VLOOKUP('SAP Data'!$C159,'2021 Balance Sheet'!$B$7:$O$1335,'2021 Balance Sheet'!I$2, FALSE),0)</f>
        <v>4097051.39</v>
      </c>
      <c r="AI159" s="199">
        <f>IFERROR(VLOOKUP('SAP Data'!$C159,'2021 Balance Sheet'!$B$7:$O$1335,'2021 Balance Sheet'!J$2, FALSE),0)</f>
        <v>3690214.49</v>
      </c>
      <c r="AJ159" s="199">
        <f>IFERROR(VLOOKUP('SAP Data'!$C159,'2021 Balance Sheet'!$B$7:$O$1335,'2021 Balance Sheet'!K$2, FALSE),0)</f>
        <v>3139988.47</v>
      </c>
      <c r="AK159" s="199">
        <f>IFERROR(VLOOKUP('SAP Data'!$C159,'2021 Balance Sheet'!$B$7:$O$1335,'2021 Balance Sheet'!L$2, FALSE),0)</f>
        <v>3201256.38</v>
      </c>
      <c r="AL159" s="199">
        <f>IFERROR(VLOOKUP('SAP Data'!$C159,'2021 Balance Sheet'!$B$7:$O$1335,'2021 Balance Sheet'!M$2, FALSE),0)</f>
        <v>2282760.87</v>
      </c>
      <c r="AM159" s="199">
        <f>IFERROR(VLOOKUP('SAP Data'!$C159,'2021 Balance Sheet'!$B$7:$O$1335,'2021 Balance Sheet'!N$2, FALSE),0)</f>
        <v>2115352.04</v>
      </c>
      <c r="AN159" s="199">
        <f>IFERROR(VLOOKUP('SAP Data'!$C159,'2021 Balance Sheet'!$B$7:$O$1335,'2021 Balance Sheet'!O$2, FALSE),0)</f>
        <v>2345343.12</v>
      </c>
      <c r="AO159" s="198">
        <f t="shared" si="4"/>
        <v>1697803.69</v>
      </c>
    </row>
    <row r="160" spans="1:75" ht="15.75" thickBot="1" x14ac:dyDescent="0.3">
      <c r="A160" s="26" t="str">
        <f t="shared" si="5"/>
        <v>143014</v>
      </c>
      <c r="B160" s="149" t="s">
        <v>3091</v>
      </c>
      <c r="C160" s="153" t="s">
        <v>1468</v>
      </c>
      <c r="D160" s="125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99">
        <v>0</v>
      </c>
      <c r="R160" s="199">
        <v>0</v>
      </c>
      <c r="S160" s="199">
        <v>0</v>
      </c>
      <c r="T160" s="199">
        <v>0</v>
      </c>
      <c r="U160" s="199">
        <v>0</v>
      </c>
      <c r="V160" s="199">
        <v>0</v>
      </c>
      <c r="W160" s="199">
        <v>0</v>
      </c>
      <c r="X160" s="199">
        <v>0</v>
      </c>
      <c r="Y160" s="199">
        <v>0</v>
      </c>
      <c r="Z160" s="199">
        <v>0</v>
      </c>
      <c r="AA160" s="199">
        <v>0</v>
      </c>
      <c r="AB160" s="199">
        <v>0</v>
      </c>
      <c r="AC160" s="199">
        <f>IFERROR(VLOOKUP('SAP Data'!$C160,'2021 Balance Sheet'!$B$7:$O$1335,'2021 Balance Sheet'!D$2, FALSE),0)</f>
        <v>0</v>
      </c>
      <c r="AD160" s="199">
        <f>IFERROR(VLOOKUP('SAP Data'!$C160,'2021 Balance Sheet'!$B$7:$O$1335,'2021 Balance Sheet'!E$2, FALSE),0)</f>
        <v>0</v>
      </c>
      <c r="AE160" s="199">
        <f>IFERROR(VLOOKUP('SAP Data'!$C160,'2021 Balance Sheet'!$B$7:$O$1335,'2021 Balance Sheet'!F$2, FALSE),0)</f>
        <v>0</v>
      </c>
      <c r="AF160" s="199">
        <f>IFERROR(VLOOKUP('SAP Data'!$C160,'2021 Balance Sheet'!$B$7:$O$1335,'2021 Balance Sheet'!G$2, FALSE),0)</f>
        <v>0</v>
      </c>
      <c r="AG160" s="199">
        <f>IFERROR(VLOOKUP('SAP Data'!$C160,'2021 Balance Sheet'!$B$7:$O$1335,'2021 Balance Sheet'!H$2, FALSE),0)</f>
        <v>0</v>
      </c>
      <c r="AH160" s="199">
        <f>IFERROR(VLOOKUP('SAP Data'!$C160,'2021 Balance Sheet'!$B$7:$O$1335,'2021 Balance Sheet'!I$2, FALSE),0)</f>
        <v>0</v>
      </c>
      <c r="AI160" s="199">
        <f>IFERROR(VLOOKUP('SAP Data'!$C160,'2021 Balance Sheet'!$B$7:$O$1335,'2021 Balance Sheet'!J$2, FALSE),0)</f>
        <v>0</v>
      </c>
      <c r="AJ160" s="199">
        <f>IFERROR(VLOOKUP('SAP Data'!$C160,'2021 Balance Sheet'!$B$7:$O$1335,'2021 Balance Sheet'!K$2, FALSE),0)</f>
        <v>0</v>
      </c>
      <c r="AK160" s="199">
        <f>IFERROR(VLOOKUP('SAP Data'!$C160,'2021 Balance Sheet'!$B$7:$O$1335,'2021 Balance Sheet'!L$2, FALSE),0)</f>
        <v>0</v>
      </c>
      <c r="AL160" s="199">
        <f>IFERROR(VLOOKUP('SAP Data'!$C160,'2021 Balance Sheet'!$B$7:$O$1335,'2021 Balance Sheet'!M$2, FALSE),0)</f>
        <v>0</v>
      </c>
      <c r="AM160" s="199">
        <f>IFERROR(VLOOKUP('SAP Data'!$C160,'2021 Balance Sheet'!$B$7:$O$1335,'2021 Balance Sheet'!N$2, FALSE),0)</f>
        <v>0</v>
      </c>
      <c r="AN160" s="199">
        <f>IFERROR(VLOOKUP('SAP Data'!$C160,'2021 Balance Sheet'!$B$7:$O$1335,'2021 Balance Sheet'!O$2, FALSE),0)</f>
        <v>0</v>
      </c>
      <c r="AO160" s="198">
        <f t="shared" si="4"/>
        <v>0</v>
      </c>
    </row>
    <row r="161" spans="1:75" ht="15.75" thickBot="1" x14ac:dyDescent="0.3">
      <c r="A161" s="26" t="str">
        <f t="shared" si="5"/>
        <v>143016</v>
      </c>
      <c r="B161" s="149" t="s">
        <v>260</v>
      </c>
      <c r="C161" s="153" t="s">
        <v>261</v>
      </c>
      <c r="D161" s="125" t="s">
        <v>4</v>
      </c>
      <c r="E161" s="140">
        <v>0</v>
      </c>
      <c r="F161" s="140">
        <v>0</v>
      </c>
      <c r="G161" s="140">
        <v>0</v>
      </c>
      <c r="H161" s="140">
        <v>0</v>
      </c>
      <c r="I161" s="140">
        <v>0</v>
      </c>
      <c r="J161" s="140">
        <v>0</v>
      </c>
      <c r="K161" s="140">
        <v>0</v>
      </c>
      <c r="L161" s="140">
        <v>0</v>
      </c>
      <c r="M161" s="140">
        <v>0</v>
      </c>
      <c r="N161" s="140">
        <v>0</v>
      </c>
      <c r="O161" s="140">
        <v>0</v>
      </c>
      <c r="P161" s="140">
        <v>0</v>
      </c>
      <c r="Q161" s="199">
        <v>0</v>
      </c>
      <c r="R161" s="199">
        <v>0</v>
      </c>
      <c r="S161" s="199">
        <v>0</v>
      </c>
      <c r="T161" s="199">
        <v>0</v>
      </c>
      <c r="U161" s="199">
        <v>0</v>
      </c>
      <c r="V161" s="199">
        <v>0</v>
      </c>
      <c r="W161" s="199">
        <v>0</v>
      </c>
      <c r="X161" s="199">
        <v>0</v>
      </c>
      <c r="Y161" s="199">
        <v>0</v>
      </c>
      <c r="Z161" s="199">
        <v>0</v>
      </c>
      <c r="AA161" s="199">
        <v>0</v>
      </c>
      <c r="AB161" s="199">
        <v>0</v>
      </c>
      <c r="AC161" s="199">
        <f>IFERROR(VLOOKUP('SAP Data'!$C161,'2021 Balance Sheet'!$B$7:$O$1335,'2021 Balance Sheet'!D$2, FALSE),0)</f>
        <v>0</v>
      </c>
      <c r="AD161" s="199">
        <f>IFERROR(VLOOKUP('SAP Data'!$C161,'2021 Balance Sheet'!$B$7:$O$1335,'2021 Balance Sheet'!E$2, FALSE),0)</f>
        <v>0</v>
      </c>
      <c r="AE161" s="199">
        <f>IFERROR(VLOOKUP('SAP Data'!$C161,'2021 Balance Sheet'!$B$7:$O$1335,'2021 Balance Sheet'!F$2, FALSE),0)</f>
        <v>0</v>
      </c>
      <c r="AF161" s="199">
        <f>IFERROR(VLOOKUP('SAP Data'!$C161,'2021 Balance Sheet'!$B$7:$O$1335,'2021 Balance Sheet'!G$2, FALSE),0)</f>
        <v>0</v>
      </c>
      <c r="AG161" s="199">
        <f>IFERROR(VLOOKUP('SAP Data'!$C161,'2021 Balance Sheet'!$B$7:$O$1335,'2021 Balance Sheet'!H$2, FALSE),0)</f>
        <v>0</v>
      </c>
      <c r="AH161" s="199">
        <f>IFERROR(VLOOKUP('SAP Data'!$C161,'2021 Balance Sheet'!$B$7:$O$1335,'2021 Balance Sheet'!I$2, FALSE),0)</f>
        <v>0</v>
      </c>
      <c r="AI161" s="199">
        <f>IFERROR(VLOOKUP('SAP Data'!$C161,'2021 Balance Sheet'!$B$7:$O$1335,'2021 Balance Sheet'!J$2, FALSE),0)</f>
        <v>0</v>
      </c>
      <c r="AJ161" s="199">
        <f>IFERROR(VLOOKUP('SAP Data'!$C161,'2021 Balance Sheet'!$B$7:$O$1335,'2021 Balance Sheet'!K$2, FALSE),0)</f>
        <v>0</v>
      </c>
      <c r="AK161" s="199">
        <f>IFERROR(VLOOKUP('SAP Data'!$C161,'2021 Balance Sheet'!$B$7:$O$1335,'2021 Balance Sheet'!L$2, FALSE),0)</f>
        <v>0</v>
      </c>
      <c r="AL161" s="199">
        <f>IFERROR(VLOOKUP('SAP Data'!$C161,'2021 Balance Sheet'!$B$7:$O$1335,'2021 Balance Sheet'!M$2, FALSE),0)</f>
        <v>0</v>
      </c>
      <c r="AM161" s="199">
        <f>IFERROR(VLOOKUP('SAP Data'!$C161,'2021 Balance Sheet'!$B$7:$O$1335,'2021 Balance Sheet'!N$2, FALSE),0)</f>
        <v>0</v>
      </c>
      <c r="AN161" s="199">
        <f>IFERROR(VLOOKUP('SAP Data'!$C161,'2021 Balance Sheet'!$B$7:$O$1335,'2021 Balance Sheet'!O$2, FALSE),0)</f>
        <v>0</v>
      </c>
      <c r="AO161" s="198">
        <f t="shared" si="4"/>
        <v>0</v>
      </c>
    </row>
    <row r="162" spans="1:75" ht="15.75" thickBot="1" x14ac:dyDescent="0.3">
      <c r="A162" s="26" t="str">
        <f t="shared" si="5"/>
        <v>143018</v>
      </c>
      <c r="B162" s="149" t="s">
        <v>3092</v>
      </c>
      <c r="C162" s="153" t="s">
        <v>3093</v>
      </c>
      <c r="D162" s="125"/>
      <c r="E162" s="140"/>
      <c r="F162" s="140"/>
      <c r="G162" s="140"/>
      <c r="H162" s="140"/>
      <c r="I162" s="140"/>
      <c r="J162" s="140"/>
      <c r="K162" s="140"/>
      <c r="L162" s="140"/>
      <c r="M162" s="140"/>
      <c r="N162" s="140"/>
      <c r="O162" s="140"/>
      <c r="P162" s="140"/>
      <c r="Q162" s="199">
        <v>0</v>
      </c>
      <c r="R162" s="199">
        <v>0</v>
      </c>
      <c r="S162" s="199">
        <v>0</v>
      </c>
      <c r="T162" s="199">
        <v>0</v>
      </c>
      <c r="U162" s="199">
        <v>0</v>
      </c>
      <c r="V162" s="199">
        <v>0</v>
      </c>
      <c r="W162" s="199">
        <v>0</v>
      </c>
      <c r="X162" s="199">
        <v>0</v>
      </c>
      <c r="Y162" s="199">
        <v>0</v>
      </c>
      <c r="Z162" s="199">
        <v>0</v>
      </c>
      <c r="AA162" s="199">
        <v>0</v>
      </c>
      <c r="AB162" s="199">
        <v>0</v>
      </c>
      <c r="AC162" s="199">
        <f>IFERROR(VLOOKUP('SAP Data'!$C162,'2021 Balance Sheet'!$B$7:$O$1335,'2021 Balance Sheet'!D$2, FALSE),0)</f>
        <v>0</v>
      </c>
      <c r="AD162" s="199">
        <f>IFERROR(VLOOKUP('SAP Data'!$C162,'2021 Balance Sheet'!$B$7:$O$1335,'2021 Balance Sheet'!E$2, FALSE),0)</f>
        <v>0</v>
      </c>
      <c r="AE162" s="199">
        <f>IFERROR(VLOOKUP('SAP Data'!$C162,'2021 Balance Sheet'!$B$7:$O$1335,'2021 Balance Sheet'!F$2, FALSE),0)</f>
        <v>0</v>
      </c>
      <c r="AF162" s="199">
        <f>IFERROR(VLOOKUP('SAP Data'!$C162,'2021 Balance Sheet'!$B$7:$O$1335,'2021 Balance Sheet'!G$2, FALSE),0)</f>
        <v>0</v>
      </c>
      <c r="AG162" s="199">
        <f>IFERROR(VLOOKUP('SAP Data'!$C162,'2021 Balance Sheet'!$B$7:$O$1335,'2021 Balance Sheet'!H$2, FALSE),0)</f>
        <v>0</v>
      </c>
      <c r="AH162" s="199">
        <f>IFERROR(VLOOKUP('SAP Data'!$C162,'2021 Balance Sheet'!$B$7:$O$1335,'2021 Balance Sheet'!I$2, FALSE),0)</f>
        <v>0</v>
      </c>
      <c r="AI162" s="199">
        <f>IFERROR(VLOOKUP('SAP Data'!$C162,'2021 Balance Sheet'!$B$7:$O$1335,'2021 Balance Sheet'!J$2, FALSE),0)</f>
        <v>0</v>
      </c>
      <c r="AJ162" s="199">
        <f>IFERROR(VLOOKUP('SAP Data'!$C162,'2021 Balance Sheet'!$B$7:$O$1335,'2021 Balance Sheet'!K$2, FALSE),0)</f>
        <v>0</v>
      </c>
      <c r="AK162" s="199">
        <f>IFERROR(VLOOKUP('SAP Data'!$C162,'2021 Balance Sheet'!$B$7:$O$1335,'2021 Balance Sheet'!L$2, FALSE),0)</f>
        <v>0</v>
      </c>
      <c r="AL162" s="199">
        <f>IFERROR(VLOOKUP('SAP Data'!$C162,'2021 Balance Sheet'!$B$7:$O$1335,'2021 Balance Sheet'!M$2, FALSE),0)</f>
        <v>0</v>
      </c>
      <c r="AM162" s="199">
        <f>IFERROR(VLOOKUP('SAP Data'!$C162,'2021 Balance Sheet'!$B$7:$O$1335,'2021 Balance Sheet'!N$2, FALSE),0)</f>
        <v>0</v>
      </c>
      <c r="AN162" s="199">
        <f>IFERROR(VLOOKUP('SAP Data'!$C162,'2021 Balance Sheet'!$B$7:$O$1335,'2021 Balance Sheet'!O$2, FALSE),0)</f>
        <v>0</v>
      </c>
      <c r="AO162" s="198">
        <f t="shared" si="4"/>
        <v>0</v>
      </c>
    </row>
    <row r="163" spans="1:75" ht="15.75" thickBot="1" x14ac:dyDescent="0.3">
      <c r="A163" s="26" t="str">
        <f t="shared" si="5"/>
        <v>143019</v>
      </c>
      <c r="B163" s="149" t="s">
        <v>263</v>
      </c>
      <c r="C163" s="153" t="s">
        <v>264</v>
      </c>
      <c r="D163" s="125" t="s">
        <v>4</v>
      </c>
      <c r="E163" s="139">
        <v>0</v>
      </c>
      <c r="F163" s="139">
        <v>0</v>
      </c>
      <c r="G163" s="139">
        <v>0</v>
      </c>
      <c r="H163" s="139">
        <v>0</v>
      </c>
      <c r="I163" s="139">
        <v>0</v>
      </c>
      <c r="J163" s="139">
        <v>0</v>
      </c>
      <c r="K163" s="139">
        <v>0</v>
      </c>
      <c r="L163" s="139">
        <v>0</v>
      </c>
      <c r="M163" s="139">
        <v>0</v>
      </c>
      <c r="N163" s="139">
        <v>0</v>
      </c>
      <c r="O163" s="139">
        <v>0</v>
      </c>
      <c r="P163" s="139">
        <v>0</v>
      </c>
      <c r="Q163" s="199">
        <v>0</v>
      </c>
      <c r="R163" s="199">
        <v>0</v>
      </c>
      <c r="S163" s="199">
        <v>0</v>
      </c>
      <c r="T163" s="199">
        <v>0</v>
      </c>
      <c r="U163" s="199">
        <v>0</v>
      </c>
      <c r="V163" s="199">
        <v>0</v>
      </c>
      <c r="W163" s="199">
        <v>0</v>
      </c>
      <c r="X163" s="199">
        <v>0</v>
      </c>
      <c r="Y163" s="199">
        <v>0</v>
      </c>
      <c r="Z163" s="199">
        <v>0</v>
      </c>
      <c r="AA163" s="199">
        <v>0</v>
      </c>
      <c r="AB163" s="199">
        <v>0</v>
      </c>
      <c r="AC163" s="199">
        <f>IFERROR(VLOOKUP('SAP Data'!$C163,'2021 Balance Sheet'!$B$7:$O$1335,'2021 Balance Sheet'!D$2, FALSE),0)</f>
        <v>0</v>
      </c>
      <c r="AD163" s="199">
        <f>IFERROR(VLOOKUP('SAP Data'!$C163,'2021 Balance Sheet'!$B$7:$O$1335,'2021 Balance Sheet'!E$2, FALSE),0)</f>
        <v>0</v>
      </c>
      <c r="AE163" s="199">
        <f>IFERROR(VLOOKUP('SAP Data'!$C163,'2021 Balance Sheet'!$B$7:$O$1335,'2021 Balance Sheet'!F$2, FALSE),0)</f>
        <v>0</v>
      </c>
      <c r="AF163" s="199">
        <f>IFERROR(VLOOKUP('SAP Data'!$C163,'2021 Balance Sheet'!$B$7:$O$1335,'2021 Balance Sheet'!G$2, FALSE),0)</f>
        <v>0</v>
      </c>
      <c r="AG163" s="199">
        <f>IFERROR(VLOOKUP('SAP Data'!$C163,'2021 Balance Sheet'!$B$7:$O$1335,'2021 Balance Sheet'!H$2, FALSE),0)</f>
        <v>0</v>
      </c>
      <c r="AH163" s="199">
        <f>IFERROR(VLOOKUP('SAP Data'!$C163,'2021 Balance Sheet'!$B$7:$O$1335,'2021 Balance Sheet'!I$2, FALSE),0)</f>
        <v>0</v>
      </c>
      <c r="AI163" s="199">
        <f>IFERROR(VLOOKUP('SAP Data'!$C163,'2021 Balance Sheet'!$B$7:$O$1335,'2021 Balance Sheet'!J$2, FALSE),0)</f>
        <v>0</v>
      </c>
      <c r="AJ163" s="199">
        <f>IFERROR(VLOOKUP('SAP Data'!$C163,'2021 Balance Sheet'!$B$7:$O$1335,'2021 Balance Sheet'!K$2, FALSE),0)</f>
        <v>0</v>
      </c>
      <c r="AK163" s="199">
        <f>IFERROR(VLOOKUP('SAP Data'!$C163,'2021 Balance Sheet'!$B$7:$O$1335,'2021 Balance Sheet'!L$2, FALSE),0)</f>
        <v>0</v>
      </c>
      <c r="AL163" s="199">
        <f>IFERROR(VLOOKUP('SAP Data'!$C163,'2021 Balance Sheet'!$B$7:$O$1335,'2021 Balance Sheet'!M$2, FALSE),0)</f>
        <v>0</v>
      </c>
      <c r="AM163" s="199">
        <f>IFERROR(VLOOKUP('SAP Data'!$C163,'2021 Balance Sheet'!$B$7:$O$1335,'2021 Balance Sheet'!N$2, FALSE),0)</f>
        <v>0</v>
      </c>
      <c r="AN163" s="199">
        <f>IFERROR(VLOOKUP('SAP Data'!$C163,'2021 Balance Sheet'!$B$7:$O$1335,'2021 Balance Sheet'!O$2, FALSE),0)</f>
        <v>0</v>
      </c>
      <c r="AO163" s="198">
        <f t="shared" si="4"/>
        <v>0</v>
      </c>
    </row>
    <row r="164" spans="1:75" ht="15.75" thickBot="1" x14ac:dyDescent="0.3">
      <c r="A164" s="26" t="str">
        <f t="shared" si="5"/>
        <v>143020</v>
      </c>
      <c r="B164" s="149" t="s">
        <v>266</v>
      </c>
      <c r="C164" s="153" t="s">
        <v>267</v>
      </c>
      <c r="D164" s="125" t="s">
        <v>4</v>
      </c>
      <c r="E164" s="140">
        <v>0</v>
      </c>
      <c r="F164" s="140">
        <v>0</v>
      </c>
      <c r="G164" s="140">
        <v>0</v>
      </c>
      <c r="H164" s="140">
        <v>0</v>
      </c>
      <c r="I164" s="140">
        <v>0</v>
      </c>
      <c r="J164" s="140">
        <v>0</v>
      </c>
      <c r="K164" s="140">
        <v>0</v>
      </c>
      <c r="L164" s="140">
        <v>0</v>
      </c>
      <c r="M164" s="140">
        <v>0</v>
      </c>
      <c r="N164" s="140">
        <v>0</v>
      </c>
      <c r="O164" s="140">
        <v>0</v>
      </c>
      <c r="P164" s="140">
        <v>0</v>
      </c>
      <c r="Q164" s="199">
        <v>0</v>
      </c>
      <c r="R164" s="199">
        <v>0</v>
      </c>
      <c r="S164" s="199">
        <v>0</v>
      </c>
      <c r="T164" s="199">
        <v>0</v>
      </c>
      <c r="U164" s="199">
        <v>0</v>
      </c>
      <c r="V164" s="199">
        <v>0</v>
      </c>
      <c r="W164" s="199">
        <v>0</v>
      </c>
      <c r="X164" s="199">
        <v>0</v>
      </c>
      <c r="Y164" s="199">
        <v>0</v>
      </c>
      <c r="Z164" s="199">
        <v>0</v>
      </c>
      <c r="AA164" s="199">
        <v>0</v>
      </c>
      <c r="AB164" s="199">
        <v>0</v>
      </c>
      <c r="AC164" s="199">
        <f>IFERROR(VLOOKUP('SAP Data'!$C164,'2021 Balance Sheet'!$B$7:$O$1335,'2021 Balance Sheet'!D$2, FALSE),0)</f>
        <v>0</v>
      </c>
      <c r="AD164" s="199">
        <f>IFERROR(VLOOKUP('SAP Data'!$C164,'2021 Balance Sheet'!$B$7:$O$1335,'2021 Balance Sheet'!E$2, FALSE),0)</f>
        <v>0</v>
      </c>
      <c r="AE164" s="199">
        <f>IFERROR(VLOOKUP('SAP Data'!$C164,'2021 Balance Sheet'!$B$7:$O$1335,'2021 Balance Sheet'!F$2, FALSE),0)</f>
        <v>0</v>
      </c>
      <c r="AF164" s="199">
        <f>IFERROR(VLOOKUP('SAP Data'!$C164,'2021 Balance Sheet'!$B$7:$O$1335,'2021 Balance Sheet'!G$2, FALSE),0)</f>
        <v>0</v>
      </c>
      <c r="AG164" s="199">
        <f>IFERROR(VLOOKUP('SAP Data'!$C164,'2021 Balance Sheet'!$B$7:$O$1335,'2021 Balance Sheet'!H$2, FALSE),0)</f>
        <v>0</v>
      </c>
      <c r="AH164" s="199">
        <f>IFERROR(VLOOKUP('SAP Data'!$C164,'2021 Balance Sheet'!$B$7:$O$1335,'2021 Balance Sheet'!I$2, FALSE),0)</f>
        <v>0</v>
      </c>
      <c r="AI164" s="199">
        <f>IFERROR(VLOOKUP('SAP Data'!$C164,'2021 Balance Sheet'!$B$7:$O$1335,'2021 Balance Sheet'!J$2, FALSE),0)</f>
        <v>0</v>
      </c>
      <c r="AJ164" s="199">
        <f>IFERROR(VLOOKUP('SAP Data'!$C164,'2021 Balance Sheet'!$B$7:$O$1335,'2021 Balance Sheet'!K$2, FALSE),0)</f>
        <v>0</v>
      </c>
      <c r="AK164" s="199">
        <f>IFERROR(VLOOKUP('SAP Data'!$C164,'2021 Balance Sheet'!$B$7:$O$1335,'2021 Balance Sheet'!L$2, FALSE),0)</f>
        <v>0</v>
      </c>
      <c r="AL164" s="199">
        <f>IFERROR(VLOOKUP('SAP Data'!$C164,'2021 Balance Sheet'!$B$7:$O$1335,'2021 Balance Sheet'!M$2, FALSE),0)</f>
        <v>0</v>
      </c>
      <c r="AM164" s="199">
        <f>IFERROR(VLOOKUP('SAP Data'!$C164,'2021 Balance Sheet'!$B$7:$O$1335,'2021 Balance Sheet'!N$2, FALSE),0)</f>
        <v>0</v>
      </c>
      <c r="AN164" s="199">
        <f>IFERROR(VLOOKUP('SAP Data'!$C164,'2021 Balance Sheet'!$B$7:$O$1335,'2021 Balance Sheet'!O$2, FALSE),0)</f>
        <v>0</v>
      </c>
      <c r="AO164" s="198">
        <f t="shared" si="4"/>
        <v>0</v>
      </c>
    </row>
    <row r="165" spans="1:75" ht="15.75" thickBot="1" x14ac:dyDescent="0.3">
      <c r="A165" s="26" t="str">
        <f t="shared" si="5"/>
        <v>143022</v>
      </c>
      <c r="B165" s="149" t="s">
        <v>269</v>
      </c>
      <c r="C165" s="153" t="s">
        <v>270</v>
      </c>
      <c r="D165" s="125" t="s">
        <v>4</v>
      </c>
      <c r="E165" s="139">
        <v>1658.11</v>
      </c>
      <c r="F165" s="139">
        <v>1335.96</v>
      </c>
      <c r="G165" s="139">
        <v>-177.33</v>
      </c>
      <c r="H165" s="139">
        <v>641.51</v>
      </c>
      <c r="I165" s="139">
        <v>1181.6199999999999</v>
      </c>
      <c r="J165" s="139">
        <v>96.06</v>
      </c>
      <c r="K165" s="139">
        <v>670.62</v>
      </c>
      <c r="L165" s="139">
        <v>-123.3</v>
      </c>
      <c r="M165" s="139">
        <v>124.81</v>
      </c>
      <c r="N165" s="139">
        <v>272.43</v>
      </c>
      <c r="O165" s="139">
        <v>1395.58</v>
      </c>
      <c r="P165" s="139">
        <v>571.54999999999995</v>
      </c>
      <c r="Q165" s="199">
        <v>2241.13</v>
      </c>
      <c r="R165" s="199">
        <v>2477</v>
      </c>
      <c r="S165" s="199">
        <v>2758.59</v>
      </c>
      <c r="T165" s="199">
        <v>2014.19</v>
      </c>
      <c r="U165" s="199">
        <v>-5696.8</v>
      </c>
      <c r="V165" s="199">
        <v>495.52</v>
      </c>
      <c r="W165" s="199">
        <v>473.71</v>
      </c>
      <c r="X165" s="199">
        <v>473.71</v>
      </c>
      <c r="Y165" s="199">
        <v>1540.52</v>
      </c>
      <c r="Z165" s="199">
        <v>1549.4</v>
      </c>
      <c r="AA165" s="199">
        <v>1596.4</v>
      </c>
      <c r="AB165" s="199">
        <v>1541.69</v>
      </c>
      <c r="AC165" s="199">
        <f>IFERROR(VLOOKUP('SAP Data'!$C165,'2021 Balance Sheet'!$B$7:$O$1335,'2021 Balance Sheet'!D$2, FALSE),0)</f>
        <v>1647.75</v>
      </c>
      <c r="AD165" s="199">
        <f>IFERROR(VLOOKUP('SAP Data'!$C165,'2021 Balance Sheet'!$B$7:$O$1335,'2021 Balance Sheet'!E$2, FALSE),0)</f>
        <v>1598.08</v>
      </c>
      <c r="AE165" s="199">
        <f>IFERROR(VLOOKUP('SAP Data'!$C165,'2021 Balance Sheet'!$B$7:$O$1335,'2021 Balance Sheet'!F$2, FALSE),0)</f>
        <v>106.76</v>
      </c>
      <c r="AF165" s="199">
        <f>IFERROR(VLOOKUP('SAP Data'!$C165,'2021 Balance Sheet'!$B$7:$O$1335,'2021 Balance Sheet'!G$2, FALSE),0)</f>
        <v>47.59</v>
      </c>
      <c r="AG165" s="199">
        <f>IFERROR(VLOOKUP('SAP Data'!$C165,'2021 Balance Sheet'!$B$7:$O$1335,'2021 Balance Sheet'!H$2, FALSE),0)</f>
        <v>47.59</v>
      </c>
      <c r="AH165" s="199">
        <f>IFERROR(VLOOKUP('SAP Data'!$C165,'2021 Balance Sheet'!$B$7:$O$1335,'2021 Balance Sheet'!I$2, FALSE),0)</f>
        <v>4550.66</v>
      </c>
      <c r="AI165" s="199">
        <f>IFERROR(VLOOKUP('SAP Data'!$C165,'2021 Balance Sheet'!$B$7:$O$1335,'2021 Balance Sheet'!J$2, FALSE),0)</f>
        <v>7266.23</v>
      </c>
      <c r="AJ165" s="199">
        <f>IFERROR(VLOOKUP('SAP Data'!$C165,'2021 Balance Sheet'!$B$7:$O$1335,'2021 Balance Sheet'!K$2, FALSE),0)</f>
        <v>200.88</v>
      </c>
      <c r="AK165" s="199">
        <f>IFERROR(VLOOKUP('SAP Data'!$C165,'2021 Balance Sheet'!$B$7:$O$1335,'2021 Balance Sheet'!L$2, FALSE),0)</f>
        <v>361.91</v>
      </c>
      <c r="AL165" s="199">
        <f>IFERROR(VLOOKUP('SAP Data'!$C165,'2021 Balance Sheet'!$B$7:$O$1335,'2021 Balance Sheet'!M$2, FALSE),0)</f>
        <v>251.72</v>
      </c>
      <c r="AM165" s="199">
        <f>IFERROR(VLOOKUP('SAP Data'!$C165,'2021 Balance Sheet'!$B$7:$O$1335,'2021 Balance Sheet'!N$2, FALSE),0)</f>
        <v>144.82</v>
      </c>
      <c r="AN165" s="199">
        <f>IFERROR(VLOOKUP('SAP Data'!$C165,'2021 Balance Sheet'!$B$7:$O$1335,'2021 Balance Sheet'!O$2, FALSE),0)</f>
        <v>-106.29</v>
      </c>
      <c r="AO165" s="198">
        <f t="shared" si="4"/>
        <v>1541.69</v>
      </c>
    </row>
    <row r="166" spans="1:75" ht="15.75" thickBot="1" x14ac:dyDescent="0.3">
      <c r="A166" s="26" t="str">
        <f t="shared" si="5"/>
        <v>143025</v>
      </c>
      <c r="B166" s="149" t="s">
        <v>272</v>
      </c>
      <c r="C166" s="153" t="s">
        <v>273</v>
      </c>
      <c r="D166" s="125" t="s">
        <v>4</v>
      </c>
      <c r="E166" s="140">
        <v>0</v>
      </c>
      <c r="F166" s="140">
        <v>0</v>
      </c>
      <c r="G166" s="140">
        <v>63222.16</v>
      </c>
      <c r="H166" s="140">
        <v>63222.16</v>
      </c>
      <c r="I166" s="140">
        <v>63222.16</v>
      </c>
      <c r="J166" s="140">
        <v>1526669.16</v>
      </c>
      <c r="K166" s="140">
        <v>1526669.16</v>
      </c>
      <c r="L166" s="140">
        <v>1544730</v>
      </c>
      <c r="M166" s="140">
        <v>1619083</v>
      </c>
      <c r="N166" s="140">
        <v>1483863</v>
      </c>
      <c r="O166" s="140">
        <v>1483863</v>
      </c>
      <c r="P166" s="140">
        <v>1483863</v>
      </c>
      <c r="Q166" s="199">
        <v>155636</v>
      </c>
      <c r="R166" s="199">
        <v>247074</v>
      </c>
      <c r="S166" s="199">
        <v>2370685</v>
      </c>
      <c r="T166" s="199">
        <v>2370685</v>
      </c>
      <c r="U166" s="199">
        <v>2272968</v>
      </c>
      <c r="V166" s="199">
        <v>2343499</v>
      </c>
      <c r="W166" s="199">
        <v>2343499</v>
      </c>
      <c r="X166" s="199">
        <v>2397342</v>
      </c>
      <c r="Y166" s="199">
        <v>2397342</v>
      </c>
      <c r="Z166" s="199">
        <v>2174334</v>
      </c>
      <c r="AA166" s="199">
        <v>2174334</v>
      </c>
      <c r="AB166" s="199">
        <v>181523.92</v>
      </c>
      <c r="AC166" s="199">
        <f>IFERROR(VLOOKUP('SAP Data'!$C166,'2021 Balance Sheet'!$B$7:$O$1335,'2021 Balance Sheet'!D$2, FALSE),0)</f>
        <v>180754.84</v>
      </c>
      <c r="AD166" s="199">
        <f>IFERROR(VLOOKUP('SAP Data'!$C166,'2021 Balance Sheet'!$B$7:$O$1335,'2021 Balance Sheet'!E$2, FALSE),0)</f>
        <v>182293</v>
      </c>
      <c r="AE166" s="199">
        <f>IFERROR(VLOOKUP('SAP Data'!$C166,'2021 Balance Sheet'!$B$7:$O$1335,'2021 Balance Sheet'!F$2, FALSE),0)</f>
        <v>2555142</v>
      </c>
      <c r="AF166" s="199">
        <f>IFERROR(VLOOKUP('SAP Data'!$C166,'2021 Balance Sheet'!$B$7:$O$1335,'2021 Balance Sheet'!G$2, FALSE),0)</f>
        <v>2555142</v>
      </c>
      <c r="AG166" s="199">
        <f>IFERROR(VLOOKUP('SAP Data'!$C166,'2021 Balance Sheet'!$B$7:$O$1335,'2021 Balance Sheet'!H$2, FALSE),0)</f>
        <v>2178593</v>
      </c>
      <c r="AH166" s="199">
        <f>IFERROR(VLOOKUP('SAP Data'!$C166,'2021 Balance Sheet'!$B$7:$O$1335,'2021 Balance Sheet'!I$2, FALSE),0)</f>
        <v>2178593</v>
      </c>
      <c r="AI166" s="199">
        <f>IFERROR(VLOOKUP('SAP Data'!$C166,'2021 Balance Sheet'!$B$7:$O$1335,'2021 Balance Sheet'!J$2, FALSE),0)</f>
        <v>2178593</v>
      </c>
      <c r="AJ166" s="199">
        <f>IFERROR(VLOOKUP('SAP Data'!$C166,'2021 Balance Sheet'!$B$7:$O$1335,'2021 Balance Sheet'!K$2, FALSE),0)</f>
        <v>2178593</v>
      </c>
      <c r="AK166" s="199">
        <f>IFERROR(VLOOKUP('SAP Data'!$C166,'2021 Balance Sheet'!$B$7:$O$1335,'2021 Balance Sheet'!L$2, FALSE),0)</f>
        <v>2175871</v>
      </c>
      <c r="AL166" s="199">
        <f>IFERROR(VLOOKUP('SAP Data'!$C166,'2021 Balance Sheet'!$B$7:$O$1335,'2021 Balance Sheet'!M$2, FALSE),0)</f>
        <v>2175871</v>
      </c>
      <c r="AM166" s="199">
        <f>IFERROR(VLOOKUP('SAP Data'!$C166,'2021 Balance Sheet'!$B$7:$O$1335,'2021 Balance Sheet'!N$2, FALSE),0)</f>
        <v>2175871</v>
      </c>
      <c r="AN166" s="199">
        <f>IFERROR(VLOOKUP('SAP Data'!$C166,'2021 Balance Sheet'!$B$7:$O$1335,'2021 Balance Sheet'!O$2, FALSE),0)</f>
        <v>2234451</v>
      </c>
      <c r="AO166" s="198">
        <f t="shared" si="4"/>
        <v>181523.92</v>
      </c>
    </row>
    <row r="167" spans="1:75" ht="15.75" thickBot="1" x14ac:dyDescent="0.3">
      <c r="A167" s="26" t="str">
        <f t="shared" si="5"/>
        <v>143026</v>
      </c>
      <c r="B167" s="149" t="s">
        <v>275</v>
      </c>
      <c r="C167" s="153" t="s">
        <v>276</v>
      </c>
      <c r="D167" s="125" t="s">
        <v>4</v>
      </c>
      <c r="E167" s="139">
        <v>0</v>
      </c>
      <c r="F167" s="139">
        <v>0</v>
      </c>
      <c r="G167" s="139">
        <v>0</v>
      </c>
      <c r="H167" s="139">
        <v>0</v>
      </c>
      <c r="I167" s="139">
        <v>0</v>
      </c>
      <c r="J167" s="139">
        <v>0</v>
      </c>
      <c r="K167" s="139">
        <v>0</v>
      </c>
      <c r="L167" s="139">
        <v>0</v>
      </c>
      <c r="M167" s="139">
        <v>0</v>
      </c>
      <c r="N167" s="139">
        <v>0</v>
      </c>
      <c r="O167" s="139">
        <v>0</v>
      </c>
      <c r="P167" s="139">
        <v>0</v>
      </c>
      <c r="Q167" s="199">
        <v>0</v>
      </c>
      <c r="R167" s="199">
        <v>0</v>
      </c>
      <c r="S167" s="199">
        <v>0</v>
      </c>
      <c r="T167" s="199">
        <v>0</v>
      </c>
      <c r="U167" s="199">
        <v>0</v>
      </c>
      <c r="V167" s="199">
        <v>0</v>
      </c>
      <c r="W167" s="199">
        <v>0</v>
      </c>
      <c r="X167" s="199">
        <v>0</v>
      </c>
      <c r="Y167" s="199">
        <v>0</v>
      </c>
      <c r="Z167" s="199">
        <v>0</v>
      </c>
      <c r="AA167" s="199">
        <v>0</v>
      </c>
      <c r="AB167" s="199">
        <v>0</v>
      </c>
      <c r="AC167" s="199">
        <f>IFERROR(VLOOKUP('SAP Data'!$C167,'2021 Balance Sheet'!$B$7:$O$1335,'2021 Balance Sheet'!D$2, FALSE),0)</f>
        <v>0</v>
      </c>
      <c r="AD167" s="199">
        <f>IFERROR(VLOOKUP('SAP Data'!$C167,'2021 Balance Sheet'!$B$7:$O$1335,'2021 Balance Sheet'!E$2, FALSE),0)</f>
        <v>0</v>
      </c>
      <c r="AE167" s="199">
        <f>IFERROR(VLOOKUP('SAP Data'!$C167,'2021 Balance Sheet'!$B$7:$O$1335,'2021 Balance Sheet'!F$2, FALSE),0)</f>
        <v>0</v>
      </c>
      <c r="AF167" s="199">
        <f>IFERROR(VLOOKUP('SAP Data'!$C167,'2021 Balance Sheet'!$B$7:$O$1335,'2021 Balance Sheet'!G$2, FALSE),0)</f>
        <v>0</v>
      </c>
      <c r="AG167" s="199">
        <f>IFERROR(VLOOKUP('SAP Data'!$C167,'2021 Balance Sheet'!$B$7:$O$1335,'2021 Balance Sheet'!H$2, FALSE),0)</f>
        <v>0</v>
      </c>
      <c r="AH167" s="199">
        <f>IFERROR(VLOOKUP('SAP Data'!$C167,'2021 Balance Sheet'!$B$7:$O$1335,'2021 Balance Sheet'!I$2, FALSE),0)</f>
        <v>0</v>
      </c>
      <c r="AI167" s="199">
        <f>IFERROR(VLOOKUP('SAP Data'!$C167,'2021 Balance Sheet'!$B$7:$O$1335,'2021 Balance Sheet'!J$2, FALSE),0)</f>
        <v>0</v>
      </c>
      <c r="AJ167" s="199">
        <f>IFERROR(VLOOKUP('SAP Data'!$C167,'2021 Balance Sheet'!$B$7:$O$1335,'2021 Balance Sheet'!K$2, FALSE),0)</f>
        <v>0</v>
      </c>
      <c r="AK167" s="199">
        <f>IFERROR(VLOOKUP('SAP Data'!$C167,'2021 Balance Sheet'!$B$7:$O$1335,'2021 Balance Sheet'!L$2, FALSE),0)</f>
        <v>0</v>
      </c>
      <c r="AL167" s="199">
        <f>IFERROR(VLOOKUP('SAP Data'!$C167,'2021 Balance Sheet'!$B$7:$O$1335,'2021 Balance Sheet'!M$2, FALSE),0)</f>
        <v>0</v>
      </c>
      <c r="AM167" s="199">
        <f>IFERROR(VLOOKUP('SAP Data'!$C167,'2021 Balance Sheet'!$B$7:$O$1335,'2021 Balance Sheet'!N$2, FALSE),0)</f>
        <v>0</v>
      </c>
      <c r="AN167" s="199">
        <f>IFERROR(VLOOKUP('SAP Data'!$C167,'2021 Balance Sheet'!$B$7:$O$1335,'2021 Balance Sheet'!O$2, FALSE),0)</f>
        <v>0</v>
      </c>
      <c r="AO167" s="198">
        <f t="shared" si="4"/>
        <v>0</v>
      </c>
    </row>
    <row r="168" spans="1:75" ht="15.75" thickBot="1" x14ac:dyDescent="0.3">
      <c r="A168" s="26" t="str">
        <f t="shared" si="5"/>
        <v>143027</v>
      </c>
      <c r="B168" s="149" t="s">
        <v>3094</v>
      </c>
      <c r="C168" s="153" t="s">
        <v>1469</v>
      </c>
      <c r="D168" s="125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99">
        <v>0</v>
      </c>
      <c r="R168" s="199">
        <v>0</v>
      </c>
      <c r="S168" s="199">
        <v>0</v>
      </c>
      <c r="T168" s="199">
        <v>0</v>
      </c>
      <c r="U168" s="199">
        <v>0</v>
      </c>
      <c r="V168" s="199">
        <v>0</v>
      </c>
      <c r="W168" s="199">
        <v>0</v>
      </c>
      <c r="X168" s="199">
        <v>0</v>
      </c>
      <c r="Y168" s="199">
        <v>0</v>
      </c>
      <c r="Z168" s="199">
        <v>0</v>
      </c>
      <c r="AA168" s="199">
        <v>0</v>
      </c>
      <c r="AB168" s="199">
        <v>0</v>
      </c>
      <c r="AC168" s="199">
        <f>IFERROR(VLOOKUP('SAP Data'!$C168,'2021 Balance Sheet'!$B$7:$O$1335,'2021 Balance Sheet'!D$2, FALSE),0)</f>
        <v>0</v>
      </c>
      <c r="AD168" s="199">
        <f>IFERROR(VLOOKUP('SAP Data'!$C168,'2021 Balance Sheet'!$B$7:$O$1335,'2021 Balance Sheet'!E$2, FALSE),0)</f>
        <v>0</v>
      </c>
      <c r="AE168" s="199">
        <f>IFERROR(VLOOKUP('SAP Data'!$C168,'2021 Balance Sheet'!$B$7:$O$1335,'2021 Balance Sheet'!F$2, FALSE),0)</f>
        <v>0</v>
      </c>
      <c r="AF168" s="199">
        <f>IFERROR(VLOOKUP('SAP Data'!$C168,'2021 Balance Sheet'!$B$7:$O$1335,'2021 Balance Sheet'!G$2, FALSE),0)</f>
        <v>0</v>
      </c>
      <c r="AG168" s="199">
        <f>IFERROR(VLOOKUP('SAP Data'!$C168,'2021 Balance Sheet'!$B$7:$O$1335,'2021 Balance Sheet'!H$2, FALSE),0)</f>
        <v>0</v>
      </c>
      <c r="AH168" s="199">
        <f>IFERROR(VLOOKUP('SAP Data'!$C168,'2021 Balance Sheet'!$B$7:$O$1335,'2021 Balance Sheet'!I$2, FALSE),0)</f>
        <v>0</v>
      </c>
      <c r="AI168" s="199">
        <f>IFERROR(VLOOKUP('SAP Data'!$C168,'2021 Balance Sheet'!$B$7:$O$1335,'2021 Balance Sheet'!J$2, FALSE),0)</f>
        <v>0</v>
      </c>
      <c r="AJ168" s="199">
        <f>IFERROR(VLOOKUP('SAP Data'!$C168,'2021 Balance Sheet'!$B$7:$O$1335,'2021 Balance Sheet'!K$2, FALSE),0)</f>
        <v>0</v>
      </c>
      <c r="AK168" s="199">
        <f>IFERROR(VLOOKUP('SAP Data'!$C168,'2021 Balance Sheet'!$B$7:$O$1335,'2021 Balance Sheet'!L$2, FALSE),0)</f>
        <v>0</v>
      </c>
      <c r="AL168" s="199">
        <f>IFERROR(VLOOKUP('SAP Data'!$C168,'2021 Balance Sheet'!$B$7:$O$1335,'2021 Balance Sheet'!M$2, FALSE),0)</f>
        <v>0</v>
      </c>
      <c r="AM168" s="199">
        <f>IFERROR(VLOOKUP('SAP Data'!$C168,'2021 Balance Sheet'!$B$7:$O$1335,'2021 Balance Sheet'!N$2, FALSE),0)</f>
        <v>0</v>
      </c>
      <c r="AN168" s="199">
        <f>IFERROR(VLOOKUP('SAP Data'!$C168,'2021 Balance Sheet'!$B$7:$O$1335,'2021 Balance Sheet'!O$2, FALSE),0)</f>
        <v>0</v>
      </c>
      <c r="AO168" s="198">
        <f t="shared" si="4"/>
        <v>0</v>
      </c>
    </row>
    <row r="169" spans="1:75" ht="15.75" thickBot="1" x14ac:dyDescent="0.3">
      <c r="A169" s="26" t="str">
        <f t="shared" si="5"/>
        <v>143028</v>
      </c>
      <c r="B169" s="149" t="s">
        <v>278</v>
      </c>
      <c r="C169" s="153" t="s">
        <v>279</v>
      </c>
      <c r="D169" s="125" t="s">
        <v>4</v>
      </c>
      <c r="E169" s="140">
        <v>116744.35</v>
      </c>
      <c r="F169" s="140">
        <v>120032.47</v>
      </c>
      <c r="G169" s="140">
        <v>130221.05</v>
      </c>
      <c r="H169" s="140">
        <v>130414.05</v>
      </c>
      <c r="I169" s="140">
        <v>131914.53</v>
      </c>
      <c r="J169" s="140">
        <v>140873.34</v>
      </c>
      <c r="K169" s="140">
        <v>158871.65</v>
      </c>
      <c r="L169" s="140">
        <v>174739.72</v>
      </c>
      <c r="M169" s="140">
        <v>189999.25</v>
      </c>
      <c r="N169" s="140">
        <v>197435.4</v>
      </c>
      <c r="O169" s="140">
        <v>214717.82</v>
      </c>
      <c r="P169" s="140">
        <v>226323.06</v>
      </c>
      <c r="Q169" s="199">
        <v>241442.42</v>
      </c>
      <c r="R169" s="199">
        <v>250042.14</v>
      </c>
      <c r="S169" s="199">
        <v>274246.56</v>
      </c>
      <c r="T169" s="199">
        <v>279622.15999999997</v>
      </c>
      <c r="U169" s="199">
        <v>286385.56</v>
      </c>
      <c r="V169" s="199">
        <v>315799.95</v>
      </c>
      <c r="W169" s="199">
        <v>357834.2</v>
      </c>
      <c r="X169" s="199">
        <v>363703.44</v>
      </c>
      <c r="Y169" s="199">
        <v>382594.76</v>
      </c>
      <c r="Z169" s="199">
        <v>419767.07</v>
      </c>
      <c r="AA169" s="199">
        <v>425743.95</v>
      </c>
      <c r="AB169" s="199">
        <v>434010.16</v>
      </c>
      <c r="AC169" s="199">
        <f>IFERROR(VLOOKUP('SAP Data'!$C169,'2021 Balance Sheet'!$B$7:$O$1335,'2021 Balance Sheet'!D$2, FALSE),0)</f>
        <v>441145.12</v>
      </c>
      <c r="AD169" s="199">
        <f>IFERROR(VLOOKUP('SAP Data'!$C169,'2021 Balance Sheet'!$B$7:$O$1335,'2021 Balance Sheet'!E$2, FALSE),0)</f>
        <v>464204.79999999999</v>
      </c>
      <c r="AE169" s="199">
        <f>IFERROR(VLOOKUP('SAP Data'!$C169,'2021 Balance Sheet'!$B$7:$O$1335,'2021 Balance Sheet'!F$2, FALSE),0)</f>
        <v>478901.58</v>
      </c>
      <c r="AF169" s="199">
        <f>IFERROR(VLOOKUP('SAP Data'!$C169,'2021 Balance Sheet'!$B$7:$O$1335,'2021 Balance Sheet'!G$2, FALSE),0)</f>
        <v>486004.71</v>
      </c>
      <c r="AG169" s="199">
        <f>IFERROR(VLOOKUP('SAP Data'!$C169,'2021 Balance Sheet'!$B$7:$O$1335,'2021 Balance Sheet'!H$2, FALSE),0)</f>
        <v>508503.62</v>
      </c>
      <c r="AH169" s="199">
        <f>IFERROR(VLOOKUP('SAP Data'!$C169,'2021 Balance Sheet'!$B$7:$O$1335,'2021 Balance Sheet'!I$2, FALSE),0)</f>
        <v>517428.51</v>
      </c>
      <c r="AI169" s="199">
        <f>IFERROR(VLOOKUP('SAP Data'!$C169,'2021 Balance Sheet'!$B$7:$O$1335,'2021 Balance Sheet'!J$2, FALSE),0)</f>
        <v>514147</v>
      </c>
      <c r="AJ169" s="199">
        <f>IFERROR(VLOOKUP('SAP Data'!$C169,'2021 Balance Sheet'!$B$7:$O$1335,'2021 Balance Sheet'!K$2, FALSE),0)</f>
        <v>531053.09</v>
      </c>
      <c r="AK169" s="199">
        <f>IFERROR(VLOOKUP('SAP Data'!$C169,'2021 Balance Sheet'!$B$7:$O$1335,'2021 Balance Sheet'!L$2, FALSE),0)</f>
        <v>523984.92</v>
      </c>
      <c r="AL169" s="199">
        <f>IFERROR(VLOOKUP('SAP Data'!$C169,'2021 Balance Sheet'!$B$7:$O$1335,'2021 Balance Sheet'!M$2, FALSE),0)</f>
        <v>540576.52</v>
      </c>
      <c r="AM169" s="199">
        <f>IFERROR(VLOOKUP('SAP Data'!$C169,'2021 Balance Sheet'!$B$7:$O$1335,'2021 Balance Sheet'!N$2, FALSE),0)</f>
        <v>540773.61</v>
      </c>
      <c r="AN169" s="199">
        <f>IFERROR(VLOOKUP('SAP Data'!$C169,'2021 Balance Sheet'!$B$7:$O$1335,'2021 Balance Sheet'!O$2, FALSE),0)</f>
        <v>540773.61</v>
      </c>
      <c r="AO169" s="198">
        <f t="shared" si="4"/>
        <v>434010.16</v>
      </c>
    </row>
    <row r="170" spans="1:75" ht="15.75" thickBot="1" x14ac:dyDescent="0.3">
      <c r="A170" s="26" t="str">
        <f t="shared" si="5"/>
        <v>143029</v>
      </c>
      <c r="B170" s="149" t="s">
        <v>281</v>
      </c>
      <c r="C170" s="153" t="s">
        <v>282</v>
      </c>
      <c r="D170" s="125" t="s">
        <v>4</v>
      </c>
      <c r="E170" s="139">
        <v>124805.37</v>
      </c>
      <c r="F170" s="139">
        <v>128433.56</v>
      </c>
      <c r="G170" s="139">
        <v>132485.12</v>
      </c>
      <c r="H170" s="139">
        <v>16715.669999999998</v>
      </c>
      <c r="I170" s="139">
        <v>20617.23</v>
      </c>
      <c r="J170" s="139">
        <v>24631.29</v>
      </c>
      <c r="K170" s="139">
        <v>29525.06</v>
      </c>
      <c r="L170" s="139">
        <v>34615.97</v>
      </c>
      <c r="M170" s="139">
        <v>39472.300000000003</v>
      </c>
      <c r="N170" s="139">
        <v>47096.08</v>
      </c>
      <c r="O170" s="139">
        <v>62933.11</v>
      </c>
      <c r="P170" s="139">
        <v>70377.75</v>
      </c>
      <c r="Q170" s="199">
        <v>74914.45</v>
      </c>
      <c r="R170" s="199">
        <v>78960.73</v>
      </c>
      <c r="S170" s="199">
        <v>83257.009999999995</v>
      </c>
      <c r="T170" s="199">
        <v>88351.7</v>
      </c>
      <c r="U170" s="199">
        <v>92397.98</v>
      </c>
      <c r="V170" s="199">
        <v>93821.34</v>
      </c>
      <c r="W170" s="199">
        <v>95489.73</v>
      </c>
      <c r="X170" s="199">
        <v>95920.41</v>
      </c>
      <c r="Y170" s="199">
        <v>99055.28</v>
      </c>
      <c r="Z170" s="199">
        <v>100573.18</v>
      </c>
      <c r="AA170" s="199">
        <v>108460.35</v>
      </c>
      <c r="AB170" s="199">
        <v>113380.96</v>
      </c>
      <c r="AC170" s="199">
        <f>IFERROR(VLOOKUP('SAP Data'!$C170,'2021 Balance Sheet'!$B$7:$O$1335,'2021 Balance Sheet'!D$2, FALSE),0)</f>
        <v>117987.78</v>
      </c>
      <c r="AD170" s="199">
        <f>IFERROR(VLOOKUP('SAP Data'!$C170,'2021 Balance Sheet'!$B$7:$O$1335,'2021 Balance Sheet'!E$2, FALSE),0)</f>
        <v>122821.87</v>
      </c>
      <c r="AE170" s="199">
        <f>IFERROR(VLOOKUP('SAP Data'!$C170,'2021 Balance Sheet'!$B$7:$O$1335,'2021 Balance Sheet'!F$2, FALSE),0)</f>
        <v>127428.69</v>
      </c>
      <c r="AF170" s="199">
        <f>IFERROR(VLOOKUP('SAP Data'!$C170,'2021 Balance Sheet'!$B$7:$O$1335,'2021 Balance Sheet'!G$2, FALSE),0)</f>
        <v>135815.67000000001</v>
      </c>
      <c r="AG170" s="199">
        <f>IFERROR(VLOOKUP('SAP Data'!$C170,'2021 Balance Sheet'!$B$7:$O$1335,'2021 Balance Sheet'!H$2, FALSE),0)</f>
        <v>57492.75</v>
      </c>
      <c r="AH170" s="199">
        <f>IFERROR(VLOOKUP('SAP Data'!$C170,'2021 Balance Sheet'!$B$7:$O$1335,'2021 Balance Sheet'!I$2, FALSE),0)</f>
        <v>297505.25</v>
      </c>
      <c r="AI170" s="199">
        <f>IFERROR(VLOOKUP('SAP Data'!$C170,'2021 Balance Sheet'!$B$7:$O$1335,'2021 Balance Sheet'!J$2, FALSE),0)</f>
        <v>297505.25</v>
      </c>
      <c r="AJ170" s="199">
        <f>IFERROR(VLOOKUP('SAP Data'!$C170,'2021 Balance Sheet'!$B$7:$O$1335,'2021 Balance Sheet'!K$2, FALSE),0)</f>
        <v>297505.25</v>
      </c>
      <c r="AK170" s="199">
        <f>IFERROR(VLOOKUP('SAP Data'!$C170,'2021 Balance Sheet'!$B$7:$O$1335,'2021 Balance Sheet'!L$2, FALSE),0)</f>
        <v>297505.25</v>
      </c>
      <c r="AL170" s="199">
        <f>IFERROR(VLOOKUP('SAP Data'!$C170,'2021 Balance Sheet'!$B$7:$O$1335,'2021 Balance Sheet'!M$2, FALSE),0)</f>
        <v>298618.61</v>
      </c>
      <c r="AM170" s="199">
        <f>IFERROR(VLOOKUP('SAP Data'!$C170,'2021 Balance Sheet'!$B$7:$O$1335,'2021 Balance Sheet'!N$2, FALSE),0)</f>
        <v>298618.61</v>
      </c>
      <c r="AN170" s="199">
        <f>IFERROR(VLOOKUP('SAP Data'!$C170,'2021 Balance Sheet'!$B$7:$O$1335,'2021 Balance Sheet'!O$2, FALSE),0)</f>
        <v>298618.61</v>
      </c>
      <c r="AO170" s="198">
        <f t="shared" si="4"/>
        <v>113380.96</v>
      </c>
    </row>
    <row r="171" spans="1:75" ht="15.75" thickBot="1" x14ac:dyDescent="0.3">
      <c r="A171" s="26" t="str">
        <f t="shared" si="5"/>
        <v>143030</v>
      </c>
      <c r="B171" s="239" t="s">
        <v>3996</v>
      </c>
      <c r="C171" s="238" t="s">
        <v>3997</v>
      </c>
      <c r="D171" s="125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99">
        <v>0</v>
      </c>
      <c r="R171" s="199">
        <v>0</v>
      </c>
      <c r="S171" s="199">
        <v>0</v>
      </c>
      <c r="T171" s="199">
        <v>0</v>
      </c>
      <c r="U171" s="199">
        <v>0</v>
      </c>
      <c r="V171" s="199">
        <v>0</v>
      </c>
      <c r="W171" s="199">
        <v>0</v>
      </c>
      <c r="X171" s="199">
        <v>0</v>
      </c>
      <c r="Y171" s="199">
        <v>503.56</v>
      </c>
      <c r="Z171" s="199">
        <v>3614.97</v>
      </c>
      <c r="AA171" s="199">
        <v>6643.88</v>
      </c>
      <c r="AB171" s="199">
        <v>9672.7900000000009</v>
      </c>
      <c r="AC171" s="199">
        <f>IFERROR(VLOOKUP('SAP Data'!$C171,'2021 Balance Sheet'!$B$7:$O$1335,'2021 Balance Sheet'!D$2, FALSE),0)</f>
        <v>12756.7</v>
      </c>
      <c r="AD171" s="199">
        <f>IFERROR(VLOOKUP('SAP Data'!$C171,'2021 Balance Sheet'!$B$7:$O$1335,'2021 Balance Sheet'!E$2, FALSE),0)</f>
        <v>15785.61</v>
      </c>
      <c r="AE171" s="199">
        <f>IFERROR(VLOOKUP('SAP Data'!$C171,'2021 Balance Sheet'!$B$7:$O$1335,'2021 Balance Sheet'!F$2, FALSE),0)</f>
        <v>19189.52</v>
      </c>
      <c r="AF171" s="199">
        <f>IFERROR(VLOOKUP('SAP Data'!$C171,'2021 Balance Sheet'!$B$7:$O$1335,'2021 Balance Sheet'!G$2, FALSE),0)</f>
        <v>22218.43</v>
      </c>
      <c r="AG171" s="199">
        <f>IFERROR(VLOOKUP('SAP Data'!$C171,'2021 Balance Sheet'!$B$7:$O$1335,'2021 Balance Sheet'!H$2, FALSE),0)</f>
        <v>25247.34</v>
      </c>
      <c r="AH171" s="199">
        <f>IFERROR(VLOOKUP('SAP Data'!$C171,'2021 Balance Sheet'!$B$7:$O$1335,'2021 Balance Sheet'!I$2, FALSE),0)</f>
        <v>28276.25</v>
      </c>
      <c r="AI171" s="199">
        <f>IFERROR(VLOOKUP('SAP Data'!$C171,'2021 Balance Sheet'!$B$7:$O$1335,'2021 Balance Sheet'!J$2, FALSE),0)</f>
        <v>31360.16</v>
      </c>
      <c r="AJ171" s="199">
        <f>IFERROR(VLOOKUP('SAP Data'!$C171,'2021 Balance Sheet'!$B$7:$O$1335,'2021 Balance Sheet'!K$2, FALSE),0)</f>
        <v>34389.07</v>
      </c>
      <c r="AK171" s="199">
        <f>IFERROR(VLOOKUP('SAP Data'!$C171,'2021 Balance Sheet'!$B$7:$O$1335,'2021 Balance Sheet'!L$2, FALSE),0)</f>
        <v>37472.26</v>
      </c>
      <c r="AL171" s="199">
        <f>IFERROR(VLOOKUP('SAP Data'!$C171,'2021 Balance Sheet'!$B$7:$O$1335,'2021 Balance Sheet'!M$2, FALSE),0)</f>
        <v>40501.89</v>
      </c>
      <c r="AM171" s="199">
        <f>IFERROR(VLOOKUP('SAP Data'!$C171,'2021 Balance Sheet'!$B$7:$O$1335,'2021 Balance Sheet'!N$2, FALSE),0)</f>
        <v>40501.89</v>
      </c>
      <c r="AN171" s="199">
        <f>IFERROR(VLOOKUP('SAP Data'!$C171,'2021 Balance Sheet'!$B$7:$O$1335,'2021 Balance Sheet'!O$2, FALSE),0)</f>
        <v>46643.65</v>
      </c>
      <c r="AO171" s="198">
        <f t="shared" si="4"/>
        <v>9672.7900000000009</v>
      </c>
    </row>
    <row r="172" spans="1:75" s="135" customFormat="1" ht="15.75" thickBot="1" x14ac:dyDescent="0.3">
      <c r="A172" s="26" t="str">
        <f t="shared" si="5"/>
        <v>143031</v>
      </c>
      <c r="B172" s="431" t="s">
        <v>4256</v>
      </c>
      <c r="C172" s="434" t="s">
        <v>4244</v>
      </c>
      <c r="D172" s="125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99"/>
      <c r="R172" s="199"/>
      <c r="S172" s="199"/>
      <c r="T172" s="199"/>
      <c r="U172" s="199"/>
      <c r="V172" s="199"/>
      <c r="W172" s="199"/>
      <c r="X172" s="199"/>
      <c r="Y172" s="199"/>
      <c r="Z172" s="199"/>
      <c r="AA172" s="199"/>
      <c r="AB172" s="199"/>
      <c r="AC172" s="199">
        <f>IFERROR(VLOOKUP('SAP Data'!$C172,'2021 Balance Sheet'!$B$7:$O$1335,'2021 Balance Sheet'!D$2, FALSE),0)</f>
        <v>0</v>
      </c>
      <c r="AD172" s="199">
        <f>IFERROR(VLOOKUP('SAP Data'!$C172,'2021 Balance Sheet'!$B$7:$O$1335,'2021 Balance Sheet'!E$2, FALSE),0)</f>
        <v>0</v>
      </c>
      <c r="AE172" s="199">
        <f>IFERROR(VLOOKUP('SAP Data'!$C172,'2021 Balance Sheet'!$B$7:$O$1335,'2021 Balance Sheet'!F$2, FALSE),0)</f>
        <v>0</v>
      </c>
      <c r="AF172" s="199">
        <f>IFERROR(VLOOKUP('SAP Data'!$C172,'2021 Balance Sheet'!$B$7:$O$1335,'2021 Balance Sheet'!G$2, FALSE),0)</f>
        <v>0</v>
      </c>
      <c r="AG172" s="199">
        <f>IFERROR(VLOOKUP('SAP Data'!$C172,'2021 Balance Sheet'!$B$7:$O$1335,'2021 Balance Sheet'!H$2, FALSE),0)</f>
        <v>0</v>
      </c>
      <c r="AH172" s="199">
        <f>IFERROR(VLOOKUP('SAP Data'!$C172,'2021 Balance Sheet'!$B$7:$O$1335,'2021 Balance Sheet'!I$2, FALSE),0)</f>
        <v>0</v>
      </c>
      <c r="AI172" s="199">
        <f>IFERROR(VLOOKUP('SAP Data'!$C172,'2021 Balance Sheet'!$B$7:$O$1335,'2021 Balance Sheet'!J$2, FALSE),0)</f>
        <v>0</v>
      </c>
      <c r="AJ172" s="199">
        <f>IFERROR(VLOOKUP('SAP Data'!$C172,'2021 Balance Sheet'!$B$7:$O$1335,'2021 Balance Sheet'!K$2, FALSE),0)</f>
        <v>0</v>
      </c>
      <c r="AK172" s="199">
        <f>IFERROR(VLOOKUP('SAP Data'!$C172,'2021 Balance Sheet'!$B$7:$O$1335,'2021 Balance Sheet'!L$2, FALSE),0)</f>
        <v>0</v>
      </c>
      <c r="AL172" s="199">
        <f>IFERROR(VLOOKUP('SAP Data'!$C172,'2021 Balance Sheet'!$B$7:$O$1335,'2021 Balance Sheet'!M$2, FALSE),0)</f>
        <v>0</v>
      </c>
      <c r="AM172" s="199">
        <f>IFERROR(VLOOKUP('SAP Data'!$C172,'2021 Balance Sheet'!$B$7:$O$1335,'2021 Balance Sheet'!N$2, FALSE),0)</f>
        <v>0</v>
      </c>
      <c r="AN172" s="199">
        <f>IFERROR(VLOOKUP('SAP Data'!$C172,'2021 Balance Sheet'!$B$7:$O$1335,'2021 Balance Sheet'!O$2, FALSE),0)</f>
        <v>3494.62</v>
      </c>
      <c r="AO172" s="198"/>
      <c r="AP172" s="50"/>
      <c r="AQ172" s="50"/>
      <c r="AR172" s="50"/>
      <c r="AS172" s="50"/>
      <c r="AT172" s="50"/>
      <c r="AU172" s="50"/>
      <c r="AV172" s="50"/>
      <c r="AW172" s="50"/>
      <c r="AX172" s="50"/>
      <c r="AY172" s="50"/>
      <c r="AZ172" s="50"/>
      <c r="BA172" s="50"/>
      <c r="BB172" s="50"/>
      <c r="BC172" s="50"/>
      <c r="BD172" s="50"/>
      <c r="BE172" s="50"/>
      <c r="BF172" s="50"/>
      <c r="BG172" s="50"/>
      <c r="BH172" s="50"/>
      <c r="BI172" s="50"/>
      <c r="BJ172" s="50"/>
      <c r="BK172" s="50"/>
      <c r="BL172" s="50"/>
      <c r="BM172" s="50"/>
      <c r="BN172" s="50"/>
      <c r="BO172" s="50"/>
      <c r="BP172" s="50"/>
      <c r="BQ172" s="50"/>
      <c r="BR172" s="50"/>
      <c r="BS172" s="50"/>
      <c r="BT172" s="50"/>
      <c r="BU172" s="50"/>
      <c r="BV172" s="50"/>
      <c r="BW172" s="50"/>
    </row>
    <row r="173" spans="1:75" ht="15.75" thickBot="1" x14ac:dyDescent="0.3">
      <c r="A173" s="26" t="str">
        <f t="shared" si="5"/>
        <v>143053</v>
      </c>
      <c r="B173" s="149" t="s">
        <v>284</v>
      </c>
      <c r="C173" s="153" t="s">
        <v>285</v>
      </c>
      <c r="D173" s="125" t="s">
        <v>4</v>
      </c>
      <c r="E173" s="140">
        <v>164914.23999999999</v>
      </c>
      <c r="F173" s="140">
        <v>158438.15</v>
      </c>
      <c r="G173" s="140">
        <v>151853.62</v>
      </c>
      <c r="H173" s="140">
        <v>146344.82</v>
      </c>
      <c r="I173" s="140">
        <v>142576.98000000001</v>
      </c>
      <c r="J173" s="140">
        <v>140133.51</v>
      </c>
      <c r="K173" s="140">
        <v>139586.76999999999</v>
      </c>
      <c r="L173" s="140">
        <v>137847.9</v>
      </c>
      <c r="M173" s="140">
        <v>136321.29999999999</v>
      </c>
      <c r="N173" s="140">
        <v>134254.84</v>
      </c>
      <c r="O173" s="140">
        <v>130470.1</v>
      </c>
      <c r="P173" s="140">
        <v>124165.28</v>
      </c>
      <c r="Q173" s="199">
        <v>117299.97</v>
      </c>
      <c r="R173" s="199">
        <v>110930.24000000001</v>
      </c>
      <c r="S173" s="199">
        <v>104569.32</v>
      </c>
      <c r="T173" s="199">
        <v>98978.55</v>
      </c>
      <c r="U173" s="199">
        <v>95323.16</v>
      </c>
      <c r="V173" s="199">
        <v>92795.38</v>
      </c>
      <c r="W173" s="199">
        <v>92042.84</v>
      </c>
      <c r="X173" s="199">
        <v>90258.52</v>
      </c>
      <c r="Y173" s="199">
        <v>88699.67</v>
      </c>
      <c r="Z173" s="199">
        <v>86730.28</v>
      </c>
      <c r="AA173" s="199">
        <v>83779.78</v>
      </c>
      <c r="AB173" s="199">
        <v>77656.38</v>
      </c>
      <c r="AC173" s="199">
        <f>IFERROR(VLOOKUP('SAP Data'!$C173,'2021 Balance Sheet'!$B$7:$O$1335,'2021 Balance Sheet'!D$2, FALSE),0)</f>
        <v>70502.42</v>
      </c>
      <c r="AD173" s="199">
        <f>IFERROR(VLOOKUP('SAP Data'!$C173,'2021 Balance Sheet'!$B$7:$O$1335,'2021 Balance Sheet'!E$2, FALSE),0)</f>
        <v>63953.43</v>
      </c>
      <c r="AE173" s="199">
        <f>IFERROR(VLOOKUP('SAP Data'!$C173,'2021 Balance Sheet'!$B$7:$O$1335,'2021 Balance Sheet'!F$2, FALSE),0)</f>
        <v>57407.72</v>
      </c>
      <c r="AF173" s="199">
        <f>IFERROR(VLOOKUP('SAP Data'!$C173,'2021 Balance Sheet'!$B$7:$O$1335,'2021 Balance Sheet'!G$2, FALSE),0)</f>
        <v>51952.77</v>
      </c>
      <c r="AG173" s="199">
        <f>IFERROR(VLOOKUP('SAP Data'!$C173,'2021 Balance Sheet'!$B$7:$O$1335,'2021 Balance Sheet'!H$2, FALSE),0)</f>
        <v>47836.01</v>
      </c>
      <c r="AH173" s="199">
        <f>IFERROR(VLOOKUP('SAP Data'!$C173,'2021 Balance Sheet'!$B$7:$O$1335,'2021 Balance Sheet'!I$2, FALSE),0)</f>
        <v>44929.7</v>
      </c>
      <c r="AI173" s="199">
        <f>IFERROR(VLOOKUP('SAP Data'!$C173,'2021 Balance Sheet'!$B$7:$O$1335,'2021 Balance Sheet'!J$2, FALSE),0)</f>
        <v>43041.93</v>
      </c>
      <c r="AJ173" s="199">
        <f>IFERROR(VLOOKUP('SAP Data'!$C173,'2021 Balance Sheet'!$B$7:$O$1335,'2021 Balance Sheet'!K$2, FALSE),0)</f>
        <v>41407.67</v>
      </c>
      <c r="AK173" s="199">
        <f>IFERROR(VLOOKUP('SAP Data'!$C173,'2021 Balance Sheet'!$B$7:$O$1335,'2021 Balance Sheet'!L$2, FALSE),0)</f>
        <v>39830.43</v>
      </c>
      <c r="AL173" s="199">
        <f>IFERROR(VLOOKUP('SAP Data'!$C173,'2021 Balance Sheet'!$B$7:$O$1335,'2021 Balance Sheet'!M$2, FALSE),0)</f>
        <v>37778.79</v>
      </c>
      <c r="AM173" s="199">
        <f>IFERROR(VLOOKUP('SAP Data'!$C173,'2021 Balance Sheet'!$B$7:$O$1335,'2021 Balance Sheet'!N$2, FALSE),0)</f>
        <v>34209.11</v>
      </c>
      <c r="AN173" s="199">
        <f>IFERROR(VLOOKUP('SAP Data'!$C173,'2021 Balance Sheet'!$B$7:$O$1335,'2021 Balance Sheet'!O$2, FALSE),0)</f>
        <v>28267.99</v>
      </c>
      <c r="AO173" s="198">
        <f t="shared" si="4"/>
        <v>77656.38</v>
      </c>
    </row>
    <row r="174" spans="1:75" ht="15.75" thickBot="1" x14ac:dyDescent="0.3">
      <c r="A174" s="26" t="str">
        <f t="shared" si="5"/>
        <v>143666</v>
      </c>
      <c r="B174" s="149" t="s">
        <v>3095</v>
      </c>
      <c r="C174" s="153" t="s">
        <v>3096</v>
      </c>
      <c r="D174" s="125"/>
      <c r="E174" s="140"/>
      <c r="F174" s="140"/>
      <c r="G174" s="140"/>
      <c r="H174" s="140"/>
      <c r="I174" s="140"/>
      <c r="J174" s="140"/>
      <c r="K174" s="140"/>
      <c r="L174" s="140"/>
      <c r="M174" s="140"/>
      <c r="N174" s="140"/>
      <c r="O174" s="140"/>
      <c r="P174" s="140"/>
      <c r="Q174" s="199">
        <v>0</v>
      </c>
      <c r="R174" s="199">
        <v>0</v>
      </c>
      <c r="S174" s="199">
        <v>0</v>
      </c>
      <c r="T174" s="199">
        <v>0</v>
      </c>
      <c r="U174" s="199">
        <v>0</v>
      </c>
      <c r="V174" s="199">
        <v>0</v>
      </c>
      <c r="W174" s="199">
        <v>0</v>
      </c>
      <c r="X174" s="199">
        <v>0</v>
      </c>
      <c r="Y174" s="199">
        <v>0</v>
      </c>
      <c r="Z174" s="199">
        <v>0</v>
      </c>
      <c r="AA174" s="199">
        <v>0</v>
      </c>
      <c r="AB174" s="199">
        <v>0</v>
      </c>
      <c r="AC174" s="199">
        <f>IFERROR(VLOOKUP('SAP Data'!$C174,'2021 Balance Sheet'!$B$7:$O$1335,'2021 Balance Sheet'!D$2, FALSE),0)</f>
        <v>0</v>
      </c>
      <c r="AD174" s="199">
        <f>IFERROR(VLOOKUP('SAP Data'!$C174,'2021 Balance Sheet'!$B$7:$O$1335,'2021 Balance Sheet'!E$2, FALSE),0)</f>
        <v>0</v>
      </c>
      <c r="AE174" s="199">
        <f>IFERROR(VLOOKUP('SAP Data'!$C174,'2021 Balance Sheet'!$B$7:$O$1335,'2021 Balance Sheet'!F$2, FALSE),0)</f>
        <v>0</v>
      </c>
      <c r="AF174" s="199">
        <f>IFERROR(VLOOKUP('SAP Data'!$C174,'2021 Balance Sheet'!$B$7:$O$1335,'2021 Balance Sheet'!G$2, FALSE),0)</f>
        <v>0</v>
      </c>
      <c r="AG174" s="199">
        <f>IFERROR(VLOOKUP('SAP Data'!$C174,'2021 Balance Sheet'!$B$7:$O$1335,'2021 Balance Sheet'!H$2, FALSE),0)</f>
        <v>0</v>
      </c>
      <c r="AH174" s="199">
        <f>IFERROR(VLOOKUP('SAP Data'!$C174,'2021 Balance Sheet'!$B$7:$O$1335,'2021 Balance Sheet'!I$2, FALSE),0)</f>
        <v>0</v>
      </c>
      <c r="AI174" s="199">
        <f>IFERROR(VLOOKUP('SAP Data'!$C174,'2021 Balance Sheet'!$B$7:$O$1335,'2021 Balance Sheet'!J$2, FALSE),0)</f>
        <v>0</v>
      </c>
      <c r="AJ174" s="199">
        <f>IFERROR(VLOOKUP('SAP Data'!$C174,'2021 Balance Sheet'!$B$7:$O$1335,'2021 Balance Sheet'!K$2, FALSE),0)</f>
        <v>0</v>
      </c>
      <c r="AK174" s="199">
        <f>IFERROR(VLOOKUP('SAP Data'!$C174,'2021 Balance Sheet'!$B$7:$O$1335,'2021 Balance Sheet'!L$2, FALSE),0)</f>
        <v>0</v>
      </c>
      <c r="AL174" s="199">
        <f>IFERROR(VLOOKUP('SAP Data'!$C174,'2021 Balance Sheet'!$B$7:$O$1335,'2021 Balance Sheet'!M$2, FALSE),0)</f>
        <v>0</v>
      </c>
      <c r="AM174" s="199">
        <f>IFERROR(VLOOKUP('SAP Data'!$C174,'2021 Balance Sheet'!$B$7:$O$1335,'2021 Balance Sheet'!N$2, FALSE),0)</f>
        <v>0</v>
      </c>
      <c r="AN174" s="199">
        <f>IFERROR(VLOOKUP('SAP Data'!$C174,'2021 Balance Sheet'!$B$7:$O$1335,'2021 Balance Sheet'!O$2, FALSE),0)</f>
        <v>0</v>
      </c>
      <c r="AO174" s="198">
        <f t="shared" si="4"/>
        <v>0</v>
      </c>
    </row>
    <row r="175" spans="1:75" ht="15.75" thickBot="1" x14ac:dyDescent="0.3">
      <c r="A175" s="26" t="str">
        <f t="shared" si="5"/>
        <v>171002</v>
      </c>
      <c r="B175" s="149" t="s">
        <v>3097</v>
      </c>
      <c r="C175" s="153" t="s">
        <v>3098</v>
      </c>
      <c r="D175" s="125"/>
      <c r="E175" s="140"/>
      <c r="F175" s="140"/>
      <c r="G175" s="140"/>
      <c r="H175" s="140"/>
      <c r="I175" s="140"/>
      <c r="J175" s="140"/>
      <c r="K175" s="140"/>
      <c r="L175" s="140"/>
      <c r="M175" s="140"/>
      <c r="N175" s="140"/>
      <c r="O175" s="140"/>
      <c r="P175" s="140"/>
      <c r="Q175" s="199">
        <v>0</v>
      </c>
      <c r="R175" s="199">
        <v>0</v>
      </c>
      <c r="S175" s="199">
        <v>0</v>
      </c>
      <c r="T175" s="199">
        <v>0</v>
      </c>
      <c r="U175" s="199">
        <v>0</v>
      </c>
      <c r="V175" s="199">
        <v>0</v>
      </c>
      <c r="W175" s="199">
        <v>0</v>
      </c>
      <c r="X175" s="199">
        <v>0</v>
      </c>
      <c r="Y175" s="199">
        <v>0</v>
      </c>
      <c r="Z175" s="199">
        <v>0</v>
      </c>
      <c r="AA175" s="199">
        <v>0</v>
      </c>
      <c r="AB175" s="199">
        <v>0</v>
      </c>
      <c r="AC175" s="199">
        <f>IFERROR(VLOOKUP('SAP Data'!$C175,'2021 Balance Sheet'!$B$7:$O$1335,'2021 Balance Sheet'!D$2, FALSE),0)</f>
        <v>0</v>
      </c>
      <c r="AD175" s="199">
        <f>IFERROR(VLOOKUP('SAP Data'!$C175,'2021 Balance Sheet'!$B$7:$O$1335,'2021 Balance Sheet'!E$2, FALSE),0)</f>
        <v>0</v>
      </c>
      <c r="AE175" s="199">
        <f>IFERROR(VLOOKUP('SAP Data'!$C175,'2021 Balance Sheet'!$B$7:$O$1335,'2021 Balance Sheet'!F$2, FALSE),0)</f>
        <v>0</v>
      </c>
      <c r="AF175" s="199">
        <f>IFERROR(VLOOKUP('SAP Data'!$C175,'2021 Balance Sheet'!$B$7:$O$1335,'2021 Balance Sheet'!G$2, FALSE),0)</f>
        <v>0</v>
      </c>
      <c r="AG175" s="199">
        <f>IFERROR(VLOOKUP('SAP Data'!$C175,'2021 Balance Sheet'!$B$7:$O$1335,'2021 Balance Sheet'!H$2, FALSE),0)</f>
        <v>0</v>
      </c>
      <c r="AH175" s="199">
        <f>IFERROR(VLOOKUP('SAP Data'!$C175,'2021 Balance Sheet'!$B$7:$O$1335,'2021 Balance Sheet'!I$2, FALSE),0)</f>
        <v>0</v>
      </c>
      <c r="AI175" s="199">
        <f>IFERROR(VLOOKUP('SAP Data'!$C175,'2021 Balance Sheet'!$B$7:$O$1335,'2021 Balance Sheet'!J$2, FALSE),0)</f>
        <v>0</v>
      </c>
      <c r="AJ175" s="199">
        <f>IFERROR(VLOOKUP('SAP Data'!$C175,'2021 Balance Sheet'!$B$7:$O$1335,'2021 Balance Sheet'!K$2, FALSE),0)</f>
        <v>0</v>
      </c>
      <c r="AK175" s="199">
        <f>IFERROR(VLOOKUP('SAP Data'!$C175,'2021 Balance Sheet'!$B$7:$O$1335,'2021 Balance Sheet'!L$2, FALSE),0)</f>
        <v>0</v>
      </c>
      <c r="AL175" s="199">
        <f>IFERROR(VLOOKUP('SAP Data'!$C175,'2021 Balance Sheet'!$B$7:$O$1335,'2021 Balance Sheet'!M$2, FALSE),0)</f>
        <v>0</v>
      </c>
      <c r="AM175" s="199">
        <f>IFERROR(VLOOKUP('SAP Data'!$C175,'2021 Balance Sheet'!$B$7:$O$1335,'2021 Balance Sheet'!N$2, FALSE),0)</f>
        <v>0</v>
      </c>
      <c r="AN175" s="199">
        <f>IFERROR(VLOOKUP('SAP Data'!$C175,'2021 Balance Sheet'!$B$7:$O$1335,'2021 Balance Sheet'!O$2, FALSE),0)</f>
        <v>0</v>
      </c>
      <c r="AO175" s="198">
        <f t="shared" si="4"/>
        <v>0</v>
      </c>
    </row>
    <row r="176" spans="1:75" ht="15.75" thickBot="1" x14ac:dyDescent="0.3">
      <c r="A176" s="26" t="str">
        <f t="shared" si="5"/>
        <v>172001</v>
      </c>
      <c r="B176" s="149" t="s">
        <v>3099</v>
      </c>
      <c r="C176" s="153" t="s">
        <v>3100</v>
      </c>
      <c r="D176" s="125"/>
      <c r="E176" s="140"/>
      <c r="F176" s="140"/>
      <c r="G176" s="140"/>
      <c r="H176" s="140"/>
      <c r="I176" s="140"/>
      <c r="J176" s="140"/>
      <c r="K176" s="140"/>
      <c r="L176" s="140"/>
      <c r="M176" s="140"/>
      <c r="N176" s="140"/>
      <c r="O176" s="140"/>
      <c r="P176" s="140"/>
      <c r="Q176" s="199">
        <v>0</v>
      </c>
      <c r="R176" s="199">
        <v>0</v>
      </c>
      <c r="S176" s="199">
        <v>0</v>
      </c>
      <c r="T176" s="199">
        <v>0</v>
      </c>
      <c r="U176" s="199">
        <v>0</v>
      </c>
      <c r="V176" s="199">
        <v>0</v>
      </c>
      <c r="W176" s="199">
        <v>0</v>
      </c>
      <c r="X176" s="199">
        <v>0</v>
      </c>
      <c r="Y176" s="199">
        <v>0</v>
      </c>
      <c r="Z176" s="199">
        <v>0</v>
      </c>
      <c r="AA176" s="199">
        <v>0</v>
      </c>
      <c r="AB176" s="199">
        <v>0</v>
      </c>
      <c r="AC176" s="199">
        <f>IFERROR(VLOOKUP('SAP Data'!$C176,'2021 Balance Sheet'!$B$7:$O$1335,'2021 Balance Sheet'!D$2, FALSE),0)</f>
        <v>0</v>
      </c>
      <c r="AD176" s="199">
        <f>IFERROR(VLOOKUP('SAP Data'!$C176,'2021 Balance Sheet'!$B$7:$O$1335,'2021 Balance Sheet'!E$2, FALSE),0)</f>
        <v>0</v>
      </c>
      <c r="AE176" s="199">
        <f>IFERROR(VLOOKUP('SAP Data'!$C176,'2021 Balance Sheet'!$B$7:$O$1335,'2021 Balance Sheet'!F$2, FALSE),0)</f>
        <v>0</v>
      </c>
      <c r="AF176" s="199">
        <f>IFERROR(VLOOKUP('SAP Data'!$C176,'2021 Balance Sheet'!$B$7:$O$1335,'2021 Balance Sheet'!G$2, FALSE),0)</f>
        <v>0</v>
      </c>
      <c r="AG176" s="199">
        <f>IFERROR(VLOOKUP('SAP Data'!$C176,'2021 Balance Sheet'!$B$7:$O$1335,'2021 Balance Sheet'!H$2, FALSE),0)</f>
        <v>0</v>
      </c>
      <c r="AH176" s="199">
        <f>IFERROR(VLOOKUP('SAP Data'!$C176,'2021 Balance Sheet'!$B$7:$O$1335,'2021 Balance Sheet'!I$2, FALSE),0)</f>
        <v>0</v>
      </c>
      <c r="AI176" s="199">
        <f>IFERROR(VLOOKUP('SAP Data'!$C176,'2021 Balance Sheet'!$B$7:$O$1335,'2021 Balance Sheet'!J$2, FALSE),0)</f>
        <v>0</v>
      </c>
      <c r="AJ176" s="199">
        <f>IFERROR(VLOOKUP('SAP Data'!$C176,'2021 Balance Sheet'!$B$7:$O$1335,'2021 Balance Sheet'!K$2, FALSE),0)</f>
        <v>0</v>
      </c>
      <c r="AK176" s="199">
        <f>IFERROR(VLOOKUP('SAP Data'!$C176,'2021 Balance Sheet'!$B$7:$O$1335,'2021 Balance Sheet'!L$2, FALSE),0)</f>
        <v>0</v>
      </c>
      <c r="AL176" s="199">
        <f>IFERROR(VLOOKUP('SAP Data'!$C176,'2021 Balance Sheet'!$B$7:$O$1335,'2021 Balance Sheet'!M$2, FALSE),0)</f>
        <v>0</v>
      </c>
      <c r="AM176" s="199">
        <f>IFERROR(VLOOKUP('SAP Data'!$C176,'2021 Balance Sheet'!$B$7:$O$1335,'2021 Balance Sheet'!N$2, FALSE),0)</f>
        <v>0</v>
      </c>
      <c r="AN176" s="199">
        <f>IFERROR(VLOOKUP('SAP Data'!$C176,'2021 Balance Sheet'!$B$7:$O$1335,'2021 Balance Sheet'!O$2, FALSE),0)</f>
        <v>0</v>
      </c>
      <c r="AO176" s="198">
        <f t="shared" si="4"/>
        <v>0</v>
      </c>
    </row>
    <row r="177" spans="1:41" ht="15.75" thickBot="1" x14ac:dyDescent="0.3">
      <c r="A177" s="26" t="str">
        <f t="shared" si="5"/>
        <v>172002</v>
      </c>
      <c r="B177" s="149" t="s">
        <v>3101</v>
      </c>
      <c r="C177" s="153" t="s">
        <v>3102</v>
      </c>
      <c r="D177" s="125"/>
      <c r="E177" s="140"/>
      <c r="F177" s="140"/>
      <c r="G177" s="140"/>
      <c r="H177" s="140"/>
      <c r="I177" s="140"/>
      <c r="J177" s="140"/>
      <c r="K177" s="140"/>
      <c r="L177" s="140"/>
      <c r="M177" s="140"/>
      <c r="N177" s="140"/>
      <c r="O177" s="140"/>
      <c r="P177" s="140"/>
      <c r="Q177" s="199">
        <v>0</v>
      </c>
      <c r="R177" s="199">
        <v>0</v>
      </c>
      <c r="S177" s="199">
        <v>0</v>
      </c>
      <c r="T177" s="199">
        <v>0</v>
      </c>
      <c r="U177" s="199">
        <v>0</v>
      </c>
      <c r="V177" s="199">
        <v>0</v>
      </c>
      <c r="W177" s="199">
        <v>0</v>
      </c>
      <c r="X177" s="199">
        <v>0</v>
      </c>
      <c r="Y177" s="199">
        <v>0</v>
      </c>
      <c r="Z177" s="199">
        <v>0</v>
      </c>
      <c r="AA177" s="199">
        <v>0</v>
      </c>
      <c r="AB177" s="199">
        <v>0</v>
      </c>
      <c r="AC177" s="199">
        <f>IFERROR(VLOOKUP('SAP Data'!$C177,'2021 Balance Sheet'!$B$7:$O$1335,'2021 Balance Sheet'!D$2, FALSE),0)</f>
        <v>0</v>
      </c>
      <c r="AD177" s="199">
        <f>IFERROR(VLOOKUP('SAP Data'!$C177,'2021 Balance Sheet'!$B$7:$O$1335,'2021 Balance Sheet'!E$2, FALSE),0)</f>
        <v>0</v>
      </c>
      <c r="AE177" s="199">
        <f>IFERROR(VLOOKUP('SAP Data'!$C177,'2021 Balance Sheet'!$B$7:$O$1335,'2021 Balance Sheet'!F$2, FALSE),0)</f>
        <v>0</v>
      </c>
      <c r="AF177" s="199">
        <f>IFERROR(VLOOKUP('SAP Data'!$C177,'2021 Balance Sheet'!$B$7:$O$1335,'2021 Balance Sheet'!G$2, FALSE),0)</f>
        <v>0</v>
      </c>
      <c r="AG177" s="199">
        <f>IFERROR(VLOOKUP('SAP Data'!$C177,'2021 Balance Sheet'!$B$7:$O$1335,'2021 Balance Sheet'!H$2, FALSE),0)</f>
        <v>0</v>
      </c>
      <c r="AH177" s="199">
        <f>IFERROR(VLOOKUP('SAP Data'!$C177,'2021 Balance Sheet'!$B$7:$O$1335,'2021 Balance Sheet'!I$2, FALSE),0)</f>
        <v>0</v>
      </c>
      <c r="AI177" s="199">
        <f>IFERROR(VLOOKUP('SAP Data'!$C177,'2021 Balance Sheet'!$B$7:$O$1335,'2021 Balance Sheet'!J$2, FALSE),0)</f>
        <v>0</v>
      </c>
      <c r="AJ177" s="199">
        <f>IFERROR(VLOOKUP('SAP Data'!$C177,'2021 Balance Sheet'!$B$7:$O$1335,'2021 Balance Sheet'!K$2, FALSE),0)</f>
        <v>0</v>
      </c>
      <c r="AK177" s="199">
        <f>IFERROR(VLOOKUP('SAP Data'!$C177,'2021 Balance Sheet'!$B$7:$O$1335,'2021 Balance Sheet'!L$2, FALSE),0)</f>
        <v>0</v>
      </c>
      <c r="AL177" s="199">
        <f>IFERROR(VLOOKUP('SAP Data'!$C177,'2021 Balance Sheet'!$B$7:$O$1335,'2021 Balance Sheet'!M$2, FALSE),0)</f>
        <v>0</v>
      </c>
      <c r="AM177" s="199">
        <f>IFERROR(VLOOKUP('SAP Data'!$C177,'2021 Balance Sheet'!$B$7:$O$1335,'2021 Balance Sheet'!N$2, FALSE),0)</f>
        <v>0</v>
      </c>
      <c r="AN177" s="199">
        <f>IFERROR(VLOOKUP('SAP Data'!$C177,'2021 Balance Sheet'!$B$7:$O$1335,'2021 Balance Sheet'!O$2, FALSE),0)</f>
        <v>0</v>
      </c>
      <c r="AO177" s="198">
        <f t="shared" si="4"/>
        <v>0</v>
      </c>
    </row>
    <row r="178" spans="1:41" ht="15.75" thickBot="1" x14ac:dyDescent="0.3">
      <c r="A178" s="26" t="str">
        <f t="shared" si="5"/>
        <v>500123</v>
      </c>
      <c r="B178" s="148" t="s">
        <v>1598</v>
      </c>
      <c r="C178" s="153">
        <v>500123</v>
      </c>
      <c r="D178" s="166"/>
      <c r="E178" s="139">
        <v>51384230.560000002</v>
      </c>
      <c r="F178" s="139">
        <v>52178706.700000003</v>
      </c>
      <c r="G178" s="139">
        <v>36085423.159999996</v>
      </c>
      <c r="H178" s="139">
        <v>27392281.120000001</v>
      </c>
      <c r="I178" s="139">
        <v>19136311.02</v>
      </c>
      <c r="J178" s="139">
        <v>14729851.220000001</v>
      </c>
      <c r="K178" s="139">
        <v>11881269.470000001</v>
      </c>
      <c r="L178" s="139">
        <v>13180647.01</v>
      </c>
      <c r="M178" s="139">
        <v>17843336.079999998</v>
      </c>
      <c r="N178" s="139">
        <v>39097072.210000001</v>
      </c>
      <c r="O178" s="139">
        <v>54085724.369999997</v>
      </c>
      <c r="P178" s="139">
        <v>56139400.259999998</v>
      </c>
      <c r="Q178" s="199">
        <v>48566933.579999998</v>
      </c>
      <c r="R178" s="199">
        <v>46258066.229999997</v>
      </c>
      <c r="S178" s="199">
        <v>41809374.18</v>
      </c>
      <c r="T178" s="199">
        <v>26732870.68</v>
      </c>
      <c r="U178" s="199">
        <v>19300032.890000001</v>
      </c>
      <c r="V178" s="199">
        <v>15235655.050000001</v>
      </c>
      <c r="W178" s="199">
        <v>12228529.99</v>
      </c>
      <c r="X178" s="199">
        <v>13570296.33</v>
      </c>
      <c r="Y178" s="199">
        <v>14709116.57</v>
      </c>
      <c r="Z178" s="199">
        <v>33466289.57</v>
      </c>
      <c r="AA178" s="199">
        <v>53851903.840000004</v>
      </c>
      <c r="AB178" s="199">
        <v>57890054.75</v>
      </c>
      <c r="AC178" s="199">
        <f>IFERROR(VLOOKUP('SAP Data'!$C178,'2021 Balance Sheet'!$B$7:$O$1335,'2021 Balance Sheet'!D$2, FALSE),0)</f>
        <v>51708572.520000003</v>
      </c>
      <c r="AD178" s="199">
        <f>IFERROR(VLOOKUP('SAP Data'!$C178,'2021 Balance Sheet'!$B$7:$O$1335,'2021 Balance Sheet'!E$2, FALSE),0)</f>
        <v>46856029.359999999</v>
      </c>
      <c r="AE178" s="199">
        <f>IFERROR(VLOOKUP('SAP Data'!$C178,'2021 Balance Sheet'!$B$7:$O$1335,'2021 Balance Sheet'!F$2, FALSE),0)</f>
        <v>41817392.810000002</v>
      </c>
      <c r="AF178" s="199">
        <f>IFERROR(VLOOKUP('SAP Data'!$C178,'2021 Balance Sheet'!$B$7:$O$1335,'2021 Balance Sheet'!G$2, FALSE),0)</f>
        <v>26106720.960000001</v>
      </c>
      <c r="AG178" s="199">
        <f>IFERROR(VLOOKUP('SAP Data'!$C178,'2021 Balance Sheet'!$B$7:$O$1335,'2021 Balance Sheet'!H$2, FALSE),0)</f>
        <v>20454801.300000001</v>
      </c>
      <c r="AH178" s="199">
        <f>IFERROR(VLOOKUP('SAP Data'!$C178,'2021 Balance Sheet'!$B$7:$O$1335,'2021 Balance Sheet'!I$2, FALSE),0)</f>
        <v>13473916.23</v>
      </c>
      <c r="AI178" s="199">
        <f>IFERROR(VLOOKUP('SAP Data'!$C178,'2021 Balance Sheet'!$B$7:$O$1335,'2021 Balance Sheet'!J$2, FALSE),0)</f>
        <v>12842389.789999999</v>
      </c>
      <c r="AJ178" s="199">
        <f>IFERROR(VLOOKUP('SAP Data'!$C178,'2021 Balance Sheet'!$B$7:$O$1335,'2021 Balance Sheet'!K$2, FALSE),0)</f>
        <v>14303202.76</v>
      </c>
      <c r="AK178" s="199">
        <f>IFERROR(VLOOKUP('SAP Data'!$C178,'2021 Balance Sheet'!$B$7:$O$1335,'2021 Balance Sheet'!L$2, FALSE),0)</f>
        <v>16701629</v>
      </c>
      <c r="AL178" s="199">
        <f>IFERROR(VLOOKUP('SAP Data'!$C178,'2021 Balance Sheet'!$B$7:$O$1335,'2021 Balance Sheet'!M$2, FALSE),0)</f>
        <v>34570333.899999999</v>
      </c>
      <c r="AM178" s="199">
        <f>IFERROR(VLOOKUP('SAP Data'!$C178,'2021 Balance Sheet'!$B$7:$O$1335,'2021 Balance Sheet'!N$2, FALSE),0)</f>
        <v>59411068.090000004</v>
      </c>
      <c r="AN178" s="199">
        <f>IFERROR(VLOOKUP('SAP Data'!$C178,'2021 Balance Sheet'!$B$7:$O$1335,'2021 Balance Sheet'!O$2, FALSE),0)</f>
        <v>82028211.439999998</v>
      </c>
      <c r="AO178" s="198">
        <f t="shared" si="4"/>
        <v>57890054.75</v>
      </c>
    </row>
    <row r="179" spans="1:41" ht="15.75" thickBot="1" x14ac:dyDescent="0.3">
      <c r="A179" s="26" t="str">
        <f t="shared" si="5"/>
        <v>173001</v>
      </c>
      <c r="B179" s="149" t="s">
        <v>287</v>
      </c>
      <c r="C179" s="153" t="s">
        <v>288</v>
      </c>
      <c r="D179" s="125" t="s">
        <v>4</v>
      </c>
      <c r="E179" s="140">
        <v>50079873.420000002</v>
      </c>
      <c r="F179" s="140">
        <v>56987600.200000003</v>
      </c>
      <c r="G179" s="140">
        <v>35191740.119999997</v>
      </c>
      <c r="H179" s="140">
        <v>25948057.699999999</v>
      </c>
      <c r="I179" s="140">
        <v>19136311.02</v>
      </c>
      <c r="J179" s="140">
        <v>14729851.220000001</v>
      </c>
      <c r="K179" s="140">
        <v>11881269.470000001</v>
      </c>
      <c r="L179" s="140">
        <v>13180647.01</v>
      </c>
      <c r="M179" s="140">
        <v>17843336.079999998</v>
      </c>
      <c r="N179" s="140">
        <v>39097072.210000001</v>
      </c>
      <c r="O179" s="140">
        <v>54118493.75</v>
      </c>
      <c r="P179" s="140">
        <v>54332107.280000001</v>
      </c>
      <c r="Q179" s="199">
        <v>44653497.229999997</v>
      </c>
      <c r="R179" s="199">
        <v>46094483</v>
      </c>
      <c r="S179" s="199">
        <v>43394456.979999997</v>
      </c>
      <c r="T179" s="199">
        <v>24580263.23</v>
      </c>
      <c r="U179" s="199">
        <v>19300032.890000001</v>
      </c>
      <c r="V179" s="199">
        <v>15235655.050000001</v>
      </c>
      <c r="W179" s="199">
        <v>12228529.99</v>
      </c>
      <c r="X179" s="199">
        <v>13570296.33</v>
      </c>
      <c r="Y179" s="199">
        <v>14709116.57</v>
      </c>
      <c r="Z179" s="199">
        <v>33466289.57</v>
      </c>
      <c r="AA179" s="199">
        <v>55114588.200000003</v>
      </c>
      <c r="AB179" s="199">
        <v>55320513.590000004</v>
      </c>
      <c r="AC179" s="199">
        <f>IFERROR(VLOOKUP('SAP Data'!$C179,'2021 Balance Sheet'!$B$7:$O$1335,'2021 Balance Sheet'!D$2, FALSE),0)</f>
        <v>50966528.899999999</v>
      </c>
      <c r="AD179" s="199">
        <f>IFERROR(VLOOKUP('SAP Data'!$C179,'2021 Balance Sheet'!$B$7:$O$1335,'2021 Balance Sheet'!E$2, FALSE),0)</f>
        <v>48052120.140000001</v>
      </c>
      <c r="AE179" s="199">
        <f>IFERROR(VLOOKUP('SAP Data'!$C179,'2021 Balance Sheet'!$B$7:$O$1335,'2021 Balance Sheet'!F$2, FALSE),0)</f>
        <v>43705477.890000001</v>
      </c>
      <c r="AF179" s="199">
        <f>IFERROR(VLOOKUP('SAP Data'!$C179,'2021 Balance Sheet'!$B$7:$O$1335,'2021 Balance Sheet'!G$2, FALSE),0)</f>
        <v>24077663.969999999</v>
      </c>
      <c r="AG179" s="199">
        <f>IFERROR(VLOOKUP('SAP Data'!$C179,'2021 Balance Sheet'!$B$7:$O$1335,'2021 Balance Sheet'!H$2, FALSE),0)</f>
        <v>20454801.300000001</v>
      </c>
      <c r="AH179" s="199">
        <f>IFERROR(VLOOKUP('SAP Data'!$C179,'2021 Balance Sheet'!$B$7:$O$1335,'2021 Balance Sheet'!I$2, FALSE),0)</f>
        <v>13473916.23</v>
      </c>
      <c r="AI179" s="199">
        <f>IFERROR(VLOOKUP('SAP Data'!$C179,'2021 Balance Sheet'!$B$7:$O$1335,'2021 Balance Sheet'!J$2, FALSE),0)</f>
        <v>12842389.789999999</v>
      </c>
      <c r="AJ179" s="199">
        <f>IFERROR(VLOOKUP('SAP Data'!$C179,'2021 Balance Sheet'!$B$7:$O$1335,'2021 Balance Sheet'!K$2, FALSE),0)</f>
        <v>14303202.76</v>
      </c>
      <c r="AK179" s="199">
        <f>IFERROR(VLOOKUP('SAP Data'!$C179,'2021 Balance Sheet'!$B$7:$O$1335,'2021 Balance Sheet'!L$2, FALSE),0)</f>
        <v>16701629</v>
      </c>
      <c r="AL179" s="199">
        <f>IFERROR(VLOOKUP('SAP Data'!$C179,'2021 Balance Sheet'!$B$7:$O$1335,'2021 Balance Sheet'!M$2, FALSE),0)</f>
        <v>34570333.899999999</v>
      </c>
      <c r="AM179" s="199">
        <f>IFERROR(VLOOKUP('SAP Data'!$C179,'2021 Balance Sheet'!$B$7:$O$1335,'2021 Balance Sheet'!N$2, FALSE),0)</f>
        <v>55243910.189999998</v>
      </c>
      <c r="AN179" s="199">
        <f>IFERROR(VLOOKUP('SAP Data'!$C179,'2021 Balance Sheet'!$B$7:$O$1335,'2021 Balance Sheet'!O$2, FALSE),0)</f>
        <v>83046566.269999996</v>
      </c>
      <c r="AO179" s="198">
        <f t="shared" si="4"/>
        <v>55320513.590000004</v>
      </c>
    </row>
    <row r="180" spans="1:41" ht="15.75" thickBot="1" x14ac:dyDescent="0.3">
      <c r="A180" s="26" t="str">
        <f t="shared" si="5"/>
        <v>173003</v>
      </c>
      <c r="B180" s="149" t="s">
        <v>290</v>
      </c>
      <c r="C180" s="153" t="s">
        <v>291</v>
      </c>
      <c r="D180" s="125" t="s">
        <v>4</v>
      </c>
      <c r="E180" s="139">
        <v>1304357.1399999999</v>
      </c>
      <c r="F180" s="139">
        <v>-4808893.5</v>
      </c>
      <c r="G180" s="139">
        <v>893683.04</v>
      </c>
      <c r="H180" s="139">
        <v>1444223.42</v>
      </c>
      <c r="I180" s="139">
        <v>0</v>
      </c>
      <c r="J180" s="139">
        <v>0</v>
      </c>
      <c r="K180" s="139">
        <v>0</v>
      </c>
      <c r="L180" s="139">
        <v>0</v>
      </c>
      <c r="M180" s="139">
        <v>0</v>
      </c>
      <c r="N180" s="139">
        <v>0</v>
      </c>
      <c r="O180" s="139">
        <v>-32769.379999999997</v>
      </c>
      <c r="P180" s="139">
        <v>1807292.98</v>
      </c>
      <c r="Q180" s="199">
        <v>3913436.35</v>
      </c>
      <c r="R180" s="199">
        <v>163583.23000000001</v>
      </c>
      <c r="S180" s="199">
        <v>-1585082.8</v>
      </c>
      <c r="T180" s="199">
        <v>2152607.4500000002</v>
      </c>
      <c r="U180" s="199">
        <v>0</v>
      </c>
      <c r="V180" s="199">
        <v>0</v>
      </c>
      <c r="W180" s="199">
        <v>0</v>
      </c>
      <c r="X180" s="199">
        <v>0</v>
      </c>
      <c r="Y180" s="199">
        <v>0</v>
      </c>
      <c r="Z180" s="199">
        <v>0</v>
      </c>
      <c r="AA180" s="199">
        <v>-1262684.3600000001</v>
      </c>
      <c r="AB180" s="199">
        <v>2569541.16</v>
      </c>
      <c r="AC180" s="199">
        <f>IFERROR(VLOOKUP('SAP Data'!$C180,'2021 Balance Sheet'!$B$7:$O$1335,'2021 Balance Sheet'!D$2, FALSE),0)</f>
        <v>742043.62</v>
      </c>
      <c r="AD180" s="199">
        <f>IFERROR(VLOOKUP('SAP Data'!$C180,'2021 Balance Sheet'!$B$7:$O$1335,'2021 Balance Sheet'!E$2, FALSE),0)</f>
        <v>-1196090.78</v>
      </c>
      <c r="AE180" s="199">
        <f>IFERROR(VLOOKUP('SAP Data'!$C180,'2021 Balance Sheet'!$B$7:$O$1335,'2021 Balance Sheet'!F$2, FALSE),0)</f>
        <v>-1888085.08</v>
      </c>
      <c r="AF180" s="199">
        <f>IFERROR(VLOOKUP('SAP Data'!$C180,'2021 Balance Sheet'!$B$7:$O$1335,'2021 Balance Sheet'!G$2, FALSE),0)</f>
        <v>2029056.99</v>
      </c>
      <c r="AG180" s="199">
        <f>IFERROR(VLOOKUP('SAP Data'!$C180,'2021 Balance Sheet'!$B$7:$O$1335,'2021 Balance Sheet'!H$2, FALSE),0)</f>
        <v>0</v>
      </c>
      <c r="AH180" s="199">
        <f>IFERROR(VLOOKUP('SAP Data'!$C180,'2021 Balance Sheet'!$B$7:$O$1335,'2021 Balance Sheet'!I$2, FALSE),0)</f>
        <v>0</v>
      </c>
      <c r="AI180" s="199">
        <f>IFERROR(VLOOKUP('SAP Data'!$C180,'2021 Balance Sheet'!$B$7:$O$1335,'2021 Balance Sheet'!J$2, FALSE),0)</f>
        <v>0</v>
      </c>
      <c r="AJ180" s="199">
        <f>IFERROR(VLOOKUP('SAP Data'!$C180,'2021 Balance Sheet'!$B$7:$O$1335,'2021 Balance Sheet'!K$2, FALSE),0)</f>
        <v>0</v>
      </c>
      <c r="AK180" s="199">
        <f>IFERROR(VLOOKUP('SAP Data'!$C180,'2021 Balance Sheet'!$B$7:$O$1335,'2021 Balance Sheet'!L$2, FALSE),0)</f>
        <v>0</v>
      </c>
      <c r="AL180" s="199">
        <f>IFERROR(VLOOKUP('SAP Data'!$C180,'2021 Balance Sheet'!$B$7:$O$1335,'2021 Balance Sheet'!M$2, FALSE),0)</f>
        <v>0</v>
      </c>
      <c r="AM180" s="199">
        <f>IFERROR(VLOOKUP('SAP Data'!$C180,'2021 Balance Sheet'!$B$7:$O$1335,'2021 Balance Sheet'!N$2, FALSE),0)</f>
        <v>4167157.9</v>
      </c>
      <c r="AN180" s="199">
        <f>IFERROR(VLOOKUP('SAP Data'!$C180,'2021 Balance Sheet'!$B$7:$O$1335,'2021 Balance Sheet'!O$2, FALSE),0)</f>
        <v>-1018354.83</v>
      </c>
      <c r="AO180" s="198">
        <f t="shared" si="4"/>
        <v>2569541.16</v>
      </c>
    </row>
    <row r="181" spans="1:41" ht="15.75" thickBot="1" x14ac:dyDescent="0.3">
      <c r="A181" s="26" t="str">
        <f t="shared" si="5"/>
        <v>500124</v>
      </c>
      <c r="B181" s="148" t="s">
        <v>1599</v>
      </c>
      <c r="C181" s="153">
        <v>500124</v>
      </c>
      <c r="D181" s="166"/>
      <c r="E181" s="140">
        <v>-1082030.23</v>
      </c>
      <c r="F181" s="140">
        <v>-1197676.8400000001</v>
      </c>
      <c r="G181" s="140">
        <v>-1299985.6499999999</v>
      </c>
      <c r="H181" s="140">
        <v>-1272810.1000000001</v>
      </c>
      <c r="I181" s="140">
        <v>-1162668.76</v>
      </c>
      <c r="J181" s="140">
        <v>-812451.34</v>
      </c>
      <c r="K181" s="140">
        <v>-318126.48</v>
      </c>
      <c r="L181" s="140">
        <v>-181708.09</v>
      </c>
      <c r="M181" s="140">
        <v>-178367.38</v>
      </c>
      <c r="N181" s="140">
        <v>-322610.90999999997</v>
      </c>
      <c r="O181" s="140">
        <v>-436264.21</v>
      </c>
      <c r="P181" s="140">
        <v>-671593.94</v>
      </c>
      <c r="Q181" s="199">
        <v>-800943.76</v>
      </c>
      <c r="R181" s="199">
        <v>-884777.52</v>
      </c>
      <c r="S181" s="199">
        <v>-1333838.02</v>
      </c>
      <c r="T181" s="199">
        <v>-1284669.01</v>
      </c>
      <c r="U181" s="199">
        <v>-1227222.47</v>
      </c>
      <c r="V181" s="199">
        <v>-1591111.9</v>
      </c>
      <c r="W181" s="199">
        <v>-1504786.27</v>
      </c>
      <c r="X181" s="199">
        <v>-1417801.31</v>
      </c>
      <c r="Y181" s="199">
        <v>-1784238.1</v>
      </c>
      <c r="Z181" s="199">
        <v>-2143129.27</v>
      </c>
      <c r="AA181" s="199">
        <v>-2211216.15</v>
      </c>
      <c r="AB181" s="199">
        <v>-3106852.84</v>
      </c>
      <c r="AC181" s="199">
        <f>IFERROR(VLOOKUP('SAP Data'!$C181,'2021 Balance Sheet'!$B$7:$O$1335,'2021 Balance Sheet'!D$2, FALSE),0)</f>
        <v>-3174198.71</v>
      </c>
      <c r="AD181" s="199">
        <f>IFERROR(VLOOKUP('SAP Data'!$C181,'2021 Balance Sheet'!$B$7:$O$1335,'2021 Balance Sheet'!E$2, FALSE),0)</f>
        <v>-3225774.27</v>
      </c>
      <c r="AE181" s="199">
        <f>IFERROR(VLOOKUP('SAP Data'!$C181,'2021 Balance Sheet'!$B$7:$O$1335,'2021 Balance Sheet'!F$2, FALSE),0)</f>
        <v>-3459552.11</v>
      </c>
      <c r="AF181" s="199">
        <f>IFERROR(VLOOKUP('SAP Data'!$C181,'2021 Balance Sheet'!$B$7:$O$1335,'2021 Balance Sheet'!G$2, FALSE),0)</f>
        <v>-3292926.72</v>
      </c>
      <c r="AG181" s="199">
        <f>IFERROR(VLOOKUP('SAP Data'!$C181,'2021 Balance Sheet'!$B$7:$O$1335,'2021 Balance Sheet'!H$2, FALSE),0)</f>
        <v>-3128265.12</v>
      </c>
      <c r="AH181" s="199">
        <f>IFERROR(VLOOKUP('SAP Data'!$C181,'2021 Balance Sheet'!$B$7:$O$1335,'2021 Balance Sheet'!I$2, FALSE),0)</f>
        <v>-3238850.2</v>
      </c>
      <c r="AI181" s="199">
        <f>IFERROR(VLOOKUP('SAP Data'!$C181,'2021 Balance Sheet'!$B$7:$O$1335,'2021 Balance Sheet'!J$2, FALSE),0)</f>
        <v>-3016855.33</v>
      </c>
      <c r="AJ181" s="199">
        <f>IFERROR(VLOOKUP('SAP Data'!$C181,'2021 Balance Sheet'!$B$7:$O$1335,'2021 Balance Sheet'!K$2, FALSE),0)</f>
        <v>-2797298.95</v>
      </c>
      <c r="AK181" s="199">
        <f>IFERROR(VLOOKUP('SAP Data'!$C181,'2021 Balance Sheet'!$B$7:$O$1335,'2021 Balance Sheet'!L$2, FALSE),0)</f>
        <v>-2658374.63</v>
      </c>
      <c r="AL181" s="199">
        <f>IFERROR(VLOOKUP('SAP Data'!$C181,'2021 Balance Sheet'!$B$7:$O$1335,'2021 Balance Sheet'!M$2, FALSE),0)</f>
        <v>-2476989.96</v>
      </c>
      <c r="AM181" s="199">
        <f>IFERROR(VLOOKUP('SAP Data'!$C181,'2021 Balance Sheet'!$B$7:$O$1335,'2021 Balance Sheet'!N$2, FALSE),0)</f>
        <v>-2779535.76</v>
      </c>
      <c r="AN181" s="199">
        <f>IFERROR(VLOOKUP('SAP Data'!$C181,'2021 Balance Sheet'!$B$7:$O$1335,'2021 Balance Sheet'!O$2, FALSE),0)</f>
        <v>-1961738.71</v>
      </c>
      <c r="AO181" s="198">
        <f t="shared" si="4"/>
        <v>-3106852.84</v>
      </c>
    </row>
    <row r="182" spans="1:41" ht="15.75" thickBot="1" x14ac:dyDescent="0.3">
      <c r="A182" s="26" t="str">
        <f t="shared" si="5"/>
        <v>144011</v>
      </c>
      <c r="B182" s="149" t="s">
        <v>293</v>
      </c>
      <c r="C182" s="153" t="s">
        <v>294</v>
      </c>
      <c r="D182" s="125" t="s">
        <v>4</v>
      </c>
      <c r="E182" s="139">
        <v>-522344.05</v>
      </c>
      <c r="F182" s="139">
        <v>-627274.87</v>
      </c>
      <c r="G182" s="139">
        <v>-700569.93</v>
      </c>
      <c r="H182" s="139">
        <v>-699280.43</v>
      </c>
      <c r="I182" s="139">
        <v>-608343.52</v>
      </c>
      <c r="J182" s="139">
        <v>-314245.3</v>
      </c>
      <c r="K182" s="139">
        <v>-133004.92000000001</v>
      </c>
      <c r="L182" s="139">
        <v>-29292.83</v>
      </c>
      <c r="M182" s="139">
        <v>-28630.62</v>
      </c>
      <c r="N182" s="139">
        <v>-147872.84</v>
      </c>
      <c r="O182" s="139">
        <v>-243293.76</v>
      </c>
      <c r="P182" s="139">
        <v>-432046.05</v>
      </c>
      <c r="Q182" s="199">
        <v>-550646.89</v>
      </c>
      <c r="R182" s="199">
        <v>-625686.98</v>
      </c>
      <c r="S182" s="199">
        <v>-882915.2</v>
      </c>
      <c r="T182" s="199">
        <v>-865711.88</v>
      </c>
      <c r="U182" s="199">
        <v>-799569.49</v>
      </c>
      <c r="V182" s="199">
        <v>-1012782.9</v>
      </c>
      <c r="W182" s="199">
        <v>-947873.55</v>
      </c>
      <c r="X182" s="199">
        <v>-920644.86</v>
      </c>
      <c r="Y182" s="199">
        <v>-1116887.3600000001</v>
      </c>
      <c r="Z182" s="199">
        <v>-1312839.6299999999</v>
      </c>
      <c r="AA182" s="199">
        <v>-1342844.47</v>
      </c>
      <c r="AB182" s="199">
        <v>-2043022.28</v>
      </c>
      <c r="AC182" s="199">
        <f>IFERROR(VLOOKUP('SAP Data'!$C182,'2021 Balance Sheet'!$B$7:$O$1335,'2021 Balance Sheet'!D$2, FALSE),0)</f>
        <v>-2119125.5699999998</v>
      </c>
      <c r="AD182" s="199">
        <f>IFERROR(VLOOKUP('SAP Data'!$C182,'2021 Balance Sheet'!$B$7:$O$1335,'2021 Balance Sheet'!E$2, FALSE),0)</f>
        <v>-2195745.15</v>
      </c>
      <c r="AE182" s="199">
        <f>IFERROR(VLOOKUP('SAP Data'!$C182,'2021 Balance Sheet'!$B$7:$O$1335,'2021 Balance Sheet'!F$2, FALSE),0)</f>
        <v>-2754101.52</v>
      </c>
      <c r="AF182" s="199">
        <f>IFERROR(VLOOKUP('SAP Data'!$C182,'2021 Balance Sheet'!$B$7:$O$1335,'2021 Balance Sheet'!G$2, FALSE),0)</f>
        <v>-2677981.96</v>
      </c>
      <c r="AG182" s="199">
        <f>IFERROR(VLOOKUP('SAP Data'!$C182,'2021 Balance Sheet'!$B$7:$O$1335,'2021 Balance Sheet'!H$2, FALSE),0)</f>
        <v>-2550529.36</v>
      </c>
      <c r="AH182" s="199">
        <f>IFERROR(VLOOKUP('SAP Data'!$C182,'2021 Balance Sheet'!$B$7:$O$1335,'2021 Balance Sheet'!I$2, FALSE),0)</f>
        <v>-2766097.04</v>
      </c>
      <c r="AI182" s="199">
        <f>IFERROR(VLOOKUP('SAP Data'!$C182,'2021 Balance Sheet'!$B$7:$O$1335,'2021 Balance Sheet'!J$2, FALSE),0)</f>
        <v>-2563144.9500000002</v>
      </c>
      <c r="AJ182" s="199">
        <f>IFERROR(VLOOKUP('SAP Data'!$C182,'2021 Balance Sheet'!$B$7:$O$1335,'2021 Balance Sheet'!K$2, FALSE),0)</f>
        <v>-2398084.6</v>
      </c>
      <c r="AK182" s="199">
        <f>IFERROR(VLOOKUP('SAP Data'!$C182,'2021 Balance Sheet'!$B$7:$O$1335,'2021 Balance Sheet'!L$2, FALSE),0)</f>
        <v>-2321976.1800000002</v>
      </c>
      <c r="AL182" s="199">
        <f>IFERROR(VLOOKUP('SAP Data'!$C182,'2021 Balance Sheet'!$B$7:$O$1335,'2021 Balance Sheet'!M$2, FALSE),0)</f>
        <v>-2120587.65</v>
      </c>
      <c r="AM182" s="199">
        <f>IFERROR(VLOOKUP('SAP Data'!$C182,'2021 Balance Sheet'!$B$7:$O$1335,'2021 Balance Sheet'!N$2, FALSE),0)</f>
        <v>-2048098.49</v>
      </c>
      <c r="AN182" s="199">
        <f>IFERROR(VLOOKUP('SAP Data'!$C182,'2021 Balance Sheet'!$B$7:$O$1335,'2021 Balance Sheet'!O$2, FALSE),0)</f>
        <v>-1405029.43</v>
      </c>
      <c r="AO182" s="198">
        <f t="shared" si="4"/>
        <v>-2043022.28</v>
      </c>
    </row>
    <row r="183" spans="1:41" ht="15.75" thickBot="1" x14ac:dyDescent="0.3">
      <c r="A183" s="26" t="str">
        <f t="shared" si="5"/>
        <v>144012</v>
      </c>
      <c r="B183" s="149" t="s">
        <v>296</v>
      </c>
      <c r="C183" s="153" t="s">
        <v>297</v>
      </c>
      <c r="D183" s="125" t="s">
        <v>4</v>
      </c>
      <c r="E183" s="140">
        <v>-36174.6</v>
      </c>
      <c r="F183" s="140">
        <v>-43936.98</v>
      </c>
      <c r="G183" s="140">
        <v>-49378.76</v>
      </c>
      <c r="H183" s="140">
        <v>-41072.58</v>
      </c>
      <c r="I183" s="140">
        <v>-34157.620000000003</v>
      </c>
      <c r="J183" s="140">
        <v>-33619.730000000003</v>
      </c>
      <c r="K183" s="140">
        <v>-10431.92</v>
      </c>
      <c r="L183" s="140">
        <v>21775.64</v>
      </c>
      <c r="M183" s="140">
        <v>-3237.94</v>
      </c>
      <c r="N183" s="140">
        <v>-11325.17</v>
      </c>
      <c r="O183" s="140">
        <v>-22331.35</v>
      </c>
      <c r="P183" s="140">
        <v>-56515.78</v>
      </c>
      <c r="Q183" s="199">
        <v>-72269.490000000005</v>
      </c>
      <c r="R183" s="199">
        <v>-83647.83</v>
      </c>
      <c r="S183" s="199">
        <v>-241902.78</v>
      </c>
      <c r="T183" s="199">
        <v>-231248.27</v>
      </c>
      <c r="U183" s="199">
        <v>-241248.75</v>
      </c>
      <c r="V183" s="199">
        <v>-337473.01</v>
      </c>
      <c r="W183" s="199">
        <v>-319912.21999999997</v>
      </c>
      <c r="X183" s="199">
        <v>-261815.48</v>
      </c>
      <c r="Y183" s="199">
        <v>-461516.93</v>
      </c>
      <c r="Z183" s="199">
        <v>-555578.42000000004</v>
      </c>
      <c r="AA183" s="199">
        <v>-561999.62</v>
      </c>
      <c r="AB183" s="199">
        <v>-703762.92</v>
      </c>
      <c r="AC183" s="199">
        <f>IFERROR(VLOOKUP('SAP Data'!$C183,'2021 Balance Sheet'!$B$7:$O$1335,'2021 Balance Sheet'!D$2, FALSE),0)</f>
        <v>-704534.1</v>
      </c>
      <c r="AD183" s="199">
        <f>IFERROR(VLOOKUP('SAP Data'!$C183,'2021 Balance Sheet'!$B$7:$O$1335,'2021 Balance Sheet'!E$2, FALSE),0)</f>
        <v>-683456.99</v>
      </c>
      <c r="AE183" s="199">
        <f>IFERROR(VLOOKUP('SAP Data'!$C183,'2021 Balance Sheet'!$B$7:$O$1335,'2021 Balance Sheet'!F$2, FALSE),0)</f>
        <v>-388848.24</v>
      </c>
      <c r="AF183" s="199">
        <f>IFERROR(VLOOKUP('SAP Data'!$C183,'2021 Balance Sheet'!$B$7:$O$1335,'2021 Balance Sheet'!G$2, FALSE),0)</f>
        <v>-361841.65</v>
      </c>
      <c r="AG183" s="199">
        <f>IFERROR(VLOOKUP('SAP Data'!$C183,'2021 Balance Sheet'!$B$7:$O$1335,'2021 Balance Sheet'!H$2, FALSE),0)</f>
        <v>-327346.87</v>
      </c>
      <c r="AH183" s="199">
        <f>IFERROR(VLOOKUP('SAP Data'!$C183,'2021 Balance Sheet'!$B$7:$O$1335,'2021 Balance Sheet'!I$2, FALSE),0)</f>
        <v>-206372.86</v>
      </c>
      <c r="AI183" s="199">
        <f>IFERROR(VLOOKUP('SAP Data'!$C183,'2021 Balance Sheet'!$B$7:$O$1335,'2021 Balance Sheet'!J$2, FALSE),0)</f>
        <v>-183558.03</v>
      </c>
      <c r="AJ183" s="199">
        <f>IFERROR(VLOOKUP('SAP Data'!$C183,'2021 Balance Sheet'!$B$7:$O$1335,'2021 Balance Sheet'!K$2, FALSE),0)</f>
        <v>-166266.4</v>
      </c>
      <c r="AK183" s="199">
        <f>IFERROR(VLOOKUP('SAP Data'!$C183,'2021 Balance Sheet'!$B$7:$O$1335,'2021 Balance Sheet'!L$2, FALSE),0)</f>
        <v>-63911.79</v>
      </c>
      <c r="AL183" s="199">
        <f>IFERROR(VLOOKUP('SAP Data'!$C183,'2021 Balance Sheet'!$B$7:$O$1335,'2021 Balance Sheet'!M$2, FALSE),0)</f>
        <v>-82678.710000000006</v>
      </c>
      <c r="AM183" s="199">
        <f>IFERROR(VLOOKUP('SAP Data'!$C183,'2021 Balance Sheet'!$B$7:$O$1335,'2021 Balance Sheet'!N$2, FALSE),0)</f>
        <v>-97591.57</v>
      </c>
      <c r="AN183" s="199">
        <f>IFERROR(VLOOKUP('SAP Data'!$C183,'2021 Balance Sheet'!$B$7:$O$1335,'2021 Balance Sheet'!O$2, FALSE),0)</f>
        <v>-177564.75</v>
      </c>
      <c r="AO183" s="198">
        <f t="shared" si="4"/>
        <v>-703762.92</v>
      </c>
    </row>
    <row r="184" spans="1:41" ht="15.75" thickBot="1" x14ac:dyDescent="0.3">
      <c r="A184" s="26" t="str">
        <f t="shared" si="5"/>
        <v>144013</v>
      </c>
      <c r="B184" s="149" t="s">
        <v>299</v>
      </c>
      <c r="C184" s="153" t="s">
        <v>300</v>
      </c>
      <c r="D184" s="125" t="s">
        <v>4</v>
      </c>
      <c r="E184" s="139">
        <v>-39536.42</v>
      </c>
      <c r="F184" s="139">
        <v>-40658.01</v>
      </c>
      <c r="G184" s="139">
        <v>-41034.92</v>
      </c>
      <c r="H184" s="139">
        <v>-32090.02</v>
      </c>
      <c r="I184" s="139">
        <v>-32996.15</v>
      </c>
      <c r="J184" s="139">
        <v>-6588.56</v>
      </c>
      <c r="K184" s="139">
        <v>-14998.06</v>
      </c>
      <c r="L184" s="139">
        <v>-15896.83</v>
      </c>
      <c r="M184" s="139">
        <v>-4070.99</v>
      </c>
      <c r="N184" s="139">
        <v>-5164.3599999999997</v>
      </c>
      <c r="O184" s="139">
        <v>-6371.5</v>
      </c>
      <c r="P184" s="139">
        <v>-40681.9</v>
      </c>
      <c r="Q184" s="199">
        <v>-42501.43</v>
      </c>
      <c r="R184" s="199">
        <v>-44262.99</v>
      </c>
      <c r="S184" s="199">
        <v>-62975.35</v>
      </c>
      <c r="T184" s="199">
        <v>-55498.91</v>
      </c>
      <c r="U184" s="199">
        <v>-60220.55</v>
      </c>
      <c r="V184" s="199">
        <v>-61010.02</v>
      </c>
      <c r="W184" s="199">
        <v>-62151.54</v>
      </c>
      <c r="X184" s="199">
        <v>-63366.85</v>
      </c>
      <c r="Y184" s="199">
        <v>-16067.75</v>
      </c>
      <c r="Z184" s="199">
        <v>-66109.66</v>
      </c>
      <c r="AA184" s="199">
        <v>-67736.25</v>
      </c>
      <c r="AB184" s="199">
        <v>-95122.240000000005</v>
      </c>
      <c r="AC184" s="199">
        <f>IFERROR(VLOOKUP('SAP Data'!$C184,'2021 Balance Sheet'!$B$7:$O$1335,'2021 Balance Sheet'!D$2, FALSE),0)</f>
        <v>-100897.7</v>
      </c>
      <c r="AD184" s="199">
        <f>IFERROR(VLOOKUP('SAP Data'!$C184,'2021 Balance Sheet'!$B$7:$O$1335,'2021 Balance Sheet'!E$2, FALSE),0)</f>
        <v>-102510.53</v>
      </c>
      <c r="AE184" s="199">
        <f>IFERROR(VLOOKUP('SAP Data'!$C184,'2021 Balance Sheet'!$B$7:$O$1335,'2021 Balance Sheet'!F$2, FALSE),0)</f>
        <v>-35347.26</v>
      </c>
      <c r="AF184" s="199">
        <f>IFERROR(VLOOKUP('SAP Data'!$C184,'2021 Balance Sheet'!$B$7:$O$1335,'2021 Balance Sheet'!G$2, FALSE),0)</f>
        <v>-38493.870000000003</v>
      </c>
      <c r="AG184" s="199">
        <f>IFERROR(VLOOKUP('SAP Data'!$C184,'2021 Balance Sheet'!$B$7:$O$1335,'2021 Balance Sheet'!H$2, FALSE),0)</f>
        <v>-39899.21</v>
      </c>
      <c r="AH184" s="199">
        <f>IFERROR(VLOOKUP('SAP Data'!$C184,'2021 Balance Sheet'!$B$7:$O$1335,'2021 Balance Sheet'!I$2, FALSE),0)</f>
        <v>-24308.41</v>
      </c>
      <c r="AI184" s="199">
        <f>IFERROR(VLOOKUP('SAP Data'!$C184,'2021 Balance Sheet'!$B$7:$O$1335,'2021 Balance Sheet'!J$2, FALSE),0)</f>
        <v>-25820.639999999999</v>
      </c>
      <c r="AJ184" s="199">
        <f>IFERROR(VLOOKUP('SAP Data'!$C184,'2021 Balance Sheet'!$B$7:$O$1335,'2021 Balance Sheet'!K$2, FALSE),0)</f>
        <v>-27186.89</v>
      </c>
      <c r="AK184" s="199">
        <f>IFERROR(VLOOKUP('SAP Data'!$C184,'2021 Balance Sheet'!$B$7:$O$1335,'2021 Balance Sheet'!L$2, FALSE),0)</f>
        <v>18294.37</v>
      </c>
      <c r="AL184" s="199">
        <f>IFERROR(VLOOKUP('SAP Data'!$C184,'2021 Balance Sheet'!$B$7:$O$1335,'2021 Balance Sheet'!M$2, FALSE),0)</f>
        <v>16615.02</v>
      </c>
      <c r="AM184" s="199">
        <f>IFERROR(VLOOKUP('SAP Data'!$C184,'2021 Balance Sheet'!$B$7:$O$1335,'2021 Balance Sheet'!N$2, FALSE),0)</f>
        <v>15612.68</v>
      </c>
      <c r="AN184" s="199">
        <f>IFERROR(VLOOKUP('SAP Data'!$C184,'2021 Balance Sheet'!$B$7:$O$1335,'2021 Balance Sheet'!O$2, FALSE),0)</f>
        <v>-2517.61</v>
      </c>
      <c r="AO184" s="198">
        <f t="shared" si="4"/>
        <v>-95122.240000000005</v>
      </c>
    </row>
    <row r="185" spans="1:41" ht="15.75" thickBot="1" x14ac:dyDescent="0.3">
      <c r="A185" s="26" t="str">
        <f t="shared" si="5"/>
        <v>144014</v>
      </c>
      <c r="B185" s="149" t="s">
        <v>302</v>
      </c>
      <c r="C185" s="153" t="s">
        <v>303</v>
      </c>
      <c r="D185" s="125" t="s">
        <v>4</v>
      </c>
      <c r="E185" s="140">
        <v>-31168.09</v>
      </c>
      <c r="F185" s="140">
        <v>-32619.96</v>
      </c>
      <c r="G185" s="140">
        <v>-33899.39</v>
      </c>
      <c r="H185" s="140">
        <v>-34908.39</v>
      </c>
      <c r="I185" s="140">
        <v>-35701.360000000001</v>
      </c>
      <c r="J185" s="140">
        <v>-35959.730000000003</v>
      </c>
      <c r="K185" s="140">
        <v>-36640.36</v>
      </c>
      <c r="L185" s="140">
        <v>-37331.15</v>
      </c>
      <c r="M185" s="140">
        <v>-28050.1</v>
      </c>
      <c r="N185" s="140">
        <v>-29031.4</v>
      </c>
      <c r="O185" s="140">
        <v>-30078.799999999999</v>
      </c>
      <c r="P185" s="140">
        <v>-31185.14</v>
      </c>
      <c r="Q185" s="199">
        <v>-32770</v>
      </c>
      <c r="R185" s="199">
        <v>-34254.089999999997</v>
      </c>
      <c r="S185" s="199">
        <v>-35856.14</v>
      </c>
      <c r="T185" s="199">
        <v>-37024.83</v>
      </c>
      <c r="U185" s="199">
        <v>-38141.300000000003</v>
      </c>
      <c r="V185" s="199">
        <v>-38742.589999999997</v>
      </c>
      <c r="W185" s="199">
        <v>-39813.42</v>
      </c>
      <c r="X185" s="199">
        <v>-40907.75</v>
      </c>
      <c r="Y185" s="199">
        <v>-42016.53</v>
      </c>
      <c r="Z185" s="199">
        <v>-43377.75</v>
      </c>
      <c r="AA185" s="199">
        <v>-44872.08</v>
      </c>
      <c r="AB185" s="199">
        <v>-46459.95</v>
      </c>
      <c r="AC185" s="199">
        <f>IFERROR(VLOOKUP('SAP Data'!$C185,'2021 Balance Sheet'!$B$7:$O$1335,'2021 Balance Sheet'!D$2, FALSE),0)</f>
        <v>-48042.51</v>
      </c>
      <c r="AD185" s="199">
        <f>IFERROR(VLOOKUP('SAP Data'!$C185,'2021 Balance Sheet'!$B$7:$O$1335,'2021 Balance Sheet'!E$2, FALSE),0)</f>
        <v>-49267.69</v>
      </c>
      <c r="AE185" s="199">
        <f>IFERROR(VLOOKUP('SAP Data'!$C185,'2021 Balance Sheet'!$B$7:$O$1335,'2021 Balance Sheet'!F$2, FALSE),0)</f>
        <v>-51040.13</v>
      </c>
      <c r="AF185" s="199">
        <f>IFERROR(VLOOKUP('SAP Data'!$C185,'2021 Balance Sheet'!$B$7:$O$1335,'2021 Balance Sheet'!G$2, FALSE),0)</f>
        <v>-52462.94</v>
      </c>
      <c r="AG185" s="199">
        <f>IFERROR(VLOOKUP('SAP Data'!$C185,'2021 Balance Sheet'!$B$7:$O$1335,'2021 Balance Sheet'!H$2, FALSE),0)</f>
        <v>-53808.58</v>
      </c>
      <c r="AH185" s="199">
        <f>IFERROR(VLOOKUP('SAP Data'!$C185,'2021 Balance Sheet'!$B$7:$O$1335,'2021 Balance Sheet'!I$2, FALSE),0)</f>
        <v>-55075.17</v>
      </c>
      <c r="AI185" s="199">
        <f>IFERROR(VLOOKUP('SAP Data'!$C185,'2021 Balance Sheet'!$B$7:$O$1335,'2021 Balance Sheet'!J$2, FALSE),0)</f>
        <v>-56359.33</v>
      </c>
      <c r="AJ185" s="199">
        <f>IFERROR(VLOOKUP('SAP Data'!$C185,'2021 Balance Sheet'!$B$7:$O$1335,'2021 Balance Sheet'!K$2, FALSE),0)</f>
        <v>-57697.77</v>
      </c>
      <c r="AK185" s="199">
        <f>IFERROR(VLOOKUP('SAP Data'!$C185,'2021 Balance Sheet'!$B$7:$O$1335,'2021 Balance Sheet'!L$2, FALSE),0)</f>
        <v>-58930.69</v>
      </c>
      <c r="AL185" s="199">
        <f>IFERROR(VLOOKUP('SAP Data'!$C185,'2021 Balance Sheet'!$B$7:$O$1335,'2021 Balance Sheet'!M$2, FALSE),0)</f>
        <v>-60570.68</v>
      </c>
      <c r="AM185" s="199">
        <f>IFERROR(VLOOKUP('SAP Data'!$C185,'2021 Balance Sheet'!$B$7:$O$1335,'2021 Balance Sheet'!N$2, FALSE),0)</f>
        <v>-62466.46</v>
      </c>
      <c r="AN185" s="199">
        <f>IFERROR(VLOOKUP('SAP Data'!$C185,'2021 Balance Sheet'!$B$7:$O$1335,'2021 Balance Sheet'!O$2, FALSE),0)</f>
        <v>-64620.59</v>
      </c>
      <c r="AO185" s="198">
        <f t="shared" si="4"/>
        <v>-46459.95</v>
      </c>
    </row>
    <row r="186" spans="1:41" ht="15.75" thickBot="1" x14ac:dyDescent="0.3">
      <c r="A186" s="26" t="str">
        <f t="shared" si="5"/>
        <v>144020</v>
      </c>
      <c r="B186" s="149" t="s">
        <v>305</v>
      </c>
      <c r="C186" s="153" t="s">
        <v>306</v>
      </c>
      <c r="D186" s="125" t="s">
        <v>4</v>
      </c>
      <c r="E186" s="139">
        <v>-53517.83</v>
      </c>
      <c r="F186" s="139">
        <v>-60899.83</v>
      </c>
      <c r="G186" s="139">
        <v>-37607.83</v>
      </c>
      <c r="H186" s="139">
        <v>-27729.83</v>
      </c>
      <c r="I186" s="139">
        <v>-20450.830000000002</v>
      </c>
      <c r="J186" s="139">
        <v>-15741.83</v>
      </c>
      <c r="K186" s="139">
        <v>-12697.83</v>
      </c>
      <c r="L186" s="139">
        <v>-14086.83</v>
      </c>
      <c r="M186" s="139">
        <v>-19069.830000000002</v>
      </c>
      <c r="N186" s="139">
        <v>-41781.83</v>
      </c>
      <c r="O186" s="139">
        <v>-55711.83</v>
      </c>
      <c r="P186" s="139">
        <v>-55931.83</v>
      </c>
      <c r="Q186" s="199">
        <v>-45968.83</v>
      </c>
      <c r="R186" s="199">
        <v>-47451.83</v>
      </c>
      <c r="S186" s="199">
        <v>-44672.83</v>
      </c>
      <c r="T186" s="199">
        <v>-25304.83</v>
      </c>
      <c r="U186" s="199">
        <v>-19868.830000000002</v>
      </c>
      <c r="V186" s="199">
        <v>-15684.83</v>
      </c>
      <c r="W186" s="199">
        <v>-12588.83</v>
      </c>
      <c r="X186" s="199">
        <v>-13969.83</v>
      </c>
      <c r="Y186" s="199">
        <v>-15141.83</v>
      </c>
      <c r="Z186" s="199">
        <v>-34450.83</v>
      </c>
      <c r="AA186" s="199">
        <v>-64840.83</v>
      </c>
      <c r="AB186" s="199">
        <v>-65082.83</v>
      </c>
      <c r="AC186" s="199">
        <f>IFERROR(VLOOKUP('SAP Data'!$C186,'2021 Balance Sheet'!$B$7:$O$1335,'2021 Balance Sheet'!D$2, FALSE),0)</f>
        <v>-59960.83</v>
      </c>
      <c r="AD186" s="199">
        <f>IFERROR(VLOOKUP('SAP Data'!$C186,'2021 Balance Sheet'!$B$7:$O$1335,'2021 Balance Sheet'!E$2, FALSE),0)</f>
        <v>-56531.83</v>
      </c>
      <c r="AE186" s="199">
        <f>IFERROR(VLOOKUP('SAP Data'!$C186,'2021 Balance Sheet'!$B$7:$O$1335,'2021 Balance Sheet'!F$2, FALSE),0)</f>
        <v>-51417.83</v>
      </c>
      <c r="AF186" s="199">
        <f>IFERROR(VLOOKUP('SAP Data'!$C186,'2021 Balance Sheet'!$B$7:$O$1335,'2021 Balance Sheet'!G$2, FALSE),0)</f>
        <v>-28325.83</v>
      </c>
      <c r="AG186" s="199">
        <f>IFERROR(VLOOKUP('SAP Data'!$C186,'2021 Balance Sheet'!$B$7:$O$1335,'2021 Balance Sheet'!H$2, FALSE),0)</f>
        <v>-24063.83</v>
      </c>
      <c r="AH186" s="199">
        <f>IFERROR(VLOOKUP('SAP Data'!$C186,'2021 Balance Sheet'!$B$7:$O$1335,'2021 Balance Sheet'!I$2, FALSE),0)</f>
        <v>-15850.83</v>
      </c>
      <c r="AI186" s="199">
        <f>IFERROR(VLOOKUP('SAP Data'!$C186,'2021 Balance Sheet'!$B$7:$O$1335,'2021 Balance Sheet'!J$2, FALSE),0)</f>
        <v>-15107.83</v>
      </c>
      <c r="AJ186" s="199">
        <f>IFERROR(VLOOKUP('SAP Data'!$C186,'2021 Balance Sheet'!$B$7:$O$1335,'2021 Balance Sheet'!K$2, FALSE),0)</f>
        <v>-16826.830000000002</v>
      </c>
      <c r="AK186" s="199">
        <f>IFERROR(VLOOKUP('SAP Data'!$C186,'2021 Balance Sheet'!$B$7:$O$1335,'2021 Balance Sheet'!L$2, FALSE),0)</f>
        <v>-19648.830000000002</v>
      </c>
      <c r="AL186" s="199">
        <f>IFERROR(VLOOKUP('SAP Data'!$C186,'2021 Balance Sheet'!$B$7:$O$1335,'2021 Balance Sheet'!M$2, FALSE),0)</f>
        <v>-40670.83</v>
      </c>
      <c r="AM186" s="199">
        <f>IFERROR(VLOOKUP('SAP Data'!$C186,'2021 Balance Sheet'!$B$7:$O$1335,'2021 Balance Sheet'!N$2, FALSE),0)</f>
        <v>-53618.83</v>
      </c>
      <c r="AN186" s="199">
        <f>IFERROR(VLOOKUP('SAP Data'!$C186,'2021 Balance Sheet'!$B$7:$O$1335,'2021 Balance Sheet'!O$2, FALSE),0)</f>
        <v>-80603.83</v>
      </c>
      <c r="AO186" s="198">
        <f t="shared" si="4"/>
        <v>-65082.83</v>
      </c>
    </row>
    <row r="187" spans="1:41" ht="15.75" thickBot="1" x14ac:dyDescent="0.3">
      <c r="A187" s="26" t="str">
        <f t="shared" si="5"/>
        <v>144021</v>
      </c>
      <c r="B187" s="149" t="s">
        <v>305</v>
      </c>
      <c r="C187" s="153" t="s">
        <v>308</v>
      </c>
      <c r="D187" s="125" t="s">
        <v>4</v>
      </c>
      <c r="E187" s="140">
        <v>-1421.74</v>
      </c>
      <c r="F187" s="140">
        <v>5241.7</v>
      </c>
      <c r="G187" s="140">
        <v>-974.11</v>
      </c>
      <c r="H187" s="140">
        <v>-1574.2</v>
      </c>
      <c r="I187" s="140">
        <v>0</v>
      </c>
      <c r="J187" s="140">
        <v>0</v>
      </c>
      <c r="K187" s="140">
        <v>0</v>
      </c>
      <c r="L187" s="140">
        <v>0</v>
      </c>
      <c r="M187" s="140">
        <v>0</v>
      </c>
      <c r="N187" s="140">
        <v>0</v>
      </c>
      <c r="O187" s="140">
        <v>34.409999999999997</v>
      </c>
      <c r="P187" s="140">
        <v>-1897.66</v>
      </c>
      <c r="Q187" s="199">
        <v>-4109.1099999999997</v>
      </c>
      <c r="R187" s="199">
        <v>-171.76</v>
      </c>
      <c r="S187" s="199">
        <v>1664.34</v>
      </c>
      <c r="T187" s="199">
        <v>-2260.23</v>
      </c>
      <c r="U187" s="199">
        <v>0.01</v>
      </c>
      <c r="V187" s="199">
        <v>0.01</v>
      </c>
      <c r="W187" s="199">
        <v>0.01</v>
      </c>
      <c r="X187" s="199">
        <v>0.01</v>
      </c>
      <c r="Y187" s="199">
        <v>0.01</v>
      </c>
      <c r="Z187" s="199">
        <v>0.01</v>
      </c>
      <c r="AA187" s="199">
        <v>1515.23</v>
      </c>
      <c r="AB187" s="199">
        <v>-3083.44</v>
      </c>
      <c r="AC187" s="199">
        <f>IFERROR(VLOOKUP('SAP Data'!$C187,'2021 Balance Sheet'!$B$7:$O$1335,'2021 Balance Sheet'!D$2, FALSE),0)</f>
        <v>-890.44</v>
      </c>
      <c r="AD187" s="199">
        <f>IFERROR(VLOOKUP('SAP Data'!$C187,'2021 Balance Sheet'!$B$7:$O$1335,'2021 Balance Sheet'!E$2, FALSE),0)</f>
        <v>1435.32</v>
      </c>
      <c r="AE187" s="199">
        <f>IFERROR(VLOOKUP('SAP Data'!$C187,'2021 Balance Sheet'!$B$7:$O$1335,'2021 Balance Sheet'!F$2, FALSE),0)</f>
        <v>2265.71</v>
      </c>
      <c r="AF187" s="199">
        <f>IFERROR(VLOOKUP('SAP Data'!$C187,'2021 Balance Sheet'!$B$7:$O$1335,'2021 Balance Sheet'!G$2, FALSE),0)</f>
        <v>-2434.86</v>
      </c>
      <c r="AG187" s="199">
        <f>IFERROR(VLOOKUP('SAP Data'!$C187,'2021 Balance Sheet'!$B$7:$O$1335,'2021 Balance Sheet'!H$2, FALSE),0)</f>
        <v>0.01</v>
      </c>
      <c r="AH187" s="199">
        <f>IFERROR(VLOOKUP('SAP Data'!$C187,'2021 Balance Sheet'!$B$7:$O$1335,'2021 Balance Sheet'!I$2, FALSE),0)</f>
        <v>0.01</v>
      </c>
      <c r="AI187" s="199">
        <f>IFERROR(VLOOKUP('SAP Data'!$C187,'2021 Balance Sheet'!$B$7:$O$1335,'2021 Balance Sheet'!J$2, FALSE),0)</f>
        <v>0.01</v>
      </c>
      <c r="AJ187" s="199">
        <f>IFERROR(VLOOKUP('SAP Data'!$C187,'2021 Balance Sheet'!$B$7:$O$1335,'2021 Balance Sheet'!K$2, FALSE),0)</f>
        <v>0.01</v>
      </c>
      <c r="AK187" s="199">
        <f>IFERROR(VLOOKUP('SAP Data'!$C187,'2021 Balance Sheet'!$B$7:$O$1335,'2021 Balance Sheet'!L$2, FALSE),0)</f>
        <v>0.01</v>
      </c>
      <c r="AL187" s="199">
        <f>IFERROR(VLOOKUP('SAP Data'!$C187,'2021 Balance Sheet'!$B$7:$O$1335,'2021 Balance Sheet'!M$2, FALSE),0)</f>
        <v>0.01</v>
      </c>
      <c r="AM187" s="199">
        <f>IFERROR(VLOOKUP('SAP Data'!$C187,'2021 Balance Sheet'!$B$7:$O$1335,'2021 Balance Sheet'!N$2, FALSE),0)</f>
        <v>-412548.62</v>
      </c>
      <c r="AN187" s="199">
        <f>IFERROR(VLOOKUP('SAP Data'!$C187,'2021 Balance Sheet'!$B$7:$O$1335,'2021 Balance Sheet'!O$2, FALSE),0)</f>
        <v>1008.18</v>
      </c>
      <c r="AO187" s="198">
        <f t="shared" si="4"/>
        <v>-3083.44</v>
      </c>
    </row>
    <row r="188" spans="1:41" ht="15.75" thickBot="1" x14ac:dyDescent="0.3">
      <c r="A188" s="26" t="str">
        <f t="shared" si="5"/>
        <v>144025</v>
      </c>
      <c r="B188" s="149" t="s">
        <v>310</v>
      </c>
      <c r="C188" s="153" t="s">
        <v>311</v>
      </c>
      <c r="D188" s="125" t="s">
        <v>4</v>
      </c>
      <c r="E188" s="139">
        <v>-397867.5</v>
      </c>
      <c r="F188" s="139">
        <v>-397528.89</v>
      </c>
      <c r="G188" s="139">
        <v>-436520.71</v>
      </c>
      <c r="H188" s="139">
        <v>-436154.65</v>
      </c>
      <c r="I188" s="139">
        <v>-431019.28</v>
      </c>
      <c r="J188" s="139">
        <v>-406296.19</v>
      </c>
      <c r="K188" s="139">
        <v>-110353.39</v>
      </c>
      <c r="L188" s="139">
        <v>-106876.09</v>
      </c>
      <c r="M188" s="139">
        <v>-95307.9</v>
      </c>
      <c r="N188" s="139">
        <v>-87435.31</v>
      </c>
      <c r="O188" s="139">
        <v>-78511.38</v>
      </c>
      <c r="P188" s="139">
        <v>-53335.58</v>
      </c>
      <c r="Q188" s="199">
        <v>-52678.01</v>
      </c>
      <c r="R188" s="199">
        <v>-49302.04</v>
      </c>
      <c r="S188" s="199">
        <v>-67180.06</v>
      </c>
      <c r="T188" s="199">
        <v>-67620.06</v>
      </c>
      <c r="U188" s="199">
        <v>-68173.56</v>
      </c>
      <c r="V188" s="199">
        <v>-125418.56</v>
      </c>
      <c r="W188" s="199">
        <v>-122446.72</v>
      </c>
      <c r="X188" s="199">
        <v>-117096.55</v>
      </c>
      <c r="Y188" s="199">
        <v>-132607.71</v>
      </c>
      <c r="Z188" s="199">
        <v>-130772.99</v>
      </c>
      <c r="AA188" s="199">
        <v>-130438.13</v>
      </c>
      <c r="AB188" s="199">
        <v>-150319.18</v>
      </c>
      <c r="AC188" s="199">
        <f>IFERROR(VLOOKUP('SAP Data'!$C188,'2021 Balance Sheet'!$B$7:$O$1335,'2021 Balance Sheet'!D$2, FALSE),0)</f>
        <v>-140747.56</v>
      </c>
      <c r="AD188" s="199">
        <f>IFERROR(VLOOKUP('SAP Data'!$C188,'2021 Balance Sheet'!$B$7:$O$1335,'2021 Balance Sheet'!E$2, FALSE),0)</f>
        <v>-139697.4</v>
      </c>
      <c r="AE188" s="199">
        <f>IFERROR(VLOOKUP('SAP Data'!$C188,'2021 Balance Sheet'!$B$7:$O$1335,'2021 Balance Sheet'!F$2, FALSE),0)</f>
        <v>-181062.84</v>
      </c>
      <c r="AF188" s="199">
        <f>IFERROR(VLOOKUP('SAP Data'!$C188,'2021 Balance Sheet'!$B$7:$O$1335,'2021 Balance Sheet'!G$2, FALSE),0)</f>
        <v>-131385.60999999999</v>
      </c>
      <c r="AG188" s="199">
        <f>IFERROR(VLOOKUP('SAP Data'!$C188,'2021 Balance Sheet'!$B$7:$O$1335,'2021 Balance Sheet'!H$2, FALSE),0)</f>
        <v>-132617.28</v>
      </c>
      <c r="AH188" s="199">
        <f>IFERROR(VLOOKUP('SAP Data'!$C188,'2021 Balance Sheet'!$B$7:$O$1335,'2021 Balance Sheet'!I$2, FALSE),0)</f>
        <v>-171145.9</v>
      </c>
      <c r="AI188" s="199">
        <f>IFERROR(VLOOKUP('SAP Data'!$C188,'2021 Balance Sheet'!$B$7:$O$1335,'2021 Balance Sheet'!J$2, FALSE),0)</f>
        <v>-172864.56</v>
      </c>
      <c r="AJ188" s="199">
        <f>IFERROR(VLOOKUP('SAP Data'!$C188,'2021 Balance Sheet'!$B$7:$O$1335,'2021 Balance Sheet'!K$2, FALSE),0)</f>
        <v>-131236.47</v>
      </c>
      <c r="AK188" s="199">
        <f>IFERROR(VLOOKUP('SAP Data'!$C188,'2021 Balance Sheet'!$B$7:$O$1335,'2021 Balance Sheet'!L$2, FALSE),0)</f>
        <v>-212201.52</v>
      </c>
      <c r="AL188" s="199">
        <f>IFERROR(VLOOKUP('SAP Data'!$C188,'2021 Balance Sheet'!$B$7:$O$1335,'2021 Balance Sheet'!M$2, FALSE),0)</f>
        <v>-189097.12</v>
      </c>
      <c r="AM188" s="199">
        <f>IFERROR(VLOOKUP('SAP Data'!$C188,'2021 Balance Sheet'!$B$7:$O$1335,'2021 Balance Sheet'!N$2, FALSE),0)</f>
        <v>-120824.47</v>
      </c>
      <c r="AN188" s="199">
        <f>IFERROR(VLOOKUP('SAP Data'!$C188,'2021 Balance Sheet'!$B$7:$O$1335,'2021 Balance Sheet'!O$2, FALSE),0)</f>
        <v>-232410.68</v>
      </c>
      <c r="AO188" s="198">
        <f t="shared" si="4"/>
        <v>-150319.18</v>
      </c>
    </row>
    <row r="189" spans="1:41" ht="15.75" thickBot="1" x14ac:dyDescent="0.3">
      <c r="A189" s="26" t="str">
        <f t="shared" si="5"/>
        <v>500125</v>
      </c>
      <c r="B189" s="148" t="s">
        <v>1600</v>
      </c>
      <c r="C189" s="153">
        <v>500125</v>
      </c>
      <c r="D189" s="166"/>
      <c r="E189" s="140">
        <v>14598654</v>
      </c>
      <c r="F189" s="140">
        <v>14598654</v>
      </c>
      <c r="G189" s="140">
        <v>46317414.200000003</v>
      </c>
      <c r="H189" s="140">
        <v>12184485</v>
      </c>
      <c r="I189" s="140">
        <v>10060874.91</v>
      </c>
      <c r="J189" s="140">
        <v>46687905.780000001</v>
      </c>
      <c r="K189" s="140">
        <v>11534261.91</v>
      </c>
      <c r="L189" s="140">
        <v>11601471.91</v>
      </c>
      <c r="M189" s="140">
        <v>47996259.039999999</v>
      </c>
      <c r="N189" s="140">
        <v>11723504.91</v>
      </c>
      <c r="O189" s="140">
        <v>11968236.91</v>
      </c>
      <c r="P189" s="140">
        <v>41929117.539999999</v>
      </c>
      <c r="Q189" s="199">
        <v>10484213.91</v>
      </c>
      <c r="R189" s="199">
        <v>10758543.91</v>
      </c>
      <c r="S189" s="199">
        <v>37815453.32</v>
      </c>
      <c r="T189" s="199">
        <v>13028111.91</v>
      </c>
      <c r="U189" s="199">
        <v>13150469.91</v>
      </c>
      <c r="V189" s="199">
        <v>30021236.850000001</v>
      </c>
      <c r="W189" s="199">
        <v>11919645</v>
      </c>
      <c r="X189" s="199">
        <v>11919645</v>
      </c>
      <c r="Y189" s="199">
        <v>29740330.77</v>
      </c>
      <c r="Z189" s="199">
        <v>10798243</v>
      </c>
      <c r="AA189" s="199">
        <v>10798243</v>
      </c>
      <c r="AB189" s="199">
        <v>31995015.059999999</v>
      </c>
      <c r="AC189" s="199">
        <f>IFERROR(VLOOKUP('SAP Data'!$C189,'2021 Balance Sheet'!$B$7:$O$1335,'2021 Balance Sheet'!D$2, FALSE),0)</f>
        <v>13537114</v>
      </c>
      <c r="AD189" s="199">
        <f>IFERROR(VLOOKUP('SAP Data'!$C189,'2021 Balance Sheet'!$B$7:$O$1335,'2021 Balance Sheet'!E$2, FALSE),0)</f>
        <v>13537114</v>
      </c>
      <c r="AE189" s="199">
        <f>IFERROR(VLOOKUP('SAP Data'!$C189,'2021 Balance Sheet'!$B$7:$O$1335,'2021 Balance Sheet'!F$2, FALSE),0)</f>
        <v>48014113.659999996</v>
      </c>
      <c r="AF189" s="199">
        <f>IFERROR(VLOOKUP('SAP Data'!$C189,'2021 Balance Sheet'!$B$7:$O$1335,'2021 Balance Sheet'!G$2, FALSE),0)</f>
        <v>10377747</v>
      </c>
      <c r="AG189" s="199">
        <f>IFERROR(VLOOKUP('SAP Data'!$C189,'2021 Balance Sheet'!$B$7:$O$1335,'2021 Balance Sheet'!H$2, FALSE),0)</f>
        <v>10377747</v>
      </c>
      <c r="AH189" s="199">
        <f>IFERROR(VLOOKUP('SAP Data'!$C189,'2021 Balance Sheet'!$B$7:$O$1335,'2021 Balance Sheet'!I$2, FALSE),0)</f>
        <v>60672417.399999999</v>
      </c>
      <c r="AI189" s="199">
        <f>IFERROR(VLOOKUP('SAP Data'!$C189,'2021 Balance Sheet'!$B$7:$O$1335,'2021 Balance Sheet'!J$2, FALSE),0)</f>
        <v>12732919.59</v>
      </c>
      <c r="AJ189" s="199">
        <f>IFERROR(VLOOKUP('SAP Data'!$C189,'2021 Balance Sheet'!$B$7:$O$1335,'2021 Balance Sheet'!K$2, FALSE),0)</f>
        <v>12732919.59</v>
      </c>
      <c r="AK189" s="199">
        <f>IFERROR(VLOOKUP('SAP Data'!$C189,'2021 Balance Sheet'!$B$7:$O$1335,'2021 Balance Sheet'!L$2, FALSE),0)</f>
        <v>80637844.030000001</v>
      </c>
      <c r="AL189" s="199">
        <f>IFERROR(VLOOKUP('SAP Data'!$C189,'2021 Balance Sheet'!$B$7:$O$1335,'2021 Balance Sheet'!M$2, FALSE),0)</f>
        <v>19157742.25</v>
      </c>
      <c r="AM189" s="199">
        <f>IFERROR(VLOOKUP('SAP Data'!$C189,'2021 Balance Sheet'!$B$7:$O$1335,'2021 Balance Sheet'!N$2, FALSE),0)</f>
        <v>19157742.25</v>
      </c>
      <c r="AN189" s="199">
        <f>IFERROR(VLOOKUP('SAP Data'!$C189,'2021 Balance Sheet'!$B$7:$O$1335,'2021 Balance Sheet'!O$2, FALSE),0)</f>
        <v>72390695.590000004</v>
      </c>
      <c r="AO189" s="198">
        <f t="shared" si="4"/>
        <v>31995015.059999999</v>
      </c>
    </row>
    <row r="190" spans="1:41" ht="15.75" thickBot="1" x14ac:dyDescent="0.3">
      <c r="A190" s="26" t="str">
        <f t="shared" si="5"/>
        <v>500198</v>
      </c>
      <c r="B190" s="149" t="s">
        <v>1601</v>
      </c>
      <c r="C190" s="153">
        <v>500198</v>
      </c>
      <c r="D190" s="166"/>
      <c r="E190" s="139">
        <v>2217654</v>
      </c>
      <c r="F190" s="139">
        <v>2217654</v>
      </c>
      <c r="G190" s="139">
        <v>36341355.200000003</v>
      </c>
      <c r="H190" s="139">
        <v>2208426</v>
      </c>
      <c r="I190" s="139">
        <v>2208426</v>
      </c>
      <c r="J190" s="139">
        <v>37429664.869999997</v>
      </c>
      <c r="K190" s="139">
        <v>2208426</v>
      </c>
      <c r="L190" s="139">
        <v>2208426</v>
      </c>
      <c r="M190" s="139">
        <v>38625244.130000003</v>
      </c>
      <c r="N190" s="139">
        <v>2208426</v>
      </c>
      <c r="O190" s="139">
        <v>2208426</v>
      </c>
      <c r="P190" s="139">
        <v>33989939.630000003</v>
      </c>
      <c r="Q190" s="199">
        <v>2208426</v>
      </c>
      <c r="R190" s="199">
        <v>2208426</v>
      </c>
      <c r="S190" s="199">
        <v>27179571.41</v>
      </c>
      <c r="T190" s="199">
        <v>2208426</v>
      </c>
      <c r="U190" s="199">
        <v>2208426</v>
      </c>
      <c r="V190" s="199">
        <v>20310017.850000001</v>
      </c>
      <c r="W190" s="199">
        <v>2208426</v>
      </c>
      <c r="X190" s="199">
        <v>2208426</v>
      </c>
      <c r="Y190" s="199">
        <v>21150513.77</v>
      </c>
      <c r="Z190" s="199">
        <v>2208426</v>
      </c>
      <c r="AA190" s="199">
        <v>2208426</v>
      </c>
      <c r="AB190" s="199">
        <v>20666327.059999999</v>
      </c>
      <c r="AC190" s="199">
        <f>IFERROR(VLOOKUP('SAP Data'!$C190,'2021 Balance Sheet'!$B$7:$O$1335,'2021 Balance Sheet'!D$2, FALSE),0)</f>
        <v>2208426</v>
      </c>
      <c r="AD190" s="199">
        <f>IFERROR(VLOOKUP('SAP Data'!$C190,'2021 Balance Sheet'!$B$7:$O$1335,'2021 Balance Sheet'!E$2, FALSE),0)</f>
        <v>2208426</v>
      </c>
      <c r="AE190" s="199">
        <f>IFERROR(VLOOKUP('SAP Data'!$C190,'2021 Balance Sheet'!$B$7:$O$1335,'2021 Balance Sheet'!F$2, FALSE),0)</f>
        <v>39844792.659999996</v>
      </c>
      <c r="AF190" s="199">
        <f>IFERROR(VLOOKUP('SAP Data'!$C190,'2021 Balance Sheet'!$B$7:$O$1335,'2021 Balance Sheet'!G$2, FALSE),0)</f>
        <v>2208426</v>
      </c>
      <c r="AG190" s="199">
        <f>IFERROR(VLOOKUP('SAP Data'!$C190,'2021 Balance Sheet'!$B$7:$O$1335,'2021 Balance Sheet'!H$2, FALSE),0)</f>
        <v>2208426</v>
      </c>
      <c r="AH190" s="199">
        <f>IFERROR(VLOOKUP('SAP Data'!$C190,'2021 Balance Sheet'!$B$7:$O$1335,'2021 Balance Sheet'!I$2, FALSE),0)</f>
        <v>50147923.810000002</v>
      </c>
      <c r="AI190" s="199">
        <f>IFERROR(VLOOKUP('SAP Data'!$C190,'2021 Balance Sheet'!$B$7:$O$1335,'2021 Balance Sheet'!J$2, FALSE),0)</f>
        <v>2208426</v>
      </c>
      <c r="AJ190" s="199">
        <f>IFERROR(VLOOKUP('SAP Data'!$C190,'2021 Balance Sheet'!$B$7:$O$1335,'2021 Balance Sheet'!K$2, FALSE),0)</f>
        <v>2208426</v>
      </c>
      <c r="AK190" s="199">
        <f>IFERROR(VLOOKUP('SAP Data'!$C190,'2021 Balance Sheet'!$B$7:$O$1335,'2021 Balance Sheet'!L$2, FALSE),0)</f>
        <v>63688527.780000001</v>
      </c>
      <c r="AL190" s="199">
        <f>IFERROR(VLOOKUP('SAP Data'!$C190,'2021 Balance Sheet'!$B$7:$O$1335,'2021 Balance Sheet'!M$2, FALSE),0)</f>
        <v>2208426</v>
      </c>
      <c r="AM190" s="199">
        <f>IFERROR(VLOOKUP('SAP Data'!$C190,'2021 Balance Sheet'!$B$7:$O$1335,'2021 Balance Sheet'!N$2, FALSE),0)</f>
        <v>2208426</v>
      </c>
      <c r="AN190" s="199">
        <f>IFERROR(VLOOKUP('SAP Data'!$C190,'2021 Balance Sheet'!$B$7:$O$1335,'2021 Balance Sheet'!O$2, FALSE),0)</f>
        <v>54857964.939999998</v>
      </c>
      <c r="AO190" s="198">
        <f t="shared" si="4"/>
        <v>20666327.059999999</v>
      </c>
    </row>
    <row r="191" spans="1:41" ht="15.75" thickBot="1" x14ac:dyDescent="0.3">
      <c r="A191" s="26" t="str">
        <f t="shared" si="5"/>
        <v>182301</v>
      </c>
      <c r="B191" s="306" t="s">
        <v>313</v>
      </c>
      <c r="C191" s="307" t="s">
        <v>314</v>
      </c>
      <c r="D191" s="125" t="s">
        <v>4</v>
      </c>
      <c r="E191" s="140">
        <v>0</v>
      </c>
      <c r="F191" s="140">
        <v>0</v>
      </c>
      <c r="G191" s="309">
        <v>29043128.09</v>
      </c>
      <c r="H191" s="140">
        <v>0</v>
      </c>
      <c r="I191" s="140">
        <v>0</v>
      </c>
      <c r="J191" s="140">
        <v>30132282.52</v>
      </c>
      <c r="K191" s="140">
        <v>0</v>
      </c>
      <c r="L191" s="140">
        <v>0</v>
      </c>
      <c r="M191" s="305">
        <v>31316549.469999999</v>
      </c>
      <c r="N191" s="140">
        <v>0</v>
      </c>
      <c r="O191" s="140">
        <v>0</v>
      </c>
      <c r="P191" s="305">
        <v>27019410.129999999</v>
      </c>
      <c r="Q191" s="199">
        <v>0</v>
      </c>
      <c r="R191" s="199">
        <v>0</v>
      </c>
      <c r="S191" s="199">
        <v>20512633.600000001</v>
      </c>
      <c r="T191" s="199">
        <v>0</v>
      </c>
      <c r="U191" s="199">
        <v>0</v>
      </c>
      <c r="V191" s="199">
        <v>13926059.25</v>
      </c>
      <c r="W191" s="199">
        <v>0</v>
      </c>
      <c r="X191" s="199">
        <v>0</v>
      </c>
      <c r="Y191" s="199">
        <v>14502033.18</v>
      </c>
      <c r="Z191" s="199">
        <v>0</v>
      </c>
      <c r="AA191" s="199">
        <v>0</v>
      </c>
      <c r="AB191" s="199">
        <v>13465494.42</v>
      </c>
      <c r="AC191" s="199">
        <f>IFERROR(VLOOKUP('SAP Data'!$C191,'2021 Balance Sheet'!$B$7:$O$1335,'2021 Balance Sheet'!D$2, FALSE),0)</f>
        <v>0</v>
      </c>
      <c r="AD191" s="199">
        <f>IFERROR(VLOOKUP('SAP Data'!$C191,'2021 Balance Sheet'!$B$7:$O$1335,'2021 Balance Sheet'!E$2, FALSE),0)</f>
        <v>0</v>
      </c>
      <c r="AE191" s="199">
        <f>IFERROR(VLOOKUP('SAP Data'!$C191,'2021 Balance Sheet'!$B$7:$O$1335,'2021 Balance Sheet'!F$2, FALSE),0)</f>
        <v>32239868</v>
      </c>
      <c r="AF191" s="199">
        <f>IFERROR(VLOOKUP('SAP Data'!$C191,'2021 Balance Sheet'!$B$7:$O$1335,'2021 Balance Sheet'!G$2, FALSE),0)</f>
        <v>0</v>
      </c>
      <c r="AG191" s="199">
        <f>IFERROR(VLOOKUP('SAP Data'!$C191,'2021 Balance Sheet'!$B$7:$O$1335,'2021 Balance Sheet'!H$2, FALSE),0)</f>
        <v>0</v>
      </c>
      <c r="AH191" s="199">
        <f>IFERROR(VLOOKUP('SAP Data'!$C191,'2021 Balance Sheet'!$B$7:$O$1335,'2021 Balance Sheet'!I$2, FALSE),0)</f>
        <v>42251810.130000003</v>
      </c>
      <c r="AI191" s="199">
        <f>IFERROR(VLOOKUP('SAP Data'!$C191,'2021 Balance Sheet'!$B$7:$O$1335,'2021 Balance Sheet'!J$2, FALSE),0)</f>
        <v>0</v>
      </c>
      <c r="AJ191" s="199">
        <f>IFERROR(VLOOKUP('SAP Data'!$C191,'2021 Balance Sheet'!$B$7:$O$1335,'2021 Balance Sheet'!K$2, FALSE),0)</f>
        <v>0</v>
      </c>
      <c r="AK191" s="199">
        <f>IFERROR(VLOOKUP('SAP Data'!$C191,'2021 Balance Sheet'!$B$7:$O$1335,'2021 Balance Sheet'!L$2, FALSE),0)</f>
        <v>54412499.810000002</v>
      </c>
      <c r="AL191" s="199">
        <f>IFERROR(VLOOKUP('SAP Data'!$C191,'2021 Balance Sheet'!$B$7:$O$1335,'2021 Balance Sheet'!M$2, FALSE),0)</f>
        <v>0</v>
      </c>
      <c r="AM191" s="199">
        <f>IFERROR(VLOOKUP('SAP Data'!$C191,'2021 Balance Sheet'!$B$7:$O$1335,'2021 Balance Sheet'!N$2, FALSE),0)</f>
        <v>0</v>
      </c>
      <c r="AN191" s="199">
        <f>IFERROR(VLOOKUP('SAP Data'!$C191,'2021 Balance Sheet'!$B$7:$O$1335,'2021 Balance Sheet'!O$2, FALSE),0)</f>
        <v>45955136.799999997</v>
      </c>
      <c r="AO191" s="198">
        <f t="shared" si="4"/>
        <v>13465494.42</v>
      </c>
    </row>
    <row r="192" spans="1:41" ht="15.75" thickBot="1" x14ac:dyDescent="0.3">
      <c r="A192" s="26" t="str">
        <f t="shared" si="5"/>
        <v>182302</v>
      </c>
      <c r="B192" s="126" t="s">
        <v>316</v>
      </c>
      <c r="C192" s="153" t="s">
        <v>317</v>
      </c>
      <c r="D192" s="125" t="s">
        <v>4</v>
      </c>
      <c r="E192" s="139">
        <v>2217654</v>
      </c>
      <c r="F192" s="139">
        <v>2217654</v>
      </c>
      <c r="G192" s="139">
        <v>2208426</v>
      </c>
      <c r="H192" s="139">
        <v>2208426</v>
      </c>
      <c r="I192" s="139">
        <v>2208426</v>
      </c>
      <c r="J192" s="139">
        <v>2208426</v>
      </c>
      <c r="K192" s="139">
        <v>2208426</v>
      </c>
      <c r="L192" s="139">
        <v>2208426</v>
      </c>
      <c r="M192" s="139">
        <v>2208426</v>
      </c>
      <c r="N192" s="139">
        <v>2208426</v>
      </c>
      <c r="O192" s="139">
        <v>2208426</v>
      </c>
      <c r="P192" s="139">
        <v>2208426</v>
      </c>
      <c r="Q192" s="199">
        <v>2208426</v>
      </c>
      <c r="R192" s="199">
        <v>2208426</v>
      </c>
      <c r="S192" s="199">
        <v>2208426</v>
      </c>
      <c r="T192" s="199">
        <v>2208426</v>
      </c>
      <c r="U192" s="199">
        <v>2208426</v>
      </c>
      <c r="V192" s="199">
        <v>2208426</v>
      </c>
      <c r="W192" s="199">
        <v>2208426</v>
      </c>
      <c r="X192" s="199">
        <v>2208426</v>
      </c>
      <c r="Y192" s="199">
        <v>2208426</v>
      </c>
      <c r="Z192" s="199">
        <v>2208426</v>
      </c>
      <c r="AA192" s="199">
        <v>2208426</v>
      </c>
      <c r="AB192" s="199">
        <v>2208426</v>
      </c>
      <c r="AC192" s="199">
        <f>IFERROR(VLOOKUP('SAP Data'!$C192,'2021 Balance Sheet'!$B$7:$O$1335,'2021 Balance Sheet'!D$2, FALSE),0)</f>
        <v>2208426</v>
      </c>
      <c r="AD192" s="199">
        <f>IFERROR(VLOOKUP('SAP Data'!$C192,'2021 Balance Sheet'!$B$7:$O$1335,'2021 Balance Sheet'!E$2, FALSE),0)</f>
        <v>2208426</v>
      </c>
      <c r="AE192" s="199">
        <f>IFERROR(VLOOKUP('SAP Data'!$C192,'2021 Balance Sheet'!$B$7:$O$1335,'2021 Balance Sheet'!F$2, FALSE),0)</f>
        <v>2208426</v>
      </c>
      <c r="AF192" s="199">
        <f>IFERROR(VLOOKUP('SAP Data'!$C192,'2021 Balance Sheet'!$B$7:$O$1335,'2021 Balance Sheet'!G$2, FALSE),0)</f>
        <v>2208426</v>
      </c>
      <c r="AG192" s="199">
        <f>IFERROR(VLOOKUP('SAP Data'!$C192,'2021 Balance Sheet'!$B$7:$O$1335,'2021 Balance Sheet'!H$2, FALSE),0)</f>
        <v>2208426</v>
      </c>
      <c r="AH192" s="199">
        <f>IFERROR(VLOOKUP('SAP Data'!$C192,'2021 Balance Sheet'!$B$7:$O$1335,'2021 Balance Sheet'!I$2, FALSE),0)</f>
        <v>2208426</v>
      </c>
      <c r="AI192" s="199">
        <f>IFERROR(VLOOKUP('SAP Data'!$C192,'2021 Balance Sheet'!$B$7:$O$1335,'2021 Balance Sheet'!J$2, FALSE),0)</f>
        <v>2208426</v>
      </c>
      <c r="AJ192" s="199">
        <f>IFERROR(VLOOKUP('SAP Data'!$C192,'2021 Balance Sheet'!$B$7:$O$1335,'2021 Balance Sheet'!K$2, FALSE),0)</f>
        <v>2208426</v>
      </c>
      <c r="AK192" s="199">
        <f>IFERROR(VLOOKUP('SAP Data'!$C192,'2021 Balance Sheet'!$B$7:$O$1335,'2021 Balance Sheet'!L$2, FALSE),0)</f>
        <v>2208426</v>
      </c>
      <c r="AL192" s="199">
        <f>IFERROR(VLOOKUP('SAP Data'!$C192,'2021 Balance Sheet'!$B$7:$O$1335,'2021 Balance Sheet'!M$2, FALSE),0)</f>
        <v>2208426</v>
      </c>
      <c r="AM192" s="199">
        <f>IFERROR(VLOOKUP('SAP Data'!$C192,'2021 Balance Sheet'!$B$7:$O$1335,'2021 Balance Sheet'!N$2, FALSE),0)</f>
        <v>2208426</v>
      </c>
      <c r="AN192" s="199">
        <f>IFERROR(VLOOKUP('SAP Data'!$C192,'2021 Balance Sheet'!$B$7:$O$1335,'2021 Balance Sheet'!O$2, FALSE),0)</f>
        <v>2208426</v>
      </c>
      <c r="AO192" s="198">
        <f t="shared" si="4"/>
        <v>2208426</v>
      </c>
    </row>
    <row r="193" spans="1:41" ht="15.75" thickBot="1" x14ac:dyDescent="0.3">
      <c r="A193" s="26" t="str">
        <f t="shared" si="5"/>
        <v>182303</v>
      </c>
      <c r="B193" s="306" t="s">
        <v>319</v>
      </c>
      <c r="C193" s="307" t="s">
        <v>320</v>
      </c>
      <c r="D193" s="125" t="s">
        <v>4</v>
      </c>
      <c r="E193" s="140">
        <v>0</v>
      </c>
      <c r="F193" s="140">
        <v>0</v>
      </c>
      <c r="G193" s="309">
        <v>5089801.1100000003</v>
      </c>
      <c r="H193" s="140">
        <v>0</v>
      </c>
      <c r="I193" s="140">
        <v>0</v>
      </c>
      <c r="J193" s="140">
        <v>5088956.3499999996</v>
      </c>
      <c r="K193" s="140">
        <v>0</v>
      </c>
      <c r="L193" s="140">
        <v>0</v>
      </c>
      <c r="M193" s="305">
        <v>5100268.66</v>
      </c>
      <c r="N193" s="140">
        <v>0</v>
      </c>
      <c r="O193" s="140">
        <v>0</v>
      </c>
      <c r="P193" s="305">
        <v>4762103.5</v>
      </c>
      <c r="Q193" s="199">
        <v>0</v>
      </c>
      <c r="R193" s="199">
        <v>0</v>
      </c>
      <c r="S193" s="199">
        <v>4458511.8099999996</v>
      </c>
      <c r="T193" s="199">
        <v>0</v>
      </c>
      <c r="U193" s="199">
        <v>0</v>
      </c>
      <c r="V193" s="199">
        <v>4175532.6</v>
      </c>
      <c r="W193" s="199">
        <v>0</v>
      </c>
      <c r="X193" s="199">
        <v>0</v>
      </c>
      <c r="Y193" s="199">
        <v>4440054.59</v>
      </c>
      <c r="Z193" s="199">
        <v>0</v>
      </c>
      <c r="AA193" s="199">
        <v>0</v>
      </c>
      <c r="AB193" s="199">
        <v>4992406.6399999997</v>
      </c>
      <c r="AC193" s="199">
        <f>IFERROR(VLOOKUP('SAP Data'!$C193,'2021 Balance Sheet'!$B$7:$O$1335,'2021 Balance Sheet'!D$2, FALSE),0)</f>
        <v>0</v>
      </c>
      <c r="AD193" s="199">
        <f>IFERROR(VLOOKUP('SAP Data'!$C193,'2021 Balance Sheet'!$B$7:$O$1335,'2021 Balance Sheet'!E$2, FALSE),0)</f>
        <v>0</v>
      </c>
      <c r="AE193" s="199">
        <f>IFERROR(VLOOKUP('SAP Data'!$C193,'2021 Balance Sheet'!$B$7:$O$1335,'2021 Balance Sheet'!F$2, FALSE),0)</f>
        <v>5396498.6600000001</v>
      </c>
      <c r="AF193" s="199">
        <f>IFERROR(VLOOKUP('SAP Data'!$C193,'2021 Balance Sheet'!$B$7:$O$1335,'2021 Balance Sheet'!G$2, FALSE),0)</f>
        <v>0</v>
      </c>
      <c r="AG193" s="199">
        <f>IFERROR(VLOOKUP('SAP Data'!$C193,'2021 Balance Sheet'!$B$7:$O$1335,'2021 Balance Sheet'!H$2, FALSE),0)</f>
        <v>0</v>
      </c>
      <c r="AH193" s="199">
        <f>IFERROR(VLOOKUP('SAP Data'!$C193,'2021 Balance Sheet'!$B$7:$O$1335,'2021 Balance Sheet'!I$2, FALSE),0)</f>
        <v>5687687.6799999997</v>
      </c>
      <c r="AI193" s="199">
        <f>IFERROR(VLOOKUP('SAP Data'!$C193,'2021 Balance Sheet'!$B$7:$O$1335,'2021 Balance Sheet'!J$2, FALSE),0)</f>
        <v>0</v>
      </c>
      <c r="AJ193" s="199">
        <f>IFERROR(VLOOKUP('SAP Data'!$C193,'2021 Balance Sheet'!$B$7:$O$1335,'2021 Balance Sheet'!K$2, FALSE),0)</f>
        <v>0</v>
      </c>
      <c r="AK193" s="199">
        <f>IFERROR(VLOOKUP('SAP Data'!$C193,'2021 Balance Sheet'!$B$7:$O$1335,'2021 Balance Sheet'!L$2, FALSE),0)</f>
        <v>7067601.9699999997</v>
      </c>
      <c r="AL193" s="199">
        <f>IFERROR(VLOOKUP('SAP Data'!$C193,'2021 Balance Sheet'!$B$7:$O$1335,'2021 Balance Sheet'!M$2, FALSE),0)</f>
        <v>0</v>
      </c>
      <c r="AM193" s="199">
        <f>IFERROR(VLOOKUP('SAP Data'!$C193,'2021 Balance Sheet'!$B$7:$O$1335,'2021 Balance Sheet'!N$2, FALSE),0)</f>
        <v>0</v>
      </c>
      <c r="AN193" s="199">
        <f>IFERROR(VLOOKUP('SAP Data'!$C193,'2021 Balance Sheet'!$B$7:$O$1335,'2021 Balance Sheet'!O$2, FALSE),0)</f>
        <v>6694402.1399999997</v>
      </c>
      <c r="AO193" s="198">
        <f t="shared" si="4"/>
        <v>4992406.6399999997</v>
      </c>
    </row>
    <row r="194" spans="1:41" ht="15.75" thickBot="1" x14ac:dyDescent="0.3">
      <c r="A194" s="26" t="str">
        <f t="shared" si="5"/>
        <v>500129</v>
      </c>
      <c r="B194" s="149" t="s">
        <v>2752</v>
      </c>
      <c r="C194" s="153">
        <v>500129</v>
      </c>
      <c r="D194" s="166"/>
      <c r="E194" s="139">
        <v>0</v>
      </c>
      <c r="F194" s="139">
        <v>0</v>
      </c>
      <c r="G194" s="139">
        <v>7131059</v>
      </c>
      <c r="H194" s="139">
        <v>7131059</v>
      </c>
      <c r="I194" s="139">
        <v>5007448.91</v>
      </c>
      <c r="J194" s="139">
        <v>5009240.91</v>
      </c>
      <c r="K194" s="139">
        <v>5076835.91</v>
      </c>
      <c r="L194" s="139">
        <v>5144045.91</v>
      </c>
      <c r="M194" s="139">
        <v>5215014.91</v>
      </c>
      <c r="N194" s="139">
        <v>5359078.91</v>
      </c>
      <c r="O194" s="139">
        <v>5603810.9100000001</v>
      </c>
      <c r="P194" s="139">
        <v>5939382.9100000001</v>
      </c>
      <c r="Q194" s="199">
        <v>6275992.9100000001</v>
      </c>
      <c r="R194" s="199">
        <v>6550322.9100000001</v>
      </c>
      <c r="S194" s="199">
        <v>6794080.9100000001</v>
      </c>
      <c r="T194" s="199">
        <v>6977884.9100000001</v>
      </c>
      <c r="U194" s="199">
        <v>7100242.9100000001</v>
      </c>
      <c r="V194" s="199">
        <v>7131059</v>
      </c>
      <c r="W194" s="199">
        <v>7131059</v>
      </c>
      <c r="X194" s="199">
        <v>7131059</v>
      </c>
      <c r="Y194" s="199">
        <v>7131059</v>
      </c>
      <c r="Z194" s="199">
        <v>7131059</v>
      </c>
      <c r="AA194" s="199">
        <v>7131059</v>
      </c>
      <c r="AB194" s="199">
        <v>7131059</v>
      </c>
      <c r="AC194" s="199">
        <f>IFERROR(VLOOKUP('SAP Data'!$C194,'2021 Balance Sheet'!$B$7:$O$1335,'2021 Balance Sheet'!D$2, FALSE),0)</f>
        <v>7131059</v>
      </c>
      <c r="AD194" s="199">
        <f>IFERROR(VLOOKUP('SAP Data'!$C194,'2021 Balance Sheet'!$B$7:$O$1335,'2021 Balance Sheet'!E$2, FALSE),0)</f>
        <v>7131059</v>
      </c>
      <c r="AE194" s="199">
        <f>IFERROR(VLOOKUP('SAP Data'!$C194,'2021 Balance Sheet'!$B$7:$O$1335,'2021 Balance Sheet'!F$2, FALSE),0)</f>
        <v>7131059</v>
      </c>
      <c r="AF194" s="199">
        <f>IFERROR(VLOOKUP('SAP Data'!$C194,'2021 Balance Sheet'!$B$7:$O$1335,'2021 Balance Sheet'!G$2, FALSE),0)</f>
        <v>7131059</v>
      </c>
      <c r="AG194" s="199">
        <f>IFERROR(VLOOKUP('SAP Data'!$C194,'2021 Balance Sheet'!$B$7:$O$1335,'2021 Balance Sheet'!H$2, FALSE),0)</f>
        <v>7131059</v>
      </c>
      <c r="AH194" s="199">
        <f>IFERROR(VLOOKUP('SAP Data'!$C194,'2021 Balance Sheet'!$B$7:$O$1335,'2021 Balance Sheet'!I$2, FALSE),0)</f>
        <v>7131059</v>
      </c>
      <c r="AI194" s="199">
        <f>IFERROR(VLOOKUP('SAP Data'!$C194,'2021 Balance Sheet'!$B$7:$O$1335,'2021 Balance Sheet'!J$2, FALSE),0)</f>
        <v>7131059</v>
      </c>
      <c r="AJ194" s="199">
        <f>IFERROR(VLOOKUP('SAP Data'!$C194,'2021 Balance Sheet'!$B$7:$O$1335,'2021 Balance Sheet'!K$2, FALSE),0)</f>
        <v>7131059</v>
      </c>
      <c r="AK194" s="199">
        <f>IFERROR(VLOOKUP('SAP Data'!$C194,'2021 Balance Sheet'!$B$7:$O$1335,'2021 Balance Sheet'!L$2, FALSE),0)</f>
        <v>7131059</v>
      </c>
      <c r="AL194" s="199">
        <f>IFERROR(VLOOKUP('SAP Data'!$C194,'2021 Balance Sheet'!$B$7:$O$1335,'2021 Balance Sheet'!M$2, FALSE),0)</f>
        <v>7131059</v>
      </c>
      <c r="AM194" s="199">
        <f>IFERROR(VLOOKUP('SAP Data'!$C194,'2021 Balance Sheet'!$B$7:$O$1335,'2021 Balance Sheet'!N$2, FALSE),0)</f>
        <v>7131059</v>
      </c>
      <c r="AN194" s="199">
        <f>IFERROR(VLOOKUP('SAP Data'!$C194,'2021 Balance Sheet'!$B$7:$O$1335,'2021 Balance Sheet'!O$2, FALSE),0)</f>
        <v>7131059</v>
      </c>
      <c r="AO194" s="198">
        <f t="shared" si="4"/>
        <v>7131059</v>
      </c>
    </row>
    <row r="195" spans="1:41" ht="15.75" thickBot="1" x14ac:dyDescent="0.3">
      <c r="A195" s="26" t="str">
        <f t="shared" si="5"/>
        <v>182300</v>
      </c>
      <c r="B195" s="126" t="s">
        <v>2753</v>
      </c>
      <c r="C195" s="153" t="s">
        <v>2754</v>
      </c>
      <c r="D195" s="125" t="s">
        <v>4</v>
      </c>
      <c r="E195" s="140">
        <v>0</v>
      </c>
      <c r="F195" s="140">
        <v>0</v>
      </c>
      <c r="G195" s="140">
        <v>7131059</v>
      </c>
      <c r="H195" s="140">
        <v>7131059</v>
      </c>
      <c r="I195" s="140">
        <v>7131059</v>
      </c>
      <c r="J195" s="140">
        <v>7131059</v>
      </c>
      <c r="K195" s="140">
        <v>7131059</v>
      </c>
      <c r="L195" s="140">
        <v>7131059</v>
      </c>
      <c r="M195" s="140">
        <v>7131059</v>
      </c>
      <c r="N195" s="140">
        <v>7131059</v>
      </c>
      <c r="O195" s="140">
        <v>7131059</v>
      </c>
      <c r="P195" s="140">
        <v>7131059</v>
      </c>
      <c r="Q195" s="199">
        <v>7131059</v>
      </c>
      <c r="R195" s="199">
        <v>7131059</v>
      </c>
      <c r="S195" s="199">
        <v>7131059</v>
      </c>
      <c r="T195" s="199">
        <v>7131059</v>
      </c>
      <c r="U195" s="199">
        <v>7131059</v>
      </c>
      <c r="V195" s="199">
        <v>7131059</v>
      </c>
      <c r="W195" s="199">
        <v>7131059</v>
      </c>
      <c r="X195" s="199">
        <v>7131059</v>
      </c>
      <c r="Y195" s="199">
        <v>7131059</v>
      </c>
      <c r="Z195" s="199">
        <v>7131059</v>
      </c>
      <c r="AA195" s="199">
        <v>7131059</v>
      </c>
      <c r="AB195" s="199">
        <v>7131059</v>
      </c>
      <c r="AC195" s="199">
        <f>IFERROR(VLOOKUP('SAP Data'!$C195,'2021 Balance Sheet'!$B$7:$O$1335,'2021 Balance Sheet'!D$2, FALSE),0)</f>
        <v>7131059</v>
      </c>
      <c r="AD195" s="199">
        <f>IFERROR(VLOOKUP('SAP Data'!$C195,'2021 Balance Sheet'!$B$7:$O$1335,'2021 Balance Sheet'!E$2, FALSE),0)</f>
        <v>7131059</v>
      </c>
      <c r="AE195" s="199">
        <f>IFERROR(VLOOKUP('SAP Data'!$C195,'2021 Balance Sheet'!$B$7:$O$1335,'2021 Balance Sheet'!F$2, FALSE),0)</f>
        <v>7131059</v>
      </c>
      <c r="AF195" s="199">
        <f>IFERROR(VLOOKUP('SAP Data'!$C195,'2021 Balance Sheet'!$B$7:$O$1335,'2021 Balance Sheet'!G$2, FALSE),0)</f>
        <v>7131059</v>
      </c>
      <c r="AG195" s="199">
        <f>IFERROR(VLOOKUP('SAP Data'!$C195,'2021 Balance Sheet'!$B$7:$O$1335,'2021 Balance Sheet'!H$2, FALSE),0)</f>
        <v>7131059</v>
      </c>
      <c r="AH195" s="199">
        <f>IFERROR(VLOOKUP('SAP Data'!$C195,'2021 Balance Sheet'!$B$7:$O$1335,'2021 Balance Sheet'!I$2, FALSE),0)</f>
        <v>7131059</v>
      </c>
      <c r="AI195" s="199">
        <f>IFERROR(VLOOKUP('SAP Data'!$C195,'2021 Balance Sheet'!$B$7:$O$1335,'2021 Balance Sheet'!J$2, FALSE),0)</f>
        <v>7131059</v>
      </c>
      <c r="AJ195" s="199">
        <f>IFERROR(VLOOKUP('SAP Data'!$C195,'2021 Balance Sheet'!$B$7:$O$1335,'2021 Balance Sheet'!K$2, FALSE),0)</f>
        <v>7131059</v>
      </c>
      <c r="AK195" s="199">
        <f>IFERROR(VLOOKUP('SAP Data'!$C195,'2021 Balance Sheet'!$B$7:$O$1335,'2021 Balance Sheet'!L$2, FALSE),0)</f>
        <v>7131059</v>
      </c>
      <c r="AL195" s="199">
        <f>IFERROR(VLOOKUP('SAP Data'!$C195,'2021 Balance Sheet'!$B$7:$O$1335,'2021 Balance Sheet'!M$2, FALSE),0)</f>
        <v>7131059</v>
      </c>
      <c r="AM195" s="199">
        <f>IFERROR(VLOOKUP('SAP Data'!$C195,'2021 Balance Sheet'!$B$7:$O$1335,'2021 Balance Sheet'!N$2, FALSE),0)</f>
        <v>7131059</v>
      </c>
      <c r="AN195" s="199">
        <f>IFERROR(VLOOKUP('SAP Data'!$C195,'2021 Balance Sheet'!$B$7:$O$1335,'2021 Balance Sheet'!O$2, FALSE),0)</f>
        <v>7131059</v>
      </c>
      <c r="AO195" s="198">
        <f t="shared" si="4"/>
        <v>7131059</v>
      </c>
    </row>
    <row r="196" spans="1:41" ht="15.75" thickBot="1" x14ac:dyDescent="0.3">
      <c r="A196" s="26" t="str">
        <f t="shared" si="5"/>
        <v>182305</v>
      </c>
      <c r="B196" s="126" t="s">
        <v>2844</v>
      </c>
      <c r="C196" s="153" t="s">
        <v>2845</v>
      </c>
      <c r="D196" s="125" t="s">
        <v>4</v>
      </c>
      <c r="E196" s="139"/>
      <c r="F196" s="139"/>
      <c r="G196" s="139"/>
      <c r="H196" s="139">
        <v>0</v>
      </c>
      <c r="I196" s="139">
        <v>-2123610.09</v>
      </c>
      <c r="J196" s="139">
        <v>-2121818.09</v>
      </c>
      <c r="K196" s="139">
        <v>-2054223.09</v>
      </c>
      <c r="L196" s="139">
        <v>-1987013.09</v>
      </c>
      <c r="M196" s="139">
        <v>-1916044.09</v>
      </c>
      <c r="N196" s="139">
        <v>-1771980.09</v>
      </c>
      <c r="O196" s="139">
        <v>-1527248.09</v>
      </c>
      <c r="P196" s="139">
        <v>-1191676.0900000001</v>
      </c>
      <c r="Q196" s="199">
        <v>-855066.09</v>
      </c>
      <c r="R196" s="199">
        <v>-580736.09</v>
      </c>
      <c r="S196" s="199">
        <v>-336978.09</v>
      </c>
      <c r="T196" s="199">
        <v>-153174.09</v>
      </c>
      <c r="U196" s="199">
        <v>-30816.09</v>
      </c>
      <c r="V196" s="199">
        <v>0</v>
      </c>
      <c r="W196" s="199">
        <v>0</v>
      </c>
      <c r="X196" s="199">
        <v>0</v>
      </c>
      <c r="Y196" s="199">
        <v>0</v>
      </c>
      <c r="Z196" s="199">
        <v>0</v>
      </c>
      <c r="AA196" s="199">
        <v>0</v>
      </c>
      <c r="AB196" s="199">
        <v>0</v>
      </c>
      <c r="AC196" s="199">
        <f>IFERROR(VLOOKUP('SAP Data'!$C196,'2021 Balance Sheet'!$B$7:$O$1335,'2021 Balance Sheet'!D$2, FALSE),0)</f>
        <v>0</v>
      </c>
      <c r="AD196" s="199">
        <f>IFERROR(VLOOKUP('SAP Data'!$C196,'2021 Balance Sheet'!$B$7:$O$1335,'2021 Balance Sheet'!E$2, FALSE),0)</f>
        <v>0</v>
      </c>
      <c r="AE196" s="199">
        <f>IFERROR(VLOOKUP('SAP Data'!$C196,'2021 Balance Sheet'!$B$7:$O$1335,'2021 Balance Sheet'!F$2, FALSE),0)</f>
        <v>0</v>
      </c>
      <c r="AF196" s="199">
        <f>IFERROR(VLOOKUP('SAP Data'!$C196,'2021 Balance Sheet'!$B$7:$O$1335,'2021 Balance Sheet'!G$2, FALSE),0)</f>
        <v>0</v>
      </c>
      <c r="AG196" s="199">
        <f>IFERROR(VLOOKUP('SAP Data'!$C196,'2021 Balance Sheet'!$B$7:$O$1335,'2021 Balance Sheet'!H$2, FALSE),0)</f>
        <v>0</v>
      </c>
      <c r="AH196" s="199">
        <f>IFERROR(VLOOKUP('SAP Data'!$C196,'2021 Balance Sheet'!$B$7:$O$1335,'2021 Balance Sheet'!I$2, FALSE),0)</f>
        <v>0</v>
      </c>
      <c r="AI196" s="199">
        <f>IFERROR(VLOOKUP('SAP Data'!$C196,'2021 Balance Sheet'!$B$7:$O$1335,'2021 Balance Sheet'!J$2, FALSE),0)</f>
        <v>0</v>
      </c>
      <c r="AJ196" s="199">
        <f>IFERROR(VLOOKUP('SAP Data'!$C196,'2021 Balance Sheet'!$B$7:$O$1335,'2021 Balance Sheet'!K$2, FALSE),0)</f>
        <v>0</v>
      </c>
      <c r="AK196" s="199">
        <f>IFERROR(VLOOKUP('SAP Data'!$C196,'2021 Balance Sheet'!$B$7:$O$1335,'2021 Balance Sheet'!L$2, FALSE),0)</f>
        <v>0</v>
      </c>
      <c r="AL196" s="199">
        <f>IFERROR(VLOOKUP('SAP Data'!$C196,'2021 Balance Sheet'!$B$7:$O$1335,'2021 Balance Sheet'!M$2, FALSE),0)</f>
        <v>0</v>
      </c>
      <c r="AM196" s="199">
        <f>IFERROR(VLOOKUP('SAP Data'!$C196,'2021 Balance Sheet'!$B$7:$O$1335,'2021 Balance Sheet'!N$2, FALSE),0)</f>
        <v>0</v>
      </c>
      <c r="AN196" s="199">
        <f>IFERROR(VLOOKUP('SAP Data'!$C196,'2021 Balance Sheet'!$B$7:$O$1335,'2021 Balance Sheet'!O$2, FALSE),0)</f>
        <v>0</v>
      </c>
      <c r="AO196" s="198">
        <f t="shared" si="4"/>
        <v>0</v>
      </c>
    </row>
    <row r="197" spans="1:41" ht="15.75" thickBot="1" x14ac:dyDescent="0.3">
      <c r="A197" s="26" t="str">
        <f t="shared" si="5"/>
        <v>500130</v>
      </c>
      <c r="B197" s="149" t="s">
        <v>1602</v>
      </c>
      <c r="C197" s="153">
        <v>500130</v>
      </c>
      <c r="D197" s="166"/>
      <c r="E197" s="140">
        <v>12381000</v>
      </c>
      <c r="F197" s="140">
        <v>12381000</v>
      </c>
      <c r="G197" s="140">
        <v>2845000</v>
      </c>
      <c r="H197" s="140">
        <v>2845000</v>
      </c>
      <c r="I197" s="140">
        <v>2845000</v>
      </c>
      <c r="J197" s="140">
        <v>4249000</v>
      </c>
      <c r="K197" s="140">
        <v>4249000</v>
      </c>
      <c r="L197" s="140">
        <v>4249000</v>
      </c>
      <c r="M197" s="140">
        <v>4156000</v>
      </c>
      <c r="N197" s="140">
        <v>4156000</v>
      </c>
      <c r="O197" s="140">
        <v>4156000</v>
      </c>
      <c r="P197" s="140">
        <v>1999795</v>
      </c>
      <c r="Q197" s="199">
        <v>1999795</v>
      </c>
      <c r="R197" s="199">
        <v>1999795</v>
      </c>
      <c r="S197" s="199">
        <v>3841801</v>
      </c>
      <c r="T197" s="199">
        <v>3841801</v>
      </c>
      <c r="U197" s="199">
        <v>3841801</v>
      </c>
      <c r="V197" s="199">
        <v>2580160</v>
      </c>
      <c r="W197" s="199">
        <v>2580160</v>
      </c>
      <c r="X197" s="199">
        <v>2580160</v>
      </c>
      <c r="Y197" s="199">
        <v>1458758</v>
      </c>
      <c r="Z197" s="199">
        <v>1458758</v>
      </c>
      <c r="AA197" s="199">
        <v>1458758</v>
      </c>
      <c r="AB197" s="199">
        <v>4197629</v>
      </c>
      <c r="AC197" s="199">
        <f>IFERROR(VLOOKUP('SAP Data'!$C197,'2021 Balance Sheet'!$B$7:$O$1335,'2021 Balance Sheet'!D$2, FALSE),0)</f>
        <v>4197629</v>
      </c>
      <c r="AD197" s="199">
        <f>IFERROR(VLOOKUP('SAP Data'!$C197,'2021 Balance Sheet'!$B$7:$O$1335,'2021 Balance Sheet'!E$2, FALSE),0)</f>
        <v>4197629</v>
      </c>
      <c r="AE197" s="199">
        <f>IFERROR(VLOOKUP('SAP Data'!$C197,'2021 Balance Sheet'!$B$7:$O$1335,'2021 Balance Sheet'!F$2, FALSE),0)</f>
        <v>1038262</v>
      </c>
      <c r="AF197" s="199">
        <f>IFERROR(VLOOKUP('SAP Data'!$C197,'2021 Balance Sheet'!$B$7:$O$1335,'2021 Balance Sheet'!G$2, FALSE),0)</f>
        <v>1038262</v>
      </c>
      <c r="AG197" s="199">
        <f>IFERROR(VLOOKUP('SAP Data'!$C197,'2021 Balance Sheet'!$B$7:$O$1335,'2021 Balance Sheet'!H$2, FALSE),0)</f>
        <v>1038262</v>
      </c>
      <c r="AH197" s="199">
        <f>IFERROR(VLOOKUP('SAP Data'!$C197,'2021 Balance Sheet'!$B$7:$O$1335,'2021 Balance Sheet'!I$2, FALSE),0)</f>
        <v>3393434.59</v>
      </c>
      <c r="AI197" s="199">
        <f>IFERROR(VLOOKUP('SAP Data'!$C197,'2021 Balance Sheet'!$B$7:$O$1335,'2021 Balance Sheet'!J$2, FALSE),0)</f>
        <v>3393434.59</v>
      </c>
      <c r="AJ197" s="199">
        <f>IFERROR(VLOOKUP('SAP Data'!$C197,'2021 Balance Sheet'!$B$7:$O$1335,'2021 Balance Sheet'!K$2, FALSE),0)</f>
        <v>3393434.59</v>
      </c>
      <c r="AK197" s="199">
        <f>IFERROR(VLOOKUP('SAP Data'!$C197,'2021 Balance Sheet'!$B$7:$O$1335,'2021 Balance Sheet'!L$2, FALSE),0)</f>
        <v>9818257.25</v>
      </c>
      <c r="AL197" s="199">
        <f>IFERROR(VLOOKUP('SAP Data'!$C197,'2021 Balance Sheet'!$B$7:$O$1335,'2021 Balance Sheet'!M$2, FALSE),0)</f>
        <v>9818257.25</v>
      </c>
      <c r="AM197" s="199">
        <f>IFERROR(VLOOKUP('SAP Data'!$C197,'2021 Balance Sheet'!$B$7:$O$1335,'2021 Balance Sheet'!N$2, FALSE),0)</f>
        <v>9818257.25</v>
      </c>
      <c r="AN197" s="199">
        <f>IFERROR(VLOOKUP('SAP Data'!$C197,'2021 Balance Sheet'!$B$7:$O$1335,'2021 Balance Sheet'!O$2, FALSE),0)</f>
        <v>10401671.65</v>
      </c>
      <c r="AO197" s="198">
        <f t="shared" si="4"/>
        <v>4197629</v>
      </c>
    </row>
    <row r="198" spans="1:41" ht="15.75" thickBot="1" x14ac:dyDescent="0.3">
      <c r="A198" s="26" t="str">
        <f t="shared" si="5"/>
        <v>192640</v>
      </c>
      <c r="B198" s="126" t="s">
        <v>322</v>
      </c>
      <c r="C198" s="153" t="s">
        <v>323</v>
      </c>
      <c r="D198" s="125" t="s">
        <v>4</v>
      </c>
      <c r="E198" s="139">
        <v>11103000</v>
      </c>
      <c r="F198" s="139">
        <v>11103000</v>
      </c>
      <c r="G198" s="139">
        <v>2461000</v>
      </c>
      <c r="H198" s="139">
        <v>2461000</v>
      </c>
      <c r="I198" s="139">
        <v>2461000</v>
      </c>
      <c r="J198" s="139">
        <v>3617000</v>
      </c>
      <c r="K198" s="139">
        <v>3617000</v>
      </c>
      <c r="L198" s="139">
        <v>3617000</v>
      </c>
      <c r="M198" s="139">
        <v>3131000</v>
      </c>
      <c r="N198" s="139">
        <v>3131000</v>
      </c>
      <c r="O198" s="139">
        <v>3131000</v>
      </c>
      <c r="P198" s="139">
        <v>1038649</v>
      </c>
      <c r="Q198" s="199">
        <v>1038649</v>
      </c>
      <c r="R198" s="199">
        <v>1038649</v>
      </c>
      <c r="S198" s="199">
        <v>3324058</v>
      </c>
      <c r="T198" s="199">
        <v>3324058</v>
      </c>
      <c r="U198" s="199">
        <v>3324058</v>
      </c>
      <c r="V198" s="199">
        <v>1842658</v>
      </c>
      <c r="W198" s="199">
        <v>1842658</v>
      </c>
      <c r="X198" s="199">
        <v>1842658</v>
      </c>
      <c r="Y198" s="199">
        <v>79738</v>
      </c>
      <c r="Z198" s="199">
        <v>79738</v>
      </c>
      <c r="AA198" s="199">
        <v>79738</v>
      </c>
      <c r="AB198" s="199">
        <v>2779378</v>
      </c>
      <c r="AC198" s="199">
        <f>IFERROR(VLOOKUP('SAP Data'!$C198,'2021 Balance Sheet'!$B$7:$O$1335,'2021 Balance Sheet'!D$2, FALSE),0)</f>
        <v>2779378</v>
      </c>
      <c r="AD198" s="199">
        <f>IFERROR(VLOOKUP('SAP Data'!$C198,'2021 Balance Sheet'!$B$7:$O$1335,'2021 Balance Sheet'!E$2, FALSE),0)</f>
        <v>2779378</v>
      </c>
      <c r="AE198" s="199">
        <f>IFERROR(VLOOKUP('SAP Data'!$C198,'2021 Balance Sheet'!$B$7:$O$1335,'2021 Balance Sheet'!F$2, FALSE),0)</f>
        <v>537402</v>
      </c>
      <c r="AF198" s="199">
        <f>IFERROR(VLOOKUP('SAP Data'!$C198,'2021 Balance Sheet'!$B$7:$O$1335,'2021 Balance Sheet'!G$2, FALSE),0)</f>
        <v>537402</v>
      </c>
      <c r="AG198" s="199">
        <f>IFERROR(VLOOKUP('SAP Data'!$C198,'2021 Balance Sheet'!$B$7:$O$1335,'2021 Balance Sheet'!H$2, FALSE),0)</f>
        <v>537402</v>
      </c>
      <c r="AH198" s="199">
        <f>IFERROR(VLOOKUP('SAP Data'!$C198,'2021 Balance Sheet'!$B$7:$O$1335,'2021 Balance Sheet'!I$2, FALSE),0)</f>
        <v>1460776.59</v>
      </c>
      <c r="AI198" s="199">
        <f>IFERROR(VLOOKUP('SAP Data'!$C198,'2021 Balance Sheet'!$B$7:$O$1335,'2021 Balance Sheet'!J$2, FALSE),0)</f>
        <v>1460776.59</v>
      </c>
      <c r="AJ198" s="199">
        <f>IFERROR(VLOOKUP('SAP Data'!$C198,'2021 Balance Sheet'!$B$7:$O$1335,'2021 Balance Sheet'!K$2, FALSE),0)</f>
        <v>1460776.59</v>
      </c>
      <c r="AK198" s="199">
        <f>IFERROR(VLOOKUP('SAP Data'!$C198,'2021 Balance Sheet'!$B$7:$O$1335,'2021 Balance Sheet'!L$2, FALSE),0)</f>
        <v>4168323.25</v>
      </c>
      <c r="AL198" s="199">
        <f>IFERROR(VLOOKUP('SAP Data'!$C198,'2021 Balance Sheet'!$B$7:$O$1335,'2021 Balance Sheet'!M$2, FALSE),0)</f>
        <v>4168323.25</v>
      </c>
      <c r="AM198" s="199">
        <f>IFERROR(VLOOKUP('SAP Data'!$C198,'2021 Balance Sheet'!$B$7:$O$1335,'2021 Balance Sheet'!N$2, FALSE),0)</f>
        <v>4168323.25</v>
      </c>
      <c r="AN198" s="199">
        <f>IFERROR(VLOOKUP('SAP Data'!$C198,'2021 Balance Sheet'!$B$7:$O$1335,'2021 Balance Sheet'!O$2, FALSE),0)</f>
        <v>6027902.6500000004</v>
      </c>
      <c r="AO198" s="198">
        <f t="shared" si="4"/>
        <v>2779378</v>
      </c>
    </row>
    <row r="199" spans="1:41" ht="15.75" thickBot="1" x14ac:dyDescent="0.3">
      <c r="A199" s="26" t="str">
        <f t="shared" si="5"/>
        <v>192643</v>
      </c>
      <c r="B199" s="126" t="s">
        <v>3103</v>
      </c>
      <c r="C199" s="153" t="s">
        <v>3104</v>
      </c>
      <c r="D199" s="125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99">
        <v>0</v>
      </c>
      <c r="R199" s="199">
        <v>0</v>
      </c>
      <c r="S199" s="199">
        <v>0</v>
      </c>
      <c r="T199" s="199">
        <v>0</v>
      </c>
      <c r="U199" s="199">
        <v>0</v>
      </c>
      <c r="V199" s="199">
        <v>0</v>
      </c>
      <c r="W199" s="199">
        <v>0</v>
      </c>
      <c r="X199" s="199">
        <v>0</v>
      </c>
      <c r="Y199" s="199">
        <v>0</v>
      </c>
      <c r="Z199" s="199">
        <v>0</v>
      </c>
      <c r="AA199" s="199">
        <v>0</v>
      </c>
      <c r="AB199" s="199">
        <v>0</v>
      </c>
      <c r="AC199" s="199">
        <f>IFERROR(VLOOKUP('SAP Data'!$C199,'2021 Balance Sheet'!$B$7:$O$1335,'2021 Balance Sheet'!D$2, FALSE),0)</f>
        <v>0</v>
      </c>
      <c r="AD199" s="199">
        <f>IFERROR(VLOOKUP('SAP Data'!$C199,'2021 Balance Sheet'!$B$7:$O$1335,'2021 Balance Sheet'!E$2, FALSE),0)</f>
        <v>0</v>
      </c>
      <c r="AE199" s="199">
        <f>IFERROR(VLOOKUP('SAP Data'!$C199,'2021 Balance Sheet'!$B$7:$O$1335,'2021 Balance Sheet'!F$2, FALSE),0)</f>
        <v>0</v>
      </c>
      <c r="AF199" s="199">
        <f>IFERROR(VLOOKUP('SAP Data'!$C199,'2021 Balance Sheet'!$B$7:$O$1335,'2021 Balance Sheet'!G$2, FALSE),0)</f>
        <v>0</v>
      </c>
      <c r="AG199" s="199">
        <f>IFERROR(VLOOKUP('SAP Data'!$C199,'2021 Balance Sheet'!$B$7:$O$1335,'2021 Balance Sheet'!H$2, FALSE),0)</f>
        <v>0</v>
      </c>
      <c r="AH199" s="199">
        <f>IFERROR(VLOOKUP('SAP Data'!$C199,'2021 Balance Sheet'!$B$7:$O$1335,'2021 Balance Sheet'!I$2, FALSE),0)</f>
        <v>0</v>
      </c>
      <c r="AI199" s="199">
        <f>IFERROR(VLOOKUP('SAP Data'!$C199,'2021 Balance Sheet'!$B$7:$O$1335,'2021 Balance Sheet'!J$2, FALSE),0)</f>
        <v>0</v>
      </c>
      <c r="AJ199" s="199">
        <f>IFERROR(VLOOKUP('SAP Data'!$C199,'2021 Balance Sheet'!$B$7:$O$1335,'2021 Balance Sheet'!K$2, FALSE),0)</f>
        <v>0</v>
      </c>
      <c r="AK199" s="199">
        <f>IFERROR(VLOOKUP('SAP Data'!$C199,'2021 Balance Sheet'!$B$7:$O$1335,'2021 Balance Sheet'!L$2, FALSE),0)</f>
        <v>0</v>
      </c>
      <c r="AL199" s="199">
        <f>IFERROR(VLOOKUP('SAP Data'!$C199,'2021 Balance Sheet'!$B$7:$O$1335,'2021 Balance Sheet'!M$2, FALSE),0)</f>
        <v>0</v>
      </c>
      <c r="AM199" s="199">
        <f>IFERROR(VLOOKUP('SAP Data'!$C199,'2021 Balance Sheet'!$B$7:$O$1335,'2021 Balance Sheet'!N$2, FALSE),0)</f>
        <v>0</v>
      </c>
      <c r="AN199" s="199">
        <f>IFERROR(VLOOKUP('SAP Data'!$C199,'2021 Balance Sheet'!$B$7:$O$1335,'2021 Balance Sheet'!O$2, FALSE),0)</f>
        <v>0</v>
      </c>
      <c r="AO199" s="198">
        <f t="shared" si="4"/>
        <v>0</v>
      </c>
    </row>
    <row r="200" spans="1:41" ht="15.75" thickBot="1" x14ac:dyDescent="0.3">
      <c r="A200" s="26" t="str">
        <f t="shared" si="5"/>
        <v>192645</v>
      </c>
      <c r="B200" s="126" t="s">
        <v>322</v>
      </c>
      <c r="C200" s="153" t="s">
        <v>325</v>
      </c>
      <c r="D200" s="125" t="s">
        <v>4</v>
      </c>
      <c r="E200" s="140">
        <v>893000</v>
      </c>
      <c r="F200" s="140">
        <v>893000</v>
      </c>
      <c r="G200" s="140">
        <v>107000</v>
      </c>
      <c r="H200" s="140">
        <v>107000</v>
      </c>
      <c r="I200" s="140">
        <v>107000</v>
      </c>
      <c r="J200" s="140">
        <v>503000</v>
      </c>
      <c r="K200" s="140">
        <v>503000</v>
      </c>
      <c r="L200" s="140">
        <v>503000</v>
      </c>
      <c r="M200" s="140">
        <v>841000</v>
      </c>
      <c r="N200" s="140">
        <v>841000</v>
      </c>
      <c r="O200" s="140">
        <v>841000</v>
      </c>
      <c r="P200" s="140">
        <v>580266</v>
      </c>
      <c r="Q200" s="199">
        <v>580266</v>
      </c>
      <c r="R200" s="199">
        <v>580266</v>
      </c>
      <c r="S200" s="199">
        <v>128487</v>
      </c>
      <c r="T200" s="199">
        <v>128487</v>
      </c>
      <c r="U200" s="199">
        <v>128487</v>
      </c>
      <c r="V200" s="199">
        <v>521142</v>
      </c>
      <c r="W200" s="199">
        <v>521142</v>
      </c>
      <c r="X200" s="199">
        <v>521142</v>
      </c>
      <c r="Y200" s="199">
        <v>1117140</v>
      </c>
      <c r="Z200" s="199">
        <v>1117140</v>
      </c>
      <c r="AA200" s="199">
        <v>1117140</v>
      </c>
      <c r="AB200" s="199">
        <v>728781</v>
      </c>
      <c r="AC200" s="199">
        <f>IFERROR(VLOOKUP('SAP Data'!$C200,'2021 Balance Sheet'!$B$7:$O$1335,'2021 Balance Sheet'!D$2, FALSE),0)</f>
        <v>728781</v>
      </c>
      <c r="AD200" s="199">
        <f>IFERROR(VLOOKUP('SAP Data'!$C200,'2021 Balance Sheet'!$B$7:$O$1335,'2021 Balance Sheet'!E$2, FALSE),0)</f>
        <v>728781</v>
      </c>
      <c r="AE200" s="199">
        <f>IFERROR(VLOOKUP('SAP Data'!$C200,'2021 Balance Sheet'!$B$7:$O$1335,'2021 Balance Sheet'!F$2, FALSE),0)</f>
        <v>161012</v>
      </c>
      <c r="AF200" s="199">
        <f>IFERROR(VLOOKUP('SAP Data'!$C200,'2021 Balance Sheet'!$B$7:$O$1335,'2021 Balance Sheet'!G$2, FALSE),0)</f>
        <v>161012</v>
      </c>
      <c r="AG200" s="199">
        <f>IFERROR(VLOOKUP('SAP Data'!$C200,'2021 Balance Sheet'!$B$7:$O$1335,'2021 Balance Sheet'!H$2, FALSE),0)</f>
        <v>161012</v>
      </c>
      <c r="AH200" s="199">
        <f>IFERROR(VLOOKUP('SAP Data'!$C200,'2021 Balance Sheet'!$B$7:$O$1335,'2021 Balance Sheet'!I$2, FALSE),0)</f>
        <v>1723810</v>
      </c>
      <c r="AI200" s="199">
        <f>IFERROR(VLOOKUP('SAP Data'!$C200,'2021 Balance Sheet'!$B$7:$O$1335,'2021 Balance Sheet'!J$2, FALSE),0)</f>
        <v>1723810</v>
      </c>
      <c r="AJ200" s="199">
        <f>IFERROR(VLOOKUP('SAP Data'!$C200,'2021 Balance Sheet'!$B$7:$O$1335,'2021 Balance Sheet'!K$2, FALSE),0)</f>
        <v>1723810</v>
      </c>
      <c r="AK200" s="199">
        <f>IFERROR(VLOOKUP('SAP Data'!$C200,'2021 Balance Sheet'!$B$7:$O$1335,'2021 Balance Sheet'!L$2, FALSE),0)</f>
        <v>4733331</v>
      </c>
      <c r="AL200" s="199">
        <f>IFERROR(VLOOKUP('SAP Data'!$C200,'2021 Balance Sheet'!$B$7:$O$1335,'2021 Balance Sheet'!M$2, FALSE),0)</f>
        <v>4733331</v>
      </c>
      <c r="AM200" s="199">
        <f>IFERROR(VLOOKUP('SAP Data'!$C200,'2021 Balance Sheet'!$B$7:$O$1335,'2021 Balance Sheet'!N$2, FALSE),0)</f>
        <v>4733331</v>
      </c>
      <c r="AN200" s="199">
        <f>IFERROR(VLOOKUP('SAP Data'!$C200,'2021 Balance Sheet'!$B$7:$O$1335,'2021 Balance Sheet'!O$2, FALSE),0)</f>
        <v>3259350</v>
      </c>
      <c r="AO200" s="198">
        <f t="shared" si="4"/>
        <v>728781</v>
      </c>
    </row>
    <row r="201" spans="1:41" ht="15.75" thickBot="1" x14ac:dyDescent="0.3">
      <c r="A201" s="26" t="str">
        <f t="shared" si="5"/>
        <v>192647</v>
      </c>
      <c r="B201" s="126" t="s">
        <v>327</v>
      </c>
      <c r="C201" s="153" t="s">
        <v>328</v>
      </c>
      <c r="D201" s="125" t="s">
        <v>4</v>
      </c>
      <c r="E201" s="139">
        <v>385000</v>
      </c>
      <c r="F201" s="139">
        <v>385000</v>
      </c>
      <c r="G201" s="139">
        <v>277000</v>
      </c>
      <c r="H201" s="139">
        <v>277000</v>
      </c>
      <c r="I201" s="139">
        <v>277000</v>
      </c>
      <c r="J201" s="139">
        <v>129000</v>
      </c>
      <c r="K201" s="139">
        <v>129000</v>
      </c>
      <c r="L201" s="139">
        <v>129000</v>
      </c>
      <c r="M201" s="139">
        <v>184000</v>
      </c>
      <c r="N201" s="139">
        <v>184000</v>
      </c>
      <c r="O201" s="139">
        <v>184000</v>
      </c>
      <c r="P201" s="139">
        <v>380880</v>
      </c>
      <c r="Q201" s="199">
        <v>380880</v>
      </c>
      <c r="R201" s="199">
        <v>380880</v>
      </c>
      <c r="S201" s="199">
        <v>389256</v>
      </c>
      <c r="T201" s="199">
        <v>389256</v>
      </c>
      <c r="U201" s="199">
        <v>389256</v>
      </c>
      <c r="V201" s="199">
        <v>216360</v>
      </c>
      <c r="W201" s="199">
        <v>216360</v>
      </c>
      <c r="X201" s="199">
        <v>216360</v>
      </c>
      <c r="Y201" s="199">
        <v>261880</v>
      </c>
      <c r="Z201" s="199">
        <v>261880</v>
      </c>
      <c r="AA201" s="199">
        <v>261880</v>
      </c>
      <c r="AB201" s="199">
        <v>689470</v>
      </c>
      <c r="AC201" s="199">
        <f>IFERROR(VLOOKUP('SAP Data'!$C201,'2021 Balance Sheet'!$B$7:$O$1335,'2021 Balance Sheet'!D$2, FALSE),0)</f>
        <v>689470</v>
      </c>
      <c r="AD201" s="199">
        <f>IFERROR(VLOOKUP('SAP Data'!$C201,'2021 Balance Sheet'!$B$7:$O$1335,'2021 Balance Sheet'!E$2, FALSE),0)</f>
        <v>689470</v>
      </c>
      <c r="AE201" s="199">
        <f>IFERROR(VLOOKUP('SAP Data'!$C201,'2021 Balance Sheet'!$B$7:$O$1335,'2021 Balance Sheet'!F$2, FALSE),0)</f>
        <v>339848</v>
      </c>
      <c r="AF201" s="199">
        <f>IFERROR(VLOOKUP('SAP Data'!$C201,'2021 Balance Sheet'!$B$7:$O$1335,'2021 Balance Sheet'!G$2, FALSE),0)</f>
        <v>339848</v>
      </c>
      <c r="AG201" s="199">
        <f>IFERROR(VLOOKUP('SAP Data'!$C201,'2021 Balance Sheet'!$B$7:$O$1335,'2021 Balance Sheet'!H$2, FALSE),0)</f>
        <v>339848</v>
      </c>
      <c r="AH201" s="199">
        <f>IFERROR(VLOOKUP('SAP Data'!$C201,'2021 Balance Sheet'!$B$7:$O$1335,'2021 Balance Sheet'!I$2, FALSE),0)</f>
        <v>208848</v>
      </c>
      <c r="AI201" s="199">
        <f>IFERROR(VLOOKUP('SAP Data'!$C201,'2021 Balance Sheet'!$B$7:$O$1335,'2021 Balance Sheet'!J$2, FALSE),0)</f>
        <v>208848</v>
      </c>
      <c r="AJ201" s="199">
        <f>IFERROR(VLOOKUP('SAP Data'!$C201,'2021 Balance Sheet'!$B$7:$O$1335,'2021 Balance Sheet'!K$2, FALSE),0)</f>
        <v>208848</v>
      </c>
      <c r="AK201" s="199">
        <f>IFERROR(VLOOKUP('SAP Data'!$C201,'2021 Balance Sheet'!$B$7:$O$1335,'2021 Balance Sheet'!L$2, FALSE),0)</f>
        <v>916603</v>
      </c>
      <c r="AL201" s="199">
        <f>IFERROR(VLOOKUP('SAP Data'!$C201,'2021 Balance Sheet'!$B$7:$O$1335,'2021 Balance Sheet'!M$2, FALSE),0)</f>
        <v>916603</v>
      </c>
      <c r="AM201" s="199">
        <f>IFERROR(VLOOKUP('SAP Data'!$C201,'2021 Balance Sheet'!$B$7:$O$1335,'2021 Balance Sheet'!N$2, FALSE),0)</f>
        <v>916603</v>
      </c>
      <c r="AN201" s="199">
        <f>IFERROR(VLOOKUP('SAP Data'!$C201,'2021 Balance Sheet'!$B$7:$O$1335,'2021 Balance Sheet'!O$2, FALSE),0)</f>
        <v>1114419</v>
      </c>
      <c r="AO201" s="198">
        <f t="shared" si="4"/>
        <v>689470</v>
      </c>
    </row>
    <row r="202" spans="1:41" ht="15.75" thickBot="1" x14ac:dyDescent="0.3">
      <c r="A202" s="26" t="str">
        <f t="shared" si="5"/>
        <v>500126</v>
      </c>
      <c r="B202" s="148" t="s">
        <v>1603</v>
      </c>
      <c r="C202" s="153">
        <v>500126</v>
      </c>
      <c r="D202" s="166"/>
      <c r="E202" s="140">
        <v>9001000</v>
      </c>
      <c r="F202" s="140">
        <v>9001000</v>
      </c>
      <c r="G202" s="140">
        <v>7890000</v>
      </c>
      <c r="H202" s="140">
        <v>7890000</v>
      </c>
      <c r="I202" s="140">
        <v>7890000</v>
      </c>
      <c r="J202" s="140">
        <v>2186000</v>
      </c>
      <c r="K202" s="140">
        <v>2186000</v>
      </c>
      <c r="L202" s="140">
        <v>2186000</v>
      </c>
      <c r="M202" s="140">
        <v>5987000</v>
      </c>
      <c r="N202" s="140">
        <v>5987000</v>
      </c>
      <c r="O202" s="140">
        <v>5987000</v>
      </c>
      <c r="P202" s="140">
        <v>6801603</v>
      </c>
      <c r="Q202" s="199">
        <v>6801603</v>
      </c>
      <c r="R202" s="199">
        <v>6801603</v>
      </c>
      <c r="S202" s="199">
        <v>2256799</v>
      </c>
      <c r="T202" s="199">
        <v>2256799</v>
      </c>
      <c r="U202" s="199">
        <v>2256799</v>
      </c>
      <c r="V202" s="199">
        <v>5996204</v>
      </c>
      <c r="W202" s="199">
        <v>5996204</v>
      </c>
      <c r="X202" s="199">
        <v>5996204</v>
      </c>
      <c r="Y202" s="199">
        <v>24094361</v>
      </c>
      <c r="Z202" s="199">
        <v>24094361</v>
      </c>
      <c r="AA202" s="199">
        <v>24094361</v>
      </c>
      <c r="AB202" s="199">
        <v>13678268.939999999</v>
      </c>
      <c r="AC202" s="199">
        <f>IFERROR(VLOOKUP('SAP Data'!$C202,'2021 Balance Sheet'!$B$7:$O$1335,'2021 Balance Sheet'!D$2, FALSE),0)</f>
        <v>13678268.939999999</v>
      </c>
      <c r="AD202" s="199">
        <f>IFERROR(VLOOKUP('SAP Data'!$C202,'2021 Balance Sheet'!$B$7:$O$1335,'2021 Balance Sheet'!E$2, FALSE),0)</f>
        <v>13678268.939999999</v>
      </c>
      <c r="AE202" s="199">
        <f>IFERROR(VLOOKUP('SAP Data'!$C202,'2021 Balance Sheet'!$B$7:$O$1335,'2021 Balance Sheet'!F$2, FALSE),0)</f>
        <v>19913965.420000002</v>
      </c>
      <c r="AF202" s="199">
        <f>IFERROR(VLOOKUP('SAP Data'!$C202,'2021 Balance Sheet'!$B$7:$O$1335,'2021 Balance Sheet'!G$2, FALSE),0)</f>
        <v>19913965.420000002</v>
      </c>
      <c r="AG202" s="199">
        <f>IFERROR(VLOOKUP('SAP Data'!$C202,'2021 Balance Sheet'!$B$7:$O$1335,'2021 Balance Sheet'!H$2, FALSE),0)</f>
        <v>19913965.420000002</v>
      </c>
      <c r="AH202" s="199">
        <f>IFERROR(VLOOKUP('SAP Data'!$C202,'2021 Balance Sheet'!$B$7:$O$1335,'2021 Balance Sheet'!I$2, FALSE),0)</f>
        <v>46167729.049999997</v>
      </c>
      <c r="AI202" s="199">
        <f>IFERROR(VLOOKUP('SAP Data'!$C202,'2021 Balance Sheet'!$B$7:$O$1335,'2021 Balance Sheet'!J$2, FALSE),0)</f>
        <v>46167729.049999997</v>
      </c>
      <c r="AJ202" s="199">
        <f>IFERROR(VLOOKUP('SAP Data'!$C202,'2021 Balance Sheet'!$B$7:$O$1335,'2021 Balance Sheet'!K$2, FALSE),0)</f>
        <v>46167729.049999997</v>
      </c>
      <c r="AK202" s="199">
        <f>IFERROR(VLOOKUP('SAP Data'!$C202,'2021 Balance Sheet'!$B$7:$O$1335,'2021 Balance Sheet'!L$2, FALSE),0)</f>
        <v>105174634.73999999</v>
      </c>
      <c r="AL202" s="199">
        <f>IFERROR(VLOOKUP('SAP Data'!$C202,'2021 Balance Sheet'!$B$7:$O$1335,'2021 Balance Sheet'!M$2, FALSE),0)</f>
        <v>105174634.73999999</v>
      </c>
      <c r="AM202" s="199">
        <f>IFERROR(VLOOKUP('SAP Data'!$C202,'2021 Balance Sheet'!$B$7:$O$1335,'2021 Balance Sheet'!N$2, FALSE),0)</f>
        <v>105174634.73999999</v>
      </c>
      <c r="AN202" s="199">
        <f>IFERROR(VLOOKUP('SAP Data'!$C202,'2021 Balance Sheet'!$B$7:$O$1335,'2021 Balance Sheet'!O$2, FALSE),0)</f>
        <v>48129843.210000001</v>
      </c>
      <c r="AO202" s="198">
        <f t="shared" si="4"/>
        <v>13678268.939999999</v>
      </c>
    </row>
    <row r="203" spans="1:41" ht="15.75" thickBot="1" x14ac:dyDescent="0.3">
      <c r="A203" s="26" t="str">
        <f t="shared" si="5"/>
        <v>186640</v>
      </c>
      <c r="B203" s="149" t="s">
        <v>330</v>
      </c>
      <c r="C203" s="153" t="s">
        <v>331</v>
      </c>
      <c r="D203" s="125" t="s">
        <v>4</v>
      </c>
      <c r="E203" s="139">
        <v>5985000</v>
      </c>
      <c r="F203" s="139">
        <v>5985000</v>
      </c>
      <c r="G203" s="139">
        <v>3000000</v>
      </c>
      <c r="H203" s="139">
        <v>3000000</v>
      </c>
      <c r="I203" s="139">
        <v>3000000</v>
      </c>
      <c r="J203" s="139">
        <v>1122000</v>
      </c>
      <c r="K203" s="139">
        <v>1122000</v>
      </c>
      <c r="L203" s="139">
        <v>1122000</v>
      </c>
      <c r="M203" s="139">
        <v>2689000</v>
      </c>
      <c r="N203" s="139">
        <v>2689000</v>
      </c>
      <c r="O203" s="139">
        <v>2689000</v>
      </c>
      <c r="P203" s="139">
        <v>4313553</v>
      </c>
      <c r="Q203" s="199">
        <v>4313553</v>
      </c>
      <c r="R203" s="199">
        <v>4313553</v>
      </c>
      <c r="S203" s="199">
        <v>1444539</v>
      </c>
      <c r="T203" s="199">
        <v>1444539</v>
      </c>
      <c r="U203" s="199">
        <v>1444539</v>
      </c>
      <c r="V203" s="199">
        <v>4810619</v>
      </c>
      <c r="W203" s="199">
        <v>4810619</v>
      </c>
      <c r="X203" s="199">
        <v>4810619</v>
      </c>
      <c r="Y203" s="199">
        <v>22216948</v>
      </c>
      <c r="Z203" s="199">
        <v>22216948</v>
      </c>
      <c r="AA203" s="199">
        <v>22216948</v>
      </c>
      <c r="AB203" s="199">
        <v>12635447.939999999</v>
      </c>
      <c r="AC203" s="199">
        <f>IFERROR(VLOOKUP('SAP Data'!$C203,'2021 Balance Sheet'!$B$7:$O$1335,'2021 Balance Sheet'!D$2, FALSE),0)</f>
        <v>12635447.939999999</v>
      </c>
      <c r="AD203" s="199">
        <f>IFERROR(VLOOKUP('SAP Data'!$C203,'2021 Balance Sheet'!$B$7:$O$1335,'2021 Balance Sheet'!E$2, FALSE),0)</f>
        <v>12635447.939999999</v>
      </c>
      <c r="AE203" s="199">
        <f>IFERROR(VLOOKUP('SAP Data'!$C203,'2021 Balance Sheet'!$B$7:$O$1335,'2021 Balance Sheet'!F$2, FALSE),0)</f>
        <v>19403323.420000002</v>
      </c>
      <c r="AF203" s="199">
        <f>IFERROR(VLOOKUP('SAP Data'!$C203,'2021 Balance Sheet'!$B$7:$O$1335,'2021 Balance Sheet'!G$2, FALSE),0)</f>
        <v>19403323.420000002</v>
      </c>
      <c r="AG203" s="199">
        <f>IFERROR(VLOOKUP('SAP Data'!$C203,'2021 Balance Sheet'!$B$7:$O$1335,'2021 Balance Sheet'!H$2, FALSE),0)</f>
        <v>19403323.420000002</v>
      </c>
      <c r="AH203" s="199">
        <f>IFERROR(VLOOKUP('SAP Data'!$C203,'2021 Balance Sheet'!$B$7:$O$1335,'2021 Balance Sheet'!I$2, FALSE),0)</f>
        <v>45222084.049999997</v>
      </c>
      <c r="AI203" s="199">
        <f>IFERROR(VLOOKUP('SAP Data'!$C203,'2021 Balance Sheet'!$B$7:$O$1335,'2021 Balance Sheet'!J$2, FALSE),0)</f>
        <v>45222084.049999997</v>
      </c>
      <c r="AJ203" s="199">
        <f>IFERROR(VLOOKUP('SAP Data'!$C203,'2021 Balance Sheet'!$B$7:$O$1335,'2021 Balance Sheet'!K$2, FALSE),0)</f>
        <v>45222084.049999997</v>
      </c>
      <c r="AK203" s="199">
        <f>IFERROR(VLOOKUP('SAP Data'!$C203,'2021 Balance Sheet'!$B$7:$O$1335,'2021 Balance Sheet'!L$2, FALSE),0)</f>
        <v>103310749.73999999</v>
      </c>
      <c r="AL203" s="199">
        <f>IFERROR(VLOOKUP('SAP Data'!$C203,'2021 Balance Sheet'!$B$7:$O$1335,'2021 Balance Sheet'!M$2, FALSE),0)</f>
        <v>103310749.73999999</v>
      </c>
      <c r="AM203" s="199">
        <f>IFERROR(VLOOKUP('SAP Data'!$C203,'2021 Balance Sheet'!$B$7:$O$1335,'2021 Balance Sheet'!N$2, FALSE),0)</f>
        <v>103310749.73999999</v>
      </c>
      <c r="AN203" s="199">
        <f>IFERROR(VLOOKUP('SAP Data'!$C203,'2021 Balance Sheet'!$B$7:$O$1335,'2021 Balance Sheet'!O$2, FALSE),0)</f>
        <v>46937392.210000001</v>
      </c>
      <c r="AO203" s="198">
        <f t="shared" si="4"/>
        <v>12635447.939999999</v>
      </c>
    </row>
    <row r="204" spans="1:41" ht="15.75" thickBot="1" x14ac:dyDescent="0.3">
      <c r="A204" s="26" t="str">
        <f t="shared" si="5"/>
        <v>186645</v>
      </c>
      <c r="B204" s="149" t="s">
        <v>333</v>
      </c>
      <c r="C204" s="153" t="s">
        <v>334</v>
      </c>
      <c r="D204" s="125" t="s">
        <v>4</v>
      </c>
      <c r="E204" s="140">
        <v>1014000</v>
      </c>
      <c r="F204" s="140">
        <v>1014000</v>
      </c>
      <c r="G204" s="140">
        <v>716000</v>
      </c>
      <c r="H204" s="140">
        <v>716000</v>
      </c>
      <c r="I204" s="140">
        <v>716000</v>
      </c>
      <c r="J204" s="140">
        <v>822000</v>
      </c>
      <c r="K204" s="140">
        <v>822000</v>
      </c>
      <c r="L204" s="140">
        <v>822000</v>
      </c>
      <c r="M204" s="140">
        <v>1380000</v>
      </c>
      <c r="N204" s="140">
        <v>1380000</v>
      </c>
      <c r="O204" s="140">
        <v>1380000</v>
      </c>
      <c r="P204" s="140">
        <v>1159201</v>
      </c>
      <c r="Q204" s="199">
        <v>1159201</v>
      </c>
      <c r="R204" s="199">
        <v>1159201</v>
      </c>
      <c r="S204" s="199">
        <v>812260</v>
      </c>
      <c r="T204" s="199">
        <v>812260</v>
      </c>
      <c r="U204" s="199">
        <v>812260</v>
      </c>
      <c r="V204" s="199">
        <v>1067466</v>
      </c>
      <c r="W204" s="199">
        <v>1067466</v>
      </c>
      <c r="X204" s="199">
        <v>1067466</v>
      </c>
      <c r="Y204" s="199">
        <v>1221967</v>
      </c>
      <c r="Z204" s="199">
        <v>1221967</v>
      </c>
      <c r="AA204" s="199">
        <v>1221967</v>
      </c>
      <c r="AB204" s="199">
        <v>919244</v>
      </c>
      <c r="AC204" s="199">
        <f>IFERROR(VLOOKUP('SAP Data'!$C204,'2021 Balance Sheet'!$B$7:$O$1335,'2021 Balance Sheet'!D$2, FALSE),0)</f>
        <v>919244</v>
      </c>
      <c r="AD204" s="199">
        <f>IFERROR(VLOOKUP('SAP Data'!$C204,'2021 Balance Sheet'!$B$7:$O$1335,'2021 Balance Sheet'!E$2, FALSE),0)</f>
        <v>919244</v>
      </c>
      <c r="AE204" s="199">
        <f>IFERROR(VLOOKUP('SAP Data'!$C204,'2021 Balance Sheet'!$B$7:$O$1335,'2021 Balance Sheet'!F$2, FALSE),0)</f>
        <v>505135</v>
      </c>
      <c r="AF204" s="199">
        <f>IFERROR(VLOOKUP('SAP Data'!$C204,'2021 Balance Sheet'!$B$7:$O$1335,'2021 Balance Sheet'!G$2, FALSE),0)</f>
        <v>505135</v>
      </c>
      <c r="AG204" s="199">
        <f>IFERROR(VLOOKUP('SAP Data'!$C204,'2021 Balance Sheet'!$B$7:$O$1335,'2021 Balance Sheet'!H$2, FALSE),0)</f>
        <v>505135</v>
      </c>
      <c r="AH204" s="199">
        <f>IFERROR(VLOOKUP('SAP Data'!$C204,'2021 Balance Sheet'!$B$7:$O$1335,'2021 Balance Sheet'!I$2, FALSE),0)</f>
        <v>939065</v>
      </c>
      <c r="AI204" s="199">
        <f>IFERROR(VLOOKUP('SAP Data'!$C204,'2021 Balance Sheet'!$B$7:$O$1335,'2021 Balance Sheet'!J$2, FALSE),0)</f>
        <v>939065</v>
      </c>
      <c r="AJ204" s="199">
        <f>IFERROR(VLOOKUP('SAP Data'!$C204,'2021 Balance Sheet'!$B$7:$O$1335,'2021 Balance Sheet'!K$2, FALSE),0)</f>
        <v>939065</v>
      </c>
      <c r="AK204" s="199">
        <f>IFERROR(VLOOKUP('SAP Data'!$C204,'2021 Balance Sheet'!$B$7:$O$1335,'2021 Balance Sheet'!L$2, FALSE),0)</f>
        <v>1415443</v>
      </c>
      <c r="AL204" s="199">
        <f>IFERROR(VLOOKUP('SAP Data'!$C204,'2021 Balance Sheet'!$B$7:$O$1335,'2021 Balance Sheet'!M$2, FALSE),0)</f>
        <v>1415443</v>
      </c>
      <c r="AM204" s="199">
        <f>IFERROR(VLOOKUP('SAP Data'!$C204,'2021 Balance Sheet'!$B$7:$O$1335,'2021 Balance Sheet'!N$2, FALSE),0)</f>
        <v>1415443</v>
      </c>
      <c r="AN204" s="199">
        <f>IFERROR(VLOOKUP('SAP Data'!$C204,'2021 Balance Sheet'!$B$7:$O$1335,'2021 Balance Sheet'!O$2, FALSE),0)</f>
        <v>1005400</v>
      </c>
      <c r="AO204" s="198">
        <f t="shared" si="4"/>
        <v>919244</v>
      </c>
    </row>
    <row r="205" spans="1:41" ht="15.75" thickBot="1" x14ac:dyDescent="0.3">
      <c r="A205" s="26" t="str">
        <f t="shared" si="5"/>
        <v>186647</v>
      </c>
      <c r="B205" s="149" t="s">
        <v>336</v>
      </c>
      <c r="C205" s="153" t="s">
        <v>337</v>
      </c>
      <c r="D205" s="125" t="s">
        <v>4</v>
      </c>
      <c r="E205" s="139">
        <v>2002000</v>
      </c>
      <c r="F205" s="139">
        <v>2002000</v>
      </c>
      <c r="G205" s="139">
        <v>4174000</v>
      </c>
      <c r="H205" s="139">
        <v>4174000</v>
      </c>
      <c r="I205" s="139">
        <v>4174000</v>
      </c>
      <c r="J205" s="139">
        <v>242000</v>
      </c>
      <c r="K205" s="139">
        <v>242000</v>
      </c>
      <c r="L205" s="139">
        <v>242000</v>
      </c>
      <c r="M205" s="139">
        <v>1918000</v>
      </c>
      <c r="N205" s="139">
        <v>1918000</v>
      </c>
      <c r="O205" s="139">
        <v>1918000</v>
      </c>
      <c r="P205" s="139">
        <v>1328849</v>
      </c>
      <c r="Q205" s="199">
        <v>1328849</v>
      </c>
      <c r="R205" s="199">
        <v>1328849</v>
      </c>
      <c r="S205" s="199">
        <v>0</v>
      </c>
      <c r="T205" s="199">
        <v>0</v>
      </c>
      <c r="U205" s="199">
        <v>0</v>
      </c>
      <c r="V205" s="199">
        <v>118119</v>
      </c>
      <c r="W205" s="199">
        <v>118119</v>
      </c>
      <c r="X205" s="199">
        <v>118119</v>
      </c>
      <c r="Y205" s="199">
        <v>655446</v>
      </c>
      <c r="Z205" s="199">
        <v>655446</v>
      </c>
      <c r="AA205" s="199">
        <v>655446</v>
      </c>
      <c r="AB205" s="199">
        <v>123577</v>
      </c>
      <c r="AC205" s="199">
        <f>IFERROR(VLOOKUP('SAP Data'!$C205,'2021 Balance Sheet'!$B$7:$O$1335,'2021 Balance Sheet'!D$2, FALSE),0)</f>
        <v>123577</v>
      </c>
      <c r="AD205" s="199">
        <f>IFERROR(VLOOKUP('SAP Data'!$C205,'2021 Balance Sheet'!$B$7:$O$1335,'2021 Balance Sheet'!E$2, FALSE),0)</f>
        <v>123577</v>
      </c>
      <c r="AE205" s="199">
        <f>IFERROR(VLOOKUP('SAP Data'!$C205,'2021 Balance Sheet'!$B$7:$O$1335,'2021 Balance Sheet'!F$2, FALSE),0)</f>
        <v>5507</v>
      </c>
      <c r="AF205" s="199">
        <f>IFERROR(VLOOKUP('SAP Data'!$C205,'2021 Balance Sheet'!$B$7:$O$1335,'2021 Balance Sheet'!G$2, FALSE),0)</f>
        <v>5507</v>
      </c>
      <c r="AG205" s="199">
        <f>IFERROR(VLOOKUP('SAP Data'!$C205,'2021 Balance Sheet'!$B$7:$O$1335,'2021 Balance Sheet'!H$2, FALSE),0)</f>
        <v>5507</v>
      </c>
      <c r="AH205" s="199">
        <f>IFERROR(VLOOKUP('SAP Data'!$C205,'2021 Balance Sheet'!$B$7:$O$1335,'2021 Balance Sheet'!I$2, FALSE),0)</f>
        <v>6580</v>
      </c>
      <c r="AI205" s="199">
        <f>IFERROR(VLOOKUP('SAP Data'!$C205,'2021 Balance Sheet'!$B$7:$O$1335,'2021 Balance Sheet'!J$2, FALSE),0)</f>
        <v>6580</v>
      </c>
      <c r="AJ205" s="199">
        <f>IFERROR(VLOOKUP('SAP Data'!$C205,'2021 Balance Sheet'!$B$7:$O$1335,'2021 Balance Sheet'!K$2, FALSE),0)</f>
        <v>6580</v>
      </c>
      <c r="AK205" s="199">
        <f>IFERROR(VLOOKUP('SAP Data'!$C205,'2021 Balance Sheet'!$B$7:$O$1335,'2021 Balance Sheet'!L$2, FALSE),0)</f>
        <v>448442</v>
      </c>
      <c r="AL205" s="199">
        <f>IFERROR(VLOOKUP('SAP Data'!$C205,'2021 Balance Sheet'!$B$7:$O$1335,'2021 Balance Sheet'!M$2, FALSE),0)</f>
        <v>448442</v>
      </c>
      <c r="AM205" s="199">
        <f>IFERROR(VLOOKUP('SAP Data'!$C205,'2021 Balance Sheet'!$B$7:$O$1335,'2021 Balance Sheet'!N$2, FALSE),0)</f>
        <v>448442</v>
      </c>
      <c r="AN205" s="199">
        <f>IFERROR(VLOOKUP('SAP Data'!$C205,'2021 Balance Sheet'!$B$7:$O$1335,'2021 Balance Sheet'!O$2, FALSE),0)</f>
        <v>187051</v>
      </c>
      <c r="AO205" s="198">
        <f t="shared" si="4"/>
        <v>123577</v>
      </c>
    </row>
    <row r="206" spans="1:41" ht="15.75" thickBot="1" x14ac:dyDescent="0.3">
      <c r="A206" s="26" t="str">
        <f t="shared" si="5"/>
        <v>500127</v>
      </c>
      <c r="B206" s="148" t="s">
        <v>1604</v>
      </c>
      <c r="C206" s="153">
        <v>500127</v>
      </c>
      <c r="D206" s="166"/>
      <c r="E206" s="140">
        <v>35085521.609999999</v>
      </c>
      <c r="F206" s="140">
        <v>23111736.370000001</v>
      </c>
      <c r="G206" s="140">
        <v>19528277.390000001</v>
      </c>
      <c r="H206" s="140">
        <v>21115657.09</v>
      </c>
      <c r="I206" s="140">
        <v>22819622.039999999</v>
      </c>
      <c r="J206" s="140">
        <v>22998546.84</v>
      </c>
      <c r="K206" s="140">
        <v>29175215.870000001</v>
      </c>
      <c r="L206" s="140">
        <v>35342084.049999997</v>
      </c>
      <c r="M206" s="140">
        <v>41148009.789999999</v>
      </c>
      <c r="N206" s="140">
        <v>42237647.909999996</v>
      </c>
      <c r="O206" s="140">
        <v>44518494.520000003</v>
      </c>
      <c r="P206" s="140">
        <v>43895889.659999996</v>
      </c>
      <c r="Q206" s="199">
        <v>41392910.619999997</v>
      </c>
      <c r="R206" s="199">
        <v>36481304.799999997</v>
      </c>
      <c r="S206" s="199">
        <v>34278751.82</v>
      </c>
      <c r="T206" s="199">
        <v>35204976.75</v>
      </c>
      <c r="U206" s="199">
        <v>40277917.619999997</v>
      </c>
      <c r="V206" s="199">
        <v>43618801.259999998</v>
      </c>
      <c r="W206" s="199">
        <v>43364740.719999999</v>
      </c>
      <c r="X206" s="199">
        <v>43954186.850000001</v>
      </c>
      <c r="Y206" s="199">
        <v>44708493.079999998</v>
      </c>
      <c r="Z206" s="199">
        <v>43542740.530000001</v>
      </c>
      <c r="AA206" s="199">
        <v>47197540.789999999</v>
      </c>
      <c r="AB206" s="199">
        <v>42324556.719999999</v>
      </c>
      <c r="AC206" s="199">
        <f>IFERROR(VLOOKUP('SAP Data'!$C206,'2021 Balance Sheet'!$B$7:$O$1335,'2021 Balance Sheet'!D$2, FALSE),0)</f>
        <v>35964606.649999999</v>
      </c>
      <c r="AD206" s="199">
        <f>IFERROR(VLOOKUP('SAP Data'!$C206,'2021 Balance Sheet'!$B$7:$O$1335,'2021 Balance Sheet'!E$2, FALSE),0)</f>
        <v>28645582.989999998</v>
      </c>
      <c r="AE206" s="199">
        <f>IFERROR(VLOOKUP('SAP Data'!$C206,'2021 Balance Sheet'!$B$7:$O$1335,'2021 Balance Sheet'!F$2, FALSE),0)</f>
        <v>25736365.989999998</v>
      </c>
      <c r="AF206" s="199">
        <f>IFERROR(VLOOKUP('SAP Data'!$C206,'2021 Balance Sheet'!$B$7:$O$1335,'2021 Balance Sheet'!G$2, FALSE),0)</f>
        <v>27931416.629999999</v>
      </c>
      <c r="AG206" s="199">
        <f>IFERROR(VLOOKUP('SAP Data'!$C206,'2021 Balance Sheet'!$B$7:$O$1335,'2021 Balance Sheet'!H$2, FALSE),0)</f>
        <v>32040613.289999999</v>
      </c>
      <c r="AH206" s="199">
        <f>IFERROR(VLOOKUP('SAP Data'!$C206,'2021 Balance Sheet'!$B$7:$O$1335,'2021 Balance Sheet'!I$2, FALSE),0)</f>
        <v>38549168.439999998</v>
      </c>
      <c r="AI206" s="199">
        <f>IFERROR(VLOOKUP('SAP Data'!$C206,'2021 Balance Sheet'!$B$7:$O$1335,'2021 Balance Sheet'!J$2, FALSE),0)</f>
        <v>45459669.030000001</v>
      </c>
      <c r="AJ206" s="199">
        <f>IFERROR(VLOOKUP('SAP Data'!$C206,'2021 Balance Sheet'!$B$7:$O$1335,'2021 Balance Sheet'!K$2, FALSE),0)</f>
        <v>52866321.090000004</v>
      </c>
      <c r="AK206" s="199">
        <f>IFERROR(VLOOKUP('SAP Data'!$C206,'2021 Balance Sheet'!$B$7:$O$1335,'2021 Balance Sheet'!L$2, FALSE),0)</f>
        <v>59640929.380000003</v>
      </c>
      <c r="AL206" s="199">
        <f>IFERROR(VLOOKUP('SAP Data'!$C206,'2021 Balance Sheet'!$B$7:$O$1335,'2021 Balance Sheet'!M$2, FALSE),0)</f>
        <v>67197021</v>
      </c>
      <c r="AM206" s="199">
        <f>IFERROR(VLOOKUP('SAP Data'!$C206,'2021 Balance Sheet'!$B$7:$O$1335,'2021 Balance Sheet'!N$2, FALSE),0)</f>
        <v>67505210.120000005</v>
      </c>
      <c r="AN206" s="199">
        <f>IFERROR(VLOOKUP('SAP Data'!$C206,'2021 Balance Sheet'!$B$7:$O$1335,'2021 Balance Sheet'!O$2, FALSE),0)</f>
        <v>56752082.670000002</v>
      </c>
      <c r="AO206" s="198">
        <f t="shared" si="4"/>
        <v>42324556.719999999</v>
      </c>
    </row>
    <row r="207" spans="1:41" ht="15.75" thickBot="1" x14ac:dyDescent="0.3">
      <c r="A207" s="26" t="str">
        <f t="shared" si="5"/>
        <v>500131</v>
      </c>
      <c r="B207" s="149" t="s">
        <v>1605</v>
      </c>
      <c r="C207" s="153">
        <v>500131</v>
      </c>
      <c r="D207" s="166"/>
      <c r="E207" s="139">
        <v>20104257.609999999</v>
      </c>
      <c r="F207" s="139">
        <v>7985875.4299999997</v>
      </c>
      <c r="G207" s="139">
        <v>3833123.38</v>
      </c>
      <c r="H207" s="139">
        <v>4864767.68</v>
      </c>
      <c r="I207" s="139">
        <v>5837239.54</v>
      </c>
      <c r="J207" s="139">
        <v>6612292.9199999999</v>
      </c>
      <c r="K207" s="139">
        <v>13236138.529999999</v>
      </c>
      <c r="L207" s="139">
        <v>19543435.530000001</v>
      </c>
      <c r="M207" s="139">
        <v>25659890.300000001</v>
      </c>
      <c r="N207" s="139">
        <v>26617518.829999998</v>
      </c>
      <c r="O207" s="139">
        <v>29017410.199999999</v>
      </c>
      <c r="P207" s="139">
        <v>27467529.75</v>
      </c>
      <c r="Q207" s="199">
        <v>24551102.440000001</v>
      </c>
      <c r="R207" s="199">
        <v>19503281.68</v>
      </c>
      <c r="S207" s="199">
        <v>17532328.399999999</v>
      </c>
      <c r="T207" s="199">
        <v>17783913.23</v>
      </c>
      <c r="U207" s="199">
        <v>21385509.460000001</v>
      </c>
      <c r="V207" s="199">
        <v>25425333.16</v>
      </c>
      <c r="W207" s="199">
        <v>25984968.93</v>
      </c>
      <c r="X207" s="199">
        <v>26650544.899999999</v>
      </c>
      <c r="Y207" s="199">
        <v>27165945.75</v>
      </c>
      <c r="Z207" s="199">
        <v>26196571.550000001</v>
      </c>
      <c r="AA207" s="199">
        <v>30012692.699999999</v>
      </c>
      <c r="AB207" s="199">
        <v>24716064.420000002</v>
      </c>
      <c r="AC207" s="199">
        <f>IFERROR(VLOOKUP('SAP Data'!$C207,'2021 Balance Sheet'!$B$7:$O$1335,'2021 Balance Sheet'!D$2, FALSE),0)</f>
        <v>18532201.609999999</v>
      </c>
      <c r="AD207" s="199">
        <f>IFERROR(VLOOKUP('SAP Data'!$C207,'2021 Balance Sheet'!$B$7:$O$1335,'2021 Balance Sheet'!E$2, FALSE),0)</f>
        <v>11181355.17</v>
      </c>
      <c r="AE207" s="199">
        <f>IFERROR(VLOOKUP('SAP Data'!$C207,'2021 Balance Sheet'!$B$7:$O$1335,'2021 Balance Sheet'!F$2, FALSE),0)</f>
        <v>8742881.5899999999</v>
      </c>
      <c r="AF207" s="199">
        <f>IFERROR(VLOOKUP('SAP Data'!$C207,'2021 Balance Sheet'!$B$7:$O$1335,'2021 Balance Sheet'!G$2, FALSE),0)</f>
        <v>11389459.199999999</v>
      </c>
      <c r="AG207" s="199">
        <f>IFERROR(VLOOKUP('SAP Data'!$C207,'2021 Balance Sheet'!$B$7:$O$1335,'2021 Balance Sheet'!H$2, FALSE),0)</f>
        <v>15727189.119999999</v>
      </c>
      <c r="AH207" s="199">
        <f>IFERROR(VLOOKUP('SAP Data'!$C207,'2021 Balance Sheet'!$B$7:$O$1335,'2021 Balance Sheet'!I$2, FALSE),0)</f>
        <v>21027157.23</v>
      </c>
      <c r="AI207" s="199">
        <f>IFERROR(VLOOKUP('SAP Data'!$C207,'2021 Balance Sheet'!$B$7:$O$1335,'2021 Balance Sheet'!J$2, FALSE),0)</f>
        <v>26860577.34</v>
      </c>
      <c r="AJ207" s="199">
        <f>IFERROR(VLOOKUP('SAP Data'!$C207,'2021 Balance Sheet'!$B$7:$O$1335,'2021 Balance Sheet'!K$2, FALSE),0)</f>
        <v>34478157.920000002</v>
      </c>
      <c r="AK207" s="199">
        <f>IFERROR(VLOOKUP('SAP Data'!$C207,'2021 Balance Sheet'!$B$7:$O$1335,'2021 Balance Sheet'!L$2, FALSE),0)</f>
        <v>40162293.600000001</v>
      </c>
      <c r="AL207" s="199">
        <f>IFERROR(VLOOKUP('SAP Data'!$C207,'2021 Balance Sheet'!$B$7:$O$1335,'2021 Balance Sheet'!M$2, FALSE),0)</f>
        <v>48668518.689999998</v>
      </c>
      <c r="AM207" s="199">
        <f>IFERROR(VLOOKUP('SAP Data'!$C207,'2021 Balance Sheet'!$B$7:$O$1335,'2021 Balance Sheet'!N$2, FALSE),0)</f>
        <v>48540316.549999997</v>
      </c>
      <c r="AN207" s="199">
        <f>IFERROR(VLOOKUP('SAP Data'!$C207,'2021 Balance Sheet'!$B$7:$O$1335,'2021 Balance Sheet'!O$2, FALSE),0)</f>
        <v>37378766.810000002</v>
      </c>
      <c r="AO207" s="198">
        <f t="shared" ref="AO207:AO274" si="6">AB207</f>
        <v>24716064.420000002</v>
      </c>
    </row>
    <row r="208" spans="1:41" ht="15.75" thickBot="1" x14ac:dyDescent="0.3">
      <c r="A208" s="26" t="str">
        <f t="shared" si="5"/>
        <v>164012</v>
      </c>
      <c r="B208" s="126" t="s">
        <v>339</v>
      </c>
      <c r="C208" s="153" t="s">
        <v>340</v>
      </c>
      <c r="D208" s="125" t="s">
        <v>4</v>
      </c>
      <c r="E208" s="140">
        <v>27486095.629999999</v>
      </c>
      <c r="F208" s="140">
        <v>19618746.52</v>
      </c>
      <c r="G208" s="140">
        <v>14749306.98</v>
      </c>
      <c r="H208" s="140">
        <v>14834384.220000001</v>
      </c>
      <c r="I208" s="140">
        <v>14936673.220000001</v>
      </c>
      <c r="J208" s="140">
        <v>15363055.57</v>
      </c>
      <c r="K208" s="140">
        <v>19529473.129999999</v>
      </c>
      <c r="L208" s="140">
        <v>21943183.309999999</v>
      </c>
      <c r="M208" s="140">
        <v>22221527.18</v>
      </c>
      <c r="N208" s="140">
        <v>21866264.449999999</v>
      </c>
      <c r="O208" s="140">
        <v>24394342.539999999</v>
      </c>
      <c r="P208" s="140">
        <v>24038518.82</v>
      </c>
      <c r="Q208" s="199">
        <v>22296376.739999998</v>
      </c>
      <c r="R208" s="199">
        <v>21756980.27</v>
      </c>
      <c r="S208" s="199">
        <v>21732695.940000001</v>
      </c>
      <c r="T208" s="199">
        <v>21998694.510000002</v>
      </c>
      <c r="U208" s="199">
        <v>22099751.550000001</v>
      </c>
      <c r="V208" s="199">
        <v>22137225.640000001</v>
      </c>
      <c r="W208" s="199">
        <v>22154284.010000002</v>
      </c>
      <c r="X208" s="199">
        <v>22660468.859999999</v>
      </c>
      <c r="Y208" s="199">
        <v>22664736.969999999</v>
      </c>
      <c r="Z208" s="199">
        <v>22156347.210000001</v>
      </c>
      <c r="AA208" s="199">
        <v>24549592.260000002</v>
      </c>
      <c r="AB208" s="199">
        <v>21049415.530000001</v>
      </c>
      <c r="AC208" s="199">
        <f>IFERROR(VLOOKUP('SAP Data'!$C208,'2021 Balance Sheet'!$B$7:$O$1335,'2021 Balance Sheet'!D$2, FALSE),0)</f>
        <v>16919279.309999999</v>
      </c>
      <c r="AD208" s="199">
        <f>IFERROR(VLOOKUP('SAP Data'!$C208,'2021 Balance Sheet'!$B$7:$O$1335,'2021 Balance Sheet'!E$2, FALSE),0)</f>
        <v>11686004.539999999</v>
      </c>
      <c r="AE208" s="199">
        <f>IFERROR(VLOOKUP('SAP Data'!$C208,'2021 Balance Sheet'!$B$7:$O$1335,'2021 Balance Sheet'!F$2, FALSE),0)</f>
        <v>9964347.5999999996</v>
      </c>
      <c r="AF208" s="199">
        <f>IFERROR(VLOOKUP('SAP Data'!$C208,'2021 Balance Sheet'!$B$7:$O$1335,'2021 Balance Sheet'!G$2, FALSE),0)</f>
        <v>11328029.43</v>
      </c>
      <c r="AG208" s="199">
        <f>IFERROR(VLOOKUP('SAP Data'!$C208,'2021 Balance Sheet'!$B$7:$O$1335,'2021 Balance Sheet'!H$2, FALSE),0)</f>
        <v>13028336.42</v>
      </c>
      <c r="AH208" s="199">
        <f>IFERROR(VLOOKUP('SAP Data'!$C208,'2021 Balance Sheet'!$B$7:$O$1335,'2021 Balance Sheet'!I$2, FALSE),0)</f>
        <v>16382082.289999999</v>
      </c>
      <c r="AI208" s="199">
        <f>IFERROR(VLOOKUP('SAP Data'!$C208,'2021 Balance Sheet'!$B$7:$O$1335,'2021 Balance Sheet'!J$2, FALSE),0)</f>
        <v>21234520.030000001</v>
      </c>
      <c r="AJ208" s="199">
        <f>IFERROR(VLOOKUP('SAP Data'!$C208,'2021 Balance Sheet'!$B$7:$O$1335,'2021 Balance Sheet'!K$2, FALSE),0)</f>
        <v>27618865.190000001</v>
      </c>
      <c r="AK208" s="199">
        <f>IFERROR(VLOOKUP('SAP Data'!$C208,'2021 Balance Sheet'!$B$7:$O$1335,'2021 Balance Sheet'!L$2, FALSE),0)</f>
        <v>31488179.969999999</v>
      </c>
      <c r="AL208" s="199">
        <f>IFERROR(VLOOKUP('SAP Data'!$C208,'2021 Balance Sheet'!$B$7:$O$1335,'2021 Balance Sheet'!M$2, FALSE),0)</f>
        <v>38833562.090000004</v>
      </c>
      <c r="AM208" s="199">
        <f>IFERROR(VLOOKUP('SAP Data'!$C208,'2021 Balance Sheet'!$B$7:$O$1335,'2021 Balance Sheet'!N$2, FALSE),0)</f>
        <v>39845112.07</v>
      </c>
      <c r="AN208" s="199">
        <f>IFERROR(VLOOKUP('SAP Data'!$C208,'2021 Balance Sheet'!$B$7:$O$1335,'2021 Balance Sheet'!O$2, FALSE),0)</f>
        <v>31395892.460000001</v>
      </c>
      <c r="AO208" s="198">
        <f t="shared" si="6"/>
        <v>21049415.530000001</v>
      </c>
    </row>
    <row r="209" spans="1:41" ht="15.75" thickBot="1" x14ac:dyDescent="0.3">
      <c r="A209" s="26" t="str">
        <f t="shared" si="5"/>
        <v>164013</v>
      </c>
      <c r="B209" s="126" t="s">
        <v>1470</v>
      </c>
      <c r="C209" s="153" t="s">
        <v>1471</v>
      </c>
      <c r="D209" s="125" t="s">
        <v>4</v>
      </c>
      <c r="E209" s="139">
        <v>171453.46</v>
      </c>
      <c r="F209" s="139">
        <v>171453.46</v>
      </c>
      <c r="G209" s="139">
        <v>171453.46</v>
      </c>
      <c r="H209" s="139">
        <v>171453.46</v>
      </c>
      <c r="I209" s="139">
        <v>171453.46</v>
      </c>
      <c r="J209" s="139">
        <v>0</v>
      </c>
      <c r="K209" s="139">
        <v>0</v>
      </c>
      <c r="L209" s="139">
        <v>0</v>
      </c>
      <c r="M209" s="139">
        <v>0</v>
      </c>
      <c r="N209" s="139">
        <v>0</v>
      </c>
      <c r="O209" s="139">
        <v>0</v>
      </c>
      <c r="P209" s="139">
        <v>0</v>
      </c>
      <c r="Q209" s="199">
        <v>0</v>
      </c>
      <c r="R209" s="199">
        <v>0</v>
      </c>
      <c r="S209" s="199">
        <v>0</v>
      </c>
      <c r="T209" s="199">
        <v>0</v>
      </c>
      <c r="U209" s="199">
        <v>0</v>
      </c>
      <c r="V209" s="199">
        <v>0</v>
      </c>
      <c r="W209" s="199">
        <v>0</v>
      </c>
      <c r="X209" s="199">
        <v>0</v>
      </c>
      <c r="Y209" s="199">
        <v>0</v>
      </c>
      <c r="Z209" s="199">
        <v>0</v>
      </c>
      <c r="AA209" s="199">
        <v>0</v>
      </c>
      <c r="AB209" s="199">
        <v>0</v>
      </c>
      <c r="AC209" s="199">
        <f>IFERROR(VLOOKUP('SAP Data'!$C209,'2021 Balance Sheet'!$B$7:$O$1335,'2021 Balance Sheet'!D$2, FALSE),0)</f>
        <v>0</v>
      </c>
      <c r="AD209" s="199">
        <f>IFERROR(VLOOKUP('SAP Data'!$C209,'2021 Balance Sheet'!$B$7:$O$1335,'2021 Balance Sheet'!E$2, FALSE),0)</f>
        <v>0</v>
      </c>
      <c r="AE209" s="199">
        <f>IFERROR(VLOOKUP('SAP Data'!$C209,'2021 Balance Sheet'!$B$7:$O$1335,'2021 Balance Sheet'!F$2, FALSE),0)</f>
        <v>0</v>
      </c>
      <c r="AF209" s="199">
        <f>IFERROR(VLOOKUP('SAP Data'!$C209,'2021 Balance Sheet'!$B$7:$O$1335,'2021 Balance Sheet'!G$2, FALSE),0)</f>
        <v>0</v>
      </c>
      <c r="AG209" s="199">
        <f>IFERROR(VLOOKUP('SAP Data'!$C209,'2021 Balance Sheet'!$B$7:$O$1335,'2021 Balance Sheet'!H$2, FALSE),0)</f>
        <v>0</v>
      </c>
      <c r="AH209" s="199">
        <f>IFERROR(VLOOKUP('SAP Data'!$C209,'2021 Balance Sheet'!$B$7:$O$1335,'2021 Balance Sheet'!I$2, FALSE),0)</f>
        <v>0</v>
      </c>
      <c r="AI209" s="199">
        <f>IFERROR(VLOOKUP('SAP Data'!$C209,'2021 Balance Sheet'!$B$7:$O$1335,'2021 Balance Sheet'!J$2, FALSE),0)</f>
        <v>0</v>
      </c>
      <c r="AJ209" s="199">
        <f>IFERROR(VLOOKUP('SAP Data'!$C209,'2021 Balance Sheet'!$B$7:$O$1335,'2021 Balance Sheet'!K$2, FALSE),0)</f>
        <v>0</v>
      </c>
      <c r="AK209" s="199">
        <f>IFERROR(VLOOKUP('SAP Data'!$C209,'2021 Balance Sheet'!$B$7:$O$1335,'2021 Balance Sheet'!L$2, FALSE),0)</f>
        <v>0</v>
      </c>
      <c r="AL209" s="199">
        <f>IFERROR(VLOOKUP('SAP Data'!$C209,'2021 Balance Sheet'!$B$7:$O$1335,'2021 Balance Sheet'!M$2, FALSE),0)</f>
        <v>0</v>
      </c>
      <c r="AM209" s="199">
        <f>IFERROR(VLOOKUP('SAP Data'!$C209,'2021 Balance Sheet'!$B$7:$O$1335,'2021 Balance Sheet'!N$2, FALSE),0)</f>
        <v>0</v>
      </c>
      <c r="AN209" s="199">
        <f>IFERROR(VLOOKUP('SAP Data'!$C209,'2021 Balance Sheet'!$B$7:$O$1335,'2021 Balance Sheet'!O$2, FALSE),0)</f>
        <v>0</v>
      </c>
      <c r="AO209" s="198">
        <f t="shared" si="6"/>
        <v>0</v>
      </c>
    </row>
    <row r="210" spans="1:41" ht="15.75" thickBot="1" x14ac:dyDescent="0.3">
      <c r="A210" s="26" t="str">
        <f t="shared" si="5"/>
        <v>164016</v>
      </c>
      <c r="B210" s="126" t="s">
        <v>342</v>
      </c>
      <c r="C210" s="153" t="s">
        <v>343</v>
      </c>
      <c r="D210" s="125" t="s">
        <v>4</v>
      </c>
      <c r="E210" s="140">
        <v>1589473.47</v>
      </c>
      <c r="F210" s="140">
        <v>1159042.43</v>
      </c>
      <c r="G210" s="140">
        <v>1370421.56</v>
      </c>
      <c r="H210" s="140">
        <v>1326561.03</v>
      </c>
      <c r="I210" s="140">
        <v>1326561.03</v>
      </c>
      <c r="J210" s="140">
        <v>1326561.03</v>
      </c>
      <c r="K210" s="140">
        <v>1672172.53</v>
      </c>
      <c r="L210" s="140">
        <v>1974346.69</v>
      </c>
      <c r="M210" s="140">
        <v>2226389.4500000002</v>
      </c>
      <c r="N210" s="140">
        <v>2073995.56</v>
      </c>
      <c r="O210" s="140">
        <v>2057755.54</v>
      </c>
      <c r="P210" s="140">
        <v>2111977.5299999998</v>
      </c>
      <c r="Q210" s="199">
        <v>1797536.42</v>
      </c>
      <c r="R210" s="199">
        <v>1797536.41</v>
      </c>
      <c r="S210" s="199">
        <v>1520873.95</v>
      </c>
      <c r="T210" s="199">
        <v>1575974.48</v>
      </c>
      <c r="U210" s="199">
        <v>1575974.47</v>
      </c>
      <c r="V210" s="199">
        <v>1575974.47</v>
      </c>
      <c r="W210" s="199">
        <v>1664249.82</v>
      </c>
      <c r="X210" s="199">
        <v>1783697.3</v>
      </c>
      <c r="Y210" s="199">
        <v>2182120.02</v>
      </c>
      <c r="Z210" s="199">
        <v>1345120.75</v>
      </c>
      <c r="AA210" s="199">
        <v>2390249.9700000002</v>
      </c>
      <c r="AB210" s="199">
        <v>2390249.96</v>
      </c>
      <c r="AC210" s="199">
        <f>IFERROR(VLOOKUP('SAP Data'!$C210,'2021 Balance Sheet'!$B$7:$O$1335,'2021 Balance Sheet'!D$2, FALSE),0)</f>
        <v>2107177.81</v>
      </c>
      <c r="AD210" s="199">
        <f>IFERROR(VLOOKUP('SAP Data'!$C210,'2021 Balance Sheet'!$B$7:$O$1335,'2021 Balance Sheet'!E$2, FALSE),0)</f>
        <v>3203906.21</v>
      </c>
      <c r="AE210" s="199">
        <f>IFERROR(VLOOKUP('SAP Data'!$C210,'2021 Balance Sheet'!$B$7:$O$1335,'2021 Balance Sheet'!F$2, FALSE),0)</f>
        <v>2769861.81</v>
      </c>
      <c r="AF210" s="199">
        <f>IFERROR(VLOOKUP('SAP Data'!$C210,'2021 Balance Sheet'!$B$7:$O$1335,'2021 Balance Sheet'!G$2, FALSE),0)</f>
        <v>2769861.81</v>
      </c>
      <c r="AG210" s="199">
        <f>IFERROR(VLOOKUP('SAP Data'!$C210,'2021 Balance Sheet'!$B$7:$O$1335,'2021 Balance Sheet'!H$2, FALSE),0)</f>
        <v>2769861.81</v>
      </c>
      <c r="AH210" s="199">
        <f>IFERROR(VLOOKUP('SAP Data'!$C210,'2021 Balance Sheet'!$B$7:$O$1335,'2021 Balance Sheet'!I$2, FALSE),0)</f>
        <v>2769861.81</v>
      </c>
      <c r="AI210" s="199">
        <f>IFERROR(VLOOKUP('SAP Data'!$C210,'2021 Balance Sheet'!$B$7:$O$1335,'2021 Balance Sheet'!J$2, FALSE),0)</f>
        <v>3500186.31</v>
      </c>
      <c r="AJ210" s="199">
        <f>IFERROR(VLOOKUP('SAP Data'!$C210,'2021 Balance Sheet'!$B$7:$O$1335,'2021 Balance Sheet'!K$2, FALSE),0)</f>
        <v>4254059</v>
      </c>
      <c r="AK210" s="199">
        <f>IFERROR(VLOOKUP('SAP Data'!$C210,'2021 Balance Sheet'!$B$7:$O$1335,'2021 Balance Sheet'!L$2, FALSE),0)</f>
        <v>5281160.0999999996</v>
      </c>
      <c r="AL210" s="199">
        <f>IFERROR(VLOOKUP('SAP Data'!$C210,'2021 Balance Sheet'!$B$7:$O$1335,'2021 Balance Sheet'!M$2, FALSE),0)</f>
        <v>5008972.99</v>
      </c>
      <c r="AM210" s="199">
        <f>IFERROR(VLOOKUP('SAP Data'!$C210,'2021 Balance Sheet'!$B$7:$O$1335,'2021 Balance Sheet'!N$2, FALSE),0)</f>
        <v>4634308.96</v>
      </c>
      <c r="AN210" s="199">
        <f>IFERROR(VLOOKUP('SAP Data'!$C210,'2021 Balance Sheet'!$B$7:$O$1335,'2021 Balance Sheet'!O$2, FALSE),0)</f>
        <v>4335531.37</v>
      </c>
      <c r="AO210" s="198">
        <f t="shared" si="6"/>
        <v>2390249.96</v>
      </c>
    </row>
    <row r="211" spans="1:41" ht="15.75" thickBot="1" x14ac:dyDescent="0.3">
      <c r="A211" s="26" t="str">
        <f t="shared" si="5"/>
        <v>164017</v>
      </c>
      <c r="B211" s="126" t="s">
        <v>345</v>
      </c>
      <c r="C211" s="153" t="s">
        <v>346</v>
      </c>
      <c r="D211" s="125" t="s">
        <v>4</v>
      </c>
      <c r="E211" s="139">
        <v>0</v>
      </c>
      <c r="F211" s="139">
        <v>0</v>
      </c>
      <c r="G211" s="139">
        <v>0</v>
      </c>
      <c r="H211" s="139">
        <v>0</v>
      </c>
      <c r="I211" s="139">
        <v>0</v>
      </c>
      <c r="J211" s="139">
        <v>0</v>
      </c>
      <c r="K211" s="139">
        <v>0</v>
      </c>
      <c r="L211" s="139">
        <v>0</v>
      </c>
      <c r="M211" s="139">
        <v>0</v>
      </c>
      <c r="N211" s="139">
        <v>0</v>
      </c>
      <c r="O211" s="139">
        <v>0</v>
      </c>
      <c r="P211" s="139">
        <v>0</v>
      </c>
      <c r="Q211" s="199">
        <v>0</v>
      </c>
      <c r="R211" s="199">
        <v>0</v>
      </c>
      <c r="S211" s="199">
        <v>0</v>
      </c>
      <c r="T211" s="199">
        <v>0</v>
      </c>
      <c r="U211" s="199">
        <v>0</v>
      </c>
      <c r="V211" s="199">
        <v>0</v>
      </c>
      <c r="W211" s="199">
        <v>0</v>
      </c>
      <c r="X211" s="199">
        <v>0</v>
      </c>
      <c r="Y211" s="199">
        <v>0</v>
      </c>
      <c r="Z211" s="199">
        <v>0</v>
      </c>
      <c r="AA211" s="199">
        <v>0</v>
      </c>
      <c r="AB211" s="199">
        <v>0</v>
      </c>
      <c r="AC211" s="199">
        <f>IFERROR(VLOOKUP('SAP Data'!$C211,'2021 Balance Sheet'!$B$7:$O$1335,'2021 Balance Sheet'!D$2, FALSE),0)</f>
        <v>0</v>
      </c>
      <c r="AD211" s="199">
        <f>IFERROR(VLOOKUP('SAP Data'!$C211,'2021 Balance Sheet'!$B$7:$O$1335,'2021 Balance Sheet'!E$2, FALSE),0)</f>
        <v>0</v>
      </c>
      <c r="AE211" s="199">
        <f>IFERROR(VLOOKUP('SAP Data'!$C211,'2021 Balance Sheet'!$B$7:$O$1335,'2021 Balance Sheet'!F$2, FALSE),0)</f>
        <v>0</v>
      </c>
      <c r="AF211" s="199">
        <f>IFERROR(VLOOKUP('SAP Data'!$C211,'2021 Balance Sheet'!$B$7:$O$1335,'2021 Balance Sheet'!G$2, FALSE),0)</f>
        <v>0</v>
      </c>
      <c r="AG211" s="199">
        <f>IFERROR(VLOOKUP('SAP Data'!$C211,'2021 Balance Sheet'!$B$7:$O$1335,'2021 Balance Sheet'!H$2, FALSE),0)</f>
        <v>0</v>
      </c>
      <c r="AH211" s="199">
        <f>IFERROR(VLOOKUP('SAP Data'!$C211,'2021 Balance Sheet'!$B$7:$O$1335,'2021 Balance Sheet'!I$2, FALSE),0)</f>
        <v>0</v>
      </c>
      <c r="AI211" s="199">
        <f>IFERROR(VLOOKUP('SAP Data'!$C211,'2021 Balance Sheet'!$B$7:$O$1335,'2021 Balance Sheet'!J$2, FALSE),0)</f>
        <v>0</v>
      </c>
      <c r="AJ211" s="199">
        <f>IFERROR(VLOOKUP('SAP Data'!$C211,'2021 Balance Sheet'!$B$7:$O$1335,'2021 Balance Sheet'!K$2, FALSE),0)</f>
        <v>0</v>
      </c>
      <c r="AK211" s="199">
        <f>IFERROR(VLOOKUP('SAP Data'!$C211,'2021 Balance Sheet'!$B$7:$O$1335,'2021 Balance Sheet'!L$2, FALSE),0)</f>
        <v>0</v>
      </c>
      <c r="AL211" s="199">
        <f>IFERROR(VLOOKUP('SAP Data'!$C211,'2021 Balance Sheet'!$B$7:$O$1335,'2021 Balance Sheet'!M$2, FALSE),0)</f>
        <v>0</v>
      </c>
      <c r="AM211" s="199">
        <f>IFERROR(VLOOKUP('SAP Data'!$C211,'2021 Balance Sheet'!$B$7:$O$1335,'2021 Balance Sheet'!N$2, FALSE),0)</f>
        <v>0</v>
      </c>
      <c r="AN211" s="199">
        <f>IFERROR(VLOOKUP('SAP Data'!$C211,'2021 Balance Sheet'!$B$7:$O$1335,'2021 Balance Sheet'!O$2, FALSE),0)</f>
        <v>0</v>
      </c>
      <c r="AO211" s="198">
        <f t="shared" si="6"/>
        <v>0</v>
      </c>
    </row>
    <row r="212" spans="1:41" ht="15.75" thickBot="1" x14ac:dyDescent="0.3">
      <c r="A212" s="26" t="str">
        <f t="shared" si="5"/>
        <v>164021</v>
      </c>
      <c r="B212" s="126" t="s">
        <v>348</v>
      </c>
      <c r="C212" s="153" t="s">
        <v>349</v>
      </c>
      <c r="D212" s="125" t="s">
        <v>4</v>
      </c>
      <c r="E212" s="140">
        <v>1267359.4099999999</v>
      </c>
      <c r="F212" s="140">
        <v>779674.5</v>
      </c>
      <c r="G212" s="140">
        <v>673581.37</v>
      </c>
      <c r="H212" s="140">
        <v>626046.56000000006</v>
      </c>
      <c r="I212" s="140">
        <v>602998.94999999995</v>
      </c>
      <c r="J212" s="140">
        <v>608266.09</v>
      </c>
      <c r="K212" s="140">
        <v>656430.68000000005</v>
      </c>
      <c r="L212" s="140">
        <v>665987.52</v>
      </c>
      <c r="M212" s="140">
        <v>724552.16</v>
      </c>
      <c r="N212" s="140">
        <v>708178.88</v>
      </c>
      <c r="O212" s="140">
        <v>685280.71</v>
      </c>
      <c r="P212" s="140">
        <v>661401.43999999994</v>
      </c>
      <c r="Q212" s="199">
        <v>635232.56000000006</v>
      </c>
      <c r="R212" s="199">
        <v>614132.5</v>
      </c>
      <c r="S212" s="199">
        <v>591427.41</v>
      </c>
      <c r="T212" s="199">
        <v>578541.15</v>
      </c>
      <c r="U212" s="199">
        <v>559983.11</v>
      </c>
      <c r="V212" s="199">
        <v>542076.81999999995</v>
      </c>
      <c r="W212" s="199">
        <v>523192.61</v>
      </c>
      <c r="X212" s="199">
        <v>603546.09</v>
      </c>
      <c r="Y212" s="199">
        <v>676275.12</v>
      </c>
      <c r="Z212" s="199">
        <v>749433.27</v>
      </c>
      <c r="AA212" s="199">
        <v>733105.82</v>
      </c>
      <c r="AB212" s="199">
        <v>713738.17</v>
      </c>
      <c r="AC212" s="199">
        <f>IFERROR(VLOOKUP('SAP Data'!$C212,'2021 Balance Sheet'!$B$7:$O$1335,'2021 Balance Sheet'!D$2, FALSE),0)</f>
        <v>688766.9</v>
      </c>
      <c r="AD212" s="199">
        <f>IFERROR(VLOOKUP('SAP Data'!$C212,'2021 Balance Sheet'!$B$7:$O$1335,'2021 Balance Sheet'!E$2, FALSE),0)</f>
        <v>666838.04</v>
      </c>
      <c r="AE212" s="199">
        <f>IFERROR(VLOOKUP('SAP Data'!$C212,'2021 Balance Sheet'!$B$7:$O$1335,'2021 Balance Sheet'!F$2, FALSE),0)</f>
        <v>641547.44999999995</v>
      </c>
      <c r="AF212" s="199">
        <f>IFERROR(VLOOKUP('SAP Data'!$C212,'2021 Balance Sheet'!$B$7:$O$1335,'2021 Balance Sheet'!G$2, FALSE),0)</f>
        <v>629222.57999999996</v>
      </c>
      <c r="AG212" s="199">
        <f>IFERROR(VLOOKUP('SAP Data'!$C212,'2021 Balance Sheet'!$B$7:$O$1335,'2021 Balance Sheet'!H$2, FALSE),0)</f>
        <v>682733.92</v>
      </c>
      <c r="AH212" s="199">
        <f>IFERROR(VLOOKUP('SAP Data'!$C212,'2021 Balance Sheet'!$B$7:$O$1335,'2021 Balance Sheet'!I$2, FALSE),0)</f>
        <v>846355.37</v>
      </c>
      <c r="AI212" s="199">
        <f>IFERROR(VLOOKUP('SAP Data'!$C212,'2021 Balance Sheet'!$B$7:$O$1335,'2021 Balance Sheet'!J$2, FALSE),0)</f>
        <v>1045441.54</v>
      </c>
      <c r="AJ212" s="199">
        <f>IFERROR(VLOOKUP('SAP Data'!$C212,'2021 Balance Sheet'!$B$7:$O$1335,'2021 Balance Sheet'!K$2, FALSE),0)</f>
        <v>1258919.92</v>
      </c>
      <c r="AK212" s="199">
        <f>IFERROR(VLOOKUP('SAP Data'!$C212,'2021 Balance Sheet'!$B$7:$O$1335,'2021 Balance Sheet'!L$2, FALSE),0)</f>
        <v>1375347.59</v>
      </c>
      <c r="AL212" s="199">
        <f>IFERROR(VLOOKUP('SAP Data'!$C212,'2021 Balance Sheet'!$B$7:$O$1335,'2021 Balance Sheet'!M$2, FALSE),0)</f>
        <v>1381273.74</v>
      </c>
      <c r="AM212" s="199">
        <f>IFERROR(VLOOKUP('SAP Data'!$C212,'2021 Balance Sheet'!$B$7:$O$1335,'2021 Balance Sheet'!N$2, FALSE),0)</f>
        <v>1359869.08</v>
      </c>
      <c r="AN212" s="199">
        <f>IFERROR(VLOOKUP('SAP Data'!$C212,'2021 Balance Sheet'!$B$7:$O$1335,'2021 Balance Sheet'!O$2, FALSE),0)</f>
        <v>1322015.82</v>
      </c>
      <c r="AO212" s="198">
        <f t="shared" si="6"/>
        <v>713738.17</v>
      </c>
    </row>
    <row r="213" spans="1:41" ht="15.75" thickBot="1" x14ac:dyDescent="0.3">
      <c r="A213" s="26" t="str">
        <f t="shared" si="5"/>
        <v>164022</v>
      </c>
      <c r="B213" s="126" t="s">
        <v>351</v>
      </c>
      <c r="C213" s="153" t="s">
        <v>352</v>
      </c>
      <c r="D213" s="125" t="s">
        <v>4</v>
      </c>
      <c r="E213" s="139">
        <v>0</v>
      </c>
      <c r="F213" s="139">
        <v>0</v>
      </c>
      <c r="G213" s="139">
        <v>0</v>
      </c>
      <c r="H213" s="139">
        <v>0</v>
      </c>
      <c r="I213" s="139">
        <v>0</v>
      </c>
      <c r="J213" s="139">
        <v>0</v>
      </c>
      <c r="K213" s="139">
        <v>0</v>
      </c>
      <c r="L213" s="139">
        <v>0</v>
      </c>
      <c r="M213" s="139">
        <v>0</v>
      </c>
      <c r="N213" s="139">
        <v>0</v>
      </c>
      <c r="O213" s="139">
        <v>0</v>
      </c>
      <c r="P213" s="139">
        <v>0</v>
      </c>
      <c r="Q213" s="199">
        <v>0</v>
      </c>
      <c r="R213" s="199">
        <v>0</v>
      </c>
      <c r="S213" s="199">
        <v>0</v>
      </c>
      <c r="T213" s="199">
        <v>0</v>
      </c>
      <c r="U213" s="199">
        <v>0</v>
      </c>
      <c r="V213" s="199">
        <v>0</v>
      </c>
      <c r="W213" s="199">
        <v>0</v>
      </c>
      <c r="X213" s="199">
        <v>0</v>
      </c>
      <c r="Y213" s="199">
        <v>0</v>
      </c>
      <c r="Z213" s="199">
        <v>0</v>
      </c>
      <c r="AA213" s="199">
        <v>0</v>
      </c>
      <c r="AB213" s="199">
        <v>0</v>
      </c>
      <c r="AC213" s="199">
        <f>IFERROR(VLOOKUP('SAP Data'!$C213,'2021 Balance Sheet'!$B$7:$O$1335,'2021 Balance Sheet'!D$2, FALSE),0)</f>
        <v>0</v>
      </c>
      <c r="AD213" s="199">
        <f>IFERROR(VLOOKUP('SAP Data'!$C213,'2021 Balance Sheet'!$B$7:$O$1335,'2021 Balance Sheet'!E$2, FALSE),0)</f>
        <v>0</v>
      </c>
      <c r="AE213" s="199">
        <f>IFERROR(VLOOKUP('SAP Data'!$C213,'2021 Balance Sheet'!$B$7:$O$1335,'2021 Balance Sheet'!F$2, FALSE),0)</f>
        <v>0</v>
      </c>
      <c r="AF213" s="199">
        <f>IFERROR(VLOOKUP('SAP Data'!$C213,'2021 Balance Sheet'!$B$7:$O$1335,'2021 Balance Sheet'!G$2, FALSE),0)</f>
        <v>0</v>
      </c>
      <c r="AG213" s="199">
        <f>IFERROR(VLOOKUP('SAP Data'!$C213,'2021 Balance Sheet'!$B$7:$O$1335,'2021 Balance Sheet'!H$2, FALSE),0)</f>
        <v>0</v>
      </c>
      <c r="AH213" s="199">
        <f>IFERROR(VLOOKUP('SAP Data'!$C213,'2021 Balance Sheet'!$B$7:$O$1335,'2021 Balance Sheet'!I$2, FALSE),0)</f>
        <v>0</v>
      </c>
      <c r="AI213" s="199">
        <f>IFERROR(VLOOKUP('SAP Data'!$C213,'2021 Balance Sheet'!$B$7:$O$1335,'2021 Balance Sheet'!J$2, FALSE),0)</f>
        <v>0</v>
      </c>
      <c r="AJ213" s="199">
        <f>IFERROR(VLOOKUP('SAP Data'!$C213,'2021 Balance Sheet'!$B$7:$O$1335,'2021 Balance Sheet'!K$2, FALSE),0)</f>
        <v>0</v>
      </c>
      <c r="AK213" s="199">
        <f>IFERROR(VLOOKUP('SAP Data'!$C213,'2021 Balance Sheet'!$B$7:$O$1335,'2021 Balance Sheet'!L$2, FALSE),0)</f>
        <v>0</v>
      </c>
      <c r="AL213" s="199">
        <f>IFERROR(VLOOKUP('SAP Data'!$C213,'2021 Balance Sheet'!$B$7:$O$1335,'2021 Balance Sheet'!M$2, FALSE),0)</f>
        <v>0</v>
      </c>
      <c r="AM213" s="199">
        <f>IFERROR(VLOOKUP('SAP Data'!$C213,'2021 Balance Sheet'!$B$7:$O$1335,'2021 Balance Sheet'!N$2, FALSE),0)</f>
        <v>0</v>
      </c>
      <c r="AN213" s="199">
        <f>IFERROR(VLOOKUP('SAP Data'!$C213,'2021 Balance Sheet'!$B$7:$O$1335,'2021 Balance Sheet'!O$2, FALSE),0)</f>
        <v>0</v>
      </c>
      <c r="AO213" s="198">
        <f t="shared" si="6"/>
        <v>0</v>
      </c>
    </row>
    <row r="214" spans="1:41" ht="15.75" thickBot="1" x14ac:dyDescent="0.3">
      <c r="A214" s="26" t="str">
        <f t="shared" si="5"/>
        <v>164023</v>
      </c>
      <c r="B214" s="126" t="s">
        <v>354</v>
      </c>
      <c r="C214" s="153" t="s">
        <v>355</v>
      </c>
      <c r="D214" s="125" t="s">
        <v>4</v>
      </c>
      <c r="E214" s="140">
        <v>2255550.71</v>
      </c>
      <c r="F214" s="140">
        <v>1070824.51</v>
      </c>
      <c r="G214" s="140">
        <v>650807.6</v>
      </c>
      <c r="H214" s="140">
        <v>628824.43000000005</v>
      </c>
      <c r="I214" s="140">
        <v>855104.26</v>
      </c>
      <c r="J214" s="140">
        <v>936816.7</v>
      </c>
      <c r="K214" s="140">
        <v>1185668.28</v>
      </c>
      <c r="L214" s="140">
        <v>1457490.82</v>
      </c>
      <c r="M214" s="140">
        <v>1560521.08</v>
      </c>
      <c r="N214" s="140">
        <v>1969079.94</v>
      </c>
      <c r="O214" s="140">
        <v>2095571.41</v>
      </c>
      <c r="P214" s="140">
        <v>2052584.65</v>
      </c>
      <c r="Q214" s="199">
        <v>1997804.99</v>
      </c>
      <c r="R214" s="199">
        <v>1446024</v>
      </c>
      <c r="S214" s="199">
        <v>1264477.22</v>
      </c>
      <c r="T214" s="199">
        <v>1370936.71</v>
      </c>
      <c r="U214" s="199">
        <v>1495486.98</v>
      </c>
      <c r="V214" s="199">
        <v>1787744.71</v>
      </c>
      <c r="W214" s="199">
        <v>1747936.86</v>
      </c>
      <c r="X214" s="199">
        <v>1707527.02</v>
      </c>
      <c r="Y214" s="199">
        <v>1642813.63</v>
      </c>
      <c r="Z214" s="199">
        <v>1945670.31</v>
      </c>
      <c r="AA214" s="199">
        <v>2339744.64</v>
      </c>
      <c r="AB214" s="199">
        <v>2286220.15</v>
      </c>
      <c r="AC214" s="199">
        <f>IFERROR(VLOOKUP('SAP Data'!$C214,'2021 Balance Sheet'!$B$7:$O$1335,'2021 Balance Sheet'!D$2, FALSE),0)</f>
        <v>2237918.98</v>
      </c>
      <c r="AD214" s="199">
        <f>IFERROR(VLOOKUP('SAP Data'!$C214,'2021 Balance Sheet'!$B$7:$O$1335,'2021 Balance Sheet'!E$2, FALSE),0)</f>
        <v>1464039.77</v>
      </c>
      <c r="AE214" s="199">
        <f>IFERROR(VLOOKUP('SAP Data'!$C214,'2021 Balance Sheet'!$B$7:$O$1335,'2021 Balance Sheet'!F$2, FALSE),0)</f>
        <v>1695339.79</v>
      </c>
      <c r="AF214" s="199">
        <f>IFERROR(VLOOKUP('SAP Data'!$C214,'2021 Balance Sheet'!$B$7:$O$1335,'2021 Balance Sheet'!G$2, FALSE),0)</f>
        <v>1881160.44</v>
      </c>
      <c r="AG214" s="199">
        <f>IFERROR(VLOOKUP('SAP Data'!$C214,'2021 Balance Sheet'!$B$7:$O$1335,'2021 Balance Sheet'!H$2, FALSE),0)</f>
        <v>1833257.94</v>
      </c>
      <c r="AH214" s="199">
        <f>IFERROR(VLOOKUP('SAP Data'!$C214,'2021 Balance Sheet'!$B$7:$O$1335,'2021 Balance Sheet'!I$2, FALSE),0)</f>
        <v>1773123.14</v>
      </c>
      <c r="AI214" s="199">
        <f>IFERROR(VLOOKUP('SAP Data'!$C214,'2021 Balance Sheet'!$B$7:$O$1335,'2021 Balance Sheet'!J$2, FALSE),0)</f>
        <v>1824262.17</v>
      </c>
      <c r="AJ214" s="199">
        <f>IFERROR(VLOOKUP('SAP Data'!$C214,'2021 Balance Sheet'!$B$7:$O$1335,'2021 Balance Sheet'!K$2, FALSE),0)</f>
        <v>2090146.52</v>
      </c>
      <c r="AK214" s="199">
        <f>IFERROR(VLOOKUP('SAP Data'!$C214,'2021 Balance Sheet'!$B$7:$O$1335,'2021 Balance Sheet'!L$2, FALSE),0)</f>
        <v>2757897.45</v>
      </c>
      <c r="AL214" s="199">
        <f>IFERROR(VLOOKUP('SAP Data'!$C214,'2021 Balance Sheet'!$B$7:$O$1335,'2021 Balance Sheet'!M$2, FALSE),0)</f>
        <v>3444709.85</v>
      </c>
      <c r="AM214" s="199">
        <f>IFERROR(VLOOKUP('SAP Data'!$C214,'2021 Balance Sheet'!$B$7:$O$1335,'2021 Balance Sheet'!N$2, FALSE),0)</f>
        <v>3361310.88</v>
      </c>
      <c r="AN214" s="199">
        <f>IFERROR(VLOOKUP('SAP Data'!$C214,'2021 Balance Sheet'!$B$7:$O$1335,'2021 Balance Sheet'!O$2, FALSE),0)</f>
        <v>2705786.61</v>
      </c>
      <c r="AO214" s="198">
        <f t="shared" si="6"/>
        <v>2286220.15</v>
      </c>
    </row>
    <row r="215" spans="1:41" ht="15.75" thickBot="1" x14ac:dyDescent="0.3">
      <c r="A215" s="26" t="str">
        <f t="shared" ref="A215:A282" si="7">RIGHT(C215,6)</f>
        <v>164031</v>
      </c>
      <c r="B215" s="126" t="s">
        <v>3105</v>
      </c>
      <c r="C215" s="153" t="s">
        <v>1472</v>
      </c>
      <c r="D215" s="125"/>
      <c r="E215" s="140"/>
      <c r="F215" s="140"/>
      <c r="G215" s="140"/>
      <c r="H215" s="140"/>
      <c r="I215" s="140"/>
      <c r="J215" s="140"/>
      <c r="K215" s="140"/>
      <c r="L215" s="140"/>
      <c r="M215" s="140"/>
      <c r="N215" s="140"/>
      <c r="O215" s="140"/>
      <c r="P215" s="140"/>
      <c r="Q215" s="199">
        <v>0</v>
      </c>
      <c r="R215" s="199">
        <v>0</v>
      </c>
      <c r="S215" s="199">
        <v>0</v>
      </c>
      <c r="T215" s="199">
        <v>0</v>
      </c>
      <c r="U215" s="199">
        <v>0</v>
      </c>
      <c r="V215" s="199">
        <v>0</v>
      </c>
      <c r="W215" s="199">
        <v>0</v>
      </c>
      <c r="X215" s="199">
        <v>0</v>
      </c>
      <c r="Y215" s="199">
        <v>0</v>
      </c>
      <c r="Z215" s="199">
        <v>0</v>
      </c>
      <c r="AA215" s="199">
        <v>0</v>
      </c>
      <c r="AB215" s="199">
        <v>0</v>
      </c>
      <c r="AC215" s="199">
        <f>IFERROR(VLOOKUP('SAP Data'!$C215,'2021 Balance Sheet'!$B$7:$O$1335,'2021 Balance Sheet'!D$2, FALSE),0)</f>
        <v>0</v>
      </c>
      <c r="AD215" s="199">
        <f>IFERROR(VLOOKUP('SAP Data'!$C215,'2021 Balance Sheet'!$B$7:$O$1335,'2021 Balance Sheet'!E$2, FALSE),0)</f>
        <v>0</v>
      </c>
      <c r="AE215" s="199">
        <f>IFERROR(VLOOKUP('SAP Data'!$C215,'2021 Balance Sheet'!$B$7:$O$1335,'2021 Balance Sheet'!F$2, FALSE),0)</f>
        <v>0</v>
      </c>
      <c r="AF215" s="199">
        <f>IFERROR(VLOOKUP('SAP Data'!$C215,'2021 Balance Sheet'!$B$7:$O$1335,'2021 Balance Sheet'!G$2, FALSE),0)</f>
        <v>0</v>
      </c>
      <c r="AG215" s="199">
        <f>IFERROR(VLOOKUP('SAP Data'!$C215,'2021 Balance Sheet'!$B$7:$O$1335,'2021 Balance Sheet'!H$2, FALSE),0)</f>
        <v>0</v>
      </c>
      <c r="AH215" s="199">
        <f>IFERROR(VLOOKUP('SAP Data'!$C215,'2021 Balance Sheet'!$B$7:$O$1335,'2021 Balance Sheet'!I$2, FALSE),0)</f>
        <v>0</v>
      </c>
      <c r="AI215" s="199">
        <f>IFERROR(VLOOKUP('SAP Data'!$C215,'2021 Balance Sheet'!$B$7:$O$1335,'2021 Balance Sheet'!J$2, FALSE),0)</f>
        <v>0</v>
      </c>
      <c r="AJ215" s="199">
        <f>IFERROR(VLOOKUP('SAP Data'!$C215,'2021 Balance Sheet'!$B$7:$O$1335,'2021 Balance Sheet'!K$2, FALSE),0)</f>
        <v>0</v>
      </c>
      <c r="AK215" s="199">
        <f>IFERROR(VLOOKUP('SAP Data'!$C215,'2021 Balance Sheet'!$B$7:$O$1335,'2021 Balance Sheet'!L$2, FALSE),0)</f>
        <v>0</v>
      </c>
      <c r="AL215" s="199">
        <f>IFERROR(VLOOKUP('SAP Data'!$C215,'2021 Balance Sheet'!$B$7:$O$1335,'2021 Balance Sheet'!M$2, FALSE),0)</f>
        <v>0</v>
      </c>
      <c r="AM215" s="199">
        <f>IFERROR(VLOOKUP('SAP Data'!$C215,'2021 Balance Sheet'!$B$7:$O$1335,'2021 Balance Sheet'!N$2, FALSE),0)</f>
        <v>0</v>
      </c>
      <c r="AN215" s="199">
        <f>IFERROR(VLOOKUP('SAP Data'!$C215,'2021 Balance Sheet'!$B$7:$O$1335,'2021 Balance Sheet'!O$2, FALSE),0)</f>
        <v>0</v>
      </c>
      <c r="AO215" s="198">
        <f t="shared" si="6"/>
        <v>0</v>
      </c>
    </row>
    <row r="216" spans="1:41" ht="15.75" thickBot="1" x14ac:dyDescent="0.3">
      <c r="A216" s="26" t="str">
        <f t="shared" si="7"/>
        <v>164032</v>
      </c>
      <c r="B216" s="126" t="s">
        <v>357</v>
      </c>
      <c r="C216" s="153" t="s">
        <v>358</v>
      </c>
      <c r="D216" s="125" t="s">
        <v>4</v>
      </c>
      <c r="E216" s="139">
        <v>-12665675.07</v>
      </c>
      <c r="F216" s="139">
        <v>-14813865.99</v>
      </c>
      <c r="G216" s="139">
        <v>-13782447.59</v>
      </c>
      <c r="H216" s="139">
        <v>-12722502.02</v>
      </c>
      <c r="I216" s="139">
        <v>-12055551.380000001</v>
      </c>
      <c r="J216" s="139">
        <v>-11622406.470000001</v>
      </c>
      <c r="K216" s="139">
        <v>-9807606.0899999999</v>
      </c>
      <c r="L216" s="139">
        <v>-6497572.8099999996</v>
      </c>
      <c r="M216" s="139">
        <v>-1073099.57</v>
      </c>
      <c r="N216" s="139">
        <v>0</v>
      </c>
      <c r="O216" s="139">
        <v>-215540</v>
      </c>
      <c r="P216" s="139">
        <v>-1396952.69</v>
      </c>
      <c r="Q216" s="199">
        <v>-2175848.27</v>
      </c>
      <c r="R216" s="199">
        <v>-6111391.5</v>
      </c>
      <c r="S216" s="199">
        <v>-7577146.1200000001</v>
      </c>
      <c r="T216" s="199">
        <v>-7740233.6200000001</v>
      </c>
      <c r="U216" s="199">
        <v>-4345686.6500000004</v>
      </c>
      <c r="V216" s="199">
        <v>-617688.48</v>
      </c>
      <c r="W216" s="199">
        <v>-104694.37</v>
      </c>
      <c r="X216" s="199">
        <v>-104694.37</v>
      </c>
      <c r="Y216" s="199">
        <v>0.01</v>
      </c>
      <c r="Z216" s="199">
        <v>0.01</v>
      </c>
      <c r="AA216" s="199">
        <v>0.01</v>
      </c>
      <c r="AB216" s="199">
        <v>-1723559.39</v>
      </c>
      <c r="AC216" s="199">
        <f>IFERROR(VLOOKUP('SAP Data'!$C216,'2021 Balance Sheet'!$B$7:$O$1335,'2021 Balance Sheet'!D$2, FALSE),0)</f>
        <v>-3420941.39</v>
      </c>
      <c r="AD216" s="199">
        <f>IFERROR(VLOOKUP('SAP Data'!$C216,'2021 Balance Sheet'!$B$7:$O$1335,'2021 Balance Sheet'!E$2, FALSE),0)</f>
        <v>-5839433.3899999997</v>
      </c>
      <c r="AE216" s="199">
        <f>IFERROR(VLOOKUP('SAP Data'!$C216,'2021 Balance Sheet'!$B$7:$O$1335,'2021 Balance Sheet'!F$2, FALSE),0)</f>
        <v>-6328215.0599999996</v>
      </c>
      <c r="AF216" s="199">
        <f>IFERROR(VLOOKUP('SAP Data'!$C216,'2021 Balance Sheet'!$B$7:$O$1335,'2021 Balance Sheet'!G$2, FALSE),0)</f>
        <v>-5218815.0599999996</v>
      </c>
      <c r="AG216" s="199">
        <f>IFERROR(VLOOKUP('SAP Data'!$C216,'2021 Balance Sheet'!$B$7:$O$1335,'2021 Balance Sheet'!H$2, FALSE),0)</f>
        <v>-2587000.9700000002</v>
      </c>
      <c r="AH216" s="199">
        <f>IFERROR(VLOOKUP('SAP Data'!$C216,'2021 Balance Sheet'!$B$7:$O$1335,'2021 Balance Sheet'!I$2, FALSE),0)</f>
        <v>-744265.38</v>
      </c>
      <c r="AI216" s="199">
        <f>IFERROR(VLOOKUP('SAP Data'!$C216,'2021 Balance Sheet'!$B$7:$O$1335,'2021 Balance Sheet'!J$2, FALSE),0)</f>
        <v>-743832.71</v>
      </c>
      <c r="AJ216" s="199">
        <f>IFERROR(VLOOKUP('SAP Data'!$C216,'2021 Balance Sheet'!$B$7:$O$1335,'2021 Balance Sheet'!K$2, FALSE),0)</f>
        <v>-743832.71</v>
      </c>
      <c r="AK216" s="199">
        <f>IFERROR(VLOOKUP('SAP Data'!$C216,'2021 Balance Sheet'!$B$7:$O$1335,'2021 Balance Sheet'!L$2, FALSE),0)</f>
        <v>-740291.51</v>
      </c>
      <c r="AL216" s="199">
        <f>IFERROR(VLOOKUP('SAP Data'!$C216,'2021 Balance Sheet'!$B$7:$O$1335,'2021 Balance Sheet'!M$2, FALSE),0)</f>
        <v>0.02</v>
      </c>
      <c r="AM216" s="199">
        <f>IFERROR(VLOOKUP('SAP Data'!$C216,'2021 Balance Sheet'!$B$7:$O$1335,'2021 Balance Sheet'!N$2, FALSE),0)</f>
        <v>-660284.43999999994</v>
      </c>
      <c r="AN216" s="199">
        <f>IFERROR(VLOOKUP('SAP Data'!$C216,'2021 Balance Sheet'!$B$7:$O$1335,'2021 Balance Sheet'!O$2, FALSE),0)</f>
        <v>-2380459.4500000002</v>
      </c>
      <c r="AO216" s="198">
        <f t="shared" si="6"/>
        <v>-1723559.39</v>
      </c>
    </row>
    <row r="217" spans="1:41" ht="15.75" thickBot="1" x14ac:dyDescent="0.3">
      <c r="A217" s="26" t="str">
        <f t="shared" si="7"/>
        <v>164038</v>
      </c>
      <c r="B217" s="126" t="s">
        <v>3106</v>
      </c>
      <c r="C217" s="153" t="s">
        <v>3107</v>
      </c>
      <c r="D217" s="125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99">
        <v>0</v>
      </c>
      <c r="R217" s="199">
        <v>0</v>
      </c>
      <c r="S217" s="199">
        <v>0</v>
      </c>
      <c r="T217" s="199">
        <v>0</v>
      </c>
      <c r="U217" s="199">
        <v>0</v>
      </c>
      <c r="V217" s="199">
        <v>0</v>
      </c>
      <c r="W217" s="199">
        <v>0</v>
      </c>
      <c r="X217" s="199">
        <v>0</v>
      </c>
      <c r="Y217" s="199">
        <v>0</v>
      </c>
      <c r="Z217" s="199">
        <v>0</v>
      </c>
      <c r="AA217" s="199">
        <v>0</v>
      </c>
      <c r="AB217" s="199">
        <v>0</v>
      </c>
      <c r="AC217" s="199">
        <f>IFERROR(VLOOKUP('SAP Data'!$C217,'2021 Balance Sheet'!$B$7:$O$1335,'2021 Balance Sheet'!D$2, FALSE),0)</f>
        <v>0</v>
      </c>
      <c r="AD217" s="199">
        <f>IFERROR(VLOOKUP('SAP Data'!$C217,'2021 Balance Sheet'!$B$7:$O$1335,'2021 Balance Sheet'!E$2, FALSE),0)</f>
        <v>0</v>
      </c>
      <c r="AE217" s="199">
        <f>IFERROR(VLOOKUP('SAP Data'!$C217,'2021 Balance Sheet'!$B$7:$O$1335,'2021 Balance Sheet'!F$2, FALSE),0)</f>
        <v>0</v>
      </c>
      <c r="AF217" s="199">
        <f>IFERROR(VLOOKUP('SAP Data'!$C217,'2021 Balance Sheet'!$B$7:$O$1335,'2021 Balance Sheet'!G$2, FALSE),0)</f>
        <v>0</v>
      </c>
      <c r="AG217" s="199">
        <f>IFERROR(VLOOKUP('SAP Data'!$C217,'2021 Balance Sheet'!$B$7:$O$1335,'2021 Balance Sheet'!H$2, FALSE),0)</f>
        <v>0</v>
      </c>
      <c r="AH217" s="199">
        <f>IFERROR(VLOOKUP('SAP Data'!$C217,'2021 Balance Sheet'!$B$7:$O$1335,'2021 Balance Sheet'!I$2, FALSE),0)</f>
        <v>0</v>
      </c>
      <c r="AI217" s="199">
        <f>IFERROR(VLOOKUP('SAP Data'!$C217,'2021 Balance Sheet'!$B$7:$O$1335,'2021 Balance Sheet'!J$2, FALSE),0)</f>
        <v>0</v>
      </c>
      <c r="AJ217" s="199">
        <f>IFERROR(VLOOKUP('SAP Data'!$C217,'2021 Balance Sheet'!$B$7:$O$1335,'2021 Balance Sheet'!K$2, FALSE),0)</f>
        <v>0</v>
      </c>
      <c r="AK217" s="199">
        <f>IFERROR(VLOOKUP('SAP Data'!$C217,'2021 Balance Sheet'!$B$7:$O$1335,'2021 Balance Sheet'!L$2, FALSE),0)</f>
        <v>0</v>
      </c>
      <c r="AL217" s="199">
        <f>IFERROR(VLOOKUP('SAP Data'!$C217,'2021 Balance Sheet'!$B$7:$O$1335,'2021 Balance Sheet'!M$2, FALSE),0)</f>
        <v>0</v>
      </c>
      <c r="AM217" s="199">
        <f>IFERROR(VLOOKUP('SAP Data'!$C217,'2021 Balance Sheet'!$B$7:$O$1335,'2021 Balance Sheet'!N$2, FALSE),0)</f>
        <v>0</v>
      </c>
      <c r="AN217" s="199">
        <f>IFERROR(VLOOKUP('SAP Data'!$C217,'2021 Balance Sheet'!$B$7:$O$1335,'2021 Balance Sheet'!O$2, FALSE),0)</f>
        <v>0</v>
      </c>
      <c r="AO217" s="198">
        <f t="shared" si="6"/>
        <v>0</v>
      </c>
    </row>
    <row r="218" spans="1:41" ht="15.75" thickBot="1" x14ac:dyDescent="0.3">
      <c r="A218" s="26" t="str">
        <f t="shared" si="7"/>
        <v>164040</v>
      </c>
      <c r="B218" s="126" t="s">
        <v>3108</v>
      </c>
      <c r="C218" s="153" t="s">
        <v>3109</v>
      </c>
      <c r="D218" s="125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99">
        <v>0</v>
      </c>
      <c r="R218" s="199">
        <v>0</v>
      </c>
      <c r="S218" s="199">
        <v>0</v>
      </c>
      <c r="T218" s="199">
        <v>0</v>
      </c>
      <c r="U218" s="199">
        <v>0</v>
      </c>
      <c r="V218" s="199">
        <v>0</v>
      </c>
      <c r="W218" s="199">
        <v>0</v>
      </c>
      <c r="X218" s="199">
        <v>0</v>
      </c>
      <c r="Y218" s="199">
        <v>0</v>
      </c>
      <c r="Z218" s="199">
        <v>0</v>
      </c>
      <c r="AA218" s="199">
        <v>0</v>
      </c>
      <c r="AB218" s="199">
        <v>0</v>
      </c>
      <c r="AC218" s="199">
        <f>IFERROR(VLOOKUP('SAP Data'!$C218,'2021 Balance Sheet'!$B$7:$O$1335,'2021 Balance Sheet'!D$2, FALSE),0)</f>
        <v>0</v>
      </c>
      <c r="AD218" s="199">
        <f>IFERROR(VLOOKUP('SAP Data'!$C218,'2021 Balance Sheet'!$B$7:$O$1335,'2021 Balance Sheet'!E$2, FALSE),0)</f>
        <v>0</v>
      </c>
      <c r="AE218" s="199">
        <f>IFERROR(VLOOKUP('SAP Data'!$C218,'2021 Balance Sheet'!$B$7:$O$1335,'2021 Balance Sheet'!F$2, FALSE),0)</f>
        <v>0</v>
      </c>
      <c r="AF218" s="199">
        <f>IFERROR(VLOOKUP('SAP Data'!$C218,'2021 Balance Sheet'!$B$7:$O$1335,'2021 Balance Sheet'!G$2, FALSE),0)</f>
        <v>0</v>
      </c>
      <c r="AG218" s="199">
        <f>IFERROR(VLOOKUP('SAP Data'!$C218,'2021 Balance Sheet'!$B$7:$O$1335,'2021 Balance Sheet'!H$2, FALSE),0)</f>
        <v>0</v>
      </c>
      <c r="AH218" s="199">
        <f>IFERROR(VLOOKUP('SAP Data'!$C218,'2021 Balance Sheet'!$B$7:$O$1335,'2021 Balance Sheet'!I$2, FALSE),0)</f>
        <v>0</v>
      </c>
      <c r="AI218" s="199">
        <f>IFERROR(VLOOKUP('SAP Data'!$C218,'2021 Balance Sheet'!$B$7:$O$1335,'2021 Balance Sheet'!J$2, FALSE),0)</f>
        <v>0</v>
      </c>
      <c r="AJ218" s="199">
        <f>IFERROR(VLOOKUP('SAP Data'!$C218,'2021 Balance Sheet'!$B$7:$O$1335,'2021 Balance Sheet'!K$2, FALSE),0)</f>
        <v>0</v>
      </c>
      <c r="AK218" s="199">
        <f>IFERROR(VLOOKUP('SAP Data'!$C218,'2021 Balance Sheet'!$B$7:$O$1335,'2021 Balance Sheet'!L$2, FALSE),0)</f>
        <v>0</v>
      </c>
      <c r="AL218" s="199">
        <f>IFERROR(VLOOKUP('SAP Data'!$C218,'2021 Balance Sheet'!$B$7:$O$1335,'2021 Balance Sheet'!M$2, FALSE),0)</f>
        <v>0</v>
      </c>
      <c r="AM218" s="199">
        <f>IFERROR(VLOOKUP('SAP Data'!$C218,'2021 Balance Sheet'!$B$7:$O$1335,'2021 Balance Sheet'!N$2, FALSE),0)</f>
        <v>0</v>
      </c>
      <c r="AN218" s="199">
        <f>IFERROR(VLOOKUP('SAP Data'!$C218,'2021 Balance Sheet'!$B$7:$O$1335,'2021 Balance Sheet'!O$2, FALSE),0)</f>
        <v>0</v>
      </c>
      <c r="AO218" s="198">
        <f t="shared" si="6"/>
        <v>0</v>
      </c>
    </row>
    <row r="219" spans="1:41" ht="15.75" thickBot="1" x14ac:dyDescent="0.3">
      <c r="A219" s="26" t="str">
        <f t="shared" si="7"/>
        <v>500132</v>
      </c>
      <c r="B219" s="149" t="s">
        <v>1606</v>
      </c>
      <c r="C219" s="153">
        <v>500132</v>
      </c>
      <c r="D219" s="166"/>
      <c r="E219" s="140">
        <v>14981264</v>
      </c>
      <c r="F219" s="140">
        <v>15125860.939999999</v>
      </c>
      <c r="G219" s="140">
        <v>15695154.01</v>
      </c>
      <c r="H219" s="140">
        <v>16250889.41</v>
      </c>
      <c r="I219" s="140">
        <v>16982382.5</v>
      </c>
      <c r="J219" s="140">
        <v>16386253.92</v>
      </c>
      <c r="K219" s="140">
        <v>15939077.34</v>
      </c>
      <c r="L219" s="140">
        <v>15798648.52</v>
      </c>
      <c r="M219" s="140">
        <v>15488119.49</v>
      </c>
      <c r="N219" s="140">
        <v>15620129.08</v>
      </c>
      <c r="O219" s="140">
        <v>15501084.32</v>
      </c>
      <c r="P219" s="140">
        <v>16428359.91</v>
      </c>
      <c r="Q219" s="199">
        <v>16841808.18</v>
      </c>
      <c r="R219" s="199">
        <v>16978023.120000001</v>
      </c>
      <c r="S219" s="199">
        <v>16746423.42</v>
      </c>
      <c r="T219" s="199">
        <v>17421063.52</v>
      </c>
      <c r="U219" s="199">
        <v>18892408.16</v>
      </c>
      <c r="V219" s="199">
        <v>18193468.100000001</v>
      </c>
      <c r="W219" s="199">
        <v>17379771.789999999</v>
      </c>
      <c r="X219" s="199">
        <v>17303641.949999999</v>
      </c>
      <c r="Y219" s="199">
        <v>17542547.329999998</v>
      </c>
      <c r="Z219" s="199">
        <v>17346168.98</v>
      </c>
      <c r="AA219" s="199">
        <v>17184848.09</v>
      </c>
      <c r="AB219" s="199">
        <v>17608492.300000001</v>
      </c>
      <c r="AC219" s="199">
        <f>IFERROR(VLOOKUP('SAP Data'!$C219,'2021 Balance Sheet'!$B$7:$O$1335,'2021 Balance Sheet'!D$2, FALSE),0)</f>
        <v>17432405.039999999</v>
      </c>
      <c r="AD219" s="199">
        <f>IFERROR(VLOOKUP('SAP Data'!$C219,'2021 Balance Sheet'!$B$7:$O$1335,'2021 Balance Sheet'!E$2, FALSE),0)</f>
        <v>17464227.82</v>
      </c>
      <c r="AE219" s="199">
        <f>IFERROR(VLOOKUP('SAP Data'!$C219,'2021 Balance Sheet'!$B$7:$O$1335,'2021 Balance Sheet'!F$2, FALSE),0)</f>
        <v>16993484.399999999</v>
      </c>
      <c r="AF219" s="199">
        <f>IFERROR(VLOOKUP('SAP Data'!$C219,'2021 Balance Sheet'!$B$7:$O$1335,'2021 Balance Sheet'!G$2, FALSE),0)</f>
        <v>16541957.43</v>
      </c>
      <c r="AG219" s="199">
        <f>IFERROR(VLOOKUP('SAP Data'!$C219,'2021 Balance Sheet'!$B$7:$O$1335,'2021 Balance Sheet'!H$2, FALSE),0)</f>
        <v>16313424.17</v>
      </c>
      <c r="AH219" s="199">
        <f>IFERROR(VLOOKUP('SAP Data'!$C219,'2021 Balance Sheet'!$B$7:$O$1335,'2021 Balance Sheet'!I$2, FALSE),0)</f>
        <v>17522011.210000001</v>
      </c>
      <c r="AI219" s="199">
        <f>IFERROR(VLOOKUP('SAP Data'!$C219,'2021 Balance Sheet'!$B$7:$O$1335,'2021 Balance Sheet'!J$2, FALSE),0)</f>
        <v>18599091.690000001</v>
      </c>
      <c r="AJ219" s="199">
        <f>IFERROR(VLOOKUP('SAP Data'!$C219,'2021 Balance Sheet'!$B$7:$O$1335,'2021 Balance Sheet'!K$2, FALSE),0)</f>
        <v>18388163.170000002</v>
      </c>
      <c r="AK219" s="199">
        <f>IFERROR(VLOOKUP('SAP Data'!$C219,'2021 Balance Sheet'!$B$7:$O$1335,'2021 Balance Sheet'!L$2, FALSE),0)</f>
        <v>19478635.780000001</v>
      </c>
      <c r="AL219" s="199">
        <f>IFERROR(VLOOKUP('SAP Data'!$C219,'2021 Balance Sheet'!$B$7:$O$1335,'2021 Balance Sheet'!M$2, FALSE),0)</f>
        <v>18528502.309999999</v>
      </c>
      <c r="AM219" s="199">
        <f>IFERROR(VLOOKUP('SAP Data'!$C219,'2021 Balance Sheet'!$B$7:$O$1335,'2021 Balance Sheet'!N$2, FALSE),0)</f>
        <v>18964893.57</v>
      </c>
      <c r="AN219" s="199">
        <f>IFERROR(VLOOKUP('SAP Data'!$C219,'2021 Balance Sheet'!$B$7:$O$1335,'2021 Balance Sheet'!O$2, FALSE),0)</f>
        <v>19373315.859999999</v>
      </c>
      <c r="AO219" s="198">
        <f t="shared" si="6"/>
        <v>17608492.300000001</v>
      </c>
    </row>
    <row r="220" spans="1:41" ht="15.75" thickBot="1" x14ac:dyDescent="0.3">
      <c r="A220" s="26" t="str">
        <f t="shared" si="7"/>
        <v>154001</v>
      </c>
      <c r="B220" s="126" t="s">
        <v>360</v>
      </c>
      <c r="C220" s="153" t="s">
        <v>361</v>
      </c>
      <c r="D220" s="125" t="s">
        <v>4</v>
      </c>
      <c r="E220" s="139">
        <v>13698939.1</v>
      </c>
      <c r="F220" s="139">
        <v>13879292.68</v>
      </c>
      <c r="G220" s="139">
        <v>14645372.99</v>
      </c>
      <c r="H220" s="139">
        <v>14833533.25</v>
      </c>
      <c r="I220" s="139">
        <v>15591060.73</v>
      </c>
      <c r="J220" s="139">
        <v>15111923.279999999</v>
      </c>
      <c r="K220" s="139">
        <v>14478745.24</v>
      </c>
      <c r="L220" s="139">
        <v>14324181.939999999</v>
      </c>
      <c r="M220" s="139">
        <v>14029405.98</v>
      </c>
      <c r="N220" s="139">
        <v>14001989.960000001</v>
      </c>
      <c r="O220" s="139">
        <v>13927727.98</v>
      </c>
      <c r="P220" s="139">
        <v>14850420.390000001</v>
      </c>
      <c r="Q220" s="199">
        <v>14970129.470000001</v>
      </c>
      <c r="R220" s="199">
        <v>15181541.9</v>
      </c>
      <c r="S220" s="199">
        <v>14989593.109999999</v>
      </c>
      <c r="T220" s="199">
        <v>15569216.039999999</v>
      </c>
      <c r="U220" s="199">
        <v>16868309.09</v>
      </c>
      <c r="V220" s="199">
        <v>16717824.390000001</v>
      </c>
      <c r="W220" s="199">
        <v>15942777.119999999</v>
      </c>
      <c r="X220" s="199">
        <v>15835472</v>
      </c>
      <c r="Y220" s="199">
        <v>16163540.939999999</v>
      </c>
      <c r="Z220" s="199">
        <v>15866717.16</v>
      </c>
      <c r="AA220" s="199">
        <v>15586077.279999999</v>
      </c>
      <c r="AB220" s="199">
        <v>15568878.630000001</v>
      </c>
      <c r="AC220" s="199">
        <f>IFERROR(VLOOKUP('SAP Data'!$C220,'2021 Balance Sheet'!$B$7:$O$1335,'2021 Balance Sheet'!D$2, FALSE),0)</f>
        <v>16038696.02</v>
      </c>
      <c r="AD220" s="199">
        <f>IFERROR(VLOOKUP('SAP Data'!$C220,'2021 Balance Sheet'!$B$7:$O$1335,'2021 Balance Sheet'!E$2, FALSE),0)</f>
        <v>16074832.130000001</v>
      </c>
      <c r="AE220" s="199">
        <f>IFERROR(VLOOKUP('SAP Data'!$C220,'2021 Balance Sheet'!$B$7:$O$1335,'2021 Balance Sheet'!F$2, FALSE),0)</f>
        <v>15498192.029999999</v>
      </c>
      <c r="AF220" s="199">
        <f>IFERROR(VLOOKUP('SAP Data'!$C220,'2021 Balance Sheet'!$B$7:$O$1335,'2021 Balance Sheet'!G$2, FALSE),0)</f>
        <v>15032620.26</v>
      </c>
      <c r="AG220" s="199">
        <f>IFERROR(VLOOKUP('SAP Data'!$C220,'2021 Balance Sheet'!$B$7:$O$1335,'2021 Balance Sheet'!H$2, FALSE),0)</f>
        <v>14778328.390000001</v>
      </c>
      <c r="AH220" s="199">
        <f>IFERROR(VLOOKUP('SAP Data'!$C220,'2021 Balance Sheet'!$B$7:$O$1335,'2021 Balance Sheet'!I$2, FALSE),0)</f>
        <v>16032550.32</v>
      </c>
      <c r="AI220" s="199">
        <f>IFERROR(VLOOKUP('SAP Data'!$C220,'2021 Balance Sheet'!$B$7:$O$1335,'2021 Balance Sheet'!J$2, FALSE),0)</f>
        <v>16841832.600000001</v>
      </c>
      <c r="AJ220" s="199">
        <f>IFERROR(VLOOKUP('SAP Data'!$C220,'2021 Balance Sheet'!$B$7:$O$1335,'2021 Balance Sheet'!K$2, FALSE),0)</f>
        <v>16709016.9</v>
      </c>
      <c r="AK220" s="199">
        <f>IFERROR(VLOOKUP('SAP Data'!$C220,'2021 Balance Sheet'!$B$7:$O$1335,'2021 Balance Sheet'!L$2, FALSE),0)</f>
        <v>16701283.34</v>
      </c>
      <c r="AL220" s="199">
        <f>IFERROR(VLOOKUP('SAP Data'!$C220,'2021 Balance Sheet'!$B$7:$O$1335,'2021 Balance Sheet'!M$2, FALSE),0)</f>
        <v>16820506.02</v>
      </c>
      <c r="AM220" s="199">
        <f>IFERROR(VLOOKUP('SAP Data'!$C220,'2021 Balance Sheet'!$B$7:$O$1335,'2021 Balance Sheet'!N$2, FALSE),0)</f>
        <v>16945450.739999998</v>
      </c>
      <c r="AN220" s="199">
        <f>IFERROR(VLOOKUP('SAP Data'!$C220,'2021 Balance Sheet'!$B$7:$O$1335,'2021 Balance Sheet'!O$2, FALSE),0)</f>
        <v>17968759.300000001</v>
      </c>
      <c r="AO220" s="198">
        <f t="shared" si="6"/>
        <v>15568878.630000001</v>
      </c>
    </row>
    <row r="221" spans="1:41" ht="15.75" thickBot="1" x14ac:dyDescent="0.3">
      <c r="A221" s="26" t="str">
        <f t="shared" si="7"/>
        <v>154002</v>
      </c>
      <c r="B221" s="126" t="s">
        <v>3110</v>
      </c>
      <c r="C221" s="153" t="s">
        <v>3111</v>
      </c>
      <c r="D221" s="125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99">
        <v>0</v>
      </c>
      <c r="R221" s="199">
        <v>0</v>
      </c>
      <c r="S221" s="199">
        <v>0</v>
      </c>
      <c r="T221" s="199">
        <v>0</v>
      </c>
      <c r="U221" s="199">
        <v>0</v>
      </c>
      <c r="V221" s="199">
        <v>0</v>
      </c>
      <c r="W221" s="199">
        <v>0</v>
      </c>
      <c r="X221" s="199">
        <v>0</v>
      </c>
      <c r="Y221" s="199">
        <v>0</v>
      </c>
      <c r="Z221" s="199">
        <v>0</v>
      </c>
      <c r="AA221" s="199">
        <v>0</v>
      </c>
      <c r="AB221" s="199">
        <v>0</v>
      </c>
      <c r="AC221" s="199">
        <f>IFERROR(VLOOKUP('SAP Data'!$C221,'2021 Balance Sheet'!$B$7:$O$1335,'2021 Balance Sheet'!D$2, FALSE),0)</f>
        <v>0</v>
      </c>
      <c r="AD221" s="199">
        <f>IFERROR(VLOOKUP('SAP Data'!$C221,'2021 Balance Sheet'!$B$7:$O$1335,'2021 Balance Sheet'!E$2, FALSE),0)</f>
        <v>0</v>
      </c>
      <c r="AE221" s="199">
        <f>IFERROR(VLOOKUP('SAP Data'!$C221,'2021 Balance Sheet'!$B$7:$O$1335,'2021 Balance Sheet'!F$2, FALSE),0)</f>
        <v>0</v>
      </c>
      <c r="AF221" s="199">
        <f>IFERROR(VLOOKUP('SAP Data'!$C221,'2021 Balance Sheet'!$B$7:$O$1335,'2021 Balance Sheet'!G$2, FALSE),0)</f>
        <v>0</v>
      </c>
      <c r="AG221" s="199">
        <f>IFERROR(VLOOKUP('SAP Data'!$C221,'2021 Balance Sheet'!$B$7:$O$1335,'2021 Balance Sheet'!H$2, FALSE),0)</f>
        <v>0</v>
      </c>
      <c r="AH221" s="199">
        <f>IFERROR(VLOOKUP('SAP Data'!$C221,'2021 Balance Sheet'!$B$7:$O$1335,'2021 Balance Sheet'!I$2, FALSE),0)</f>
        <v>0</v>
      </c>
      <c r="AI221" s="199">
        <f>IFERROR(VLOOKUP('SAP Data'!$C221,'2021 Balance Sheet'!$B$7:$O$1335,'2021 Balance Sheet'!J$2, FALSE),0)</f>
        <v>0</v>
      </c>
      <c r="AJ221" s="199">
        <f>IFERROR(VLOOKUP('SAP Data'!$C221,'2021 Balance Sheet'!$B$7:$O$1335,'2021 Balance Sheet'!K$2, FALSE),0)</f>
        <v>0</v>
      </c>
      <c r="AK221" s="199">
        <f>IFERROR(VLOOKUP('SAP Data'!$C221,'2021 Balance Sheet'!$B$7:$O$1335,'2021 Balance Sheet'!L$2, FALSE),0)</f>
        <v>0</v>
      </c>
      <c r="AL221" s="199">
        <f>IFERROR(VLOOKUP('SAP Data'!$C221,'2021 Balance Sheet'!$B$7:$O$1335,'2021 Balance Sheet'!M$2, FALSE),0)</f>
        <v>0</v>
      </c>
      <c r="AM221" s="199">
        <f>IFERROR(VLOOKUP('SAP Data'!$C221,'2021 Balance Sheet'!$B$7:$O$1335,'2021 Balance Sheet'!N$2, FALSE),0)</f>
        <v>0</v>
      </c>
      <c r="AN221" s="199">
        <f>IFERROR(VLOOKUP('SAP Data'!$C221,'2021 Balance Sheet'!$B$7:$O$1335,'2021 Balance Sheet'!O$2, FALSE),0)</f>
        <v>0</v>
      </c>
      <c r="AO221" s="198">
        <f t="shared" si="6"/>
        <v>0</v>
      </c>
    </row>
    <row r="222" spans="1:41" ht="15.75" thickBot="1" x14ac:dyDescent="0.3">
      <c r="A222" s="26" t="str">
        <f t="shared" si="7"/>
        <v>154003</v>
      </c>
      <c r="B222" s="126" t="s">
        <v>363</v>
      </c>
      <c r="C222" s="153" t="s">
        <v>364</v>
      </c>
      <c r="D222" s="125" t="s">
        <v>4</v>
      </c>
      <c r="E222" s="140">
        <v>941824.76</v>
      </c>
      <c r="F222" s="140">
        <v>943527.5</v>
      </c>
      <c r="G222" s="140">
        <v>871187.93</v>
      </c>
      <c r="H222" s="140">
        <v>854951.34</v>
      </c>
      <c r="I222" s="140">
        <v>815707.05</v>
      </c>
      <c r="J222" s="140">
        <v>875428.46</v>
      </c>
      <c r="K222" s="140">
        <v>838792.95</v>
      </c>
      <c r="L222" s="140">
        <v>829872.16</v>
      </c>
      <c r="M222" s="140">
        <v>943400.43</v>
      </c>
      <c r="N222" s="140">
        <v>1060739.0900000001</v>
      </c>
      <c r="O222" s="140">
        <v>967132.68</v>
      </c>
      <c r="P222" s="140">
        <v>944229.69</v>
      </c>
      <c r="Q222" s="199">
        <v>1041470.98</v>
      </c>
      <c r="R222" s="199">
        <v>970844.59</v>
      </c>
      <c r="S222" s="199">
        <v>984261.08</v>
      </c>
      <c r="T222" s="199">
        <v>912366.05</v>
      </c>
      <c r="U222" s="199">
        <v>886352.11</v>
      </c>
      <c r="V222" s="199">
        <v>822873.81</v>
      </c>
      <c r="W222" s="199">
        <v>888960.33</v>
      </c>
      <c r="X222" s="199">
        <v>866963.2</v>
      </c>
      <c r="Y222" s="199">
        <v>915956.34</v>
      </c>
      <c r="Z222" s="199">
        <v>850480.44</v>
      </c>
      <c r="AA222" s="199">
        <v>1026476.98</v>
      </c>
      <c r="AB222" s="199">
        <v>968529.25</v>
      </c>
      <c r="AC222" s="199">
        <f>IFERROR(VLOOKUP('SAP Data'!$C222,'2021 Balance Sheet'!$B$7:$O$1335,'2021 Balance Sheet'!D$2, FALSE),0)</f>
        <v>961704.23</v>
      </c>
      <c r="AD222" s="199">
        <f>IFERROR(VLOOKUP('SAP Data'!$C222,'2021 Balance Sheet'!$B$7:$O$1335,'2021 Balance Sheet'!E$2, FALSE),0)</f>
        <v>1005119.01</v>
      </c>
      <c r="AE222" s="199">
        <f>IFERROR(VLOOKUP('SAP Data'!$C222,'2021 Balance Sheet'!$B$7:$O$1335,'2021 Balance Sheet'!F$2, FALSE),0)</f>
        <v>1055246.6399999999</v>
      </c>
      <c r="AF222" s="199">
        <f>IFERROR(VLOOKUP('SAP Data'!$C222,'2021 Balance Sheet'!$B$7:$O$1335,'2021 Balance Sheet'!G$2, FALSE),0)</f>
        <v>1039523.49</v>
      </c>
      <c r="AG222" s="199">
        <f>IFERROR(VLOOKUP('SAP Data'!$C222,'2021 Balance Sheet'!$B$7:$O$1335,'2021 Balance Sheet'!H$2, FALSE),0)</f>
        <v>1080920.3700000001</v>
      </c>
      <c r="AH222" s="199">
        <f>IFERROR(VLOOKUP('SAP Data'!$C222,'2021 Balance Sheet'!$B$7:$O$1335,'2021 Balance Sheet'!I$2, FALSE),0)</f>
        <v>1081532.02</v>
      </c>
      <c r="AI222" s="199">
        <f>IFERROR(VLOOKUP('SAP Data'!$C222,'2021 Balance Sheet'!$B$7:$O$1335,'2021 Balance Sheet'!J$2, FALSE),0)</f>
        <v>1211304.3899999999</v>
      </c>
      <c r="AJ222" s="199">
        <f>IFERROR(VLOOKUP('SAP Data'!$C222,'2021 Balance Sheet'!$B$7:$O$1335,'2021 Balance Sheet'!K$2, FALSE),0)</f>
        <v>1144587.3400000001</v>
      </c>
      <c r="AK222" s="199">
        <f>IFERROR(VLOOKUP('SAP Data'!$C222,'2021 Balance Sheet'!$B$7:$O$1335,'2021 Balance Sheet'!L$2, FALSE),0)</f>
        <v>1135948.3400000001</v>
      </c>
      <c r="AL222" s="199">
        <f>IFERROR(VLOOKUP('SAP Data'!$C222,'2021 Balance Sheet'!$B$7:$O$1335,'2021 Balance Sheet'!M$2, FALSE),0)</f>
        <v>1159080.51</v>
      </c>
      <c r="AM222" s="199">
        <f>IFERROR(VLOOKUP('SAP Data'!$C222,'2021 Balance Sheet'!$B$7:$O$1335,'2021 Balance Sheet'!N$2, FALSE),0)</f>
        <v>1086315.54</v>
      </c>
      <c r="AN222" s="199">
        <f>IFERROR(VLOOKUP('SAP Data'!$C222,'2021 Balance Sheet'!$B$7:$O$1335,'2021 Balance Sheet'!O$2, FALSE),0)</f>
        <v>1160800.72</v>
      </c>
      <c r="AO222" s="198">
        <f t="shared" si="6"/>
        <v>968529.25</v>
      </c>
    </row>
    <row r="223" spans="1:41" ht="15.75" thickBot="1" x14ac:dyDescent="0.3">
      <c r="A223" s="26" t="str">
        <f t="shared" si="7"/>
        <v>154005</v>
      </c>
      <c r="B223" s="126" t="s">
        <v>366</v>
      </c>
      <c r="C223" s="153" t="s">
        <v>367</v>
      </c>
      <c r="D223" s="125" t="s">
        <v>4</v>
      </c>
      <c r="E223" s="139">
        <v>0</v>
      </c>
      <c r="F223" s="139">
        <v>0</v>
      </c>
      <c r="G223" s="139">
        <v>0</v>
      </c>
      <c r="H223" s="139">
        <v>0</v>
      </c>
      <c r="I223" s="139">
        <v>0</v>
      </c>
      <c r="J223" s="139">
        <v>0</v>
      </c>
      <c r="K223" s="139">
        <v>0</v>
      </c>
      <c r="L223" s="139">
        <v>0</v>
      </c>
      <c r="M223" s="139">
        <v>0</v>
      </c>
      <c r="N223" s="139">
        <v>0</v>
      </c>
      <c r="O223" s="139">
        <v>0</v>
      </c>
      <c r="P223" s="139">
        <v>0</v>
      </c>
      <c r="Q223" s="199">
        <v>0</v>
      </c>
      <c r="R223" s="199">
        <v>0</v>
      </c>
      <c r="S223" s="199">
        <v>0</v>
      </c>
      <c r="T223" s="199">
        <v>0</v>
      </c>
      <c r="U223" s="199">
        <v>0</v>
      </c>
      <c r="V223" s="199">
        <v>0</v>
      </c>
      <c r="W223" s="199">
        <v>0</v>
      </c>
      <c r="X223" s="199">
        <v>0</v>
      </c>
      <c r="Y223" s="199">
        <v>0</v>
      </c>
      <c r="Z223" s="199">
        <v>0</v>
      </c>
      <c r="AA223" s="199">
        <v>0</v>
      </c>
      <c r="AB223" s="199">
        <v>0</v>
      </c>
      <c r="AC223" s="199">
        <f>IFERROR(VLOOKUP('SAP Data'!$C223,'2021 Balance Sheet'!$B$7:$O$1335,'2021 Balance Sheet'!D$2, FALSE),0)</f>
        <v>0</v>
      </c>
      <c r="AD223" s="199">
        <f>IFERROR(VLOOKUP('SAP Data'!$C223,'2021 Balance Sheet'!$B$7:$O$1335,'2021 Balance Sheet'!E$2, FALSE),0)</f>
        <v>0</v>
      </c>
      <c r="AE223" s="199">
        <f>IFERROR(VLOOKUP('SAP Data'!$C223,'2021 Balance Sheet'!$B$7:$O$1335,'2021 Balance Sheet'!F$2, FALSE),0)</f>
        <v>0</v>
      </c>
      <c r="AF223" s="199">
        <f>IFERROR(VLOOKUP('SAP Data'!$C223,'2021 Balance Sheet'!$B$7:$O$1335,'2021 Balance Sheet'!G$2, FALSE),0)</f>
        <v>0</v>
      </c>
      <c r="AG223" s="199">
        <f>IFERROR(VLOOKUP('SAP Data'!$C223,'2021 Balance Sheet'!$B$7:$O$1335,'2021 Balance Sheet'!H$2, FALSE),0)</f>
        <v>0</v>
      </c>
      <c r="AH223" s="199">
        <f>IFERROR(VLOOKUP('SAP Data'!$C223,'2021 Balance Sheet'!$B$7:$O$1335,'2021 Balance Sheet'!I$2, FALSE),0)</f>
        <v>0</v>
      </c>
      <c r="AI223" s="199">
        <f>IFERROR(VLOOKUP('SAP Data'!$C223,'2021 Balance Sheet'!$B$7:$O$1335,'2021 Balance Sheet'!J$2, FALSE),0)</f>
        <v>0</v>
      </c>
      <c r="AJ223" s="199">
        <f>IFERROR(VLOOKUP('SAP Data'!$C223,'2021 Balance Sheet'!$B$7:$O$1335,'2021 Balance Sheet'!K$2, FALSE),0)</f>
        <v>0</v>
      </c>
      <c r="AK223" s="199">
        <f>IFERROR(VLOOKUP('SAP Data'!$C223,'2021 Balance Sheet'!$B$7:$O$1335,'2021 Balance Sheet'!L$2, FALSE),0)</f>
        <v>0</v>
      </c>
      <c r="AL223" s="199">
        <f>IFERROR(VLOOKUP('SAP Data'!$C223,'2021 Balance Sheet'!$B$7:$O$1335,'2021 Balance Sheet'!M$2, FALSE),0)</f>
        <v>0</v>
      </c>
      <c r="AM223" s="199">
        <f>IFERROR(VLOOKUP('SAP Data'!$C223,'2021 Balance Sheet'!$B$7:$O$1335,'2021 Balance Sheet'!N$2, FALSE),0)</f>
        <v>0</v>
      </c>
      <c r="AN223" s="199">
        <f>IFERROR(VLOOKUP('SAP Data'!$C223,'2021 Balance Sheet'!$B$7:$O$1335,'2021 Balance Sheet'!O$2, FALSE),0)</f>
        <v>0</v>
      </c>
      <c r="AO223" s="198">
        <f t="shared" si="6"/>
        <v>0</v>
      </c>
    </row>
    <row r="224" spans="1:41" ht="15.75" thickBot="1" x14ac:dyDescent="0.3">
      <c r="A224" s="26" t="str">
        <f t="shared" si="7"/>
        <v>154007</v>
      </c>
      <c r="B224" s="126" t="s">
        <v>369</v>
      </c>
      <c r="C224" s="153" t="s">
        <v>370</v>
      </c>
      <c r="D224" s="125" t="s">
        <v>4</v>
      </c>
      <c r="E224" s="140">
        <v>0</v>
      </c>
      <c r="F224" s="140">
        <v>0</v>
      </c>
      <c r="G224" s="140">
        <v>0</v>
      </c>
      <c r="H224" s="140">
        <v>0</v>
      </c>
      <c r="I224" s="140">
        <v>0</v>
      </c>
      <c r="J224" s="140">
        <v>0</v>
      </c>
      <c r="K224" s="140">
        <v>0</v>
      </c>
      <c r="L224" s="140">
        <v>0</v>
      </c>
      <c r="M224" s="140">
        <v>0</v>
      </c>
      <c r="N224" s="140">
        <v>0</v>
      </c>
      <c r="O224" s="140">
        <v>0</v>
      </c>
      <c r="P224" s="140">
        <v>0</v>
      </c>
      <c r="Q224" s="199">
        <v>0</v>
      </c>
      <c r="R224" s="199">
        <v>0</v>
      </c>
      <c r="S224" s="199">
        <v>0</v>
      </c>
      <c r="T224" s="199">
        <v>0</v>
      </c>
      <c r="U224" s="199">
        <v>0</v>
      </c>
      <c r="V224" s="199">
        <v>0</v>
      </c>
      <c r="W224" s="199">
        <v>0</v>
      </c>
      <c r="X224" s="199">
        <v>0</v>
      </c>
      <c r="Y224" s="199">
        <v>0</v>
      </c>
      <c r="Z224" s="199">
        <v>0</v>
      </c>
      <c r="AA224" s="199">
        <v>0</v>
      </c>
      <c r="AB224" s="199">
        <v>0</v>
      </c>
      <c r="AC224" s="199">
        <f>IFERROR(VLOOKUP('SAP Data'!$C224,'2021 Balance Sheet'!$B$7:$O$1335,'2021 Balance Sheet'!D$2, FALSE),0)</f>
        <v>0</v>
      </c>
      <c r="AD224" s="199">
        <f>IFERROR(VLOOKUP('SAP Data'!$C224,'2021 Balance Sheet'!$B$7:$O$1335,'2021 Balance Sheet'!E$2, FALSE),0)</f>
        <v>0</v>
      </c>
      <c r="AE224" s="199">
        <f>IFERROR(VLOOKUP('SAP Data'!$C224,'2021 Balance Sheet'!$B$7:$O$1335,'2021 Balance Sheet'!F$2, FALSE),0)</f>
        <v>0</v>
      </c>
      <c r="AF224" s="199">
        <f>IFERROR(VLOOKUP('SAP Data'!$C224,'2021 Balance Sheet'!$B$7:$O$1335,'2021 Balance Sheet'!G$2, FALSE),0)</f>
        <v>0</v>
      </c>
      <c r="AG224" s="199">
        <f>IFERROR(VLOOKUP('SAP Data'!$C224,'2021 Balance Sheet'!$B$7:$O$1335,'2021 Balance Sheet'!H$2, FALSE),0)</f>
        <v>0</v>
      </c>
      <c r="AH224" s="199">
        <f>IFERROR(VLOOKUP('SAP Data'!$C224,'2021 Balance Sheet'!$B$7:$O$1335,'2021 Balance Sheet'!I$2, FALSE),0)</f>
        <v>0</v>
      </c>
      <c r="AI224" s="199">
        <f>IFERROR(VLOOKUP('SAP Data'!$C224,'2021 Balance Sheet'!$B$7:$O$1335,'2021 Balance Sheet'!J$2, FALSE),0)</f>
        <v>0</v>
      </c>
      <c r="AJ224" s="199">
        <f>IFERROR(VLOOKUP('SAP Data'!$C224,'2021 Balance Sheet'!$B$7:$O$1335,'2021 Balance Sheet'!K$2, FALSE),0)</f>
        <v>0</v>
      </c>
      <c r="AK224" s="199">
        <f>IFERROR(VLOOKUP('SAP Data'!$C224,'2021 Balance Sheet'!$B$7:$O$1335,'2021 Balance Sheet'!L$2, FALSE),0)</f>
        <v>0</v>
      </c>
      <c r="AL224" s="199">
        <f>IFERROR(VLOOKUP('SAP Data'!$C224,'2021 Balance Sheet'!$B$7:$O$1335,'2021 Balance Sheet'!M$2, FALSE),0)</f>
        <v>0</v>
      </c>
      <c r="AM224" s="199">
        <f>IFERROR(VLOOKUP('SAP Data'!$C224,'2021 Balance Sheet'!$B$7:$O$1335,'2021 Balance Sheet'!N$2, FALSE),0)</f>
        <v>0</v>
      </c>
      <c r="AN224" s="199">
        <f>IFERROR(VLOOKUP('SAP Data'!$C224,'2021 Balance Sheet'!$B$7:$O$1335,'2021 Balance Sheet'!O$2, FALSE),0)</f>
        <v>0</v>
      </c>
      <c r="AO224" s="198">
        <f t="shared" si="6"/>
        <v>0</v>
      </c>
    </row>
    <row r="225" spans="1:75" ht="15.75" thickBot="1" x14ac:dyDescent="0.3">
      <c r="A225" s="26" t="str">
        <f t="shared" si="7"/>
        <v>154009</v>
      </c>
      <c r="B225" s="126" t="s">
        <v>3112</v>
      </c>
      <c r="C225" s="153" t="s">
        <v>3113</v>
      </c>
      <c r="D225" s="125"/>
      <c r="E225" s="140"/>
      <c r="F225" s="140"/>
      <c r="G225" s="140"/>
      <c r="H225" s="140"/>
      <c r="I225" s="140"/>
      <c r="J225" s="140"/>
      <c r="K225" s="140"/>
      <c r="L225" s="140"/>
      <c r="M225" s="140"/>
      <c r="N225" s="140"/>
      <c r="O225" s="140"/>
      <c r="P225" s="140"/>
      <c r="Q225" s="199">
        <v>0</v>
      </c>
      <c r="R225" s="199">
        <v>0</v>
      </c>
      <c r="S225" s="199">
        <v>0</v>
      </c>
      <c r="T225" s="199">
        <v>0</v>
      </c>
      <c r="U225" s="199">
        <v>0</v>
      </c>
      <c r="V225" s="199">
        <v>0</v>
      </c>
      <c r="W225" s="199">
        <v>0</v>
      </c>
      <c r="X225" s="199">
        <v>0</v>
      </c>
      <c r="Y225" s="199">
        <v>0</v>
      </c>
      <c r="Z225" s="199">
        <v>0</v>
      </c>
      <c r="AA225" s="199">
        <v>0</v>
      </c>
      <c r="AB225" s="199">
        <v>0</v>
      </c>
      <c r="AC225" s="199">
        <f>IFERROR(VLOOKUP('SAP Data'!$C225,'2021 Balance Sheet'!$B$7:$O$1335,'2021 Balance Sheet'!D$2, FALSE),0)</f>
        <v>0</v>
      </c>
      <c r="AD225" s="199">
        <f>IFERROR(VLOOKUP('SAP Data'!$C225,'2021 Balance Sheet'!$B$7:$O$1335,'2021 Balance Sheet'!E$2, FALSE),0)</f>
        <v>0</v>
      </c>
      <c r="AE225" s="199">
        <f>IFERROR(VLOOKUP('SAP Data'!$C225,'2021 Balance Sheet'!$B$7:$O$1335,'2021 Balance Sheet'!F$2, FALSE),0)</f>
        <v>0</v>
      </c>
      <c r="AF225" s="199">
        <f>IFERROR(VLOOKUP('SAP Data'!$C225,'2021 Balance Sheet'!$B$7:$O$1335,'2021 Balance Sheet'!G$2, FALSE),0)</f>
        <v>0</v>
      </c>
      <c r="AG225" s="199">
        <f>IFERROR(VLOOKUP('SAP Data'!$C225,'2021 Balance Sheet'!$B$7:$O$1335,'2021 Balance Sheet'!H$2, FALSE),0)</f>
        <v>0</v>
      </c>
      <c r="AH225" s="199">
        <f>IFERROR(VLOOKUP('SAP Data'!$C225,'2021 Balance Sheet'!$B$7:$O$1335,'2021 Balance Sheet'!I$2, FALSE),0)</f>
        <v>0</v>
      </c>
      <c r="AI225" s="199">
        <f>IFERROR(VLOOKUP('SAP Data'!$C225,'2021 Balance Sheet'!$B$7:$O$1335,'2021 Balance Sheet'!J$2, FALSE),0)</f>
        <v>0</v>
      </c>
      <c r="AJ225" s="199">
        <f>IFERROR(VLOOKUP('SAP Data'!$C225,'2021 Balance Sheet'!$B$7:$O$1335,'2021 Balance Sheet'!K$2, FALSE),0)</f>
        <v>0</v>
      </c>
      <c r="AK225" s="199">
        <f>IFERROR(VLOOKUP('SAP Data'!$C225,'2021 Balance Sheet'!$B$7:$O$1335,'2021 Balance Sheet'!L$2, FALSE),0)</f>
        <v>0</v>
      </c>
      <c r="AL225" s="199">
        <f>IFERROR(VLOOKUP('SAP Data'!$C225,'2021 Balance Sheet'!$B$7:$O$1335,'2021 Balance Sheet'!M$2, FALSE),0)</f>
        <v>0</v>
      </c>
      <c r="AM225" s="199">
        <f>IFERROR(VLOOKUP('SAP Data'!$C225,'2021 Balance Sheet'!$B$7:$O$1335,'2021 Balance Sheet'!N$2, FALSE),0)</f>
        <v>0</v>
      </c>
      <c r="AN225" s="199">
        <f>IFERROR(VLOOKUP('SAP Data'!$C225,'2021 Balance Sheet'!$B$7:$O$1335,'2021 Balance Sheet'!O$2, FALSE),0)</f>
        <v>0</v>
      </c>
      <c r="AO225" s="198">
        <f t="shared" si="6"/>
        <v>0</v>
      </c>
    </row>
    <row r="226" spans="1:75" ht="15.75" thickBot="1" x14ac:dyDescent="0.3">
      <c r="A226" s="26" t="str">
        <f t="shared" si="7"/>
        <v>154010</v>
      </c>
      <c r="B226" s="126" t="s">
        <v>372</v>
      </c>
      <c r="C226" s="153" t="s">
        <v>373</v>
      </c>
      <c r="D226" s="125" t="s">
        <v>4</v>
      </c>
      <c r="E226" s="139">
        <v>265234.71000000002</v>
      </c>
      <c r="F226" s="139">
        <v>268283</v>
      </c>
      <c r="G226" s="139">
        <v>174386.74</v>
      </c>
      <c r="H226" s="139">
        <v>281341.5</v>
      </c>
      <c r="I226" s="139">
        <v>310589.76</v>
      </c>
      <c r="J226" s="139">
        <v>156799.45000000001</v>
      </c>
      <c r="K226" s="139">
        <v>289783.44</v>
      </c>
      <c r="L226" s="139">
        <v>311066.98</v>
      </c>
      <c r="M226" s="139">
        <v>195697.22</v>
      </c>
      <c r="N226" s="139">
        <v>263696.15999999997</v>
      </c>
      <c r="O226" s="139">
        <v>307093.84999999998</v>
      </c>
      <c r="P226" s="139">
        <v>111334.87</v>
      </c>
      <c r="Q226" s="199">
        <v>310937.09000000003</v>
      </c>
      <c r="R226" s="199">
        <v>242314.75</v>
      </c>
      <c r="S226" s="199">
        <v>153125.09</v>
      </c>
      <c r="T226" s="199">
        <v>301710.7</v>
      </c>
      <c r="U226" s="199">
        <v>370201.88</v>
      </c>
      <c r="V226" s="199">
        <v>298071.07</v>
      </c>
      <c r="W226" s="199">
        <v>201479.43</v>
      </c>
      <c r="X226" s="199">
        <v>242887.54</v>
      </c>
      <c r="Y226" s="199">
        <v>112473.12</v>
      </c>
      <c r="Z226" s="199">
        <v>187352.91</v>
      </c>
      <c r="AA226" s="199">
        <v>172533.01</v>
      </c>
      <c r="AB226" s="199">
        <v>192656.54</v>
      </c>
      <c r="AC226" s="199">
        <f>IFERROR(VLOOKUP('SAP Data'!$C226,'2021 Balance Sheet'!$B$7:$O$1335,'2021 Balance Sheet'!D$2, FALSE),0)</f>
        <v>204904.33</v>
      </c>
      <c r="AD226" s="199">
        <f>IFERROR(VLOOKUP('SAP Data'!$C226,'2021 Balance Sheet'!$B$7:$O$1335,'2021 Balance Sheet'!E$2, FALSE),0)</f>
        <v>183561.28</v>
      </c>
      <c r="AE226" s="199">
        <f>IFERROR(VLOOKUP('SAP Data'!$C226,'2021 Balance Sheet'!$B$7:$O$1335,'2021 Balance Sheet'!F$2, FALSE),0)</f>
        <v>149258.23999999999</v>
      </c>
      <c r="AF226" s="199">
        <f>IFERROR(VLOOKUP('SAP Data'!$C226,'2021 Balance Sheet'!$B$7:$O$1335,'2021 Balance Sheet'!G$2, FALSE),0)</f>
        <v>202708.81</v>
      </c>
      <c r="AG226" s="199">
        <f>IFERROR(VLOOKUP('SAP Data'!$C226,'2021 Balance Sheet'!$B$7:$O$1335,'2021 Balance Sheet'!H$2, FALSE),0)</f>
        <v>203983.17</v>
      </c>
      <c r="AH226" s="199">
        <f>IFERROR(VLOOKUP('SAP Data'!$C226,'2021 Balance Sheet'!$B$7:$O$1335,'2021 Balance Sheet'!I$2, FALSE),0)</f>
        <v>175304.39</v>
      </c>
      <c r="AI226" s="199">
        <f>IFERROR(VLOOKUP('SAP Data'!$C226,'2021 Balance Sheet'!$B$7:$O$1335,'2021 Balance Sheet'!J$2, FALSE),0)</f>
        <v>210802.29</v>
      </c>
      <c r="AJ226" s="199">
        <f>IFERROR(VLOOKUP('SAP Data'!$C226,'2021 Balance Sheet'!$B$7:$O$1335,'2021 Balance Sheet'!K$2, FALSE),0)</f>
        <v>186585.44</v>
      </c>
      <c r="AK226" s="199">
        <f>IFERROR(VLOOKUP('SAP Data'!$C226,'2021 Balance Sheet'!$B$7:$O$1335,'2021 Balance Sheet'!L$2, FALSE),0)</f>
        <v>182464.92</v>
      </c>
      <c r="AL226" s="199">
        <f>IFERROR(VLOOKUP('SAP Data'!$C226,'2021 Balance Sheet'!$B$7:$O$1335,'2021 Balance Sheet'!M$2, FALSE),0)</f>
        <v>238403.99</v>
      </c>
      <c r="AM226" s="199">
        <f>IFERROR(VLOOKUP('SAP Data'!$C226,'2021 Balance Sheet'!$B$7:$O$1335,'2021 Balance Sheet'!N$2, FALSE),0)</f>
        <v>620066.48</v>
      </c>
      <c r="AN226" s="199">
        <f>IFERROR(VLOOKUP('SAP Data'!$C226,'2021 Balance Sheet'!$B$7:$O$1335,'2021 Balance Sheet'!O$2, FALSE),0)</f>
        <v>0</v>
      </c>
      <c r="AO226" s="198">
        <f t="shared" si="6"/>
        <v>192656.54</v>
      </c>
    </row>
    <row r="227" spans="1:75" ht="15.75" thickBot="1" x14ac:dyDescent="0.3">
      <c r="A227" s="26" t="str">
        <f t="shared" si="7"/>
        <v>154013</v>
      </c>
      <c r="B227" s="126" t="s">
        <v>3114</v>
      </c>
      <c r="C227" s="153" t="s">
        <v>3115</v>
      </c>
      <c r="D227" s="125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99">
        <v>0</v>
      </c>
      <c r="R227" s="199">
        <v>0</v>
      </c>
      <c r="S227" s="199">
        <v>0</v>
      </c>
      <c r="T227" s="199">
        <v>0</v>
      </c>
      <c r="U227" s="199">
        <v>0</v>
      </c>
      <c r="V227" s="199">
        <v>0</v>
      </c>
      <c r="W227" s="199">
        <v>0</v>
      </c>
      <c r="X227" s="199">
        <v>0</v>
      </c>
      <c r="Y227" s="199">
        <v>0</v>
      </c>
      <c r="Z227" s="199">
        <v>0</v>
      </c>
      <c r="AA227" s="199">
        <v>0</v>
      </c>
      <c r="AB227" s="199">
        <v>0</v>
      </c>
      <c r="AC227" s="199">
        <f>IFERROR(VLOOKUP('SAP Data'!$C227,'2021 Balance Sheet'!$B$7:$O$1335,'2021 Balance Sheet'!D$2, FALSE),0)</f>
        <v>0</v>
      </c>
      <c r="AD227" s="199">
        <f>IFERROR(VLOOKUP('SAP Data'!$C227,'2021 Balance Sheet'!$B$7:$O$1335,'2021 Balance Sheet'!E$2, FALSE),0)</f>
        <v>0</v>
      </c>
      <c r="AE227" s="199">
        <f>IFERROR(VLOOKUP('SAP Data'!$C227,'2021 Balance Sheet'!$B$7:$O$1335,'2021 Balance Sheet'!F$2, FALSE),0)</f>
        <v>0</v>
      </c>
      <c r="AF227" s="199">
        <f>IFERROR(VLOOKUP('SAP Data'!$C227,'2021 Balance Sheet'!$B$7:$O$1335,'2021 Balance Sheet'!G$2, FALSE),0)</f>
        <v>0</v>
      </c>
      <c r="AG227" s="199">
        <f>IFERROR(VLOOKUP('SAP Data'!$C227,'2021 Balance Sheet'!$B$7:$O$1335,'2021 Balance Sheet'!H$2, FALSE),0)</f>
        <v>0</v>
      </c>
      <c r="AH227" s="199">
        <f>IFERROR(VLOOKUP('SAP Data'!$C227,'2021 Balance Sheet'!$B$7:$O$1335,'2021 Balance Sheet'!I$2, FALSE),0)</f>
        <v>0</v>
      </c>
      <c r="AI227" s="199">
        <f>IFERROR(VLOOKUP('SAP Data'!$C227,'2021 Balance Sheet'!$B$7:$O$1335,'2021 Balance Sheet'!J$2, FALSE),0)</f>
        <v>0</v>
      </c>
      <c r="AJ227" s="199">
        <f>IFERROR(VLOOKUP('SAP Data'!$C227,'2021 Balance Sheet'!$B$7:$O$1335,'2021 Balance Sheet'!K$2, FALSE),0)</f>
        <v>0</v>
      </c>
      <c r="AK227" s="199">
        <f>IFERROR(VLOOKUP('SAP Data'!$C227,'2021 Balance Sheet'!$B$7:$O$1335,'2021 Balance Sheet'!L$2, FALSE),0)</f>
        <v>0</v>
      </c>
      <c r="AL227" s="199">
        <f>IFERROR(VLOOKUP('SAP Data'!$C227,'2021 Balance Sheet'!$B$7:$O$1335,'2021 Balance Sheet'!M$2, FALSE),0)</f>
        <v>0</v>
      </c>
      <c r="AM227" s="199">
        <f>IFERROR(VLOOKUP('SAP Data'!$C227,'2021 Balance Sheet'!$B$7:$O$1335,'2021 Balance Sheet'!N$2, FALSE),0)</f>
        <v>0</v>
      </c>
      <c r="AN227" s="199">
        <f>IFERROR(VLOOKUP('SAP Data'!$C227,'2021 Balance Sheet'!$B$7:$O$1335,'2021 Balance Sheet'!O$2, FALSE),0)</f>
        <v>0</v>
      </c>
      <c r="AO227" s="198">
        <f t="shared" si="6"/>
        <v>0</v>
      </c>
    </row>
    <row r="228" spans="1:75" ht="15.75" thickBot="1" x14ac:dyDescent="0.3">
      <c r="A228" s="26" t="str">
        <f t="shared" si="7"/>
        <v>154015</v>
      </c>
      <c r="B228" s="126" t="s">
        <v>3116</v>
      </c>
      <c r="C228" s="153" t="s">
        <v>3117</v>
      </c>
      <c r="D228" s="125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99">
        <v>0</v>
      </c>
      <c r="R228" s="199">
        <v>0</v>
      </c>
      <c r="S228" s="199">
        <v>0</v>
      </c>
      <c r="T228" s="199">
        <v>0</v>
      </c>
      <c r="U228" s="199">
        <v>0</v>
      </c>
      <c r="V228" s="199">
        <v>0</v>
      </c>
      <c r="W228" s="199">
        <v>0</v>
      </c>
      <c r="X228" s="199">
        <v>0</v>
      </c>
      <c r="Y228" s="199">
        <v>0</v>
      </c>
      <c r="Z228" s="199">
        <v>0</v>
      </c>
      <c r="AA228" s="199">
        <v>0</v>
      </c>
      <c r="AB228" s="199">
        <v>0</v>
      </c>
      <c r="AC228" s="199">
        <f>IFERROR(VLOOKUP('SAP Data'!$C228,'2021 Balance Sheet'!$B$7:$O$1335,'2021 Balance Sheet'!D$2, FALSE),0)</f>
        <v>0</v>
      </c>
      <c r="AD228" s="199">
        <f>IFERROR(VLOOKUP('SAP Data'!$C228,'2021 Balance Sheet'!$B$7:$O$1335,'2021 Balance Sheet'!E$2, FALSE),0)</f>
        <v>0</v>
      </c>
      <c r="AE228" s="199">
        <f>IFERROR(VLOOKUP('SAP Data'!$C228,'2021 Balance Sheet'!$B$7:$O$1335,'2021 Balance Sheet'!F$2, FALSE),0)</f>
        <v>0</v>
      </c>
      <c r="AF228" s="199">
        <f>IFERROR(VLOOKUP('SAP Data'!$C228,'2021 Balance Sheet'!$B$7:$O$1335,'2021 Balance Sheet'!G$2, FALSE),0)</f>
        <v>0</v>
      </c>
      <c r="AG228" s="199">
        <f>IFERROR(VLOOKUP('SAP Data'!$C228,'2021 Balance Sheet'!$B$7:$O$1335,'2021 Balance Sheet'!H$2, FALSE),0)</f>
        <v>0</v>
      </c>
      <c r="AH228" s="199">
        <f>IFERROR(VLOOKUP('SAP Data'!$C228,'2021 Balance Sheet'!$B$7:$O$1335,'2021 Balance Sheet'!I$2, FALSE),0)</f>
        <v>0</v>
      </c>
      <c r="AI228" s="199">
        <f>IFERROR(VLOOKUP('SAP Data'!$C228,'2021 Balance Sheet'!$B$7:$O$1335,'2021 Balance Sheet'!J$2, FALSE),0)</f>
        <v>0</v>
      </c>
      <c r="AJ228" s="199">
        <f>IFERROR(VLOOKUP('SAP Data'!$C228,'2021 Balance Sheet'!$B$7:$O$1335,'2021 Balance Sheet'!K$2, FALSE),0)</f>
        <v>0</v>
      </c>
      <c r="AK228" s="199">
        <f>IFERROR(VLOOKUP('SAP Data'!$C228,'2021 Balance Sheet'!$B$7:$O$1335,'2021 Balance Sheet'!L$2, FALSE),0)</f>
        <v>0</v>
      </c>
      <c r="AL228" s="199">
        <f>IFERROR(VLOOKUP('SAP Data'!$C228,'2021 Balance Sheet'!$B$7:$O$1335,'2021 Balance Sheet'!M$2, FALSE),0)</f>
        <v>0</v>
      </c>
      <c r="AM228" s="199">
        <f>IFERROR(VLOOKUP('SAP Data'!$C228,'2021 Balance Sheet'!$B$7:$O$1335,'2021 Balance Sheet'!N$2, FALSE),0)</f>
        <v>0</v>
      </c>
      <c r="AN228" s="199">
        <f>IFERROR(VLOOKUP('SAP Data'!$C228,'2021 Balance Sheet'!$B$7:$O$1335,'2021 Balance Sheet'!O$2, FALSE),0)</f>
        <v>0</v>
      </c>
      <c r="AO228" s="198">
        <f t="shared" si="6"/>
        <v>0</v>
      </c>
    </row>
    <row r="229" spans="1:75" ht="15.75" thickBot="1" x14ac:dyDescent="0.3">
      <c r="A229" s="26" t="str">
        <f t="shared" si="7"/>
        <v>154025</v>
      </c>
      <c r="B229" s="126" t="s">
        <v>3118</v>
      </c>
      <c r="C229" s="153" t="s">
        <v>3119</v>
      </c>
      <c r="D229" s="125"/>
      <c r="E229" s="139"/>
      <c r="F229" s="139"/>
      <c r="G229" s="139"/>
      <c r="H229" s="139"/>
      <c r="I229" s="139"/>
      <c r="J229" s="139"/>
      <c r="K229" s="139"/>
      <c r="L229" s="139"/>
      <c r="M229" s="139"/>
      <c r="N229" s="139"/>
      <c r="O229" s="139"/>
      <c r="P229" s="139"/>
      <c r="Q229" s="199">
        <v>0</v>
      </c>
      <c r="R229" s="199">
        <v>0</v>
      </c>
      <c r="S229" s="199">
        <v>0</v>
      </c>
      <c r="T229" s="199">
        <v>0</v>
      </c>
      <c r="U229" s="199">
        <v>0</v>
      </c>
      <c r="V229" s="199">
        <v>0</v>
      </c>
      <c r="W229" s="199">
        <v>0</v>
      </c>
      <c r="X229" s="199">
        <v>0</v>
      </c>
      <c r="Y229" s="199">
        <v>0</v>
      </c>
      <c r="Z229" s="199">
        <v>0</v>
      </c>
      <c r="AA229" s="199">
        <v>0</v>
      </c>
      <c r="AB229" s="199">
        <v>0</v>
      </c>
      <c r="AC229" s="199">
        <f>IFERROR(VLOOKUP('SAP Data'!$C229,'2021 Balance Sheet'!$B$7:$O$1335,'2021 Balance Sheet'!D$2, FALSE),0)</f>
        <v>0</v>
      </c>
      <c r="AD229" s="199">
        <f>IFERROR(VLOOKUP('SAP Data'!$C229,'2021 Balance Sheet'!$B$7:$O$1335,'2021 Balance Sheet'!E$2, FALSE),0)</f>
        <v>0</v>
      </c>
      <c r="AE229" s="199">
        <f>IFERROR(VLOOKUP('SAP Data'!$C229,'2021 Balance Sheet'!$B$7:$O$1335,'2021 Balance Sheet'!F$2, FALSE),0)</f>
        <v>0</v>
      </c>
      <c r="AF229" s="199">
        <f>IFERROR(VLOOKUP('SAP Data'!$C229,'2021 Balance Sheet'!$B$7:$O$1335,'2021 Balance Sheet'!G$2, FALSE),0)</f>
        <v>0</v>
      </c>
      <c r="AG229" s="199">
        <f>IFERROR(VLOOKUP('SAP Data'!$C229,'2021 Balance Sheet'!$B$7:$O$1335,'2021 Balance Sheet'!H$2, FALSE),0)</f>
        <v>0</v>
      </c>
      <c r="AH229" s="199">
        <f>IFERROR(VLOOKUP('SAP Data'!$C229,'2021 Balance Sheet'!$B$7:$O$1335,'2021 Balance Sheet'!I$2, FALSE),0)</f>
        <v>0</v>
      </c>
      <c r="AI229" s="199">
        <f>IFERROR(VLOOKUP('SAP Data'!$C229,'2021 Balance Sheet'!$B$7:$O$1335,'2021 Balance Sheet'!J$2, FALSE),0)</f>
        <v>0</v>
      </c>
      <c r="AJ229" s="199">
        <f>IFERROR(VLOOKUP('SAP Data'!$C229,'2021 Balance Sheet'!$B$7:$O$1335,'2021 Balance Sheet'!K$2, FALSE),0)</f>
        <v>0</v>
      </c>
      <c r="AK229" s="199">
        <f>IFERROR(VLOOKUP('SAP Data'!$C229,'2021 Balance Sheet'!$B$7:$O$1335,'2021 Balance Sheet'!L$2, FALSE),0)</f>
        <v>0</v>
      </c>
      <c r="AL229" s="199">
        <f>IFERROR(VLOOKUP('SAP Data'!$C229,'2021 Balance Sheet'!$B$7:$O$1335,'2021 Balance Sheet'!M$2, FALSE),0)</f>
        <v>0</v>
      </c>
      <c r="AM229" s="199">
        <f>IFERROR(VLOOKUP('SAP Data'!$C229,'2021 Balance Sheet'!$B$7:$O$1335,'2021 Balance Sheet'!N$2, FALSE),0)</f>
        <v>0</v>
      </c>
      <c r="AN229" s="199">
        <f>IFERROR(VLOOKUP('SAP Data'!$C229,'2021 Balance Sheet'!$B$7:$O$1335,'2021 Balance Sheet'!O$2, FALSE),0)</f>
        <v>0</v>
      </c>
      <c r="AO229" s="198">
        <f t="shared" si="6"/>
        <v>0</v>
      </c>
    </row>
    <row r="230" spans="1:75" ht="15.75" thickBot="1" x14ac:dyDescent="0.3">
      <c r="A230" s="26" t="str">
        <f t="shared" si="7"/>
        <v>154038</v>
      </c>
      <c r="B230" s="126" t="s">
        <v>1473</v>
      </c>
      <c r="C230" s="153" t="s">
        <v>1474</v>
      </c>
      <c r="D230" s="125" t="s">
        <v>4</v>
      </c>
      <c r="E230" s="140">
        <v>-182607.87</v>
      </c>
      <c r="F230" s="140">
        <v>-182601.87</v>
      </c>
      <c r="G230" s="140">
        <v>-182601.87</v>
      </c>
      <c r="H230" s="140">
        <v>0</v>
      </c>
      <c r="I230" s="140">
        <v>0</v>
      </c>
      <c r="J230" s="140">
        <v>0</v>
      </c>
      <c r="K230" s="140">
        <v>0</v>
      </c>
      <c r="L230" s="140">
        <v>0</v>
      </c>
      <c r="M230" s="140">
        <v>0</v>
      </c>
      <c r="N230" s="140">
        <v>0</v>
      </c>
      <c r="O230" s="140">
        <v>-55105.36</v>
      </c>
      <c r="P230" s="140">
        <v>0</v>
      </c>
      <c r="Q230" s="199">
        <v>0</v>
      </c>
      <c r="R230" s="199">
        <v>0</v>
      </c>
      <c r="S230" s="199">
        <v>0</v>
      </c>
      <c r="T230" s="199">
        <v>0</v>
      </c>
      <c r="U230" s="199">
        <v>0</v>
      </c>
      <c r="V230" s="199">
        <v>0</v>
      </c>
      <c r="W230" s="199">
        <v>0</v>
      </c>
      <c r="X230" s="199">
        <v>0</v>
      </c>
      <c r="Y230" s="199">
        <v>0</v>
      </c>
      <c r="Z230" s="199">
        <v>0</v>
      </c>
      <c r="AA230" s="199">
        <v>0</v>
      </c>
      <c r="AB230" s="199">
        <v>610448.48</v>
      </c>
      <c r="AC230" s="199">
        <f>IFERROR(VLOOKUP('SAP Data'!$C230,'2021 Balance Sheet'!$B$7:$O$1335,'2021 Balance Sheet'!D$2, FALSE),0)</f>
        <v>0</v>
      </c>
      <c r="AD230" s="199">
        <f>IFERROR(VLOOKUP('SAP Data'!$C230,'2021 Balance Sheet'!$B$7:$O$1335,'2021 Balance Sheet'!E$2, FALSE),0)</f>
        <v>0</v>
      </c>
      <c r="AE230" s="199">
        <f>IFERROR(VLOOKUP('SAP Data'!$C230,'2021 Balance Sheet'!$B$7:$O$1335,'2021 Balance Sheet'!F$2, FALSE),0)</f>
        <v>0</v>
      </c>
      <c r="AF230" s="199">
        <f>IFERROR(VLOOKUP('SAP Data'!$C230,'2021 Balance Sheet'!$B$7:$O$1335,'2021 Balance Sheet'!G$2, FALSE),0)</f>
        <v>0</v>
      </c>
      <c r="AG230" s="199">
        <f>IFERROR(VLOOKUP('SAP Data'!$C230,'2021 Balance Sheet'!$B$7:$O$1335,'2021 Balance Sheet'!H$2, FALSE),0)</f>
        <v>0</v>
      </c>
      <c r="AH230" s="199">
        <f>IFERROR(VLOOKUP('SAP Data'!$C230,'2021 Balance Sheet'!$B$7:$O$1335,'2021 Balance Sheet'!I$2, FALSE),0)</f>
        <v>0</v>
      </c>
      <c r="AI230" s="199">
        <f>IFERROR(VLOOKUP('SAP Data'!$C230,'2021 Balance Sheet'!$B$7:$O$1335,'2021 Balance Sheet'!J$2, FALSE),0)</f>
        <v>0</v>
      </c>
      <c r="AJ230" s="199">
        <f>IFERROR(VLOOKUP('SAP Data'!$C230,'2021 Balance Sheet'!$B$7:$O$1335,'2021 Balance Sheet'!K$2, FALSE),0)</f>
        <v>0</v>
      </c>
      <c r="AK230" s="199">
        <f>IFERROR(VLOOKUP('SAP Data'!$C230,'2021 Balance Sheet'!$B$7:$O$1335,'2021 Balance Sheet'!L$2, FALSE),0)</f>
        <v>0</v>
      </c>
      <c r="AL230" s="199">
        <f>IFERROR(VLOOKUP('SAP Data'!$C230,'2021 Balance Sheet'!$B$7:$O$1335,'2021 Balance Sheet'!M$2, FALSE),0)</f>
        <v>0</v>
      </c>
      <c r="AM230" s="199">
        <f>IFERROR(VLOOKUP('SAP Data'!$C230,'2021 Balance Sheet'!$B$7:$O$1335,'2021 Balance Sheet'!N$2, FALSE),0)</f>
        <v>0</v>
      </c>
      <c r="AN230" s="199">
        <f>IFERROR(VLOOKUP('SAP Data'!$C230,'2021 Balance Sheet'!$B$7:$O$1335,'2021 Balance Sheet'!O$2, FALSE),0)</f>
        <v>0</v>
      </c>
      <c r="AO230" s="198">
        <f t="shared" si="6"/>
        <v>610448.48</v>
      </c>
    </row>
    <row r="231" spans="1:75" ht="15.75" thickBot="1" x14ac:dyDescent="0.3">
      <c r="A231" s="26" t="str">
        <f t="shared" si="7"/>
        <v>154039</v>
      </c>
      <c r="B231" s="126" t="s">
        <v>1475</v>
      </c>
      <c r="C231" s="153" t="s">
        <v>375</v>
      </c>
      <c r="D231" s="125" t="s">
        <v>4</v>
      </c>
      <c r="E231" s="139">
        <v>-18671.599999999999</v>
      </c>
      <c r="F231" s="139">
        <v>-18671.599999999999</v>
      </c>
      <c r="G231" s="139">
        <v>-18671.599999999999</v>
      </c>
      <c r="H231" s="139">
        <v>-18671.599999999999</v>
      </c>
      <c r="I231" s="139">
        <v>-18671.599999999999</v>
      </c>
      <c r="J231" s="139">
        <v>-18671.599999999999</v>
      </c>
      <c r="K231" s="139">
        <v>-18671.599999999999</v>
      </c>
      <c r="L231" s="139">
        <v>-5222.6000000000004</v>
      </c>
      <c r="M231" s="139">
        <v>-5222.6000000000004</v>
      </c>
      <c r="N231" s="139">
        <v>-5222.6000000000004</v>
      </c>
      <c r="O231" s="139">
        <v>-5222.6000000000004</v>
      </c>
      <c r="P231" s="139">
        <v>-5222.6000000000004</v>
      </c>
      <c r="Q231" s="199">
        <v>-5222.6000000000004</v>
      </c>
      <c r="R231" s="199">
        <v>-5222.6000000000004</v>
      </c>
      <c r="S231" s="199">
        <v>-5222.6000000000004</v>
      </c>
      <c r="T231" s="199">
        <v>-5222.6000000000004</v>
      </c>
      <c r="U231" s="199">
        <v>-5222.6000000000004</v>
      </c>
      <c r="V231" s="199">
        <v>-5222.6000000000004</v>
      </c>
      <c r="W231" s="199">
        <v>-5222.6000000000004</v>
      </c>
      <c r="X231" s="199">
        <v>-5222.6000000000004</v>
      </c>
      <c r="Y231" s="199">
        <v>-5222.6000000000004</v>
      </c>
      <c r="Z231" s="199">
        <v>-5222.6000000000004</v>
      </c>
      <c r="AA231" s="199">
        <v>-5222.6000000000004</v>
      </c>
      <c r="AB231" s="199">
        <v>-5222.6000000000004</v>
      </c>
      <c r="AC231" s="199">
        <f>IFERROR(VLOOKUP('SAP Data'!$C231,'2021 Balance Sheet'!$B$7:$O$1335,'2021 Balance Sheet'!D$2, FALSE),0)</f>
        <v>-5222.6000000000004</v>
      </c>
      <c r="AD231" s="199">
        <f>IFERROR(VLOOKUP('SAP Data'!$C231,'2021 Balance Sheet'!$B$7:$O$1335,'2021 Balance Sheet'!E$2, FALSE),0)</f>
        <v>-5222.6000000000004</v>
      </c>
      <c r="AE231" s="199">
        <f>IFERROR(VLOOKUP('SAP Data'!$C231,'2021 Balance Sheet'!$B$7:$O$1335,'2021 Balance Sheet'!F$2, FALSE),0)</f>
        <v>-5222.6000000000004</v>
      </c>
      <c r="AF231" s="199">
        <f>IFERROR(VLOOKUP('SAP Data'!$C231,'2021 Balance Sheet'!$B$7:$O$1335,'2021 Balance Sheet'!G$2, FALSE),0)</f>
        <v>-5222.6000000000004</v>
      </c>
      <c r="AG231" s="199">
        <f>IFERROR(VLOOKUP('SAP Data'!$C231,'2021 Balance Sheet'!$B$7:$O$1335,'2021 Balance Sheet'!H$2, FALSE),0)</f>
        <v>-5222.6000000000004</v>
      </c>
      <c r="AH231" s="199">
        <f>IFERROR(VLOOKUP('SAP Data'!$C231,'2021 Balance Sheet'!$B$7:$O$1335,'2021 Balance Sheet'!I$2, FALSE),0)</f>
        <v>-5222.6000000000004</v>
      </c>
      <c r="AI231" s="199">
        <f>IFERROR(VLOOKUP('SAP Data'!$C231,'2021 Balance Sheet'!$B$7:$O$1335,'2021 Balance Sheet'!J$2, FALSE),0)</f>
        <v>-5222.6000000000004</v>
      </c>
      <c r="AJ231" s="199">
        <f>IFERROR(VLOOKUP('SAP Data'!$C231,'2021 Balance Sheet'!$B$7:$O$1335,'2021 Balance Sheet'!K$2, FALSE),0)</f>
        <v>-5222.6000000000004</v>
      </c>
      <c r="AK231" s="199">
        <f>IFERROR(VLOOKUP('SAP Data'!$C231,'2021 Balance Sheet'!$B$7:$O$1335,'2021 Balance Sheet'!L$2, FALSE),0)</f>
        <v>-5222.6000000000004</v>
      </c>
      <c r="AL231" s="199">
        <f>IFERROR(VLOOKUP('SAP Data'!$C231,'2021 Balance Sheet'!$B$7:$O$1335,'2021 Balance Sheet'!M$2, FALSE),0)</f>
        <v>-5222.6000000000004</v>
      </c>
      <c r="AM231" s="199">
        <f>IFERROR(VLOOKUP('SAP Data'!$C231,'2021 Balance Sheet'!$B$7:$O$1335,'2021 Balance Sheet'!N$2, FALSE),0)</f>
        <v>-5222.6000000000004</v>
      </c>
      <c r="AN231" s="199">
        <f>IFERROR(VLOOKUP('SAP Data'!$C231,'2021 Balance Sheet'!$B$7:$O$1335,'2021 Balance Sheet'!O$2, FALSE),0)</f>
        <v>0</v>
      </c>
      <c r="AO231" s="198">
        <f t="shared" si="6"/>
        <v>-5222.6000000000004</v>
      </c>
    </row>
    <row r="232" spans="1:75" ht="15.75" thickBot="1" x14ac:dyDescent="0.3">
      <c r="A232" s="26" t="str">
        <f t="shared" si="7"/>
        <v>154040</v>
      </c>
      <c r="B232" s="126" t="s">
        <v>377</v>
      </c>
      <c r="C232" s="153" t="s">
        <v>378</v>
      </c>
      <c r="D232" s="125" t="s">
        <v>4</v>
      </c>
      <c r="E232" s="140">
        <v>152276.32999999999</v>
      </c>
      <c r="F232" s="140">
        <v>110205.77</v>
      </c>
      <c r="G232" s="140">
        <v>80115.850000000006</v>
      </c>
      <c r="H232" s="140">
        <v>174587.08</v>
      </c>
      <c r="I232" s="140">
        <v>161116.84</v>
      </c>
      <c r="J232" s="140">
        <v>146992.24</v>
      </c>
      <c r="K232" s="140">
        <v>240581.12</v>
      </c>
      <c r="L232" s="140">
        <v>229494.24</v>
      </c>
      <c r="M232" s="140">
        <v>217364.64</v>
      </c>
      <c r="N232" s="140">
        <v>193850.23999999999</v>
      </c>
      <c r="O232" s="140">
        <v>166845.92000000001</v>
      </c>
      <c r="P232" s="140">
        <v>244378.47</v>
      </c>
      <c r="Q232" s="199">
        <v>210905.03</v>
      </c>
      <c r="R232" s="199">
        <v>174260.87</v>
      </c>
      <c r="S232" s="199">
        <v>146745.82999999999</v>
      </c>
      <c r="T232" s="199">
        <v>130253.83</v>
      </c>
      <c r="U232" s="199">
        <v>223885.06</v>
      </c>
      <c r="V232" s="199">
        <v>212649.22</v>
      </c>
      <c r="W232" s="199">
        <v>202434.82</v>
      </c>
      <c r="X232" s="199">
        <v>192050.18</v>
      </c>
      <c r="Y232" s="199">
        <v>181325.06</v>
      </c>
      <c r="Z232" s="199">
        <v>271859.84000000003</v>
      </c>
      <c r="AA232" s="199">
        <v>246132.32</v>
      </c>
      <c r="AB232" s="199">
        <v>210336.7</v>
      </c>
      <c r="AC232" s="199">
        <f>IFERROR(VLOOKUP('SAP Data'!$C232,'2021 Balance Sheet'!$B$7:$O$1335,'2021 Balance Sheet'!D$2, FALSE),0)</f>
        <v>174692.7</v>
      </c>
      <c r="AD232" s="199">
        <f>IFERROR(VLOOKUP('SAP Data'!$C232,'2021 Balance Sheet'!$B$7:$O$1335,'2021 Balance Sheet'!E$2, FALSE),0)</f>
        <v>133345.66</v>
      </c>
      <c r="AE232" s="199">
        <f>IFERROR(VLOOKUP('SAP Data'!$C232,'2021 Balance Sheet'!$B$7:$O$1335,'2021 Balance Sheet'!F$2, FALSE),0)</f>
        <v>212421.08</v>
      </c>
      <c r="AF232" s="199">
        <f>IFERROR(VLOOKUP('SAP Data'!$C232,'2021 Balance Sheet'!$B$7:$O$1335,'2021 Balance Sheet'!G$2, FALSE),0)</f>
        <v>194482.04</v>
      </c>
      <c r="AG232" s="199">
        <f>IFERROR(VLOOKUP('SAP Data'!$C232,'2021 Balance Sheet'!$B$7:$O$1335,'2021 Balance Sheet'!H$2, FALSE),0)</f>
        <v>179926.52</v>
      </c>
      <c r="AH232" s="199">
        <f>IFERROR(VLOOKUP('SAP Data'!$C232,'2021 Balance Sheet'!$B$7:$O$1335,'2021 Balance Sheet'!I$2, FALSE),0)</f>
        <v>168690.68</v>
      </c>
      <c r="AI232" s="199">
        <f>IFERROR(VLOOKUP('SAP Data'!$C232,'2021 Balance Sheet'!$B$7:$O$1335,'2021 Balance Sheet'!J$2, FALSE),0)</f>
        <v>265003.27</v>
      </c>
      <c r="AJ232" s="199">
        <f>IFERROR(VLOOKUP('SAP Data'!$C232,'2021 Balance Sheet'!$B$7:$O$1335,'2021 Balance Sheet'!K$2, FALSE),0)</f>
        <v>254000.66</v>
      </c>
      <c r="AK232" s="199">
        <f>IFERROR(VLOOKUP('SAP Data'!$C232,'2021 Balance Sheet'!$B$7:$O$1335,'2021 Balance Sheet'!L$2, FALSE),0)</f>
        <v>242211.54</v>
      </c>
      <c r="AL232" s="199">
        <f>IFERROR(VLOOKUP('SAP Data'!$C232,'2021 Balance Sheet'!$B$7:$O$1335,'2021 Balance Sheet'!M$2, FALSE),0)</f>
        <v>223123.38</v>
      </c>
      <c r="AM232" s="199">
        <f>IFERROR(VLOOKUP('SAP Data'!$C232,'2021 Balance Sheet'!$B$7:$O$1335,'2021 Balance Sheet'!N$2, FALSE),0)</f>
        <v>198970.58</v>
      </c>
      <c r="AN232" s="199">
        <f>IFERROR(VLOOKUP('SAP Data'!$C232,'2021 Balance Sheet'!$B$7:$O$1335,'2021 Balance Sheet'!O$2, FALSE),0)</f>
        <v>156091.38</v>
      </c>
      <c r="AO232" s="198">
        <f t="shared" si="6"/>
        <v>210336.7</v>
      </c>
    </row>
    <row r="233" spans="1:75" ht="15.75" thickBot="1" x14ac:dyDescent="0.3">
      <c r="A233" s="26" t="str">
        <f t="shared" si="7"/>
        <v>154042</v>
      </c>
      <c r="B233" s="126" t="s">
        <v>3120</v>
      </c>
      <c r="C233" s="153" t="s">
        <v>3121</v>
      </c>
      <c r="D233" s="125"/>
      <c r="E233" s="140"/>
      <c r="F233" s="140"/>
      <c r="G233" s="140"/>
      <c r="H233" s="140"/>
      <c r="I233" s="140"/>
      <c r="J233" s="140"/>
      <c r="K233" s="140"/>
      <c r="L233" s="140"/>
      <c r="M233" s="140"/>
      <c r="N233" s="140"/>
      <c r="O233" s="140"/>
      <c r="P233" s="140"/>
      <c r="Q233" s="199">
        <v>0</v>
      </c>
      <c r="R233" s="199">
        <v>0</v>
      </c>
      <c r="S233" s="199">
        <v>0</v>
      </c>
      <c r="T233" s="199">
        <v>0</v>
      </c>
      <c r="U233" s="199">
        <v>0</v>
      </c>
      <c r="V233" s="199">
        <v>0</v>
      </c>
      <c r="W233" s="199">
        <v>0</v>
      </c>
      <c r="X233" s="199">
        <v>0</v>
      </c>
      <c r="Y233" s="199">
        <v>0</v>
      </c>
      <c r="Z233" s="199">
        <v>0</v>
      </c>
      <c r="AA233" s="199">
        <v>0</v>
      </c>
      <c r="AB233" s="199">
        <v>0</v>
      </c>
      <c r="AC233" s="199">
        <f>IFERROR(VLOOKUP('SAP Data'!$C233,'2021 Balance Sheet'!$B$7:$O$1335,'2021 Balance Sheet'!D$2, FALSE),0)</f>
        <v>0</v>
      </c>
      <c r="AD233" s="199">
        <f>IFERROR(VLOOKUP('SAP Data'!$C233,'2021 Balance Sheet'!$B$7:$O$1335,'2021 Balance Sheet'!E$2, FALSE),0)</f>
        <v>0</v>
      </c>
      <c r="AE233" s="199">
        <f>IFERROR(VLOOKUP('SAP Data'!$C233,'2021 Balance Sheet'!$B$7:$O$1335,'2021 Balance Sheet'!F$2, FALSE),0)</f>
        <v>0</v>
      </c>
      <c r="AF233" s="199">
        <f>IFERROR(VLOOKUP('SAP Data'!$C233,'2021 Balance Sheet'!$B$7:$O$1335,'2021 Balance Sheet'!G$2, FALSE),0)</f>
        <v>0</v>
      </c>
      <c r="AG233" s="199">
        <f>IFERROR(VLOOKUP('SAP Data'!$C233,'2021 Balance Sheet'!$B$7:$O$1335,'2021 Balance Sheet'!H$2, FALSE),0)</f>
        <v>0</v>
      </c>
      <c r="AH233" s="199">
        <f>IFERROR(VLOOKUP('SAP Data'!$C233,'2021 Balance Sheet'!$B$7:$O$1335,'2021 Balance Sheet'!I$2, FALSE),0)</f>
        <v>0</v>
      </c>
      <c r="AI233" s="199">
        <f>IFERROR(VLOOKUP('SAP Data'!$C233,'2021 Balance Sheet'!$B$7:$O$1335,'2021 Balance Sheet'!J$2, FALSE),0)</f>
        <v>0</v>
      </c>
      <c r="AJ233" s="199">
        <f>IFERROR(VLOOKUP('SAP Data'!$C233,'2021 Balance Sheet'!$B$7:$O$1335,'2021 Balance Sheet'!K$2, FALSE),0)</f>
        <v>0</v>
      </c>
      <c r="AK233" s="199">
        <f>IFERROR(VLOOKUP('SAP Data'!$C233,'2021 Balance Sheet'!$B$7:$O$1335,'2021 Balance Sheet'!L$2, FALSE),0)</f>
        <v>0</v>
      </c>
      <c r="AL233" s="199">
        <f>IFERROR(VLOOKUP('SAP Data'!$C233,'2021 Balance Sheet'!$B$7:$O$1335,'2021 Balance Sheet'!M$2, FALSE),0)</f>
        <v>0</v>
      </c>
      <c r="AM233" s="199">
        <f>IFERROR(VLOOKUP('SAP Data'!$C233,'2021 Balance Sheet'!$B$7:$O$1335,'2021 Balance Sheet'!N$2, FALSE),0)</f>
        <v>0</v>
      </c>
      <c r="AN233" s="199">
        <f>IFERROR(VLOOKUP('SAP Data'!$C233,'2021 Balance Sheet'!$B$7:$O$1335,'2021 Balance Sheet'!O$2, FALSE),0)</f>
        <v>0</v>
      </c>
      <c r="AO233" s="198">
        <f t="shared" si="6"/>
        <v>0</v>
      </c>
    </row>
    <row r="234" spans="1:75" ht="15.75" thickBot="1" x14ac:dyDescent="0.3">
      <c r="A234" s="26" t="str">
        <f t="shared" si="7"/>
        <v>154048</v>
      </c>
      <c r="B234" s="126" t="s">
        <v>3122</v>
      </c>
      <c r="C234" s="153" t="s">
        <v>3123</v>
      </c>
      <c r="D234" s="125"/>
      <c r="E234" s="140"/>
      <c r="F234" s="140"/>
      <c r="G234" s="140"/>
      <c r="H234" s="140"/>
      <c r="I234" s="140"/>
      <c r="J234" s="140"/>
      <c r="K234" s="140"/>
      <c r="L234" s="140"/>
      <c r="M234" s="140"/>
      <c r="N234" s="140"/>
      <c r="O234" s="140"/>
      <c r="P234" s="140"/>
      <c r="Q234" s="199">
        <v>0</v>
      </c>
      <c r="R234" s="199">
        <v>0</v>
      </c>
      <c r="S234" s="199">
        <v>0</v>
      </c>
      <c r="T234" s="199">
        <v>0</v>
      </c>
      <c r="U234" s="199">
        <v>0</v>
      </c>
      <c r="V234" s="199">
        <v>0</v>
      </c>
      <c r="W234" s="199">
        <v>0</v>
      </c>
      <c r="X234" s="199">
        <v>0</v>
      </c>
      <c r="Y234" s="199">
        <v>0</v>
      </c>
      <c r="Z234" s="199">
        <v>0</v>
      </c>
      <c r="AA234" s="199">
        <v>0</v>
      </c>
      <c r="AB234" s="199">
        <v>0</v>
      </c>
      <c r="AC234" s="199">
        <f>IFERROR(VLOOKUP('SAP Data'!$C234,'2021 Balance Sheet'!$B$7:$O$1335,'2021 Balance Sheet'!D$2, FALSE),0)</f>
        <v>0</v>
      </c>
      <c r="AD234" s="199">
        <f>IFERROR(VLOOKUP('SAP Data'!$C234,'2021 Balance Sheet'!$B$7:$O$1335,'2021 Balance Sheet'!E$2, FALSE),0)</f>
        <v>0</v>
      </c>
      <c r="AE234" s="199">
        <f>IFERROR(VLOOKUP('SAP Data'!$C234,'2021 Balance Sheet'!$B$7:$O$1335,'2021 Balance Sheet'!F$2, FALSE),0)</f>
        <v>0</v>
      </c>
      <c r="AF234" s="199">
        <f>IFERROR(VLOOKUP('SAP Data'!$C234,'2021 Balance Sheet'!$B$7:$O$1335,'2021 Balance Sheet'!G$2, FALSE),0)</f>
        <v>0</v>
      </c>
      <c r="AG234" s="199">
        <f>IFERROR(VLOOKUP('SAP Data'!$C234,'2021 Balance Sheet'!$B$7:$O$1335,'2021 Balance Sheet'!H$2, FALSE),0)</f>
        <v>0</v>
      </c>
      <c r="AH234" s="199">
        <f>IFERROR(VLOOKUP('SAP Data'!$C234,'2021 Balance Sheet'!$B$7:$O$1335,'2021 Balance Sheet'!I$2, FALSE),0)</f>
        <v>0</v>
      </c>
      <c r="AI234" s="199">
        <f>IFERROR(VLOOKUP('SAP Data'!$C234,'2021 Balance Sheet'!$B$7:$O$1335,'2021 Balance Sheet'!J$2, FALSE),0)</f>
        <v>0</v>
      </c>
      <c r="AJ234" s="199">
        <f>IFERROR(VLOOKUP('SAP Data'!$C234,'2021 Balance Sheet'!$B$7:$O$1335,'2021 Balance Sheet'!K$2, FALSE),0)</f>
        <v>0</v>
      </c>
      <c r="AK234" s="199">
        <f>IFERROR(VLOOKUP('SAP Data'!$C234,'2021 Balance Sheet'!$B$7:$O$1335,'2021 Balance Sheet'!L$2, FALSE),0)</f>
        <v>0</v>
      </c>
      <c r="AL234" s="199">
        <f>IFERROR(VLOOKUP('SAP Data'!$C234,'2021 Balance Sheet'!$B$7:$O$1335,'2021 Balance Sheet'!M$2, FALSE),0)</f>
        <v>0</v>
      </c>
      <c r="AM234" s="199">
        <f>IFERROR(VLOOKUP('SAP Data'!$C234,'2021 Balance Sheet'!$B$7:$O$1335,'2021 Balance Sheet'!N$2, FALSE),0)</f>
        <v>0</v>
      </c>
      <c r="AN234" s="199">
        <f>IFERROR(VLOOKUP('SAP Data'!$C234,'2021 Balance Sheet'!$B$7:$O$1335,'2021 Balance Sheet'!O$2, FALSE),0)</f>
        <v>0</v>
      </c>
      <c r="AO234" s="198">
        <f t="shared" si="6"/>
        <v>0</v>
      </c>
    </row>
    <row r="235" spans="1:75" ht="15.75" thickBot="1" x14ac:dyDescent="0.3">
      <c r="A235" s="26" t="str">
        <f t="shared" si="7"/>
        <v>154050</v>
      </c>
      <c r="B235" s="126" t="s">
        <v>380</v>
      </c>
      <c r="C235" s="153" t="s">
        <v>381</v>
      </c>
      <c r="D235" s="125" t="s">
        <v>4</v>
      </c>
      <c r="E235" s="139">
        <v>31312.87</v>
      </c>
      <c r="F235" s="139">
        <v>31312.87</v>
      </c>
      <c r="G235" s="139">
        <v>31312.87</v>
      </c>
      <c r="H235" s="139">
        <v>31312.87</v>
      </c>
      <c r="I235" s="139">
        <v>31312.87</v>
      </c>
      <c r="J235" s="139">
        <v>31312.87</v>
      </c>
      <c r="K235" s="139">
        <v>31312.87</v>
      </c>
      <c r="L235" s="139">
        <v>31312.87</v>
      </c>
      <c r="M235" s="139">
        <v>31312.87</v>
      </c>
      <c r="N235" s="139">
        <v>31312.87</v>
      </c>
      <c r="O235" s="139">
        <v>31312.87</v>
      </c>
      <c r="P235" s="139">
        <v>45777.48</v>
      </c>
      <c r="Q235" s="199">
        <v>45777.48</v>
      </c>
      <c r="R235" s="199">
        <v>45777.48</v>
      </c>
      <c r="S235" s="199">
        <v>45777.48</v>
      </c>
      <c r="T235" s="199">
        <v>45777.48</v>
      </c>
      <c r="U235" s="199">
        <v>45777.48</v>
      </c>
      <c r="V235" s="199">
        <v>45777.48</v>
      </c>
      <c r="W235" s="199">
        <v>45777.48</v>
      </c>
      <c r="X235" s="199">
        <v>45777.48</v>
      </c>
      <c r="Y235" s="199">
        <v>45777.48</v>
      </c>
      <c r="Z235" s="199">
        <v>45777.48</v>
      </c>
      <c r="AA235" s="199">
        <v>45777.48</v>
      </c>
      <c r="AB235" s="199">
        <v>15192.12</v>
      </c>
      <c r="AC235" s="199">
        <f>IFERROR(VLOOKUP('SAP Data'!$C235,'2021 Balance Sheet'!$B$7:$O$1335,'2021 Balance Sheet'!D$2, FALSE),0)</f>
        <v>15192.12</v>
      </c>
      <c r="AD235" s="199">
        <f>IFERROR(VLOOKUP('SAP Data'!$C235,'2021 Balance Sheet'!$B$7:$O$1335,'2021 Balance Sheet'!E$2, FALSE),0)</f>
        <v>15192.12</v>
      </c>
      <c r="AE235" s="199">
        <f>IFERROR(VLOOKUP('SAP Data'!$C235,'2021 Balance Sheet'!$B$7:$O$1335,'2021 Balance Sheet'!F$2, FALSE),0)</f>
        <v>15192.12</v>
      </c>
      <c r="AF235" s="199">
        <f>IFERROR(VLOOKUP('SAP Data'!$C235,'2021 Balance Sheet'!$B$7:$O$1335,'2021 Balance Sheet'!G$2, FALSE),0)</f>
        <v>15192.12</v>
      </c>
      <c r="AG235" s="199">
        <f>IFERROR(VLOOKUP('SAP Data'!$C235,'2021 Balance Sheet'!$B$7:$O$1335,'2021 Balance Sheet'!H$2, FALSE),0)</f>
        <v>15192.12</v>
      </c>
      <c r="AH235" s="199">
        <f>IFERROR(VLOOKUP('SAP Data'!$C235,'2021 Balance Sheet'!$B$7:$O$1335,'2021 Balance Sheet'!I$2, FALSE),0)</f>
        <v>15192.12</v>
      </c>
      <c r="AI235" s="199">
        <f>IFERROR(VLOOKUP('SAP Data'!$C235,'2021 Balance Sheet'!$B$7:$O$1335,'2021 Balance Sheet'!J$2, FALSE),0)</f>
        <v>15192.12</v>
      </c>
      <c r="AJ235" s="199">
        <f>IFERROR(VLOOKUP('SAP Data'!$C235,'2021 Balance Sheet'!$B$7:$O$1335,'2021 Balance Sheet'!K$2, FALSE),0)</f>
        <v>15192.12</v>
      </c>
      <c r="AK235" s="199">
        <f>IFERROR(VLOOKUP('SAP Data'!$C235,'2021 Balance Sheet'!$B$7:$O$1335,'2021 Balance Sheet'!L$2, FALSE),0)</f>
        <v>15192.12</v>
      </c>
      <c r="AL235" s="199">
        <f>IFERROR(VLOOKUP('SAP Data'!$C235,'2021 Balance Sheet'!$B$7:$O$1335,'2021 Balance Sheet'!M$2, FALSE),0)</f>
        <v>15192.12</v>
      </c>
      <c r="AM235" s="199">
        <f>IFERROR(VLOOKUP('SAP Data'!$C235,'2021 Balance Sheet'!$B$7:$O$1335,'2021 Balance Sheet'!N$2, FALSE),0)</f>
        <v>15192.12</v>
      </c>
      <c r="AN235" s="199">
        <f>IFERROR(VLOOKUP('SAP Data'!$C235,'2021 Balance Sheet'!$B$7:$O$1335,'2021 Balance Sheet'!O$2, FALSE),0)</f>
        <v>0</v>
      </c>
      <c r="AO235" s="198">
        <f t="shared" si="6"/>
        <v>15192.12</v>
      </c>
    </row>
    <row r="236" spans="1:75" ht="15.75" thickBot="1" x14ac:dyDescent="0.3">
      <c r="A236" s="26" t="str">
        <f t="shared" si="7"/>
        <v>154071</v>
      </c>
      <c r="B236" s="126" t="s">
        <v>383</v>
      </c>
      <c r="C236" s="153" t="s">
        <v>384</v>
      </c>
      <c r="D236" s="125" t="s">
        <v>4</v>
      </c>
      <c r="E236" s="140">
        <v>13066.38</v>
      </c>
      <c r="F236" s="140">
        <v>12515.21</v>
      </c>
      <c r="G236" s="140">
        <v>12963.62</v>
      </c>
      <c r="H236" s="140">
        <v>11176.93</v>
      </c>
      <c r="I236" s="140">
        <v>10422.84</v>
      </c>
      <c r="J236" s="140">
        <v>5620.94</v>
      </c>
      <c r="K236" s="140">
        <v>7108.52</v>
      </c>
      <c r="L236" s="140">
        <v>7014.98</v>
      </c>
      <c r="M236" s="140">
        <v>5415.87</v>
      </c>
      <c r="N236" s="140">
        <v>3856.04</v>
      </c>
      <c r="O236" s="140">
        <v>40575.07</v>
      </c>
      <c r="P236" s="140">
        <v>77061.990000000005</v>
      </c>
      <c r="Q236" s="199">
        <v>91129.89</v>
      </c>
      <c r="R236" s="199">
        <v>138766.15</v>
      </c>
      <c r="S236" s="199">
        <v>164179.72</v>
      </c>
      <c r="T236" s="199">
        <v>192077.11</v>
      </c>
      <c r="U236" s="199">
        <v>212020.85</v>
      </c>
      <c r="V236" s="199">
        <v>10280.1</v>
      </c>
      <c r="W236" s="199">
        <v>10832.85</v>
      </c>
      <c r="X236" s="199">
        <v>9144.06</v>
      </c>
      <c r="Y236" s="199">
        <v>11920.69</v>
      </c>
      <c r="Z236" s="199">
        <v>11296.64</v>
      </c>
      <c r="AA236" s="199">
        <v>15367.58</v>
      </c>
      <c r="AB236" s="199">
        <v>12995.97</v>
      </c>
      <c r="AC236" s="199">
        <f>IFERROR(VLOOKUP('SAP Data'!$C236,'2021 Balance Sheet'!$B$7:$O$1335,'2021 Balance Sheet'!D$2, FALSE),0)</f>
        <v>11057.21</v>
      </c>
      <c r="AD236" s="199">
        <f>IFERROR(VLOOKUP('SAP Data'!$C236,'2021 Balance Sheet'!$B$7:$O$1335,'2021 Balance Sheet'!E$2, FALSE),0)</f>
        <v>14994.43</v>
      </c>
      <c r="AE236" s="199">
        <f>IFERROR(VLOOKUP('SAP Data'!$C236,'2021 Balance Sheet'!$B$7:$O$1335,'2021 Balance Sheet'!F$2, FALSE),0)</f>
        <v>13425.15</v>
      </c>
      <c r="AF236" s="199">
        <f>IFERROR(VLOOKUP('SAP Data'!$C236,'2021 Balance Sheet'!$B$7:$O$1335,'2021 Balance Sheet'!G$2, FALSE),0)</f>
        <v>17831.22</v>
      </c>
      <c r="AG236" s="199">
        <f>IFERROR(VLOOKUP('SAP Data'!$C236,'2021 Balance Sheet'!$B$7:$O$1335,'2021 Balance Sheet'!H$2, FALSE),0)</f>
        <v>14745.29</v>
      </c>
      <c r="AH236" s="199">
        <f>IFERROR(VLOOKUP('SAP Data'!$C236,'2021 Balance Sheet'!$B$7:$O$1335,'2021 Balance Sheet'!I$2, FALSE),0)</f>
        <v>13570.47</v>
      </c>
      <c r="AI236" s="199">
        <f>IFERROR(VLOOKUP('SAP Data'!$C236,'2021 Balance Sheet'!$B$7:$O$1335,'2021 Balance Sheet'!J$2, FALSE),0)</f>
        <v>11036.65</v>
      </c>
      <c r="AJ236" s="199">
        <f>IFERROR(VLOOKUP('SAP Data'!$C236,'2021 Balance Sheet'!$B$7:$O$1335,'2021 Balance Sheet'!K$2, FALSE),0)</f>
        <v>17918.990000000002</v>
      </c>
      <c r="AK236" s="199">
        <f>IFERROR(VLOOKUP('SAP Data'!$C236,'2021 Balance Sheet'!$B$7:$O$1335,'2021 Balance Sheet'!L$2, FALSE),0)</f>
        <v>22681.85</v>
      </c>
      <c r="AL236" s="199">
        <f>IFERROR(VLOOKUP('SAP Data'!$C236,'2021 Balance Sheet'!$B$7:$O$1335,'2021 Balance Sheet'!M$2, FALSE),0)</f>
        <v>18233.84</v>
      </c>
      <c r="AM236" s="199">
        <f>IFERROR(VLOOKUP('SAP Data'!$C236,'2021 Balance Sheet'!$B$7:$O$1335,'2021 Balance Sheet'!N$2, FALSE),0)</f>
        <v>22118.49</v>
      </c>
      <c r="AN236" s="199">
        <f>IFERROR(VLOOKUP('SAP Data'!$C236,'2021 Balance Sheet'!$B$7:$O$1335,'2021 Balance Sheet'!O$2, FALSE),0)</f>
        <v>20453.04</v>
      </c>
      <c r="AO236" s="198">
        <f t="shared" si="6"/>
        <v>12995.97</v>
      </c>
    </row>
    <row r="237" spans="1:75" ht="15.75" thickBot="1" x14ac:dyDescent="0.3">
      <c r="A237" s="26" t="str">
        <f t="shared" si="7"/>
        <v>154073</v>
      </c>
      <c r="B237" s="126" t="s">
        <v>386</v>
      </c>
      <c r="C237" s="153" t="s">
        <v>387</v>
      </c>
      <c r="D237" s="125" t="s">
        <v>4</v>
      </c>
      <c r="E237" s="139">
        <v>79889.320000000007</v>
      </c>
      <c r="F237" s="139">
        <v>81997.38</v>
      </c>
      <c r="G237" s="139">
        <v>81087.48</v>
      </c>
      <c r="H237" s="139">
        <v>82658.039999999994</v>
      </c>
      <c r="I237" s="139">
        <v>80844.009999999995</v>
      </c>
      <c r="J237" s="139">
        <v>76848.28</v>
      </c>
      <c r="K237" s="139">
        <v>71424.800000000003</v>
      </c>
      <c r="L237" s="139">
        <v>70927.95</v>
      </c>
      <c r="M237" s="139">
        <v>70745.08</v>
      </c>
      <c r="N237" s="139">
        <v>69907.320000000007</v>
      </c>
      <c r="O237" s="139">
        <v>120723.91</v>
      </c>
      <c r="P237" s="139">
        <v>160379.62</v>
      </c>
      <c r="Q237" s="199">
        <v>176680.84</v>
      </c>
      <c r="R237" s="199">
        <v>229739.98</v>
      </c>
      <c r="S237" s="199">
        <v>267963.71000000002</v>
      </c>
      <c r="T237" s="199">
        <v>274884.90999999997</v>
      </c>
      <c r="U237" s="199">
        <v>291084.28999999998</v>
      </c>
      <c r="V237" s="199">
        <v>91214.63</v>
      </c>
      <c r="W237" s="199">
        <v>92732.36</v>
      </c>
      <c r="X237" s="199">
        <v>116570.09</v>
      </c>
      <c r="Y237" s="199">
        <v>116776.3</v>
      </c>
      <c r="Z237" s="199">
        <v>117907.11</v>
      </c>
      <c r="AA237" s="199">
        <v>97706.04</v>
      </c>
      <c r="AB237" s="199">
        <v>34677.21</v>
      </c>
      <c r="AC237" s="199">
        <f>IFERROR(VLOOKUP('SAP Data'!$C237,'2021 Balance Sheet'!$B$7:$O$1335,'2021 Balance Sheet'!D$2, FALSE),0)</f>
        <v>31381.03</v>
      </c>
      <c r="AD237" s="199">
        <f>IFERROR(VLOOKUP('SAP Data'!$C237,'2021 Balance Sheet'!$B$7:$O$1335,'2021 Balance Sheet'!E$2, FALSE),0)</f>
        <v>42405.79</v>
      </c>
      <c r="AE237" s="199">
        <f>IFERROR(VLOOKUP('SAP Data'!$C237,'2021 Balance Sheet'!$B$7:$O$1335,'2021 Balance Sheet'!F$2, FALSE),0)</f>
        <v>54971.74</v>
      </c>
      <c r="AF237" s="199">
        <f>IFERROR(VLOOKUP('SAP Data'!$C237,'2021 Balance Sheet'!$B$7:$O$1335,'2021 Balance Sheet'!G$2, FALSE),0)</f>
        <v>44822.09</v>
      </c>
      <c r="AG237" s="199">
        <f>IFERROR(VLOOKUP('SAP Data'!$C237,'2021 Balance Sheet'!$B$7:$O$1335,'2021 Balance Sheet'!H$2, FALSE),0)</f>
        <v>45550.91</v>
      </c>
      <c r="AH237" s="199">
        <f>IFERROR(VLOOKUP('SAP Data'!$C237,'2021 Balance Sheet'!$B$7:$O$1335,'2021 Balance Sheet'!I$2, FALSE),0)</f>
        <v>40393.81</v>
      </c>
      <c r="AI237" s="199">
        <f>IFERROR(VLOOKUP('SAP Data'!$C237,'2021 Balance Sheet'!$B$7:$O$1335,'2021 Balance Sheet'!J$2, FALSE),0)</f>
        <v>49142.97</v>
      </c>
      <c r="AJ237" s="199">
        <f>IFERROR(VLOOKUP('SAP Data'!$C237,'2021 Balance Sheet'!$B$7:$O$1335,'2021 Balance Sheet'!K$2, FALSE),0)</f>
        <v>66084.320000000007</v>
      </c>
      <c r="AK237" s="199">
        <f>IFERROR(VLOOKUP('SAP Data'!$C237,'2021 Balance Sheet'!$B$7:$O$1335,'2021 Balance Sheet'!L$2, FALSE),0)</f>
        <v>61982.67</v>
      </c>
      <c r="AL237" s="199">
        <f>IFERROR(VLOOKUP('SAP Data'!$C237,'2021 Balance Sheet'!$B$7:$O$1335,'2021 Balance Sheet'!M$2, FALSE),0)</f>
        <v>59185.05</v>
      </c>
      <c r="AM237" s="199">
        <f>IFERROR(VLOOKUP('SAP Data'!$C237,'2021 Balance Sheet'!$B$7:$O$1335,'2021 Balance Sheet'!N$2, FALSE),0)</f>
        <v>82002.22</v>
      </c>
      <c r="AN237" s="199">
        <f>IFERROR(VLOOKUP('SAP Data'!$C237,'2021 Balance Sheet'!$B$7:$O$1335,'2021 Balance Sheet'!O$2, FALSE),0)</f>
        <v>67211.42</v>
      </c>
      <c r="AO237" s="198">
        <f t="shared" si="6"/>
        <v>34677.21</v>
      </c>
    </row>
    <row r="238" spans="1:75" ht="15.75" thickBot="1" x14ac:dyDescent="0.3">
      <c r="A238" s="26" t="str">
        <f t="shared" si="7"/>
        <v>154085</v>
      </c>
      <c r="B238" s="126" t="s">
        <v>389</v>
      </c>
      <c r="C238" s="153" t="s">
        <v>390</v>
      </c>
      <c r="D238" s="125" t="s">
        <v>4</v>
      </c>
      <c r="E238" s="140">
        <v>0</v>
      </c>
      <c r="F238" s="140">
        <v>0</v>
      </c>
      <c r="G238" s="140">
        <v>0</v>
      </c>
      <c r="H238" s="140">
        <v>0</v>
      </c>
      <c r="I238" s="140">
        <v>0</v>
      </c>
      <c r="J238" s="140">
        <v>0</v>
      </c>
      <c r="K238" s="140">
        <v>0</v>
      </c>
      <c r="L238" s="140">
        <v>0</v>
      </c>
      <c r="M238" s="140">
        <v>0</v>
      </c>
      <c r="N238" s="140">
        <v>0</v>
      </c>
      <c r="O238" s="140">
        <v>0</v>
      </c>
      <c r="P238" s="140">
        <v>0</v>
      </c>
      <c r="Q238" s="199">
        <v>0</v>
      </c>
      <c r="R238" s="199">
        <v>0</v>
      </c>
      <c r="S238" s="199">
        <v>0</v>
      </c>
      <c r="T238" s="199">
        <v>0</v>
      </c>
      <c r="U238" s="199">
        <v>0</v>
      </c>
      <c r="V238" s="199">
        <v>0</v>
      </c>
      <c r="W238" s="199">
        <v>0</v>
      </c>
      <c r="X238" s="199">
        <v>0</v>
      </c>
      <c r="Y238" s="199">
        <v>0</v>
      </c>
      <c r="Z238" s="199">
        <v>0</v>
      </c>
      <c r="AA238" s="199">
        <v>0</v>
      </c>
      <c r="AB238" s="199">
        <v>0</v>
      </c>
      <c r="AC238" s="199">
        <f>IFERROR(VLOOKUP('SAP Data'!$C238,'2021 Balance Sheet'!$B$7:$O$1335,'2021 Balance Sheet'!D$2, FALSE),0)</f>
        <v>0</v>
      </c>
      <c r="AD238" s="199">
        <f>IFERROR(VLOOKUP('SAP Data'!$C238,'2021 Balance Sheet'!$B$7:$O$1335,'2021 Balance Sheet'!E$2, FALSE),0)</f>
        <v>0</v>
      </c>
      <c r="AE238" s="199">
        <f>IFERROR(VLOOKUP('SAP Data'!$C238,'2021 Balance Sheet'!$B$7:$O$1335,'2021 Balance Sheet'!F$2, FALSE),0)</f>
        <v>0</v>
      </c>
      <c r="AF238" s="199">
        <f>IFERROR(VLOOKUP('SAP Data'!$C238,'2021 Balance Sheet'!$B$7:$O$1335,'2021 Balance Sheet'!G$2, FALSE),0)</f>
        <v>0</v>
      </c>
      <c r="AG238" s="199">
        <f>IFERROR(VLOOKUP('SAP Data'!$C238,'2021 Balance Sheet'!$B$7:$O$1335,'2021 Balance Sheet'!H$2, FALSE),0)</f>
        <v>0</v>
      </c>
      <c r="AH238" s="199">
        <f>IFERROR(VLOOKUP('SAP Data'!$C238,'2021 Balance Sheet'!$B$7:$O$1335,'2021 Balance Sheet'!I$2, FALSE),0)</f>
        <v>0</v>
      </c>
      <c r="AI238" s="199">
        <f>IFERROR(VLOOKUP('SAP Data'!$C238,'2021 Balance Sheet'!$B$7:$O$1335,'2021 Balance Sheet'!J$2, FALSE),0)</f>
        <v>0</v>
      </c>
      <c r="AJ238" s="199">
        <f>IFERROR(VLOOKUP('SAP Data'!$C238,'2021 Balance Sheet'!$B$7:$O$1335,'2021 Balance Sheet'!K$2, FALSE),0)</f>
        <v>0</v>
      </c>
      <c r="AK238" s="199">
        <f>IFERROR(VLOOKUP('SAP Data'!$C238,'2021 Balance Sheet'!$B$7:$O$1335,'2021 Balance Sheet'!L$2, FALSE),0)</f>
        <v>0</v>
      </c>
      <c r="AL238" s="199">
        <f>IFERROR(VLOOKUP('SAP Data'!$C238,'2021 Balance Sheet'!$B$7:$O$1335,'2021 Balance Sheet'!M$2, FALSE),0)</f>
        <v>0</v>
      </c>
      <c r="AM238" s="199">
        <f>IFERROR(VLOOKUP('SAP Data'!$C238,'2021 Balance Sheet'!$B$7:$O$1335,'2021 Balance Sheet'!N$2, FALSE),0)</f>
        <v>0</v>
      </c>
      <c r="AN238" s="199">
        <f>IFERROR(VLOOKUP('SAP Data'!$C238,'2021 Balance Sheet'!$B$7:$O$1335,'2021 Balance Sheet'!O$2, FALSE),0)</f>
        <v>0</v>
      </c>
      <c r="AO238" s="198">
        <f t="shared" si="6"/>
        <v>0</v>
      </c>
    </row>
    <row r="239" spans="1:75" ht="15.75" thickBot="1" x14ac:dyDescent="0.3">
      <c r="A239" s="26" t="str">
        <f t="shared" si="7"/>
        <v>154666</v>
      </c>
      <c r="B239" s="126" t="s">
        <v>392</v>
      </c>
      <c r="C239" s="153" t="s">
        <v>393</v>
      </c>
      <c r="D239" s="125" t="s">
        <v>4</v>
      </c>
      <c r="E239" s="139">
        <v>0</v>
      </c>
      <c r="F239" s="139">
        <v>0</v>
      </c>
      <c r="G239" s="139">
        <v>0</v>
      </c>
      <c r="H239" s="139">
        <v>0</v>
      </c>
      <c r="I239" s="139">
        <v>0</v>
      </c>
      <c r="J239" s="139">
        <v>0</v>
      </c>
      <c r="K239" s="139">
        <v>0</v>
      </c>
      <c r="L239" s="139">
        <v>0</v>
      </c>
      <c r="M239" s="139">
        <v>0</v>
      </c>
      <c r="N239" s="139">
        <v>0</v>
      </c>
      <c r="O239" s="139">
        <v>0</v>
      </c>
      <c r="P239" s="139">
        <v>0</v>
      </c>
      <c r="Q239" s="199">
        <v>0</v>
      </c>
      <c r="R239" s="199">
        <v>0</v>
      </c>
      <c r="S239" s="199">
        <v>0</v>
      </c>
      <c r="T239" s="199">
        <v>0</v>
      </c>
      <c r="U239" s="199">
        <v>0</v>
      </c>
      <c r="V239" s="199">
        <v>0</v>
      </c>
      <c r="W239" s="199">
        <v>0</v>
      </c>
      <c r="X239" s="199">
        <v>0</v>
      </c>
      <c r="Y239" s="199">
        <v>0</v>
      </c>
      <c r="Z239" s="199">
        <v>0</v>
      </c>
      <c r="AA239" s="199">
        <v>0</v>
      </c>
      <c r="AB239" s="199">
        <v>0</v>
      </c>
      <c r="AC239" s="199">
        <f>IFERROR(VLOOKUP('SAP Data'!$C239,'2021 Balance Sheet'!$B$7:$O$1335,'2021 Balance Sheet'!D$2, FALSE),0)</f>
        <v>0</v>
      </c>
      <c r="AD239" s="199">
        <f>IFERROR(VLOOKUP('SAP Data'!$C239,'2021 Balance Sheet'!$B$7:$O$1335,'2021 Balance Sheet'!E$2, FALSE),0)</f>
        <v>0</v>
      </c>
      <c r="AE239" s="199">
        <f>IFERROR(VLOOKUP('SAP Data'!$C239,'2021 Balance Sheet'!$B$7:$O$1335,'2021 Balance Sheet'!F$2, FALSE),0)</f>
        <v>0</v>
      </c>
      <c r="AF239" s="199">
        <f>IFERROR(VLOOKUP('SAP Data'!$C239,'2021 Balance Sheet'!$B$7:$O$1335,'2021 Balance Sheet'!G$2, FALSE),0)</f>
        <v>0</v>
      </c>
      <c r="AG239" s="199">
        <f>IFERROR(VLOOKUP('SAP Data'!$C239,'2021 Balance Sheet'!$B$7:$O$1335,'2021 Balance Sheet'!H$2, FALSE),0)</f>
        <v>0</v>
      </c>
      <c r="AH239" s="199">
        <f>IFERROR(VLOOKUP('SAP Data'!$C239,'2021 Balance Sheet'!$B$7:$O$1335,'2021 Balance Sheet'!I$2, FALSE),0)</f>
        <v>0</v>
      </c>
      <c r="AI239" s="199">
        <f>IFERROR(VLOOKUP('SAP Data'!$C239,'2021 Balance Sheet'!$B$7:$O$1335,'2021 Balance Sheet'!J$2, FALSE),0)</f>
        <v>0</v>
      </c>
      <c r="AJ239" s="199">
        <f>IFERROR(VLOOKUP('SAP Data'!$C239,'2021 Balance Sheet'!$B$7:$O$1335,'2021 Balance Sheet'!K$2, FALSE),0)</f>
        <v>0</v>
      </c>
      <c r="AK239" s="199">
        <f>IFERROR(VLOOKUP('SAP Data'!$C239,'2021 Balance Sheet'!$B$7:$O$1335,'2021 Balance Sheet'!L$2, FALSE),0)</f>
        <v>0</v>
      </c>
      <c r="AL239" s="199">
        <f>IFERROR(VLOOKUP('SAP Data'!$C239,'2021 Balance Sheet'!$B$7:$O$1335,'2021 Balance Sheet'!M$2, FALSE),0)</f>
        <v>0</v>
      </c>
      <c r="AM239" s="199">
        <f>IFERROR(VLOOKUP('SAP Data'!$C239,'2021 Balance Sheet'!$B$7:$O$1335,'2021 Balance Sheet'!N$2, FALSE),0)</f>
        <v>0</v>
      </c>
      <c r="AN239" s="199">
        <f>IFERROR(VLOOKUP('SAP Data'!$C239,'2021 Balance Sheet'!$B$7:$O$1335,'2021 Balance Sheet'!O$2, FALSE),0)</f>
        <v>0</v>
      </c>
      <c r="AO239" s="198">
        <f t="shared" si="6"/>
        <v>0</v>
      </c>
    </row>
    <row r="240" spans="1:75" s="135" customFormat="1" ht="15.75" thickBot="1" x14ac:dyDescent="0.3">
      <c r="A240" s="26" t="str">
        <f t="shared" si="7"/>
        <v>158100</v>
      </c>
      <c r="B240" s="416" t="s">
        <v>4223</v>
      </c>
      <c r="C240" s="417" t="s">
        <v>4229</v>
      </c>
      <c r="D240" s="125"/>
      <c r="E240" s="139"/>
      <c r="F240" s="139"/>
      <c r="G240" s="139"/>
      <c r="H240" s="139"/>
      <c r="I240" s="139"/>
      <c r="J240" s="139"/>
      <c r="K240" s="139"/>
      <c r="L240" s="139"/>
      <c r="M240" s="139"/>
      <c r="N240" s="139"/>
      <c r="O240" s="139"/>
      <c r="P240" s="139"/>
      <c r="Q240" s="199"/>
      <c r="R240" s="199"/>
      <c r="S240" s="199"/>
      <c r="T240" s="199"/>
      <c r="U240" s="199"/>
      <c r="V240" s="199"/>
      <c r="W240" s="199"/>
      <c r="X240" s="199"/>
      <c r="Y240" s="199"/>
      <c r="Z240" s="199"/>
      <c r="AA240" s="199"/>
      <c r="AB240" s="199"/>
      <c r="AC240" s="199">
        <f>IFERROR(VLOOKUP('SAP Data'!$C240,'2021 Balance Sheet'!$B$7:$O$1335,'2021 Balance Sheet'!D$2, FALSE),0)</f>
        <v>0</v>
      </c>
      <c r="AD240" s="199">
        <f>IFERROR(VLOOKUP('SAP Data'!$C240,'2021 Balance Sheet'!$B$7:$O$1335,'2021 Balance Sheet'!E$2, FALSE),0)</f>
        <v>0</v>
      </c>
      <c r="AE240" s="199">
        <f>IFERROR(VLOOKUP('SAP Data'!$C240,'2021 Balance Sheet'!$B$7:$O$1335,'2021 Balance Sheet'!F$2, FALSE),0)</f>
        <v>0</v>
      </c>
      <c r="AF240" s="199">
        <f>IFERROR(VLOOKUP('SAP Data'!$C240,'2021 Balance Sheet'!$B$7:$O$1335,'2021 Balance Sheet'!G$2, FALSE),0)</f>
        <v>0</v>
      </c>
      <c r="AG240" s="199">
        <f>IFERROR(VLOOKUP('SAP Data'!$C240,'2021 Balance Sheet'!$B$7:$O$1335,'2021 Balance Sheet'!H$2, FALSE),0)</f>
        <v>0</v>
      </c>
      <c r="AH240" s="199">
        <f>IFERROR(VLOOKUP('SAP Data'!$C240,'2021 Balance Sheet'!$B$7:$O$1335,'2021 Balance Sheet'!I$2, FALSE),0)</f>
        <v>0</v>
      </c>
      <c r="AI240" s="199">
        <f>IFERROR(VLOOKUP('SAP Data'!$C240,'2021 Balance Sheet'!$B$7:$O$1335,'2021 Balance Sheet'!J$2, FALSE),0)</f>
        <v>0</v>
      </c>
      <c r="AJ240" s="199">
        <f>IFERROR(VLOOKUP('SAP Data'!$C240,'2021 Balance Sheet'!$B$7:$O$1335,'2021 Balance Sheet'!K$2, FALSE),0)</f>
        <v>0</v>
      </c>
      <c r="AK240" s="199">
        <f>IFERROR(VLOOKUP('SAP Data'!$C240,'2021 Balance Sheet'!$B$7:$O$1335,'2021 Balance Sheet'!L$2, FALSE),0)</f>
        <v>1122093.6000000001</v>
      </c>
      <c r="AL240" s="199">
        <f>IFERROR(VLOOKUP('SAP Data'!$C240,'2021 Balance Sheet'!$B$7:$O$1335,'2021 Balance Sheet'!M$2, FALSE),0)</f>
        <v>0</v>
      </c>
      <c r="AM240" s="199">
        <f>IFERROR(VLOOKUP('SAP Data'!$C240,'2021 Balance Sheet'!$B$7:$O$1335,'2021 Balance Sheet'!N$2, FALSE),0)</f>
        <v>0</v>
      </c>
      <c r="AN240" s="199">
        <f>IFERROR(VLOOKUP('SAP Data'!$C240,'2021 Balance Sheet'!$B$7:$O$1335,'2021 Balance Sheet'!O$2, FALSE),0)</f>
        <v>0</v>
      </c>
      <c r="AO240" s="198"/>
      <c r="AP240" s="50"/>
      <c r="AQ240" s="50"/>
      <c r="AR240" s="50"/>
      <c r="AS240" s="50"/>
      <c r="AT240" s="50"/>
      <c r="AU240" s="50"/>
      <c r="AV240" s="50"/>
      <c r="AW240" s="50"/>
      <c r="AX240" s="50"/>
      <c r="AY240" s="50"/>
      <c r="AZ240" s="50"/>
      <c r="BA240" s="50"/>
      <c r="BB240" s="50"/>
      <c r="BC240" s="50"/>
      <c r="BD240" s="50"/>
      <c r="BE240" s="50"/>
      <c r="BF240" s="50"/>
      <c r="BG240" s="50"/>
      <c r="BH240" s="50"/>
      <c r="BI240" s="50"/>
      <c r="BJ240" s="50"/>
      <c r="BK240" s="50"/>
      <c r="BL240" s="50"/>
      <c r="BM240" s="50"/>
      <c r="BN240" s="50"/>
      <c r="BO240" s="50"/>
      <c r="BP240" s="50"/>
      <c r="BQ240" s="50"/>
      <c r="BR240" s="50"/>
      <c r="BS240" s="50"/>
      <c r="BT240" s="50"/>
      <c r="BU240" s="50"/>
      <c r="BV240" s="50"/>
      <c r="BW240" s="50"/>
    </row>
    <row r="241" spans="1:41" ht="15.75" thickBot="1" x14ac:dyDescent="0.3">
      <c r="A241" s="26" t="str">
        <f t="shared" si="7"/>
        <v>163001</v>
      </c>
      <c r="B241" s="126" t="s">
        <v>3124</v>
      </c>
      <c r="C241" s="153" t="s">
        <v>3125</v>
      </c>
      <c r="D241" s="125"/>
      <c r="E241" s="139"/>
      <c r="F241" s="139"/>
      <c r="G241" s="139"/>
      <c r="H241" s="139"/>
      <c r="I241" s="139"/>
      <c r="J241" s="139"/>
      <c r="K241" s="139"/>
      <c r="L241" s="139"/>
      <c r="M241" s="139"/>
      <c r="N241" s="139"/>
      <c r="O241" s="139"/>
      <c r="P241" s="139"/>
      <c r="Q241" s="199">
        <v>0</v>
      </c>
      <c r="R241" s="199">
        <v>0</v>
      </c>
      <c r="S241" s="199">
        <v>0</v>
      </c>
      <c r="T241" s="199">
        <v>0</v>
      </c>
      <c r="U241" s="199">
        <v>0</v>
      </c>
      <c r="V241" s="199">
        <v>0</v>
      </c>
      <c r="W241" s="199">
        <v>0</v>
      </c>
      <c r="X241" s="199">
        <v>0</v>
      </c>
      <c r="Y241" s="199">
        <v>0</v>
      </c>
      <c r="Z241" s="199">
        <v>0</v>
      </c>
      <c r="AA241" s="199">
        <v>0</v>
      </c>
      <c r="AB241" s="199">
        <v>0</v>
      </c>
      <c r="AC241" s="199">
        <f>IFERROR(VLOOKUP('SAP Data'!$C241,'2021 Balance Sheet'!$B$7:$O$1335,'2021 Balance Sheet'!D$2, FALSE),0)</f>
        <v>0</v>
      </c>
      <c r="AD241" s="199">
        <f>IFERROR(VLOOKUP('SAP Data'!$C241,'2021 Balance Sheet'!$B$7:$O$1335,'2021 Balance Sheet'!E$2, FALSE),0)</f>
        <v>0</v>
      </c>
      <c r="AE241" s="199">
        <f>IFERROR(VLOOKUP('SAP Data'!$C241,'2021 Balance Sheet'!$B$7:$O$1335,'2021 Balance Sheet'!F$2, FALSE),0)</f>
        <v>0</v>
      </c>
      <c r="AF241" s="199">
        <f>IFERROR(VLOOKUP('SAP Data'!$C241,'2021 Balance Sheet'!$B$7:$O$1335,'2021 Balance Sheet'!G$2, FALSE),0)</f>
        <v>0</v>
      </c>
      <c r="AG241" s="199">
        <f>IFERROR(VLOOKUP('SAP Data'!$C241,'2021 Balance Sheet'!$B$7:$O$1335,'2021 Balance Sheet'!H$2, FALSE),0)</f>
        <v>0</v>
      </c>
      <c r="AH241" s="199">
        <f>IFERROR(VLOOKUP('SAP Data'!$C241,'2021 Balance Sheet'!$B$7:$O$1335,'2021 Balance Sheet'!I$2, FALSE),0)</f>
        <v>0</v>
      </c>
      <c r="AI241" s="199">
        <f>IFERROR(VLOOKUP('SAP Data'!$C241,'2021 Balance Sheet'!$B$7:$O$1335,'2021 Balance Sheet'!J$2, FALSE),0)</f>
        <v>0</v>
      </c>
      <c r="AJ241" s="199">
        <f>IFERROR(VLOOKUP('SAP Data'!$C241,'2021 Balance Sheet'!$B$7:$O$1335,'2021 Balance Sheet'!K$2, FALSE),0)</f>
        <v>0</v>
      </c>
      <c r="AK241" s="199">
        <f>IFERROR(VLOOKUP('SAP Data'!$C241,'2021 Balance Sheet'!$B$7:$O$1335,'2021 Balance Sheet'!L$2, FALSE),0)</f>
        <v>0</v>
      </c>
      <c r="AL241" s="199">
        <f>IFERROR(VLOOKUP('SAP Data'!$C241,'2021 Balance Sheet'!$B$7:$O$1335,'2021 Balance Sheet'!M$2, FALSE),0)</f>
        <v>0</v>
      </c>
      <c r="AM241" s="199">
        <f>IFERROR(VLOOKUP('SAP Data'!$C241,'2021 Balance Sheet'!$B$7:$O$1335,'2021 Balance Sheet'!N$2, FALSE),0)</f>
        <v>0</v>
      </c>
      <c r="AN241" s="199">
        <f>IFERROR(VLOOKUP('SAP Data'!$C241,'2021 Balance Sheet'!$B$7:$O$1335,'2021 Balance Sheet'!O$2, FALSE),0)</f>
        <v>0</v>
      </c>
      <c r="AO241" s="198">
        <f t="shared" si="6"/>
        <v>0</v>
      </c>
    </row>
    <row r="242" spans="1:41" ht="15.75" thickBot="1" x14ac:dyDescent="0.3">
      <c r="A242" s="26" t="str">
        <f t="shared" si="7"/>
        <v>163002</v>
      </c>
      <c r="B242" s="126" t="s">
        <v>395</v>
      </c>
      <c r="C242" s="153" t="s">
        <v>396</v>
      </c>
      <c r="D242" s="125" t="s">
        <v>4</v>
      </c>
      <c r="E242" s="140">
        <v>0</v>
      </c>
      <c r="F242" s="140">
        <v>0</v>
      </c>
      <c r="G242" s="140">
        <v>0</v>
      </c>
      <c r="H242" s="140">
        <v>0</v>
      </c>
      <c r="I242" s="140">
        <v>0</v>
      </c>
      <c r="J242" s="140">
        <v>0</v>
      </c>
      <c r="K242" s="140">
        <v>0</v>
      </c>
      <c r="L242" s="140">
        <v>0</v>
      </c>
      <c r="M242" s="140">
        <v>0</v>
      </c>
      <c r="N242" s="140">
        <v>0</v>
      </c>
      <c r="O242" s="140">
        <v>0</v>
      </c>
      <c r="P242" s="140">
        <v>0</v>
      </c>
      <c r="Q242" s="199">
        <v>0</v>
      </c>
      <c r="R242" s="199">
        <v>0</v>
      </c>
      <c r="S242" s="199">
        <v>0</v>
      </c>
      <c r="T242" s="199">
        <v>0</v>
      </c>
      <c r="U242" s="199">
        <v>0</v>
      </c>
      <c r="V242" s="199">
        <v>0</v>
      </c>
      <c r="W242" s="199">
        <v>0</v>
      </c>
      <c r="X242" s="199">
        <v>0</v>
      </c>
      <c r="Y242" s="199">
        <v>0</v>
      </c>
      <c r="Z242" s="199">
        <v>0</v>
      </c>
      <c r="AA242" s="199">
        <v>0</v>
      </c>
      <c r="AB242" s="199">
        <v>0</v>
      </c>
      <c r="AC242" s="199">
        <f>IFERROR(VLOOKUP('SAP Data'!$C242,'2021 Balance Sheet'!$B$7:$O$1335,'2021 Balance Sheet'!D$2, FALSE),0)</f>
        <v>0</v>
      </c>
      <c r="AD242" s="199">
        <f>IFERROR(VLOOKUP('SAP Data'!$C242,'2021 Balance Sheet'!$B$7:$O$1335,'2021 Balance Sheet'!E$2, FALSE),0)</f>
        <v>0</v>
      </c>
      <c r="AE242" s="199">
        <f>IFERROR(VLOOKUP('SAP Data'!$C242,'2021 Balance Sheet'!$B$7:$O$1335,'2021 Balance Sheet'!F$2, FALSE),0)</f>
        <v>0</v>
      </c>
      <c r="AF242" s="199">
        <f>IFERROR(VLOOKUP('SAP Data'!$C242,'2021 Balance Sheet'!$B$7:$O$1335,'2021 Balance Sheet'!G$2, FALSE),0)</f>
        <v>0</v>
      </c>
      <c r="AG242" s="199">
        <f>IFERROR(VLOOKUP('SAP Data'!$C242,'2021 Balance Sheet'!$B$7:$O$1335,'2021 Balance Sheet'!H$2, FALSE),0)</f>
        <v>0</v>
      </c>
      <c r="AH242" s="199">
        <f>IFERROR(VLOOKUP('SAP Data'!$C242,'2021 Balance Sheet'!$B$7:$O$1335,'2021 Balance Sheet'!I$2, FALSE),0)</f>
        <v>0</v>
      </c>
      <c r="AI242" s="199">
        <f>IFERROR(VLOOKUP('SAP Data'!$C242,'2021 Balance Sheet'!$B$7:$O$1335,'2021 Balance Sheet'!J$2, FALSE),0)</f>
        <v>0</v>
      </c>
      <c r="AJ242" s="199">
        <f>IFERROR(VLOOKUP('SAP Data'!$C242,'2021 Balance Sheet'!$B$7:$O$1335,'2021 Balance Sheet'!K$2, FALSE),0)</f>
        <v>0</v>
      </c>
      <c r="AK242" s="199">
        <f>IFERROR(VLOOKUP('SAP Data'!$C242,'2021 Balance Sheet'!$B$7:$O$1335,'2021 Balance Sheet'!L$2, FALSE),0)</f>
        <v>0</v>
      </c>
      <c r="AL242" s="199">
        <f>IFERROR(VLOOKUP('SAP Data'!$C242,'2021 Balance Sheet'!$B$7:$O$1335,'2021 Balance Sheet'!M$2, FALSE),0)</f>
        <v>0</v>
      </c>
      <c r="AM242" s="199">
        <f>IFERROR(VLOOKUP('SAP Data'!$C242,'2021 Balance Sheet'!$B$7:$O$1335,'2021 Balance Sheet'!N$2, FALSE),0)</f>
        <v>0</v>
      </c>
      <c r="AN242" s="199">
        <f>IFERROR(VLOOKUP('SAP Data'!$C242,'2021 Balance Sheet'!$B$7:$O$1335,'2021 Balance Sheet'!O$2, FALSE),0)</f>
        <v>0</v>
      </c>
      <c r="AO242" s="198">
        <f t="shared" si="6"/>
        <v>0</v>
      </c>
    </row>
    <row r="243" spans="1:41" ht="15.75" thickBot="1" x14ac:dyDescent="0.3">
      <c r="A243" s="26" t="str">
        <f t="shared" si="7"/>
        <v>163003</v>
      </c>
      <c r="B243" s="126" t="s">
        <v>398</v>
      </c>
      <c r="C243" s="153" t="s">
        <v>399</v>
      </c>
      <c r="D243" s="125" t="s">
        <v>4</v>
      </c>
      <c r="E243" s="139">
        <v>0</v>
      </c>
      <c r="F243" s="139">
        <v>0</v>
      </c>
      <c r="G243" s="139">
        <v>0</v>
      </c>
      <c r="H243" s="139">
        <v>0</v>
      </c>
      <c r="I243" s="139">
        <v>0</v>
      </c>
      <c r="J243" s="139">
        <v>0</v>
      </c>
      <c r="K243" s="139">
        <v>0</v>
      </c>
      <c r="L243" s="139">
        <v>0</v>
      </c>
      <c r="M243" s="139">
        <v>0</v>
      </c>
      <c r="N243" s="139">
        <v>0</v>
      </c>
      <c r="O243" s="139">
        <v>0</v>
      </c>
      <c r="P243" s="139">
        <v>0</v>
      </c>
      <c r="Q243" s="199">
        <v>0</v>
      </c>
      <c r="R243" s="199">
        <v>0</v>
      </c>
      <c r="S243" s="199">
        <v>0</v>
      </c>
      <c r="T243" s="199">
        <v>0</v>
      </c>
      <c r="U243" s="199">
        <v>0</v>
      </c>
      <c r="V243" s="199">
        <v>0</v>
      </c>
      <c r="W243" s="199">
        <v>0</v>
      </c>
      <c r="X243" s="199">
        <v>0</v>
      </c>
      <c r="Y243" s="199">
        <v>0</v>
      </c>
      <c r="Z243" s="199">
        <v>0</v>
      </c>
      <c r="AA243" s="199">
        <v>0</v>
      </c>
      <c r="AB243" s="199">
        <v>0</v>
      </c>
      <c r="AC243" s="199">
        <f>IFERROR(VLOOKUP('SAP Data'!$C243,'2021 Balance Sheet'!$B$7:$O$1335,'2021 Balance Sheet'!D$2, FALSE),0)</f>
        <v>0</v>
      </c>
      <c r="AD243" s="199">
        <f>IFERROR(VLOOKUP('SAP Data'!$C243,'2021 Balance Sheet'!$B$7:$O$1335,'2021 Balance Sheet'!E$2, FALSE),0)</f>
        <v>0</v>
      </c>
      <c r="AE243" s="199">
        <f>IFERROR(VLOOKUP('SAP Data'!$C243,'2021 Balance Sheet'!$B$7:$O$1335,'2021 Balance Sheet'!F$2, FALSE),0)</f>
        <v>0</v>
      </c>
      <c r="AF243" s="199">
        <f>IFERROR(VLOOKUP('SAP Data'!$C243,'2021 Balance Sheet'!$B$7:$O$1335,'2021 Balance Sheet'!G$2, FALSE),0)</f>
        <v>0</v>
      </c>
      <c r="AG243" s="199">
        <f>IFERROR(VLOOKUP('SAP Data'!$C243,'2021 Balance Sheet'!$B$7:$O$1335,'2021 Balance Sheet'!H$2, FALSE),0)</f>
        <v>0</v>
      </c>
      <c r="AH243" s="199">
        <f>IFERROR(VLOOKUP('SAP Data'!$C243,'2021 Balance Sheet'!$B$7:$O$1335,'2021 Balance Sheet'!I$2, FALSE),0)</f>
        <v>0</v>
      </c>
      <c r="AI243" s="199">
        <f>IFERROR(VLOOKUP('SAP Data'!$C243,'2021 Balance Sheet'!$B$7:$O$1335,'2021 Balance Sheet'!J$2, FALSE),0)</f>
        <v>0</v>
      </c>
      <c r="AJ243" s="199">
        <f>IFERROR(VLOOKUP('SAP Data'!$C243,'2021 Balance Sheet'!$B$7:$O$1335,'2021 Balance Sheet'!K$2, FALSE),0)</f>
        <v>0</v>
      </c>
      <c r="AK243" s="199">
        <f>IFERROR(VLOOKUP('SAP Data'!$C243,'2021 Balance Sheet'!$B$7:$O$1335,'2021 Balance Sheet'!L$2, FALSE),0)</f>
        <v>0</v>
      </c>
      <c r="AL243" s="199">
        <f>IFERROR(VLOOKUP('SAP Data'!$C243,'2021 Balance Sheet'!$B$7:$O$1335,'2021 Balance Sheet'!M$2, FALSE),0)</f>
        <v>0</v>
      </c>
      <c r="AM243" s="199">
        <f>IFERROR(VLOOKUP('SAP Data'!$C243,'2021 Balance Sheet'!$B$7:$O$1335,'2021 Balance Sheet'!N$2, FALSE),0)</f>
        <v>0</v>
      </c>
      <c r="AN243" s="199">
        <f>IFERROR(VLOOKUP('SAP Data'!$C243,'2021 Balance Sheet'!$B$7:$O$1335,'2021 Balance Sheet'!O$2, FALSE),0)</f>
        <v>0</v>
      </c>
      <c r="AO243" s="198">
        <f t="shared" si="6"/>
        <v>0</v>
      </c>
    </row>
    <row r="244" spans="1:41" ht="15.75" thickBot="1" x14ac:dyDescent="0.3">
      <c r="A244" s="26" t="str">
        <f t="shared" si="7"/>
        <v>500196</v>
      </c>
      <c r="B244" s="148" t="s">
        <v>3126</v>
      </c>
      <c r="C244" s="153">
        <v>500196</v>
      </c>
      <c r="D244" s="125"/>
      <c r="E244" s="139"/>
      <c r="F244" s="139"/>
      <c r="G244" s="139"/>
      <c r="H244" s="139"/>
      <c r="I244" s="139"/>
      <c r="J244" s="139"/>
      <c r="K244" s="139"/>
      <c r="L244" s="139"/>
      <c r="M244" s="139"/>
      <c r="N244" s="139"/>
      <c r="O244" s="139"/>
      <c r="P244" s="139"/>
      <c r="Q244" s="199">
        <v>0</v>
      </c>
      <c r="R244" s="199">
        <v>0</v>
      </c>
      <c r="S244" s="199">
        <v>0</v>
      </c>
      <c r="T244" s="199">
        <v>0</v>
      </c>
      <c r="U244" s="199">
        <v>0</v>
      </c>
      <c r="V244" s="199">
        <v>0</v>
      </c>
      <c r="W244" s="199">
        <v>0</v>
      </c>
      <c r="X244" s="199">
        <v>0</v>
      </c>
      <c r="Y244" s="199">
        <v>0</v>
      </c>
      <c r="Z244" s="199">
        <v>0</v>
      </c>
      <c r="AA244" s="199">
        <v>0</v>
      </c>
      <c r="AB244" s="199">
        <v>0</v>
      </c>
      <c r="AC244" s="199">
        <f>IFERROR(VLOOKUP('SAP Data'!$C244,'2021 Balance Sheet'!$B$7:$O$1335,'2021 Balance Sheet'!D$2, FALSE),0)</f>
        <v>0</v>
      </c>
      <c r="AD244" s="199">
        <f>IFERROR(VLOOKUP('SAP Data'!$C244,'2021 Balance Sheet'!$B$7:$O$1335,'2021 Balance Sheet'!E$2, FALSE),0)</f>
        <v>0</v>
      </c>
      <c r="AE244" s="199">
        <f>IFERROR(VLOOKUP('SAP Data'!$C244,'2021 Balance Sheet'!$B$7:$O$1335,'2021 Balance Sheet'!F$2, FALSE),0)</f>
        <v>0</v>
      </c>
      <c r="AF244" s="199">
        <f>IFERROR(VLOOKUP('SAP Data'!$C244,'2021 Balance Sheet'!$B$7:$O$1335,'2021 Balance Sheet'!G$2, FALSE),0)</f>
        <v>0</v>
      </c>
      <c r="AG244" s="199">
        <f>IFERROR(VLOOKUP('SAP Data'!$C244,'2021 Balance Sheet'!$B$7:$O$1335,'2021 Balance Sheet'!H$2, FALSE),0)</f>
        <v>0</v>
      </c>
      <c r="AH244" s="199">
        <f>IFERROR(VLOOKUP('SAP Data'!$C244,'2021 Balance Sheet'!$B$7:$O$1335,'2021 Balance Sheet'!I$2, FALSE),0)</f>
        <v>0</v>
      </c>
      <c r="AI244" s="199">
        <f>IFERROR(VLOOKUP('SAP Data'!$C244,'2021 Balance Sheet'!$B$7:$O$1335,'2021 Balance Sheet'!J$2, FALSE),0)</f>
        <v>0</v>
      </c>
      <c r="AJ244" s="199">
        <f>IFERROR(VLOOKUP('SAP Data'!$C244,'2021 Balance Sheet'!$B$7:$O$1335,'2021 Balance Sheet'!K$2, FALSE),0)</f>
        <v>0</v>
      </c>
      <c r="AK244" s="199">
        <f>IFERROR(VLOOKUP('SAP Data'!$C244,'2021 Balance Sheet'!$B$7:$O$1335,'2021 Balance Sheet'!L$2, FALSE),0)</f>
        <v>0</v>
      </c>
      <c r="AL244" s="199">
        <f>IFERROR(VLOOKUP('SAP Data'!$C244,'2021 Balance Sheet'!$B$7:$O$1335,'2021 Balance Sheet'!M$2, FALSE),0)</f>
        <v>0</v>
      </c>
      <c r="AM244" s="199">
        <f>IFERROR(VLOOKUP('SAP Data'!$C244,'2021 Balance Sheet'!$B$7:$O$1335,'2021 Balance Sheet'!N$2, FALSE),0)</f>
        <v>0</v>
      </c>
      <c r="AN244" s="199">
        <f>IFERROR(VLOOKUP('SAP Data'!$C244,'2021 Balance Sheet'!$B$7:$O$1335,'2021 Balance Sheet'!O$2, FALSE),0)</f>
        <v>0</v>
      </c>
      <c r="AO244" s="198">
        <f t="shared" si="6"/>
        <v>0</v>
      </c>
    </row>
    <row r="245" spans="1:41" ht="15.75" thickBot="1" x14ac:dyDescent="0.3">
      <c r="A245" s="26" t="str">
        <f t="shared" si="7"/>
        <v>166001</v>
      </c>
      <c r="B245" s="149" t="s">
        <v>3127</v>
      </c>
      <c r="C245" s="153" t="s">
        <v>3128</v>
      </c>
      <c r="D245" s="125"/>
      <c r="E245" s="139"/>
      <c r="F245" s="139"/>
      <c r="G245" s="139"/>
      <c r="H245" s="139"/>
      <c r="I245" s="139"/>
      <c r="J245" s="139"/>
      <c r="K245" s="139"/>
      <c r="L245" s="139"/>
      <c r="M245" s="139"/>
      <c r="N245" s="139"/>
      <c r="O245" s="139"/>
      <c r="P245" s="139"/>
      <c r="Q245" s="199">
        <v>0</v>
      </c>
      <c r="R245" s="199">
        <v>0</v>
      </c>
      <c r="S245" s="199">
        <v>0</v>
      </c>
      <c r="T245" s="199">
        <v>0</v>
      </c>
      <c r="U245" s="199">
        <v>0</v>
      </c>
      <c r="V245" s="199">
        <v>0</v>
      </c>
      <c r="W245" s="199">
        <v>0</v>
      </c>
      <c r="X245" s="199">
        <v>0</v>
      </c>
      <c r="Y245" s="199">
        <v>0</v>
      </c>
      <c r="Z245" s="199">
        <v>0</v>
      </c>
      <c r="AA245" s="199">
        <v>0</v>
      </c>
      <c r="AB245" s="199">
        <v>0</v>
      </c>
      <c r="AC245" s="199">
        <f>IFERROR(VLOOKUP('SAP Data'!$C245,'2021 Balance Sheet'!$B$7:$O$1335,'2021 Balance Sheet'!D$2, FALSE),0)</f>
        <v>0</v>
      </c>
      <c r="AD245" s="199">
        <f>IFERROR(VLOOKUP('SAP Data'!$C245,'2021 Balance Sheet'!$B$7:$O$1335,'2021 Balance Sheet'!E$2, FALSE),0)</f>
        <v>0</v>
      </c>
      <c r="AE245" s="199">
        <f>IFERROR(VLOOKUP('SAP Data'!$C245,'2021 Balance Sheet'!$B$7:$O$1335,'2021 Balance Sheet'!F$2, FALSE),0)</f>
        <v>0</v>
      </c>
      <c r="AF245" s="199">
        <f>IFERROR(VLOOKUP('SAP Data'!$C245,'2021 Balance Sheet'!$B$7:$O$1335,'2021 Balance Sheet'!G$2, FALSE),0)</f>
        <v>0</v>
      </c>
      <c r="AG245" s="199">
        <f>IFERROR(VLOOKUP('SAP Data'!$C245,'2021 Balance Sheet'!$B$7:$O$1335,'2021 Balance Sheet'!H$2, FALSE),0)</f>
        <v>0</v>
      </c>
      <c r="AH245" s="199">
        <f>IFERROR(VLOOKUP('SAP Data'!$C245,'2021 Balance Sheet'!$B$7:$O$1335,'2021 Balance Sheet'!I$2, FALSE),0)</f>
        <v>0</v>
      </c>
      <c r="AI245" s="199">
        <f>IFERROR(VLOOKUP('SAP Data'!$C245,'2021 Balance Sheet'!$B$7:$O$1335,'2021 Balance Sheet'!J$2, FALSE),0)</f>
        <v>0</v>
      </c>
      <c r="AJ245" s="199">
        <f>IFERROR(VLOOKUP('SAP Data'!$C245,'2021 Balance Sheet'!$B$7:$O$1335,'2021 Balance Sheet'!K$2, FALSE),0)</f>
        <v>0</v>
      </c>
      <c r="AK245" s="199">
        <f>IFERROR(VLOOKUP('SAP Data'!$C245,'2021 Balance Sheet'!$B$7:$O$1335,'2021 Balance Sheet'!L$2, FALSE),0)</f>
        <v>0</v>
      </c>
      <c r="AL245" s="199">
        <f>IFERROR(VLOOKUP('SAP Data'!$C245,'2021 Balance Sheet'!$B$7:$O$1335,'2021 Balance Sheet'!M$2, FALSE),0)</f>
        <v>0</v>
      </c>
      <c r="AM245" s="199">
        <f>IFERROR(VLOOKUP('SAP Data'!$C245,'2021 Balance Sheet'!$B$7:$O$1335,'2021 Balance Sheet'!N$2, FALSE),0)</f>
        <v>0</v>
      </c>
      <c r="AN245" s="199">
        <f>IFERROR(VLOOKUP('SAP Data'!$C245,'2021 Balance Sheet'!$B$7:$O$1335,'2021 Balance Sheet'!O$2, FALSE),0)</f>
        <v>0</v>
      </c>
      <c r="AO245" s="198">
        <f t="shared" si="6"/>
        <v>0</v>
      </c>
    </row>
    <row r="246" spans="1:41" ht="15.75" thickBot="1" x14ac:dyDescent="0.3">
      <c r="A246" s="26" t="str">
        <f t="shared" si="7"/>
        <v>001104</v>
      </c>
      <c r="B246" s="148" t="s">
        <v>3129</v>
      </c>
      <c r="C246" s="153">
        <v>5001104</v>
      </c>
      <c r="D246" s="125"/>
      <c r="E246" s="139"/>
      <c r="F246" s="139"/>
      <c r="G246" s="139"/>
      <c r="H246" s="139"/>
      <c r="I246" s="139"/>
      <c r="J246" s="139"/>
      <c r="K246" s="139"/>
      <c r="L246" s="139"/>
      <c r="M246" s="139"/>
      <c r="N246" s="139"/>
      <c r="O246" s="139"/>
      <c r="P246" s="139"/>
      <c r="Q246" s="199">
        <v>0</v>
      </c>
      <c r="R246" s="199">
        <v>0</v>
      </c>
      <c r="S246" s="199">
        <v>0</v>
      </c>
      <c r="T246" s="199">
        <v>0</v>
      </c>
      <c r="U246" s="199">
        <v>0</v>
      </c>
      <c r="V246" s="199">
        <v>0</v>
      </c>
      <c r="W246" s="199">
        <v>0</v>
      </c>
      <c r="X246" s="199">
        <v>0</v>
      </c>
      <c r="Y246" s="199">
        <v>0</v>
      </c>
      <c r="Z246" s="199">
        <v>0</v>
      </c>
      <c r="AA246" s="199">
        <v>0</v>
      </c>
      <c r="AB246" s="199">
        <v>0</v>
      </c>
      <c r="AC246" s="199">
        <f>IFERROR(VLOOKUP('SAP Data'!$C246,'2021 Balance Sheet'!$B$7:$O$1335,'2021 Balance Sheet'!D$2, FALSE),0)</f>
        <v>0</v>
      </c>
      <c r="AD246" s="199">
        <f>IFERROR(VLOOKUP('SAP Data'!$C246,'2021 Balance Sheet'!$B$7:$O$1335,'2021 Balance Sheet'!E$2, FALSE),0)</f>
        <v>0</v>
      </c>
      <c r="AE246" s="199">
        <f>IFERROR(VLOOKUP('SAP Data'!$C246,'2021 Balance Sheet'!$B$7:$O$1335,'2021 Balance Sheet'!F$2, FALSE),0)</f>
        <v>0</v>
      </c>
      <c r="AF246" s="199">
        <f>IFERROR(VLOOKUP('SAP Data'!$C246,'2021 Balance Sheet'!$B$7:$O$1335,'2021 Balance Sheet'!G$2, FALSE),0)</f>
        <v>0</v>
      </c>
      <c r="AG246" s="199">
        <f>IFERROR(VLOOKUP('SAP Data'!$C246,'2021 Balance Sheet'!$B$7:$O$1335,'2021 Balance Sheet'!H$2, FALSE),0)</f>
        <v>0</v>
      </c>
      <c r="AH246" s="199">
        <f>IFERROR(VLOOKUP('SAP Data'!$C246,'2021 Balance Sheet'!$B$7:$O$1335,'2021 Balance Sheet'!I$2, FALSE),0)</f>
        <v>0</v>
      </c>
      <c r="AI246" s="199">
        <f>IFERROR(VLOOKUP('SAP Data'!$C246,'2021 Balance Sheet'!$B$7:$O$1335,'2021 Balance Sheet'!J$2, FALSE),0)</f>
        <v>0</v>
      </c>
      <c r="AJ246" s="199">
        <f>IFERROR(VLOOKUP('SAP Data'!$C246,'2021 Balance Sheet'!$B$7:$O$1335,'2021 Balance Sheet'!K$2, FALSE),0)</f>
        <v>0</v>
      </c>
      <c r="AK246" s="199">
        <f>IFERROR(VLOOKUP('SAP Data'!$C246,'2021 Balance Sheet'!$B$7:$O$1335,'2021 Balance Sheet'!L$2, FALSE),0)</f>
        <v>0</v>
      </c>
      <c r="AL246" s="199">
        <f>IFERROR(VLOOKUP('SAP Data'!$C246,'2021 Balance Sheet'!$B$7:$O$1335,'2021 Balance Sheet'!M$2, FALSE),0)</f>
        <v>0</v>
      </c>
      <c r="AM246" s="199">
        <f>IFERROR(VLOOKUP('SAP Data'!$C246,'2021 Balance Sheet'!$B$7:$O$1335,'2021 Balance Sheet'!N$2, FALSE),0)</f>
        <v>0</v>
      </c>
      <c r="AN246" s="199">
        <f>IFERROR(VLOOKUP('SAP Data'!$C246,'2021 Balance Sheet'!$B$7:$O$1335,'2021 Balance Sheet'!O$2, FALSE),0)</f>
        <v>0</v>
      </c>
      <c r="AO246" s="198">
        <f t="shared" si="6"/>
        <v>0</v>
      </c>
    </row>
    <row r="247" spans="1:41" ht="15.75" thickBot="1" x14ac:dyDescent="0.3">
      <c r="A247" s="26" t="str">
        <f t="shared" si="7"/>
        <v>143999</v>
      </c>
      <c r="B247" s="149" t="s">
        <v>2447</v>
      </c>
      <c r="C247" s="153" t="s">
        <v>3130</v>
      </c>
      <c r="D247" s="125"/>
      <c r="E247" s="139"/>
      <c r="F247" s="139"/>
      <c r="G247" s="139"/>
      <c r="H247" s="139"/>
      <c r="I247" s="139"/>
      <c r="J247" s="139"/>
      <c r="K247" s="139"/>
      <c r="L247" s="139"/>
      <c r="M247" s="139"/>
      <c r="N247" s="139"/>
      <c r="O247" s="139"/>
      <c r="P247" s="139"/>
      <c r="Q247" s="199">
        <v>0</v>
      </c>
      <c r="R247" s="199">
        <v>0</v>
      </c>
      <c r="S247" s="199">
        <v>0</v>
      </c>
      <c r="T247" s="199">
        <v>0</v>
      </c>
      <c r="U247" s="199">
        <v>0</v>
      </c>
      <c r="V247" s="199">
        <v>0</v>
      </c>
      <c r="W247" s="199">
        <v>0</v>
      </c>
      <c r="X247" s="199">
        <v>0</v>
      </c>
      <c r="Y247" s="199">
        <v>0</v>
      </c>
      <c r="Z247" s="199">
        <v>0</v>
      </c>
      <c r="AA247" s="199">
        <v>0</v>
      </c>
      <c r="AB247" s="199">
        <v>0</v>
      </c>
      <c r="AC247" s="199">
        <f>IFERROR(VLOOKUP('SAP Data'!$C247,'2021 Balance Sheet'!$B$7:$O$1335,'2021 Balance Sheet'!D$2, FALSE),0)</f>
        <v>0</v>
      </c>
      <c r="AD247" s="199">
        <f>IFERROR(VLOOKUP('SAP Data'!$C247,'2021 Balance Sheet'!$B$7:$O$1335,'2021 Balance Sheet'!E$2, FALSE),0)</f>
        <v>0</v>
      </c>
      <c r="AE247" s="199">
        <f>IFERROR(VLOOKUP('SAP Data'!$C247,'2021 Balance Sheet'!$B$7:$O$1335,'2021 Balance Sheet'!F$2, FALSE),0)</f>
        <v>0</v>
      </c>
      <c r="AF247" s="199">
        <f>IFERROR(VLOOKUP('SAP Data'!$C247,'2021 Balance Sheet'!$B$7:$O$1335,'2021 Balance Sheet'!G$2, FALSE),0)</f>
        <v>0</v>
      </c>
      <c r="AG247" s="199">
        <f>IFERROR(VLOOKUP('SAP Data'!$C247,'2021 Balance Sheet'!$B$7:$O$1335,'2021 Balance Sheet'!H$2, FALSE),0)</f>
        <v>0</v>
      </c>
      <c r="AH247" s="199">
        <f>IFERROR(VLOOKUP('SAP Data'!$C247,'2021 Balance Sheet'!$B$7:$O$1335,'2021 Balance Sheet'!I$2, FALSE),0)</f>
        <v>0</v>
      </c>
      <c r="AI247" s="199">
        <f>IFERROR(VLOOKUP('SAP Data'!$C247,'2021 Balance Sheet'!$B$7:$O$1335,'2021 Balance Sheet'!J$2, FALSE),0)</f>
        <v>0</v>
      </c>
      <c r="AJ247" s="199">
        <f>IFERROR(VLOOKUP('SAP Data'!$C247,'2021 Balance Sheet'!$B$7:$O$1335,'2021 Balance Sheet'!K$2, FALSE),0)</f>
        <v>0</v>
      </c>
      <c r="AK247" s="199">
        <f>IFERROR(VLOOKUP('SAP Data'!$C247,'2021 Balance Sheet'!$B$7:$O$1335,'2021 Balance Sheet'!L$2, FALSE),0)</f>
        <v>0</v>
      </c>
      <c r="AL247" s="199">
        <f>IFERROR(VLOOKUP('SAP Data'!$C247,'2021 Balance Sheet'!$B$7:$O$1335,'2021 Balance Sheet'!M$2, FALSE),0)</f>
        <v>0</v>
      </c>
      <c r="AM247" s="199">
        <f>IFERROR(VLOOKUP('SAP Data'!$C247,'2021 Balance Sheet'!$B$7:$O$1335,'2021 Balance Sheet'!N$2, FALSE),0)</f>
        <v>0</v>
      </c>
      <c r="AN247" s="199">
        <f>IFERROR(VLOOKUP('SAP Data'!$C247,'2021 Balance Sheet'!$B$7:$O$1335,'2021 Balance Sheet'!O$2, FALSE),0)</f>
        <v>0</v>
      </c>
      <c r="AO247" s="198">
        <f t="shared" si="6"/>
        <v>0</v>
      </c>
    </row>
    <row r="248" spans="1:41" ht="15.75" thickBot="1" x14ac:dyDescent="0.3">
      <c r="A248" s="26" t="str">
        <f t="shared" si="7"/>
        <v>001103</v>
      </c>
      <c r="B248" s="148" t="s">
        <v>3131</v>
      </c>
      <c r="C248" s="153">
        <v>5001103</v>
      </c>
      <c r="D248" s="125"/>
      <c r="E248" s="139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99">
        <v>0</v>
      </c>
      <c r="R248" s="199">
        <v>0</v>
      </c>
      <c r="S248" s="199">
        <v>0</v>
      </c>
      <c r="T248" s="199">
        <v>0</v>
      </c>
      <c r="U248" s="199">
        <v>0</v>
      </c>
      <c r="V248" s="199">
        <v>0</v>
      </c>
      <c r="W248" s="199">
        <v>0</v>
      </c>
      <c r="X248" s="199">
        <v>0</v>
      </c>
      <c r="Y248" s="199">
        <v>0</v>
      </c>
      <c r="Z248" s="199">
        <v>0</v>
      </c>
      <c r="AA248" s="199">
        <v>0</v>
      </c>
      <c r="AB248" s="199">
        <v>0</v>
      </c>
      <c r="AC248" s="199">
        <f>IFERROR(VLOOKUP('SAP Data'!$C248,'2021 Balance Sheet'!$B$7:$O$1335,'2021 Balance Sheet'!D$2, FALSE),0)</f>
        <v>0</v>
      </c>
      <c r="AD248" s="199">
        <f>IFERROR(VLOOKUP('SAP Data'!$C248,'2021 Balance Sheet'!$B$7:$O$1335,'2021 Balance Sheet'!E$2, FALSE),0)</f>
        <v>0</v>
      </c>
      <c r="AE248" s="199">
        <f>IFERROR(VLOOKUP('SAP Data'!$C248,'2021 Balance Sheet'!$B$7:$O$1335,'2021 Balance Sheet'!F$2, FALSE),0)</f>
        <v>0</v>
      </c>
      <c r="AF248" s="199">
        <f>IFERROR(VLOOKUP('SAP Data'!$C248,'2021 Balance Sheet'!$B$7:$O$1335,'2021 Balance Sheet'!G$2, FALSE),0)</f>
        <v>0</v>
      </c>
      <c r="AG248" s="199">
        <f>IFERROR(VLOOKUP('SAP Data'!$C248,'2021 Balance Sheet'!$B$7:$O$1335,'2021 Balance Sheet'!H$2, FALSE),0)</f>
        <v>0</v>
      </c>
      <c r="AH248" s="199">
        <f>IFERROR(VLOOKUP('SAP Data'!$C248,'2021 Balance Sheet'!$B$7:$O$1335,'2021 Balance Sheet'!I$2, FALSE),0)</f>
        <v>0</v>
      </c>
      <c r="AI248" s="199">
        <f>IFERROR(VLOOKUP('SAP Data'!$C248,'2021 Balance Sheet'!$B$7:$O$1335,'2021 Balance Sheet'!J$2, FALSE),0)</f>
        <v>0</v>
      </c>
      <c r="AJ248" s="199">
        <f>IFERROR(VLOOKUP('SAP Data'!$C248,'2021 Balance Sheet'!$B$7:$O$1335,'2021 Balance Sheet'!K$2, FALSE),0)</f>
        <v>0</v>
      </c>
      <c r="AK248" s="199">
        <f>IFERROR(VLOOKUP('SAP Data'!$C248,'2021 Balance Sheet'!$B$7:$O$1335,'2021 Balance Sheet'!L$2, FALSE),0)</f>
        <v>0</v>
      </c>
      <c r="AL248" s="199">
        <f>IFERROR(VLOOKUP('SAP Data'!$C248,'2021 Balance Sheet'!$B$7:$O$1335,'2021 Balance Sheet'!M$2, FALSE),0)</f>
        <v>0</v>
      </c>
      <c r="AM248" s="199">
        <f>IFERROR(VLOOKUP('SAP Data'!$C248,'2021 Balance Sheet'!$B$7:$O$1335,'2021 Balance Sheet'!N$2, FALSE),0)</f>
        <v>0</v>
      </c>
      <c r="AN248" s="199">
        <f>IFERROR(VLOOKUP('SAP Data'!$C248,'2021 Balance Sheet'!$B$7:$O$1335,'2021 Balance Sheet'!O$2, FALSE),0)</f>
        <v>0</v>
      </c>
      <c r="AO248" s="198">
        <f t="shared" si="6"/>
        <v>0</v>
      </c>
    </row>
    <row r="249" spans="1:41" ht="15.75" thickBot="1" x14ac:dyDescent="0.3">
      <c r="A249" s="26" t="str">
        <f t="shared" si="7"/>
        <v>190100</v>
      </c>
      <c r="B249" s="149" t="s">
        <v>3132</v>
      </c>
      <c r="C249" s="153" t="s">
        <v>3133</v>
      </c>
      <c r="D249" s="125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99">
        <v>0</v>
      </c>
      <c r="R249" s="199">
        <v>0</v>
      </c>
      <c r="S249" s="199">
        <v>0</v>
      </c>
      <c r="T249" s="199">
        <v>0</v>
      </c>
      <c r="U249" s="199">
        <v>0</v>
      </c>
      <c r="V249" s="199">
        <v>0</v>
      </c>
      <c r="W249" s="199">
        <v>0</v>
      </c>
      <c r="X249" s="199">
        <v>0</v>
      </c>
      <c r="Y249" s="199">
        <v>0</v>
      </c>
      <c r="Z249" s="199">
        <v>0</v>
      </c>
      <c r="AA249" s="199">
        <v>0</v>
      </c>
      <c r="AB249" s="199">
        <v>0</v>
      </c>
      <c r="AC249" s="199">
        <f>IFERROR(VLOOKUP('SAP Data'!$C249,'2021 Balance Sheet'!$B$7:$O$1335,'2021 Balance Sheet'!D$2, FALSE),0)</f>
        <v>0</v>
      </c>
      <c r="AD249" s="199">
        <f>IFERROR(VLOOKUP('SAP Data'!$C249,'2021 Balance Sheet'!$B$7:$O$1335,'2021 Balance Sheet'!E$2, FALSE),0)</f>
        <v>0</v>
      </c>
      <c r="AE249" s="199">
        <f>IFERROR(VLOOKUP('SAP Data'!$C249,'2021 Balance Sheet'!$B$7:$O$1335,'2021 Balance Sheet'!F$2, FALSE),0)</f>
        <v>0</v>
      </c>
      <c r="AF249" s="199">
        <f>IFERROR(VLOOKUP('SAP Data'!$C249,'2021 Balance Sheet'!$B$7:$O$1335,'2021 Balance Sheet'!G$2, FALSE),0)</f>
        <v>0</v>
      </c>
      <c r="AG249" s="199">
        <f>IFERROR(VLOOKUP('SAP Data'!$C249,'2021 Balance Sheet'!$B$7:$O$1335,'2021 Balance Sheet'!H$2, FALSE),0)</f>
        <v>0</v>
      </c>
      <c r="AH249" s="199">
        <f>IFERROR(VLOOKUP('SAP Data'!$C249,'2021 Balance Sheet'!$B$7:$O$1335,'2021 Balance Sheet'!I$2, FALSE),0)</f>
        <v>0</v>
      </c>
      <c r="AI249" s="199">
        <f>IFERROR(VLOOKUP('SAP Data'!$C249,'2021 Balance Sheet'!$B$7:$O$1335,'2021 Balance Sheet'!J$2, FALSE),0)</f>
        <v>0</v>
      </c>
      <c r="AJ249" s="199">
        <f>IFERROR(VLOOKUP('SAP Data'!$C249,'2021 Balance Sheet'!$B$7:$O$1335,'2021 Balance Sheet'!K$2, FALSE),0)</f>
        <v>0</v>
      </c>
      <c r="AK249" s="199">
        <f>IFERROR(VLOOKUP('SAP Data'!$C249,'2021 Balance Sheet'!$B$7:$O$1335,'2021 Balance Sheet'!L$2, FALSE),0)</f>
        <v>0</v>
      </c>
      <c r="AL249" s="199">
        <f>IFERROR(VLOOKUP('SAP Data'!$C249,'2021 Balance Sheet'!$B$7:$O$1335,'2021 Balance Sheet'!M$2, FALSE),0)</f>
        <v>0</v>
      </c>
      <c r="AM249" s="199">
        <f>IFERROR(VLOOKUP('SAP Data'!$C249,'2021 Balance Sheet'!$B$7:$O$1335,'2021 Balance Sheet'!N$2, FALSE),0)</f>
        <v>0</v>
      </c>
      <c r="AN249" s="199">
        <f>IFERROR(VLOOKUP('SAP Data'!$C249,'2021 Balance Sheet'!$B$7:$O$1335,'2021 Balance Sheet'!O$2, FALSE),0)</f>
        <v>0</v>
      </c>
      <c r="AO249" s="198">
        <f t="shared" si="6"/>
        <v>0</v>
      </c>
    </row>
    <row r="250" spans="1:41" ht="15.75" thickBot="1" x14ac:dyDescent="0.3">
      <c r="A250" s="26" t="str">
        <f t="shared" si="7"/>
        <v>190102</v>
      </c>
      <c r="B250" s="149" t="s">
        <v>3134</v>
      </c>
      <c r="C250" s="153" t="s">
        <v>3135</v>
      </c>
      <c r="D250" s="125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99">
        <v>0</v>
      </c>
      <c r="R250" s="199">
        <v>0</v>
      </c>
      <c r="S250" s="199">
        <v>0</v>
      </c>
      <c r="T250" s="199">
        <v>0</v>
      </c>
      <c r="U250" s="199">
        <v>0</v>
      </c>
      <c r="V250" s="199">
        <v>0</v>
      </c>
      <c r="W250" s="199">
        <v>0</v>
      </c>
      <c r="X250" s="199">
        <v>0</v>
      </c>
      <c r="Y250" s="199">
        <v>0</v>
      </c>
      <c r="Z250" s="199">
        <v>0</v>
      </c>
      <c r="AA250" s="199">
        <v>0</v>
      </c>
      <c r="AB250" s="199">
        <v>0</v>
      </c>
      <c r="AC250" s="199">
        <f>IFERROR(VLOOKUP('SAP Data'!$C250,'2021 Balance Sheet'!$B$7:$O$1335,'2021 Balance Sheet'!D$2, FALSE),0)</f>
        <v>0</v>
      </c>
      <c r="AD250" s="199">
        <f>IFERROR(VLOOKUP('SAP Data'!$C250,'2021 Balance Sheet'!$B$7:$O$1335,'2021 Balance Sheet'!E$2, FALSE),0)</f>
        <v>0</v>
      </c>
      <c r="AE250" s="199">
        <f>IFERROR(VLOOKUP('SAP Data'!$C250,'2021 Balance Sheet'!$B$7:$O$1335,'2021 Balance Sheet'!F$2, FALSE),0)</f>
        <v>0</v>
      </c>
      <c r="AF250" s="199">
        <f>IFERROR(VLOOKUP('SAP Data'!$C250,'2021 Balance Sheet'!$B$7:$O$1335,'2021 Balance Sheet'!G$2, FALSE),0)</f>
        <v>0</v>
      </c>
      <c r="AG250" s="199">
        <f>IFERROR(VLOOKUP('SAP Data'!$C250,'2021 Balance Sheet'!$B$7:$O$1335,'2021 Balance Sheet'!H$2, FALSE),0)</f>
        <v>0</v>
      </c>
      <c r="AH250" s="199">
        <f>IFERROR(VLOOKUP('SAP Data'!$C250,'2021 Balance Sheet'!$B$7:$O$1335,'2021 Balance Sheet'!I$2, FALSE),0)</f>
        <v>0</v>
      </c>
      <c r="AI250" s="199">
        <f>IFERROR(VLOOKUP('SAP Data'!$C250,'2021 Balance Sheet'!$B$7:$O$1335,'2021 Balance Sheet'!J$2, FALSE),0)</f>
        <v>0</v>
      </c>
      <c r="AJ250" s="199">
        <f>IFERROR(VLOOKUP('SAP Data'!$C250,'2021 Balance Sheet'!$B$7:$O$1335,'2021 Balance Sheet'!K$2, FALSE),0)</f>
        <v>0</v>
      </c>
      <c r="AK250" s="199">
        <f>IFERROR(VLOOKUP('SAP Data'!$C250,'2021 Balance Sheet'!$B$7:$O$1335,'2021 Balance Sheet'!L$2, FALSE),0)</f>
        <v>0</v>
      </c>
      <c r="AL250" s="199">
        <f>IFERROR(VLOOKUP('SAP Data'!$C250,'2021 Balance Sheet'!$B$7:$O$1335,'2021 Balance Sheet'!M$2, FALSE),0)</f>
        <v>0</v>
      </c>
      <c r="AM250" s="199">
        <f>IFERROR(VLOOKUP('SAP Data'!$C250,'2021 Balance Sheet'!$B$7:$O$1335,'2021 Balance Sheet'!N$2, FALSE),0)</f>
        <v>0</v>
      </c>
      <c r="AN250" s="199">
        <f>IFERROR(VLOOKUP('SAP Data'!$C250,'2021 Balance Sheet'!$B$7:$O$1335,'2021 Balance Sheet'!O$2, FALSE),0)</f>
        <v>0</v>
      </c>
      <c r="AO250" s="198">
        <f t="shared" si="6"/>
        <v>0</v>
      </c>
    </row>
    <row r="251" spans="1:41" ht="15.75" thickBot="1" x14ac:dyDescent="0.3">
      <c r="A251" s="26" t="str">
        <f t="shared" si="7"/>
        <v>500128</v>
      </c>
      <c r="B251" s="148" t="s">
        <v>1607</v>
      </c>
      <c r="C251" s="153">
        <v>500128</v>
      </c>
      <c r="D251" s="166"/>
      <c r="E251" s="140">
        <v>27102985.649999999</v>
      </c>
      <c r="F251" s="140">
        <v>25641004.370000001</v>
      </c>
      <c r="G251" s="140">
        <v>19473971.109999999</v>
      </c>
      <c r="H251" s="140">
        <v>20485216.289999999</v>
      </c>
      <c r="I251" s="140">
        <v>18276966.780000001</v>
      </c>
      <c r="J251" s="140">
        <v>18259406.539999999</v>
      </c>
      <c r="K251" s="140">
        <v>21033322.16</v>
      </c>
      <c r="L251" s="140">
        <v>21012638.100000001</v>
      </c>
      <c r="M251" s="140">
        <v>17518858.739999998</v>
      </c>
      <c r="N251" s="140">
        <v>22348042.789999999</v>
      </c>
      <c r="O251" s="140">
        <v>36406254.039999999</v>
      </c>
      <c r="P251" s="140">
        <v>33258173.010000002</v>
      </c>
      <c r="Q251" s="199">
        <v>34005504.710000001</v>
      </c>
      <c r="R251" s="199">
        <v>32486615.27</v>
      </c>
      <c r="S251" s="199">
        <v>26290288.59</v>
      </c>
      <c r="T251" s="199">
        <v>26820144.879999999</v>
      </c>
      <c r="U251" s="199">
        <v>25240930.73</v>
      </c>
      <c r="V251" s="199">
        <v>20286838.16</v>
      </c>
      <c r="W251" s="199">
        <v>23122539.489999998</v>
      </c>
      <c r="X251" s="199">
        <v>23123506.649999999</v>
      </c>
      <c r="Y251" s="199">
        <v>20235085.440000001</v>
      </c>
      <c r="Z251" s="199">
        <v>27790636.510000002</v>
      </c>
      <c r="AA251" s="199">
        <v>42716074.530000001</v>
      </c>
      <c r="AB251" s="199">
        <v>37881155.390000001</v>
      </c>
      <c r="AC251" s="199">
        <f>IFERROR(VLOOKUP('SAP Data'!$C251,'2021 Balance Sheet'!$B$7:$O$1335,'2021 Balance Sheet'!D$2, FALSE),0)</f>
        <v>37585240.990000002</v>
      </c>
      <c r="AD251" s="199">
        <f>IFERROR(VLOOKUP('SAP Data'!$C251,'2021 Balance Sheet'!$B$7:$O$1335,'2021 Balance Sheet'!E$2, FALSE),0)</f>
        <v>36095112.450000003</v>
      </c>
      <c r="AE251" s="199">
        <f>IFERROR(VLOOKUP('SAP Data'!$C251,'2021 Balance Sheet'!$B$7:$O$1335,'2021 Balance Sheet'!F$2, FALSE),0)</f>
        <v>30085757.890000001</v>
      </c>
      <c r="AF251" s="199">
        <f>IFERROR(VLOOKUP('SAP Data'!$C251,'2021 Balance Sheet'!$B$7:$O$1335,'2021 Balance Sheet'!G$2, FALSE),0)</f>
        <v>30171265.870000001</v>
      </c>
      <c r="AG251" s="199">
        <f>IFERROR(VLOOKUP('SAP Data'!$C251,'2021 Balance Sheet'!$B$7:$O$1335,'2021 Balance Sheet'!H$2, FALSE),0)</f>
        <v>27372987.100000001</v>
      </c>
      <c r="AH251" s="199">
        <f>IFERROR(VLOOKUP('SAP Data'!$C251,'2021 Balance Sheet'!$B$7:$O$1335,'2021 Balance Sheet'!I$2, FALSE),0)</f>
        <v>22184822.210000001</v>
      </c>
      <c r="AI251" s="199">
        <f>IFERROR(VLOOKUP('SAP Data'!$C251,'2021 Balance Sheet'!$B$7:$O$1335,'2021 Balance Sheet'!J$2, FALSE),0)</f>
        <v>23970684.18</v>
      </c>
      <c r="AJ251" s="199">
        <f>IFERROR(VLOOKUP('SAP Data'!$C251,'2021 Balance Sheet'!$B$7:$O$1335,'2021 Balance Sheet'!K$2, FALSE),0)</f>
        <v>23280018.800000001</v>
      </c>
      <c r="AK251" s="199">
        <f>IFERROR(VLOOKUP('SAP Data'!$C251,'2021 Balance Sheet'!$B$7:$O$1335,'2021 Balance Sheet'!L$2, FALSE),0)</f>
        <v>22810545.98</v>
      </c>
      <c r="AL251" s="199">
        <f>IFERROR(VLOOKUP('SAP Data'!$C251,'2021 Balance Sheet'!$B$7:$O$1335,'2021 Balance Sheet'!M$2, FALSE),0)</f>
        <v>29348965.809999999</v>
      </c>
      <c r="AM251" s="199">
        <f>IFERROR(VLOOKUP('SAP Data'!$C251,'2021 Balance Sheet'!$B$7:$O$1335,'2021 Balance Sheet'!N$2, FALSE),0)</f>
        <v>44466466.329999998</v>
      </c>
      <c r="AN251" s="199">
        <f>IFERROR(VLOOKUP('SAP Data'!$C251,'2021 Balance Sheet'!$B$7:$O$1335,'2021 Balance Sheet'!O$2, FALSE),0)</f>
        <v>41988927.030000001</v>
      </c>
      <c r="AO251" s="198">
        <f t="shared" si="6"/>
        <v>37881155.390000001</v>
      </c>
    </row>
    <row r="252" spans="1:41" ht="15.75" thickBot="1" x14ac:dyDescent="0.3">
      <c r="A252" s="26" t="str">
        <f t="shared" si="7"/>
        <v>500133</v>
      </c>
      <c r="B252" s="149" t="s">
        <v>1608</v>
      </c>
      <c r="C252" s="153">
        <v>500133</v>
      </c>
      <c r="D252" s="166"/>
      <c r="E252" s="139">
        <v>22487859.859999999</v>
      </c>
      <c r="F252" s="139">
        <v>20377854.359999999</v>
      </c>
      <c r="G252" s="139">
        <v>13895071.359999999</v>
      </c>
      <c r="H252" s="139">
        <v>14654629.5</v>
      </c>
      <c r="I252" s="139">
        <v>12396319.560000001</v>
      </c>
      <c r="J252" s="139">
        <v>6560191.46</v>
      </c>
      <c r="K252" s="139">
        <v>9968072.3499999996</v>
      </c>
      <c r="L252" s="139">
        <v>9909583.9100000001</v>
      </c>
      <c r="M252" s="139">
        <v>7002353.6699999999</v>
      </c>
      <c r="N252" s="139">
        <v>11950882.33</v>
      </c>
      <c r="O252" s="139">
        <v>26248812.120000001</v>
      </c>
      <c r="P252" s="139">
        <v>23150710.550000001</v>
      </c>
      <c r="Q252" s="199">
        <v>23337198.739999998</v>
      </c>
      <c r="R252" s="199">
        <v>21328969.719999999</v>
      </c>
      <c r="S252" s="199">
        <v>14487076.119999999</v>
      </c>
      <c r="T252" s="199">
        <v>14820970.68</v>
      </c>
      <c r="U252" s="199">
        <v>12918290.09</v>
      </c>
      <c r="V252" s="199">
        <v>7826969.5599999996</v>
      </c>
      <c r="W252" s="199">
        <v>11015960.84</v>
      </c>
      <c r="X252" s="199">
        <v>10987547.99</v>
      </c>
      <c r="Y252" s="199">
        <v>8077793.1500000004</v>
      </c>
      <c r="Z252" s="199">
        <v>15731341.24</v>
      </c>
      <c r="AA252" s="199">
        <v>30986630.780000001</v>
      </c>
      <c r="AB252" s="199">
        <v>25739332.09</v>
      </c>
      <c r="AC252" s="199">
        <f>IFERROR(VLOOKUP('SAP Data'!$C252,'2021 Balance Sheet'!$B$7:$O$1335,'2021 Balance Sheet'!D$2, FALSE),0)</f>
        <v>26401258.370000001</v>
      </c>
      <c r="AD252" s="199">
        <f>IFERROR(VLOOKUP('SAP Data'!$C252,'2021 Balance Sheet'!$B$7:$O$1335,'2021 Balance Sheet'!E$2, FALSE),0)</f>
        <v>23903758.489999998</v>
      </c>
      <c r="AE252" s="199">
        <f>IFERROR(VLOOKUP('SAP Data'!$C252,'2021 Balance Sheet'!$B$7:$O$1335,'2021 Balance Sheet'!F$2, FALSE),0)</f>
        <v>17442753.09</v>
      </c>
      <c r="AF252" s="199">
        <f>IFERROR(VLOOKUP('SAP Data'!$C252,'2021 Balance Sheet'!$B$7:$O$1335,'2021 Balance Sheet'!G$2, FALSE),0)</f>
        <v>16997990.079999998</v>
      </c>
      <c r="AG252" s="199">
        <f>IFERROR(VLOOKUP('SAP Data'!$C252,'2021 Balance Sheet'!$B$7:$O$1335,'2021 Balance Sheet'!H$2, FALSE),0)</f>
        <v>14085750.960000001</v>
      </c>
      <c r="AH252" s="199">
        <f>IFERROR(VLOOKUP('SAP Data'!$C252,'2021 Balance Sheet'!$B$7:$O$1335,'2021 Balance Sheet'!I$2, FALSE),0)</f>
        <v>8929804.5600000005</v>
      </c>
      <c r="AI252" s="199">
        <f>IFERROR(VLOOKUP('SAP Data'!$C252,'2021 Balance Sheet'!$B$7:$O$1335,'2021 Balance Sheet'!J$2, FALSE),0)</f>
        <v>10707564.01</v>
      </c>
      <c r="AJ252" s="199">
        <f>IFERROR(VLOOKUP('SAP Data'!$C252,'2021 Balance Sheet'!$B$7:$O$1335,'2021 Balance Sheet'!K$2, FALSE),0)</f>
        <v>10076356.369999999</v>
      </c>
      <c r="AK252" s="199">
        <f>IFERROR(VLOOKUP('SAP Data'!$C252,'2021 Balance Sheet'!$B$7:$O$1335,'2021 Balance Sheet'!L$2, FALSE),0)</f>
        <v>9621518.0800000001</v>
      </c>
      <c r="AL252" s="199">
        <f>IFERROR(VLOOKUP('SAP Data'!$C252,'2021 Balance Sheet'!$B$7:$O$1335,'2021 Balance Sheet'!M$2, FALSE),0)</f>
        <v>16129113.189999999</v>
      </c>
      <c r="AM252" s="199">
        <f>IFERROR(VLOOKUP('SAP Data'!$C252,'2021 Balance Sheet'!$B$7:$O$1335,'2021 Balance Sheet'!N$2, FALSE),0)</f>
        <v>31425980.620000001</v>
      </c>
      <c r="AN252" s="199">
        <f>IFERROR(VLOOKUP('SAP Data'!$C252,'2021 Balance Sheet'!$B$7:$O$1335,'2021 Balance Sheet'!O$2, FALSE),0)</f>
        <v>28419153.199999999</v>
      </c>
      <c r="AO252" s="198">
        <f t="shared" si="6"/>
        <v>25739332.09</v>
      </c>
    </row>
    <row r="253" spans="1:41" ht="15.75" thickBot="1" x14ac:dyDescent="0.3">
      <c r="A253" s="26" t="str">
        <f t="shared" si="7"/>
        <v>165001</v>
      </c>
      <c r="B253" s="126" t="s">
        <v>3136</v>
      </c>
      <c r="C253" s="153" t="s">
        <v>3137</v>
      </c>
      <c r="D253" s="166"/>
      <c r="E253" s="139"/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99">
        <v>0</v>
      </c>
      <c r="R253" s="199">
        <v>0</v>
      </c>
      <c r="S253" s="199">
        <v>0</v>
      </c>
      <c r="T253" s="199">
        <v>0</v>
      </c>
      <c r="U253" s="199">
        <v>0</v>
      </c>
      <c r="V253" s="199">
        <v>0</v>
      </c>
      <c r="W253" s="199">
        <v>0</v>
      </c>
      <c r="X253" s="199">
        <v>0</v>
      </c>
      <c r="Y253" s="199">
        <v>0</v>
      </c>
      <c r="Z253" s="199">
        <v>0</v>
      </c>
      <c r="AA253" s="199">
        <v>0</v>
      </c>
      <c r="AB253" s="199">
        <v>0</v>
      </c>
      <c r="AC253" s="199">
        <f>IFERROR(VLOOKUP('SAP Data'!$C253,'2021 Balance Sheet'!$B$7:$O$1335,'2021 Balance Sheet'!D$2, FALSE),0)</f>
        <v>0</v>
      </c>
      <c r="AD253" s="199">
        <f>IFERROR(VLOOKUP('SAP Data'!$C253,'2021 Balance Sheet'!$B$7:$O$1335,'2021 Balance Sheet'!E$2, FALSE),0)</f>
        <v>0</v>
      </c>
      <c r="AE253" s="199">
        <f>IFERROR(VLOOKUP('SAP Data'!$C253,'2021 Balance Sheet'!$B$7:$O$1335,'2021 Balance Sheet'!F$2, FALSE),0)</f>
        <v>0</v>
      </c>
      <c r="AF253" s="199">
        <f>IFERROR(VLOOKUP('SAP Data'!$C253,'2021 Balance Sheet'!$B$7:$O$1335,'2021 Balance Sheet'!G$2, FALSE),0)</f>
        <v>0</v>
      </c>
      <c r="AG253" s="199">
        <f>IFERROR(VLOOKUP('SAP Data'!$C253,'2021 Balance Sheet'!$B$7:$O$1335,'2021 Balance Sheet'!H$2, FALSE),0)</f>
        <v>0</v>
      </c>
      <c r="AH253" s="199">
        <f>IFERROR(VLOOKUP('SAP Data'!$C253,'2021 Balance Sheet'!$B$7:$O$1335,'2021 Balance Sheet'!I$2, FALSE),0)</f>
        <v>0</v>
      </c>
      <c r="AI253" s="199">
        <f>IFERROR(VLOOKUP('SAP Data'!$C253,'2021 Balance Sheet'!$B$7:$O$1335,'2021 Balance Sheet'!J$2, FALSE),0)</f>
        <v>0</v>
      </c>
      <c r="AJ253" s="199">
        <f>IFERROR(VLOOKUP('SAP Data'!$C253,'2021 Balance Sheet'!$B$7:$O$1335,'2021 Balance Sheet'!K$2, FALSE),0)</f>
        <v>0</v>
      </c>
      <c r="AK253" s="199">
        <f>IFERROR(VLOOKUP('SAP Data'!$C253,'2021 Balance Sheet'!$B$7:$O$1335,'2021 Balance Sheet'!L$2, FALSE),0)</f>
        <v>0</v>
      </c>
      <c r="AL253" s="199">
        <f>IFERROR(VLOOKUP('SAP Data'!$C253,'2021 Balance Sheet'!$B$7:$O$1335,'2021 Balance Sheet'!M$2, FALSE),0)</f>
        <v>0</v>
      </c>
      <c r="AM253" s="199">
        <f>IFERROR(VLOOKUP('SAP Data'!$C253,'2021 Balance Sheet'!$B$7:$O$1335,'2021 Balance Sheet'!N$2, FALSE),0)</f>
        <v>0</v>
      </c>
      <c r="AN253" s="199">
        <f>IFERROR(VLOOKUP('SAP Data'!$C253,'2021 Balance Sheet'!$B$7:$O$1335,'2021 Balance Sheet'!O$2, FALSE),0)</f>
        <v>0</v>
      </c>
      <c r="AO253" s="198">
        <f t="shared" si="6"/>
        <v>0</v>
      </c>
    </row>
    <row r="254" spans="1:41" ht="15.75" thickBot="1" x14ac:dyDescent="0.3">
      <c r="A254" s="26" t="str">
        <f t="shared" si="7"/>
        <v>165008</v>
      </c>
      <c r="B254" s="126" t="s">
        <v>401</v>
      </c>
      <c r="C254" s="153" t="s">
        <v>402</v>
      </c>
      <c r="D254" s="125" t="s">
        <v>4</v>
      </c>
      <c r="E254" s="140">
        <v>266353.90000000002</v>
      </c>
      <c r="F254" s="140">
        <v>280309.74</v>
      </c>
      <c r="G254" s="140">
        <v>212895.13</v>
      </c>
      <c r="H254" s="140">
        <v>130543.09</v>
      </c>
      <c r="I254" s="140">
        <v>83935.679999999993</v>
      </c>
      <c r="J254" s="140">
        <v>0</v>
      </c>
      <c r="K254" s="140">
        <v>0</v>
      </c>
      <c r="L254" s="140">
        <v>2193.75</v>
      </c>
      <c r="M254" s="140">
        <v>8369.44</v>
      </c>
      <c r="N254" s="140">
        <v>23821.25</v>
      </c>
      <c r="O254" s="140">
        <v>53324</v>
      </c>
      <c r="P254" s="140">
        <v>65258.95</v>
      </c>
      <c r="Q254" s="199">
        <v>85163.42</v>
      </c>
      <c r="R254" s="199">
        <v>51254.51</v>
      </c>
      <c r="S254" s="199">
        <v>76583.34</v>
      </c>
      <c r="T254" s="199">
        <v>11041.67</v>
      </c>
      <c r="U254" s="199">
        <v>1780.49</v>
      </c>
      <c r="V254" s="199">
        <v>2849.93</v>
      </c>
      <c r="W254" s="199">
        <v>1250</v>
      </c>
      <c r="X254" s="199">
        <v>216.67</v>
      </c>
      <c r="Y254" s="199">
        <v>0</v>
      </c>
      <c r="Z254" s="199">
        <v>338874.62</v>
      </c>
      <c r="AA254" s="199">
        <v>277947.19</v>
      </c>
      <c r="AB254" s="199">
        <v>207024.17</v>
      </c>
      <c r="AC254" s="199">
        <f>IFERROR(VLOOKUP('SAP Data'!$C254,'2021 Balance Sheet'!$B$7:$O$1335,'2021 Balance Sheet'!D$2, FALSE),0)</f>
        <v>138331.43</v>
      </c>
      <c r="AD254" s="199">
        <f>IFERROR(VLOOKUP('SAP Data'!$C254,'2021 Balance Sheet'!$B$7:$O$1335,'2021 Balance Sheet'!E$2, FALSE),0)</f>
        <v>90438.87</v>
      </c>
      <c r="AE254" s="199">
        <f>IFERROR(VLOOKUP('SAP Data'!$C254,'2021 Balance Sheet'!$B$7:$O$1335,'2021 Balance Sheet'!F$2, FALSE),0)</f>
        <v>53956.49</v>
      </c>
      <c r="AF254" s="199">
        <f>IFERROR(VLOOKUP('SAP Data'!$C254,'2021 Balance Sheet'!$B$7:$O$1335,'2021 Balance Sheet'!G$2, FALSE),0)</f>
        <v>29635.46</v>
      </c>
      <c r="AG254" s="199">
        <f>IFERROR(VLOOKUP('SAP Data'!$C254,'2021 Balance Sheet'!$B$7:$O$1335,'2021 Balance Sheet'!H$2, FALSE),0)</f>
        <v>8724.6</v>
      </c>
      <c r="AH254" s="199">
        <f>IFERROR(VLOOKUP('SAP Data'!$C254,'2021 Balance Sheet'!$B$7:$O$1335,'2021 Balance Sheet'!I$2, FALSE),0)</f>
        <v>7891.46</v>
      </c>
      <c r="AI254" s="199">
        <f>IFERROR(VLOOKUP('SAP Data'!$C254,'2021 Balance Sheet'!$B$7:$O$1335,'2021 Balance Sheet'!J$2, FALSE),0)</f>
        <v>11804.91</v>
      </c>
      <c r="AJ254" s="199">
        <f>IFERROR(VLOOKUP('SAP Data'!$C254,'2021 Balance Sheet'!$B$7:$O$1335,'2021 Balance Sheet'!K$2, FALSE),0)</f>
        <v>22928.36</v>
      </c>
      <c r="AK254" s="199">
        <f>IFERROR(VLOOKUP('SAP Data'!$C254,'2021 Balance Sheet'!$B$7:$O$1335,'2021 Balance Sheet'!L$2, FALSE),0)</f>
        <v>52074.67</v>
      </c>
      <c r="AL254" s="199">
        <f>IFERROR(VLOOKUP('SAP Data'!$C254,'2021 Balance Sheet'!$B$7:$O$1335,'2021 Balance Sheet'!M$2, FALSE),0)</f>
        <v>23648.42</v>
      </c>
      <c r="AM254" s="199">
        <f>IFERROR(VLOOKUP('SAP Data'!$C254,'2021 Balance Sheet'!$B$7:$O$1335,'2021 Balance Sheet'!N$2, FALSE),0)</f>
        <v>12214.57</v>
      </c>
      <c r="AN254" s="199">
        <f>IFERROR(VLOOKUP('SAP Data'!$C254,'2021 Balance Sheet'!$B$7:$O$1335,'2021 Balance Sheet'!O$2, FALSE),0)</f>
        <v>78781.070000000007</v>
      </c>
      <c r="AO254" s="198">
        <f t="shared" si="6"/>
        <v>207024.17</v>
      </c>
    </row>
    <row r="255" spans="1:41" ht="15.75" thickBot="1" x14ac:dyDescent="0.3">
      <c r="A255" s="26" t="str">
        <f t="shared" si="7"/>
        <v>165009</v>
      </c>
      <c r="B255" s="126" t="s">
        <v>404</v>
      </c>
      <c r="C255" s="153" t="s">
        <v>405</v>
      </c>
      <c r="D255" s="125" t="s">
        <v>4</v>
      </c>
      <c r="E255" s="139">
        <v>0</v>
      </c>
      <c r="F255" s="139">
        <v>0</v>
      </c>
      <c r="G255" s="139">
        <v>0</v>
      </c>
      <c r="H255" s="139">
        <v>0</v>
      </c>
      <c r="I255" s="139">
        <v>0</v>
      </c>
      <c r="J255" s="139">
        <v>0</v>
      </c>
      <c r="K255" s="139">
        <v>0</v>
      </c>
      <c r="L255" s="139">
        <v>0</v>
      </c>
      <c r="M255" s="139">
        <v>0</v>
      </c>
      <c r="N255" s="139">
        <v>0</v>
      </c>
      <c r="O255" s="139">
        <v>0</v>
      </c>
      <c r="P255" s="139">
        <v>0</v>
      </c>
      <c r="Q255" s="199">
        <v>0</v>
      </c>
      <c r="R255" s="199">
        <v>0</v>
      </c>
      <c r="S255" s="199">
        <v>0</v>
      </c>
      <c r="T255" s="199">
        <v>0</v>
      </c>
      <c r="U255" s="199">
        <v>0</v>
      </c>
      <c r="V255" s="199">
        <v>0</v>
      </c>
      <c r="W255" s="199">
        <v>0</v>
      </c>
      <c r="X255" s="199">
        <v>0</v>
      </c>
      <c r="Y255" s="199">
        <v>0</v>
      </c>
      <c r="Z255" s="199">
        <v>0</v>
      </c>
      <c r="AA255" s="199">
        <v>0</v>
      </c>
      <c r="AB255" s="199">
        <v>0</v>
      </c>
      <c r="AC255" s="199">
        <f>IFERROR(VLOOKUP('SAP Data'!$C255,'2021 Balance Sheet'!$B$7:$O$1335,'2021 Balance Sheet'!D$2, FALSE),0)</f>
        <v>0</v>
      </c>
      <c r="AD255" s="199">
        <f>IFERROR(VLOOKUP('SAP Data'!$C255,'2021 Balance Sheet'!$B$7:$O$1335,'2021 Balance Sheet'!E$2, FALSE),0)</f>
        <v>0</v>
      </c>
      <c r="AE255" s="199">
        <f>IFERROR(VLOOKUP('SAP Data'!$C255,'2021 Balance Sheet'!$B$7:$O$1335,'2021 Balance Sheet'!F$2, FALSE),0)</f>
        <v>0</v>
      </c>
      <c r="AF255" s="199">
        <f>IFERROR(VLOOKUP('SAP Data'!$C255,'2021 Balance Sheet'!$B$7:$O$1335,'2021 Balance Sheet'!G$2, FALSE),0)</f>
        <v>0</v>
      </c>
      <c r="AG255" s="199">
        <f>IFERROR(VLOOKUP('SAP Data'!$C255,'2021 Balance Sheet'!$B$7:$O$1335,'2021 Balance Sheet'!H$2, FALSE),0)</f>
        <v>0</v>
      </c>
      <c r="AH255" s="199">
        <f>IFERROR(VLOOKUP('SAP Data'!$C255,'2021 Balance Sheet'!$B$7:$O$1335,'2021 Balance Sheet'!I$2, FALSE),0)</f>
        <v>0</v>
      </c>
      <c r="AI255" s="199">
        <f>IFERROR(VLOOKUP('SAP Data'!$C255,'2021 Balance Sheet'!$B$7:$O$1335,'2021 Balance Sheet'!J$2, FALSE),0)</f>
        <v>0</v>
      </c>
      <c r="AJ255" s="199">
        <f>IFERROR(VLOOKUP('SAP Data'!$C255,'2021 Balance Sheet'!$B$7:$O$1335,'2021 Balance Sheet'!K$2, FALSE),0)</f>
        <v>0</v>
      </c>
      <c r="AK255" s="199">
        <f>IFERROR(VLOOKUP('SAP Data'!$C255,'2021 Balance Sheet'!$B$7:$O$1335,'2021 Balance Sheet'!L$2, FALSE),0)</f>
        <v>0</v>
      </c>
      <c r="AL255" s="199">
        <f>IFERROR(VLOOKUP('SAP Data'!$C255,'2021 Balance Sheet'!$B$7:$O$1335,'2021 Balance Sheet'!M$2, FALSE),0)</f>
        <v>0</v>
      </c>
      <c r="AM255" s="199">
        <f>IFERROR(VLOOKUP('SAP Data'!$C255,'2021 Balance Sheet'!$B$7:$O$1335,'2021 Balance Sheet'!N$2, FALSE),0)</f>
        <v>0</v>
      </c>
      <c r="AN255" s="199">
        <f>IFERROR(VLOOKUP('SAP Data'!$C255,'2021 Balance Sheet'!$B$7:$O$1335,'2021 Balance Sheet'!O$2, FALSE),0)</f>
        <v>0</v>
      </c>
      <c r="AO255" s="198">
        <f t="shared" si="6"/>
        <v>0</v>
      </c>
    </row>
    <row r="256" spans="1:41" ht="15.75" thickBot="1" x14ac:dyDescent="0.3">
      <c r="A256" s="26" t="str">
        <f t="shared" si="7"/>
        <v>165010</v>
      </c>
      <c r="B256" s="126" t="s">
        <v>407</v>
      </c>
      <c r="C256" s="153" t="s">
        <v>408</v>
      </c>
      <c r="D256" s="125" t="s">
        <v>4</v>
      </c>
      <c r="E256" s="140">
        <v>0</v>
      </c>
      <c r="F256" s="140">
        <v>0</v>
      </c>
      <c r="G256" s="140">
        <v>0</v>
      </c>
      <c r="H256" s="140">
        <v>0</v>
      </c>
      <c r="I256" s="140">
        <v>0</v>
      </c>
      <c r="J256" s="140">
        <v>0</v>
      </c>
      <c r="K256" s="140">
        <v>0</v>
      </c>
      <c r="L256" s="140">
        <v>0</v>
      </c>
      <c r="M256" s="140">
        <v>0</v>
      </c>
      <c r="N256" s="140">
        <v>0</v>
      </c>
      <c r="O256" s="140">
        <v>0</v>
      </c>
      <c r="P256" s="140">
        <v>0</v>
      </c>
      <c r="Q256" s="199">
        <v>0</v>
      </c>
      <c r="R256" s="199">
        <v>0</v>
      </c>
      <c r="S256" s="199">
        <v>0</v>
      </c>
      <c r="T256" s="199">
        <v>0</v>
      </c>
      <c r="U256" s="199">
        <v>0</v>
      </c>
      <c r="V256" s="199">
        <v>0</v>
      </c>
      <c r="W256" s="199">
        <v>0</v>
      </c>
      <c r="X256" s="199">
        <v>0</v>
      </c>
      <c r="Y256" s="199">
        <v>0</v>
      </c>
      <c r="Z256" s="199">
        <v>0</v>
      </c>
      <c r="AA256" s="199">
        <v>0</v>
      </c>
      <c r="AB256" s="199">
        <v>0</v>
      </c>
      <c r="AC256" s="199">
        <f>IFERROR(VLOOKUP('SAP Data'!$C256,'2021 Balance Sheet'!$B$7:$O$1335,'2021 Balance Sheet'!D$2, FALSE),0)</f>
        <v>0</v>
      </c>
      <c r="AD256" s="199">
        <f>IFERROR(VLOOKUP('SAP Data'!$C256,'2021 Balance Sheet'!$B$7:$O$1335,'2021 Balance Sheet'!E$2, FALSE),0)</f>
        <v>0</v>
      </c>
      <c r="AE256" s="199">
        <f>IFERROR(VLOOKUP('SAP Data'!$C256,'2021 Balance Sheet'!$B$7:$O$1335,'2021 Balance Sheet'!F$2, FALSE),0)</f>
        <v>0</v>
      </c>
      <c r="AF256" s="199">
        <f>IFERROR(VLOOKUP('SAP Data'!$C256,'2021 Balance Sheet'!$B$7:$O$1335,'2021 Balance Sheet'!G$2, FALSE),0)</f>
        <v>0</v>
      </c>
      <c r="AG256" s="199">
        <f>IFERROR(VLOOKUP('SAP Data'!$C256,'2021 Balance Sheet'!$B$7:$O$1335,'2021 Balance Sheet'!H$2, FALSE),0)</f>
        <v>0</v>
      </c>
      <c r="AH256" s="199">
        <f>IFERROR(VLOOKUP('SAP Data'!$C256,'2021 Balance Sheet'!$B$7:$O$1335,'2021 Balance Sheet'!I$2, FALSE),0)</f>
        <v>0</v>
      </c>
      <c r="AI256" s="199">
        <f>IFERROR(VLOOKUP('SAP Data'!$C256,'2021 Balance Sheet'!$B$7:$O$1335,'2021 Balance Sheet'!J$2, FALSE),0)</f>
        <v>0</v>
      </c>
      <c r="AJ256" s="199">
        <f>IFERROR(VLOOKUP('SAP Data'!$C256,'2021 Balance Sheet'!$B$7:$O$1335,'2021 Balance Sheet'!K$2, FALSE),0)</f>
        <v>0</v>
      </c>
      <c r="AK256" s="199">
        <f>IFERROR(VLOOKUP('SAP Data'!$C256,'2021 Balance Sheet'!$B$7:$O$1335,'2021 Balance Sheet'!L$2, FALSE),0)</f>
        <v>0</v>
      </c>
      <c r="AL256" s="199">
        <f>IFERROR(VLOOKUP('SAP Data'!$C256,'2021 Balance Sheet'!$B$7:$O$1335,'2021 Balance Sheet'!M$2, FALSE),0)</f>
        <v>0</v>
      </c>
      <c r="AM256" s="199">
        <f>IFERROR(VLOOKUP('SAP Data'!$C256,'2021 Balance Sheet'!$B$7:$O$1335,'2021 Balance Sheet'!N$2, FALSE),0)</f>
        <v>0</v>
      </c>
      <c r="AN256" s="199">
        <f>IFERROR(VLOOKUP('SAP Data'!$C256,'2021 Balance Sheet'!$B$7:$O$1335,'2021 Balance Sheet'!O$2, FALSE),0)</f>
        <v>0</v>
      </c>
      <c r="AO256" s="198">
        <f t="shared" si="6"/>
        <v>0</v>
      </c>
    </row>
    <row r="257" spans="1:75" ht="15.75" thickBot="1" x14ac:dyDescent="0.3">
      <c r="A257" s="26" t="str">
        <f t="shared" si="7"/>
        <v>165011</v>
      </c>
      <c r="B257" s="126" t="s">
        <v>410</v>
      </c>
      <c r="C257" s="153" t="s">
        <v>411</v>
      </c>
      <c r="D257" s="125" t="s">
        <v>4</v>
      </c>
      <c r="E257" s="139">
        <v>9852005.9499999993</v>
      </c>
      <c r="F257" s="139">
        <v>7881604.7599999998</v>
      </c>
      <c r="G257" s="139">
        <v>5859578.5700000003</v>
      </c>
      <c r="H257" s="139">
        <v>3940802.38</v>
      </c>
      <c r="I257" s="139">
        <v>1970401.19</v>
      </c>
      <c r="J257" s="139">
        <v>0</v>
      </c>
      <c r="K257" s="139">
        <v>0</v>
      </c>
      <c r="L257" s="139">
        <v>0</v>
      </c>
      <c r="M257" s="139">
        <v>0</v>
      </c>
      <c r="N257" s="139">
        <v>0</v>
      </c>
      <c r="O257" s="139">
        <v>13999523.82</v>
      </c>
      <c r="P257" s="139">
        <v>12053469.74</v>
      </c>
      <c r="Q257" s="199">
        <v>10044558.119999999</v>
      </c>
      <c r="R257" s="199">
        <v>7972952.5</v>
      </c>
      <c r="S257" s="199">
        <v>5979714.3799999999</v>
      </c>
      <c r="T257" s="199">
        <v>3986476.26</v>
      </c>
      <c r="U257" s="199">
        <v>1993238.14</v>
      </c>
      <c r="V257" s="199">
        <v>0</v>
      </c>
      <c r="W257" s="199">
        <v>0</v>
      </c>
      <c r="X257" s="199">
        <v>0</v>
      </c>
      <c r="Y257" s="199">
        <v>0</v>
      </c>
      <c r="Z257" s="199">
        <v>0</v>
      </c>
      <c r="AA257" s="199">
        <v>15709207.74</v>
      </c>
      <c r="AB257" s="199">
        <v>13404211.369999999</v>
      </c>
      <c r="AC257" s="199">
        <f>IFERROR(VLOOKUP('SAP Data'!$C257,'2021 Balance Sheet'!$B$7:$O$1335,'2021 Balance Sheet'!D$2, FALSE),0)</f>
        <v>11170176.140000001</v>
      </c>
      <c r="AD257" s="199">
        <f>IFERROR(VLOOKUP('SAP Data'!$C257,'2021 Balance Sheet'!$B$7:$O$1335,'2021 Balance Sheet'!E$2, FALSE),0)</f>
        <v>8936140.9100000001</v>
      </c>
      <c r="AE257" s="199">
        <f>IFERROR(VLOOKUP('SAP Data'!$C257,'2021 Balance Sheet'!$B$7:$O$1335,'2021 Balance Sheet'!F$2, FALSE),0)</f>
        <v>6702105.6799999997</v>
      </c>
      <c r="AF257" s="199">
        <f>IFERROR(VLOOKUP('SAP Data'!$C257,'2021 Balance Sheet'!$B$7:$O$1335,'2021 Balance Sheet'!G$2, FALSE),0)</f>
        <v>4468070.45</v>
      </c>
      <c r="AG257" s="199">
        <f>IFERROR(VLOOKUP('SAP Data'!$C257,'2021 Balance Sheet'!$B$7:$O$1335,'2021 Balance Sheet'!H$2, FALSE),0)</f>
        <v>2234035.2200000002</v>
      </c>
      <c r="AH257" s="199">
        <f>IFERROR(VLOOKUP('SAP Data'!$C257,'2021 Balance Sheet'!$B$7:$O$1335,'2021 Balance Sheet'!I$2, FALSE),0)</f>
        <v>0</v>
      </c>
      <c r="AI257" s="199">
        <f>IFERROR(VLOOKUP('SAP Data'!$C257,'2021 Balance Sheet'!$B$7:$O$1335,'2021 Balance Sheet'!J$2, FALSE),0)</f>
        <v>0</v>
      </c>
      <c r="AJ257" s="199">
        <f>IFERROR(VLOOKUP('SAP Data'!$C257,'2021 Balance Sheet'!$B$7:$O$1335,'2021 Balance Sheet'!K$2, FALSE),0)</f>
        <v>0</v>
      </c>
      <c r="AK257" s="199">
        <f>IFERROR(VLOOKUP('SAP Data'!$C257,'2021 Balance Sheet'!$B$7:$O$1335,'2021 Balance Sheet'!L$2, FALSE),0)</f>
        <v>0</v>
      </c>
      <c r="AL257" s="199">
        <f>IFERROR(VLOOKUP('SAP Data'!$C257,'2021 Balance Sheet'!$B$7:$O$1335,'2021 Balance Sheet'!M$2, FALSE),0)</f>
        <v>0</v>
      </c>
      <c r="AM257" s="199">
        <f>IFERROR(VLOOKUP('SAP Data'!$C257,'2021 Balance Sheet'!$B$7:$O$1335,'2021 Balance Sheet'!N$2, FALSE),0)</f>
        <v>16915007.440000001</v>
      </c>
      <c r="AN257" s="199">
        <f>IFERROR(VLOOKUP('SAP Data'!$C257,'2021 Balance Sheet'!$B$7:$O$1335,'2021 Balance Sheet'!O$2, FALSE),0)</f>
        <v>14508151.710000001</v>
      </c>
      <c r="AO257" s="198">
        <f t="shared" si="6"/>
        <v>13404211.369999999</v>
      </c>
    </row>
    <row r="258" spans="1:75" ht="15.75" thickBot="1" x14ac:dyDescent="0.3">
      <c r="A258" s="26" t="str">
        <f t="shared" si="7"/>
        <v>165012</v>
      </c>
      <c r="B258" s="126" t="s">
        <v>413</v>
      </c>
      <c r="C258" s="153" t="s">
        <v>414</v>
      </c>
      <c r="D258" s="125" t="s">
        <v>4</v>
      </c>
      <c r="E258" s="140">
        <v>0</v>
      </c>
      <c r="F258" s="140">
        <v>893748.45</v>
      </c>
      <c r="G258" s="140">
        <v>804373.6</v>
      </c>
      <c r="H258" s="140">
        <v>714998.75</v>
      </c>
      <c r="I258" s="140">
        <v>625623.9</v>
      </c>
      <c r="J258" s="140">
        <v>536249.05000000005</v>
      </c>
      <c r="K258" s="140">
        <v>446874.2</v>
      </c>
      <c r="L258" s="140">
        <v>357499.35</v>
      </c>
      <c r="M258" s="140">
        <v>268124.5</v>
      </c>
      <c r="N258" s="140">
        <v>178749.65</v>
      </c>
      <c r="O258" s="140">
        <v>89374.8</v>
      </c>
      <c r="P258" s="140">
        <v>0</v>
      </c>
      <c r="Q258" s="199">
        <v>0</v>
      </c>
      <c r="R258" s="199">
        <v>954448.55</v>
      </c>
      <c r="S258" s="199">
        <v>859003.69</v>
      </c>
      <c r="T258" s="199">
        <v>763558.83</v>
      </c>
      <c r="U258" s="199">
        <v>668113.97</v>
      </c>
      <c r="V258" s="199">
        <v>572669.11</v>
      </c>
      <c r="W258" s="199">
        <v>477224.25</v>
      </c>
      <c r="X258" s="199">
        <v>381779.39</v>
      </c>
      <c r="Y258" s="199">
        <v>286334.53000000003</v>
      </c>
      <c r="Z258" s="199">
        <v>190889.67</v>
      </c>
      <c r="AA258" s="199">
        <v>95444.81</v>
      </c>
      <c r="AB258" s="199">
        <v>0</v>
      </c>
      <c r="AC258" s="199">
        <f>IFERROR(VLOOKUP('SAP Data'!$C258,'2021 Balance Sheet'!$B$7:$O$1335,'2021 Balance Sheet'!D$2, FALSE),0)</f>
        <v>0</v>
      </c>
      <c r="AD258" s="199">
        <f>IFERROR(VLOOKUP('SAP Data'!$C258,'2021 Balance Sheet'!$B$7:$O$1335,'2021 Balance Sheet'!E$2, FALSE),0)</f>
        <v>920691.49</v>
      </c>
      <c r="AE258" s="199">
        <f>IFERROR(VLOOKUP('SAP Data'!$C258,'2021 Balance Sheet'!$B$7:$O$1335,'2021 Balance Sheet'!F$2, FALSE),0)</f>
        <v>828622.34</v>
      </c>
      <c r="AF258" s="199">
        <f>IFERROR(VLOOKUP('SAP Data'!$C258,'2021 Balance Sheet'!$B$7:$O$1335,'2021 Balance Sheet'!G$2, FALSE),0)</f>
        <v>736553.19</v>
      </c>
      <c r="AG258" s="199">
        <f>IFERROR(VLOOKUP('SAP Data'!$C258,'2021 Balance Sheet'!$B$7:$O$1335,'2021 Balance Sheet'!H$2, FALSE),0)</f>
        <v>644484.04</v>
      </c>
      <c r="AH258" s="199">
        <f>IFERROR(VLOOKUP('SAP Data'!$C258,'2021 Balance Sheet'!$B$7:$O$1335,'2021 Balance Sheet'!I$2, FALSE),0)</f>
        <v>552414.89</v>
      </c>
      <c r="AI258" s="199">
        <f>IFERROR(VLOOKUP('SAP Data'!$C258,'2021 Balance Sheet'!$B$7:$O$1335,'2021 Balance Sheet'!J$2, FALSE),0)</f>
        <v>460345.74</v>
      </c>
      <c r="AJ258" s="199">
        <f>IFERROR(VLOOKUP('SAP Data'!$C258,'2021 Balance Sheet'!$B$7:$O$1335,'2021 Balance Sheet'!K$2, FALSE),0)</f>
        <v>368276.59</v>
      </c>
      <c r="AK258" s="199">
        <f>IFERROR(VLOOKUP('SAP Data'!$C258,'2021 Balance Sheet'!$B$7:$O$1335,'2021 Balance Sheet'!L$2, FALSE),0)</f>
        <v>276207.44</v>
      </c>
      <c r="AL258" s="199">
        <f>IFERROR(VLOOKUP('SAP Data'!$C258,'2021 Balance Sheet'!$B$7:$O$1335,'2021 Balance Sheet'!M$2, FALSE),0)</f>
        <v>184138.29</v>
      </c>
      <c r="AM258" s="199">
        <f>IFERROR(VLOOKUP('SAP Data'!$C258,'2021 Balance Sheet'!$B$7:$O$1335,'2021 Balance Sheet'!N$2, FALSE),0)</f>
        <v>92069.14</v>
      </c>
      <c r="AN258" s="199">
        <f>IFERROR(VLOOKUP('SAP Data'!$C258,'2021 Balance Sheet'!$B$7:$O$1335,'2021 Balance Sheet'!O$2, FALSE),0)</f>
        <v>0</v>
      </c>
      <c r="AO258" s="198">
        <f t="shared" si="6"/>
        <v>0</v>
      </c>
    </row>
    <row r="259" spans="1:75" ht="15.75" thickBot="1" x14ac:dyDescent="0.3">
      <c r="A259" s="26" t="str">
        <f t="shared" si="7"/>
        <v>165013</v>
      </c>
      <c r="B259" s="126" t="s">
        <v>416</v>
      </c>
      <c r="C259" s="153" t="s">
        <v>417</v>
      </c>
      <c r="D259" s="125" t="s">
        <v>4</v>
      </c>
      <c r="E259" s="139">
        <v>0</v>
      </c>
      <c r="F259" s="139">
        <v>0</v>
      </c>
      <c r="G259" s="139">
        <v>0</v>
      </c>
      <c r="H259" s="139">
        <v>0</v>
      </c>
      <c r="I259" s="139">
        <v>0</v>
      </c>
      <c r="J259" s="139">
        <v>0</v>
      </c>
      <c r="K259" s="139">
        <v>0</v>
      </c>
      <c r="L259" s="139">
        <v>0</v>
      </c>
      <c r="M259" s="139">
        <v>0</v>
      </c>
      <c r="N259" s="139">
        <v>0</v>
      </c>
      <c r="O259" s="139">
        <v>0</v>
      </c>
      <c r="P259" s="139">
        <v>0</v>
      </c>
      <c r="Q259" s="199">
        <v>0</v>
      </c>
      <c r="R259" s="199">
        <v>0</v>
      </c>
      <c r="S259" s="199">
        <v>0</v>
      </c>
      <c r="T259" s="199">
        <v>0</v>
      </c>
      <c r="U259" s="199">
        <v>0</v>
      </c>
      <c r="V259" s="199">
        <v>0</v>
      </c>
      <c r="W259" s="199">
        <v>0</v>
      </c>
      <c r="X259" s="199">
        <v>0</v>
      </c>
      <c r="Y259" s="199">
        <v>0</v>
      </c>
      <c r="Z259" s="199">
        <v>0</v>
      </c>
      <c r="AA259" s="199">
        <v>0</v>
      </c>
      <c r="AB259" s="199">
        <v>0</v>
      </c>
      <c r="AC259" s="199">
        <f>IFERROR(VLOOKUP('SAP Data'!$C259,'2021 Balance Sheet'!$B$7:$O$1335,'2021 Balance Sheet'!D$2, FALSE),0)</f>
        <v>0</v>
      </c>
      <c r="AD259" s="199">
        <f>IFERROR(VLOOKUP('SAP Data'!$C259,'2021 Balance Sheet'!$B$7:$O$1335,'2021 Balance Sheet'!E$2, FALSE),0)</f>
        <v>0</v>
      </c>
      <c r="AE259" s="199">
        <f>IFERROR(VLOOKUP('SAP Data'!$C259,'2021 Balance Sheet'!$B$7:$O$1335,'2021 Balance Sheet'!F$2, FALSE),0)</f>
        <v>0</v>
      </c>
      <c r="AF259" s="199">
        <f>IFERROR(VLOOKUP('SAP Data'!$C259,'2021 Balance Sheet'!$B$7:$O$1335,'2021 Balance Sheet'!G$2, FALSE),0)</f>
        <v>0</v>
      </c>
      <c r="AG259" s="199">
        <f>IFERROR(VLOOKUP('SAP Data'!$C259,'2021 Balance Sheet'!$B$7:$O$1335,'2021 Balance Sheet'!H$2, FALSE),0)</f>
        <v>0</v>
      </c>
      <c r="AH259" s="199">
        <f>IFERROR(VLOOKUP('SAP Data'!$C259,'2021 Balance Sheet'!$B$7:$O$1335,'2021 Balance Sheet'!I$2, FALSE),0)</f>
        <v>0</v>
      </c>
      <c r="AI259" s="199">
        <f>IFERROR(VLOOKUP('SAP Data'!$C259,'2021 Balance Sheet'!$B$7:$O$1335,'2021 Balance Sheet'!J$2, FALSE),0)</f>
        <v>0</v>
      </c>
      <c r="AJ259" s="199">
        <f>IFERROR(VLOOKUP('SAP Data'!$C259,'2021 Balance Sheet'!$B$7:$O$1335,'2021 Balance Sheet'!K$2, FALSE),0)</f>
        <v>0</v>
      </c>
      <c r="AK259" s="199">
        <f>IFERROR(VLOOKUP('SAP Data'!$C259,'2021 Balance Sheet'!$B$7:$O$1335,'2021 Balance Sheet'!L$2, FALSE),0)</f>
        <v>0</v>
      </c>
      <c r="AL259" s="199">
        <f>IFERROR(VLOOKUP('SAP Data'!$C259,'2021 Balance Sheet'!$B$7:$O$1335,'2021 Balance Sheet'!M$2, FALSE),0)</f>
        <v>0</v>
      </c>
      <c r="AM259" s="199">
        <f>IFERROR(VLOOKUP('SAP Data'!$C259,'2021 Balance Sheet'!$B$7:$O$1335,'2021 Balance Sheet'!N$2, FALSE),0)</f>
        <v>0</v>
      </c>
      <c r="AN259" s="199">
        <f>IFERROR(VLOOKUP('SAP Data'!$C259,'2021 Balance Sheet'!$B$7:$O$1335,'2021 Balance Sheet'!O$2, FALSE),0)</f>
        <v>0</v>
      </c>
      <c r="AO259" s="198">
        <f t="shared" si="6"/>
        <v>0</v>
      </c>
    </row>
    <row r="260" spans="1:75" ht="15.75" thickBot="1" x14ac:dyDescent="0.3">
      <c r="A260" s="26" t="str">
        <f t="shared" si="7"/>
        <v>165014</v>
      </c>
      <c r="B260" s="126" t="s">
        <v>419</v>
      </c>
      <c r="C260" s="153" t="s">
        <v>420</v>
      </c>
      <c r="D260" s="125" t="s">
        <v>4</v>
      </c>
      <c r="E260" s="140">
        <v>0</v>
      </c>
      <c r="F260" s="140">
        <v>0</v>
      </c>
      <c r="G260" s="140">
        <v>0</v>
      </c>
      <c r="H260" s="140">
        <v>0</v>
      </c>
      <c r="I260" s="140">
        <v>0</v>
      </c>
      <c r="J260" s="140">
        <v>0</v>
      </c>
      <c r="K260" s="140">
        <v>0</v>
      </c>
      <c r="L260" s="140">
        <v>0</v>
      </c>
      <c r="M260" s="140">
        <v>0</v>
      </c>
      <c r="N260" s="140">
        <v>0</v>
      </c>
      <c r="O260" s="140">
        <v>0</v>
      </c>
      <c r="P260" s="140">
        <v>0</v>
      </c>
      <c r="Q260" s="199">
        <v>0</v>
      </c>
      <c r="R260" s="199">
        <v>0</v>
      </c>
      <c r="S260" s="199">
        <v>0</v>
      </c>
      <c r="T260" s="199">
        <v>0</v>
      </c>
      <c r="U260" s="199">
        <v>0</v>
      </c>
      <c r="V260" s="199">
        <v>0</v>
      </c>
      <c r="W260" s="199">
        <v>0</v>
      </c>
      <c r="X260" s="199">
        <v>0</v>
      </c>
      <c r="Y260" s="199">
        <v>0</v>
      </c>
      <c r="Z260" s="199">
        <v>0</v>
      </c>
      <c r="AA260" s="199">
        <v>0</v>
      </c>
      <c r="AB260" s="199">
        <v>0</v>
      </c>
      <c r="AC260" s="199">
        <f>IFERROR(VLOOKUP('SAP Data'!$C260,'2021 Balance Sheet'!$B$7:$O$1335,'2021 Balance Sheet'!D$2, FALSE),0)</f>
        <v>0</v>
      </c>
      <c r="AD260" s="199">
        <f>IFERROR(VLOOKUP('SAP Data'!$C260,'2021 Balance Sheet'!$B$7:$O$1335,'2021 Balance Sheet'!E$2, FALSE),0)</f>
        <v>0</v>
      </c>
      <c r="AE260" s="199">
        <f>IFERROR(VLOOKUP('SAP Data'!$C260,'2021 Balance Sheet'!$B$7:$O$1335,'2021 Balance Sheet'!F$2, FALSE),0)</f>
        <v>0</v>
      </c>
      <c r="AF260" s="199">
        <f>IFERROR(VLOOKUP('SAP Data'!$C260,'2021 Balance Sheet'!$B$7:$O$1335,'2021 Balance Sheet'!G$2, FALSE),0)</f>
        <v>0</v>
      </c>
      <c r="AG260" s="199">
        <f>IFERROR(VLOOKUP('SAP Data'!$C260,'2021 Balance Sheet'!$B$7:$O$1335,'2021 Balance Sheet'!H$2, FALSE),0)</f>
        <v>0</v>
      </c>
      <c r="AH260" s="199">
        <f>IFERROR(VLOOKUP('SAP Data'!$C260,'2021 Balance Sheet'!$B$7:$O$1335,'2021 Balance Sheet'!I$2, FALSE),0)</f>
        <v>0</v>
      </c>
      <c r="AI260" s="199">
        <f>IFERROR(VLOOKUP('SAP Data'!$C260,'2021 Balance Sheet'!$B$7:$O$1335,'2021 Balance Sheet'!J$2, FALSE),0)</f>
        <v>0</v>
      </c>
      <c r="AJ260" s="199">
        <f>IFERROR(VLOOKUP('SAP Data'!$C260,'2021 Balance Sheet'!$B$7:$O$1335,'2021 Balance Sheet'!K$2, FALSE),0)</f>
        <v>0</v>
      </c>
      <c r="AK260" s="199">
        <f>IFERROR(VLOOKUP('SAP Data'!$C260,'2021 Balance Sheet'!$B$7:$O$1335,'2021 Balance Sheet'!L$2, FALSE),0)</f>
        <v>0</v>
      </c>
      <c r="AL260" s="199">
        <f>IFERROR(VLOOKUP('SAP Data'!$C260,'2021 Balance Sheet'!$B$7:$O$1335,'2021 Balance Sheet'!M$2, FALSE),0)</f>
        <v>0</v>
      </c>
      <c r="AM260" s="199">
        <f>IFERROR(VLOOKUP('SAP Data'!$C260,'2021 Balance Sheet'!$B$7:$O$1335,'2021 Balance Sheet'!N$2, FALSE),0)</f>
        <v>0</v>
      </c>
      <c r="AN260" s="199">
        <f>IFERROR(VLOOKUP('SAP Data'!$C260,'2021 Balance Sheet'!$B$7:$O$1335,'2021 Balance Sheet'!O$2, FALSE),0)</f>
        <v>0</v>
      </c>
      <c r="AO260" s="198">
        <f t="shared" si="6"/>
        <v>0</v>
      </c>
    </row>
    <row r="261" spans="1:75" ht="15.75" thickBot="1" x14ac:dyDescent="0.3">
      <c r="A261" s="26" t="str">
        <f t="shared" si="7"/>
        <v>165015</v>
      </c>
      <c r="B261" s="126" t="s">
        <v>422</v>
      </c>
      <c r="C261" s="153" t="s">
        <v>423</v>
      </c>
      <c r="D261" s="125" t="s">
        <v>4</v>
      </c>
      <c r="E261" s="139">
        <v>152910.16</v>
      </c>
      <c r="F261" s="139">
        <v>137411.07999999999</v>
      </c>
      <c r="G261" s="139">
        <v>140887.43</v>
      </c>
      <c r="H261" s="139">
        <v>212410.4</v>
      </c>
      <c r="I261" s="139">
        <v>197616.37</v>
      </c>
      <c r="J261" s="139">
        <v>182822.34</v>
      </c>
      <c r="K261" s="139">
        <v>231838.31</v>
      </c>
      <c r="L261" s="139">
        <v>204294.28</v>
      </c>
      <c r="M261" s="139">
        <v>176750.25</v>
      </c>
      <c r="N261" s="139">
        <v>149206.22</v>
      </c>
      <c r="O261" s="139">
        <v>289662.19</v>
      </c>
      <c r="P261" s="139">
        <v>262057.71</v>
      </c>
      <c r="Q261" s="199">
        <v>233203.23</v>
      </c>
      <c r="R261" s="199">
        <v>256409.65</v>
      </c>
      <c r="S261" s="199">
        <v>223716.12</v>
      </c>
      <c r="T261" s="199">
        <v>191022.54</v>
      </c>
      <c r="U261" s="199">
        <v>165583.46</v>
      </c>
      <c r="V261" s="199">
        <v>140144.38</v>
      </c>
      <c r="W261" s="199">
        <v>114705.3</v>
      </c>
      <c r="X261" s="199">
        <v>89266.22</v>
      </c>
      <c r="Y261" s="199">
        <v>87879.64</v>
      </c>
      <c r="Z261" s="199">
        <v>59768</v>
      </c>
      <c r="AA261" s="199">
        <v>280479.96999999997</v>
      </c>
      <c r="AB261" s="199">
        <v>287906.55</v>
      </c>
      <c r="AC261" s="199">
        <f>IFERROR(VLOOKUP('SAP Data'!$C261,'2021 Balance Sheet'!$B$7:$O$1335,'2021 Balance Sheet'!D$2, FALSE),0)</f>
        <v>451771.87</v>
      </c>
      <c r="AD261" s="199">
        <f>IFERROR(VLOOKUP('SAP Data'!$C261,'2021 Balance Sheet'!$B$7:$O$1335,'2021 Balance Sheet'!E$2, FALSE),0)</f>
        <v>421570.19</v>
      </c>
      <c r="AE261" s="199">
        <f>IFERROR(VLOOKUP('SAP Data'!$C261,'2021 Balance Sheet'!$B$7:$O$1335,'2021 Balance Sheet'!F$2, FALSE),0)</f>
        <v>399093.51</v>
      </c>
      <c r="AF261" s="199">
        <f>IFERROR(VLOOKUP('SAP Data'!$C261,'2021 Balance Sheet'!$B$7:$O$1335,'2021 Balance Sheet'!G$2, FALSE),0)</f>
        <v>439120.76</v>
      </c>
      <c r="AG261" s="199">
        <f>IFERROR(VLOOKUP('SAP Data'!$C261,'2021 Balance Sheet'!$B$7:$O$1335,'2021 Balance Sheet'!H$2, FALSE),0)</f>
        <v>551931.44999999995</v>
      </c>
      <c r="AH261" s="199">
        <f>IFERROR(VLOOKUP('SAP Data'!$C261,'2021 Balance Sheet'!$B$7:$O$1335,'2021 Balance Sheet'!I$2, FALSE),0)</f>
        <v>424824.14</v>
      </c>
      <c r="AI261" s="199">
        <f>IFERROR(VLOOKUP('SAP Data'!$C261,'2021 Balance Sheet'!$B$7:$O$1335,'2021 Balance Sheet'!J$2, FALSE),0)</f>
        <v>324852.33</v>
      </c>
      <c r="AJ261" s="199">
        <f>IFERROR(VLOOKUP('SAP Data'!$C261,'2021 Balance Sheet'!$B$7:$O$1335,'2021 Balance Sheet'!K$2, FALSE),0)</f>
        <v>288544.52</v>
      </c>
      <c r="AK261" s="199">
        <f>IFERROR(VLOOKUP('SAP Data'!$C261,'2021 Balance Sheet'!$B$7:$O$1335,'2021 Balance Sheet'!L$2, FALSE),0)</f>
        <v>252236.71</v>
      </c>
      <c r="AL261" s="199">
        <f>IFERROR(VLOOKUP('SAP Data'!$C261,'2021 Balance Sheet'!$B$7:$O$1335,'2021 Balance Sheet'!M$2, FALSE),0)</f>
        <v>215928.85</v>
      </c>
      <c r="AM261" s="199">
        <f>IFERROR(VLOOKUP('SAP Data'!$C261,'2021 Balance Sheet'!$B$7:$O$1335,'2021 Balance Sheet'!N$2, FALSE),0)</f>
        <v>181135.67</v>
      </c>
      <c r="AN261" s="199">
        <f>IFERROR(VLOOKUP('SAP Data'!$C261,'2021 Balance Sheet'!$B$7:$O$1335,'2021 Balance Sheet'!O$2, FALSE),0)</f>
        <v>188110.13</v>
      </c>
      <c r="AO261" s="198">
        <f t="shared" si="6"/>
        <v>287906.55</v>
      </c>
    </row>
    <row r="262" spans="1:75" ht="15.75" thickBot="1" x14ac:dyDescent="0.3">
      <c r="A262" s="26" t="str">
        <f t="shared" si="7"/>
        <v>165018</v>
      </c>
      <c r="B262" s="126" t="s">
        <v>425</v>
      </c>
      <c r="C262" s="153" t="s">
        <v>426</v>
      </c>
      <c r="D262" s="125" t="s">
        <v>4</v>
      </c>
      <c r="E262" s="140">
        <v>4250749.53</v>
      </c>
      <c r="F262" s="140">
        <v>3924763.45</v>
      </c>
      <c r="G262" s="140">
        <v>2459013.13</v>
      </c>
      <c r="H262" s="140">
        <v>4127879.46</v>
      </c>
      <c r="I262" s="140">
        <v>4177652.65</v>
      </c>
      <c r="J262" s="140">
        <v>2343298.44</v>
      </c>
      <c r="K262" s="140">
        <v>3753595.21</v>
      </c>
      <c r="L262" s="140">
        <v>3603737.26</v>
      </c>
      <c r="M262" s="140">
        <v>1925994.04</v>
      </c>
      <c r="N262" s="140">
        <v>4065270.79</v>
      </c>
      <c r="O262" s="140">
        <v>3942948.42</v>
      </c>
      <c r="P262" s="140">
        <v>2615578.7599999998</v>
      </c>
      <c r="Q262" s="199">
        <v>4632416.72</v>
      </c>
      <c r="R262" s="199">
        <v>4601634.6500000004</v>
      </c>
      <c r="S262" s="199">
        <v>2524395.36</v>
      </c>
      <c r="T262" s="199">
        <v>4243170.88</v>
      </c>
      <c r="U262" s="199">
        <v>4643501.16</v>
      </c>
      <c r="V262" s="199">
        <v>2964258.66</v>
      </c>
      <c r="W262" s="199">
        <v>4508603.53</v>
      </c>
      <c r="X262" s="199">
        <v>4529050.45</v>
      </c>
      <c r="Y262" s="199">
        <v>2880548</v>
      </c>
      <c r="Z262" s="199">
        <v>4764784.3899999997</v>
      </c>
      <c r="AA262" s="199">
        <v>4644614.37</v>
      </c>
      <c r="AB262" s="199">
        <v>3418588.27</v>
      </c>
      <c r="AC262" s="199">
        <f>IFERROR(VLOOKUP('SAP Data'!$C262,'2021 Balance Sheet'!$B$7:$O$1335,'2021 Balance Sheet'!D$2, FALSE),0)</f>
        <v>5403783.7599999998</v>
      </c>
      <c r="AD262" s="199">
        <f>IFERROR(VLOOKUP('SAP Data'!$C262,'2021 Balance Sheet'!$B$7:$O$1335,'2021 Balance Sheet'!E$2, FALSE),0)</f>
        <v>5057121</v>
      </c>
      <c r="AE262" s="199">
        <f>IFERROR(VLOOKUP('SAP Data'!$C262,'2021 Balance Sheet'!$B$7:$O$1335,'2021 Balance Sheet'!F$2, FALSE),0)</f>
        <v>3486840.52</v>
      </c>
      <c r="AF262" s="199">
        <f>IFERROR(VLOOKUP('SAP Data'!$C262,'2021 Balance Sheet'!$B$7:$O$1335,'2021 Balance Sheet'!G$2, FALSE),0)</f>
        <v>4846931.29</v>
      </c>
      <c r="AG262" s="199">
        <f>IFERROR(VLOOKUP('SAP Data'!$C262,'2021 Balance Sheet'!$B$7:$O$1335,'2021 Balance Sheet'!H$2, FALSE),0)</f>
        <v>4517940</v>
      </c>
      <c r="AH262" s="199">
        <f>IFERROR(VLOOKUP('SAP Data'!$C262,'2021 Balance Sheet'!$B$7:$O$1335,'2021 Balance Sheet'!I$2, FALSE),0)</f>
        <v>3284782.75</v>
      </c>
      <c r="AI262" s="199">
        <f>IFERROR(VLOOKUP('SAP Data'!$C262,'2021 Balance Sheet'!$B$7:$O$1335,'2021 Balance Sheet'!J$2, FALSE),0)</f>
        <v>4256869.99</v>
      </c>
      <c r="AJ262" s="199">
        <f>IFERROR(VLOOKUP('SAP Data'!$C262,'2021 Balance Sheet'!$B$7:$O$1335,'2021 Balance Sheet'!K$2, FALSE),0)</f>
        <v>3763141.82</v>
      </c>
      <c r="AK262" s="199">
        <f>IFERROR(VLOOKUP('SAP Data'!$C262,'2021 Balance Sheet'!$B$7:$O$1335,'2021 Balance Sheet'!L$2, FALSE),0)</f>
        <v>4115200.57</v>
      </c>
      <c r="AL262" s="199">
        <f>IFERROR(VLOOKUP('SAP Data'!$C262,'2021 Balance Sheet'!$B$7:$O$1335,'2021 Balance Sheet'!M$2, FALSE),0)</f>
        <v>4514697.05</v>
      </c>
      <c r="AM262" s="199">
        <f>IFERROR(VLOOKUP('SAP Data'!$C262,'2021 Balance Sheet'!$B$7:$O$1335,'2021 Balance Sheet'!N$2, FALSE),0)</f>
        <v>3991763.31</v>
      </c>
      <c r="AN262" s="199">
        <f>IFERROR(VLOOKUP('SAP Data'!$C262,'2021 Balance Sheet'!$B$7:$O$1335,'2021 Balance Sheet'!O$2, FALSE),0)</f>
        <v>4133785.65</v>
      </c>
      <c r="AO262" s="198">
        <f t="shared" si="6"/>
        <v>3418588.27</v>
      </c>
    </row>
    <row r="263" spans="1:75" ht="15.75" thickBot="1" x14ac:dyDescent="0.3">
      <c r="A263" s="26" t="str">
        <f t="shared" si="7"/>
        <v>165019</v>
      </c>
      <c r="B263" s="126" t="s">
        <v>428</v>
      </c>
      <c r="C263" s="153" t="s">
        <v>429</v>
      </c>
      <c r="D263" s="125" t="s">
        <v>4</v>
      </c>
      <c r="E263" s="139">
        <v>106570.85</v>
      </c>
      <c r="F263" s="139">
        <v>107675.96</v>
      </c>
      <c r="G263" s="139">
        <v>84952.66</v>
      </c>
      <c r="H263" s="139">
        <v>69761.56</v>
      </c>
      <c r="I263" s="139">
        <v>62912.12</v>
      </c>
      <c r="J263" s="139">
        <v>59271.02</v>
      </c>
      <c r="K263" s="139">
        <v>91716.05</v>
      </c>
      <c r="L263" s="139">
        <v>90106.91</v>
      </c>
      <c r="M263" s="139">
        <v>122651.97</v>
      </c>
      <c r="N263" s="139">
        <v>103480.27</v>
      </c>
      <c r="O263" s="139">
        <v>99304.47</v>
      </c>
      <c r="P263" s="139">
        <v>119900.01</v>
      </c>
      <c r="Q263" s="199">
        <v>112413.91</v>
      </c>
      <c r="R263" s="199">
        <v>158194.47</v>
      </c>
      <c r="S263" s="199">
        <v>162341.71</v>
      </c>
      <c r="T263" s="199">
        <v>178780.61</v>
      </c>
      <c r="U263" s="199">
        <v>166069.51</v>
      </c>
      <c r="V263" s="199">
        <v>143733.41</v>
      </c>
      <c r="W263" s="199">
        <v>185487.57</v>
      </c>
      <c r="X263" s="199">
        <v>162479.23000000001</v>
      </c>
      <c r="Y263" s="199">
        <v>143550.04999999999</v>
      </c>
      <c r="Z263" s="199">
        <v>124620.87</v>
      </c>
      <c r="AA263" s="199">
        <v>105325.03</v>
      </c>
      <c r="AB263" s="199">
        <v>104362.53</v>
      </c>
      <c r="AC263" s="199">
        <f>IFERROR(VLOOKUP('SAP Data'!$C263,'2021 Balance Sheet'!$B$7:$O$1335,'2021 Balance Sheet'!D$2, FALSE),0)</f>
        <v>88458.35</v>
      </c>
      <c r="AD263" s="199">
        <f>IFERROR(VLOOKUP('SAP Data'!$C263,'2021 Balance Sheet'!$B$7:$O$1335,'2021 Balance Sheet'!E$2, FALSE),0)</f>
        <v>73929.17</v>
      </c>
      <c r="AE263" s="199">
        <f>IFERROR(VLOOKUP('SAP Data'!$C263,'2021 Balance Sheet'!$B$7:$O$1335,'2021 Balance Sheet'!F$2, FALSE),0)</f>
        <v>60041.67</v>
      </c>
      <c r="AF263" s="199">
        <f>IFERROR(VLOOKUP('SAP Data'!$C263,'2021 Balance Sheet'!$B$7:$O$1335,'2021 Balance Sheet'!G$2, FALSE),0)</f>
        <v>48812.51</v>
      </c>
      <c r="AG263" s="199">
        <f>IFERROR(VLOOKUP('SAP Data'!$C263,'2021 Balance Sheet'!$B$7:$O$1335,'2021 Balance Sheet'!H$2, FALSE),0)</f>
        <v>58666.67</v>
      </c>
      <c r="AH263" s="199">
        <f>IFERROR(VLOOKUP('SAP Data'!$C263,'2021 Balance Sheet'!$B$7:$O$1335,'2021 Balance Sheet'!I$2, FALSE),0)</f>
        <v>46520.83</v>
      </c>
      <c r="AI263" s="199">
        <f>IFERROR(VLOOKUP('SAP Data'!$C263,'2021 Balance Sheet'!$B$7:$O$1335,'2021 Balance Sheet'!J$2, FALSE),0)</f>
        <v>52983.33</v>
      </c>
      <c r="AJ263" s="199">
        <f>IFERROR(VLOOKUP('SAP Data'!$C263,'2021 Balance Sheet'!$B$7:$O$1335,'2021 Balance Sheet'!K$2, FALSE),0)</f>
        <v>45145.83</v>
      </c>
      <c r="AK263" s="199">
        <f>IFERROR(VLOOKUP('SAP Data'!$C263,'2021 Balance Sheet'!$B$7:$O$1335,'2021 Balance Sheet'!L$2, FALSE),0)</f>
        <v>46016.67</v>
      </c>
      <c r="AL263" s="199">
        <f>IFERROR(VLOOKUP('SAP Data'!$C263,'2021 Balance Sheet'!$B$7:$O$1335,'2021 Balance Sheet'!M$2, FALSE),0)</f>
        <v>52387.51</v>
      </c>
      <c r="AM263" s="199">
        <f>IFERROR(VLOOKUP('SAP Data'!$C263,'2021 Balance Sheet'!$B$7:$O$1335,'2021 Balance Sheet'!N$2, FALSE),0)</f>
        <v>73883.350000000006</v>
      </c>
      <c r="AN263" s="199">
        <f>IFERROR(VLOOKUP('SAP Data'!$C263,'2021 Balance Sheet'!$B$7:$O$1335,'2021 Balance Sheet'!O$2, FALSE),0)</f>
        <v>73150.03</v>
      </c>
      <c r="AO263" s="198">
        <f t="shared" si="6"/>
        <v>104362.53</v>
      </c>
    </row>
    <row r="264" spans="1:75" ht="15.75" thickBot="1" x14ac:dyDescent="0.3">
      <c r="A264" s="26" t="str">
        <f t="shared" si="7"/>
        <v>165020</v>
      </c>
      <c r="B264" s="126" t="s">
        <v>431</v>
      </c>
      <c r="C264" s="153" t="s">
        <v>432</v>
      </c>
      <c r="D264" s="125" t="s">
        <v>4</v>
      </c>
      <c r="E264" s="140">
        <v>0</v>
      </c>
      <c r="F264" s="140">
        <v>0</v>
      </c>
      <c r="G264" s="140">
        <v>0</v>
      </c>
      <c r="H264" s="140">
        <v>0</v>
      </c>
      <c r="I264" s="140">
        <v>0</v>
      </c>
      <c r="J264" s="140">
        <v>0</v>
      </c>
      <c r="K264" s="140">
        <v>0</v>
      </c>
      <c r="L264" s="140">
        <v>0</v>
      </c>
      <c r="M264" s="140">
        <v>0</v>
      </c>
      <c r="N264" s="140">
        <v>0</v>
      </c>
      <c r="O264" s="140">
        <v>0</v>
      </c>
      <c r="P264" s="140">
        <v>0</v>
      </c>
      <c r="Q264" s="199">
        <v>0</v>
      </c>
      <c r="R264" s="199">
        <v>0</v>
      </c>
      <c r="S264" s="199">
        <v>0</v>
      </c>
      <c r="T264" s="199">
        <v>0</v>
      </c>
      <c r="U264" s="199">
        <v>0</v>
      </c>
      <c r="V264" s="199">
        <v>0</v>
      </c>
      <c r="W264" s="199">
        <v>0</v>
      </c>
      <c r="X264" s="199">
        <v>0</v>
      </c>
      <c r="Y264" s="199">
        <v>0</v>
      </c>
      <c r="Z264" s="199">
        <v>0</v>
      </c>
      <c r="AA264" s="199">
        <v>0</v>
      </c>
      <c r="AB264" s="199">
        <v>0</v>
      </c>
      <c r="AC264" s="199">
        <f>IFERROR(VLOOKUP('SAP Data'!$C264,'2021 Balance Sheet'!$B$7:$O$1335,'2021 Balance Sheet'!D$2, FALSE),0)</f>
        <v>0</v>
      </c>
      <c r="AD264" s="199">
        <f>IFERROR(VLOOKUP('SAP Data'!$C264,'2021 Balance Sheet'!$B$7:$O$1335,'2021 Balance Sheet'!E$2, FALSE),0)</f>
        <v>0</v>
      </c>
      <c r="AE264" s="199">
        <f>IFERROR(VLOOKUP('SAP Data'!$C264,'2021 Balance Sheet'!$B$7:$O$1335,'2021 Balance Sheet'!F$2, FALSE),0)</f>
        <v>0</v>
      </c>
      <c r="AF264" s="199">
        <f>IFERROR(VLOOKUP('SAP Data'!$C264,'2021 Balance Sheet'!$B$7:$O$1335,'2021 Balance Sheet'!G$2, FALSE),0)</f>
        <v>0</v>
      </c>
      <c r="AG264" s="199">
        <f>IFERROR(VLOOKUP('SAP Data'!$C264,'2021 Balance Sheet'!$B$7:$O$1335,'2021 Balance Sheet'!H$2, FALSE),0)</f>
        <v>0</v>
      </c>
      <c r="AH264" s="199">
        <f>IFERROR(VLOOKUP('SAP Data'!$C264,'2021 Balance Sheet'!$B$7:$O$1335,'2021 Balance Sheet'!I$2, FALSE),0)</f>
        <v>0</v>
      </c>
      <c r="AI264" s="199">
        <f>IFERROR(VLOOKUP('SAP Data'!$C264,'2021 Balance Sheet'!$B$7:$O$1335,'2021 Balance Sheet'!J$2, FALSE),0)</f>
        <v>0</v>
      </c>
      <c r="AJ264" s="199">
        <f>IFERROR(VLOOKUP('SAP Data'!$C264,'2021 Balance Sheet'!$B$7:$O$1335,'2021 Balance Sheet'!K$2, FALSE),0)</f>
        <v>0</v>
      </c>
      <c r="AK264" s="199">
        <f>IFERROR(VLOOKUP('SAP Data'!$C264,'2021 Balance Sheet'!$B$7:$O$1335,'2021 Balance Sheet'!L$2, FALSE),0)</f>
        <v>0</v>
      </c>
      <c r="AL264" s="199">
        <f>IFERROR(VLOOKUP('SAP Data'!$C264,'2021 Balance Sheet'!$B$7:$O$1335,'2021 Balance Sheet'!M$2, FALSE),0)</f>
        <v>0</v>
      </c>
      <c r="AM264" s="199">
        <f>IFERROR(VLOOKUP('SAP Data'!$C264,'2021 Balance Sheet'!$B$7:$O$1335,'2021 Balance Sheet'!N$2, FALSE),0)</f>
        <v>0</v>
      </c>
      <c r="AN264" s="199">
        <f>IFERROR(VLOOKUP('SAP Data'!$C264,'2021 Balance Sheet'!$B$7:$O$1335,'2021 Balance Sheet'!O$2, FALSE),0)</f>
        <v>0</v>
      </c>
      <c r="AO264" s="198">
        <f t="shared" si="6"/>
        <v>0</v>
      </c>
    </row>
    <row r="265" spans="1:75" ht="15.75" thickBot="1" x14ac:dyDescent="0.3">
      <c r="A265" s="26" t="str">
        <f t="shared" si="7"/>
        <v>165021</v>
      </c>
      <c r="B265" s="126" t="s">
        <v>434</v>
      </c>
      <c r="C265" s="153" t="s">
        <v>435</v>
      </c>
      <c r="D265" s="125" t="s">
        <v>4</v>
      </c>
      <c r="E265" s="139">
        <v>87532.9</v>
      </c>
      <c r="F265" s="139">
        <v>75028.210000000006</v>
      </c>
      <c r="G265" s="139">
        <v>62523.519999999997</v>
      </c>
      <c r="H265" s="139">
        <v>50018.83</v>
      </c>
      <c r="I265" s="139">
        <v>37514.14</v>
      </c>
      <c r="J265" s="139">
        <v>25009.45</v>
      </c>
      <c r="K265" s="139">
        <v>12504.76</v>
      </c>
      <c r="L265" s="139">
        <v>0</v>
      </c>
      <c r="M265" s="139">
        <v>139614.09</v>
      </c>
      <c r="N265" s="139">
        <v>154838.49</v>
      </c>
      <c r="O265" s="139">
        <v>139354.56</v>
      </c>
      <c r="P265" s="139">
        <v>123870.81</v>
      </c>
      <c r="Q265" s="199">
        <v>108386.94</v>
      </c>
      <c r="R265" s="199">
        <v>92903.07</v>
      </c>
      <c r="S265" s="199">
        <v>77992.06</v>
      </c>
      <c r="T265" s="199">
        <v>61935.33</v>
      </c>
      <c r="U265" s="199">
        <v>46451.519999999997</v>
      </c>
      <c r="V265" s="199">
        <v>30967.65</v>
      </c>
      <c r="W265" s="199">
        <v>15483.78</v>
      </c>
      <c r="X265" s="199">
        <v>-0.09</v>
      </c>
      <c r="Y265" s="199">
        <v>98023.91</v>
      </c>
      <c r="Z265" s="199">
        <v>100570.98</v>
      </c>
      <c r="AA265" s="199">
        <v>90513.88</v>
      </c>
      <c r="AB265" s="199">
        <v>80456.78</v>
      </c>
      <c r="AC265" s="199">
        <f>IFERROR(VLOOKUP('SAP Data'!$C265,'2021 Balance Sheet'!$B$7:$O$1335,'2021 Balance Sheet'!D$2, FALSE),0)</f>
        <v>70399.679999999993</v>
      </c>
      <c r="AD265" s="199">
        <f>IFERROR(VLOOKUP('SAP Data'!$C265,'2021 Balance Sheet'!$B$7:$O$1335,'2021 Balance Sheet'!E$2, FALSE),0)</f>
        <v>60342.58</v>
      </c>
      <c r="AE265" s="199">
        <f>IFERROR(VLOOKUP('SAP Data'!$C265,'2021 Balance Sheet'!$B$7:$O$1335,'2021 Balance Sheet'!F$2, FALSE),0)</f>
        <v>50285.48</v>
      </c>
      <c r="AF265" s="199">
        <f>IFERROR(VLOOKUP('SAP Data'!$C265,'2021 Balance Sheet'!$B$7:$O$1335,'2021 Balance Sheet'!G$2, FALSE),0)</f>
        <v>40228.379999999997</v>
      </c>
      <c r="AG265" s="199">
        <f>IFERROR(VLOOKUP('SAP Data'!$C265,'2021 Balance Sheet'!$B$7:$O$1335,'2021 Balance Sheet'!H$2, FALSE),0)</f>
        <v>30171.279999999999</v>
      </c>
      <c r="AH265" s="199">
        <f>IFERROR(VLOOKUP('SAP Data'!$C265,'2021 Balance Sheet'!$B$7:$O$1335,'2021 Balance Sheet'!I$2, FALSE),0)</f>
        <v>20114.18</v>
      </c>
      <c r="AI265" s="199">
        <f>IFERROR(VLOOKUP('SAP Data'!$C265,'2021 Balance Sheet'!$B$7:$O$1335,'2021 Balance Sheet'!J$2, FALSE),0)</f>
        <v>10057.08</v>
      </c>
      <c r="AJ265" s="199">
        <f>IFERROR(VLOOKUP('SAP Data'!$C265,'2021 Balance Sheet'!$B$7:$O$1335,'2021 Balance Sheet'!K$2, FALSE),0)</f>
        <v>0</v>
      </c>
      <c r="AK265" s="199">
        <f>IFERROR(VLOOKUP('SAP Data'!$C265,'2021 Balance Sheet'!$B$7:$O$1335,'2021 Balance Sheet'!L$2, FALSE),0)</f>
        <v>105531.21</v>
      </c>
      <c r="AL265" s="199">
        <f>IFERROR(VLOOKUP('SAP Data'!$C265,'2021 Balance Sheet'!$B$7:$O$1335,'2021 Balance Sheet'!M$2, FALSE),0)</f>
        <v>95937.52</v>
      </c>
      <c r="AM265" s="199">
        <f>IFERROR(VLOOKUP('SAP Data'!$C265,'2021 Balance Sheet'!$B$7:$O$1335,'2021 Balance Sheet'!N$2, FALSE),0)</f>
        <v>86343.83</v>
      </c>
      <c r="AN265" s="199">
        <f>IFERROR(VLOOKUP('SAP Data'!$C265,'2021 Balance Sheet'!$B$7:$O$1335,'2021 Balance Sheet'!O$2, FALSE),0)</f>
        <v>76750.14</v>
      </c>
      <c r="AO265" s="198">
        <f t="shared" si="6"/>
        <v>80456.78</v>
      </c>
    </row>
    <row r="266" spans="1:75" ht="15.75" thickBot="1" x14ac:dyDescent="0.3">
      <c r="A266" s="26" t="str">
        <f t="shared" si="7"/>
        <v>165031</v>
      </c>
      <c r="B266" s="126" t="s">
        <v>437</v>
      </c>
      <c r="C266" s="153" t="s">
        <v>438</v>
      </c>
      <c r="D266" s="125" t="s">
        <v>4</v>
      </c>
      <c r="E266" s="140">
        <v>2889215.56</v>
      </c>
      <c r="F266" s="140">
        <v>2570234.67</v>
      </c>
      <c r="G266" s="140">
        <v>2232866.2999999998</v>
      </c>
      <c r="H266" s="140">
        <v>1913885.41</v>
      </c>
      <c r="I266" s="140">
        <v>1594904.52</v>
      </c>
      <c r="J266" s="140">
        <v>1276923.6299999999</v>
      </c>
      <c r="K266" s="140">
        <v>956939.96</v>
      </c>
      <c r="L266" s="140">
        <v>637959.06999999995</v>
      </c>
      <c r="M266" s="140">
        <v>318978.18</v>
      </c>
      <c r="N266" s="140">
        <v>3353858.51</v>
      </c>
      <c r="O266" s="140">
        <v>3913277.4399999999</v>
      </c>
      <c r="P266" s="140">
        <v>3562132.59</v>
      </c>
      <c r="Q266" s="199">
        <v>3210987.74</v>
      </c>
      <c r="R266" s="199">
        <v>2859842.89</v>
      </c>
      <c r="S266" s="199">
        <v>2508698.04</v>
      </c>
      <c r="T266" s="199">
        <v>2157553.19</v>
      </c>
      <c r="U266" s="199">
        <v>1806408.34</v>
      </c>
      <c r="V266" s="199">
        <v>1455263.49</v>
      </c>
      <c r="W266" s="199">
        <v>1104118.6399999999</v>
      </c>
      <c r="X266" s="199">
        <v>702289.79</v>
      </c>
      <c r="Y266" s="199">
        <v>351144.94</v>
      </c>
      <c r="Z266" s="199">
        <v>4624430.58</v>
      </c>
      <c r="AA266" s="199">
        <v>4290052.92</v>
      </c>
      <c r="AB266" s="199">
        <v>3922539.14</v>
      </c>
      <c r="AC266" s="199">
        <f>IFERROR(VLOOKUP('SAP Data'!$C266,'2021 Balance Sheet'!$B$7:$O$1335,'2021 Balance Sheet'!D$2, FALSE),0)</f>
        <v>3518886.92</v>
      </c>
      <c r="AD266" s="199">
        <f>IFERROR(VLOOKUP('SAP Data'!$C266,'2021 Balance Sheet'!$B$7:$O$1335,'2021 Balance Sheet'!E$2, FALSE),0)</f>
        <v>3133303.92</v>
      </c>
      <c r="AE266" s="199">
        <f>IFERROR(VLOOKUP('SAP Data'!$C266,'2021 Balance Sheet'!$B$7:$O$1335,'2021 Balance Sheet'!F$2, FALSE),0)</f>
        <v>2747720.92</v>
      </c>
      <c r="AF266" s="199">
        <f>IFERROR(VLOOKUP('SAP Data'!$C266,'2021 Balance Sheet'!$B$7:$O$1335,'2021 Balance Sheet'!G$2, FALSE),0)</f>
        <v>2362137.92</v>
      </c>
      <c r="AG266" s="199">
        <f>IFERROR(VLOOKUP('SAP Data'!$C266,'2021 Balance Sheet'!$B$7:$O$1335,'2021 Balance Sheet'!H$2, FALSE),0)</f>
        <v>1976554.92</v>
      </c>
      <c r="AH266" s="199">
        <f>IFERROR(VLOOKUP('SAP Data'!$C266,'2021 Balance Sheet'!$B$7:$O$1335,'2021 Balance Sheet'!I$2, FALSE),0)</f>
        <v>1590636.92</v>
      </c>
      <c r="AI266" s="199">
        <f>IFERROR(VLOOKUP('SAP Data'!$C266,'2021 Balance Sheet'!$B$7:$O$1335,'2021 Balance Sheet'!J$2, FALSE),0)</f>
        <v>1205053.92</v>
      </c>
      <c r="AJ266" s="199">
        <f>IFERROR(VLOOKUP('SAP Data'!$C266,'2021 Balance Sheet'!$B$7:$O$1335,'2021 Balance Sheet'!K$2, FALSE),0)</f>
        <v>771165.92</v>
      </c>
      <c r="AK266" s="199">
        <f>IFERROR(VLOOKUP('SAP Data'!$C266,'2021 Balance Sheet'!$B$7:$O$1335,'2021 Balance Sheet'!L$2, FALSE),0)</f>
        <v>385582.92</v>
      </c>
      <c r="AL266" s="199">
        <f>IFERROR(VLOOKUP('SAP Data'!$C266,'2021 Balance Sheet'!$B$7:$O$1335,'2021 Balance Sheet'!M$2, FALSE),0)</f>
        <v>5689461.1699999999</v>
      </c>
      <c r="AM266" s="199">
        <f>IFERROR(VLOOKUP('SAP Data'!$C266,'2021 Balance Sheet'!$B$7:$O$1335,'2021 Balance Sheet'!N$2, FALSE),0)</f>
        <v>4912291.01</v>
      </c>
      <c r="AN266" s="199">
        <f>IFERROR(VLOOKUP('SAP Data'!$C266,'2021 Balance Sheet'!$B$7:$O$1335,'2021 Balance Sheet'!O$2, FALSE),0)</f>
        <v>4474501.82</v>
      </c>
      <c r="AO266" s="198">
        <f t="shared" si="6"/>
        <v>3922539.14</v>
      </c>
    </row>
    <row r="267" spans="1:75" s="135" customFormat="1" ht="15.75" thickBot="1" x14ac:dyDescent="0.3">
      <c r="A267" s="26" t="str">
        <f t="shared" si="7"/>
        <v>165065</v>
      </c>
      <c r="B267" s="416" t="s">
        <v>4224</v>
      </c>
      <c r="C267" s="417" t="s">
        <v>4230</v>
      </c>
      <c r="D267" s="125"/>
      <c r="E267" s="140"/>
      <c r="F267" s="140"/>
      <c r="G267" s="140"/>
      <c r="H267" s="140"/>
      <c r="I267" s="140"/>
      <c r="J267" s="140"/>
      <c r="K267" s="140"/>
      <c r="L267" s="140"/>
      <c r="M267" s="140"/>
      <c r="N267" s="140"/>
      <c r="O267" s="140"/>
      <c r="P267" s="140"/>
      <c r="Q267" s="199"/>
      <c r="R267" s="199"/>
      <c r="S267" s="199"/>
      <c r="T267" s="199"/>
      <c r="U267" s="199"/>
      <c r="V267" s="199"/>
      <c r="W267" s="199"/>
      <c r="X267" s="199"/>
      <c r="Y267" s="199"/>
      <c r="Z267" s="199"/>
      <c r="AA267" s="199"/>
      <c r="AB267" s="199"/>
      <c r="AC267" s="199">
        <f>IFERROR(VLOOKUP('SAP Data'!$C267,'2021 Balance Sheet'!$B$7:$O$1335,'2021 Balance Sheet'!D$2, FALSE),0)</f>
        <v>0</v>
      </c>
      <c r="AD267" s="199">
        <f>IFERROR(VLOOKUP('SAP Data'!$C267,'2021 Balance Sheet'!$B$7:$O$1335,'2021 Balance Sheet'!E$2, FALSE),0)</f>
        <v>0</v>
      </c>
      <c r="AE267" s="199">
        <f>IFERROR(VLOOKUP('SAP Data'!$C267,'2021 Balance Sheet'!$B$7:$O$1335,'2021 Balance Sheet'!F$2, FALSE),0)</f>
        <v>0</v>
      </c>
      <c r="AF267" s="199">
        <f>IFERROR(VLOOKUP('SAP Data'!$C267,'2021 Balance Sheet'!$B$7:$O$1335,'2021 Balance Sheet'!G$2, FALSE),0)</f>
        <v>0</v>
      </c>
      <c r="AG267" s="199">
        <f>IFERROR(VLOOKUP('SAP Data'!$C267,'2021 Balance Sheet'!$B$7:$O$1335,'2021 Balance Sheet'!H$2, FALSE),0)</f>
        <v>0</v>
      </c>
      <c r="AH267" s="199">
        <f>IFERROR(VLOOKUP('SAP Data'!$C267,'2021 Balance Sheet'!$B$7:$O$1335,'2021 Balance Sheet'!I$2, FALSE),0)</f>
        <v>0</v>
      </c>
      <c r="AI267" s="199">
        <f>IFERROR(VLOOKUP('SAP Data'!$C267,'2021 Balance Sheet'!$B$7:$O$1335,'2021 Balance Sheet'!J$2, FALSE),0)</f>
        <v>0</v>
      </c>
      <c r="AJ267" s="199">
        <f>IFERROR(VLOOKUP('SAP Data'!$C267,'2021 Balance Sheet'!$B$7:$O$1335,'2021 Balance Sheet'!K$2, FALSE),0)</f>
        <v>32370</v>
      </c>
      <c r="AK267" s="199">
        <f>IFERROR(VLOOKUP('SAP Data'!$C267,'2021 Balance Sheet'!$B$7:$O$1335,'2021 Balance Sheet'!L$2, FALSE),0)</f>
        <v>39036</v>
      </c>
      <c r="AL267" s="199">
        <f>IFERROR(VLOOKUP('SAP Data'!$C267,'2021 Balance Sheet'!$B$7:$O$1335,'2021 Balance Sheet'!M$2, FALSE),0)</f>
        <v>39036</v>
      </c>
      <c r="AM267" s="199">
        <f>IFERROR(VLOOKUP('SAP Data'!$C267,'2021 Balance Sheet'!$B$7:$O$1335,'2021 Balance Sheet'!N$2, FALSE),0)</f>
        <v>23422</v>
      </c>
      <c r="AN267" s="199">
        <f>IFERROR(VLOOKUP('SAP Data'!$C267,'2021 Balance Sheet'!$B$7:$O$1335,'2021 Balance Sheet'!O$2, FALSE),0)</f>
        <v>39636</v>
      </c>
      <c r="AO267" s="198"/>
      <c r="AP267" s="50"/>
      <c r="AQ267" s="50"/>
      <c r="AR267" s="50"/>
      <c r="AS267" s="50"/>
      <c r="AT267" s="50"/>
      <c r="AU267" s="50"/>
      <c r="AV267" s="50"/>
      <c r="AW267" s="50"/>
      <c r="AX267" s="50"/>
      <c r="AY267" s="50"/>
      <c r="AZ267" s="50"/>
      <c r="BA267" s="50"/>
      <c r="BB267" s="50"/>
      <c r="BC267" s="50"/>
      <c r="BD267" s="50"/>
      <c r="BE267" s="50"/>
      <c r="BF267" s="50"/>
      <c r="BG267" s="50"/>
      <c r="BH267" s="50"/>
      <c r="BI267" s="50"/>
      <c r="BJ267" s="50"/>
      <c r="BK267" s="50"/>
      <c r="BL267" s="50"/>
      <c r="BM267" s="50"/>
      <c r="BN267" s="50"/>
      <c r="BO267" s="50"/>
      <c r="BP267" s="50"/>
      <c r="BQ267" s="50"/>
      <c r="BR267" s="50"/>
      <c r="BS267" s="50"/>
      <c r="BT267" s="50"/>
      <c r="BU267" s="50"/>
      <c r="BV267" s="50"/>
      <c r="BW267" s="50"/>
    </row>
    <row r="268" spans="1:75" ht="15.75" thickBot="1" x14ac:dyDescent="0.3">
      <c r="A268" s="26" t="str">
        <f t="shared" si="7"/>
        <v>165070</v>
      </c>
      <c r="B268" s="126" t="s">
        <v>440</v>
      </c>
      <c r="C268" s="153" t="s">
        <v>441</v>
      </c>
      <c r="D268" s="125" t="s">
        <v>4</v>
      </c>
      <c r="E268" s="139">
        <v>0</v>
      </c>
      <c r="F268" s="139">
        <v>0</v>
      </c>
      <c r="G268" s="139">
        <v>65000</v>
      </c>
      <c r="H268" s="139">
        <v>0</v>
      </c>
      <c r="I268" s="139">
        <v>0</v>
      </c>
      <c r="J268" s="139">
        <v>104000</v>
      </c>
      <c r="K268" s="139">
        <v>0</v>
      </c>
      <c r="L268" s="139">
        <v>0</v>
      </c>
      <c r="M268" s="139">
        <v>244715.36</v>
      </c>
      <c r="N268" s="139">
        <v>119809.83</v>
      </c>
      <c r="O268" s="139">
        <v>59904.91</v>
      </c>
      <c r="P268" s="139">
        <v>701336.95</v>
      </c>
      <c r="Q268" s="199">
        <v>0</v>
      </c>
      <c r="R268" s="199">
        <v>0</v>
      </c>
      <c r="S268" s="199">
        <v>125000</v>
      </c>
      <c r="T268" s="199">
        <v>0</v>
      </c>
      <c r="U268" s="199">
        <v>0</v>
      </c>
      <c r="V268" s="199">
        <v>415214.94</v>
      </c>
      <c r="W268" s="199">
        <v>354384.61</v>
      </c>
      <c r="X268" s="199">
        <v>293554.28000000003</v>
      </c>
      <c r="Y268" s="199">
        <v>322722.53999999998</v>
      </c>
      <c r="Z268" s="199">
        <v>171893.62</v>
      </c>
      <c r="AA268" s="199">
        <v>111063.29</v>
      </c>
      <c r="AB268" s="199">
        <v>50232.94</v>
      </c>
      <c r="AC268" s="199">
        <f>IFERROR(VLOOKUP('SAP Data'!$C268,'2021 Balance Sheet'!$B$7:$O$1335,'2021 Balance Sheet'!D$2, FALSE),0)</f>
        <v>50232.94</v>
      </c>
      <c r="AD268" s="199">
        <f>IFERROR(VLOOKUP('SAP Data'!$C268,'2021 Balance Sheet'!$B$7:$O$1335,'2021 Balance Sheet'!E$2, FALSE),0)</f>
        <v>50232.94</v>
      </c>
      <c r="AE268" s="199">
        <f>IFERROR(VLOOKUP('SAP Data'!$C268,'2021 Balance Sheet'!$B$7:$O$1335,'2021 Balance Sheet'!F$2, FALSE),0)</f>
        <v>50232.94</v>
      </c>
      <c r="AF268" s="199">
        <f>IFERROR(VLOOKUP('SAP Data'!$C268,'2021 Balance Sheet'!$B$7:$O$1335,'2021 Balance Sheet'!G$2, FALSE),0)</f>
        <v>50232.94</v>
      </c>
      <c r="AG268" s="199">
        <f>IFERROR(VLOOKUP('SAP Data'!$C268,'2021 Balance Sheet'!$B$7:$O$1335,'2021 Balance Sheet'!H$2, FALSE),0)</f>
        <v>50232.94</v>
      </c>
      <c r="AH268" s="199">
        <f>IFERROR(VLOOKUP('SAP Data'!$C268,'2021 Balance Sheet'!$B$7:$O$1335,'2021 Balance Sheet'!I$2, FALSE),0)</f>
        <v>43929.08</v>
      </c>
      <c r="AI268" s="199">
        <f>IFERROR(VLOOKUP('SAP Data'!$C268,'2021 Balance Sheet'!$B$7:$O$1335,'2021 Balance Sheet'!J$2, FALSE),0)</f>
        <v>39536.86</v>
      </c>
      <c r="AJ268" s="199">
        <f>IFERROR(VLOOKUP('SAP Data'!$C268,'2021 Balance Sheet'!$B$7:$O$1335,'2021 Balance Sheet'!K$2, FALSE),0)</f>
        <v>38229.54</v>
      </c>
      <c r="AK268" s="199">
        <f>IFERROR(VLOOKUP('SAP Data'!$C268,'2021 Balance Sheet'!$B$7:$O$1335,'2021 Balance Sheet'!L$2, FALSE),0)</f>
        <v>297270.46000000002</v>
      </c>
      <c r="AL268" s="199">
        <f>IFERROR(VLOOKUP('SAP Data'!$C268,'2021 Balance Sheet'!$B$7:$O$1335,'2021 Balance Sheet'!M$2, FALSE),0)</f>
        <v>172131.99</v>
      </c>
      <c r="AM268" s="199">
        <f>IFERROR(VLOOKUP('SAP Data'!$C268,'2021 Balance Sheet'!$B$7:$O$1335,'2021 Balance Sheet'!N$2, FALSE),0)</f>
        <v>101012.44</v>
      </c>
      <c r="AN268" s="199">
        <f>IFERROR(VLOOKUP('SAP Data'!$C268,'2021 Balance Sheet'!$B$7:$O$1335,'2021 Balance Sheet'!O$2, FALSE),0)</f>
        <v>29139.7</v>
      </c>
      <c r="AO268" s="198">
        <f t="shared" si="6"/>
        <v>50232.94</v>
      </c>
    </row>
    <row r="269" spans="1:75" ht="15.75" thickBot="1" x14ac:dyDescent="0.3">
      <c r="A269" s="26" t="str">
        <f t="shared" si="7"/>
        <v>165071</v>
      </c>
      <c r="B269" s="126" t="s">
        <v>443</v>
      </c>
      <c r="C269" s="153" t="s">
        <v>444</v>
      </c>
      <c r="D269" s="125" t="s">
        <v>4</v>
      </c>
      <c r="E269" s="140">
        <v>443458.5</v>
      </c>
      <c r="F269" s="140">
        <v>417686.58</v>
      </c>
      <c r="G269" s="140">
        <v>391943.7</v>
      </c>
      <c r="H269" s="140">
        <v>366172.11</v>
      </c>
      <c r="I269" s="140">
        <v>340400.52</v>
      </c>
      <c r="J269" s="140">
        <v>314628.93</v>
      </c>
      <c r="K269" s="140">
        <v>288857.34000000003</v>
      </c>
      <c r="L269" s="140">
        <v>263085.75</v>
      </c>
      <c r="M269" s="140">
        <v>237314.16</v>
      </c>
      <c r="N269" s="140">
        <v>211542.57</v>
      </c>
      <c r="O269" s="140">
        <v>185770.98</v>
      </c>
      <c r="P269" s="140">
        <v>471216.65</v>
      </c>
      <c r="Q269" s="199">
        <v>444865.19</v>
      </c>
      <c r="R269" s="199">
        <v>418513.73</v>
      </c>
      <c r="S269" s="199">
        <v>392162.27</v>
      </c>
      <c r="T269" s="199">
        <v>365810.81</v>
      </c>
      <c r="U269" s="199">
        <v>339459.35</v>
      </c>
      <c r="V269" s="199">
        <v>313107.89</v>
      </c>
      <c r="W269" s="199">
        <v>286756.43</v>
      </c>
      <c r="X269" s="199">
        <v>260404.97</v>
      </c>
      <c r="Y269" s="199">
        <v>234053.51</v>
      </c>
      <c r="Z269" s="199">
        <v>207702.05</v>
      </c>
      <c r="AA269" s="199">
        <v>181350.59</v>
      </c>
      <c r="AB269" s="199">
        <v>469336.95</v>
      </c>
      <c r="AC269" s="199">
        <f>IFERROR(VLOOKUP('SAP Data'!$C269,'2021 Balance Sheet'!$B$7:$O$1335,'2021 Balance Sheet'!D$2, FALSE),0)</f>
        <v>442725.45</v>
      </c>
      <c r="AD269" s="199">
        <f>IFERROR(VLOOKUP('SAP Data'!$C269,'2021 Balance Sheet'!$B$7:$O$1335,'2021 Balance Sheet'!E$2, FALSE),0)</f>
        <v>416113.95</v>
      </c>
      <c r="AE269" s="199">
        <f>IFERROR(VLOOKUP('SAP Data'!$C269,'2021 Balance Sheet'!$B$7:$O$1335,'2021 Balance Sheet'!F$2, FALSE),0)</f>
        <v>389502.45</v>
      </c>
      <c r="AF269" s="199">
        <f>IFERROR(VLOOKUP('SAP Data'!$C269,'2021 Balance Sheet'!$B$7:$O$1335,'2021 Balance Sheet'!G$2, FALSE),0)</f>
        <v>362890.95</v>
      </c>
      <c r="AG269" s="199">
        <f>IFERROR(VLOOKUP('SAP Data'!$C269,'2021 Balance Sheet'!$B$7:$O$1335,'2021 Balance Sheet'!H$2, FALSE),0)</f>
        <v>336279.45</v>
      </c>
      <c r="AH269" s="199">
        <f>IFERROR(VLOOKUP('SAP Data'!$C269,'2021 Balance Sheet'!$B$7:$O$1335,'2021 Balance Sheet'!I$2, FALSE),0)</f>
        <v>309667.95</v>
      </c>
      <c r="AI269" s="199">
        <f>IFERROR(VLOOKUP('SAP Data'!$C269,'2021 Balance Sheet'!$B$7:$O$1335,'2021 Balance Sheet'!J$2, FALSE),0)</f>
        <v>283056.45</v>
      </c>
      <c r="AJ269" s="199">
        <f>IFERROR(VLOOKUP('SAP Data'!$C269,'2021 Balance Sheet'!$B$7:$O$1335,'2021 Balance Sheet'!K$2, FALSE),0)</f>
        <v>256444.95</v>
      </c>
      <c r="AK269" s="199">
        <f>IFERROR(VLOOKUP('SAP Data'!$C269,'2021 Balance Sheet'!$B$7:$O$1335,'2021 Balance Sheet'!L$2, FALSE),0)</f>
        <v>229833.45</v>
      </c>
      <c r="AL269" s="199">
        <f>IFERROR(VLOOKUP('SAP Data'!$C269,'2021 Balance Sheet'!$B$7:$O$1335,'2021 Balance Sheet'!M$2, FALSE),0)</f>
        <v>203221.95</v>
      </c>
      <c r="AM269" s="199">
        <f>IFERROR(VLOOKUP('SAP Data'!$C269,'2021 Balance Sheet'!$B$7:$O$1335,'2021 Balance Sheet'!N$2, FALSE),0)</f>
        <v>176610.45</v>
      </c>
      <c r="AN269" s="199">
        <f>IFERROR(VLOOKUP('SAP Data'!$C269,'2021 Balance Sheet'!$B$7:$O$1335,'2021 Balance Sheet'!O$2, FALSE),0)</f>
        <v>479352.83</v>
      </c>
      <c r="AO269" s="198">
        <f t="shared" si="6"/>
        <v>469336.95</v>
      </c>
    </row>
    <row r="270" spans="1:75" s="135" customFormat="1" ht="15.75" thickBot="1" x14ac:dyDescent="0.3">
      <c r="A270" s="26" t="str">
        <f t="shared" si="7"/>
        <v>165073</v>
      </c>
      <c r="B270" s="433" t="s">
        <v>4257</v>
      </c>
      <c r="C270" s="434" t="s">
        <v>4245</v>
      </c>
      <c r="D270" s="125"/>
      <c r="E270" s="140"/>
      <c r="F270" s="140"/>
      <c r="G270" s="140"/>
      <c r="H270" s="140"/>
      <c r="I270" s="140"/>
      <c r="J270" s="140"/>
      <c r="K270" s="140"/>
      <c r="L270" s="140"/>
      <c r="M270" s="140"/>
      <c r="N270" s="140"/>
      <c r="O270" s="140"/>
      <c r="P270" s="140"/>
      <c r="Q270" s="199"/>
      <c r="R270" s="199"/>
      <c r="S270" s="199"/>
      <c r="T270" s="199"/>
      <c r="U270" s="199"/>
      <c r="V270" s="199"/>
      <c r="W270" s="199"/>
      <c r="X270" s="199"/>
      <c r="Y270" s="199"/>
      <c r="Z270" s="199"/>
      <c r="AA270" s="199"/>
      <c r="AB270" s="199"/>
      <c r="AC270" s="199">
        <f>IFERROR(VLOOKUP('SAP Data'!$C270,'2021 Balance Sheet'!$B$7:$O$1335,'2021 Balance Sheet'!D$2, FALSE),0)</f>
        <v>0</v>
      </c>
      <c r="AD270" s="199">
        <f>IFERROR(VLOOKUP('SAP Data'!$C270,'2021 Balance Sheet'!$B$7:$O$1335,'2021 Balance Sheet'!E$2, FALSE),0)</f>
        <v>0</v>
      </c>
      <c r="AE270" s="199">
        <f>IFERROR(VLOOKUP('SAP Data'!$C270,'2021 Balance Sheet'!$B$7:$O$1335,'2021 Balance Sheet'!F$2, FALSE),0)</f>
        <v>0</v>
      </c>
      <c r="AF270" s="199">
        <f>IFERROR(VLOOKUP('SAP Data'!$C270,'2021 Balance Sheet'!$B$7:$O$1335,'2021 Balance Sheet'!G$2, FALSE),0)</f>
        <v>0</v>
      </c>
      <c r="AG270" s="199">
        <f>IFERROR(VLOOKUP('SAP Data'!$C270,'2021 Balance Sheet'!$B$7:$O$1335,'2021 Balance Sheet'!H$2, FALSE),0)</f>
        <v>0</v>
      </c>
      <c r="AH270" s="199">
        <f>IFERROR(VLOOKUP('SAP Data'!$C270,'2021 Balance Sheet'!$B$7:$O$1335,'2021 Balance Sheet'!I$2, FALSE),0)</f>
        <v>0</v>
      </c>
      <c r="AI270" s="199">
        <f>IFERROR(VLOOKUP('SAP Data'!$C270,'2021 Balance Sheet'!$B$7:$O$1335,'2021 Balance Sheet'!J$2, FALSE),0)</f>
        <v>0</v>
      </c>
      <c r="AJ270" s="199">
        <f>IFERROR(VLOOKUP('SAP Data'!$C270,'2021 Balance Sheet'!$B$7:$O$1335,'2021 Balance Sheet'!K$2, FALSE),0)</f>
        <v>0</v>
      </c>
      <c r="AK270" s="199">
        <f>IFERROR(VLOOKUP('SAP Data'!$C270,'2021 Balance Sheet'!$B$7:$O$1335,'2021 Balance Sheet'!L$2, FALSE),0)</f>
        <v>0</v>
      </c>
      <c r="AL270" s="199">
        <f>IFERROR(VLOOKUP('SAP Data'!$C270,'2021 Balance Sheet'!$B$7:$O$1335,'2021 Balance Sheet'!M$2, FALSE),0)</f>
        <v>0</v>
      </c>
      <c r="AM270" s="199">
        <f>IFERROR(VLOOKUP('SAP Data'!$C270,'2021 Balance Sheet'!$B$7:$O$1335,'2021 Balance Sheet'!N$2, FALSE),0)</f>
        <v>0</v>
      </c>
      <c r="AN270" s="199">
        <f>IFERROR(VLOOKUP('SAP Data'!$C270,'2021 Balance Sheet'!$B$7:$O$1335,'2021 Balance Sheet'!O$2, FALSE),0)</f>
        <v>625000</v>
      </c>
      <c r="AO270" s="198"/>
      <c r="AP270" s="50"/>
      <c r="AQ270" s="50"/>
      <c r="AR270" s="50"/>
      <c r="AS270" s="50"/>
      <c r="AT270" s="50"/>
      <c r="AU270" s="50"/>
      <c r="AV270" s="50"/>
      <c r="AW270" s="50"/>
      <c r="AX270" s="50"/>
      <c r="AY270" s="50"/>
      <c r="AZ270" s="50"/>
      <c r="BA270" s="50"/>
      <c r="BB270" s="50"/>
      <c r="BC270" s="50"/>
      <c r="BD270" s="50"/>
      <c r="BE270" s="50"/>
      <c r="BF270" s="50"/>
      <c r="BG270" s="50"/>
      <c r="BH270" s="50"/>
      <c r="BI270" s="50"/>
      <c r="BJ270" s="50"/>
      <c r="BK270" s="50"/>
      <c r="BL270" s="50"/>
      <c r="BM270" s="50"/>
      <c r="BN270" s="50"/>
      <c r="BO270" s="50"/>
      <c r="BP270" s="50"/>
      <c r="BQ270" s="50"/>
      <c r="BR270" s="50"/>
      <c r="BS270" s="50"/>
      <c r="BT270" s="50"/>
      <c r="BU270" s="50"/>
      <c r="BV270" s="50"/>
      <c r="BW270" s="50"/>
    </row>
    <row r="271" spans="1:75" s="135" customFormat="1" ht="15.75" thickBot="1" x14ac:dyDescent="0.3">
      <c r="A271" s="26" t="str">
        <f t="shared" si="7"/>
        <v>165074</v>
      </c>
      <c r="B271" s="433" t="s">
        <v>4258</v>
      </c>
      <c r="C271" s="434" t="s">
        <v>4246</v>
      </c>
      <c r="D271" s="125"/>
      <c r="E271" s="140"/>
      <c r="F271" s="140"/>
      <c r="G271" s="140"/>
      <c r="H271" s="140"/>
      <c r="I271" s="140"/>
      <c r="J271" s="140"/>
      <c r="K271" s="140"/>
      <c r="L271" s="140"/>
      <c r="M271" s="140"/>
      <c r="N271" s="140"/>
      <c r="O271" s="140"/>
      <c r="P271" s="140"/>
      <c r="Q271" s="199"/>
      <c r="R271" s="199"/>
      <c r="S271" s="199"/>
      <c r="T271" s="199"/>
      <c r="U271" s="199"/>
      <c r="V271" s="199"/>
      <c r="W271" s="199"/>
      <c r="X271" s="199"/>
      <c r="Y271" s="199"/>
      <c r="Z271" s="199"/>
      <c r="AA271" s="199"/>
      <c r="AB271" s="199"/>
      <c r="AC271" s="199">
        <f>IFERROR(VLOOKUP('SAP Data'!$C271,'2021 Balance Sheet'!$B$7:$O$1335,'2021 Balance Sheet'!D$2, FALSE),0)</f>
        <v>0</v>
      </c>
      <c r="AD271" s="199">
        <f>IFERROR(VLOOKUP('SAP Data'!$C271,'2021 Balance Sheet'!$B$7:$O$1335,'2021 Balance Sheet'!E$2, FALSE),0)</f>
        <v>0</v>
      </c>
      <c r="AE271" s="199">
        <f>IFERROR(VLOOKUP('SAP Data'!$C271,'2021 Balance Sheet'!$B$7:$O$1335,'2021 Balance Sheet'!F$2, FALSE),0)</f>
        <v>0</v>
      </c>
      <c r="AF271" s="199">
        <f>IFERROR(VLOOKUP('SAP Data'!$C271,'2021 Balance Sheet'!$B$7:$O$1335,'2021 Balance Sheet'!G$2, FALSE),0)</f>
        <v>0</v>
      </c>
      <c r="AG271" s="199">
        <f>IFERROR(VLOOKUP('SAP Data'!$C271,'2021 Balance Sheet'!$B$7:$O$1335,'2021 Balance Sheet'!H$2, FALSE),0)</f>
        <v>0</v>
      </c>
      <c r="AH271" s="199">
        <f>IFERROR(VLOOKUP('SAP Data'!$C271,'2021 Balance Sheet'!$B$7:$O$1335,'2021 Balance Sheet'!I$2, FALSE),0)</f>
        <v>0</v>
      </c>
      <c r="AI271" s="199">
        <f>IFERROR(VLOOKUP('SAP Data'!$C271,'2021 Balance Sheet'!$B$7:$O$1335,'2021 Balance Sheet'!J$2, FALSE),0)</f>
        <v>0</v>
      </c>
      <c r="AJ271" s="199">
        <f>IFERROR(VLOOKUP('SAP Data'!$C271,'2021 Balance Sheet'!$B$7:$O$1335,'2021 Balance Sheet'!K$2, FALSE),0)</f>
        <v>0</v>
      </c>
      <c r="AK271" s="199">
        <f>IFERROR(VLOOKUP('SAP Data'!$C271,'2021 Balance Sheet'!$B$7:$O$1335,'2021 Balance Sheet'!L$2, FALSE),0)</f>
        <v>0</v>
      </c>
      <c r="AL271" s="199">
        <f>IFERROR(VLOOKUP('SAP Data'!$C271,'2021 Balance Sheet'!$B$7:$O$1335,'2021 Balance Sheet'!M$2, FALSE),0)</f>
        <v>0</v>
      </c>
      <c r="AM271" s="199">
        <f>IFERROR(VLOOKUP('SAP Data'!$C271,'2021 Balance Sheet'!$B$7:$O$1335,'2021 Balance Sheet'!N$2, FALSE),0)</f>
        <v>0</v>
      </c>
      <c r="AN271" s="199">
        <f>IFERROR(VLOOKUP('SAP Data'!$C271,'2021 Balance Sheet'!$B$7:$O$1335,'2021 Balance Sheet'!O$2, FALSE),0)</f>
        <v>229691.76</v>
      </c>
      <c r="AO271" s="198"/>
      <c r="AP271" s="50"/>
      <c r="AQ271" s="50"/>
      <c r="AR271" s="50"/>
      <c r="AS271" s="50"/>
      <c r="AT271" s="50"/>
      <c r="AU271" s="50"/>
      <c r="AV271" s="50"/>
      <c r="AW271" s="50"/>
      <c r="AX271" s="50"/>
      <c r="AY271" s="50"/>
      <c r="AZ271" s="50"/>
      <c r="BA271" s="50"/>
      <c r="BB271" s="50"/>
      <c r="BC271" s="50"/>
      <c r="BD271" s="50"/>
      <c r="BE271" s="50"/>
      <c r="BF271" s="50"/>
      <c r="BG271" s="50"/>
      <c r="BH271" s="50"/>
      <c r="BI271" s="50"/>
      <c r="BJ271" s="50"/>
      <c r="BK271" s="50"/>
      <c r="BL271" s="50"/>
      <c r="BM271" s="50"/>
      <c r="BN271" s="50"/>
      <c r="BO271" s="50"/>
      <c r="BP271" s="50"/>
      <c r="BQ271" s="50"/>
      <c r="BR271" s="50"/>
      <c r="BS271" s="50"/>
      <c r="BT271" s="50"/>
      <c r="BU271" s="50"/>
      <c r="BV271" s="50"/>
      <c r="BW271" s="50"/>
    </row>
    <row r="272" spans="1:75" ht="15.75" thickBot="1" x14ac:dyDescent="0.3">
      <c r="A272" s="26" t="str">
        <f t="shared" si="7"/>
        <v>165075</v>
      </c>
      <c r="B272" s="126" t="s">
        <v>3138</v>
      </c>
      <c r="C272" s="153" t="s">
        <v>3139</v>
      </c>
      <c r="D272" s="125"/>
      <c r="E272" s="140"/>
      <c r="F272" s="140"/>
      <c r="G272" s="140"/>
      <c r="H272" s="140"/>
      <c r="I272" s="140"/>
      <c r="J272" s="140"/>
      <c r="K272" s="140"/>
      <c r="L272" s="140"/>
      <c r="M272" s="140"/>
      <c r="N272" s="140"/>
      <c r="O272" s="140"/>
      <c r="P272" s="140"/>
      <c r="Q272" s="199">
        <v>0</v>
      </c>
      <c r="R272" s="199">
        <v>0</v>
      </c>
      <c r="S272" s="199">
        <v>0</v>
      </c>
      <c r="T272" s="199">
        <v>0</v>
      </c>
      <c r="U272" s="199">
        <v>0</v>
      </c>
      <c r="V272" s="199">
        <v>0</v>
      </c>
      <c r="W272" s="199">
        <v>0</v>
      </c>
      <c r="X272" s="199">
        <v>0</v>
      </c>
      <c r="Y272" s="199">
        <v>0</v>
      </c>
      <c r="Z272" s="199">
        <v>0</v>
      </c>
      <c r="AA272" s="199">
        <v>0</v>
      </c>
      <c r="AB272" s="199">
        <v>0</v>
      </c>
      <c r="AC272" s="199">
        <f>IFERROR(VLOOKUP('SAP Data'!$C272,'2021 Balance Sheet'!$B$7:$O$1335,'2021 Balance Sheet'!D$2, FALSE),0)</f>
        <v>0</v>
      </c>
      <c r="AD272" s="199">
        <f>IFERROR(VLOOKUP('SAP Data'!$C272,'2021 Balance Sheet'!$B$7:$O$1335,'2021 Balance Sheet'!E$2, FALSE),0)</f>
        <v>0</v>
      </c>
      <c r="AE272" s="199">
        <f>IFERROR(VLOOKUP('SAP Data'!$C272,'2021 Balance Sheet'!$B$7:$O$1335,'2021 Balance Sheet'!F$2, FALSE),0)</f>
        <v>0</v>
      </c>
      <c r="AF272" s="199">
        <f>IFERROR(VLOOKUP('SAP Data'!$C272,'2021 Balance Sheet'!$B$7:$O$1335,'2021 Balance Sheet'!G$2, FALSE),0)</f>
        <v>0</v>
      </c>
      <c r="AG272" s="199">
        <f>IFERROR(VLOOKUP('SAP Data'!$C272,'2021 Balance Sheet'!$B$7:$O$1335,'2021 Balance Sheet'!H$2, FALSE),0)</f>
        <v>0</v>
      </c>
      <c r="AH272" s="199">
        <f>IFERROR(VLOOKUP('SAP Data'!$C272,'2021 Balance Sheet'!$B$7:$O$1335,'2021 Balance Sheet'!I$2, FALSE),0)</f>
        <v>0</v>
      </c>
      <c r="AI272" s="199">
        <f>IFERROR(VLOOKUP('SAP Data'!$C272,'2021 Balance Sheet'!$B$7:$O$1335,'2021 Balance Sheet'!J$2, FALSE),0)</f>
        <v>0</v>
      </c>
      <c r="AJ272" s="199">
        <f>IFERROR(VLOOKUP('SAP Data'!$C272,'2021 Balance Sheet'!$B$7:$O$1335,'2021 Balance Sheet'!K$2, FALSE),0)</f>
        <v>0</v>
      </c>
      <c r="AK272" s="199">
        <f>IFERROR(VLOOKUP('SAP Data'!$C272,'2021 Balance Sheet'!$B$7:$O$1335,'2021 Balance Sheet'!L$2, FALSE),0)</f>
        <v>0</v>
      </c>
      <c r="AL272" s="199">
        <f>IFERROR(VLOOKUP('SAP Data'!$C272,'2021 Balance Sheet'!$B$7:$O$1335,'2021 Balance Sheet'!M$2, FALSE),0)</f>
        <v>0</v>
      </c>
      <c r="AM272" s="199">
        <f>IFERROR(VLOOKUP('SAP Data'!$C272,'2021 Balance Sheet'!$B$7:$O$1335,'2021 Balance Sheet'!N$2, FALSE),0)</f>
        <v>0</v>
      </c>
      <c r="AN272" s="199">
        <f>IFERROR(VLOOKUP('SAP Data'!$C272,'2021 Balance Sheet'!$B$7:$O$1335,'2021 Balance Sheet'!O$2, FALSE),0)</f>
        <v>0</v>
      </c>
      <c r="AO272" s="198">
        <f t="shared" si="6"/>
        <v>0</v>
      </c>
    </row>
    <row r="273" spans="1:41" ht="15.75" thickBot="1" x14ac:dyDescent="0.3">
      <c r="A273" s="26" t="str">
        <f t="shared" si="7"/>
        <v>165101</v>
      </c>
      <c r="B273" s="126" t="s">
        <v>3140</v>
      </c>
      <c r="C273" s="153" t="s">
        <v>3141</v>
      </c>
      <c r="D273" s="125"/>
      <c r="E273" s="140"/>
      <c r="F273" s="140"/>
      <c r="G273" s="140"/>
      <c r="H273" s="140"/>
      <c r="I273" s="140"/>
      <c r="J273" s="140"/>
      <c r="K273" s="140"/>
      <c r="L273" s="140"/>
      <c r="M273" s="140"/>
      <c r="N273" s="140"/>
      <c r="O273" s="140"/>
      <c r="P273" s="140"/>
      <c r="Q273" s="199">
        <v>0</v>
      </c>
      <c r="R273" s="199">
        <v>0</v>
      </c>
      <c r="S273" s="199">
        <v>0</v>
      </c>
      <c r="T273" s="199">
        <v>0</v>
      </c>
      <c r="U273" s="199">
        <v>0</v>
      </c>
      <c r="V273" s="199">
        <v>0</v>
      </c>
      <c r="W273" s="199">
        <v>0</v>
      </c>
      <c r="X273" s="199">
        <v>0</v>
      </c>
      <c r="Y273" s="199">
        <v>0</v>
      </c>
      <c r="Z273" s="199">
        <v>0</v>
      </c>
      <c r="AA273" s="199">
        <v>0</v>
      </c>
      <c r="AB273" s="199">
        <v>0</v>
      </c>
      <c r="AC273" s="199">
        <f>IFERROR(VLOOKUP('SAP Data'!$C273,'2021 Balance Sheet'!$B$7:$O$1335,'2021 Balance Sheet'!D$2, FALSE),0)</f>
        <v>0</v>
      </c>
      <c r="AD273" s="199">
        <f>IFERROR(VLOOKUP('SAP Data'!$C273,'2021 Balance Sheet'!$B$7:$O$1335,'2021 Balance Sheet'!E$2, FALSE),0)</f>
        <v>0</v>
      </c>
      <c r="AE273" s="199">
        <f>IFERROR(VLOOKUP('SAP Data'!$C273,'2021 Balance Sheet'!$B$7:$O$1335,'2021 Balance Sheet'!F$2, FALSE),0)</f>
        <v>0</v>
      </c>
      <c r="AF273" s="199">
        <f>IFERROR(VLOOKUP('SAP Data'!$C273,'2021 Balance Sheet'!$B$7:$O$1335,'2021 Balance Sheet'!G$2, FALSE),0)</f>
        <v>0</v>
      </c>
      <c r="AG273" s="199">
        <f>IFERROR(VLOOKUP('SAP Data'!$C273,'2021 Balance Sheet'!$B$7:$O$1335,'2021 Balance Sheet'!H$2, FALSE),0)</f>
        <v>0</v>
      </c>
      <c r="AH273" s="199">
        <f>IFERROR(VLOOKUP('SAP Data'!$C273,'2021 Balance Sheet'!$B$7:$O$1335,'2021 Balance Sheet'!I$2, FALSE),0)</f>
        <v>0</v>
      </c>
      <c r="AI273" s="199">
        <f>IFERROR(VLOOKUP('SAP Data'!$C273,'2021 Balance Sheet'!$B$7:$O$1335,'2021 Balance Sheet'!J$2, FALSE),0)</f>
        <v>0</v>
      </c>
      <c r="AJ273" s="199">
        <f>IFERROR(VLOOKUP('SAP Data'!$C273,'2021 Balance Sheet'!$B$7:$O$1335,'2021 Balance Sheet'!K$2, FALSE),0)</f>
        <v>0</v>
      </c>
      <c r="AK273" s="199">
        <f>IFERROR(VLOOKUP('SAP Data'!$C273,'2021 Balance Sheet'!$B$7:$O$1335,'2021 Balance Sheet'!L$2, FALSE),0)</f>
        <v>0</v>
      </c>
      <c r="AL273" s="199">
        <f>IFERROR(VLOOKUP('SAP Data'!$C273,'2021 Balance Sheet'!$B$7:$O$1335,'2021 Balance Sheet'!M$2, FALSE),0)</f>
        <v>0</v>
      </c>
      <c r="AM273" s="199">
        <f>IFERROR(VLOOKUP('SAP Data'!$C273,'2021 Balance Sheet'!$B$7:$O$1335,'2021 Balance Sheet'!N$2, FALSE),0)</f>
        <v>0</v>
      </c>
      <c r="AN273" s="199">
        <f>IFERROR(VLOOKUP('SAP Data'!$C273,'2021 Balance Sheet'!$B$7:$O$1335,'2021 Balance Sheet'!O$2, FALSE),0)</f>
        <v>0</v>
      </c>
      <c r="AO273" s="198">
        <f t="shared" si="6"/>
        <v>0</v>
      </c>
    </row>
    <row r="274" spans="1:41" ht="15.75" thickBot="1" x14ac:dyDescent="0.3">
      <c r="A274" s="26" t="str">
        <f t="shared" si="7"/>
        <v>165130</v>
      </c>
      <c r="B274" s="126" t="s">
        <v>446</v>
      </c>
      <c r="C274" s="153" t="s">
        <v>447</v>
      </c>
      <c r="D274" s="125" t="s">
        <v>4</v>
      </c>
      <c r="E274" s="139">
        <v>937000</v>
      </c>
      <c r="F274" s="139">
        <v>359000</v>
      </c>
      <c r="G274" s="139">
        <v>49000</v>
      </c>
      <c r="H274" s="139">
        <v>0</v>
      </c>
      <c r="I274" s="139">
        <v>327000</v>
      </c>
      <c r="J274" s="139">
        <v>1031000</v>
      </c>
      <c r="K274" s="139">
        <v>1749000</v>
      </c>
      <c r="L274" s="139">
        <v>2465000</v>
      </c>
      <c r="M274" s="139">
        <v>3181000</v>
      </c>
      <c r="N274" s="139">
        <v>3411000</v>
      </c>
      <c r="O274" s="139">
        <v>3021000</v>
      </c>
      <c r="P274" s="139">
        <v>2044000</v>
      </c>
      <c r="Q274" s="199">
        <v>937000</v>
      </c>
      <c r="R274" s="199">
        <v>359000</v>
      </c>
      <c r="S274" s="199">
        <v>49000</v>
      </c>
      <c r="T274" s="199">
        <v>0</v>
      </c>
      <c r="U274" s="199">
        <v>327000</v>
      </c>
      <c r="V274" s="199">
        <v>1031000</v>
      </c>
      <c r="W274" s="199">
        <v>1749000</v>
      </c>
      <c r="X274" s="199">
        <v>2465000</v>
      </c>
      <c r="Y274" s="199">
        <v>3181000</v>
      </c>
      <c r="Z274" s="199">
        <v>3411000</v>
      </c>
      <c r="AA274" s="199">
        <v>3021000</v>
      </c>
      <c r="AB274" s="199">
        <v>2044000</v>
      </c>
      <c r="AC274" s="199">
        <f>IFERROR(VLOOKUP('SAP Data'!$C274,'2021 Balance Sheet'!$B$7:$O$1335,'2021 Balance Sheet'!D$2, FALSE),0)</f>
        <v>937000</v>
      </c>
      <c r="AD274" s="199">
        <f>IFERROR(VLOOKUP('SAP Data'!$C274,'2021 Balance Sheet'!$B$7:$O$1335,'2021 Balance Sheet'!E$2, FALSE),0)</f>
        <v>359000</v>
      </c>
      <c r="AE274" s="199">
        <f>IFERROR(VLOOKUP('SAP Data'!$C274,'2021 Balance Sheet'!$B$7:$O$1335,'2021 Balance Sheet'!F$2, FALSE),0)</f>
        <v>49000</v>
      </c>
      <c r="AF274" s="199">
        <f>IFERROR(VLOOKUP('SAP Data'!$C274,'2021 Balance Sheet'!$B$7:$O$1335,'2021 Balance Sheet'!G$2, FALSE),0)</f>
        <v>0</v>
      </c>
      <c r="AG274" s="199">
        <f>IFERROR(VLOOKUP('SAP Data'!$C274,'2021 Balance Sheet'!$B$7:$O$1335,'2021 Balance Sheet'!H$2, FALSE),0)</f>
        <v>327000</v>
      </c>
      <c r="AH274" s="199">
        <f>IFERROR(VLOOKUP('SAP Data'!$C274,'2021 Balance Sheet'!$B$7:$O$1335,'2021 Balance Sheet'!I$2, FALSE),0)</f>
        <v>1031000</v>
      </c>
      <c r="AI274" s="199">
        <f>IFERROR(VLOOKUP('SAP Data'!$C274,'2021 Balance Sheet'!$B$7:$O$1335,'2021 Balance Sheet'!J$2, FALSE),0)</f>
        <v>1749000</v>
      </c>
      <c r="AJ274" s="199">
        <f>IFERROR(VLOOKUP('SAP Data'!$C274,'2021 Balance Sheet'!$B$7:$O$1335,'2021 Balance Sheet'!K$2, FALSE),0)</f>
        <v>2465000</v>
      </c>
      <c r="AK274" s="199">
        <f>IFERROR(VLOOKUP('SAP Data'!$C274,'2021 Balance Sheet'!$B$7:$O$1335,'2021 Balance Sheet'!L$2, FALSE),0)</f>
        <v>3181000</v>
      </c>
      <c r="AL274" s="199">
        <f>IFERROR(VLOOKUP('SAP Data'!$C274,'2021 Balance Sheet'!$B$7:$O$1335,'2021 Balance Sheet'!M$2, FALSE),0)</f>
        <v>3411000</v>
      </c>
      <c r="AM274" s="199">
        <f>IFERROR(VLOOKUP('SAP Data'!$C274,'2021 Balance Sheet'!$B$7:$O$1335,'2021 Balance Sheet'!N$2, FALSE),0)</f>
        <v>3021000</v>
      </c>
      <c r="AN274" s="199">
        <f>IFERROR(VLOOKUP('SAP Data'!$C274,'2021 Balance Sheet'!$B$7:$O$1335,'2021 Balance Sheet'!O$2, FALSE),0)</f>
        <v>2044000</v>
      </c>
      <c r="AO274" s="198">
        <f t="shared" si="6"/>
        <v>2044000</v>
      </c>
    </row>
    <row r="275" spans="1:41" ht="15.75" thickBot="1" x14ac:dyDescent="0.3">
      <c r="A275" s="26" t="str">
        <f t="shared" si="7"/>
        <v>165131</v>
      </c>
      <c r="B275" s="126" t="s">
        <v>449</v>
      </c>
      <c r="C275" s="153" t="s">
        <v>450</v>
      </c>
      <c r="D275" s="125" t="s">
        <v>4</v>
      </c>
      <c r="E275" s="140">
        <v>1357983.74</v>
      </c>
      <c r="F275" s="140">
        <v>1593229</v>
      </c>
      <c r="G275" s="140">
        <v>1356283</v>
      </c>
      <c r="H275" s="140">
        <v>1013401</v>
      </c>
      <c r="I275" s="140">
        <v>869004</v>
      </c>
      <c r="J275" s="140">
        <v>516147</v>
      </c>
      <c r="K275" s="140">
        <v>364382</v>
      </c>
      <c r="L275" s="140">
        <v>234302</v>
      </c>
      <c r="M275" s="140">
        <v>184477</v>
      </c>
      <c r="N275" s="140">
        <v>0</v>
      </c>
      <c r="O275" s="140">
        <v>309181.23</v>
      </c>
      <c r="P275" s="140">
        <v>918078.96</v>
      </c>
      <c r="Q275" s="199">
        <v>1583799.11</v>
      </c>
      <c r="R275" s="199">
        <v>1672057.34</v>
      </c>
      <c r="S275" s="199">
        <v>1296771.49</v>
      </c>
      <c r="T275" s="199">
        <v>968833.19</v>
      </c>
      <c r="U275" s="199">
        <v>878706.46</v>
      </c>
      <c r="V275" s="199">
        <v>547791.16</v>
      </c>
      <c r="W275" s="199">
        <v>411509.43</v>
      </c>
      <c r="X275" s="199">
        <v>302369.7</v>
      </c>
      <c r="Y275" s="199">
        <v>257160.4</v>
      </c>
      <c r="Z275" s="199">
        <v>0.45</v>
      </c>
      <c r="AA275" s="199">
        <v>459717.94</v>
      </c>
      <c r="AB275" s="199">
        <v>1492736.07</v>
      </c>
      <c r="AC275" s="199">
        <f>IFERROR(VLOOKUP('SAP Data'!$C275,'2021 Balance Sheet'!$B$7:$O$1335,'2021 Balance Sheet'!D$2, FALSE),0)</f>
        <v>2440620.2000000002</v>
      </c>
      <c r="AD275" s="199">
        <f>IFERROR(VLOOKUP('SAP Data'!$C275,'2021 Balance Sheet'!$B$7:$O$1335,'2021 Balance Sheet'!E$2, FALSE),0)</f>
        <v>2726924.52</v>
      </c>
      <c r="AE275" s="199">
        <f>IFERROR(VLOOKUP('SAP Data'!$C275,'2021 Balance Sheet'!$B$7:$O$1335,'2021 Balance Sheet'!F$2, FALSE),0)</f>
        <v>2342773.65</v>
      </c>
      <c r="AF275" s="199">
        <f>IFERROR(VLOOKUP('SAP Data'!$C275,'2021 Balance Sheet'!$B$7:$O$1335,'2021 Balance Sheet'!G$2, FALSE),0)</f>
        <v>1996653.81</v>
      </c>
      <c r="AG275" s="199">
        <f>IFERROR(VLOOKUP('SAP Data'!$C275,'2021 Balance Sheet'!$B$7:$O$1335,'2021 Balance Sheet'!H$2, FALSE),0)</f>
        <v>1760661.25</v>
      </c>
      <c r="AH275" s="199">
        <f>IFERROR(VLOOKUP('SAP Data'!$C275,'2021 Balance Sheet'!$B$7:$O$1335,'2021 Balance Sheet'!I$2, FALSE),0)</f>
        <v>1194607.4099999999</v>
      </c>
      <c r="AI275" s="199">
        <f>IFERROR(VLOOKUP('SAP Data'!$C275,'2021 Balance Sheet'!$B$7:$O$1335,'2021 Balance Sheet'!J$2, FALSE),0)</f>
        <v>749794.85</v>
      </c>
      <c r="AJ275" s="199">
        <f>IFERROR(VLOOKUP('SAP Data'!$C275,'2021 Balance Sheet'!$B$7:$O$1335,'2021 Balance Sheet'!K$2, FALSE),0)</f>
        <v>480835.29</v>
      </c>
      <c r="AK275" s="199">
        <f>IFERROR(VLOOKUP('SAP Data'!$C275,'2021 Balance Sheet'!$B$7:$O$1335,'2021 Balance Sheet'!L$2, FALSE),0)</f>
        <v>237878.45</v>
      </c>
      <c r="AL275" s="199">
        <f>IFERROR(VLOOKUP('SAP Data'!$C275,'2021 Balance Sheet'!$B$7:$O$1335,'2021 Balance Sheet'!M$2, FALSE),0)</f>
        <v>0.5</v>
      </c>
      <c r="AM275" s="199">
        <f>IFERROR(VLOOKUP('SAP Data'!$C275,'2021 Balance Sheet'!$B$7:$O$1335,'2021 Balance Sheet'!N$2, FALSE),0)</f>
        <v>311900.56</v>
      </c>
      <c r="AN275" s="199">
        <f>IFERROR(VLOOKUP('SAP Data'!$C275,'2021 Balance Sheet'!$B$7:$O$1335,'2021 Balance Sheet'!O$2, FALSE),0)</f>
        <v>1062482.8899999999</v>
      </c>
      <c r="AO275" s="198">
        <f t="shared" ref="AO275:AO338" si="8">AB275</f>
        <v>1492736.07</v>
      </c>
    </row>
    <row r="276" spans="1:41" ht="15.75" thickBot="1" x14ac:dyDescent="0.3">
      <c r="A276" s="26" t="str">
        <f t="shared" si="7"/>
        <v>165404</v>
      </c>
      <c r="B276" s="126" t="s">
        <v>3142</v>
      </c>
      <c r="C276" s="153" t="s">
        <v>3143</v>
      </c>
      <c r="D276" s="125"/>
      <c r="E276" s="140"/>
      <c r="F276" s="140"/>
      <c r="G276" s="140"/>
      <c r="H276" s="140"/>
      <c r="I276" s="140"/>
      <c r="J276" s="140"/>
      <c r="K276" s="140"/>
      <c r="L276" s="140"/>
      <c r="M276" s="140"/>
      <c r="N276" s="140"/>
      <c r="O276" s="140"/>
      <c r="P276" s="140"/>
      <c r="Q276" s="199">
        <v>0</v>
      </c>
      <c r="R276" s="199">
        <v>0</v>
      </c>
      <c r="S276" s="199">
        <v>0</v>
      </c>
      <c r="T276" s="199">
        <v>0</v>
      </c>
      <c r="U276" s="199">
        <v>0</v>
      </c>
      <c r="V276" s="199">
        <v>0</v>
      </c>
      <c r="W276" s="199">
        <v>0</v>
      </c>
      <c r="X276" s="199">
        <v>0</v>
      </c>
      <c r="Y276" s="199">
        <v>0</v>
      </c>
      <c r="Z276" s="199">
        <v>0</v>
      </c>
      <c r="AA276" s="199">
        <v>0</v>
      </c>
      <c r="AB276" s="199">
        <v>0</v>
      </c>
      <c r="AC276" s="199">
        <f>IFERROR(VLOOKUP('SAP Data'!$C276,'2021 Balance Sheet'!$B$7:$O$1335,'2021 Balance Sheet'!D$2, FALSE),0)</f>
        <v>0</v>
      </c>
      <c r="AD276" s="199">
        <f>IFERROR(VLOOKUP('SAP Data'!$C276,'2021 Balance Sheet'!$B$7:$O$1335,'2021 Balance Sheet'!E$2, FALSE),0)</f>
        <v>0</v>
      </c>
      <c r="AE276" s="199">
        <f>IFERROR(VLOOKUP('SAP Data'!$C276,'2021 Balance Sheet'!$B$7:$O$1335,'2021 Balance Sheet'!F$2, FALSE),0)</f>
        <v>0</v>
      </c>
      <c r="AF276" s="199">
        <f>IFERROR(VLOOKUP('SAP Data'!$C276,'2021 Balance Sheet'!$B$7:$O$1335,'2021 Balance Sheet'!G$2, FALSE),0)</f>
        <v>0</v>
      </c>
      <c r="AG276" s="199">
        <f>IFERROR(VLOOKUP('SAP Data'!$C276,'2021 Balance Sheet'!$B$7:$O$1335,'2021 Balance Sheet'!H$2, FALSE),0)</f>
        <v>0</v>
      </c>
      <c r="AH276" s="199">
        <f>IFERROR(VLOOKUP('SAP Data'!$C276,'2021 Balance Sheet'!$B$7:$O$1335,'2021 Balance Sheet'!I$2, FALSE),0)</f>
        <v>0</v>
      </c>
      <c r="AI276" s="199">
        <f>IFERROR(VLOOKUP('SAP Data'!$C276,'2021 Balance Sheet'!$B$7:$O$1335,'2021 Balance Sheet'!J$2, FALSE),0)</f>
        <v>0</v>
      </c>
      <c r="AJ276" s="199">
        <f>IFERROR(VLOOKUP('SAP Data'!$C276,'2021 Balance Sheet'!$B$7:$O$1335,'2021 Balance Sheet'!K$2, FALSE),0)</f>
        <v>0</v>
      </c>
      <c r="AK276" s="199">
        <f>IFERROR(VLOOKUP('SAP Data'!$C276,'2021 Balance Sheet'!$B$7:$O$1335,'2021 Balance Sheet'!L$2, FALSE),0)</f>
        <v>0</v>
      </c>
      <c r="AL276" s="199">
        <f>IFERROR(VLOOKUP('SAP Data'!$C276,'2021 Balance Sheet'!$B$7:$O$1335,'2021 Balance Sheet'!M$2, FALSE),0)</f>
        <v>0</v>
      </c>
      <c r="AM276" s="199">
        <f>IFERROR(VLOOKUP('SAP Data'!$C276,'2021 Balance Sheet'!$B$7:$O$1335,'2021 Balance Sheet'!N$2, FALSE),0)</f>
        <v>0</v>
      </c>
      <c r="AN276" s="199">
        <f>IFERROR(VLOOKUP('SAP Data'!$C276,'2021 Balance Sheet'!$B$7:$O$1335,'2021 Balance Sheet'!O$2, FALSE),0)</f>
        <v>0</v>
      </c>
      <c r="AO276" s="198">
        <f t="shared" si="8"/>
        <v>0</v>
      </c>
    </row>
    <row r="277" spans="1:41" ht="15.75" thickBot="1" x14ac:dyDescent="0.3">
      <c r="A277" s="26" t="str">
        <f t="shared" si="7"/>
        <v>165800</v>
      </c>
      <c r="B277" s="126" t="s">
        <v>2755</v>
      </c>
      <c r="C277" s="153" t="s">
        <v>2756</v>
      </c>
      <c r="D277" s="125" t="s">
        <v>4</v>
      </c>
      <c r="E277" s="139">
        <v>0</v>
      </c>
      <c r="F277" s="139">
        <v>0</v>
      </c>
      <c r="G277" s="139">
        <v>0</v>
      </c>
      <c r="H277" s="139">
        <v>0</v>
      </c>
      <c r="I277" s="139">
        <v>0</v>
      </c>
      <c r="J277" s="139">
        <v>0</v>
      </c>
      <c r="K277" s="139">
        <v>0</v>
      </c>
      <c r="L277" s="139">
        <v>0</v>
      </c>
      <c r="M277" s="139">
        <v>0</v>
      </c>
      <c r="N277" s="139">
        <v>0</v>
      </c>
      <c r="O277" s="139">
        <v>0</v>
      </c>
      <c r="P277" s="139">
        <v>0</v>
      </c>
      <c r="Q277" s="199">
        <v>0</v>
      </c>
      <c r="R277" s="199">
        <v>0</v>
      </c>
      <c r="S277" s="199">
        <v>0</v>
      </c>
      <c r="T277" s="199">
        <v>0</v>
      </c>
      <c r="U277" s="199">
        <v>0</v>
      </c>
      <c r="V277" s="199">
        <v>0</v>
      </c>
      <c r="W277" s="199">
        <v>0</v>
      </c>
      <c r="X277" s="199">
        <v>0</v>
      </c>
      <c r="Y277" s="199">
        <v>0</v>
      </c>
      <c r="Z277" s="199">
        <v>0</v>
      </c>
      <c r="AA277" s="199">
        <v>0</v>
      </c>
      <c r="AB277" s="199">
        <v>0</v>
      </c>
      <c r="AC277" s="199">
        <f>IFERROR(VLOOKUP('SAP Data'!$C277,'2021 Balance Sheet'!$B$7:$O$1335,'2021 Balance Sheet'!D$2, FALSE),0)</f>
        <v>0</v>
      </c>
      <c r="AD277" s="199">
        <f>IFERROR(VLOOKUP('SAP Data'!$C277,'2021 Balance Sheet'!$B$7:$O$1335,'2021 Balance Sheet'!E$2, FALSE),0)</f>
        <v>0</v>
      </c>
      <c r="AE277" s="199">
        <f>IFERROR(VLOOKUP('SAP Data'!$C277,'2021 Balance Sheet'!$B$7:$O$1335,'2021 Balance Sheet'!F$2, FALSE),0)</f>
        <v>0</v>
      </c>
      <c r="AF277" s="199">
        <f>IFERROR(VLOOKUP('SAP Data'!$C277,'2021 Balance Sheet'!$B$7:$O$1335,'2021 Balance Sheet'!G$2, FALSE),0)</f>
        <v>0</v>
      </c>
      <c r="AG277" s="199">
        <f>IFERROR(VLOOKUP('SAP Data'!$C277,'2021 Balance Sheet'!$B$7:$O$1335,'2021 Balance Sheet'!H$2, FALSE),0)</f>
        <v>0</v>
      </c>
      <c r="AH277" s="199">
        <f>IFERROR(VLOOKUP('SAP Data'!$C277,'2021 Balance Sheet'!$B$7:$O$1335,'2021 Balance Sheet'!I$2, FALSE),0)</f>
        <v>0</v>
      </c>
      <c r="AI277" s="199">
        <f>IFERROR(VLOOKUP('SAP Data'!$C277,'2021 Balance Sheet'!$B$7:$O$1335,'2021 Balance Sheet'!J$2, FALSE),0)</f>
        <v>0</v>
      </c>
      <c r="AJ277" s="199">
        <f>IFERROR(VLOOKUP('SAP Data'!$C277,'2021 Balance Sheet'!$B$7:$O$1335,'2021 Balance Sheet'!K$2, FALSE),0)</f>
        <v>0</v>
      </c>
      <c r="AK277" s="199">
        <f>IFERROR(VLOOKUP('SAP Data'!$C277,'2021 Balance Sheet'!$B$7:$O$1335,'2021 Balance Sheet'!L$2, FALSE),0)</f>
        <v>0</v>
      </c>
      <c r="AL277" s="199">
        <f>IFERROR(VLOOKUP('SAP Data'!$C277,'2021 Balance Sheet'!$B$7:$O$1335,'2021 Balance Sheet'!M$2, FALSE),0)</f>
        <v>0</v>
      </c>
      <c r="AM277" s="199">
        <f>IFERROR(VLOOKUP('SAP Data'!$C277,'2021 Balance Sheet'!$B$7:$O$1335,'2021 Balance Sheet'!N$2, FALSE),0)</f>
        <v>0</v>
      </c>
      <c r="AN277" s="199">
        <f>IFERROR(VLOOKUP('SAP Data'!$C277,'2021 Balance Sheet'!$B$7:$O$1335,'2021 Balance Sheet'!O$2, FALSE),0)</f>
        <v>0</v>
      </c>
      <c r="AO277" s="198">
        <f t="shared" si="8"/>
        <v>0</v>
      </c>
    </row>
    <row r="278" spans="1:41" ht="15.75" thickBot="1" x14ac:dyDescent="0.3">
      <c r="A278" s="26" t="str">
        <f t="shared" si="7"/>
        <v>174002</v>
      </c>
      <c r="B278" s="126" t="s">
        <v>3144</v>
      </c>
      <c r="C278" s="153" t="s">
        <v>3145</v>
      </c>
      <c r="D278" s="125"/>
      <c r="E278" s="139"/>
      <c r="F278" s="139"/>
      <c r="G278" s="139"/>
      <c r="H278" s="139"/>
      <c r="I278" s="139"/>
      <c r="J278" s="139"/>
      <c r="K278" s="139"/>
      <c r="L278" s="139"/>
      <c r="M278" s="139"/>
      <c r="N278" s="139"/>
      <c r="O278" s="139"/>
      <c r="P278" s="139"/>
      <c r="Q278" s="199">
        <v>0</v>
      </c>
      <c r="R278" s="199">
        <v>0</v>
      </c>
      <c r="S278" s="199">
        <v>0</v>
      </c>
      <c r="T278" s="199">
        <v>0</v>
      </c>
      <c r="U278" s="199">
        <v>0</v>
      </c>
      <c r="V278" s="199">
        <v>0</v>
      </c>
      <c r="W278" s="199">
        <v>0</v>
      </c>
      <c r="X278" s="199">
        <v>0</v>
      </c>
      <c r="Y278" s="199">
        <v>0</v>
      </c>
      <c r="Z278" s="199">
        <v>0</v>
      </c>
      <c r="AA278" s="199">
        <v>0</v>
      </c>
      <c r="AB278" s="199">
        <v>0</v>
      </c>
      <c r="AC278" s="199">
        <f>IFERROR(VLOOKUP('SAP Data'!$C278,'2021 Balance Sheet'!$B$7:$O$1335,'2021 Balance Sheet'!D$2, FALSE),0)</f>
        <v>0</v>
      </c>
      <c r="AD278" s="199">
        <f>IFERROR(VLOOKUP('SAP Data'!$C278,'2021 Balance Sheet'!$B$7:$O$1335,'2021 Balance Sheet'!E$2, FALSE),0)</f>
        <v>0</v>
      </c>
      <c r="AE278" s="199">
        <f>IFERROR(VLOOKUP('SAP Data'!$C278,'2021 Balance Sheet'!$B$7:$O$1335,'2021 Balance Sheet'!F$2, FALSE),0)</f>
        <v>0</v>
      </c>
      <c r="AF278" s="199">
        <f>IFERROR(VLOOKUP('SAP Data'!$C278,'2021 Balance Sheet'!$B$7:$O$1335,'2021 Balance Sheet'!G$2, FALSE),0)</f>
        <v>0</v>
      </c>
      <c r="AG278" s="199">
        <f>IFERROR(VLOOKUP('SAP Data'!$C278,'2021 Balance Sheet'!$B$7:$O$1335,'2021 Balance Sheet'!H$2, FALSE),0)</f>
        <v>0</v>
      </c>
      <c r="AH278" s="199">
        <f>IFERROR(VLOOKUP('SAP Data'!$C278,'2021 Balance Sheet'!$B$7:$O$1335,'2021 Balance Sheet'!I$2, FALSE),0)</f>
        <v>0</v>
      </c>
      <c r="AI278" s="199">
        <f>IFERROR(VLOOKUP('SAP Data'!$C278,'2021 Balance Sheet'!$B$7:$O$1335,'2021 Balance Sheet'!J$2, FALSE),0)</f>
        <v>0</v>
      </c>
      <c r="AJ278" s="199">
        <f>IFERROR(VLOOKUP('SAP Data'!$C278,'2021 Balance Sheet'!$B$7:$O$1335,'2021 Balance Sheet'!K$2, FALSE),0)</f>
        <v>0</v>
      </c>
      <c r="AK278" s="199">
        <f>IFERROR(VLOOKUP('SAP Data'!$C278,'2021 Balance Sheet'!$B$7:$O$1335,'2021 Balance Sheet'!L$2, FALSE),0)</f>
        <v>0</v>
      </c>
      <c r="AL278" s="199">
        <f>IFERROR(VLOOKUP('SAP Data'!$C278,'2021 Balance Sheet'!$B$7:$O$1335,'2021 Balance Sheet'!M$2, FALSE),0)</f>
        <v>0</v>
      </c>
      <c r="AM278" s="199">
        <f>IFERROR(VLOOKUP('SAP Data'!$C278,'2021 Balance Sheet'!$B$7:$O$1335,'2021 Balance Sheet'!N$2, FALSE),0)</f>
        <v>0</v>
      </c>
      <c r="AN278" s="199">
        <f>IFERROR(VLOOKUP('SAP Data'!$C278,'2021 Balance Sheet'!$B$7:$O$1335,'2021 Balance Sheet'!O$2, FALSE),0)</f>
        <v>0</v>
      </c>
      <c r="AO278" s="198">
        <f t="shared" si="8"/>
        <v>0</v>
      </c>
    </row>
    <row r="279" spans="1:41" ht="15.75" thickBot="1" x14ac:dyDescent="0.3">
      <c r="A279" s="26" t="str">
        <f t="shared" si="7"/>
        <v>174004</v>
      </c>
      <c r="B279" s="126" t="s">
        <v>3146</v>
      </c>
      <c r="C279" s="153" t="s">
        <v>3147</v>
      </c>
      <c r="D279" s="125"/>
      <c r="E279" s="139"/>
      <c r="F279" s="139"/>
      <c r="G279" s="139"/>
      <c r="H279" s="139"/>
      <c r="I279" s="139"/>
      <c r="J279" s="139"/>
      <c r="K279" s="139"/>
      <c r="L279" s="139"/>
      <c r="M279" s="139"/>
      <c r="N279" s="139"/>
      <c r="O279" s="139"/>
      <c r="P279" s="139"/>
      <c r="Q279" s="199">
        <v>0</v>
      </c>
      <c r="R279" s="199">
        <v>0</v>
      </c>
      <c r="S279" s="199">
        <v>0</v>
      </c>
      <c r="T279" s="199">
        <v>0</v>
      </c>
      <c r="U279" s="199">
        <v>0</v>
      </c>
      <c r="V279" s="199">
        <v>0</v>
      </c>
      <c r="W279" s="199">
        <v>0</v>
      </c>
      <c r="X279" s="199">
        <v>0</v>
      </c>
      <c r="Y279" s="199">
        <v>0</v>
      </c>
      <c r="Z279" s="199">
        <v>0</v>
      </c>
      <c r="AA279" s="199">
        <v>0</v>
      </c>
      <c r="AB279" s="199">
        <v>0</v>
      </c>
      <c r="AC279" s="199">
        <f>IFERROR(VLOOKUP('SAP Data'!$C279,'2021 Balance Sheet'!$B$7:$O$1335,'2021 Balance Sheet'!D$2, FALSE),0)</f>
        <v>0</v>
      </c>
      <c r="AD279" s="199">
        <f>IFERROR(VLOOKUP('SAP Data'!$C279,'2021 Balance Sheet'!$B$7:$O$1335,'2021 Balance Sheet'!E$2, FALSE),0)</f>
        <v>0</v>
      </c>
      <c r="AE279" s="199">
        <f>IFERROR(VLOOKUP('SAP Data'!$C279,'2021 Balance Sheet'!$B$7:$O$1335,'2021 Balance Sheet'!F$2, FALSE),0)</f>
        <v>0</v>
      </c>
      <c r="AF279" s="199">
        <f>IFERROR(VLOOKUP('SAP Data'!$C279,'2021 Balance Sheet'!$B$7:$O$1335,'2021 Balance Sheet'!G$2, FALSE),0)</f>
        <v>0</v>
      </c>
      <c r="AG279" s="199">
        <f>IFERROR(VLOOKUP('SAP Data'!$C279,'2021 Balance Sheet'!$B$7:$O$1335,'2021 Balance Sheet'!H$2, FALSE),0)</f>
        <v>0</v>
      </c>
      <c r="AH279" s="199">
        <f>IFERROR(VLOOKUP('SAP Data'!$C279,'2021 Balance Sheet'!$B$7:$O$1335,'2021 Balance Sheet'!I$2, FALSE),0)</f>
        <v>0</v>
      </c>
      <c r="AI279" s="199">
        <f>IFERROR(VLOOKUP('SAP Data'!$C279,'2021 Balance Sheet'!$B$7:$O$1335,'2021 Balance Sheet'!J$2, FALSE),0)</f>
        <v>0</v>
      </c>
      <c r="AJ279" s="199">
        <f>IFERROR(VLOOKUP('SAP Data'!$C279,'2021 Balance Sheet'!$B$7:$O$1335,'2021 Balance Sheet'!K$2, FALSE),0)</f>
        <v>0</v>
      </c>
      <c r="AK279" s="199">
        <f>IFERROR(VLOOKUP('SAP Data'!$C279,'2021 Balance Sheet'!$B$7:$O$1335,'2021 Balance Sheet'!L$2, FALSE),0)</f>
        <v>0</v>
      </c>
      <c r="AL279" s="199">
        <f>IFERROR(VLOOKUP('SAP Data'!$C279,'2021 Balance Sheet'!$B$7:$O$1335,'2021 Balance Sheet'!M$2, FALSE),0)</f>
        <v>0</v>
      </c>
      <c r="AM279" s="199">
        <f>IFERROR(VLOOKUP('SAP Data'!$C279,'2021 Balance Sheet'!$B$7:$O$1335,'2021 Balance Sheet'!N$2, FALSE),0)</f>
        <v>0</v>
      </c>
      <c r="AN279" s="199">
        <f>IFERROR(VLOOKUP('SAP Data'!$C279,'2021 Balance Sheet'!$B$7:$O$1335,'2021 Balance Sheet'!O$2, FALSE),0)</f>
        <v>0</v>
      </c>
      <c r="AO279" s="198">
        <f t="shared" si="8"/>
        <v>0</v>
      </c>
    </row>
    <row r="280" spans="1:41" ht="15.75" thickBot="1" x14ac:dyDescent="0.3">
      <c r="A280" s="26" t="str">
        <f t="shared" si="7"/>
        <v>174006</v>
      </c>
      <c r="B280" s="126" t="s">
        <v>3148</v>
      </c>
      <c r="C280" s="153" t="s">
        <v>3149</v>
      </c>
      <c r="D280" s="125"/>
      <c r="E280" s="139"/>
      <c r="F280" s="139"/>
      <c r="G280" s="139"/>
      <c r="H280" s="139"/>
      <c r="I280" s="139"/>
      <c r="J280" s="139"/>
      <c r="K280" s="139"/>
      <c r="L280" s="139"/>
      <c r="M280" s="139"/>
      <c r="N280" s="139"/>
      <c r="O280" s="139"/>
      <c r="P280" s="139"/>
      <c r="Q280" s="199">
        <v>0</v>
      </c>
      <c r="R280" s="199">
        <v>0</v>
      </c>
      <c r="S280" s="199">
        <v>0</v>
      </c>
      <c r="T280" s="199">
        <v>0</v>
      </c>
      <c r="U280" s="199">
        <v>0</v>
      </c>
      <c r="V280" s="199">
        <v>0</v>
      </c>
      <c r="W280" s="199">
        <v>0</v>
      </c>
      <c r="X280" s="199">
        <v>0</v>
      </c>
      <c r="Y280" s="199">
        <v>0</v>
      </c>
      <c r="Z280" s="199">
        <v>0</v>
      </c>
      <c r="AA280" s="199">
        <v>0</v>
      </c>
      <c r="AB280" s="199">
        <v>0</v>
      </c>
      <c r="AC280" s="199">
        <f>IFERROR(VLOOKUP('SAP Data'!$C280,'2021 Balance Sheet'!$B$7:$O$1335,'2021 Balance Sheet'!D$2, FALSE),0)</f>
        <v>0</v>
      </c>
      <c r="AD280" s="199">
        <f>IFERROR(VLOOKUP('SAP Data'!$C280,'2021 Balance Sheet'!$B$7:$O$1335,'2021 Balance Sheet'!E$2, FALSE),0)</f>
        <v>0</v>
      </c>
      <c r="AE280" s="199">
        <f>IFERROR(VLOOKUP('SAP Data'!$C280,'2021 Balance Sheet'!$B$7:$O$1335,'2021 Balance Sheet'!F$2, FALSE),0)</f>
        <v>0</v>
      </c>
      <c r="AF280" s="199">
        <f>IFERROR(VLOOKUP('SAP Data'!$C280,'2021 Balance Sheet'!$B$7:$O$1335,'2021 Balance Sheet'!G$2, FALSE),0)</f>
        <v>0</v>
      </c>
      <c r="AG280" s="199">
        <f>IFERROR(VLOOKUP('SAP Data'!$C280,'2021 Balance Sheet'!$B$7:$O$1335,'2021 Balance Sheet'!H$2, FALSE),0)</f>
        <v>0</v>
      </c>
      <c r="AH280" s="199">
        <f>IFERROR(VLOOKUP('SAP Data'!$C280,'2021 Balance Sheet'!$B$7:$O$1335,'2021 Balance Sheet'!I$2, FALSE),0)</f>
        <v>0</v>
      </c>
      <c r="AI280" s="199">
        <f>IFERROR(VLOOKUP('SAP Data'!$C280,'2021 Balance Sheet'!$B$7:$O$1335,'2021 Balance Sheet'!J$2, FALSE),0)</f>
        <v>0</v>
      </c>
      <c r="AJ280" s="199">
        <f>IFERROR(VLOOKUP('SAP Data'!$C280,'2021 Balance Sheet'!$B$7:$O$1335,'2021 Balance Sheet'!K$2, FALSE),0)</f>
        <v>0</v>
      </c>
      <c r="AK280" s="199">
        <f>IFERROR(VLOOKUP('SAP Data'!$C280,'2021 Balance Sheet'!$B$7:$O$1335,'2021 Balance Sheet'!L$2, FALSE),0)</f>
        <v>0</v>
      </c>
      <c r="AL280" s="199">
        <f>IFERROR(VLOOKUP('SAP Data'!$C280,'2021 Balance Sheet'!$B$7:$O$1335,'2021 Balance Sheet'!M$2, FALSE),0)</f>
        <v>0</v>
      </c>
      <c r="AM280" s="199">
        <f>IFERROR(VLOOKUP('SAP Data'!$C280,'2021 Balance Sheet'!$B$7:$O$1335,'2021 Balance Sheet'!N$2, FALSE),0)</f>
        <v>0</v>
      </c>
      <c r="AN280" s="199">
        <f>IFERROR(VLOOKUP('SAP Data'!$C280,'2021 Balance Sheet'!$B$7:$O$1335,'2021 Balance Sheet'!O$2, FALSE),0)</f>
        <v>0</v>
      </c>
      <c r="AO280" s="198">
        <f t="shared" si="8"/>
        <v>0</v>
      </c>
    </row>
    <row r="281" spans="1:41" ht="15.75" thickBot="1" x14ac:dyDescent="0.3">
      <c r="A281" s="26" t="str">
        <f t="shared" si="7"/>
        <v>174100</v>
      </c>
      <c r="B281" s="126" t="s">
        <v>452</v>
      </c>
      <c r="C281" s="153" t="s">
        <v>453</v>
      </c>
      <c r="D281" s="125" t="s">
        <v>4</v>
      </c>
      <c r="E281" s="140">
        <v>2144078.77</v>
      </c>
      <c r="F281" s="140">
        <v>2137162.46</v>
      </c>
      <c r="G281" s="140">
        <v>175754.32</v>
      </c>
      <c r="H281" s="140">
        <v>2114756.5099999998</v>
      </c>
      <c r="I281" s="140">
        <v>2109354.4700000002</v>
      </c>
      <c r="J281" s="140">
        <v>170841.60000000001</v>
      </c>
      <c r="K281" s="140">
        <v>2072364.52</v>
      </c>
      <c r="L281" s="140">
        <v>2051405.54</v>
      </c>
      <c r="M281" s="140">
        <v>194364.68</v>
      </c>
      <c r="N281" s="140">
        <v>179304.75</v>
      </c>
      <c r="O281" s="140">
        <v>146185.29999999999</v>
      </c>
      <c r="P281" s="140">
        <v>213809.42</v>
      </c>
      <c r="Q281" s="199">
        <v>1944404.36</v>
      </c>
      <c r="R281" s="199">
        <v>1931758.36</v>
      </c>
      <c r="S281" s="199">
        <v>211697.66</v>
      </c>
      <c r="T281" s="199">
        <v>1892787.37</v>
      </c>
      <c r="U281" s="199">
        <v>1881977.69</v>
      </c>
      <c r="V281" s="199">
        <v>209968.94</v>
      </c>
      <c r="W281" s="199">
        <v>1807437.3</v>
      </c>
      <c r="X281" s="199">
        <v>1801137.38</v>
      </c>
      <c r="Y281" s="199">
        <v>235375.63</v>
      </c>
      <c r="Z281" s="199">
        <v>1736806.01</v>
      </c>
      <c r="AA281" s="199">
        <v>1719913.05</v>
      </c>
      <c r="AB281" s="199">
        <v>257937.32</v>
      </c>
      <c r="AC281" s="199">
        <f>IFERROR(VLOOKUP('SAP Data'!$C281,'2021 Balance Sheet'!$B$7:$O$1335,'2021 Balance Sheet'!D$2, FALSE),0)</f>
        <v>1688871.63</v>
      </c>
      <c r="AD281" s="199">
        <f>IFERROR(VLOOKUP('SAP Data'!$C281,'2021 Balance Sheet'!$B$7:$O$1335,'2021 Balance Sheet'!E$2, FALSE),0)</f>
        <v>1657948.95</v>
      </c>
      <c r="AE281" s="199">
        <f>IFERROR(VLOOKUP('SAP Data'!$C281,'2021 Balance Sheet'!$B$7:$O$1335,'2021 Balance Sheet'!F$2, FALSE),0)</f>
        <v>282577.44</v>
      </c>
      <c r="AF281" s="199">
        <f>IFERROR(VLOOKUP('SAP Data'!$C281,'2021 Balance Sheet'!$B$7:$O$1335,'2021 Balance Sheet'!G$2, FALSE),0)</f>
        <v>1616722.42</v>
      </c>
      <c r="AG281" s="199">
        <f>IFERROR(VLOOKUP('SAP Data'!$C281,'2021 Balance Sheet'!$B$7:$O$1335,'2021 Balance Sheet'!H$2, FALSE),0)</f>
        <v>1589069.14</v>
      </c>
      <c r="AH281" s="199">
        <f>IFERROR(VLOOKUP('SAP Data'!$C281,'2021 Balance Sheet'!$B$7:$O$1335,'2021 Balance Sheet'!I$2, FALSE),0)</f>
        <v>423414.95</v>
      </c>
      <c r="AI281" s="199">
        <f>IFERROR(VLOOKUP('SAP Data'!$C281,'2021 Balance Sheet'!$B$7:$O$1335,'2021 Balance Sheet'!J$2, FALSE),0)</f>
        <v>1564208.55</v>
      </c>
      <c r="AJ281" s="199">
        <f>IFERROR(VLOOKUP('SAP Data'!$C281,'2021 Balance Sheet'!$B$7:$O$1335,'2021 Balance Sheet'!K$2, FALSE),0)</f>
        <v>1544273.55</v>
      </c>
      <c r="AK281" s="199">
        <f>IFERROR(VLOOKUP('SAP Data'!$C281,'2021 Balance Sheet'!$B$7:$O$1335,'2021 Balance Sheet'!L$2, FALSE),0)</f>
        <v>403649.53</v>
      </c>
      <c r="AL281" s="199">
        <f>IFERROR(VLOOKUP('SAP Data'!$C281,'2021 Balance Sheet'!$B$7:$O$1335,'2021 Balance Sheet'!M$2, FALSE),0)</f>
        <v>1527523.94</v>
      </c>
      <c r="AM281" s="199">
        <f>IFERROR(VLOOKUP('SAP Data'!$C281,'2021 Balance Sheet'!$B$7:$O$1335,'2021 Balance Sheet'!N$2, FALSE),0)</f>
        <v>1527326.85</v>
      </c>
      <c r="AN281" s="199">
        <f>IFERROR(VLOOKUP('SAP Data'!$C281,'2021 Balance Sheet'!$B$7:$O$1335,'2021 Balance Sheet'!O$2, FALSE),0)</f>
        <v>376619.47</v>
      </c>
      <c r="AO281" s="198">
        <f t="shared" si="8"/>
        <v>257937.32</v>
      </c>
    </row>
    <row r="282" spans="1:41" ht="15.75" thickBot="1" x14ac:dyDescent="0.3">
      <c r="A282" s="26" t="str">
        <f t="shared" si="7"/>
        <v>500134</v>
      </c>
      <c r="B282" s="149" t="s">
        <v>1609</v>
      </c>
      <c r="C282" s="153">
        <v>500134</v>
      </c>
      <c r="D282" s="166"/>
      <c r="E282" s="139">
        <v>4615125.79</v>
      </c>
      <c r="F282" s="139">
        <v>5263150.01</v>
      </c>
      <c r="G282" s="139">
        <v>5578899.75</v>
      </c>
      <c r="H282" s="139">
        <v>5830586.79</v>
      </c>
      <c r="I282" s="139">
        <v>5880647.2199999997</v>
      </c>
      <c r="J282" s="139">
        <v>11699215.08</v>
      </c>
      <c r="K282" s="139">
        <v>11065249.810000001</v>
      </c>
      <c r="L282" s="139">
        <v>11103054.189999999</v>
      </c>
      <c r="M282" s="139">
        <v>10516505.07</v>
      </c>
      <c r="N282" s="139">
        <v>10397160.460000001</v>
      </c>
      <c r="O282" s="139">
        <v>10157441.92</v>
      </c>
      <c r="P282" s="139">
        <v>10107462.460000001</v>
      </c>
      <c r="Q282" s="199">
        <v>10668305.970000001</v>
      </c>
      <c r="R282" s="199">
        <v>11157645.550000001</v>
      </c>
      <c r="S282" s="199">
        <v>11803212.470000001</v>
      </c>
      <c r="T282" s="199">
        <v>11999174.199999999</v>
      </c>
      <c r="U282" s="199">
        <v>12322640.640000001</v>
      </c>
      <c r="V282" s="199">
        <v>12459868.6</v>
      </c>
      <c r="W282" s="199">
        <v>12106578.65</v>
      </c>
      <c r="X282" s="199">
        <v>12135958.66</v>
      </c>
      <c r="Y282" s="199">
        <v>12157292.289999999</v>
      </c>
      <c r="Z282" s="199">
        <v>12059295.27</v>
      </c>
      <c r="AA282" s="199">
        <v>11729443.75</v>
      </c>
      <c r="AB282" s="199">
        <v>12141823.300000001</v>
      </c>
      <c r="AC282" s="199">
        <f>IFERROR(VLOOKUP('SAP Data'!$C282,'2021 Balance Sheet'!$B$7:$O$1335,'2021 Balance Sheet'!D$2, FALSE),0)</f>
        <v>11183982.619999999</v>
      </c>
      <c r="AD282" s="199">
        <f>IFERROR(VLOOKUP('SAP Data'!$C282,'2021 Balance Sheet'!$B$7:$O$1335,'2021 Balance Sheet'!E$2, FALSE),0)</f>
        <v>12191353.960000001</v>
      </c>
      <c r="AE282" s="199">
        <f>IFERROR(VLOOKUP('SAP Data'!$C282,'2021 Balance Sheet'!$B$7:$O$1335,'2021 Balance Sheet'!F$2, FALSE),0)</f>
        <v>12643004.800000001</v>
      </c>
      <c r="AF282" s="199">
        <f>IFERROR(VLOOKUP('SAP Data'!$C282,'2021 Balance Sheet'!$B$7:$O$1335,'2021 Balance Sheet'!G$2, FALSE),0)</f>
        <v>13173275.789999999</v>
      </c>
      <c r="AG282" s="199">
        <f>IFERROR(VLOOKUP('SAP Data'!$C282,'2021 Balance Sheet'!$B$7:$O$1335,'2021 Balance Sheet'!H$2, FALSE),0)</f>
        <v>13287236.140000001</v>
      </c>
      <c r="AH282" s="199">
        <f>IFERROR(VLOOKUP('SAP Data'!$C282,'2021 Balance Sheet'!$B$7:$O$1335,'2021 Balance Sheet'!I$2, FALSE),0)</f>
        <v>13255017.65</v>
      </c>
      <c r="AI282" s="199">
        <f>IFERROR(VLOOKUP('SAP Data'!$C282,'2021 Balance Sheet'!$B$7:$O$1335,'2021 Balance Sheet'!J$2, FALSE),0)</f>
        <v>13263120.17</v>
      </c>
      <c r="AJ282" s="199">
        <f>IFERROR(VLOOKUP('SAP Data'!$C282,'2021 Balance Sheet'!$B$7:$O$1335,'2021 Balance Sheet'!K$2, FALSE),0)</f>
        <v>13203662.43</v>
      </c>
      <c r="AK282" s="199">
        <f>IFERROR(VLOOKUP('SAP Data'!$C282,'2021 Balance Sheet'!$B$7:$O$1335,'2021 Balance Sheet'!L$2, FALSE),0)</f>
        <v>13189027.9</v>
      </c>
      <c r="AL282" s="199">
        <f>IFERROR(VLOOKUP('SAP Data'!$C282,'2021 Balance Sheet'!$B$7:$O$1335,'2021 Balance Sheet'!M$2, FALSE),0)</f>
        <v>13219852.619999999</v>
      </c>
      <c r="AM282" s="199">
        <f>IFERROR(VLOOKUP('SAP Data'!$C282,'2021 Balance Sheet'!$B$7:$O$1335,'2021 Balance Sheet'!N$2, FALSE),0)</f>
        <v>13040485.710000001</v>
      </c>
      <c r="AN282" s="199">
        <f>IFERROR(VLOOKUP('SAP Data'!$C282,'2021 Balance Sheet'!$B$7:$O$1335,'2021 Balance Sheet'!O$2, FALSE),0)</f>
        <v>13569773.83</v>
      </c>
      <c r="AO282" s="198">
        <f t="shared" si="8"/>
        <v>12141823.300000001</v>
      </c>
    </row>
    <row r="283" spans="1:41" ht="15.75" thickBot="1" x14ac:dyDescent="0.3">
      <c r="A283" s="26" t="str">
        <f t="shared" ref="A283:A346" si="9">RIGHT(C283,6)</f>
        <v>134200</v>
      </c>
      <c r="B283" s="126" t="s">
        <v>455</v>
      </c>
      <c r="C283" s="153" t="s">
        <v>456</v>
      </c>
      <c r="D283" s="125" t="s">
        <v>4</v>
      </c>
      <c r="E283" s="140">
        <v>0</v>
      </c>
      <c r="F283" s="140">
        <v>0</v>
      </c>
      <c r="G283" s="140">
        <v>0</v>
      </c>
      <c r="H283" s="140">
        <v>0</v>
      </c>
      <c r="I283" s="140">
        <v>0</v>
      </c>
      <c r="J283" s="140">
        <v>0</v>
      </c>
      <c r="K283" s="140">
        <v>0</v>
      </c>
      <c r="L283" s="140">
        <v>0</v>
      </c>
      <c r="M283" s="140">
        <v>0</v>
      </c>
      <c r="N283" s="140">
        <v>0</v>
      </c>
      <c r="O283" s="140">
        <v>0</v>
      </c>
      <c r="P283" s="140">
        <v>0</v>
      </c>
      <c r="Q283" s="199">
        <v>0</v>
      </c>
      <c r="R283" s="199">
        <v>0</v>
      </c>
      <c r="S283" s="199">
        <v>0</v>
      </c>
      <c r="T283" s="199">
        <v>0</v>
      </c>
      <c r="U283" s="199">
        <v>0</v>
      </c>
      <c r="V283" s="199">
        <v>0</v>
      </c>
      <c r="W283" s="199">
        <v>0</v>
      </c>
      <c r="X283" s="199">
        <v>0</v>
      </c>
      <c r="Y283" s="199">
        <v>0</v>
      </c>
      <c r="Z283" s="199">
        <v>0</v>
      </c>
      <c r="AA283" s="199">
        <v>0</v>
      </c>
      <c r="AB283" s="199">
        <v>0</v>
      </c>
      <c r="AC283" s="199">
        <f>IFERROR(VLOOKUP('SAP Data'!$C283,'2021 Balance Sheet'!$B$7:$O$1335,'2021 Balance Sheet'!D$2, FALSE),0)</f>
        <v>0</v>
      </c>
      <c r="AD283" s="199">
        <f>IFERROR(VLOOKUP('SAP Data'!$C283,'2021 Balance Sheet'!$B$7:$O$1335,'2021 Balance Sheet'!E$2, FALSE),0)</f>
        <v>0</v>
      </c>
      <c r="AE283" s="199">
        <f>IFERROR(VLOOKUP('SAP Data'!$C283,'2021 Balance Sheet'!$B$7:$O$1335,'2021 Balance Sheet'!F$2, FALSE),0)</f>
        <v>0</v>
      </c>
      <c r="AF283" s="199">
        <f>IFERROR(VLOOKUP('SAP Data'!$C283,'2021 Balance Sheet'!$B$7:$O$1335,'2021 Balance Sheet'!G$2, FALSE),0)</f>
        <v>0</v>
      </c>
      <c r="AG283" s="199">
        <f>IFERROR(VLOOKUP('SAP Data'!$C283,'2021 Balance Sheet'!$B$7:$O$1335,'2021 Balance Sheet'!H$2, FALSE),0)</f>
        <v>0</v>
      </c>
      <c r="AH283" s="199">
        <f>IFERROR(VLOOKUP('SAP Data'!$C283,'2021 Balance Sheet'!$B$7:$O$1335,'2021 Balance Sheet'!I$2, FALSE),0)</f>
        <v>0</v>
      </c>
      <c r="AI283" s="199">
        <f>IFERROR(VLOOKUP('SAP Data'!$C283,'2021 Balance Sheet'!$B$7:$O$1335,'2021 Balance Sheet'!J$2, FALSE),0)</f>
        <v>0</v>
      </c>
      <c r="AJ283" s="199">
        <f>IFERROR(VLOOKUP('SAP Data'!$C283,'2021 Balance Sheet'!$B$7:$O$1335,'2021 Balance Sheet'!K$2, FALSE),0)</f>
        <v>0</v>
      </c>
      <c r="AK283" s="199">
        <f>IFERROR(VLOOKUP('SAP Data'!$C283,'2021 Balance Sheet'!$B$7:$O$1335,'2021 Balance Sheet'!L$2, FALSE),0)</f>
        <v>0</v>
      </c>
      <c r="AL283" s="199">
        <f>IFERROR(VLOOKUP('SAP Data'!$C283,'2021 Balance Sheet'!$B$7:$O$1335,'2021 Balance Sheet'!M$2, FALSE),0)</f>
        <v>0</v>
      </c>
      <c r="AM283" s="199">
        <f>IFERROR(VLOOKUP('SAP Data'!$C283,'2021 Balance Sheet'!$B$7:$O$1335,'2021 Balance Sheet'!N$2, FALSE),0)</f>
        <v>0</v>
      </c>
      <c r="AN283" s="199">
        <f>IFERROR(VLOOKUP('SAP Data'!$C283,'2021 Balance Sheet'!$B$7:$O$1335,'2021 Balance Sheet'!O$2, FALSE),0)</f>
        <v>0</v>
      </c>
      <c r="AO283" s="198">
        <f t="shared" si="8"/>
        <v>0</v>
      </c>
    </row>
    <row r="284" spans="1:41" ht="15.75" thickBot="1" x14ac:dyDescent="0.3">
      <c r="A284" s="26" t="str">
        <f t="shared" si="9"/>
        <v>136100</v>
      </c>
      <c r="B284" s="126" t="s">
        <v>458</v>
      </c>
      <c r="C284" s="153" t="s">
        <v>459</v>
      </c>
      <c r="D284" s="125" t="s">
        <v>4</v>
      </c>
      <c r="E284" s="139">
        <v>1055036.45</v>
      </c>
      <c r="F284" s="139">
        <v>1182536.44</v>
      </c>
      <c r="G284" s="139">
        <v>1320776.67</v>
      </c>
      <c r="H284" s="139">
        <v>1304288.6100000001</v>
      </c>
      <c r="I284" s="139">
        <v>1329668.55</v>
      </c>
      <c r="J284" s="139">
        <v>1326454.02</v>
      </c>
      <c r="K284" s="139">
        <v>1252147.49</v>
      </c>
      <c r="L284" s="139">
        <v>1204158.18</v>
      </c>
      <c r="M284" s="139">
        <v>1160469.53</v>
      </c>
      <c r="N284" s="139">
        <v>1209622.1200000001</v>
      </c>
      <c r="O284" s="139">
        <v>948848.19</v>
      </c>
      <c r="P284" s="139">
        <v>952475.09</v>
      </c>
      <c r="Q284" s="199">
        <v>1076799.3600000001</v>
      </c>
      <c r="R284" s="199">
        <v>1108634.3899999999</v>
      </c>
      <c r="S284" s="199">
        <v>1235844.42</v>
      </c>
      <c r="T284" s="199">
        <v>1352925.1</v>
      </c>
      <c r="U284" s="199">
        <v>1598152.22</v>
      </c>
      <c r="V284" s="199">
        <v>1752935.56</v>
      </c>
      <c r="W284" s="199">
        <v>1373740.64</v>
      </c>
      <c r="X284" s="199">
        <v>1320783.1399999999</v>
      </c>
      <c r="Y284" s="199">
        <v>1310551.1499999999</v>
      </c>
      <c r="Z284" s="199">
        <v>1278410.55</v>
      </c>
      <c r="AA284" s="199">
        <v>1111701.29</v>
      </c>
      <c r="AB284" s="199">
        <v>1238172.83</v>
      </c>
      <c r="AC284" s="199">
        <f>IFERROR(VLOOKUP('SAP Data'!$C284,'2021 Balance Sheet'!$B$7:$O$1335,'2021 Balance Sheet'!D$2, FALSE),0)</f>
        <v>1377259.76</v>
      </c>
      <c r="AD284" s="199">
        <f>IFERROR(VLOOKUP('SAP Data'!$C284,'2021 Balance Sheet'!$B$7:$O$1335,'2021 Balance Sheet'!E$2, FALSE),0)</f>
        <v>1636754.31</v>
      </c>
      <c r="AE284" s="199">
        <f>IFERROR(VLOOKUP('SAP Data'!$C284,'2021 Balance Sheet'!$B$7:$O$1335,'2021 Balance Sheet'!F$2, FALSE),0)</f>
        <v>1725778.39</v>
      </c>
      <c r="AF284" s="199">
        <f>IFERROR(VLOOKUP('SAP Data'!$C284,'2021 Balance Sheet'!$B$7:$O$1335,'2021 Balance Sheet'!G$2, FALSE),0)</f>
        <v>1874104.58</v>
      </c>
      <c r="AG284" s="199">
        <f>IFERROR(VLOOKUP('SAP Data'!$C284,'2021 Balance Sheet'!$B$7:$O$1335,'2021 Balance Sheet'!H$2, FALSE),0)</f>
        <v>1909493.81</v>
      </c>
      <c r="AH284" s="199">
        <f>IFERROR(VLOOKUP('SAP Data'!$C284,'2021 Balance Sheet'!$B$7:$O$1335,'2021 Balance Sheet'!I$2, FALSE),0)</f>
        <v>1890986.23</v>
      </c>
      <c r="AI284" s="199">
        <f>IFERROR(VLOOKUP('SAP Data'!$C284,'2021 Balance Sheet'!$B$7:$O$1335,'2021 Balance Sheet'!J$2, FALSE),0)</f>
        <v>1837060.28</v>
      </c>
      <c r="AJ284" s="199">
        <f>IFERROR(VLOOKUP('SAP Data'!$C284,'2021 Balance Sheet'!$B$7:$O$1335,'2021 Balance Sheet'!K$2, FALSE),0)</f>
        <v>1737108.46</v>
      </c>
      <c r="AK284" s="199">
        <f>IFERROR(VLOOKUP('SAP Data'!$C284,'2021 Balance Sheet'!$B$7:$O$1335,'2021 Balance Sheet'!L$2, FALSE),0)</f>
        <v>1732775.75</v>
      </c>
      <c r="AL284" s="199">
        <f>IFERROR(VLOOKUP('SAP Data'!$C284,'2021 Balance Sheet'!$B$7:$O$1335,'2021 Balance Sheet'!M$2, FALSE),0)</f>
        <v>1676231.96</v>
      </c>
      <c r="AM284" s="199">
        <f>IFERROR(VLOOKUP('SAP Data'!$C284,'2021 Balance Sheet'!$B$7:$O$1335,'2021 Balance Sheet'!N$2, FALSE),0)</f>
        <v>1559979.06</v>
      </c>
      <c r="AN284" s="199">
        <f>IFERROR(VLOOKUP('SAP Data'!$C284,'2021 Balance Sheet'!$B$7:$O$1335,'2021 Balance Sheet'!O$2, FALSE),0)</f>
        <v>1611112.75</v>
      </c>
      <c r="AO284" s="198">
        <f t="shared" si="8"/>
        <v>1238172.83</v>
      </c>
    </row>
    <row r="285" spans="1:41" ht="15.75" thickBot="1" x14ac:dyDescent="0.3">
      <c r="A285" s="26" t="str">
        <f t="shared" si="9"/>
        <v>136104</v>
      </c>
      <c r="B285" s="126" t="s">
        <v>461</v>
      </c>
      <c r="C285" s="153" t="s">
        <v>462</v>
      </c>
      <c r="D285" s="125" t="s">
        <v>4</v>
      </c>
      <c r="E285" s="140">
        <v>1346085.97</v>
      </c>
      <c r="F285" s="140">
        <v>1823225.38</v>
      </c>
      <c r="G285" s="140">
        <v>2004249.56</v>
      </c>
      <c r="H285" s="140">
        <v>2256040.46</v>
      </c>
      <c r="I285" s="140">
        <v>2434509.56</v>
      </c>
      <c r="J285" s="140">
        <v>2616107.5</v>
      </c>
      <c r="K285" s="140">
        <v>2086651.21</v>
      </c>
      <c r="L285" s="140">
        <v>2186187.33</v>
      </c>
      <c r="M285" s="140">
        <v>1866115.35</v>
      </c>
      <c r="N285" s="140">
        <v>1702468.14</v>
      </c>
      <c r="O285" s="140">
        <v>1667462.31</v>
      </c>
      <c r="P285" s="140">
        <v>1721430.13</v>
      </c>
      <c r="Q285" s="199">
        <v>2031033.05</v>
      </c>
      <c r="R285" s="199">
        <v>2544640.62</v>
      </c>
      <c r="S285" s="199">
        <v>3091074.99</v>
      </c>
      <c r="T285" s="199">
        <v>3232953.98</v>
      </c>
      <c r="U285" s="199">
        <v>3372676.43</v>
      </c>
      <c r="V285" s="199">
        <v>3509519.83</v>
      </c>
      <c r="W285" s="199">
        <v>3563180.15</v>
      </c>
      <c r="X285" s="199">
        <v>3669287.27</v>
      </c>
      <c r="Y285" s="199">
        <v>3771369.52</v>
      </c>
      <c r="Z285" s="199">
        <v>3703735.75</v>
      </c>
      <c r="AA285" s="199">
        <v>3521426.59</v>
      </c>
      <c r="AB285" s="199">
        <v>3714745.99</v>
      </c>
      <c r="AC285" s="199">
        <f>IFERROR(VLOOKUP('SAP Data'!$C285,'2021 Balance Sheet'!$B$7:$O$1335,'2021 Balance Sheet'!D$2, FALSE),0)</f>
        <v>4280638.8099999996</v>
      </c>
      <c r="AD285" s="199">
        <f>IFERROR(VLOOKUP('SAP Data'!$C285,'2021 Balance Sheet'!$B$7:$O$1335,'2021 Balance Sheet'!E$2, FALSE),0)</f>
        <v>5012107.0599999996</v>
      </c>
      <c r="AE285" s="199">
        <f>IFERROR(VLOOKUP('SAP Data'!$C285,'2021 Balance Sheet'!$B$7:$O$1335,'2021 Balance Sheet'!F$2, FALSE),0)</f>
        <v>5379068.5199999996</v>
      </c>
      <c r="AF285" s="199">
        <f>IFERROR(VLOOKUP('SAP Data'!$C285,'2021 Balance Sheet'!$B$7:$O$1335,'2021 Balance Sheet'!G$2, FALSE),0)</f>
        <v>5805111.6799999997</v>
      </c>
      <c r="AG285" s="199">
        <f>IFERROR(VLOOKUP('SAP Data'!$C285,'2021 Balance Sheet'!$B$7:$O$1335,'2021 Balance Sheet'!H$2, FALSE),0)</f>
        <v>5970791.04</v>
      </c>
      <c r="AH285" s="199">
        <f>IFERROR(VLOOKUP('SAP Data'!$C285,'2021 Balance Sheet'!$B$7:$O$1335,'2021 Balance Sheet'!I$2, FALSE),0)</f>
        <v>6081336.1399999997</v>
      </c>
      <c r="AI285" s="199">
        <f>IFERROR(VLOOKUP('SAP Data'!$C285,'2021 Balance Sheet'!$B$7:$O$1335,'2021 Balance Sheet'!J$2, FALSE),0)</f>
        <v>6169615.3899999997</v>
      </c>
      <c r="AJ285" s="199">
        <f>IFERROR(VLOOKUP('SAP Data'!$C285,'2021 Balance Sheet'!$B$7:$O$1335,'2021 Balance Sheet'!K$2, FALSE),0)</f>
        <v>6244963.2800000003</v>
      </c>
      <c r="AK285" s="199">
        <f>IFERROR(VLOOKUP('SAP Data'!$C285,'2021 Balance Sheet'!$B$7:$O$1335,'2021 Balance Sheet'!L$2, FALSE),0)</f>
        <v>6249349.5700000003</v>
      </c>
      <c r="AL285" s="199">
        <f>IFERROR(VLOOKUP('SAP Data'!$C285,'2021 Balance Sheet'!$B$7:$O$1335,'2021 Balance Sheet'!M$2, FALSE),0)</f>
        <v>6328250.8499999996</v>
      </c>
      <c r="AM285" s="199">
        <f>IFERROR(VLOOKUP('SAP Data'!$C285,'2021 Balance Sheet'!$B$7:$O$1335,'2021 Balance Sheet'!N$2, FALSE),0)</f>
        <v>6204254.6600000001</v>
      </c>
      <c r="AN285" s="199">
        <f>IFERROR(VLOOKUP('SAP Data'!$C285,'2021 Balance Sheet'!$B$7:$O$1335,'2021 Balance Sheet'!O$2, FALSE),0)</f>
        <v>6587276.1500000004</v>
      </c>
      <c r="AO285" s="198">
        <f t="shared" si="8"/>
        <v>3714745.99</v>
      </c>
    </row>
    <row r="286" spans="1:41" ht="15.75" thickBot="1" x14ac:dyDescent="0.3">
      <c r="A286" s="26" t="str">
        <f t="shared" si="9"/>
        <v>136105</v>
      </c>
      <c r="B286" s="126" t="s">
        <v>464</v>
      </c>
      <c r="C286" s="153" t="s">
        <v>465</v>
      </c>
      <c r="D286" s="125" t="s">
        <v>4</v>
      </c>
      <c r="E286" s="139">
        <v>351824.18</v>
      </c>
      <c r="F286" s="139">
        <v>395209</v>
      </c>
      <c r="G286" s="139">
        <v>391694.33</v>
      </c>
      <c r="H286" s="139">
        <v>408078.53</v>
      </c>
      <c r="I286" s="139">
        <v>254289.92000000001</v>
      </c>
      <c r="J286" s="139">
        <v>194589.37</v>
      </c>
      <c r="K286" s="139">
        <v>164386.92000000001</v>
      </c>
      <c r="L286" s="139">
        <v>150644.49</v>
      </c>
      <c r="M286" s="139">
        <v>144174.09</v>
      </c>
      <c r="N286" s="139">
        <v>149324.1</v>
      </c>
      <c r="O286" s="139">
        <v>215385.32</v>
      </c>
      <c r="P286" s="139">
        <v>314129.51</v>
      </c>
      <c r="Q286" s="199">
        <v>441045.83</v>
      </c>
      <c r="R286" s="199">
        <v>414942.81</v>
      </c>
      <c r="S286" s="199">
        <v>458356.54</v>
      </c>
      <c r="T286" s="199">
        <v>395358.6</v>
      </c>
      <c r="U286" s="199">
        <v>333875.46999999997</v>
      </c>
      <c r="V286" s="199">
        <v>228138.93</v>
      </c>
      <c r="W286" s="199">
        <v>200383.58</v>
      </c>
      <c r="X286" s="199">
        <v>176613.97</v>
      </c>
      <c r="Y286" s="199">
        <v>163032.51</v>
      </c>
      <c r="Z286" s="199">
        <v>164809.85999999999</v>
      </c>
      <c r="AA286" s="199">
        <v>183976.76</v>
      </c>
      <c r="AB286" s="199">
        <v>333500.53999999998</v>
      </c>
      <c r="AC286" s="199">
        <f>IFERROR(VLOOKUP('SAP Data'!$C286,'2021 Balance Sheet'!$B$7:$O$1335,'2021 Balance Sheet'!D$2, FALSE),0)</f>
        <v>472859.3</v>
      </c>
      <c r="AD286" s="199">
        <f>IFERROR(VLOOKUP('SAP Data'!$C286,'2021 Balance Sheet'!$B$7:$O$1335,'2021 Balance Sheet'!E$2, FALSE),0)</f>
        <v>489267.84</v>
      </c>
      <c r="AE286" s="199">
        <f>IFERROR(VLOOKUP('SAP Data'!$C286,'2021 Balance Sheet'!$B$7:$O$1335,'2021 Balance Sheet'!F$2, FALSE),0)</f>
        <v>500396.61</v>
      </c>
      <c r="AF286" s="199">
        <f>IFERROR(VLOOKUP('SAP Data'!$C286,'2021 Balance Sheet'!$B$7:$O$1335,'2021 Balance Sheet'!G$2, FALSE),0)</f>
        <v>456298.25</v>
      </c>
      <c r="AG286" s="199">
        <f>IFERROR(VLOOKUP('SAP Data'!$C286,'2021 Balance Sheet'!$B$7:$O$1335,'2021 Balance Sheet'!H$2, FALSE),0)</f>
        <v>369190.01</v>
      </c>
      <c r="AH286" s="199">
        <f>IFERROR(VLOOKUP('SAP Data'!$C286,'2021 Balance Sheet'!$B$7:$O$1335,'2021 Balance Sheet'!I$2, FALSE),0)</f>
        <v>253190.95</v>
      </c>
      <c r="AI286" s="199">
        <f>IFERROR(VLOOKUP('SAP Data'!$C286,'2021 Balance Sheet'!$B$7:$O$1335,'2021 Balance Sheet'!J$2, FALSE),0)</f>
        <v>226940.17</v>
      </c>
      <c r="AJ286" s="199">
        <f>IFERROR(VLOOKUP('SAP Data'!$C286,'2021 Balance Sheet'!$B$7:$O$1335,'2021 Balance Sheet'!K$2, FALSE),0)</f>
        <v>192086.36</v>
      </c>
      <c r="AK286" s="199">
        <f>IFERROR(VLOOKUP('SAP Data'!$C286,'2021 Balance Sheet'!$B$7:$O$1335,'2021 Balance Sheet'!L$2, FALSE),0)</f>
        <v>187830.83</v>
      </c>
      <c r="AL286" s="199">
        <f>IFERROR(VLOOKUP('SAP Data'!$C286,'2021 Balance Sheet'!$B$7:$O$1335,'2021 Balance Sheet'!M$2, FALSE),0)</f>
        <v>196298.06</v>
      </c>
      <c r="AM286" s="199">
        <f>IFERROR(VLOOKUP('SAP Data'!$C286,'2021 Balance Sheet'!$B$7:$O$1335,'2021 Balance Sheet'!N$2, FALSE),0)</f>
        <v>257180.24</v>
      </c>
      <c r="AN286" s="199">
        <f>IFERROR(VLOOKUP('SAP Data'!$C286,'2021 Balance Sheet'!$B$7:$O$1335,'2021 Balance Sheet'!O$2, FALSE),0)</f>
        <v>362745.76</v>
      </c>
      <c r="AO286" s="198">
        <f t="shared" si="8"/>
        <v>333500.53999999998</v>
      </c>
    </row>
    <row r="287" spans="1:41" ht="15.75" thickBot="1" x14ac:dyDescent="0.3">
      <c r="A287" s="26" t="str">
        <f t="shared" si="9"/>
        <v>136201</v>
      </c>
      <c r="B287" s="126" t="s">
        <v>3150</v>
      </c>
      <c r="C287" s="153" t="s">
        <v>3151</v>
      </c>
      <c r="D287" s="125"/>
      <c r="E287" s="139"/>
      <c r="F287" s="139"/>
      <c r="G287" s="139"/>
      <c r="H287" s="139"/>
      <c r="I287" s="139"/>
      <c r="J287" s="139"/>
      <c r="K287" s="139"/>
      <c r="L287" s="139"/>
      <c r="M287" s="139"/>
      <c r="N287" s="139"/>
      <c r="O287" s="139"/>
      <c r="P287" s="139"/>
      <c r="Q287" s="199">
        <v>0</v>
      </c>
      <c r="R287" s="199">
        <v>0</v>
      </c>
      <c r="S287" s="199">
        <v>0</v>
      </c>
      <c r="T287" s="199">
        <v>0</v>
      </c>
      <c r="U287" s="199">
        <v>0</v>
      </c>
      <c r="V287" s="199">
        <v>0</v>
      </c>
      <c r="W287" s="199">
        <v>0</v>
      </c>
      <c r="X287" s="199">
        <v>0</v>
      </c>
      <c r="Y287" s="199">
        <v>0</v>
      </c>
      <c r="Z287" s="199">
        <v>0</v>
      </c>
      <c r="AA287" s="199">
        <v>0</v>
      </c>
      <c r="AB287" s="199">
        <v>0</v>
      </c>
      <c r="AC287" s="199">
        <f>IFERROR(VLOOKUP('SAP Data'!$C287,'2021 Balance Sheet'!$B$7:$O$1335,'2021 Balance Sheet'!D$2, FALSE),0)</f>
        <v>0</v>
      </c>
      <c r="AD287" s="199">
        <f>IFERROR(VLOOKUP('SAP Data'!$C287,'2021 Balance Sheet'!$B$7:$O$1335,'2021 Balance Sheet'!E$2, FALSE),0)</f>
        <v>0</v>
      </c>
      <c r="AE287" s="199">
        <f>IFERROR(VLOOKUP('SAP Data'!$C287,'2021 Balance Sheet'!$B$7:$O$1335,'2021 Balance Sheet'!F$2, FALSE),0)</f>
        <v>0</v>
      </c>
      <c r="AF287" s="199">
        <f>IFERROR(VLOOKUP('SAP Data'!$C287,'2021 Balance Sheet'!$B$7:$O$1335,'2021 Balance Sheet'!G$2, FALSE),0)</f>
        <v>0</v>
      </c>
      <c r="AG287" s="199">
        <f>IFERROR(VLOOKUP('SAP Data'!$C287,'2021 Balance Sheet'!$B$7:$O$1335,'2021 Balance Sheet'!H$2, FALSE),0)</f>
        <v>0</v>
      </c>
      <c r="AH287" s="199">
        <f>IFERROR(VLOOKUP('SAP Data'!$C287,'2021 Balance Sheet'!$B$7:$O$1335,'2021 Balance Sheet'!I$2, FALSE),0)</f>
        <v>0</v>
      </c>
      <c r="AI287" s="199">
        <f>IFERROR(VLOOKUP('SAP Data'!$C287,'2021 Balance Sheet'!$B$7:$O$1335,'2021 Balance Sheet'!J$2, FALSE),0)</f>
        <v>0</v>
      </c>
      <c r="AJ287" s="199">
        <f>IFERROR(VLOOKUP('SAP Data'!$C287,'2021 Balance Sheet'!$B$7:$O$1335,'2021 Balance Sheet'!K$2, FALSE),0)</f>
        <v>0</v>
      </c>
      <c r="AK287" s="199">
        <f>IFERROR(VLOOKUP('SAP Data'!$C287,'2021 Balance Sheet'!$B$7:$O$1335,'2021 Balance Sheet'!L$2, FALSE),0)</f>
        <v>0</v>
      </c>
      <c r="AL287" s="199">
        <f>IFERROR(VLOOKUP('SAP Data'!$C287,'2021 Balance Sheet'!$B$7:$O$1335,'2021 Balance Sheet'!M$2, FALSE),0)</f>
        <v>0</v>
      </c>
      <c r="AM287" s="199">
        <f>IFERROR(VLOOKUP('SAP Data'!$C287,'2021 Balance Sheet'!$B$7:$O$1335,'2021 Balance Sheet'!N$2, FALSE),0)</f>
        <v>0</v>
      </c>
      <c r="AN287" s="199">
        <f>IFERROR(VLOOKUP('SAP Data'!$C287,'2021 Balance Sheet'!$B$7:$O$1335,'2021 Balance Sheet'!O$2, FALSE),0)</f>
        <v>0</v>
      </c>
      <c r="AO287" s="198">
        <f t="shared" si="8"/>
        <v>0</v>
      </c>
    </row>
    <row r="288" spans="1:41" ht="15.75" thickBot="1" x14ac:dyDescent="0.3">
      <c r="A288" s="26" t="str">
        <f t="shared" si="9"/>
        <v>136205</v>
      </c>
      <c r="B288" s="126" t="s">
        <v>3152</v>
      </c>
      <c r="C288" s="153" t="s">
        <v>3153</v>
      </c>
      <c r="D288" s="125"/>
      <c r="E288" s="139"/>
      <c r="F288" s="139"/>
      <c r="G288" s="139"/>
      <c r="H288" s="139"/>
      <c r="I288" s="139"/>
      <c r="J288" s="139"/>
      <c r="K288" s="139"/>
      <c r="L288" s="139"/>
      <c r="M288" s="139"/>
      <c r="N288" s="139"/>
      <c r="O288" s="139"/>
      <c r="P288" s="139"/>
      <c r="Q288" s="199">
        <v>0</v>
      </c>
      <c r="R288" s="199">
        <v>0</v>
      </c>
      <c r="S288" s="199">
        <v>0</v>
      </c>
      <c r="T288" s="199">
        <v>0</v>
      </c>
      <c r="U288" s="199">
        <v>0</v>
      </c>
      <c r="V288" s="199">
        <v>0</v>
      </c>
      <c r="W288" s="199">
        <v>0</v>
      </c>
      <c r="X288" s="199">
        <v>0</v>
      </c>
      <c r="Y288" s="199">
        <v>0</v>
      </c>
      <c r="Z288" s="199">
        <v>0</v>
      </c>
      <c r="AA288" s="199">
        <v>0</v>
      </c>
      <c r="AB288" s="199">
        <v>0</v>
      </c>
      <c r="AC288" s="199">
        <f>IFERROR(VLOOKUP('SAP Data'!$C288,'2021 Balance Sheet'!$B$7:$O$1335,'2021 Balance Sheet'!D$2, FALSE),0)</f>
        <v>0</v>
      </c>
      <c r="AD288" s="199">
        <f>IFERROR(VLOOKUP('SAP Data'!$C288,'2021 Balance Sheet'!$B$7:$O$1335,'2021 Balance Sheet'!E$2, FALSE),0)</f>
        <v>0</v>
      </c>
      <c r="AE288" s="199">
        <f>IFERROR(VLOOKUP('SAP Data'!$C288,'2021 Balance Sheet'!$B$7:$O$1335,'2021 Balance Sheet'!F$2, FALSE),0)</f>
        <v>0</v>
      </c>
      <c r="AF288" s="199">
        <f>IFERROR(VLOOKUP('SAP Data'!$C288,'2021 Balance Sheet'!$B$7:$O$1335,'2021 Balance Sheet'!G$2, FALSE),0)</f>
        <v>0</v>
      </c>
      <c r="AG288" s="199">
        <f>IFERROR(VLOOKUP('SAP Data'!$C288,'2021 Balance Sheet'!$B$7:$O$1335,'2021 Balance Sheet'!H$2, FALSE),0)</f>
        <v>0</v>
      </c>
      <c r="AH288" s="199">
        <f>IFERROR(VLOOKUP('SAP Data'!$C288,'2021 Balance Sheet'!$B$7:$O$1335,'2021 Balance Sheet'!I$2, FALSE),0)</f>
        <v>0</v>
      </c>
      <c r="AI288" s="199">
        <f>IFERROR(VLOOKUP('SAP Data'!$C288,'2021 Balance Sheet'!$B$7:$O$1335,'2021 Balance Sheet'!J$2, FALSE),0)</f>
        <v>0</v>
      </c>
      <c r="AJ288" s="199">
        <f>IFERROR(VLOOKUP('SAP Data'!$C288,'2021 Balance Sheet'!$B$7:$O$1335,'2021 Balance Sheet'!K$2, FALSE),0)</f>
        <v>0</v>
      </c>
      <c r="AK288" s="199">
        <f>IFERROR(VLOOKUP('SAP Data'!$C288,'2021 Balance Sheet'!$B$7:$O$1335,'2021 Balance Sheet'!L$2, FALSE),0)</f>
        <v>0</v>
      </c>
      <c r="AL288" s="199">
        <f>IFERROR(VLOOKUP('SAP Data'!$C288,'2021 Balance Sheet'!$B$7:$O$1335,'2021 Balance Sheet'!M$2, FALSE),0)</f>
        <v>0</v>
      </c>
      <c r="AM288" s="199">
        <f>IFERROR(VLOOKUP('SAP Data'!$C288,'2021 Balance Sheet'!$B$7:$O$1335,'2021 Balance Sheet'!N$2, FALSE),0)</f>
        <v>0</v>
      </c>
      <c r="AN288" s="199">
        <f>IFERROR(VLOOKUP('SAP Data'!$C288,'2021 Balance Sheet'!$B$7:$O$1335,'2021 Balance Sheet'!O$2, FALSE),0)</f>
        <v>0</v>
      </c>
      <c r="AO288" s="198">
        <f t="shared" si="8"/>
        <v>0</v>
      </c>
    </row>
    <row r="289" spans="1:75" ht="15.75" thickBot="1" x14ac:dyDescent="0.3">
      <c r="A289" s="26" t="str">
        <f t="shared" si="9"/>
        <v>172502</v>
      </c>
      <c r="B289" s="126" t="s">
        <v>2846</v>
      </c>
      <c r="C289" s="153" t="s">
        <v>2847</v>
      </c>
      <c r="D289" s="125" t="s">
        <v>4</v>
      </c>
      <c r="E289" s="140"/>
      <c r="F289" s="140"/>
      <c r="G289" s="140"/>
      <c r="H289" s="140">
        <v>0</v>
      </c>
      <c r="I289" s="140">
        <v>0</v>
      </c>
      <c r="J289" s="140">
        <v>5699885</v>
      </c>
      <c r="K289" s="140">
        <v>5699885</v>
      </c>
      <c r="L289" s="140">
        <v>5699885</v>
      </c>
      <c r="M289" s="140">
        <v>5493566.9100000001</v>
      </c>
      <c r="N289" s="140">
        <v>5493566.9100000001</v>
      </c>
      <c r="O289" s="140">
        <v>5493566.9100000001</v>
      </c>
      <c r="P289" s="140">
        <v>5287248.54</v>
      </c>
      <c r="Q289" s="199">
        <v>5287248.54</v>
      </c>
      <c r="R289" s="199">
        <v>5287248.54</v>
      </c>
      <c r="S289" s="199">
        <v>5215757.33</v>
      </c>
      <c r="T289" s="199">
        <v>5215757.33</v>
      </c>
      <c r="U289" s="199">
        <v>5215757.33</v>
      </c>
      <c r="V289" s="199">
        <v>5167095.09</v>
      </c>
      <c r="W289" s="199">
        <v>5167095.09</v>
      </c>
      <c r="X289" s="199">
        <v>5167095.09</v>
      </c>
      <c r="Y289" s="199">
        <v>5110159.92</v>
      </c>
      <c r="Z289" s="199">
        <v>5110159.92</v>
      </c>
      <c r="AA289" s="199">
        <v>5110159.92</v>
      </c>
      <c r="AB289" s="199">
        <v>5053224.75</v>
      </c>
      <c r="AC289" s="199">
        <f>IFERROR(VLOOKUP('SAP Data'!$C289,'2021 Balance Sheet'!$B$7:$O$1335,'2021 Balance Sheet'!D$2, FALSE),0)</f>
        <v>5053224.75</v>
      </c>
      <c r="AD289" s="199">
        <f>IFERROR(VLOOKUP('SAP Data'!$C289,'2021 Balance Sheet'!$B$7:$O$1335,'2021 Balance Sheet'!E$2, FALSE),0)</f>
        <v>5053224.75</v>
      </c>
      <c r="AE289" s="199">
        <f>IFERROR(VLOOKUP('SAP Data'!$C289,'2021 Balance Sheet'!$B$7:$O$1335,'2021 Balance Sheet'!F$2, FALSE),0)</f>
        <v>5037761.28</v>
      </c>
      <c r="AF289" s="199">
        <f>IFERROR(VLOOKUP('SAP Data'!$C289,'2021 Balance Sheet'!$B$7:$O$1335,'2021 Balance Sheet'!G$2, FALSE),0)</f>
        <v>5037761.28</v>
      </c>
      <c r="AG289" s="199">
        <f>IFERROR(VLOOKUP('SAP Data'!$C289,'2021 Balance Sheet'!$B$7:$O$1335,'2021 Balance Sheet'!H$2, FALSE),0)</f>
        <v>5037761.28</v>
      </c>
      <c r="AH289" s="199">
        <f>IFERROR(VLOOKUP('SAP Data'!$C289,'2021 Balance Sheet'!$B$7:$O$1335,'2021 Balance Sheet'!I$2, FALSE),0)</f>
        <v>5029504.33</v>
      </c>
      <c r="AI289" s="199">
        <f>IFERROR(VLOOKUP('SAP Data'!$C289,'2021 Balance Sheet'!$B$7:$O$1335,'2021 Balance Sheet'!J$2, FALSE),0)</f>
        <v>5029504.33</v>
      </c>
      <c r="AJ289" s="199">
        <f>IFERROR(VLOOKUP('SAP Data'!$C289,'2021 Balance Sheet'!$B$7:$O$1335,'2021 Balance Sheet'!K$2, FALSE),0)</f>
        <v>5029504.33</v>
      </c>
      <c r="AK289" s="199">
        <f>IFERROR(VLOOKUP('SAP Data'!$C289,'2021 Balance Sheet'!$B$7:$O$1335,'2021 Balance Sheet'!L$2, FALSE),0)</f>
        <v>5019071.75</v>
      </c>
      <c r="AL289" s="199">
        <f>IFERROR(VLOOKUP('SAP Data'!$C289,'2021 Balance Sheet'!$B$7:$O$1335,'2021 Balance Sheet'!M$2, FALSE),0)</f>
        <v>5019071.75</v>
      </c>
      <c r="AM289" s="199">
        <f>IFERROR(VLOOKUP('SAP Data'!$C289,'2021 Balance Sheet'!$B$7:$O$1335,'2021 Balance Sheet'!N$2, FALSE),0)</f>
        <v>5019071.75</v>
      </c>
      <c r="AN289" s="199">
        <f>IFERROR(VLOOKUP('SAP Data'!$C289,'2021 Balance Sheet'!$B$7:$O$1335,'2021 Balance Sheet'!O$2, FALSE),0)</f>
        <v>5008639.17</v>
      </c>
      <c r="AO289" s="198">
        <f t="shared" si="8"/>
        <v>5053224.75</v>
      </c>
    </row>
    <row r="290" spans="1:75" ht="15.75" thickBot="1" x14ac:dyDescent="0.3">
      <c r="A290" s="26" t="str">
        <f t="shared" si="9"/>
        <v>174008</v>
      </c>
      <c r="B290" s="126" t="s">
        <v>1610</v>
      </c>
      <c r="C290" s="153" t="s">
        <v>1611</v>
      </c>
      <c r="D290" s="125" t="s">
        <v>4</v>
      </c>
      <c r="E290" s="139">
        <v>1862179.19</v>
      </c>
      <c r="F290" s="139">
        <v>1862179.19</v>
      </c>
      <c r="G290" s="139">
        <v>1862179.19</v>
      </c>
      <c r="H290" s="139">
        <v>1862179.19</v>
      </c>
      <c r="I290" s="139">
        <v>1862179.19</v>
      </c>
      <c r="J290" s="139">
        <v>1862179.19</v>
      </c>
      <c r="K290" s="139">
        <v>1862179.19</v>
      </c>
      <c r="L290" s="139">
        <v>1862179.19</v>
      </c>
      <c r="M290" s="139">
        <v>1852179.19</v>
      </c>
      <c r="N290" s="139">
        <v>1842179.19</v>
      </c>
      <c r="O290" s="139">
        <v>1832179.19</v>
      </c>
      <c r="P290" s="139">
        <v>1832179.19</v>
      </c>
      <c r="Q290" s="199">
        <v>1832179.19</v>
      </c>
      <c r="R290" s="199">
        <v>1802179.19</v>
      </c>
      <c r="S290" s="199">
        <v>1802179.19</v>
      </c>
      <c r="T290" s="199">
        <v>1802179.19</v>
      </c>
      <c r="U290" s="199">
        <v>1802179.19</v>
      </c>
      <c r="V290" s="199">
        <v>1802179.19</v>
      </c>
      <c r="W290" s="199">
        <v>1802179.19</v>
      </c>
      <c r="X290" s="199">
        <v>1802179.19</v>
      </c>
      <c r="Y290" s="199">
        <v>1802179.19</v>
      </c>
      <c r="Z290" s="199">
        <v>1802179.19</v>
      </c>
      <c r="AA290" s="199">
        <v>1802179.19</v>
      </c>
      <c r="AB290" s="199">
        <v>1802179.19</v>
      </c>
      <c r="AC290" s="199">
        <f>IFERROR(VLOOKUP('SAP Data'!$C290,'2021 Balance Sheet'!$B$7:$O$1335,'2021 Balance Sheet'!D$2, FALSE),0)</f>
        <v>0</v>
      </c>
      <c r="AD290" s="199">
        <f>IFERROR(VLOOKUP('SAP Data'!$C290,'2021 Balance Sheet'!$B$7:$O$1335,'2021 Balance Sheet'!E$2, FALSE),0)</f>
        <v>0</v>
      </c>
      <c r="AE290" s="199">
        <f>IFERROR(VLOOKUP('SAP Data'!$C290,'2021 Balance Sheet'!$B$7:$O$1335,'2021 Balance Sheet'!F$2, FALSE),0)</f>
        <v>0</v>
      </c>
      <c r="AF290" s="199">
        <f>IFERROR(VLOOKUP('SAP Data'!$C290,'2021 Balance Sheet'!$B$7:$O$1335,'2021 Balance Sheet'!G$2, FALSE),0)</f>
        <v>0</v>
      </c>
      <c r="AG290" s="199">
        <f>IFERROR(VLOOKUP('SAP Data'!$C290,'2021 Balance Sheet'!$B$7:$O$1335,'2021 Balance Sheet'!H$2, FALSE),0)</f>
        <v>0</v>
      </c>
      <c r="AH290" s="199">
        <f>IFERROR(VLOOKUP('SAP Data'!$C290,'2021 Balance Sheet'!$B$7:$O$1335,'2021 Balance Sheet'!I$2, FALSE),0)</f>
        <v>0</v>
      </c>
      <c r="AI290" s="199">
        <f>IFERROR(VLOOKUP('SAP Data'!$C290,'2021 Balance Sheet'!$B$7:$O$1335,'2021 Balance Sheet'!J$2, FALSE),0)</f>
        <v>0</v>
      </c>
      <c r="AJ290" s="199">
        <f>IFERROR(VLOOKUP('SAP Data'!$C290,'2021 Balance Sheet'!$B$7:$O$1335,'2021 Balance Sheet'!K$2, FALSE),0)</f>
        <v>0</v>
      </c>
      <c r="AK290" s="199">
        <f>IFERROR(VLOOKUP('SAP Data'!$C290,'2021 Balance Sheet'!$B$7:$O$1335,'2021 Balance Sheet'!L$2, FALSE),0)</f>
        <v>0</v>
      </c>
      <c r="AL290" s="199">
        <f>IFERROR(VLOOKUP('SAP Data'!$C290,'2021 Balance Sheet'!$B$7:$O$1335,'2021 Balance Sheet'!M$2, FALSE),0)</f>
        <v>0</v>
      </c>
      <c r="AM290" s="199">
        <f>IFERROR(VLOOKUP('SAP Data'!$C290,'2021 Balance Sheet'!$B$7:$O$1335,'2021 Balance Sheet'!N$2, FALSE),0)</f>
        <v>0</v>
      </c>
      <c r="AN290" s="199">
        <f>IFERROR(VLOOKUP('SAP Data'!$C290,'2021 Balance Sheet'!$B$7:$O$1335,'2021 Balance Sheet'!O$2, FALSE),0)</f>
        <v>0</v>
      </c>
      <c r="AO290" s="198">
        <f t="shared" si="8"/>
        <v>1802179.19</v>
      </c>
    </row>
    <row r="291" spans="1:75" ht="15.75" thickBot="1" x14ac:dyDescent="0.3">
      <c r="A291" s="26" t="str">
        <f t="shared" si="9"/>
        <v>500111</v>
      </c>
      <c r="B291" s="147" t="s">
        <v>1612</v>
      </c>
      <c r="C291" s="153">
        <v>500111</v>
      </c>
      <c r="D291" s="165"/>
      <c r="E291" s="140">
        <v>107706419.34999999</v>
      </c>
      <c r="F291" s="140">
        <v>102069075.40000001</v>
      </c>
      <c r="G291" s="140">
        <v>104523198.18000001</v>
      </c>
      <c r="H291" s="140">
        <v>99378959.140000001</v>
      </c>
      <c r="I291" s="140">
        <v>97086716.040000007</v>
      </c>
      <c r="J291" s="140">
        <v>95703856.790000007</v>
      </c>
      <c r="K291" s="140">
        <v>94599030.980000004</v>
      </c>
      <c r="L291" s="140">
        <v>93452382.640000001</v>
      </c>
      <c r="M291" s="140">
        <v>93302011.540000007</v>
      </c>
      <c r="N291" s="140">
        <v>90777265.329999998</v>
      </c>
      <c r="O291" s="140">
        <v>90190648.510000005</v>
      </c>
      <c r="P291" s="140">
        <v>88916797.379999995</v>
      </c>
      <c r="Q291" s="199">
        <v>86849381.810000002</v>
      </c>
      <c r="R291" s="199">
        <v>85470871.569999993</v>
      </c>
      <c r="S291" s="199">
        <v>86414323.439999998</v>
      </c>
      <c r="T291" s="199">
        <v>82933339.980000004</v>
      </c>
      <c r="U291" s="199">
        <v>81860209.840000004</v>
      </c>
      <c r="V291" s="199">
        <v>81019182.909999996</v>
      </c>
      <c r="W291" s="199">
        <v>79560175.159999996</v>
      </c>
      <c r="X291" s="199">
        <v>78437401.769999996</v>
      </c>
      <c r="Y291" s="199">
        <v>77992699.879999995</v>
      </c>
      <c r="Z291" s="199">
        <v>76673475.030000001</v>
      </c>
      <c r="AA291" s="199">
        <v>76995267.230000004</v>
      </c>
      <c r="AB291" s="199">
        <v>78194450.189999998</v>
      </c>
      <c r="AC291" s="199">
        <f>IFERROR(VLOOKUP('SAP Data'!$C291,'2021 Balance Sheet'!$B$7:$O$1335,'2021 Balance Sheet'!D$2, FALSE),0)</f>
        <v>76169388.489999995</v>
      </c>
      <c r="AD291" s="199">
        <f>IFERROR(VLOOKUP('SAP Data'!$C291,'2021 Balance Sheet'!$B$7:$O$1335,'2021 Balance Sheet'!E$2, FALSE),0)</f>
        <v>75913817.579999998</v>
      </c>
      <c r="AE291" s="199">
        <f>IFERROR(VLOOKUP('SAP Data'!$C291,'2021 Balance Sheet'!$B$7:$O$1335,'2021 Balance Sheet'!F$2, FALSE),0)</f>
        <v>75684179.170000002</v>
      </c>
      <c r="AF291" s="199">
        <f>IFERROR(VLOOKUP('SAP Data'!$C291,'2021 Balance Sheet'!$B$7:$O$1335,'2021 Balance Sheet'!G$2, FALSE),0)</f>
        <v>73655381.819999993</v>
      </c>
      <c r="AG291" s="199">
        <f>IFERROR(VLOOKUP('SAP Data'!$C291,'2021 Balance Sheet'!$B$7:$O$1335,'2021 Balance Sheet'!H$2, FALSE),0)</f>
        <v>72789530.379999995</v>
      </c>
      <c r="AH291" s="199">
        <f>IFERROR(VLOOKUP('SAP Data'!$C291,'2021 Balance Sheet'!$B$7:$O$1335,'2021 Balance Sheet'!I$2, FALSE),0)</f>
        <v>71830816.700000003</v>
      </c>
      <c r="AI291" s="199">
        <f>IFERROR(VLOOKUP('SAP Data'!$C291,'2021 Balance Sheet'!$B$7:$O$1335,'2021 Balance Sheet'!J$2, FALSE),0)</f>
        <v>70870860.129999995</v>
      </c>
      <c r="AJ291" s="199">
        <f>IFERROR(VLOOKUP('SAP Data'!$C291,'2021 Balance Sheet'!$B$7:$O$1335,'2021 Balance Sheet'!K$2, FALSE),0)</f>
        <v>71004559.519999996</v>
      </c>
      <c r="AK291" s="199">
        <f>IFERROR(VLOOKUP('SAP Data'!$C291,'2021 Balance Sheet'!$B$7:$O$1335,'2021 Balance Sheet'!L$2, FALSE),0)</f>
        <v>70673020.170000002</v>
      </c>
      <c r="AL291" s="199">
        <f>IFERROR(VLOOKUP('SAP Data'!$C291,'2021 Balance Sheet'!$B$7:$O$1335,'2021 Balance Sheet'!M$2, FALSE),0)</f>
        <v>71141471.099999994</v>
      </c>
      <c r="AM291" s="199">
        <f>IFERROR(VLOOKUP('SAP Data'!$C291,'2021 Balance Sheet'!$B$7:$O$1335,'2021 Balance Sheet'!N$2, FALSE),0)</f>
        <v>72909368.310000002</v>
      </c>
      <c r="AN291" s="199">
        <f>IFERROR(VLOOKUP('SAP Data'!$C291,'2021 Balance Sheet'!$B$7:$O$1335,'2021 Balance Sheet'!O$2, FALSE),0)</f>
        <v>75502274.439999998</v>
      </c>
      <c r="AO291" s="198">
        <f t="shared" si="8"/>
        <v>78194450.189999998</v>
      </c>
    </row>
    <row r="292" spans="1:75" ht="15.75" thickBot="1" x14ac:dyDescent="0.3">
      <c r="A292" s="26" t="str">
        <f t="shared" si="9"/>
        <v>500135</v>
      </c>
      <c r="B292" s="148" t="s">
        <v>1613</v>
      </c>
      <c r="C292" s="153">
        <v>500135</v>
      </c>
      <c r="D292" s="166"/>
      <c r="E292" s="139">
        <v>3771781.91</v>
      </c>
      <c r="F292" s="139">
        <v>234969.96</v>
      </c>
      <c r="G292" s="139">
        <v>4246789.74</v>
      </c>
      <c r="H292" s="139">
        <v>346114.7</v>
      </c>
      <c r="I292" s="139">
        <v>307165.59999999998</v>
      </c>
      <c r="J292" s="139">
        <v>289590.34999999998</v>
      </c>
      <c r="K292" s="139">
        <v>470220.54</v>
      </c>
      <c r="L292" s="139">
        <v>165303.20000000001</v>
      </c>
      <c r="M292" s="139">
        <v>1106019.1000000001</v>
      </c>
      <c r="N292" s="139">
        <v>234157.89</v>
      </c>
      <c r="O292" s="139">
        <v>677987.07</v>
      </c>
      <c r="P292" s="139">
        <v>786534.94</v>
      </c>
      <c r="Q292" s="199">
        <v>226426.37</v>
      </c>
      <c r="R292" s="199">
        <v>243443.13</v>
      </c>
      <c r="S292" s="199">
        <v>2717540</v>
      </c>
      <c r="T292" s="199">
        <v>359994.54</v>
      </c>
      <c r="U292" s="199">
        <v>228352.4</v>
      </c>
      <c r="V292" s="199">
        <v>562881.47</v>
      </c>
      <c r="W292" s="199">
        <v>238262.72</v>
      </c>
      <c r="X292" s="199">
        <v>252258.33</v>
      </c>
      <c r="Y292" s="199">
        <v>641265.43999999994</v>
      </c>
      <c r="Z292" s="199">
        <v>301148.59000000003</v>
      </c>
      <c r="AA292" s="199">
        <v>1328655.79</v>
      </c>
      <c r="AB292" s="199">
        <v>660306.63</v>
      </c>
      <c r="AC292" s="199">
        <f>IFERROR(VLOOKUP('SAP Data'!$C292,'2021 Balance Sheet'!$B$7:$O$1335,'2021 Balance Sheet'!D$2, FALSE),0)</f>
        <v>137774.93</v>
      </c>
      <c r="AD292" s="199">
        <f>IFERROR(VLOOKUP('SAP Data'!$C292,'2021 Balance Sheet'!$B$7:$O$1335,'2021 Balance Sheet'!E$2, FALSE),0)</f>
        <v>293229.02</v>
      </c>
      <c r="AE292" s="199">
        <f>IFERROR(VLOOKUP('SAP Data'!$C292,'2021 Balance Sheet'!$B$7:$O$1335,'2021 Balance Sheet'!F$2, FALSE),0)</f>
        <v>1676562.61</v>
      </c>
      <c r="AF292" s="199">
        <f>IFERROR(VLOOKUP('SAP Data'!$C292,'2021 Balance Sheet'!$B$7:$O$1335,'2021 Balance Sheet'!G$2, FALSE),0)</f>
        <v>281649.26</v>
      </c>
      <c r="AG292" s="199">
        <f>IFERROR(VLOOKUP('SAP Data'!$C292,'2021 Balance Sheet'!$B$7:$O$1335,'2021 Balance Sheet'!H$2, FALSE),0)</f>
        <v>202722.82</v>
      </c>
      <c r="AH292" s="199">
        <f>IFERROR(VLOOKUP('SAP Data'!$C292,'2021 Balance Sheet'!$B$7:$O$1335,'2021 Balance Sheet'!I$2, FALSE),0)</f>
        <v>371793.14</v>
      </c>
      <c r="AI292" s="199">
        <f>IFERROR(VLOOKUP('SAP Data'!$C292,'2021 Balance Sheet'!$B$7:$O$1335,'2021 Balance Sheet'!J$2, FALSE),0)</f>
        <v>255419.57</v>
      </c>
      <c r="AJ292" s="199">
        <f>IFERROR(VLOOKUP('SAP Data'!$C292,'2021 Balance Sheet'!$B$7:$O$1335,'2021 Balance Sheet'!K$2, FALSE),0)</f>
        <v>155153.96</v>
      </c>
      <c r="AK292" s="199">
        <f>IFERROR(VLOOKUP('SAP Data'!$C292,'2021 Balance Sheet'!$B$7:$O$1335,'2021 Balance Sheet'!L$2, FALSE),0)</f>
        <v>655927.61</v>
      </c>
      <c r="AL292" s="199">
        <f>IFERROR(VLOOKUP('SAP Data'!$C292,'2021 Balance Sheet'!$B$7:$O$1335,'2021 Balance Sheet'!M$2, FALSE),0)</f>
        <v>295734.53999999998</v>
      </c>
      <c r="AM292" s="199">
        <f>IFERROR(VLOOKUP('SAP Data'!$C292,'2021 Balance Sheet'!$B$7:$O$1335,'2021 Balance Sheet'!N$2, FALSE),0)</f>
        <v>712275.75</v>
      </c>
      <c r="AN292" s="199">
        <f>IFERROR(VLOOKUP('SAP Data'!$C292,'2021 Balance Sheet'!$B$7:$O$1335,'2021 Balance Sheet'!O$2, FALSE),0)</f>
        <v>459714.88</v>
      </c>
      <c r="AO292" s="198">
        <f t="shared" si="8"/>
        <v>660306.63</v>
      </c>
    </row>
    <row r="293" spans="1:75" ht="15.75" thickBot="1" x14ac:dyDescent="0.3">
      <c r="A293" s="26" t="str">
        <f t="shared" si="9"/>
        <v>500137</v>
      </c>
      <c r="B293" s="149" t="s">
        <v>1613</v>
      </c>
      <c r="C293" s="153">
        <v>500137</v>
      </c>
      <c r="D293" s="166"/>
      <c r="E293" s="140">
        <v>148531.72</v>
      </c>
      <c r="F293" s="140">
        <v>200245.68</v>
      </c>
      <c r="G293" s="140">
        <v>295127.17</v>
      </c>
      <c r="H293" s="140">
        <v>151533.54</v>
      </c>
      <c r="I293" s="140">
        <v>265810.56</v>
      </c>
      <c r="J293" s="140">
        <v>259432.37</v>
      </c>
      <c r="K293" s="140">
        <v>441702.88</v>
      </c>
      <c r="L293" s="140">
        <v>156764.56</v>
      </c>
      <c r="M293" s="140">
        <v>368031.29</v>
      </c>
      <c r="N293" s="140">
        <v>209057.02</v>
      </c>
      <c r="O293" s="140">
        <v>679269.69</v>
      </c>
      <c r="P293" s="140">
        <v>587748.49</v>
      </c>
      <c r="Q293" s="199">
        <v>0</v>
      </c>
      <c r="R293" s="199">
        <v>0</v>
      </c>
      <c r="S293" s="199">
        <v>0</v>
      </c>
      <c r="T293" s="199">
        <v>0</v>
      </c>
      <c r="U293" s="199">
        <v>0</v>
      </c>
      <c r="V293" s="199">
        <v>0</v>
      </c>
      <c r="W293" s="199">
        <v>0</v>
      </c>
      <c r="X293" s="199">
        <v>0</v>
      </c>
      <c r="Y293" s="199">
        <v>0</v>
      </c>
      <c r="Z293" s="199">
        <v>0</v>
      </c>
      <c r="AA293" s="199">
        <v>0</v>
      </c>
      <c r="AB293" s="199">
        <v>0</v>
      </c>
      <c r="AC293" s="199">
        <f>IFERROR(VLOOKUP('SAP Data'!$C293,'2021 Balance Sheet'!$B$7:$O$1335,'2021 Balance Sheet'!D$2, FALSE),0)</f>
        <v>0</v>
      </c>
      <c r="AD293" s="199">
        <f>IFERROR(VLOOKUP('SAP Data'!$C293,'2021 Balance Sheet'!$B$7:$O$1335,'2021 Balance Sheet'!E$2, FALSE),0)</f>
        <v>0</v>
      </c>
      <c r="AE293" s="199">
        <f>IFERROR(VLOOKUP('SAP Data'!$C293,'2021 Balance Sheet'!$B$7:$O$1335,'2021 Balance Sheet'!F$2, FALSE),0)</f>
        <v>0</v>
      </c>
      <c r="AF293" s="199">
        <f>IFERROR(VLOOKUP('SAP Data'!$C293,'2021 Balance Sheet'!$B$7:$O$1335,'2021 Balance Sheet'!G$2, FALSE),0)</f>
        <v>0</v>
      </c>
      <c r="AG293" s="199">
        <f>IFERROR(VLOOKUP('SAP Data'!$C293,'2021 Balance Sheet'!$B$7:$O$1335,'2021 Balance Sheet'!H$2, FALSE),0)</f>
        <v>0</v>
      </c>
      <c r="AH293" s="199">
        <f>IFERROR(VLOOKUP('SAP Data'!$C293,'2021 Balance Sheet'!$B$7:$O$1335,'2021 Balance Sheet'!I$2, FALSE),0)</f>
        <v>0</v>
      </c>
      <c r="AI293" s="199">
        <f>IFERROR(VLOOKUP('SAP Data'!$C293,'2021 Balance Sheet'!$B$7:$O$1335,'2021 Balance Sheet'!J$2, FALSE),0)</f>
        <v>0</v>
      </c>
      <c r="AJ293" s="199">
        <f>IFERROR(VLOOKUP('SAP Data'!$C293,'2021 Balance Sheet'!$B$7:$O$1335,'2021 Balance Sheet'!K$2, FALSE),0)</f>
        <v>0</v>
      </c>
      <c r="AK293" s="199">
        <f>IFERROR(VLOOKUP('SAP Data'!$C293,'2021 Balance Sheet'!$B$7:$O$1335,'2021 Balance Sheet'!L$2, FALSE),0)</f>
        <v>0</v>
      </c>
      <c r="AL293" s="199">
        <f>IFERROR(VLOOKUP('SAP Data'!$C293,'2021 Balance Sheet'!$B$7:$O$1335,'2021 Balance Sheet'!M$2, FALSE),0)</f>
        <v>0</v>
      </c>
      <c r="AM293" s="199">
        <f>IFERROR(VLOOKUP('SAP Data'!$C293,'2021 Balance Sheet'!$B$7:$O$1335,'2021 Balance Sheet'!N$2, FALSE),0)</f>
        <v>0</v>
      </c>
      <c r="AN293" s="199">
        <f>IFERROR(VLOOKUP('SAP Data'!$C293,'2021 Balance Sheet'!$B$7:$O$1335,'2021 Balance Sheet'!O$2, FALSE),0)</f>
        <v>0</v>
      </c>
      <c r="AO293" s="198">
        <f t="shared" si="8"/>
        <v>0</v>
      </c>
    </row>
    <row r="294" spans="1:75" ht="15.75" thickBot="1" x14ac:dyDescent="0.3">
      <c r="A294" s="26" t="str">
        <f t="shared" si="9"/>
        <v>146010</v>
      </c>
      <c r="B294" s="186" t="s">
        <v>1615</v>
      </c>
      <c r="C294" s="185" t="s">
        <v>1616</v>
      </c>
      <c r="D294" s="185" t="s">
        <v>4</v>
      </c>
      <c r="E294" s="235">
        <v>11701.31</v>
      </c>
      <c r="F294" s="235">
        <v>61613.52</v>
      </c>
      <c r="G294" s="235">
        <v>1793519.09</v>
      </c>
      <c r="H294" s="235">
        <v>205515.23</v>
      </c>
      <c r="I294" s="235">
        <v>60223.47</v>
      </c>
      <c r="J294" s="235">
        <v>63807.3</v>
      </c>
      <c r="K294" s="235">
        <v>47205.85</v>
      </c>
      <c r="L294" s="235">
        <v>34875.269999999997</v>
      </c>
      <c r="M294" s="235">
        <v>766592.96</v>
      </c>
      <c r="N294" s="235">
        <v>33856</v>
      </c>
      <c r="O294" s="235">
        <v>8157.95</v>
      </c>
      <c r="P294" s="235">
        <v>219018.71</v>
      </c>
      <c r="Q294" s="199">
        <v>12244.62</v>
      </c>
      <c r="R294" s="199">
        <v>6989.18</v>
      </c>
      <c r="S294" s="199">
        <v>2172114.7400000002</v>
      </c>
      <c r="T294" s="199">
        <v>20908.84</v>
      </c>
      <c r="U294" s="199">
        <v>26917.84</v>
      </c>
      <c r="V294" s="199">
        <v>145330.48000000001</v>
      </c>
      <c r="W294" s="199">
        <v>27236.17</v>
      </c>
      <c r="X294" s="199">
        <v>5916.69</v>
      </c>
      <c r="Y294" s="199">
        <v>344540.84</v>
      </c>
      <c r="Z294" s="199">
        <v>84985.63</v>
      </c>
      <c r="AA294" s="199">
        <v>350876.55</v>
      </c>
      <c r="AB294" s="199">
        <v>338500.51</v>
      </c>
      <c r="AC294" s="199">
        <f>IFERROR(VLOOKUP('SAP Data'!$C294,'2021 Balance Sheet'!$B$7:$O$1335,'2021 Balance Sheet'!D$2, FALSE),0)</f>
        <v>8729.7099999999991</v>
      </c>
      <c r="AD294" s="199">
        <f>IFERROR(VLOOKUP('SAP Data'!$C294,'2021 Balance Sheet'!$B$7:$O$1335,'2021 Balance Sheet'!E$2, FALSE),0)</f>
        <v>17228</v>
      </c>
      <c r="AE294" s="199">
        <f>IFERROR(VLOOKUP('SAP Data'!$C294,'2021 Balance Sheet'!$B$7:$O$1335,'2021 Balance Sheet'!F$2, FALSE),0)</f>
        <v>1266673.08</v>
      </c>
      <c r="AF294" s="199">
        <f>IFERROR(VLOOKUP('SAP Data'!$C294,'2021 Balance Sheet'!$B$7:$O$1335,'2021 Balance Sheet'!G$2, FALSE),0)</f>
        <v>39006.35</v>
      </c>
      <c r="AG294" s="199">
        <f>IFERROR(VLOOKUP('SAP Data'!$C294,'2021 Balance Sheet'!$B$7:$O$1335,'2021 Balance Sheet'!H$2, FALSE),0)</f>
        <v>25999.29</v>
      </c>
      <c r="AH294" s="199">
        <f>IFERROR(VLOOKUP('SAP Data'!$C294,'2021 Balance Sheet'!$B$7:$O$1335,'2021 Balance Sheet'!I$2, FALSE),0)</f>
        <v>26692.37</v>
      </c>
      <c r="AI294" s="199">
        <f>IFERROR(VLOOKUP('SAP Data'!$C294,'2021 Balance Sheet'!$B$7:$O$1335,'2021 Balance Sheet'!J$2, FALSE),0)</f>
        <v>45365.47</v>
      </c>
      <c r="AJ294" s="199">
        <f>IFERROR(VLOOKUP('SAP Data'!$C294,'2021 Balance Sheet'!$B$7:$O$1335,'2021 Balance Sheet'!K$2, FALSE),0)</f>
        <v>7770.15</v>
      </c>
      <c r="AK294" s="199">
        <f>IFERROR(VLOOKUP('SAP Data'!$C294,'2021 Balance Sheet'!$B$7:$O$1335,'2021 Balance Sheet'!L$2, FALSE),0)</f>
        <v>349506.4</v>
      </c>
      <c r="AL294" s="199">
        <f>IFERROR(VLOOKUP('SAP Data'!$C294,'2021 Balance Sheet'!$B$7:$O$1335,'2021 Balance Sheet'!M$2, FALSE),0)</f>
        <v>51736.97</v>
      </c>
      <c r="AM294" s="199">
        <f>IFERROR(VLOOKUP('SAP Data'!$C294,'2021 Balance Sheet'!$B$7:$O$1335,'2021 Balance Sheet'!N$2, FALSE),0)</f>
        <v>24720.79</v>
      </c>
      <c r="AN294" s="199">
        <f>IFERROR(VLOOKUP('SAP Data'!$C294,'2021 Balance Sheet'!$B$7:$O$1335,'2021 Balance Sheet'!O$2, FALSE),0)</f>
        <v>40320.86</v>
      </c>
      <c r="AO294" s="198">
        <f t="shared" si="8"/>
        <v>338500.51</v>
      </c>
    </row>
    <row r="295" spans="1:75" ht="15.75" thickBot="1" x14ac:dyDescent="0.3">
      <c r="A295" s="26" t="str">
        <f t="shared" si="9"/>
        <v>146012</v>
      </c>
      <c r="B295" s="149" t="s">
        <v>2923</v>
      </c>
      <c r="C295" s="153" t="s">
        <v>2924</v>
      </c>
      <c r="D295" s="149" t="s">
        <v>4</v>
      </c>
      <c r="E295" s="139"/>
      <c r="F295" s="139"/>
      <c r="G295" s="139"/>
      <c r="H295" s="139"/>
      <c r="I295" s="139"/>
      <c r="J295" s="139">
        <v>0</v>
      </c>
      <c r="K295" s="139">
        <v>804.65</v>
      </c>
      <c r="L295" s="139">
        <v>1568.67</v>
      </c>
      <c r="M295" s="139">
        <v>0</v>
      </c>
      <c r="N295" s="139">
        <v>0</v>
      </c>
      <c r="O295" s="139">
        <v>0</v>
      </c>
      <c r="P295" s="139">
        <v>0</v>
      </c>
      <c r="Q295" s="199">
        <v>0</v>
      </c>
      <c r="R295" s="199">
        <v>-5576.92</v>
      </c>
      <c r="S295" s="199">
        <v>0</v>
      </c>
      <c r="T295" s="199">
        <v>0</v>
      </c>
      <c r="U295" s="199">
        <v>0</v>
      </c>
      <c r="V295" s="199">
        <v>0</v>
      </c>
      <c r="W295" s="199">
        <v>0</v>
      </c>
      <c r="X295" s="199">
        <v>0</v>
      </c>
      <c r="Y295" s="199">
        <v>0</v>
      </c>
      <c r="Z295" s="199">
        <v>0</v>
      </c>
      <c r="AA295" s="199">
        <v>0</v>
      </c>
      <c r="AB295" s="199">
        <v>4848.75</v>
      </c>
      <c r="AC295" s="199">
        <f>IFERROR(VLOOKUP('SAP Data'!$C295,'2021 Balance Sheet'!$B$7:$O$1335,'2021 Balance Sheet'!D$2, FALSE),0)</f>
        <v>0</v>
      </c>
      <c r="AD295" s="199">
        <f>IFERROR(VLOOKUP('SAP Data'!$C295,'2021 Balance Sheet'!$B$7:$O$1335,'2021 Balance Sheet'!E$2, FALSE),0)</f>
        <v>0</v>
      </c>
      <c r="AE295" s="199">
        <f>IFERROR(VLOOKUP('SAP Data'!$C295,'2021 Balance Sheet'!$B$7:$O$1335,'2021 Balance Sheet'!F$2, FALSE),0)</f>
        <v>0</v>
      </c>
      <c r="AF295" s="199">
        <f>IFERROR(VLOOKUP('SAP Data'!$C295,'2021 Balance Sheet'!$B$7:$O$1335,'2021 Balance Sheet'!G$2, FALSE),0)</f>
        <v>0</v>
      </c>
      <c r="AG295" s="199">
        <f>IFERROR(VLOOKUP('SAP Data'!$C295,'2021 Balance Sheet'!$B$7:$O$1335,'2021 Balance Sheet'!H$2, FALSE),0)</f>
        <v>0</v>
      </c>
      <c r="AH295" s="199">
        <f>IFERROR(VLOOKUP('SAP Data'!$C295,'2021 Balance Sheet'!$B$7:$O$1335,'2021 Balance Sheet'!I$2, FALSE),0)</f>
        <v>0</v>
      </c>
      <c r="AI295" s="199">
        <f>IFERROR(VLOOKUP('SAP Data'!$C295,'2021 Balance Sheet'!$B$7:$O$1335,'2021 Balance Sheet'!J$2, FALSE),0)</f>
        <v>0</v>
      </c>
      <c r="AJ295" s="199">
        <f>IFERROR(VLOOKUP('SAP Data'!$C295,'2021 Balance Sheet'!$B$7:$O$1335,'2021 Balance Sheet'!K$2, FALSE),0)</f>
        <v>71.97</v>
      </c>
      <c r="AK295" s="199">
        <f>IFERROR(VLOOKUP('SAP Data'!$C295,'2021 Balance Sheet'!$B$7:$O$1335,'2021 Balance Sheet'!L$2, FALSE),0)</f>
        <v>0</v>
      </c>
      <c r="AL295" s="199">
        <f>IFERROR(VLOOKUP('SAP Data'!$C295,'2021 Balance Sheet'!$B$7:$O$1335,'2021 Balance Sheet'!M$2, FALSE),0)</f>
        <v>0</v>
      </c>
      <c r="AM295" s="199">
        <f>IFERROR(VLOOKUP('SAP Data'!$C295,'2021 Balance Sheet'!$B$7:$O$1335,'2021 Balance Sheet'!N$2, FALSE),0)</f>
        <v>0</v>
      </c>
      <c r="AN295" s="199">
        <f>IFERROR(VLOOKUP('SAP Data'!$C295,'2021 Balance Sheet'!$B$7:$O$1335,'2021 Balance Sheet'!O$2, FALSE),0)</f>
        <v>0</v>
      </c>
      <c r="AO295" s="198">
        <f t="shared" si="8"/>
        <v>4848.75</v>
      </c>
    </row>
    <row r="296" spans="1:75" ht="15.75" thickBot="1" x14ac:dyDescent="0.3">
      <c r="A296" s="26" t="str">
        <f t="shared" si="9"/>
        <v>146013</v>
      </c>
      <c r="B296" s="149" t="s">
        <v>2925</v>
      </c>
      <c r="C296" s="153" t="s">
        <v>2926</v>
      </c>
      <c r="D296" s="149" t="s">
        <v>4</v>
      </c>
      <c r="E296" s="140"/>
      <c r="F296" s="140"/>
      <c r="G296" s="140"/>
      <c r="H296" s="140"/>
      <c r="I296" s="140"/>
      <c r="J296" s="140">
        <v>0</v>
      </c>
      <c r="K296" s="140">
        <v>804.65</v>
      </c>
      <c r="L296" s="140">
        <v>1568.67</v>
      </c>
      <c r="M296" s="140">
        <v>0</v>
      </c>
      <c r="N296" s="140">
        <v>0</v>
      </c>
      <c r="O296" s="140">
        <v>0</v>
      </c>
      <c r="P296" s="140">
        <v>0</v>
      </c>
      <c r="Q296" s="199">
        <v>0</v>
      </c>
      <c r="R296" s="199">
        <v>0</v>
      </c>
      <c r="S296" s="199">
        <v>0</v>
      </c>
      <c r="T296" s="199">
        <v>0</v>
      </c>
      <c r="U296" s="199">
        <v>0</v>
      </c>
      <c r="V296" s="199">
        <v>0</v>
      </c>
      <c r="W296" s="199">
        <v>0</v>
      </c>
      <c r="X296" s="199">
        <v>0</v>
      </c>
      <c r="Y296" s="199">
        <v>0</v>
      </c>
      <c r="Z296" s="199">
        <v>0</v>
      </c>
      <c r="AA296" s="199">
        <v>0</v>
      </c>
      <c r="AB296" s="199">
        <v>4848.75</v>
      </c>
      <c r="AC296" s="199">
        <f>IFERROR(VLOOKUP('SAP Data'!$C296,'2021 Balance Sheet'!$B$7:$O$1335,'2021 Balance Sheet'!D$2, FALSE),0)</f>
        <v>0</v>
      </c>
      <c r="AD296" s="199">
        <f>IFERROR(VLOOKUP('SAP Data'!$C296,'2021 Balance Sheet'!$B$7:$O$1335,'2021 Balance Sheet'!E$2, FALSE),0)</f>
        <v>0</v>
      </c>
      <c r="AE296" s="199">
        <f>IFERROR(VLOOKUP('SAP Data'!$C296,'2021 Balance Sheet'!$B$7:$O$1335,'2021 Balance Sheet'!F$2, FALSE),0)</f>
        <v>0</v>
      </c>
      <c r="AF296" s="199">
        <f>IFERROR(VLOOKUP('SAP Data'!$C296,'2021 Balance Sheet'!$B$7:$O$1335,'2021 Balance Sheet'!G$2, FALSE),0)</f>
        <v>0</v>
      </c>
      <c r="AG296" s="199">
        <f>IFERROR(VLOOKUP('SAP Data'!$C296,'2021 Balance Sheet'!$B$7:$O$1335,'2021 Balance Sheet'!H$2, FALSE),0)</f>
        <v>0</v>
      </c>
      <c r="AH296" s="199">
        <f>IFERROR(VLOOKUP('SAP Data'!$C296,'2021 Balance Sheet'!$B$7:$O$1335,'2021 Balance Sheet'!I$2, FALSE),0)</f>
        <v>0</v>
      </c>
      <c r="AI296" s="199">
        <f>IFERROR(VLOOKUP('SAP Data'!$C296,'2021 Balance Sheet'!$B$7:$O$1335,'2021 Balance Sheet'!J$2, FALSE),0)</f>
        <v>0</v>
      </c>
      <c r="AJ296" s="199">
        <f>IFERROR(VLOOKUP('SAP Data'!$C296,'2021 Balance Sheet'!$B$7:$O$1335,'2021 Balance Sheet'!K$2, FALSE),0)</f>
        <v>0</v>
      </c>
      <c r="AK296" s="199">
        <f>IFERROR(VLOOKUP('SAP Data'!$C296,'2021 Balance Sheet'!$B$7:$O$1335,'2021 Balance Sheet'!L$2, FALSE),0)</f>
        <v>0</v>
      </c>
      <c r="AL296" s="199">
        <f>IFERROR(VLOOKUP('SAP Data'!$C296,'2021 Balance Sheet'!$B$7:$O$1335,'2021 Balance Sheet'!M$2, FALSE),0)</f>
        <v>0</v>
      </c>
      <c r="AM296" s="199">
        <f>IFERROR(VLOOKUP('SAP Data'!$C296,'2021 Balance Sheet'!$B$7:$O$1335,'2021 Balance Sheet'!N$2, FALSE),0)</f>
        <v>0</v>
      </c>
      <c r="AN296" s="199">
        <f>IFERROR(VLOOKUP('SAP Data'!$C296,'2021 Balance Sheet'!$B$7:$O$1335,'2021 Balance Sheet'!O$2, FALSE),0)</f>
        <v>0</v>
      </c>
      <c r="AO296" s="198">
        <f t="shared" si="8"/>
        <v>4848.75</v>
      </c>
    </row>
    <row r="297" spans="1:75" ht="15.75" thickBot="1" x14ac:dyDescent="0.3">
      <c r="A297" s="26" t="str">
        <f t="shared" si="9"/>
        <v>146016</v>
      </c>
      <c r="B297" s="186" t="s">
        <v>1482</v>
      </c>
      <c r="C297" s="185" t="s">
        <v>484</v>
      </c>
      <c r="D297" s="185" t="s">
        <v>4</v>
      </c>
      <c r="E297" s="235">
        <v>-12083.1</v>
      </c>
      <c r="F297" s="235">
        <v>-26889.24</v>
      </c>
      <c r="G297" s="235">
        <v>-40428.5</v>
      </c>
      <c r="H297" s="235">
        <v>-10934.07</v>
      </c>
      <c r="I297" s="235">
        <v>-18868.43</v>
      </c>
      <c r="J297" s="235">
        <v>-33649.32</v>
      </c>
      <c r="K297" s="235">
        <v>-18688.189999999999</v>
      </c>
      <c r="L297" s="235">
        <v>-26336.63</v>
      </c>
      <c r="M297" s="235">
        <v>-28605.15</v>
      </c>
      <c r="N297" s="235">
        <v>-8755.1299999999992</v>
      </c>
      <c r="O297" s="235">
        <v>-9440.57</v>
      </c>
      <c r="P297" s="235">
        <v>-20232.259999999998</v>
      </c>
      <c r="Q297" s="199">
        <v>-25525.71</v>
      </c>
      <c r="R297" s="199">
        <v>-19906.009999999998</v>
      </c>
      <c r="S297" s="199">
        <v>-33147.410000000003</v>
      </c>
      <c r="T297" s="199">
        <v>-13856.96</v>
      </c>
      <c r="U297" s="199">
        <v>-32545.15</v>
      </c>
      <c r="V297" s="199">
        <v>-39605.68</v>
      </c>
      <c r="W297" s="199">
        <v>-12936.88</v>
      </c>
      <c r="X297" s="199">
        <v>-22955.25</v>
      </c>
      <c r="Y297" s="199">
        <v>-33266.980000000003</v>
      </c>
      <c r="Z297" s="199">
        <v>-12373.84</v>
      </c>
      <c r="AA297" s="199">
        <v>-6638.3</v>
      </c>
      <c r="AB297" s="199">
        <v>-18999.38</v>
      </c>
      <c r="AC297" s="199">
        <f>IFERROR(VLOOKUP('SAP Data'!$C297,'2021 Balance Sheet'!$B$7:$O$1335,'2021 Balance Sheet'!D$2, FALSE),0)</f>
        <v>-4553.7299999999996</v>
      </c>
      <c r="AD297" s="199">
        <f>IFERROR(VLOOKUP('SAP Data'!$C297,'2021 Balance Sheet'!$B$7:$O$1335,'2021 Balance Sheet'!E$2, FALSE),0)</f>
        <v>-18946.490000000002</v>
      </c>
      <c r="AE297" s="199">
        <f>IFERROR(VLOOKUP('SAP Data'!$C297,'2021 Balance Sheet'!$B$7:$O$1335,'2021 Balance Sheet'!F$2, FALSE),0)</f>
        <v>-32397.53</v>
      </c>
      <c r="AF297" s="199">
        <f>IFERROR(VLOOKUP('SAP Data'!$C297,'2021 Balance Sheet'!$B$7:$O$1335,'2021 Balance Sheet'!G$2, FALSE),0)</f>
        <v>-14771.38</v>
      </c>
      <c r="AG297" s="199">
        <f>IFERROR(VLOOKUP('SAP Data'!$C297,'2021 Balance Sheet'!$B$7:$O$1335,'2021 Balance Sheet'!H$2, FALSE),0)</f>
        <v>-27909.81</v>
      </c>
      <c r="AH297" s="199">
        <f>IFERROR(VLOOKUP('SAP Data'!$C297,'2021 Balance Sheet'!$B$7:$O$1335,'2021 Balance Sheet'!I$2, FALSE),0)</f>
        <v>-40100.620000000003</v>
      </c>
      <c r="AI297" s="199">
        <f>IFERROR(VLOOKUP('SAP Data'!$C297,'2021 Balance Sheet'!$B$7:$O$1335,'2021 Balance Sheet'!J$2, FALSE),0)</f>
        <v>-54513.89</v>
      </c>
      <c r="AJ297" s="199">
        <f>IFERROR(VLOOKUP('SAP Data'!$C297,'2021 Balance Sheet'!$B$7:$O$1335,'2021 Balance Sheet'!K$2, FALSE),0)</f>
        <v>-27325.119999999999</v>
      </c>
      <c r="AK297" s="199">
        <f>IFERROR(VLOOKUP('SAP Data'!$C297,'2021 Balance Sheet'!$B$7:$O$1335,'2021 Balance Sheet'!L$2, FALSE),0)</f>
        <v>-41394.379999999997</v>
      </c>
      <c r="AL297" s="199">
        <f>IFERROR(VLOOKUP('SAP Data'!$C297,'2021 Balance Sheet'!$B$7:$O$1335,'2021 Balance Sheet'!M$2, FALSE),0)</f>
        <v>-5370.21</v>
      </c>
      <c r="AM297" s="199">
        <f>IFERROR(VLOOKUP('SAP Data'!$C297,'2021 Balance Sheet'!$B$7:$O$1335,'2021 Balance Sheet'!N$2, FALSE),0)</f>
        <v>-16261.18</v>
      </c>
      <c r="AN297" s="199">
        <f>IFERROR(VLOOKUP('SAP Data'!$C297,'2021 Balance Sheet'!$B$7:$O$1335,'2021 Balance Sheet'!O$2, FALSE),0)</f>
        <v>-22083.48</v>
      </c>
      <c r="AO297" s="198">
        <f t="shared" si="8"/>
        <v>-18999.38</v>
      </c>
    </row>
    <row r="298" spans="1:75" s="135" customFormat="1" ht="15.75" thickBot="1" x14ac:dyDescent="0.3">
      <c r="A298" s="26" t="str">
        <f t="shared" si="9"/>
        <v>146021</v>
      </c>
      <c r="B298" s="186" t="s">
        <v>4055</v>
      </c>
      <c r="C298" s="185" t="s">
        <v>4056</v>
      </c>
      <c r="D298" s="185"/>
      <c r="E298" s="235"/>
      <c r="F298" s="235"/>
      <c r="G298" s="235"/>
      <c r="H298" s="235"/>
      <c r="I298" s="235"/>
      <c r="J298" s="235"/>
      <c r="K298" s="235"/>
      <c r="L298" s="235"/>
      <c r="M298" s="235"/>
      <c r="N298" s="235"/>
      <c r="O298" s="235"/>
      <c r="P298" s="235"/>
      <c r="Q298" s="199">
        <v>0</v>
      </c>
      <c r="R298" s="199">
        <v>0</v>
      </c>
      <c r="S298" s="199">
        <v>0</v>
      </c>
      <c r="T298" s="199">
        <v>0</v>
      </c>
      <c r="U298" s="199">
        <v>0</v>
      </c>
      <c r="V298" s="199">
        <v>0</v>
      </c>
      <c r="W298" s="199">
        <v>0</v>
      </c>
      <c r="X298" s="199">
        <v>0</v>
      </c>
      <c r="Y298" s="199">
        <v>0</v>
      </c>
      <c r="Z298" s="199">
        <v>0</v>
      </c>
      <c r="AA298" s="199">
        <v>0</v>
      </c>
      <c r="AB298" s="199">
        <v>0</v>
      </c>
      <c r="AC298" s="199">
        <f>IFERROR(VLOOKUP('SAP Data'!$C298,'2021 Balance Sheet'!$B$7:$O$1335,'2021 Balance Sheet'!D$2, FALSE),0)</f>
        <v>0</v>
      </c>
      <c r="AD298" s="199">
        <f>IFERROR(VLOOKUP('SAP Data'!$C298,'2021 Balance Sheet'!$B$7:$O$1335,'2021 Balance Sheet'!E$2, FALSE),0)</f>
        <v>0</v>
      </c>
      <c r="AE298" s="199">
        <f>IFERROR(VLOOKUP('SAP Data'!$C298,'2021 Balance Sheet'!$B$7:$O$1335,'2021 Balance Sheet'!F$2, FALSE),0)</f>
        <v>7752</v>
      </c>
      <c r="AF298" s="199">
        <f>IFERROR(VLOOKUP('SAP Data'!$C298,'2021 Balance Sheet'!$B$7:$O$1335,'2021 Balance Sheet'!G$2, FALSE),0)</f>
        <v>42604.32</v>
      </c>
      <c r="AG298" s="199">
        <f>IFERROR(VLOOKUP('SAP Data'!$C298,'2021 Balance Sheet'!$B$7:$O$1335,'2021 Balance Sheet'!H$2, FALSE),0)</f>
        <v>0</v>
      </c>
      <c r="AH298" s="199">
        <f>IFERROR(VLOOKUP('SAP Data'!$C298,'2021 Balance Sheet'!$B$7:$O$1335,'2021 Balance Sheet'!I$2, FALSE),0)</f>
        <v>70295.91</v>
      </c>
      <c r="AI298" s="199">
        <f>IFERROR(VLOOKUP('SAP Data'!$C298,'2021 Balance Sheet'!$B$7:$O$1335,'2021 Balance Sheet'!J$2, FALSE),0)</f>
        <v>27652.67</v>
      </c>
      <c r="AJ298" s="199">
        <f>IFERROR(VLOOKUP('SAP Data'!$C298,'2021 Balance Sheet'!$B$7:$O$1335,'2021 Balance Sheet'!K$2, FALSE),0)</f>
        <v>14455.97</v>
      </c>
      <c r="AK298" s="199">
        <f>IFERROR(VLOOKUP('SAP Data'!$C298,'2021 Balance Sheet'!$B$7:$O$1335,'2021 Balance Sheet'!L$2, FALSE),0)</f>
        <v>27943.34</v>
      </c>
      <c r="AL298" s="199">
        <f>IFERROR(VLOOKUP('SAP Data'!$C298,'2021 Balance Sheet'!$B$7:$O$1335,'2021 Balance Sheet'!M$2, FALSE),0)</f>
        <v>24032.57</v>
      </c>
      <c r="AM298" s="199">
        <f>IFERROR(VLOOKUP('SAP Data'!$C298,'2021 Balance Sheet'!$B$7:$O$1335,'2021 Balance Sheet'!N$2, FALSE),0)</f>
        <v>26679.59</v>
      </c>
      <c r="AN298" s="199">
        <f>IFERROR(VLOOKUP('SAP Data'!$C298,'2021 Balance Sheet'!$B$7:$O$1335,'2021 Balance Sheet'!O$2, FALSE),0)</f>
        <v>198573.34</v>
      </c>
      <c r="AO298" s="198">
        <f t="shared" si="8"/>
        <v>0</v>
      </c>
      <c r="AP298" s="50"/>
      <c r="AQ298" s="50"/>
      <c r="AR298" s="50"/>
      <c r="AS298" s="50"/>
      <c r="AT298" s="50"/>
      <c r="AU298" s="50"/>
      <c r="AV298" s="50"/>
      <c r="AW298" s="50"/>
      <c r="AX298" s="50"/>
      <c r="AY298" s="50"/>
      <c r="AZ298" s="50"/>
      <c r="BA298" s="50"/>
      <c r="BB298" s="50"/>
      <c r="BC298" s="50"/>
      <c r="BD298" s="50"/>
      <c r="BE298" s="50"/>
      <c r="BF298" s="50"/>
      <c r="BG298" s="50"/>
      <c r="BH298" s="50"/>
      <c r="BI298" s="50"/>
      <c r="BJ298" s="50"/>
      <c r="BK298" s="50"/>
      <c r="BL298" s="50"/>
      <c r="BM298" s="50"/>
      <c r="BN298" s="50"/>
      <c r="BO298" s="50"/>
      <c r="BP298" s="50"/>
      <c r="BQ298" s="50"/>
      <c r="BR298" s="50"/>
      <c r="BS298" s="50"/>
      <c r="BT298" s="50"/>
      <c r="BU298" s="50"/>
      <c r="BV298" s="50"/>
      <c r="BW298" s="50"/>
    </row>
    <row r="299" spans="1:75" ht="15.75" thickBot="1" x14ac:dyDescent="0.3">
      <c r="A299" s="26" t="str">
        <f t="shared" si="9"/>
        <v>146017</v>
      </c>
      <c r="B299" s="149" t="s">
        <v>3154</v>
      </c>
      <c r="C299" s="153" t="s">
        <v>3155</v>
      </c>
      <c r="D299" s="149"/>
      <c r="E299" s="140"/>
      <c r="F299" s="140"/>
      <c r="G299" s="140"/>
      <c r="H299" s="140"/>
      <c r="I299" s="140"/>
      <c r="J299" s="140"/>
      <c r="K299" s="140"/>
      <c r="L299" s="140"/>
      <c r="M299" s="140"/>
      <c r="N299" s="140"/>
      <c r="O299" s="140"/>
      <c r="P299" s="140"/>
      <c r="Q299" s="199">
        <v>0</v>
      </c>
      <c r="R299" s="199">
        <v>0</v>
      </c>
      <c r="S299" s="199">
        <v>0</v>
      </c>
      <c r="T299" s="199">
        <v>0</v>
      </c>
      <c r="U299" s="199">
        <v>0</v>
      </c>
      <c r="V299" s="199">
        <v>0</v>
      </c>
      <c r="W299" s="199">
        <v>0</v>
      </c>
      <c r="X299" s="199">
        <v>0</v>
      </c>
      <c r="Y299" s="199">
        <v>0</v>
      </c>
      <c r="Z299" s="199">
        <v>0</v>
      </c>
      <c r="AA299" s="199">
        <v>0</v>
      </c>
      <c r="AB299" s="199">
        <v>0</v>
      </c>
      <c r="AC299" s="199">
        <f>IFERROR(VLOOKUP('SAP Data'!$C299,'2021 Balance Sheet'!$B$7:$O$1335,'2021 Balance Sheet'!D$2, FALSE),0)</f>
        <v>0</v>
      </c>
      <c r="AD299" s="199">
        <f>IFERROR(VLOOKUP('SAP Data'!$C299,'2021 Balance Sheet'!$B$7:$O$1335,'2021 Balance Sheet'!E$2, FALSE),0)</f>
        <v>0</v>
      </c>
      <c r="AE299" s="199">
        <f>IFERROR(VLOOKUP('SAP Data'!$C299,'2021 Balance Sheet'!$B$7:$O$1335,'2021 Balance Sheet'!F$2, FALSE),0)</f>
        <v>0</v>
      </c>
      <c r="AF299" s="199">
        <f>IFERROR(VLOOKUP('SAP Data'!$C299,'2021 Balance Sheet'!$B$7:$O$1335,'2021 Balance Sheet'!G$2, FALSE),0)</f>
        <v>0</v>
      </c>
      <c r="AG299" s="199">
        <f>IFERROR(VLOOKUP('SAP Data'!$C299,'2021 Balance Sheet'!$B$7:$O$1335,'2021 Balance Sheet'!H$2, FALSE),0)</f>
        <v>0</v>
      </c>
      <c r="AH299" s="199">
        <f>IFERROR(VLOOKUP('SAP Data'!$C299,'2021 Balance Sheet'!$B$7:$O$1335,'2021 Balance Sheet'!I$2, FALSE),0)</f>
        <v>0</v>
      </c>
      <c r="AI299" s="199">
        <f>IFERROR(VLOOKUP('SAP Data'!$C299,'2021 Balance Sheet'!$B$7:$O$1335,'2021 Balance Sheet'!J$2, FALSE),0)</f>
        <v>0</v>
      </c>
      <c r="AJ299" s="199">
        <f>IFERROR(VLOOKUP('SAP Data'!$C299,'2021 Balance Sheet'!$B$7:$O$1335,'2021 Balance Sheet'!K$2, FALSE),0)</f>
        <v>0</v>
      </c>
      <c r="AK299" s="199">
        <f>IFERROR(VLOOKUP('SAP Data'!$C299,'2021 Balance Sheet'!$B$7:$O$1335,'2021 Balance Sheet'!L$2, FALSE),0)</f>
        <v>0</v>
      </c>
      <c r="AL299" s="199">
        <f>IFERROR(VLOOKUP('SAP Data'!$C299,'2021 Balance Sheet'!$B$7:$O$1335,'2021 Balance Sheet'!M$2, FALSE),0)</f>
        <v>0</v>
      </c>
      <c r="AM299" s="199">
        <f>IFERROR(VLOOKUP('SAP Data'!$C299,'2021 Balance Sheet'!$B$7:$O$1335,'2021 Balance Sheet'!N$2, FALSE),0)</f>
        <v>0</v>
      </c>
      <c r="AN299" s="199">
        <f>IFERROR(VLOOKUP('SAP Data'!$C299,'2021 Balance Sheet'!$B$7:$O$1335,'2021 Balance Sheet'!O$2, FALSE),0)</f>
        <v>0</v>
      </c>
      <c r="AO299" s="198">
        <f t="shared" si="8"/>
        <v>0</v>
      </c>
    </row>
    <row r="300" spans="1:75" ht="15.75" thickBot="1" x14ac:dyDescent="0.3">
      <c r="A300" s="26" t="str">
        <f t="shared" si="9"/>
        <v>146030</v>
      </c>
      <c r="B300" s="149" t="s">
        <v>3156</v>
      </c>
      <c r="C300" s="153" t="s">
        <v>3157</v>
      </c>
      <c r="D300" s="149"/>
      <c r="E300" s="140"/>
      <c r="F300" s="140"/>
      <c r="G300" s="140"/>
      <c r="H300" s="140"/>
      <c r="I300" s="140"/>
      <c r="J300" s="140"/>
      <c r="K300" s="140"/>
      <c r="L300" s="140"/>
      <c r="M300" s="140"/>
      <c r="N300" s="140"/>
      <c r="O300" s="140"/>
      <c r="P300" s="140"/>
      <c r="Q300" s="199">
        <v>0</v>
      </c>
      <c r="R300" s="199">
        <v>0</v>
      </c>
      <c r="S300" s="199">
        <v>0</v>
      </c>
      <c r="T300" s="199">
        <v>0</v>
      </c>
      <c r="U300" s="199">
        <v>0</v>
      </c>
      <c r="V300" s="199">
        <v>0</v>
      </c>
      <c r="W300" s="199">
        <v>0</v>
      </c>
      <c r="X300" s="199">
        <v>0</v>
      </c>
      <c r="Y300" s="199">
        <v>0</v>
      </c>
      <c r="Z300" s="199">
        <v>0</v>
      </c>
      <c r="AA300" s="199">
        <v>0</v>
      </c>
      <c r="AB300" s="199">
        <v>0</v>
      </c>
      <c r="AC300" s="199">
        <f>IFERROR(VLOOKUP('SAP Data'!$C300,'2021 Balance Sheet'!$B$7:$O$1335,'2021 Balance Sheet'!D$2, FALSE),0)</f>
        <v>0</v>
      </c>
      <c r="AD300" s="199">
        <f>IFERROR(VLOOKUP('SAP Data'!$C300,'2021 Balance Sheet'!$B$7:$O$1335,'2021 Balance Sheet'!E$2, FALSE),0)</f>
        <v>0</v>
      </c>
      <c r="AE300" s="199">
        <f>IFERROR(VLOOKUP('SAP Data'!$C300,'2021 Balance Sheet'!$B$7:$O$1335,'2021 Balance Sheet'!F$2, FALSE),0)</f>
        <v>0</v>
      </c>
      <c r="AF300" s="199">
        <f>IFERROR(VLOOKUP('SAP Data'!$C300,'2021 Balance Sheet'!$B$7:$O$1335,'2021 Balance Sheet'!G$2, FALSE),0)</f>
        <v>0</v>
      </c>
      <c r="AG300" s="199">
        <f>IFERROR(VLOOKUP('SAP Data'!$C300,'2021 Balance Sheet'!$B$7:$O$1335,'2021 Balance Sheet'!H$2, FALSE),0)</f>
        <v>0</v>
      </c>
      <c r="AH300" s="199">
        <f>IFERROR(VLOOKUP('SAP Data'!$C300,'2021 Balance Sheet'!$B$7:$O$1335,'2021 Balance Sheet'!I$2, FALSE),0)</f>
        <v>0</v>
      </c>
      <c r="AI300" s="199">
        <f>IFERROR(VLOOKUP('SAP Data'!$C300,'2021 Balance Sheet'!$B$7:$O$1335,'2021 Balance Sheet'!J$2, FALSE),0)</f>
        <v>0</v>
      </c>
      <c r="AJ300" s="199">
        <f>IFERROR(VLOOKUP('SAP Data'!$C300,'2021 Balance Sheet'!$B$7:$O$1335,'2021 Balance Sheet'!K$2, FALSE),0)</f>
        <v>0</v>
      </c>
      <c r="AK300" s="199">
        <f>IFERROR(VLOOKUP('SAP Data'!$C300,'2021 Balance Sheet'!$B$7:$O$1335,'2021 Balance Sheet'!L$2, FALSE),0)</f>
        <v>0</v>
      </c>
      <c r="AL300" s="199">
        <f>IFERROR(VLOOKUP('SAP Data'!$C300,'2021 Balance Sheet'!$B$7:$O$1335,'2021 Balance Sheet'!M$2, FALSE),0)</f>
        <v>0</v>
      </c>
      <c r="AM300" s="199">
        <f>IFERROR(VLOOKUP('SAP Data'!$C300,'2021 Balance Sheet'!$B$7:$O$1335,'2021 Balance Sheet'!N$2, FALSE),0)</f>
        <v>0</v>
      </c>
      <c r="AN300" s="199">
        <f>IFERROR(VLOOKUP('SAP Data'!$C300,'2021 Balance Sheet'!$B$7:$O$1335,'2021 Balance Sheet'!O$2, FALSE),0)</f>
        <v>0</v>
      </c>
      <c r="AO300" s="198">
        <f t="shared" si="8"/>
        <v>0</v>
      </c>
    </row>
    <row r="301" spans="1:75" ht="15.75" thickBot="1" x14ac:dyDescent="0.3">
      <c r="A301" s="26" t="str">
        <f t="shared" si="9"/>
        <v>146031</v>
      </c>
      <c r="B301" s="149" t="s">
        <v>1476</v>
      </c>
      <c r="C301" s="153" t="s">
        <v>467</v>
      </c>
      <c r="D301" s="149" t="s">
        <v>4</v>
      </c>
      <c r="E301" s="139">
        <v>0</v>
      </c>
      <c r="F301" s="139">
        <v>303.16000000000003</v>
      </c>
      <c r="G301" s="139">
        <v>1324.11</v>
      </c>
      <c r="H301" s="139">
        <v>6791.71</v>
      </c>
      <c r="I301" s="139">
        <v>3271.91</v>
      </c>
      <c r="J301" s="139">
        <v>45.82</v>
      </c>
      <c r="K301" s="139">
        <v>86.36</v>
      </c>
      <c r="L301" s="139">
        <v>178.01</v>
      </c>
      <c r="M301" s="139">
        <v>219.19</v>
      </c>
      <c r="N301" s="139">
        <v>0</v>
      </c>
      <c r="O301" s="139">
        <v>3980.82</v>
      </c>
      <c r="P301" s="139">
        <v>407.97</v>
      </c>
      <c r="Q301" s="199">
        <v>5576.92</v>
      </c>
      <c r="R301" s="199">
        <v>5627.16</v>
      </c>
      <c r="S301" s="199">
        <v>165.28</v>
      </c>
      <c r="T301" s="199">
        <v>330.56</v>
      </c>
      <c r="U301" s="199">
        <v>495.83</v>
      </c>
      <c r="V301" s="199">
        <v>2939.16</v>
      </c>
      <c r="W301" s="199">
        <v>547.08000000000004</v>
      </c>
      <c r="X301" s="199">
        <v>651.75</v>
      </c>
      <c r="Y301" s="199">
        <v>444.78</v>
      </c>
      <c r="Z301" s="199">
        <v>228.26</v>
      </c>
      <c r="AA301" s="199">
        <v>7198.15</v>
      </c>
      <c r="AB301" s="199">
        <v>8349.73</v>
      </c>
      <c r="AC301" s="199">
        <f>IFERROR(VLOOKUP('SAP Data'!$C301,'2021 Balance Sheet'!$B$7:$O$1335,'2021 Balance Sheet'!D$2, FALSE),0)</f>
        <v>52.16</v>
      </c>
      <c r="AD301" s="199">
        <f>IFERROR(VLOOKUP('SAP Data'!$C301,'2021 Balance Sheet'!$B$7:$O$1335,'2021 Balance Sheet'!E$2, FALSE),0)</f>
        <v>52.16</v>
      </c>
      <c r="AE301" s="199">
        <f>IFERROR(VLOOKUP('SAP Data'!$C301,'2021 Balance Sheet'!$B$7:$O$1335,'2021 Balance Sheet'!F$2, FALSE),0)</f>
        <v>52.16</v>
      </c>
      <c r="AF301" s="199">
        <f>IFERROR(VLOOKUP('SAP Data'!$C301,'2021 Balance Sheet'!$B$7:$O$1335,'2021 Balance Sheet'!G$2, FALSE),0)</f>
        <v>52.16</v>
      </c>
      <c r="AG301" s="199">
        <f>IFERROR(VLOOKUP('SAP Data'!$C301,'2021 Balance Sheet'!$B$7:$O$1335,'2021 Balance Sheet'!H$2, FALSE),0)</f>
        <v>52.16</v>
      </c>
      <c r="AH301" s="199">
        <f>IFERROR(VLOOKUP('SAP Data'!$C301,'2021 Balance Sheet'!$B$7:$O$1335,'2021 Balance Sheet'!I$2, FALSE),0)</f>
        <v>106.16</v>
      </c>
      <c r="AI301" s="199">
        <f>IFERROR(VLOOKUP('SAP Data'!$C301,'2021 Balance Sheet'!$B$7:$O$1335,'2021 Balance Sheet'!J$2, FALSE),0)</f>
        <v>2058.9</v>
      </c>
      <c r="AJ301" s="199">
        <f>IFERROR(VLOOKUP('SAP Data'!$C301,'2021 Balance Sheet'!$B$7:$O$1335,'2021 Balance Sheet'!K$2, FALSE),0)</f>
        <v>1943.9</v>
      </c>
      <c r="AK301" s="199">
        <f>IFERROR(VLOOKUP('SAP Data'!$C301,'2021 Balance Sheet'!$B$7:$O$1335,'2021 Balance Sheet'!L$2, FALSE),0)</f>
        <v>8045.55</v>
      </c>
      <c r="AL301" s="199">
        <f>IFERROR(VLOOKUP('SAP Data'!$C301,'2021 Balance Sheet'!$B$7:$O$1335,'2021 Balance Sheet'!M$2, FALSE),0)</f>
        <v>150.72999999999999</v>
      </c>
      <c r="AM301" s="199">
        <f>IFERROR(VLOOKUP('SAP Data'!$C301,'2021 Balance Sheet'!$B$7:$O$1335,'2021 Balance Sheet'!N$2, FALSE),0)</f>
        <v>2024.31</v>
      </c>
      <c r="AN301" s="199">
        <f>IFERROR(VLOOKUP('SAP Data'!$C301,'2021 Balance Sheet'!$B$7:$O$1335,'2021 Balance Sheet'!O$2, FALSE),0)</f>
        <v>0</v>
      </c>
      <c r="AO301" s="198">
        <f t="shared" si="8"/>
        <v>8349.73</v>
      </c>
    </row>
    <row r="302" spans="1:75" ht="15.75" thickBot="1" x14ac:dyDescent="0.3">
      <c r="A302" s="26" t="str">
        <f t="shared" si="9"/>
        <v>146035</v>
      </c>
      <c r="B302" s="126" t="s">
        <v>1477</v>
      </c>
      <c r="C302" s="153" t="s">
        <v>1478</v>
      </c>
      <c r="D302" s="125" t="s">
        <v>4</v>
      </c>
      <c r="E302" s="140">
        <v>25855.29</v>
      </c>
      <c r="F302" s="140">
        <v>32811.22</v>
      </c>
      <c r="G302" s="140">
        <v>10243.76</v>
      </c>
      <c r="H302" s="140">
        <v>29968.45</v>
      </c>
      <c r="I302" s="140">
        <v>111528.25</v>
      </c>
      <c r="J302" s="140">
        <v>131694.89000000001</v>
      </c>
      <c r="K302" s="140">
        <v>318021.06</v>
      </c>
      <c r="L302" s="140">
        <v>50018.92</v>
      </c>
      <c r="M302" s="140">
        <v>229063.32</v>
      </c>
      <c r="N302" s="140">
        <v>101078.88</v>
      </c>
      <c r="O302" s="140">
        <v>285609.84999999998</v>
      </c>
      <c r="P302" s="140">
        <v>399409.07</v>
      </c>
      <c r="Q302" s="199">
        <v>85219.16</v>
      </c>
      <c r="R302" s="199">
        <v>150175.87</v>
      </c>
      <c r="S302" s="199">
        <v>197204.33</v>
      </c>
      <c r="T302" s="199">
        <v>241466.31</v>
      </c>
      <c r="U302" s="199">
        <v>124852.58</v>
      </c>
      <c r="V302" s="199">
        <v>321948.71000000002</v>
      </c>
      <c r="W302" s="199">
        <v>106678.53</v>
      </c>
      <c r="X302" s="199">
        <v>162634.9</v>
      </c>
      <c r="Y302" s="199">
        <v>215454.64</v>
      </c>
      <c r="Z302" s="199">
        <v>115980.6</v>
      </c>
      <c r="AA302" s="199">
        <v>611699.72</v>
      </c>
      <c r="AB302" s="199">
        <v>189269.11</v>
      </c>
      <c r="AC302" s="199">
        <f>IFERROR(VLOOKUP('SAP Data'!$C302,'2021 Balance Sheet'!$B$7:$O$1335,'2021 Balance Sheet'!D$2, FALSE),0)</f>
        <v>82991.350000000006</v>
      </c>
      <c r="AD302" s="199">
        <f>IFERROR(VLOOKUP('SAP Data'!$C302,'2021 Balance Sheet'!$B$7:$O$1335,'2021 Balance Sheet'!E$2, FALSE),0)</f>
        <v>237212.65</v>
      </c>
      <c r="AE302" s="199">
        <f>IFERROR(VLOOKUP('SAP Data'!$C302,'2021 Balance Sheet'!$B$7:$O$1335,'2021 Balance Sheet'!F$2, FALSE),0)</f>
        <v>240980.39</v>
      </c>
      <c r="AF302" s="199">
        <f>IFERROR(VLOOKUP('SAP Data'!$C302,'2021 Balance Sheet'!$B$7:$O$1335,'2021 Balance Sheet'!G$2, FALSE),0)</f>
        <v>158660.10999999999</v>
      </c>
      <c r="AG302" s="199">
        <f>IFERROR(VLOOKUP('SAP Data'!$C302,'2021 Balance Sheet'!$B$7:$O$1335,'2021 Balance Sheet'!H$2, FALSE),0)</f>
        <v>151848.39000000001</v>
      </c>
      <c r="AH302" s="199">
        <f>IFERROR(VLOOKUP('SAP Data'!$C302,'2021 Balance Sheet'!$B$7:$O$1335,'2021 Balance Sheet'!I$2, FALSE),0)</f>
        <v>252848.07</v>
      </c>
      <c r="AI302" s="199">
        <f>IFERROR(VLOOKUP('SAP Data'!$C302,'2021 Balance Sheet'!$B$7:$O$1335,'2021 Balance Sheet'!J$2, FALSE),0)</f>
        <v>190650.11</v>
      </c>
      <c r="AJ302" s="199">
        <f>IFERROR(VLOOKUP('SAP Data'!$C302,'2021 Balance Sheet'!$B$7:$O$1335,'2021 Balance Sheet'!K$2, FALSE),0)</f>
        <v>107376.15</v>
      </c>
      <c r="AK302" s="199">
        <f>IFERROR(VLOOKUP('SAP Data'!$C302,'2021 Balance Sheet'!$B$7:$O$1335,'2021 Balance Sheet'!L$2, FALSE),0)</f>
        <v>250028.87</v>
      </c>
      <c r="AL302" s="199">
        <f>IFERROR(VLOOKUP('SAP Data'!$C302,'2021 Balance Sheet'!$B$7:$O$1335,'2021 Balance Sheet'!M$2, FALSE),0)</f>
        <v>174690.91</v>
      </c>
      <c r="AM302" s="199">
        <f>IFERROR(VLOOKUP('SAP Data'!$C302,'2021 Balance Sheet'!$B$7:$O$1335,'2021 Balance Sheet'!N$2, FALSE),0)</f>
        <v>637499.89</v>
      </c>
      <c r="AN302" s="199">
        <f>IFERROR(VLOOKUP('SAP Data'!$C302,'2021 Balance Sheet'!$B$7:$O$1335,'2021 Balance Sheet'!O$2, FALSE),0)</f>
        <v>222535.31</v>
      </c>
      <c r="AO302" s="198">
        <f t="shared" si="8"/>
        <v>189269.11</v>
      </c>
    </row>
    <row r="303" spans="1:75" ht="15.75" thickBot="1" x14ac:dyDescent="0.3">
      <c r="A303" s="26" t="str">
        <f t="shared" si="9"/>
        <v>146040</v>
      </c>
      <c r="B303" s="126" t="s">
        <v>1479</v>
      </c>
      <c r="C303" s="153" t="s">
        <v>469</v>
      </c>
      <c r="D303" s="125" t="s">
        <v>4</v>
      </c>
      <c r="E303" s="139">
        <v>47051.47</v>
      </c>
      <c r="F303" s="139">
        <v>33614.730000000003</v>
      </c>
      <c r="G303" s="139">
        <v>39812.49</v>
      </c>
      <c r="H303" s="139">
        <v>35418.129999999997</v>
      </c>
      <c r="I303" s="139">
        <v>54707.040000000001</v>
      </c>
      <c r="J303" s="139">
        <v>36568.65</v>
      </c>
      <c r="K303" s="139">
        <v>27306.02</v>
      </c>
      <c r="L303" s="139">
        <v>32943</v>
      </c>
      <c r="M303" s="139">
        <v>34355.919999999998</v>
      </c>
      <c r="N303" s="139">
        <v>37713.78</v>
      </c>
      <c r="O303" s="139">
        <v>311783.61</v>
      </c>
      <c r="P303" s="139">
        <v>29106.63</v>
      </c>
      <c r="Q303" s="199">
        <v>44024.05</v>
      </c>
      <c r="R303" s="199">
        <v>42959.43</v>
      </c>
      <c r="S303" s="199">
        <v>49172.92</v>
      </c>
      <c r="T303" s="199">
        <v>51159.44</v>
      </c>
      <c r="U303" s="199">
        <v>50645.06</v>
      </c>
      <c r="V303" s="199">
        <v>70062.990000000005</v>
      </c>
      <c r="W303" s="199">
        <v>55729.33</v>
      </c>
      <c r="X303" s="199">
        <v>50259.26</v>
      </c>
      <c r="Y303" s="199">
        <v>56136.01</v>
      </c>
      <c r="Z303" s="199">
        <v>55510.91</v>
      </c>
      <c r="AA303" s="199">
        <v>51595.519999999997</v>
      </c>
      <c r="AB303" s="199">
        <v>0</v>
      </c>
      <c r="AC303" s="199">
        <f>IFERROR(VLOOKUP('SAP Data'!$C303,'2021 Balance Sheet'!$B$7:$O$1335,'2021 Balance Sheet'!D$2, FALSE),0)</f>
        <v>0</v>
      </c>
      <c r="AD303" s="199">
        <f>IFERROR(VLOOKUP('SAP Data'!$C303,'2021 Balance Sheet'!$B$7:$O$1335,'2021 Balance Sheet'!E$2, FALSE),0)</f>
        <v>0</v>
      </c>
      <c r="AE303" s="199">
        <f>IFERROR(VLOOKUP('SAP Data'!$C303,'2021 Balance Sheet'!$B$7:$O$1335,'2021 Balance Sheet'!F$2, FALSE),0)</f>
        <v>0</v>
      </c>
      <c r="AF303" s="199">
        <f>IFERROR(VLOOKUP('SAP Data'!$C303,'2021 Balance Sheet'!$B$7:$O$1335,'2021 Balance Sheet'!G$2, FALSE),0)</f>
        <v>0</v>
      </c>
      <c r="AG303" s="199">
        <f>IFERROR(VLOOKUP('SAP Data'!$C303,'2021 Balance Sheet'!$B$7:$O$1335,'2021 Balance Sheet'!H$2, FALSE),0)</f>
        <v>0</v>
      </c>
      <c r="AH303" s="199">
        <f>IFERROR(VLOOKUP('SAP Data'!$C303,'2021 Balance Sheet'!$B$7:$O$1335,'2021 Balance Sheet'!I$2, FALSE),0)</f>
        <v>0</v>
      </c>
      <c r="AI303" s="199">
        <f>IFERROR(VLOOKUP('SAP Data'!$C303,'2021 Balance Sheet'!$B$7:$O$1335,'2021 Balance Sheet'!J$2, FALSE),0)</f>
        <v>0</v>
      </c>
      <c r="AJ303" s="199">
        <f>IFERROR(VLOOKUP('SAP Data'!$C303,'2021 Balance Sheet'!$B$7:$O$1335,'2021 Balance Sheet'!K$2, FALSE),0)</f>
        <v>0</v>
      </c>
      <c r="AK303" s="199">
        <f>IFERROR(VLOOKUP('SAP Data'!$C303,'2021 Balance Sheet'!$B$7:$O$1335,'2021 Balance Sheet'!L$2, FALSE),0)</f>
        <v>0</v>
      </c>
      <c r="AL303" s="199">
        <f>IFERROR(VLOOKUP('SAP Data'!$C303,'2021 Balance Sheet'!$B$7:$O$1335,'2021 Balance Sheet'!M$2, FALSE),0)</f>
        <v>0</v>
      </c>
      <c r="AM303" s="199">
        <f>IFERROR(VLOOKUP('SAP Data'!$C303,'2021 Balance Sheet'!$B$7:$O$1335,'2021 Balance Sheet'!N$2, FALSE),0)</f>
        <v>0</v>
      </c>
      <c r="AN303" s="199">
        <f>IFERROR(VLOOKUP('SAP Data'!$C303,'2021 Balance Sheet'!$B$7:$O$1335,'2021 Balance Sheet'!O$2, FALSE),0)</f>
        <v>0</v>
      </c>
      <c r="AO303" s="198">
        <f t="shared" si="8"/>
        <v>0</v>
      </c>
    </row>
    <row r="304" spans="1:75" ht="15.75" thickBot="1" x14ac:dyDescent="0.3">
      <c r="A304" s="26" t="str">
        <f t="shared" si="9"/>
        <v>146042</v>
      </c>
      <c r="B304" s="126" t="s">
        <v>1480</v>
      </c>
      <c r="C304" s="153" t="s">
        <v>471</v>
      </c>
      <c r="D304" s="125" t="s">
        <v>4</v>
      </c>
      <c r="E304" s="140">
        <v>75624.960000000006</v>
      </c>
      <c r="F304" s="140">
        <v>133516.57</v>
      </c>
      <c r="G304" s="140">
        <v>243746.81</v>
      </c>
      <c r="H304" s="140">
        <v>79268.89</v>
      </c>
      <c r="I304" s="140">
        <v>95819.37</v>
      </c>
      <c r="J304" s="140">
        <v>90639.02</v>
      </c>
      <c r="K304" s="140">
        <v>94680.14</v>
      </c>
      <c r="L304" s="140">
        <v>70487.289999999994</v>
      </c>
      <c r="M304" s="140">
        <v>104392.86</v>
      </c>
      <c r="N304" s="140">
        <v>70264.36</v>
      </c>
      <c r="O304" s="140">
        <v>77895.41</v>
      </c>
      <c r="P304" s="140">
        <v>158824.82</v>
      </c>
      <c r="Q304" s="199">
        <v>104887.33</v>
      </c>
      <c r="R304" s="199">
        <v>63174.42</v>
      </c>
      <c r="S304" s="199">
        <v>332030.14</v>
      </c>
      <c r="T304" s="199">
        <v>59986.35</v>
      </c>
      <c r="U304" s="199">
        <v>57986.239999999998</v>
      </c>
      <c r="V304" s="199">
        <v>62205.81</v>
      </c>
      <c r="W304" s="199">
        <v>61008.49</v>
      </c>
      <c r="X304" s="199">
        <v>55750.98</v>
      </c>
      <c r="Y304" s="199">
        <v>57956.15</v>
      </c>
      <c r="Z304" s="199">
        <v>56817.03</v>
      </c>
      <c r="AA304" s="199">
        <v>313924.15000000002</v>
      </c>
      <c r="AB304" s="199">
        <v>133489.16</v>
      </c>
      <c r="AC304" s="199">
        <f>IFERROR(VLOOKUP('SAP Data'!$C304,'2021 Balance Sheet'!$B$7:$O$1335,'2021 Balance Sheet'!D$2, FALSE),0)</f>
        <v>50555.44</v>
      </c>
      <c r="AD304" s="199">
        <f>IFERROR(VLOOKUP('SAP Data'!$C304,'2021 Balance Sheet'!$B$7:$O$1335,'2021 Balance Sheet'!E$2, FALSE),0)</f>
        <v>57682.7</v>
      </c>
      <c r="AE304" s="199">
        <f>IFERROR(VLOOKUP('SAP Data'!$C304,'2021 Balance Sheet'!$B$7:$O$1335,'2021 Balance Sheet'!F$2, FALSE),0)</f>
        <v>193502.51</v>
      </c>
      <c r="AF304" s="199">
        <f>IFERROR(VLOOKUP('SAP Data'!$C304,'2021 Balance Sheet'!$B$7:$O$1335,'2021 Balance Sheet'!G$2, FALSE),0)</f>
        <v>56097.7</v>
      </c>
      <c r="AG304" s="199">
        <f>IFERROR(VLOOKUP('SAP Data'!$C304,'2021 Balance Sheet'!$B$7:$O$1335,'2021 Balance Sheet'!H$2, FALSE),0)</f>
        <v>52732.79</v>
      </c>
      <c r="AH304" s="199">
        <f>IFERROR(VLOOKUP('SAP Data'!$C304,'2021 Balance Sheet'!$B$7:$O$1335,'2021 Balance Sheet'!I$2, FALSE),0)</f>
        <v>61951.25</v>
      </c>
      <c r="AI304" s="199">
        <f>IFERROR(VLOOKUP('SAP Data'!$C304,'2021 Balance Sheet'!$B$7:$O$1335,'2021 Balance Sheet'!J$2, FALSE),0)</f>
        <v>44206.31</v>
      </c>
      <c r="AJ304" s="199">
        <f>IFERROR(VLOOKUP('SAP Data'!$C304,'2021 Balance Sheet'!$B$7:$O$1335,'2021 Balance Sheet'!K$2, FALSE),0)</f>
        <v>50860.94</v>
      </c>
      <c r="AK304" s="199">
        <f>IFERROR(VLOOKUP('SAP Data'!$C304,'2021 Balance Sheet'!$B$7:$O$1335,'2021 Balance Sheet'!L$2, FALSE),0)</f>
        <v>61797.83</v>
      </c>
      <c r="AL304" s="199">
        <f>IFERROR(VLOOKUP('SAP Data'!$C304,'2021 Balance Sheet'!$B$7:$O$1335,'2021 Balance Sheet'!M$2, FALSE),0)</f>
        <v>50493.57</v>
      </c>
      <c r="AM304" s="199">
        <f>IFERROR(VLOOKUP('SAP Data'!$C304,'2021 Balance Sheet'!$B$7:$O$1335,'2021 Balance Sheet'!N$2, FALSE),0)</f>
        <v>37612.35</v>
      </c>
      <c r="AN304" s="199">
        <f>IFERROR(VLOOKUP('SAP Data'!$C304,'2021 Balance Sheet'!$B$7:$O$1335,'2021 Balance Sheet'!O$2, FALSE),0)</f>
        <v>20368.849999999999</v>
      </c>
      <c r="AO304" s="198">
        <f t="shared" si="8"/>
        <v>133489.16</v>
      </c>
    </row>
    <row r="305" spans="1:75" ht="15.75" thickBot="1" x14ac:dyDescent="0.3">
      <c r="A305" s="26" t="str">
        <f t="shared" si="9"/>
        <v>146050</v>
      </c>
      <c r="B305" s="126" t="s">
        <v>473</v>
      </c>
      <c r="C305" s="153" t="s">
        <v>474</v>
      </c>
      <c r="D305" s="125" t="s">
        <v>4</v>
      </c>
      <c r="E305" s="139">
        <v>0</v>
      </c>
      <c r="F305" s="139">
        <v>0</v>
      </c>
      <c r="G305" s="139">
        <v>0</v>
      </c>
      <c r="H305" s="139">
        <v>86.36</v>
      </c>
      <c r="I305" s="139">
        <v>483.99</v>
      </c>
      <c r="J305" s="139">
        <v>483.99</v>
      </c>
      <c r="K305" s="139">
        <v>0</v>
      </c>
      <c r="L305" s="139">
        <v>0</v>
      </c>
      <c r="M305" s="139">
        <v>0</v>
      </c>
      <c r="N305" s="139">
        <v>0</v>
      </c>
      <c r="O305" s="139">
        <v>0</v>
      </c>
      <c r="P305" s="139">
        <v>0</v>
      </c>
      <c r="Q305" s="199">
        <v>0</v>
      </c>
      <c r="R305" s="199">
        <v>0</v>
      </c>
      <c r="S305" s="199">
        <v>0</v>
      </c>
      <c r="T305" s="199">
        <v>0</v>
      </c>
      <c r="U305" s="199">
        <v>0</v>
      </c>
      <c r="V305" s="199">
        <v>0</v>
      </c>
      <c r="W305" s="199">
        <v>0</v>
      </c>
      <c r="X305" s="199">
        <v>0</v>
      </c>
      <c r="Y305" s="199">
        <v>0</v>
      </c>
      <c r="Z305" s="199">
        <v>0</v>
      </c>
      <c r="AA305" s="199">
        <v>0</v>
      </c>
      <c r="AB305" s="199">
        <v>0</v>
      </c>
      <c r="AC305" s="199">
        <f>IFERROR(VLOOKUP('SAP Data'!$C305,'2021 Balance Sheet'!$B$7:$O$1335,'2021 Balance Sheet'!D$2, FALSE),0)</f>
        <v>0</v>
      </c>
      <c r="AD305" s="199">
        <f>IFERROR(VLOOKUP('SAP Data'!$C305,'2021 Balance Sheet'!$B$7:$O$1335,'2021 Balance Sheet'!E$2, FALSE),0)</f>
        <v>0</v>
      </c>
      <c r="AE305" s="199">
        <f>IFERROR(VLOOKUP('SAP Data'!$C305,'2021 Balance Sheet'!$B$7:$O$1335,'2021 Balance Sheet'!F$2, FALSE),0)</f>
        <v>0</v>
      </c>
      <c r="AF305" s="199">
        <f>IFERROR(VLOOKUP('SAP Data'!$C305,'2021 Balance Sheet'!$B$7:$O$1335,'2021 Balance Sheet'!G$2, FALSE),0)</f>
        <v>0</v>
      </c>
      <c r="AG305" s="199">
        <f>IFERROR(VLOOKUP('SAP Data'!$C305,'2021 Balance Sheet'!$B$7:$O$1335,'2021 Balance Sheet'!H$2, FALSE),0)</f>
        <v>0</v>
      </c>
      <c r="AH305" s="199">
        <f>IFERROR(VLOOKUP('SAP Data'!$C305,'2021 Balance Sheet'!$B$7:$O$1335,'2021 Balance Sheet'!I$2, FALSE),0)</f>
        <v>0</v>
      </c>
      <c r="AI305" s="199">
        <f>IFERROR(VLOOKUP('SAP Data'!$C305,'2021 Balance Sheet'!$B$7:$O$1335,'2021 Balance Sheet'!J$2, FALSE),0)</f>
        <v>0</v>
      </c>
      <c r="AJ305" s="199">
        <f>IFERROR(VLOOKUP('SAP Data'!$C305,'2021 Balance Sheet'!$B$7:$O$1335,'2021 Balance Sheet'!K$2, FALSE),0)</f>
        <v>0</v>
      </c>
      <c r="AK305" s="199">
        <f>IFERROR(VLOOKUP('SAP Data'!$C305,'2021 Balance Sheet'!$B$7:$O$1335,'2021 Balance Sheet'!L$2, FALSE),0)</f>
        <v>0</v>
      </c>
      <c r="AL305" s="199">
        <f>IFERROR(VLOOKUP('SAP Data'!$C305,'2021 Balance Sheet'!$B$7:$O$1335,'2021 Balance Sheet'!M$2, FALSE),0)</f>
        <v>0</v>
      </c>
      <c r="AM305" s="199">
        <f>IFERROR(VLOOKUP('SAP Data'!$C305,'2021 Balance Sheet'!$B$7:$O$1335,'2021 Balance Sheet'!N$2, FALSE),0)</f>
        <v>0</v>
      </c>
      <c r="AN305" s="199">
        <f>IFERROR(VLOOKUP('SAP Data'!$C305,'2021 Balance Sheet'!$B$7:$O$1335,'2021 Balance Sheet'!O$2, FALSE),0)</f>
        <v>0</v>
      </c>
      <c r="AO305" s="198">
        <f t="shared" si="8"/>
        <v>0</v>
      </c>
    </row>
    <row r="306" spans="1:75" ht="15.75" thickBot="1" x14ac:dyDescent="0.3">
      <c r="A306" s="26" t="str">
        <f t="shared" si="9"/>
        <v>146060</v>
      </c>
      <c r="B306" s="126" t="s">
        <v>476</v>
      </c>
      <c r="C306" s="153" t="s">
        <v>477</v>
      </c>
      <c r="D306" s="125" t="s">
        <v>4</v>
      </c>
      <c r="E306" s="140">
        <v>0</v>
      </c>
      <c r="F306" s="140">
        <v>0</v>
      </c>
      <c r="G306" s="140">
        <v>0</v>
      </c>
      <c r="H306" s="140">
        <v>0</v>
      </c>
      <c r="I306" s="140">
        <v>0</v>
      </c>
      <c r="J306" s="140">
        <v>0</v>
      </c>
      <c r="K306" s="140">
        <v>0</v>
      </c>
      <c r="L306" s="140">
        <v>0</v>
      </c>
      <c r="M306" s="140">
        <v>0</v>
      </c>
      <c r="N306" s="140">
        <v>0</v>
      </c>
      <c r="O306" s="140">
        <v>0</v>
      </c>
      <c r="P306" s="140">
        <v>0</v>
      </c>
      <c r="Q306" s="199">
        <v>0</v>
      </c>
      <c r="R306" s="199">
        <v>0</v>
      </c>
      <c r="S306" s="199">
        <v>0</v>
      </c>
      <c r="T306" s="199">
        <v>0</v>
      </c>
      <c r="U306" s="199">
        <v>0</v>
      </c>
      <c r="V306" s="199">
        <v>0</v>
      </c>
      <c r="W306" s="199">
        <v>0</v>
      </c>
      <c r="X306" s="199">
        <v>0</v>
      </c>
      <c r="Y306" s="199">
        <v>0</v>
      </c>
      <c r="Z306" s="199">
        <v>0</v>
      </c>
      <c r="AA306" s="199">
        <v>0</v>
      </c>
      <c r="AB306" s="199">
        <v>0</v>
      </c>
      <c r="AC306" s="199">
        <f>IFERROR(VLOOKUP('SAP Data'!$C306,'2021 Balance Sheet'!$B$7:$O$1335,'2021 Balance Sheet'!D$2, FALSE),0)</f>
        <v>0</v>
      </c>
      <c r="AD306" s="199">
        <f>IFERROR(VLOOKUP('SAP Data'!$C306,'2021 Balance Sheet'!$B$7:$O$1335,'2021 Balance Sheet'!E$2, FALSE),0)</f>
        <v>0</v>
      </c>
      <c r="AE306" s="199">
        <f>IFERROR(VLOOKUP('SAP Data'!$C306,'2021 Balance Sheet'!$B$7:$O$1335,'2021 Balance Sheet'!F$2, FALSE),0)</f>
        <v>0</v>
      </c>
      <c r="AF306" s="199">
        <f>IFERROR(VLOOKUP('SAP Data'!$C306,'2021 Balance Sheet'!$B$7:$O$1335,'2021 Balance Sheet'!G$2, FALSE),0)</f>
        <v>0</v>
      </c>
      <c r="AG306" s="199">
        <f>IFERROR(VLOOKUP('SAP Data'!$C306,'2021 Balance Sheet'!$B$7:$O$1335,'2021 Balance Sheet'!H$2, FALSE),0)</f>
        <v>0</v>
      </c>
      <c r="AH306" s="199">
        <f>IFERROR(VLOOKUP('SAP Data'!$C306,'2021 Balance Sheet'!$B$7:$O$1335,'2021 Balance Sheet'!I$2, FALSE),0)</f>
        <v>0</v>
      </c>
      <c r="AI306" s="199">
        <f>IFERROR(VLOOKUP('SAP Data'!$C306,'2021 Balance Sheet'!$B$7:$O$1335,'2021 Balance Sheet'!J$2, FALSE),0)</f>
        <v>0</v>
      </c>
      <c r="AJ306" s="199">
        <f>IFERROR(VLOOKUP('SAP Data'!$C306,'2021 Balance Sheet'!$B$7:$O$1335,'2021 Balance Sheet'!K$2, FALSE),0)</f>
        <v>0</v>
      </c>
      <c r="AK306" s="199">
        <f>IFERROR(VLOOKUP('SAP Data'!$C306,'2021 Balance Sheet'!$B$7:$O$1335,'2021 Balance Sheet'!L$2, FALSE),0)</f>
        <v>0</v>
      </c>
      <c r="AL306" s="199">
        <f>IFERROR(VLOOKUP('SAP Data'!$C306,'2021 Balance Sheet'!$B$7:$O$1335,'2021 Balance Sheet'!M$2, FALSE),0)</f>
        <v>0</v>
      </c>
      <c r="AM306" s="199">
        <f>IFERROR(VLOOKUP('SAP Data'!$C306,'2021 Balance Sheet'!$B$7:$O$1335,'2021 Balance Sheet'!N$2, FALSE),0)</f>
        <v>0</v>
      </c>
      <c r="AN306" s="199">
        <f>IFERROR(VLOOKUP('SAP Data'!$C306,'2021 Balance Sheet'!$B$7:$O$1335,'2021 Balance Sheet'!O$2, FALSE),0)</f>
        <v>0</v>
      </c>
      <c r="AO306" s="198">
        <f t="shared" si="8"/>
        <v>0</v>
      </c>
    </row>
    <row r="307" spans="1:75" ht="15.75" thickBot="1" x14ac:dyDescent="0.3">
      <c r="A307" s="26" t="str">
        <f t="shared" si="9"/>
        <v>500149</v>
      </c>
      <c r="B307" s="149" t="s">
        <v>1614</v>
      </c>
      <c r="C307" s="153">
        <v>500149</v>
      </c>
      <c r="D307" s="166"/>
      <c r="E307" s="139">
        <v>3623250.19</v>
      </c>
      <c r="F307" s="139">
        <v>34724.28</v>
      </c>
      <c r="G307" s="139">
        <v>3951662.57</v>
      </c>
      <c r="H307" s="139">
        <v>194581.16</v>
      </c>
      <c r="I307" s="139">
        <v>41355.040000000001</v>
      </c>
      <c r="J307" s="139">
        <v>30157.98</v>
      </c>
      <c r="K307" s="139">
        <v>28517.66</v>
      </c>
      <c r="L307" s="139">
        <v>8538.64</v>
      </c>
      <c r="M307" s="139">
        <v>737987.81</v>
      </c>
      <c r="N307" s="139">
        <v>25100.87</v>
      </c>
      <c r="O307" s="139">
        <v>-1282.6199999999999</v>
      </c>
      <c r="P307" s="139">
        <v>198786.45</v>
      </c>
      <c r="Q307" s="199">
        <v>0</v>
      </c>
      <c r="R307" s="199">
        <v>0</v>
      </c>
      <c r="S307" s="199">
        <v>0</v>
      </c>
      <c r="T307" s="199">
        <v>0</v>
      </c>
      <c r="U307" s="199">
        <v>0</v>
      </c>
      <c r="V307" s="199">
        <v>0</v>
      </c>
      <c r="W307" s="199">
        <v>0</v>
      </c>
      <c r="X307" s="199">
        <v>0</v>
      </c>
      <c r="Y307" s="199">
        <v>0</v>
      </c>
      <c r="Z307" s="199">
        <v>0</v>
      </c>
      <c r="AA307" s="199">
        <v>0</v>
      </c>
      <c r="AB307" s="199">
        <v>0</v>
      </c>
      <c r="AC307" s="199">
        <f>IFERROR(VLOOKUP('SAP Data'!$C307,'2021 Balance Sheet'!$B$7:$O$1335,'2021 Balance Sheet'!D$2, FALSE),0)</f>
        <v>0</v>
      </c>
      <c r="AD307" s="199">
        <f>IFERROR(VLOOKUP('SAP Data'!$C307,'2021 Balance Sheet'!$B$7:$O$1335,'2021 Balance Sheet'!E$2, FALSE),0)</f>
        <v>0</v>
      </c>
      <c r="AE307" s="199">
        <f>IFERROR(VLOOKUP('SAP Data'!$C307,'2021 Balance Sheet'!$B$7:$O$1335,'2021 Balance Sheet'!F$2, FALSE),0)</f>
        <v>0</v>
      </c>
      <c r="AF307" s="199">
        <f>IFERROR(VLOOKUP('SAP Data'!$C307,'2021 Balance Sheet'!$B$7:$O$1335,'2021 Balance Sheet'!G$2, FALSE),0)</f>
        <v>0</v>
      </c>
      <c r="AG307" s="199">
        <f>IFERROR(VLOOKUP('SAP Data'!$C307,'2021 Balance Sheet'!$B$7:$O$1335,'2021 Balance Sheet'!H$2, FALSE),0)</f>
        <v>0</v>
      </c>
      <c r="AH307" s="199">
        <f>IFERROR(VLOOKUP('SAP Data'!$C307,'2021 Balance Sheet'!$B$7:$O$1335,'2021 Balance Sheet'!I$2, FALSE),0)</f>
        <v>0</v>
      </c>
      <c r="AI307" s="199">
        <f>IFERROR(VLOOKUP('SAP Data'!$C307,'2021 Balance Sheet'!$B$7:$O$1335,'2021 Balance Sheet'!J$2, FALSE),0)</f>
        <v>0</v>
      </c>
      <c r="AJ307" s="199">
        <f>IFERROR(VLOOKUP('SAP Data'!$C307,'2021 Balance Sheet'!$B$7:$O$1335,'2021 Balance Sheet'!K$2, FALSE),0)</f>
        <v>0</v>
      </c>
      <c r="AK307" s="199">
        <f>IFERROR(VLOOKUP('SAP Data'!$C307,'2021 Balance Sheet'!$B$7:$O$1335,'2021 Balance Sheet'!L$2, FALSE),0)</f>
        <v>0</v>
      </c>
      <c r="AL307" s="199">
        <f>IFERROR(VLOOKUP('SAP Data'!$C307,'2021 Balance Sheet'!$B$7:$O$1335,'2021 Balance Sheet'!M$2, FALSE),0)</f>
        <v>0</v>
      </c>
      <c r="AM307" s="199">
        <f>IFERROR(VLOOKUP('SAP Data'!$C307,'2021 Balance Sheet'!$B$7:$O$1335,'2021 Balance Sheet'!N$2, FALSE),0)</f>
        <v>0</v>
      </c>
      <c r="AN307" s="199">
        <f>IFERROR(VLOOKUP('SAP Data'!$C307,'2021 Balance Sheet'!$B$7:$O$1335,'2021 Balance Sheet'!O$2, FALSE),0)</f>
        <v>0</v>
      </c>
      <c r="AO307" s="198">
        <f t="shared" si="8"/>
        <v>0</v>
      </c>
    </row>
    <row r="308" spans="1:75" ht="15.75" thickBot="1" x14ac:dyDescent="0.3">
      <c r="A308" s="26" t="str">
        <f t="shared" si="9"/>
        <v>146096</v>
      </c>
      <c r="B308" s="126" t="s">
        <v>1483</v>
      </c>
      <c r="C308" s="153" t="s">
        <v>486</v>
      </c>
      <c r="D308" s="125" t="s">
        <v>4</v>
      </c>
      <c r="E308" s="139"/>
      <c r="F308" s="139"/>
      <c r="G308" s="139"/>
      <c r="H308" s="139"/>
      <c r="I308" s="139"/>
      <c r="J308" s="139">
        <v>0</v>
      </c>
      <c r="K308" s="139">
        <v>0</v>
      </c>
      <c r="L308" s="139">
        <v>0</v>
      </c>
      <c r="M308" s="139">
        <v>0</v>
      </c>
      <c r="N308" s="139"/>
      <c r="O308" s="139"/>
      <c r="P308" s="139"/>
      <c r="Q308" s="199">
        <v>0</v>
      </c>
      <c r="R308" s="199">
        <v>0</v>
      </c>
      <c r="S308" s="199">
        <v>0</v>
      </c>
      <c r="T308" s="199">
        <v>0</v>
      </c>
      <c r="U308" s="199">
        <v>0</v>
      </c>
      <c r="V308" s="199">
        <v>0</v>
      </c>
      <c r="W308" s="199">
        <v>0</v>
      </c>
      <c r="X308" s="199">
        <v>0</v>
      </c>
      <c r="Y308" s="199">
        <v>0</v>
      </c>
      <c r="Z308" s="199">
        <v>0</v>
      </c>
      <c r="AA308" s="199">
        <v>0</v>
      </c>
      <c r="AB308" s="199">
        <v>0</v>
      </c>
      <c r="AC308" s="199">
        <f>IFERROR(VLOOKUP('SAP Data'!$C308,'2021 Balance Sheet'!$B$7:$O$1335,'2021 Balance Sheet'!D$2, FALSE),0)</f>
        <v>0</v>
      </c>
      <c r="AD308" s="199">
        <f>IFERROR(VLOOKUP('SAP Data'!$C308,'2021 Balance Sheet'!$B$7:$O$1335,'2021 Balance Sheet'!E$2, FALSE),0)</f>
        <v>0</v>
      </c>
      <c r="AE308" s="199">
        <f>IFERROR(VLOOKUP('SAP Data'!$C308,'2021 Balance Sheet'!$B$7:$O$1335,'2021 Balance Sheet'!F$2, FALSE),0)</f>
        <v>0</v>
      </c>
      <c r="AF308" s="199">
        <f>IFERROR(VLOOKUP('SAP Data'!$C308,'2021 Balance Sheet'!$B$7:$O$1335,'2021 Balance Sheet'!G$2, FALSE),0)</f>
        <v>0</v>
      </c>
      <c r="AG308" s="199">
        <f>IFERROR(VLOOKUP('SAP Data'!$C308,'2021 Balance Sheet'!$B$7:$O$1335,'2021 Balance Sheet'!H$2, FALSE),0)</f>
        <v>0</v>
      </c>
      <c r="AH308" s="199">
        <f>IFERROR(VLOOKUP('SAP Data'!$C308,'2021 Balance Sheet'!$B$7:$O$1335,'2021 Balance Sheet'!I$2, FALSE),0)</f>
        <v>0</v>
      </c>
      <c r="AI308" s="199">
        <f>IFERROR(VLOOKUP('SAP Data'!$C308,'2021 Balance Sheet'!$B$7:$O$1335,'2021 Balance Sheet'!J$2, FALSE),0)</f>
        <v>0</v>
      </c>
      <c r="AJ308" s="199">
        <f>IFERROR(VLOOKUP('SAP Data'!$C308,'2021 Balance Sheet'!$B$7:$O$1335,'2021 Balance Sheet'!K$2, FALSE),0)</f>
        <v>0</v>
      </c>
      <c r="AK308" s="199">
        <f>IFERROR(VLOOKUP('SAP Data'!$C308,'2021 Balance Sheet'!$B$7:$O$1335,'2021 Balance Sheet'!L$2, FALSE),0)</f>
        <v>0</v>
      </c>
      <c r="AL308" s="199">
        <f>IFERROR(VLOOKUP('SAP Data'!$C308,'2021 Balance Sheet'!$B$7:$O$1335,'2021 Balance Sheet'!M$2, FALSE),0)</f>
        <v>0</v>
      </c>
      <c r="AM308" s="199">
        <f>IFERROR(VLOOKUP('SAP Data'!$C308,'2021 Balance Sheet'!$B$7:$O$1335,'2021 Balance Sheet'!N$2, FALSE),0)</f>
        <v>0</v>
      </c>
      <c r="AN308" s="199">
        <f>IFERROR(VLOOKUP('SAP Data'!$C308,'2021 Balance Sheet'!$B$7:$O$1335,'2021 Balance Sheet'!O$2, FALSE),0)</f>
        <v>0</v>
      </c>
      <c r="AO308" s="198">
        <f t="shared" si="8"/>
        <v>0</v>
      </c>
    </row>
    <row r="309" spans="1:75" ht="15.75" thickBot="1" x14ac:dyDescent="0.3">
      <c r="A309" s="26" t="str">
        <f t="shared" si="9"/>
        <v>146800</v>
      </c>
      <c r="B309" s="126" t="s">
        <v>1617</v>
      </c>
      <c r="C309" s="153" t="s">
        <v>1618</v>
      </c>
      <c r="D309" s="125" t="s">
        <v>4</v>
      </c>
      <c r="E309" s="140">
        <v>3623631.98</v>
      </c>
      <c r="F309" s="140">
        <v>0</v>
      </c>
      <c r="G309" s="140">
        <v>2198571.98</v>
      </c>
      <c r="H309" s="140">
        <v>0</v>
      </c>
      <c r="I309" s="140">
        <v>0</v>
      </c>
      <c r="J309" s="140"/>
      <c r="K309" s="140"/>
      <c r="L309" s="140"/>
      <c r="M309" s="140"/>
      <c r="N309" s="140">
        <v>0</v>
      </c>
      <c r="O309" s="140">
        <v>0</v>
      </c>
      <c r="P309" s="140">
        <v>0</v>
      </c>
      <c r="Q309" s="199">
        <v>0</v>
      </c>
      <c r="R309" s="199">
        <v>0</v>
      </c>
      <c r="S309" s="199">
        <v>0</v>
      </c>
      <c r="T309" s="199">
        <v>0</v>
      </c>
      <c r="U309" s="199">
        <v>0</v>
      </c>
      <c r="V309" s="199">
        <v>0</v>
      </c>
      <c r="W309" s="199">
        <v>0</v>
      </c>
      <c r="X309" s="199">
        <v>0</v>
      </c>
      <c r="Y309" s="199">
        <v>0</v>
      </c>
      <c r="Z309" s="199">
        <v>0</v>
      </c>
      <c r="AA309" s="199">
        <v>0</v>
      </c>
      <c r="AB309" s="199">
        <v>0</v>
      </c>
      <c r="AC309" s="199">
        <f>IFERROR(VLOOKUP('SAP Data'!$C309,'2021 Balance Sheet'!$B$7:$O$1335,'2021 Balance Sheet'!D$2, FALSE),0)</f>
        <v>0</v>
      </c>
      <c r="AD309" s="199">
        <f>IFERROR(VLOOKUP('SAP Data'!$C309,'2021 Balance Sheet'!$B$7:$O$1335,'2021 Balance Sheet'!E$2, FALSE),0)</f>
        <v>0</v>
      </c>
      <c r="AE309" s="199">
        <f>IFERROR(VLOOKUP('SAP Data'!$C309,'2021 Balance Sheet'!$B$7:$O$1335,'2021 Balance Sheet'!F$2, FALSE),0)</f>
        <v>0</v>
      </c>
      <c r="AF309" s="199">
        <f>IFERROR(VLOOKUP('SAP Data'!$C309,'2021 Balance Sheet'!$B$7:$O$1335,'2021 Balance Sheet'!G$2, FALSE),0)</f>
        <v>0</v>
      </c>
      <c r="AG309" s="199">
        <f>IFERROR(VLOOKUP('SAP Data'!$C309,'2021 Balance Sheet'!$B$7:$O$1335,'2021 Balance Sheet'!H$2, FALSE),0)</f>
        <v>0</v>
      </c>
      <c r="AH309" s="199">
        <f>IFERROR(VLOOKUP('SAP Data'!$C309,'2021 Balance Sheet'!$B$7:$O$1335,'2021 Balance Sheet'!I$2, FALSE),0)</f>
        <v>0</v>
      </c>
      <c r="AI309" s="199">
        <f>IFERROR(VLOOKUP('SAP Data'!$C309,'2021 Balance Sheet'!$B$7:$O$1335,'2021 Balance Sheet'!J$2, FALSE),0)</f>
        <v>0</v>
      </c>
      <c r="AJ309" s="199">
        <f>IFERROR(VLOOKUP('SAP Data'!$C309,'2021 Balance Sheet'!$B$7:$O$1335,'2021 Balance Sheet'!K$2, FALSE),0)</f>
        <v>0</v>
      </c>
      <c r="AK309" s="199">
        <f>IFERROR(VLOOKUP('SAP Data'!$C309,'2021 Balance Sheet'!$B$7:$O$1335,'2021 Balance Sheet'!L$2, FALSE),0)</f>
        <v>0</v>
      </c>
      <c r="AL309" s="199">
        <f>IFERROR(VLOOKUP('SAP Data'!$C309,'2021 Balance Sheet'!$B$7:$O$1335,'2021 Balance Sheet'!M$2, FALSE),0)</f>
        <v>0</v>
      </c>
      <c r="AM309" s="199">
        <f>IFERROR(VLOOKUP('SAP Data'!$C309,'2021 Balance Sheet'!$B$7:$O$1335,'2021 Balance Sheet'!N$2, FALSE),0)</f>
        <v>0</v>
      </c>
      <c r="AN309" s="199">
        <f>IFERROR(VLOOKUP('SAP Data'!$C309,'2021 Balance Sheet'!$B$7:$O$1335,'2021 Balance Sheet'!O$2, FALSE),0)</f>
        <v>0</v>
      </c>
      <c r="AO309" s="198">
        <f t="shared" si="8"/>
        <v>0</v>
      </c>
    </row>
    <row r="310" spans="1:75" ht="15.75" thickBot="1" x14ac:dyDescent="0.3">
      <c r="A310" s="26" t="str">
        <f t="shared" si="9"/>
        <v>146905</v>
      </c>
      <c r="B310" s="186" t="s">
        <v>479</v>
      </c>
      <c r="C310" s="185" t="s">
        <v>480</v>
      </c>
      <c r="D310" s="125"/>
      <c r="E310" s="140"/>
      <c r="F310" s="140"/>
      <c r="G310" s="140"/>
      <c r="H310" s="140"/>
      <c r="I310" s="140"/>
      <c r="J310" s="140"/>
      <c r="K310" s="140"/>
      <c r="L310" s="140"/>
      <c r="M310" s="140"/>
      <c r="N310" s="140"/>
      <c r="O310" s="140"/>
      <c r="P310" s="140"/>
      <c r="Q310" s="199">
        <v>0</v>
      </c>
      <c r="R310" s="199">
        <v>0</v>
      </c>
      <c r="S310" s="199">
        <v>0</v>
      </c>
      <c r="T310" s="199">
        <v>0</v>
      </c>
      <c r="U310" s="199">
        <v>0</v>
      </c>
      <c r="V310" s="199">
        <v>0</v>
      </c>
      <c r="W310" s="199">
        <v>0</v>
      </c>
      <c r="X310" s="199">
        <v>0</v>
      </c>
      <c r="Y310" s="199">
        <v>0</v>
      </c>
      <c r="Z310" s="199">
        <v>0</v>
      </c>
      <c r="AA310" s="199">
        <v>0</v>
      </c>
      <c r="AB310" s="199">
        <v>0</v>
      </c>
      <c r="AC310" s="199">
        <f>IFERROR(VLOOKUP('SAP Data'!$C310,'2021 Balance Sheet'!$B$7:$O$1335,'2021 Balance Sheet'!D$2, FALSE),0)</f>
        <v>0</v>
      </c>
      <c r="AD310" s="199">
        <f>IFERROR(VLOOKUP('SAP Data'!$C310,'2021 Balance Sheet'!$B$7:$O$1335,'2021 Balance Sheet'!E$2, FALSE),0)</f>
        <v>0</v>
      </c>
      <c r="AE310" s="199">
        <f>IFERROR(VLOOKUP('SAP Data'!$C310,'2021 Balance Sheet'!$B$7:$O$1335,'2021 Balance Sheet'!F$2, FALSE),0)</f>
        <v>0</v>
      </c>
      <c r="AF310" s="199">
        <f>IFERROR(VLOOKUP('SAP Data'!$C310,'2021 Balance Sheet'!$B$7:$O$1335,'2021 Balance Sheet'!G$2, FALSE),0)</f>
        <v>0</v>
      </c>
      <c r="AG310" s="199">
        <f>IFERROR(VLOOKUP('SAP Data'!$C310,'2021 Balance Sheet'!$B$7:$O$1335,'2021 Balance Sheet'!H$2, FALSE),0)</f>
        <v>0</v>
      </c>
      <c r="AH310" s="199">
        <f>IFERROR(VLOOKUP('SAP Data'!$C310,'2021 Balance Sheet'!$B$7:$O$1335,'2021 Balance Sheet'!I$2, FALSE),0)</f>
        <v>0</v>
      </c>
      <c r="AI310" s="199">
        <f>IFERROR(VLOOKUP('SAP Data'!$C310,'2021 Balance Sheet'!$B$7:$O$1335,'2021 Balance Sheet'!J$2, FALSE),0)</f>
        <v>0</v>
      </c>
      <c r="AJ310" s="199">
        <f>IFERROR(VLOOKUP('SAP Data'!$C310,'2021 Balance Sheet'!$B$7:$O$1335,'2021 Balance Sheet'!K$2, FALSE),0)</f>
        <v>0</v>
      </c>
      <c r="AK310" s="199">
        <f>IFERROR(VLOOKUP('SAP Data'!$C310,'2021 Balance Sheet'!$B$7:$O$1335,'2021 Balance Sheet'!L$2, FALSE),0)</f>
        <v>0</v>
      </c>
      <c r="AL310" s="199">
        <f>IFERROR(VLOOKUP('SAP Data'!$C310,'2021 Balance Sheet'!$B$7:$O$1335,'2021 Balance Sheet'!M$2, FALSE),0)</f>
        <v>0</v>
      </c>
      <c r="AM310" s="199">
        <f>IFERROR(VLOOKUP('SAP Data'!$C310,'2021 Balance Sheet'!$B$7:$O$1335,'2021 Balance Sheet'!N$2, FALSE),0)</f>
        <v>0</v>
      </c>
      <c r="AN310" s="199">
        <f>IFERROR(VLOOKUP('SAP Data'!$C310,'2021 Balance Sheet'!$B$7:$O$1335,'2021 Balance Sheet'!O$2, FALSE),0)</f>
        <v>0</v>
      </c>
      <c r="AO310" s="198">
        <f t="shared" si="8"/>
        <v>0</v>
      </c>
    </row>
    <row r="311" spans="1:75" ht="15.75" thickBot="1" x14ac:dyDescent="0.3">
      <c r="A311" s="26" t="str">
        <f t="shared" si="9"/>
        <v>146920</v>
      </c>
      <c r="B311" s="186" t="s">
        <v>1481</v>
      </c>
      <c r="C311" s="185" t="s">
        <v>482</v>
      </c>
      <c r="D311" s="125"/>
      <c r="E311" s="140"/>
      <c r="F311" s="140"/>
      <c r="G311" s="140"/>
      <c r="H311" s="140"/>
      <c r="I311" s="140"/>
      <c r="J311" s="140"/>
      <c r="K311" s="140"/>
      <c r="L311" s="140"/>
      <c r="M311" s="140"/>
      <c r="N311" s="140"/>
      <c r="O311" s="140"/>
      <c r="P311" s="140"/>
      <c r="Q311" s="199">
        <v>0</v>
      </c>
      <c r="R311" s="199">
        <v>0</v>
      </c>
      <c r="S311" s="199">
        <v>0</v>
      </c>
      <c r="T311" s="199">
        <v>0</v>
      </c>
      <c r="U311" s="199">
        <v>0</v>
      </c>
      <c r="V311" s="199">
        <v>0</v>
      </c>
      <c r="W311" s="199">
        <v>0</v>
      </c>
      <c r="X311" s="199">
        <v>0</v>
      </c>
      <c r="Y311" s="199">
        <v>0</v>
      </c>
      <c r="Z311" s="199">
        <v>0</v>
      </c>
      <c r="AA311" s="199">
        <v>0</v>
      </c>
      <c r="AB311" s="199">
        <v>0</v>
      </c>
      <c r="AC311" s="199">
        <f>IFERROR(VLOOKUP('SAP Data'!$C311,'2021 Balance Sheet'!$B$7:$O$1335,'2021 Balance Sheet'!D$2, FALSE),0)</f>
        <v>0</v>
      </c>
      <c r="AD311" s="199">
        <f>IFERROR(VLOOKUP('SAP Data'!$C311,'2021 Balance Sheet'!$B$7:$O$1335,'2021 Balance Sheet'!E$2, FALSE),0)</f>
        <v>0</v>
      </c>
      <c r="AE311" s="199">
        <f>IFERROR(VLOOKUP('SAP Data'!$C311,'2021 Balance Sheet'!$B$7:$O$1335,'2021 Balance Sheet'!F$2, FALSE),0)</f>
        <v>0</v>
      </c>
      <c r="AF311" s="199">
        <f>IFERROR(VLOOKUP('SAP Data'!$C311,'2021 Balance Sheet'!$B$7:$O$1335,'2021 Balance Sheet'!G$2, FALSE),0)</f>
        <v>0</v>
      </c>
      <c r="AG311" s="199">
        <f>IFERROR(VLOOKUP('SAP Data'!$C311,'2021 Balance Sheet'!$B$7:$O$1335,'2021 Balance Sheet'!H$2, FALSE),0)</f>
        <v>0</v>
      </c>
      <c r="AH311" s="199">
        <f>IFERROR(VLOOKUP('SAP Data'!$C311,'2021 Balance Sheet'!$B$7:$O$1335,'2021 Balance Sheet'!I$2, FALSE),0)</f>
        <v>0</v>
      </c>
      <c r="AI311" s="199">
        <f>IFERROR(VLOOKUP('SAP Data'!$C311,'2021 Balance Sheet'!$B$7:$O$1335,'2021 Balance Sheet'!J$2, FALSE),0)</f>
        <v>0</v>
      </c>
      <c r="AJ311" s="199">
        <f>IFERROR(VLOOKUP('SAP Data'!$C311,'2021 Balance Sheet'!$B$7:$O$1335,'2021 Balance Sheet'!K$2, FALSE),0)</f>
        <v>0</v>
      </c>
      <c r="AK311" s="199">
        <f>IFERROR(VLOOKUP('SAP Data'!$C311,'2021 Balance Sheet'!$B$7:$O$1335,'2021 Balance Sheet'!L$2, FALSE),0)</f>
        <v>0</v>
      </c>
      <c r="AL311" s="199">
        <f>IFERROR(VLOOKUP('SAP Data'!$C311,'2021 Balance Sheet'!$B$7:$O$1335,'2021 Balance Sheet'!M$2, FALSE),0)</f>
        <v>0</v>
      </c>
      <c r="AM311" s="199">
        <f>IFERROR(VLOOKUP('SAP Data'!$C311,'2021 Balance Sheet'!$B$7:$O$1335,'2021 Balance Sheet'!N$2, FALSE),0)</f>
        <v>0</v>
      </c>
      <c r="AN311" s="199">
        <f>IFERROR(VLOOKUP('SAP Data'!$C311,'2021 Balance Sheet'!$B$7:$O$1335,'2021 Balance Sheet'!O$2, FALSE),0)</f>
        <v>0</v>
      </c>
      <c r="AO311" s="198">
        <f t="shared" si="8"/>
        <v>0</v>
      </c>
    </row>
    <row r="312" spans="1:75" ht="15.75" thickBot="1" x14ac:dyDescent="0.3">
      <c r="A312" s="26" t="str">
        <f t="shared" si="9"/>
        <v>500136</v>
      </c>
      <c r="B312" s="148" t="s">
        <v>1612</v>
      </c>
      <c r="C312" s="153">
        <v>500136</v>
      </c>
      <c r="D312" s="166"/>
      <c r="E312" s="139">
        <v>103934637.44</v>
      </c>
      <c r="F312" s="139">
        <v>101834105.44</v>
      </c>
      <c r="G312" s="139">
        <v>100276408.44</v>
      </c>
      <c r="H312" s="139">
        <v>99032844.439999998</v>
      </c>
      <c r="I312" s="139">
        <v>96779550.439999998</v>
      </c>
      <c r="J312" s="139">
        <v>95414266.439999998</v>
      </c>
      <c r="K312" s="139">
        <v>94128810.439999998</v>
      </c>
      <c r="L312" s="139">
        <v>93287079.439999998</v>
      </c>
      <c r="M312" s="139">
        <v>92195992.439999998</v>
      </c>
      <c r="N312" s="139">
        <v>90543107.439999998</v>
      </c>
      <c r="O312" s="139">
        <v>89512661.439999998</v>
      </c>
      <c r="P312" s="139">
        <v>88130262.439999998</v>
      </c>
      <c r="Q312" s="199">
        <v>86622955.439999998</v>
      </c>
      <c r="R312" s="199">
        <v>85227428.439999998</v>
      </c>
      <c r="S312" s="199">
        <v>83696783.439999998</v>
      </c>
      <c r="T312" s="199">
        <v>82573345.439999998</v>
      </c>
      <c r="U312" s="199">
        <v>81631857.439999998</v>
      </c>
      <c r="V312" s="199">
        <v>80456301.439999998</v>
      </c>
      <c r="W312" s="199">
        <v>79321912.439999998</v>
      </c>
      <c r="X312" s="199">
        <v>78185143.439999998</v>
      </c>
      <c r="Y312" s="199">
        <v>77351434.439999998</v>
      </c>
      <c r="Z312" s="199">
        <v>76372326.439999998</v>
      </c>
      <c r="AA312" s="199">
        <v>75666611.439999998</v>
      </c>
      <c r="AB312" s="199">
        <v>77534143.560000002</v>
      </c>
      <c r="AC312" s="199">
        <f>IFERROR(VLOOKUP('SAP Data'!$C312,'2021 Balance Sheet'!$B$7:$O$1335,'2021 Balance Sheet'!D$2, FALSE),0)</f>
        <v>76031613.560000002</v>
      </c>
      <c r="AD312" s="199">
        <f>IFERROR(VLOOKUP('SAP Data'!$C312,'2021 Balance Sheet'!$B$7:$O$1335,'2021 Balance Sheet'!E$2, FALSE),0)</f>
        <v>75620588.560000002</v>
      </c>
      <c r="AE312" s="199">
        <f>IFERROR(VLOOKUP('SAP Data'!$C312,'2021 Balance Sheet'!$B$7:$O$1335,'2021 Balance Sheet'!F$2, FALSE),0)</f>
        <v>74007616.560000002</v>
      </c>
      <c r="AF312" s="199">
        <f>IFERROR(VLOOKUP('SAP Data'!$C312,'2021 Balance Sheet'!$B$7:$O$1335,'2021 Balance Sheet'!G$2, FALSE),0)</f>
        <v>73373732.560000002</v>
      </c>
      <c r="AG312" s="199">
        <f>IFERROR(VLOOKUP('SAP Data'!$C312,'2021 Balance Sheet'!$B$7:$O$1335,'2021 Balance Sheet'!H$2, FALSE),0)</f>
        <v>72586807.560000002</v>
      </c>
      <c r="AH312" s="199">
        <f>IFERROR(VLOOKUP('SAP Data'!$C312,'2021 Balance Sheet'!$B$7:$O$1335,'2021 Balance Sheet'!I$2, FALSE),0)</f>
        <v>71459023.560000002</v>
      </c>
      <c r="AI312" s="199">
        <f>IFERROR(VLOOKUP('SAP Data'!$C312,'2021 Balance Sheet'!$B$7:$O$1335,'2021 Balance Sheet'!J$2, FALSE),0)</f>
        <v>70615440.560000002</v>
      </c>
      <c r="AJ312" s="199">
        <f>IFERROR(VLOOKUP('SAP Data'!$C312,'2021 Balance Sheet'!$B$7:$O$1335,'2021 Balance Sheet'!K$2, FALSE),0)</f>
        <v>70849405.560000002</v>
      </c>
      <c r="AK312" s="199">
        <f>IFERROR(VLOOKUP('SAP Data'!$C312,'2021 Balance Sheet'!$B$7:$O$1335,'2021 Balance Sheet'!L$2, FALSE),0)</f>
        <v>70017092.560000002</v>
      </c>
      <c r="AL312" s="199">
        <f>IFERROR(VLOOKUP('SAP Data'!$C312,'2021 Balance Sheet'!$B$7:$O$1335,'2021 Balance Sheet'!M$2, FALSE),0)</f>
        <v>70845736.560000002</v>
      </c>
      <c r="AM312" s="199">
        <f>IFERROR(VLOOKUP('SAP Data'!$C312,'2021 Balance Sheet'!$B$7:$O$1335,'2021 Balance Sheet'!N$2, FALSE),0)</f>
        <v>72197092.560000002</v>
      </c>
      <c r="AN312" s="199">
        <f>IFERROR(VLOOKUP('SAP Data'!$C312,'2021 Balance Sheet'!$B$7:$O$1335,'2021 Balance Sheet'!O$2, FALSE),0)</f>
        <v>75042559.560000002</v>
      </c>
      <c r="AO312" s="198">
        <f t="shared" si="8"/>
        <v>77534143.560000002</v>
      </c>
    </row>
    <row r="313" spans="1:75" ht="15.75" thickBot="1" x14ac:dyDescent="0.3">
      <c r="A313" s="26" t="str">
        <f t="shared" si="9"/>
        <v>123016</v>
      </c>
      <c r="B313" s="149" t="s">
        <v>1619</v>
      </c>
      <c r="C313" s="153" t="s">
        <v>488</v>
      </c>
      <c r="D313" s="125" t="s">
        <v>4</v>
      </c>
      <c r="E313" s="139"/>
      <c r="F313" s="139"/>
      <c r="G313" s="139"/>
      <c r="H313" s="139"/>
      <c r="I313" s="139"/>
      <c r="J313" s="139"/>
      <c r="K313" s="139"/>
      <c r="L313" s="139"/>
      <c r="M313" s="139"/>
      <c r="N313" s="139"/>
      <c r="O313" s="139"/>
      <c r="P313" s="139"/>
      <c r="Q313" s="199">
        <v>0</v>
      </c>
      <c r="R313" s="199">
        <v>0</v>
      </c>
      <c r="S313" s="199">
        <v>0</v>
      </c>
      <c r="T313" s="199">
        <v>0</v>
      </c>
      <c r="U313" s="199">
        <v>0</v>
      </c>
      <c r="V313" s="199">
        <v>0</v>
      </c>
      <c r="W313" s="199">
        <v>0</v>
      </c>
      <c r="X313" s="199">
        <v>0</v>
      </c>
      <c r="Y313" s="199">
        <v>0</v>
      </c>
      <c r="Z313" s="199">
        <v>0</v>
      </c>
      <c r="AA313" s="199">
        <v>0</v>
      </c>
      <c r="AB313" s="199">
        <v>0</v>
      </c>
      <c r="AC313" s="199">
        <f>IFERROR(VLOOKUP('SAP Data'!$C313,'2021 Balance Sheet'!$B$7:$O$1335,'2021 Balance Sheet'!D$2, FALSE),0)</f>
        <v>0</v>
      </c>
      <c r="AD313" s="199">
        <f>IFERROR(VLOOKUP('SAP Data'!$C313,'2021 Balance Sheet'!$B$7:$O$1335,'2021 Balance Sheet'!E$2, FALSE),0)</f>
        <v>0</v>
      </c>
      <c r="AE313" s="199">
        <f>IFERROR(VLOOKUP('SAP Data'!$C313,'2021 Balance Sheet'!$B$7:$O$1335,'2021 Balance Sheet'!F$2, FALSE),0)</f>
        <v>0</v>
      </c>
      <c r="AF313" s="199">
        <f>IFERROR(VLOOKUP('SAP Data'!$C313,'2021 Balance Sheet'!$B$7:$O$1335,'2021 Balance Sheet'!G$2, FALSE),0)</f>
        <v>0</v>
      </c>
      <c r="AG313" s="199">
        <f>IFERROR(VLOOKUP('SAP Data'!$C313,'2021 Balance Sheet'!$B$7:$O$1335,'2021 Balance Sheet'!H$2, FALSE),0)</f>
        <v>0</v>
      </c>
      <c r="AH313" s="199">
        <f>IFERROR(VLOOKUP('SAP Data'!$C313,'2021 Balance Sheet'!$B$7:$O$1335,'2021 Balance Sheet'!I$2, FALSE),0)</f>
        <v>0</v>
      </c>
      <c r="AI313" s="199">
        <f>IFERROR(VLOOKUP('SAP Data'!$C313,'2021 Balance Sheet'!$B$7:$O$1335,'2021 Balance Sheet'!J$2, FALSE),0)</f>
        <v>0</v>
      </c>
      <c r="AJ313" s="199">
        <f>IFERROR(VLOOKUP('SAP Data'!$C313,'2021 Balance Sheet'!$B$7:$O$1335,'2021 Balance Sheet'!K$2, FALSE),0)</f>
        <v>0</v>
      </c>
      <c r="AK313" s="199">
        <f>IFERROR(VLOOKUP('SAP Data'!$C313,'2021 Balance Sheet'!$B$7:$O$1335,'2021 Balance Sheet'!L$2, FALSE),0)</f>
        <v>0</v>
      </c>
      <c r="AL313" s="199">
        <f>IFERROR(VLOOKUP('SAP Data'!$C313,'2021 Balance Sheet'!$B$7:$O$1335,'2021 Balance Sheet'!M$2, FALSE),0)</f>
        <v>0</v>
      </c>
      <c r="AM313" s="199">
        <f>IFERROR(VLOOKUP('SAP Data'!$C313,'2021 Balance Sheet'!$B$7:$O$1335,'2021 Balance Sheet'!N$2, FALSE),0)</f>
        <v>0</v>
      </c>
      <c r="AN313" s="199">
        <f>IFERROR(VLOOKUP('SAP Data'!$C313,'2021 Balance Sheet'!$B$7:$O$1335,'2021 Balance Sheet'!O$2, FALSE),0)</f>
        <v>0</v>
      </c>
      <c r="AO313" s="198">
        <f t="shared" si="8"/>
        <v>0</v>
      </c>
    </row>
    <row r="314" spans="1:75" ht="15.75" thickBot="1" x14ac:dyDescent="0.3">
      <c r="A314" s="26" t="str">
        <f t="shared" si="9"/>
        <v>123017</v>
      </c>
      <c r="B314" s="149" t="s">
        <v>1484</v>
      </c>
      <c r="C314" s="153" t="s">
        <v>1485</v>
      </c>
      <c r="D314" s="125" t="s">
        <v>4</v>
      </c>
      <c r="E314" s="139"/>
      <c r="F314" s="139"/>
      <c r="G314" s="139"/>
      <c r="H314" s="139"/>
      <c r="I314" s="139"/>
      <c r="J314" s="139"/>
      <c r="K314" s="139"/>
      <c r="L314" s="139"/>
      <c r="M314" s="139"/>
      <c r="N314" s="139"/>
      <c r="O314" s="139"/>
      <c r="P314" s="139"/>
      <c r="Q314" s="199">
        <v>0</v>
      </c>
      <c r="R314" s="199">
        <v>0</v>
      </c>
      <c r="S314" s="199">
        <v>0</v>
      </c>
      <c r="T314" s="199">
        <v>0</v>
      </c>
      <c r="U314" s="199">
        <v>0</v>
      </c>
      <c r="V314" s="199">
        <v>0</v>
      </c>
      <c r="W314" s="199">
        <v>0</v>
      </c>
      <c r="X314" s="199">
        <v>0</v>
      </c>
      <c r="Y314" s="199">
        <v>0</v>
      </c>
      <c r="Z314" s="199">
        <v>0</v>
      </c>
      <c r="AA314" s="199">
        <v>0</v>
      </c>
      <c r="AB314" s="199">
        <v>0</v>
      </c>
      <c r="AC314" s="199">
        <f>IFERROR(VLOOKUP('SAP Data'!$C314,'2021 Balance Sheet'!$B$7:$O$1335,'2021 Balance Sheet'!D$2, FALSE),0)</f>
        <v>0</v>
      </c>
      <c r="AD314" s="199">
        <f>IFERROR(VLOOKUP('SAP Data'!$C314,'2021 Balance Sheet'!$B$7:$O$1335,'2021 Balance Sheet'!E$2, FALSE),0)</f>
        <v>0</v>
      </c>
      <c r="AE314" s="199">
        <f>IFERROR(VLOOKUP('SAP Data'!$C314,'2021 Balance Sheet'!$B$7:$O$1335,'2021 Balance Sheet'!F$2, FALSE),0)</f>
        <v>0</v>
      </c>
      <c r="AF314" s="199">
        <f>IFERROR(VLOOKUP('SAP Data'!$C314,'2021 Balance Sheet'!$B$7:$O$1335,'2021 Balance Sheet'!G$2, FALSE),0)</f>
        <v>0</v>
      </c>
      <c r="AG314" s="199">
        <f>IFERROR(VLOOKUP('SAP Data'!$C314,'2021 Balance Sheet'!$B$7:$O$1335,'2021 Balance Sheet'!H$2, FALSE),0)</f>
        <v>0</v>
      </c>
      <c r="AH314" s="199">
        <f>IFERROR(VLOOKUP('SAP Data'!$C314,'2021 Balance Sheet'!$B$7:$O$1335,'2021 Balance Sheet'!I$2, FALSE),0)</f>
        <v>0</v>
      </c>
      <c r="AI314" s="199">
        <f>IFERROR(VLOOKUP('SAP Data'!$C314,'2021 Balance Sheet'!$B$7:$O$1335,'2021 Balance Sheet'!J$2, FALSE),0)</f>
        <v>0</v>
      </c>
      <c r="AJ314" s="199">
        <f>IFERROR(VLOOKUP('SAP Data'!$C314,'2021 Balance Sheet'!$B$7:$O$1335,'2021 Balance Sheet'!K$2, FALSE),0)</f>
        <v>0</v>
      </c>
      <c r="AK314" s="199">
        <f>IFERROR(VLOOKUP('SAP Data'!$C314,'2021 Balance Sheet'!$B$7:$O$1335,'2021 Balance Sheet'!L$2, FALSE),0)</f>
        <v>0</v>
      </c>
      <c r="AL314" s="199">
        <f>IFERROR(VLOOKUP('SAP Data'!$C314,'2021 Balance Sheet'!$B$7:$O$1335,'2021 Balance Sheet'!M$2, FALSE),0)</f>
        <v>0</v>
      </c>
      <c r="AM314" s="199">
        <f>IFERROR(VLOOKUP('SAP Data'!$C314,'2021 Balance Sheet'!$B$7:$O$1335,'2021 Balance Sheet'!N$2, FALSE),0)</f>
        <v>0</v>
      </c>
      <c r="AN314" s="199">
        <f>IFERROR(VLOOKUP('SAP Data'!$C314,'2021 Balance Sheet'!$B$7:$O$1335,'2021 Balance Sheet'!O$2, FALSE),0)</f>
        <v>0</v>
      </c>
      <c r="AO314" s="198">
        <f t="shared" si="8"/>
        <v>0</v>
      </c>
    </row>
    <row r="315" spans="1:75" ht="15.75" thickBot="1" x14ac:dyDescent="0.3">
      <c r="A315" s="26" t="str">
        <f t="shared" si="9"/>
        <v>123030</v>
      </c>
      <c r="B315" s="149" t="s">
        <v>490</v>
      </c>
      <c r="C315" s="153" t="s">
        <v>491</v>
      </c>
      <c r="D315" s="125" t="s">
        <v>4</v>
      </c>
      <c r="E315" s="140">
        <v>103934637.44</v>
      </c>
      <c r="F315" s="140">
        <v>101834105.44</v>
      </c>
      <c r="G315" s="140">
        <v>100276408.44</v>
      </c>
      <c r="H315" s="140">
        <v>99032844.439999998</v>
      </c>
      <c r="I315" s="140">
        <v>96779550.439999998</v>
      </c>
      <c r="J315" s="140">
        <v>95414266.439999998</v>
      </c>
      <c r="K315" s="140">
        <v>94128810.439999998</v>
      </c>
      <c r="L315" s="140">
        <v>93287079.439999998</v>
      </c>
      <c r="M315" s="140">
        <v>92195992.439999998</v>
      </c>
      <c r="N315" s="140">
        <v>90543107.439999998</v>
      </c>
      <c r="O315" s="140">
        <v>89512661.439999998</v>
      </c>
      <c r="P315" s="140">
        <v>88130262.439999998</v>
      </c>
      <c r="Q315" s="199">
        <v>86622955.439999998</v>
      </c>
      <c r="R315" s="199">
        <v>85227428.439999998</v>
      </c>
      <c r="S315" s="199">
        <v>83696783.439999998</v>
      </c>
      <c r="T315" s="199">
        <v>82573345.439999998</v>
      </c>
      <c r="U315" s="199">
        <v>81631857.439999998</v>
      </c>
      <c r="V315" s="199">
        <v>80456301.439999998</v>
      </c>
      <c r="W315" s="199">
        <v>79321912.439999998</v>
      </c>
      <c r="X315" s="199">
        <v>78185143.439999998</v>
      </c>
      <c r="Y315" s="199">
        <v>77351434.439999998</v>
      </c>
      <c r="Z315" s="199">
        <v>76372326.439999998</v>
      </c>
      <c r="AA315" s="199">
        <v>75666611.439999998</v>
      </c>
      <c r="AB315" s="199">
        <v>74852232.439999998</v>
      </c>
      <c r="AC315" s="199">
        <f>IFERROR(VLOOKUP('SAP Data'!$C315,'2021 Balance Sheet'!$B$7:$O$1335,'2021 Balance Sheet'!D$2, FALSE),0)</f>
        <v>73349702.439999998</v>
      </c>
      <c r="AD315" s="199">
        <f>IFERROR(VLOOKUP('SAP Data'!$C315,'2021 Balance Sheet'!$B$7:$O$1335,'2021 Balance Sheet'!E$2, FALSE),0)</f>
        <v>72789400.439999998</v>
      </c>
      <c r="AE315" s="199">
        <f>IFERROR(VLOOKUP('SAP Data'!$C315,'2021 Balance Sheet'!$B$7:$O$1335,'2021 Balance Sheet'!F$2, FALSE),0)</f>
        <v>71176428.439999998</v>
      </c>
      <c r="AF315" s="199">
        <f>IFERROR(VLOOKUP('SAP Data'!$C315,'2021 Balance Sheet'!$B$7:$O$1335,'2021 Balance Sheet'!G$2, FALSE),0)</f>
        <v>70542544.439999998</v>
      </c>
      <c r="AG315" s="199">
        <f>IFERROR(VLOOKUP('SAP Data'!$C315,'2021 Balance Sheet'!$B$7:$O$1335,'2021 Balance Sheet'!H$2, FALSE),0)</f>
        <v>69690829.439999998</v>
      </c>
      <c r="AH315" s="199">
        <f>IFERROR(VLOOKUP('SAP Data'!$C315,'2021 Balance Sheet'!$B$7:$O$1335,'2021 Balance Sheet'!I$2, FALSE),0)</f>
        <v>67963273.439999998</v>
      </c>
      <c r="AI315" s="199">
        <f>IFERROR(VLOOKUP('SAP Data'!$C315,'2021 Balance Sheet'!$B$7:$O$1335,'2021 Balance Sheet'!J$2, FALSE),0)</f>
        <v>67044906.439999998</v>
      </c>
      <c r="AJ315" s="199">
        <f>IFERROR(VLOOKUP('SAP Data'!$C315,'2021 Balance Sheet'!$B$7:$O$1335,'2021 Balance Sheet'!K$2, FALSE),0)</f>
        <v>66524091.439999998</v>
      </c>
      <c r="AK315" s="199">
        <f>IFERROR(VLOOKUP('SAP Data'!$C315,'2021 Balance Sheet'!$B$7:$O$1335,'2021 Balance Sheet'!L$2, FALSE),0)</f>
        <v>64992032.439999998</v>
      </c>
      <c r="AL315" s="199">
        <f>IFERROR(VLOOKUP('SAP Data'!$C315,'2021 Balance Sheet'!$B$7:$O$1335,'2021 Balance Sheet'!M$2, FALSE),0)</f>
        <v>64805902.439999998</v>
      </c>
      <c r="AM315" s="199">
        <f>IFERROR(VLOOKUP('SAP Data'!$C315,'2021 Balance Sheet'!$B$7:$O$1335,'2021 Balance Sheet'!N$2, FALSE),0)</f>
        <v>65107512.439999998</v>
      </c>
      <c r="AN315" s="199">
        <f>IFERROR(VLOOKUP('SAP Data'!$C315,'2021 Balance Sheet'!$B$7:$O$1335,'2021 Balance Sheet'!O$2, FALSE),0)</f>
        <v>63403205.439999998</v>
      </c>
      <c r="AO315" s="198">
        <f t="shared" si="8"/>
        <v>74852232.439999998</v>
      </c>
    </row>
    <row r="316" spans="1:75" ht="15.75" thickBot="1" x14ac:dyDescent="0.3">
      <c r="A316" s="26" t="str">
        <f t="shared" si="9"/>
        <v>123060</v>
      </c>
      <c r="B316" s="149" t="s">
        <v>1486</v>
      </c>
      <c r="C316" s="153" t="s">
        <v>1487</v>
      </c>
      <c r="D316" s="125" t="s">
        <v>4</v>
      </c>
      <c r="E316" s="140"/>
      <c r="F316" s="140"/>
      <c r="G316" s="140"/>
      <c r="H316" s="140"/>
      <c r="I316" s="140"/>
      <c r="J316" s="140">
        <v>0</v>
      </c>
      <c r="K316" s="140">
        <v>0</v>
      </c>
      <c r="L316" s="140">
        <v>0</v>
      </c>
      <c r="M316" s="140">
        <v>0</v>
      </c>
      <c r="N316" s="140"/>
      <c r="O316" s="140"/>
      <c r="P316" s="140"/>
      <c r="Q316" s="199">
        <v>0</v>
      </c>
      <c r="R316" s="199">
        <v>0</v>
      </c>
      <c r="S316" s="199">
        <v>0</v>
      </c>
      <c r="T316" s="199">
        <v>0</v>
      </c>
      <c r="U316" s="199">
        <v>0</v>
      </c>
      <c r="V316" s="199">
        <v>0</v>
      </c>
      <c r="W316" s="199">
        <v>0</v>
      </c>
      <c r="X316" s="199">
        <v>0</v>
      </c>
      <c r="Y316" s="199">
        <v>0</v>
      </c>
      <c r="Z316" s="199">
        <v>0</v>
      </c>
      <c r="AA316" s="199">
        <v>0</v>
      </c>
      <c r="AB316" s="199">
        <v>0</v>
      </c>
      <c r="AC316" s="199">
        <f>IFERROR(VLOOKUP('SAP Data'!$C316,'2021 Balance Sheet'!$B$7:$O$1335,'2021 Balance Sheet'!D$2, FALSE),0)</f>
        <v>0</v>
      </c>
      <c r="AD316" s="199">
        <f>IFERROR(VLOOKUP('SAP Data'!$C316,'2021 Balance Sheet'!$B$7:$O$1335,'2021 Balance Sheet'!E$2, FALSE),0)</f>
        <v>0</v>
      </c>
      <c r="AE316" s="199">
        <f>IFERROR(VLOOKUP('SAP Data'!$C316,'2021 Balance Sheet'!$B$7:$O$1335,'2021 Balance Sheet'!F$2, FALSE),0)</f>
        <v>0</v>
      </c>
      <c r="AF316" s="199">
        <f>IFERROR(VLOOKUP('SAP Data'!$C316,'2021 Balance Sheet'!$B$7:$O$1335,'2021 Balance Sheet'!G$2, FALSE),0)</f>
        <v>0</v>
      </c>
      <c r="AG316" s="199">
        <f>IFERROR(VLOOKUP('SAP Data'!$C316,'2021 Balance Sheet'!$B$7:$O$1335,'2021 Balance Sheet'!H$2, FALSE),0)</f>
        <v>0</v>
      </c>
      <c r="AH316" s="199">
        <f>IFERROR(VLOOKUP('SAP Data'!$C316,'2021 Balance Sheet'!$B$7:$O$1335,'2021 Balance Sheet'!I$2, FALSE),0)</f>
        <v>0</v>
      </c>
      <c r="AI316" s="199">
        <f>IFERROR(VLOOKUP('SAP Data'!$C316,'2021 Balance Sheet'!$B$7:$O$1335,'2021 Balance Sheet'!J$2, FALSE),0)</f>
        <v>0</v>
      </c>
      <c r="AJ316" s="199">
        <f>IFERROR(VLOOKUP('SAP Data'!$C316,'2021 Balance Sheet'!$B$7:$O$1335,'2021 Balance Sheet'!K$2, FALSE),0)</f>
        <v>0</v>
      </c>
      <c r="AK316" s="199">
        <f>IFERROR(VLOOKUP('SAP Data'!$C316,'2021 Balance Sheet'!$B$7:$O$1335,'2021 Balance Sheet'!L$2, FALSE),0)</f>
        <v>0</v>
      </c>
      <c r="AL316" s="199">
        <f>IFERROR(VLOOKUP('SAP Data'!$C316,'2021 Balance Sheet'!$B$7:$O$1335,'2021 Balance Sheet'!M$2, FALSE),0)</f>
        <v>0</v>
      </c>
      <c r="AM316" s="199">
        <f>IFERROR(VLOOKUP('SAP Data'!$C316,'2021 Balance Sheet'!$B$7:$O$1335,'2021 Balance Sheet'!N$2, FALSE),0)</f>
        <v>0</v>
      </c>
      <c r="AN316" s="199">
        <f>IFERROR(VLOOKUP('SAP Data'!$C316,'2021 Balance Sheet'!$B$7:$O$1335,'2021 Balance Sheet'!O$2, FALSE),0)</f>
        <v>0</v>
      </c>
      <c r="AO316" s="198">
        <f t="shared" si="8"/>
        <v>0</v>
      </c>
    </row>
    <row r="317" spans="1:75" ht="15.75" thickBot="1" x14ac:dyDescent="0.3">
      <c r="A317" s="26" t="str">
        <f t="shared" si="9"/>
        <v>123401</v>
      </c>
      <c r="B317" s="149" t="s">
        <v>3158</v>
      </c>
      <c r="C317" s="153" t="s">
        <v>3159</v>
      </c>
      <c r="D317" s="125"/>
      <c r="E317" s="140"/>
      <c r="F317" s="140"/>
      <c r="G317" s="140"/>
      <c r="H317" s="140"/>
      <c r="I317" s="140"/>
      <c r="J317" s="140"/>
      <c r="K317" s="140"/>
      <c r="L317" s="140"/>
      <c r="M317" s="140"/>
      <c r="N317" s="140"/>
      <c r="O317" s="140"/>
      <c r="P317" s="140"/>
      <c r="Q317" s="199">
        <v>0</v>
      </c>
      <c r="R317" s="199">
        <v>0</v>
      </c>
      <c r="S317" s="199">
        <v>0</v>
      </c>
      <c r="T317" s="199">
        <v>0</v>
      </c>
      <c r="U317" s="199">
        <v>0</v>
      </c>
      <c r="V317" s="199">
        <v>0</v>
      </c>
      <c r="W317" s="199">
        <v>0</v>
      </c>
      <c r="X317" s="199">
        <v>0</v>
      </c>
      <c r="Y317" s="199">
        <v>0</v>
      </c>
      <c r="Z317" s="199">
        <v>0</v>
      </c>
      <c r="AA317" s="199">
        <v>0</v>
      </c>
      <c r="AB317" s="199">
        <v>0</v>
      </c>
      <c r="AC317" s="199">
        <f>IFERROR(VLOOKUP('SAP Data'!$C317,'2021 Balance Sheet'!$B$7:$O$1335,'2021 Balance Sheet'!D$2, FALSE),0)</f>
        <v>0</v>
      </c>
      <c r="AD317" s="199">
        <f>IFERROR(VLOOKUP('SAP Data'!$C317,'2021 Balance Sheet'!$B$7:$O$1335,'2021 Balance Sheet'!E$2, FALSE),0)</f>
        <v>0</v>
      </c>
      <c r="AE317" s="199">
        <f>IFERROR(VLOOKUP('SAP Data'!$C317,'2021 Balance Sheet'!$B$7:$O$1335,'2021 Balance Sheet'!F$2, FALSE),0)</f>
        <v>0</v>
      </c>
      <c r="AF317" s="199">
        <f>IFERROR(VLOOKUP('SAP Data'!$C317,'2021 Balance Sheet'!$B$7:$O$1335,'2021 Balance Sheet'!G$2, FALSE),0)</f>
        <v>0</v>
      </c>
      <c r="AG317" s="199">
        <f>IFERROR(VLOOKUP('SAP Data'!$C317,'2021 Balance Sheet'!$B$7:$O$1335,'2021 Balance Sheet'!H$2, FALSE),0)</f>
        <v>0</v>
      </c>
      <c r="AH317" s="199">
        <f>IFERROR(VLOOKUP('SAP Data'!$C317,'2021 Balance Sheet'!$B$7:$O$1335,'2021 Balance Sheet'!I$2, FALSE),0)</f>
        <v>0</v>
      </c>
      <c r="AI317" s="199">
        <f>IFERROR(VLOOKUP('SAP Data'!$C317,'2021 Balance Sheet'!$B$7:$O$1335,'2021 Balance Sheet'!J$2, FALSE),0)</f>
        <v>0</v>
      </c>
      <c r="AJ317" s="199">
        <f>IFERROR(VLOOKUP('SAP Data'!$C317,'2021 Balance Sheet'!$B$7:$O$1335,'2021 Balance Sheet'!K$2, FALSE),0)</f>
        <v>0</v>
      </c>
      <c r="AK317" s="199">
        <f>IFERROR(VLOOKUP('SAP Data'!$C317,'2021 Balance Sheet'!$B$7:$O$1335,'2021 Balance Sheet'!L$2, FALSE),0)</f>
        <v>0</v>
      </c>
      <c r="AL317" s="199">
        <f>IFERROR(VLOOKUP('SAP Data'!$C317,'2021 Balance Sheet'!$B$7:$O$1335,'2021 Balance Sheet'!M$2, FALSE),0)</f>
        <v>0</v>
      </c>
      <c r="AM317" s="199">
        <f>IFERROR(VLOOKUP('SAP Data'!$C317,'2021 Balance Sheet'!$B$7:$O$1335,'2021 Balance Sheet'!N$2, FALSE),0)</f>
        <v>0</v>
      </c>
      <c r="AN317" s="199">
        <f>IFERROR(VLOOKUP('SAP Data'!$C317,'2021 Balance Sheet'!$B$7:$O$1335,'2021 Balance Sheet'!O$2, FALSE),0)</f>
        <v>0</v>
      </c>
      <c r="AO317" s="198">
        <f t="shared" si="8"/>
        <v>0</v>
      </c>
    </row>
    <row r="318" spans="1:75" ht="15.75" thickBot="1" x14ac:dyDescent="0.3">
      <c r="A318" s="26" t="str">
        <f t="shared" si="9"/>
        <v>123410</v>
      </c>
      <c r="B318" s="149" t="s">
        <v>493</v>
      </c>
      <c r="C318" s="153" t="s">
        <v>494</v>
      </c>
      <c r="D318" s="125" t="s">
        <v>4</v>
      </c>
      <c r="E318" s="140"/>
      <c r="F318" s="140"/>
      <c r="G318" s="140"/>
      <c r="H318" s="140"/>
      <c r="I318" s="140"/>
      <c r="J318" s="140"/>
      <c r="K318" s="140"/>
      <c r="L318" s="140"/>
      <c r="M318" s="140"/>
      <c r="N318" s="140"/>
      <c r="O318" s="140"/>
      <c r="P318" s="140"/>
      <c r="Q318" s="199">
        <v>0</v>
      </c>
      <c r="R318" s="199">
        <v>0</v>
      </c>
      <c r="S318" s="199">
        <v>0</v>
      </c>
      <c r="T318" s="199">
        <v>0</v>
      </c>
      <c r="U318" s="199">
        <v>0</v>
      </c>
      <c r="V318" s="199">
        <v>0</v>
      </c>
      <c r="W318" s="199">
        <v>0</v>
      </c>
      <c r="X318" s="199">
        <v>0</v>
      </c>
      <c r="Y318" s="199">
        <v>0</v>
      </c>
      <c r="Z318" s="199">
        <v>0</v>
      </c>
      <c r="AA318" s="199">
        <v>0</v>
      </c>
      <c r="AB318" s="199">
        <v>0</v>
      </c>
      <c r="AC318" s="199">
        <f>IFERROR(VLOOKUP('SAP Data'!$C318,'2021 Balance Sheet'!$B$7:$O$1335,'2021 Balance Sheet'!D$2, FALSE),0)</f>
        <v>0</v>
      </c>
      <c r="AD318" s="199">
        <f>IFERROR(VLOOKUP('SAP Data'!$C318,'2021 Balance Sheet'!$B$7:$O$1335,'2021 Balance Sheet'!E$2, FALSE),0)</f>
        <v>0</v>
      </c>
      <c r="AE318" s="199">
        <f>IFERROR(VLOOKUP('SAP Data'!$C318,'2021 Balance Sheet'!$B$7:$O$1335,'2021 Balance Sheet'!F$2, FALSE),0)</f>
        <v>0</v>
      </c>
      <c r="AF318" s="199">
        <f>IFERROR(VLOOKUP('SAP Data'!$C318,'2021 Balance Sheet'!$B$7:$O$1335,'2021 Balance Sheet'!G$2, FALSE),0)</f>
        <v>0</v>
      </c>
      <c r="AG318" s="199">
        <f>IFERROR(VLOOKUP('SAP Data'!$C318,'2021 Balance Sheet'!$B$7:$O$1335,'2021 Balance Sheet'!H$2, FALSE),0)</f>
        <v>0</v>
      </c>
      <c r="AH318" s="199">
        <f>IFERROR(VLOOKUP('SAP Data'!$C318,'2021 Balance Sheet'!$B$7:$O$1335,'2021 Balance Sheet'!I$2, FALSE),0)</f>
        <v>0</v>
      </c>
      <c r="AI318" s="199">
        <f>IFERROR(VLOOKUP('SAP Data'!$C318,'2021 Balance Sheet'!$B$7:$O$1335,'2021 Balance Sheet'!J$2, FALSE),0)</f>
        <v>0</v>
      </c>
      <c r="AJ318" s="199">
        <f>IFERROR(VLOOKUP('SAP Data'!$C318,'2021 Balance Sheet'!$B$7:$O$1335,'2021 Balance Sheet'!K$2, FALSE),0)</f>
        <v>0</v>
      </c>
      <c r="AK318" s="199">
        <f>IFERROR(VLOOKUP('SAP Data'!$C318,'2021 Balance Sheet'!$B$7:$O$1335,'2021 Balance Sheet'!L$2, FALSE),0)</f>
        <v>0</v>
      </c>
      <c r="AL318" s="199">
        <f>IFERROR(VLOOKUP('SAP Data'!$C318,'2021 Balance Sheet'!$B$7:$O$1335,'2021 Balance Sheet'!M$2, FALSE),0)</f>
        <v>0</v>
      </c>
      <c r="AM318" s="199">
        <f>IFERROR(VLOOKUP('SAP Data'!$C318,'2021 Balance Sheet'!$B$7:$O$1335,'2021 Balance Sheet'!N$2, FALSE),0)</f>
        <v>0</v>
      </c>
      <c r="AN318" s="199">
        <f>IFERROR(VLOOKUP('SAP Data'!$C318,'2021 Balance Sheet'!$B$7:$O$1335,'2021 Balance Sheet'!O$2, FALSE),0)</f>
        <v>0</v>
      </c>
      <c r="AO318" s="198">
        <f t="shared" si="8"/>
        <v>0</v>
      </c>
    </row>
    <row r="319" spans="1:75" ht="15.75" thickBot="1" x14ac:dyDescent="0.3">
      <c r="A319" s="26" t="str">
        <f t="shared" si="9"/>
        <v>123420</v>
      </c>
      <c r="B319" s="149" t="s">
        <v>3160</v>
      </c>
      <c r="C319" s="153" t="s">
        <v>3161</v>
      </c>
      <c r="D319" s="125"/>
      <c r="E319" s="140"/>
      <c r="F319" s="140"/>
      <c r="G319" s="140"/>
      <c r="H319" s="140"/>
      <c r="I319" s="140"/>
      <c r="J319" s="140"/>
      <c r="K319" s="140"/>
      <c r="L319" s="140"/>
      <c r="M319" s="140"/>
      <c r="N319" s="140"/>
      <c r="O319" s="140"/>
      <c r="P319" s="140"/>
      <c r="Q319" s="199">
        <v>0</v>
      </c>
      <c r="R319" s="199">
        <v>0</v>
      </c>
      <c r="S319" s="199">
        <v>0</v>
      </c>
      <c r="T319" s="199">
        <v>0</v>
      </c>
      <c r="U319" s="199">
        <v>0</v>
      </c>
      <c r="V319" s="199">
        <v>0</v>
      </c>
      <c r="W319" s="199">
        <v>0</v>
      </c>
      <c r="X319" s="199">
        <v>0</v>
      </c>
      <c r="Y319" s="199">
        <v>0</v>
      </c>
      <c r="Z319" s="199">
        <v>0</v>
      </c>
      <c r="AA319" s="199">
        <v>0</v>
      </c>
      <c r="AB319" s="199">
        <v>0</v>
      </c>
      <c r="AC319" s="199">
        <f>IFERROR(VLOOKUP('SAP Data'!$C319,'2021 Balance Sheet'!$B$7:$O$1335,'2021 Balance Sheet'!D$2, FALSE),0)</f>
        <v>0</v>
      </c>
      <c r="AD319" s="199">
        <f>IFERROR(VLOOKUP('SAP Data'!$C319,'2021 Balance Sheet'!$B$7:$O$1335,'2021 Balance Sheet'!E$2, FALSE),0)</f>
        <v>0</v>
      </c>
      <c r="AE319" s="199">
        <f>IFERROR(VLOOKUP('SAP Data'!$C319,'2021 Balance Sheet'!$B$7:$O$1335,'2021 Balance Sheet'!F$2, FALSE),0)</f>
        <v>0</v>
      </c>
      <c r="AF319" s="199">
        <f>IFERROR(VLOOKUP('SAP Data'!$C319,'2021 Balance Sheet'!$B$7:$O$1335,'2021 Balance Sheet'!G$2, FALSE),0)</f>
        <v>0</v>
      </c>
      <c r="AG319" s="199">
        <f>IFERROR(VLOOKUP('SAP Data'!$C319,'2021 Balance Sheet'!$B$7:$O$1335,'2021 Balance Sheet'!H$2, FALSE),0)</f>
        <v>0</v>
      </c>
      <c r="AH319" s="199">
        <f>IFERROR(VLOOKUP('SAP Data'!$C319,'2021 Balance Sheet'!$B$7:$O$1335,'2021 Balance Sheet'!I$2, FALSE),0)</f>
        <v>0</v>
      </c>
      <c r="AI319" s="199">
        <f>IFERROR(VLOOKUP('SAP Data'!$C319,'2021 Balance Sheet'!$B$7:$O$1335,'2021 Balance Sheet'!J$2, FALSE),0)</f>
        <v>0</v>
      </c>
      <c r="AJ319" s="199">
        <f>IFERROR(VLOOKUP('SAP Data'!$C319,'2021 Balance Sheet'!$B$7:$O$1335,'2021 Balance Sheet'!K$2, FALSE),0)</f>
        <v>0</v>
      </c>
      <c r="AK319" s="199">
        <f>IFERROR(VLOOKUP('SAP Data'!$C319,'2021 Balance Sheet'!$B$7:$O$1335,'2021 Balance Sheet'!L$2, FALSE),0)</f>
        <v>0</v>
      </c>
      <c r="AL319" s="199">
        <f>IFERROR(VLOOKUP('SAP Data'!$C319,'2021 Balance Sheet'!$B$7:$O$1335,'2021 Balance Sheet'!M$2, FALSE),0)</f>
        <v>0</v>
      </c>
      <c r="AM319" s="199">
        <f>IFERROR(VLOOKUP('SAP Data'!$C319,'2021 Balance Sheet'!$B$7:$O$1335,'2021 Balance Sheet'!N$2, FALSE),0)</f>
        <v>0</v>
      </c>
      <c r="AN319" s="199">
        <f>IFERROR(VLOOKUP('SAP Data'!$C319,'2021 Balance Sheet'!$B$7:$O$1335,'2021 Balance Sheet'!O$2, FALSE),0)</f>
        <v>0</v>
      </c>
      <c r="AO319" s="198">
        <f t="shared" si="8"/>
        <v>0</v>
      </c>
    </row>
    <row r="320" spans="1:75" s="135" customFormat="1" ht="15.75" thickBot="1" x14ac:dyDescent="0.3">
      <c r="A320" s="26" t="str">
        <f t="shared" si="9"/>
        <v>123700</v>
      </c>
      <c r="B320" s="149" t="s">
        <v>4057</v>
      </c>
      <c r="C320" s="153" t="s">
        <v>4058</v>
      </c>
      <c r="D320" s="125"/>
      <c r="E320" s="140"/>
      <c r="F320" s="140"/>
      <c r="G320" s="140"/>
      <c r="H320" s="140"/>
      <c r="I320" s="140"/>
      <c r="J320" s="140"/>
      <c r="K320" s="140"/>
      <c r="L320" s="140"/>
      <c r="M320" s="140"/>
      <c r="N320" s="140"/>
      <c r="O320" s="140"/>
      <c r="P320" s="140"/>
      <c r="Q320" s="199">
        <v>0</v>
      </c>
      <c r="R320" s="199">
        <v>0</v>
      </c>
      <c r="S320" s="199">
        <v>0</v>
      </c>
      <c r="T320" s="199">
        <v>0</v>
      </c>
      <c r="U320" s="199">
        <v>0</v>
      </c>
      <c r="V320" s="199">
        <v>0</v>
      </c>
      <c r="W320" s="199">
        <v>0</v>
      </c>
      <c r="X320" s="199">
        <v>0</v>
      </c>
      <c r="Y320" s="199">
        <v>0</v>
      </c>
      <c r="Z320" s="199">
        <v>0</v>
      </c>
      <c r="AA320" s="199">
        <v>0</v>
      </c>
      <c r="AB320" s="199">
        <v>2681911.12</v>
      </c>
      <c r="AC320" s="199">
        <f>IFERROR(VLOOKUP('SAP Data'!$C320,'2021 Balance Sheet'!$B$7:$O$1335,'2021 Balance Sheet'!D$2, FALSE),0)</f>
        <v>2681911.12</v>
      </c>
      <c r="AD320" s="199">
        <f>IFERROR(VLOOKUP('SAP Data'!$C320,'2021 Balance Sheet'!$B$7:$O$1335,'2021 Balance Sheet'!E$2, FALSE),0)</f>
        <v>2831188.12</v>
      </c>
      <c r="AE320" s="199">
        <f>IFERROR(VLOOKUP('SAP Data'!$C320,'2021 Balance Sheet'!$B$7:$O$1335,'2021 Balance Sheet'!F$2, FALSE),0)</f>
        <v>2831188.12</v>
      </c>
      <c r="AF320" s="199">
        <f>IFERROR(VLOOKUP('SAP Data'!$C320,'2021 Balance Sheet'!$B$7:$O$1335,'2021 Balance Sheet'!G$2, FALSE),0)</f>
        <v>2831188.12</v>
      </c>
      <c r="AG320" s="199">
        <f>IFERROR(VLOOKUP('SAP Data'!$C320,'2021 Balance Sheet'!$B$7:$O$1335,'2021 Balance Sheet'!H$2, FALSE),0)</f>
        <v>2895978.12</v>
      </c>
      <c r="AH320" s="199">
        <f>IFERROR(VLOOKUP('SAP Data'!$C320,'2021 Balance Sheet'!$B$7:$O$1335,'2021 Balance Sheet'!I$2, FALSE),0)</f>
        <v>3495750.12</v>
      </c>
      <c r="AI320" s="199">
        <f>IFERROR(VLOOKUP('SAP Data'!$C320,'2021 Balance Sheet'!$B$7:$O$1335,'2021 Balance Sheet'!J$2, FALSE),0)</f>
        <v>3570534.12</v>
      </c>
      <c r="AJ320" s="199">
        <f>IFERROR(VLOOKUP('SAP Data'!$C320,'2021 Balance Sheet'!$B$7:$O$1335,'2021 Balance Sheet'!K$2, FALSE),0)</f>
        <v>4325314.12</v>
      </c>
      <c r="AK320" s="199">
        <f>IFERROR(VLOOKUP('SAP Data'!$C320,'2021 Balance Sheet'!$B$7:$O$1335,'2021 Balance Sheet'!L$2, FALSE),0)</f>
        <v>5025060.12</v>
      </c>
      <c r="AL320" s="199">
        <f>IFERROR(VLOOKUP('SAP Data'!$C320,'2021 Balance Sheet'!$B$7:$O$1335,'2021 Balance Sheet'!M$2, FALSE),0)</f>
        <v>6039834.1200000001</v>
      </c>
      <c r="AM320" s="199">
        <f>IFERROR(VLOOKUP('SAP Data'!$C320,'2021 Balance Sheet'!$B$7:$O$1335,'2021 Balance Sheet'!N$2, FALSE),0)</f>
        <v>7089580.1200000001</v>
      </c>
      <c r="AN320" s="199">
        <f>IFERROR(VLOOKUP('SAP Data'!$C320,'2021 Balance Sheet'!$B$7:$O$1335,'2021 Balance Sheet'!O$2, FALSE),0)</f>
        <v>11639354.119999999</v>
      </c>
      <c r="AO320" s="198">
        <f t="shared" si="8"/>
        <v>2681911.12</v>
      </c>
      <c r="AP320" s="50"/>
      <c r="AQ320" s="50"/>
      <c r="AR320" s="50"/>
      <c r="AS320" s="50"/>
      <c r="AT320" s="50"/>
      <c r="AU320" s="50"/>
      <c r="AV320" s="50"/>
      <c r="AW320" s="50"/>
      <c r="AX320" s="50"/>
      <c r="AY320" s="50"/>
      <c r="AZ320" s="50"/>
      <c r="BA320" s="50"/>
      <c r="BB320" s="50"/>
      <c r="BC320" s="50"/>
      <c r="BD320" s="50"/>
      <c r="BE320" s="50"/>
      <c r="BF320" s="50"/>
      <c r="BG320" s="50"/>
      <c r="BH320" s="50"/>
      <c r="BI320" s="50"/>
      <c r="BJ320" s="50"/>
      <c r="BK320" s="50"/>
      <c r="BL320" s="50"/>
      <c r="BM320" s="50"/>
      <c r="BN320" s="50"/>
      <c r="BO320" s="50"/>
      <c r="BP320" s="50"/>
      <c r="BQ320" s="50"/>
      <c r="BR320" s="50"/>
      <c r="BS320" s="50"/>
      <c r="BT320" s="50"/>
      <c r="BU320" s="50"/>
      <c r="BV320" s="50"/>
      <c r="BW320" s="50"/>
    </row>
    <row r="321" spans="1:41" ht="15.75" thickBot="1" x14ac:dyDescent="0.3">
      <c r="A321" s="26" t="str">
        <f t="shared" si="9"/>
        <v>124062</v>
      </c>
      <c r="B321" s="149" t="s">
        <v>496</v>
      </c>
      <c r="C321" s="153" t="s">
        <v>497</v>
      </c>
      <c r="D321" s="125" t="s">
        <v>4</v>
      </c>
      <c r="E321" s="139">
        <v>0</v>
      </c>
      <c r="F321" s="139">
        <v>0</v>
      </c>
      <c r="G321" s="139">
        <v>0</v>
      </c>
      <c r="H321" s="139">
        <v>0</v>
      </c>
      <c r="I321" s="139">
        <v>0</v>
      </c>
      <c r="J321" s="139"/>
      <c r="K321" s="139"/>
      <c r="L321" s="139"/>
      <c r="M321" s="139"/>
      <c r="N321" s="139">
        <v>0</v>
      </c>
      <c r="O321" s="139">
        <v>0</v>
      </c>
      <c r="P321" s="139">
        <v>0</v>
      </c>
      <c r="Q321" s="199">
        <v>0</v>
      </c>
      <c r="R321" s="199">
        <v>0</v>
      </c>
      <c r="S321" s="199">
        <v>0</v>
      </c>
      <c r="T321" s="199">
        <v>0</v>
      </c>
      <c r="U321" s="199">
        <v>0</v>
      </c>
      <c r="V321" s="199">
        <v>0</v>
      </c>
      <c r="W321" s="199">
        <v>0</v>
      </c>
      <c r="X321" s="199">
        <v>0</v>
      </c>
      <c r="Y321" s="199">
        <v>0</v>
      </c>
      <c r="Z321" s="199">
        <v>0</v>
      </c>
      <c r="AA321" s="199">
        <v>0</v>
      </c>
      <c r="AB321" s="199">
        <v>0</v>
      </c>
      <c r="AC321" s="199">
        <f>IFERROR(VLOOKUP('SAP Data'!$C321,'2021 Balance Sheet'!$B$7:$O$1335,'2021 Balance Sheet'!D$2, FALSE),0)</f>
        <v>0</v>
      </c>
      <c r="AD321" s="199">
        <f>IFERROR(VLOOKUP('SAP Data'!$C321,'2021 Balance Sheet'!$B$7:$O$1335,'2021 Balance Sheet'!E$2, FALSE),0)</f>
        <v>0</v>
      </c>
      <c r="AE321" s="199">
        <f>IFERROR(VLOOKUP('SAP Data'!$C321,'2021 Balance Sheet'!$B$7:$O$1335,'2021 Balance Sheet'!F$2, FALSE),0)</f>
        <v>0</v>
      </c>
      <c r="AF321" s="199">
        <f>IFERROR(VLOOKUP('SAP Data'!$C321,'2021 Balance Sheet'!$B$7:$O$1335,'2021 Balance Sheet'!G$2, FALSE),0)</f>
        <v>0</v>
      </c>
      <c r="AG321" s="199">
        <f>IFERROR(VLOOKUP('SAP Data'!$C321,'2021 Balance Sheet'!$B$7:$O$1335,'2021 Balance Sheet'!H$2, FALSE),0)</f>
        <v>0</v>
      </c>
      <c r="AH321" s="199">
        <f>IFERROR(VLOOKUP('SAP Data'!$C321,'2021 Balance Sheet'!$B$7:$O$1335,'2021 Balance Sheet'!I$2, FALSE),0)</f>
        <v>0</v>
      </c>
      <c r="AI321" s="199">
        <f>IFERROR(VLOOKUP('SAP Data'!$C321,'2021 Balance Sheet'!$B$7:$O$1335,'2021 Balance Sheet'!J$2, FALSE),0)</f>
        <v>0</v>
      </c>
      <c r="AJ321" s="199">
        <f>IFERROR(VLOOKUP('SAP Data'!$C321,'2021 Balance Sheet'!$B$7:$O$1335,'2021 Balance Sheet'!K$2, FALSE),0)</f>
        <v>0</v>
      </c>
      <c r="AK321" s="199">
        <f>IFERROR(VLOOKUP('SAP Data'!$C321,'2021 Balance Sheet'!$B$7:$O$1335,'2021 Balance Sheet'!L$2, FALSE),0)</f>
        <v>0</v>
      </c>
      <c r="AL321" s="199">
        <f>IFERROR(VLOOKUP('SAP Data'!$C321,'2021 Balance Sheet'!$B$7:$O$1335,'2021 Balance Sheet'!M$2, FALSE),0)</f>
        <v>0</v>
      </c>
      <c r="AM321" s="199">
        <f>IFERROR(VLOOKUP('SAP Data'!$C321,'2021 Balance Sheet'!$B$7:$O$1335,'2021 Balance Sheet'!N$2, FALSE),0)</f>
        <v>0</v>
      </c>
      <c r="AN321" s="199">
        <f>IFERROR(VLOOKUP('SAP Data'!$C321,'2021 Balance Sheet'!$B$7:$O$1335,'2021 Balance Sheet'!O$2, FALSE),0)</f>
        <v>0</v>
      </c>
      <c r="AO321" s="198">
        <f t="shared" si="8"/>
        <v>0</v>
      </c>
    </row>
    <row r="322" spans="1:41" ht="15.75" thickBot="1" x14ac:dyDescent="0.3">
      <c r="A322" s="26" t="str">
        <f t="shared" si="9"/>
        <v>500112</v>
      </c>
      <c r="B322" s="147" t="s">
        <v>1620</v>
      </c>
      <c r="C322" s="153">
        <v>500112</v>
      </c>
      <c r="D322" s="165"/>
      <c r="E322" s="140">
        <v>446478042.29000002</v>
      </c>
      <c r="F322" s="140">
        <v>450874012.25</v>
      </c>
      <c r="G322" s="140">
        <v>399495617.70999998</v>
      </c>
      <c r="H322" s="140">
        <v>411155212.38999999</v>
      </c>
      <c r="I322" s="140">
        <v>414558243.50999999</v>
      </c>
      <c r="J322" s="140">
        <v>539689267.19000006</v>
      </c>
      <c r="K322" s="140">
        <v>569382144.82000005</v>
      </c>
      <c r="L322" s="140">
        <v>571514968.36000001</v>
      </c>
      <c r="M322" s="140">
        <v>544089246.87</v>
      </c>
      <c r="N322" s="140">
        <v>568030236.33000004</v>
      </c>
      <c r="O322" s="140">
        <v>569559500.34000003</v>
      </c>
      <c r="P322" s="140">
        <v>576419747.09000003</v>
      </c>
      <c r="Q322" s="199">
        <v>590430751.46000004</v>
      </c>
      <c r="R322" s="199">
        <v>584776851.49000001</v>
      </c>
      <c r="S322" s="199">
        <v>652468090.80999994</v>
      </c>
      <c r="T322" s="199">
        <v>647176026.94000006</v>
      </c>
      <c r="U322" s="199">
        <v>650292465.66999996</v>
      </c>
      <c r="V322" s="199">
        <v>652564265.14999998</v>
      </c>
      <c r="W322" s="199">
        <v>650802524.11000001</v>
      </c>
      <c r="X322" s="199">
        <v>650622155.94000006</v>
      </c>
      <c r="Y322" s="199">
        <v>659103418.28999996</v>
      </c>
      <c r="Z322" s="199">
        <v>660930356.10000002</v>
      </c>
      <c r="AA322" s="199">
        <v>659112205.27999997</v>
      </c>
      <c r="AB322" s="199">
        <v>657299254.57000005</v>
      </c>
      <c r="AC322" s="199">
        <f>IFERROR(VLOOKUP('SAP Data'!$C322,'2021 Balance Sheet'!$B$7:$O$1335,'2021 Balance Sheet'!D$2, FALSE),0)</f>
        <v>672573963.29999995</v>
      </c>
      <c r="AD322" s="199">
        <f>IFERROR(VLOOKUP('SAP Data'!$C322,'2021 Balance Sheet'!$B$7:$O$1335,'2021 Balance Sheet'!E$2, FALSE),0)</f>
        <v>692527473.33000004</v>
      </c>
      <c r="AE322" s="199">
        <f>IFERROR(VLOOKUP('SAP Data'!$C322,'2021 Balance Sheet'!$B$7:$O$1335,'2021 Balance Sheet'!F$2, FALSE),0)</f>
        <v>657188294.88</v>
      </c>
      <c r="AF322" s="199">
        <f>IFERROR(VLOOKUP('SAP Data'!$C322,'2021 Balance Sheet'!$B$7:$O$1335,'2021 Balance Sheet'!G$2, FALSE),0)</f>
        <v>680667886.04999995</v>
      </c>
      <c r="AG322" s="199">
        <f>IFERROR(VLOOKUP('SAP Data'!$C322,'2021 Balance Sheet'!$B$7:$O$1335,'2021 Balance Sheet'!H$2, FALSE),0)</f>
        <v>683534151.64999998</v>
      </c>
      <c r="AH322" s="199">
        <f>IFERROR(VLOOKUP('SAP Data'!$C322,'2021 Balance Sheet'!$B$7:$O$1335,'2021 Balance Sheet'!I$2, FALSE),0)</f>
        <v>653511013.71000004</v>
      </c>
      <c r="AI322" s="199">
        <f>IFERROR(VLOOKUP('SAP Data'!$C322,'2021 Balance Sheet'!$B$7:$O$1335,'2021 Balance Sheet'!J$2, FALSE),0)</f>
        <v>694982875.47000003</v>
      </c>
      <c r="AJ322" s="199">
        <f>IFERROR(VLOOKUP('SAP Data'!$C322,'2021 Balance Sheet'!$B$7:$O$1335,'2021 Balance Sheet'!K$2, FALSE),0)</f>
        <v>700459348.92999995</v>
      </c>
      <c r="AK322" s="199">
        <f>IFERROR(VLOOKUP('SAP Data'!$C322,'2021 Balance Sheet'!$B$7:$O$1335,'2021 Balance Sheet'!L$2, FALSE),0)</f>
        <v>665887414.65999997</v>
      </c>
      <c r="AL322" s="199">
        <f>IFERROR(VLOOKUP('SAP Data'!$C322,'2021 Balance Sheet'!$B$7:$O$1335,'2021 Balance Sheet'!M$2, FALSE),0)</f>
        <v>726399820.07000005</v>
      </c>
      <c r="AM322" s="199">
        <f>IFERROR(VLOOKUP('SAP Data'!$C322,'2021 Balance Sheet'!$B$7:$O$1335,'2021 Balance Sheet'!N$2, FALSE),0)</f>
        <v>723055778.48000002</v>
      </c>
      <c r="AN322" s="199">
        <f>IFERROR(VLOOKUP('SAP Data'!$C322,'2021 Balance Sheet'!$B$7:$O$1335,'2021 Balance Sheet'!O$2, FALSE),0)</f>
        <v>643938794.97000003</v>
      </c>
      <c r="AO322" s="198">
        <f t="shared" si="8"/>
        <v>657299254.57000005</v>
      </c>
    </row>
    <row r="323" spans="1:41" ht="15.75" thickBot="1" x14ac:dyDescent="0.3">
      <c r="A323" s="26" t="str">
        <f t="shared" si="9"/>
        <v>001109</v>
      </c>
      <c r="B323" s="148" t="s">
        <v>2757</v>
      </c>
      <c r="C323" s="153">
        <v>5001109</v>
      </c>
      <c r="D323" s="166"/>
      <c r="E323" s="139">
        <v>6635093.75</v>
      </c>
      <c r="F323" s="139">
        <v>6269700.7800000003</v>
      </c>
      <c r="G323" s="139">
        <v>5903205.3899999997</v>
      </c>
      <c r="H323" s="139">
        <v>5535604.25</v>
      </c>
      <c r="I323" s="139">
        <v>5166893.99</v>
      </c>
      <c r="J323" s="139">
        <v>4797019.28</v>
      </c>
      <c r="K323" s="139">
        <v>4426028.7300000004</v>
      </c>
      <c r="L323" s="139">
        <v>4053918.94</v>
      </c>
      <c r="M323" s="139">
        <v>3744938.12</v>
      </c>
      <c r="N323" s="139">
        <v>3367978.07</v>
      </c>
      <c r="O323" s="139">
        <v>2989882.17</v>
      </c>
      <c r="P323" s="139">
        <v>2760336.02</v>
      </c>
      <c r="Q323" s="199">
        <v>2465626.2200000002</v>
      </c>
      <c r="R323" s="199">
        <v>2619561.37</v>
      </c>
      <c r="S323" s="199">
        <v>79382534.25</v>
      </c>
      <c r="T323" s="199">
        <v>78863220.620000005</v>
      </c>
      <c r="U323" s="199">
        <v>78669782.609999999</v>
      </c>
      <c r="V323" s="199">
        <v>78464292.569999993</v>
      </c>
      <c r="W323" s="199">
        <v>78258712.969999999</v>
      </c>
      <c r="X323" s="199">
        <v>78156422.760000005</v>
      </c>
      <c r="Y323" s="199">
        <v>77949473.640000001</v>
      </c>
      <c r="Z323" s="199">
        <v>77742438.430000007</v>
      </c>
      <c r="AA323" s="199">
        <v>77535316.780000001</v>
      </c>
      <c r="AB323" s="199">
        <v>77328108.349999994</v>
      </c>
      <c r="AC323" s="199">
        <f>IFERROR(VLOOKUP('SAP Data'!$C323,'2021 Balance Sheet'!$B$7:$O$1335,'2021 Balance Sheet'!D$2, FALSE),0)</f>
        <v>77120812.680000007</v>
      </c>
      <c r="AD323" s="199">
        <f>IFERROR(VLOOKUP('SAP Data'!$C323,'2021 Balance Sheet'!$B$7:$O$1335,'2021 Balance Sheet'!E$2, FALSE),0)</f>
        <v>76913429.379999995</v>
      </c>
      <c r="AE323" s="199">
        <f>IFERROR(VLOOKUP('SAP Data'!$C323,'2021 Balance Sheet'!$B$7:$O$1335,'2021 Balance Sheet'!F$2, FALSE),0)</f>
        <v>76856508.920000002</v>
      </c>
      <c r="AF323" s="199">
        <f>IFERROR(VLOOKUP('SAP Data'!$C323,'2021 Balance Sheet'!$B$7:$O$1335,'2021 Balance Sheet'!G$2, FALSE),0)</f>
        <v>76641485.969999999</v>
      </c>
      <c r="AG323" s="199">
        <f>IFERROR(VLOOKUP('SAP Data'!$C323,'2021 Balance Sheet'!$B$7:$O$1335,'2021 Balance Sheet'!H$2, FALSE),0)</f>
        <v>76426366.299999997</v>
      </c>
      <c r="AH323" s="199">
        <f>IFERROR(VLOOKUP('SAP Data'!$C323,'2021 Balance Sheet'!$B$7:$O$1335,'2021 Balance Sheet'!I$2, FALSE),0)</f>
        <v>76211113.430000007</v>
      </c>
      <c r="AI323" s="199">
        <f>IFERROR(VLOOKUP('SAP Data'!$C323,'2021 Balance Sheet'!$B$7:$O$1335,'2021 Balance Sheet'!J$2, FALSE),0)</f>
        <v>75995762.829999998</v>
      </c>
      <c r="AJ323" s="199">
        <f>IFERROR(VLOOKUP('SAP Data'!$C323,'2021 Balance Sheet'!$B$7:$O$1335,'2021 Balance Sheet'!K$2, FALSE),0)</f>
        <v>75780314.170000002</v>
      </c>
      <c r="AK323" s="199">
        <f>IFERROR(VLOOKUP('SAP Data'!$C323,'2021 Balance Sheet'!$B$7:$O$1335,'2021 Balance Sheet'!L$2, FALSE),0)</f>
        <v>75564767.060000002</v>
      </c>
      <c r="AL323" s="199">
        <f>IFERROR(VLOOKUP('SAP Data'!$C323,'2021 Balance Sheet'!$B$7:$O$1335,'2021 Balance Sheet'!M$2, FALSE),0)</f>
        <v>75418512.579999998</v>
      </c>
      <c r="AM323" s="199">
        <f>IFERROR(VLOOKUP('SAP Data'!$C323,'2021 Balance Sheet'!$B$7:$O$1335,'2021 Balance Sheet'!N$2, FALSE),0)</f>
        <v>75202669.189999998</v>
      </c>
      <c r="AN323" s="199">
        <f>IFERROR(VLOOKUP('SAP Data'!$C323,'2021 Balance Sheet'!$B$7:$O$1335,'2021 Balance Sheet'!O$2, FALSE),0)</f>
        <v>74986730.560000002</v>
      </c>
      <c r="AO323" s="198">
        <f t="shared" si="8"/>
        <v>77328108.349999994</v>
      </c>
    </row>
    <row r="324" spans="1:41" ht="15.75" thickBot="1" x14ac:dyDescent="0.3">
      <c r="A324" s="26" t="str">
        <f t="shared" si="9"/>
        <v>101600</v>
      </c>
      <c r="B324" s="149" t="s">
        <v>2758</v>
      </c>
      <c r="C324" s="153" t="s">
        <v>2759</v>
      </c>
      <c r="D324" s="125" t="s">
        <v>4</v>
      </c>
      <c r="E324" s="140">
        <v>6987262.7199999997</v>
      </c>
      <c r="F324" s="140">
        <v>6987262.7199999997</v>
      </c>
      <c r="G324" s="140">
        <v>6987262.7199999997</v>
      </c>
      <c r="H324" s="140">
        <v>6987262.7199999997</v>
      </c>
      <c r="I324" s="140">
        <v>6987262.7199999997</v>
      </c>
      <c r="J324" s="140">
        <v>6987262.7199999997</v>
      </c>
      <c r="K324" s="140">
        <v>6987262.7199999997</v>
      </c>
      <c r="L324" s="140">
        <v>6987262.7199999997</v>
      </c>
      <c r="M324" s="140">
        <v>7054109.54</v>
      </c>
      <c r="N324" s="140">
        <v>7054109.54</v>
      </c>
      <c r="O324" s="140">
        <v>7054109.54</v>
      </c>
      <c r="P324" s="140">
        <v>7204815.8499999996</v>
      </c>
      <c r="Q324" s="199">
        <v>7291504.1200000001</v>
      </c>
      <c r="R324" s="199">
        <v>7847759.2599999998</v>
      </c>
      <c r="S324" s="199">
        <v>7847759.2599999998</v>
      </c>
      <c r="T324" s="199">
        <v>7905582.4400000004</v>
      </c>
      <c r="U324" s="199">
        <v>85637608.359999999</v>
      </c>
      <c r="V324" s="199">
        <v>85637608.359999999</v>
      </c>
      <c r="W324" s="199">
        <v>85637608.359999999</v>
      </c>
      <c r="X324" s="199">
        <v>85743380.459999993</v>
      </c>
      <c r="Y324" s="199">
        <v>85743380.459999993</v>
      </c>
      <c r="Z324" s="199">
        <v>85743380.459999993</v>
      </c>
      <c r="AA324" s="199">
        <v>85743380.459999993</v>
      </c>
      <c r="AB324" s="199">
        <v>85743380.459999993</v>
      </c>
      <c r="AC324" s="199">
        <f>IFERROR(VLOOKUP('SAP Data'!$C324,'2021 Balance Sheet'!$B$7:$O$1335,'2021 Balance Sheet'!D$2, FALSE),0)</f>
        <v>85743380.459999993</v>
      </c>
      <c r="AD324" s="199">
        <f>IFERROR(VLOOKUP('SAP Data'!$C324,'2021 Balance Sheet'!$B$7:$O$1335,'2021 Balance Sheet'!E$2, FALSE),0)</f>
        <v>85743380.459999993</v>
      </c>
      <c r="AE324" s="199">
        <f>IFERROR(VLOOKUP('SAP Data'!$C324,'2021 Balance Sheet'!$B$7:$O$1335,'2021 Balance Sheet'!F$2, FALSE),0)</f>
        <v>85896913.340000004</v>
      </c>
      <c r="AF324" s="199">
        <f>IFERROR(VLOOKUP('SAP Data'!$C324,'2021 Balance Sheet'!$B$7:$O$1335,'2021 Balance Sheet'!G$2, FALSE),0)</f>
        <v>85896913.340000004</v>
      </c>
      <c r="AG324" s="199">
        <f>IFERROR(VLOOKUP('SAP Data'!$C324,'2021 Balance Sheet'!$B$7:$O$1335,'2021 Balance Sheet'!H$2, FALSE),0)</f>
        <v>85896913.340000004</v>
      </c>
      <c r="AH324" s="199">
        <f>IFERROR(VLOOKUP('SAP Data'!$C324,'2021 Balance Sheet'!$B$7:$O$1335,'2021 Balance Sheet'!I$2, FALSE),0)</f>
        <v>85896913.340000004</v>
      </c>
      <c r="AI324" s="199">
        <f>IFERROR(VLOOKUP('SAP Data'!$C324,'2021 Balance Sheet'!$B$7:$O$1335,'2021 Balance Sheet'!J$2, FALSE),0)</f>
        <v>85896913.340000004</v>
      </c>
      <c r="AJ324" s="199">
        <f>IFERROR(VLOOKUP('SAP Data'!$C324,'2021 Balance Sheet'!$B$7:$O$1335,'2021 Balance Sheet'!K$2, FALSE),0)</f>
        <v>85896913.340000004</v>
      </c>
      <c r="AK324" s="199">
        <f>IFERROR(VLOOKUP('SAP Data'!$C324,'2021 Balance Sheet'!$B$7:$O$1335,'2021 Balance Sheet'!L$2, FALSE),0)</f>
        <v>85896913.340000004</v>
      </c>
      <c r="AL324" s="199">
        <f>IFERROR(VLOOKUP('SAP Data'!$C324,'2021 Balance Sheet'!$B$7:$O$1335,'2021 Balance Sheet'!M$2, FALSE),0)</f>
        <v>85966407.459999993</v>
      </c>
      <c r="AM324" s="199">
        <f>IFERROR(VLOOKUP('SAP Data'!$C324,'2021 Balance Sheet'!$B$7:$O$1335,'2021 Balance Sheet'!N$2, FALSE),0)</f>
        <v>85966407.459999993</v>
      </c>
      <c r="AN324" s="199">
        <f>IFERROR(VLOOKUP('SAP Data'!$C324,'2021 Balance Sheet'!$B$7:$O$1335,'2021 Balance Sheet'!O$2, FALSE),0)</f>
        <v>85966407.459999993</v>
      </c>
      <c r="AO324" s="198">
        <f t="shared" si="8"/>
        <v>85743380.459999993</v>
      </c>
    </row>
    <row r="325" spans="1:41" ht="15.75" thickBot="1" x14ac:dyDescent="0.3">
      <c r="A325" s="26" t="str">
        <f t="shared" si="9"/>
        <v>101602</v>
      </c>
      <c r="B325" s="149" t="s">
        <v>3162</v>
      </c>
      <c r="C325" s="153" t="s">
        <v>3163</v>
      </c>
      <c r="D325" s="125"/>
      <c r="E325" s="140"/>
      <c r="F325" s="140"/>
      <c r="G325" s="140"/>
      <c r="H325" s="140"/>
      <c r="I325" s="140"/>
      <c r="J325" s="140"/>
      <c r="K325" s="140"/>
      <c r="L325" s="140"/>
      <c r="M325" s="140"/>
      <c r="N325" s="140"/>
      <c r="O325" s="140"/>
      <c r="P325" s="140"/>
      <c r="Q325" s="199">
        <v>0</v>
      </c>
      <c r="R325" s="199">
        <v>0</v>
      </c>
      <c r="S325" s="199">
        <v>77344344.629999995</v>
      </c>
      <c r="T325" s="199">
        <v>77344344.629999995</v>
      </c>
      <c r="U325" s="199">
        <v>0</v>
      </c>
      <c r="V325" s="199">
        <v>0</v>
      </c>
      <c r="W325" s="199">
        <v>0</v>
      </c>
      <c r="X325" s="199">
        <v>0</v>
      </c>
      <c r="Y325" s="199">
        <v>0</v>
      </c>
      <c r="Z325" s="199">
        <v>0</v>
      </c>
      <c r="AA325" s="199">
        <v>0</v>
      </c>
      <c r="AB325" s="199">
        <v>0</v>
      </c>
      <c r="AC325" s="199">
        <f>IFERROR(VLOOKUP('SAP Data'!$C325,'2021 Balance Sheet'!$B$7:$O$1335,'2021 Balance Sheet'!D$2, FALSE),0)</f>
        <v>0</v>
      </c>
      <c r="AD325" s="199">
        <f>IFERROR(VLOOKUP('SAP Data'!$C325,'2021 Balance Sheet'!$B$7:$O$1335,'2021 Balance Sheet'!E$2, FALSE),0)</f>
        <v>0</v>
      </c>
      <c r="AE325" s="199">
        <f>IFERROR(VLOOKUP('SAP Data'!$C325,'2021 Balance Sheet'!$B$7:$O$1335,'2021 Balance Sheet'!F$2, FALSE),0)</f>
        <v>0</v>
      </c>
      <c r="AF325" s="199">
        <f>IFERROR(VLOOKUP('SAP Data'!$C325,'2021 Balance Sheet'!$B$7:$O$1335,'2021 Balance Sheet'!G$2, FALSE),0)</f>
        <v>0</v>
      </c>
      <c r="AG325" s="199">
        <f>IFERROR(VLOOKUP('SAP Data'!$C325,'2021 Balance Sheet'!$B$7:$O$1335,'2021 Balance Sheet'!H$2, FALSE),0)</f>
        <v>0</v>
      </c>
      <c r="AH325" s="199">
        <f>IFERROR(VLOOKUP('SAP Data'!$C325,'2021 Balance Sheet'!$B$7:$O$1335,'2021 Balance Sheet'!I$2, FALSE),0)</f>
        <v>0</v>
      </c>
      <c r="AI325" s="199">
        <f>IFERROR(VLOOKUP('SAP Data'!$C325,'2021 Balance Sheet'!$B$7:$O$1335,'2021 Balance Sheet'!J$2, FALSE),0)</f>
        <v>0</v>
      </c>
      <c r="AJ325" s="199">
        <f>IFERROR(VLOOKUP('SAP Data'!$C325,'2021 Balance Sheet'!$B$7:$O$1335,'2021 Balance Sheet'!K$2, FALSE),0)</f>
        <v>0</v>
      </c>
      <c r="AK325" s="199">
        <f>IFERROR(VLOOKUP('SAP Data'!$C325,'2021 Balance Sheet'!$B$7:$O$1335,'2021 Balance Sheet'!L$2, FALSE),0)</f>
        <v>0</v>
      </c>
      <c r="AL325" s="199">
        <f>IFERROR(VLOOKUP('SAP Data'!$C325,'2021 Balance Sheet'!$B$7:$O$1335,'2021 Balance Sheet'!M$2, FALSE),0)</f>
        <v>0</v>
      </c>
      <c r="AM325" s="199">
        <f>IFERROR(VLOOKUP('SAP Data'!$C325,'2021 Balance Sheet'!$B$7:$O$1335,'2021 Balance Sheet'!N$2, FALSE),0)</f>
        <v>0</v>
      </c>
      <c r="AN325" s="199">
        <f>IFERROR(VLOOKUP('SAP Data'!$C325,'2021 Balance Sheet'!$B$7:$O$1335,'2021 Balance Sheet'!O$2, FALSE),0)</f>
        <v>0</v>
      </c>
      <c r="AO325" s="198">
        <f t="shared" si="8"/>
        <v>0</v>
      </c>
    </row>
    <row r="326" spans="1:41" ht="15.75" thickBot="1" x14ac:dyDescent="0.3">
      <c r="A326" s="26" t="str">
        <f t="shared" si="9"/>
        <v>108600</v>
      </c>
      <c r="B326" s="149" t="s">
        <v>2760</v>
      </c>
      <c r="C326" s="153" t="s">
        <v>2761</v>
      </c>
      <c r="D326" s="125" t="s">
        <v>4</v>
      </c>
      <c r="E326" s="139">
        <v>-352168.97</v>
      </c>
      <c r="F326" s="139">
        <v>-717561.94</v>
      </c>
      <c r="G326" s="139">
        <v>-1084057.33</v>
      </c>
      <c r="H326" s="139">
        <v>-1451658.47</v>
      </c>
      <c r="I326" s="139">
        <v>-1820368.73</v>
      </c>
      <c r="J326" s="139">
        <v>-2190243.44</v>
      </c>
      <c r="K326" s="139">
        <v>-2561233.9900000002</v>
      </c>
      <c r="L326" s="139">
        <v>-2933343.78</v>
      </c>
      <c r="M326" s="139">
        <v>-3309171.42</v>
      </c>
      <c r="N326" s="139">
        <v>-3686131.47</v>
      </c>
      <c r="O326" s="139">
        <v>-4064227.37</v>
      </c>
      <c r="P326" s="139">
        <v>-4444479.83</v>
      </c>
      <c r="Q326" s="199">
        <v>-4825877.9000000004</v>
      </c>
      <c r="R326" s="199">
        <v>-5228197.8899999997</v>
      </c>
      <c r="S326" s="199">
        <v>-5621821.21</v>
      </c>
      <c r="T326" s="199">
        <v>-6019347.6200000001</v>
      </c>
      <c r="U326" s="199">
        <v>-6967825.75</v>
      </c>
      <c r="V326" s="199">
        <v>-7173315.79</v>
      </c>
      <c r="W326" s="199">
        <v>-7378895.3899999997</v>
      </c>
      <c r="X326" s="199">
        <v>-7586957.7000000002</v>
      </c>
      <c r="Y326" s="199">
        <v>-7793906.8200000003</v>
      </c>
      <c r="Z326" s="199">
        <v>-8000942.0300000003</v>
      </c>
      <c r="AA326" s="199">
        <v>-8208063.6799999997</v>
      </c>
      <c r="AB326" s="199">
        <v>-8415272.1099999994</v>
      </c>
      <c r="AC326" s="199">
        <f>IFERROR(VLOOKUP('SAP Data'!$C326,'2021 Balance Sheet'!$B$7:$O$1335,'2021 Balance Sheet'!D$2, FALSE),0)</f>
        <v>-8622567.7799999993</v>
      </c>
      <c r="AD326" s="199">
        <f>IFERROR(VLOOKUP('SAP Data'!$C326,'2021 Balance Sheet'!$B$7:$O$1335,'2021 Balance Sheet'!E$2, FALSE),0)</f>
        <v>-8829951.0800000001</v>
      </c>
      <c r="AE326" s="199">
        <f>IFERROR(VLOOKUP('SAP Data'!$C326,'2021 Balance Sheet'!$B$7:$O$1335,'2021 Balance Sheet'!F$2, FALSE),0)</f>
        <v>-9040404.4199999999</v>
      </c>
      <c r="AF326" s="199">
        <f>IFERROR(VLOOKUP('SAP Data'!$C326,'2021 Balance Sheet'!$B$7:$O$1335,'2021 Balance Sheet'!G$2, FALSE),0)</f>
        <v>-9255427.3699999992</v>
      </c>
      <c r="AG326" s="199">
        <f>IFERROR(VLOOKUP('SAP Data'!$C326,'2021 Balance Sheet'!$B$7:$O$1335,'2021 Balance Sheet'!H$2, FALSE),0)</f>
        <v>-9470547.0399999991</v>
      </c>
      <c r="AH326" s="199">
        <f>IFERROR(VLOOKUP('SAP Data'!$C326,'2021 Balance Sheet'!$B$7:$O$1335,'2021 Balance Sheet'!I$2, FALSE),0)</f>
        <v>-9685799.9100000001</v>
      </c>
      <c r="AI326" s="199">
        <f>IFERROR(VLOOKUP('SAP Data'!$C326,'2021 Balance Sheet'!$B$7:$O$1335,'2021 Balance Sheet'!J$2, FALSE),0)</f>
        <v>-9901150.5099999998</v>
      </c>
      <c r="AJ326" s="199">
        <f>IFERROR(VLOOKUP('SAP Data'!$C326,'2021 Balance Sheet'!$B$7:$O$1335,'2021 Balance Sheet'!K$2, FALSE),0)</f>
        <v>-10116599.17</v>
      </c>
      <c r="AK326" s="199">
        <f>IFERROR(VLOOKUP('SAP Data'!$C326,'2021 Balance Sheet'!$B$7:$O$1335,'2021 Balance Sheet'!L$2, FALSE),0)</f>
        <v>-10332146.279999999</v>
      </c>
      <c r="AL326" s="199">
        <f>IFERROR(VLOOKUP('SAP Data'!$C326,'2021 Balance Sheet'!$B$7:$O$1335,'2021 Balance Sheet'!M$2, FALSE),0)</f>
        <v>-10547894.880000001</v>
      </c>
      <c r="AM326" s="199">
        <f>IFERROR(VLOOKUP('SAP Data'!$C326,'2021 Balance Sheet'!$B$7:$O$1335,'2021 Balance Sheet'!N$2, FALSE),0)</f>
        <v>-10763738.27</v>
      </c>
      <c r="AN326" s="199">
        <f>IFERROR(VLOOKUP('SAP Data'!$C326,'2021 Balance Sheet'!$B$7:$O$1335,'2021 Balance Sheet'!O$2, FALSE),0)</f>
        <v>-10979676.9</v>
      </c>
      <c r="AO326" s="198">
        <f t="shared" si="8"/>
        <v>-8415272.1099999994</v>
      </c>
    </row>
    <row r="327" spans="1:41" ht="15.75" thickBot="1" x14ac:dyDescent="0.3">
      <c r="A327" s="26" t="str">
        <f t="shared" si="9"/>
        <v>108602</v>
      </c>
      <c r="B327" s="149" t="s">
        <v>3164</v>
      </c>
      <c r="C327" s="153" t="s">
        <v>3165</v>
      </c>
      <c r="D327" s="125"/>
      <c r="E327" s="139"/>
      <c r="F327" s="139"/>
      <c r="G327" s="139"/>
      <c r="H327" s="139"/>
      <c r="I327" s="139"/>
      <c r="J327" s="139"/>
      <c r="K327" s="139"/>
      <c r="L327" s="139"/>
      <c r="M327" s="139"/>
      <c r="N327" s="139"/>
      <c r="O327" s="139"/>
      <c r="P327" s="139"/>
      <c r="Q327" s="199">
        <v>0</v>
      </c>
      <c r="R327" s="199">
        <v>0</v>
      </c>
      <c r="S327" s="199">
        <v>-187748.43</v>
      </c>
      <c r="T327" s="199">
        <v>-367358.83</v>
      </c>
      <c r="U327" s="199">
        <v>0</v>
      </c>
      <c r="V327" s="199">
        <v>0</v>
      </c>
      <c r="W327" s="199">
        <v>0</v>
      </c>
      <c r="X327" s="199">
        <v>0</v>
      </c>
      <c r="Y327" s="199">
        <v>0</v>
      </c>
      <c r="Z327" s="199">
        <v>0</v>
      </c>
      <c r="AA327" s="199">
        <v>0</v>
      </c>
      <c r="AB327" s="199">
        <v>0</v>
      </c>
      <c r="AC327" s="199">
        <f>IFERROR(VLOOKUP('SAP Data'!$C327,'2021 Balance Sheet'!$B$7:$O$1335,'2021 Balance Sheet'!D$2, FALSE),0)</f>
        <v>0</v>
      </c>
      <c r="AD327" s="199">
        <f>IFERROR(VLOOKUP('SAP Data'!$C327,'2021 Balance Sheet'!$B$7:$O$1335,'2021 Balance Sheet'!E$2, FALSE),0)</f>
        <v>0</v>
      </c>
      <c r="AE327" s="199">
        <f>IFERROR(VLOOKUP('SAP Data'!$C327,'2021 Balance Sheet'!$B$7:$O$1335,'2021 Balance Sheet'!F$2, FALSE),0)</f>
        <v>0</v>
      </c>
      <c r="AF327" s="199">
        <f>IFERROR(VLOOKUP('SAP Data'!$C327,'2021 Balance Sheet'!$B$7:$O$1335,'2021 Balance Sheet'!G$2, FALSE),0)</f>
        <v>0</v>
      </c>
      <c r="AG327" s="199">
        <f>IFERROR(VLOOKUP('SAP Data'!$C327,'2021 Balance Sheet'!$B$7:$O$1335,'2021 Balance Sheet'!H$2, FALSE),0)</f>
        <v>0</v>
      </c>
      <c r="AH327" s="199">
        <f>IFERROR(VLOOKUP('SAP Data'!$C327,'2021 Balance Sheet'!$B$7:$O$1335,'2021 Balance Sheet'!I$2, FALSE),0)</f>
        <v>0</v>
      </c>
      <c r="AI327" s="199">
        <f>IFERROR(VLOOKUP('SAP Data'!$C327,'2021 Balance Sheet'!$B$7:$O$1335,'2021 Balance Sheet'!J$2, FALSE),0)</f>
        <v>0</v>
      </c>
      <c r="AJ327" s="199">
        <f>IFERROR(VLOOKUP('SAP Data'!$C327,'2021 Balance Sheet'!$B$7:$O$1335,'2021 Balance Sheet'!K$2, FALSE),0)</f>
        <v>0</v>
      </c>
      <c r="AK327" s="199">
        <f>IFERROR(VLOOKUP('SAP Data'!$C327,'2021 Balance Sheet'!$B$7:$O$1335,'2021 Balance Sheet'!L$2, FALSE),0)</f>
        <v>0</v>
      </c>
      <c r="AL327" s="199">
        <f>IFERROR(VLOOKUP('SAP Data'!$C327,'2021 Balance Sheet'!$B$7:$O$1335,'2021 Balance Sheet'!M$2, FALSE),0)</f>
        <v>0</v>
      </c>
      <c r="AM327" s="199">
        <f>IFERROR(VLOOKUP('SAP Data'!$C327,'2021 Balance Sheet'!$B$7:$O$1335,'2021 Balance Sheet'!N$2, FALSE),0)</f>
        <v>0</v>
      </c>
      <c r="AN327" s="199">
        <f>IFERROR(VLOOKUP('SAP Data'!$C327,'2021 Balance Sheet'!$B$7:$O$1335,'2021 Balance Sheet'!O$2, FALSE),0)</f>
        <v>0</v>
      </c>
      <c r="AO327" s="198">
        <f t="shared" si="8"/>
        <v>0</v>
      </c>
    </row>
    <row r="328" spans="1:41" ht="15.75" thickBot="1" x14ac:dyDescent="0.3">
      <c r="A328" s="26" t="str">
        <f t="shared" si="9"/>
        <v>500197</v>
      </c>
      <c r="B328" s="148" t="s">
        <v>3126</v>
      </c>
      <c r="C328" s="153">
        <v>500197</v>
      </c>
      <c r="D328" s="125"/>
      <c r="E328" s="139"/>
      <c r="F328" s="139"/>
      <c r="G328" s="139"/>
      <c r="H328" s="139"/>
      <c r="I328" s="139"/>
      <c r="J328" s="139"/>
      <c r="K328" s="139"/>
      <c r="L328" s="139"/>
      <c r="M328" s="139"/>
      <c r="N328" s="139"/>
      <c r="O328" s="139"/>
      <c r="P328" s="139"/>
      <c r="Q328" s="199">
        <v>0</v>
      </c>
      <c r="R328" s="199">
        <v>0</v>
      </c>
      <c r="S328" s="199">
        <v>0</v>
      </c>
      <c r="T328" s="199">
        <v>0</v>
      </c>
      <c r="U328" s="199">
        <v>0</v>
      </c>
      <c r="V328" s="199">
        <v>0</v>
      </c>
      <c r="W328" s="199">
        <v>0</v>
      </c>
      <c r="X328" s="199">
        <v>0</v>
      </c>
      <c r="Y328" s="199">
        <v>0</v>
      </c>
      <c r="Z328" s="199">
        <v>0</v>
      </c>
      <c r="AA328" s="199">
        <v>0</v>
      </c>
      <c r="AB328" s="199">
        <v>0</v>
      </c>
      <c r="AC328" s="199">
        <f>IFERROR(VLOOKUP('SAP Data'!$C328,'2021 Balance Sheet'!$B$7:$O$1335,'2021 Balance Sheet'!D$2, FALSE),0)</f>
        <v>0</v>
      </c>
      <c r="AD328" s="199">
        <f>IFERROR(VLOOKUP('SAP Data'!$C328,'2021 Balance Sheet'!$B$7:$O$1335,'2021 Balance Sheet'!E$2, FALSE),0)</f>
        <v>0</v>
      </c>
      <c r="AE328" s="199">
        <f>IFERROR(VLOOKUP('SAP Data'!$C328,'2021 Balance Sheet'!$B$7:$O$1335,'2021 Balance Sheet'!F$2, FALSE),0)</f>
        <v>0</v>
      </c>
      <c r="AF328" s="199">
        <f>IFERROR(VLOOKUP('SAP Data'!$C328,'2021 Balance Sheet'!$B$7:$O$1335,'2021 Balance Sheet'!G$2, FALSE),0)</f>
        <v>0</v>
      </c>
      <c r="AG328" s="199">
        <f>IFERROR(VLOOKUP('SAP Data'!$C328,'2021 Balance Sheet'!$B$7:$O$1335,'2021 Balance Sheet'!H$2, FALSE),0)</f>
        <v>0</v>
      </c>
      <c r="AH328" s="199">
        <f>IFERROR(VLOOKUP('SAP Data'!$C328,'2021 Balance Sheet'!$B$7:$O$1335,'2021 Balance Sheet'!I$2, FALSE),0)</f>
        <v>0</v>
      </c>
      <c r="AI328" s="199">
        <f>IFERROR(VLOOKUP('SAP Data'!$C328,'2021 Balance Sheet'!$B$7:$O$1335,'2021 Balance Sheet'!J$2, FALSE),0)</f>
        <v>0</v>
      </c>
      <c r="AJ328" s="199">
        <f>IFERROR(VLOOKUP('SAP Data'!$C328,'2021 Balance Sheet'!$B$7:$O$1335,'2021 Balance Sheet'!K$2, FALSE),0)</f>
        <v>0</v>
      </c>
      <c r="AK328" s="199">
        <f>IFERROR(VLOOKUP('SAP Data'!$C328,'2021 Balance Sheet'!$B$7:$O$1335,'2021 Balance Sheet'!L$2, FALSE),0)</f>
        <v>0</v>
      </c>
      <c r="AL328" s="199">
        <f>IFERROR(VLOOKUP('SAP Data'!$C328,'2021 Balance Sheet'!$B$7:$O$1335,'2021 Balance Sheet'!M$2, FALSE),0)</f>
        <v>0</v>
      </c>
      <c r="AM328" s="199">
        <f>IFERROR(VLOOKUP('SAP Data'!$C328,'2021 Balance Sheet'!$B$7:$O$1335,'2021 Balance Sheet'!N$2, FALSE),0)</f>
        <v>0</v>
      </c>
      <c r="AN328" s="199">
        <f>IFERROR(VLOOKUP('SAP Data'!$C328,'2021 Balance Sheet'!$B$7:$O$1335,'2021 Balance Sheet'!O$2, FALSE),0)</f>
        <v>0</v>
      </c>
      <c r="AO328" s="198">
        <f t="shared" si="8"/>
        <v>0</v>
      </c>
    </row>
    <row r="329" spans="1:41" ht="15.75" thickBot="1" x14ac:dyDescent="0.3">
      <c r="A329" s="26" t="str">
        <f t="shared" si="9"/>
        <v>124045</v>
      </c>
      <c r="B329" s="149" t="s">
        <v>3166</v>
      </c>
      <c r="C329" s="153" t="s">
        <v>3167</v>
      </c>
      <c r="D329" s="125"/>
      <c r="E329" s="139"/>
      <c r="F329" s="139"/>
      <c r="G329" s="139"/>
      <c r="H329" s="139"/>
      <c r="I329" s="139"/>
      <c r="J329" s="139"/>
      <c r="K329" s="139"/>
      <c r="L329" s="139"/>
      <c r="M329" s="139"/>
      <c r="N329" s="139"/>
      <c r="O329" s="139"/>
      <c r="P329" s="139"/>
      <c r="Q329" s="199">
        <v>0</v>
      </c>
      <c r="R329" s="199">
        <v>0</v>
      </c>
      <c r="S329" s="199">
        <v>0</v>
      </c>
      <c r="T329" s="199">
        <v>0</v>
      </c>
      <c r="U329" s="199">
        <v>0</v>
      </c>
      <c r="V329" s="199">
        <v>0</v>
      </c>
      <c r="W329" s="199">
        <v>0</v>
      </c>
      <c r="X329" s="199">
        <v>0</v>
      </c>
      <c r="Y329" s="199">
        <v>0</v>
      </c>
      <c r="Z329" s="199">
        <v>0</v>
      </c>
      <c r="AA329" s="199">
        <v>0</v>
      </c>
      <c r="AB329" s="199">
        <v>0</v>
      </c>
      <c r="AC329" s="199">
        <f>IFERROR(VLOOKUP('SAP Data'!$C329,'2021 Balance Sheet'!$B$7:$O$1335,'2021 Balance Sheet'!D$2, FALSE),0)</f>
        <v>0</v>
      </c>
      <c r="AD329" s="199">
        <f>IFERROR(VLOOKUP('SAP Data'!$C329,'2021 Balance Sheet'!$B$7:$O$1335,'2021 Balance Sheet'!E$2, FALSE),0)</f>
        <v>0</v>
      </c>
      <c r="AE329" s="199">
        <f>IFERROR(VLOOKUP('SAP Data'!$C329,'2021 Balance Sheet'!$B$7:$O$1335,'2021 Balance Sheet'!F$2, FALSE),0)</f>
        <v>0</v>
      </c>
      <c r="AF329" s="199">
        <f>IFERROR(VLOOKUP('SAP Data'!$C329,'2021 Balance Sheet'!$B$7:$O$1335,'2021 Balance Sheet'!G$2, FALSE),0)</f>
        <v>0</v>
      </c>
      <c r="AG329" s="199">
        <f>IFERROR(VLOOKUP('SAP Data'!$C329,'2021 Balance Sheet'!$B$7:$O$1335,'2021 Balance Sheet'!H$2, FALSE),0)</f>
        <v>0</v>
      </c>
      <c r="AH329" s="199">
        <f>IFERROR(VLOOKUP('SAP Data'!$C329,'2021 Balance Sheet'!$B$7:$O$1335,'2021 Balance Sheet'!I$2, FALSE),0)</f>
        <v>0</v>
      </c>
      <c r="AI329" s="199">
        <f>IFERROR(VLOOKUP('SAP Data'!$C329,'2021 Balance Sheet'!$B$7:$O$1335,'2021 Balance Sheet'!J$2, FALSE),0)</f>
        <v>0</v>
      </c>
      <c r="AJ329" s="199">
        <f>IFERROR(VLOOKUP('SAP Data'!$C329,'2021 Balance Sheet'!$B$7:$O$1335,'2021 Balance Sheet'!K$2, FALSE),0)</f>
        <v>0</v>
      </c>
      <c r="AK329" s="199">
        <f>IFERROR(VLOOKUP('SAP Data'!$C329,'2021 Balance Sheet'!$B$7:$O$1335,'2021 Balance Sheet'!L$2, FALSE),0)</f>
        <v>0</v>
      </c>
      <c r="AL329" s="199">
        <f>IFERROR(VLOOKUP('SAP Data'!$C329,'2021 Balance Sheet'!$B$7:$O$1335,'2021 Balance Sheet'!M$2, FALSE),0)</f>
        <v>0</v>
      </c>
      <c r="AM329" s="199">
        <f>IFERROR(VLOOKUP('SAP Data'!$C329,'2021 Balance Sheet'!$B$7:$O$1335,'2021 Balance Sheet'!N$2, FALSE),0)</f>
        <v>0</v>
      </c>
      <c r="AN329" s="199">
        <f>IFERROR(VLOOKUP('SAP Data'!$C329,'2021 Balance Sheet'!$B$7:$O$1335,'2021 Balance Sheet'!O$2, FALSE),0)</f>
        <v>0</v>
      </c>
      <c r="AO329" s="198">
        <f t="shared" si="8"/>
        <v>0</v>
      </c>
    </row>
    <row r="330" spans="1:41" ht="15.75" thickBot="1" x14ac:dyDescent="0.3">
      <c r="A330" s="26" t="str">
        <f t="shared" si="9"/>
        <v>124046</v>
      </c>
      <c r="B330" s="149" t="s">
        <v>3168</v>
      </c>
      <c r="C330" s="153" t="s">
        <v>3169</v>
      </c>
      <c r="D330" s="125"/>
      <c r="E330" s="139"/>
      <c r="F330" s="139"/>
      <c r="G330" s="139"/>
      <c r="H330" s="139"/>
      <c r="I330" s="139"/>
      <c r="J330" s="139"/>
      <c r="K330" s="139"/>
      <c r="L330" s="139"/>
      <c r="M330" s="139"/>
      <c r="N330" s="139"/>
      <c r="O330" s="139"/>
      <c r="P330" s="139"/>
      <c r="Q330" s="199">
        <v>0</v>
      </c>
      <c r="R330" s="199">
        <v>0</v>
      </c>
      <c r="S330" s="199">
        <v>0</v>
      </c>
      <c r="T330" s="199">
        <v>0</v>
      </c>
      <c r="U330" s="199">
        <v>0</v>
      </c>
      <c r="V330" s="199">
        <v>0</v>
      </c>
      <c r="W330" s="199">
        <v>0</v>
      </c>
      <c r="X330" s="199">
        <v>0</v>
      </c>
      <c r="Y330" s="199">
        <v>0</v>
      </c>
      <c r="Z330" s="199">
        <v>0</v>
      </c>
      <c r="AA330" s="199">
        <v>0</v>
      </c>
      <c r="AB330" s="199">
        <v>0</v>
      </c>
      <c r="AC330" s="199">
        <f>IFERROR(VLOOKUP('SAP Data'!$C330,'2021 Balance Sheet'!$B$7:$O$1335,'2021 Balance Sheet'!D$2, FALSE),0)</f>
        <v>0</v>
      </c>
      <c r="AD330" s="199">
        <f>IFERROR(VLOOKUP('SAP Data'!$C330,'2021 Balance Sheet'!$B$7:$O$1335,'2021 Balance Sheet'!E$2, FALSE),0)</f>
        <v>0</v>
      </c>
      <c r="AE330" s="199">
        <f>IFERROR(VLOOKUP('SAP Data'!$C330,'2021 Balance Sheet'!$B$7:$O$1335,'2021 Balance Sheet'!F$2, FALSE),0)</f>
        <v>0</v>
      </c>
      <c r="AF330" s="199">
        <f>IFERROR(VLOOKUP('SAP Data'!$C330,'2021 Balance Sheet'!$B$7:$O$1335,'2021 Balance Sheet'!G$2, FALSE),0)</f>
        <v>0</v>
      </c>
      <c r="AG330" s="199">
        <f>IFERROR(VLOOKUP('SAP Data'!$C330,'2021 Balance Sheet'!$B$7:$O$1335,'2021 Balance Sheet'!H$2, FALSE),0)</f>
        <v>0</v>
      </c>
      <c r="AH330" s="199">
        <f>IFERROR(VLOOKUP('SAP Data'!$C330,'2021 Balance Sheet'!$B$7:$O$1335,'2021 Balance Sheet'!I$2, FALSE),0)</f>
        <v>0</v>
      </c>
      <c r="AI330" s="199">
        <f>IFERROR(VLOOKUP('SAP Data'!$C330,'2021 Balance Sheet'!$B$7:$O$1335,'2021 Balance Sheet'!J$2, FALSE),0)</f>
        <v>0</v>
      </c>
      <c r="AJ330" s="199">
        <f>IFERROR(VLOOKUP('SAP Data'!$C330,'2021 Balance Sheet'!$B$7:$O$1335,'2021 Balance Sheet'!K$2, FALSE),0)</f>
        <v>0</v>
      </c>
      <c r="AK330" s="199">
        <f>IFERROR(VLOOKUP('SAP Data'!$C330,'2021 Balance Sheet'!$B$7:$O$1335,'2021 Balance Sheet'!L$2, FALSE),0)</f>
        <v>0</v>
      </c>
      <c r="AL330" s="199">
        <f>IFERROR(VLOOKUP('SAP Data'!$C330,'2021 Balance Sheet'!$B$7:$O$1335,'2021 Balance Sheet'!M$2, FALSE),0)</f>
        <v>0</v>
      </c>
      <c r="AM330" s="199">
        <f>IFERROR(VLOOKUP('SAP Data'!$C330,'2021 Balance Sheet'!$B$7:$O$1335,'2021 Balance Sheet'!N$2, FALSE),0)</f>
        <v>0</v>
      </c>
      <c r="AN330" s="199">
        <f>IFERROR(VLOOKUP('SAP Data'!$C330,'2021 Balance Sheet'!$B$7:$O$1335,'2021 Balance Sheet'!O$2, FALSE),0)</f>
        <v>0</v>
      </c>
      <c r="AO330" s="198">
        <f t="shared" si="8"/>
        <v>0</v>
      </c>
    </row>
    <row r="331" spans="1:41" ht="15.75" thickBot="1" x14ac:dyDescent="0.3">
      <c r="A331" s="26" t="str">
        <f t="shared" si="9"/>
        <v>500138</v>
      </c>
      <c r="B331" s="148" t="s">
        <v>1621</v>
      </c>
      <c r="C331" s="153">
        <v>500138</v>
      </c>
      <c r="D331" s="166"/>
      <c r="E331" s="140">
        <v>379095070.38</v>
      </c>
      <c r="F331" s="140">
        <v>383690288.56</v>
      </c>
      <c r="G331" s="140">
        <v>327194302.13999999</v>
      </c>
      <c r="H331" s="140">
        <v>340417074.38</v>
      </c>
      <c r="I331" s="140">
        <v>344398554.33999997</v>
      </c>
      <c r="J331" s="140">
        <v>318339531.06999999</v>
      </c>
      <c r="K331" s="140">
        <v>347878050.56</v>
      </c>
      <c r="L331" s="140">
        <v>347436010.95999998</v>
      </c>
      <c r="M331" s="140">
        <v>313890378.04000002</v>
      </c>
      <c r="N331" s="140">
        <v>334299793.25999999</v>
      </c>
      <c r="O331" s="140">
        <v>331963675.13999999</v>
      </c>
      <c r="P331" s="140">
        <v>337025844.13999999</v>
      </c>
      <c r="Q331" s="199">
        <v>346772789.66000003</v>
      </c>
      <c r="R331" s="199">
        <v>338924518.31</v>
      </c>
      <c r="S331" s="199">
        <v>328024516.41000003</v>
      </c>
      <c r="T331" s="199">
        <v>325402792.38</v>
      </c>
      <c r="U331" s="199">
        <v>327490606.87</v>
      </c>
      <c r="V331" s="199">
        <v>324320225.98000002</v>
      </c>
      <c r="W331" s="199">
        <v>326485047.86000001</v>
      </c>
      <c r="X331" s="199">
        <v>327035952.06999999</v>
      </c>
      <c r="Y331" s="199">
        <v>324135581.18000001</v>
      </c>
      <c r="Z331" s="199">
        <v>328463266.13999999</v>
      </c>
      <c r="AA331" s="199">
        <v>330498331.81</v>
      </c>
      <c r="AB331" s="199">
        <v>332377024.37</v>
      </c>
      <c r="AC331" s="199">
        <f>IFERROR(VLOOKUP('SAP Data'!$C331,'2021 Balance Sheet'!$B$7:$O$1335,'2021 Balance Sheet'!D$2, FALSE),0)</f>
        <v>351049485</v>
      </c>
      <c r="AD331" s="199">
        <f>IFERROR(VLOOKUP('SAP Data'!$C331,'2021 Balance Sheet'!$B$7:$O$1335,'2021 Balance Sheet'!E$2, FALSE),0)</f>
        <v>371198792</v>
      </c>
      <c r="AE331" s="199">
        <f>IFERROR(VLOOKUP('SAP Data'!$C331,'2021 Balance Sheet'!$B$7:$O$1335,'2021 Balance Sheet'!F$2, FALSE),0)</f>
        <v>338419270.06999999</v>
      </c>
      <c r="AF331" s="199">
        <f>IFERROR(VLOOKUP('SAP Data'!$C331,'2021 Balance Sheet'!$B$7:$O$1335,'2021 Balance Sheet'!G$2, FALSE),0)</f>
        <v>362724599.11000001</v>
      </c>
      <c r="AG331" s="199">
        <f>IFERROR(VLOOKUP('SAP Data'!$C331,'2021 Balance Sheet'!$B$7:$O$1335,'2021 Balance Sheet'!H$2, FALSE),0)</f>
        <v>366522741.80000001</v>
      </c>
      <c r="AH331" s="199">
        <f>IFERROR(VLOOKUP('SAP Data'!$C331,'2021 Balance Sheet'!$B$7:$O$1335,'2021 Balance Sheet'!I$2, FALSE),0)</f>
        <v>330618279.81</v>
      </c>
      <c r="AI331" s="199">
        <f>IFERROR(VLOOKUP('SAP Data'!$C331,'2021 Balance Sheet'!$B$7:$O$1335,'2021 Balance Sheet'!J$2, FALSE),0)</f>
        <v>375160320.86000001</v>
      </c>
      <c r="AJ331" s="199">
        <f>IFERROR(VLOOKUP('SAP Data'!$C331,'2021 Balance Sheet'!$B$7:$O$1335,'2021 Balance Sheet'!K$2, FALSE),0)</f>
        <v>378660813.86000001</v>
      </c>
      <c r="AK331" s="199">
        <f>IFERROR(VLOOKUP('SAP Data'!$C331,'2021 Balance Sheet'!$B$7:$O$1335,'2021 Balance Sheet'!L$2, FALSE),0)</f>
        <v>324955564.42000002</v>
      </c>
      <c r="AL331" s="199">
        <f>IFERROR(VLOOKUP('SAP Data'!$C331,'2021 Balance Sheet'!$B$7:$O$1335,'2021 Balance Sheet'!M$2, FALSE),0)</f>
        <v>388065868.44999999</v>
      </c>
      <c r="AM331" s="199">
        <f>IFERROR(VLOOKUP('SAP Data'!$C331,'2021 Balance Sheet'!$B$7:$O$1335,'2021 Balance Sheet'!N$2, FALSE),0)</f>
        <v>384605594.12</v>
      </c>
      <c r="AN331" s="199">
        <f>IFERROR(VLOOKUP('SAP Data'!$C331,'2021 Balance Sheet'!$B$7:$O$1335,'2021 Balance Sheet'!O$2, FALSE),0)</f>
        <v>316021700.94999999</v>
      </c>
      <c r="AO331" s="198">
        <f t="shared" si="8"/>
        <v>332377024.37</v>
      </c>
    </row>
    <row r="332" spans="1:41" ht="15.75" thickBot="1" x14ac:dyDescent="0.3">
      <c r="A332" s="26" t="str">
        <f t="shared" si="9"/>
        <v>500142</v>
      </c>
      <c r="B332" s="149" t="s">
        <v>1622</v>
      </c>
      <c r="C332" s="153">
        <v>500142</v>
      </c>
      <c r="D332" s="166"/>
      <c r="E332" s="139">
        <v>1783143</v>
      </c>
      <c r="F332" s="139">
        <v>1758194</v>
      </c>
      <c r="G332" s="139">
        <v>1733245</v>
      </c>
      <c r="H332" s="139">
        <v>1708296</v>
      </c>
      <c r="I332" s="139">
        <v>1683347</v>
      </c>
      <c r="J332" s="139">
        <v>1658398</v>
      </c>
      <c r="K332" s="139">
        <v>1633449</v>
      </c>
      <c r="L332" s="139">
        <v>1608500</v>
      </c>
      <c r="M332" s="139">
        <v>1583551</v>
      </c>
      <c r="N332" s="139">
        <v>1562082</v>
      </c>
      <c r="O332" s="139">
        <v>1540613</v>
      </c>
      <c r="P332" s="139">
        <v>1519144</v>
      </c>
      <c r="Q332" s="199">
        <v>1497675</v>
      </c>
      <c r="R332" s="199">
        <v>1476206</v>
      </c>
      <c r="S332" s="199">
        <v>1454737</v>
      </c>
      <c r="T332" s="199">
        <v>1433268</v>
      </c>
      <c r="U332" s="199">
        <v>1411799</v>
      </c>
      <c r="V332" s="199">
        <v>1390330</v>
      </c>
      <c r="W332" s="199">
        <v>1368861</v>
      </c>
      <c r="X332" s="199">
        <v>1347392</v>
      </c>
      <c r="Y332" s="199">
        <v>1325923</v>
      </c>
      <c r="Z332" s="199">
        <v>1304454</v>
      </c>
      <c r="AA332" s="199">
        <v>1282985</v>
      </c>
      <c r="AB332" s="199">
        <v>1261516</v>
      </c>
      <c r="AC332" s="199">
        <f>IFERROR(VLOOKUP('SAP Data'!$C332,'2021 Balance Sheet'!$B$7:$O$1335,'2021 Balance Sheet'!D$2, FALSE),0)</f>
        <v>1240047</v>
      </c>
      <c r="AD332" s="199">
        <f>IFERROR(VLOOKUP('SAP Data'!$C332,'2021 Balance Sheet'!$B$7:$O$1335,'2021 Balance Sheet'!E$2, FALSE),0)</f>
        <v>1218578</v>
      </c>
      <c r="AE332" s="199">
        <f>IFERROR(VLOOKUP('SAP Data'!$C332,'2021 Balance Sheet'!$B$7:$O$1335,'2021 Balance Sheet'!F$2, FALSE),0)</f>
        <v>1197109</v>
      </c>
      <c r="AF332" s="199">
        <f>IFERROR(VLOOKUP('SAP Data'!$C332,'2021 Balance Sheet'!$B$7:$O$1335,'2021 Balance Sheet'!G$2, FALSE),0)</f>
        <v>1175640</v>
      </c>
      <c r="AG332" s="199">
        <f>IFERROR(VLOOKUP('SAP Data'!$C332,'2021 Balance Sheet'!$B$7:$O$1335,'2021 Balance Sheet'!H$2, FALSE),0)</f>
        <v>1156135</v>
      </c>
      <c r="AH332" s="199">
        <f>IFERROR(VLOOKUP('SAP Data'!$C332,'2021 Balance Sheet'!$B$7:$O$1335,'2021 Balance Sheet'!I$2, FALSE),0)</f>
        <v>1136630</v>
      </c>
      <c r="AI332" s="199">
        <f>IFERROR(VLOOKUP('SAP Data'!$C332,'2021 Balance Sheet'!$B$7:$O$1335,'2021 Balance Sheet'!J$2, FALSE),0)</f>
        <v>1117125</v>
      </c>
      <c r="AJ332" s="199">
        <f>IFERROR(VLOOKUP('SAP Data'!$C332,'2021 Balance Sheet'!$B$7:$O$1335,'2021 Balance Sheet'!K$2, FALSE),0)</f>
        <v>1097620</v>
      </c>
      <c r="AK332" s="199">
        <f>IFERROR(VLOOKUP('SAP Data'!$C332,'2021 Balance Sheet'!$B$7:$O$1335,'2021 Balance Sheet'!L$2, FALSE),0)</f>
        <v>1078115</v>
      </c>
      <c r="AL332" s="199">
        <f>IFERROR(VLOOKUP('SAP Data'!$C332,'2021 Balance Sheet'!$B$7:$O$1335,'2021 Balance Sheet'!M$2, FALSE),0)</f>
        <v>1058610</v>
      </c>
      <c r="AM332" s="199">
        <f>IFERROR(VLOOKUP('SAP Data'!$C332,'2021 Balance Sheet'!$B$7:$O$1335,'2021 Balance Sheet'!N$2, FALSE),0)</f>
        <v>1039105</v>
      </c>
      <c r="AN332" s="199">
        <f>IFERROR(VLOOKUP('SAP Data'!$C332,'2021 Balance Sheet'!$B$7:$O$1335,'2021 Balance Sheet'!O$2, FALSE),0)</f>
        <v>1019600</v>
      </c>
      <c r="AO332" s="198">
        <f t="shared" si="8"/>
        <v>1261516</v>
      </c>
    </row>
    <row r="333" spans="1:41" ht="15.75" thickBot="1" x14ac:dyDescent="0.3">
      <c r="A333" s="26" t="str">
        <f t="shared" si="9"/>
        <v>189006</v>
      </c>
      <c r="B333" s="126" t="s">
        <v>499</v>
      </c>
      <c r="C333" s="153" t="s">
        <v>500</v>
      </c>
      <c r="D333" s="125" t="s">
        <v>4</v>
      </c>
      <c r="E333" s="140">
        <v>27840</v>
      </c>
      <c r="F333" s="140">
        <v>24360</v>
      </c>
      <c r="G333" s="140">
        <v>20880</v>
      </c>
      <c r="H333" s="140">
        <v>17400</v>
      </c>
      <c r="I333" s="140">
        <v>13920</v>
      </c>
      <c r="J333" s="140">
        <v>10440</v>
      </c>
      <c r="K333" s="140">
        <v>6960</v>
      </c>
      <c r="L333" s="140">
        <v>3480</v>
      </c>
      <c r="M333" s="140">
        <v>0</v>
      </c>
      <c r="N333" s="140">
        <v>0</v>
      </c>
      <c r="O333" s="140">
        <v>0</v>
      </c>
      <c r="P333" s="140">
        <v>0</v>
      </c>
      <c r="Q333" s="199">
        <v>0</v>
      </c>
      <c r="R333" s="199">
        <v>0</v>
      </c>
      <c r="S333" s="199">
        <v>0</v>
      </c>
      <c r="T333" s="199">
        <v>0</v>
      </c>
      <c r="U333" s="199">
        <v>0</v>
      </c>
      <c r="V333" s="199">
        <v>0</v>
      </c>
      <c r="W333" s="199">
        <v>0</v>
      </c>
      <c r="X333" s="199">
        <v>0</v>
      </c>
      <c r="Y333" s="199">
        <v>0</v>
      </c>
      <c r="Z333" s="199">
        <v>0</v>
      </c>
      <c r="AA333" s="199">
        <v>0</v>
      </c>
      <c r="AB333" s="199">
        <v>0</v>
      </c>
      <c r="AC333" s="199">
        <f>IFERROR(VLOOKUP('SAP Data'!$C333,'2021 Balance Sheet'!$B$7:$O$1335,'2021 Balance Sheet'!D$2, FALSE),0)</f>
        <v>0</v>
      </c>
      <c r="AD333" s="199">
        <f>IFERROR(VLOOKUP('SAP Data'!$C333,'2021 Balance Sheet'!$B$7:$O$1335,'2021 Balance Sheet'!E$2, FALSE),0)</f>
        <v>0</v>
      </c>
      <c r="AE333" s="199">
        <f>IFERROR(VLOOKUP('SAP Data'!$C333,'2021 Balance Sheet'!$B$7:$O$1335,'2021 Balance Sheet'!F$2, FALSE),0)</f>
        <v>0</v>
      </c>
      <c r="AF333" s="199">
        <f>IFERROR(VLOOKUP('SAP Data'!$C333,'2021 Balance Sheet'!$B$7:$O$1335,'2021 Balance Sheet'!G$2, FALSE),0)</f>
        <v>0</v>
      </c>
      <c r="AG333" s="199">
        <f>IFERROR(VLOOKUP('SAP Data'!$C333,'2021 Balance Sheet'!$B$7:$O$1335,'2021 Balance Sheet'!H$2, FALSE),0)</f>
        <v>0</v>
      </c>
      <c r="AH333" s="199">
        <f>IFERROR(VLOOKUP('SAP Data'!$C333,'2021 Balance Sheet'!$B$7:$O$1335,'2021 Balance Sheet'!I$2, FALSE),0)</f>
        <v>0</v>
      </c>
      <c r="AI333" s="199">
        <f>IFERROR(VLOOKUP('SAP Data'!$C333,'2021 Balance Sheet'!$B$7:$O$1335,'2021 Balance Sheet'!J$2, FALSE),0)</f>
        <v>0</v>
      </c>
      <c r="AJ333" s="199">
        <f>IFERROR(VLOOKUP('SAP Data'!$C333,'2021 Balance Sheet'!$B$7:$O$1335,'2021 Balance Sheet'!K$2, FALSE),0)</f>
        <v>0</v>
      </c>
      <c r="AK333" s="199">
        <f>IFERROR(VLOOKUP('SAP Data'!$C333,'2021 Balance Sheet'!$B$7:$O$1335,'2021 Balance Sheet'!L$2, FALSE),0)</f>
        <v>0</v>
      </c>
      <c r="AL333" s="199">
        <f>IFERROR(VLOOKUP('SAP Data'!$C333,'2021 Balance Sheet'!$B$7:$O$1335,'2021 Balance Sheet'!M$2, FALSE),0)</f>
        <v>0</v>
      </c>
      <c r="AM333" s="199">
        <f>IFERROR(VLOOKUP('SAP Data'!$C333,'2021 Balance Sheet'!$B$7:$O$1335,'2021 Balance Sheet'!N$2, FALSE),0)</f>
        <v>0</v>
      </c>
      <c r="AN333" s="199">
        <f>IFERROR(VLOOKUP('SAP Data'!$C333,'2021 Balance Sheet'!$B$7:$O$1335,'2021 Balance Sheet'!O$2, FALSE),0)</f>
        <v>0</v>
      </c>
      <c r="AO333" s="198">
        <f t="shared" si="8"/>
        <v>0</v>
      </c>
    </row>
    <row r="334" spans="1:41" ht="15.75" thickBot="1" x14ac:dyDescent="0.3">
      <c r="A334" s="26" t="str">
        <f t="shared" si="9"/>
        <v>189007</v>
      </c>
      <c r="B334" s="126" t="s">
        <v>502</v>
      </c>
      <c r="C334" s="153" t="s">
        <v>503</v>
      </c>
      <c r="D334" s="125" t="s">
        <v>4</v>
      </c>
      <c r="E334" s="140"/>
      <c r="F334" s="140"/>
      <c r="G334" s="140"/>
      <c r="H334" s="140"/>
      <c r="I334" s="140"/>
      <c r="J334" s="140"/>
      <c r="K334" s="140"/>
      <c r="L334" s="140"/>
      <c r="M334" s="140"/>
      <c r="N334" s="140"/>
      <c r="O334" s="140"/>
      <c r="P334" s="140"/>
      <c r="Q334" s="199">
        <v>0</v>
      </c>
      <c r="R334" s="199">
        <v>0</v>
      </c>
      <c r="S334" s="199">
        <v>0</v>
      </c>
      <c r="T334" s="199">
        <v>0</v>
      </c>
      <c r="U334" s="199">
        <v>0</v>
      </c>
      <c r="V334" s="199">
        <v>0</v>
      </c>
      <c r="W334" s="199">
        <v>0</v>
      </c>
      <c r="X334" s="199">
        <v>0</v>
      </c>
      <c r="Y334" s="199">
        <v>0</v>
      </c>
      <c r="Z334" s="199">
        <v>0</v>
      </c>
      <c r="AA334" s="199">
        <v>0</v>
      </c>
      <c r="AB334" s="199">
        <v>0</v>
      </c>
      <c r="AC334" s="199">
        <f>IFERROR(VLOOKUP('SAP Data'!$C334,'2021 Balance Sheet'!$B$7:$O$1335,'2021 Balance Sheet'!D$2, FALSE),0)</f>
        <v>0</v>
      </c>
      <c r="AD334" s="199">
        <f>IFERROR(VLOOKUP('SAP Data'!$C334,'2021 Balance Sheet'!$B$7:$O$1335,'2021 Balance Sheet'!E$2, FALSE),0)</f>
        <v>0</v>
      </c>
      <c r="AE334" s="199">
        <f>IFERROR(VLOOKUP('SAP Data'!$C334,'2021 Balance Sheet'!$B$7:$O$1335,'2021 Balance Sheet'!F$2, FALSE),0)</f>
        <v>0</v>
      </c>
      <c r="AF334" s="199">
        <f>IFERROR(VLOOKUP('SAP Data'!$C334,'2021 Balance Sheet'!$B$7:$O$1335,'2021 Balance Sheet'!G$2, FALSE),0)</f>
        <v>0</v>
      </c>
      <c r="AG334" s="199">
        <f>IFERROR(VLOOKUP('SAP Data'!$C334,'2021 Balance Sheet'!$B$7:$O$1335,'2021 Balance Sheet'!H$2, FALSE),0)</f>
        <v>0</v>
      </c>
      <c r="AH334" s="199">
        <f>IFERROR(VLOOKUP('SAP Data'!$C334,'2021 Balance Sheet'!$B$7:$O$1335,'2021 Balance Sheet'!I$2, FALSE),0)</f>
        <v>0</v>
      </c>
      <c r="AI334" s="199">
        <f>IFERROR(VLOOKUP('SAP Data'!$C334,'2021 Balance Sheet'!$B$7:$O$1335,'2021 Balance Sheet'!J$2, FALSE),0)</f>
        <v>0</v>
      </c>
      <c r="AJ334" s="199">
        <f>IFERROR(VLOOKUP('SAP Data'!$C334,'2021 Balance Sheet'!$B$7:$O$1335,'2021 Balance Sheet'!K$2, FALSE),0)</f>
        <v>0</v>
      </c>
      <c r="AK334" s="199">
        <f>IFERROR(VLOOKUP('SAP Data'!$C334,'2021 Balance Sheet'!$B$7:$O$1335,'2021 Balance Sheet'!L$2, FALSE),0)</f>
        <v>0</v>
      </c>
      <c r="AL334" s="199">
        <f>IFERROR(VLOOKUP('SAP Data'!$C334,'2021 Balance Sheet'!$B$7:$O$1335,'2021 Balance Sheet'!M$2, FALSE),0)</f>
        <v>0</v>
      </c>
      <c r="AM334" s="199">
        <f>IFERROR(VLOOKUP('SAP Data'!$C334,'2021 Balance Sheet'!$B$7:$O$1335,'2021 Balance Sheet'!N$2, FALSE),0)</f>
        <v>0</v>
      </c>
      <c r="AN334" s="199">
        <f>IFERROR(VLOOKUP('SAP Data'!$C334,'2021 Balance Sheet'!$B$7:$O$1335,'2021 Balance Sheet'!O$2, FALSE),0)</f>
        <v>0</v>
      </c>
      <c r="AO334" s="198">
        <f t="shared" si="8"/>
        <v>0</v>
      </c>
    </row>
    <row r="335" spans="1:41" ht="15.75" thickBot="1" x14ac:dyDescent="0.3">
      <c r="A335" s="26" t="str">
        <f t="shared" si="9"/>
        <v>189008</v>
      </c>
      <c r="B335" s="126" t="s">
        <v>505</v>
      </c>
      <c r="C335" s="153" t="s">
        <v>506</v>
      </c>
      <c r="D335" s="125" t="s">
        <v>4</v>
      </c>
      <c r="E335" s="139">
        <v>1053975</v>
      </c>
      <c r="F335" s="139">
        <v>1044810</v>
      </c>
      <c r="G335" s="139">
        <v>1035645</v>
      </c>
      <c r="H335" s="139">
        <v>1026480</v>
      </c>
      <c r="I335" s="139">
        <v>1017315</v>
      </c>
      <c r="J335" s="139">
        <v>1008150</v>
      </c>
      <c r="K335" s="139">
        <v>998985</v>
      </c>
      <c r="L335" s="139">
        <v>989820</v>
      </c>
      <c r="M335" s="139">
        <v>980655</v>
      </c>
      <c r="N335" s="139">
        <v>971490</v>
      </c>
      <c r="O335" s="139">
        <v>962325</v>
      </c>
      <c r="P335" s="139">
        <v>953160</v>
      </c>
      <c r="Q335" s="199">
        <v>943995</v>
      </c>
      <c r="R335" s="199">
        <v>934830</v>
      </c>
      <c r="S335" s="199">
        <v>925665</v>
      </c>
      <c r="T335" s="199">
        <v>916500</v>
      </c>
      <c r="U335" s="199">
        <v>907335</v>
      </c>
      <c r="V335" s="199">
        <v>898170</v>
      </c>
      <c r="W335" s="199">
        <v>889005</v>
      </c>
      <c r="X335" s="199">
        <v>879840</v>
      </c>
      <c r="Y335" s="199">
        <v>870675</v>
      </c>
      <c r="Z335" s="199">
        <v>861510</v>
      </c>
      <c r="AA335" s="199">
        <v>852345</v>
      </c>
      <c r="AB335" s="199">
        <v>843180</v>
      </c>
      <c r="AC335" s="199">
        <f>IFERROR(VLOOKUP('SAP Data'!$C335,'2021 Balance Sheet'!$B$7:$O$1335,'2021 Balance Sheet'!D$2, FALSE),0)</f>
        <v>834015</v>
      </c>
      <c r="AD335" s="199">
        <f>IFERROR(VLOOKUP('SAP Data'!$C335,'2021 Balance Sheet'!$B$7:$O$1335,'2021 Balance Sheet'!E$2, FALSE),0)</f>
        <v>824850</v>
      </c>
      <c r="AE335" s="199">
        <f>IFERROR(VLOOKUP('SAP Data'!$C335,'2021 Balance Sheet'!$B$7:$O$1335,'2021 Balance Sheet'!F$2, FALSE),0)</f>
        <v>815685</v>
      </c>
      <c r="AF335" s="199">
        <f>IFERROR(VLOOKUP('SAP Data'!$C335,'2021 Balance Sheet'!$B$7:$O$1335,'2021 Balance Sheet'!G$2, FALSE),0)</f>
        <v>806520</v>
      </c>
      <c r="AG335" s="199">
        <f>IFERROR(VLOOKUP('SAP Data'!$C335,'2021 Balance Sheet'!$B$7:$O$1335,'2021 Balance Sheet'!H$2, FALSE),0)</f>
        <v>799319</v>
      </c>
      <c r="AH335" s="199">
        <f>IFERROR(VLOOKUP('SAP Data'!$C335,'2021 Balance Sheet'!$B$7:$O$1335,'2021 Balance Sheet'!I$2, FALSE),0)</f>
        <v>792118</v>
      </c>
      <c r="AI335" s="199">
        <f>IFERROR(VLOOKUP('SAP Data'!$C335,'2021 Balance Sheet'!$B$7:$O$1335,'2021 Balance Sheet'!J$2, FALSE),0)</f>
        <v>784917</v>
      </c>
      <c r="AJ335" s="199">
        <f>IFERROR(VLOOKUP('SAP Data'!$C335,'2021 Balance Sheet'!$B$7:$O$1335,'2021 Balance Sheet'!K$2, FALSE),0)</f>
        <v>777716</v>
      </c>
      <c r="AK335" s="199">
        <f>IFERROR(VLOOKUP('SAP Data'!$C335,'2021 Balance Sheet'!$B$7:$O$1335,'2021 Balance Sheet'!L$2, FALSE),0)</f>
        <v>770515</v>
      </c>
      <c r="AL335" s="199">
        <f>IFERROR(VLOOKUP('SAP Data'!$C335,'2021 Balance Sheet'!$B$7:$O$1335,'2021 Balance Sheet'!M$2, FALSE),0)</f>
        <v>763314</v>
      </c>
      <c r="AM335" s="199">
        <f>IFERROR(VLOOKUP('SAP Data'!$C335,'2021 Balance Sheet'!$B$7:$O$1335,'2021 Balance Sheet'!N$2, FALSE),0)</f>
        <v>756113</v>
      </c>
      <c r="AN335" s="199">
        <f>IFERROR(VLOOKUP('SAP Data'!$C335,'2021 Balance Sheet'!$B$7:$O$1335,'2021 Balance Sheet'!O$2, FALSE),0)</f>
        <v>748912</v>
      </c>
      <c r="AO335" s="198">
        <f t="shared" si="8"/>
        <v>843180</v>
      </c>
    </row>
    <row r="336" spans="1:41" ht="15.75" thickBot="1" x14ac:dyDescent="0.3">
      <c r="A336" s="26" t="str">
        <f t="shared" si="9"/>
        <v>189013</v>
      </c>
      <c r="B336" s="126" t="s">
        <v>508</v>
      </c>
      <c r="C336" s="153" t="s">
        <v>509</v>
      </c>
      <c r="D336" s="125" t="s">
        <v>4</v>
      </c>
      <c r="E336" s="140">
        <v>701328</v>
      </c>
      <c r="F336" s="140">
        <v>689024</v>
      </c>
      <c r="G336" s="140">
        <v>676720</v>
      </c>
      <c r="H336" s="140">
        <v>664416</v>
      </c>
      <c r="I336" s="140">
        <v>652112</v>
      </c>
      <c r="J336" s="140">
        <v>639808</v>
      </c>
      <c r="K336" s="140">
        <v>627504</v>
      </c>
      <c r="L336" s="140">
        <v>615200</v>
      </c>
      <c r="M336" s="140">
        <v>602896</v>
      </c>
      <c r="N336" s="140">
        <v>590592</v>
      </c>
      <c r="O336" s="140">
        <v>578288</v>
      </c>
      <c r="P336" s="140">
        <v>565984</v>
      </c>
      <c r="Q336" s="199">
        <v>553680</v>
      </c>
      <c r="R336" s="199">
        <v>541376</v>
      </c>
      <c r="S336" s="199">
        <v>529072</v>
      </c>
      <c r="T336" s="199">
        <v>516768</v>
      </c>
      <c r="U336" s="199">
        <v>504464</v>
      </c>
      <c r="V336" s="199">
        <v>492160</v>
      </c>
      <c r="W336" s="199">
        <v>479856</v>
      </c>
      <c r="X336" s="199">
        <v>467552</v>
      </c>
      <c r="Y336" s="199">
        <v>455248</v>
      </c>
      <c r="Z336" s="199">
        <v>442944</v>
      </c>
      <c r="AA336" s="199">
        <v>430640</v>
      </c>
      <c r="AB336" s="199">
        <v>418336</v>
      </c>
      <c r="AC336" s="199">
        <f>IFERROR(VLOOKUP('SAP Data'!$C336,'2021 Balance Sheet'!$B$7:$O$1335,'2021 Balance Sheet'!D$2, FALSE),0)</f>
        <v>406032</v>
      </c>
      <c r="AD336" s="199">
        <f>IFERROR(VLOOKUP('SAP Data'!$C336,'2021 Balance Sheet'!$B$7:$O$1335,'2021 Balance Sheet'!E$2, FALSE),0)</f>
        <v>393728</v>
      </c>
      <c r="AE336" s="199">
        <f>IFERROR(VLOOKUP('SAP Data'!$C336,'2021 Balance Sheet'!$B$7:$O$1335,'2021 Balance Sheet'!F$2, FALSE),0)</f>
        <v>381424</v>
      </c>
      <c r="AF336" s="199">
        <f>IFERROR(VLOOKUP('SAP Data'!$C336,'2021 Balance Sheet'!$B$7:$O$1335,'2021 Balance Sheet'!G$2, FALSE),0)</f>
        <v>369120</v>
      </c>
      <c r="AG336" s="199">
        <f>IFERROR(VLOOKUP('SAP Data'!$C336,'2021 Balance Sheet'!$B$7:$O$1335,'2021 Balance Sheet'!H$2, FALSE),0)</f>
        <v>356816</v>
      </c>
      <c r="AH336" s="199">
        <f>IFERROR(VLOOKUP('SAP Data'!$C336,'2021 Balance Sheet'!$B$7:$O$1335,'2021 Balance Sheet'!I$2, FALSE),0)</f>
        <v>344512</v>
      </c>
      <c r="AI336" s="199">
        <f>IFERROR(VLOOKUP('SAP Data'!$C336,'2021 Balance Sheet'!$B$7:$O$1335,'2021 Balance Sheet'!J$2, FALSE),0)</f>
        <v>332208</v>
      </c>
      <c r="AJ336" s="199">
        <f>IFERROR(VLOOKUP('SAP Data'!$C336,'2021 Balance Sheet'!$B$7:$O$1335,'2021 Balance Sheet'!K$2, FALSE),0)</f>
        <v>319904</v>
      </c>
      <c r="AK336" s="199">
        <f>IFERROR(VLOOKUP('SAP Data'!$C336,'2021 Balance Sheet'!$B$7:$O$1335,'2021 Balance Sheet'!L$2, FALSE),0)</f>
        <v>307600</v>
      </c>
      <c r="AL336" s="199">
        <f>IFERROR(VLOOKUP('SAP Data'!$C336,'2021 Balance Sheet'!$B$7:$O$1335,'2021 Balance Sheet'!M$2, FALSE),0)</f>
        <v>295296</v>
      </c>
      <c r="AM336" s="199">
        <f>IFERROR(VLOOKUP('SAP Data'!$C336,'2021 Balance Sheet'!$B$7:$O$1335,'2021 Balance Sheet'!N$2, FALSE),0)</f>
        <v>282992</v>
      </c>
      <c r="AN336" s="199">
        <f>IFERROR(VLOOKUP('SAP Data'!$C336,'2021 Balance Sheet'!$B$7:$O$1335,'2021 Balance Sheet'!O$2, FALSE),0)</f>
        <v>270688</v>
      </c>
      <c r="AO336" s="198">
        <f t="shared" si="8"/>
        <v>418336</v>
      </c>
    </row>
    <row r="337" spans="1:41" ht="15.75" thickBot="1" x14ac:dyDescent="0.3">
      <c r="A337" s="26" t="str">
        <f t="shared" si="9"/>
        <v>189014</v>
      </c>
      <c r="B337" s="126" t="s">
        <v>3170</v>
      </c>
      <c r="C337" s="153" t="s">
        <v>3171</v>
      </c>
      <c r="D337" s="125"/>
      <c r="E337" s="140"/>
      <c r="F337" s="140"/>
      <c r="G337" s="140"/>
      <c r="H337" s="140"/>
      <c r="I337" s="140"/>
      <c r="J337" s="140"/>
      <c r="K337" s="140"/>
      <c r="L337" s="140"/>
      <c r="M337" s="140"/>
      <c r="N337" s="140"/>
      <c r="O337" s="140"/>
      <c r="P337" s="140"/>
      <c r="Q337" s="199">
        <v>0</v>
      </c>
      <c r="R337" s="199">
        <v>0</v>
      </c>
      <c r="S337" s="199">
        <v>0</v>
      </c>
      <c r="T337" s="199">
        <v>0</v>
      </c>
      <c r="U337" s="199">
        <v>0</v>
      </c>
      <c r="V337" s="199">
        <v>0</v>
      </c>
      <c r="W337" s="199">
        <v>0</v>
      </c>
      <c r="X337" s="199">
        <v>0</v>
      </c>
      <c r="Y337" s="199">
        <v>0</v>
      </c>
      <c r="Z337" s="199">
        <v>0</v>
      </c>
      <c r="AA337" s="199">
        <v>0</v>
      </c>
      <c r="AB337" s="199">
        <v>0</v>
      </c>
      <c r="AC337" s="199">
        <f>IFERROR(VLOOKUP('SAP Data'!$C337,'2021 Balance Sheet'!$B$7:$O$1335,'2021 Balance Sheet'!D$2, FALSE),0)</f>
        <v>0</v>
      </c>
      <c r="AD337" s="199">
        <f>IFERROR(VLOOKUP('SAP Data'!$C337,'2021 Balance Sheet'!$B$7:$O$1335,'2021 Balance Sheet'!E$2, FALSE),0)</f>
        <v>0</v>
      </c>
      <c r="AE337" s="199">
        <f>IFERROR(VLOOKUP('SAP Data'!$C337,'2021 Balance Sheet'!$B$7:$O$1335,'2021 Balance Sheet'!F$2, FALSE),0)</f>
        <v>0</v>
      </c>
      <c r="AF337" s="199">
        <f>IFERROR(VLOOKUP('SAP Data'!$C337,'2021 Balance Sheet'!$B$7:$O$1335,'2021 Balance Sheet'!G$2, FALSE),0)</f>
        <v>0</v>
      </c>
      <c r="AG337" s="199">
        <f>IFERROR(VLOOKUP('SAP Data'!$C337,'2021 Balance Sheet'!$B$7:$O$1335,'2021 Balance Sheet'!H$2, FALSE),0)</f>
        <v>0</v>
      </c>
      <c r="AH337" s="199">
        <f>IFERROR(VLOOKUP('SAP Data'!$C337,'2021 Balance Sheet'!$B$7:$O$1335,'2021 Balance Sheet'!I$2, FALSE),0)</f>
        <v>0</v>
      </c>
      <c r="AI337" s="199">
        <f>IFERROR(VLOOKUP('SAP Data'!$C337,'2021 Balance Sheet'!$B$7:$O$1335,'2021 Balance Sheet'!J$2, FALSE),0)</f>
        <v>0</v>
      </c>
      <c r="AJ337" s="199">
        <f>IFERROR(VLOOKUP('SAP Data'!$C337,'2021 Balance Sheet'!$B$7:$O$1335,'2021 Balance Sheet'!K$2, FALSE),0)</f>
        <v>0</v>
      </c>
      <c r="AK337" s="199">
        <f>IFERROR(VLOOKUP('SAP Data'!$C337,'2021 Balance Sheet'!$B$7:$O$1335,'2021 Balance Sheet'!L$2, FALSE),0)</f>
        <v>0</v>
      </c>
      <c r="AL337" s="199">
        <f>IFERROR(VLOOKUP('SAP Data'!$C337,'2021 Balance Sheet'!$B$7:$O$1335,'2021 Balance Sheet'!M$2, FALSE),0)</f>
        <v>0</v>
      </c>
      <c r="AM337" s="199">
        <f>IFERROR(VLOOKUP('SAP Data'!$C337,'2021 Balance Sheet'!$B$7:$O$1335,'2021 Balance Sheet'!N$2, FALSE),0)</f>
        <v>0</v>
      </c>
      <c r="AN337" s="199">
        <f>IFERROR(VLOOKUP('SAP Data'!$C337,'2021 Balance Sheet'!$B$7:$O$1335,'2021 Balance Sheet'!O$2, FALSE),0)</f>
        <v>0</v>
      </c>
      <c r="AO337" s="198">
        <f t="shared" si="8"/>
        <v>0</v>
      </c>
    </row>
    <row r="338" spans="1:41" ht="15.75" thickBot="1" x14ac:dyDescent="0.3">
      <c r="A338" s="26" t="str">
        <f t="shared" si="9"/>
        <v>500143</v>
      </c>
      <c r="B338" s="149" t="s">
        <v>1602</v>
      </c>
      <c r="C338" s="153">
        <v>500143</v>
      </c>
      <c r="D338" s="166"/>
      <c r="E338" s="139">
        <v>3025000</v>
      </c>
      <c r="F338" s="139">
        <v>3025000</v>
      </c>
      <c r="G338" s="139">
        <v>1161000</v>
      </c>
      <c r="H338" s="139">
        <v>1161000</v>
      </c>
      <c r="I338" s="139">
        <v>1161000</v>
      </c>
      <c r="J338" s="139">
        <v>2062000</v>
      </c>
      <c r="K338" s="139">
        <v>2062000</v>
      </c>
      <c r="L338" s="139">
        <v>2062000</v>
      </c>
      <c r="M338" s="139">
        <v>2998000</v>
      </c>
      <c r="N338" s="139">
        <v>2998000</v>
      </c>
      <c r="O338" s="139">
        <v>2998000</v>
      </c>
      <c r="P338" s="139">
        <v>608623</v>
      </c>
      <c r="Q338" s="199">
        <v>608623</v>
      </c>
      <c r="R338" s="199">
        <v>608623</v>
      </c>
      <c r="S338" s="199">
        <v>939277</v>
      </c>
      <c r="T338" s="199">
        <v>939277</v>
      </c>
      <c r="U338" s="199">
        <v>939277</v>
      </c>
      <c r="V338" s="199">
        <v>1658260</v>
      </c>
      <c r="W338" s="199">
        <v>1658260</v>
      </c>
      <c r="X338" s="199">
        <v>1658260</v>
      </c>
      <c r="Y338" s="199">
        <v>920647</v>
      </c>
      <c r="Z338" s="199">
        <v>920647</v>
      </c>
      <c r="AA338" s="199">
        <v>920647</v>
      </c>
      <c r="AB338" s="199">
        <v>2851643</v>
      </c>
      <c r="AC338" s="199">
        <f>IFERROR(VLOOKUP('SAP Data'!$C338,'2021 Balance Sheet'!$B$7:$O$1335,'2021 Balance Sheet'!D$2, FALSE),0)</f>
        <v>2851643</v>
      </c>
      <c r="AD338" s="199">
        <f>IFERROR(VLOOKUP('SAP Data'!$C338,'2021 Balance Sheet'!$B$7:$O$1335,'2021 Balance Sheet'!E$2, FALSE),0)</f>
        <v>2851643</v>
      </c>
      <c r="AE338" s="199">
        <f>IFERROR(VLOOKUP('SAP Data'!$C338,'2021 Balance Sheet'!$B$7:$O$1335,'2021 Balance Sheet'!F$2, FALSE),0)</f>
        <v>1272114</v>
      </c>
      <c r="AF338" s="199">
        <f>IFERROR(VLOOKUP('SAP Data'!$C338,'2021 Balance Sheet'!$B$7:$O$1335,'2021 Balance Sheet'!G$2, FALSE),0)</f>
        <v>1272114</v>
      </c>
      <c r="AG338" s="199">
        <f>IFERROR(VLOOKUP('SAP Data'!$C338,'2021 Balance Sheet'!$B$7:$O$1335,'2021 Balance Sheet'!H$2, FALSE),0)</f>
        <v>1272114</v>
      </c>
      <c r="AH338" s="199">
        <f>IFERROR(VLOOKUP('SAP Data'!$C338,'2021 Balance Sheet'!$B$7:$O$1335,'2021 Balance Sheet'!I$2, FALSE),0)</f>
        <v>452599</v>
      </c>
      <c r="AI338" s="199">
        <f>IFERROR(VLOOKUP('SAP Data'!$C338,'2021 Balance Sheet'!$B$7:$O$1335,'2021 Balance Sheet'!J$2, FALSE),0)</f>
        <v>452599</v>
      </c>
      <c r="AJ338" s="199">
        <f>IFERROR(VLOOKUP('SAP Data'!$C338,'2021 Balance Sheet'!$B$7:$O$1335,'2021 Balance Sheet'!K$2, FALSE),0)</f>
        <v>452599</v>
      </c>
      <c r="AK338" s="199">
        <f>IFERROR(VLOOKUP('SAP Data'!$C338,'2021 Balance Sheet'!$B$7:$O$1335,'2021 Balance Sheet'!L$2, FALSE),0)</f>
        <v>267911</v>
      </c>
      <c r="AL338" s="199">
        <f>IFERROR(VLOOKUP('SAP Data'!$C338,'2021 Balance Sheet'!$B$7:$O$1335,'2021 Balance Sheet'!M$2, FALSE),0)</f>
        <v>267911</v>
      </c>
      <c r="AM338" s="199">
        <f>IFERROR(VLOOKUP('SAP Data'!$C338,'2021 Balance Sheet'!$B$7:$O$1335,'2021 Balance Sheet'!N$2, FALSE),0)</f>
        <v>267911</v>
      </c>
      <c r="AN338" s="199">
        <f>IFERROR(VLOOKUP('SAP Data'!$C338,'2021 Balance Sheet'!$B$7:$O$1335,'2021 Balance Sheet'!O$2, FALSE),0)</f>
        <v>411607</v>
      </c>
      <c r="AO338" s="198">
        <f t="shared" si="8"/>
        <v>2851643</v>
      </c>
    </row>
    <row r="339" spans="1:41" ht="15.75" thickBot="1" x14ac:dyDescent="0.3">
      <c r="A339" s="26" t="str">
        <f t="shared" si="9"/>
        <v>192630</v>
      </c>
      <c r="B339" s="126" t="s">
        <v>511</v>
      </c>
      <c r="C339" s="153" t="s">
        <v>512</v>
      </c>
      <c r="D339" s="125" t="s">
        <v>4</v>
      </c>
      <c r="E339" s="140">
        <v>3025000</v>
      </c>
      <c r="F339" s="140">
        <v>3025000</v>
      </c>
      <c r="G339" s="140">
        <v>1161000</v>
      </c>
      <c r="H339" s="140">
        <v>1161000</v>
      </c>
      <c r="I339" s="140">
        <v>1161000</v>
      </c>
      <c r="J339" s="140">
        <v>2004000</v>
      </c>
      <c r="K339" s="140">
        <v>2004000</v>
      </c>
      <c r="L339" s="140">
        <v>2004000</v>
      </c>
      <c r="M339" s="140">
        <v>2946000</v>
      </c>
      <c r="N339" s="140">
        <v>2946000</v>
      </c>
      <c r="O339" s="140">
        <v>2946000</v>
      </c>
      <c r="P339" s="140">
        <v>608623</v>
      </c>
      <c r="Q339" s="199">
        <v>608623</v>
      </c>
      <c r="R339" s="199">
        <v>608623</v>
      </c>
      <c r="S339" s="199">
        <v>930104</v>
      </c>
      <c r="T339" s="199">
        <v>930104</v>
      </c>
      <c r="U339" s="199">
        <v>930104</v>
      </c>
      <c r="V339" s="199">
        <v>1483088</v>
      </c>
      <c r="W339" s="199">
        <v>1483088</v>
      </c>
      <c r="X339" s="199">
        <v>1483088</v>
      </c>
      <c r="Y339" s="199">
        <v>853933</v>
      </c>
      <c r="Z339" s="199">
        <v>853933</v>
      </c>
      <c r="AA339" s="199">
        <v>853933</v>
      </c>
      <c r="AB339" s="199">
        <v>2851643</v>
      </c>
      <c r="AC339" s="199">
        <f>IFERROR(VLOOKUP('SAP Data'!$C339,'2021 Balance Sheet'!$B$7:$O$1335,'2021 Balance Sheet'!D$2, FALSE),0)</f>
        <v>2851643</v>
      </c>
      <c r="AD339" s="199">
        <f>IFERROR(VLOOKUP('SAP Data'!$C339,'2021 Balance Sheet'!$B$7:$O$1335,'2021 Balance Sheet'!E$2, FALSE),0)</f>
        <v>2851643</v>
      </c>
      <c r="AE339" s="199">
        <f>IFERROR(VLOOKUP('SAP Data'!$C339,'2021 Balance Sheet'!$B$7:$O$1335,'2021 Balance Sheet'!F$2, FALSE),0)</f>
        <v>1272114</v>
      </c>
      <c r="AF339" s="199">
        <f>IFERROR(VLOOKUP('SAP Data'!$C339,'2021 Balance Sheet'!$B$7:$O$1335,'2021 Balance Sheet'!G$2, FALSE),0)</f>
        <v>1272114</v>
      </c>
      <c r="AG339" s="199">
        <f>IFERROR(VLOOKUP('SAP Data'!$C339,'2021 Balance Sheet'!$B$7:$O$1335,'2021 Balance Sheet'!H$2, FALSE),0)</f>
        <v>1272114</v>
      </c>
      <c r="AH339" s="199">
        <f>IFERROR(VLOOKUP('SAP Data'!$C339,'2021 Balance Sheet'!$B$7:$O$1335,'2021 Balance Sheet'!I$2, FALSE),0)</f>
        <v>216930</v>
      </c>
      <c r="AI339" s="199">
        <f>IFERROR(VLOOKUP('SAP Data'!$C339,'2021 Balance Sheet'!$B$7:$O$1335,'2021 Balance Sheet'!J$2, FALSE),0)</f>
        <v>216930</v>
      </c>
      <c r="AJ339" s="199">
        <f>IFERROR(VLOOKUP('SAP Data'!$C339,'2021 Balance Sheet'!$B$7:$O$1335,'2021 Balance Sheet'!K$2, FALSE),0)</f>
        <v>216930</v>
      </c>
      <c r="AK339" s="199">
        <f>IFERROR(VLOOKUP('SAP Data'!$C339,'2021 Balance Sheet'!$B$7:$O$1335,'2021 Balance Sheet'!L$2, FALSE),0)</f>
        <v>0</v>
      </c>
      <c r="AL339" s="199">
        <f>IFERROR(VLOOKUP('SAP Data'!$C339,'2021 Balance Sheet'!$B$7:$O$1335,'2021 Balance Sheet'!M$2, FALSE),0)</f>
        <v>0</v>
      </c>
      <c r="AM339" s="199">
        <f>IFERROR(VLOOKUP('SAP Data'!$C339,'2021 Balance Sheet'!$B$7:$O$1335,'2021 Balance Sheet'!N$2, FALSE),0)</f>
        <v>0</v>
      </c>
      <c r="AN339" s="199">
        <f>IFERROR(VLOOKUP('SAP Data'!$C339,'2021 Balance Sheet'!$B$7:$O$1335,'2021 Balance Sheet'!O$2, FALSE),0)</f>
        <v>411607</v>
      </c>
      <c r="AO339" s="198">
        <f t="shared" ref="AO339:AO402" si="10">AB339</f>
        <v>2851643</v>
      </c>
    </row>
    <row r="340" spans="1:41" ht="15.75" thickBot="1" x14ac:dyDescent="0.3">
      <c r="A340" s="26" t="str">
        <f t="shared" si="9"/>
        <v>192633</v>
      </c>
      <c r="B340" s="126" t="s">
        <v>3172</v>
      </c>
      <c r="C340" s="153" t="s">
        <v>3173</v>
      </c>
      <c r="D340" s="125"/>
      <c r="E340" s="140"/>
      <c r="F340" s="140"/>
      <c r="G340" s="140"/>
      <c r="H340" s="140"/>
      <c r="I340" s="140"/>
      <c r="J340" s="140"/>
      <c r="K340" s="140"/>
      <c r="L340" s="140"/>
      <c r="M340" s="140"/>
      <c r="N340" s="140"/>
      <c r="O340" s="140"/>
      <c r="P340" s="140"/>
      <c r="Q340" s="199">
        <v>0</v>
      </c>
      <c r="R340" s="199">
        <v>0</v>
      </c>
      <c r="S340" s="199">
        <v>0</v>
      </c>
      <c r="T340" s="199">
        <v>0</v>
      </c>
      <c r="U340" s="199">
        <v>0</v>
      </c>
      <c r="V340" s="199">
        <v>0</v>
      </c>
      <c r="W340" s="199">
        <v>0</v>
      </c>
      <c r="X340" s="199">
        <v>0</v>
      </c>
      <c r="Y340" s="199">
        <v>0</v>
      </c>
      <c r="Z340" s="199">
        <v>0</v>
      </c>
      <c r="AA340" s="199">
        <v>0</v>
      </c>
      <c r="AB340" s="199">
        <v>0</v>
      </c>
      <c r="AC340" s="199">
        <f>IFERROR(VLOOKUP('SAP Data'!$C340,'2021 Balance Sheet'!$B$7:$O$1335,'2021 Balance Sheet'!D$2, FALSE),0)</f>
        <v>0</v>
      </c>
      <c r="AD340" s="199">
        <f>IFERROR(VLOOKUP('SAP Data'!$C340,'2021 Balance Sheet'!$B$7:$O$1335,'2021 Balance Sheet'!E$2, FALSE),0)</f>
        <v>0</v>
      </c>
      <c r="AE340" s="199">
        <f>IFERROR(VLOOKUP('SAP Data'!$C340,'2021 Balance Sheet'!$B$7:$O$1335,'2021 Balance Sheet'!F$2, FALSE),0)</f>
        <v>0</v>
      </c>
      <c r="AF340" s="199">
        <f>IFERROR(VLOOKUP('SAP Data'!$C340,'2021 Balance Sheet'!$B$7:$O$1335,'2021 Balance Sheet'!G$2, FALSE),0)</f>
        <v>0</v>
      </c>
      <c r="AG340" s="199">
        <f>IFERROR(VLOOKUP('SAP Data'!$C340,'2021 Balance Sheet'!$B$7:$O$1335,'2021 Balance Sheet'!H$2, FALSE),0)</f>
        <v>0</v>
      </c>
      <c r="AH340" s="199">
        <f>IFERROR(VLOOKUP('SAP Data'!$C340,'2021 Balance Sheet'!$B$7:$O$1335,'2021 Balance Sheet'!I$2, FALSE),0)</f>
        <v>0</v>
      </c>
      <c r="AI340" s="199">
        <f>IFERROR(VLOOKUP('SAP Data'!$C340,'2021 Balance Sheet'!$B$7:$O$1335,'2021 Balance Sheet'!J$2, FALSE),0)</f>
        <v>0</v>
      </c>
      <c r="AJ340" s="199">
        <f>IFERROR(VLOOKUP('SAP Data'!$C340,'2021 Balance Sheet'!$B$7:$O$1335,'2021 Balance Sheet'!K$2, FALSE),0)</f>
        <v>0</v>
      </c>
      <c r="AK340" s="199">
        <f>IFERROR(VLOOKUP('SAP Data'!$C340,'2021 Balance Sheet'!$B$7:$O$1335,'2021 Balance Sheet'!L$2, FALSE),0)</f>
        <v>0</v>
      </c>
      <c r="AL340" s="199">
        <f>IFERROR(VLOOKUP('SAP Data'!$C340,'2021 Balance Sheet'!$B$7:$O$1335,'2021 Balance Sheet'!M$2, FALSE),0)</f>
        <v>0</v>
      </c>
      <c r="AM340" s="199">
        <f>IFERROR(VLOOKUP('SAP Data'!$C340,'2021 Balance Sheet'!$B$7:$O$1335,'2021 Balance Sheet'!N$2, FALSE),0)</f>
        <v>0</v>
      </c>
      <c r="AN340" s="199">
        <f>IFERROR(VLOOKUP('SAP Data'!$C340,'2021 Balance Sheet'!$B$7:$O$1335,'2021 Balance Sheet'!O$2, FALSE),0)</f>
        <v>0</v>
      </c>
      <c r="AO340" s="198">
        <f t="shared" si="10"/>
        <v>0</v>
      </c>
    </row>
    <row r="341" spans="1:41" ht="15.75" thickBot="1" x14ac:dyDescent="0.3">
      <c r="A341" s="26" t="str">
        <f t="shared" si="9"/>
        <v>192635</v>
      </c>
      <c r="B341" s="126" t="s">
        <v>511</v>
      </c>
      <c r="C341" s="153" t="s">
        <v>514</v>
      </c>
      <c r="D341" s="125" t="s">
        <v>4</v>
      </c>
      <c r="E341" s="139">
        <v>0</v>
      </c>
      <c r="F341" s="139">
        <v>0</v>
      </c>
      <c r="G341" s="139">
        <v>0</v>
      </c>
      <c r="H341" s="139">
        <v>0</v>
      </c>
      <c r="I341" s="139">
        <v>0</v>
      </c>
      <c r="J341" s="139">
        <v>58000</v>
      </c>
      <c r="K341" s="139">
        <v>58000</v>
      </c>
      <c r="L341" s="139">
        <v>58000</v>
      </c>
      <c r="M341" s="139">
        <v>20000</v>
      </c>
      <c r="N341" s="139">
        <v>20000</v>
      </c>
      <c r="O341" s="139">
        <v>20000</v>
      </c>
      <c r="P341" s="139">
        <v>0</v>
      </c>
      <c r="Q341" s="199">
        <v>0</v>
      </c>
      <c r="R341" s="199">
        <v>0</v>
      </c>
      <c r="S341" s="199">
        <v>9173</v>
      </c>
      <c r="T341" s="199">
        <v>9173</v>
      </c>
      <c r="U341" s="199">
        <v>9173</v>
      </c>
      <c r="V341" s="199">
        <v>23458</v>
      </c>
      <c r="W341" s="199">
        <v>23458</v>
      </c>
      <c r="X341" s="199">
        <v>23458</v>
      </c>
      <c r="Y341" s="199">
        <v>27062</v>
      </c>
      <c r="Z341" s="199">
        <v>27062</v>
      </c>
      <c r="AA341" s="199">
        <v>27062</v>
      </c>
      <c r="AB341" s="199">
        <v>0</v>
      </c>
      <c r="AC341" s="199">
        <f>IFERROR(VLOOKUP('SAP Data'!$C341,'2021 Balance Sheet'!$B$7:$O$1335,'2021 Balance Sheet'!D$2, FALSE),0)</f>
        <v>0</v>
      </c>
      <c r="AD341" s="199">
        <f>IFERROR(VLOOKUP('SAP Data'!$C341,'2021 Balance Sheet'!$B$7:$O$1335,'2021 Balance Sheet'!E$2, FALSE),0)</f>
        <v>0</v>
      </c>
      <c r="AE341" s="199">
        <f>IFERROR(VLOOKUP('SAP Data'!$C341,'2021 Balance Sheet'!$B$7:$O$1335,'2021 Balance Sheet'!F$2, FALSE),0)</f>
        <v>0</v>
      </c>
      <c r="AF341" s="199">
        <f>IFERROR(VLOOKUP('SAP Data'!$C341,'2021 Balance Sheet'!$B$7:$O$1335,'2021 Balance Sheet'!G$2, FALSE),0)</f>
        <v>0</v>
      </c>
      <c r="AG341" s="199">
        <f>IFERROR(VLOOKUP('SAP Data'!$C341,'2021 Balance Sheet'!$B$7:$O$1335,'2021 Balance Sheet'!H$2, FALSE),0)</f>
        <v>0</v>
      </c>
      <c r="AH341" s="199">
        <f>IFERROR(VLOOKUP('SAP Data'!$C341,'2021 Balance Sheet'!$B$7:$O$1335,'2021 Balance Sheet'!I$2, FALSE),0)</f>
        <v>235669</v>
      </c>
      <c r="AI341" s="199">
        <f>IFERROR(VLOOKUP('SAP Data'!$C341,'2021 Balance Sheet'!$B$7:$O$1335,'2021 Balance Sheet'!J$2, FALSE),0)</f>
        <v>235669</v>
      </c>
      <c r="AJ341" s="199">
        <f>IFERROR(VLOOKUP('SAP Data'!$C341,'2021 Balance Sheet'!$B$7:$O$1335,'2021 Balance Sheet'!K$2, FALSE),0)</f>
        <v>235669</v>
      </c>
      <c r="AK341" s="199">
        <f>IFERROR(VLOOKUP('SAP Data'!$C341,'2021 Balance Sheet'!$B$7:$O$1335,'2021 Balance Sheet'!L$2, FALSE),0)</f>
        <v>103936</v>
      </c>
      <c r="AL341" s="199">
        <f>IFERROR(VLOOKUP('SAP Data'!$C341,'2021 Balance Sheet'!$B$7:$O$1335,'2021 Balance Sheet'!M$2, FALSE),0)</f>
        <v>103936</v>
      </c>
      <c r="AM341" s="199">
        <f>IFERROR(VLOOKUP('SAP Data'!$C341,'2021 Balance Sheet'!$B$7:$O$1335,'2021 Balance Sheet'!N$2, FALSE),0)</f>
        <v>103936</v>
      </c>
      <c r="AN341" s="199">
        <f>IFERROR(VLOOKUP('SAP Data'!$C341,'2021 Balance Sheet'!$B$7:$O$1335,'2021 Balance Sheet'!O$2, FALSE),0)</f>
        <v>0</v>
      </c>
      <c r="AO341" s="198">
        <f t="shared" si="10"/>
        <v>0</v>
      </c>
    </row>
    <row r="342" spans="1:41" ht="15.75" thickBot="1" x14ac:dyDescent="0.3">
      <c r="A342" s="26" t="str">
        <f t="shared" si="9"/>
        <v>192637</v>
      </c>
      <c r="B342" s="126" t="s">
        <v>516</v>
      </c>
      <c r="C342" s="153" t="s">
        <v>517</v>
      </c>
      <c r="D342" s="125" t="s">
        <v>4</v>
      </c>
      <c r="E342" s="140">
        <v>0</v>
      </c>
      <c r="F342" s="140">
        <v>0</v>
      </c>
      <c r="G342" s="140">
        <v>0</v>
      </c>
      <c r="H342" s="140">
        <v>0</v>
      </c>
      <c r="I342" s="140">
        <v>0</v>
      </c>
      <c r="J342" s="140">
        <v>0</v>
      </c>
      <c r="K342" s="140">
        <v>0</v>
      </c>
      <c r="L342" s="140">
        <v>0</v>
      </c>
      <c r="M342" s="140">
        <v>32000</v>
      </c>
      <c r="N342" s="140">
        <v>32000</v>
      </c>
      <c r="O342" s="140">
        <v>32000</v>
      </c>
      <c r="P342" s="140">
        <v>0</v>
      </c>
      <c r="Q342" s="199">
        <v>0</v>
      </c>
      <c r="R342" s="199">
        <v>0</v>
      </c>
      <c r="S342" s="199">
        <v>0</v>
      </c>
      <c r="T342" s="199">
        <v>0</v>
      </c>
      <c r="U342" s="199">
        <v>0</v>
      </c>
      <c r="V342" s="199">
        <v>151714</v>
      </c>
      <c r="W342" s="199">
        <v>151714</v>
      </c>
      <c r="X342" s="199">
        <v>151714</v>
      </c>
      <c r="Y342" s="199">
        <v>39652</v>
      </c>
      <c r="Z342" s="199">
        <v>39652</v>
      </c>
      <c r="AA342" s="199">
        <v>39652</v>
      </c>
      <c r="AB342" s="199">
        <v>0</v>
      </c>
      <c r="AC342" s="199">
        <f>IFERROR(VLOOKUP('SAP Data'!$C342,'2021 Balance Sheet'!$B$7:$O$1335,'2021 Balance Sheet'!D$2, FALSE),0)</f>
        <v>0</v>
      </c>
      <c r="AD342" s="199">
        <f>IFERROR(VLOOKUP('SAP Data'!$C342,'2021 Balance Sheet'!$B$7:$O$1335,'2021 Balance Sheet'!E$2, FALSE),0)</f>
        <v>0</v>
      </c>
      <c r="AE342" s="199">
        <f>IFERROR(VLOOKUP('SAP Data'!$C342,'2021 Balance Sheet'!$B$7:$O$1335,'2021 Balance Sheet'!F$2, FALSE),0)</f>
        <v>0</v>
      </c>
      <c r="AF342" s="199">
        <f>IFERROR(VLOOKUP('SAP Data'!$C342,'2021 Balance Sheet'!$B$7:$O$1335,'2021 Balance Sheet'!G$2, FALSE),0)</f>
        <v>0</v>
      </c>
      <c r="AG342" s="199">
        <f>IFERROR(VLOOKUP('SAP Data'!$C342,'2021 Balance Sheet'!$B$7:$O$1335,'2021 Balance Sheet'!H$2, FALSE),0)</f>
        <v>0</v>
      </c>
      <c r="AH342" s="199">
        <f>IFERROR(VLOOKUP('SAP Data'!$C342,'2021 Balance Sheet'!$B$7:$O$1335,'2021 Balance Sheet'!I$2, FALSE),0)</f>
        <v>0</v>
      </c>
      <c r="AI342" s="199">
        <f>IFERROR(VLOOKUP('SAP Data'!$C342,'2021 Balance Sheet'!$B$7:$O$1335,'2021 Balance Sheet'!J$2, FALSE),0)</f>
        <v>0</v>
      </c>
      <c r="AJ342" s="199">
        <f>IFERROR(VLOOKUP('SAP Data'!$C342,'2021 Balance Sheet'!$B$7:$O$1335,'2021 Balance Sheet'!K$2, FALSE),0)</f>
        <v>0</v>
      </c>
      <c r="AK342" s="199">
        <f>IFERROR(VLOOKUP('SAP Data'!$C342,'2021 Balance Sheet'!$B$7:$O$1335,'2021 Balance Sheet'!L$2, FALSE),0)</f>
        <v>163975</v>
      </c>
      <c r="AL342" s="199">
        <f>IFERROR(VLOOKUP('SAP Data'!$C342,'2021 Balance Sheet'!$B$7:$O$1335,'2021 Balance Sheet'!M$2, FALSE),0)</f>
        <v>163975</v>
      </c>
      <c r="AM342" s="199">
        <f>IFERROR(VLOOKUP('SAP Data'!$C342,'2021 Balance Sheet'!$B$7:$O$1335,'2021 Balance Sheet'!N$2, FALSE),0)</f>
        <v>163975</v>
      </c>
      <c r="AN342" s="199">
        <f>IFERROR(VLOOKUP('SAP Data'!$C342,'2021 Balance Sheet'!$B$7:$O$1335,'2021 Balance Sheet'!O$2, FALSE),0)</f>
        <v>0</v>
      </c>
      <c r="AO342" s="198">
        <f t="shared" si="10"/>
        <v>0</v>
      </c>
    </row>
    <row r="343" spans="1:41" ht="15.75" thickBot="1" x14ac:dyDescent="0.3">
      <c r="A343" s="26" t="str">
        <f t="shared" si="9"/>
        <v>500144</v>
      </c>
      <c r="B343" s="149" t="s">
        <v>1623</v>
      </c>
      <c r="C343" s="153">
        <v>500144</v>
      </c>
      <c r="D343" s="166"/>
      <c r="E343" s="139">
        <v>19184518.18</v>
      </c>
      <c r="F343" s="139">
        <v>19184518.18</v>
      </c>
      <c r="G343" s="139">
        <v>17758346.02</v>
      </c>
      <c r="H343" s="139">
        <v>17758346.02</v>
      </c>
      <c r="I343" s="139">
        <v>17758346.02</v>
      </c>
      <c r="J343" s="139">
        <v>17758346.02</v>
      </c>
      <c r="K343" s="139">
        <v>17758346.02</v>
      </c>
      <c r="L343" s="139">
        <v>17758346.02</v>
      </c>
      <c r="M343" s="139">
        <v>17758346.02</v>
      </c>
      <c r="N343" s="139">
        <v>17758346.02</v>
      </c>
      <c r="O343" s="139">
        <v>17758346.02</v>
      </c>
      <c r="P343" s="139">
        <v>17173258.02</v>
      </c>
      <c r="Q343" s="199">
        <v>17173258.02</v>
      </c>
      <c r="R343" s="199">
        <v>17173258.02</v>
      </c>
      <c r="S343" s="199">
        <v>15698877.02</v>
      </c>
      <c r="T343" s="199">
        <v>15698877.02</v>
      </c>
      <c r="U343" s="199">
        <v>15698877.02</v>
      </c>
      <c r="V343" s="199">
        <v>15698877.02</v>
      </c>
      <c r="W343" s="199">
        <v>15698877.02</v>
      </c>
      <c r="X343" s="199">
        <v>15698877.02</v>
      </c>
      <c r="Y343" s="199">
        <v>15698877.02</v>
      </c>
      <c r="Z343" s="199">
        <v>15698877.02</v>
      </c>
      <c r="AA343" s="199">
        <v>15698877.02</v>
      </c>
      <c r="AB343" s="199">
        <v>14895361.02</v>
      </c>
      <c r="AC343" s="199">
        <f>IFERROR(VLOOKUP('SAP Data'!$C343,'2021 Balance Sheet'!$B$7:$O$1335,'2021 Balance Sheet'!D$2, FALSE),0)</f>
        <v>14895361.02</v>
      </c>
      <c r="AD343" s="199">
        <f>IFERROR(VLOOKUP('SAP Data'!$C343,'2021 Balance Sheet'!$B$7:$O$1335,'2021 Balance Sheet'!E$2, FALSE),0)</f>
        <v>14895361.02</v>
      </c>
      <c r="AE343" s="199">
        <f>IFERROR(VLOOKUP('SAP Data'!$C343,'2021 Balance Sheet'!$B$7:$O$1335,'2021 Balance Sheet'!F$2, FALSE),0)</f>
        <v>13414805.02</v>
      </c>
      <c r="AF343" s="199">
        <f>IFERROR(VLOOKUP('SAP Data'!$C343,'2021 Balance Sheet'!$B$7:$O$1335,'2021 Balance Sheet'!G$2, FALSE),0)</f>
        <v>13414805.02</v>
      </c>
      <c r="AG343" s="199">
        <f>IFERROR(VLOOKUP('SAP Data'!$C343,'2021 Balance Sheet'!$B$7:$O$1335,'2021 Balance Sheet'!H$2, FALSE),0)</f>
        <v>13414805.02</v>
      </c>
      <c r="AH343" s="199">
        <f>IFERROR(VLOOKUP('SAP Data'!$C343,'2021 Balance Sheet'!$B$7:$O$1335,'2021 Balance Sheet'!I$2, FALSE),0)</f>
        <v>13414805.02</v>
      </c>
      <c r="AI343" s="199">
        <f>IFERROR(VLOOKUP('SAP Data'!$C343,'2021 Balance Sheet'!$B$7:$O$1335,'2021 Balance Sheet'!J$2, FALSE),0)</f>
        <v>13414805.02</v>
      </c>
      <c r="AJ343" s="199">
        <f>IFERROR(VLOOKUP('SAP Data'!$C343,'2021 Balance Sheet'!$B$7:$O$1335,'2021 Balance Sheet'!K$2, FALSE),0)</f>
        <v>13414805.02</v>
      </c>
      <c r="AK343" s="199">
        <f>IFERROR(VLOOKUP('SAP Data'!$C343,'2021 Balance Sheet'!$B$7:$O$1335,'2021 Balance Sheet'!L$2, FALSE),0)</f>
        <v>13414805.02</v>
      </c>
      <c r="AL343" s="199">
        <f>IFERROR(VLOOKUP('SAP Data'!$C343,'2021 Balance Sheet'!$B$7:$O$1335,'2021 Balance Sheet'!M$2, FALSE),0)</f>
        <v>13414805.02</v>
      </c>
      <c r="AM343" s="199">
        <f>IFERROR(VLOOKUP('SAP Data'!$C343,'2021 Balance Sheet'!$B$7:$O$1335,'2021 Balance Sheet'!N$2, FALSE),0)</f>
        <v>13414805.02</v>
      </c>
      <c r="AN343" s="199">
        <f>IFERROR(VLOOKUP('SAP Data'!$C343,'2021 Balance Sheet'!$B$7:$O$1335,'2021 Balance Sheet'!O$2, FALSE),0)</f>
        <v>12609217.02</v>
      </c>
      <c r="AO343" s="198">
        <f t="shared" si="10"/>
        <v>14895361.02</v>
      </c>
    </row>
    <row r="344" spans="1:41" ht="15.75" thickBot="1" x14ac:dyDescent="0.3">
      <c r="A344" s="26" t="str">
        <f t="shared" si="9"/>
        <v>186016</v>
      </c>
      <c r="B344" s="126" t="s">
        <v>519</v>
      </c>
      <c r="C344" s="153" t="s">
        <v>520</v>
      </c>
      <c r="D344" s="125" t="s">
        <v>4</v>
      </c>
      <c r="E344" s="140">
        <v>16839305.539999999</v>
      </c>
      <c r="F344" s="140">
        <v>16839305.539999999</v>
      </c>
      <c r="G344" s="140">
        <v>15413133.380000001</v>
      </c>
      <c r="H344" s="140">
        <v>15413133.380000001</v>
      </c>
      <c r="I344" s="140">
        <v>15413133.380000001</v>
      </c>
      <c r="J344" s="140">
        <v>15413133.380000001</v>
      </c>
      <c r="K344" s="140">
        <v>15413133.380000001</v>
      </c>
      <c r="L344" s="140">
        <v>15413133.380000001</v>
      </c>
      <c r="M344" s="140">
        <v>15413133.380000001</v>
      </c>
      <c r="N344" s="140">
        <v>15413133.380000001</v>
      </c>
      <c r="O344" s="140">
        <v>15413133.380000001</v>
      </c>
      <c r="P344" s="140">
        <v>14640107.380000001</v>
      </c>
      <c r="Q344" s="199">
        <v>14640107.380000001</v>
      </c>
      <c r="R344" s="199">
        <v>14640107.380000001</v>
      </c>
      <c r="S344" s="199">
        <v>13204707.380000001</v>
      </c>
      <c r="T344" s="199">
        <v>13204707.380000001</v>
      </c>
      <c r="U344" s="199">
        <v>13204707.380000001</v>
      </c>
      <c r="V344" s="199">
        <v>13204707.380000001</v>
      </c>
      <c r="W344" s="199">
        <v>13204707.380000001</v>
      </c>
      <c r="X344" s="199">
        <v>13204707.380000001</v>
      </c>
      <c r="Y344" s="199">
        <v>13204707.380000001</v>
      </c>
      <c r="Z344" s="199">
        <v>13204707.380000001</v>
      </c>
      <c r="AA344" s="199">
        <v>13204707.380000001</v>
      </c>
      <c r="AB344" s="199">
        <v>12431681.380000001</v>
      </c>
      <c r="AC344" s="199">
        <f>IFERROR(VLOOKUP('SAP Data'!$C344,'2021 Balance Sheet'!$B$7:$O$1335,'2021 Balance Sheet'!D$2, FALSE),0)</f>
        <v>12431681.380000001</v>
      </c>
      <c r="AD344" s="199">
        <f>IFERROR(VLOOKUP('SAP Data'!$C344,'2021 Balance Sheet'!$B$7:$O$1335,'2021 Balance Sheet'!E$2, FALSE),0)</f>
        <v>12431681.380000001</v>
      </c>
      <c r="AE344" s="199">
        <f>IFERROR(VLOOKUP('SAP Data'!$C344,'2021 Balance Sheet'!$B$7:$O$1335,'2021 Balance Sheet'!F$2, FALSE),0)</f>
        <v>10996281.380000001</v>
      </c>
      <c r="AF344" s="199">
        <f>IFERROR(VLOOKUP('SAP Data'!$C344,'2021 Balance Sheet'!$B$7:$O$1335,'2021 Balance Sheet'!G$2, FALSE),0)</f>
        <v>10996281.380000001</v>
      </c>
      <c r="AG344" s="199">
        <f>IFERROR(VLOOKUP('SAP Data'!$C344,'2021 Balance Sheet'!$B$7:$O$1335,'2021 Balance Sheet'!H$2, FALSE),0)</f>
        <v>10996281.380000001</v>
      </c>
      <c r="AH344" s="199">
        <f>IFERROR(VLOOKUP('SAP Data'!$C344,'2021 Balance Sheet'!$B$7:$O$1335,'2021 Balance Sheet'!I$2, FALSE),0)</f>
        <v>10996281.380000001</v>
      </c>
      <c r="AI344" s="199">
        <f>IFERROR(VLOOKUP('SAP Data'!$C344,'2021 Balance Sheet'!$B$7:$O$1335,'2021 Balance Sheet'!J$2, FALSE),0)</f>
        <v>10996281.380000001</v>
      </c>
      <c r="AJ344" s="199">
        <f>IFERROR(VLOOKUP('SAP Data'!$C344,'2021 Balance Sheet'!$B$7:$O$1335,'2021 Balance Sheet'!K$2, FALSE),0)</f>
        <v>10996281.380000001</v>
      </c>
      <c r="AK344" s="199">
        <f>IFERROR(VLOOKUP('SAP Data'!$C344,'2021 Balance Sheet'!$B$7:$O$1335,'2021 Balance Sheet'!L$2, FALSE),0)</f>
        <v>10996281.380000001</v>
      </c>
      <c r="AL344" s="199">
        <f>IFERROR(VLOOKUP('SAP Data'!$C344,'2021 Balance Sheet'!$B$7:$O$1335,'2021 Balance Sheet'!M$2, FALSE),0)</f>
        <v>10996281.380000001</v>
      </c>
      <c r="AM344" s="199">
        <f>IFERROR(VLOOKUP('SAP Data'!$C344,'2021 Balance Sheet'!$B$7:$O$1335,'2021 Balance Sheet'!N$2, FALSE),0)</f>
        <v>10996281.380000001</v>
      </c>
      <c r="AN344" s="199">
        <f>IFERROR(VLOOKUP('SAP Data'!$C344,'2021 Balance Sheet'!$B$7:$O$1335,'2021 Balance Sheet'!O$2, FALSE),0)</f>
        <v>10223255.380000001</v>
      </c>
      <c r="AO344" s="198">
        <f t="shared" si="10"/>
        <v>12431681.380000001</v>
      </c>
    </row>
    <row r="345" spans="1:41" ht="15.75" thickBot="1" x14ac:dyDescent="0.3">
      <c r="A345" s="26" t="str">
        <f t="shared" si="9"/>
        <v>186020</v>
      </c>
      <c r="B345" s="126" t="s">
        <v>522</v>
      </c>
      <c r="C345" s="153" t="s">
        <v>523</v>
      </c>
      <c r="D345" s="125" t="s">
        <v>4</v>
      </c>
      <c r="E345" s="139">
        <v>2345212.64</v>
      </c>
      <c r="F345" s="139">
        <v>2345212.64</v>
      </c>
      <c r="G345" s="139">
        <v>2345212.64</v>
      </c>
      <c r="H345" s="139">
        <v>2345212.64</v>
      </c>
      <c r="I345" s="139">
        <v>2345212.64</v>
      </c>
      <c r="J345" s="139">
        <v>924569.64</v>
      </c>
      <c r="K345" s="139">
        <v>924569.64</v>
      </c>
      <c r="L345" s="139">
        <v>924569.64</v>
      </c>
      <c r="M345" s="139">
        <v>924569.64</v>
      </c>
      <c r="N345" s="139">
        <v>924569.64</v>
      </c>
      <c r="O345" s="139">
        <v>924569.64</v>
      </c>
      <c r="P345" s="139">
        <v>1128855.6399999999</v>
      </c>
      <c r="Q345" s="199">
        <v>1128855.6399999999</v>
      </c>
      <c r="R345" s="199">
        <v>1128855.6399999999</v>
      </c>
      <c r="S345" s="199">
        <v>1107791.6399999999</v>
      </c>
      <c r="T345" s="199">
        <v>1107791.6399999999</v>
      </c>
      <c r="U345" s="199">
        <v>1107791.6399999999</v>
      </c>
      <c r="V345" s="199">
        <v>1107791.6399999999</v>
      </c>
      <c r="W345" s="199">
        <v>1107791.6399999999</v>
      </c>
      <c r="X345" s="199">
        <v>1107791.6399999999</v>
      </c>
      <c r="Y345" s="199">
        <v>1107791.6399999999</v>
      </c>
      <c r="Z345" s="199">
        <v>1107791.6399999999</v>
      </c>
      <c r="AA345" s="199">
        <v>1107791.6399999999</v>
      </c>
      <c r="AB345" s="199">
        <v>1087383.6399999999</v>
      </c>
      <c r="AC345" s="199">
        <f>IFERROR(VLOOKUP('SAP Data'!$C345,'2021 Balance Sheet'!$B$7:$O$1335,'2021 Balance Sheet'!D$2, FALSE),0)</f>
        <v>1087383.6399999999</v>
      </c>
      <c r="AD345" s="199">
        <f>IFERROR(VLOOKUP('SAP Data'!$C345,'2021 Balance Sheet'!$B$7:$O$1335,'2021 Balance Sheet'!E$2, FALSE),0)</f>
        <v>1087383.6399999999</v>
      </c>
      <c r="AE345" s="199">
        <f>IFERROR(VLOOKUP('SAP Data'!$C345,'2021 Balance Sheet'!$B$7:$O$1335,'2021 Balance Sheet'!F$2, FALSE),0)</f>
        <v>1060426.6399999999</v>
      </c>
      <c r="AF345" s="199">
        <f>IFERROR(VLOOKUP('SAP Data'!$C345,'2021 Balance Sheet'!$B$7:$O$1335,'2021 Balance Sheet'!G$2, FALSE),0)</f>
        <v>1060426.6399999999</v>
      </c>
      <c r="AG345" s="199">
        <f>IFERROR(VLOOKUP('SAP Data'!$C345,'2021 Balance Sheet'!$B$7:$O$1335,'2021 Balance Sheet'!H$2, FALSE),0)</f>
        <v>1060426.6399999999</v>
      </c>
      <c r="AH345" s="199">
        <f>IFERROR(VLOOKUP('SAP Data'!$C345,'2021 Balance Sheet'!$B$7:$O$1335,'2021 Balance Sheet'!I$2, FALSE),0)</f>
        <v>1060426.6399999999</v>
      </c>
      <c r="AI345" s="199">
        <f>IFERROR(VLOOKUP('SAP Data'!$C345,'2021 Balance Sheet'!$B$7:$O$1335,'2021 Balance Sheet'!J$2, FALSE),0)</f>
        <v>1060426.6399999999</v>
      </c>
      <c r="AJ345" s="199">
        <f>IFERROR(VLOOKUP('SAP Data'!$C345,'2021 Balance Sheet'!$B$7:$O$1335,'2021 Balance Sheet'!K$2, FALSE),0)</f>
        <v>1060426.6399999999</v>
      </c>
      <c r="AK345" s="199">
        <f>IFERROR(VLOOKUP('SAP Data'!$C345,'2021 Balance Sheet'!$B$7:$O$1335,'2021 Balance Sheet'!L$2, FALSE),0)</f>
        <v>1060426.6399999999</v>
      </c>
      <c r="AL345" s="199">
        <f>IFERROR(VLOOKUP('SAP Data'!$C345,'2021 Balance Sheet'!$B$7:$O$1335,'2021 Balance Sheet'!M$2, FALSE),0)</f>
        <v>1060426.6399999999</v>
      </c>
      <c r="AM345" s="199">
        <f>IFERROR(VLOOKUP('SAP Data'!$C345,'2021 Balance Sheet'!$B$7:$O$1335,'2021 Balance Sheet'!N$2, FALSE),0)</f>
        <v>1060426.6399999999</v>
      </c>
      <c r="AN345" s="199">
        <f>IFERROR(VLOOKUP('SAP Data'!$C345,'2021 Balance Sheet'!$B$7:$O$1335,'2021 Balance Sheet'!O$2, FALSE),0)</f>
        <v>1037664.64</v>
      </c>
      <c r="AO345" s="198">
        <f t="shared" si="10"/>
        <v>1087383.6399999999</v>
      </c>
    </row>
    <row r="346" spans="1:41" ht="15.75" thickBot="1" x14ac:dyDescent="0.3">
      <c r="A346" s="26" t="str">
        <f t="shared" si="9"/>
        <v>186033</v>
      </c>
      <c r="B346" s="126" t="s">
        <v>2848</v>
      </c>
      <c r="C346" s="153" t="s">
        <v>2849</v>
      </c>
      <c r="D346" s="125" t="s">
        <v>4</v>
      </c>
      <c r="E346" s="140"/>
      <c r="F346" s="140"/>
      <c r="G346" s="140"/>
      <c r="H346" s="140">
        <v>0</v>
      </c>
      <c r="I346" s="140">
        <v>0</v>
      </c>
      <c r="J346" s="140">
        <v>1420643</v>
      </c>
      <c r="K346" s="140">
        <v>1420643</v>
      </c>
      <c r="L346" s="140">
        <v>1420643</v>
      </c>
      <c r="M346" s="140">
        <v>1420643</v>
      </c>
      <c r="N346" s="140">
        <v>1420643</v>
      </c>
      <c r="O346" s="140">
        <v>1420643</v>
      </c>
      <c r="P346" s="140">
        <v>1404295</v>
      </c>
      <c r="Q346" s="199">
        <v>1404295</v>
      </c>
      <c r="R346" s="199">
        <v>1404295</v>
      </c>
      <c r="S346" s="199">
        <v>1386378</v>
      </c>
      <c r="T346" s="199">
        <v>1386378</v>
      </c>
      <c r="U346" s="199">
        <v>1386378</v>
      </c>
      <c r="V346" s="199">
        <v>1386378</v>
      </c>
      <c r="W346" s="199">
        <v>1386378</v>
      </c>
      <c r="X346" s="199">
        <v>1386378</v>
      </c>
      <c r="Y346" s="199">
        <v>1386378</v>
      </c>
      <c r="Z346" s="199">
        <v>1386378</v>
      </c>
      <c r="AA346" s="199">
        <v>1386378</v>
      </c>
      <c r="AB346" s="199">
        <v>1376296</v>
      </c>
      <c r="AC346" s="199">
        <f>IFERROR(VLOOKUP('SAP Data'!$C346,'2021 Balance Sheet'!$B$7:$O$1335,'2021 Balance Sheet'!D$2, FALSE),0)</f>
        <v>1376296</v>
      </c>
      <c r="AD346" s="199">
        <f>IFERROR(VLOOKUP('SAP Data'!$C346,'2021 Balance Sheet'!$B$7:$O$1335,'2021 Balance Sheet'!E$2, FALSE),0)</f>
        <v>1376296</v>
      </c>
      <c r="AE346" s="199">
        <f>IFERROR(VLOOKUP('SAP Data'!$C346,'2021 Balance Sheet'!$B$7:$O$1335,'2021 Balance Sheet'!F$2, FALSE),0)</f>
        <v>1358097</v>
      </c>
      <c r="AF346" s="199">
        <f>IFERROR(VLOOKUP('SAP Data'!$C346,'2021 Balance Sheet'!$B$7:$O$1335,'2021 Balance Sheet'!G$2, FALSE),0)</f>
        <v>1358097</v>
      </c>
      <c r="AG346" s="199">
        <f>IFERROR(VLOOKUP('SAP Data'!$C346,'2021 Balance Sheet'!$B$7:$O$1335,'2021 Balance Sheet'!H$2, FALSE),0)</f>
        <v>1358097</v>
      </c>
      <c r="AH346" s="199">
        <f>IFERROR(VLOOKUP('SAP Data'!$C346,'2021 Balance Sheet'!$B$7:$O$1335,'2021 Balance Sheet'!I$2, FALSE),0)</f>
        <v>1358097</v>
      </c>
      <c r="AI346" s="199">
        <f>IFERROR(VLOOKUP('SAP Data'!$C346,'2021 Balance Sheet'!$B$7:$O$1335,'2021 Balance Sheet'!J$2, FALSE),0)</f>
        <v>1358097</v>
      </c>
      <c r="AJ346" s="199">
        <f>IFERROR(VLOOKUP('SAP Data'!$C346,'2021 Balance Sheet'!$B$7:$O$1335,'2021 Balance Sheet'!K$2, FALSE),0)</f>
        <v>1358097</v>
      </c>
      <c r="AK346" s="199">
        <f>IFERROR(VLOOKUP('SAP Data'!$C346,'2021 Balance Sheet'!$B$7:$O$1335,'2021 Balance Sheet'!L$2, FALSE),0)</f>
        <v>1358097</v>
      </c>
      <c r="AL346" s="199">
        <f>IFERROR(VLOOKUP('SAP Data'!$C346,'2021 Balance Sheet'!$B$7:$O$1335,'2021 Balance Sheet'!M$2, FALSE),0)</f>
        <v>1358097</v>
      </c>
      <c r="AM346" s="199">
        <f>IFERROR(VLOOKUP('SAP Data'!$C346,'2021 Balance Sheet'!$B$7:$O$1335,'2021 Balance Sheet'!N$2, FALSE),0)</f>
        <v>1358097</v>
      </c>
      <c r="AN346" s="199">
        <f>IFERROR(VLOOKUP('SAP Data'!$C346,'2021 Balance Sheet'!$B$7:$O$1335,'2021 Balance Sheet'!O$2, FALSE),0)</f>
        <v>1348297</v>
      </c>
      <c r="AO346" s="198">
        <f t="shared" si="10"/>
        <v>1376296</v>
      </c>
    </row>
    <row r="347" spans="1:41" ht="15.75" thickBot="1" x14ac:dyDescent="0.3">
      <c r="A347" s="26" t="str">
        <f t="shared" ref="A347:A412" si="11">RIGHT(C347,6)</f>
        <v>500145</v>
      </c>
      <c r="B347" s="149" t="s">
        <v>1624</v>
      </c>
      <c r="C347" s="153">
        <v>500145</v>
      </c>
      <c r="D347" s="166"/>
      <c r="E347" s="139">
        <v>91918032.870000005</v>
      </c>
      <c r="F347" s="139">
        <v>90781519.030000001</v>
      </c>
      <c r="G347" s="139">
        <v>82332840.219999999</v>
      </c>
      <c r="H347" s="139">
        <v>82288045.900000006</v>
      </c>
      <c r="I347" s="139">
        <v>83525351.099999994</v>
      </c>
      <c r="J347" s="139">
        <v>84059948.200000003</v>
      </c>
      <c r="K347" s="139">
        <v>84924213.879999995</v>
      </c>
      <c r="L347" s="139">
        <v>85343676.530000001</v>
      </c>
      <c r="M347" s="139">
        <v>82419888.590000004</v>
      </c>
      <c r="N347" s="139">
        <v>82008297.260000005</v>
      </c>
      <c r="O347" s="139">
        <v>82628283.099999994</v>
      </c>
      <c r="P347" s="139">
        <v>94411325.150000006</v>
      </c>
      <c r="Q347" s="199">
        <v>100997820.05</v>
      </c>
      <c r="R347" s="199">
        <v>100244403.48</v>
      </c>
      <c r="S347" s="199">
        <v>95150089.290000007</v>
      </c>
      <c r="T347" s="199">
        <v>96040097.75</v>
      </c>
      <c r="U347" s="199">
        <v>97702517.459999993</v>
      </c>
      <c r="V347" s="199">
        <v>94187786.269999996</v>
      </c>
      <c r="W347" s="199">
        <v>97178807.730000004</v>
      </c>
      <c r="X347" s="199">
        <v>98420307.560000002</v>
      </c>
      <c r="Y347" s="199">
        <v>92529959.129999995</v>
      </c>
      <c r="Z347" s="199">
        <v>94715510.530000001</v>
      </c>
      <c r="AA347" s="199">
        <v>97550927.719999999</v>
      </c>
      <c r="AB347" s="199">
        <v>99162712.400000006</v>
      </c>
      <c r="AC347" s="199">
        <f>IFERROR(VLOOKUP('SAP Data'!$C347,'2021 Balance Sheet'!$B$7:$O$1335,'2021 Balance Sheet'!D$2, FALSE),0)</f>
        <v>100865634.31</v>
      </c>
      <c r="AD347" s="199">
        <f>IFERROR(VLOOKUP('SAP Data'!$C347,'2021 Balance Sheet'!$B$7:$O$1335,'2021 Balance Sheet'!E$2, FALSE),0)</f>
        <v>101251268.33</v>
      </c>
      <c r="AE347" s="199">
        <f>IFERROR(VLOOKUP('SAP Data'!$C347,'2021 Balance Sheet'!$B$7:$O$1335,'2021 Balance Sheet'!F$2, FALSE),0)</f>
        <v>93933209.099999994</v>
      </c>
      <c r="AF347" s="199">
        <f>IFERROR(VLOOKUP('SAP Data'!$C347,'2021 Balance Sheet'!$B$7:$O$1335,'2021 Balance Sheet'!G$2, FALSE),0)</f>
        <v>95319968.75</v>
      </c>
      <c r="AG347" s="199">
        <f>IFERROR(VLOOKUP('SAP Data'!$C347,'2021 Balance Sheet'!$B$7:$O$1335,'2021 Balance Sheet'!H$2, FALSE),0)</f>
        <v>96832435.989999995</v>
      </c>
      <c r="AH347" s="199">
        <f>IFERROR(VLOOKUP('SAP Data'!$C347,'2021 Balance Sheet'!$B$7:$O$1335,'2021 Balance Sheet'!I$2, FALSE),0)</f>
        <v>94682331.379999995</v>
      </c>
      <c r="AI347" s="199">
        <f>IFERROR(VLOOKUP('SAP Data'!$C347,'2021 Balance Sheet'!$B$7:$O$1335,'2021 Balance Sheet'!J$2, FALSE),0)</f>
        <v>96586747.140000001</v>
      </c>
      <c r="AJ347" s="199">
        <f>IFERROR(VLOOKUP('SAP Data'!$C347,'2021 Balance Sheet'!$B$7:$O$1335,'2021 Balance Sheet'!K$2, FALSE),0)</f>
        <v>97206116.349999994</v>
      </c>
      <c r="AK347" s="199">
        <f>IFERROR(VLOOKUP('SAP Data'!$C347,'2021 Balance Sheet'!$B$7:$O$1335,'2021 Balance Sheet'!L$2, FALSE),0)</f>
        <v>91070916.359999999</v>
      </c>
      <c r="AL347" s="199">
        <f>IFERROR(VLOOKUP('SAP Data'!$C347,'2021 Balance Sheet'!$B$7:$O$1335,'2021 Balance Sheet'!M$2, FALSE),0)</f>
        <v>91733307.650000006</v>
      </c>
      <c r="AM347" s="199">
        <f>IFERROR(VLOOKUP('SAP Data'!$C347,'2021 Balance Sheet'!$B$7:$O$1335,'2021 Balance Sheet'!N$2, FALSE),0)</f>
        <v>91530229.849999994</v>
      </c>
      <c r="AN347" s="199">
        <f>IFERROR(VLOOKUP('SAP Data'!$C347,'2021 Balance Sheet'!$B$7:$O$1335,'2021 Balance Sheet'!O$2, FALSE),0)</f>
        <v>101330745.87</v>
      </c>
      <c r="AO347" s="198">
        <f t="shared" si="10"/>
        <v>99162712.400000006</v>
      </c>
    </row>
    <row r="348" spans="1:41" ht="15.75" thickBot="1" x14ac:dyDescent="0.3">
      <c r="A348" s="26" t="str">
        <f t="shared" si="11"/>
        <v>186011</v>
      </c>
      <c r="B348" s="126" t="s">
        <v>2762</v>
      </c>
      <c r="C348" s="153" t="s">
        <v>2763</v>
      </c>
      <c r="D348" s="125" t="s">
        <v>4</v>
      </c>
      <c r="E348" s="140">
        <v>0</v>
      </c>
      <c r="F348" s="140">
        <v>0</v>
      </c>
      <c r="G348" s="140">
        <v>-4385000</v>
      </c>
      <c r="H348" s="140">
        <v>-4385000</v>
      </c>
      <c r="I348" s="140">
        <v>-4385000</v>
      </c>
      <c r="J348" s="140">
        <v>0</v>
      </c>
      <c r="K348" s="140">
        <v>0</v>
      </c>
      <c r="L348" s="140">
        <v>0</v>
      </c>
      <c r="M348" s="140">
        <v>0</v>
      </c>
      <c r="N348" s="140">
        <v>0</v>
      </c>
      <c r="O348" s="140">
        <v>0</v>
      </c>
      <c r="P348" s="140">
        <v>0</v>
      </c>
      <c r="Q348" s="199">
        <v>0</v>
      </c>
      <c r="R348" s="199">
        <v>0</v>
      </c>
      <c r="S348" s="199">
        <v>0</v>
      </c>
      <c r="T348" s="199">
        <v>0</v>
      </c>
      <c r="U348" s="199">
        <v>0</v>
      </c>
      <c r="V348" s="199">
        <v>0</v>
      </c>
      <c r="W348" s="199">
        <v>0</v>
      </c>
      <c r="X348" s="199">
        <v>0</v>
      </c>
      <c r="Y348" s="199">
        <v>0</v>
      </c>
      <c r="Z348" s="199">
        <v>0</v>
      </c>
      <c r="AA348" s="199">
        <v>0</v>
      </c>
      <c r="AB348" s="199">
        <v>0</v>
      </c>
      <c r="AC348" s="199">
        <f>IFERROR(VLOOKUP('SAP Data'!$C348,'2021 Balance Sheet'!$B$7:$O$1335,'2021 Balance Sheet'!D$2, FALSE),0)</f>
        <v>0</v>
      </c>
      <c r="AD348" s="199">
        <f>IFERROR(VLOOKUP('SAP Data'!$C348,'2021 Balance Sheet'!$B$7:$O$1335,'2021 Balance Sheet'!E$2, FALSE),0)</f>
        <v>0</v>
      </c>
      <c r="AE348" s="199">
        <f>IFERROR(VLOOKUP('SAP Data'!$C348,'2021 Balance Sheet'!$B$7:$O$1335,'2021 Balance Sheet'!F$2, FALSE),0)</f>
        <v>0</v>
      </c>
      <c r="AF348" s="199">
        <f>IFERROR(VLOOKUP('SAP Data'!$C348,'2021 Balance Sheet'!$B$7:$O$1335,'2021 Balance Sheet'!G$2, FALSE),0)</f>
        <v>0</v>
      </c>
      <c r="AG348" s="199">
        <f>IFERROR(VLOOKUP('SAP Data'!$C348,'2021 Balance Sheet'!$B$7:$O$1335,'2021 Balance Sheet'!H$2, FALSE),0)</f>
        <v>0</v>
      </c>
      <c r="AH348" s="199">
        <f>IFERROR(VLOOKUP('SAP Data'!$C348,'2021 Balance Sheet'!$B$7:$O$1335,'2021 Balance Sheet'!I$2, FALSE),0)</f>
        <v>0</v>
      </c>
      <c r="AI348" s="199">
        <f>IFERROR(VLOOKUP('SAP Data'!$C348,'2021 Balance Sheet'!$B$7:$O$1335,'2021 Balance Sheet'!J$2, FALSE),0)</f>
        <v>0</v>
      </c>
      <c r="AJ348" s="199">
        <f>IFERROR(VLOOKUP('SAP Data'!$C348,'2021 Balance Sheet'!$B$7:$O$1335,'2021 Balance Sheet'!K$2, FALSE),0)</f>
        <v>0</v>
      </c>
      <c r="AK348" s="199">
        <f>IFERROR(VLOOKUP('SAP Data'!$C348,'2021 Balance Sheet'!$B$7:$O$1335,'2021 Balance Sheet'!L$2, FALSE),0)</f>
        <v>0</v>
      </c>
      <c r="AL348" s="199">
        <f>IFERROR(VLOOKUP('SAP Data'!$C348,'2021 Balance Sheet'!$B$7:$O$1335,'2021 Balance Sheet'!M$2, FALSE),0)</f>
        <v>0</v>
      </c>
      <c r="AM348" s="199">
        <f>IFERROR(VLOOKUP('SAP Data'!$C348,'2021 Balance Sheet'!$B$7:$O$1335,'2021 Balance Sheet'!N$2, FALSE),0)</f>
        <v>0</v>
      </c>
      <c r="AN348" s="199">
        <f>IFERROR(VLOOKUP('SAP Data'!$C348,'2021 Balance Sheet'!$B$7:$O$1335,'2021 Balance Sheet'!O$2, FALSE),0)</f>
        <v>0</v>
      </c>
      <c r="AO348" s="198">
        <f t="shared" si="10"/>
        <v>0</v>
      </c>
    </row>
    <row r="349" spans="1:41" ht="15.75" thickBot="1" x14ac:dyDescent="0.3">
      <c r="A349" s="26" t="str">
        <f t="shared" si="11"/>
        <v>186145</v>
      </c>
      <c r="B349" s="126" t="s">
        <v>525</v>
      </c>
      <c r="C349" s="153" t="s">
        <v>526</v>
      </c>
      <c r="D349" s="125" t="s">
        <v>4</v>
      </c>
      <c r="E349" s="139">
        <v>123106625.43000001</v>
      </c>
      <c r="F349" s="139">
        <v>123527875.68000001</v>
      </c>
      <c r="G349" s="139">
        <v>121425958.04000001</v>
      </c>
      <c r="H349" s="139">
        <v>122277804.20999999</v>
      </c>
      <c r="I349" s="139">
        <v>123860843.93000001</v>
      </c>
      <c r="J349" s="139">
        <v>120946259.93000001</v>
      </c>
      <c r="K349" s="139">
        <v>122064107.03</v>
      </c>
      <c r="L349" s="139">
        <v>122686382.56</v>
      </c>
      <c r="M349" s="139">
        <v>109706419.5</v>
      </c>
      <c r="N349" s="139">
        <v>110912454.92</v>
      </c>
      <c r="O349" s="139">
        <v>112648333.73</v>
      </c>
      <c r="P349" s="139">
        <v>124177762.40000001</v>
      </c>
      <c r="Q349" s="199">
        <v>132058861.84999999</v>
      </c>
      <c r="R349" s="199">
        <v>132625834.54000001</v>
      </c>
      <c r="S349" s="199">
        <v>128939143.88</v>
      </c>
      <c r="T349" s="199">
        <v>130595797.59</v>
      </c>
      <c r="U349" s="199">
        <v>132631277.97</v>
      </c>
      <c r="V349" s="199">
        <v>129020760.94</v>
      </c>
      <c r="W349" s="199">
        <v>130534614.79000001</v>
      </c>
      <c r="X349" s="199">
        <v>131736613.64</v>
      </c>
      <c r="Y349" s="199">
        <v>115342454.61</v>
      </c>
      <c r="Z349" s="199">
        <v>116549476.7</v>
      </c>
      <c r="AA349" s="199">
        <v>117208209.77</v>
      </c>
      <c r="AB349" s="199">
        <v>124242127.89</v>
      </c>
      <c r="AC349" s="199">
        <f>IFERROR(VLOOKUP('SAP Data'!$C349,'2021 Balance Sheet'!$B$7:$O$1335,'2021 Balance Sheet'!D$2, FALSE),0)</f>
        <v>126323931</v>
      </c>
      <c r="AD349" s="199">
        <f>IFERROR(VLOOKUP('SAP Data'!$C349,'2021 Balance Sheet'!$B$7:$O$1335,'2021 Balance Sheet'!E$2, FALSE),0)</f>
        <v>127799947.23999999</v>
      </c>
      <c r="AE349" s="199">
        <f>IFERROR(VLOOKUP('SAP Data'!$C349,'2021 Balance Sheet'!$B$7:$O$1335,'2021 Balance Sheet'!F$2, FALSE),0)</f>
        <v>123727331.20999999</v>
      </c>
      <c r="AF349" s="199">
        <f>IFERROR(VLOOKUP('SAP Data'!$C349,'2021 Balance Sheet'!$B$7:$O$1335,'2021 Balance Sheet'!G$2, FALSE),0)</f>
        <v>125732659.72</v>
      </c>
      <c r="AG349" s="199">
        <f>IFERROR(VLOOKUP('SAP Data'!$C349,'2021 Balance Sheet'!$B$7:$O$1335,'2021 Balance Sheet'!H$2, FALSE),0)</f>
        <v>127465402.39</v>
      </c>
      <c r="AH349" s="199">
        <f>IFERROR(VLOOKUP('SAP Data'!$C349,'2021 Balance Sheet'!$B$7:$O$1335,'2021 Balance Sheet'!I$2, FALSE),0)</f>
        <v>126017015.75</v>
      </c>
      <c r="AI349" s="199">
        <f>IFERROR(VLOOKUP('SAP Data'!$C349,'2021 Balance Sheet'!$B$7:$O$1335,'2021 Balance Sheet'!J$2, FALSE),0)</f>
        <v>127960901.73999999</v>
      </c>
      <c r="AJ349" s="199">
        <f>IFERROR(VLOOKUP('SAP Data'!$C349,'2021 Balance Sheet'!$B$7:$O$1335,'2021 Balance Sheet'!K$2, FALSE),0)</f>
        <v>128599858.05</v>
      </c>
      <c r="AK349" s="199">
        <f>IFERROR(VLOOKUP('SAP Data'!$C349,'2021 Balance Sheet'!$B$7:$O$1335,'2021 Balance Sheet'!L$2, FALSE),0)</f>
        <v>108037086.17</v>
      </c>
      <c r="AL349" s="199">
        <f>IFERROR(VLOOKUP('SAP Data'!$C349,'2021 Balance Sheet'!$B$7:$O$1335,'2021 Balance Sheet'!M$2, FALSE),0)</f>
        <v>109046510.47</v>
      </c>
      <c r="AM349" s="199">
        <f>IFERROR(VLOOKUP('SAP Data'!$C349,'2021 Balance Sheet'!$B$7:$O$1335,'2021 Balance Sheet'!N$2, FALSE),0)</f>
        <v>109719476.3</v>
      </c>
      <c r="AN349" s="199">
        <f>IFERROR(VLOOKUP('SAP Data'!$C349,'2021 Balance Sheet'!$B$7:$O$1335,'2021 Balance Sheet'!O$2, FALSE),0)</f>
        <v>117392685.98999999</v>
      </c>
      <c r="AO349" s="198">
        <f t="shared" si="10"/>
        <v>124242127.89</v>
      </c>
    </row>
    <row r="350" spans="1:41" ht="15.75" thickBot="1" x14ac:dyDescent="0.3">
      <c r="A350" s="26" t="str">
        <f t="shared" si="11"/>
        <v>186146</v>
      </c>
      <c r="B350" s="126" t="s">
        <v>528</v>
      </c>
      <c r="C350" s="153" t="s">
        <v>529</v>
      </c>
      <c r="D350" s="125" t="s">
        <v>4</v>
      </c>
      <c r="E350" s="140">
        <v>0</v>
      </c>
      <c r="F350" s="140">
        <v>0</v>
      </c>
      <c r="G350" s="140">
        <v>0</v>
      </c>
      <c r="H350" s="140">
        <v>0</v>
      </c>
      <c r="I350" s="140">
        <v>0</v>
      </c>
      <c r="J350" s="140">
        <v>0</v>
      </c>
      <c r="K350" s="140">
        <v>0</v>
      </c>
      <c r="L350" s="140">
        <v>0</v>
      </c>
      <c r="M350" s="140">
        <v>0</v>
      </c>
      <c r="N350" s="140">
        <v>0</v>
      </c>
      <c r="O350" s="140">
        <v>0</v>
      </c>
      <c r="P350" s="140">
        <v>0</v>
      </c>
      <c r="Q350" s="199">
        <v>0</v>
      </c>
      <c r="R350" s="199">
        <v>0</v>
      </c>
      <c r="S350" s="199">
        <v>0</v>
      </c>
      <c r="T350" s="199">
        <v>0</v>
      </c>
      <c r="U350" s="199">
        <v>0</v>
      </c>
      <c r="V350" s="199">
        <v>0</v>
      </c>
      <c r="W350" s="199">
        <v>0</v>
      </c>
      <c r="X350" s="199">
        <v>0</v>
      </c>
      <c r="Y350" s="199">
        <v>0</v>
      </c>
      <c r="Z350" s="199">
        <v>0</v>
      </c>
      <c r="AA350" s="199">
        <v>0</v>
      </c>
      <c r="AB350" s="199">
        <v>0</v>
      </c>
      <c r="AC350" s="199">
        <f>IFERROR(VLOOKUP('SAP Data'!$C350,'2021 Balance Sheet'!$B$7:$O$1335,'2021 Balance Sheet'!D$2, FALSE),0)</f>
        <v>0</v>
      </c>
      <c r="AD350" s="199">
        <f>IFERROR(VLOOKUP('SAP Data'!$C350,'2021 Balance Sheet'!$B$7:$O$1335,'2021 Balance Sheet'!E$2, FALSE),0)</f>
        <v>0</v>
      </c>
      <c r="AE350" s="199">
        <f>IFERROR(VLOOKUP('SAP Data'!$C350,'2021 Balance Sheet'!$B$7:$O$1335,'2021 Balance Sheet'!F$2, FALSE),0)</f>
        <v>0</v>
      </c>
      <c r="AF350" s="199">
        <f>IFERROR(VLOOKUP('SAP Data'!$C350,'2021 Balance Sheet'!$B$7:$O$1335,'2021 Balance Sheet'!G$2, FALSE),0)</f>
        <v>0</v>
      </c>
      <c r="AG350" s="199">
        <f>IFERROR(VLOOKUP('SAP Data'!$C350,'2021 Balance Sheet'!$B$7:$O$1335,'2021 Balance Sheet'!H$2, FALSE),0)</f>
        <v>0</v>
      </c>
      <c r="AH350" s="199">
        <f>IFERROR(VLOOKUP('SAP Data'!$C350,'2021 Balance Sheet'!$B$7:$O$1335,'2021 Balance Sheet'!I$2, FALSE),0)</f>
        <v>0</v>
      </c>
      <c r="AI350" s="199">
        <f>IFERROR(VLOOKUP('SAP Data'!$C350,'2021 Balance Sheet'!$B$7:$O$1335,'2021 Balance Sheet'!J$2, FALSE),0)</f>
        <v>0</v>
      </c>
      <c r="AJ350" s="199">
        <f>IFERROR(VLOOKUP('SAP Data'!$C350,'2021 Balance Sheet'!$B$7:$O$1335,'2021 Balance Sheet'!K$2, FALSE),0)</f>
        <v>0</v>
      </c>
      <c r="AK350" s="199">
        <f>IFERROR(VLOOKUP('SAP Data'!$C350,'2021 Balance Sheet'!$B$7:$O$1335,'2021 Balance Sheet'!L$2, FALSE),0)</f>
        <v>0</v>
      </c>
      <c r="AL350" s="199">
        <f>IFERROR(VLOOKUP('SAP Data'!$C350,'2021 Balance Sheet'!$B$7:$O$1335,'2021 Balance Sheet'!M$2, FALSE),0)</f>
        <v>0</v>
      </c>
      <c r="AM350" s="199">
        <f>IFERROR(VLOOKUP('SAP Data'!$C350,'2021 Balance Sheet'!$B$7:$O$1335,'2021 Balance Sheet'!N$2, FALSE),0)</f>
        <v>0</v>
      </c>
      <c r="AN350" s="199">
        <f>IFERROR(VLOOKUP('SAP Data'!$C350,'2021 Balance Sheet'!$B$7:$O$1335,'2021 Balance Sheet'!O$2, FALSE),0)</f>
        <v>0</v>
      </c>
      <c r="AO350" s="198">
        <f t="shared" si="10"/>
        <v>0</v>
      </c>
    </row>
    <row r="351" spans="1:41" ht="15.75" thickBot="1" x14ac:dyDescent="0.3">
      <c r="A351" s="26" t="str">
        <f t="shared" si="11"/>
        <v>186147</v>
      </c>
      <c r="B351" s="126" t="s">
        <v>531</v>
      </c>
      <c r="C351" s="153" t="s">
        <v>532</v>
      </c>
      <c r="D351" s="125" t="s">
        <v>4</v>
      </c>
      <c r="E351" s="139">
        <v>0.01</v>
      </c>
      <c r="F351" s="139">
        <v>0.01</v>
      </c>
      <c r="G351" s="139">
        <v>0.01</v>
      </c>
      <c r="H351" s="139">
        <v>0.01</v>
      </c>
      <c r="I351" s="139">
        <v>0.01</v>
      </c>
      <c r="J351" s="139">
        <v>0.01</v>
      </c>
      <c r="K351" s="139">
        <v>0.01</v>
      </c>
      <c r="L351" s="139">
        <v>0.01</v>
      </c>
      <c r="M351" s="139">
        <v>0.01</v>
      </c>
      <c r="N351" s="139">
        <v>0.01</v>
      </c>
      <c r="O351" s="139">
        <v>0.01</v>
      </c>
      <c r="P351" s="139">
        <v>0.01</v>
      </c>
      <c r="Q351" s="199">
        <v>0.01</v>
      </c>
      <c r="R351" s="199">
        <v>0.01</v>
      </c>
      <c r="S351" s="199">
        <v>0.01</v>
      </c>
      <c r="T351" s="199">
        <v>0.01</v>
      </c>
      <c r="U351" s="199">
        <v>0.01</v>
      </c>
      <c r="V351" s="199">
        <v>0.01</v>
      </c>
      <c r="W351" s="199">
        <v>0.01</v>
      </c>
      <c r="X351" s="199">
        <v>0.01</v>
      </c>
      <c r="Y351" s="199">
        <v>0.01</v>
      </c>
      <c r="Z351" s="199">
        <v>0.01</v>
      </c>
      <c r="AA351" s="199">
        <v>0.01</v>
      </c>
      <c r="AB351" s="199">
        <v>0.01</v>
      </c>
      <c r="AC351" s="199">
        <f>IFERROR(VLOOKUP('SAP Data'!$C351,'2021 Balance Sheet'!$B$7:$O$1335,'2021 Balance Sheet'!D$2, FALSE),0)</f>
        <v>0.01</v>
      </c>
      <c r="AD351" s="199">
        <f>IFERROR(VLOOKUP('SAP Data'!$C351,'2021 Balance Sheet'!$B$7:$O$1335,'2021 Balance Sheet'!E$2, FALSE),0)</f>
        <v>0.01</v>
      </c>
      <c r="AE351" s="199">
        <f>IFERROR(VLOOKUP('SAP Data'!$C351,'2021 Balance Sheet'!$B$7:$O$1335,'2021 Balance Sheet'!F$2, FALSE),0)</f>
        <v>0.01</v>
      </c>
      <c r="AF351" s="199">
        <f>IFERROR(VLOOKUP('SAP Data'!$C351,'2021 Balance Sheet'!$B$7:$O$1335,'2021 Balance Sheet'!G$2, FALSE),0)</f>
        <v>0.01</v>
      </c>
      <c r="AG351" s="199">
        <f>IFERROR(VLOOKUP('SAP Data'!$C351,'2021 Balance Sheet'!$B$7:$O$1335,'2021 Balance Sheet'!H$2, FALSE),0)</f>
        <v>0.01</v>
      </c>
      <c r="AH351" s="199">
        <f>IFERROR(VLOOKUP('SAP Data'!$C351,'2021 Balance Sheet'!$B$7:$O$1335,'2021 Balance Sheet'!I$2, FALSE),0)</f>
        <v>0.01</v>
      </c>
      <c r="AI351" s="199">
        <f>IFERROR(VLOOKUP('SAP Data'!$C351,'2021 Balance Sheet'!$B$7:$O$1335,'2021 Balance Sheet'!J$2, FALSE),0)</f>
        <v>0.01</v>
      </c>
      <c r="AJ351" s="199">
        <f>IFERROR(VLOOKUP('SAP Data'!$C351,'2021 Balance Sheet'!$B$7:$O$1335,'2021 Balance Sheet'!K$2, FALSE),0)</f>
        <v>0.01</v>
      </c>
      <c r="AK351" s="199">
        <f>IFERROR(VLOOKUP('SAP Data'!$C351,'2021 Balance Sheet'!$B$7:$O$1335,'2021 Balance Sheet'!L$2, FALSE),0)</f>
        <v>0.01</v>
      </c>
      <c r="AL351" s="199">
        <f>IFERROR(VLOOKUP('SAP Data'!$C351,'2021 Balance Sheet'!$B$7:$O$1335,'2021 Balance Sheet'!M$2, FALSE),0)</f>
        <v>0.01</v>
      </c>
      <c r="AM351" s="199">
        <f>IFERROR(VLOOKUP('SAP Data'!$C351,'2021 Balance Sheet'!$B$7:$O$1335,'2021 Balance Sheet'!N$2, FALSE),0)</f>
        <v>0.01</v>
      </c>
      <c r="AN351" s="199">
        <f>IFERROR(VLOOKUP('SAP Data'!$C351,'2021 Balance Sheet'!$B$7:$O$1335,'2021 Balance Sheet'!O$2, FALSE),0)</f>
        <v>0.01</v>
      </c>
      <c r="AO351" s="198">
        <f t="shared" si="10"/>
        <v>0.01</v>
      </c>
    </row>
    <row r="352" spans="1:41" ht="15.75" thickBot="1" x14ac:dyDescent="0.3">
      <c r="A352" s="26" t="str">
        <f t="shared" si="11"/>
        <v>186148</v>
      </c>
      <c r="B352" s="126" t="s">
        <v>534</v>
      </c>
      <c r="C352" s="153" t="s">
        <v>535</v>
      </c>
      <c r="D352" s="125" t="s">
        <v>4</v>
      </c>
      <c r="E352" s="140">
        <v>9238209.0899999999</v>
      </c>
      <c r="F352" s="140">
        <v>9317553.2100000009</v>
      </c>
      <c r="G352" s="140">
        <v>8913007.8900000006</v>
      </c>
      <c r="H352" s="140">
        <v>9026232.0199999996</v>
      </c>
      <c r="I352" s="140">
        <v>9151046.6199999992</v>
      </c>
      <c r="J352" s="140">
        <v>8831266.0399999991</v>
      </c>
      <c r="K352" s="140">
        <v>8933213.0500000007</v>
      </c>
      <c r="L352" s="140">
        <v>9113057.9600000009</v>
      </c>
      <c r="M352" s="140">
        <v>8189355.7800000003</v>
      </c>
      <c r="N352" s="140">
        <v>8311646.2999999998</v>
      </c>
      <c r="O352" s="140">
        <v>8343420.04</v>
      </c>
      <c r="P352" s="140">
        <v>10304347.720000001</v>
      </c>
      <c r="Q352" s="199">
        <v>10392744.359999999</v>
      </c>
      <c r="R352" s="199">
        <v>10549473.609999999</v>
      </c>
      <c r="S352" s="199">
        <v>10448020.68</v>
      </c>
      <c r="T352" s="199">
        <v>10573800.32</v>
      </c>
      <c r="U352" s="199">
        <v>10692874.029999999</v>
      </c>
      <c r="V352" s="199">
        <v>10505662.300000001</v>
      </c>
      <c r="W352" s="199">
        <v>10565848.029999999</v>
      </c>
      <c r="X352" s="199">
        <v>10656965.73</v>
      </c>
      <c r="Y352" s="199">
        <v>9501360.0099999998</v>
      </c>
      <c r="Z352" s="199">
        <v>9642277.8499999996</v>
      </c>
      <c r="AA352" s="199">
        <v>9750398.8200000003</v>
      </c>
      <c r="AB352" s="199">
        <v>10035612.98</v>
      </c>
      <c r="AC352" s="199">
        <f>IFERROR(VLOOKUP('SAP Data'!$C352,'2021 Balance Sheet'!$B$7:$O$1335,'2021 Balance Sheet'!D$2, FALSE),0)</f>
        <v>10097154.039999999</v>
      </c>
      <c r="AD352" s="199">
        <f>IFERROR(VLOOKUP('SAP Data'!$C352,'2021 Balance Sheet'!$B$7:$O$1335,'2021 Balance Sheet'!E$2, FALSE),0)</f>
        <v>10201243.85</v>
      </c>
      <c r="AE352" s="199">
        <f>IFERROR(VLOOKUP('SAP Data'!$C352,'2021 Balance Sheet'!$B$7:$O$1335,'2021 Balance Sheet'!F$2, FALSE),0)</f>
        <v>10525321.6</v>
      </c>
      <c r="AF352" s="199">
        <f>IFERROR(VLOOKUP('SAP Data'!$C352,'2021 Balance Sheet'!$B$7:$O$1335,'2021 Balance Sheet'!G$2, FALSE),0)</f>
        <v>10646938.76</v>
      </c>
      <c r="AG352" s="199">
        <f>IFERROR(VLOOKUP('SAP Data'!$C352,'2021 Balance Sheet'!$B$7:$O$1335,'2021 Balance Sheet'!H$2, FALSE),0)</f>
        <v>10834558.49</v>
      </c>
      <c r="AH352" s="199">
        <f>IFERROR(VLOOKUP('SAP Data'!$C352,'2021 Balance Sheet'!$B$7:$O$1335,'2021 Balance Sheet'!I$2, FALSE),0)</f>
        <v>10601665.15</v>
      </c>
      <c r="AI352" s="199">
        <f>IFERROR(VLOOKUP('SAP Data'!$C352,'2021 Balance Sheet'!$B$7:$O$1335,'2021 Balance Sheet'!J$2, FALSE),0)</f>
        <v>10697499.93</v>
      </c>
      <c r="AJ352" s="199">
        <f>IFERROR(VLOOKUP('SAP Data'!$C352,'2021 Balance Sheet'!$B$7:$O$1335,'2021 Balance Sheet'!K$2, FALSE),0)</f>
        <v>10896327.16</v>
      </c>
      <c r="AK352" s="199">
        <f>IFERROR(VLOOKUP('SAP Data'!$C352,'2021 Balance Sheet'!$B$7:$O$1335,'2021 Balance Sheet'!L$2, FALSE),0)</f>
        <v>9641635.7400000002</v>
      </c>
      <c r="AL352" s="199">
        <f>IFERROR(VLOOKUP('SAP Data'!$C352,'2021 Balance Sheet'!$B$7:$O$1335,'2021 Balance Sheet'!M$2, FALSE),0)</f>
        <v>9795114.2100000009</v>
      </c>
      <c r="AM352" s="199">
        <f>IFERROR(VLOOKUP('SAP Data'!$C352,'2021 Balance Sheet'!$B$7:$O$1335,'2021 Balance Sheet'!N$2, FALSE),0)</f>
        <v>9973556.7100000009</v>
      </c>
      <c r="AN352" s="199">
        <f>IFERROR(VLOOKUP('SAP Data'!$C352,'2021 Balance Sheet'!$B$7:$O$1335,'2021 Balance Sheet'!O$2, FALSE),0)</f>
        <v>13721670.24</v>
      </c>
      <c r="AO352" s="198">
        <f t="shared" si="10"/>
        <v>10035612.98</v>
      </c>
    </row>
    <row r="353" spans="1:41" ht="15.75" thickBot="1" x14ac:dyDescent="0.3">
      <c r="A353" s="26" t="str">
        <f t="shared" si="11"/>
        <v>186149</v>
      </c>
      <c r="B353" s="126" t="s">
        <v>537</v>
      </c>
      <c r="C353" s="153" t="s">
        <v>538</v>
      </c>
      <c r="D353" s="125" t="s">
        <v>4</v>
      </c>
      <c r="E353" s="139">
        <v>11952052.619999999</v>
      </c>
      <c r="F353" s="139">
        <v>11989132.640000001</v>
      </c>
      <c r="G353" s="139">
        <v>12031212.16</v>
      </c>
      <c r="H353" s="139">
        <v>12078925.949999999</v>
      </c>
      <c r="I353" s="139">
        <v>12300929.310000001</v>
      </c>
      <c r="J353" s="139">
        <v>12236431.92</v>
      </c>
      <c r="K353" s="139">
        <v>12321156.93</v>
      </c>
      <c r="L353" s="139">
        <v>12368543.359999999</v>
      </c>
      <c r="M353" s="139">
        <v>11356379.01</v>
      </c>
      <c r="N353" s="139">
        <v>11853139.439999999</v>
      </c>
      <c r="O353" s="139">
        <v>11893991.050000001</v>
      </c>
      <c r="P353" s="139">
        <v>11804585.24</v>
      </c>
      <c r="Q353" s="199">
        <v>12031106.9</v>
      </c>
      <c r="R353" s="199">
        <v>12064993.52</v>
      </c>
      <c r="S353" s="199">
        <v>12035975.869999999</v>
      </c>
      <c r="T353" s="199">
        <v>12105978.99</v>
      </c>
      <c r="U353" s="199">
        <v>12194762.380000001</v>
      </c>
      <c r="V353" s="199">
        <v>12931508.6</v>
      </c>
      <c r="W353" s="199">
        <v>14716091.189999999</v>
      </c>
      <c r="X353" s="199">
        <v>15009598.23</v>
      </c>
      <c r="Y353" s="199">
        <v>14263710.220000001</v>
      </c>
      <c r="Z353" s="199">
        <v>15670695.720000001</v>
      </c>
      <c r="AA353" s="199">
        <v>18813317.350000001</v>
      </c>
      <c r="AB353" s="199">
        <v>14542985.550000001</v>
      </c>
      <c r="AC353" s="199">
        <f>IFERROR(VLOOKUP('SAP Data'!$C353,'2021 Balance Sheet'!$B$7:$O$1335,'2021 Balance Sheet'!D$2, FALSE),0)</f>
        <v>15486119.98</v>
      </c>
      <c r="AD353" s="199">
        <f>IFERROR(VLOOKUP('SAP Data'!$C353,'2021 Balance Sheet'!$B$7:$O$1335,'2021 Balance Sheet'!E$2, FALSE),0)</f>
        <v>15577671.800000001</v>
      </c>
      <c r="AE353" s="199">
        <f>IFERROR(VLOOKUP('SAP Data'!$C353,'2021 Balance Sheet'!$B$7:$O$1335,'2021 Balance Sheet'!F$2, FALSE),0)</f>
        <v>13196739.02</v>
      </c>
      <c r="AF353" s="199">
        <f>IFERROR(VLOOKUP('SAP Data'!$C353,'2021 Balance Sheet'!$B$7:$O$1335,'2021 Balance Sheet'!G$2, FALSE),0)</f>
        <v>13284232.789999999</v>
      </c>
      <c r="AG353" s="199">
        <f>IFERROR(VLOOKUP('SAP Data'!$C353,'2021 Balance Sheet'!$B$7:$O$1335,'2021 Balance Sheet'!H$2, FALSE),0)</f>
        <v>13369607.93</v>
      </c>
      <c r="AH353" s="199">
        <f>IFERROR(VLOOKUP('SAP Data'!$C353,'2021 Balance Sheet'!$B$7:$O$1335,'2021 Balance Sheet'!I$2, FALSE),0)</f>
        <v>13277852.73</v>
      </c>
      <c r="AI353" s="199">
        <f>IFERROR(VLOOKUP('SAP Data'!$C353,'2021 Balance Sheet'!$B$7:$O$1335,'2021 Balance Sheet'!J$2, FALSE),0)</f>
        <v>13392393.470000001</v>
      </c>
      <c r="AJ353" s="199">
        <f>IFERROR(VLOOKUP('SAP Data'!$C353,'2021 Balance Sheet'!$B$7:$O$1335,'2021 Balance Sheet'!K$2, FALSE),0)</f>
        <v>13455648.57</v>
      </c>
      <c r="AK353" s="199">
        <f>IFERROR(VLOOKUP('SAP Data'!$C353,'2021 Balance Sheet'!$B$7:$O$1335,'2021 Balance Sheet'!L$2, FALSE),0)</f>
        <v>3154510.12</v>
      </c>
      <c r="AL353" s="199">
        <f>IFERROR(VLOOKUP('SAP Data'!$C353,'2021 Balance Sheet'!$B$7:$O$1335,'2021 Balance Sheet'!M$2, FALSE),0)</f>
        <v>3191873.73</v>
      </c>
      <c r="AM353" s="199">
        <f>IFERROR(VLOOKUP('SAP Data'!$C353,'2021 Balance Sheet'!$B$7:$O$1335,'2021 Balance Sheet'!N$2, FALSE),0)</f>
        <v>3195271.35</v>
      </c>
      <c r="AN353" s="199">
        <f>IFERROR(VLOOKUP('SAP Data'!$C353,'2021 Balance Sheet'!$B$7:$O$1335,'2021 Balance Sheet'!O$2, FALSE),0)</f>
        <v>3234710.89</v>
      </c>
      <c r="AO353" s="198">
        <f t="shared" si="10"/>
        <v>14542985.550000001</v>
      </c>
    </row>
    <row r="354" spans="1:41" ht="15.75" thickBot="1" x14ac:dyDescent="0.3">
      <c r="A354" s="26" t="str">
        <f t="shared" si="11"/>
        <v>186151</v>
      </c>
      <c r="B354" s="126" t="s">
        <v>540</v>
      </c>
      <c r="C354" s="153" t="s">
        <v>541</v>
      </c>
      <c r="D354" s="125" t="s">
        <v>4</v>
      </c>
      <c r="E354" s="140">
        <v>0</v>
      </c>
      <c r="F354" s="140">
        <v>0</v>
      </c>
      <c r="G354" s="140">
        <v>0</v>
      </c>
      <c r="H354" s="140">
        <v>0</v>
      </c>
      <c r="I354" s="140">
        <v>0</v>
      </c>
      <c r="J354" s="140">
        <v>0</v>
      </c>
      <c r="K354" s="140">
        <v>0</v>
      </c>
      <c r="L354" s="140">
        <v>0</v>
      </c>
      <c r="M354" s="140">
        <v>0</v>
      </c>
      <c r="N354" s="140">
        <v>0</v>
      </c>
      <c r="O354" s="140">
        <v>0</v>
      </c>
      <c r="P354" s="140">
        <v>0</v>
      </c>
      <c r="Q354" s="199">
        <v>0</v>
      </c>
      <c r="R354" s="199">
        <v>0</v>
      </c>
      <c r="S354" s="199">
        <v>0</v>
      </c>
      <c r="T354" s="199">
        <v>0</v>
      </c>
      <c r="U354" s="199">
        <v>0</v>
      </c>
      <c r="V354" s="199">
        <v>0</v>
      </c>
      <c r="W354" s="199">
        <v>0</v>
      </c>
      <c r="X354" s="199">
        <v>0</v>
      </c>
      <c r="Y354" s="199">
        <v>0</v>
      </c>
      <c r="Z354" s="199">
        <v>0</v>
      </c>
      <c r="AA354" s="199">
        <v>0</v>
      </c>
      <c r="AB354" s="199">
        <v>0</v>
      </c>
      <c r="AC354" s="199">
        <f>IFERROR(VLOOKUP('SAP Data'!$C354,'2021 Balance Sheet'!$B$7:$O$1335,'2021 Balance Sheet'!D$2, FALSE),0)</f>
        <v>0</v>
      </c>
      <c r="AD354" s="199">
        <f>IFERROR(VLOOKUP('SAP Data'!$C354,'2021 Balance Sheet'!$B$7:$O$1335,'2021 Balance Sheet'!E$2, FALSE),0)</f>
        <v>0</v>
      </c>
      <c r="AE354" s="199">
        <f>IFERROR(VLOOKUP('SAP Data'!$C354,'2021 Balance Sheet'!$B$7:$O$1335,'2021 Balance Sheet'!F$2, FALSE),0)</f>
        <v>0</v>
      </c>
      <c r="AF354" s="199">
        <f>IFERROR(VLOOKUP('SAP Data'!$C354,'2021 Balance Sheet'!$B$7:$O$1335,'2021 Balance Sheet'!G$2, FALSE),0)</f>
        <v>0</v>
      </c>
      <c r="AG354" s="199">
        <f>IFERROR(VLOOKUP('SAP Data'!$C354,'2021 Balance Sheet'!$B$7:$O$1335,'2021 Balance Sheet'!H$2, FALSE),0)</f>
        <v>0</v>
      </c>
      <c r="AH354" s="199">
        <f>IFERROR(VLOOKUP('SAP Data'!$C354,'2021 Balance Sheet'!$B$7:$O$1335,'2021 Balance Sheet'!I$2, FALSE),0)</f>
        <v>0</v>
      </c>
      <c r="AI354" s="199">
        <f>IFERROR(VLOOKUP('SAP Data'!$C354,'2021 Balance Sheet'!$B$7:$O$1335,'2021 Balance Sheet'!J$2, FALSE),0)</f>
        <v>0</v>
      </c>
      <c r="AJ354" s="199">
        <f>IFERROR(VLOOKUP('SAP Data'!$C354,'2021 Balance Sheet'!$B$7:$O$1335,'2021 Balance Sheet'!K$2, FALSE),0)</f>
        <v>0</v>
      </c>
      <c r="AK354" s="199">
        <f>IFERROR(VLOOKUP('SAP Data'!$C354,'2021 Balance Sheet'!$B$7:$O$1335,'2021 Balance Sheet'!L$2, FALSE),0)</f>
        <v>0</v>
      </c>
      <c r="AL354" s="199">
        <f>IFERROR(VLOOKUP('SAP Data'!$C354,'2021 Balance Sheet'!$B$7:$O$1335,'2021 Balance Sheet'!M$2, FALSE),0)</f>
        <v>0</v>
      </c>
      <c r="AM354" s="199">
        <f>IFERROR(VLOOKUP('SAP Data'!$C354,'2021 Balance Sheet'!$B$7:$O$1335,'2021 Balance Sheet'!N$2, FALSE),0)</f>
        <v>0</v>
      </c>
      <c r="AN354" s="199">
        <f>IFERROR(VLOOKUP('SAP Data'!$C354,'2021 Balance Sheet'!$B$7:$O$1335,'2021 Balance Sheet'!O$2, FALSE),0)</f>
        <v>0</v>
      </c>
      <c r="AO354" s="198">
        <f t="shared" si="10"/>
        <v>0</v>
      </c>
    </row>
    <row r="355" spans="1:41" ht="15.75" thickBot="1" x14ac:dyDescent="0.3">
      <c r="A355" s="26" t="str">
        <f t="shared" si="11"/>
        <v>186152</v>
      </c>
      <c r="B355" s="126" t="s">
        <v>543</v>
      </c>
      <c r="C355" s="153" t="s">
        <v>544</v>
      </c>
      <c r="D355" s="125" t="s">
        <v>4</v>
      </c>
      <c r="E355" s="139">
        <v>179077.21</v>
      </c>
      <c r="F355" s="139">
        <v>179077.21</v>
      </c>
      <c r="G355" s="139">
        <v>179077.21</v>
      </c>
      <c r="H355" s="139">
        <v>179077.21</v>
      </c>
      <c r="I355" s="139">
        <v>179077.21</v>
      </c>
      <c r="J355" s="139">
        <v>179077.21</v>
      </c>
      <c r="K355" s="139">
        <v>179077.21</v>
      </c>
      <c r="L355" s="139">
        <v>179077.21</v>
      </c>
      <c r="M355" s="139">
        <v>179077.21</v>
      </c>
      <c r="N355" s="139">
        <v>179077.21</v>
      </c>
      <c r="O355" s="139">
        <v>179077.21</v>
      </c>
      <c r="P355" s="139">
        <v>179077.21</v>
      </c>
      <c r="Q355" s="199">
        <v>179077.21</v>
      </c>
      <c r="R355" s="199">
        <v>179077.21</v>
      </c>
      <c r="S355" s="199">
        <v>179077.21</v>
      </c>
      <c r="T355" s="199">
        <v>179077.21</v>
      </c>
      <c r="U355" s="199">
        <v>179077.21</v>
      </c>
      <c r="V355" s="199">
        <v>179077.21</v>
      </c>
      <c r="W355" s="199">
        <v>179077.21</v>
      </c>
      <c r="X355" s="199">
        <v>179077.21</v>
      </c>
      <c r="Y355" s="199">
        <v>179077.21</v>
      </c>
      <c r="Z355" s="199">
        <v>179077.21</v>
      </c>
      <c r="AA355" s="199">
        <v>179077.21</v>
      </c>
      <c r="AB355" s="199">
        <v>179077.21</v>
      </c>
      <c r="AC355" s="199">
        <f>IFERROR(VLOOKUP('SAP Data'!$C355,'2021 Balance Sheet'!$B$7:$O$1335,'2021 Balance Sheet'!D$2, FALSE),0)</f>
        <v>179077.21</v>
      </c>
      <c r="AD355" s="199">
        <f>IFERROR(VLOOKUP('SAP Data'!$C355,'2021 Balance Sheet'!$B$7:$O$1335,'2021 Balance Sheet'!E$2, FALSE),0)</f>
        <v>179077.21</v>
      </c>
      <c r="AE355" s="199">
        <f>IFERROR(VLOOKUP('SAP Data'!$C355,'2021 Balance Sheet'!$B$7:$O$1335,'2021 Balance Sheet'!F$2, FALSE),0)</f>
        <v>179077.21</v>
      </c>
      <c r="AF355" s="199">
        <f>IFERROR(VLOOKUP('SAP Data'!$C355,'2021 Balance Sheet'!$B$7:$O$1335,'2021 Balance Sheet'!G$2, FALSE),0)</f>
        <v>179077.21</v>
      </c>
      <c r="AG355" s="199">
        <f>IFERROR(VLOOKUP('SAP Data'!$C355,'2021 Balance Sheet'!$B$7:$O$1335,'2021 Balance Sheet'!H$2, FALSE),0)</f>
        <v>179077.21</v>
      </c>
      <c r="AH355" s="199">
        <f>IFERROR(VLOOKUP('SAP Data'!$C355,'2021 Balance Sheet'!$B$7:$O$1335,'2021 Balance Sheet'!I$2, FALSE),0)</f>
        <v>179077.21</v>
      </c>
      <c r="AI355" s="199">
        <f>IFERROR(VLOOKUP('SAP Data'!$C355,'2021 Balance Sheet'!$B$7:$O$1335,'2021 Balance Sheet'!J$2, FALSE),0)</f>
        <v>179077.21</v>
      </c>
      <c r="AJ355" s="199">
        <f>IFERROR(VLOOKUP('SAP Data'!$C355,'2021 Balance Sheet'!$B$7:$O$1335,'2021 Balance Sheet'!K$2, FALSE),0)</f>
        <v>179077.21</v>
      </c>
      <c r="AK355" s="199">
        <f>IFERROR(VLOOKUP('SAP Data'!$C355,'2021 Balance Sheet'!$B$7:$O$1335,'2021 Balance Sheet'!L$2, FALSE),0)</f>
        <v>179077.21</v>
      </c>
      <c r="AL355" s="199">
        <f>IFERROR(VLOOKUP('SAP Data'!$C355,'2021 Balance Sheet'!$B$7:$O$1335,'2021 Balance Sheet'!M$2, FALSE),0)</f>
        <v>179077.21</v>
      </c>
      <c r="AM355" s="199">
        <f>IFERROR(VLOOKUP('SAP Data'!$C355,'2021 Balance Sheet'!$B$7:$O$1335,'2021 Balance Sheet'!N$2, FALSE),0)</f>
        <v>179077.21</v>
      </c>
      <c r="AN355" s="199">
        <f>IFERROR(VLOOKUP('SAP Data'!$C355,'2021 Balance Sheet'!$B$7:$O$1335,'2021 Balance Sheet'!O$2, FALSE),0)</f>
        <v>179077.21</v>
      </c>
      <c r="AO355" s="198">
        <f t="shared" si="10"/>
        <v>179077.21</v>
      </c>
    </row>
    <row r="356" spans="1:41" ht="15.75" thickBot="1" x14ac:dyDescent="0.3">
      <c r="A356" s="26" t="str">
        <f t="shared" si="11"/>
        <v>186153</v>
      </c>
      <c r="B356" s="126" t="s">
        <v>546</v>
      </c>
      <c r="C356" s="153" t="s">
        <v>547</v>
      </c>
      <c r="D356" s="125" t="s">
        <v>4</v>
      </c>
      <c r="E356" s="140">
        <v>23276.65</v>
      </c>
      <c r="F356" s="140">
        <v>23348.67</v>
      </c>
      <c r="G356" s="140">
        <v>23421.13</v>
      </c>
      <c r="H356" s="140">
        <v>23494.03</v>
      </c>
      <c r="I356" s="140">
        <v>23567.38</v>
      </c>
      <c r="J356" s="140">
        <v>23641.18</v>
      </c>
      <c r="K356" s="140">
        <v>23715.43</v>
      </c>
      <c r="L356" s="140">
        <v>23790.13</v>
      </c>
      <c r="M356" s="140">
        <v>5000.05</v>
      </c>
      <c r="N356" s="140">
        <v>5000.05</v>
      </c>
      <c r="O356" s="140">
        <v>7012.28</v>
      </c>
      <c r="P356" s="140">
        <v>2521.5500000000002</v>
      </c>
      <c r="Q356" s="199">
        <v>2536.92</v>
      </c>
      <c r="R356" s="199">
        <v>2552.39</v>
      </c>
      <c r="S356" s="199">
        <v>2567.9499999999998</v>
      </c>
      <c r="T356" s="199">
        <v>2583.61</v>
      </c>
      <c r="U356" s="199">
        <v>2599.36</v>
      </c>
      <c r="V356" s="199">
        <v>2615.21</v>
      </c>
      <c r="W356" s="199">
        <v>2631.16</v>
      </c>
      <c r="X356" s="199">
        <v>2647.2</v>
      </c>
      <c r="Y356" s="199">
        <v>0.03</v>
      </c>
      <c r="Z356" s="199">
        <v>0.03</v>
      </c>
      <c r="AA356" s="199">
        <v>0.03</v>
      </c>
      <c r="AB356" s="199">
        <v>0.03</v>
      </c>
      <c r="AC356" s="199">
        <f>IFERROR(VLOOKUP('SAP Data'!$C356,'2021 Balance Sheet'!$B$7:$O$1335,'2021 Balance Sheet'!D$2, FALSE),0)</f>
        <v>0.03</v>
      </c>
      <c r="AD356" s="199">
        <f>IFERROR(VLOOKUP('SAP Data'!$C356,'2021 Balance Sheet'!$B$7:$O$1335,'2021 Balance Sheet'!E$2, FALSE),0)</f>
        <v>0.03</v>
      </c>
      <c r="AE356" s="199">
        <f>IFERROR(VLOOKUP('SAP Data'!$C356,'2021 Balance Sheet'!$B$7:$O$1335,'2021 Balance Sheet'!F$2, FALSE),0)</f>
        <v>0.03</v>
      </c>
      <c r="AF356" s="199">
        <f>IFERROR(VLOOKUP('SAP Data'!$C356,'2021 Balance Sheet'!$B$7:$O$1335,'2021 Balance Sheet'!G$2, FALSE),0)</f>
        <v>0.03</v>
      </c>
      <c r="AG356" s="199">
        <f>IFERROR(VLOOKUP('SAP Data'!$C356,'2021 Balance Sheet'!$B$7:$O$1335,'2021 Balance Sheet'!H$2, FALSE),0)</f>
        <v>0.03</v>
      </c>
      <c r="AH356" s="199">
        <f>IFERROR(VLOOKUP('SAP Data'!$C356,'2021 Balance Sheet'!$B$7:$O$1335,'2021 Balance Sheet'!I$2, FALSE),0)</f>
        <v>0.03</v>
      </c>
      <c r="AI356" s="199">
        <f>IFERROR(VLOOKUP('SAP Data'!$C356,'2021 Balance Sheet'!$B$7:$O$1335,'2021 Balance Sheet'!J$2, FALSE),0)</f>
        <v>0.03</v>
      </c>
      <c r="AJ356" s="199">
        <f>IFERROR(VLOOKUP('SAP Data'!$C356,'2021 Balance Sheet'!$B$7:$O$1335,'2021 Balance Sheet'!K$2, FALSE),0)</f>
        <v>0.03</v>
      </c>
      <c r="AK356" s="199">
        <f>IFERROR(VLOOKUP('SAP Data'!$C356,'2021 Balance Sheet'!$B$7:$O$1335,'2021 Balance Sheet'!L$2, FALSE),0)</f>
        <v>0.04</v>
      </c>
      <c r="AL356" s="199">
        <f>IFERROR(VLOOKUP('SAP Data'!$C356,'2021 Balance Sheet'!$B$7:$O$1335,'2021 Balance Sheet'!M$2, FALSE),0)</f>
        <v>0.04</v>
      </c>
      <c r="AM356" s="199">
        <f>IFERROR(VLOOKUP('SAP Data'!$C356,'2021 Balance Sheet'!$B$7:$O$1335,'2021 Balance Sheet'!N$2, FALSE),0)</f>
        <v>0.04</v>
      </c>
      <c r="AN356" s="199">
        <f>IFERROR(VLOOKUP('SAP Data'!$C356,'2021 Balance Sheet'!$B$7:$O$1335,'2021 Balance Sheet'!O$2, FALSE),0)</f>
        <v>0.04</v>
      </c>
      <c r="AO356" s="198">
        <f t="shared" si="10"/>
        <v>0.03</v>
      </c>
    </row>
    <row r="357" spans="1:41" ht="15.75" thickBot="1" x14ac:dyDescent="0.3">
      <c r="A357" s="26" t="str">
        <f t="shared" si="11"/>
        <v>186154</v>
      </c>
      <c r="B357" s="126" t="s">
        <v>549</v>
      </c>
      <c r="C357" s="153" t="s">
        <v>550</v>
      </c>
      <c r="D357" s="125" t="s">
        <v>4</v>
      </c>
      <c r="E357" s="139">
        <v>0</v>
      </c>
      <c r="F357" s="139">
        <v>0</v>
      </c>
      <c r="G357" s="139">
        <v>0</v>
      </c>
      <c r="H357" s="139">
        <v>0</v>
      </c>
      <c r="I357" s="139">
        <v>0</v>
      </c>
      <c r="J357" s="139">
        <v>0</v>
      </c>
      <c r="K357" s="139">
        <v>0</v>
      </c>
      <c r="L357" s="139">
        <v>0</v>
      </c>
      <c r="M357" s="139">
        <v>0</v>
      </c>
      <c r="N357" s="139">
        <v>0</v>
      </c>
      <c r="O357" s="139">
        <v>0</v>
      </c>
      <c r="P357" s="139">
        <v>0</v>
      </c>
      <c r="Q357" s="199">
        <v>0</v>
      </c>
      <c r="R357" s="199">
        <v>0</v>
      </c>
      <c r="S357" s="199">
        <v>0</v>
      </c>
      <c r="T357" s="199">
        <v>0</v>
      </c>
      <c r="U357" s="199">
        <v>0</v>
      </c>
      <c r="V357" s="199">
        <v>0</v>
      </c>
      <c r="W357" s="199">
        <v>0</v>
      </c>
      <c r="X357" s="199">
        <v>0</v>
      </c>
      <c r="Y357" s="199">
        <v>0</v>
      </c>
      <c r="Z357" s="199">
        <v>0</v>
      </c>
      <c r="AA357" s="199">
        <v>0</v>
      </c>
      <c r="AB357" s="199">
        <v>0</v>
      </c>
      <c r="AC357" s="199">
        <f>IFERROR(VLOOKUP('SAP Data'!$C357,'2021 Balance Sheet'!$B$7:$O$1335,'2021 Balance Sheet'!D$2, FALSE),0)</f>
        <v>0</v>
      </c>
      <c r="AD357" s="199">
        <f>IFERROR(VLOOKUP('SAP Data'!$C357,'2021 Balance Sheet'!$B$7:$O$1335,'2021 Balance Sheet'!E$2, FALSE),0)</f>
        <v>0</v>
      </c>
      <c r="AE357" s="199">
        <f>IFERROR(VLOOKUP('SAP Data'!$C357,'2021 Balance Sheet'!$B$7:$O$1335,'2021 Balance Sheet'!F$2, FALSE),0)</f>
        <v>0</v>
      </c>
      <c r="AF357" s="199">
        <f>IFERROR(VLOOKUP('SAP Data'!$C357,'2021 Balance Sheet'!$B$7:$O$1335,'2021 Balance Sheet'!G$2, FALSE),0)</f>
        <v>0</v>
      </c>
      <c r="AG357" s="199">
        <f>IFERROR(VLOOKUP('SAP Data'!$C357,'2021 Balance Sheet'!$B$7:$O$1335,'2021 Balance Sheet'!H$2, FALSE),0)</f>
        <v>0</v>
      </c>
      <c r="AH357" s="199">
        <f>IFERROR(VLOOKUP('SAP Data'!$C357,'2021 Balance Sheet'!$B$7:$O$1335,'2021 Balance Sheet'!I$2, FALSE),0)</f>
        <v>0</v>
      </c>
      <c r="AI357" s="199">
        <f>IFERROR(VLOOKUP('SAP Data'!$C357,'2021 Balance Sheet'!$B$7:$O$1335,'2021 Balance Sheet'!J$2, FALSE),0)</f>
        <v>0</v>
      </c>
      <c r="AJ357" s="199">
        <f>IFERROR(VLOOKUP('SAP Data'!$C357,'2021 Balance Sheet'!$B$7:$O$1335,'2021 Balance Sheet'!K$2, FALSE),0)</f>
        <v>0</v>
      </c>
      <c r="AK357" s="199">
        <f>IFERROR(VLOOKUP('SAP Data'!$C357,'2021 Balance Sheet'!$B$7:$O$1335,'2021 Balance Sheet'!L$2, FALSE),0)</f>
        <v>0</v>
      </c>
      <c r="AL357" s="199">
        <f>IFERROR(VLOOKUP('SAP Data'!$C357,'2021 Balance Sheet'!$B$7:$O$1335,'2021 Balance Sheet'!M$2, FALSE),0)</f>
        <v>0</v>
      </c>
      <c r="AM357" s="199">
        <f>IFERROR(VLOOKUP('SAP Data'!$C357,'2021 Balance Sheet'!$B$7:$O$1335,'2021 Balance Sheet'!N$2, FALSE),0)</f>
        <v>0</v>
      </c>
      <c r="AN357" s="199">
        <f>IFERROR(VLOOKUP('SAP Data'!$C357,'2021 Balance Sheet'!$B$7:$O$1335,'2021 Balance Sheet'!O$2, FALSE),0)</f>
        <v>0</v>
      </c>
      <c r="AO357" s="198">
        <f t="shared" si="10"/>
        <v>0</v>
      </c>
    </row>
    <row r="358" spans="1:41" ht="15.75" thickBot="1" x14ac:dyDescent="0.3">
      <c r="A358" s="26" t="str">
        <f t="shared" si="11"/>
        <v>186155</v>
      </c>
      <c r="B358" s="126" t="s">
        <v>552</v>
      </c>
      <c r="C358" s="153" t="s">
        <v>553</v>
      </c>
      <c r="D358" s="125" t="s">
        <v>4</v>
      </c>
      <c r="E358" s="140">
        <v>0</v>
      </c>
      <c r="F358" s="140">
        <v>0</v>
      </c>
      <c r="G358" s="140">
        <v>0</v>
      </c>
      <c r="H358" s="140">
        <v>0</v>
      </c>
      <c r="I358" s="140">
        <v>0</v>
      </c>
      <c r="J358" s="140">
        <v>0</v>
      </c>
      <c r="K358" s="140">
        <v>0</v>
      </c>
      <c r="L358" s="140">
        <v>0</v>
      </c>
      <c r="M358" s="140">
        <v>0</v>
      </c>
      <c r="N358" s="140">
        <v>0</v>
      </c>
      <c r="O358" s="140">
        <v>0</v>
      </c>
      <c r="P358" s="140">
        <v>0</v>
      </c>
      <c r="Q358" s="199">
        <v>0</v>
      </c>
      <c r="R358" s="199">
        <v>0</v>
      </c>
      <c r="S358" s="199">
        <v>0</v>
      </c>
      <c r="T358" s="199">
        <v>0</v>
      </c>
      <c r="U358" s="199">
        <v>0</v>
      </c>
      <c r="V358" s="199">
        <v>0</v>
      </c>
      <c r="W358" s="199">
        <v>0</v>
      </c>
      <c r="X358" s="199">
        <v>0</v>
      </c>
      <c r="Y358" s="199">
        <v>0</v>
      </c>
      <c r="Z358" s="199">
        <v>0</v>
      </c>
      <c r="AA358" s="199">
        <v>0</v>
      </c>
      <c r="AB358" s="199">
        <v>0</v>
      </c>
      <c r="AC358" s="199">
        <f>IFERROR(VLOOKUP('SAP Data'!$C358,'2021 Balance Sheet'!$B$7:$O$1335,'2021 Balance Sheet'!D$2, FALSE),0)</f>
        <v>0</v>
      </c>
      <c r="AD358" s="199">
        <f>IFERROR(VLOOKUP('SAP Data'!$C358,'2021 Balance Sheet'!$B$7:$O$1335,'2021 Balance Sheet'!E$2, FALSE),0)</f>
        <v>0</v>
      </c>
      <c r="AE358" s="199">
        <f>IFERROR(VLOOKUP('SAP Data'!$C358,'2021 Balance Sheet'!$B$7:$O$1335,'2021 Balance Sheet'!F$2, FALSE),0)</f>
        <v>0</v>
      </c>
      <c r="AF358" s="199">
        <f>IFERROR(VLOOKUP('SAP Data'!$C358,'2021 Balance Sheet'!$B$7:$O$1335,'2021 Balance Sheet'!G$2, FALSE),0)</f>
        <v>0</v>
      </c>
      <c r="AG358" s="199">
        <f>IFERROR(VLOOKUP('SAP Data'!$C358,'2021 Balance Sheet'!$B$7:$O$1335,'2021 Balance Sheet'!H$2, FALSE),0)</f>
        <v>0</v>
      </c>
      <c r="AH358" s="199">
        <f>IFERROR(VLOOKUP('SAP Data'!$C358,'2021 Balance Sheet'!$B$7:$O$1335,'2021 Balance Sheet'!I$2, FALSE),0)</f>
        <v>0</v>
      </c>
      <c r="AI358" s="199">
        <f>IFERROR(VLOOKUP('SAP Data'!$C358,'2021 Balance Sheet'!$B$7:$O$1335,'2021 Balance Sheet'!J$2, FALSE),0)</f>
        <v>0</v>
      </c>
      <c r="AJ358" s="199">
        <f>IFERROR(VLOOKUP('SAP Data'!$C358,'2021 Balance Sheet'!$B$7:$O$1335,'2021 Balance Sheet'!K$2, FALSE),0)</f>
        <v>0</v>
      </c>
      <c r="AK358" s="199">
        <f>IFERROR(VLOOKUP('SAP Data'!$C358,'2021 Balance Sheet'!$B$7:$O$1335,'2021 Balance Sheet'!L$2, FALSE),0)</f>
        <v>0</v>
      </c>
      <c r="AL358" s="199">
        <f>IFERROR(VLOOKUP('SAP Data'!$C358,'2021 Balance Sheet'!$B$7:$O$1335,'2021 Balance Sheet'!M$2, FALSE),0)</f>
        <v>0</v>
      </c>
      <c r="AM358" s="199">
        <f>IFERROR(VLOOKUP('SAP Data'!$C358,'2021 Balance Sheet'!$B$7:$O$1335,'2021 Balance Sheet'!N$2, FALSE),0)</f>
        <v>0</v>
      </c>
      <c r="AN358" s="199">
        <f>IFERROR(VLOOKUP('SAP Data'!$C358,'2021 Balance Sheet'!$B$7:$O$1335,'2021 Balance Sheet'!O$2, FALSE),0)</f>
        <v>0</v>
      </c>
      <c r="AO358" s="198">
        <f t="shared" si="10"/>
        <v>0</v>
      </c>
    </row>
    <row r="359" spans="1:41" ht="15.75" thickBot="1" x14ac:dyDescent="0.3">
      <c r="A359" s="26" t="str">
        <f t="shared" si="11"/>
        <v>186156</v>
      </c>
      <c r="B359" s="126" t="s">
        <v>3174</v>
      </c>
      <c r="C359" s="153" t="s">
        <v>3175</v>
      </c>
      <c r="D359" s="125"/>
      <c r="E359" s="140"/>
      <c r="F359" s="140"/>
      <c r="G359" s="140"/>
      <c r="H359" s="140"/>
      <c r="I359" s="140"/>
      <c r="J359" s="140"/>
      <c r="K359" s="140"/>
      <c r="L359" s="140"/>
      <c r="M359" s="140"/>
      <c r="N359" s="140"/>
      <c r="O359" s="140"/>
      <c r="P359" s="140"/>
      <c r="Q359" s="199">
        <v>0</v>
      </c>
      <c r="R359" s="199">
        <v>0</v>
      </c>
      <c r="S359" s="199">
        <v>0</v>
      </c>
      <c r="T359" s="199">
        <v>0</v>
      </c>
      <c r="U359" s="199">
        <v>0</v>
      </c>
      <c r="V359" s="199">
        <v>0</v>
      </c>
      <c r="W359" s="199">
        <v>0</v>
      </c>
      <c r="X359" s="199">
        <v>0</v>
      </c>
      <c r="Y359" s="199">
        <v>0</v>
      </c>
      <c r="Z359" s="199">
        <v>0</v>
      </c>
      <c r="AA359" s="199">
        <v>0</v>
      </c>
      <c r="AB359" s="199">
        <v>0</v>
      </c>
      <c r="AC359" s="199">
        <f>IFERROR(VLOOKUP('SAP Data'!$C359,'2021 Balance Sheet'!$B$7:$O$1335,'2021 Balance Sheet'!D$2, FALSE),0)</f>
        <v>0</v>
      </c>
      <c r="AD359" s="199">
        <f>IFERROR(VLOOKUP('SAP Data'!$C359,'2021 Balance Sheet'!$B$7:$O$1335,'2021 Balance Sheet'!E$2, FALSE),0)</f>
        <v>0</v>
      </c>
      <c r="AE359" s="199">
        <f>IFERROR(VLOOKUP('SAP Data'!$C359,'2021 Balance Sheet'!$B$7:$O$1335,'2021 Balance Sheet'!F$2, FALSE),0)</f>
        <v>0</v>
      </c>
      <c r="AF359" s="199">
        <f>IFERROR(VLOOKUP('SAP Data'!$C359,'2021 Balance Sheet'!$B$7:$O$1335,'2021 Balance Sheet'!G$2, FALSE),0)</f>
        <v>0</v>
      </c>
      <c r="AG359" s="199">
        <f>IFERROR(VLOOKUP('SAP Data'!$C359,'2021 Balance Sheet'!$B$7:$O$1335,'2021 Balance Sheet'!H$2, FALSE),0)</f>
        <v>0</v>
      </c>
      <c r="AH359" s="199">
        <f>IFERROR(VLOOKUP('SAP Data'!$C359,'2021 Balance Sheet'!$B$7:$O$1335,'2021 Balance Sheet'!I$2, FALSE),0)</f>
        <v>0</v>
      </c>
      <c r="AI359" s="199">
        <f>IFERROR(VLOOKUP('SAP Data'!$C359,'2021 Balance Sheet'!$B$7:$O$1335,'2021 Balance Sheet'!J$2, FALSE),0)</f>
        <v>0</v>
      </c>
      <c r="AJ359" s="199">
        <f>IFERROR(VLOOKUP('SAP Data'!$C359,'2021 Balance Sheet'!$B$7:$O$1335,'2021 Balance Sheet'!K$2, FALSE),0)</f>
        <v>0</v>
      </c>
      <c r="AK359" s="199">
        <f>IFERROR(VLOOKUP('SAP Data'!$C359,'2021 Balance Sheet'!$B$7:$O$1335,'2021 Balance Sheet'!L$2, FALSE),0)</f>
        <v>0</v>
      </c>
      <c r="AL359" s="199">
        <f>IFERROR(VLOOKUP('SAP Data'!$C359,'2021 Balance Sheet'!$B$7:$O$1335,'2021 Balance Sheet'!M$2, FALSE),0)</f>
        <v>0</v>
      </c>
      <c r="AM359" s="199">
        <f>IFERROR(VLOOKUP('SAP Data'!$C359,'2021 Balance Sheet'!$B$7:$O$1335,'2021 Balance Sheet'!N$2, FALSE),0)</f>
        <v>0</v>
      </c>
      <c r="AN359" s="199">
        <f>IFERROR(VLOOKUP('SAP Data'!$C359,'2021 Balance Sheet'!$B$7:$O$1335,'2021 Balance Sheet'!O$2, FALSE),0)</f>
        <v>0</v>
      </c>
      <c r="AO359" s="198">
        <f t="shared" si="10"/>
        <v>0</v>
      </c>
    </row>
    <row r="360" spans="1:41" ht="15.75" thickBot="1" x14ac:dyDescent="0.3">
      <c r="A360" s="26" t="str">
        <f t="shared" si="11"/>
        <v>186158</v>
      </c>
      <c r="B360" s="126" t="s">
        <v>555</v>
      </c>
      <c r="C360" s="153" t="s">
        <v>556</v>
      </c>
      <c r="D360" s="125" t="s">
        <v>4</v>
      </c>
      <c r="E360" s="139">
        <v>0</v>
      </c>
      <c r="F360" s="139">
        <v>0</v>
      </c>
      <c r="G360" s="139">
        <v>0</v>
      </c>
      <c r="H360" s="139">
        <v>0</v>
      </c>
      <c r="I360" s="139">
        <v>0</v>
      </c>
      <c r="J360" s="139">
        <v>0</v>
      </c>
      <c r="K360" s="139">
        <v>0</v>
      </c>
      <c r="L360" s="139">
        <v>0</v>
      </c>
      <c r="M360" s="139">
        <v>0</v>
      </c>
      <c r="N360" s="139">
        <v>0</v>
      </c>
      <c r="O360" s="139">
        <v>0</v>
      </c>
      <c r="P360" s="139">
        <v>0</v>
      </c>
      <c r="Q360" s="199">
        <v>0</v>
      </c>
      <c r="R360" s="199">
        <v>0</v>
      </c>
      <c r="S360" s="199">
        <v>0</v>
      </c>
      <c r="T360" s="199">
        <v>0</v>
      </c>
      <c r="U360" s="199">
        <v>0</v>
      </c>
      <c r="V360" s="199">
        <v>0</v>
      </c>
      <c r="W360" s="199">
        <v>0</v>
      </c>
      <c r="X360" s="199">
        <v>0</v>
      </c>
      <c r="Y360" s="199">
        <v>0</v>
      </c>
      <c r="Z360" s="199">
        <v>0</v>
      </c>
      <c r="AA360" s="199">
        <v>0</v>
      </c>
      <c r="AB360" s="199">
        <v>0</v>
      </c>
      <c r="AC360" s="199">
        <f>IFERROR(VLOOKUP('SAP Data'!$C360,'2021 Balance Sheet'!$B$7:$O$1335,'2021 Balance Sheet'!D$2, FALSE),0)</f>
        <v>0</v>
      </c>
      <c r="AD360" s="199">
        <f>IFERROR(VLOOKUP('SAP Data'!$C360,'2021 Balance Sheet'!$B$7:$O$1335,'2021 Balance Sheet'!E$2, FALSE),0)</f>
        <v>0</v>
      </c>
      <c r="AE360" s="199">
        <f>IFERROR(VLOOKUP('SAP Data'!$C360,'2021 Balance Sheet'!$B$7:$O$1335,'2021 Balance Sheet'!F$2, FALSE),0)</f>
        <v>0</v>
      </c>
      <c r="AF360" s="199">
        <f>IFERROR(VLOOKUP('SAP Data'!$C360,'2021 Balance Sheet'!$B$7:$O$1335,'2021 Balance Sheet'!G$2, FALSE),0)</f>
        <v>0</v>
      </c>
      <c r="AG360" s="199">
        <f>IFERROR(VLOOKUP('SAP Data'!$C360,'2021 Balance Sheet'!$B$7:$O$1335,'2021 Balance Sheet'!H$2, FALSE),0)</f>
        <v>0</v>
      </c>
      <c r="AH360" s="199">
        <f>IFERROR(VLOOKUP('SAP Data'!$C360,'2021 Balance Sheet'!$B$7:$O$1335,'2021 Balance Sheet'!I$2, FALSE),0)</f>
        <v>0</v>
      </c>
      <c r="AI360" s="199">
        <f>IFERROR(VLOOKUP('SAP Data'!$C360,'2021 Balance Sheet'!$B$7:$O$1335,'2021 Balance Sheet'!J$2, FALSE),0)</f>
        <v>0</v>
      </c>
      <c r="AJ360" s="199">
        <f>IFERROR(VLOOKUP('SAP Data'!$C360,'2021 Balance Sheet'!$B$7:$O$1335,'2021 Balance Sheet'!K$2, FALSE),0)</f>
        <v>0</v>
      </c>
      <c r="AK360" s="199">
        <f>IFERROR(VLOOKUP('SAP Data'!$C360,'2021 Balance Sheet'!$B$7:$O$1335,'2021 Balance Sheet'!L$2, FALSE),0)</f>
        <v>0</v>
      </c>
      <c r="AL360" s="199">
        <f>IFERROR(VLOOKUP('SAP Data'!$C360,'2021 Balance Sheet'!$B$7:$O$1335,'2021 Balance Sheet'!M$2, FALSE),0)</f>
        <v>0</v>
      </c>
      <c r="AM360" s="199">
        <f>IFERROR(VLOOKUP('SAP Data'!$C360,'2021 Balance Sheet'!$B$7:$O$1335,'2021 Balance Sheet'!N$2, FALSE),0)</f>
        <v>0</v>
      </c>
      <c r="AN360" s="199">
        <f>IFERROR(VLOOKUP('SAP Data'!$C360,'2021 Balance Sheet'!$B$7:$O$1335,'2021 Balance Sheet'!O$2, FALSE),0)</f>
        <v>0</v>
      </c>
      <c r="AO360" s="198">
        <f t="shared" si="10"/>
        <v>0</v>
      </c>
    </row>
    <row r="361" spans="1:41" ht="15.75" thickBot="1" x14ac:dyDescent="0.3">
      <c r="A361" s="26" t="str">
        <f t="shared" si="11"/>
        <v>186159</v>
      </c>
      <c r="B361" s="126" t="s">
        <v>558</v>
      </c>
      <c r="C361" s="153" t="s">
        <v>559</v>
      </c>
      <c r="D361" s="125" t="s">
        <v>4</v>
      </c>
      <c r="E361" s="140">
        <v>0</v>
      </c>
      <c r="F361" s="140">
        <v>0</v>
      </c>
      <c r="G361" s="140">
        <v>0</v>
      </c>
      <c r="H361" s="140">
        <v>0</v>
      </c>
      <c r="I361" s="140">
        <v>0</v>
      </c>
      <c r="J361" s="140">
        <v>0</v>
      </c>
      <c r="K361" s="140">
        <v>0</v>
      </c>
      <c r="L361" s="140">
        <v>0</v>
      </c>
      <c r="M361" s="140">
        <v>0</v>
      </c>
      <c r="N361" s="140">
        <v>0</v>
      </c>
      <c r="O361" s="140">
        <v>0</v>
      </c>
      <c r="P361" s="140">
        <v>0</v>
      </c>
      <c r="Q361" s="199">
        <v>0</v>
      </c>
      <c r="R361" s="199">
        <v>0</v>
      </c>
      <c r="S361" s="199">
        <v>0</v>
      </c>
      <c r="T361" s="199">
        <v>0</v>
      </c>
      <c r="U361" s="199">
        <v>0</v>
      </c>
      <c r="V361" s="199">
        <v>0</v>
      </c>
      <c r="W361" s="199">
        <v>0</v>
      </c>
      <c r="X361" s="199">
        <v>0</v>
      </c>
      <c r="Y361" s="199">
        <v>0</v>
      </c>
      <c r="Z361" s="199">
        <v>0</v>
      </c>
      <c r="AA361" s="199">
        <v>0</v>
      </c>
      <c r="AB361" s="199">
        <v>0</v>
      </c>
      <c r="AC361" s="199">
        <f>IFERROR(VLOOKUP('SAP Data'!$C361,'2021 Balance Sheet'!$B$7:$O$1335,'2021 Balance Sheet'!D$2, FALSE),0)</f>
        <v>0</v>
      </c>
      <c r="AD361" s="199">
        <f>IFERROR(VLOOKUP('SAP Data'!$C361,'2021 Balance Sheet'!$B$7:$O$1335,'2021 Balance Sheet'!E$2, FALSE),0)</f>
        <v>0</v>
      </c>
      <c r="AE361" s="199">
        <f>IFERROR(VLOOKUP('SAP Data'!$C361,'2021 Balance Sheet'!$B$7:$O$1335,'2021 Balance Sheet'!F$2, FALSE),0)</f>
        <v>0</v>
      </c>
      <c r="AF361" s="199">
        <f>IFERROR(VLOOKUP('SAP Data'!$C361,'2021 Balance Sheet'!$B$7:$O$1335,'2021 Balance Sheet'!G$2, FALSE),0)</f>
        <v>0</v>
      </c>
      <c r="AG361" s="199">
        <f>IFERROR(VLOOKUP('SAP Data'!$C361,'2021 Balance Sheet'!$B$7:$O$1335,'2021 Balance Sheet'!H$2, FALSE),0)</f>
        <v>0</v>
      </c>
      <c r="AH361" s="199">
        <f>IFERROR(VLOOKUP('SAP Data'!$C361,'2021 Balance Sheet'!$B$7:$O$1335,'2021 Balance Sheet'!I$2, FALSE),0)</f>
        <v>0</v>
      </c>
      <c r="AI361" s="199">
        <f>IFERROR(VLOOKUP('SAP Data'!$C361,'2021 Balance Sheet'!$B$7:$O$1335,'2021 Balance Sheet'!J$2, FALSE),0)</f>
        <v>0</v>
      </c>
      <c r="AJ361" s="199">
        <f>IFERROR(VLOOKUP('SAP Data'!$C361,'2021 Balance Sheet'!$B$7:$O$1335,'2021 Balance Sheet'!K$2, FALSE),0)</f>
        <v>0</v>
      </c>
      <c r="AK361" s="199">
        <f>IFERROR(VLOOKUP('SAP Data'!$C361,'2021 Balance Sheet'!$B$7:$O$1335,'2021 Balance Sheet'!L$2, FALSE),0)</f>
        <v>0</v>
      </c>
      <c r="AL361" s="199">
        <f>IFERROR(VLOOKUP('SAP Data'!$C361,'2021 Balance Sheet'!$B$7:$O$1335,'2021 Balance Sheet'!M$2, FALSE),0)</f>
        <v>0</v>
      </c>
      <c r="AM361" s="199">
        <f>IFERROR(VLOOKUP('SAP Data'!$C361,'2021 Balance Sheet'!$B$7:$O$1335,'2021 Balance Sheet'!N$2, FALSE),0)</f>
        <v>0</v>
      </c>
      <c r="AN361" s="199">
        <f>IFERROR(VLOOKUP('SAP Data'!$C361,'2021 Balance Sheet'!$B$7:$O$1335,'2021 Balance Sheet'!O$2, FALSE),0)</f>
        <v>0</v>
      </c>
      <c r="AO361" s="198">
        <f t="shared" si="10"/>
        <v>0</v>
      </c>
    </row>
    <row r="362" spans="1:41" ht="15.75" thickBot="1" x14ac:dyDescent="0.3">
      <c r="A362" s="26" t="str">
        <f t="shared" si="11"/>
        <v>186160</v>
      </c>
      <c r="B362" s="126" t="s">
        <v>561</v>
      </c>
      <c r="C362" s="153" t="s">
        <v>562</v>
      </c>
      <c r="D362" s="125" t="s">
        <v>4</v>
      </c>
      <c r="E362" s="139">
        <v>-74589074.450000003</v>
      </c>
      <c r="F362" s="139">
        <v>-74822165.310000002</v>
      </c>
      <c r="G362" s="139">
        <v>-75059886.480000004</v>
      </c>
      <c r="H362" s="139">
        <v>-75294448.620000005</v>
      </c>
      <c r="I362" s="139">
        <v>-75529712.269999996</v>
      </c>
      <c r="J362" s="139">
        <v>-75773278.280000001</v>
      </c>
      <c r="K362" s="139">
        <v>-76010069.780000001</v>
      </c>
      <c r="L362" s="139">
        <v>-76247579.709999993</v>
      </c>
      <c r="M362" s="139">
        <v>-69056516.670000002</v>
      </c>
      <c r="N362" s="139">
        <v>-69272191.920000002</v>
      </c>
      <c r="O362" s="139">
        <v>-69488667.519999996</v>
      </c>
      <c r="P362" s="139">
        <v>-69717634.989999995</v>
      </c>
      <c r="Q362" s="199">
        <v>-69873337.709999993</v>
      </c>
      <c r="R362" s="199">
        <v>-70147306.420000002</v>
      </c>
      <c r="S362" s="199">
        <v>-70322214.120000005</v>
      </c>
      <c r="T362" s="199">
        <v>-70479267.069999993</v>
      </c>
      <c r="U362" s="199">
        <v>-70636652.269999996</v>
      </c>
      <c r="V362" s="199">
        <v>-70800036.299999997</v>
      </c>
      <c r="W362" s="199">
        <v>-70958156.420000002</v>
      </c>
      <c r="X362" s="199">
        <v>-71116629.680000007</v>
      </c>
      <c r="Y362" s="199">
        <v>-63524254.200000003</v>
      </c>
      <c r="Z362" s="199">
        <v>-63666125.079999998</v>
      </c>
      <c r="AA362" s="199">
        <v>-63808312.799999997</v>
      </c>
      <c r="AB362" s="199">
        <v>-63959446.460000001</v>
      </c>
      <c r="AC362" s="199">
        <f>IFERROR(VLOOKUP('SAP Data'!$C362,'2021 Balance Sheet'!$B$7:$O$1335,'2021 Balance Sheet'!D$2, FALSE),0)</f>
        <v>-64034065.840000004</v>
      </c>
      <c r="AD362" s="199">
        <f>IFERROR(VLOOKUP('SAP Data'!$C362,'2021 Balance Sheet'!$B$7:$O$1335,'2021 Balance Sheet'!E$2, FALSE),0)</f>
        <v>-64108772.270000003</v>
      </c>
      <c r="AE362" s="199">
        <f>IFERROR(VLOOKUP('SAP Data'!$C362,'2021 Balance Sheet'!$B$7:$O$1335,'2021 Balance Sheet'!F$2, FALSE),0)</f>
        <v>-64187499.43</v>
      </c>
      <c r="AF362" s="199">
        <f>IFERROR(VLOOKUP('SAP Data'!$C362,'2021 Balance Sheet'!$B$7:$O$1335,'2021 Balance Sheet'!G$2, FALSE),0)</f>
        <v>-64262384.869999997</v>
      </c>
      <c r="AG362" s="199">
        <f>IFERROR(VLOOKUP('SAP Data'!$C362,'2021 Balance Sheet'!$B$7:$O$1335,'2021 Balance Sheet'!H$2, FALSE),0)</f>
        <v>-64337357.670000002</v>
      </c>
      <c r="AH362" s="199">
        <f>IFERROR(VLOOKUP('SAP Data'!$C362,'2021 Balance Sheet'!$B$7:$O$1335,'2021 Balance Sheet'!I$2, FALSE),0)</f>
        <v>-64414919.890000001</v>
      </c>
      <c r="AI362" s="199">
        <f>IFERROR(VLOOKUP('SAP Data'!$C362,'2021 Balance Sheet'!$B$7:$O$1335,'2021 Balance Sheet'!J$2, FALSE),0)</f>
        <v>-64490070.630000003</v>
      </c>
      <c r="AJ362" s="199">
        <f>IFERROR(VLOOKUP('SAP Data'!$C362,'2021 Balance Sheet'!$B$7:$O$1335,'2021 Balance Sheet'!K$2, FALSE),0)</f>
        <v>-64565309.049999997</v>
      </c>
      <c r="AK362" s="199">
        <f>IFERROR(VLOOKUP('SAP Data'!$C362,'2021 Balance Sheet'!$B$7:$O$1335,'2021 Balance Sheet'!L$2, FALSE),0)</f>
        <v>-57811058.060000002</v>
      </c>
      <c r="AL362" s="199">
        <f>IFERROR(VLOOKUP('SAP Data'!$C362,'2021 Balance Sheet'!$B$7:$O$1335,'2021 Balance Sheet'!M$2, FALSE),0)</f>
        <v>-57878359.359999999</v>
      </c>
      <c r="AM362" s="199">
        <f>IFERROR(VLOOKUP('SAP Data'!$C362,'2021 Balance Sheet'!$B$7:$O$1335,'2021 Balance Sheet'!N$2, FALSE),0)</f>
        <v>-57945884.109999999</v>
      </c>
      <c r="AN362" s="199">
        <f>IFERROR(VLOOKUP('SAP Data'!$C362,'2021 Balance Sheet'!$B$7:$O$1335,'2021 Balance Sheet'!O$2, FALSE),0)</f>
        <v>-58014083.240000002</v>
      </c>
      <c r="AO362" s="198">
        <f t="shared" si="10"/>
        <v>-63959446.460000001</v>
      </c>
    </row>
    <row r="363" spans="1:41" ht="15.75" thickBot="1" x14ac:dyDescent="0.3">
      <c r="A363" s="26" t="str">
        <f t="shared" si="11"/>
        <v>186161</v>
      </c>
      <c r="B363" s="126" t="s">
        <v>564</v>
      </c>
      <c r="C363" s="153" t="s">
        <v>565</v>
      </c>
      <c r="D363" s="125" t="s">
        <v>4</v>
      </c>
      <c r="E363" s="140">
        <v>-5785594.3200000003</v>
      </c>
      <c r="F363" s="140">
        <v>-6421224.79</v>
      </c>
      <c r="G363" s="140">
        <v>-6983128.21</v>
      </c>
      <c r="H363" s="140">
        <v>-7400093.5899999999</v>
      </c>
      <c r="I363" s="140">
        <v>-7667444.0899999999</v>
      </c>
      <c r="J363" s="140">
        <v>-7846896.71</v>
      </c>
      <c r="K363" s="140">
        <v>-7987191.4000000004</v>
      </c>
      <c r="L363" s="140">
        <v>-8127187.3300000001</v>
      </c>
      <c r="M363" s="140">
        <v>-3277853.91</v>
      </c>
      <c r="N363" s="140">
        <v>-3606277.51</v>
      </c>
      <c r="O363" s="140">
        <v>-4194265.16</v>
      </c>
      <c r="P363" s="140">
        <v>-5000000</v>
      </c>
      <c r="Q363" s="199">
        <v>-5771132.7199999997</v>
      </c>
      <c r="R363" s="199">
        <v>-6408137.4400000004</v>
      </c>
      <c r="S363" s="199">
        <v>-6977644.4299999997</v>
      </c>
      <c r="T363" s="199">
        <v>-7397472.3499999996</v>
      </c>
      <c r="U363" s="199">
        <v>-7667814.1200000001</v>
      </c>
      <c r="V363" s="199">
        <v>-7851961.4000000004</v>
      </c>
      <c r="W363" s="199">
        <v>-7996757.7699999996</v>
      </c>
      <c r="X363" s="199">
        <v>-8141043.1200000001</v>
      </c>
      <c r="Y363" s="199">
        <v>-3294816.94</v>
      </c>
      <c r="Z363" s="199">
        <v>-3628115.51</v>
      </c>
      <c r="AA363" s="199">
        <v>-4204577.2</v>
      </c>
      <c r="AB363" s="199">
        <v>-5000000</v>
      </c>
      <c r="AC363" s="199">
        <f>IFERROR(VLOOKUP('SAP Data'!$C363,'2021 Balance Sheet'!$B$7:$O$1335,'2021 Balance Sheet'!D$2, FALSE),0)</f>
        <v>-5773630.04</v>
      </c>
      <c r="AD363" s="199">
        <f>IFERROR(VLOOKUP('SAP Data'!$C363,'2021 Balance Sheet'!$B$7:$O$1335,'2021 Balance Sheet'!E$2, FALSE),0)</f>
        <v>-6411682.9100000001</v>
      </c>
      <c r="AE363" s="199">
        <f>IFERROR(VLOOKUP('SAP Data'!$C363,'2021 Balance Sheet'!$B$7:$O$1335,'2021 Balance Sheet'!F$2, FALSE),0)</f>
        <v>-6982880.7300000004</v>
      </c>
      <c r="AF363" s="199">
        <f>IFERROR(VLOOKUP('SAP Data'!$C363,'2021 Balance Sheet'!$B$7:$O$1335,'2021 Balance Sheet'!G$2, FALSE),0)</f>
        <v>-7401261.9800000004</v>
      </c>
      <c r="AG363" s="199">
        <f>IFERROR(VLOOKUP('SAP Data'!$C363,'2021 Balance Sheet'!$B$7:$O$1335,'2021 Balance Sheet'!H$2, FALSE),0)</f>
        <v>-7669525.0599999996</v>
      </c>
      <c r="AH363" s="199">
        <f>IFERROR(VLOOKUP('SAP Data'!$C363,'2021 Balance Sheet'!$B$7:$O$1335,'2021 Balance Sheet'!I$2, FALSE),0)</f>
        <v>-7854068.0099999998</v>
      </c>
      <c r="AI363" s="199">
        <f>IFERROR(VLOOKUP('SAP Data'!$C363,'2021 Balance Sheet'!$B$7:$O$1335,'2021 Balance Sheet'!J$2, FALSE),0)</f>
        <v>-7998179.3799999999</v>
      </c>
      <c r="AJ363" s="199">
        <f>IFERROR(VLOOKUP('SAP Data'!$C363,'2021 Balance Sheet'!$B$7:$O$1335,'2021 Balance Sheet'!K$2, FALSE),0)</f>
        <v>-8141591.6200000001</v>
      </c>
      <c r="AK363" s="199">
        <f>IFERROR(VLOOKUP('SAP Data'!$C363,'2021 Balance Sheet'!$B$7:$O$1335,'2021 Balance Sheet'!L$2, FALSE),0)</f>
        <v>-3294125.16</v>
      </c>
      <c r="AL363" s="199">
        <f>IFERROR(VLOOKUP('SAP Data'!$C363,'2021 Balance Sheet'!$B$7:$O$1335,'2021 Balance Sheet'!M$2, FALSE),0)</f>
        <v>-3627825.87</v>
      </c>
      <c r="AM363" s="199">
        <f>IFERROR(VLOOKUP('SAP Data'!$C363,'2021 Balance Sheet'!$B$7:$O$1335,'2021 Balance Sheet'!N$2, FALSE),0)</f>
        <v>-4204268.8499999996</v>
      </c>
      <c r="AN363" s="199">
        <f>IFERROR(VLOOKUP('SAP Data'!$C363,'2021 Balance Sheet'!$B$7:$O$1335,'2021 Balance Sheet'!O$2, FALSE),0)</f>
        <v>-5000000.26</v>
      </c>
      <c r="AO363" s="198">
        <f t="shared" si="10"/>
        <v>-5000000</v>
      </c>
    </row>
    <row r="364" spans="1:41" ht="15.75" thickBot="1" x14ac:dyDescent="0.3">
      <c r="A364" s="26" t="str">
        <f t="shared" si="11"/>
        <v>186175</v>
      </c>
      <c r="B364" s="126" t="s">
        <v>567</v>
      </c>
      <c r="C364" s="153" t="s">
        <v>568</v>
      </c>
      <c r="D364" s="125" t="s">
        <v>4</v>
      </c>
      <c r="E364" s="139">
        <v>2683195.91</v>
      </c>
      <c r="F364" s="139">
        <v>2695879.74</v>
      </c>
      <c r="G364" s="139">
        <v>2746083.92</v>
      </c>
      <c r="H364" s="139">
        <v>2773532.66</v>
      </c>
      <c r="I364" s="139">
        <v>2825935.75</v>
      </c>
      <c r="J364" s="139">
        <v>2844274.14</v>
      </c>
      <c r="K364" s="139">
        <v>2880309.53</v>
      </c>
      <c r="L364" s="139">
        <v>2899145.32</v>
      </c>
      <c r="M364" s="139">
        <v>2953098.63</v>
      </c>
      <c r="N364" s="139">
        <v>2993310.19</v>
      </c>
      <c r="O364" s="139">
        <v>447987.55</v>
      </c>
      <c r="P364" s="139">
        <v>525220.77</v>
      </c>
      <c r="Q364" s="199">
        <v>583511.02</v>
      </c>
      <c r="R364" s="199">
        <v>600781.53</v>
      </c>
      <c r="S364" s="199">
        <v>653363.52</v>
      </c>
      <c r="T364" s="199">
        <v>707914.81</v>
      </c>
      <c r="U364" s="199">
        <v>775144.39</v>
      </c>
      <c r="V364" s="199">
        <v>829178.2</v>
      </c>
      <c r="W364" s="199">
        <v>877776.93</v>
      </c>
      <c r="X364" s="199">
        <v>915383.07</v>
      </c>
      <c r="Y364" s="199">
        <v>970251.12</v>
      </c>
      <c r="Z364" s="199">
        <v>1009722.58</v>
      </c>
      <c r="AA364" s="199">
        <v>505054.71999999997</v>
      </c>
      <c r="AB364" s="199">
        <v>592188.72</v>
      </c>
      <c r="AC364" s="199">
        <f>IFERROR(VLOOKUP('SAP Data'!$C364,'2021 Balance Sheet'!$B$7:$O$1335,'2021 Balance Sheet'!D$2, FALSE),0)</f>
        <v>661017.67000000004</v>
      </c>
      <c r="AD364" s="199">
        <f>IFERROR(VLOOKUP('SAP Data'!$C364,'2021 Balance Sheet'!$B$7:$O$1335,'2021 Balance Sheet'!E$2, FALSE),0)</f>
        <v>709028.4</v>
      </c>
      <c r="AE364" s="199">
        <f>IFERROR(VLOOKUP('SAP Data'!$C364,'2021 Balance Sheet'!$B$7:$O$1335,'2021 Balance Sheet'!F$2, FALSE),0)</f>
        <v>726075.9</v>
      </c>
      <c r="AF364" s="199">
        <f>IFERROR(VLOOKUP('SAP Data'!$C364,'2021 Balance Sheet'!$B$7:$O$1335,'2021 Balance Sheet'!G$2, FALSE),0)</f>
        <v>792018.83</v>
      </c>
      <c r="AG364" s="199">
        <f>IFERROR(VLOOKUP('SAP Data'!$C364,'2021 Balance Sheet'!$B$7:$O$1335,'2021 Balance Sheet'!H$2, FALSE),0)</f>
        <v>848229.69</v>
      </c>
      <c r="AH364" s="199">
        <f>IFERROR(VLOOKUP('SAP Data'!$C364,'2021 Balance Sheet'!$B$7:$O$1335,'2021 Balance Sheet'!I$2, FALSE),0)</f>
        <v>887589.43</v>
      </c>
      <c r="AI364" s="199">
        <f>IFERROR(VLOOKUP('SAP Data'!$C364,'2021 Balance Sheet'!$B$7:$O$1335,'2021 Balance Sheet'!J$2, FALSE),0)</f>
        <v>950428.51</v>
      </c>
      <c r="AJ364" s="199">
        <f>IFERROR(VLOOKUP('SAP Data'!$C364,'2021 Balance Sheet'!$B$7:$O$1335,'2021 Balance Sheet'!K$2, FALSE),0)</f>
        <v>968207.97</v>
      </c>
      <c r="AK364" s="199">
        <f>IFERROR(VLOOKUP('SAP Data'!$C364,'2021 Balance Sheet'!$B$7:$O$1335,'2021 Balance Sheet'!L$2, FALSE),0)</f>
        <v>1029822.33</v>
      </c>
      <c r="AL364" s="199">
        <f>IFERROR(VLOOKUP('SAP Data'!$C364,'2021 Balance Sheet'!$B$7:$O$1335,'2021 Balance Sheet'!M$2, FALSE),0)</f>
        <v>1062572.4099999999</v>
      </c>
      <c r="AM364" s="199">
        <f>IFERROR(VLOOKUP('SAP Data'!$C364,'2021 Balance Sheet'!$B$7:$O$1335,'2021 Balance Sheet'!N$2, FALSE),0)</f>
        <v>491412.63</v>
      </c>
      <c r="AN364" s="199">
        <f>IFERROR(VLOOKUP('SAP Data'!$C364,'2021 Balance Sheet'!$B$7:$O$1335,'2021 Balance Sheet'!O$2, FALSE),0)</f>
        <v>526641.35</v>
      </c>
      <c r="AO364" s="198">
        <f t="shared" si="10"/>
        <v>592188.72</v>
      </c>
    </row>
    <row r="365" spans="1:41" ht="15.75" thickBot="1" x14ac:dyDescent="0.3">
      <c r="A365" s="26" t="str">
        <f t="shared" si="11"/>
        <v>186176</v>
      </c>
      <c r="B365" s="126" t="s">
        <v>570</v>
      </c>
      <c r="C365" s="153" t="s">
        <v>571</v>
      </c>
      <c r="D365" s="125" t="s">
        <v>4</v>
      </c>
      <c r="E365" s="140">
        <v>23148.82</v>
      </c>
      <c r="F365" s="140">
        <v>23148.82</v>
      </c>
      <c r="G365" s="140">
        <v>23148.82</v>
      </c>
      <c r="H365" s="140">
        <v>23148.82</v>
      </c>
      <c r="I365" s="140">
        <v>23148.82</v>
      </c>
      <c r="J365" s="140">
        <v>23148.82</v>
      </c>
      <c r="K365" s="140">
        <v>23148.82</v>
      </c>
      <c r="L365" s="140">
        <v>23148.82</v>
      </c>
      <c r="M365" s="140">
        <v>23148.82</v>
      </c>
      <c r="N365" s="140">
        <v>23148.82</v>
      </c>
      <c r="O365" s="140">
        <v>311.70999999999998</v>
      </c>
      <c r="P365" s="140">
        <v>328.72</v>
      </c>
      <c r="Q365" s="199">
        <v>328.72</v>
      </c>
      <c r="R365" s="199">
        <v>328.72</v>
      </c>
      <c r="S365" s="199">
        <v>328.72</v>
      </c>
      <c r="T365" s="199">
        <v>328.72</v>
      </c>
      <c r="U365" s="199">
        <v>328.72</v>
      </c>
      <c r="V365" s="199">
        <v>328.72</v>
      </c>
      <c r="W365" s="199">
        <v>328.72</v>
      </c>
      <c r="X365" s="199">
        <v>328.72</v>
      </c>
      <c r="Y365" s="199">
        <v>328.72</v>
      </c>
      <c r="Z365" s="199">
        <v>328.72</v>
      </c>
      <c r="AA365" s="199">
        <v>0</v>
      </c>
      <c r="AB365" s="199">
        <v>0</v>
      </c>
      <c r="AC365" s="199">
        <f>IFERROR(VLOOKUP('SAP Data'!$C365,'2021 Balance Sheet'!$B$7:$O$1335,'2021 Balance Sheet'!D$2, FALSE),0)</f>
        <v>0</v>
      </c>
      <c r="AD365" s="199">
        <f>IFERROR(VLOOKUP('SAP Data'!$C365,'2021 Balance Sheet'!$B$7:$O$1335,'2021 Balance Sheet'!E$2, FALSE),0)</f>
        <v>0</v>
      </c>
      <c r="AE365" s="199">
        <f>IFERROR(VLOOKUP('SAP Data'!$C365,'2021 Balance Sheet'!$B$7:$O$1335,'2021 Balance Sheet'!F$2, FALSE),0)</f>
        <v>0</v>
      </c>
      <c r="AF365" s="199">
        <f>IFERROR(VLOOKUP('SAP Data'!$C365,'2021 Balance Sheet'!$B$7:$O$1335,'2021 Balance Sheet'!G$2, FALSE),0)</f>
        <v>0</v>
      </c>
      <c r="AG365" s="199">
        <f>IFERROR(VLOOKUP('SAP Data'!$C365,'2021 Balance Sheet'!$B$7:$O$1335,'2021 Balance Sheet'!H$2, FALSE),0)</f>
        <v>0</v>
      </c>
      <c r="AH365" s="199">
        <f>IFERROR(VLOOKUP('SAP Data'!$C365,'2021 Balance Sheet'!$B$7:$O$1335,'2021 Balance Sheet'!I$2, FALSE),0)</f>
        <v>0</v>
      </c>
      <c r="AI365" s="199">
        <f>IFERROR(VLOOKUP('SAP Data'!$C365,'2021 Balance Sheet'!$B$7:$O$1335,'2021 Balance Sheet'!J$2, FALSE),0)</f>
        <v>0</v>
      </c>
      <c r="AJ365" s="199">
        <f>IFERROR(VLOOKUP('SAP Data'!$C365,'2021 Balance Sheet'!$B$7:$O$1335,'2021 Balance Sheet'!K$2, FALSE),0)</f>
        <v>0</v>
      </c>
      <c r="AK365" s="199">
        <f>IFERROR(VLOOKUP('SAP Data'!$C365,'2021 Balance Sheet'!$B$7:$O$1335,'2021 Balance Sheet'!L$2, FALSE),0)</f>
        <v>0</v>
      </c>
      <c r="AL365" s="199">
        <f>IFERROR(VLOOKUP('SAP Data'!$C365,'2021 Balance Sheet'!$B$7:$O$1335,'2021 Balance Sheet'!M$2, FALSE),0)</f>
        <v>0</v>
      </c>
      <c r="AM365" s="199">
        <f>IFERROR(VLOOKUP('SAP Data'!$C365,'2021 Balance Sheet'!$B$7:$O$1335,'2021 Balance Sheet'!N$2, FALSE),0)</f>
        <v>0</v>
      </c>
      <c r="AN365" s="199">
        <f>IFERROR(VLOOKUP('SAP Data'!$C365,'2021 Balance Sheet'!$B$7:$O$1335,'2021 Balance Sheet'!O$2, FALSE),0)</f>
        <v>0</v>
      </c>
      <c r="AO365" s="198">
        <f t="shared" si="10"/>
        <v>0</v>
      </c>
    </row>
    <row r="366" spans="1:41" ht="15.75" thickBot="1" x14ac:dyDescent="0.3">
      <c r="A366" s="26" t="str">
        <f t="shared" si="11"/>
        <v>186177</v>
      </c>
      <c r="B366" s="126" t="s">
        <v>573</v>
      </c>
      <c r="C366" s="153" t="s">
        <v>574</v>
      </c>
      <c r="D366" s="125" t="s">
        <v>4</v>
      </c>
      <c r="E366" s="139">
        <v>18093.28</v>
      </c>
      <c r="F366" s="139">
        <v>18093.28</v>
      </c>
      <c r="G366" s="139">
        <v>18093.28</v>
      </c>
      <c r="H366" s="139">
        <v>18093.28</v>
      </c>
      <c r="I366" s="139">
        <v>18093.28</v>
      </c>
      <c r="J366" s="139">
        <v>18093.28</v>
      </c>
      <c r="K366" s="139">
        <v>18093.28</v>
      </c>
      <c r="L366" s="139">
        <v>18093.28</v>
      </c>
      <c r="M366" s="139">
        <v>18093.28</v>
      </c>
      <c r="N366" s="139">
        <v>18093.28</v>
      </c>
      <c r="O366" s="139">
        <v>0.28000000000000003</v>
      </c>
      <c r="P366" s="139">
        <v>0.28000000000000003</v>
      </c>
      <c r="Q366" s="199">
        <v>0.28000000000000003</v>
      </c>
      <c r="R366" s="199">
        <v>0.28000000000000003</v>
      </c>
      <c r="S366" s="199">
        <v>0.28000000000000003</v>
      </c>
      <c r="T366" s="199">
        <v>0.28000000000000003</v>
      </c>
      <c r="U366" s="199">
        <v>0.28000000000000003</v>
      </c>
      <c r="V366" s="199">
        <v>0.28000000000000003</v>
      </c>
      <c r="W366" s="199">
        <v>0.28000000000000003</v>
      </c>
      <c r="X366" s="199">
        <v>0.28000000000000003</v>
      </c>
      <c r="Y366" s="199">
        <v>0.28000000000000003</v>
      </c>
      <c r="Z366" s="199">
        <v>0.28000000000000003</v>
      </c>
      <c r="AA366" s="199">
        <v>0</v>
      </c>
      <c r="AB366" s="199">
        <v>0</v>
      </c>
      <c r="AC366" s="199">
        <f>IFERROR(VLOOKUP('SAP Data'!$C366,'2021 Balance Sheet'!$B$7:$O$1335,'2021 Balance Sheet'!D$2, FALSE),0)</f>
        <v>0</v>
      </c>
      <c r="AD366" s="199">
        <f>IFERROR(VLOOKUP('SAP Data'!$C366,'2021 Balance Sheet'!$B$7:$O$1335,'2021 Balance Sheet'!E$2, FALSE),0)</f>
        <v>0</v>
      </c>
      <c r="AE366" s="199">
        <f>IFERROR(VLOOKUP('SAP Data'!$C366,'2021 Balance Sheet'!$B$7:$O$1335,'2021 Balance Sheet'!F$2, FALSE),0)</f>
        <v>0</v>
      </c>
      <c r="AF366" s="199">
        <f>IFERROR(VLOOKUP('SAP Data'!$C366,'2021 Balance Sheet'!$B$7:$O$1335,'2021 Balance Sheet'!G$2, FALSE),0)</f>
        <v>0</v>
      </c>
      <c r="AG366" s="199">
        <f>IFERROR(VLOOKUP('SAP Data'!$C366,'2021 Balance Sheet'!$B$7:$O$1335,'2021 Balance Sheet'!H$2, FALSE),0)</f>
        <v>0</v>
      </c>
      <c r="AH366" s="199">
        <f>IFERROR(VLOOKUP('SAP Data'!$C366,'2021 Balance Sheet'!$B$7:$O$1335,'2021 Balance Sheet'!I$2, FALSE),0)</f>
        <v>0</v>
      </c>
      <c r="AI366" s="199">
        <f>IFERROR(VLOOKUP('SAP Data'!$C366,'2021 Balance Sheet'!$B$7:$O$1335,'2021 Balance Sheet'!J$2, FALSE),0)</f>
        <v>0</v>
      </c>
      <c r="AJ366" s="199">
        <f>IFERROR(VLOOKUP('SAP Data'!$C366,'2021 Balance Sheet'!$B$7:$O$1335,'2021 Balance Sheet'!K$2, FALSE),0)</f>
        <v>0</v>
      </c>
      <c r="AK366" s="199">
        <f>IFERROR(VLOOKUP('SAP Data'!$C366,'2021 Balance Sheet'!$B$7:$O$1335,'2021 Balance Sheet'!L$2, FALSE),0)</f>
        <v>0</v>
      </c>
      <c r="AL366" s="199">
        <f>IFERROR(VLOOKUP('SAP Data'!$C366,'2021 Balance Sheet'!$B$7:$O$1335,'2021 Balance Sheet'!M$2, FALSE),0)</f>
        <v>0</v>
      </c>
      <c r="AM366" s="199">
        <f>IFERROR(VLOOKUP('SAP Data'!$C366,'2021 Balance Sheet'!$B$7:$O$1335,'2021 Balance Sheet'!N$2, FALSE),0)</f>
        <v>0</v>
      </c>
      <c r="AN366" s="199">
        <f>IFERROR(VLOOKUP('SAP Data'!$C366,'2021 Balance Sheet'!$B$7:$O$1335,'2021 Balance Sheet'!O$2, FALSE),0)</f>
        <v>0</v>
      </c>
      <c r="AO366" s="198">
        <f t="shared" si="10"/>
        <v>0</v>
      </c>
    </row>
    <row r="367" spans="1:41" ht="15.75" thickBot="1" x14ac:dyDescent="0.3">
      <c r="A367" s="26" t="str">
        <f t="shared" si="11"/>
        <v>186178</v>
      </c>
      <c r="B367" s="126" t="s">
        <v>576</v>
      </c>
      <c r="C367" s="153" t="s">
        <v>577</v>
      </c>
      <c r="D367" s="125" t="s">
        <v>4</v>
      </c>
      <c r="E367" s="140">
        <v>323318.25</v>
      </c>
      <c r="F367" s="140">
        <v>325452.90999999997</v>
      </c>
      <c r="G367" s="140">
        <v>328865.5</v>
      </c>
      <c r="H367" s="140">
        <v>332634.55</v>
      </c>
      <c r="I367" s="140">
        <v>336800.9</v>
      </c>
      <c r="J367" s="140">
        <v>336367.29</v>
      </c>
      <c r="K367" s="140">
        <v>339739.02</v>
      </c>
      <c r="L367" s="140">
        <v>345756.35</v>
      </c>
      <c r="M367" s="140">
        <v>350177.22</v>
      </c>
      <c r="N367" s="140">
        <v>354281.68</v>
      </c>
      <c r="O367" s="140">
        <v>37130.699999999997</v>
      </c>
      <c r="P367" s="140">
        <v>41408.83</v>
      </c>
      <c r="Q367" s="199">
        <v>44302.76</v>
      </c>
      <c r="R367" s="199">
        <v>49542.37</v>
      </c>
      <c r="S367" s="199">
        <v>54974.94</v>
      </c>
      <c r="T367" s="199">
        <v>59137.31</v>
      </c>
      <c r="U367" s="199">
        <v>63043.839999999997</v>
      </c>
      <c r="V367" s="199">
        <v>67347.75</v>
      </c>
      <c r="W367" s="199">
        <v>69193.55</v>
      </c>
      <c r="X367" s="199">
        <v>72085.759999999995</v>
      </c>
      <c r="Y367" s="199">
        <v>74724.070000000007</v>
      </c>
      <c r="Z367" s="199">
        <v>79433.740000000005</v>
      </c>
      <c r="AA367" s="199">
        <v>40380.199999999997</v>
      </c>
      <c r="AB367" s="199">
        <v>42475.53</v>
      </c>
      <c r="AC367" s="199">
        <f>IFERROR(VLOOKUP('SAP Data'!$C367,'2021 Balance Sheet'!$B$7:$O$1335,'2021 Balance Sheet'!D$2, FALSE),0)</f>
        <v>44416.53</v>
      </c>
      <c r="AD367" s="199">
        <f>IFERROR(VLOOKUP('SAP Data'!$C367,'2021 Balance Sheet'!$B$7:$O$1335,'2021 Balance Sheet'!E$2, FALSE),0)</f>
        <v>47817.66</v>
      </c>
      <c r="AE367" s="199">
        <f>IFERROR(VLOOKUP('SAP Data'!$C367,'2021 Balance Sheet'!$B$7:$O$1335,'2021 Balance Sheet'!F$2, FALSE),0)</f>
        <v>52129.14</v>
      </c>
      <c r="AF367" s="199">
        <f>IFERROR(VLOOKUP('SAP Data'!$C367,'2021 Balance Sheet'!$B$7:$O$1335,'2021 Balance Sheet'!G$2, FALSE),0)</f>
        <v>56118.57</v>
      </c>
      <c r="AG367" s="199">
        <f>IFERROR(VLOOKUP('SAP Data'!$C367,'2021 Balance Sheet'!$B$7:$O$1335,'2021 Balance Sheet'!H$2, FALSE),0)</f>
        <v>62343.8</v>
      </c>
      <c r="AH367" s="199">
        <f>IFERROR(VLOOKUP('SAP Data'!$C367,'2021 Balance Sheet'!$B$7:$O$1335,'2021 Balance Sheet'!I$2, FALSE),0)</f>
        <v>65479.17</v>
      </c>
      <c r="AI367" s="199">
        <f>IFERROR(VLOOKUP('SAP Data'!$C367,'2021 Balance Sheet'!$B$7:$O$1335,'2021 Balance Sheet'!J$2, FALSE),0)</f>
        <v>68504.759999999995</v>
      </c>
      <c r="AJ367" s="199">
        <f>IFERROR(VLOOKUP('SAP Data'!$C367,'2021 Balance Sheet'!$B$7:$O$1335,'2021 Balance Sheet'!K$2, FALSE),0)</f>
        <v>75037.84</v>
      </c>
      <c r="AK367" s="199">
        <f>IFERROR(VLOOKUP('SAP Data'!$C367,'2021 Balance Sheet'!$B$7:$O$1335,'2021 Balance Sheet'!L$2, FALSE),0)</f>
        <v>82162.44</v>
      </c>
      <c r="AL367" s="199">
        <f>IFERROR(VLOOKUP('SAP Data'!$C367,'2021 Balance Sheet'!$B$7:$O$1335,'2021 Balance Sheet'!M$2, FALSE),0)</f>
        <v>87241.07</v>
      </c>
      <c r="AM367" s="199">
        <f>IFERROR(VLOOKUP('SAP Data'!$C367,'2021 Balance Sheet'!$B$7:$O$1335,'2021 Balance Sheet'!N$2, FALSE),0)</f>
        <v>50668.46</v>
      </c>
      <c r="AN367" s="199">
        <f>IFERROR(VLOOKUP('SAP Data'!$C367,'2021 Balance Sheet'!$B$7:$O$1335,'2021 Balance Sheet'!O$2, FALSE),0)</f>
        <v>56572.66</v>
      </c>
      <c r="AO367" s="198">
        <f t="shared" si="10"/>
        <v>42475.53</v>
      </c>
    </row>
    <row r="368" spans="1:41" ht="15.75" thickBot="1" x14ac:dyDescent="0.3">
      <c r="A368" s="26" t="str">
        <f t="shared" si="11"/>
        <v>186179</v>
      </c>
      <c r="B368" s="126" t="s">
        <v>579</v>
      </c>
      <c r="C368" s="153" t="s">
        <v>580</v>
      </c>
      <c r="D368" s="125" t="s">
        <v>4</v>
      </c>
      <c r="E368" s="139">
        <v>54275.519999999997</v>
      </c>
      <c r="F368" s="139">
        <v>54275.519999999997</v>
      </c>
      <c r="G368" s="139">
        <v>54275.519999999997</v>
      </c>
      <c r="H368" s="139">
        <v>54275.519999999997</v>
      </c>
      <c r="I368" s="139">
        <v>54275.519999999997</v>
      </c>
      <c r="J368" s="139">
        <v>54275.519999999997</v>
      </c>
      <c r="K368" s="139">
        <v>54275.519999999997</v>
      </c>
      <c r="L368" s="139">
        <v>54275.519999999997</v>
      </c>
      <c r="M368" s="139">
        <v>54275.519999999997</v>
      </c>
      <c r="N368" s="139">
        <v>54275.519999999997</v>
      </c>
      <c r="O368" s="139">
        <v>-0.48</v>
      </c>
      <c r="P368" s="139">
        <v>-0.48</v>
      </c>
      <c r="Q368" s="199">
        <v>-0.48</v>
      </c>
      <c r="R368" s="199">
        <v>-0.48</v>
      </c>
      <c r="S368" s="199">
        <v>-0.48</v>
      </c>
      <c r="T368" s="199">
        <v>-0.48</v>
      </c>
      <c r="U368" s="199">
        <v>-0.48</v>
      </c>
      <c r="V368" s="199">
        <v>-0.48</v>
      </c>
      <c r="W368" s="199">
        <v>-0.48</v>
      </c>
      <c r="X368" s="199">
        <v>-0.48</v>
      </c>
      <c r="Y368" s="199">
        <v>-0.48</v>
      </c>
      <c r="Z368" s="199">
        <v>-0.48</v>
      </c>
      <c r="AA368" s="199">
        <v>0</v>
      </c>
      <c r="AB368" s="199">
        <v>0</v>
      </c>
      <c r="AC368" s="199">
        <f>IFERROR(VLOOKUP('SAP Data'!$C368,'2021 Balance Sheet'!$B$7:$O$1335,'2021 Balance Sheet'!D$2, FALSE),0)</f>
        <v>0</v>
      </c>
      <c r="AD368" s="199">
        <f>IFERROR(VLOOKUP('SAP Data'!$C368,'2021 Balance Sheet'!$B$7:$O$1335,'2021 Balance Sheet'!E$2, FALSE),0)</f>
        <v>0</v>
      </c>
      <c r="AE368" s="199">
        <f>IFERROR(VLOOKUP('SAP Data'!$C368,'2021 Balance Sheet'!$B$7:$O$1335,'2021 Balance Sheet'!F$2, FALSE),0)</f>
        <v>0</v>
      </c>
      <c r="AF368" s="199">
        <f>IFERROR(VLOOKUP('SAP Data'!$C368,'2021 Balance Sheet'!$B$7:$O$1335,'2021 Balance Sheet'!G$2, FALSE),0)</f>
        <v>0</v>
      </c>
      <c r="AG368" s="199">
        <f>IFERROR(VLOOKUP('SAP Data'!$C368,'2021 Balance Sheet'!$B$7:$O$1335,'2021 Balance Sheet'!H$2, FALSE),0)</f>
        <v>0</v>
      </c>
      <c r="AH368" s="199">
        <f>IFERROR(VLOOKUP('SAP Data'!$C368,'2021 Balance Sheet'!$B$7:$O$1335,'2021 Balance Sheet'!I$2, FALSE),0)</f>
        <v>0</v>
      </c>
      <c r="AI368" s="199">
        <f>IFERROR(VLOOKUP('SAP Data'!$C368,'2021 Balance Sheet'!$B$7:$O$1335,'2021 Balance Sheet'!J$2, FALSE),0)</f>
        <v>0</v>
      </c>
      <c r="AJ368" s="199">
        <f>IFERROR(VLOOKUP('SAP Data'!$C368,'2021 Balance Sheet'!$B$7:$O$1335,'2021 Balance Sheet'!K$2, FALSE),0)</f>
        <v>0</v>
      </c>
      <c r="AK368" s="199">
        <f>IFERROR(VLOOKUP('SAP Data'!$C368,'2021 Balance Sheet'!$B$7:$O$1335,'2021 Balance Sheet'!L$2, FALSE),0)</f>
        <v>0</v>
      </c>
      <c r="AL368" s="199">
        <f>IFERROR(VLOOKUP('SAP Data'!$C368,'2021 Balance Sheet'!$B$7:$O$1335,'2021 Balance Sheet'!M$2, FALSE),0)</f>
        <v>0</v>
      </c>
      <c r="AM368" s="199">
        <f>IFERROR(VLOOKUP('SAP Data'!$C368,'2021 Balance Sheet'!$B$7:$O$1335,'2021 Balance Sheet'!N$2, FALSE),0)</f>
        <v>0</v>
      </c>
      <c r="AN368" s="199">
        <f>IFERROR(VLOOKUP('SAP Data'!$C368,'2021 Balance Sheet'!$B$7:$O$1335,'2021 Balance Sheet'!O$2, FALSE),0)</f>
        <v>0</v>
      </c>
      <c r="AO368" s="198">
        <f t="shared" si="10"/>
        <v>0</v>
      </c>
    </row>
    <row r="369" spans="1:75" ht="15.75" thickBot="1" x14ac:dyDescent="0.3">
      <c r="A369" s="26" t="str">
        <f t="shared" si="11"/>
        <v>186180</v>
      </c>
      <c r="B369" s="126" t="s">
        <v>582</v>
      </c>
      <c r="C369" s="153" t="s">
        <v>583</v>
      </c>
      <c r="D369" s="125" t="s">
        <v>4</v>
      </c>
      <c r="E369" s="140">
        <v>-3613566.94</v>
      </c>
      <c r="F369" s="140">
        <v>-3613566.94</v>
      </c>
      <c r="G369" s="140">
        <v>-3613700.72</v>
      </c>
      <c r="H369" s="140">
        <v>-3613700.72</v>
      </c>
      <c r="I369" s="140">
        <v>-3613700.72</v>
      </c>
      <c r="J369" s="140">
        <v>-3613959.09</v>
      </c>
      <c r="K369" s="140">
        <v>-3613959.09</v>
      </c>
      <c r="L369" s="140">
        <v>-3613958.35</v>
      </c>
      <c r="M369" s="140">
        <v>-3614535.58</v>
      </c>
      <c r="N369" s="140">
        <v>-5102162.1900000004</v>
      </c>
      <c r="O369" s="140">
        <v>-2085334.19</v>
      </c>
      <c r="P369" s="140">
        <v>-2085739.3</v>
      </c>
      <c r="Q369" s="199">
        <v>-2085739.3</v>
      </c>
      <c r="R369" s="199">
        <v>-2089784.11</v>
      </c>
      <c r="S369" s="199">
        <v>-2090409.96</v>
      </c>
      <c r="T369" s="199">
        <v>-2090409.96</v>
      </c>
      <c r="U369" s="199">
        <v>-2090409.96</v>
      </c>
      <c r="V369" s="199">
        <v>-2090603.04</v>
      </c>
      <c r="W369" s="199">
        <v>-2090603.04</v>
      </c>
      <c r="X369" s="199">
        <v>-2090603.04</v>
      </c>
      <c r="Y369" s="199">
        <v>-2090951.08</v>
      </c>
      <c r="Z369" s="199">
        <v>-2090951.08</v>
      </c>
      <c r="AA369" s="199">
        <v>-1743496.49</v>
      </c>
      <c r="AB369" s="199">
        <v>-1746356.81</v>
      </c>
      <c r="AC369" s="199">
        <f>IFERROR(VLOOKUP('SAP Data'!$C369,'2021 Balance Sheet'!$B$7:$O$1335,'2021 Balance Sheet'!D$2, FALSE),0)</f>
        <v>-1737625.32</v>
      </c>
      <c r="AD369" s="199">
        <f>IFERROR(VLOOKUP('SAP Data'!$C369,'2021 Balance Sheet'!$B$7:$O$1335,'2021 Balance Sheet'!E$2, FALSE),0)</f>
        <v>-1737625.32</v>
      </c>
      <c r="AE369" s="199">
        <f>IFERROR(VLOOKUP('SAP Data'!$C369,'2021 Balance Sheet'!$B$7:$O$1335,'2021 Balance Sheet'!F$2, FALSE),0)</f>
        <v>-1743927.46</v>
      </c>
      <c r="AF369" s="199">
        <f>IFERROR(VLOOKUP('SAP Data'!$C369,'2021 Balance Sheet'!$B$7:$O$1335,'2021 Balance Sheet'!G$2, FALSE),0)</f>
        <v>-1743927.46</v>
      </c>
      <c r="AG369" s="199">
        <f>IFERROR(VLOOKUP('SAP Data'!$C369,'2021 Balance Sheet'!$B$7:$O$1335,'2021 Balance Sheet'!H$2, FALSE),0)</f>
        <v>-1743927.46</v>
      </c>
      <c r="AH369" s="199">
        <f>IFERROR(VLOOKUP('SAP Data'!$C369,'2021 Balance Sheet'!$B$7:$O$1335,'2021 Balance Sheet'!I$2, FALSE),0)</f>
        <v>-1744013.33</v>
      </c>
      <c r="AI369" s="199">
        <f>IFERROR(VLOOKUP('SAP Data'!$C369,'2021 Balance Sheet'!$B$7:$O$1335,'2021 Balance Sheet'!J$2, FALSE),0)</f>
        <v>-1744013.33</v>
      </c>
      <c r="AJ369" s="199">
        <f>IFERROR(VLOOKUP('SAP Data'!$C369,'2021 Balance Sheet'!$B$7:$O$1335,'2021 Balance Sheet'!K$2, FALSE),0)</f>
        <v>-1744013.33</v>
      </c>
      <c r="AK369" s="199">
        <f>IFERROR(VLOOKUP('SAP Data'!$C369,'2021 Balance Sheet'!$B$7:$O$1335,'2021 Balance Sheet'!L$2, FALSE),0)</f>
        <v>-1744146.55</v>
      </c>
      <c r="AL369" s="199">
        <f>IFERROR(VLOOKUP('SAP Data'!$C369,'2021 Balance Sheet'!$B$7:$O$1335,'2021 Balance Sheet'!M$2, FALSE),0)</f>
        <v>-1744141.58</v>
      </c>
      <c r="AM369" s="199">
        <f>IFERROR(VLOOKUP('SAP Data'!$C369,'2021 Balance Sheet'!$B$7:$O$1335,'2021 Balance Sheet'!N$2, FALSE),0)</f>
        <v>-1550386.86</v>
      </c>
      <c r="AN369" s="199">
        <f>IFERROR(VLOOKUP('SAP Data'!$C369,'2021 Balance Sheet'!$B$7:$O$1335,'2021 Balance Sheet'!O$2, FALSE),0)</f>
        <v>-1550386.86</v>
      </c>
      <c r="AO369" s="198">
        <f t="shared" si="10"/>
        <v>-1746356.81</v>
      </c>
    </row>
    <row r="370" spans="1:75" ht="15.75" thickBot="1" x14ac:dyDescent="0.3">
      <c r="A370" s="26" t="str">
        <f t="shared" si="11"/>
        <v>186181</v>
      </c>
      <c r="B370" s="126" t="s">
        <v>585</v>
      </c>
      <c r="C370" s="153" t="s">
        <v>586</v>
      </c>
      <c r="D370" s="125" t="s">
        <v>4</v>
      </c>
      <c r="E370" s="139">
        <v>0.01</v>
      </c>
      <c r="F370" s="139">
        <v>0.01</v>
      </c>
      <c r="G370" s="139">
        <v>0.01</v>
      </c>
      <c r="H370" s="139">
        <v>0.01</v>
      </c>
      <c r="I370" s="139">
        <v>0.01</v>
      </c>
      <c r="J370" s="139">
        <v>0.01</v>
      </c>
      <c r="K370" s="139">
        <v>0.01</v>
      </c>
      <c r="L370" s="139">
        <v>0.01</v>
      </c>
      <c r="M370" s="139">
        <v>0.01</v>
      </c>
      <c r="N370" s="139">
        <v>0.01</v>
      </c>
      <c r="O370" s="139">
        <v>0.01</v>
      </c>
      <c r="P370" s="139">
        <v>0.01</v>
      </c>
      <c r="Q370" s="199">
        <v>0.01</v>
      </c>
      <c r="R370" s="199">
        <v>0.01</v>
      </c>
      <c r="S370" s="199">
        <v>0.01</v>
      </c>
      <c r="T370" s="199">
        <v>0.01</v>
      </c>
      <c r="U370" s="199">
        <v>0.01</v>
      </c>
      <c r="V370" s="199">
        <v>0.01</v>
      </c>
      <c r="W370" s="199">
        <v>0.01</v>
      </c>
      <c r="X370" s="199">
        <v>0.01</v>
      </c>
      <c r="Y370" s="199">
        <v>0.01</v>
      </c>
      <c r="Z370" s="199">
        <v>0.01</v>
      </c>
      <c r="AA370" s="199">
        <v>0.01</v>
      </c>
      <c r="AB370" s="199">
        <v>0.01</v>
      </c>
      <c r="AC370" s="199">
        <f>IFERROR(VLOOKUP('SAP Data'!$C370,'2021 Balance Sheet'!$B$7:$O$1335,'2021 Balance Sheet'!D$2, FALSE),0)</f>
        <v>0.01</v>
      </c>
      <c r="AD370" s="199">
        <f>IFERROR(VLOOKUP('SAP Data'!$C370,'2021 Balance Sheet'!$B$7:$O$1335,'2021 Balance Sheet'!E$2, FALSE),0)</f>
        <v>0.01</v>
      </c>
      <c r="AE370" s="199">
        <f>IFERROR(VLOOKUP('SAP Data'!$C370,'2021 Balance Sheet'!$B$7:$O$1335,'2021 Balance Sheet'!F$2, FALSE),0)</f>
        <v>0.01</v>
      </c>
      <c r="AF370" s="199">
        <f>IFERROR(VLOOKUP('SAP Data'!$C370,'2021 Balance Sheet'!$B$7:$O$1335,'2021 Balance Sheet'!G$2, FALSE),0)</f>
        <v>0.01</v>
      </c>
      <c r="AG370" s="199">
        <f>IFERROR(VLOOKUP('SAP Data'!$C370,'2021 Balance Sheet'!$B$7:$O$1335,'2021 Balance Sheet'!H$2, FALSE),0)</f>
        <v>0.01</v>
      </c>
      <c r="AH370" s="199">
        <f>IFERROR(VLOOKUP('SAP Data'!$C370,'2021 Balance Sheet'!$B$7:$O$1335,'2021 Balance Sheet'!I$2, FALSE),0)</f>
        <v>0.01</v>
      </c>
      <c r="AI370" s="199">
        <f>IFERROR(VLOOKUP('SAP Data'!$C370,'2021 Balance Sheet'!$B$7:$O$1335,'2021 Balance Sheet'!J$2, FALSE),0)</f>
        <v>0.01</v>
      </c>
      <c r="AJ370" s="199">
        <f>IFERROR(VLOOKUP('SAP Data'!$C370,'2021 Balance Sheet'!$B$7:$O$1335,'2021 Balance Sheet'!K$2, FALSE),0)</f>
        <v>0.01</v>
      </c>
      <c r="AK370" s="199">
        <f>IFERROR(VLOOKUP('SAP Data'!$C370,'2021 Balance Sheet'!$B$7:$O$1335,'2021 Balance Sheet'!L$2, FALSE),0)</f>
        <v>0.01</v>
      </c>
      <c r="AL370" s="199">
        <f>IFERROR(VLOOKUP('SAP Data'!$C370,'2021 Balance Sheet'!$B$7:$O$1335,'2021 Balance Sheet'!M$2, FALSE),0)</f>
        <v>0.01</v>
      </c>
      <c r="AM370" s="199">
        <f>IFERROR(VLOOKUP('SAP Data'!$C370,'2021 Balance Sheet'!$B$7:$O$1335,'2021 Balance Sheet'!N$2, FALSE),0)</f>
        <v>0.01</v>
      </c>
      <c r="AN370" s="199">
        <f>IFERROR(VLOOKUP('SAP Data'!$C370,'2021 Balance Sheet'!$B$7:$O$1335,'2021 Balance Sheet'!O$2, FALSE),0)</f>
        <v>0.01</v>
      </c>
      <c r="AO370" s="198">
        <f t="shared" si="10"/>
        <v>0.01</v>
      </c>
    </row>
    <row r="371" spans="1:75" ht="15.75" thickBot="1" x14ac:dyDescent="0.3">
      <c r="A371" s="26" t="str">
        <f t="shared" si="11"/>
        <v>186182</v>
      </c>
      <c r="B371" s="126" t="s">
        <v>588</v>
      </c>
      <c r="C371" s="153" t="s">
        <v>589</v>
      </c>
      <c r="D371" s="125" t="s">
        <v>4</v>
      </c>
      <c r="E371" s="140">
        <v>24652242.530000001</v>
      </c>
      <c r="F371" s="140">
        <v>24729280.789999999</v>
      </c>
      <c r="G371" s="140">
        <v>24806559.789999999</v>
      </c>
      <c r="H371" s="140">
        <v>24884080.289999999</v>
      </c>
      <c r="I371" s="140">
        <v>24961843.039999999</v>
      </c>
      <c r="J371" s="140">
        <v>25039848.800000001</v>
      </c>
      <c r="K371" s="140">
        <v>25118098.329999998</v>
      </c>
      <c r="L371" s="140">
        <v>25196592.390000001</v>
      </c>
      <c r="M371" s="140">
        <v>25275305.420000002</v>
      </c>
      <c r="N371" s="140">
        <v>25354290.829999998</v>
      </c>
      <c r="O371" s="140">
        <v>20346813.190000001</v>
      </c>
      <c r="P371" s="140">
        <v>20410397.059999999</v>
      </c>
      <c r="Q371" s="199">
        <v>20455980.34</v>
      </c>
      <c r="R371" s="199">
        <v>20501665.420000002</v>
      </c>
      <c r="S371" s="199">
        <v>20547452.530000001</v>
      </c>
      <c r="T371" s="199">
        <v>20593341.899999999</v>
      </c>
      <c r="U371" s="199">
        <v>20638923.690000001</v>
      </c>
      <c r="V371" s="199">
        <v>20685428.329999998</v>
      </c>
      <c r="W371" s="199">
        <v>20731625.850000001</v>
      </c>
      <c r="X371" s="199">
        <v>20777926.539999999</v>
      </c>
      <c r="Y371" s="199">
        <v>20824331.66</v>
      </c>
      <c r="Z371" s="199">
        <v>20870839.390000001</v>
      </c>
      <c r="AA371" s="199">
        <v>16733961.15</v>
      </c>
      <c r="AB371" s="199">
        <v>16771333.710000001</v>
      </c>
      <c r="AC371" s="199">
        <f>IFERROR(VLOOKUP('SAP Data'!$C371,'2021 Balance Sheet'!$B$7:$O$1335,'2021 Balance Sheet'!D$2, FALSE),0)</f>
        <v>16790900.289999999</v>
      </c>
      <c r="AD371" s="199">
        <f>IFERROR(VLOOKUP('SAP Data'!$C371,'2021 Balance Sheet'!$B$7:$O$1335,'2021 Balance Sheet'!E$2, FALSE),0)</f>
        <v>16810489.699999999</v>
      </c>
      <c r="AE371" s="199">
        <f>IFERROR(VLOOKUP('SAP Data'!$C371,'2021 Balance Sheet'!$B$7:$O$1335,'2021 Balance Sheet'!F$2, FALSE),0)</f>
        <v>16830101.960000001</v>
      </c>
      <c r="AF371" s="199">
        <f>IFERROR(VLOOKUP('SAP Data'!$C371,'2021 Balance Sheet'!$B$7:$O$1335,'2021 Balance Sheet'!G$2, FALSE),0)</f>
        <v>16849737.100000001</v>
      </c>
      <c r="AG371" s="199">
        <f>IFERROR(VLOOKUP('SAP Data'!$C371,'2021 Balance Sheet'!$B$7:$O$1335,'2021 Balance Sheet'!H$2, FALSE),0)</f>
        <v>16869395.149999999</v>
      </c>
      <c r="AH371" s="199">
        <f>IFERROR(VLOOKUP('SAP Data'!$C371,'2021 Balance Sheet'!$B$7:$O$1335,'2021 Balance Sheet'!I$2, FALSE),0)</f>
        <v>16889076.109999999</v>
      </c>
      <c r="AI371" s="199">
        <f>IFERROR(VLOOKUP('SAP Data'!$C371,'2021 Balance Sheet'!$B$7:$O$1335,'2021 Balance Sheet'!J$2, FALSE),0)</f>
        <v>16908780.030000001</v>
      </c>
      <c r="AJ371" s="199">
        <f>IFERROR(VLOOKUP('SAP Data'!$C371,'2021 Balance Sheet'!$B$7:$O$1335,'2021 Balance Sheet'!K$2, FALSE),0)</f>
        <v>16928506.940000001</v>
      </c>
      <c r="AK371" s="199">
        <f>IFERROR(VLOOKUP('SAP Data'!$C371,'2021 Balance Sheet'!$B$7:$O$1335,'2021 Balance Sheet'!L$2, FALSE),0)</f>
        <v>31362272.57</v>
      </c>
      <c r="AL371" s="199">
        <f>IFERROR(VLOOKUP('SAP Data'!$C371,'2021 Balance Sheet'!$B$7:$O$1335,'2021 Balance Sheet'!M$2, FALSE),0)</f>
        <v>31398861.890000001</v>
      </c>
      <c r="AM371" s="199">
        <f>IFERROR(VLOOKUP('SAP Data'!$C371,'2021 Balance Sheet'!$B$7:$O$1335,'2021 Balance Sheet'!N$2, FALSE),0)</f>
        <v>25114358.5</v>
      </c>
      <c r="AN371" s="199">
        <f>IFERROR(VLOOKUP('SAP Data'!$C371,'2021 Balance Sheet'!$B$7:$O$1335,'2021 Balance Sheet'!O$2, FALSE),0)</f>
        <v>25143658.579999998</v>
      </c>
      <c r="AO371" s="198">
        <f t="shared" si="10"/>
        <v>16771333.710000001</v>
      </c>
    </row>
    <row r="372" spans="1:75" ht="15.75" thickBot="1" x14ac:dyDescent="0.3">
      <c r="A372" s="26" t="str">
        <f t="shared" si="11"/>
        <v>186183</v>
      </c>
      <c r="B372" s="126" t="s">
        <v>591</v>
      </c>
      <c r="C372" s="153" t="s">
        <v>592</v>
      </c>
      <c r="D372" s="125" t="s">
        <v>4</v>
      </c>
      <c r="E372" s="139">
        <v>3652753.25</v>
      </c>
      <c r="F372" s="139">
        <v>2755357.58</v>
      </c>
      <c r="G372" s="139">
        <v>1824852.35</v>
      </c>
      <c r="H372" s="139">
        <v>1309990.27</v>
      </c>
      <c r="I372" s="139">
        <v>985646.4</v>
      </c>
      <c r="J372" s="139">
        <v>761398.13</v>
      </c>
      <c r="K372" s="139">
        <v>580499.98</v>
      </c>
      <c r="L372" s="139">
        <v>424539</v>
      </c>
      <c r="M372" s="139">
        <v>258464.29</v>
      </c>
      <c r="N372" s="139">
        <v>-69789.38</v>
      </c>
      <c r="O372" s="139">
        <v>4492472.6900000004</v>
      </c>
      <c r="P372" s="139">
        <v>3769050.12</v>
      </c>
      <c r="Q372" s="199">
        <v>2979579.88</v>
      </c>
      <c r="R372" s="199">
        <v>2315382.3199999998</v>
      </c>
      <c r="S372" s="199">
        <v>1679452.68</v>
      </c>
      <c r="T372" s="199">
        <v>1189286.8500000001</v>
      </c>
      <c r="U372" s="199">
        <v>919362.4</v>
      </c>
      <c r="V372" s="199">
        <v>708479.93</v>
      </c>
      <c r="W372" s="199">
        <v>547137.71</v>
      </c>
      <c r="X372" s="199">
        <v>417957.48</v>
      </c>
      <c r="Y372" s="199">
        <v>283743.88</v>
      </c>
      <c r="Z372" s="199">
        <v>98850.44</v>
      </c>
      <c r="AA372" s="199">
        <v>3864393.76</v>
      </c>
      <c r="AB372" s="199">
        <v>3281476.15</v>
      </c>
      <c r="AC372" s="199">
        <f>IFERROR(VLOOKUP('SAP Data'!$C372,'2021 Balance Sheet'!$B$7:$O$1335,'2021 Balance Sheet'!D$2, FALSE),0)</f>
        <v>2678753</v>
      </c>
      <c r="AD372" s="199">
        <f>IFERROR(VLOOKUP('SAP Data'!$C372,'2021 Balance Sheet'!$B$7:$O$1335,'2021 Balance Sheet'!E$2, FALSE),0)</f>
        <v>2067243.39</v>
      </c>
      <c r="AE372" s="199">
        <f>IFERROR(VLOOKUP('SAP Data'!$C372,'2021 Balance Sheet'!$B$7:$O$1335,'2021 Balance Sheet'!F$2, FALSE),0)</f>
        <v>1523289.56</v>
      </c>
      <c r="AF372" s="199">
        <f>IFERROR(VLOOKUP('SAP Data'!$C372,'2021 Balance Sheet'!$B$7:$O$1335,'2021 Balance Sheet'!G$2, FALSE),0)</f>
        <v>1120662.33</v>
      </c>
      <c r="AG372" s="199">
        <f>IFERROR(VLOOKUP('SAP Data'!$C372,'2021 Balance Sheet'!$B$7:$O$1335,'2021 Balance Sheet'!H$2, FALSE),0)</f>
        <v>900117.68</v>
      </c>
      <c r="AH372" s="199">
        <f>IFERROR(VLOOKUP('SAP Data'!$C372,'2021 Balance Sheet'!$B$7:$O$1335,'2021 Balance Sheet'!I$2, FALSE),0)</f>
        <v>732302.35</v>
      </c>
      <c r="AI372" s="199">
        <f>IFERROR(VLOOKUP('SAP Data'!$C372,'2021 Balance Sheet'!$B$7:$O$1335,'2021 Balance Sheet'!J$2, FALSE),0)</f>
        <v>622414.18999999994</v>
      </c>
      <c r="AJ372" s="199">
        <f>IFERROR(VLOOKUP('SAP Data'!$C372,'2021 Balance Sheet'!$B$7:$O$1335,'2021 Balance Sheet'!K$2, FALSE),0)</f>
        <v>521160.99</v>
      </c>
      <c r="AK372" s="199">
        <f>IFERROR(VLOOKUP('SAP Data'!$C372,'2021 Balance Sheet'!$B$7:$O$1335,'2021 Balance Sheet'!L$2, FALSE),0)</f>
        <v>407165.14</v>
      </c>
      <c r="AL372" s="199">
        <f>IFERROR(VLOOKUP('SAP Data'!$C372,'2021 Balance Sheet'!$B$7:$O$1335,'2021 Balance Sheet'!M$2, FALSE),0)</f>
        <v>206448.03</v>
      </c>
      <c r="AM372" s="199">
        <f>IFERROR(VLOOKUP('SAP Data'!$C372,'2021 Balance Sheet'!$B$7:$O$1335,'2021 Balance Sheet'!N$2, FALSE),0)</f>
        <v>6074022.2300000004</v>
      </c>
      <c r="AN372" s="199">
        <f>IFERROR(VLOOKUP('SAP Data'!$C372,'2021 Balance Sheet'!$B$7:$O$1335,'2021 Balance Sheet'!O$2, FALSE),0)</f>
        <v>5261663.82</v>
      </c>
      <c r="AO372" s="198">
        <f t="shared" si="10"/>
        <v>3281476.15</v>
      </c>
    </row>
    <row r="373" spans="1:75" s="135" customFormat="1" ht="15.75" thickBot="1" x14ac:dyDescent="0.3">
      <c r="A373" s="26" t="str">
        <f t="shared" si="11"/>
        <v>186184</v>
      </c>
      <c r="B373" s="126" t="s">
        <v>4059</v>
      </c>
      <c r="C373" s="153" t="s">
        <v>4060</v>
      </c>
      <c r="D373" s="125"/>
      <c r="E373" s="139"/>
      <c r="F373" s="139"/>
      <c r="G373" s="139"/>
      <c r="H373" s="139"/>
      <c r="I373" s="139"/>
      <c r="J373" s="139"/>
      <c r="K373" s="139"/>
      <c r="L373" s="139"/>
      <c r="M373" s="139"/>
      <c r="N373" s="139"/>
      <c r="O373" s="139"/>
      <c r="P373" s="139"/>
      <c r="Q373" s="199">
        <v>0</v>
      </c>
      <c r="R373" s="199">
        <v>0</v>
      </c>
      <c r="S373" s="199">
        <v>0</v>
      </c>
      <c r="T373" s="199">
        <v>0</v>
      </c>
      <c r="U373" s="199">
        <v>0</v>
      </c>
      <c r="V373" s="199">
        <v>0</v>
      </c>
      <c r="W373" s="199">
        <v>0</v>
      </c>
      <c r="X373" s="199">
        <v>0</v>
      </c>
      <c r="Y373" s="199">
        <v>0</v>
      </c>
      <c r="Z373" s="199">
        <v>0</v>
      </c>
      <c r="AA373" s="199">
        <v>212521.18</v>
      </c>
      <c r="AB373" s="199">
        <v>181237.88</v>
      </c>
      <c r="AC373" s="199">
        <f>IFERROR(VLOOKUP('SAP Data'!$C373,'2021 Balance Sheet'!$B$7:$O$1335,'2021 Balance Sheet'!D$2, FALSE),0)</f>
        <v>149585.74</v>
      </c>
      <c r="AD373" s="199">
        <f>IFERROR(VLOOKUP('SAP Data'!$C373,'2021 Balance Sheet'!$B$7:$O$1335,'2021 Balance Sheet'!E$2, FALSE),0)</f>
        <v>116829.53</v>
      </c>
      <c r="AE373" s="199">
        <f>IFERROR(VLOOKUP('SAP Data'!$C373,'2021 Balance Sheet'!$B$7:$O$1335,'2021 Balance Sheet'!F$2, FALSE),0)</f>
        <v>87451.07</v>
      </c>
      <c r="AF373" s="199">
        <f>IFERROR(VLOOKUP('SAP Data'!$C373,'2021 Balance Sheet'!$B$7:$O$1335,'2021 Balance Sheet'!G$2, FALSE),0)</f>
        <v>66097.7</v>
      </c>
      <c r="AG373" s="199">
        <f>IFERROR(VLOOKUP('SAP Data'!$C373,'2021 Balance Sheet'!$B$7:$O$1335,'2021 Balance Sheet'!H$2, FALSE),0)</f>
        <v>54513.79</v>
      </c>
      <c r="AH373" s="199">
        <f>IFERROR(VLOOKUP('SAP Data'!$C373,'2021 Balance Sheet'!$B$7:$O$1335,'2021 Balance Sheet'!I$2, FALSE),0)</f>
        <v>45274.66</v>
      </c>
      <c r="AI373" s="199">
        <f>IFERROR(VLOOKUP('SAP Data'!$C373,'2021 Balance Sheet'!$B$7:$O$1335,'2021 Balance Sheet'!J$2, FALSE),0)</f>
        <v>39010.589999999997</v>
      </c>
      <c r="AJ373" s="199">
        <f>IFERROR(VLOOKUP('SAP Data'!$C373,'2021 Balance Sheet'!$B$7:$O$1335,'2021 Balance Sheet'!K$2, FALSE),0)</f>
        <v>33205.57</v>
      </c>
      <c r="AK373" s="199">
        <f>IFERROR(VLOOKUP('SAP Data'!$C373,'2021 Balance Sheet'!$B$7:$O$1335,'2021 Balance Sheet'!L$2, FALSE),0)</f>
        <v>26514.35</v>
      </c>
      <c r="AL373" s="199">
        <f>IFERROR(VLOOKUP('SAP Data'!$C373,'2021 Balance Sheet'!$B$7:$O$1335,'2021 Balance Sheet'!M$2, FALSE),0)</f>
        <v>15935.38</v>
      </c>
      <c r="AM373" s="199">
        <f>IFERROR(VLOOKUP('SAP Data'!$C373,'2021 Balance Sheet'!$B$7:$O$1335,'2021 Balance Sheet'!N$2, FALSE),0)</f>
        <v>432926.22</v>
      </c>
      <c r="AN373" s="199">
        <f>IFERROR(VLOOKUP('SAP Data'!$C373,'2021 Balance Sheet'!$B$7:$O$1335,'2021 Balance Sheet'!O$2, FALSE),0)</f>
        <v>378535.43</v>
      </c>
      <c r="AO373" s="198">
        <f t="shared" si="10"/>
        <v>181237.88</v>
      </c>
      <c r="AP373" s="50"/>
      <c r="AQ373" s="50"/>
      <c r="AR373" s="50"/>
      <c r="AS373" s="50"/>
      <c r="AT373" s="50"/>
      <c r="AU373" s="50"/>
      <c r="AV373" s="50"/>
      <c r="AW373" s="50"/>
      <c r="AX373" s="50"/>
      <c r="AY373" s="50"/>
      <c r="AZ373" s="50"/>
      <c r="BA373" s="50"/>
      <c r="BB373" s="50"/>
      <c r="BC373" s="50"/>
      <c r="BD373" s="50"/>
      <c r="BE373" s="50"/>
      <c r="BF373" s="50"/>
      <c r="BG373" s="50"/>
      <c r="BH373" s="50"/>
      <c r="BI373" s="50"/>
      <c r="BJ373" s="50"/>
      <c r="BK373" s="50"/>
      <c r="BL373" s="50"/>
      <c r="BM373" s="50"/>
      <c r="BN373" s="50"/>
      <c r="BO373" s="50"/>
      <c r="BP373" s="50"/>
      <c r="BQ373" s="50"/>
      <c r="BR373" s="50"/>
      <c r="BS373" s="50"/>
      <c r="BT373" s="50"/>
      <c r="BU373" s="50"/>
      <c r="BV373" s="50"/>
      <c r="BW373" s="50"/>
    </row>
    <row r="374" spans="1:75" ht="15.75" thickBot="1" x14ac:dyDescent="0.3">
      <c r="A374" s="26" t="str">
        <f t="shared" si="11"/>
        <v>186260</v>
      </c>
      <c r="B374" s="126" t="s">
        <v>3176</v>
      </c>
      <c r="C374" s="153" t="s">
        <v>3177</v>
      </c>
      <c r="D374" s="125"/>
      <c r="E374" s="139"/>
      <c r="F374" s="139"/>
      <c r="G374" s="139"/>
      <c r="H374" s="139"/>
      <c r="I374" s="139"/>
      <c r="J374" s="139"/>
      <c r="K374" s="139"/>
      <c r="L374" s="139"/>
      <c r="M374" s="139"/>
      <c r="N374" s="139"/>
      <c r="O374" s="139"/>
      <c r="P374" s="139"/>
      <c r="Q374" s="199">
        <v>0</v>
      </c>
      <c r="R374" s="199">
        <v>0</v>
      </c>
      <c r="S374" s="199">
        <v>0</v>
      </c>
      <c r="T374" s="199">
        <v>0</v>
      </c>
      <c r="U374" s="199">
        <v>0</v>
      </c>
      <c r="V374" s="199">
        <v>0</v>
      </c>
      <c r="W374" s="199">
        <v>0</v>
      </c>
      <c r="X374" s="199">
        <v>0</v>
      </c>
      <c r="Y374" s="199">
        <v>0</v>
      </c>
      <c r="Z374" s="199">
        <v>0</v>
      </c>
      <c r="AA374" s="199">
        <v>0</v>
      </c>
      <c r="AB374" s="199">
        <v>0</v>
      </c>
      <c r="AC374" s="199">
        <f>IFERROR(VLOOKUP('SAP Data'!$C374,'2021 Balance Sheet'!$B$7:$O$1335,'2021 Balance Sheet'!D$2, FALSE),0)</f>
        <v>0</v>
      </c>
      <c r="AD374" s="199">
        <f>IFERROR(VLOOKUP('SAP Data'!$C374,'2021 Balance Sheet'!$B$7:$O$1335,'2021 Balance Sheet'!E$2, FALSE),0)</f>
        <v>0</v>
      </c>
      <c r="AE374" s="199">
        <f>IFERROR(VLOOKUP('SAP Data'!$C374,'2021 Balance Sheet'!$B$7:$O$1335,'2021 Balance Sheet'!F$2, FALSE),0)</f>
        <v>0</v>
      </c>
      <c r="AF374" s="199">
        <f>IFERROR(VLOOKUP('SAP Data'!$C374,'2021 Balance Sheet'!$B$7:$O$1335,'2021 Balance Sheet'!G$2, FALSE),0)</f>
        <v>0</v>
      </c>
      <c r="AG374" s="199">
        <f>IFERROR(VLOOKUP('SAP Data'!$C374,'2021 Balance Sheet'!$B$7:$O$1335,'2021 Balance Sheet'!H$2, FALSE),0)</f>
        <v>0</v>
      </c>
      <c r="AH374" s="199">
        <f>IFERROR(VLOOKUP('SAP Data'!$C374,'2021 Balance Sheet'!$B$7:$O$1335,'2021 Balance Sheet'!I$2, FALSE),0)</f>
        <v>0</v>
      </c>
      <c r="AI374" s="199">
        <f>IFERROR(VLOOKUP('SAP Data'!$C374,'2021 Balance Sheet'!$B$7:$O$1335,'2021 Balance Sheet'!J$2, FALSE),0)</f>
        <v>0</v>
      </c>
      <c r="AJ374" s="199">
        <f>IFERROR(VLOOKUP('SAP Data'!$C374,'2021 Balance Sheet'!$B$7:$O$1335,'2021 Balance Sheet'!K$2, FALSE),0)</f>
        <v>0</v>
      </c>
      <c r="AK374" s="199">
        <f>IFERROR(VLOOKUP('SAP Data'!$C374,'2021 Balance Sheet'!$B$7:$O$1335,'2021 Balance Sheet'!L$2, FALSE),0)</f>
        <v>0</v>
      </c>
      <c r="AL374" s="199">
        <f>IFERROR(VLOOKUP('SAP Data'!$C374,'2021 Balance Sheet'!$B$7:$O$1335,'2021 Balance Sheet'!M$2, FALSE),0)</f>
        <v>0</v>
      </c>
      <c r="AM374" s="199">
        <f>IFERROR(VLOOKUP('SAP Data'!$C374,'2021 Balance Sheet'!$B$7:$O$1335,'2021 Balance Sheet'!N$2, FALSE),0)</f>
        <v>0</v>
      </c>
      <c r="AN374" s="199">
        <f>IFERROR(VLOOKUP('SAP Data'!$C374,'2021 Balance Sheet'!$B$7:$O$1335,'2021 Balance Sheet'!O$2, FALSE),0)</f>
        <v>0</v>
      </c>
      <c r="AO374" s="198">
        <f t="shared" si="10"/>
        <v>0</v>
      </c>
    </row>
    <row r="375" spans="1:75" ht="15.75" thickBot="1" x14ac:dyDescent="0.3">
      <c r="A375" s="26" t="str">
        <f t="shared" si="11"/>
        <v>500146</v>
      </c>
      <c r="B375" s="149" t="s">
        <v>1625</v>
      </c>
      <c r="C375" s="153">
        <v>500146</v>
      </c>
      <c r="D375" s="166"/>
      <c r="E375" s="140">
        <v>173850582.66999999</v>
      </c>
      <c r="F375" s="140">
        <v>172707832.34</v>
      </c>
      <c r="G375" s="140">
        <v>171565082.00999999</v>
      </c>
      <c r="H375" s="140">
        <v>170422331.68000001</v>
      </c>
      <c r="I375" s="140">
        <v>169279581.34999999</v>
      </c>
      <c r="J375" s="140">
        <v>168136831.02000001</v>
      </c>
      <c r="K375" s="140">
        <v>166994080.69</v>
      </c>
      <c r="L375" s="140">
        <v>165851330.36000001</v>
      </c>
      <c r="M375" s="140">
        <v>164708580.03</v>
      </c>
      <c r="N375" s="140">
        <v>163565829.69999999</v>
      </c>
      <c r="O375" s="140">
        <v>162172203.37</v>
      </c>
      <c r="P375" s="140">
        <v>173261990.87</v>
      </c>
      <c r="Q375" s="199">
        <v>171733490.87</v>
      </c>
      <c r="R375" s="199">
        <v>170204990.87</v>
      </c>
      <c r="S375" s="199">
        <v>168676490.87</v>
      </c>
      <c r="T375" s="199">
        <v>167147990.87</v>
      </c>
      <c r="U375" s="199">
        <v>165619490.87</v>
      </c>
      <c r="V375" s="199">
        <v>164090990.87</v>
      </c>
      <c r="W375" s="199">
        <v>162562490.87</v>
      </c>
      <c r="X375" s="199">
        <v>161033990.87</v>
      </c>
      <c r="Y375" s="199">
        <v>159206990.87</v>
      </c>
      <c r="Z375" s="199">
        <v>157623657.53</v>
      </c>
      <c r="AA375" s="199">
        <v>156058493.53</v>
      </c>
      <c r="AB375" s="199">
        <v>154496826.86000001</v>
      </c>
      <c r="AC375" s="199">
        <f>IFERROR(VLOOKUP('SAP Data'!$C375,'2021 Balance Sheet'!$B$7:$O$1335,'2021 Balance Sheet'!D$2, FALSE),0)</f>
        <v>169074209.44</v>
      </c>
      <c r="AD375" s="199">
        <f>IFERROR(VLOOKUP('SAP Data'!$C375,'2021 Balance Sheet'!$B$7:$O$1335,'2021 Balance Sheet'!E$2, FALSE),0)</f>
        <v>167336292.77000001</v>
      </c>
      <c r="AE375" s="199">
        <f>IFERROR(VLOOKUP('SAP Data'!$C375,'2021 Balance Sheet'!$B$7:$O$1335,'2021 Balance Sheet'!F$2, FALSE),0)</f>
        <v>165598376.09999999</v>
      </c>
      <c r="AF375" s="199">
        <f>IFERROR(VLOOKUP('SAP Data'!$C375,'2021 Balance Sheet'!$B$7:$O$1335,'2021 Balance Sheet'!G$2, FALSE),0)</f>
        <v>163860459.43000001</v>
      </c>
      <c r="AG375" s="199">
        <f>IFERROR(VLOOKUP('SAP Data'!$C375,'2021 Balance Sheet'!$B$7:$O$1335,'2021 Balance Sheet'!H$2, FALSE),0)</f>
        <v>162122542.75999999</v>
      </c>
      <c r="AH375" s="199">
        <f>IFERROR(VLOOKUP('SAP Data'!$C375,'2021 Balance Sheet'!$B$7:$O$1335,'2021 Balance Sheet'!I$2, FALSE),0)</f>
        <v>160384626.09</v>
      </c>
      <c r="AI375" s="199">
        <f>IFERROR(VLOOKUP('SAP Data'!$C375,'2021 Balance Sheet'!$B$7:$O$1335,'2021 Balance Sheet'!J$2, FALSE),0)</f>
        <v>158646709.41999999</v>
      </c>
      <c r="AJ375" s="199">
        <f>IFERROR(VLOOKUP('SAP Data'!$C375,'2021 Balance Sheet'!$B$7:$O$1335,'2021 Balance Sheet'!K$2, FALSE),0)</f>
        <v>156908792.75</v>
      </c>
      <c r="AK375" s="199">
        <f>IFERROR(VLOOKUP('SAP Data'!$C375,'2021 Balance Sheet'!$B$7:$O$1335,'2021 Balance Sheet'!L$2, FALSE),0)</f>
        <v>155077126.11000001</v>
      </c>
      <c r="AL375" s="199">
        <f>IFERROR(VLOOKUP('SAP Data'!$C375,'2021 Balance Sheet'!$B$7:$O$1335,'2021 Balance Sheet'!M$2, FALSE),0)</f>
        <v>153328792.78</v>
      </c>
      <c r="AM375" s="199">
        <f>IFERROR(VLOOKUP('SAP Data'!$C375,'2021 Balance Sheet'!$B$7:$O$1335,'2021 Balance Sheet'!N$2, FALSE),0)</f>
        <v>151580459.44999999</v>
      </c>
      <c r="AN375" s="199">
        <f>IFERROR(VLOOKUP('SAP Data'!$C375,'2021 Balance Sheet'!$B$7:$O$1335,'2021 Balance Sheet'!O$2, FALSE),0)</f>
        <v>117683742.19</v>
      </c>
      <c r="AO375" s="198">
        <f t="shared" si="10"/>
        <v>154496826.86000001</v>
      </c>
    </row>
    <row r="376" spans="1:75" ht="15.75" thickBot="1" x14ac:dyDescent="0.3">
      <c r="A376" s="26" t="str">
        <f t="shared" si="11"/>
        <v>186404</v>
      </c>
      <c r="B376" s="126" t="s">
        <v>594</v>
      </c>
      <c r="C376" s="153" t="s">
        <v>595</v>
      </c>
      <c r="D376" s="125" t="s">
        <v>4</v>
      </c>
      <c r="E376" s="139">
        <v>169392871.66999999</v>
      </c>
      <c r="F376" s="139">
        <v>168243288.34</v>
      </c>
      <c r="G376" s="139">
        <v>167093705.00999999</v>
      </c>
      <c r="H376" s="139">
        <v>165944121.68000001</v>
      </c>
      <c r="I376" s="139">
        <v>164794538.34999999</v>
      </c>
      <c r="J376" s="139">
        <v>163644955.02000001</v>
      </c>
      <c r="K376" s="139">
        <v>162495371.69</v>
      </c>
      <c r="L376" s="139">
        <v>161345788.36000001</v>
      </c>
      <c r="M376" s="139">
        <v>160196205.03</v>
      </c>
      <c r="N376" s="139">
        <v>159046621.69999999</v>
      </c>
      <c r="O376" s="139">
        <v>157628323.37</v>
      </c>
      <c r="P376" s="139">
        <v>166902728</v>
      </c>
      <c r="Q376" s="199">
        <v>165382728</v>
      </c>
      <c r="R376" s="199">
        <v>163862728</v>
      </c>
      <c r="S376" s="199">
        <v>162342728</v>
      </c>
      <c r="T376" s="199">
        <v>160822728</v>
      </c>
      <c r="U376" s="199">
        <v>159302728</v>
      </c>
      <c r="V376" s="199">
        <v>157782728</v>
      </c>
      <c r="W376" s="199">
        <v>156262728</v>
      </c>
      <c r="X376" s="199">
        <v>154742728</v>
      </c>
      <c r="Y376" s="199">
        <v>152952728</v>
      </c>
      <c r="Z376" s="199">
        <v>151369394.66</v>
      </c>
      <c r="AA376" s="199">
        <v>149826001</v>
      </c>
      <c r="AB376" s="199">
        <v>148276001</v>
      </c>
      <c r="AC376" s="199">
        <f>IFERROR(VLOOKUP('SAP Data'!$C376,'2021 Balance Sheet'!$B$7:$O$1335,'2021 Balance Sheet'!D$2, FALSE),0)</f>
        <v>162712861</v>
      </c>
      <c r="AD376" s="199">
        <f>IFERROR(VLOOKUP('SAP Data'!$C376,'2021 Balance Sheet'!$B$7:$O$1335,'2021 Balance Sheet'!E$2, FALSE),0)</f>
        <v>160979611</v>
      </c>
      <c r="AE376" s="199">
        <f>IFERROR(VLOOKUP('SAP Data'!$C376,'2021 Balance Sheet'!$B$7:$O$1335,'2021 Balance Sheet'!F$2, FALSE),0)</f>
        <v>159246361</v>
      </c>
      <c r="AF376" s="199">
        <f>IFERROR(VLOOKUP('SAP Data'!$C376,'2021 Balance Sheet'!$B$7:$O$1335,'2021 Balance Sheet'!G$2, FALSE),0)</f>
        <v>157513111</v>
      </c>
      <c r="AG376" s="199">
        <f>IFERROR(VLOOKUP('SAP Data'!$C376,'2021 Balance Sheet'!$B$7:$O$1335,'2021 Balance Sheet'!H$2, FALSE),0)</f>
        <v>155779861</v>
      </c>
      <c r="AH376" s="199">
        <f>IFERROR(VLOOKUP('SAP Data'!$C376,'2021 Balance Sheet'!$B$7:$O$1335,'2021 Balance Sheet'!I$2, FALSE),0)</f>
        <v>154046611</v>
      </c>
      <c r="AI376" s="199">
        <f>IFERROR(VLOOKUP('SAP Data'!$C376,'2021 Balance Sheet'!$B$7:$O$1335,'2021 Balance Sheet'!J$2, FALSE),0)</f>
        <v>152313361</v>
      </c>
      <c r="AJ376" s="199">
        <f>IFERROR(VLOOKUP('SAP Data'!$C376,'2021 Balance Sheet'!$B$7:$O$1335,'2021 Balance Sheet'!K$2, FALSE),0)</f>
        <v>150580111</v>
      </c>
      <c r="AK376" s="199">
        <f>IFERROR(VLOOKUP('SAP Data'!$C376,'2021 Balance Sheet'!$B$7:$O$1335,'2021 Balance Sheet'!L$2, FALSE),0)</f>
        <v>148846111.03</v>
      </c>
      <c r="AL376" s="199">
        <f>IFERROR(VLOOKUP('SAP Data'!$C376,'2021 Balance Sheet'!$B$7:$O$1335,'2021 Balance Sheet'!M$2, FALSE),0)</f>
        <v>147112777.69999999</v>
      </c>
      <c r="AM376" s="199">
        <f>IFERROR(VLOOKUP('SAP Data'!$C376,'2021 Balance Sheet'!$B$7:$O$1335,'2021 Balance Sheet'!N$2, FALSE),0)</f>
        <v>145379444.37</v>
      </c>
      <c r="AN376" s="199">
        <f>IFERROR(VLOOKUP('SAP Data'!$C376,'2021 Balance Sheet'!$B$7:$O$1335,'2021 Balance Sheet'!O$2, FALSE),0)</f>
        <v>112182173</v>
      </c>
      <c r="AO376" s="198">
        <f t="shared" si="10"/>
        <v>148276001</v>
      </c>
    </row>
    <row r="377" spans="1:75" ht="15.75" thickBot="1" x14ac:dyDescent="0.3">
      <c r="A377" s="26" t="str">
        <f t="shared" si="11"/>
        <v>186406</v>
      </c>
      <c r="B377" s="126" t="s">
        <v>597</v>
      </c>
      <c r="C377" s="153" t="s">
        <v>598</v>
      </c>
      <c r="D377" s="125" t="s">
        <v>4</v>
      </c>
      <c r="E377" s="140">
        <v>4457711</v>
      </c>
      <c r="F377" s="140">
        <v>4464544</v>
      </c>
      <c r="G377" s="140">
        <v>4471377</v>
      </c>
      <c r="H377" s="140">
        <v>4478210</v>
      </c>
      <c r="I377" s="140">
        <v>4485043</v>
      </c>
      <c r="J377" s="140">
        <v>4491876</v>
      </c>
      <c r="K377" s="140">
        <v>4498709</v>
      </c>
      <c r="L377" s="140">
        <v>4505542</v>
      </c>
      <c r="M377" s="140">
        <v>4512375</v>
      </c>
      <c r="N377" s="140">
        <v>4519208</v>
      </c>
      <c r="O377" s="140">
        <v>4543880</v>
      </c>
      <c r="P377" s="140">
        <v>6359262.8700000001</v>
      </c>
      <c r="Q377" s="199">
        <v>6350762.8700000001</v>
      </c>
      <c r="R377" s="199">
        <v>6342262.8700000001</v>
      </c>
      <c r="S377" s="199">
        <v>6333762.8700000001</v>
      </c>
      <c r="T377" s="199">
        <v>6325262.8700000001</v>
      </c>
      <c r="U377" s="199">
        <v>6316762.8700000001</v>
      </c>
      <c r="V377" s="199">
        <v>6308262.8700000001</v>
      </c>
      <c r="W377" s="199">
        <v>6299762.8700000001</v>
      </c>
      <c r="X377" s="199">
        <v>6291262.8700000001</v>
      </c>
      <c r="Y377" s="199">
        <v>6254262.8700000001</v>
      </c>
      <c r="Z377" s="199">
        <v>6254262.8700000001</v>
      </c>
      <c r="AA377" s="199">
        <v>6232492.5300000003</v>
      </c>
      <c r="AB377" s="199">
        <v>6220825.8600000003</v>
      </c>
      <c r="AC377" s="199">
        <f>IFERROR(VLOOKUP('SAP Data'!$C377,'2021 Balance Sheet'!$B$7:$O$1335,'2021 Balance Sheet'!D$2, FALSE),0)</f>
        <v>6361348.4400000004</v>
      </c>
      <c r="AD377" s="199">
        <f>IFERROR(VLOOKUP('SAP Data'!$C377,'2021 Balance Sheet'!$B$7:$O$1335,'2021 Balance Sheet'!E$2, FALSE),0)</f>
        <v>6356681.7699999996</v>
      </c>
      <c r="AE377" s="199">
        <f>IFERROR(VLOOKUP('SAP Data'!$C377,'2021 Balance Sheet'!$B$7:$O$1335,'2021 Balance Sheet'!F$2, FALSE),0)</f>
        <v>6352015.0999999996</v>
      </c>
      <c r="AF377" s="199">
        <f>IFERROR(VLOOKUP('SAP Data'!$C377,'2021 Balance Sheet'!$B$7:$O$1335,'2021 Balance Sheet'!G$2, FALSE),0)</f>
        <v>6347348.4299999997</v>
      </c>
      <c r="AG377" s="199">
        <f>IFERROR(VLOOKUP('SAP Data'!$C377,'2021 Balance Sheet'!$B$7:$O$1335,'2021 Balance Sheet'!H$2, FALSE),0)</f>
        <v>6342681.7599999998</v>
      </c>
      <c r="AH377" s="199">
        <f>IFERROR(VLOOKUP('SAP Data'!$C377,'2021 Balance Sheet'!$B$7:$O$1335,'2021 Balance Sheet'!I$2, FALSE),0)</f>
        <v>6338015.0899999999</v>
      </c>
      <c r="AI377" s="199">
        <f>IFERROR(VLOOKUP('SAP Data'!$C377,'2021 Balance Sheet'!$B$7:$O$1335,'2021 Balance Sheet'!J$2, FALSE),0)</f>
        <v>6333348.4199999999</v>
      </c>
      <c r="AJ377" s="199">
        <f>IFERROR(VLOOKUP('SAP Data'!$C377,'2021 Balance Sheet'!$B$7:$O$1335,'2021 Balance Sheet'!K$2, FALSE),0)</f>
        <v>6328681.75</v>
      </c>
      <c r="AK377" s="199">
        <f>IFERROR(VLOOKUP('SAP Data'!$C377,'2021 Balance Sheet'!$B$7:$O$1335,'2021 Balance Sheet'!L$2, FALSE),0)</f>
        <v>6231015.0800000001</v>
      </c>
      <c r="AL377" s="199">
        <f>IFERROR(VLOOKUP('SAP Data'!$C377,'2021 Balance Sheet'!$B$7:$O$1335,'2021 Balance Sheet'!M$2, FALSE),0)</f>
        <v>6216015.0800000001</v>
      </c>
      <c r="AM377" s="199">
        <f>IFERROR(VLOOKUP('SAP Data'!$C377,'2021 Balance Sheet'!$B$7:$O$1335,'2021 Balance Sheet'!N$2, FALSE),0)</f>
        <v>6201015.0800000001</v>
      </c>
      <c r="AN377" s="199">
        <f>IFERROR(VLOOKUP('SAP Data'!$C377,'2021 Balance Sheet'!$B$7:$O$1335,'2021 Balance Sheet'!O$2, FALSE),0)</f>
        <v>5501569.1900000004</v>
      </c>
      <c r="AO377" s="198">
        <f t="shared" si="10"/>
        <v>6220825.8600000003</v>
      </c>
    </row>
    <row r="378" spans="1:75" ht="15.75" thickBot="1" x14ac:dyDescent="0.3">
      <c r="A378" s="26" t="str">
        <f t="shared" si="11"/>
        <v>186410</v>
      </c>
      <c r="B378" s="126" t="s">
        <v>3178</v>
      </c>
      <c r="C378" s="153" t="s">
        <v>3179</v>
      </c>
      <c r="D378" s="125"/>
      <c r="E378" s="140"/>
      <c r="F378" s="140"/>
      <c r="G378" s="140"/>
      <c r="H378" s="140"/>
      <c r="I378" s="140"/>
      <c r="J378" s="140"/>
      <c r="K378" s="140"/>
      <c r="L378" s="140"/>
      <c r="M378" s="140"/>
      <c r="N378" s="140"/>
      <c r="O378" s="140"/>
      <c r="P378" s="140"/>
      <c r="Q378" s="199">
        <v>0</v>
      </c>
      <c r="R378" s="199">
        <v>0</v>
      </c>
      <c r="S378" s="199">
        <v>0</v>
      </c>
      <c r="T378" s="199">
        <v>0</v>
      </c>
      <c r="U378" s="199">
        <v>0</v>
      </c>
      <c r="V378" s="199">
        <v>0</v>
      </c>
      <c r="W378" s="199">
        <v>0</v>
      </c>
      <c r="X378" s="199">
        <v>0</v>
      </c>
      <c r="Y378" s="199">
        <v>0</v>
      </c>
      <c r="Z378" s="199">
        <v>0</v>
      </c>
      <c r="AA378" s="199">
        <v>0</v>
      </c>
      <c r="AB378" s="199">
        <v>0</v>
      </c>
      <c r="AC378" s="199">
        <f>IFERROR(VLOOKUP('SAP Data'!$C378,'2021 Balance Sheet'!$B$7:$O$1335,'2021 Balance Sheet'!D$2, FALSE),0)</f>
        <v>0</v>
      </c>
      <c r="AD378" s="199">
        <f>IFERROR(VLOOKUP('SAP Data'!$C378,'2021 Balance Sheet'!$B$7:$O$1335,'2021 Balance Sheet'!E$2, FALSE),0)</f>
        <v>0</v>
      </c>
      <c r="AE378" s="199">
        <f>IFERROR(VLOOKUP('SAP Data'!$C378,'2021 Balance Sheet'!$B$7:$O$1335,'2021 Balance Sheet'!F$2, FALSE),0)</f>
        <v>0</v>
      </c>
      <c r="AF378" s="199">
        <f>IFERROR(VLOOKUP('SAP Data'!$C378,'2021 Balance Sheet'!$B$7:$O$1335,'2021 Balance Sheet'!G$2, FALSE),0)</f>
        <v>0</v>
      </c>
      <c r="AG378" s="199">
        <f>IFERROR(VLOOKUP('SAP Data'!$C378,'2021 Balance Sheet'!$B$7:$O$1335,'2021 Balance Sheet'!H$2, FALSE),0)</f>
        <v>0</v>
      </c>
      <c r="AH378" s="199">
        <f>IFERROR(VLOOKUP('SAP Data'!$C378,'2021 Balance Sheet'!$B$7:$O$1335,'2021 Balance Sheet'!I$2, FALSE),0)</f>
        <v>0</v>
      </c>
      <c r="AI378" s="199">
        <f>IFERROR(VLOOKUP('SAP Data'!$C378,'2021 Balance Sheet'!$B$7:$O$1335,'2021 Balance Sheet'!J$2, FALSE),0)</f>
        <v>0</v>
      </c>
      <c r="AJ378" s="199">
        <f>IFERROR(VLOOKUP('SAP Data'!$C378,'2021 Balance Sheet'!$B$7:$O$1335,'2021 Balance Sheet'!K$2, FALSE),0)</f>
        <v>0</v>
      </c>
      <c r="AK378" s="199">
        <f>IFERROR(VLOOKUP('SAP Data'!$C378,'2021 Balance Sheet'!$B$7:$O$1335,'2021 Balance Sheet'!L$2, FALSE),0)</f>
        <v>0</v>
      </c>
      <c r="AL378" s="199">
        <f>IFERROR(VLOOKUP('SAP Data'!$C378,'2021 Balance Sheet'!$B$7:$O$1335,'2021 Balance Sheet'!M$2, FALSE),0)</f>
        <v>0</v>
      </c>
      <c r="AM378" s="199">
        <f>IFERROR(VLOOKUP('SAP Data'!$C378,'2021 Balance Sheet'!$B$7:$O$1335,'2021 Balance Sheet'!N$2, FALSE),0)</f>
        <v>0</v>
      </c>
      <c r="AN378" s="199">
        <f>IFERROR(VLOOKUP('SAP Data'!$C378,'2021 Balance Sheet'!$B$7:$O$1335,'2021 Balance Sheet'!O$2, FALSE),0)</f>
        <v>0</v>
      </c>
      <c r="AO378" s="198">
        <f t="shared" si="10"/>
        <v>0</v>
      </c>
    </row>
    <row r="379" spans="1:75" ht="15.75" thickBot="1" x14ac:dyDescent="0.3">
      <c r="A379" s="26" t="str">
        <f t="shared" si="11"/>
        <v>500147</v>
      </c>
      <c r="B379" s="149" t="s">
        <v>1626</v>
      </c>
      <c r="C379" s="153">
        <v>500147</v>
      </c>
      <c r="D379" s="166"/>
      <c r="E379" s="139">
        <v>423842.94</v>
      </c>
      <c r="F379" s="139">
        <v>9658301.0800000001</v>
      </c>
      <c r="G379" s="139">
        <v>14298772.6</v>
      </c>
      <c r="H379" s="139">
        <v>14430400.82</v>
      </c>
      <c r="I379" s="139">
        <v>15273530.529999999</v>
      </c>
      <c r="J379" s="139">
        <v>16333037.640000001</v>
      </c>
      <c r="K379" s="139">
        <v>17988079.219999999</v>
      </c>
      <c r="L379" s="139">
        <v>19172083.82</v>
      </c>
      <c r="M379" s="139">
        <v>18760739.699999999</v>
      </c>
      <c r="N379" s="139">
        <v>16742171.939999999</v>
      </c>
      <c r="O379" s="139">
        <v>19698810.670000002</v>
      </c>
      <c r="P379" s="139">
        <v>19769984.870000001</v>
      </c>
      <c r="Q379" s="199">
        <v>15521532.810000001</v>
      </c>
      <c r="R379" s="199">
        <v>11306152.859999999</v>
      </c>
      <c r="S379" s="199">
        <v>5874175.6600000001</v>
      </c>
      <c r="T379" s="199">
        <v>2926292.3</v>
      </c>
      <c r="U379" s="199">
        <v>2289428.5699999998</v>
      </c>
      <c r="V379" s="199">
        <v>1834658.41</v>
      </c>
      <c r="W379" s="199">
        <v>2226979.2599999998</v>
      </c>
      <c r="X379" s="199">
        <v>3044967.41</v>
      </c>
      <c r="Y379" s="199">
        <v>3622455.56</v>
      </c>
      <c r="Z379" s="199">
        <v>2767185.56</v>
      </c>
      <c r="AA379" s="199">
        <v>2912678.81</v>
      </c>
      <c r="AB379" s="199">
        <v>4471411.08</v>
      </c>
      <c r="AC379" s="199">
        <f>IFERROR(VLOOKUP('SAP Data'!$C379,'2021 Balance Sheet'!$B$7:$O$1335,'2021 Balance Sheet'!D$2, FALSE),0)</f>
        <v>5528936.9000000004</v>
      </c>
      <c r="AD379" s="199">
        <f>IFERROR(VLOOKUP('SAP Data'!$C379,'2021 Balance Sheet'!$B$7:$O$1335,'2021 Balance Sheet'!E$2, FALSE),0)</f>
        <v>29742009.149999999</v>
      </c>
      <c r="AE379" s="199">
        <f>IFERROR(VLOOKUP('SAP Data'!$C379,'2021 Balance Sheet'!$B$7:$O$1335,'2021 Balance Sheet'!F$2, FALSE),0)</f>
        <v>29884124.300000001</v>
      </c>
      <c r="AF379" s="199">
        <f>IFERROR(VLOOKUP('SAP Data'!$C379,'2021 Balance Sheet'!$B$7:$O$1335,'2021 Balance Sheet'!G$2, FALSE),0)</f>
        <v>30374894.629999999</v>
      </c>
      <c r="AG379" s="199">
        <f>IFERROR(VLOOKUP('SAP Data'!$C379,'2021 Balance Sheet'!$B$7:$O$1335,'2021 Balance Sheet'!H$2, FALSE),0)</f>
        <v>31556664.93</v>
      </c>
      <c r="AH379" s="199">
        <f>IFERROR(VLOOKUP('SAP Data'!$C379,'2021 Balance Sheet'!$B$7:$O$1335,'2021 Balance Sheet'!I$2, FALSE),0)</f>
        <v>33608389.439999998</v>
      </c>
      <c r="AI379" s="199">
        <f>IFERROR(VLOOKUP('SAP Data'!$C379,'2021 Balance Sheet'!$B$7:$O$1335,'2021 Balance Sheet'!J$2, FALSE),0)</f>
        <v>36112279.289999999</v>
      </c>
      <c r="AJ379" s="199">
        <f>IFERROR(VLOOKUP('SAP Data'!$C379,'2021 Balance Sheet'!$B$7:$O$1335,'2021 Balance Sheet'!K$2, FALSE),0)</f>
        <v>38134583.390000001</v>
      </c>
      <c r="AK379" s="199">
        <f>IFERROR(VLOOKUP('SAP Data'!$C379,'2021 Balance Sheet'!$B$7:$O$1335,'2021 Balance Sheet'!L$2, FALSE),0)</f>
        <v>41633099.960000001</v>
      </c>
      <c r="AL379" s="199">
        <f>IFERROR(VLOOKUP('SAP Data'!$C379,'2021 Balance Sheet'!$B$7:$O$1335,'2021 Balance Sheet'!M$2, FALSE),0)</f>
        <v>48132332.509999998</v>
      </c>
      <c r="AM379" s="199">
        <f>IFERROR(VLOOKUP('SAP Data'!$C379,'2021 Balance Sheet'!$B$7:$O$1335,'2021 Balance Sheet'!N$2, FALSE),0)</f>
        <v>49827159.409999996</v>
      </c>
      <c r="AN379" s="199">
        <f>IFERROR(VLOOKUP('SAP Data'!$C379,'2021 Balance Sheet'!$B$7:$O$1335,'2021 Balance Sheet'!O$2, FALSE),0)</f>
        <v>51118138.299999997</v>
      </c>
      <c r="AO379" s="198">
        <f t="shared" si="10"/>
        <v>4471411.08</v>
      </c>
    </row>
    <row r="380" spans="1:75" ht="15.75" thickBot="1" x14ac:dyDescent="0.3">
      <c r="A380" s="26" t="str">
        <f t="shared" si="11"/>
        <v>191030</v>
      </c>
      <c r="B380" s="126" t="s">
        <v>3180</v>
      </c>
      <c r="C380" s="153" t="s">
        <v>3181</v>
      </c>
      <c r="D380" s="166"/>
      <c r="E380" s="139"/>
      <c r="F380" s="139"/>
      <c r="G380" s="139"/>
      <c r="H380" s="139"/>
      <c r="I380" s="139"/>
      <c r="J380" s="139"/>
      <c r="K380" s="139"/>
      <c r="L380" s="139"/>
      <c r="M380" s="139"/>
      <c r="N380" s="139"/>
      <c r="O380" s="139"/>
      <c r="P380" s="139"/>
      <c r="Q380" s="199">
        <v>0</v>
      </c>
      <c r="R380" s="199">
        <v>0</v>
      </c>
      <c r="S380" s="199">
        <v>0</v>
      </c>
      <c r="T380" s="199">
        <v>0</v>
      </c>
      <c r="U380" s="199">
        <v>0</v>
      </c>
      <c r="V380" s="199">
        <v>0</v>
      </c>
      <c r="W380" s="199">
        <v>0</v>
      </c>
      <c r="X380" s="199">
        <v>0</v>
      </c>
      <c r="Y380" s="199">
        <v>0</v>
      </c>
      <c r="Z380" s="199">
        <v>0</v>
      </c>
      <c r="AA380" s="199">
        <v>0</v>
      </c>
      <c r="AB380" s="199">
        <v>0</v>
      </c>
      <c r="AC380" s="199">
        <f>IFERROR(VLOOKUP('SAP Data'!$C380,'2021 Balance Sheet'!$B$7:$O$1335,'2021 Balance Sheet'!D$2, FALSE),0)</f>
        <v>0</v>
      </c>
      <c r="AD380" s="199">
        <f>IFERROR(VLOOKUP('SAP Data'!$C380,'2021 Balance Sheet'!$B$7:$O$1335,'2021 Balance Sheet'!E$2, FALSE),0)</f>
        <v>0</v>
      </c>
      <c r="AE380" s="199">
        <f>IFERROR(VLOOKUP('SAP Data'!$C380,'2021 Balance Sheet'!$B$7:$O$1335,'2021 Balance Sheet'!F$2, FALSE),0)</f>
        <v>0</v>
      </c>
      <c r="AF380" s="199">
        <f>IFERROR(VLOOKUP('SAP Data'!$C380,'2021 Balance Sheet'!$B$7:$O$1335,'2021 Balance Sheet'!G$2, FALSE),0)</f>
        <v>0</v>
      </c>
      <c r="AG380" s="199">
        <f>IFERROR(VLOOKUP('SAP Data'!$C380,'2021 Balance Sheet'!$B$7:$O$1335,'2021 Balance Sheet'!H$2, FALSE),0)</f>
        <v>0</v>
      </c>
      <c r="AH380" s="199">
        <f>IFERROR(VLOOKUP('SAP Data'!$C380,'2021 Balance Sheet'!$B$7:$O$1335,'2021 Balance Sheet'!I$2, FALSE),0)</f>
        <v>0</v>
      </c>
      <c r="AI380" s="199">
        <f>IFERROR(VLOOKUP('SAP Data'!$C380,'2021 Balance Sheet'!$B$7:$O$1335,'2021 Balance Sheet'!J$2, FALSE),0)</f>
        <v>0</v>
      </c>
      <c r="AJ380" s="199">
        <f>IFERROR(VLOOKUP('SAP Data'!$C380,'2021 Balance Sheet'!$B$7:$O$1335,'2021 Balance Sheet'!K$2, FALSE),0)</f>
        <v>0</v>
      </c>
      <c r="AK380" s="199">
        <f>IFERROR(VLOOKUP('SAP Data'!$C380,'2021 Balance Sheet'!$B$7:$O$1335,'2021 Balance Sheet'!L$2, FALSE),0)</f>
        <v>0</v>
      </c>
      <c r="AL380" s="199">
        <f>IFERROR(VLOOKUP('SAP Data'!$C380,'2021 Balance Sheet'!$B$7:$O$1335,'2021 Balance Sheet'!M$2, FALSE),0)</f>
        <v>0</v>
      </c>
      <c r="AM380" s="199">
        <f>IFERROR(VLOOKUP('SAP Data'!$C380,'2021 Balance Sheet'!$B$7:$O$1335,'2021 Balance Sheet'!N$2, FALSE),0)</f>
        <v>0</v>
      </c>
      <c r="AN380" s="199">
        <f>IFERROR(VLOOKUP('SAP Data'!$C380,'2021 Balance Sheet'!$B$7:$O$1335,'2021 Balance Sheet'!O$2, FALSE),0)</f>
        <v>0</v>
      </c>
      <c r="AO380" s="198">
        <f t="shared" si="10"/>
        <v>0</v>
      </c>
    </row>
    <row r="381" spans="1:75" ht="15.75" thickBot="1" x14ac:dyDescent="0.3">
      <c r="A381" s="26" t="str">
        <f t="shared" si="11"/>
        <v>191031</v>
      </c>
      <c r="B381" s="126" t="s">
        <v>3182</v>
      </c>
      <c r="C381" s="153" t="s">
        <v>3183</v>
      </c>
      <c r="D381" s="166"/>
      <c r="E381" s="139"/>
      <c r="F381" s="139"/>
      <c r="G381" s="139"/>
      <c r="H381" s="139"/>
      <c r="I381" s="139"/>
      <c r="J381" s="139"/>
      <c r="K381" s="139"/>
      <c r="L381" s="139"/>
      <c r="M381" s="139"/>
      <c r="N381" s="139"/>
      <c r="O381" s="139"/>
      <c r="P381" s="139"/>
      <c r="Q381" s="199">
        <v>0</v>
      </c>
      <c r="R381" s="199">
        <v>0</v>
      </c>
      <c r="S381" s="199">
        <v>0</v>
      </c>
      <c r="T381" s="199">
        <v>0</v>
      </c>
      <c r="U381" s="199">
        <v>0</v>
      </c>
      <c r="V381" s="199">
        <v>0</v>
      </c>
      <c r="W381" s="199">
        <v>0</v>
      </c>
      <c r="X381" s="199">
        <v>0</v>
      </c>
      <c r="Y381" s="199">
        <v>0</v>
      </c>
      <c r="Z381" s="199">
        <v>0</v>
      </c>
      <c r="AA381" s="199">
        <v>0</v>
      </c>
      <c r="AB381" s="199">
        <v>0</v>
      </c>
      <c r="AC381" s="199">
        <f>IFERROR(VLOOKUP('SAP Data'!$C381,'2021 Balance Sheet'!$B$7:$O$1335,'2021 Balance Sheet'!D$2, FALSE),0)</f>
        <v>0</v>
      </c>
      <c r="AD381" s="199">
        <f>IFERROR(VLOOKUP('SAP Data'!$C381,'2021 Balance Sheet'!$B$7:$O$1335,'2021 Balance Sheet'!E$2, FALSE),0)</f>
        <v>0</v>
      </c>
      <c r="AE381" s="199">
        <f>IFERROR(VLOOKUP('SAP Data'!$C381,'2021 Balance Sheet'!$B$7:$O$1335,'2021 Balance Sheet'!F$2, FALSE),0)</f>
        <v>0</v>
      </c>
      <c r="AF381" s="199">
        <f>IFERROR(VLOOKUP('SAP Data'!$C381,'2021 Balance Sheet'!$B$7:$O$1335,'2021 Balance Sheet'!G$2, FALSE),0)</f>
        <v>0</v>
      </c>
      <c r="AG381" s="199">
        <f>IFERROR(VLOOKUP('SAP Data'!$C381,'2021 Balance Sheet'!$B$7:$O$1335,'2021 Balance Sheet'!H$2, FALSE),0)</f>
        <v>0</v>
      </c>
      <c r="AH381" s="199">
        <f>IFERROR(VLOOKUP('SAP Data'!$C381,'2021 Balance Sheet'!$B$7:$O$1335,'2021 Balance Sheet'!I$2, FALSE),0)</f>
        <v>0</v>
      </c>
      <c r="AI381" s="199">
        <f>IFERROR(VLOOKUP('SAP Data'!$C381,'2021 Balance Sheet'!$B$7:$O$1335,'2021 Balance Sheet'!J$2, FALSE),0)</f>
        <v>0</v>
      </c>
      <c r="AJ381" s="199">
        <f>IFERROR(VLOOKUP('SAP Data'!$C381,'2021 Balance Sheet'!$B$7:$O$1335,'2021 Balance Sheet'!K$2, FALSE),0)</f>
        <v>0</v>
      </c>
      <c r="AK381" s="199">
        <f>IFERROR(VLOOKUP('SAP Data'!$C381,'2021 Balance Sheet'!$B$7:$O$1335,'2021 Balance Sheet'!L$2, FALSE),0)</f>
        <v>0</v>
      </c>
      <c r="AL381" s="199">
        <f>IFERROR(VLOOKUP('SAP Data'!$C381,'2021 Balance Sheet'!$B$7:$O$1335,'2021 Balance Sheet'!M$2, FALSE),0)</f>
        <v>0</v>
      </c>
      <c r="AM381" s="199">
        <f>IFERROR(VLOOKUP('SAP Data'!$C381,'2021 Balance Sheet'!$B$7:$O$1335,'2021 Balance Sheet'!N$2, FALSE),0)</f>
        <v>0</v>
      </c>
      <c r="AN381" s="199">
        <f>IFERROR(VLOOKUP('SAP Data'!$C381,'2021 Balance Sheet'!$B$7:$O$1335,'2021 Balance Sheet'!O$2, FALSE),0)</f>
        <v>0</v>
      </c>
      <c r="AO381" s="198">
        <f t="shared" si="10"/>
        <v>0</v>
      </c>
    </row>
    <row r="382" spans="1:75" ht="15.75" thickBot="1" x14ac:dyDescent="0.3">
      <c r="A382" s="26" t="str">
        <f t="shared" si="11"/>
        <v>191400</v>
      </c>
      <c r="B382" s="126" t="s">
        <v>600</v>
      </c>
      <c r="C382" s="153" t="s">
        <v>601</v>
      </c>
      <c r="D382" s="125" t="s">
        <v>4</v>
      </c>
      <c r="E382" s="140">
        <v>11261935.16</v>
      </c>
      <c r="F382" s="140">
        <v>18930730.469999999</v>
      </c>
      <c r="G382" s="140">
        <v>22553017.98</v>
      </c>
      <c r="H382" s="140">
        <v>20436765.09</v>
      </c>
      <c r="I382" s="140">
        <v>19490911.41</v>
      </c>
      <c r="J382" s="140">
        <v>19223606.620000001</v>
      </c>
      <c r="K382" s="140">
        <v>19681735.41</v>
      </c>
      <c r="L382" s="140">
        <v>19984748.120000001</v>
      </c>
      <c r="M382" s="140">
        <v>19291343.16</v>
      </c>
      <c r="N382" s="140">
        <v>18338919.050000001</v>
      </c>
      <c r="O382" s="140">
        <v>1068688.1499999999</v>
      </c>
      <c r="P382" s="140">
        <v>2911655.4</v>
      </c>
      <c r="Q382" s="199">
        <v>2563174.83</v>
      </c>
      <c r="R382" s="199">
        <v>1687161.15</v>
      </c>
      <c r="S382" s="199">
        <v>-14255.94</v>
      </c>
      <c r="T382" s="199">
        <v>-1685736.65</v>
      </c>
      <c r="U382" s="199">
        <v>-1890385.56</v>
      </c>
      <c r="V382" s="199">
        <v>-1710982.12</v>
      </c>
      <c r="W382" s="199">
        <v>-988923.67</v>
      </c>
      <c r="X382" s="199">
        <v>-74290.47</v>
      </c>
      <c r="Y382" s="199">
        <v>588309.4</v>
      </c>
      <c r="Z382" s="199">
        <v>612230.06999999995</v>
      </c>
      <c r="AA382" s="199">
        <v>3682088.26</v>
      </c>
      <c r="AB382" s="199">
        <v>4122669.01</v>
      </c>
      <c r="AC382" s="199">
        <f>IFERROR(VLOOKUP('SAP Data'!$C382,'2021 Balance Sheet'!$B$7:$O$1335,'2021 Balance Sheet'!D$2, FALSE),0)</f>
        <v>4341430.47</v>
      </c>
      <c r="AD382" s="199">
        <f>IFERROR(VLOOKUP('SAP Data'!$C382,'2021 Balance Sheet'!$B$7:$O$1335,'2021 Balance Sheet'!E$2, FALSE),0)</f>
        <v>27654982.640000001</v>
      </c>
      <c r="AE382" s="199">
        <f>IFERROR(VLOOKUP('SAP Data'!$C382,'2021 Balance Sheet'!$B$7:$O$1335,'2021 Balance Sheet'!F$2, FALSE),0)</f>
        <v>28229679.239999998</v>
      </c>
      <c r="AF382" s="199">
        <f>IFERROR(VLOOKUP('SAP Data'!$C382,'2021 Balance Sheet'!$B$7:$O$1335,'2021 Balance Sheet'!G$2, FALSE),0)</f>
        <v>27578382.760000002</v>
      </c>
      <c r="AG382" s="199">
        <f>IFERROR(VLOOKUP('SAP Data'!$C382,'2021 Balance Sheet'!$B$7:$O$1335,'2021 Balance Sheet'!H$2, FALSE),0)</f>
        <v>27875298.309999999</v>
      </c>
      <c r="AH382" s="199">
        <f>IFERROR(VLOOKUP('SAP Data'!$C382,'2021 Balance Sheet'!$B$7:$O$1335,'2021 Balance Sheet'!I$2, FALSE),0)</f>
        <v>28826380.91</v>
      </c>
      <c r="AI382" s="199">
        <f>IFERROR(VLOOKUP('SAP Data'!$C382,'2021 Balance Sheet'!$B$7:$O$1335,'2021 Balance Sheet'!J$2, FALSE),0)</f>
        <v>30247075.75</v>
      </c>
      <c r="AJ382" s="199">
        <f>IFERROR(VLOOKUP('SAP Data'!$C382,'2021 Balance Sheet'!$B$7:$O$1335,'2021 Balance Sheet'!K$2, FALSE),0)</f>
        <v>31378282.620000001</v>
      </c>
      <c r="AK382" s="199">
        <f>IFERROR(VLOOKUP('SAP Data'!$C382,'2021 Balance Sheet'!$B$7:$O$1335,'2021 Balance Sheet'!L$2, FALSE),0)</f>
        <v>33945125.68</v>
      </c>
      <c r="AL382" s="199">
        <f>IFERROR(VLOOKUP('SAP Data'!$C382,'2021 Balance Sheet'!$B$7:$O$1335,'2021 Balance Sheet'!M$2, FALSE),0)</f>
        <v>39937663.270000003</v>
      </c>
      <c r="AM382" s="199">
        <f>IFERROR(VLOOKUP('SAP Data'!$C382,'2021 Balance Sheet'!$B$7:$O$1335,'2021 Balance Sheet'!N$2, FALSE),0)</f>
        <v>11128838.74</v>
      </c>
      <c r="AN382" s="199">
        <f>IFERROR(VLOOKUP('SAP Data'!$C382,'2021 Balance Sheet'!$B$7:$O$1335,'2021 Balance Sheet'!O$2, FALSE),0)</f>
        <v>16261072.960000001</v>
      </c>
      <c r="AO382" s="198">
        <f t="shared" si="10"/>
        <v>4122669.01</v>
      </c>
    </row>
    <row r="383" spans="1:75" ht="15.75" thickBot="1" x14ac:dyDescent="0.3">
      <c r="A383" s="26" t="str">
        <f t="shared" si="11"/>
        <v>191401</v>
      </c>
      <c r="B383" s="126" t="s">
        <v>603</v>
      </c>
      <c r="C383" s="153" t="s">
        <v>604</v>
      </c>
      <c r="D383" s="125" t="s">
        <v>4</v>
      </c>
      <c r="E383" s="139">
        <v>-9666319.0600000005</v>
      </c>
      <c r="F383" s="139">
        <v>-7439754</v>
      </c>
      <c r="G383" s="139">
        <v>-5120183.3899999997</v>
      </c>
      <c r="H383" s="139">
        <v>-3792372.25</v>
      </c>
      <c r="I383" s="139">
        <v>-2935041.07</v>
      </c>
      <c r="J383" s="139">
        <v>-2331216.9300000002</v>
      </c>
      <c r="K383" s="139">
        <v>-1830283.95</v>
      </c>
      <c r="L383" s="139">
        <v>-1386140.43</v>
      </c>
      <c r="M383" s="139">
        <v>-910212.06</v>
      </c>
      <c r="N383" s="139">
        <v>-35468.83</v>
      </c>
      <c r="O383" s="139">
        <v>19643510.760000002</v>
      </c>
      <c r="P383" s="139">
        <v>16811543.449999999</v>
      </c>
      <c r="Q383" s="199">
        <v>13715026.76</v>
      </c>
      <c r="R383" s="199">
        <v>11091714.310000001</v>
      </c>
      <c r="S383" s="199">
        <v>8579550.5</v>
      </c>
      <c r="T383" s="199">
        <v>6660214.3300000001</v>
      </c>
      <c r="U383" s="199">
        <v>5585174.21</v>
      </c>
      <c r="V383" s="199">
        <v>4719185.24</v>
      </c>
      <c r="W383" s="199">
        <v>4041534.16</v>
      </c>
      <c r="X383" s="199">
        <v>3484318.69</v>
      </c>
      <c r="Y383" s="199">
        <v>2910488.21</v>
      </c>
      <c r="Z383" s="199">
        <v>2128715.7400000002</v>
      </c>
      <c r="AA383" s="199">
        <v>-519504.85</v>
      </c>
      <c r="AB383" s="199">
        <v>-476528.28</v>
      </c>
      <c r="AC383" s="199">
        <f>IFERROR(VLOOKUP('SAP Data'!$C383,'2021 Balance Sheet'!$B$7:$O$1335,'2021 Balance Sheet'!D$2, FALSE),0)</f>
        <v>-432119</v>
      </c>
      <c r="AD383" s="199">
        <f>IFERROR(VLOOKUP('SAP Data'!$C383,'2021 Balance Sheet'!$B$7:$O$1335,'2021 Balance Sheet'!E$2, FALSE),0)</f>
        <v>-387355.56</v>
      </c>
      <c r="AE383" s="199">
        <f>IFERROR(VLOOKUP('SAP Data'!$C383,'2021 Balance Sheet'!$B$7:$O$1335,'2021 Balance Sheet'!F$2, FALSE),0)</f>
        <v>-346692.4</v>
      </c>
      <c r="AF383" s="199">
        <f>IFERROR(VLOOKUP('SAP Data'!$C383,'2021 Balance Sheet'!$B$7:$O$1335,'2021 Balance Sheet'!G$2, FALSE),0)</f>
        <v>-316303.92</v>
      </c>
      <c r="AG383" s="199">
        <f>IFERROR(VLOOKUP('SAP Data'!$C383,'2021 Balance Sheet'!$B$7:$O$1335,'2021 Balance Sheet'!H$2, FALSE),0)</f>
        <v>-299390.21999999997</v>
      </c>
      <c r="AH383" s="199">
        <f>IFERROR(VLOOKUP('SAP Data'!$C383,'2021 Balance Sheet'!$B$7:$O$1335,'2021 Balance Sheet'!I$2, FALSE),0)</f>
        <v>-286304.21000000002</v>
      </c>
      <c r="AI383" s="199">
        <f>IFERROR(VLOOKUP('SAP Data'!$C383,'2021 Balance Sheet'!$B$7:$O$1335,'2021 Balance Sheet'!J$2, FALSE),0)</f>
        <v>-277461.59000000003</v>
      </c>
      <c r="AJ383" s="199">
        <f>IFERROR(VLOOKUP('SAP Data'!$C383,'2021 Balance Sheet'!$B$7:$O$1335,'2021 Balance Sheet'!K$2, FALSE),0)</f>
        <v>-269206.37</v>
      </c>
      <c r="AK383" s="199">
        <f>IFERROR(VLOOKUP('SAP Data'!$C383,'2021 Balance Sheet'!$B$7:$O$1335,'2021 Balance Sheet'!L$2, FALSE),0)</f>
        <v>-260149.02</v>
      </c>
      <c r="AL383" s="199">
        <f>IFERROR(VLOOKUP('SAP Data'!$C383,'2021 Balance Sheet'!$B$7:$O$1335,'2021 Balance Sheet'!M$2, FALSE),0)</f>
        <v>-244464.91</v>
      </c>
      <c r="AM383" s="199">
        <f>IFERROR(VLOOKUP('SAP Data'!$C383,'2021 Balance Sheet'!$B$7:$O$1335,'2021 Balance Sheet'!N$2, FALSE),0)</f>
        <v>28136878.309999999</v>
      </c>
      <c r="AN383" s="199">
        <f>IFERROR(VLOOKUP('SAP Data'!$C383,'2021 Balance Sheet'!$B$7:$O$1335,'2021 Balance Sheet'!O$2, FALSE),0)</f>
        <v>24443600.800000001</v>
      </c>
      <c r="AO383" s="198">
        <f t="shared" si="10"/>
        <v>-476528.28</v>
      </c>
    </row>
    <row r="384" spans="1:75" ht="15.75" thickBot="1" x14ac:dyDescent="0.3">
      <c r="A384" s="26" t="str">
        <f t="shared" si="11"/>
        <v>191402</v>
      </c>
      <c r="B384" s="126" t="s">
        <v>1488</v>
      </c>
      <c r="C384" s="153" t="s">
        <v>1489</v>
      </c>
      <c r="D384" s="125" t="s">
        <v>4</v>
      </c>
      <c r="E384" s="140">
        <v>-34941</v>
      </c>
      <c r="F384" s="140">
        <v>-59235.35</v>
      </c>
      <c r="G384" s="140">
        <v>-92631.66</v>
      </c>
      <c r="H384" s="140">
        <v>-127226.37</v>
      </c>
      <c r="I384" s="140">
        <v>-159646.13</v>
      </c>
      <c r="J384" s="140">
        <v>-195123.07</v>
      </c>
      <c r="K384" s="140">
        <v>-230774.87</v>
      </c>
      <c r="L384" s="140">
        <v>-267107.68</v>
      </c>
      <c r="M384" s="140">
        <v>-303914.99</v>
      </c>
      <c r="N384" s="140">
        <v>-339179.93</v>
      </c>
      <c r="O384" s="140">
        <v>0</v>
      </c>
      <c r="P384" s="140">
        <v>-3529.04</v>
      </c>
      <c r="Q384" s="199">
        <v>-8829.5400000000009</v>
      </c>
      <c r="R384" s="199">
        <v>-13281.41</v>
      </c>
      <c r="S384" s="199">
        <v>0</v>
      </c>
      <c r="T384" s="199">
        <v>0</v>
      </c>
      <c r="U384" s="199">
        <v>0</v>
      </c>
      <c r="V384" s="199">
        <v>0</v>
      </c>
      <c r="W384" s="199">
        <v>0</v>
      </c>
      <c r="X384" s="199">
        <v>0</v>
      </c>
      <c r="Y384" s="199">
        <v>-580.78</v>
      </c>
      <c r="Z384" s="199">
        <v>-1937.26</v>
      </c>
      <c r="AA384" s="199">
        <v>-5949.52</v>
      </c>
      <c r="AB384" s="199">
        <v>-13623.6</v>
      </c>
      <c r="AC384" s="199">
        <f>IFERROR(VLOOKUP('SAP Data'!$C384,'2021 Balance Sheet'!$B$7:$O$1335,'2021 Balance Sheet'!D$2, FALSE),0)</f>
        <v>-22287.26</v>
      </c>
      <c r="AD384" s="199">
        <f>IFERROR(VLOOKUP('SAP Data'!$C384,'2021 Balance Sheet'!$B$7:$O$1335,'2021 Balance Sheet'!E$2, FALSE),0)</f>
        <v>-53755.8</v>
      </c>
      <c r="AE384" s="199">
        <f>IFERROR(VLOOKUP('SAP Data'!$C384,'2021 Balance Sheet'!$B$7:$O$1335,'2021 Balance Sheet'!F$2, FALSE),0)</f>
        <v>-108735.24</v>
      </c>
      <c r="AF384" s="199">
        <f>IFERROR(VLOOKUP('SAP Data'!$C384,'2021 Balance Sheet'!$B$7:$O$1335,'2021 Balance Sheet'!G$2, FALSE),0)</f>
        <v>-163631.96</v>
      </c>
      <c r="AG384" s="199">
        <f>IFERROR(VLOOKUP('SAP Data'!$C384,'2021 Balance Sheet'!$B$7:$O$1335,'2021 Balance Sheet'!H$2, FALSE),0)</f>
        <v>-218532.75</v>
      </c>
      <c r="AH384" s="199">
        <f>IFERROR(VLOOKUP('SAP Data'!$C384,'2021 Balance Sheet'!$B$7:$O$1335,'2021 Balance Sheet'!I$2, FALSE),0)</f>
        <v>-274284.05</v>
      </c>
      <c r="AI384" s="199">
        <f>IFERROR(VLOOKUP('SAP Data'!$C384,'2021 Balance Sheet'!$B$7:$O$1335,'2021 Balance Sheet'!J$2, FALSE),0)</f>
        <v>-332376.65999999997</v>
      </c>
      <c r="AJ384" s="199">
        <f>IFERROR(VLOOKUP('SAP Data'!$C384,'2021 Balance Sheet'!$B$7:$O$1335,'2021 Balance Sheet'!K$2, FALSE),0)</f>
        <v>-394258.94</v>
      </c>
      <c r="AK384" s="199">
        <f>IFERROR(VLOOKUP('SAP Data'!$C384,'2021 Balance Sheet'!$B$7:$O$1335,'2021 Balance Sheet'!L$2, FALSE),0)</f>
        <v>-457975.35</v>
      </c>
      <c r="AL384" s="199">
        <f>IFERROR(VLOOKUP('SAP Data'!$C384,'2021 Balance Sheet'!$B$7:$O$1335,'2021 Balance Sheet'!M$2, FALSE),0)</f>
        <v>-529945.30000000005</v>
      </c>
      <c r="AM384" s="199">
        <f>IFERROR(VLOOKUP('SAP Data'!$C384,'2021 Balance Sheet'!$B$7:$O$1335,'2021 Balance Sheet'!N$2, FALSE),0)</f>
        <v>-22765.9</v>
      </c>
      <c r="AN384" s="199">
        <f>IFERROR(VLOOKUP('SAP Data'!$C384,'2021 Balance Sheet'!$B$7:$O$1335,'2021 Balance Sheet'!O$2, FALSE),0)</f>
        <v>-51650.879999999997</v>
      </c>
      <c r="AO384" s="198">
        <f t="shared" si="10"/>
        <v>-13623.6</v>
      </c>
    </row>
    <row r="385" spans="1:41" ht="15.75" thickBot="1" x14ac:dyDescent="0.3">
      <c r="A385" s="26" t="str">
        <f t="shared" si="11"/>
        <v>191405</v>
      </c>
      <c r="B385" s="126" t="s">
        <v>3184</v>
      </c>
      <c r="C385" s="153" t="s">
        <v>3185</v>
      </c>
      <c r="D385" s="125"/>
      <c r="E385" s="140"/>
      <c r="F385" s="140"/>
      <c r="G385" s="140"/>
      <c r="H385" s="140"/>
      <c r="I385" s="140"/>
      <c r="J385" s="140"/>
      <c r="K385" s="140"/>
      <c r="L385" s="140"/>
      <c r="M385" s="140"/>
      <c r="N385" s="140"/>
      <c r="O385" s="140"/>
      <c r="P385" s="140"/>
      <c r="Q385" s="199">
        <v>0</v>
      </c>
      <c r="R385" s="199">
        <v>0</v>
      </c>
      <c r="S385" s="199">
        <v>0</v>
      </c>
      <c r="T385" s="199">
        <v>0</v>
      </c>
      <c r="U385" s="199">
        <v>0</v>
      </c>
      <c r="V385" s="199">
        <v>0</v>
      </c>
      <c r="W385" s="199">
        <v>0</v>
      </c>
      <c r="X385" s="199">
        <v>0</v>
      </c>
      <c r="Y385" s="199">
        <v>0</v>
      </c>
      <c r="Z385" s="199">
        <v>0</v>
      </c>
      <c r="AA385" s="199">
        <v>0</v>
      </c>
      <c r="AB385" s="199">
        <v>0</v>
      </c>
      <c r="AC385" s="199">
        <f>IFERROR(VLOOKUP('SAP Data'!$C385,'2021 Balance Sheet'!$B$7:$O$1335,'2021 Balance Sheet'!D$2, FALSE),0)</f>
        <v>0</v>
      </c>
      <c r="AD385" s="199">
        <f>IFERROR(VLOOKUP('SAP Data'!$C385,'2021 Balance Sheet'!$B$7:$O$1335,'2021 Balance Sheet'!E$2, FALSE),0)</f>
        <v>0</v>
      </c>
      <c r="AE385" s="199">
        <f>IFERROR(VLOOKUP('SAP Data'!$C385,'2021 Balance Sheet'!$B$7:$O$1335,'2021 Balance Sheet'!F$2, FALSE),0)</f>
        <v>0</v>
      </c>
      <c r="AF385" s="199">
        <f>IFERROR(VLOOKUP('SAP Data'!$C385,'2021 Balance Sheet'!$B$7:$O$1335,'2021 Balance Sheet'!G$2, FALSE),0)</f>
        <v>0</v>
      </c>
      <c r="AG385" s="199">
        <f>IFERROR(VLOOKUP('SAP Data'!$C385,'2021 Balance Sheet'!$B$7:$O$1335,'2021 Balance Sheet'!H$2, FALSE),0)</f>
        <v>0</v>
      </c>
      <c r="AH385" s="199">
        <f>IFERROR(VLOOKUP('SAP Data'!$C385,'2021 Balance Sheet'!$B$7:$O$1335,'2021 Balance Sheet'!I$2, FALSE),0)</f>
        <v>0</v>
      </c>
      <c r="AI385" s="199">
        <f>IFERROR(VLOOKUP('SAP Data'!$C385,'2021 Balance Sheet'!$B$7:$O$1335,'2021 Balance Sheet'!J$2, FALSE),0)</f>
        <v>0</v>
      </c>
      <c r="AJ385" s="199">
        <f>IFERROR(VLOOKUP('SAP Data'!$C385,'2021 Balance Sheet'!$B$7:$O$1335,'2021 Balance Sheet'!K$2, FALSE),0)</f>
        <v>0</v>
      </c>
      <c r="AK385" s="199">
        <f>IFERROR(VLOOKUP('SAP Data'!$C385,'2021 Balance Sheet'!$B$7:$O$1335,'2021 Balance Sheet'!L$2, FALSE),0)</f>
        <v>0</v>
      </c>
      <c r="AL385" s="199">
        <f>IFERROR(VLOOKUP('SAP Data'!$C385,'2021 Balance Sheet'!$B$7:$O$1335,'2021 Balance Sheet'!M$2, FALSE),0)</f>
        <v>0</v>
      </c>
      <c r="AM385" s="199">
        <f>IFERROR(VLOOKUP('SAP Data'!$C385,'2021 Balance Sheet'!$B$7:$O$1335,'2021 Balance Sheet'!N$2, FALSE),0)</f>
        <v>0</v>
      </c>
      <c r="AN385" s="199">
        <f>IFERROR(VLOOKUP('SAP Data'!$C385,'2021 Balance Sheet'!$B$7:$O$1335,'2021 Balance Sheet'!O$2, FALSE),0)</f>
        <v>0</v>
      </c>
      <c r="AO385" s="198">
        <f t="shared" si="10"/>
        <v>0</v>
      </c>
    </row>
    <row r="386" spans="1:41" ht="15.75" thickBot="1" x14ac:dyDescent="0.3">
      <c r="A386" s="26" t="str">
        <f t="shared" si="11"/>
        <v>191410</v>
      </c>
      <c r="B386" s="126" t="s">
        <v>606</v>
      </c>
      <c r="C386" s="153" t="s">
        <v>607</v>
      </c>
      <c r="D386" s="125" t="s">
        <v>4</v>
      </c>
      <c r="E386" s="139">
        <v>-576993.66</v>
      </c>
      <c r="F386" s="139">
        <v>-521152.73</v>
      </c>
      <c r="G386" s="139">
        <v>-513579.41</v>
      </c>
      <c r="H386" s="139">
        <v>-478496.55</v>
      </c>
      <c r="I386" s="139">
        <v>-497689.43</v>
      </c>
      <c r="J386" s="139">
        <v>-533710.75</v>
      </c>
      <c r="K386" s="139">
        <v>-530864.97</v>
      </c>
      <c r="L386" s="139">
        <v>-584859.52</v>
      </c>
      <c r="M386" s="139">
        <v>-568841.13</v>
      </c>
      <c r="N386" s="139">
        <v>-591491.18000000005</v>
      </c>
      <c r="O386" s="139">
        <v>-112206.86</v>
      </c>
      <c r="P386" s="139">
        <v>-181308.6</v>
      </c>
      <c r="Q386" s="199">
        <v>-209948.09</v>
      </c>
      <c r="R386" s="199">
        <v>-279546.71000000002</v>
      </c>
      <c r="S386" s="199">
        <v>-365197.55</v>
      </c>
      <c r="T386" s="199">
        <v>-449189.75</v>
      </c>
      <c r="U386" s="199">
        <v>-516920</v>
      </c>
      <c r="V386" s="199">
        <v>-625587.06999999995</v>
      </c>
      <c r="W386" s="199">
        <v>-806827.48</v>
      </c>
      <c r="X386" s="199">
        <v>-878361.38</v>
      </c>
      <c r="Y386" s="199">
        <v>-1026685.24</v>
      </c>
      <c r="Z386" s="199">
        <v>-1215022.3799999999</v>
      </c>
      <c r="AA386" s="199">
        <v>-498199.36</v>
      </c>
      <c r="AB386" s="199">
        <v>-283194.40999999997</v>
      </c>
      <c r="AC386" s="199">
        <f>IFERROR(VLOOKUP('SAP Data'!$C386,'2021 Balance Sheet'!$B$7:$O$1335,'2021 Balance Sheet'!D$2, FALSE),0)</f>
        <v>-486683.26</v>
      </c>
      <c r="AD386" s="199">
        <f>IFERROR(VLOOKUP('SAP Data'!$C386,'2021 Balance Sheet'!$B$7:$O$1335,'2021 Balance Sheet'!E$2, FALSE),0)</f>
        <v>-437878.22</v>
      </c>
      <c r="AE386" s="199">
        <f>IFERROR(VLOOKUP('SAP Data'!$C386,'2021 Balance Sheet'!$B$7:$O$1335,'2021 Balance Sheet'!F$2, FALSE),0)</f>
        <v>-374963.58</v>
      </c>
      <c r="AF386" s="199">
        <f>IFERROR(VLOOKUP('SAP Data'!$C386,'2021 Balance Sheet'!$B$7:$O$1335,'2021 Balance Sheet'!G$2, FALSE),0)</f>
        <v>-291342.8</v>
      </c>
      <c r="AG386" s="199">
        <f>IFERROR(VLOOKUP('SAP Data'!$C386,'2021 Balance Sheet'!$B$7:$O$1335,'2021 Balance Sheet'!H$2, FALSE),0)</f>
        <v>-125772.64</v>
      </c>
      <c r="AH386" s="199">
        <f>IFERROR(VLOOKUP('SAP Data'!$C386,'2021 Balance Sheet'!$B$7:$O$1335,'2021 Balance Sheet'!I$2, FALSE),0)</f>
        <v>15680.41</v>
      </c>
      <c r="AI386" s="199">
        <f>IFERROR(VLOOKUP('SAP Data'!$C386,'2021 Balance Sheet'!$B$7:$O$1335,'2021 Balance Sheet'!J$2, FALSE),0)</f>
        <v>152398.26999999999</v>
      </c>
      <c r="AJ386" s="199">
        <f>IFERROR(VLOOKUP('SAP Data'!$C386,'2021 Balance Sheet'!$B$7:$O$1335,'2021 Balance Sheet'!K$2, FALSE),0)</f>
        <v>294452.01</v>
      </c>
      <c r="AK386" s="199">
        <f>IFERROR(VLOOKUP('SAP Data'!$C386,'2021 Balance Sheet'!$B$7:$O$1335,'2021 Balance Sheet'!L$2, FALSE),0)</f>
        <v>407590.99</v>
      </c>
      <c r="AL386" s="199">
        <f>IFERROR(VLOOKUP('SAP Data'!$C386,'2021 Balance Sheet'!$B$7:$O$1335,'2021 Balance Sheet'!M$2, FALSE),0)</f>
        <v>558965.38</v>
      </c>
      <c r="AM386" s="199">
        <f>IFERROR(VLOOKUP('SAP Data'!$C386,'2021 Balance Sheet'!$B$7:$O$1335,'2021 Balance Sheet'!N$2, FALSE),0)</f>
        <v>635772.02</v>
      </c>
      <c r="AN386" s="199">
        <f>IFERROR(VLOOKUP('SAP Data'!$C386,'2021 Balance Sheet'!$B$7:$O$1335,'2021 Balance Sheet'!O$2, FALSE),0)</f>
        <v>732176.81</v>
      </c>
      <c r="AO386" s="198">
        <f t="shared" si="10"/>
        <v>-283194.40999999997</v>
      </c>
    </row>
    <row r="387" spans="1:41" ht="15.75" thickBot="1" x14ac:dyDescent="0.3">
      <c r="A387" s="26" t="str">
        <f t="shared" si="11"/>
        <v>191411</v>
      </c>
      <c r="B387" s="126" t="s">
        <v>609</v>
      </c>
      <c r="C387" s="153" t="s">
        <v>610</v>
      </c>
      <c r="D387" s="125" t="s">
        <v>4</v>
      </c>
      <c r="E387" s="140">
        <v>-2332331</v>
      </c>
      <c r="F387" s="140">
        <v>-1739952.45</v>
      </c>
      <c r="G387" s="140">
        <v>-1119770.8500000001</v>
      </c>
      <c r="H387" s="140">
        <v>-775641.65</v>
      </c>
      <c r="I387" s="140">
        <v>-558025.61</v>
      </c>
      <c r="J387" s="140">
        <v>-407008.23</v>
      </c>
      <c r="K387" s="140">
        <v>-284448.84999999998</v>
      </c>
      <c r="L387" s="140">
        <v>-177015.18</v>
      </c>
      <c r="M387" s="140">
        <v>-61042.17</v>
      </c>
      <c r="N387" s="140">
        <v>158443.07999999999</v>
      </c>
      <c r="O387" s="140">
        <v>-70030.509999999995</v>
      </c>
      <c r="P387" s="140">
        <v>-26649.68</v>
      </c>
      <c r="Q387" s="199">
        <v>20764.509999999998</v>
      </c>
      <c r="R387" s="199">
        <v>60762</v>
      </c>
      <c r="S387" s="199">
        <v>98975.18</v>
      </c>
      <c r="T387" s="199">
        <v>128378.57</v>
      </c>
      <c r="U387" s="199">
        <v>144683.4</v>
      </c>
      <c r="V387" s="199">
        <v>157536.01999999999</v>
      </c>
      <c r="W387" s="199">
        <v>167652.46</v>
      </c>
      <c r="X387" s="199">
        <v>175844.96</v>
      </c>
      <c r="Y387" s="199">
        <v>184433.65</v>
      </c>
      <c r="Z387" s="199">
        <v>195898.79</v>
      </c>
      <c r="AA387" s="199">
        <v>-334173.11</v>
      </c>
      <c r="AB387" s="199">
        <v>-285208.25</v>
      </c>
      <c r="AC387" s="199">
        <f>IFERROR(VLOOKUP('SAP Data'!$C387,'2021 Balance Sheet'!$B$7:$O$1335,'2021 Balance Sheet'!D$2, FALSE),0)</f>
        <v>-234553</v>
      </c>
      <c r="AD387" s="199">
        <f>IFERROR(VLOOKUP('SAP Data'!$C387,'2021 Balance Sheet'!$B$7:$O$1335,'2021 Balance Sheet'!E$2, FALSE),0)</f>
        <v>-183217.16</v>
      </c>
      <c r="AE387" s="199">
        <f>IFERROR(VLOOKUP('SAP Data'!$C387,'2021 Balance Sheet'!$B$7:$O$1335,'2021 Balance Sheet'!F$2, FALSE),0)</f>
        <v>-137238.16</v>
      </c>
      <c r="AF387" s="199">
        <f>IFERROR(VLOOKUP('SAP Data'!$C387,'2021 Balance Sheet'!$B$7:$O$1335,'2021 Balance Sheet'!G$2, FALSE),0)</f>
        <v>-102819.81</v>
      </c>
      <c r="AG387" s="199">
        <f>IFERROR(VLOOKUP('SAP Data'!$C387,'2021 Balance Sheet'!$B$7:$O$1335,'2021 Balance Sheet'!H$2, FALSE),0)</f>
        <v>-84205.15</v>
      </c>
      <c r="AH387" s="199">
        <f>IFERROR(VLOOKUP('SAP Data'!$C387,'2021 Balance Sheet'!$B$7:$O$1335,'2021 Balance Sheet'!I$2, FALSE),0)</f>
        <v>-69829.820000000007</v>
      </c>
      <c r="AI387" s="199">
        <f>IFERROR(VLOOKUP('SAP Data'!$C387,'2021 Balance Sheet'!$B$7:$O$1335,'2021 Balance Sheet'!J$2, FALSE),0)</f>
        <v>-60381.66</v>
      </c>
      <c r="AJ387" s="199">
        <f>IFERROR(VLOOKUP('SAP Data'!$C387,'2021 Balance Sheet'!$B$7:$O$1335,'2021 Balance Sheet'!K$2, FALSE),0)</f>
        <v>-51710.41</v>
      </c>
      <c r="AK387" s="199">
        <f>IFERROR(VLOOKUP('SAP Data'!$C387,'2021 Balance Sheet'!$B$7:$O$1335,'2021 Balance Sheet'!L$2, FALSE),0)</f>
        <v>-41871.24</v>
      </c>
      <c r="AL387" s="199">
        <f>IFERROR(VLOOKUP('SAP Data'!$C387,'2021 Balance Sheet'!$B$7:$O$1335,'2021 Balance Sheet'!M$2, FALSE),0)</f>
        <v>-24785.9</v>
      </c>
      <c r="AM387" s="199">
        <f>IFERROR(VLOOKUP('SAP Data'!$C387,'2021 Balance Sheet'!$B$7:$O$1335,'2021 Balance Sheet'!N$2, FALSE),0)</f>
        <v>2802304.34</v>
      </c>
      <c r="AN387" s="199">
        <f>IFERROR(VLOOKUP('SAP Data'!$C387,'2021 Balance Sheet'!$B$7:$O$1335,'2021 Balance Sheet'!O$2, FALSE),0)</f>
        <v>2435041.64</v>
      </c>
      <c r="AO387" s="198">
        <f t="shared" si="10"/>
        <v>-285208.25</v>
      </c>
    </row>
    <row r="388" spans="1:41" ht="15.75" thickBot="1" x14ac:dyDescent="0.3">
      <c r="A388" s="26" t="str">
        <f t="shared" si="11"/>
        <v>191412</v>
      </c>
      <c r="B388" s="126" t="s">
        <v>612</v>
      </c>
      <c r="C388" s="153" t="s">
        <v>613</v>
      </c>
      <c r="D388" s="125" t="s">
        <v>4</v>
      </c>
      <c r="E388" s="140"/>
      <c r="F388" s="140"/>
      <c r="G388" s="140"/>
      <c r="H388" s="140"/>
      <c r="I388" s="140"/>
      <c r="J388" s="140"/>
      <c r="K388" s="140"/>
      <c r="L388" s="140"/>
      <c r="M388" s="140"/>
      <c r="N388" s="140"/>
      <c r="O388" s="140"/>
      <c r="P388" s="140"/>
      <c r="Q388" s="199">
        <v>0</v>
      </c>
      <c r="R388" s="199">
        <v>0</v>
      </c>
      <c r="S388" s="199">
        <v>0</v>
      </c>
      <c r="T388" s="199">
        <v>0</v>
      </c>
      <c r="U388" s="199">
        <v>0</v>
      </c>
      <c r="V388" s="199">
        <v>0</v>
      </c>
      <c r="W388" s="199">
        <v>0</v>
      </c>
      <c r="X388" s="199">
        <v>0</v>
      </c>
      <c r="Y388" s="199">
        <v>0</v>
      </c>
      <c r="Z388" s="199">
        <v>0</v>
      </c>
      <c r="AA388" s="199">
        <v>0</v>
      </c>
      <c r="AB388" s="199">
        <v>0</v>
      </c>
      <c r="AC388" s="199">
        <f>IFERROR(VLOOKUP('SAP Data'!$C388,'2021 Balance Sheet'!$B$7:$O$1335,'2021 Balance Sheet'!D$2, FALSE),0)</f>
        <v>0</v>
      </c>
      <c r="AD388" s="199">
        <f>IFERROR(VLOOKUP('SAP Data'!$C388,'2021 Balance Sheet'!$B$7:$O$1335,'2021 Balance Sheet'!E$2, FALSE),0)</f>
        <v>0</v>
      </c>
      <c r="AE388" s="199">
        <f>IFERROR(VLOOKUP('SAP Data'!$C388,'2021 Balance Sheet'!$B$7:$O$1335,'2021 Balance Sheet'!F$2, FALSE),0)</f>
        <v>0</v>
      </c>
      <c r="AF388" s="199">
        <f>IFERROR(VLOOKUP('SAP Data'!$C388,'2021 Balance Sheet'!$B$7:$O$1335,'2021 Balance Sheet'!G$2, FALSE),0)</f>
        <v>0</v>
      </c>
      <c r="AG388" s="199">
        <f>IFERROR(VLOOKUP('SAP Data'!$C388,'2021 Balance Sheet'!$B$7:$O$1335,'2021 Balance Sheet'!H$2, FALSE),0)</f>
        <v>0</v>
      </c>
      <c r="AH388" s="199">
        <f>IFERROR(VLOOKUP('SAP Data'!$C388,'2021 Balance Sheet'!$B$7:$O$1335,'2021 Balance Sheet'!I$2, FALSE),0)</f>
        <v>0</v>
      </c>
      <c r="AI388" s="199">
        <f>IFERROR(VLOOKUP('SAP Data'!$C388,'2021 Balance Sheet'!$B$7:$O$1335,'2021 Balance Sheet'!J$2, FALSE),0)</f>
        <v>-165.29</v>
      </c>
      <c r="AJ388" s="199">
        <f>IFERROR(VLOOKUP('SAP Data'!$C388,'2021 Balance Sheet'!$B$7:$O$1335,'2021 Balance Sheet'!K$2, FALSE),0)</f>
        <v>-614</v>
      </c>
      <c r="AK388" s="199">
        <f>IFERROR(VLOOKUP('SAP Data'!$C388,'2021 Balance Sheet'!$B$7:$O$1335,'2021 Balance Sheet'!L$2, FALSE),0)</f>
        <v>-1298.26</v>
      </c>
      <c r="AL388" s="199">
        <f>IFERROR(VLOOKUP('SAP Data'!$C388,'2021 Balance Sheet'!$B$7:$O$1335,'2021 Balance Sheet'!M$2, FALSE),0)</f>
        <v>-2240.33</v>
      </c>
      <c r="AM388" s="199">
        <f>IFERROR(VLOOKUP('SAP Data'!$C388,'2021 Balance Sheet'!$B$7:$O$1335,'2021 Balance Sheet'!N$2, FALSE),0)</f>
        <v>-1244.33</v>
      </c>
      <c r="AN388" s="199">
        <f>IFERROR(VLOOKUP('SAP Data'!$C388,'2021 Balance Sheet'!$B$7:$O$1335,'2021 Balance Sheet'!O$2, FALSE),0)</f>
        <v>-2688.45</v>
      </c>
      <c r="AO388" s="198">
        <f t="shared" si="10"/>
        <v>0</v>
      </c>
    </row>
    <row r="389" spans="1:41" ht="15.75" thickBot="1" x14ac:dyDescent="0.3">
      <c r="A389" s="26" t="str">
        <f t="shared" si="11"/>
        <v>191417</v>
      </c>
      <c r="B389" s="126" t="s">
        <v>615</v>
      </c>
      <c r="C389" s="153" t="s">
        <v>616</v>
      </c>
      <c r="D389" s="125" t="s">
        <v>4</v>
      </c>
      <c r="E389" s="139">
        <v>68905.42</v>
      </c>
      <c r="F389" s="139">
        <v>77512.98</v>
      </c>
      <c r="G389" s="139">
        <v>83724.479999999996</v>
      </c>
      <c r="H389" s="139">
        <v>89655.25</v>
      </c>
      <c r="I389" s="139">
        <v>99143.44</v>
      </c>
      <c r="J389" s="139">
        <v>109160.74</v>
      </c>
      <c r="K389" s="139">
        <v>120005.91</v>
      </c>
      <c r="L389" s="139">
        <v>133614.57</v>
      </c>
      <c r="M389" s="139">
        <v>143369.9</v>
      </c>
      <c r="N389" s="139">
        <v>153355.66</v>
      </c>
      <c r="O389" s="139">
        <v>52879.56</v>
      </c>
      <c r="P389" s="139">
        <v>59236.79</v>
      </c>
      <c r="Q389" s="199">
        <v>102873.28</v>
      </c>
      <c r="R389" s="199">
        <v>110955.85</v>
      </c>
      <c r="S389" s="199">
        <v>119097.06</v>
      </c>
      <c r="T389" s="199">
        <v>128421.35</v>
      </c>
      <c r="U389" s="199">
        <v>140212.72</v>
      </c>
      <c r="V389" s="199">
        <v>151790.03</v>
      </c>
      <c r="W389" s="199">
        <v>165384.14000000001</v>
      </c>
      <c r="X389" s="199">
        <v>178876.3</v>
      </c>
      <c r="Y389" s="199">
        <v>192280.34</v>
      </c>
      <c r="Z389" s="199">
        <v>205104.57</v>
      </c>
      <c r="AA389" s="199">
        <v>64118.35</v>
      </c>
      <c r="AB389" s="199">
        <v>24139.86</v>
      </c>
      <c r="AC389" s="199">
        <f>IFERROR(VLOOKUP('SAP Data'!$C389,'2021 Balance Sheet'!$B$7:$O$1335,'2021 Balance Sheet'!D$2, FALSE),0)</f>
        <v>31174.6</v>
      </c>
      <c r="AD389" s="199">
        <f>IFERROR(VLOOKUP('SAP Data'!$C389,'2021 Balance Sheet'!$B$7:$O$1335,'2021 Balance Sheet'!E$2, FALSE),0)</f>
        <v>-10608.94</v>
      </c>
      <c r="AE389" s="199">
        <f>IFERROR(VLOOKUP('SAP Data'!$C389,'2021 Balance Sheet'!$B$7:$O$1335,'2021 Balance Sheet'!F$2, FALSE),0)</f>
        <v>43774.66</v>
      </c>
      <c r="AF389" s="199">
        <f>IFERROR(VLOOKUP('SAP Data'!$C389,'2021 Balance Sheet'!$B$7:$O$1335,'2021 Balance Sheet'!G$2, FALSE),0)</f>
        <v>51449.35</v>
      </c>
      <c r="AG389" s="199">
        <f>IFERROR(VLOOKUP('SAP Data'!$C389,'2021 Balance Sheet'!$B$7:$O$1335,'2021 Balance Sheet'!H$2, FALSE),0)</f>
        <v>60616.51</v>
      </c>
      <c r="AH389" s="199">
        <f>IFERROR(VLOOKUP('SAP Data'!$C389,'2021 Balance Sheet'!$B$7:$O$1335,'2021 Balance Sheet'!I$2, FALSE),0)</f>
        <v>70872.77</v>
      </c>
      <c r="AI389" s="199">
        <f>IFERROR(VLOOKUP('SAP Data'!$C389,'2021 Balance Sheet'!$B$7:$O$1335,'2021 Balance Sheet'!J$2, FALSE),0)</f>
        <v>81909.600000000006</v>
      </c>
      <c r="AJ389" s="199">
        <f>IFERROR(VLOOKUP('SAP Data'!$C389,'2021 Balance Sheet'!$B$7:$O$1335,'2021 Balance Sheet'!K$2, FALSE),0)</f>
        <v>92783.09</v>
      </c>
      <c r="AK389" s="199">
        <f>IFERROR(VLOOKUP('SAP Data'!$C389,'2021 Balance Sheet'!$B$7:$O$1335,'2021 Balance Sheet'!L$2, FALSE),0)</f>
        <v>104658.29</v>
      </c>
      <c r="AL389" s="199">
        <f>IFERROR(VLOOKUP('SAP Data'!$C389,'2021 Balance Sheet'!$B$7:$O$1335,'2021 Balance Sheet'!M$2, FALSE),0)</f>
        <v>115276.16</v>
      </c>
      <c r="AM389" s="199">
        <f>IFERROR(VLOOKUP('SAP Data'!$C389,'2021 Balance Sheet'!$B$7:$O$1335,'2021 Balance Sheet'!N$2, FALSE),0)</f>
        <v>53795.12</v>
      </c>
      <c r="AN389" s="199">
        <f>IFERROR(VLOOKUP('SAP Data'!$C389,'2021 Balance Sheet'!$B$7:$O$1335,'2021 Balance Sheet'!O$2, FALSE),0)</f>
        <v>232677.56</v>
      </c>
      <c r="AO389" s="198">
        <f t="shared" si="10"/>
        <v>24139.86</v>
      </c>
    </row>
    <row r="390" spans="1:41" ht="15.75" thickBot="1" x14ac:dyDescent="0.3">
      <c r="A390" s="26" t="str">
        <f t="shared" si="11"/>
        <v>191420</v>
      </c>
      <c r="B390" s="126" t="s">
        <v>618</v>
      </c>
      <c r="C390" s="153" t="s">
        <v>619</v>
      </c>
      <c r="D390" s="125" t="s">
        <v>4</v>
      </c>
      <c r="E390" s="140">
        <v>1738374.14</v>
      </c>
      <c r="F390" s="140">
        <v>2965390.69</v>
      </c>
      <c r="G390" s="140">
        <v>3540634.99</v>
      </c>
      <c r="H390" s="140">
        <v>3303883.9</v>
      </c>
      <c r="I390" s="140">
        <v>3084524.04</v>
      </c>
      <c r="J390" s="140">
        <v>2898858.22</v>
      </c>
      <c r="K390" s="140">
        <v>2796244.71</v>
      </c>
      <c r="L390" s="140">
        <v>2704362.08</v>
      </c>
      <c r="M390" s="140">
        <v>2487623.75</v>
      </c>
      <c r="N390" s="140">
        <v>2334408.94</v>
      </c>
      <c r="O390" s="140">
        <v>89271.45</v>
      </c>
      <c r="P390" s="140">
        <v>819802.31</v>
      </c>
      <c r="Q390" s="199">
        <v>1162743.3500000001</v>
      </c>
      <c r="R390" s="199">
        <v>1147353.6599999999</v>
      </c>
      <c r="S390" s="199">
        <v>963443.16</v>
      </c>
      <c r="T390" s="199">
        <v>672734.49</v>
      </c>
      <c r="U390" s="199">
        <v>566158</v>
      </c>
      <c r="V390" s="199">
        <v>426233.21</v>
      </c>
      <c r="W390" s="199">
        <v>327781.13</v>
      </c>
      <c r="X390" s="199">
        <v>270333.56</v>
      </c>
      <c r="Y390" s="199">
        <v>295124.64</v>
      </c>
      <c r="Z390" s="199">
        <v>423101.01</v>
      </c>
      <c r="AA390" s="199">
        <v>343612.23</v>
      </c>
      <c r="AB390" s="199">
        <v>378250.12</v>
      </c>
      <c r="AC390" s="199">
        <f>IFERROR(VLOOKUP('SAP Data'!$C390,'2021 Balance Sheet'!$B$7:$O$1335,'2021 Balance Sheet'!D$2, FALSE),0)</f>
        <v>449994.63</v>
      </c>
      <c r="AD390" s="199">
        <f>IFERROR(VLOOKUP('SAP Data'!$C390,'2021 Balance Sheet'!$B$7:$O$1335,'2021 Balance Sheet'!E$2, FALSE),0)</f>
        <v>3608374.63</v>
      </c>
      <c r="AE390" s="199">
        <f>IFERROR(VLOOKUP('SAP Data'!$C390,'2021 Balance Sheet'!$B$7:$O$1335,'2021 Balance Sheet'!F$2, FALSE),0)</f>
        <v>3792058.19</v>
      </c>
      <c r="AF390" s="199">
        <f>IFERROR(VLOOKUP('SAP Data'!$C390,'2021 Balance Sheet'!$B$7:$O$1335,'2021 Balance Sheet'!G$2, FALSE),0)</f>
        <v>3685018.2</v>
      </c>
      <c r="AG390" s="199">
        <f>IFERROR(VLOOKUP('SAP Data'!$C390,'2021 Balance Sheet'!$B$7:$O$1335,'2021 Balance Sheet'!H$2, FALSE),0)</f>
        <v>3696768.08</v>
      </c>
      <c r="AH390" s="199">
        <f>IFERROR(VLOOKUP('SAP Data'!$C390,'2021 Balance Sheet'!$B$7:$O$1335,'2021 Balance Sheet'!I$2, FALSE),0)</f>
        <v>3761154.13</v>
      </c>
      <c r="AI390" s="199">
        <f>IFERROR(VLOOKUP('SAP Data'!$C390,'2021 Balance Sheet'!$B$7:$O$1335,'2021 Balance Sheet'!J$2, FALSE),0)</f>
        <v>3932304.8</v>
      </c>
      <c r="AJ390" s="199">
        <f>IFERROR(VLOOKUP('SAP Data'!$C390,'2021 Balance Sheet'!$B$7:$O$1335,'2021 Balance Sheet'!K$2, FALSE),0)</f>
        <v>4141064.36</v>
      </c>
      <c r="AK390" s="199">
        <f>IFERROR(VLOOKUP('SAP Data'!$C390,'2021 Balance Sheet'!$B$7:$O$1335,'2021 Balance Sheet'!L$2, FALSE),0)</f>
        <v>4595564.96</v>
      </c>
      <c r="AL390" s="199">
        <f>IFERROR(VLOOKUP('SAP Data'!$C390,'2021 Balance Sheet'!$B$7:$O$1335,'2021 Balance Sheet'!M$2, FALSE),0)</f>
        <v>5574251.0499999998</v>
      </c>
      <c r="AM390" s="199">
        <f>IFERROR(VLOOKUP('SAP Data'!$C390,'2021 Balance Sheet'!$B$7:$O$1335,'2021 Balance Sheet'!N$2, FALSE),0)</f>
        <v>1771631.12</v>
      </c>
      <c r="AN390" s="199">
        <f>IFERROR(VLOOKUP('SAP Data'!$C390,'2021 Balance Sheet'!$B$7:$O$1335,'2021 Balance Sheet'!O$2, FALSE),0)</f>
        <v>2820903.15</v>
      </c>
      <c r="AO390" s="198">
        <f t="shared" si="10"/>
        <v>378250.12</v>
      </c>
    </row>
    <row r="391" spans="1:41" ht="15.75" thickBot="1" x14ac:dyDescent="0.3">
      <c r="A391" s="26" t="str">
        <f t="shared" si="11"/>
        <v>191421</v>
      </c>
      <c r="B391" s="126" t="s">
        <v>621</v>
      </c>
      <c r="C391" s="153" t="s">
        <v>622</v>
      </c>
      <c r="D391" s="125" t="s">
        <v>4</v>
      </c>
      <c r="E391" s="139">
        <v>-1314330.67</v>
      </c>
      <c r="F391" s="139">
        <v>-1007770.35</v>
      </c>
      <c r="G391" s="139">
        <v>-674365.24</v>
      </c>
      <c r="H391" s="139">
        <v>-511095.07</v>
      </c>
      <c r="I391" s="139">
        <v>-398207.53</v>
      </c>
      <c r="J391" s="139">
        <v>-322298.51</v>
      </c>
      <c r="K391" s="139">
        <v>-256105.06</v>
      </c>
      <c r="L391" s="139">
        <v>-201209.83</v>
      </c>
      <c r="M391" s="139">
        <v>-144158.47</v>
      </c>
      <c r="N391" s="139">
        <v>-33096.559999999998</v>
      </c>
      <c r="O391" s="139">
        <v>2719101.63</v>
      </c>
      <c r="P391" s="139">
        <v>2338349.8199999998</v>
      </c>
      <c r="Q391" s="199">
        <v>1910204.3</v>
      </c>
      <c r="R391" s="199">
        <v>1552452.05</v>
      </c>
      <c r="S391" s="199">
        <v>1204567.68</v>
      </c>
      <c r="T391" s="199">
        <v>939876.86</v>
      </c>
      <c r="U391" s="199">
        <v>796408.51</v>
      </c>
      <c r="V391" s="199">
        <v>685062.54</v>
      </c>
      <c r="W391" s="199">
        <v>595932.53</v>
      </c>
      <c r="X391" s="199">
        <v>524213.5</v>
      </c>
      <c r="Y391" s="199">
        <v>448689.52</v>
      </c>
      <c r="Z391" s="199">
        <v>350692.35</v>
      </c>
      <c r="AA391" s="199">
        <v>464466.93</v>
      </c>
      <c r="AB391" s="199">
        <v>387357.3</v>
      </c>
      <c r="AC391" s="199">
        <f>IFERROR(VLOOKUP('SAP Data'!$C391,'2021 Balance Sheet'!$B$7:$O$1335,'2021 Balance Sheet'!D$2, FALSE),0)</f>
        <v>309289.81</v>
      </c>
      <c r="AD391" s="199">
        <f>IFERROR(VLOOKUP('SAP Data'!$C391,'2021 Balance Sheet'!$B$7:$O$1335,'2021 Balance Sheet'!E$2, FALSE),0)</f>
        <v>228434.3</v>
      </c>
      <c r="AE391" s="199">
        <f>IFERROR(VLOOKUP('SAP Data'!$C391,'2021 Balance Sheet'!$B$7:$O$1335,'2021 Balance Sheet'!F$2, FALSE),0)</f>
        <v>155819.81</v>
      </c>
      <c r="AF391" s="199">
        <f>IFERROR(VLOOKUP('SAP Data'!$C391,'2021 Balance Sheet'!$B$7:$O$1335,'2021 Balance Sheet'!G$2, FALSE),0)</f>
        <v>102964.98</v>
      </c>
      <c r="AG391" s="199">
        <f>IFERROR(VLOOKUP('SAP Data'!$C391,'2021 Balance Sheet'!$B$7:$O$1335,'2021 Balance Sheet'!H$2, FALSE),0)</f>
        <v>74352.09</v>
      </c>
      <c r="AH391" s="199">
        <f>IFERROR(VLOOKUP('SAP Data'!$C391,'2021 Balance Sheet'!$B$7:$O$1335,'2021 Balance Sheet'!I$2, FALSE),0)</f>
        <v>51602.75</v>
      </c>
      <c r="AI391" s="199">
        <f>IFERROR(VLOOKUP('SAP Data'!$C391,'2021 Balance Sheet'!$B$7:$O$1335,'2021 Balance Sheet'!J$2, FALSE),0)</f>
        <v>36399.410000000003</v>
      </c>
      <c r="AJ391" s="199">
        <f>IFERROR(VLOOKUP('SAP Data'!$C391,'2021 Balance Sheet'!$B$7:$O$1335,'2021 Balance Sheet'!K$2, FALSE),0)</f>
        <v>22267.68</v>
      </c>
      <c r="AK391" s="199">
        <f>IFERROR(VLOOKUP('SAP Data'!$C391,'2021 Balance Sheet'!$B$7:$O$1335,'2021 Balance Sheet'!L$2, FALSE),0)</f>
        <v>6107.08</v>
      </c>
      <c r="AL391" s="199">
        <f>IFERROR(VLOOKUP('SAP Data'!$C391,'2021 Balance Sheet'!$B$7:$O$1335,'2021 Balance Sheet'!M$2, FALSE),0)</f>
        <v>-19515.419999999998</v>
      </c>
      <c r="AM391" s="199">
        <f>IFERROR(VLOOKUP('SAP Data'!$C391,'2021 Balance Sheet'!$B$7:$O$1335,'2021 Balance Sheet'!N$2, FALSE),0)</f>
        <v>3981500.94</v>
      </c>
      <c r="AN391" s="199">
        <f>IFERROR(VLOOKUP('SAP Data'!$C391,'2021 Balance Sheet'!$B$7:$O$1335,'2021 Balance Sheet'!O$2, FALSE),0)</f>
        <v>3398869.43</v>
      </c>
      <c r="AO391" s="198">
        <f t="shared" si="10"/>
        <v>387357.3</v>
      </c>
    </row>
    <row r="392" spans="1:41" ht="15.75" thickBot="1" x14ac:dyDescent="0.3">
      <c r="A392" s="26" t="str">
        <f t="shared" si="11"/>
        <v>191430</v>
      </c>
      <c r="B392" s="126" t="s">
        <v>624</v>
      </c>
      <c r="C392" s="153" t="s">
        <v>625</v>
      </c>
      <c r="D392" s="125" t="s">
        <v>4</v>
      </c>
      <c r="E392" s="140">
        <v>-820449.47</v>
      </c>
      <c r="F392" s="140">
        <v>-1580630.86</v>
      </c>
      <c r="G392" s="140">
        <v>-1920188.88</v>
      </c>
      <c r="H392" s="140">
        <v>-1820659.9</v>
      </c>
      <c r="I392" s="140">
        <v>-1498229.3</v>
      </c>
      <c r="J392" s="140">
        <v>-1110235.52</v>
      </c>
      <c r="K392" s="140">
        <v>-650583.1</v>
      </c>
      <c r="L392" s="140">
        <v>-208978.7</v>
      </c>
      <c r="M392" s="140">
        <v>160662.81</v>
      </c>
      <c r="N392" s="140">
        <v>82747.42</v>
      </c>
      <c r="O392" s="140">
        <v>8921.58</v>
      </c>
      <c r="P392" s="140">
        <v>-497807.68</v>
      </c>
      <c r="Q392" s="199">
        <v>-987724.24</v>
      </c>
      <c r="R392" s="199">
        <v>-1454652.78</v>
      </c>
      <c r="S392" s="199">
        <v>-1752837.99</v>
      </c>
      <c r="T392" s="199">
        <v>-1635671.62</v>
      </c>
      <c r="U392" s="199">
        <v>-1294507.21</v>
      </c>
      <c r="V392" s="199">
        <v>-917307.77</v>
      </c>
      <c r="W392" s="199">
        <v>-467745.37</v>
      </c>
      <c r="X392" s="199">
        <v>-362.67</v>
      </c>
      <c r="Y392" s="199">
        <v>437778.71</v>
      </c>
      <c r="Z392" s="199">
        <v>573699.75</v>
      </c>
      <c r="AA392" s="199">
        <v>288078.11</v>
      </c>
      <c r="AB392" s="199">
        <v>-140877.89000000001</v>
      </c>
      <c r="AC392" s="199">
        <f>IFERROR(VLOOKUP('SAP Data'!$C392,'2021 Balance Sheet'!$B$7:$O$1335,'2021 Balance Sheet'!D$2, FALSE),0)</f>
        <v>-603071.88</v>
      </c>
      <c r="AD392" s="199">
        <f>IFERROR(VLOOKUP('SAP Data'!$C392,'2021 Balance Sheet'!$B$7:$O$1335,'2021 Balance Sheet'!E$2, FALSE),0)</f>
        <v>-1153683.75</v>
      </c>
      <c r="AE392" s="199">
        <f>IFERROR(VLOOKUP('SAP Data'!$C392,'2021 Balance Sheet'!$B$7:$O$1335,'2021 Balance Sheet'!F$2, FALSE),0)</f>
        <v>-1464087.96</v>
      </c>
      <c r="AF392" s="199">
        <f>IFERROR(VLOOKUP('SAP Data'!$C392,'2021 Balance Sheet'!$B$7:$O$1335,'2021 Balance Sheet'!G$2, FALSE),0)</f>
        <v>-1349225.62</v>
      </c>
      <c r="AG392" s="199">
        <f>IFERROR(VLOOKUP('SAP Data'!$C392,'2021 Balance Sheet'!$B$7:$O$1335,'2021 Balance Sheet'!H$2, FALSE),0)</f>
        <v>-1029009.46</v>
      </c>
      <c r="AH392" s="199">
        <f>IFERROR(VLOOKUP('SAP Data'!$C392,'2021 Balance Sheet'!$B$7:$O$1335,'2021 Balance Sheet'!I$2, FALSE),0)</f>
        <v>-617993.98</v>
      </c>
      <c r="AI392" s="199">
        <f>IFERROR(VLOOKUP('SAP Data'!$C392,'2021 Balance Sheet'!$B$7:$O$1335,'2021 Balance Sheet'!J$2, FALSE),0)</f>
        <v>-157453.21</v>
      </c>
      <c r="AJ392" s="199">
        <f>IFERROR(VLOOKUP('SAP Data'!$C392,'2021 Balance Sheet'!$B$7:$O$1335,'2021 Balance Sheet'!K$2, FALSE),0)</f>
        <v>303134.49</v>
      </c>
      <c r="AK392" s="199">
        <f>IFERROR(VLOOKUP('SAP Data'!$C392,'2021 Balance Sheet'!$B$7:$O$1335,'2021 Balance Sheet'!L$2, FALSE),0)</f>
        <v>704640.08</v>
      </c>
      <c r="AL392" s="199">
        <f>IFERROR(VLOOKUP('SAP Data'!$C392,'2021 Balance Sheet'!$B$7:$O$1335,'2021 Balance Sheet'!M$2, FALSE),0)</f>
        <v>790145.25</v>
      </c>
      <c r="AM392" s="199">
        <f>IFERROR(VLOOKUP('SAP Data'!$C392,'2021 Balance Sheet'!$B$7:$O$1335,'2021 Balance Sheet'!N$2, FALSE),0)</f>
        <v>357902.5</v>
      </c>
      <c r="AN392" s="199">
        <f>IFERROR(VLOOKUP('SAP Data'!$C392,'2021 Balance Sheet'!$B$7:$O$1335,'2021 Balance Sheet'!O$2, FALSE),0)</f>
        <v>-320735.94</v>
      </c>
      <c r="AO392" s="198">
        <f t="shared" si="10"/>
        <v>-140877.89000000001</v>
      </c>
    </row>
    <row r="393" spans="1:41" ht="15.75" thickBot="1" x14ac:dyDescent="0.3">
      <c r="A393" s="26" t="str">
        <f t="shared" si="11"/>
        <v>191431</v>
      </c>
      <c r="B393" s="126" t="s">
        <v>627</v>
      </c>
      <c r="C393" s="153" t="s">
        <v>628</v>
      </c>
      <c r="D393" s="125" t="s">
        <v>4</v>
      </c>
      <c r="E393" s="139">
        <v>-247245.48</v>
      </c>
      <c r="F393" s="139">
        <v>68425.59</v>
      </c>
      <c r="G393" s="139">
        <v>-1476528.99</v>
      </c>
      <c r="H393" s="139">
        <v>-1315071.49</v>
      </c>
      <c r="I393" s="139">
        <v>-1204974.92</v>
      </c>
      <c r="J393" s="139">
        <v>-1132487.8999999999</v>
      </c>
      <c r="K393" s="139">
        <v>-1069994.03</v>
      </c>
      <c r="L393" s="139">
        <v>-1019093.47</v>
      </c>
      <c r="M393" s="139">
        <v>-965969.96</v>
      </c>
      <c r="N393" s="139">
        <v>-858143.41</v>
      </c>
      <c r="O393" s="139">
        <v>-865620.52</v>
      </c>
      <c r="P393" s="139">
        <v>-549539.49</v>
      </c>
      <c r="Q393" s="199">
        <v>-1845128.83</v>
      </c>
      <c r="R393" s="199">
        <v>-1555071.36</v>
      </c>
      <c r="S393" s="199">
        <v>-1272974.6399999999</v>
      </c>
      <c r="T393" s="199">
        <v>-1058748.55</v>
      </c>
      <c r="U393" s="199">
        <v>-943774.99</v>
      </c>
      <c r="V393" s="199">
        <v>-855009.72</v>
      </c>
      <c r="W393" s="199">
        <v>-784119.76</v>
      </c>
      <c r="X393" s="199">
        <v>-727457.66</v>
      </c>
      <c r="Y393" s="199">
        <v>-667708.62</v>
      </c>
      <c r="Z393" s="199">
        <v>-589819.04</v>
      </c>
      <c r="AA393" s="199">
        <v>-429910.98</v>
      </c>
      <c r="AB393" s="199">
        <v>-246441.38</v>
      </c>
      <c r="AC393" s="199">
        <f>IFERROR(VLOOKUP('SAP Data'!$C393,'2021 Balance Sheet'!$B$7:$O$1335,'2021 Balance Sheet'!D$2, FALSE),0)</f>
        <v>-60719.65</v>
      </c>
      <c r="AD393" s="199">
        <f>IFERROR(VLOOKUP('SAP Data'!$C393,'2021 Balance Sheet'!$B$7:$O$1335,'2021 Balance Sheet'!E$2, FALSE),0)</f>
        <v>-1056214.17</v>
      </c>
      <c r="AE393" s="199">
        <f>IFERROR(VLOOKUP('SAP Data'!$C393,'2021 Balance Sheet'!$B$7:$O$1335,'2021 Balance Sheet'!F$2, FALSE),0)</f>
        <v>-886540.41</v>
      </c>
      <c r="AF393" s="199">
        <f>IFERROR(VLOOKUP('SAP Data'!$C393,'2021 Balance Sheet'!$B$7:$O$1335,'2021 Balance Sheet'!G$2, FALSE),0)</f>
        <v>-763502.8</v>
      </c>
      <c r="AG393" s="199">
        <f>IFERROR(VLOOKUP('SAP Data'!$C393,'2021 Balance Sheet'!$B$7:$O$1335,'2021 Balance Sheet'!H$2, FALSE),0)</f>
        <v>-697919.84</v>
      </c>
      <c r="AH393" s="199">
        <f>IFERROR(VLOOKUP('SAP Data'!$C393,'2021 Balance Sheet'!$B$7:$O$1335,'2021 Balance Sheet'!I$2, FALSE),0)</f>
        <v>-646125.01</v>
      </c>
      <c r="AI393" s="199">
        <f>IFERROR(VLOOKUP('SAP Data'!$C393,'2021 Balance Sheet'!$B$7:$O$1335,'2021 Balance Sheet'!J$2, FALSE),0)</f>
        <v>-612139.73</v>
      </c>
      <c r="AJ393" s="199">
        <f>IFERROR(VLOOKUP('SAP Data'!$C393,'2021 Balance Sheet'!$B$7:$O$1335,'2021 Balance Sheet'!K$2, FALSE),0)</f>
        <v>-580709.72</v>
      </c>
      <c r="AK393" s="199">
        <f>IFERROR(VLOOKUP('SAP Data'!$C393,'2021 Balance Sheet'!$B$7:$O$1335,'2021 Balance Sheet'!L$2, FALSE),0)</f>
        <v>-544527.59</v>
      </c>
      <c r="AL393" s="199">
        <f>IFERROR(VLOOKUP('SAP Data'!$C393,'2021 Balance Sheet'!$B$7:$O$1335,'2021 Balance Sheet'!M$2, FALSE),0)</f>
        <v>-486098.14</v>
      </c>
      <c r="AM393" s="199">
        <f>IFERROR(VLOOKUP('SAP Data'!$C393,'2021 Balance Sheet'!$B$7:$O$1335,'2021 Balance Sheet'!N$2, FALSE),0)</f>
        <v>24440.26</v>
      </c>
      <c r="AN393" s="199">
        <f>IFERROR(VLOOKUP('SAP Data'!$C393,'2021 Balance Sheet'!$B$7:$O$1335,'2021 Balance Sheet'!O$2, FALSE),0)</f>
        <v>608973.44999999995</v>
      </c>
      <c r="AO393" s="198">
        <f t="shared" si="10"/>
        <v>-246441.38</v>
      </c>
    </row>
    <row r="394" spans="1:41" ht="15.75" thickBot="1" x14ac:dyDescent="0.3">
      <c r="A394" s="26" t="str">
        <f t="shared" si="11"/>
        <v>191432</v>
      </c>
      <c r="B394" s="126" t="s">
        <v>3186</v>
      </c>
      <c r="C394" s="153" t="s">
        <v>3187</v>
      </c>
      <c r="D394" s="125"/>
      <c r="E394" s="139"/>
      <c r="F394" s="139"/>
      <c r="G394" s="139"/>
      <c r="H394" s="139"/>
      <c r="I394" s="139"/>
      <c r="J394" s="139"/>
      <c r="K394" s="139"/>
      <c r="L394" s="139"/>
      <c r="M394" s="139"/>
      <c r="N394" s="139"/>
      <c r="O394" s="139"/>
      <c r="P394" s="139"/>
      <c r="Q394" s="199">
        <v>0</v>
      </c>
      <c r="R394" s="199">
        <v>0</v>
      </c>
      <c r="S394" s="199">
        <v>0</v>
      </c>
      <c r="T394" s="199">
        <v>0</v>
      </c>
      <c r="U394" s="199">
        <v>0</v>
      </c>
      <c r="V394" s="199">
        <v>0</v>
      </c>
      <c r="W394" s="199">
        <v>0</v>
      </c>
      <c r="X394" s="199">
        <v>0</v>
      </c>
      <c r="Y394" s="199">
        <v>0</v>
      </c>
      <c r="Z394" s="199">
        <v>0</v>
      </c>
      <c r="AA394" s="199">
        <v>0</v>
      </c>
      <c r="AB394" s="199">
        <v>0</v>
      </c>
      <c r="AC394" s="199">
        <f>IFERROR(VLOOKUP('SAP Data'!$C394,'2021 Balance Sheet'!$B$7:$O$1335,'2021 Balance Sheet'!D$2, FALSE),0)</f>
        <v>0</v>
      </c>
      <c r="AD394" s="199">
        <f>IFERROR(VLOOKUP('SAP Data'!$C394,'2021 Balance Sheet'!$B$7:$O$1335,'2021 Balance Sheet'!E$2, FALSE),0)</f>
        <v>0</v>
      </c>
      <c r="AE394" s="199">
        <f>IFERROR(VLOOKUP('SAP Data'!$C394,'2021 Balance Sheet'!$B$7:$O$1335,'2021 Balance Sheet'!F$2, FALSE),0)</f>
        <v>0</v>
      </c>
      <c r="AF394" s="199">
        <f>IFERROR(VLOOKUP('SAP Data'!$C394,'2021 Balance Sheet'!$B$7:$O$1335,'2021 Balance Sheet'!G$2, FALSE),0)</f>
        <v>0</v>
      </c>
      <c r="AG394" s="199">
        <f>IFERROR(VLOOKUP('SAP Data'!$C394,'2021 Balance Sheet'!$B$7:$O$1335,'2021 Balance Sheet'!H$2, FALSE),0)</f>
        <v>0</v>
      </c>
      <c r="AH394" s="199">
        <f>IFERROR(VLOOKUP('SAP Data'!$C394,'2021 Balance Sheet'!$B$7:$O$1335,'2021 Balance Sheet'!I$2, FALSE),0)</f>
        <v>0</v>
      </c>
      <c r="AI394" s="199">
        <f>IFERROR(VLOOKUP('SAP Data'!$C394,'2021 Balance Sheet'!$B$7:$O$1335,'2021 Balance Sheet'!J$2, FALSE),0)</f>
        <v>0</v>
      </c>
      <c r="AJ394" s="199">
        <f>IFERROR(VLOOKUP('SAP Data'!$C394,'2021 Balance Sheet'!$B$7:$O$1335,'2021 Balance Sheet'!K$2, FALSE),0)</f>
        <v>0</v>
      </c>
      <c r="AK394" s="199">
        <f>IFERROR(VLOOKUP('SAP Data'!$C394,'2021 Balance Sheet'!$B$7:$O$1335,'2021 Balance Sheet'!L$2, FALSE),0)</f>
        <v>0</v>
      </c>
      <c r="AL394" s="199">
        <f>IFERROR(VLOOKUP('SAP Data'!$C394,'2021 Balance Sheet'!$B$7:$O$1335,'2021 Balance Sheet'!M$2, FALSE),0)</f>
        <v>0</v>
      </c>
      <c r="AM394" s="199">
        <f>IFERROR(VLOOKUP('SAP Data'!$C394,'2021 Balance Sheet'!$B$7:$O$1335,'2021 Balance Sheet'!N$2, FALSE),0)</f>
        <v>0</v>
      </c>
      <c r="AN394" s="199">
        <f>IFERROR(VLOOKUP('SAP Data'!$C394,'2021 Balance Sheet'!$B$7:$O$1335,'2021 Balance Sheet'!O$2, FALSE),0)</f>
        <v>0</v>
      </c>
      <c r="AO394" s="198">
        <f t="shared" si="10"/>
        <v>0</v>
      </c>
    </row>
    <row r="395" spans="1:41" ht="15.75" thickBot="1" x14ac:dyDescent="0.3">
      <c r="A395" s="26" t="str">
        <f t="shared" si="11"/>
        <v>191440</v>
      </c>
      <c r="B395" s="126" t="s">
        <v>3188</v>
      </c>
      <c r="C395" s="153" t="s">
        <v>3189</v>
      </c>
      <c r="D395" s="125"/>
      <c r="E395" s="139"/>
      <c r="F395" s="139"/>
      <c r="G395" s="139"/>
      <c r="H395" s="139"/>
      <c r="I395" s="139"/>
      <c r="J395" s="139"/>
      <c r="K395" s="139"/>
      <c r="L395" s="139"/>
      <c r="M395" s="139"/>
      <c r="N395" s="139"/>
      <c r="O395" s="139"/>
      <c r="P395" s="139"/>
      <c r="Q395" s="199">
        <v>0</v>
      </c>
      <c r="R395" s="199">
        <v>0</v>
      </c>
      <c r="S395" s="199">
        <v>0</v>
      </c>
      <c r="T395" s="199">
        <v>0</v>
      </c>
      <c r="U395" s="199">
        <v>0</v>
      </c>
      <c r="V395" s="199">
        <v>0</v>
      </c>
      <c r="W395" s="199">
        <v>0</v>
      </c>
      <c r="X395" s="199">
        <v>0</v>
      </c>
      <c r="Y395" s="199">
        <v>0</v>
      </c>
      <c r="Z395" s="199">
        <v>0</v>
      </c>
      <c r="AA395" s="199">
        <v>0</v>
      </c>
      <c r="AB395" s="199">
        <v>0</v>
      </c>
      <c r="AC395" s="199">
        <f>IFERROR(VLOOKUP('SAP Data'!$C395,'2021 Balance Sheet'!$B$7:$O$1335,'2021 Balance Sheet'!D$2, FALSE),0)</f>
        <v>0</v>
      </c>
      <c r="AD395" s="199">
        <f>IFERROR(VLOOKUP('SAP Data'!$C395,'2021 Balance Sheet'!$B$7:$O$1335,'2021 Balance Sheet'!E$2, FALSE),0)</f>
        <v>0</v>
      </c>
      <c r="AE395" s="199">
        <f>IFERROR(VLOOKUP('SAP Data'!$C395,'2021 Balance Sheet'!$B$7:$O$1335,'2021 Balance Sheet'!F$2, FALSE),0)</f>
        <v>0</v>
      </c>
      <c r="AF395" s="199">
        <f>IFERROR(VLOOKUP('SAP Data'!$C395,'2021 Balance Sheet'!$B$7:$O$1335,'2021 Balance Sheet'!G$2, FALSE),0)</f>
        <v>0</v>
      </c>
      <c r="AG395" s="199">
        <f>IFERROR(VLOOKUP('SAP Data'!$C395,'2021 Balance Sheet'!$B$7:$O$1335,'2021 Balance Sheet'!H$2, FALSE),0)</f>
        <v>0</v>
      </c>
      <c r="AH395" s="199">
        <f>IFERROR(VLOOKUP('SAP Data'!$C395,'2021 Balance Sheet'!$B$7:$O$1335,'2021 Balance Sheet'!I$2, FALSE),0)</f>
        <v>0</v>
      </c>
      <c r="AI395" s="199">
        <f>IFERROR(VLOOKUP('SAP Data'!$C395,'2021 Balance Sheet'!$B$7:$O$1335,'2021 Balance Sheet'!J$2, FALSE),0)</f>
        <v>0</v>
      </c>
      <c r="AJ395" s="199">
        <f>IFERROR(VLOOKUP('SAP Data'!$C395,'2021 Balance Sheet'!$B$7:$O$1335,'2021 Balance Sheet'!K$2, FALSE),0)</f>
        <v>0</v>
      </c>
      <c r="AK395" s="199">
        <f>IFERROR(VLOOKUP('SAP Data'!$C395,'2021 Balance Sheet'!$B$7:$O$1335,'2021 Balance Sheet'!L$2, FALSE),0)</f>
        <v>0</v>
      </c>
      <c r="AL395" s="199">
        <f>IFERROR(VLOOKUP('SAP Data'!$C395,'2021 Balance Sheet'!$B$7:$O$1335,'2021 Balance Sheet'!M$2, FALSE),0)</f>
        <v>0</v>
      </c>
      <c r="AM395" s="199">
        <f>IFERROR(VLOOKUP('SAP Data'!$C395,'2021 Balance Sheet'!$B$7:$O$1335,'2021 Balance Sheet'!N$2, FALSE),0)</f>
        <v>0</v>
      </c>
      <c r="AN395" s="199">
        <f>IFERROR(VLOOKUP('SAP Data'!$C395,'2021 Balance Sheet'!$B$7:$O$1335,'2021 Balance Sheet'!O$2, FALSE),0)</f>
        <v>0</v>
      </c>
      <c r="AO395" s="198">
        <f t="shared" si="10"/>
        <v>0</v>
      </c>
    </row>
    <row r="396" spans="1:41" ht="15.75" thickBot="1" x14ac:dyDescent="0.3">
      <c r="A396" s="26" t="str">
        <f t="shared" si="11"/>
        <v>191441</v>
      </c>
      <c r="B396" s="126" t="s">
        <v>3190</v>
      </c>
      <c r="C396" s="153" t="s">
        <v>3191</v>
      </c>
      <c r="D396" s="125"/>
      <c r="E396" s="139"/>
      <c r="F396" s="139"/>
      <c r="G396" s="139"/>
      <c r="H396" s="139"/>
      <c r="I396" s="139"/>
      <c r="J396" s="139"/>
      <c r="K396" s="139"/>
      <c r="L396" s="139"/>
      <c r="M396" s="139"/>
      <c r="N396" s="139"/>
      <c r="O396" s="139"/>
      <c r="P396" s="139"/>
      <c r="Q396" s="199">
        <v>0</v>
      </c>
      <c r="R396" s="199">
        <v>0</v>
      </c>
      <c r="S396" s="199">
        <v>0</v>
      </c>
      <c r="T396" s="199">
        <v>0</v>
      </c>
      <c r="U396" s="199">
        <v>0</v>
      </c>
      <c r="V396" s="199">
        <v>0</v>
      </c>
      <c r="W396" s="199">
        <v>0</v>
      </c>
      <c r="X396" s="199">
        <v>0</v>
      </c>
      <c r="Y396" s="199">
        <v>0</v>
      </c>
      <c r="Z396" s="199">
        <v>0</v>
      </c>
      <c r="AA396" s="199">
        <v>0</v>
      </c>
      <c r="AB396" s="199">
        <v>0</v>
      </c>
      <c r="AC396" s="199">
        <f>IFERROR(VLOOKUP('SAP Data'!$C396,'2021 Balance Sheet'!$B$7:$O$1335,'2021 Balance Sheet'!D$2, FALSE),0)</f>
        <v>0</v>
      </c>
      <c r="AD396" s="199">
        <f>IFERROR(VLOOKUP('SAP Data'!$C396,'2021 Balance Sheet'!$B$7:$O$1335,'2021 Balance Sheet'!E$2, FALSE),0)</f>
        <v>0</v>
      </c>
      <c r="AE396" s="199">
        <f>IFERROR(VLOOKUP('SAP Data'!$C396,'2021 Balance Sheet'!$B$7:$O$1335,'2021 Balance Sheet'!F$2, FALSE),0)</f>
        <v>0</v>
      </c>
      <c r="AF396" s="199">
        <f>IFERROR(VLOOKUP('SAP Data'!$C396,'2021 Balance Sheet'!$B$7:$O$1335,'2021 Balance Sheet'!G$2, FALSE),0)</f>
        <v>0</v>
      </c>
      <c r="AG396" s="199">
        <f>IFERROR(VLOOKUP('SAP Data'!$C396,'2021 Balance Sheet'!$B$7:$O$1335,'2021 Balance Sheet'!H$2, FALSE),0)</f>
        <v>0</v>
      </c>
      <c r="AH396" s="199">
        <f>IFERROR(VLOOKUP('SAP Data'!$C396,'2021 Balance Sheet'!$B$7:$O$1335,'2021 Balance Sheet'!I$2, FALSE),0)</f>
        <v>0</v>
      </c>
      <c r="AI396" s="199">
        <f>IFERROR(VLOOKUP('SAP Data'!$C396,'2021 Balance Sheet'!$B$7:$O$1335,'2021 Balance Sheet'!J$2, FALSE),0)</f>
        <v>0</v>
      </c>
      <c r="AJ396" s="199">
        <f>IFERROR(VLOOKUP('SAP Data'!$C396,'2021 Balance Sheet'!$B$7:$O$1335,'2021 Balance Sheet'!K$2, FALSE),0)</f>
        <v>0</v>
      </c>
      <c r="AK396" s="199">
        <f>IFERROR(VLOOKUP('SAP Data'!$C396,'2021 Balance Sheet'!$B$7:$O$1335,'2021 Balance Sheet'!L$2, FALSE),0)</f>
        <v>0</v>
      </c>
      <c r="AL396" s="199">
        <f>IFERROR(VLOOKUP('SAP Data'!$C396,'2021 Balance Sheet'!$B$7:$O$1335,'2021 Balance Sheet'!M$2, FALSE),0)</f>
        <v>0</v>
      </c>
      <c r="AM396" s="199">
        <f>IFERROR(VLOOKUP('SAP Data'!$C396,'2021 Balance Sheet'!$B$7:$O$1335,'2021 Balance Sheet'!N$2, FALSE),0)</f>
        <v>0</v>
      </c>
      <c r="AN396" s="199">
        <f>IFERROR(VLOOKUP('SAP Data'!$C396,'2021 Balance Sheet'!$B$7:$O$1335,'2021 Balance Sheet'!O$2, FALSE),0)</f>
        <v>0</v>
      </c>
      <c r="AO396" s="198">
        <f t="shared" si="10"/>
        <v>0</v>
      </c>
    </row>
    <row r="397" spans="1:41" ht="15.75" thickBot="1" x14ac:dyDescent="0.3">
      <c r="A397" s="26" t="str">
        <f t="shared" si="11"/>
        <v>191442</v>
      </c>
      <c r="B397" s="126" t="s">
        <v>3190</v>
      </c>
      <c r="C397" s="153" t="s">
        <v>3192</v>
      </c>
      <c r="D397" s="125"/>
      <c r="E397" s="139"/>
      <c r="F397" s="139"/>
      <c r="G397" s="139"/>
      <c r="H397" s="139"/>
      <c r="I397" s="139"/>
      <c r="J397" s="139"/>
      <c r="K397" s="139"/>
      <c r="L397" s="139"/>
      <c r="M397" s="139"/>
      <c r="N397" s="139"/>
      <c r="O397" s="139"/>
      <c r="P397" s="139"/>
      <c r="Q397" s="199">
        <v>0</v>
      </c>
      <c r="R397" s="199">
        <v>0</v>
      </c>
      <c r="S397" s="199">
        <v>0</v>
      </c>
      <c r="T397" s="199">
        <v>0</v>
      </c>
      <c r="U397" s="199">
        <v>0</v>
      </c>
      <c r="V397" s="199">
        <v>0</v>
      </c>
      <c r="W397" s="199">
        <v>0</v>
      </c>
      <c r="X397" s="199">
        <v>0</v>
      </c>
      <c r="Y397" s="199">
        <v>0</v>
      </c>
      <c r="Z397" s="199">
        <v>0</v>
      </c>
      <c r="AA397" s="199">
        <v>0</v>
      </c>
      <c r="AB397" s="199">
        <v>0</v>
      </c>
      <c r="AC397" s="199">
        <f>IFERROR(VLOOKUP('SAP Data'!$C397,'2021 Balance Sheet'!$B$7:$O$1335,'2021 Balance Sheet'!D$2, FALSE),0)</f>
        <v>0</v>
      </c>
      <c r="AD397" s="199">
        <f>IFERROR(VLOOKUP('SAP Data'!$C397,'2021 Balance Sheet'!$B$7:$O$1335,'2021 Balance Sheet'!E$2, FALSE),0)</f>
        <v>0</v>
      </c>
      <c r="AE397" s="199">
        <f>IFERROR(VLOOKUP('SAP Data'!$C397,'2021 Balance Sheet'!$B$7:$O$1335,'2021 Balance Sheet'!F$2, FALSE),0)</f>
        <v>0</v>
      </c>
      <c r="AF397" s="199">
        <f>IFERROR(VLOOKUP('SAP Data'!$C397,'2021 Balance Sheet'!$B$7:$O$1335,'2021 Balance Sheet'!G$2, FALSE),0)</f>
        <v>0</v>
      </c>
      <c r="AG397" s="199">
        <f>IFERROR(VLOOKUP('SAP Data'!$C397,'2021 Balance Sheet'!$B$7:$O$1335,'2021 Balance Sheet'!H$2, FALSE),0)</f>
        <v>0</v>
      </c>
      <c r="AH397" s="199">
        <f>IFERROR(VLOOKUP('SAP Data'!$C397,'2021 Balance Sheet'!$B$7:$O$1335,'2021 Balance Sheet'!I$2, FALSE),0)</f>
        <v>0</v>
      </c>
      <c r="AI397" s="199">
        <f>IFERROR(VLOOKUP('SAP Data'!$C397,'2021 Balance Sheet'!$B$7:$O$1335,'2021 Balance Sheet'!J$2, FALSE),0)</f>
        <v>0</v>
      </c>
      <c r="AJ397" s="199">
        <f>IFERROR(VLOOKUP('SAP Data'!$C397,'2021 Balance Sheet'!$B$7:$O$1335,'2021 Balance Sheet'!K$2, FALSE),0)</f>
        <v>0</v>
      </c>
      <c r="AK397" s="199">
        <f>IFERROR(VLOOKUP('SAP Data'!$C397,'2021 Balance Sheet'!$B$7:$O$1335,'2021 Balance Sheet'!L$2, FALSE),0)</f>
        <v>0</v>
      </c>
      <c r="AL397" s="199">
        <f>IFERROR(VLOOKUP('SAP Data'!$C397,'2021 Balance Sheet'!$B$7:$O$1335,'2021 Balance Sheet'!M$2, FALSE),0)</f>
        <v>0</v>
      </c>
      <c r="AM397" s="199">
        <f>IFERROR(VLOOKUP('SAP Data'!$C397,'2021 Balance Sheet'!$B$7:$O$1335,'2021 Balance Sheet'!N$2, FALSE),0)</f>
        <v>0</v>
      </c>
      <c r="AN397" s="199">
        <f>IFERROR(VLOOKUP('SAP Data'!$C397,'2021 Balance Sheet'!$B$7:$O$1335,'2021 Balance Sheet'!O$2, FALSE),0)</f>
        <v>0</v>
      </c>
      <c r="AO397" s="198">
        <f t="shared" si="10"/>
        <v>0</v>
      </c>
    </row>
    <row r="398" spans="1:41" ht="15.75" thickBot="1" x14ac:dyDescent="0.3">
      <c r="A398" s="26" t="str">
        <f t="shared" si="11"/>
        <v>191445</v>
      </c>
      <c r="B398" s="126" t="s">
        <v>3193</v>
      </c>
      <c r="C398" s="153" t="s">
        <v>3194</v>
      </c>
      <c r="D398" s="125"/>
      <c r="E398" s="139"/>
      <c r="F398" s="139"/>
      <c r="G398" s="139"/>
      <c r="H398" s="139"/>
      <c r="I398" s="139"/>
      <c r="J398" s="139"/>
      <c r="K398" s="139"/>
      <c r="L398" s="139"/>
      <c r="M398" s="139"/>
      <c r="N398" s="139"/>
      <c r="O398" s="139"/>
      <c r="P398" s="139"/>
      <c r="Q398" s="199">
        <v>0</v>
      </c>
      <c r="R398" s="199">
        <v>0</v>
      </c>
      <c r="S398" s="199">
        <v>0</v>
      </c>
      <c r="T398" s="199">
        <v>0</v>
      </c>
      <c r="U398" s="199">
        <v>0</v>
      </c>
      <c r="V398" s="199">
        <v>0</v>
      </c>
      <c r="W398" s="199">
        <v>0</v>
      </c>
      <c r="X398" s="199">
        <v>0</v>
      </c>
      <c r="Y398" s="199">
        <v>0</v>
      </c>
      <c r="Z398" s="199">
        <v>0</v>
      </c>
      <c r="AA398" s="199">
        <v>0</v>
      </c>
      <c r="AB398" s="199">
        <v>0</v>
      </c>
      <c r="AC398" s="199">
        <f>IFERROR(VLOOKUP('SAP Data'!$C398,'2021 Balance Sheet'!$B$7:$O$1335,'2021 Balance Sheet'!D$2, FALSE),0)</f>
        <v>0</v>
      </c>
      <c r="AD398" s="199">
        <f>IFERROR(VLOOKUP('SAP Data'!$C398,'2021 Balance Sheet'!$B$7:$O$1335,'2021 Balance Sheet'!E$2, FALSE),0)</f>
        <v>0</v>
      </c>
      <c r="AE398" s="199">
        <f>IFERROR(VLOOKUP('SAP Data'!$C398,'2021 Balance Sheet'!$B$7:$O$1335,'2021 Balance Sheet'!F$2, FALSE),0)</f>
        <v>0</v>
      </c>
      <c r="AF398" s="199">
        <f>IFERROR(VLOOKUP('SAP Data'!$C398,'2021 Balance Sheet'!$B$7:$O$1335,'2021 Balance Sheet'!G$2, FALSE),0)</f>
        <v>0</v>
      </c>
      <c r="AG398" s="199">
        <f>IFERROR(VLOOKUP('SAP Data'!$C398,'2021 Balance Sheet'!$B$7:$O$1335,'2021 Balance Sheet'!H$2, FALSE),0)</f>
        <v>0</v>
      </c>
      <c r="AH398" s="199">
        <f>IFERROR(VLOOKUP('SAP Data'!$C398,'2021 Balance Sheet'!$B$7:$O$1335,'2021 Balance Sheet'!I$2, FALSE),0)</f>
        <v>0</v>
      </c>
      <c r="AI398" s="199">
        <f>IFERROR(VLOOKUP('SAP Data'!$C398,'2021 Balance Sheet'!$B$7:$O$1335,'2021 Balance Sheet'!J$2, FALSE),0)</f>
        <v>0</v>
      </c>
      <c r="AJ398" s="199">
        <f>IFERROR(VLOOKUP('SAP Data'!$C398,'2021 Balance Sheet'!$B$7:$O$1335,'2021 Balance Sheet'!K$2, FALSE),0)</f>
        <v>0</v>
      </c>
      <c r="AK398" s="199">
        <f>IFERROR(VLOOKUP('SAP Data'!$C398,'2021 Balance Sheet'!$B$7:$O$1335,'2021 Balance Sheet'!L$2, FALSE),0)</f>
        <v>0</v>
      </c>
      <c r="AL398" s="199">
        <f>IFERROR(VLOOKUP('SAP Data'!$C398,'2021 Balance Sheet'!$B$7:$O$1335,'2021 Balance Sheet'!M$2, FALSE),0)</f>
        <v>0</v>
      </c>
      <c r="AM398" s="199">
        <f>IFERROR(VLOOKUP('SAP Data'!$C398,'2021 Balance Sheet'!$B$7:$O$1335,'2021 Balance Sheet'!N$2, FALSE),0)</f>
        <v>0</v>
      </c>
      <c r="AN398" s="199">
        <f>IFERROR(VLOOKUP('SAP Data'!$C398,'2021 Balance Sheet'!$B$7:$O$1335,'2021 Balance Sheet'!O$2, FALSE),0)</f>
        <v>0</v>
      </c>
      <c r="AO398" s="198">
        <f t="shared" si="10"/>
        <v>0</v>
      </c>
    </row>
    <row r="399" spans="1:41" ht="15.75" thickBot="1" x14ac:dyDescent="0.3">
      <c r="A399" s="26" t="str">
        <f t="shared" si="11"/>
        <v>191446</v>
      </c>
      <c r="B399" s="126" t="s">
        <v>3195</v>
      </c>
      <c r="C399" s="153" t="s">
        <v>3196</v>
      </c>
      <c r="D399" s="125"/>
      <c r="E399" s="139"/>
      <c r="F399" s="139"/>
      <c r="G399" s="139"/>
      <c r="H399" s="139"/>
      <c r="I399" s="139"/>
      <c r="J399" s="139"/>
      <c r="K399" s="139"/>
      <c r="L399" s="139"/>
      <c r="M399" s="139"/>
      <c r="N399" s="139"/>
      <c r="O399" s="139"/>
      <c r="P399" s="139"/>
      <c r="Q399" s="199">
        <v>0</v>
      </c>
      <c r="R399" s="199">
        <v>0</v>
      </c>
      <c r="S399" s="199">
        <v>0</v>
      </c>
      <c r="T399" s="199">
        <v>0</v>
      </c>
      <c r="U399" s="199">
        <v>0</v>
      </c>
      <c r="V399" s="199">
        <v>0</v>
      </c>
      <c r="W399" s="199">
        <v>0</v>
      </c>
      <c r="X399" s="199">
        <v>0</v>
      </c>
      <c r="Y399" s="199">
        <v>0</v>
      </c>
      <c r="Z399" s="199">
        <v>0</v>
      </c>
      <c r="AA399" s="199">
        <v>0</v>
      </c>
      <c r="AB399" s="199">
        <v>0</v>
      </c>
      <c r="AC399" s="199">
        <f>IFERROR(VLOOKUP('SAP Data'!$C399,'2021 Balance Sheet'!$B$7:$O$1335,'2021 Balance Sheet'!D$2, FALSE),0)</f>
        <v>0</v>
      </c>
      <c r="AD399" s="199">
        <f>IFERROR(VLOOKUP('SAP Data'!$C399,'2021 Balance Sheet'!$B$7:$O$1335,'2021 Balance Sheet'!E$2, FALSE),0)</f>
        <v>0</v>
      </c>
      <c r="AE399" s="199">
        <f>IFERROR(VLOOKUP('SAP Data'!$C399,'2021 Balance Sheet'!$B$7:$O$1335,'2021 Balance Sheet'!F$2, FALSE),0)</f>
        <v>0</v>
      </c>
      <c r="AF399" s="199">
        <f>IFERROR(VLOOKUP('SAP Data'!$C399,'2021 Balance Sheet'!$B$7:$O$1335,'2021 Balance Sheet'!G$2, FALSE),0)</f>
        <v>0</v>
      </c>
      <c r="AG399" s="199">
        <f>IFERROR(VLOOKUP('SAP Data'!$C399,'2021 Balance Sheet'!$B$7:$O$1335,'2021 Balance Sheet'!H$2, FALSE),0)</f>
        <v>0</v>
      </c>
      <c r="AH399" s="199">
        <f>IFERROR(VLOOKUP('SAP Data'!$C399,'2021 Balance Sheet'!$B$7:$O$1335,'2021 Balance Sheet'!I$2, FALSE),0)</f>
        <v>0</v>
      </c>
      <c r="AI399" s="199">
        <f>IFERROR(VLOOKUP('SAP Data'!$C399,'2021 Balance Sheet'!$B$7:$O$1335,'2021 Balance Sheet'!J$2, FALSE),0)</f>
        <v>0</v>
      </c>
      <c r="AJ399" s="199">
        <f>IFERROR(VLOOKUP('SAP Data'!$C399,'2021 Balance Sheet'!$B$7:$O$1335,'2021 Balance Sheet'!K$2, FALSE),0)</f>
        <v>0</v>
      </c>
      <c r="AK399" s="199">
        <f>IFERROR(VLOOKUP('SAP Data'!$C399,'2021 Balance Sheet'!$B$7:$O$1335,'2021 Balance Sheet'!L$2, FALSE),0)</f>
        <v>0</v>
      </c>
      <c r="AL399" s="199">
        <f>IFERROR(VLOOKUP('SAP Data'!$C399,'2021 Balance Sheet'!$B$7:$O$1335,'2021 Balance Sheet'!M$2, FALSE),0)</f>
        <v>0</v>
      </c>
      <c r="AM399" s="199">
        <f>IFERROR(VLOOKUP('SAP Data'!$C399,'2021 Balance Sheet'!$B$7:$O$1335,'2021 Balance Sheet'!N$2, FALSE),0)</f>
        <v>0</v>
      </c>
      <c r="AN399" s="199">
        <f>IFERROR(VLOOKUP('SAP Data'!$C399,'2021 Balance Sheet'!$B$7:$O$1335,'2021 Balance Sheet'!O$2, FALSE),0)</f>
        <v>0</v>
      </c>
      <c r="AO399" s="198">
        <f t="shared" si="10"/>
        <v>0</v>
      </c>
    </row>
    <row r="400" spans="1:41" ht="15.75" thickBot="1" x14ac:dyDescent="0.3">
      <c r="A400" s="26" t="str">
        <f t="shared" si="11"/>
        <v>191450</v>
      </c>
      <c r="B400" s="126" t="s">
        <v>630</v>
      </c>
      <c r="C400" s="153" t="s">
        <v>631</v>
      </c>
      <c r="D400" s="125" t="s">
        <v>4</v>
      </c>
      <c r="E400" s="140">
        <v>1939319.74</v>
      </c>
      <c r="F400" s="140">
        <v>-790005.91</v>
      </c>
      <c r="G400" s="140">
        <v>-1722724.43</v>
      </c>
      <c r="H400" s="140">
        <v>-974683.14</v>
      </c>
      <c r="I400" s="140">
        <v>-351141.37</v>
      </c>
      <c r="J400" s="140">
        <v>-18683.03</v>
      </c>
      <c r="K400" s="140">
        <v>65153.89</v>
      </c>
      <c r="L400" s="140">
        <v>-42737.14</v>
      </c>
      <c r="M400" s="140">
        <v>-603481.14</v>
      </c>
      <c r="N400" s="140">
        <v>-2468322.2999999998</v>
      </c>
      <c r="O400" s="140">
        <v>-2799335.57</v>
      </c>
      <c r="P400" s="140">
        <v>-1980675.41</v>
      </c>
      <c r="Q400" s="199">
        <v>-1150528.52</v>
      </c>
      <c r="R400" s="199">
        <v>-1389023.9</v>
      </c>
      <c r="S400" s="199">
        <v>-1968701.8</v>
      </c>
      <c r="T400" s="199">
        <v>-738446.73</v>
      </c>
      <c r="U400" s="199">
        <v>-145109.51</v>
      </c>
      <c r="V400" s="199">
        <v>-67645.95</v>
      </c>
      <c r="W400" s="199">
        <v>924.12</v>
      </c>
      <c r="X400" s="199">
        <v>16770.57</v>
      </c>
      <c r="Y400" s="199">
        <v>122340.9</v>
      </c>
      <c r="Z400" s="199">
        <v>84933.33</v>
      </c>
      <c r="AA400" s="199">
        <v>-169563.25</v>
      </c>
      <c r="AB400" s="199">
        <v>787806.84</v>
      </c>
      <c r="AC400" s="199">
        <f>IFERROR(VLOOKUP('SAP Data'!$C400,'2021 Balance Sheet'!$B$7:$O$1335,'2021 Balance Sheet'!D$2, FALSE),0)</f>
        <v>1912050.83</v>
      </c>
      <c r="AD400" s="199">
        <f>IFERROR(VLOOKUP('SAP Data'!$C400,'2021 Balance Sheet'!$B$7:$O$1335,'2021 Balance Sheet'!E$2, FALSE),0)</f>
        <v>1205375.53</v>
      </c>
      <c r="AE400" s="199">
        <f>IFERROR(VLOOKUP('SAP Data'!$C400,'2021 Balance Sheet'!$B$7:$O$1335,'2021 Balance Sheet'!F$2, FALSE),0)</f>
        <v>656209.94999999995</v>
      </c>
      <c r="AF400" s="199">
        <f>IFERROR(VLOOKUP('SAP Data'!$C400,'2021 Balance Sheet'!$B$7:$O$1335,'2021 Balance Sheet'!G$2, FALSE),0)</f>
        <v>1796525.08</v>
      </c>
      <c r="AG400" s="199">
        <f>IFERROR(VLOOKUP('SAP Data'!$C400,'2021 Balance Sheet'!$B$7:$O$1335,'2021 Balance Sheet'!H$2, FALSE),0)</f>
        <v>2258579.6</v>
      </c>
      <c r="AH400" s="199">
        <f>IFERROR(VLOOKUP('SAP Data'!$C400,'2021 Balance Sheet'!$B$7:$O$1335,'2021 Balance Sheet'!I$2, FALSE),0)</f>
        <v>2760008.4</v>
      </c>
      <c r="AI400" s="199">
        <f>IFERROR(VLOOKUP('SAP Data'!$C400,'2021 Balance Sheet'!$B$7:$O$1335,'2021 Balance Sheet'!J$2, FALSE),0)</f>
        <v>3070497.16</v>
      </c>
      <c r="AJ400" s="199">
        <f>IFERROR(VLOOKUP('SAP Data'!$C400,'2021 Balance Sheet'!$B$7:$O$1335,'2021 Balance Sheet'!K$2, FALSE),0)</f>
        <v>3148535.1</v>
      </c>
      <c r="AK400" s="199">
        <f>IFERROR(VLOOKUP('SAP Data'!$C400,'2021 Balance Sheet'!$B$7:$O$1335,'2021 Balance Sheet'!L$2, FALSE),0)</f>
        <v>3126158.62</v>
      </c>
      <c r="AL400" s="199">
        <f>IFERROR(VLOOKUP('SAP Data'!$C400,'2021 Balance Sheet'!$B$7:$O$1335,'2021 Balance Sheet'!M$2, FALSE),0)</f>
        <v>2506164.34</v>
      </c>
      <c r="AM400" s="199">
        <f>IFERROR(VLOOKUP('SAP Data'!$C400,'2021 Balance Sheet'!$B$7:$O$1335,'2021 Balance Sheet'!N$2, FALSE),0)</f>
        <v>716725.71</v>
      </c>
      <c r="AN400" s="199">
        <f>IFERROR(VLOOKUP('SAP Data'!$C400,'2021 Balance Sheet'!$B$7:$O$1335,'2021 Balance Sheet'!O$2, FALSE),0)</f>
        <v>247571.19</v>
      </c>
      <c r="AO400" s="198">
        <f t="shared" si="10"/>
        <v>787806.84</v>
      </c>
    </row>
    <row r="401" spans="1:75" ht="15.75" thickBot="1" x14ac:dyDescent="0.3">
      <c r="A401" s="26" t="str">
        <f t="shared" si="11"/>
        <v>191451</v>
      </c>
      <c r="B401" s="126" t="s">
        <v>633</v>
      </c>
      <c r="C401" s="153" t="s">
        <v>634</v>
      </c>
      <c r="D401" s="125" t="s">
        <v>4</v>
      </c>
      <c r="E401" s="139">
        <v>411570</v>
      </c>
      <c r="F401" s="139">
        <v>754743</v>
      </c>
      <c r="G401" s="139">
        <v>761368</v>
      </c>
      <c r="H401" s="139">
        <v>395343</v>
      </c>
      <c r="I401" s="139">
        <v>201907</v>
      </c>
      <c r="J401" s="139">
        <v>152176</v>
      </c>
      <c r="K401" s="139">
        <v>178798</v>
      </c>
      <c r="L401" s="139">
        <v>236501</v>
      </c>
      <c r="M401" s="139">
        <v>235360</v>
      </c>
      <c r="N401" s="139">
        <v>0</v>
      </c>
      <c r="O401" s="139">
        <v>-36369</v>
      </c>
      <c r="P401" s="139">
        <v>68907</v>
      </c>
      <c r="Q401" s="199">
        <v>248905</v>
      </c>
      <c r="R401" s="199">
        <v>347330</v>
      </c>
      <c r="S401" s="199">
        <v>282510</v>
      </c>
      <c r="T401" s="199">
        <v>-35540</v>
      </c>
      <c r="U401" s="199">
        <v>-152511</v>
      </c>
      <c r="V401" s="199">
        <v>-128616</v>
      </c>
      <c r="W401" s="199">
        <v>-24613</v>
      </c>
      <c r="X401" s="199">
        <v>75102</v>
      </c>
      <c r="Y401" s="199">
        <v>138162</v>
      </c>
      <c r="Z401" s="199">
        <v>0</v>
      </c>
      <c r="AA401" s="199">
        <v>27616</v>
      </c>
      <c r="AB401" s="199">
        <v>217670</v>
      </c>
      <c r="AC401" s="199">
        <f>IFERROR(VLOOKUP('SAP Data'!$C401,'2021 Balance Sheet'!$B$7:$O$1335,'2021 Balance Sheet'!D$2, FALSE),0)</f>
        <v>327695</v>
      </c>
      <c r="AD401" s="199">
        <f>IFERROR(VLOOKUP('SAP Data'!$C401,'2021 Balance Sheet'!$B$7:$O$1335,'2021 Balance Sheet'!E$2, FALSE),0)</f>
        <v>333887</v>
      </c>
      <c r="AE401" s="199">
        <f>IFERROR(VLOOKUP('SAP Data'!$C401,'2021 Balance Sheet'!$B$7:$O$1335,'2021 Balance Sheet'!F$2, FALSE),0)</f>
        <v>333003</v>
      </c>
      <c r="AF401" s="199">
        <f>IFERROR(VLOOKUP('SAP Data'!$C401,'2021 Balance Sheet'!$B$7:$O$1335,'2021 Balance Sheet'!G$2, FALSE),0)</f>
        <v>157957</v>
      </c>
      <c r="AG401" s="199">
        <f>IFERROR(VLOOKUP('SAP Data'!$C401,'2021 Balance Sheet'!$B$7:$O$1335,'2021 Balance Sheet'!H$2, FALSE),0)</f>
        <v>60444</v>
      </c>
      <c r="AH401" s="199">
        <f>IFERROR(VLOOKUP('SAP Data'!$C401,'2021 Balance Sheet'!$B$7:$O$1335,'2021 Balance Sheet'!I$2, FALSE),0)</f>
        <v>36726</v>
      </c>
      <c r="AI401" s="199">
        <f>IFERROR(VLOOKUP('SAP Data'!$C401,'2021 Balance Sheet'!$B$7:$O$1335,'2021 Balance Sheet'!J$2, FALSE),0)</f>
        <v>56905</v>
      </c>
      <c r="AJ401" s="199">
        <f>IFERROR(VLOOKUP('SAP Data'!$C401,'2021 Balance Sheet'!$B$7:$O$1335,'2021 Balance Sheet'!K$2, FALSE),0)</f>
        <v>82041</v>
      </c>
      <c r="AK401" s="199">
        <f>IFERROR(VLOOKUP('SAP Data'!$C401,'2021 Balance Sheet'!$B$7:$O$1335,'2021 Balance Sheet'!L$2, FALSE),0)</f>
        <v>86669</v>
      </c>
      <c r="AL401" s="199">
        <f>IFERROR(VLOOKUP('SAP Data'!$C401,'2021 Balance Sheet'!$B$7:$O$1335,'2021 Balance Sheet'!M$2, FALSE),0)</f>
        <v>0</v>
      </c>
      <c r="AM401" s="199">
        <f>IFERROR(VLOOKUP('SAP Data'!$C401,'2021 Balance Sheet'!$B$7:$O$1335,'2021 Balance Sheet'!N$2, FALSE),0)</f>
        <v>241801</v>
      </c>
      <c r="AN401" s="199">
        <f>IFERROR(VLOOKUP('SAP Data'!$C401,'2021 Balance Sheet'!$B$7:$O$1335,'2021 Balance Sheet'!O$2, FALSE),0)</f>
        <v>313765</v>
      </c>
      <c r="AO401" s="198">
        <f t="shared" si="10"/>
        <v>217670</v>
      </c>
    </row>
    <row r="402" spans="1:75" ht="15.75" thickBot="1" x14ac:dyDescent="0.3">
      <c r="A402" s="26" t="str">
        <f t="shared" si="11"/>
        <v>191452</v>
      </c>
      <c r="B402" s="126" t="s">
        <v>1490</v>
      </c>
      <c r="C402" s="153" t="s">
        <v>1491</v>
      </c>
      <c r="D402" s="125" t="s">
        <v>4</v>
      </c>
      <c r="E402" s="140">
        <v>-3651.18</v>
      </c>
      <c r="F402" s="140">
        <v>0</v>
      </c>
      <c r="G402" s="140">
        <v>0</v>
      </c>
      <c r="H402" s="140">
        <v>0</v>
      </c>
      <c r="I402" s="140">
        <v>0</v>
      </c>
      <c r="J402" s="140">
        <v>0</v>
      </c>
      <c r="K402" s="140">
        <v>-803.87</v>
      </c>
      <c r="L402" s="140">
        <v>0</v>
      </c>
      <c r="M402" s="140">
        <v>0</v>
      </c>
      <c r="N402" s="140">
        <v>0</v>
      </c>
      <c r="O402" s="140">
        <v>0</v>
      </c>
      <c r="P402" s="140">
        <v>0</v>
      </c>
      <c r="Q402" s="199">
        <v>0</v>
      </c>
      <c r="R402" s="199">
        <v>0</v>
      </c>
      <c r="S402" s="199">
        <v>0</v>
      </c>
      <c r="T402" s="199">
        <v>0</v>
      </c>
      <c r="U402" s="199">
        <v>0</v>
      </c>
      <c r="V402" s="199">
        <v>0</v>
      </c>
      <c r="W402" s="199">
        <v>0</v>
      </c>
      <c r="X402" s="199">
        <v>-19.989999999999998</v>
      </c>
      <c r="Y402" s="199">
        <v>-177.17</v>
      </c>
      <c r="Z402" s="199">
        <v>-411.37</v>
      </c>
      <c r="AA402" s="199">
        <v>0</v>
      </c>
      <c r="AB402" s="199">
        <v>-608.24</v>
      </c>
      <c r="AC402" s="199">
        <f>IFERROR(VLOOKUP('SAP Data'!$C402,'2021 Balance Sheet'!$B$7:$O$1335,'2021 Balance Sheet'!D$2, FALSE),0)</f>
        <v>-3264.39</v>
      </c>
      <c r="AD402" s="199">
        <f>IFERROR(VLOOKUP('SAP Data'!$C402,'2021 Balance Sheet'!$B$7:$O$1335,'2021 Balance Sheet'!E$2, FALSE),0)</f>
        <v>-6331.35</v>
      </c>
      <c r="AE402" s="199">
        <f>IFERROR(VLOOKUP('SAP Data'!$C402,'2021 Balance Sheet'!$B$7:$O$1335,'2021 Balance Sheet'!F$2, FALSE),0)</f>
        <v>-8162.8</v>
      </c>
      <c r="AF402" s="199">
        <f>IFERROR(VLOOKUP('SAP Data'!$C402,'2021 Balance Sheet'!$B$7:$O$1335,'2021 Balance Sheet'!G$2, FALSE),0)</f>
        <v>-10575.83</v>
      </c>
      <c r="AG402" s="199">
        <f>IFERROR(VLOOKUP('SAP Data'!$C402,'2021 Balance Sheet'!$B$7:$O$1335,'2021 Balance Sheet'!H$2, FALSE),0)</f>
        <v>-14563.6</v>
      </c>
      <c r="AH402" s="199">
        <f>IFERROR(VLOOKUP('SAP Data'!$C402,'2021 Balance Sheet'!$B$7:$O$1335,'2021 Balance Sheet'!I$2, FALSE),0)</f>
        <v>-19498.86</v>
      </c>
      <c r="AI402" s="199">
        <f>IFERROR(VLOOKUP('SAP Data'!$C402,'2021 Balance Sheet'!$B$7:$O$1335,'2021 Balance Sheet'!J$2, FALSE),0)</f>
        <v>-25232.560000000001</v>
      </c>
      <c r="AJ402" s="199">
        <f>IFERROR(VLOOKUP('SAP Data'!$C402,'2021 Balance Sheet'!$B$7:$O$1335,'2021 Balance Sheet'!K$2, FALSE),0)</f>
        <v>-31477.52</v>
      </c>
      <c r="AK402" s="199">
        <f>IFERROR(VLOOKUP('SAP Data'!$C402,'2021 Balance Sheet'!$B$7:$O$1335,'2021 Balance Sheet'!L$2, FALSE),0)</f>
        <v>-37593.279999999999</v>
      </c>
      <c r="AL402" s="199">
        <f>IFERROR(VLOOKUP('SAP Data'!$C402,'2021 Balance Sheet'!$B$7:$O$1335,'2021 Balance Sheet'!M$2, FALSE),0)</f>
        <v>-43082.94</v>
      </c>
      <c r="AM402" s="199">
        <f>IFERROR(VLOOKUP('SAP Data'!$C402,'2021 Balance Sheet'!$B$7:$O$1335,'2021 Balance Sheet'!N$2, FALSE),0)</f>
        <v>-420.42</v>
      </c>
      <c r="AN402" s="199">
        <f>IFERROR(VLOOKUP('SAP Data'!$C402,'2021 Balance Sheet'!$B$7:$O$1335,'2021 Balance Sheet'!O$2, FALSE),0)</f>
        <v>-1438.42</v>
      </c>
      <c r="AO402" s="198">
        <f t="shared" si="10"/>
        <v>-608.24</v>
      </c>
    </row>
    <row r="403" spans="1:75" ht="15.75" thickBot="1" x14ac:dyDescent="0.3">
      <c r="A403" s="26" t="str">
        <f t="shared" si="11"/>
        <v>500148</v>
      </c>
      <c r="B403" s="149" t="s">
        <v>1627</v>
      </c>
      <c r="C403" s="153">
        <v>500148</v>
      </c>
      <c r="D403" s="166"/>
      <c r="E403" s="139">
        <v>88909950.719999999</v>
      </c>
      <c r="F403" s="139">
        <v>86574923.930000007</v>
      </c>
      <c r="G403" s="139">
        <v>38345016.289999999</v>
      </c>
      <c r="H403" s="139">
        <v>52648653.960000001</v>
      </c>
      <c r="I403" s="139">
        <v>55717398.340000004</v>
      </c>
      <c r="J403" s="139">
        <v>28330970.190000001</v>
      </c>
      <c r="K403" s="139">
        <v>56517881.75</v>
      </c>
      <c r="L403" s="139">
        <v>55640074.229999997</v>
      </c>
      <c r="M403" s="139">
        <v>25661272.699999999</v>
      </c>
      <c r="N403" s="139">
        <v>49665066.340000004</v>
      </c>
      <c r="O403" s="139">
        <v>45167418.979999997</v>
      </c>
      <c r="P403" s="139">
        <v>30281518.23</v>
      </c>
      <c r="Q403" s="199">
        <v>39240389.909999996</v>
      </c>
      <c r="R403" s="199">
        <v>37910884.079999998</v>
      </c>
      <c r="S403" s="199">
        <v>40230869.57</v>
      </c>
      <c r="T403" s="199">
        <v>41216989.439999998</v>
      </c>
      <c r="U403" s="199">
        <v>43829216.950000003</v>
      </c>
      <c r="V403" s="199">
        <v>45459323.409999996</v>
      </c>
      <c r="W403" s="199">
        <v>45790771.979999997</v>
      </c>
      <c r="X403" s="199">
        <v>45832157.210000001</v>
      </c>
      <c r="Y403" s="199">
        <v>50830728.600000001</v>
      </c>
      <c r="Z403" s="199">
        <v>55432934.5</v>
      </c>
      <c r="AA403" s="199">
        <v>56073722.729999997</v>
      </c>
      <c r="AB403" s="199">
        <v>55237554.009999998</v>
      </c>
      <c r="AC403" s="199">
        <f>IFERROR(VLOOKUP('SAP Data'!$C403,'2021 Balance Sheet'!$B$7:$O$1335,'2021 Balance Sheet'!D$2, FALSE),0)</f>
        <v>56593653.329999998</v>
      </c>
      <c r="AD403" s="199">
        <f>IFERROR(VLOOKUP('SAP Data'!$C403,'2021 Balance Sheet'!$B$7:$O$1335,'2021 Balance Sheet'!E$2, FALSE),0)</f>
        <v>53903639.729999997</v>
      </c>
      <c r="AE403" s="199">
        <f>IFERROR(VLOOKUP('SAP Data'!$C403,'2021 Balance Sheet'!$B$7:$O$1335,'2021 Balance Sheet'!F$2, FALSE),0)</f>
        <v>33119532.550000001</v>
      </c>
      <c r="AF403" s="199">
        <f>IFERROR(VLOOKUP('SAP Data'!$C403,'2021 Balance Sheet'!$B$7:$O$1335,'2021 Balance Sheet'!G$2, FALSE),0)</f>
        <v>57306717.280000001</v>
      </c>
      <c r="AG403" s="199">
        <f>IFERROR(VLOOKUP('SAP Data'!$C403,'2021 Balance Sheet'!$B$7:$O$1335,'2021 Balance Sheet'!H$2, FALSE),0)</f>
        <v>60168044.100000001</v>
      </c>
      <c r="AH403" s="199">
        <f>IFERROR(VLOOKUP('SAP Data'!$C403,'2021 Balance Sheet'!$B$7:$O$1335,'2021 Balance Sheet'!I$2, FALSE),0)</f>
        <v>26938898.879999999</v>
      </c>
      <c r="AI403" s="199">
        <f>IFERROR(VLOOKUP('SAP Data'!$C403,'2021 Balance Sheet'!$B$7:$O$1335,'2021 Balance Sheet'!J$2, FALSE),0)</f>
        <v>68830055.989999995</v>
      </c>
      <c r="AJ403" s="199">
        <f>IFERROR(VLOOKUP('SAP Data'!$C403,'2021 Balance Sheet'!$B$7:$O$1335,'2021 Balance Sheet'!K$2, FALSE),0)</f>
        <v>71446297.349999994</v>
      </c>
      <c r="AK403" s="199">
        <f>IFERROR(VLOOKUP('SAP Data'!$C403,'2021 Balance Sheet'!$B$7:$O$1335,'2021 Balance Sheet'!L$2, FALSE),0)</f>
        <v>22413590.969999999</v>
      </c>
      <c r="AL403" s="199">
        <f>IFERROR(VLOOKUP('SAP Data'!$C403,'2021 Balance Sheet'!$B$7:$O$1335,'2021 Balance Sheet'!M$2, FALSE),0)</f>
        <v>80130109.489999995</v>
      </c>
      <c r="AM403" s="199">
        <f>IFERROR(VLOOKUP('SAP Data'!$C403,'2021 Balance Sheet'!$B$7:$O$1335,'2021 Balance Sheet'!N$2, FALSE),0)</f>
        <v>76945924.390000001</v>
      </c>
      <c r="AN403" s="199">
        <f>IFERROR(VLOOKUP('SAP Data'!$C403,'2021 Balance Sheet'!$B$7:$O$1335,'2021 Balance Sheet'!O$2, FALSE),0)</f>
        <v>31848650.57</v>
      </c>
      <c r="AO403" s="198">
        <f t="shared" ref="AO403:AO473" si="12">AB403</f>
        <v>55237554.009999998</v>
      </c>
    </row>
    <row r="404" spans="1:75" s="135" customFormat="1" ht="15.75" thickBot="1" x14ac:dyDescent="0.3">
      <c r="A404" s="26" t="str">
        <f t="shared" si="11"/>
        <v>186061</v>
      </c>
      <c r="B404" s="416" t="s">
        <v>4225</v>
      </c>
      <c r="C404" s="417" t="s">
        <v>4231</v>
      </c>
      <c r="D404" s="166"/>
      <c r="E404" s="139"/>
      <c r="F404" s="139"/>
      <c r="G404" s="139"/>
      <c r="H404" s="139"/>
      <c r="I404" s="139"/>
      <c r="J404" s="139"/>
      <c r="K404" s="139"/>
      <c r="L404" s="139"/>
      <c r="M404" s="139"/>
      <c r="N404" s="139"/>
      <c r="O404" s="139"/>
      <c r="P404" s="139"/>
      <c r="Q404" s="199"/>
      <c r="R404" s="199"/>
      <c r="S404" s="199"/>
      <c r="T404" s="199"/>
      <c r="U404" s="199"/>
      <c r="V404" s="199"/>
      <c r="W404" s="199"/>
      <c r="X404" s="199"/>
      <c r="Y404" s="199"/>
      <c r="Z404" s="199"/>
      <c r="AA404" s="199"/>
      <c r="AB404" s="199"/>
      <c r="AC404" s="199">
        <f>IFERROR(VLOOKUP('SAP Data'!$C404,'2021 Balance Sheet'!$B$7:$O$1335,'2021 Balance Sheet'!D$2, FALSE),0)</f>
        <v>0</v>
      </c>
      <c r="AD404" s="199">
        <f>IFERROR(VLOOKUP('SAP Data'!$C404,'2021 Balance Sheet'!$B$7:$O$1335,'2021 Balance Sheet'!E$2, FALSE),0)</f>
        <v>0</v>
      </c>
      <c r="AE404" s="199">
        <f>IFERROR(VLOOKUP('SAP Data'!$C404,'2021 Balance Sheet'!$B$7:$O$1335,'2021 Balance Sheet'!F$2, FALSE),0)</f>
        <v>0</v>
      </c>
      <c r="AF404" s="199">
        <f>IFERROR(VLOOKUP('SAP Data'!$C404,'2021 Balance Sheet'!$B$7:$O$1335,'2021 Balance Sheet'!G$2, FALSE),0)</f>
        <v>0</v>
      </c>
      <c r="AG404" s="199">
        <f>IFERROR(VLOOKUP('SAP Data'!$C404,'2021 Balance Sheet'!$B$7:$O$1335,'2021 Balance Sheet'!H$2, FALSE),0)</f>
        <v>0</v>
      </c>
      <c r="AH404" s="199">
        <f>IFERROR(VLOOKUP('SAP Data'!$C404,'2021 Balance Sheet'!$B$7:$O$1335,'2021 Balance Sheet'!I$2, FALSE),0)</f>
        <v>0</v>
      </c>
      <c r="AI404" s="199">
        <f>IFERROR(VLOOKUP('SAP Data'!$C404,'2021 Balance Sheet'!$B$7:$O$1335,'2021 Balance Sheet'!J$2, FALSE),0)</f>
        <v>0</v>
      </c>
      <c r="AJ404" s="199">
        <f>IFERROR(VLOOKUP('SAP Data'!$C404,'2021 Balance Sheet'!$B$7:$O$1335,'2021 Balance Sheet'!K$2, FALSE),0)</f>
        <v>0</v>
      </c>
      <c r="AK404" s="199">
        <f>IFERROR(VLOOKUP('SAP Data'!$C404,'2021 Balance Sheet'!$B$7:$O$1335,'2021 Balance Sheet'!L$2, FALSE),0)</f>
        <v>25059.99</v>
      </c>
      <c r="AL404" s="199">
        <f>IFERROR(VLOOKUP('SAP Data'!$C404,'2021 Balance Sheet'!$B$7:$O$1335,'2021 Balance Sheet'!M$2, FALSE),0)</f>
        <v>205489.09</v>
      </c>
      <c r="AM404" s="199">
        <f>IFERROR(VLOOKUP('SAP Data'!$C404,'2021 Balance Sheet'!$B$7:$O$1335,'2021 Balance Sheet'!N$2, FALSE),0)</f>
        <v>307872.02</v>
      </c>
      <c r="AN404" s="199">
        <f>IFERROR(VLOOKUP('SAP Data'!$C404,'2021 Balance Sheet'!$B$7:$O$1335,'2021 Balance Sheet'!O$2, FALSE),0)</f>
        <v>940408.67</v>
      </c>
      <c r="AO404" s="198"/>
      <c r="AP404" s="50"/>
      <c r="AQ404" s="50"/>
      <c r="AR404" s="50"/>
      <c r="AS404" s="50"/>
      <c r="AT404" s="50"/>
      <c r="AU404" s="50"/>
      <c r="AV404" s="50"/>
      <c r="AW404" s="50"/>
      <c r="AX404" s="50"/>
      <c r="AY404" s="50"/>
      <c r="AZ404" s="50"/>
      <c r="BA404" s="50"/>
      <c r="BB404" s="50"/>
      <c r="BC404" s="50"/>
      <c r="BD404" s="50"/>
      <c r="BE404" s="50"/>
      <c r="BF404" s="50"/>
      <c r="BG404" s="50"/>
      <c r="BH404" s="50"/>
      <c r="BI404" s="50"/>
      <c r="BJ404" s="50"/>
      <c r="BK404" s="50"/>
      <c r="BL404" s="50"/>
      <c r="BM404" s="50"/>
      <c r="BN404" s="50"/>
      <c r="BO404" s="50"/>
      <c r="BP404" s="50"/>
      <c r="BQ404" s="50"/>
      <c r="BR404" s="50"/>
      <c r="BS404" s="50"/>
      <c r="BT404" s="50"/>
      <c r="BU404" s="50"/>
      <c r="BV404" s="50"/>
      <c r="BW404" s="50"/>
    </row>
    <row r="405" spans="1:75" s="135" customFormat="1" ht="15.75" thickBot="1" x14ac:dyDescent="0.3">
      <c r="A405" s="26" t="str">
        <f t="shared" si="11"/>
        <v>186063</v>
      </c>
      <c r="B405" s="433" t="s">
        <v>4259</v>
      </c>
      <c r="C405" s="434" t="s">
        <v>4247</v>
      </c>
      <c r="D405" s="166"/>
      <c r="E405" s="139"/>
      <c r="F405" s="139"/>
      <c r="G405" s="139"/>
      <c r="H405" s="139"/>
      <c r="I405" s="139"/>
      <c r="J405" s="139"/>
      <c r="K405" s="139"/>
      <c r="L405" s="139"/>
      <c r="M405" s="139"/>
      <c r="N405" s="139"/>
      <c r="O405" s="139"/>
      <c r="P405" s="139"/>
      <c r="Q405" s="199"/>
      <c r="R405" s="199"/>
      <c r="S405" s="199"/>
      <c r="T405" s="199"/>
      <c r="U405" s="199"/>
      <c r="V405" s="199"/>
      <c r="W405" s="199"/>
      <c r="X405" s="199"/>
      <c r="Y405" s="199"/>
      <c r="Z405" s="199"/>
      <c r="AA405" s="199"/>
      <c r="AB405" s="199"/>
      <c r="AC405" s="199">
        <f>IFERROR(VLOOKUP('SAP Data'!$C405,'2021 Balance Sheet'!$B$7:$O$1335,'2021 Balance Sheet'!D$2, FALSE),0)</f>
        <v>0</v>
      </c>
      <c r="AD405" s="199">
        <f>IFERROR(VLOOKUP('SAP Data'!$C405,'2021 Balance Sheet'!$B$7:$O$1335,'2021 Balance Sheet'!E$2, FALSE),0)</f>
        <v>0</v>
      </c>
      <c r="AE405" s="199">
        <f>IFERROR(VLOOKUP('SAP Data'!$C405,'2021 Balance Sheet'!$B$7:$O$1335,'2021 Balance Sheet'!F$2, FALSE),0)</f>
        <v>0</v>
      </c>
      <c r="AF405" s="199">
        <f>IFERROR(VLOOKUP('SAP Data'!$C405,'2021 Balance Sheet'!$B$7:$O$1335,'2021 Balance Sheet'!G$2, FALSE),0)</f>
        <v>0</v>
      </c>
      <c r="AG405" s="199">
        <f>IFERROR(VLOOKUP('SAP Data'!$C405,'2021 Balance Sheet'!$B$7:$O$1335,'2021 Balance Sheet'!H$2, FALSE),0)</f>
        <v>0</v>
      </c>
      <c r="AH405" s="199">
        <f>IFERROR(VLOOKUP('SAP Data'!$C405,'2021 Balance Sheet'!$B$7:$O$1335,'2021 Balance Sheet'!I$2, FALSE),0)</f>
        <v>0</v>
      </c>
      <c r="AI405" s="199">
        <f>IFERROR(VLOOKUP('SAP Data'!$C405,'2021 Balance Sheet'!$B$7:$O$1335,'2021 Balance Sheet'!J$2, FALSE),0)</f>
        <v>0</v>
      </c>
      <c r="AJ405" s="199">
        <f>IFERROR(VLOOKUP('SAP Data'!$C405,'2021 Balance Sheet'!$B$7:$O$1335,'2021 Balance Sheet'!K$2, FALSE),0)</f>
        <v>0</v>
      </c>
      <c r="AK405" s="199">
        <f>IFERROR(VLOOKUP('SAP Data'!$C405,'2021 Balance Sheet'!$B$7:$O$1335,'2021 Balance Sheet'!L$2, FALSE),0)</f>
        <v>0</v>
      </c>
      <c r="AL405" s="199">
        <f>IFERROR(VLOOKUP('SAP Data'!$C405,'2021 Balance Sheet'!$B$7:$O$1335,'2021 Balance Sheet'!M$2, FALSE),0)</f>
        <v>0.01</v>
      </c>
      <c r="AM405" s="199">
        <f>IFERROR(VLOOKUP('SAP Data'!$C405,'2021 Balance Sheet'!$B$7:$O$1335,'2021 Balance Sheet'!N$2, FALSE),0)</f>
        <v>0.01</v>
      </c>
      <c r="AN405" s="199">
        <f>IFERROR(VLOOKUP('SAP Data'!$C405,'2021 Balance Sheet'!$B$7:$O$1335,'2021 Balance Sheet'!O$2, FALSE),0)</f>
        <v>82076.639999999999</v>
      </c>
      <c r="AO405" s="198"/>
      <c r="AP405" s="50"/>
      <c r="AQ405" s="50"/>
      <c r="AR405" s="50"/>
      <c r="AS405" s="50"/>
      <c r="AT405" s="50"/>
      <c r="AU405" s="50"/>
      <c r="AV405" s="50"/>
      <c r="AW405" s="50"/>
      <c r="AX405" s="50"/>
      <c r="AY405" s="50"/>
      <c r="AZ405" s="50"/>
      <c r="BA405" s="50"/>
      <c r="BB405" s="50"/>
      <c r="BC405" s="50"/>
      <c r="BD405" s="50"/>
      <c r="BE405" s="50"/>
      <c r="BF405" s="50"/>
      <c r="BG405" s="50"/>
      <c r="BH405" s="50"/>
      <c r="BI405" s="50"/>
      <c r="BJ405" s="50"/>
      <c r="BK405" s="50"/>
      <c r="BL405" s="50"/>
      <c r="BM405" s="50"/>
      <c r="BN405" s="50"/>
      <c r="BO405" s="50"/>
      <c r="BP405" s="50"/>
      <c r="BQ405" s="50"/>
      <c r="BR405" s="50"/>
      <c r="BS405" s="50"/>
      <c r="BT405" s="50"/>
      <c r="BU405" s="50"/>
      <c r="BV405" s="50"/>
      <c r="BW405" s="50"/>
    </row>
    <row r="406" spans="1:75" ht="15.75" thickBot="1" x14ac:dyDescent="0.3">
      <c r="A406" s="26" t="str">
        <f t="shared" si="11"/>
        <v>186203</v>
      </c>
      <c r="B406" s="126" t="s">
        <v>636</v>
      </c>
      <c r="C406" s="153" t="s">
        <v>637</v>
      </c>
      <c r="D406" s="125" t="s">
        <v>4</v>
      </c>
      <c r="E406" s="140">
        <v>123195</v>
      </c>
      <c r="F406" s="140">
        <v>157870</v>
      </c>
      <c r="G406" s="140">
        <v>40236</v>
      </c>
      <c r="H406" s="140">
        <v>5892</v>
      </c>
      <c r="I406" s="140">
        <v>-57606</v>
      </c>
      <c r="J406" s="140">
        <v>-62828</v>
      </c>
      <c r="K406" s="140">
        <v>-57353</v>
      </c>
      <c r="L406" s="140">
        <v>-67627</v>
      </c>
      <c r="M406" s="140">
        <v>-69080</v>
      </c>
      <c r="N406" s="140">
        <v>63817</v>
      </c>
      <c r="O406" s="140">
        <v>-1920201</v>
      </c>
      <c r="P406" s="140">
        <v>-1928151</v>
      </c>
      <c r="Q406" s="199">
        <v>-1581390</v>
      </c>
      <c r="R406" s="199">
        <v>-1634379</v>
      </c>
      <c r="S406" s="199">
        <v>-1536089</v>
      </c>
      <c r="T406" s="199">
        <v>-816185</v>
      </c>
      <c r="U406" s="199">
        <v>-613915</v>
      </c>
      <c r="V406" s="199">
        <v>-462360</v>
      </c>
      <c r="W406" s="199">
        <v>-349645</v>
      </c>
      <c r="X406" s="199">
        <v>-405758</v>
      </c>
      <c r="Y406" s="199">
        <v>-456920</v>
      </c>
      <c r="Z406" s="199">
        <v>-1164290</v>
      </c>
      <c r="AA406" s="199">
        <v>1008148</v>
      </c>
      <c r="AB406" s="199">
        <v>1044506</v>
      </c>
      <c r="AC406" s="199">
        <f>IFERROR(VLOOKUP('SAP Data'!$C406,'2021 Balance Sheet'!$B$7:$O$1335,'2021 Balance Sheet'!D$2, FALSE),0)</f>
        <v>961139</v>
      </c>
      <c r="AD406" s="199">
        <f>IFERROR(VLOOKUP('SAP Data'!$C406,'2021 Balance Sheet'!$B$7:$O$1335,'2021 Balance Sheet'!E$2, FALSE),0)</f>
        <v>888438</v>
      </c>
      <c r="AE406" s="199">
        <f>IFERROR(VLOOKUP('SAP Data'!$C406,'2021 Balance Sheet'!$B$7:$O$1335,'2021 Balance Sheet'!F$2, FALSE),0)</f>
        <v>803200</v>
      </c>
      <c r="AF406" s="199">
        <f>IFERROR(VLOOKUP('SAP Data'!$C406,'2021 Balance Sheet'!$B$7:$O$1335,'2021 Balance Sheet'!G$2, FALSE),0)</f>
        <v>376436</v>
      </c>
      <c r="AG406" s="199">
        <f>IFERROR(VLOOKUP('SAP Data'!$C406,'2021 Balance Sheet'!$B$7:$O$1335,'2021 Balance Sheet'!H$2, FALSE),0)</f>
        <v>299041</v>
      </c>
      <c r="AH406" s="199">
        <f>IFERROR(VLOOKUP('SAP Data'!$C406,'2021 Balance Sheet'!$B$7:$O$1335,'2021 Balance Sheet'!I$2, FALSE),0)</f>
        <v>152232</v>
      </c>
      <c r="AI406" s="199">
        <f>IFERROR(VLOOKUP('SAP Data'!$C406,'2021 Balance Sheet'!$B$7:$O$1335,'2021 Balance Sheet'!J$2, FALSE),0)</f>
        <v>134714</v>
      </c>
      <c r="AJ406" s="199">
        <f>IFERROR(VLOOKUP('SAP Data'!$C406,'2021 Balance Sheet'!$B$7:$O$1335,'2021 Balance Sheet'!K$2, FALSE),0)</f>
        <v>144059</v>
      </c>
      <c r="AK406" s="199">
        <f>IFERROR(VLOOKUP('SAP Data'!$C406,'2021 Balance Sheet'!$B$7:$O$1335,'2021 Balance Sheet'!L$2, FALSE),0)</f>
        <v>188360</v>
      </c>
      <c r="AL406" s="199">
        <f>IFERROR(VLOOKUP('SAP Data'!$C406,'2021 Balance Sheet'!$B$7:$O$1335,'2021 Balance Sheet'!M$2, FALSE),0)</f>
        <v>558862</v>
      </c>
      <c r="AM406" s="199">
        <f>IFERROR(VLOOKUP('SAP Data'!$C406,'2021 Balance Sheet'!$B$7:$O$1335,'2021 Balance Sheet'!N$2, FALSE),0)</f>
        <v>-2703717</v>
      </c>
      <c r="AN406" s="199">
        <f>IFERROR(VLOOKUP('SAP Data'!$C406,'2021 Balance Sheet'!$B$7:$O$1335,'2021 Balance Sheet'!O$2, FALSE),0)</f>
        <v>-4163618</v>
      </c>
      <c r="AO406" s="198">
        <f t="shared" si="12"/>
        <v>1044506</v>
      </c>
    </row>
    <row r="407" spans="1:75" ht="15.75" thickBot="1" x14ac:dyDescent="0.3">
      <c r="A407" s="26" t="str">
        <f t="shared" si="11"/>
        <v>186221</v>
      </c>
      <c r="B407" s="126" t="s">
        <v>639</v>
      </c>
      <c r="C407" s="153" t="s">
        <v>640</v>
      </c>
      <c r="D407" s="125" t="s">
        <v>4</v>
      </c>
      <c r="E407" s="140"/>
      <c r="F407" s="140"/>
      <c r="G407" s="140"/>
      <c r="H407" s="140"/>
      <c r="I407" s="140"/>
      <c r="J407" s="140"/>
      <c r="K407" s="140"/>
      <c r="L407" s="140"/>
      <c r="M407" s="140"/>
      <c r="N407" s="140"/>
      <c r="O407" s="140"/>
      <c r="P407" s="140"/>
      <c r="Q407" s="199">
        <v>0</v>
      </c>
      <c r="R407" s="199">
        <v>0</v>
      </c>
      <c r="S407" s="199">
        <v>0</v>
      </c>
      <c r="T407" s="199">
        <v>0</v>
      </c>
      <c r="U407" s="199">
        <v>0</v>
      </c>
      <c r="V407" s="199">
        <v>0</v>
      </c>
      <c r="W407" s="199">
        <v>0</v>
      </c>
      <c r="X407" s="199">
        <v>0</v>
      </c>
      <c r="Y407" s="199">
        <v>0</v>
      </c>
      <c r="Z407" s="199">
        <v>0</v>
      </c>
      <c r="AA407" s="199">
        <v>0</v>
      </c>
      <c r="AB407" s="199">
        <v>0</v>
      </c>
      <c r="AC407" s="199">
        <f>IFERROR(VLOOKUP('SAP Data'!$C407,'2021 Balance Sheet'!$B$7:$O$1335,'2021 Balance Sheet'!D$2, FALSE),0)</f>
        <v>0</v>
      </c>
      <c r="AD407" s="199">
        <f>IFERROR(VLOOKUP('SAP Data'!$C407,'2021 Balance Sheet'!$B$7:$O$1335,'2021 Balance Sheet'!E$2, FALSE),0)</f>
        <v>0</v>
      </c>
      <c r="AE407" s="199">
        <f>IFERROR(VLOOKUP('SAP Data'!$C407,'2021 Balance Sheet'!$B$7:$O$1335,'2021 Balance Sheet'!F$2, FALSE),0)</f>
        <v>0</v>
      </c>
      <c r="AF407" s="199">
        <f>IFERROR(VLOOKUP('SAP Data'!$C407,'2021 Balance Sheet'!$B$7:$O$1335,'2021 Balance Sheet'!G$2, FALSE),0)</f>
        <v>0</v>
      </c>
      <c r="AG407" s="199">
        <f>IFERROR(VLOOKUP('SAP Data'!$C407,'2021 Balance Sheet'!$B$7:$O$1335,'2021 Balance Sheet'!H$2, FALSE),0)</f>
        <v>0</v>
      </c>
      <c r="AH407" s="199">
        <f>IFERROR(VLOOKUP('SAP Data'!$C407,'2021 Balance Sheet'!$B$7:$O$1335,'2021 Balance Sheet'!I$2, FALSE),0)</f>
        <v>0</v>
      </c>
      <c r="AI407" s="199">
        <f>IFERROR(VLOOKUP('SAP Data'!$C407,'2021 Balance Sheet'!$B$7:$O$1335,'2021 Balance Sheet'!J$2, FALSE),0)</f>
        <v>0</v>
      </c>
      <c r="AJ407" s="199">
        <f>IFERROR(VLOOKUP('SAP Data'!$C407,'2021 Balance Sheet'!$B$7:$O$1335,'2021 Balance Sheet'!K$2, FALSE),0)</f>
        <v>0</v>
      </c>
      <c r="AK407" s="199">
        <f>IFERROR(VLOOKUP('SAP Data'!$C407,'2021 Balance Sheet'!$B$7:$O$1335,'2021 Balance Sheet'!L$2, FALSE),0)</f>
        <v>0</v>
      </c>
      <c r="AL407" s="199">
        <f>IFERROR(VLOOKUP('SAP Data'!$C407,'2021 Balance Sheet'!$B$7:$O$1335,'2021 Balance Sheet'!M$2, FALSE),0)</f>
        <v>0</v>
      </c>
      <c r="AM407" s="199">
        <f>IFERROR(VLOOKUP('SAP Data'!$C407,'2021 Balance Sheet'!$B$7:$O$1335,'2021 Balance Sheet'!N$2, FALSE),0)</f>
        <v>0</v>
      </c>
      <c r="AN407" s="199">
        <f>IFERROR(VLOOKUP('SAP Data'!$C407,'2021 Balance Sheet'!$B$7:$O$1335,'2021 Balance Sheet'!O$2, FALSE),0)</f>
        <v>0</v>
      </c>
      <c r="AO407" s="198">
        <f t="shared" si="12"/>
        <v>0</v>
      </c>
    </row>
    <row r="408" spans="1:75" ht="15.75" thickBot="1" x14ac:dyDescent="0.3">
      <c r="A408" s="26" t="str">
        <f t="shared" si="11"/>
        <v>186225</v>
      </c>
      <c r="B408" s="126" t="s">
        <v>3197</v>
      </c>
      <c r="C408" s="153" t="s">
        <v>3198</v>
      </c>
      <c r="D408" s="125"/>
      <c r="E408" s="140"/>
      <c r="F408" s="140"/>
      <c r="G408" s="140"/>
      <c r="H408" s="140"/>
      <c r="I408" s="140"/>
      <c r="J408" s="140"/>
      <c r="K408" s="140"/>
      <c r="L408" s="140"/>
      <c r="M408" s="140"/>
      <c r="N408" s="140"/>
      <c r="O408" s="140"/>
      <c r="P408" s="140"/>
      <c r="Q408" s="199">
        <v>0</v>
      </c>
      <c r="R408" s="199">
        <v>0</v>
      </c>
      <c r="S408" s="199">
        <v>632826.21</v>
      </c>
      <c r="T408" s="199">
        <v>1265652.42</v>
      </c>
      <c r="U408" s="199">
        <v>1900098.33</v>
      </c>
      <c r="V408" s="199">
        <v>2411680.31</v>
      </c>
      <c r="W408" s="199">
        <v>3014600.39</v>
      </c>
      <c r="X408" s="199">
        <v>3596069.71</v>
      </c>
      <c r="Y408" s="199">
        <v>3716109.94</v>
      </c>
      <c r="Z408" s="199">
        <v>3836150.17</v>
      </c>
      <c r="AA408" s="199">
        <v>3956190.4</v>
      </c>
      <c r="AB408" s="199">
        <v>4247324.59</v>
      </c>
      <c r="AC408" s="199">
        <f>IFERROR(VLOOKUP('SAP Data'!$C408,'2021 Balance Sheet'!$B$7:$O$1335,'2021 Balance Sheet'!D$2, FALSE),0)</f>
        <v>4372413.47</v>
      </c>
      <c r="AD408" s="199">
        <f>IFERROR(VLOOKUP('SAP Data'!$C408,'2021 Balance Sheet'!$B$7:$O$1335,'2021 Balance Sheet'!E$2, FALSE),0)</f>
        <v>4497502.3499999996</v>
      </c>
      <c r="AE408" s="199">
        <f>IFERROR(VLOOKUP('SAP Data'!$C408,'2021 Balance Sheet'!$B$7:$O$1335,'2021 Balance Sheet'!F$2, FALSE),0)</f>
        <v>4622591.2300000004</v>
      </c>
      <c r="AF408" s="199">
        <f>IFERROR(VLOOKUP('SAP Data'!$C408,'2021 Balance Sheet'!$B$7:$O$1335,'2021 Balance Sheet'!G$2, FALSE),0)</f>
        <v>4747680.1100000003</v>
      </c>
      <c r="AG408" s="199">
        <f>IFERROR(VLOOKUP('SAP Data'!$C408,'2021 Balance Sheet'!$B$7:$O$1335,'2021 Balance Sheet'!H$2, FALSE),0)</f>
        <v>4872768.99</v>
      </c>
      <c r="AH408" s="199">
        <f>IFERROR(VLOOKUP('SAP Data'!$C408,'2021 Balance Sheet'!$B$7:$O$1335,'2021 Balance Sheet'!I$2, FALSE),0)</f>
        <v>4985310.87</v>
      </c>
      <c r="AI408" s="199">
        <f>IFERROR(VLOOKUP('SAP Data'!$C408,'2021 Balance Sheet'!$B$7:$O$1335,'2021 Balance Sheet'!J$2, FALSE),0)</f>
        <v>5097852.75</v>
      </c>
      <c r="AJ408" s="199">
        <f>IFERROR(VLOOKUP('SAP Data'!$C408,'2021 Balance Sheet'!$B$7:$O$1335,'2021 Balance Sheet'!K$2, FALSE),0)</f>
        <v>5210394.63</v>
      </c>
      <c r="AK408" s="199">
        <f>IFERROR(VLOOKUP('SAP Data'!$C408,'2021 Balance Sheet'!$B$7:$O$1335,'2021 Balance Sheet'!L$2, FALSE),0)</f>
        <v>5322936.51</v>
      </c>
      <c r="AL408" s="199">
        <f>IFERROR(VLOOKUP('SAP Data'!$C408,'2021 Balance Sheet'!$B$7:$O$1335,'2021 Balance Sheet'!M$2, FALSE),0)</f>
        <v>5435478.3899999997</v>
      </c>
      <c r="AM408" s="199">
        <f>IFERROR(VLOOKUP('SAP Data'!$C408,'2021 Balance Sheet'!$B$7:$O$1335,'2021 Balance Sheet'!N$2, FALSE),0)</f>
        <v>5548020.2699999996</v>
      </c>
      <c r="AN408" s="199">
        <f>IFERROR(VLOOKUP('SAP Data'!$C408,'2021 Balance Sheet'!$B$7:$O$1335,'2021 Balance Sheet'!O$2, FALSE),0)</f>
        <v>5660562.1500000004</v>
      </c>
      <c r="AO408" s="198">
        <f t="shared" si="12"/>
        <v>4247324.59</v>
      </c>
    </row>
    <row r="409" spans="1:75" ht="15.75" thickBot="1" x14ac:dyDescent="0.3">
      <c r="A409" s="26" t="str">
        <f t="shared" si="11"/>
        <v>186227</v>
      </c>
      <c r="B409" s="126" t="s">
        <v>3199</v>
      </c>
      <c r="C409" s="153" t="s">
        <v>3200</v>
      </c>
      <c r="D409" s="125"/>
      <c r="E409" s="140"/>
      <c r="F409" s="140"/>
      <c r="G409" s="140"/>
      <c r="H409" s="140"/>
      <c r="I409" s="140"/>
      <c r="J409" s="140"/>
      <c r="K409" s="140"/>
      <c r="L409" s="140"/>
      <c r="M409" s="140"/>
      <c r="N409" s="140"/>
      <c r="O409" s="140"/>
      <c r="P409" s="140"/>
      <c r="Q409" s="199">
        <v>0</v>
      </c>
      <c r="R409" s="199">
        <v>0</v>
      </c>
      <c r="S409" s="199">
        <v>2022482</v>
      </c>
      <c r="T409" s="199">
        <v>2022482</v>
      </c>
      <c r="U409" s="199">
        <v>2124968</v>
      </c>
      <c r="V409" s="199">
        <v>1729633.51</v>
      </c>
      <c r="W409" s="199">
        <v>1829244.66</v>
      </c>
      <c r="X409" s="199">
        <v>1840667.29</v>
      </c>
      <c r="Y409" s="199">
        <v>2035150.77</v>
      </c>
      <c r="Z409" s="199">
        <v>2238476.39</v>
      </c>
      <c r="AA409" s="199">
        <v>482704.34</v>
      </c>
      <c r="AB409" s="199">
        <v>472358.46</v>
      </c>
      <c r="AC409" s="199">
        <f>IFERROR(VLOOKUP('SAP Data'!$C409,'2021 Balance Sheet'!$B$7:$O$1335,'2021 Balance Sheet'!D$2, FALSE),0)</f>
        <v>475100.11</v>
      </c>
      <c r="AD409" s="199">
        <f>IFERROR(VLOOKUP('SAP Data'!$C409,'2021 Balance Sheet'!$B$7:$O$1335,'2021 Balance Sheet'!E$2, FALSE),0)</f>
        <v>477857.67</v>
      </c>
      <c r="AE409" s="199">
        <f>IFERROR(VLOOKUP('SAP Data'!$C409,'2021 Balance Sheet'!$B$7:$O$1335,'2021 Balance Sheet'!F$2, FALSE),0)</f>
        <v>480631.24</v>
      </c>
      <c r="AF409" s="199">
        <f>IFERROR(VLOOKUP('SAP Data'!$C409,'2021 Balance Sheet'!$B$7:$O$1335,'2021 Balance Sheet'!G$2, FALSE),0)</f>
        <v>483420.9</v>
      </c>
      <c r="AG409" s="199">
        <f>IFERROR(VLOOKUP('SAP Data'!$C409,'2021 Balance Sheet'!$B$7:$O$1335,'2021 Balance Sheet'!H$2, FALSE),0)</f>
        <v>486226.76</v>
      </c>
      <c r="AH409" s="199">
        <f>IFERROR(VLOOKUP('SAP Data'!$C409,'2021 Balance Sheet'!$B$7:$O$1335,'2021 Balance Sheet'!I$2, FALSE),0)</f>
        <v>488365.11</v>
      </c>
      <c r="AI409" s="199">
        <f>IFERROR(VLOOKUP('SAP Data'!$C409,'2021 Balance Sheet'!$B$7:$O$1335,'2021 Balance Sheet'!J$2, FALSE),0)</f>
        <v>491199.66</v>
      </c>
      <c r="AJ409" s="199">
        <f>IFERROR(VLOOKUP('SAP Data'!$C409,'2021 Balance Sheet'!$B$7:$O$1335,'2021 Balance Sheet'!K$2, FALSE),0)</f>
        <v>494050.66</v>
      </c>
      <c r="AK409" s="199">
        <f>IFERROR(VLOOKUP('SAP Data'!$C409,'2021 Balance Sheet'!$B$7:$O$1335,'2021 Balance Sheet'!L$2, FALSE),0)</f>
        <v>496918.21</v>
      </c>
      <c r="AL409" s="199">
        <f>IFERROR(VLOOKUP('SAP Data'!$C409,'2021 Balance Sheet'!$B$7:$O$1335,'2021 Balance Sheet'!M$2, FALSE),0)</f>
        <v>499802.41</v>
      </c>
      <c r="AM409" s="199">
        <f>IFERROR(VLOOKUP('SAP Data'!$C409,'2021 Balance Sheet'!$B$7:$O$1335,'2021 Balance Sheet'!N$2, FALSE),0)</f>
        <v>0</v>
      </c>
      <c r="AN409" s="199">
        <f>IFERROR(VLOOKUP('SAP Data'!$C409,'2021 Balance Sheet'!$B$7:$O$1335,'2021 Balance Sheet'!O$2, FALSE),0)</f>
        <v>0</v>
      </c>
      <c r="AO409" s="198">
        <f t="shared" si="12"/>
        <v>472358.46</v>
      </c>
    </row>
    <row r="410" spans="1:75" s="135" customFormat="1" ht="15.75" thickBot="1" x14ac:dyDescent="0.3">
      <c r="A410" s="26" t="str">
        <f t="shared" si="11"/>
        <v>186228</v>
      </c>
      <c r="B410" s="126" t="s">
        <v>4061</v>
      </c>
      <c r="C410" s="153" t="s">
        <v>4062</v>
      </c>
      <c r="D410" s="125"/>
      <c r="E410" s="140"/>
      <c r="F410" s="140"/>
      <c r="G410" s="140"/>
      <c r="H410" s="140"/>
      <c r="I410" s="140"/>
      <c r="J410" s="140"/>
      <c r="K410" s="140"/>
      <c r="L410" s="140"/>
      <c r="M410" s="140"/>
      <c r="N410" s="140"/>
      <c r="O410" s="140"/>
      <c r="P410" s="140"/>
      <c r="Q410" s="199">
        <v>0</v>
      </c>
      <c r="R410" s="199">
        <v>0</v>
      </c>
      <c r="S410" s="199">
        <v>0</v>
      </c>
      <c r="T410" s="199">
        <v>0</v>
      </c>
      <c r="U410" s="199">
        <v>0</v>
      </c>
      <c r="V410" s="199">
        <v>0</v>
      </c>
      <c r="W410" s="199">
        <v>0</v>
      </c>
      <c r="X410" s="199">
        <v>0</v>
      </c>
      <c r="Y410" s="199">
        <v>0</v>
      </c>
      <c r="Z410" s="199">
        <v>-111237</v>
      </c>
      <c r="AA410" s="199">
        <v>1511843.69</v>
      </c>
      <c r="AB410" s="199">
        <v>1275988.69</v>
      </c>
      <c r="AC410" s="199">
        <f>IFERROR(VLOOKUP('SAP Data'!$C410,'2021 Balance Sheet'!$B$7:$O$1335,'2021 Balance Sheet'!D$2, FALSE),0)</f>
        <v>731563.69</v>
      </c>
      <c r="AD410" s="199">
        <f>IFERROR(VLOOKUP('SAP Data'!$C410,'2021 Balance Sheet'!$B$7:$O$1335,'2021 Balance Sheet'!E$2, FALSE),0)</f>
        <v>290094.69</v>
      </c>
      <c r="AE410" s="199">
        <f>IFERROR(VLOOKUP('SAP Data'!$C410,'2021 Balance Sheet'!$B$7:$O$1335,'2021 Balance Sheet'!F$2, FALSE),0)</f>
        <v>64635.69</v>
      </c>
      <c r="AF410" s="199">
        <f>IFERROR(VLOOKUP('SAP Data'!$C410,'2021 Balance Sheet'!$B$7:$O$1335,'2021 Balance Sheet'!G$2, FALSE),0)</f>
        <v>-60713.31</v>
      </c>
      <c r="AG410" s="199">
        <f>IFERROR(VLOOKUP('SAP Data'!$C410,'2021 Balance Sheet'!$B$7:$O$1335,'2021 Balance Sheet'!H$2, FALSE),0)</f>
        <v>-5065.3100000000004</v>
      </c>
      <c r="AH410" s="199">
        <f>IFERROR(VLOOKUP('SAP Data'!$C410,'2021 Balance Sheet'!$B$7:$O$1335,'2021 Balance Sheet'!I$2, FALSE),0)</f>
        <v>136633.69</v>
      </c>
      <c r="AI410" s="199">
        <f>IFERROR(VLOOKUP('SAP Data'!$C410,'2021 Balance Sheet'!$B$7:$O$1335,'2021 Balance Sheet'!J$2, FALSE),0)</f>
        <v>353417.69</v>
      </c>
      <c r="AJ410" s="199">
        <f>IFERROR(VLOOKUP('SAP Data'!$C410,'2021 Balance Sheet'!$B$7:$O$1335,'2021 Balance Sheet'!K$2, FALSE),0)</f>
        <v>556523.68999999994</v>
      </c>
      <c r="AK410" s="199">
        <f>IFERROR(VLOOKUP('SAP Data'!$C410,'2021 Balance Sheet'!$B$7:$O$1335,'2021 Balance Sheet'!L$2, FALSE),0)</f>
        <v>731566.69</v>
      </c>
      <c r="AL410" s="199">
        <f>IFERROR(VLOOKUP('SAP Data'!$C410,'2021 Balance Sheet'!$B$7:$O$1335,'2021 Balance Sheet'!M$2, FALSE),0)</f>
        <v>717124.69</v>
      </c>
      <c r="AM410" s="199">
        <f>IFERROR(VLOOKUP('SAP Data'!$C410,'2021 Balance Sheet'!$B$7:$O$1335,'2021 Balance Sheet'!N$2, FALSE),0)</f>
        <v>908056.1</v>
      </c>
      <c r="AN410" s="199">
        <f>IFERROR(VLOOKUP('SAP Data'!$C410,'2021 Balance Sheet'!$B$7:$O$1335,'2021 Balance Sheet'!O$2, FALSE),0)</f>
        <v>359488.1</v>
      </c>
      <c r="AO410" s="198">
        <f t="shared" si="12"/>
        <v>1275988.69</v>
      </c>
      <c r="AP410" s="50"/>
      <c r="AQ410" s="50"/>
      <c r="AR410" s="50"/>
      <c r="AS410" s="50"/>
      <c r="AT410" s="50"/>
      <c r="AU410" s="50"/>
      <c r="AV410" s="50"/>
      <c r="AW410" s="50"/>
      <c r="AX410" s="50"/>
      <c r="AY410" s="50"/>
      <c r="AZ410" s="50"/>
      <c r="BA410" s="50"/>
      <c r="BB410" s="50"/>
      <c r="BC410" s="50"/>
      <c r="BD410" s="50"/>
      <c r="BE410" s="50"/>
      <c r="BF410" s="50"/>
      <c r="BG410" s="50"/>
      <c r="BH410" s="50"/>
      <c r="BI410" s="50"/>
      <c r="BJ410" s="50"/>
      <c r="BK410" s="50"/>
      <c r="BL410" s="50"/>
      <c r="BM410" s="50"/>
      <c r="BN410" s="50"/>
      <c r="BO410" s="50"/>
      <c r="BP410" s="50"/>
      <c r="BQ410" s="50"/>
      <c r="BR410" s="50"/>
      <c r="BS410" s="50"/>
      <c r="BT410" s="50"/>
      <c r="BU410" s="50"/>
      <c r="BV410" s="50"/>
      <c r="BW410" s="50"/>
    </row>
    <row r="411" spans="1:75" ht="15.75" thickBot="1" x14ac:dyDescent="0.3">
      <c r="A411" s="26" t="str">
        <f t="shared" si="11"/>
        <v>186229</v>
      </c>
      <c r="B411" s="187" t="s">
        <v>3923</v>
      </c>
      <c r="C411" s="185" t="s">
        <v>3924</v>
      </c>
      <c r="D411" s="125"/>
      <c r="E411" s="140"/>
      <c r="F411" s="140"/>
      <c r="G411" s="140"/>
      <c r="H411" s="140"/>
      <c r="I411" s="140"/>
      <c r="J411" s="140"/>
      <c r="K411" s="140"/>
      <c r="L411" s="140"/>
      <c r="M411" s="140"/>
      <c r="N411" s="140"/>
      <c r="O411" s="140"/>
      <c r="P411" s="140"/>
      <c r="Q411" s="199">
        <v>0</v>
      </c>
      <c r="R411" s="199">
        <v>0</v>
      </c>
      <c r="S411" s="199">
        <v>0</v>
      </c>
      <c r="T411" s="199">
        <v>0</v>
      </c>
      <c r="U411" s="199">
        <v>0</v>
      </c>
      <c r="V411" s="199">
        <v>179078</v>
      </c>
      <c r="W411" s="199">
        <v>-250931</v>
      </c>
      <c r="X411" s="199">
        <v>-535641</v>
      </c>
      <c r="Y411" s="199">
        <v>-941552</v>
      </c>
      <c r="Z411" s="199">
        <v>0</v>
      </c>
      <c r="AA411" s="199">
        <v>0</v>
      </c>
      <c r="AB411" s="199">
        <v>0</v>
      </c>
      <c r="AC411" s="199">
        <f>IFERROR(VLOOKUP('SAP Data'!$C411,'2021 Balance Sheet'!$B$7:$O$1335,'2021 Balance Sheet'!D$2, FALSE),0)</f>
        <v>0</v>
      </c>
      <c r="AD411" s="199">
        <f>IFERROR(VLOOKUP('SAP Data'!$C411,'2021 Balance Sheet'!$B$7:$O$1335,'2021 Balance Sheet'!E$2, FALSE),0)</f>
        <v>0</v>
      </c>
      <c r="AE411" s="199">
        <f>IFERROR(VLOOKUP('SAP Data'!$C411,'2021 Balance Sheet'!$B$7:$O$1335,'2021 Balance Sheet'!F$2, FALSE),0)</f>
        <v>0</v>
      </c>
      <c r="AF411" s="199">
        <f>IFERROR(VLOOKUP('SAP Data'!$C411,'2021 Balance Sheet'!$B$7:$O$1335,'2021 Balance Sheet'!G$2, FALSE),0)</f>
        <v>0</v>
      </c>
      <c r="AG411" s="199">
        <f>IFERROR(VLOOKUP('SAP Data'!$C411,'2021 Balance Sheet'!$B$7:$O$1335,'2021 Balance Sheet'!H$2, FALSE),0)</f>
        <v>0</v>
      </c>
      <c r="AH411" s="199">
        <f>IFERROR(VLOOKUP('SAP Data'!$C411,'2021 Balance Sheet'!$B$7:$O$1335,'2021 Balance Sheet'!I$2, FALSE),0)</f>
        <v>0</v>
      </c>
      <c r="AI411" s="199">
        <f>IFERROR(VLOOKUP('SAP Data'!$C411,'2021 Balance Sheet'!$B$7:$O$1335,'2021 Balance Sheet'!J$2, FALSE),0)</f>
        <v>0</v>
      </c>
      <c r="AJ411" s="199">
        <f>IFERROR(VLOOKUP('SAP Data'!$C411,'2021 Balance Sheet'!$B$7:$O$1335,'2021 Balance Sheet'!K$2, FALSE),0)</f>
        <v>0</v>
      </c>
      <c r="AK411" s="199">
        <f>IFERROR(VLOOKUP('SAP Data'!$C411,'2021 Balance Sheet'!$B$7:$O$1335,'2021 Balance Sheet'!L$2, FALSE),0)</f>
        <v>0</v>
      </c>
      <c r="AL411" s="199">
        <f>IFERROR(VLOOKUP('SAP Data'!$C411,'2021 Balance Sheet'!$B$7:$O$1335,'2021 Balance Sheet'!M$2, FALSE),0)</f>
        <v>0</v>
      </c>
      <c r="AM411" s="199">
        <f>IFERROR(VLOOKUP('SAP Data'!$C411,'2021 Balance Sheet'!$B$7:$O$1335,'2021 Balance Sheet'!N$2, FALSE),0)</f>
        <v>0</v>
      </c>
      <c r="AN411" s="199">
        <f>IFERROR(VLOOKUP('SAP Data'!$C411,'2021 Balance Sheet'!$B$7:$O$1335,'2021 Balance Sheet'!O$2, FALSE),0)</f>
        <v>0</v>
      </c>
      <c r="AO411" s="198">
        <f t="shared" si="12"/>
        <v>0</v>
      </c>
    </row>
    <row r="412" spans="1:75" ht="15.75" thickBot="1" x14ac:dyDescent="0.3">
      <c r="A412" s="26" t="str">
        <f t="shared" si="11"/>
        <v>186231</v>
      </c>
      <c r="B412" s="126" t="s">
        <v>642</v>
      </c>
      <c r="C412" s="153" t="s">
        <v>643</v>
      </c>
      <c r="D412" s="125" t="s">
        <v>4</v>
      </c>
      <c r="E412" s="139">
        <v>-3434.2</v>
      </c>
      <c r="F412" s="139">
        <v>-6010.43</v>
      </c>
      <c r="G412" s="139">
        <v>-6010.43</v>
      </c>
      <c r="H412" s="139">
        <v>-6010.43</v>
      </c>
      <c r="I412" s="139">
        <v>-6010.43</v>
      </c>
      <c r="J412" s="139">
        <v>-6010.43</v>
      </c>
      <c r="K412" s="139">
        <v>-6717.87</v>
      </c>
      <c r="L412" s="139">
        <v>-8136.43</v>
      </c>
      <c r="M412" s="139">
        <v>-9596.65</v>
      </c>
      <c r="N412" s="139">
        <v>-12475.77</v>
      </c>
      <c r="O412" s="139">
        <v>-4306.68</v>
      </c>
      <c r="P412" s="139">
        <v>-8758.7000000000007</v>
      </c>
      <c r="Q412" s="199">
        <v>-13237.86</v>
      </c>
      <c r="R412" s="199">
        <v>-19661.2</v>
      </c>
      <c r="S412" s="199">
        <v>-19661.2</v>
      </c>
      <c r="T412" s="199">
        <v>-19661.2</v>
      </c>
      <c r="U412" s="199">
        <v>-19661.2</v>
      </c>
      <c r="V412" s="199">
        <v>-19661.2</v>
      </c>
      <c r="W412" s="199">
        <v>-21240.91</v>
      </c>
      <c r="X412" s="199">
        <v>-24409.96</v>
      </c>
      <c r="Y412" s="199">
        <v>-27598.34</v>
      </c>
      <c r="Z412" s="199">
        <v>-32385.87</v>
      </c>
      <c r="AA412" s="199">
        <v>-5568.66</v>
      </c>
      <c r="AB412" s="199">
        <v>-11169.64</v>
      </c>
      <c r="AC412" s="199">
        <f>IFERROR(VLOOKUP('SAP Data'!$C412,'2021 Balance Sheet'!$B$7:$O$1335,'2021 Balance Sheet'!D$2, FALSE),0)</f>
        <v>-16803.13</v>
      </c>
      <c r="AD412" s="199">
        <f>IFERROR(VLOOKUP('SAP Data'!$C412,'2021 Balance Sheet'!$B$7:$O$1335,'2021 Balance Sheet'!E$2, FALSE),0)</f>
        <v>-22469.31</v>
      </c>
      <c r="AE412" s="199">
        <f>IFERROR(VLOOKUP('SAP Data'!$C412,'2021 Balance Sheet'!$B$7:$O$1335,'2021 Balance Sheet'!F$2, FALSE),0)</f>
        <v>-28168.38</v>
      </c>
      <c r="AF412" s="199">
        <f>IFERROR(VLOOKUP('SAP Data'!$C412,'2021 Balance Sheet'!$B$7:$O$1335,'2021 Balance Sheet'!G$2, FALSE),0)</f>
        <v>-34929.620000000003</v>
      </c>
      <c r="AG412" s="199">
        <f>IFERROR(VLOOKUP('SAP Data'!$C412,'2021 Balance Sheet'!$B$7:$O$1335,'2021 Balance Sheet'!H$2, FALSE),0)</f>
        <v>-40626.28</v>
      </c>
      <c r="AH412" s="199">
        <f>IFERROR(VLOOKUP('SAP Data'!$C412,'2021 Balance Sheet'!$B$7:$O$1335,'2021 Balance Sheet'!I$2, FALSE),0)</f>
        <v>-44393.97</v>
      </c>
      <c r="AI412" s="199">
        <f>IFERROR(VLOOKUP('SAP Data'!$C412,'2021 Balance Sheet'!$B$7:$O$1335,'2021 Balance Sheet'!J$2, FALSE),0)</f>
        <v>-34744.39</v>
      </c>
      <c r="AJ412" s="199">
        <f>IFERROR(VLOOKUP('SAP Data'!$C412,'2021 Balance Sheet'!$B$7:$O$1335,'2021 Balance Sheet'!K$2, FALSE),0)</f>
        <v>-40237.86</v>
      </c>
      <c r="AK412" s="199">
        <f>IFERROR(VLOOKUP('SAP Data'!$C412,'2021 Balance Sheet'!$B$7:$O$1335,'2021 Balance Sheet'!L$2, FALSE),0)</f>
        <v>-45600.91</v>
      </c>
      <c r="AL412" s="199">
        <f>IFERROR(VLOOKUP('SAP Data'!$C412,'2021 Balance Sheet'!$B$7:$O$1335,'2021 Balance Sheet'!M$2, FALSE),0)</f>
        <v>-53625.83</v>
      </c>
      <c r="AM412" s="199">
        <f>IFERROR(VLOOKUP('SAP Data'!$C412,'2021 Balance Sheet'!$B$7:$O$1335,'2021 Balance Sheet'!N$2, FALSE),0)</f>
        <v>-11591.81</v>
      </c>
      <c r="AN412" s="199">
        <f>IFERROR(VLOOKUP('SAP Data'!$C412,'2021 Balance Sheet'!$B$7:$O$1335,'2021 Balance Sheet'!O$2, FALSE),0)</f>
        <v>-17135.47</v>
      </c>
      <c r="AO412" s="198">
        <f t="shared" si="12"/>
        <v>-11169.64</v>
      </c>
    </row>
    <row r="413" spans="1:75" ht="15.75" thickBot="1" x14ac:dyDescent="0.3">
      <c r="A413" s="26" t="str">
        <f t="shared" ref="A413:A478" si="13">RIGHT(C413,6)</f>
        <v>186232</v>
      </c>
      <c r="B413" s="126" t="s">
        <v>645</v>
      </c>
      <c r="C413" s="153" t="s">
        <v>646</v>
      </c>
      <c r="D413" s="125" t="s">
        <v>4</v>
      </c>
      <c r="E413" s="140">
        <v>845191.52</v>
      </c>
      <c r="F413" s="140">
        <v>2354918.2000000002</v>
      </c>
      <c r="G413" s="140">
        <v>2354918.2000000002</v>
      </c>
      <c r="H413" s="140">
        <v>2354918.2000000002</v>
      </c>
      <c r="I413" s="140">
        <v>2354918.2000000002</v>
      </c>
      <c r="J413" s="140">
        <v>2354918.2000000002</v>
      </c>
      <c r="K413" s="140">
        <v>3126922.69</v>
      </c>
      <c r="L413" s="140">
        <v>3131629.99</v>
      </c>
      <c r="M413" s="140">
        <v>3136365.99</v>
      </c>
      <c r="N413" s="140">
        <v>4645703.99</v>
      </c>
      <c r="O413" s="140">
        <v>2304753.86</v>
      </c>
      <c r="P413" s="140">
        <v>2318807.1</v>
      </c>
      <c r="Q413" s="199">
        <v>2332946.0299999998</v>
      </c>
      <c r="R413" s="199">
        <v>3745282.71</v>
      </c>
      <c r="S413" s="199">
        <v>3745282.71</v>
      </c>
      <c r="T413" s="199">
        <v>3745282.71</v>
      </c>
      <c r="U413" s="199">
        <v>3745282.71</v>
      </c>
      <c r="V413" s="199">
        <v>3745282.71</v>
      </c>
      <c r="W413" s="199">
        <v>5143394.25</v>
      </c>
      <c r="X413" s="199">
        <v>5151919.24</v>
      </c>
      <c r="Y413" s="199">
        <v>5160496.21</v>
      </c>
      <c r="Z413" s="199">
        <v>6567237.0099999998</v>
      </c>
      <c r="AA413" s="199">
        <v>2838333.39</v>
      </c>
      <c r="AB413" s="199">
        <v>2854807.55</v>
      </c>
      <c r="AC413" s="199">
        <f>IFERROR(VLOOKUP('SAP Data'!$C413,'2021 Balance Sheet'!$B$7:$O$1335,'2021 Balance Sheet'!D$2, FALSE),0)</f>
        <v>2871377.33</v>
      </c>
      <c r="AD413" s="199">
        <f>IFERROR(VLOOKUP('SAP Data'!$C413,'2021 Balance Sheet'!$B$7:$O$1335,'2021 Balance Sheet'!E$2, FALSE),0)</f>
        <v>2888043.28</v>
      </c>
      <c r="AE413" s="199">
        <f>IFERROR(VLOOKUP('SAP Data'!$C413,'2021 Balance Sheet'!$B$7:$O$1335,'2021 Balance Sheet'!F$2, FALSE),0)</f>
        <v>2904805.96</v>
      </c>
      <c r="AF413" s="199">
        <f>IFERROR(VLOOKUP('SAP Data'!$C413,'2021 Balance Sheet'!$B$7:$O$1335,'2021 Balance Sheet'!G$2, FALSE),0)</f>
        <v>4001211.79</v>
      </c>
      <c r="AG413" s="199">
        <f>IFERROR(VLOOKUP('SAP Data'!$C413,'2021 Balance Sheet'!$B$7:$O$1335,'2021 Balance Sheet'!H$2, FALSE),0)</f>
        <v>4017974.47</v>
      </c>
      <c r="AH413" s="199">
        <f>IFERROR(VLOOKUP('SAP Data'!$C413,'2021 Balance Sheet'!$B$7:$O$1335,'2021 Balance Sheet'!I$2, FALSE),0)</f>
        <v>5599866.1100000003</v>
      </c>
      <c r="AI413" s="199">
        <f>IFERROR(VLOOKUP('SAP Data'!$C413,'2021 Balance Sheet'!$B$7:$O$1335,'2021 Balance Sheet'!J$2, FALSE),0)</f>
        <v>5615458.9000000004</v>
      </c>
      <c r="AJ413" s="199">
        <f>IFERROR(VLOOKUP('SAP Data'!$C413,'2021 Balance Sheet'!$B$7:$O$1335,'2021 Balance Sheet'!K$2, FALSE),0)</f>
        <v>5631289.2699999996</v>
      </c>
      <c r="AK413" s="199">
        <f>IFERROR(VLOOKUP('SAP Data'!$C413,'2021 Balance Sheet'!$B$7:$O$1335,'2021 Balance Sheet'!L$2, FALSE),0)</f>
        <v>5647211.5300000003</v>
      </c>
      <c r="AL413" s="199">
        <f>IFERROR(VLOOKUP('SAP Data'!$C413,'2021 Balance Sheet'!$B$7:$O$1335,'2021 Balance Sheet'!M$2, FALSE),0)</f>
        <v>8362334.5700000003</v>
      </c>
      <c r="AM413" s="199">
        <f>IFERROR(VLOOKUP('SAP Data'!$C413,'2021 Balance Sheet'!$B$7:$O$1335,'2021 Balance Sheet'!N$2, FALSE),0)</f>
        <v>5506064.9900000002</v>
      </c>
      <c r="AN413" s="199">
        <f>IFERROR(VLOOKUP('SAP Data'!$C413,'2021 Balance Sheet'!$B$7:$O$1335,'2021 Balance Sheet'!O$2, FALSE),0)</f>
        <v>5521260.4199999999</v>
      </c>
      <c r="AO413" s="198">
        <f t="shared" si="12"/>
        <v>2854807.55</v>
      </c>
    </row>
    <row r="414" spans="1:75" ht="15.75" thickBot="1" x14ac:dyDescent="0.3">
      <c r="A414" s="26" t="str">
        <f t="shared" si="13"/>
        <v>186233</v>
      </c>
      <c r="B414" s="126" t="s">
        <v>648</v>
      </c>
      <c r="C414" s="153" t="s">
        <v>649</v>
      </c>
      <c r="D414" s="125" t="s">
        <v>4</v>
      </c>
      <c r="E414" s="139">
        <v>4298503.25</v>
      </c>
      <c r="F414" s="139">
        <v>3679978.46</v>
      </c>
      <c r="G414" s="139">
        <v>3035674.15</v>
      </c>
      <c r="H414" s="139">
        <v>2501922.12</v>
      </c>
      <c r="I414" s="139">
        <v>2069899.58</v>
      </c>
      <c r="J414" s="139">
        <v>1713275.77</v>
      </c>
      <c r="K414" s="139">
        <v>1370523.55</v>
      </c>
      <c r="L414" s="139">
        <v>1026419.39</v>
      </c>
      <c r="M414" s="139">
        <v>652401.53</v>
      </c>
      <c r="N414" s="139">
        <v>155602.64000000001</v>
      </c>
      <c r="O414" s="139">
        <v>2138896.19</v>
      </c>
      <c r="P414" s="139">
        <v>1843555.35</v>
      </c>
      <c r="Q414" s="199">
        <v>1527424.06</v>
      </c>
      <c r="R414" s="199">
        <v>1231865.55</v>
      </c>
      <c r="S414" s="199">
        <v>942127.04</v>
      </c>
      <c r="T414" s="199">
        <v>713527.71</v>
      </c>
      <c r="U414" s="199">
        <v>539680.79</v>
      </c>
      <c r="V414" s="199">
        <v>369280.26</v>
      </c>
      <c r="W414" s="199">
        <v>215862.72</v>
      </c>
      <c r="X414" s="199">
        <v>70022.94</v>
      </c>
      <c r="Y414" s="199">
        <v>-77068.22</v>
      </c>
      <c r="Z414" s="199">
        <v>-263771.71000000002</v>
      </c>
      <c r="AA414" s="199">
        <v>3203775.23</v>
      </c>
      <c r="AB414" s="199">
        <v>2851486.39</v>
      </c>
      <c r="AC414" s="199">
        <f>IFERROR(VLOOKUP('SAP Data'!$C414,'2021 Balance Sheet'!$B$7:$O$1335,'2021 Balance Sheet'!D$2, FALSE),0)</f>
        <v>2495641.6800000002</v>
      </c>
      <c r="AD414" s="199">
        <f>IFERROR(VLOOKUP('SAP Data'!$C414,'2021 Balance Sheet'!$B$7:$O$1335,'2021 Balance Sheet'!E$2, FALSE),0)</f>
        <v>2157026.63</v>
      </c>
      <c r="AE414" s="199">
        <f>IFERROR(VLOOKUP('SAP Data'!$C414,'2021 Balance Sheet'!$B$7:$O$1335,'2021 Balance Sheet'!F$2, FALSE),0)</f>
        <v>1790429.46</v>
      </c>
      <c r="AF414" s="199">
        <f>IFERROR(VLOOKUP('SAP Data'!$C414,'2021 Balance Sheet'!$B$7:$O$1335,'2021 Balance Sheet'!G$2, FALSE),0)</f>
        <v>1478394.11</v>
      </c>
      <c r="AG414" s="199">
        <f>IFERROR(VLOOKUP('SAP Data'!$C414,'2021 Balance Sheet'!$B$7:$O$1335,'2021 Balance Sheet'!H$2, FALSE),0)</f>
        <v>1243017.78</v>
      </c>
      <c r="AH414" s="199">
        <f>IFERROR(VLOOKUP('SAP Data'!$C414,'2021 Balance Sheet'!$B$7:$O$1335,'2021 Balance Sheet'!I$2, FALSE),0)</f>
        <v>1031265.03</v>
      </c>
      <c r="AI414" s="199">
        <f>IFERROR(VLOOKUP('SAP Data'!$C414,'2021 Balance Sheet'!$B$7:$O$1335,'2021 Balance Sheet'!J$2, FALSE),0)</f>
        <v>845169.25</v>
      </c>
      <c r="AJ414" s="199">
        <f>IFERROR(VLOOKUP('SAP Data'!$C414,'2021 Balance Sheet'!$B$7:$O$1335,'2021 Balance Sheet'!K$2, FALSE),0)</f>
        <v>657249.11</v>
      </c>
      <c r="AK414" s="199">
        <f>IFERROR(VLOOKUP('SAP Data'!$C414,'2021 Balance Sheet'!$B$7:$O$1335,'2021 Balance Sheet'!L$2, FALSE),0)</f>
        <v>467702.27</v>
      </c>
      <c r="AL414" s="199">
        <f>IFERROR(VLOOKUP('SAP Data'!$C414,'2021 Balance Sheet'!$B$7:$O$1335,'2021 Balance Sheet'!M$2, FALSE),0)</f>
        <v>211999.65</v>
      </c>
      <c r="AM414" s="199">
        <f>IFERROR(VLOOKUP('SAP Data'!$C414,'2021 Balance Sheet'!$B$7:$O$1335,'2021 Balance Sheet'!N$2, FALSE),0)</f>
        <v>2816192.7</v>
      </c>
      <c r="AN414" s="199">
        <f>IFERROR(VLOOKUP('SAP Data'!$C414,'2021 Balance Sheet'!$B$7:$O$1335,'2021 Balance Sheet'!O$2, FALSE),0)</f>
        <v>2482581.4500000002</v>
      </c>
      <c r="AO414" s="198">
        <f t="shared" si="12"/>
        <v>2851486.39</v>
      </c>
    </row>
    <row r="415" spans="1:75" ht="15.75" thickBot="1" x14ac:dyDescent="0.3">
      <c r="A415" s="26" t="str">
        <f t="shared" si="13"/>
        <v>186234</v>
      </c>
      <c r="B415" s="126" t="s">
        <v>651</v>
      </c>
      <c r="C415" s="153" t="s">
        <v>652</v>
      </c>
      <c r="D415" s="125" t="s">
        <v>4</v>
      </c>
      <c r="E415" s="140">
        <v>101820.17</v>
      </c>
      <c r="F415" s="140">
        <v>133581.17000000001</v>
      </c>
      <c r="G415" s="140">
        <v>159026.82999999999</v>
      </c>
      <c r="H415" s="140">
        <v>202974.34</v>
      </c>
      <c r="I415" s="140">
        <v>224053.71</v>
      </c>
      <c r="J415" s="140">
        <v>242293.4</v>
      </c>
      <c r="K415" s="140">
        <v>263654.32</v>
      </c>
      <c r="L415" s="140">
        <v>268370.18</v>
      </c>
      <c r="M415" s="140">
        <v>268909.27</v>
      </c>
      <c r="N415" s="140">
        <v>274111.65000000002</v>
      </c>
      <c r="O415" s="140">
        <v>31118.62</v>
      </c>
      <c r="P415" s="140">
        <v>77260.86</v>
      </c>
      <c r="Q415" s="199">
        <v>129179.46</v>
      </c>
      <c r="R415" s="199">
        <v>169204.55</v>
      </c>
      <c r="S415" s="199">
        <v>210832.93</v>
      </c>
      <c r="T415" s="199">
        <v>231153.57</v>
      </c>
      <c r="U415" s="199">
        <v>264517.3</v>
      </c>
      <c r="V415" s="199">
        <v>305259.57</v>
      </c>
      <c r="W415" s="199">
        <v>338963.41</v>
      </c>
      <c r="X415" s="199">
        <v>367415.08</v>
      </c>
      <c r="Y415" s="199">
        <v>389004.83</v>
      </c>
      <c r="Z415" s="199">
        <v>391738.77</v>
      </c>
      <c r="AA415" s="199">
        <v>38193.57</v>
      </c>
      <c r="AB415" s="199">
        <v>101401.04</v>
      </c>
      <c r="AC415" s="199">
        <f>IFERROR(VLOOKUP('SAP Data'!$C415,'2021 Balance Sheet'!$B$7:$O$1335,'2021 Balance Sheet'!D$2, FALSE),0)</f>
        <v>166482.67000000001</v>
      </c>
      <c r="AD415" s="199">
        <f>IFERROR(VLOOKUP('SAP Data'!$C415,'2021 Balance Sheet'!$B$7:$O$1335,'2021 Balance Sheet'!E$2, FALSE),0)</f>
        <v>211570.6</v>
      </c>
      <c r="AE415" s="199">
        <f>IFERROR(VLOOKUP('SAP Data'!$C415,'2021 Balance Sheet'!$B$7:$O$1335,'2021 Balance Sheet'!F$2, FALSE),0)</f>
        <v>272865.71000000002</v>
      </c>
      <c r="AF415" s="199">
        <f>IFERROR(VLOOKUP('SAP Data'!$C415,'2021 Balance Sheet'!$B$7:$O$1335,'2021 Balance Sheet'!G$2, FALSE),0)</f>
        <v>351945.08</v>
      </c>
      <c r="AG415" s="199">
        <f>IFERROR(VLOOKUP('SAP Data'!$C415,'2021 Balance Sheet'!$B$7:$O$1335,'2021 Balance Sheet'!H$2, FALSE),0)</f>
        <v>398974.68</v>
      </c>
      <c r="AH415" s="199">
        <f>IFERROR(VLOOKUP('SAP Data'!$C415,'2021 Balance Sheet'!$B$7:$O$1335,'2021 Balance Sheet'!I$2, FALSE),0)</f>
        <v>435213.17</v>
      </c>
      <c r="AI415" s="199">
        <f>IFERROR(VLOOKUP('SAP Data'!$C415,'2021 Balance Sheet'!$B$7:$O$1335,'2021 Balance Sheet'!J$2, FALSE),0)</f>
        <v>448026.26</v>
      </c>
      <c r="AJ415" s="199">
        <f>IFERROR(VLOOKUP('SAP Data'!$C415,'2021 Balance Sheet'!$B$7:$O$1335,'2021 Balance Sheet'!K$2, FALSE),0)</f>
        <v>470687.74</v>
      </c>
      <c r="AK415" s="199">
        <f>IFERROR(VLOOKUP('SAP Data'!$C415,'2021 Balance Sheet'!$B$7:$O$1335,'2021 Balance Sheet'!L$2, FALSE),0)</f>
        <v>483247.01</v>
      </c>
      <c r="AL415" s="199">
        <f>IFERROR(VLOOKUP('SAP Data'!$C415,'2021 Balance Sheet'!$B$7:$O$1335,'2021 Balance Sheet'!M$2, FALSE),0)</f>
        <v>496173.14</v>
      </c>
      <c r="AM415" s="199">
        <f>IFERROR(VLOOKUP('SAP Data'!$C415,'2021 Balance Sheet'!$B$7:$O$1335,'2021 Balance Sheet'!N$2, FALSE),0)</f>
        <v>45902.03</v>
      </c>
      <c r="AN415" s="199">
        <f>IFERROR(VLOOKUP('SAP Data'!$C415,'2021 Balance Sheet'!$B$7:$O$1335,'2021 Balance Sheet'!O$2, FALSE),0)</f>
        <v>44737.74</v>
      </c>
      <c r="AO415" s="198">
        <f t="shared" si="12"/>
        <v>101401.04</v>
      </c>
    </row>
    <row r="416" spans="1:75" ht="15.75" thickBot="1" x14ac:dyDescent="0.3">
      <c r="A416" s="26" t="str">
        <f t="shared" si="13"/>
        <v>186235</v>
      </c>
      <c r="B416" s="126" t="s">
        <v>654</v>
      </c>
      <c r="C416" s="153" t="s">
        <v>655</v>
      </c>
      <c r="D416" s="125" t="s">
        <v>4</v>
      </c>
      <c r="E416" s="139">
        <v>229189.38</v>
      </c>
      <c r="F416" s="139">
        <v>174089.53</v>
      </c>
      <c r="G416" s="139">
        <v>114252.72</v>
      </c>
      <c r="H416" s="139">
        <v>85353.24</v>
      </c>
      <c r="I416" s="139">
        <v>65590.350000000006</v>
      </c>
      <c r="J416" s="139">
        <v>52509.8</v>
      </c>
      <c r="K416" s="139">
        <v>41219.82</v>
      </c>
      <c r="L416" s="139">
        <v>31995.01</v>
      </c>
      <c r="M416" s="139">
        <v>22245.42</v>
      </c>
      <c r="N416" s="139">
        <v>2842.29</v>
      </c>
      <c r="O416" s="139">
        <v>242910.43</v>
      </c>
      <c r="P416" s="139">
        <v>204623.71</v>
      </c>
      <c r="Q416" s="199">
        <v>161605.98000000001</v>
      </c>
      <c r="R416" s="199">
        <v>125766.42</v>
      </c>
      <c r="S416" s="199">
        <v>90943.9</v>
      </c>
      <c r="T416" s="199">
        <v>64417.1</v>
      </c>
      <c r="U416" s="199">
        <v>50077.16</v>
      </c>
      <c r="V416" s="199">
        <v>38982.79</v>
      </c>
      <c r="W416" s="199">
        <v>30285.62</v>
      </c>
      <c r="X416" s="199">
        <v>23344.46</v>
      </c>
      <c r="Y416" s="199">
        <v>16019.05</v>
      </c>
      <c r="Z416" s="199">
        <v>6490.43</v>
      </c>
      <c r="AA416" s="199">
        <v>349125.56</v>
      </c>
      <c r="AB416" s="199">
        <v>295744.92</v>
      </c>
      <c r="AC416" s="199">
        <f>IFERROR(VLOOKUP('SAP Data'!$C416,'2021 Balance Sheet'!$B$7:$O$1335,'2021 Balance Sheet'!D$2, FALSE),0)</f>
        <v>241773.44</v>
      </c>
      <c r="AD416" s="199">
        <f>IFERROR(VLOOKUP('SAP Data'!$C416,'2021 Balance Sheet'!$B$7:$O$1335,'2021 Balance Sheet'!E$2, FALSE),0)</f>
        <v>185743.42</v>
      </c>
      <c r="AE416" s="199">
        <f>IFERROR(VLOOKUP('SAP Data'!$C416,'2021 Balance Sheet'!$B$7:$O$1335,'2021 Balance Sheet'!F$2, FALSE),0)</f>
        <v>135706.95000000001</v>
      </c>
      <c r="AF416" s="199">
        <f>IFERROR(VLOOKUP('SAP Data'!$C416,'2021 Balance Sheet'!$B$7:$O$1335,'2021 Balance Sheet'!G$2, FALSE),0)</f>
        <v>99522.45</v>
      </c>
      <c r="AG416" s="199">
        <f>IFERROR(VLOOKUP('SAP Data'!$C416,'2021 Balance Sheet'!$B$7:$O$1335,'2021 Balance Sheet'!H$2, FALSE),0)</f>
        <v>80405.06</v>
      </c>
      <c r="AH416" s="199">
        <f>IFERROR(VLOOKUP('SAP Data'!$C416,'2021 Balance Sheet'!$B$7:$O$1335,'2021 Balance Sheet'!I$2, FALSE),0)</f>
        <v>65320.41</v>
      </c>
      <c r="AI416" s="199">
        <f>IFERROR(VLOOKUP('SAP Data'!$C416,'2021 Balance Sheet'!$B$7:$O$1335,'2021 Balance Sheet'!J$2, FALSE),0)</f>
        <v>55518.27</v>
      </c>
      <c r="AJ416" s="199">
        <f>IFERROR(VLOOKUP('SAP Data'!$C416,'2021 Balance Sheet'!$B$7:$O$1335,'2021 Balance Sheet'!K$2, FALSE),0)</f>
        <v>46616.23</v>
      </c>
      <c r="AK416" s="199">
        <f>IFERROR(VLOOKUP('SAP Data'!$C416,'2021 Balance Sheet'!$B$7:$O$1335,'2021 Balance Sheet'!L$2, FALSE),0)</f>
        <v>36172.870000000003</v>
      </c>
      <c r="AL416" s="199">
        <f>IFERROR(VLOOKUP('SAP Data'!$C416,'2021 Balance Sheet'!$B$7:$O$1335,'2021 Balance Sheet'!M$2, FALSE),0)</f>
        <v>19108.689999999999</v>
      </c>
      <c r="AM416" s="199">
        <f>IFERROR(VLOOKUP('SAP Data'!$C416,'2021 Balance Sheet'!$B$7:$O$1335,'2021 Balance Sheet'!N$2, FALSE),0)</f>
        <v>472768.24</v>
      </c>
      <c r="AN416" s="199">
        <f>IFERROR(VLOOKUP('SAP Data'!$C416,'2021 Balance Sheet'!$B$7:$O$1335,'2021 Balance Sheet'!O$2, FALSE),0)</f>
        <v>464301</v>
      </c>
      <c r="AO416" s="198">
        <f t="shared" si="12"/>
        <v>295744.92</v>
      </c>
    </row>
    <row r="417" spans="1:41" ht="15.75" thickBot="1" x14ac:dyDescent="0.3">
      <c r="A417" s="26" t="str">
        <f t="shared" si="13"/>
        <v>186236</v>
      </c>
      <c r="B417" s="126" t="s">
        <v>657</v>
      </c>
      <c r="C417" s="153" t="s">
        <v>658</v>
      </c>
      <c r="D417" s="125" t="s">
        <v>4</v>
      </c>
      <c r="E417" s="140">
        <v>0</v>
      </c>
      <c r="F417" s="140">
        <v>0</v>
      </c>
      <c r="G417" s="140">
        <v>0</v>
      </c>
      <c r="H417" s="140">
        <v>137736.74</v>
      </c>
      <c r="I417" s="140">
        <v>138576.59</v>
      </c>
      <c r="J417" s="140">
        <v>139421.56</v>
      </c>
      <c r="K417" s="140">
        <v>140271.67999999999</v>
      </c>
      <c r="L417" s="140">
        <v>141126.99</v>
      </c>
      <c r="M417" s="140">
        <v>141987.51</v>
      </c>
      <c r="N417" s="140">
        <v>142853.28</v>
      </c>
      <c r="O417" s="140">
        <v>0</v>
      </c>
      <c r="P417" s="140">
        <v>0</v>
      </c>
      <c r="Q417" s="199">
        <v>0</v>
      </c>
      <c r="R417" s="199">
        <v>0</v>
      </c>
      <c r="S417" s="199">
        <v>321079.69</v>
      </c>
      <c r="T417" s="199">
        <v>323037.46999999997</v>
      </c>
      <c r="U417" s="199">
        <v>325007.19</v>
      </c>
      <c r="V417" s="199">
        <v>326988.92</v>
      </c>
      <c r="W417" s="199">
        <v>328982.73</v>
      </c>
      <c r="X417" s="199">
        <v>330988.7</v>
      </c>
      <c r="Y417" s="199">
        <v>333006.90000000002</v>
      </c>
      <c r="Z417" s="199">
        <v>335037.40999999997</v>
      </c>
      <c r="AA417" s="199">
        <v>0</v>
      </c>
      <c r="AB417" s="199">
        <v>0</v>
      </c>
      <c r="AC417" s="199">
        <f>IFERROR(VLOOKUP('SAP Data'!$C417,'2021 Balance Sheet'!$B$7:$O$1335,'2021 Balance Sheet'!D$2, FALSE),0)</f>
        <v>0</v>
      </c>
      <c r="AD417" s="199">
        <f>IFERROR(VLOOKUP('SAP Data'!$C417,'2021 Balance Sheet'!$B$7:$O$1335,'2021 Balance Sheet'!E$2, FALSE),0)</f>
        <v>0</v>
      </c>
      <c r="AE417" s="199">
        <f>IFERROR(VLOOKUP('SAP Data'!$C417,'2021 Balance Sheet'!$B$7:$O$1335,'2021 Balance Sheet'!F$2, FALSE),0)</f>
        <v>405155.45</v>
      </c>
      <c r="AF417" s="199">
        <f>IFERROR(VLOOKUP('SAP Data'!$C417,'2021 Balance Sheet'!$B$7:$O$1335,'2021 Balance Sheet'!G$2, FALSE),0)</f>
        <v>407507.04</v>
      </c>
      <c r="AG417" s="199">
        <f>IFERROR(VLOOKUP('SAP Data'!$C417,'2021 Balance Sheet'!$B$7:$O$1335,'2021 Balance Sheet'!H$2, FALSE),0)</f>
        <v>409872.28</v>
      </c>
      <c r="AH417" s="199">
        <f>IFERROR(VLOOKUP('SAP Data'!$C417,'2021 Balance Sheet'!$B$7:$O$1335,'2021 Balance Sheet'!I$2, FALSE),0)</f>
        <v>412251.25</v>
      </c>
      <c r="AI417" s="199">
        <f>IFERROR(VLOOKUP('SAP Data'!$C417,'2021 Balance Sheet'!$B$7:$O$1335,'2021 Balance Sheet'!J$2, FALSE),0)</f>
        <v>414644.02</v>
      </c>
      <c r="AJ417" s="199">
        <f>IFERROR(VLOOKUP('SAP Data'!$C417,'2021 Balance Sheet'!$B$7:$O$1335,'2021 Balance Sheet'!K$2, FALSE),0)</f>
        <v>417050.68</v>
      </c>
      <c r="AK417" s="199">
        <f>IFERROR(VLOOKUP('SAP Data'!$C417,'2021 Balance Sheet'!$B$7:$O$1335,'2021 Balance Sheet'!L$2, FALSE),0)</f>
        <v>419471.31</v>
      </c>
      <c r="AL417" s="199">
        <f>IFERROR(VLOOKUP('SAP Data'!$C417,'2021 Balance Sheet'!$B$7:$O$1335,'2021 Balance Sheet'!M$2, FALSE),0)</f>
        <v>421905.99</v>
      </c>
      <c r="AM417" s="199">
        <f>IFERROR(VLOOKUP('SAP Data'!$C417,'2021 Balance Sheet'!$B$7:$O$1335,'2021 Balance Sheet'!N$2, FALSE),0)</f>
        <v>0</v>
      </c>
      <c r="AN417" s="199">
        <f>IFERROR(VLOOKUP('SAP Data'!$C417,'2021 Balance Sheet'!$B$7:$O$1335,'2021 Balance Sheet'!O$2, FALSE),0)</f>
        <v>0</v>
      </c>
      <c r="AO417" s="198">
        <f t="shared" si="12"/>
        <v>0</v>
      </c>
    </row>
    <row r="418" spans="1:41" ht="15.75" thickBot="1" x14ac:dyDescent="0.3">
      <c r="A418" s="26" t="str">
        <f t="shared" si="13"/>
        <v>186237</v>
      </c>
      <c r="B418" s="126" t="s">
        <v>660</v>
      </c>
      <c r="C418" s="153" t="s">
        <v>661</v>
      </c>
      <c r="D418" s="125" t="s">
        <v>4</v>
      </c>
      <c r="E418" s="139">
        <v>155272.63</v>
      </c>
      <c r="F418" s="139">
        <v>117315.36</v>
      </c>
      <c r="G418" s="139">
        <v>77854.7</v>
      </c>
      <c r="H418" s="139">
        <v>55762.41</v>
      </c>
      <c r="I418" s="139">
        <v>41720.46</v>
      </c>
      <c r="J418" s="139">
        <v>31941.46</v>
      </c>
      <c r="K418" s="139">
        <v>23943.02</v>
      </c>
      <c r="L418" s="139">
        <v>16950.45</v>
      </c>
      <c r="M418" s="139">
        <v>9479.67</v>
      </c>
      <c r="N418" s="139">
        <v>-4799.6000000000004</v>
      </c>
      <c r="O418" s="139">
        <v>119295.43</v>
      </c>
      <c r="P418" s="139">
        <v>99605.9</v>
      </c>
      <c r="Q418" s="199">
        <v>78092.479999999996</v>
      </c>
      <c r="R418" s="199">
        <v>59941.54</v>
      </c>
      <c r="S418" s="199">
        <v>42560.57</v>
      </c>
      <c r="T418" s="199">
        <v>29247.93</v>
      </c>
      <c r="U418" s="199">
        <v>21868.75</v>
      </c>
      <c r="V418" s="199">
        <v>16043.69</v>
      </c>
      <c r="W418" s="199">
        <v>11504.41</v>
      </c>
      <c r="X418" s="199">
        <v>7811.67</v>
      </c>
      <c r="Y418" s="199">
        <v>3996.69</v>
      </c>
      <c r="Z418" s="199">
        <v>-1241.55</v>
      </c>
      <c r="AA418" s="199">
        <v>313484.75</v>
      </c>
      <c r="AB418" s="199">
        <v>267384.81</v>
      </c>
      <c r="AC418" s="199">
        <f>IFERROR(VLOOKUP('SAP Data'!$C418,'2021 Balance Sheet'!$B$7:$O$1335,'2021 Balance Sheet'!D$2, FALSE),0)</f>
        <v>219718.26</v>
      </c>
      <c r="AD418" s="199">
        <f>IFERROR(VLOOKUP('SAP Data'!$C418,'2021 Balance Sheet'!$B$7:$O$1335,'2021 Balance Sheet'!E$2, FALSE),0)</f>
        <v>171472.67</v>
      </c>
      <c r="AE418" s="199">
        <f>IFERROR(VLOOKUP('SAP Data'!$C418,'2021 Balance Sheet'!$B$7:$O$1335,'2021 Balance Sheet'!F$2, FALSE),0)</f>
        <v>128209.82</v>
      </c>
      <c r="AF418" s="199">
        <f>IFERROR(VLOOKUP('SAP Data'!$C418,'2021 Balance Sheet'!$B$7:$O$1335,'2021 Balance Sheet'!G$2, FALSE),0)</f>
        <v>96001.44</v>
      </c>
      <c r="AG418" s="199">
        <f>IFERROR(VLOOKUP('SAP Data'!$C418,'2021 Balance Sheet'!$B$7:$O$1335,'2021 Balance Sheet'!H$2, FALSE),0)</f>
        <v>78318.14</v>
      </c>
      <c r="AH418" s="199">
        <f>IFERROR(VLOOKUP('SAP Data'!$C418,'2021 Balance Sheet'!$B$7:$O$1335,'2021 Balance Sheet'!I$2, FALSE),0)</f>
        <v>64730.43</v>
      </c>
      <c r="AI418" s="199">
        <f>IFERROR(VLOOKUP('SAP Data'!$C418,'2021 Balance Sheet'!$B$7:$O$1335,'2021 Balance Sheet'!J$2, FALSE),0)</f>
        <v>55692.71</v>
      </c>
      <c r="AJ418" s="199">
        <f>IFERROR(VLOOKUP('SAP Data'!$C418,'2021 Balance Sheet'!$B$7:$O$1335,'2021 Balance Sheet'!K$2, FALSE),0)</f>
        <v>47320.23</v>
      </c>
      <c r="AK418" s="199">
        <f>IFERROR(VLOOKUP('SAP Data'!$C418,'2021 Balance Sheet'!$B$7:$O$1335,'2021 Balance Sheet'!L$2, FALSE),0)</f>
        <v>37985.65</v>
      </c>
      <c r="AL418" s="199">
        <f>IFERROR(VLOOKUP('SAP Data'!$C418,'2021 Balance Sheet'!$B$7:$O$1335,'2021 Balance Sheet'!M$2, FALSE),0)</f>
        <v>21729.18</v>
      </c>
      <c r="AM418" s="199">
        <f>IFERROR(VLOOKUP('SAP Data'!$C418,'2021 Balance Sheet'!$B$7:$O$1335,'2021 Balance Sheet'!N$2, FALSE),0)</f>
        <v>413281.14</v>
      </c>
      <c r="AN418" s="199">
        <f>IFERROR(VLOOKUP('SAP Data'!$C418,'2021 Balance Sheet'!$B$7:$O$1335,'2021 Balance Sheet'!O$2, FALSE),0)</f>
        <v>358368.27</v>
      </c>
      <c r="AO418" s="198">
        <f t="shared" si="12"/>
        <v>267384.81</v>
      </c>
    </row>
    <row r="419" spans="1:41" ht="15.75" thickBot="1" x14ac:dyDescent="0.3">
      <c r="A419" s="26" t="str">
        <f t="shared" si="13"/>
        <v>186238</v>
      </c>
      <c r="B419" s="126" t="s">
        <v>663</v>
      </c>
      <c r="C419" s="153" t="s">
        <v>664</v>
      </c>
      <c r="D419" s="125" t="s">
        <v>4</v>
      </c>
      <c r="E419" s="140">
        <v>269702.15999999997</v>
      </c>
      <c r="F419" s="140">
        <v>160287.22</v>
      </c>
      <c r="G419" s="140">
        <v>-1024080.68</v>
      </c>
      <c r="H419" s="140">
        <v>-796316.47</v>
      </c>
      <c r="I419" s="140">
        <v>-532575.36</v>
      </c>
      <c r="J419" s="140">
        <v>-533648.31000000006</v>
      </c>
      <c r="K419" s="140">
        <v>-535691.01</v>
      </c>
      <c r="L419" s="140">
        <v>-537770.06999999995</v>
      </c>
      <c r="M419" s="140">
        <v>-539917.54</v>
      </c>
      <c r="N419" s="140">
        <v>-542075.18000000005</v>
      </c>
      <c r="O419" s="140">
        <v>63.34</v>
      </c>
      <c r="P419" s="140">
        <v>2461.4899999999998</v>
      </c>
      <c r="Q419" s="199">
        <v>233262.24</v>
      </c>
      <c r="R419" s="199">
        <v>415932.56</v>
      </c>
      <c r="S419" s="199">
        <v>371900.39</v>
      </c>
      <c r="T419" s="199">
        <v>330066.53000000003</v>
      </c>
      <c r="U419" s="199">
        <v>701744.64000000001</v>
      </c>
      <c r="V419" s="199">
        <v>704182.95</v>
      </c>
      <c r="W419" s="199">
        <v>706224.21</v>
      </c>
      <c r="X419" s="199">
        <v>708289.53</v>
      </c>
      <c r="Y419" s="199">
        <v>710365.56</v>
      </c>
      <c r="Z419" s="199">
        <v>712448.97</v>
      </c>
      <c r="AA419" s="199">
        <v>-313.93</v>
      </c>
      <c r="AB419" s="199">
        <v>23434.78</v>
      </c>
      <c r="AC419" s="199">
        <f>IFERROR(VLOOKUP('SAP Data'!$C419,'2021 Balance Sheet'!$B$7:$O$1335,'2021 Balance Sheet'!D$2, FALSE),0)</f>
        <v>1100564.47</v>
      </c>
      <c r="AD419" s="199">
        <f>IFERROR(VLOOKUP('SAP Data'!$C419,'2021 Balance Sheet'!$B$7:$O$1335,'2021 Balance Sheet'!E$2, FALSE),0)</f>
        <v>1089214.1100000001</v>
      </c>
      <c r="AE419" s="199">
        <f>IFERROR(VLOOKUP('SAP Data'!$C419,'2021 Balance Sheet'!$B$7:$O$1335,'2021 Balance Sheet'!F$2, FALSE),0)</f>
        <v>1045126.73</v>
      </c>
      <c r="AF419" s="199">
        <f>IFERROR(VLOOKUP('SAP Data'!$C419,'2021 Balance Sheet'!$B$7:$O$1335,'2021 Balance Sheet'!G$2, FALSE),0)</f>
        <v>1041253.76</v>
      </c>
      <c r="AG419" s="199">
        <f>IFERROR(VLOOKUP('SAP Data'!$C419,'2021 Balance Sheet'!$B$7:$O$1335,'2021 Balance Sheet'!H$2, FALSE),0)</f>
        <v>1653760.45</v>
      </c>
      <c r="AH419" s="199">
        <f>IFERROR(VLOOKUP('SAP Data'!$C419,'2021 Balance Sheet'!$B$7:$O$1335,'2021 Balance Sheet'!I$2, FALSE),0)</f>
        <v>1656992.41</v>
      </c>
      <c r="AI419" s="199">
        <f>IFERROR(VLOOKUP('SAP Data'!$C419,'2021 Balance Sheet'!$B$7:$O$1335,'2021 Balance Sheet'!J$2, FALSE),0)</f>
        <v>1660007.21</v>
      </c>
      <c r="AJ419" s="199">
        <f>IFERROR(VLOOKUP('SAP Data'!$C419,'2021 Balance Sheet'!$B$7:$O$1335,'2021 Balance Sheet'!K$2, FALSE),0)</f>
        <v>1662979.34</v>
      </c>
      <c r="AK419" s="199">
        <f>IFERROR(VLOOKUP('SAP Data'!$C419,'2021 Balance Sheet'!$B$7:$O$1335,'2021 Balance Sheet'!L$2, FALSE),0)</f>
        <v>1665995.21</v>
      </c>
      <c r="AL419" s="199">
        <f>IFERROR(VLOOKUP('SAP Data'!$C419,'2021 Balance Sheet'!$B$7:$O$1335,'2021 Balance Sheet'!M$2, FALSE),0)</f>
        <v>1668915.22</v>
      </c>
      <c r="AM419" s="199">
        <f>IFERROR(VLOOKUP('SAP Data'!$C419,'2021 Balance Sheet'!$B$7:$O$1335,'2021 Balance Sheet'!N$2, FALSE),0)</f>
        <v>-526.9</v>
      </c>
      <c r="AN419" s="199">
        <f>IFERROR(VLOOKUP('SAP Data'!$C419,'2021 Balance Sheet'!$B$7:$O$1335,'2021 Balance Sheet'!O$2, FALSE),0)</f>
        <v>450420.42</v>
      </c>
      <c r="AO419" s="198">
        <f t="shared" si="12"/>
        <v>23434.78</v>
      </c>
    </row>
    <row r="420" spans="1:41" ht="15.75" thickBot="1" x14ac:dyDescent="0.3">
      <c r="A420" s="26" t="str">
        <f t="shared" si="13"/>
        <v>186239</v>
      </c>
      <c r="B420" s="126" t="s">
        <v>666</v>
      </c>
      <c r="C420" s="153" t="s">
        <v>667</v>
      </c>
      <c r="D420" s="125" t="s">
        <v>4</v>
      </c>
      <c r="E420" s="139">
        <v>367477.48</v>
      </c>
      <c r="F420" s="139">
        <v>282014.03000000003</v>
      </c>
      <c r="G420" s="139">
        <v>194073.51</v>
      </c>
      <c r="H420" s="139">
        <v>147657.43</v>
      </c>
      <c r="I420" s="139">
        <v>120361.52</v>
      </c>
      <c r="J420" s="139">
        <v>102985.74</v>
      </c>
      <c r="K420" s="139">
        <v>90134.28</v>
      </c>
      <c r="L420" s="139">
        <v>79711.94</v>
      </c>
      <c r="M420" s="139">
        <v>68413.09</v>
      </c>
      <c r="N420" s="139">
        <v>40684.370000000003</v>
      </c>
      <c r="O420" s="139">
        <v>-512662.6</v>
      </c>
      <c r="P420" s="139">
        <v>-436581.84</v>
      </c>
      <c r="Q420" s="199">
        <v>-353843.3</v>
      </c>
      <c r="R420" s="199">
        <v>-285088.58</v>
      </c>
      <c r="S420" s="199">
        <v>-219232.28</v>
      </c>
      <c r="T420" s="199">
        <v>-167680.51</v>
      </c>
      <c r="U420" s="199">
        <v>-140246.53</v>
      </c>
      <c r="V420" s="199">
        <v>-119657.3</v>
      </c>
      <c r="W420" s="199">
        <v>-105240.87</v>
      </c>
      <c r="X420" s="199">
        <v>-94618.68</v>
      </c>
      <c r="Y420" s="199">
        <v>-83482.05</v>
      </c>
      <c r="Z420" s="199">
        <v>-67091.350000000006</v>
      </c>
      <c r="AA420" s="199">
        <v>642366.29</v>
      </c>
      <c r="AB420" s="199">
        <v>543015.12</v>
      </c>
      <c r="AC420" s="199">
        <f>IFERROR(VLOOKUP('SAP Data'!$C420,'2021 Balance Sheet'!$B$7:$O$1335,'2021 Balance Sheet'!D$2, FALSE),0)</f>
        <v>440487.93</v>
      </c>
      <c r="AD420" s="199">
        <f>IFERROR(VLOOKUP('SAP Data'!$C420,'2021 Balance Sheet'!$B$7:$O$1335,'2021 Balance Sheet'!E$2, FALSE),0)</f>
        <v>336228.17</v>
      </c>
      <c r="AE420" s="199">
        <f>IFERROR(VLOOKUP('SAP Data'!$C420,'2021 Balance Sheet'!$B$7:$O$1335,'2021 Balance Sheet'!F$2, FALSE),0)</f>
        <v>245552.87</v>
      </c>
      <c r="AF420" s="199">
        <f>IFERROR(VLOOKUP('SAP Data'!$C420,'2021 Balance Sheet'!$B$7:$O$1335,'2021 Balance Sheet'!G$2, FALSE),0)</f>
        <v>180117.09</v>
      </c>
      <c r="AG420" s="199">
        <f>IFERROR(VLOOKUP('SAP Data'!$C420,'2021 Balance Sheet'!$B$7:$O$1335,'2021 Balance Sheet'!H$2, FALSE),0)</f>
        <v>146525.97</v>
      </c>
      <c r="AH420" s="199">
        <f>IFERROR(VLOOKUP('SAP Data'!$C420,'2021 Balance Sheet'!$B$7:$O$1335,'2021 Balance Sheet'!I$2, FALSE),0)</f>
        <v>122185.06</v>
      </c>
      <c r="AI420" s="199">
        <f>IFERROR(VLOOKUP('SAP Data'!$C420,'2021 Balance Sheet'!$B$7:$O$1335,'2021 Balance Sheet'!J$2, FALSE),0)</f>
        <v>108129.62</v>
      </c>
      <c r="AJ420" s="199">
        <f>IFERROR(VLOOKUP('SAP Data'!$C420,'2021 Balance Sheet'!$B$7:$O$1335,'2021 Balance Sheet'!K$2, FALSE),0)</f>
        <v>95774.76</v>
      </c>
      <c r="AK420" s="199">
        <f>IFERROR(VLOOKUP('SAP Data'!$C420,'2021 Balance Sheet'!$B$7:$O$1335,'2021 Balance Sheet'!L$2, FALSE),0)</f>
        <v>81479.710000000006</v>
      </c>
      <c r="AL420" s="199">
        <f>IFERROR(VLOOKUP('SAP Data'!$C420,'2021 Balance Sheet'!$B$7:$O$1335,'2021 Balance Sheet'!M$2, FALSE),0)</f>
        <v>51645.760000000002</v>
      </c>
      <c r="AM420" s="199">
        <f>IFERROR(VLOOKUP('SAP Data'!$C420,'2021 Balance Sheet'!$B$7:$O$1335,'2021 Balance Sheet'!N$2, FALSE),0)</f>
        <v>1631676.79</v>
      </c>
      <c r="AN420" s="199">
        <f>IFERROR(VLOOKUP('SAP Data'!$C420,'2021 Balance Sheet'!$B$7:$O$1335,'2021 Balance Sheet'!O$2, FALSE),0)</f>
        <v>1408793.71</v>
      </c>
      <c r="AO420" s="198">
        <f t="shared" si="12"/>
        <v>543015.12</v>
      </c>
    </row>
    <row r="421" spans="1:41" ht="15.75" thickBot="1" x14ac:dyDescent="0.3">
      <c r="A421" s="26" t="str">
        <f t="shared" si="13"/>
        <v>186244</v>
      </c>
      <c r="B421" s="126" t="s">
        <v>669</v>
      </c>
      <c r="C421" s="153" t="s">
        <v>670</v>
      </c>
      <c r="D421" s="125" t="s">
        <v>4</v>
      </c>
      <c r="E421" s="140">
        <v>389922.87</v>
      </c>
      <c r="F421" s="140">
        <v>242338.63</v>
      </c>
      <c r="G421" s="140">
        <v>-619262.05000000005</v>
      </c>
      <c r="H421" s="140">
        <v>-365491.68</v>
      </c>
      <c r="I421" s="140">
        <v>-150436.63</v>
      </c>
      <c r="J421" s="140">
        <v>-150964.51999999999</v>
      </c>
      <c r="K421" s="140">
        <v>-151564.53</v>
      </c>
      <c r="L421" s="140">
        <v>-152261.26</v>
      </c>
      <c r="M421" s="140">
        <v>-152866.04999999999</v>
      </c>
      <c r="N421" s="140">
        <v>-153487.60999999999</v>
      </c>
      <c r="O421" s="140">
        <v>-179.3</v>
      </c>
      <c r="P421" s="140">
        <v>1417.21</v>
      </c>
      <c r="Q421" s="199">
        <v>314178.86</v>
      </c>
      <c r="R421" s="199">
        <v>561464.86</v>
      </c>
      <c r="S421" s="199">
        <v>491835.52</v>
      </c>
      <c r="T421" s="199">
        <v>434140.69</v>
      </c>
      <c r="U421" s="199">
        <v>766664.66</v>
      </c>
      <c r="V421" s="199">
        <v>769033.66</v>
      </c>
      <c r="W421" s="199">
        <v>771212.07</v>
      </c>
      <c r="X421" s="199">
        <v>773544.94</v>
      </c>
      <c r="Y421" s="199">
        <v>775751.94</v>
      </c>
      <c r="Z421" s="199">
        <v>778036.9</v>
      </c>
      <c r="AA421" s="199">
        <v>-398.22</v>
      </c>
      <c r="AB421" s="199">
        <v>32642.33</v>
      </c>
      <c r="AC421" s="199">
        <f>IFERROR(VLOOKUP('SAP Data'!$C421,'2021 Balance Sheet'!$B$7:$O$1335,'2021 Balance Sheet'!D$2, FALSE),0)</f>
        <v>891051.53</v>
      </c>
      <c r="AD421" s="199">
        <f>IFERROR(VLOOKUP('SAP Data'!$C421,'2021 Balance Sheet'!$B$7:$O$1335,'2021 Balance Sheet'!E$2, FALSE),0)</f>
        <v>862155.46</v>
      </c>
      <c r="AE421" s="199">
        <f>IFERROR(VLOOKUP('SAP Data'!$C421,'2021 Balance Sheet'!$B$7:$O$1335,'2021 Balance Sheet'!F$2, FALSE),0)</f>
        <v>804856.77</v>
      </c>
      <c r="AF421" s="199">
        <f>IFERROR(VLOOKUP('SAP Data'!$C421,'2021 Balance Sheet'!$B$7:$O$1335,'2021 Balance Sheet'!G$2, FALSE),0)</f>
        <v>777653</v>
      </c>
      <c r="AG421" s="199">
        <f>IFERROR(VLOOKUP('SAP Data'!$C421,'2021 Balance Sheet'!$B$7:$O$1335,'2021 Balance Sheet'!H$2, FALSE),0)</f>
        <v>1127415.3500000001</v>
      </c>
      <c r="AH421" s="199">
        <f>IFERROR(VLOOKUP('SAP Data'!$C421,'2021 Balance Sheet'!$B$7:$O$1335,'2021 Balance Sheet'!I$2, FALSE),0)</f>
        <v>1129275</v>
      </c>
      <c r="AI421" s="199">
        <f>IFERROR(VLOOKUP('SAP Data'!$C421,'2021 Balance Sheet'!$B$7:$O$1335,'2021 Balance Sheet'!J$2, FALSE),0)</f>
        <v>1131232.81</v>
      </c>
      <c r="AJ421" s="199">
        <f>IFERROR(VLOOKUP('SAP Data'!$C421,'2021 Balance Sheet'!$B$7:$O$1335,'2021 Balance Sheet'!K$2, FALSE),0)</f>
        <v>1133338.08</v>
      </c>
      <c r="AK421" s="199">
        <f>IFERROR(VLOOKUP('SAP Data'!$C421,'2021 Balance Sheet'!$B$7:$O$1335,'2021 Balance Sheet'!L$2, FALSE),0)</f>
        <v>1135413.51</v>
      </c>
      <c r="AL421" s="199">
        <f>IFERROR(VLOOKUP('SAP Data'!$C421,'2021 Balance Sheet'!$B$7:$O$1335,'2021 Balance Sheet'!M$2, FALSE),0)</f>
        <v>1137545.49</v>
      </c>
      <c r="AM421" s="199">
        <f>IFERROR(VLOOKUP('SAP Data'!$C421,'2021 Balance Sheet'!$B$7:$O$1335,'2021 Balance Sheet'!N$2, FALSE),0)</f>
        <v>-113.16</v>
      </c>
      <c r="AN421" s="199">
        <f>IFERROR(VLOOKUP('SAP Data'!$C421,'2021 Balance Sheet'!$B$7:$O$1335,'2021 Balance Sheet'!O$2, FALSE),0)</f>
        <v>502941.19</v>
      </c>
      <c r="AO421" s="198">
        <f t="shared" si="12"/>
        <v>32642.33</v>
      </c>
    </row>
    <row r="422" spans="1:41" ht="15.75" thickBot="1" x14ac:dyDescent="0.3">
      <c r="A422" s="26" t="str">
        <f t="shared" si="13"/>
        <v>186245</v>
      </c>
      <c r="B422" s="126" t="s">
        <v>672</v>
      </c>
      <c r="C422" s="153" t="s">
        <v>673</v>
      </c>
      <c r="D422" s="125" t="s">
        <v>4</v>
      </c>
      <c r="E422" s="139">
        <v>476822.56</v>
      </c>
      <c r="F422" s="139">
        <v>376080.05</v>
      </c>
      <c r="G422" s="139">
        <v>268681.15000000002</v>
      </c>
      <c r="H422" s="139">
        <v>210932.94</v>
      </c>
      <c r="I422" s="139">
        <v>174055.44</v>
      </c>
      <c r="J422" s="139">
        <v>147241.57999999999</v>
      </c>
      <c r="K422" s="139">
        <v>124422.63</v>
      </c>
      <c r="L422" s="139">
        <v>104756.56</v>
      </c>
      <c r="M422" s="139">
        <v>84301.26</v>
      </c>
      <c r="N422" s="139">
        <v>50169.16</v>
      </c>
      <c r="O422" s="139">
        <v>-136430.41</v>
      </c>
      <c r="P422" s="139">
        <v>-120573.79</v>
      </c>
      <c r="Q422" s="199">
        <v>-102794.11</v>
      </c>
      <c r="R422" s="199">
        <v>-87928.29</v>
      </c>
      <c r="S422" s="199">
        <v>-73905.78</v>
      </c>
      <c r="T422" s="199">
        <v>-63959.13</v>
      </c>
      <c r="U422" s="199">
        <v>-59004.28</v>
      </c>
      <c r="V422" s="199">
        <v>-55094.879999999997</v>
      </c>
      <c r="W422" s="199">
        <v>-51800.69</v>
      </c>
      <c r="X422" s="199">
        <v>-49064.08</v>
      </c>
      <c r="Y422" s="199">
        <v>-46255.519999999997</v>
      </c>
      <c r="Z422" s="199">
        <v>-42636.46</v>
      </c>
      <c r="AA422" s="199">
        <v>714358.69</v>
      </c>
      <c r="AB422" s="199">
        <v>613248.63</v>
      </c>
      <c r="AC422" s="199">
        <f>IFERROR(VLOOKUP('SAP Data'!$C422,'2021 Balance Sheet'!$B$7:$O$1335,'2021 Balance Sheet'!D$2, FALSE),0)</f>
        <v>506968.75</v>
      </c>
      <c r="AD422" s="199">
        <f>IFERROR(VLOOKUP('SAP Data'!$C422,'2021 Balance Sheet'!$B$7:$O$1335,'2021 Balance Sheet'!E$2, FALSE),0)</f>
        <v>398556.57</v>
      </c>
      <c r="AE422" s="199">
        <f>IFERROR(VLOOKUP('SAP Data'!$C422,'2021 Balance Sheet'!$B$7:$O$1335,'2021 Balance Sheet'!F$2, FALSE),0)</f>
        <v>300020.53000000003</v>
      </c>
      <c r="AF422" s="199">
        <f>IFERROR(VLOOKUP('SAP Data'!$C422,'2021 Balance Sheet'!$B$7:$O$1335,'2021 Balance Sheet'!G$2, FALSE),0)</f>
        <v>226010.15</v>
      </c>
      <c r="AG422" s="199">
        <f>IFERROR(VLOOKUP('SAP Data'!$C422,'2021 Balance Sheet'!$B$7:$O$1335,'2021 Balance Sheet'!H$2, FALSE),0)</f>
        <v>186122.61</v>
      </c>
      <c r="AH422" s="199">
        <f>IFERROR(VLOOKUP('SAP Data'!$C422,'2021 Balance Sheet'!$B$7:$O$1335,'2021 Balance Sheet'!I$2, FALSE),0)</f>
        <v>154693.4</v>
      </c>
      <c r="AI422" s="199">
        <f>IFERROR(VLOOKUP('SAP Data'!$C422,'2021 Balance Sheet'!$B$7:$O$1335,'2021 Balance Sheet'!J$2, FALSE),0)</f>
        <v>132563.54</v>
      </c>
      <c r="AJ422" s="199">
        <f>IFERROR(VLOOKUP('SAP Data'!$C422,'2021 Balance Sheet'!$B$7:$O$1335,'2021 Balance Sheet'!K$2, FALSE),0)</f>
        <v>111816.24</v>
      </c>
      <c r="AK422" s="199">
        <f>IFERROR(VLOOKUP('SAP Data'!$C422,'2021 Balance Sheet'!$B$7:$O$1335,'2021 Balance Sheet'!L$2, FALSE),0)</f>
        <v>88882.73</v>
      </c>
      <c r="AL422" s="199">
        <f>IFERROR(VLOOKUP('SAP Data'!$C422,'2021 Balance Sheet'!$B$7:$O$1335,'2021 Balance Sheet'!M$2, FALSE),0)</f>
        <v>53863.39</v>
      </c>
      <c r="AM422" s="199">
        <f>IFERROR(VLOOKUP('SAP Data'!$C422,'2021 Balance Sheet'!$B$7:$O$1335,'2021 Balance Sheet'!N$2, FALSE),0)</f>
        <v>1120832.29</v>
      </c>
      <c r="AN422" s="199">
        <f>IFERROR(VLOOKUP('SAP Data'!$C422,'2021 Balance Sheet'!$B$7:$O$1335,'2021 Balance Sheet'!O$2, FALSE),0)</f>
        <v>972071.46</v>
      </c>
      <c r="AO422" s="198">
        <f t="shared" si="12"/>
        <v>613248.63</v>
      </c>
    </row>
    <row r="423" spans="1:41" ht="15.75" thickBot="1" x14ac:dyDescent="0.3">
      <c r="A423" s="26" t="str">
        <f t="shared" si="13"/>
        <v>186248</v>
      </c>
      <c r="B423" s="126" t="s">
        <v>675</v>
      </c>
      <c r="C423" s="153" t="s">
        <v>676</v>
      </c>
      <c r="D423" s="125" t="s">
        <v>4</v>
      </c>
      <c r="E423" s="140">
        <v>0</v>
      </c>
      <c r="F423" s="140">
        <v>0</v>
      </c>
      <c r="G423" s="140">
        <v>0</v>
      </c>
      <c r="H423" s="140">
        <v>0</v>
      </c>
      <c r="I423" s="140">
        <v>0</v>
      </c>
      <c r="J423" s="140">
        <v>0</v>
      </c>
      <c r="K423" s="140">
        <v>0</v>
      </c>
      <c r="L423" s="140">
        <v>0</v>
      </c>
      <c r="M423" s="140">
        <v>0</v>
      </c>
      <c r="N423" s="140">
        <v>0</v>
      </c>
      <c r="O423" s="140">
        <v>0</v>
      </c>
      <c r="P423" s="140">
        <v>0</v>
      </c>
      <c r="Q423" s="199">
        <v>0</v>
      </c>
      <c r="R423" s="199">
        <v>0</v>
      </c>
      <c r="S423" s="199">
        <v>0</v>
      </c>
      <c r="T423" s="199">
        <v>0</v>
      </c>
      <c r="U423" s="199">
        <v>0</v>
      </c>
      <c r="V423" s="199">
        <v>0</v>
      </c>
      <c r="W423" s="199">
        <v>0</v>
      </c>
      <c r="X423" s="199">
        <v>0</v>
      </c>
      <c r="Y423" s="199">
        <v>0</v>
      </c>
      <c r="Z423" s="199">
        <v>0</v>
      </c>
      <c r="AA423" s="199">
        <v>0</v>
      </c>
      <c r="AB423" s="199">
        <v>0</v>
      </c>
      <c r="AC423" s="199">
        <f>IFERROR(VLOOKUP('SAP Data'!$C423,'2021 Balance Sheet'!$B$7:$O$1335,'2021 Balance Sheet'!D$2, FALSE),0)</f>
        <v>0</v>
      </c>
      <c r="AD423" s="199">
        <f>IFERROR(VLOOKUP('SAP Data'!$C423,'2021 Balance Sheet'!$B$7:$O$1335,'2021 Balance Sheet'!E$2, FALSE),0)</f>
        <v>0</v>
      </c>
      <c r="AE423" s="199">
        <f>IFERROR(VLOOKUP('SAP Data'!$C423,'2021 Balance Sheet'!$B$7:$O$1335,'2021 Balance Sheet'!F$2, FALSE),0)</f>
        <v>0</v>
      </c>
      <c r="AF423" s="199">
        <f>IFERROR(VLOOKUP('SAP Data'!$C423,'2021 Balance Sheet'!$B$7:$O$1335,'2021 Balance Sheet'!G$2, FALSE),0)</f>
        <v>0</v>
      </c>
      <c r="AG423" s="199">
        <f>IFERROR(VLOOKUP('SAP Data'!$C423,'2021 Balance Sheet'!$B$7:$O$1335,'2021 Balance Sheet'!H$2, FALSE),0)</f>
        <v>0</v>
      </c>
      <c r="AH423" s="199">
        <f>IFERROR(VLOOKUP('SAP Data'!$C423,'2021 Balance Sheet'!$B$7:$O$1335,'2021 Balance Sheet'!I$2, FALSE),0)</f>
        <v>0</v>
      </c>
      <c r="AI423" s="199">
        <f>IFERROR(VLOOKUP('SAP Data'!$C423,'2021 Balance Sheet'!$B$7:$O$1335,'2021 Balance Sheet'!J$2, FALSE),0)</f>
        <v>0</v>
      </c>
      <c r="AJ423" s="199">
        <f>IFERROR(VLOOKUP('SAP Data'!$C423,'2021 Balance Sheet'!$B$7:$O$1335,'2021 Balance Sheet'!K$2, FALSE),0)</f>
        <v>0</v>
      </c>
      <c r="AK423" s="199">
        <f>IFERROR(VLOOKUP('SAP Data'!$C423,'2021 Balance Sheet'!$B$7:$O$1335,'2021 Balance Sheet'!L$2, FALSE),0)</f>
        <v>0</v>
      </c>
      <c r="AL423" s="199">
        <f>IFERROR(VLOOKUP('SAP Data'!$C423,'2021 Balance Sheet'!$B$7:$O$1335,'2021 Balance Sheet'!M$2, FALSE),0)</f>
        <v>0</v>
      </c>
      <c r="AM423" s="199">
        <f>IFERROR(VLOOKUP('SAP Data'!$C423,'2021 Balance Sheet'!$B$7:$O$1335,'2021 Balance Sheet'!N$2, FALSE),0)</f>
        <v>0</v>
      </c>
      <c r="AN423" s="199">
        <f>IFERROR(VLOOKUP('SAP Data'!$C423,'2021 Balance Sheet'!$B$7:$O$1335,'2021 Balance Sheet'!O$2, FALSE),0)</f>
        <v>0</v>
      </c>
      <c r="AO423" s="198">
        <f t="shared" si="12"/>
        <v>0</v>
      </c>
    </row>
    <row r="424" spans="1:41" ht="15.75" thickBot="1" x14ac:dyDescent="0.3">
      <c r="A424" s="26" t="str">
        <f t="shared" si="13"/>
        <v>186250</v>
      </c>
      <c r="B424" s="126" t="s">
        <v>678</v>
      </c>
      <c r="C424" s="153" t="s">
        <v>679</v>
      </c>
      <c r="D424" s="125" t="s">
        <v>4</v>
      </c>
      <c r="E424" s="139">
        <v>5801461</v>
      </c>
      <c r="F424" s="139">
        <v>5801461</v>
      </c>
      <c r="G424" s="139">
        <v>5723118</v>
      </c>
      <c r="H424" s="139">
        <v>5723118</v>
      </c>
      <c r="I424" s="139">
        <v>5723118</v>
      </c>
      <c r="J424" s="139">
        <v>5644070</v>
      </c>
      <c r="K424" s="139">
        <v>5644070</v>
      </c>
      <c r="L424" s="139">
        <v>5644070</v>
      </c>
      <c r="M424" s="139">
        <v>5564310</v>
      </c>
      <c r="N424" s="139">
        <v>5564310</v>
      </c>
      <c r="O424" s="139">
        <v>5564310</v>
      </c>
      <c r="P424" s="139">
        <v>5483833</v>
      </c>
      <c r="Q424" s="199">
        <v>5483833</v>
      </c>
      <c r="R424" s="199">
        <v>5483833</v>
      </c>
      <c r="S424" s="199">
        <v>5402631</v>
      </c>
      <c r="T424" s="199">
        <v>5402631</v>
      </c>
      <c r="U424" s="199">
        <v>5402631</v>
      </c>
      <c r="V424" s="199">
        <v>5320699</v>
      </c>
      <c r="W424" s="199">
        <v>5320699</v>
      </c>
      <c r="X424" s="199">
        <v>5320699</v>
      </c>
      <c r="Y424" s="199">
        <v>5238029</v>
      </c>
      <c r="Z424" s="199">
        <v>5238029</v>
      </c>
      <c r="AA424" s="199">
        <v>5238029</v>
      </c>
      <c r="AB424" s="199">
        <v>5154614</v>
      </c>
      <c r="AC424" s="199">
        <f>IFERROR(VLOOKUP('SAP Data'!$C424,'2021 Balance Sheet'!$B$7:$O$1335,'2021 Balance Sheet'!D$2, FALSE),0)</f>
        <v>5154614</v>
      </c>
      <c r="AD424" s="199">
        <f>IFERROR(VLOOKUP('SAP Data'!$C424,'2021 Balance Sheet'!$B$7:$O$1335,'2021 Balance Sheet'!E$2, FALSE),0)</f>
        <v>5154614</v>
      </c>
      <c r="AE424" s="199">
        <f>IFERROR(VLOOKUP('SAP Data'!$C424,'2021 Balance Sheet'!$B$7:$O$1335,'2021 Balance Sheet'!F$2, FALSE),0)</f>
        <v>5070449</v>
      </c>
      <c r="AF424" s="199">
        <f>IFERROR(VLOOKUP('SAP Data'!$C424,'2021 Balance Sheet'!$B$7:$O$1335,'2021 Balance Sheet'!G$2, FALSE),0)</f>
        <v>5070449</v>
      </c>
      <c r="AG424" s="199">
        <f>IFERROR(VLOOKUP('SAP Data'!$C424,'2021 Balance Sheet'!$B$7:$O$1335,'2021 Balance Sheet'!H$2, FALSE),0)</f>
        <v>5070449</v>
      </c>
      <c r="AH424" s="199">
        <f>IFERROR(VLOOKUP('SAP Data'!$C424,'2021 Balance Sheet'!$B$7:$O$1335,'2021 Balance Sheet'!I$2, FALSE),0)</f>
        <v>4985526</v>
      </c>
      <c r="AI424" s="199">
        <f>IFERROR(VLOOKUP('SAP Data'!$C424,'2021 Balance Sheet'!$B$7:$O$1335,'2021 Balance Sheet'!J$2, FALSE),0)</f>
        <v>4985526</v>
      </c>
      <c r="AJ424" s="199">
        <f>IFERROR(VLOOKUP('SAP Data'!$C424,'2021 Balance Sheet'!$B$7:$O$1335,'2021 Balance Sheet'!K$2, FALSE),0)</f>
        <v>4985526</v>
      </c>
      <c r="AK424" s="199">
        <f>IFERROR(VLOOKUP('SAP Data'!$C424,'2021 Balance Sheet'!$B$7:$O$1335,'2021 Balance Sheet'!L$2, FALSE),0)</f>
        <v>4899839</v>
      </c>
      <c r="AL424" s="199">
        <f>IFERROR(VLOOKUP('SAP Data'!$C424,'2021 Balance Sheet'!$B$7:$O$1335,'2021 Balance Sheet'!M$2, FALSE),0)</f>
        <v>4899839</v>
      </c>
      <c r="AM424" s="199">
        <f>IFERROR(VLOOKUP('SAP Data'!$C424,'2021 Balance Sheet'!$B$7:$O$1335,'2021 Balance Sheet'!N$2, FALSE),0)</f>
        <v>4899839</v>
      </c>
      <c r="AN424" s="199">
        <f>IFERROR(VLOOKUP('SAP Data'!$C424,'2021 Balance Sheet'!$B$7:$O$1335,'2021 Balance Sheet'!O$2, FALSE),0)</f>
        <v>4813381</v>
      </c>
      <c r="AO424" s="198">
        <f t="shared" si="12"/>
        <v>5154614</v>
      </c>
    </row>
    <row r="425" spans="1:41" ht="15.75" thickBot="1" x14ac:dyDescent="0.3">
      <c r="A425" s="26" t="str">
        <f t="shared" si="13"/>
        <v>186251</v>
      </c>
      <c r="B425" s="126" t="s">
        <v>681</v>
      </c>
      <c r="C425" s="153" t="s">
        <v>682</v>
      </c>
      <c r="D425" s="125" t="s">
        <v>4</v>
      </c>
      <c r="E425" s="140">
        <v>306446</v>
      </c>
      <c r="F425" s="140">
        <v>306446</v>
      </c>
      <c r="G425" s="140">
        <v>309204</v>
      </c>
      <c r="H425" s="140">
        <v>309204</v>
      </c>
      <c r="I425" s="140">
        <v>309204</v>
      </c>
      <c r="J425" s="140">
        <v>311987</v>
      </c>
      <c r="K425" s="140">
        <v>311987</v>
      </c>
      <c r="L425" s="140">
        <v>311987</v>
      </c>
      <c r="M425" s="140">
        <v>314795</v>
      </c>
      <c r="N425" s="140">
        <v>314795</v>
      </c>
      <c r="O425" s="140">
        <v>314795</v>
      </c>
      <c r="P425" s="140">
        <v>317628</v>
      </c>
      <c r="Q425" s="199">
        <v>317628</v>
      </c>
      <c r="R425" s="199">
        <v>317628</v>
      </c>
      <c r="S425" s="199">
        <v>320487</v>
      </c>
      <c r="T425" s="199">
        <v>320487</v>
      </c>
      <c r="U425" s="199">
        <v>320487</v>
      </c>
      <c r="V425" s="199">
        <v>323371</v>
      </c>
      <c r="W425" s="199">
        <v>323371</v>
      </c>
      <c r="X425" s="199">
        <v>323371</v>
      </c>
      <c r="Y425" s="199">
        <v>326281</v>
      </c>
      <c r="Z425" s="199">
        <v>326281</v>
      </c>
      <c r="AA425" s="199">
        <v>326281</v>
      </c>
      <c r="AB425" s="199">
        <v>329218</v>
      </c>
      <c r="AC425" s="199">
        <f>IFERROR(VLOOKUP('SAP Data'!$C425,'2021 Balance Sheet'!$B$7:$O$1335,'2021 Balance Sheet'!D$2, FALSE),0)</f>
        <v>329218</v>
      </c>
      <c r="AD425" s="199">
        <f>IFERROR(VLOOKUP('SAP Data'!$C425,'2021 Balance Sheet'!$B$7:$O$1335,'2021 Balance Sheet'!E$2, FALSE),0)</f>
        <v>329218</v>
      </c>
      <c r="AE425" s="199">
        <f>IFERROR(VLOOKUP('SAP Data'!$C425,'2021 Balance Sheet'!$B$7:$O$1335,'2021 Balance Sheet'!F$2, FALSE),0)</f>
        <v>332181</v>
      </c>
      <c r="AF425" s="199">
        <f>IFERROR(VLOOKUP('SAP Data'!$C425,'2021 Balance Sheet'!$B$7:$O$1335,'2021 Balance Sheet'!G$2, FALSE),0)</f>
        <v>332181</v>
      </c>
      <c r="AG425" s="199">
        <f>IFERROR(VLOOKUP('SAP Data'!$C425,'2021 Balance Sheet'!$B$7:$O$1335,'2021 Balance Sheet'!H$2, FALSE),0)</f>
        <v>332181</v>
      </c>
      <c r="AH425" s="199">
        <f>IFERROR(VLOOKUP('SAP Data'!$C425,'2021 Balance Sheet'!$B$7:$O$1335,'2021 Balance Sheet'!I$2, FALSE),0)</f>
        <v>335171</v>
      </c>
      <c r="AI425" s="199">
        <f>IFERROR(VLOOKUP('SAP Data'!$C425,'2021 Balance Sheet'!$B$7:$O$1335,'2021 Balance Sheet'!J$2, FALSE),0)</f>
        <v>335171</v>
      </c>
      <c r="AJ425" s="199">
        <f>IFERROR(VLOOKUP('SAP Data'!$C425,'2021 Balance Sheet'!$B$7:$O$1335,'2021 Balance Sheet'!K$2, FALSE),0)</f>
        <v>335171</v>
      </c>
      <c r="AK425" s="199">
        <f>IFERROR(VLOOKUP('SAP Data'!$C425,'2021 Balance Sheet'!$B$7:$O$1335,'2021 Balance Sheet'!L$2, FALSE),0)</f>
        <v>338188</v>
      </c>
      <c r="AL425" s="199">
        <f>IFERROR(VLOOKUP('SAP Data'!$C425,'2021 Balance Sheet'!$B$7:$O$1335,'2021 Balance Sheet'!M$2, FALSE),0)</f>
        <v>338188</v>
      </c>
      <c r="AM425" s="199">
        <f>IFERROR(VLOOKUP('SAP Data'!$C425,'2021 Balance Sheet'!$B$7:$O$1335,'2021 Balance Sheet'!N$2, FALSE),0)</f>
        <v>338188</v>
      </c>
      <c r="AN425" s="199">
        <f>IFERROR(VLOOKUP('SAP Data'!$C425,'2021 Balance Sheet'!$B$7:$O$1335,'2021 Balance Sheet'!O$2, FALSE),0)</f>
        <v>341232</v>
      </c>
      <c r="AO425" s="198">
        <f t="shared" si="12"/>
        <v>329218</v>
      </c>
    </row>
    <row r="426" spans="1:41" ht="15.75" thickBot="1" x14ac:dyDescent="0.3">
      <c r="A426" s="26" t="str">
        <f t="shared" si="13"/>
        <v>186254</v>
      </c>
      <c r="B426" s="126" t="s">
        <v>684</v>
      </c>
      <c r="C426" s="153" t="s">
        <v>685</v>
      </c>
      <c r="D426" s="125" t="s">
        <v>4</v>
      </c>
      <c r="E426" s="139">
        <v>669772</v>
      </c>
      <c r="F426" s="139">
        <v>669772</v>
      </c>
      <c r="G426" s="139">
        <v>660728</v>
      </c>
      <c r="H426" s="139">
        <v>660728</v>
      </c>
      <c r="I426" s="139">
        <v>660728</v>
      </c>
      <c r="J426" s="139">
        <v>651602</v>
      </c>
      <c r="K426" s="139">
        <v>651602</v>
      </c>
      <c r="L426" s="139">
        <v>651602</v>
      </c>
      <c r="M426" s="139">
        <v>642394</v>
      </c>
      <c r="N426" s="139">
        <v>642394</v>
      </c>
      <c r="O426" s="139">
        <v>642394</v>
      </c>
      <c r="P426" s="139">
        <v>633103</v>
      </c>
      <c r="Q426" s="199">
        <v>633103</v>
      </c>
      <c r="R426" s="199">
        <v>633103</v>
      </c>
      <c r="S426" s="199">
        <v>623728</v>
      </c>
      <c r="T426" s="199">
        <v>623728</v>
      </c>
      <c r="U426" s="199">
        <v>623728</v>
      </c>
      <c r="V426" s="199">
        <v>614269</v>
      </c>
      <c r="W426" s="199">
        <v>614269</v>
      </c>
      <c r="X426" s="199">
        <v>614269</v>
      </c>
      <c r="Y426" s="199">
        <v>604725</v>
      </c>
      <c r="Z426" s="199">
        <v>604725</v>
      </c>
      <c r="AA426" s="199">
        <v>604725</v>
      </c>
      <c r="AB426" s="199">
        <v>595095</v>
      </c>
      <c r="AC426" s="199">
        <f>IFERROR(VLOOKUP('SAP Data'!$C426,'2021 Balance Sheet'!$B$7:$O$1335,'2021 Balance Sheet'!D$2, FALSE),0)</f>
        <v>595095</v>
      </c>
      <c r="AD426" s="199">
        <f>IFERROR(VLOOKUP('SAP Data'!$C426,'2021 Balance Sheet'!$B$7:$O$1335,'2021 Balance Sheet'!E$2, FALSE),0)</f>
        <v>595095</v>
      </c>
      <c r="AE426" s="199">
        <f>IFERROR(VLOOKUP('SAP Data'!$C426,'2021 Balance Sheet'!$B$7:$O$1335,'2021 Balance Sheet'!F$2, FALSE),0)</f>
        <v>585378</v>
      </c>
      <c r="AF426" s="199">
        <f>IFERROR(VLOOKUP('SAP Data'!$C426,'2021 Balance Sheet'!$B$7:$O$1335,'2021 Balance Sheet'!G$2, FALSE),0)</f>
        <v>585378</v>
      </c>
      <c r="AG426" s="199">
        <f>IFERROR(VLOOKUP('SAP Data'!$C426,'2021 Balance Sheet'!$B$7:$O$1335,'2021 Balance Sheet'!H$2, FALSE),0)</f>
        <v>585378</v>
      </c>
      <c r="AH426" s="199">
        <f>IFERROR(VLOOKUP('SAP Data'!$C426,'2021 Balance Sheet'!$B$7:$O$1335,'2021 Balance Sheet'!I$2, FALSE),0)</f>
        <v>575574</v>
      </c>
      <c r="AI426" s="199">
        <f>IFERROR(VLOOKUP('SAP Data'!$C426,'2021 Balance Sheet'!$B$7:$O$1335,'2021 Balance Sheet'!J$2, FALSE),0)</f>
        <v>575574</v>
      </c>
      <c r="AJ426" s="199">
        <f>IFERROR(VLOOKUP('SAP Data'!$C426,'2021 Balance Sheet'!$B$7:$O$1335,'2021 Balance Sheet'!K$2, FALSE),0)</f>
        <v>575574</v>
      </c>
      <c r="AK426" s="199">
        <f>IFERROR(VLOOKUP('SAP Data'!$C426,'2021 Balance Sheet'!$B$7:$O$1335,'2021 Balance Sheet'!L$2, FALSE),0)</f>
        <v>565682</v>
      </c>
      <c r="AL426" s="199">
        <f>IFERROR(VLOOKUP('SAP Data'!$C426,'2021 Balance Sheet'!$B$7:$O$1335,'2021 Balance Sheet'!M$2, FALSE),0)</f>
        <v>565682</v>
      </c>
      <c r="AM426" s="199">
        <f>IFERROR(VLOOKUP('SAP Data'!$C426,'2021 Balance Sheet'!$B$7:$O$1335,'2021 Balance Sheet'!N$2, FALSE),0)</f>
        <v>565682</v>
      </c>
      <c r="AN426" s="199">
        <f>IFERROR(VLOOKUP('SAP Data'!$C426,'2021 Balance Sheet'!$B$7:$O$1335,'2021 Balance Sheet'!O$2, FALSE),0)</f>
        <v>555701</v>
      </c>
      <c r="AO426" s="198">
        <f t="shared" si="12"/>
        <v>595095</v>
      </c>
    </row>
    <row r="427" spans="1:41" ht="15.75" thickBot="1" x14ac:dyDescent="0.3">
      <c r="A427" s="26" t="str">
        <f t="shared" si="13"/>
        <v>186257</v>
      </c>
      <c r="B427" s="126" t="s">
        <v>687</v>
      </c>
      <c r="C427" s="153" t="s">
        <v>688</v>
      </c>
      <c r="D427" s="125" t="s">
        <v>4</v>
      </c>
      <c r="E427" s="140">
        <v>35379</v>
      </c>
      <c r="F427" s="140">
        <v>35379</v>
      </c>
      <c r="G427" s="140">
        <v>35697</v>
      </c>
      <c r="H427" s="140">
        <v>35697</v>
      </c>
      <c r="I427" s="140">
        <v>35697</v>
      </c>
      <c r="J427" s="140">
        <v>36018</v>
      </c>
      <c r="K427" s="140">
        <v>36018</v>
      </c>
      <c r="L427" s="140">
        <v>36018</v>
      </c>
      <c r="M427" s="140">
        <v>36342</v>
      </c>
      <c r="N427" s="140">
        <v>36342</v>
      </c>
      <c r="O427" s="140">
        <v>36342</v>
      </c>
      <c r="P427" s="140">
        <v>36669</v>
      </c>
      <c r="Q427" s="199">
        <v>36669</v>
      </c>
      <c r="R427" s="199">
        <v>36669</v>
      </c>
      <c r="S427" s="199">
        <v>36999</v>
      </c>
      <c r="T427" s="199">
        <v>36999</v>
      </c>
      <c r="U427" s="199">
        <v>36999</v>
      </c>
      <c r="V427" s="199">
        <v>37332</v>
      </c>
      <c r="W427" s="199">
        <v>37332</v>
      </c>
      <c r="X427" s="199">
        <v>37332</v>
      </c>
      <c r="Y427" s="199">
        <v>37668</v>
      </c>
      <c r="Z427" s="199">
        <v>37668</v>
      </c>
      <c r="AA427" s="199">
        <v>37668</v>
      </c>
      <c r="AB427" s="199">
        <v>38007</v>
      </c>
      <c r="AC427" s="199">
        <f>IFERROR(VLOOKUP('SAP Data'!$C427,'2021 Balance Sheet'!$B$7:$O$1335,'2021 Balance Sheet'!D$2, FALSE),0)</f>
        <v>38007</v>
      </c>
      <c r="AD427" s="199">
        <f>IFERROR(VLOOKUP('SAP Data'!$C427,'2021 Balance Sheet'!$B$7:$O$1335,'2021 Balance Sheet'!E$2, FALSE),0)</f>
        <v>38007</v>
      </c>
      <c r="AE427" s="199">
        <f>IFERROR(VLOOKUP('SAP Data'!$C427,'2021 Balance Sheet'!$B$7:$O$1335,'2021 Balance Sheet'!F$2, FALSE),0)</f>
        <v>38349</v>
      </c>
      <c r="AF427" s="199">
        <f>IFERROR(VLOOKUP('SAP Data'!$C427,'2021 Balance Sheet'!$B$7:$O$1335,'2021 Balance Sheet'!G$2, FALSE),0)</f>
        <v>38349</v>
      </c>
      <c r="AG427" s="199">
        <f>IFERROR(VLOOKUP('SAP Data'!$C427,'2021 Balance Sheet'!$B$7:$O$1335,'2021 Balance Sheet'!H$2, FALSE),0)</f>
        <v>38349</v>
      </c>
      <c r="AH427" s="199">
        <f>IFERROR(VLOOKUP('SAP Data'!$C427,'2021 Balance Sheet'!$B$7:$O$1335,'2021 Balance Sheet'!I$2, FALSE),0)</f>
        <v>38694</v>
      </c>
      <c r="AI427" s="199">
        <f>IFERROR(VLOOKUP('SAP Data'!$C427,'2021 Balance Sheet'!$B$7:$O$1335,'2021 Balance Sheet'!J$2, FALSE),0)</f>
        <v>38694</v>
      </c>
      <c r="AJ427" s="199">
        <f>IFERROR(VLOOKUP('SAP Data'!$C427,'2021 Balance Sheet'!$B$7:$O$1335,'2021 Balance Sheet'!K$2, FALSE),0)</f>
        <v>38694</v>
      </c>
      <c r="AK427" s="199">
        <f>IFERROR(VLOOKUP('SAP Data'!$C427,'2021 Balance Sheet'!$B$7:$O$1335,'2021 Balance Sheet'!L$2, FALSE),0)</f>
        <v>39042</v>
      </c>
      <c r="AL427" s="199">
        <f>IFERROR(VLOOKUP('SAP Data'!$C427,'2021 Balance Sheet'!$B$7:$O$1335,'2021 Balance Sheet'!M$2, FALSE),0)</f>
        <v>39042</v>
      </c>
      <c r="AM427" s="199">
        <f>IFERROR(VLOOKUP('SAP Data'!$C427,'2021 Balance Sheet'!$B$7:$O$1335,'2021 Balance Sheet'!N$2, FALSE),0)</f>
        <v>39042</v>
      </c>
      <c r="AN427" s="199">
        <f>IFERROR(VLOOKUP('SAP Data'!$C427,'2021 Balance Sheet'!$B$7:$O$1335,'2021 Balance Sheet'!O$2, FALSE),0)</f>
        <v>39393</v>
      </c>
      <c r="AO427" s="198">
        <f t="shared" si="12"/>
        <v>38007</v>
      </c>
    </row>
    <row r="428" spans="1:41" ht="15.75" thickBot="1" x14ac:dyDescent="0.3">
      <c r="A428" s="26" t="str">
        <f t="shared" si="13"/>
        <v>186259</v>
      </c>
      <c r="B428" s="126" t="s">
        <v>3201</v>
      </c>
      <c r="C428" s="153" t="s">
        <v>3202</v>
      </c>
      <c r="D428" s="125"/>
      <c r="E428" s="140"/>
      <c r="F428" s="140"/>
      <c r="G428" s="140"/>
      <c r="H428" s="140"/>
      <c r="I428" s="140"/>
      <c r="J428" s="140"/>
      <c r="K428" s="140"/>
      <c r="L428" s="140"/>
      <c r="M428" s="140"/>
      <c r="N428" s="140"/>
      <c r="O428" s="140"/>
      <c r="P428" s="140"/>
      <c r="Q428" s="199">
        <v>0</v>
      </c>
      <c r="R428" s="199">
        <v>0</v>
      </c>
      <c r="S428" s="199">
        <v>0</v>
      </c>
      <c r="T428" s="199">
        <v>0</v>
      </c>
      <c r="U428" s="199">
        <v>0</v>
      </c>
      <c r="V428" s="199">
        <v>0</v>
      </c>
      <c r="W428" s="199">
        <v>0</v>
      </c>
      <c r="X428" s="199">
        <v>0</v>
      </c>
      <c r="Y428" s="199">
        <v>0</v>
      </c>
      <c r="Z428" s="199">
        <v>0</v>
      </c>
      <c r="AA428" s="199">
        <v>0</v>
      </c>
      <c r="AB428" s="199">
        <v>0</v>
      </c>
      <c r="AC428" s="199">
        <f>IFERROR(VLOOKUP('SAP Data'!$C428,'2021 Balance Sheet'!$B$7:$O$1335,'2021 Balance Sheet'!D$2, FALSE),0)</f>
        <v>0</v>
      </c>
      <c r="AD428" s="199">
        <f>IFERROR(VLOOKUP('SAP Data'!$C428,'2021 Balance Sheet'!$B$7:$O$1335,'2021 Balance Sheet'!E$2, FALSE),0)</f>
        <v>0</v>
      </c>
      <c r="AE428" s="199">
        <f>IFERROR(VLOOKUP('SAP Data'!$C428,'2021 Balance Sheet'!$B$7:$O$1335,'2021 Balance Sheet'!F$2, FALSE),0)</f>
        <v>0</v>
      </c>
      <c r="AF428" s="199">
        <f>IFERROR(VLOOKUP('SAP Data'!$C428,'2021 Balance Sheet'!$B$7:$O$1335,'2021 Balance Sheet'!G$2, FALSE),0)</f>
        <v>0</v>
      </c>
      <c r="AG428" s="199">
        <f>IFERROR(VLOOKUP('SAP Data'!$C428,'2021 Balance Sheet'!$B$7:$O$1335,'2021 Balance Sheet'!H$2, FALSE),0)</f>
        <v>0</v>
      </c>
      <c r="AH428" s="199">
        <f>IFERROR(VLOOKUP('SAP Data'!$C428,'2021 Balance Sheet'!$B$7:$O$1335,'2021 Balance Sheet'!I$2, FALSE),0)</f>
        <v>0</v>
      </c>
      <c r="AI428" s="199">
        <f>IFERROR(VLOOKUP('SAP Data'!$C428,'2021 Balance Sheet'!$B$7:$O$1335,'2021 Balance Sheet'!J$2, FALSE),0)</f>
        <v>0</v>
      </c>
      <c r="AJ428" s="199">
        <f>IFERROR(VLOOKUP('SAP Data'!$C428,'2021 Balance Sheet'!$B$7:$O$1335,'2021 Balance Sheet'!K$2, FALSE),0)</f>
        <v>0</v>
      </c>
      <c r="AK428" s="199">
        <f>IFERROR(VLOOKUP('SAP Data'!$C428,'2021 Balance Sheet'!$B$7:$O$1335,'2021 Balance Sheet'!L$2, FALSE),0)</f>
        <v>0</v>
      </c>
      <c r="AL428" s="199">
        <f>IFERROR(VLOOKUP('SAP Data'!$C428,'2021 Balance Sheet'!$B$7:$O$1335,'2021 Balance Sheet'!M$2, FALSE),0)</f>
        <v>0</v>
      </c>
      <c r="AM428" s="199">
        <f>IFERROR(VLOOKUP('SAP Data'!$C428,'2021 Balance Sheet'!$B$7:$O$1335,'2021 Balance Sheet'!N$2, FALSE),0)</f>
        <v>0</v>
      </c>
      <c r="AN428" s="199">
        <f>IFERROR(VLOOKUP('SAP Data'!$C428,'2021 Balance Sheet'!$B$7:$O$1335,'2021 Balance Sheet'!O$2, FALSE),0)</f>
        <v>0</v>
      </c>
      <c r="AO428" s="198">
        <f t="shared" si="12"/>
        <v>0</v>
      </c>
    </row>
    <row r="429" spans="1:41" ht="15.75" thickBot="1" x14ac:dyDescent="0.3">
      <c r="A429" s="26" t="str">
        <f t="shared" si="13"/>
        <v>186265</v>
      </c>
      <c r="B429" s="126" t="s">
        <v>1628</v>
      </c>
      <c r="C429" s="153" t="s">
        <v>1629</v>
      </c>
      <c r="D429" s="125" t="s">
        <v>4</v>
      </c>
      <c r="E429" s="139">
        <v>-16194.27</v>
      </c>
      <c r="F429" s="139">
        <v>-33059.279999999999</v>
      </c>
      <c r="G429" s="139">
        <v>-69674.559999999998</v>
      </c>
      <c r="H429" s="139">
        <v>-142247.48000000001</v>
      </c>
      <c r="I429" s="139">
        <v>-106893.75999999999</v>
      </c>
      <c r="J429" s="139">
        <v>-39034.339999999997</v>
      </c>
      <c r="K429" s="139">
        <v>-25674.93</v>
      </c>
      <c r="L429" s="139">
        <v>-20808.27</v>
      </c>
      <c r="M429" s="139">
        <v>-66667.600000000006</v>
      </c>
      <c r="N429" s="139">
        <v>-179596.57</v>
      </c>
      <c r="O429" s="139">
        <v>-152327.57999999999</v>
      </c>
      <c r="P429" s="139">
        <v>-143773.85</v>
      </c>
      <c r="Q429" s="199">
        <v>-230335.72</v>
      </c>
      <c r="R429" s="199">
        <v>-305439.53999999998</v>
      </c>
      <c r="S429" s="199">
        <v>-308517.03999999998</v>
      </c>
      <c r="T429" s="199">
        <v>-244387.11</v>
      </c>
      <c r="U429" s="199">
        <v>-130068.76</v>
      </c>
      <c r="V429" s="199">
        <v>-32107.33</v>
      </c>
      <c r="W429" s="199">
        <v>13837.85</v>
      </c>
      <c r="X429" s="199">
        <v>50592.27</v>
      </c>
      <c r="Y429" s="199">
        <v>87270.56</v>
      </c>
      <c r="Z429" s="199">
        <v>114592.93</v>
      </c>
      <c r="AA429" s="199">
        <v>133539.28</v>
      </c>
      <c r="AB429" s="199">
        <v>138045.04999999999</v>
      </c>
      <c r="AC429" s="199">
        <f>IFERROR(VLOOKUP('SAP Data'!$C429,'2021 Balance Sheet'!$B$7:$O$1335,'2021 Balance Sheet'!D$2, FALSE),0)</f>
        <v>102548.68</v>
      </c>
      <c r="AD429" s="199">
        <f>IFERROR(VLOOKUP('SAP Data'!$C429,'2021 Balance Sheet'!$B$7:$O$1335,'2021 Balance Sheet'!E$2, FALSE),0)</f>
        <v>82531.81</v>
      </c>
      <c r="AE429" s="199">
        <f>IFERROR(VLOOKUP('SAP Data'!$C429,'2021 Balance Sheet'!$B$7:$O$1335,'2021 Balance Sheet'!F$2, FALSE),0)</f>
        <v>6483.96</v>
      </c>
      <c r="AF429" s="199">
        <f>IFERROR(VLOOKUP('SAP Data'!$C429,'2021 Balance Sheet'!$B$7:$O$1335,'2021 Balance Sheet'!G$2, FALSE),0)</f>
        <v>13271.68</v>
      </c>
      <c r="AG429" s="199">
        <f>IFERROR(VLOOKUP('SAP Data'!$C429,'2021 Balance Sheet'!$B$7:$O$1335,'2021 Balance Sheet'!H$2, FALSE),0)</f>
        <v>65898.210000000006</v>
      </c>
      <c r="AH429" s="199">
        <f>IFERROR(VLOOKUP('SAP Data'!$C429,'2021 Balance Sheet'!$B$7:$O$1335,'2021 Balance Sheet'!I$2, FALSE),0)</f>
        <v>138098.89000000001</v>
      </c>
      <c r="AI429" s="199">
        <f>IFERROR(VLOOKUP('SAP Data'!$C429,'2021 Balance Sheet'!$B$7:$O$1335,'2021 Balance Sheet'!J$2, FALSE),0)</f>
        <v>183230.13</v>
      </c>
      <c r="AJ429" s="199">
        <f>IFERROR(VLOOKUP('SAP Data'!$C429,'2021 Balance Sheet'!$B$7:$O$1335,'2021 Balance Sheet'!K$2, FALSE),0)</f>
        <v>227429.59</v>
      </c>
      <c r="AK429" s="199">
        <f>IFERROR(VLOOKUP('SAP Data'!$C429,'2021 Balance Sheet'!$B$7:$O$1335,'2021 Balance Sheet'!L$2, FALSE),0)</f>
        <v>231542.98</v>
      </c>
      <c r="AL429" s="199">
        <f>IFERROR(VLOOKUP('SAP Data'!$C429,'2021 Balance Sheet'!$B$7:$O$1335,'2021 Balance Sheet'!M$2, FALSE),0)</f>
        <v>162393.18</v>
      </c>
      <c r="AM429" s="199">
        <f>IFERROR(VLOOKUP('SAP Data'!$C429,'2021 Balance Sheet'!$B$7:$O$1335,'2021 Balance Sheet'!N$2, FALSE),0)</f>
        <v>42031.96</v>
      </c>
      <c r="AN429" s="199">
        <f>IFERROR(VLOOKUP('SAP Data'!$C429,'2021 Balance Sheet'!$B$7:$O$1335,'2021 Balance Sheet'!O$2, FALSE),0)</f>
        <v>-79655.679999999993</v>
      </c>
      <c r="AO429" s="198">
        <f t="shared" si="12"/>
        <v>138045.04999999999</v>
      </c>
    </row>
    <row r="430" spans="1:41" ht="15.75" thickBot="1" x14ac:dyDescent="0.3">
      <c r="A430" s="26" t="str">
        <f t="shared" si="13"/>
        <v>186266</v>
      </c>
      <c r="B430" s="126" t="s">
        <v>2947</v>
      </c>
      <c r="C430" s="153" t="s">
        <v>2948</v>
      </c>
      <c r="D430" s="125" t="s">
        <v>4</v>
      </c>
      <c r="E430" s="140"/>
      <c r="F430" s="140"/>
      <c r="G430" s="140"/>
      <c r="H430" s="140"/>
      <c r="I430" s="140"/>
      <c r="J430" s="140"/>
      <c r="K430" s="140"/>
      <c r="L430" s="140"/>
      <c r="M430" s="140"/>
      <c r="N430" s="140">
        <v>0</v>
      </c>
      <c r="O430" s="140">
        <v>-38549.519999999997</v>
      </c>
      <c r="P430" s="140">
        <v>-32854.550000000003</v>
      </c>
      <c r="Q430" s="199">
        <v>-26675.21</v>
      </c>
      <c r="R430" s="199">
        <v>-21328.29</v>
      </c>
      <c r="S430" s="199">
        <v>-16158.23</v>
      </c>
      <c r="T430" s="199">
        <v>-12414.28</v>
      </c>
      <c r="U430" s="199">
        <v>-10421.91</v>
      </c>
      <c r="V430" s="199">
        <v>-8983.93</v>
      </c>
      <c r="W430" s="199">
        <v>-7805.98</v>
      </c>
      <c r="X430" s="199">
        <v>-6852.12</v>
      </c>
      <c r="Y430" s="199">
        <v>-5882.19</v>
      </c>
      <c r="Z430" s="199">
        <v>-4481.0600000000004</v>
      </c>
      <c r="AA430" s="199">
        <v>-34233.58</v>
      </c>
      <c r="AB430" s="199">
        <v>-29688.04</v>
      </c>
      <c r="AC430" s="199">
        <f>IFERROR(VLOOKUP('SAP Data'!$C430,'2021 Balance Sheet'!$B$7:$O$1335,'2021 Balance Sheet'!D$2, FALSE),0)</f>
        <v>-25040.27</v>
      </c>
      <c r="AD430" s="199">
        <f>IFERROR(VLOOKUP('SAP Data'!$C430,'2021 Balance Sheet'!$B$7:$O$1335,'2021 Balance Sheet'!E$2, FALSE),0)</f>
        <v>-20457.03</v>
      </c>
      <c r="AE430" s="199">
        <f>IFERROR(VLOOKUP('SAP Data'!$C430,'2021 Balance Sheet'!$B$7:$O$1335,'2021 Balance Sheet'!F$2, FALSE),0)</f>
        <v>-15955.81</v>
      </c>
      <c r="AF430" s="199">
        <f>IFERROR(VLOOKUP('SAP Data'!$C430,'2021 Balance Sheet'!$B$7:$O$1335,'2021 Balance Sheet'!G$2, FALSE),0)</f>
        <v>-12421.98</v>
      </c>
      <c r="AG430" s="199">
        <f>IFERROR(VLOOKUP('SAP Data'!$C430,'2021 Balance Sheet'!$B$7:$O$1335,'2021 Balance Sheet'!H$2, FALSE),0)</f>
        <v>-10318.719999999999</v>
      </c>
      <c r="AH430" s="199">
        <f>IFERROR(VLOOKUP('SAP Data'!$C430,'2021 Balance Sheet'!$B$7:$O$1335,'2021 Balance Sheet'!I$2, FALSE),0)</f>
        <v>-8742.2800000000007</v>
      </c>
      <c r="AI430" s="199">
        <f>IFERROR(VLOOKUP('SAP Data'!$C430,'2021 Balance Sheet'!$B$7:$O$1335,'2021 Balance Sheet'!J$2, FALSE),0)</f>
        <v>-7809.43</v>
      </c>
      <c r="AJ430" s="199">
        <f>IFERROR(VLOOKUP('SAP Data'!$C430,'2021 Balance Sheet'!$B$7:$O$1335,'2021 Balance Sheet'!K$2, FALSE),0)</f>
        <v>-6990.94</v>
      </c>
      <c r="AK430" s="199">
        <f>IFERROR(VLOOKUP('SAP Data'!$C430,'2021 Balance Sheet'!$B$7:$O$1335,'2021 Balance Sheet'!L$2, FALSE),0)</f>
        <v>-6006.14</v>
      </c>
      <c r="AL430" s="199">
        <f>IFERROR(VLOOKUP('SAP Data'!$C430,'2021 Balance Sheet'!$B$7:$O$1335,'2021 Balance Sheet'!M$2, FALSE),0)</f>
        <v>-4248.76</v>
      </c>
      <c r="AM430" s="199">
        <f>IFERROR(VLOOKUP('SAP Data'!$C430,'2021 Balance Sheet'!$B$7:$O$1335,'2021 Balance Sheet'!N$2, FALSE),0)</f>
        <v>134364.51</v>
      </c>
      <c r="AN430" s="199">
        <f>IFERROR(VLOOKUP('SAP Data'!$C430,'2021 Balance Sheet'!$B$7:$O$1335,'2021 Balance Sheet'!O$2, FALSE),0)</f>
        <v>116876.64</v>
      </c>
      <c r="AO430" s="198">
        <f t="shared" si="12"/>
        <v>-29688.04</v>
      </c>
    </row>
    <row r="431" spans="1:41" ht="15.75" thickBot="1" x14ac:dyDescent="0.3">
      <c r="A431" s="26" t="str">
        <f t="shared" si="13"/>
        <v>186267</v>
      </c>
      <c r="B431" s="126" t="s">
        <v>3203</v>
      </c>
      <c r="C431" s="153" t="s">
        <v>3204</v>
      </c>
      <c r="D431" s="125"/>
      <c r="E431" s="140"/>
      <c r="F431" s="140"/>
      <c r="G431" s="140"/>
      <c r="H431" s="140"/>
      <c r="I431" s="140"/>
      <c r="J431" s="140"/>
      <c r="K431" s="140"/>
      <c r="L431" s="140"/>
      <c r="M431" s="140"/>
      <c r="N431" s="140"/>
      <c r="O431" s="140"/>
      <c r="P431" s="140"/>
      <c r="Q431" s="199">
        <v>0</v>
      </c>
      <c r="R431" s="199">
        <v>0</v>
      </c>
      <c r="S431" s="199">
        <v>0</v>
      </c>
      <c r="T431" s="199">
        <v>0</v>
      </c>
      <c r="U431" s="199">
        <v>0</v>
      </c>
      <c r="V431" s="199">
        <v>0</v>
      </c>
      <c r="W431" s="199">
        <v>0</v>
      </c>
      <c r="X431" s="199">
        <v>0</v>
      </c>
      <c r="Y431" s="199">
        <v>0</v>
      </c>
      <c r="Z431" s="199">
        <v>0</v>
      </c>
      <c r="AA431" s="199">
        <v>0</v>
      </c>
      <c r="AB431" s="199">
        <v>0</v>
      </c>
      <c r="AC431" s="199">
        <f>IFERROR(VLOOKUP('SAP Data'!$C431,'2021 Balance Sheet'!$B$7:$O$1335,'2021 Balance Sheet'!D$2, FALSE),0)</f>
        <v>0</v>
      </c>
      <c r="AD431" s="199">
        <f>IFERROR(VLOOKUP('SAP Data'!$C431,'2021 Balance Sheet'!$B$7:$O$1335,'2021 Balance Sheet'!E$2, FALSE),0)</f>
        <v>0</v>
      </c>
      <c r="AE431" s="199">
        <f>IFERROR(VLOOKUP('SAP Data'!$C431,'2021 Balance Sheet'!$B$7:$O$1335,'2021 Balance Sheet'!F$2, FALSE),0)</f>
        <v>0</v>
      </c>
      <c r="AF431" s="199">
        <f>IFERROR(VLOOKUP('SAP Data'!$C431,'2021 Balance Sheet'!$B$7:$O$1335,'2021 Balance Sheet'!G$2, FALSE),0)</f>
        <v>0</v>
      </c>
      <c r="AG431" s="199">
        <f>IFERROR(VLOOKUP('SAP Data'!$C431,'2021 Balance Sheet'!$B$7:$O$1335,'2021 Balance Sheet'!H$2, FALSE),0)</f>
        <v>0</v>
      </c>
      <c r="AH431" s="199">
        <f>IFERROR(VLOOKUP('SAP Data'!$C431,'2021 Balance Sheet'!$B$7:$O$1335,'2021 Balance Sheet'!I$2, FALSE),0)</f>
        <v>0</v>
      </c>
      <c r="AI431" s="199">
        <f>IFERROR(VLOOKUP('SAP Data'!$C431,'2021 Balance Sheet'!$B$7:$O$1335,'2021 Balance Sheet'!J$2, FALSE),0)</f>
        <v>0</v>
      </c>
      <c r="AJ431" s="199">
        <f>IFERROR(VLOOKUP('SAP Data'!$C431,'2021 Balance Sheet'!$B$7:$O$1335,'2021 Balance Sheet'!K$2, FALSE),0)</f>
        <v>0</v>
      </c>
      <c r="AK431" s="199">
        <f>IFERROR(VLOOKUP('SAP Data'!$C431,'2021 Balance Sheet'!$B$7:$O$1335,'2021 Balance Sheet'!L$2, FALSE),0)</f>
        <v>0</v>
      </c>
      <c r="AL431" s="199">
        <f>IFERROR(VLOOKUP('SAP Data'!$C431,'2021 Balance Sheet'!$B$7:$O$1335,'2021 Balance Sheet'!M$2, FALSE),0)</f>
        <v>0</v>
      </c>
      <c r="AM431" s="199">
        <f>IFERROR(VLOOKUP('SAP Data'!$C431,'2021 Balance Sheet'!$B$7:$O$1335,'2021 Balance Sheet'!N$2, FALSE),0)</f>
        <v>0</v>
      </c>
      <c r="AN431" s="199">
        <f>IFERROR(VLOOKUP('SAP Data'!$C431,'2021 Balance Sheet'!$B$7:$O$1335,'2021 Balance Sheet'!O$2, FALSE),0)</f>
        <v>0</v>
      </c>
      <c r="AO431" s="198">
        <f t="shared" si="12"/>
        <v>0</v>
      </c>
    </row>
    <row r="432" spans="1:41" ht="15.75" thickBot="1" x14ac:dyDescent="0.3">
      <c r="A432" s="26" t="str">
        <f t="shared" si="13"/>
        <v>186268</v>
      </c>
      <c r="B432" s="126" t="s">
        <v>1630</v>
      </c>
      <c r="C432" s="153" t="s">
        <v>1631</v>
      </c>
      <c r="D432" s="125" t="s">
        <v>4</v>
      </c>
      <c r="E432" s="139">
        <v>-112.3</v>
      </c>
      <c r="F432" s="139">
        <v>0</v>
      </c>
      <c r="G432" s="139">
        <v>0</v>
      </c>
      <c r="H432" s="139">
        <v>0</v>
      </c>
      <c r="I432" s="139">
        <v>0</v>
      </c>
      <c r="J432" s="139">
        <v>0</v>
      </c>
      <c r="K432" s="139">
        <v>0</v>
      </c>
      <c r="L432" s="139">
        <v>0</v>
      </c>
      <c r="M432" s="139">
        <v>0</v>
      </c>
      <c r="N432" s="139">
        <v>0</v>
      </c>
      <c r="O432" s="139">
        <v>0</v>
      </c>
      <c r="P432" s="139">
        <v>0</v>
      </c>
      <c r="Q432" s="199">
        <v>0</v>
      </c>
      <c r="R432" s="199">
        <v>0</v>
      </c>
      <c r="S432" s="199">
        <v>0</v>
      </c>
      <c r="T432" s="199">
        <v>0</v>
      </c>
      <c r="U432" s="199">
        <v>0</v>
      </c>
      <c r="V432" s="199">
        <v>0</v>
      </c>
      <c r="W432" s="199">
        <v>0</v>
      </c>
      <c r="X432" s="199">
        <v>-72.8</v>
      </c>
      <c r="Y432" s="199">
        <v>-228.57</v>
      </c>
      <c r="Z432" s="199">
        <v>-456.65</v>
      </c>
      <c r="AA432" s="199">
        <v>-276.48</v>
      </c>
      <c r="AB432" s="199">
        <v>-543.66999999999996</v>
      </c>
      <c r="AC432" s="199">
        <f>IFERROR(VLOOKUP('SAP Data'!$C432,'2021 Balance Sheet'!$B$7:$O$1335,'2021 Balance Sheet'!D$2, FALSE),0)</f>
        <v>-780.37</v>
      </c>
      <c r="AD432" s="199">
        <f>IFERROR(VLOOKUP('SAP Data'!$C432,'2021 Balance Sheet'!$B$7:$O$1335,'2021 Balance Sheet'!E$2, FALSE),0)</f>
        <v>-962.45</v>
      </c>
      <c r="AE432" s="199">
        <f>IFERROR(VLOOKUP('SAP Data'!$C432,'2021 Balance Sheet'!$B$7:$O$1335,'2021 Balance Sheet'!F$2, FALSE),0)</f>
        <v>-1050.02</v>
      </c>
      <c r="AF432" s="199">
        <f>IFERROR(VLOOKUP('SAP Data'!$C432,'2021 Balance Sheet'!$B$7:$O$1335,'2021 Balance Sheet'!G$2, FALSE),0)</f>
        <v>-1100.51</v>
      </c>
      <c r="AG432" s="199">
        <f>IFERROR(VLOOKUP('SAP Data'!$C432,'2021 Balance Sheet'!$B$7:$O$1335,'2021 Balance Sheet'!H$2, FALSE),0)</f>
        <v>-1210.99</v>
      </c>
      <c r="AH432" s="199">
        <f>IFERROR(VLOOKUP('SAP Data'!$C432,'2021 Balance Sheet'!$B$7:$O$1335,'2021 Balance Sheet'!I$2, FALSE),0)</f>
        <v>-1412.39</v>
      </c>
      <c r="AI432" s="199">
        <f>IFERROR(VLOOKUP('SAP Data'!$C432,'2021 Balance Sheet'!$B$7:$O$1335,'2021 Balance Sheet'!J$2, FALSE),0)</f>
        <v>-1728.38</v>
      </c>
      <c r="AJ432" s="199">
        <f>IFERROR(VLOOKUP('SAP Data'!$C432,'2021 Balance Sheet'!$B$7:$O$1335,'2021 Balance Sheet'!K$2, FALSE),0)</f>
        <v>-2140.75</v>
      </c>
      <c r="AK432" s="199">
        <f>IFERROR(VLOOKUP('SAP Data'!$C432,'2021 Balance Sheet'!$B$7:$O$1335,'2021 Balance Sheet'!L$2, FALSE),0)</f>
        <v>-2588.1</v>
      </c>
      <c r="AL432" s="199">
        <f>IFERROR(VLOOKUP('SAP Data'!$C432,'2021 Balance Sheet'!$B$7:$O$1335,'2021 Balance Sheet'!M$2, FALSE),0)</f>
        <v>-2972.06</v>
      </c>
      <c r="AM432" s="199">
        <f>IFERROR(VLOOKUP('SAP Data'!$C432,'2021 Balance Sheet'!$B$7:$O$1335,'2021 Balance Sheet'!N$2, FALSE),0)</f>
        <v>-66.61</v>
      </c>
      <c r="AN432" s="199">
        <f>IFERROR(VLOOKUP('SAP Data'!$C432,'2021 Balance Sheet'!$B$7:$O$1335,'2021 Balance Sheet'!O$2, FALSE),0)</f>
        <v>0</v>
      </c>
      <c r="AO432" s="198">
        <f t="shared" si="12"/>
        <v>-543.66999999999996</v>
      </c>
    </row>
    <row r="433" spans="1:41" ht="15.75" thickBot="1" x14ac:dyDescent="0.3">
      <c r="A433" s="26" t="str">
        <f t="shared" si="13"/>
        <v>186269</v>
      </c>
      <c r="B433" s="126" t="s">
        <v>2949</v>
      </c>
      <c r="C433" s="153" t="s">
        <v>2950</v>
      </c>
      <c r="D433" s="125" t="s">
        <v>4</v>
      </c>
      <c r="E433" s="140"/>
      <c r="F433" s="140"/>
      <c r="G433" s="140"/>
      <c r="H433" s="140"/>
      <c r="I433" s="140"/>
      <c r="J433" s="140"/>
      <c r="K433" s="140"/>
      <c r="L433" s="140"/>
      <c r="M433" s="140"/>
      <c r="N433" s="140">
        <v>0</v>
      </c>
      <c r="O433" s="140">
        <v>-2889039.72</v>
      </c>
      <c r="P433" s="140">
        <v>-2440425.58</v>
      </c>
      <c r="Q433" s="199">
        <v>-1937752.84</v>
      </c>
      <c r="R433" s="199">
        <v>-1516968.02</v>
      </c>
      <c r="S433" s="199">
        <v>-1119876.03</v>
      </c>
      <c r="T433" s="199">
        <v>-837331.19</v>
      </c>
      <c r="U433" s="199">
        <v>-695076.97</v>
      </c>
      <c r="V433" s="199">
        <v>-582196.87</v>
      </c>
      <c r="W433" s="199">
        <v>-486598.6</v>
      </c>
      <c r="X433" s="199">
        <v>-406662.15</v>
      </c>
      <c r="Y433" s="199">
        <v>-324694.11</v>
      </c>
      <c r="Z433" s="199">
        <v>-219936.62</v>
      </c>
      <c r="AA433" s="199">
        <v>-3219996.69</v>
      </c>
      <c r="AB433" s="199">
        <v>-2762801.39</v>
      </c>
      <c r="AC433" s="199">
        <f>IFERROR(VLOOKUP('SAP Data'!$C433,'2021 Balance Sheet'!$B$7:$O$1335,'2021 Balance Sheet'!D$2, FALSE),0)</f>
        <v>-2282230.48</v>
      </c>
      <c r="AD433" s="199">
        <f>IFERROR(VLOOKUP('SAP Data'!$C433,'2021 Balance Sheet'!$B$7:$O$1335,'2021 Balance Sheet'!E$2, FALSE),0)</f>
        <v>-1792018.21</v>
      </c>
      <c r="AE433" s="199">
        <f>IFERROR(VLOOKUP('SAP Data'!$C433,'2021 Balance Sheet'!$B$7:$O$1335,'2021 Balance Sheet'!F$2, FALSE),0)</f>
        <v>-1346461.27</v>
      </c>
      <c r="AF433" s="199">
        <f>IFERROR(VLOOKUP('SAP Data'!$C433,'2021 Balance Sheet'!$B$7:$O$1335,'2021 Balance Sheet'!G$2, FALSE),0)</f>
        <v>-1011798.13</v>
      </c>
      <c r="AG433" s="199">
        <f>IFERROR(VLOOKUP('SAP Data'!$C433,'2021 Balance Sheet'!$B$7:$O$1335,'2021 Balance Sheet'!H$2, FALSE),0)</f>
        <v>-831422.79</v>
      </c>
      <c r="AH433" s="199">
        <f>IFERROR(VLOOKUP('SAP Data'!$C433,'2021 Balance Sheet'!$B$7:$O$1335,'2021 Balance Sheet'!I$2, FALSE),0)</f>
        <v>-689292.09</v>
      </c>
      <c r="AI433" s="199">
        <f>IFERROR(VLOOKUP('SAP Data'!$C433,'2021 Balance Sheet'!$B$7:$O$1335,'2021 Balance Sheet'!J$2, FALSE),0)</f>
        <v>-589208.74</v>
      </c>
      <c r="AJ433" s="199">
        <f>IFERROR(VLOOKUP('SAP Data'!$C433,'2021 Balance Sheet'!$B$7:$O$1335,'2021 Balance Sheet'!K$2, FALSE),0)</f>
        <v>-495376.61</v>
      </c>
      <c r="AK433" s="199">
        <f>IFERROR(VLOOKUP('SAP Data'!$C433,'2021 Balance Sheet'!$B$7:$O$1335,'2021 Balance Sheet'!L$2, FALSE),0)</f>
        <v>-391659.43</v>
      </c>
      <c r="AL433" s="199">
        <f>IFERROR(VLOOKUP('SAP Data'!$C433,'2021 Balance Sheet'!$B$7:$O$1335,'2021 Balance Sheet'!M$2, FALSE),0)</f>
        <v>-233295.63</v>
      </c>
      <c r="AM433" s="199">
        <f>IFERROR(VLOOKUP('SAP Data'!$C433,'2021 Balance Sheet'!$B$7:$O$1335,'2021 Balance Sheet'!N$2, FALSE),0)</f>
        <v>968388.06</v>
      </c>
      <c r="AN433" s="199">
        <f>IFERROR(VLOOKUP('SAP Data'!$C433,'2021 Balance Sheet'!$B$7:$O$1335,'2021 Balance Sheet'!O$2, FALSE),0)</f>
        <v>852473.46</v>
      </c>
      <c r="AO433" s="198">
        <f t="shared" si="12"/>
        <v>-2762801.39</v>
      </c>
    </row>
    <row r="434" spans="1:41" ht="15.75" thickBot="1" x14ac:dyDescent="0.3">
      <c r="A434" s="26" t="str">
        <f t="shared" si="13"/>
        <v>186270</v>
      </c>
      <c r="B434" s="126" t="s">
        <v>1632</v>
      </c>
      <c r="C434" s="153" t="s">
        <v>690</v>
      </c>
      <c r="D434" s="125" t="s">
        <v>4</v>
      </c>
      <c r="E434" s="139">
        <v>1936302.52</v>
      </c>
      <c r="F434" s="139">
        <v>1273896.97</v>
      </c>
      <c r="G434" s="139">
        <v>749325.32</v>
      </c>
      <c r="H434" s="139">
        <v>189010.89</v>
      </c>
      <c r="I434" s="139">
        <v>246017.7</v>
      </c>
      <c r="J434" s="139">
        <v>291902.3</v>
      </c>
      <c r="K434" s="139">
        <v>292693.27</v>
      </c>
      <c r="L434" s="139">
        <v>122924.36</v>
      </c>
      <c r="M434" s="139">
        <v>-407410.07</v>
      </c>
      <c r="N434" s="139">
        <v>-2135522.29</v>
      </c>
      <c r="O434" s="139">
        <v>-2687974.53</v>
      </c>
      <c r="P434" s="139">
        <v>-2623944.14</v>
      </c>
      <c r="Q434" s="199">
        <v>-4036942.27</v>
      </c>
      <c r="R434" s="199">
        <v>-4997707.49</v>
      </c>
      <c r="S434" s="199">
        <v>-4771332.43</v>
      </c>
      <c r="T434" s="199">
        <v>-4181220.95</v>
      </c>
      <c r="U434" s="199">
        <v>-3443695.2</v>
      </c>
      <c r="V434" s="199">
        <v>-3184077.5</v>
      </c>
      <c r="W434" s="199">
        <v>-2849152.45</v>
      </c>
      <c r="X434" s="199">
        <v>-2708064.31</v>
      </c>
      <c r="Y434" s="199">
        <v>-2438045.7200000002</v>
      </c>
      <c r="Z434" s="199">
        <v>-2499666.61</v>
      </c>
      <c r="AA434" s="199">
        <v>903305.63</v>
      </c>
      <c r="AB434" s="199">
        <v>1258207.23</v>
      </c>
      <c r="AC434" s="199">
        <f>IFERROR(VLOOKUP('SAP Data'!$C434,'2021 Balance Sheet'!$B$7:$O$1335,'2021 Balance Sheet'!D$2, FALSE),0)</f>
        <v>849217.69</v>
      </c>
      <c r="AD434" s="199">
        <f>IFERROR(VLOOKUP('SAP Data'!$C434,'2021 Balance Sheet'!$B$7:$O$1335,'2021 Balance Sheet'!E$2, FALSE),0)</f>
        <v>347294.06</v>
      </c>
      <c r="AE434" s="199">
        <f>IFERROR(VLOOKUP('SAP Data'!$C434,'2021 Balance Sheet'!$B$7:$O$1335,'2021 Balance Sheet'!F$2, FALSE),0)</f>
        <v>-97078.46</v>
      </c>
      <c r="AF434" s="199">
        <f>IFERROR(VLOOKUP('SAP Data'!$C434,'2021 Balance Sheet'!$B$7:$O$1335,'2021 Balance Sheet'!G$2, FALSE),0)</f>
        <v>359085.52</v>
      </c>
      <c r="AG434" s="199">
        <f>IFERROR(VLOOKUP('SAP Data'!$C434,'2021 Balance Sheet'!$B$7:$O$1335,'2021 Balance Sheet'!H$2, FALSE),0)</f>
        <v>495675.31</v>
      </c>
      <c r="AH434" s="199">
        <f>IFERROR(VLOOKUP('SAP Data'!$C434,'2021 Balance Sheet'!$B$7:$O$1335,'2021 Balance Sheet'!I$2, FALSE),0)</f>
        <v>1071258.7</v>
      </c>
      <c r="AI434" s="199">
        <f>IFERROR(VLOOKUP('SAP Data'!$C434,'2021 Balance Sheet'!$B$7:$O$1335,'2021 Balance Sheet'!J$2, FALSE),0)</f>
        <v>1366696.38</v>
      </c>
      <c r="AJ434" s="199">
        <f>IFERROR(VLOOKUP('SAP Data'!$C434,'2021 Balance Sheet'!$B$7:$O$1335,'2021 Balance Sheet'!K$2, FALSE),0)</f>
        <v>1550122.44</v>
      </c>
      <c r="AK434" s="199">
        <f>IFERROR(VLOOKUP('SAP Data'!$C434,'2021 Balance Sheet'!$B$7:$O$1335,'2021 Balance Sheet'!L$2, FALSE),0)</f>
        <v>1516941.73</v>
      </c>
      <c r="AL434" s="199">
        <f>IFERROR(VLOOKUP('SAP Data'!$C434,'2021 Balance Sheet'!$B$7:$O$1335,'2021 Balance Sheet'!M$2, FALSE),0)</f>
        <v>792735.12</v>
      </c>
      <c r="AM434" s="199">
        <f>IFERROR(VLOOKUP('SAP Data'!$C434,'2021 Balance Sheet'!$B$7:$O$1335,'2021 Balance Sheet'!N$2, FALSE),0)</f>
        <v>-65414.9</v>
      </c>
      <c r="AN434" s="199">
        <f>IFERROR(VLOOKUP('SAP Data'!$C434,'2021 Balance Sheet'!$B$7:$O$1335,'2021 Balance Sheet'!O$2, FALSE),0)</f>
        <v>-1114281.0900000001</v>
      </c>
      <c r="AO434" s="198">
        <f t="shared" si="12"/>
        <v>1258207.23</v>
      </c>
    </row>
    <row r="435" spans="1:41" ht="15.75" thickBot="1" x14ac:dyDescent="0.3">
      <c r="A435" s="26" t="str">
        <f t="shared" si="13"/>
        <v>186271</v>
      </c>
      <c r="B435" s="126" t="s">
        <v>2951</v>
      </c>
      <c r="C435" s="153" t="s">
        <v>692</v>
      </c>
      <c r="D435" s="125" t="s">
        <v>4</v>
      </c>
      <c r="E435" s="140">
        <v>6822458.9400000004</v>
      </c>
      <c r="F435" s="140">
        <v>5195647.21</v>
      </c>
      <c r="G435" s="140">
        <v>3456267.77</v>
      </c>
      <c r="H435" s="140">
        <v>2504313.4900000002</v>
      </c>
      <c r="I435" s="140">
        <v>1889714.01</v>
      </c>
      <c r="J435" s="140">
        <v>1445792.34</v>
      </c>
      <c r="K435" s="140">
        <v>1070983.92</v>
      </c>
      <c r="L435" s="140">
        <v>748503.18</v>
      </c>
      <c r="M435" s="140">
        <v>412993.97</v>
      </c>
      <c r="N435" s="140">
        <v>-152045.78</v>
      </c>
      <c r="O435" s="140">
        <v>2430436.5</v>
      </c>
      <c r="P435" s="140">
        <v>1968753.52</v>
      </c>
      <c r="Q435" s="199">
        <v>1453515.28</v>
      </c>
      <c r="R435" s="199">
        <v>1020306.84</v>
      </c>
      <c r="S435" s="199">
        <v>610233.43999999994</v>
      </c>
      <c r="T435" s="199">
        <v>317341.21999999997</v>
      </c>
      <c r="U435" s="199">
        <v>168012.98</v>
      </c>
      <c r="V435" s="199">
        <v>50484.81</v>
      </c>
      <c r="W435" s="199">
        <v>-48951.5</v>
      </c>
      <c r="X435" s="199">
        <v>-132100.17000000001</v>
      </c>
      <c r="Y435" s="199">
        <v>-217246.8</v>
      </c>
      <c r="Z435" s="199">
        <v>-327084.78999999998</v>
      </c>
      <c r="AA435" s="199">
        <v>-458355.29</v>
      </c>
      <c r="AB435" s="199">
        <v>-394441.25</v>
      </c>
      <c r="AC435" s="199">
        <f>IFERROR(VLOOKUP('SAP Data'!$C435,'2021 Balance Sheet'!$B$7:$O$1335,'2021 Balance Sheet'!D$2, FALSE),0)</f>
        <v>-327467.68</v>
      </c>
      <c r="AD435" s="199">
        <f>IFERROR(VLOOKUP('SAP Data'!$C435,'2021 Balance Sheet'!$B$7:$O$1335,'2021 Balance Sheet'!E$2, FALSE),0)</f>
        <v>-259403.34</v>
      </c>
      <c r="AE435" s="199">
        <f>IFERROR(VLOOKUP('SAP Data'!$C435,'2021 Balance Sheet'!$B$7:$O$1335,'2021 Balance Sheet'!F$2, FALSE),0)</f>
        <v>-197002.11</v>
      </c>
      <c r="AF435" s="199">
        <f>IFERROR(VLOOKUP('SAP Data'!$C435,'2021 Balance Sheet'!$B$7:$O$1335,'2021 Balance Sheet'!G$2, FALSE),0)</f>
        <v>-149889.07999999999</v>
      </c>
      <c r="AG435" s="199">
        <f>IFERROR(VLOOKUP('SAP Data'!$C435,'2021 Balance Sheet'!$B$7:$O$1335,'2021 Balance Sheet'!H$2, FALSE),0)</f>
        <v>-124182.46</v>
      </c>
      <c r="AH435" s="199">
        <f>IFERROR(VLOOKUP('SAP Data'!$C435,'2021 Balance Sheet'!$B$7:$O$1335,'2021 Balance Sheet'!I$2, FALSE),0)</f>
        <v>-104058.23</v>
      </c>
      <c r="AI435" s="199">
        <f>IFERROR(VLOOKUP('SAP Data'!$C435,'2021 Balance Sheet'!$B$7:$O$1335,'2021 Balance Sheet'!J$2, FALSE),0)</f>
        <v>-90174.76</v>
      </c>
      <c r="AJ435" s="199">
        <f>IFERROR(VLOOKUP('SAP Data'!$C435,'2021 Balance Sheet'!$B$7:$O$1335,'2021 Balance Sheet'!K$2, FALSE),0)</f>
        <v>-77249.08</v>
      </c>
      <c r="AK435" s="199">
        <f>IFERROR(VLOOKUP('SAP Data'!$C435,'2021 Balance Sheet'!$B$7:$O$1335,'2021 Balance Sheet'!L$2, FALSE),0)</f>
        <v>-62832.19</v>
      </c>
      <c r="AL435" s="199">
        <f>IFERROR(VLOOKUP('SAP Data'!$C435,'2021 Balance Sheet'!$B$7:$O$1335,'2021 Balance Sheet'!M$2, FALSE),0)</f>
        <v>-40407.03</v>
      </c>
      <c r="AM435" s="199">
        <f>IFERROR(VLOOKUP('SAP Data'!$C435,'2021 Balance Sheet'!$B$7:$O$1335,'2021 Balance Sheet'!N$2, FALSE),0)</f>
        <v>0</v>
      </c>
      <c r="AN435" s="199">
        <f>IFERROR(VLOOKUP('SAP Data'!$C435,'2021 Balance Sheet'!$B$7:$O$1335,'2021 Balance Sheet'!O$2, FALSE),0)</f>
        <v>0</v>
      </c>
      <c r="AO435" s="198">
        <f t="shared" si="12"/>
        <v>-394441.25</v>
      </c>
    </row>
    <row r="436" spans="1:41" ht="15.75" thickBot="1" x14ac:dyDescent="0.3">
      <c r="A436" s="26" t="str">
        <f t="shared" si="13"/>
        <v>186272</v>
      </c>
      <c r="B436" s="126" t="s">
        <v>694</v>
      </c>
      <c r="C436" s="153" t="s">
        <v>695</v>
      </c>
      <c r="D436" s="125" t="s">
        <v>4</v>
      </c>
      <c r="E436" s="139">
        <v>-14825.61</v>
      </c>
      <c r="F436" s="139">
        <v>-17409.97</v>
      </c>
      <c r="G436" s="139">
        <v>-19038.759999999998</v>
      </c>
      <c r="H436" s="139">
        <v>-19794.16</v>
      </c>
      <c r="I436" s="139">
        <v>-20144.38</v>
      </c>
      <c r="J436" s="139">
        <v>-20637.32</v>
      </c>
      <c r="K436" s="139">
        <v>-21173.03</v>
      </c>
      <c r="L436" s="139">
        <v>-21553.72</v>
      </c>
      <c r="M436" s="139">
        <v>0</v>
      </c>
      <c r="N436" s="139">
        <v>0</v>
      </c>
      <c r="O436" s="139">
        <v>0</v>
      </c>
      <c r="P436" s="139">
        <v>0</v>
      </c>
      <c r="Q436" s="199">
        <v>0</v>
      </c>
      <c r="R436" s="199">
        <v>0</v>
      </c>
      <c r="S436" s="199">
        <v>0</v>
      </c>
      <c r="T436" s="199">
        <v>0</v>
      </c>
      <c r="U436" s="199">
        <v>0</v>
      </c>
      <c r="V436" s="199">
        <v>0</v>
      </c>
      <c r="W436" s="199">
        <v>0</v>
      </c>
      <c r="X436" s="199">
        <v>0</v>
      </c>
      <c r="Y436" s="199">
        <v>0</v>
      </c>
      <c r="Z436" s="199">
        <v>0</v>
      </c>
      <c r="AA436" s="199">
        <v>-1639.12</v>
      </c>
      <c r="AB436" s="199">
        <v>-3765.64</v>
      </c>
      <c r="AC436" s="199">
        <f>IFERROR(VLOOKUP('SAP Data'!$C436,'2021 Balance Sheet'!$B$7:$O$1335,'2021 Balance Sheet'!D$2, FALSE),0)</f>
        <v>-5838.95</v>
      </c>
      <c r="AD436" s="199">
        <f>IFERROR(VLOOKUP('SAP Data'!$C436,'2021 Balance Sheet'!$B$7:$O$1335,'2021 Balance Sheet'!E$2, FALSE),0)</f>
        <v>-7016.09</v>
      </c>
      <c r="AE436" s="199">
        <f>IFERROR(VLOOKUP('SAP Data'!$C436,'2021 Balance Sheet'!$B$7:$O$1335,'2021 Balance Sheet'!F$2, FALSE),0)</f>
        <v>-7262.25</v>
      </c>
      <c r="AF436" s="199">
        <f>IFERROR(VLOOKUP('SAP Data'!$C436,'2021 Balance Sheet'!$B$7:$O$1335,'2021 Balance Sheet'!G$2, FALSE),0)</f>
        <v>-7520.02</v>
      </c>
      <c r="AG436" s="199">
        <f>IFERROR(VLOOKUP('SAP Data'!$C436,'2021 Balance Sheet'!$B$7:$O$1335,'2021 Balance Sheet'!H$2, FALSE),0)</f>
        <v>-8360.59</v>
      </c>
      <c r="AH436" s="199">
        <f>IFERROR(VLOOKUP('SAP Data'!$C436,'2021 Balance Sheet'!$B$7:$O$1335,'2021 Balance Sheet'!I$2, FALSE),0)</f>
        <v>-9901.51</v>
      </c>
      <c r="AI436" s="199">
        <f>IFERROR(VLOOKUP('SAP Data'!$C436,'2021 Balance Sheet'!$B$7:$O$1335,'2021 Balance Sheet'!J$2, FALSE),0)</f>
        <v>-12298.99</v>
      </c>
      <c r="AJ436" s="199">
        <f>IFERROR(VLOOKUP('SAP Data'!$C436,'2021 Balance Sheet'!$B$7:$O$1335,'2021 Balance Sheet'!K$2, FALSE),0)</f>
        <v>-15227.97</v>
      </c>
      <c r="AK436" s="199">
        <f>IFERROR(VLOOKUP('SAP Data'!$C436,'2021 Balance Sheet'!$B$7:$O$1335,'2021 Balance Sheet'!L$2, FALSE),0)</f>
        <v>-18217.349999999999</v>
      </c>
      <c r="AL436" s="199">
        <f>IFERROR(VLOOKUP('SAP Data'!$C436,'2021 Balance Sheet'!$B$7:$O$1335,'2021 Balance Sheet'!M$2, FALSE),0)</f>
        <v>-20468.53</v>
      </c>
      <c r="AM436" s="199">
        <f>IFERROR(VLOOKUP('SAP Data'!$C436,'2021 Balance Sheet'!$B$7:$O$1335,'2021 Balance Sheet'!N$2, FALSE),0)</f>
        <v>-892.5</v>
      </c>
      <c r="AN436" s="199">
        <f>IFERROR(VLOOKUP('SAP Data'!$C436,'2021 Balance Sheet'!$B$7:$O$1335,'2021 Balance Sheet'!O$2, FALSE),0)</f>
        <v>-929.19</v>
      </c>
      <c r="AO436" s="198">
        <f t="shared" si="12"/>
        <v>-3765.64</v>
      </c>
    </row>
    <row r="437" spans="1:41" ht="15.75" thickBot="1" x14ac:dyDescent="0.3">
      <c r="A437" s="26" t="str">
        <f t="shared" si="13"/>
        <v>186273</v>
      </c>
      <c r="B437" s="126" t="s">
        <v>1492</v>
      </c>
      <c r="C437" s="153" t="s">
        <v>1493</v>
      </c>
      <c r="D437" s="125" t="s">
        <v>4</v>
      </c>
      <c r="E437" s="140">
        <v>0</v>
      </c>
      <c r="F437" s="140">
        <v>0</v>
      </c>
      <c r="G437" s="140">
        <v>0</v>
      </c>
      <c r="H437" s="140">
        <v>0</v>
      </c>
      <c r="I437" s="140">
        <v>0</v>
      </c>
      <c r="J437" s="140">
        <v>0</v>
      </c>
      <c r="K437" s="140">
        <v>0</v>
      </c>
      <c r="L437" s="140">
        <v>0</v>
      </c>
      <c r="M437" s="140">
        <v>0</v>
      </c>
      <c r="N437" s="140">
        <v>0</v>
      </c>
      <c r="O437" s="140">
        <v>0</v>
      </c>
      <c r="P437" s="140">
        <v>0</v>
      </c>
      <c r="Q437" s="199">
        <v>0</v>
      </c>
      <c r="R437" s="199">
        <v>0</v>
      </c>
      <c r="S437" s="199">
        <v>0</v>
      </c>
      <c r="T437" s="199">
        <v>0</v>
      </c>
      <c r="U437" s="199">
        <v>0</v>
      </c>
      <c r="V437" s="199">
        <v>0</v>
      </c>
      <c r="W437" s="199">
        <v>0</v>
      </c>
      <c r="X437" s="199">
        <v>0</v>
      </c>
      <c r="Y437" s="199">
        <v>0</v>
      </c>
      <c r="Z437" s="199">
        <v>0</v>
      </c>
      <c r="AA437" s="199">
        <v>0</v>
      </c>
      <c r="AB437" s="199">
        <v>0</v>
      </c>
      <c r="AC437" s="199">
        <f>IFERROR(VLOOKUP('SAP Data'!$C437,'2021 Balance Sheet'!$B$7:$O$1335,'2021 Balance Sheet'!D$2, FALSE),0)</f>
        <v>0</v>
      </c>
      <c r="AD437" s="199">
        <f>IFERROR(VLOOKUP('SAP Data'!$C437,'2021 Balance Sheet'!$B$7:$O$1335,'2021 Balance Sheet'!E$2, FALSE),0)</f>
        <v>0</v>
      </c>
      <c r="AE437" s="199">
        <f>IFERROR(VLOOKUP('SAP Data'!$C437,'2021 Balance Sheet'!$B$7:$O$1335,'2021 Balance Sheet'!F$2, FALSE),0)</f>
        <v>0</v>
      </c>
      <c r="AF437" s="199">
        <f>IFERROR(VLOOKUP('SAP Data'!$C437,'2021 Balance Sheet'!$B$7:$O$1335,'2021 Balance Sheet'!G$2, FALSE),0)</f>
        <v>0</v>
      </c>
      <c r="AG437" s="199">
        <f>IFERROR(VLOOKUP('SAP Data'!$C437,'2021 Balance Sheet'!$B$7:$O$1335,'2021 Balance Sheet'!H$2, FALSE),0)</f>
        <v>0</v>
      </c>
      <c r="AH437" s="199">
        <f>IFERROR(VLOOKUP('SAP Data'!$C437,'2021 Balance Sheet'!$B$7:$O$1335,'2021 Balance Sheet'!I$2, FALSE),0)</f>
        <v>0</v>
      </c>
      <c r="AI437" s="199">
        <f>IFERROR(VLOOKUP('SAP Data'!$C437,'2021 Balance Sheet'!$B$7:$O$1335,'2021 Balance Sheet'!J$2, FALSE),0)</f>
        <v>0</v>
      </c>
      <c r="AJ437" s="199">
        <f>IFERROR(VLOOKUP('SAP Data'!$C437,'2021 Balance Sheet'!$B$7:$O$1335,'2021 Balance Sheet'!K$2, FALSE),0)</f>
        <v>0</v>
      </c>
      <c r="AK437" s="199">
        <f>IFERROR(VLOOKUP('SAP Data'!$C437,'2021 Balance Sheet'!$B$7:$O$1335,'2021 Balance Sheet'!L$2, FALSE),0)</f>
        <v>0</v>
      </c>
      <c r="AL437" s="199">
        <f>IFERROR(VLOOKUP('SAP Data'!$C437,'2021 Balance Sheet'!$B$7:$O$1335,'2021 Balance Sheet'!M$2, FALSE),0)</f>
        <v>0</v>
      </c>
      <c r="AM437" s="199">
        <f>IFERROR(VLOOKUP('SAP Data'!$C437,'2021 Balance Sheet'!$B$7:$O$1335,'2021 Balance Sheet'!N$2, FALSE),0)</f>
        <v>0</v>
      </c>
      <c r="AN437" s="199">
        <f>IFERROR(VLOOKUP('SAP Data'!$C437,'2021 Balance Sheet'!$B$7:$O$1335,'2021 Balance Sheet'!O$2, FALSE),0)</f>
        <v>0</v>
      </c>
      <c r="AO437" s="198">
        <f t="shared" si="12"/>
        <v>0</v>
      </c>
    </row>
    <row r="438" spans="1:41" ht="15.75" thickBot="1" x14ac:dyDescent="0.3">
      <c r="A438" s="26" t="str">
        <f t="shared" si="13"/>
        <v>186274</v>
      </c>
      <c r="B438" s="126" t="s">
        <v>697</v>
      </c>
      <c r="C438" s="153" t="s">
        <v>698</v>
      </c>
      <c r="D438" s="125" t="s">
        <v>4</v>
      </c>
      <c r="E438" s="139">
        <v>-173815.93</v>
      </c>
      <c r="F438" s="139">
        <v>-142965.70000000001</v>
      </c>
      <c r="G438" s="139">
        <v>-114424.91</v>
      </c>
      <c r="H438" s="139">
        <v>-90938.6</v>
      </c>
      <c r="I438" s="139">
        <v>-73142.09</v>
      </c>
      <c r="J438" s="139">
        <v>-58790.45</v>
      </c>
      <c r="K438" s="139">
        <v>-45970.239999999998</v>
      </c>
      <c r="L438" s="139">
        <v>-33220.050000000003</v>
      </c>
      <c r="M438" s="139">
        <v>-20134.52</v>
      </c>
      <c r="N438" s="139">
        <v>0.01</v>
      </c>
      <c r="O438" s="139">
        <v>-314481.88</v>
      </c>
      <c r="P438" s="139">
        <v>-266576.75</v>
      </c>
      <c r="Q438" s="199">
        <v>-219999.06</v>
      </c>
      <c r="R438" s="199">
        <v>-180934.22</v>
      </c>
      <c r="S438" s="199">
        <v>-144053.32</v>
      </c>
      <c r="T438" s="199">
        <v>-114759.26</v>
      </c>
      <c r="U438" s="199">
        <v>-92398.24</v>
      </c>
      <c r="V438" s="199">
        <v>-74321.740000000005</v>
      </c>
      <c r="W438" s="199">
        <v>-58219.44</v>
      </c>
      <c r="X438" s="199">
        <v>-42192.46</v>
      </c>
      <c r="Y438" s="199">
        <v>-25618.1</v>
      </c>
      <c r="Z438" s="199">
        <v>0</v>
      </c>
      <c r="AA438" s="199">
        <v>-31515.18</v>
      </c>
      <c r="AB438" s="199">
        <v>-26843.47</v>
      </c>
      <c r="AC438" s="199">
        <f>IFERROR(VLOOKUP('SAP Data'!$C438,'2021 Balance Sheet'!$B$7:$O$1335,'2021 Balance Sheet'!D$2, FALSE),0)</f>
        <v>-22210.6</v>
      </c>
      <c r="AD438" s="199">
        <f>IFERROR(VLOOKUP('SAP Data'!$C438,'2021 Balance Sheet'!$B$7:$O$1335,'2021 Balance Sheet'!E$2, FALSE),0)</f>
        <v>-18244.71</v>
      </c>
      <c r="AE438" s="199">
        <f>IFERROR(VLOOKUP('SAP Data'!$C438,'2021 Balance Sheet'!$B$7:$O$1335,'2021 Balance Sheet'!F$2, FALSE),0)</f>
        <v>-14503.35</v>
      </c>
      <c r="AF438" s="199">
        <f>IFERROR(VLOOKUP('SAP Data'!$C438,'2021 Balance Sheet'!$B$7:$O$1335,'2021 Balance Sheet'!G$2, FALSE),0)</f>
        <v>-11582.5</v>
      </c>
      <c r="AG438" s="199">
        <f>IFERROR(VLOOKUP('SAP Data'!$C438,'2021 Balance Sheet'!$B$7:$O$1335,'2021 Balance Sheet'!H$2, FALSE),0)</f>
        <v>-9391.5400000000009</v>
      </c>
      <c r="AH438" s="199">
        <f>IFERROR(VLOOKUP('SAP Data'!$C438,'2021 Balance Sheet'!$B$7:$O$1335,'2021 Balance Sheet'!I$2, FALSE),0)</f>
        <v>-7597.64</v>
      </c>
      <c r="AI438" s="199">
        <f>IFERROR(VLOOKUP('SAP Data'!$C438,'2021 Balance Sheet'!$B$7:$O$1335,'2021 Balance Sheet'!J$2, FALSE),0)</f>
        <v>-5970.38</v>
      </c>
      <c r="AJ438" s="199">
        <f>IFERROR(VLOOKUP('SAP Data'!$C438,'2021 Balance Sheet'!$B$7:$O$1335,'2021 Balance Sheet'!K$2, FALSE),0)</f>
        <v>-4339.71</v>
      </c>
      <c r="AK438" s="199">
        <f>IFERROR(VLOOKUP('SAP Data'!$C438,'2021 Balance Sheet'!$B$7:$O$1335,'2021 Balance Sheet'!L$2, FALSE),0)</f>
        <v>-2663.99</v>
      </c>
      <c r="AL438" s="199">
        <f>IFERROR(VLOOKUP('SAP Data'!$C438,'2021 Balance Sheet'!$B$7:$O$1335,'2021 Balance Sheet'!M$2, FALSE),0)</f>
        <v>-0.01</v>
      </c>
      <c r="AM438" s="199">
        <f>IFERROR(VLOOKUP('SAP Data'!$C438,'2021 Balance Sheet'!$B$7:$O$1335,'2021 Balance Sheet'!N$2, FALSE),0)</f>
        <v>-579145.81000000006</v>
      </c>
      <c r="AN438" s="199">
        <f>IFERROR(VLOOKUP('SAP Data'!$C438,'2021 Balance Sheet'!$B$7:$O$1335,'2021 Balance Sheet'!O$2, FALSE),0)</f>
        <v>-479081.8</v>
      </c>
      <c r="AO438" s="198">
        <f t="shared" si="12"/>
        <v>-26843.47</v>
      </c>
    </row>
    <row r="439" spans="1:41" ht="15.75" thickBot="1" x14ac:dyDescent="0.3">
      <c r="A439" s="26" t="str">
        <f t="shared" si="13"/>
        <v>186275</v>
      </c>
      <c r="B439" s="126" t="s">
        <v>700</v>
      </c>
      <c r="C439" s="153" t="s">
        <v>701</v>
      </c>
      <c r="D439" s="125" t="s">
        <v>4</v>
      </c>
      <c r="E439" s="140">
        <v>-1043503.09</v>
      </c>
      <c r="F439" s="140">
        <v>-1900424.84</v>
      </c>
      <c r="G439" s="140">
        <v>-1725602.19</v>
      </c>
      <c r="H439" s="140">
        <v>-2935762.48</v>
      </c>
      <c r="I439" s="140">
        <v>-1310194.17</v>
      </c>
      <c r="J439" s="140">
        <v>-507697</v>
      </c>
      <c r="K439" s="140">
        <v>-385346.66</v>
      </c>
      <c r="L439" s="140">
        <v>-372754.45</v>
      </c>
      <c r="M439" s="140">
        <v>-1413615.95</v>
      </c>
      <c r="N439" s="140">
        <v>-7148442.7599999998</v>
      </c>
      <c r="O439" s="140">
        <v>-6642021.3499999996</v>
      </c>
      <c r="P439" s="140">
        <v>-5660938.5099999998</v>
      </c>
      <c r="Q439" s="199">
        <v>-8714586.4399999995</v>
      </c>
      <c r="R439" s="199">
        <v>-10255516.609999999</v>
      </c>
      <c r="S439" s="199">
        <v>-9697594.8800000008</v>
      </c>
      <c r="T439" s="199">
        <v>-9766564.4199999999</v>
      </c>
      <c r="U439" s="199">
        <v>-9133928.8800000008</v>
      </c>
      <c r="V439" s="199">
        <v>-9797906.3300000001</v>
      </c>
      <c r="W439" s="199">
        <v>-10379790.060000001</v>
      </c>
      <c r="X439" s="199">
        <v>-10540066.109999999</v>
      </c>
      <c r="Y439" s="199">
        <v>-10590099.689999999</v>
      </c>
      <c r="Z439" s="199">
        <v>-10967766.619999999</v>
      </c>
      <c r="AA439" s="199">
        <v>-1791664.06</v>
      </c>
      <c r="AB439" s="199">
        <v>-2326291.34</v>
      </c>
      <c r="AC439" s="199">
        <f>IFERROR(VLOOKUP('SAP Data'!$C439,'2021 Balance Sheet'!$B$7:$O$1335,'2021 Balance Sheet'!D$2, FALSE),0)</f>
        <v>-4697174.2</v>
      </c>
      <c r="AD439" s="199">
        <f>IFERROR(VLOOKUP('SAP Data'!$C439,'2021 Balance Sheet'!$B$7:$O$1335,'2021 Balance Sheet'!E$2, FALSE),0)</f>
        <v>-6528859.0300000003</v>
      </c>
      <c r="AE439" s="199">
        <f>IFERROR(VLOOKUP('SAP Data'!$C439,'2021 Balance Sheet'!$B$7:$O$1335,'2021 Balance Sheet'!F$2, FALSE),0)</f>
        <v>-7587300.3499999996</v>
      </c>
      <c r="AF439" s="199">
        <f>IFERROR(VLOOKUP('SAP Data'!$C439,'2021 Balance Sheet'!$B$7:$O$1335,'2021 Balance Sheet'!G$2, FALSE),0)</f>
        <v>-6088148.8700000001</v>
      </c>
      <c r="AG439" s="199">
        <f>IFERROR(VLOOKUP('SAP Data'!$C439,'2021 Balance Sheet'!$B$7:$O$1335,'2021 Balance Sheet'!H$2, FALSE),0)</f>
        <v>-5247916.88</v>
      </c>
      <c r="AH439" s="199">
        <f>IFERROR(VLOOKUP('SAP Data'!$C439,'2021 Balance Sheet'!$B$7:$O$1335,'2021 Balance Sheet'!I$2, FALSE),0)</f>
        <v>-3980373.88</v>
      </c>
      <c r="AI439" s="199">
        <f>IFERROR(VLOOKUP('SAP Data'!$C439,'2021 Balance Sheet'!$B$7:$O$1335,'2021 Balance Sheet'!J$2, FALSE),0)</f>
        <v>-3474758.5</v>
      </c>
      <c r="AJ439" s="199">
        <f>IFERROR(VLOOKUP('SAP Data'!$C439,'2021 Balance Sheet'!$B$7:$O$1335,'2021 Balance Sheet'!K$2, FALSE),0)</f>
        <v>-2938682.4</v>
      </c>
      <c r="AK439" s="199">
        <f>IFERROR(VLOOKUP('SAP Data'!$C439,'2021 Balance Sheet'!$B$7:$O$1335,'2021 Balance Sheet'!L$2, FALSE),0)</f>
        <v>-3150122.72</v>
      </c>
      <c r="AL439" s="199">
        <f>IFERROR(VLOOKUP('SAP Data'!$C439,'2021 Balance Sheet'!$B$7:$O$1335,'2021 Balance Sheet'!M$2, FALSE),0)</f>
        <v>-5279434.84</v>
      </c>
      <c r="AM439" s="199">
        <f>IFERROR(VLOOKUP('SAP Data'!$C439,'2021 Balance Sheet'!$B$7:$O$1335,'2021 Balance Sheet'!N$2, FALSE),0)</f>
        <v>-630143.05000000005</v>
      </c>
      <c r="AN439" s="199">
        <f>IFERROR(VLOOKUP('SAP Data'!$C439,'2021 Balance Sheet'!$B$7:$O$1335,'2021 Balance Sheet'!O$2, FALSE),0)</f>
        <v>-3177282.16</v>
      </c>
      <c r="AO439" s="198">
        <f t="shared" si="12"/>
        <v>-2326291.34</v>
      </c>
    </row>
    <row r="440" spans="1:41" ht="15.75" thickBot="1" x14ac:dyDescent="0.3">
      <c r="A440" s="26" t="str">
        <f t="shared" si="13"/>
        <v>186276</v>
      </c>
      <c r="B440" s="126" t="s">
        <v>703</v>
      </c>
      <c r="C440" s="153" t="s">
        <v>704</v>
      </c>
      <c r="D440" s="125" t="s">
        <v>4</v>
      </c>
      <c r="E440" s="139">
        <v>101125</v>
      </c>
      <c r="F440" s="139">
        <v>101125</v>
      </c>
      <c r="G440" s="139">
        <v>101125</v>
      </c>
      <c r="H440" s="139">
        <v>101125</v>
      </c>
      <c r="I440" s="139">
        <v>101125</v>
      </c>
      <c r="J440" s="139">
        <v>101125</v>
      </c>
      <c r="K440" s="139">
        <v>101125</v>
      </c>
      <c r="L440" s="139">
        <v>101125</v>
      </c>
      <c r="M440" s="139">
        <v>101125</v>
      </c>
      <c r="N440" s="139">
        <v>101125</v>
      </c>
      <c r="O440" s="139">
        <v>0</v>
      </c>
      <c r="P440" s="139">
        <v>0</v>
      </c>
      <c r="Q440" s="199">
        <v>101125</v>
      </c>
      <c r="R440" s="199">
        <v>101125</v>
      </c>
      <c r="S440" s="199">
        <v>101125</v>
      </c>
      <c r="T440" s="199">
        <v>101125</v>
      </c>
      <c r="U440" s="199">
        <v>101125</v>
      </c>
      <c r="V440" s="199">
        <v>101125</v>
      </c>
      <c r="W440" s="199">
        <v>101125</v>
      </c>
      <c r="X440" s="199">
        <v>101125</v>
      </c>
      <c r="Y440" s="199">
        <v>101125</v>
      </c>
      <c r="Z440" s="199">
        <v>101125</v>
      </c>
      <c r="AA440" s="199">
        <v>0</v>
      </c>
      <c r="AB440" s="199">
        <v>0</v>
      </c>
      <c r="AC440" s="199">
        <f>IFERROR(VLOOKUP('SAP Data'!$C440,'2021 Balance Sheet'!$B$7:$O$1335,'2021 Balance Sheet'!D$2, FALSE),0)</f>
        <v>101125</v>
      </c>
      <c r="AD440" s="199">
        <f>IFERROR(VLOOKUP('SAP Data'!$C440,'2021 Balance Sheet'!$B$7:$O$1335,'2021 Balance Sheet'!E$2, FALSE),0)</f>
        <v>101125</v>
      </c>
      <c r="AE440" s="199">
        <f>IFERROR(VLOOKUP('SAP Data'!$C440,'2021 Balance Sheet'!$B$7:$O$1335,'2021 Balance Sheet'!F$2, FALSE),0)</f>
        <v>101125</v>
      </c>
      <c r="AF440" s="199">
        <f>IFERROR(VLOOKUP('SAP Data'!$C440,'2021 Balance Sheet'!$B$7:$O$1335,'2021 Balance Sheet'!G$2, FALSE),0)</f>
        <v>101125</v>
      </c>
      <c r="AG440" s="199">
        <f>IFERROR(VLOOKUP('SAP Data'!$C440,'2021 Balance Sheet'!$B$7:$O$1335,'2021 Balance Sheet'!H$2, FALSE),0)</f>
        <v>101125</v>
      </c>
      <c r="AH440" s="199">
        <f>IFERROR(VLOOKUP('SAP Data'!$C440,'2021 Balance Sheet'!$B$7:$O$1335,'2021 Balance Sheet'!I$2, FALSE),0)</f>
        <v>101125</v>
      </c>
      <c r="AI440" s="199">
        <f>IFERROR(VLOOKUP('SAP Data'!$C440,'2021 Balance Sheet'!$B$7:$O$1335,'2021 Balance Sheet'!J$2, FALSE),0)</f>
        <v>101125</v>
      </c>
      <c r="AJ440" s="199">
        <f>IFERROR(VLOOKUP('SAP Data'!$C440,'2021 Balance Sheet'!$B$7:$O$1335,'2021 Balance Sheet'!K$2, FALSE),0)</f>
        <v>101125</v>
      </c>
      <c r="AK440" s="199">
        <f>IFERROR(VLOOKUP('SAP Data'!$C440,'2021 Balance Sheet'!$B$7:$O$1335,'2021 Balance Sheet'!L$2, FALSE),0)</f>
        <v>101125</v>
      </c>
      <c r="AL440" s="199">
        <f>IFERROR(VLOOKUP('SAP Data'!$C440,'2021 Balance Sheet'!$B$7:$O$1335,'2021 Balance Sheet'!M$2, FALSE),0)</f>
        <v>101125</v>
      </c>
      <c r="AM440" s="199">
        <f>IFERROR(VLOOKUP('SAP Data'!$C440,'2021 Balance Sheet'!$B$7:$O$1335,'2021 Balance Sheet'!N$2, FALSE),0)</f>
        <v>0</v>
      </c>
      <c r="AN440" s="199">
        <f>IFERROR(VLOOKUP('SAP Data'!$C440,'2021 Balance Sheet'!$B$7:$O$1335,'2021 Balance Sheet'!O$2, FALSE),0)</f>
        <v>0</v>
      </c>
      <c r="AO440" s="198">
        <f t="shared" si="12"/>
        <v>0</v>
      </c>
    </row>
    <row r="441" spans="1:41" ht="15.75" thickBot="1" x14ac:dyDescent="0.3">
      <c r="A441" s="26" t="str">
        <f t="shared" si="13"/>
        <v>186277</v>
      </c>
      <c r="B441" s="126" t="s">
        <v>706</v>
      </c>
      <c r="C441" s="153" t="s">
        <v>707</v>
      </c>
      <c r="D441" s="125" t="s">
        <v>4</v>
      </c>
      <c r="E441" s="140">
        <v>-1802830.66</v>
      </c>
      <c r="F441" s="140">
        <v>-1344950.17</v>
      </c>
      <c r="G441" s="140">
        <v>-873809.03</v>
      </c>
      <c r="H441" s="140">
        <v>-624944.84</v>
      </c>
      <c r="I441" s="140">
        <v>-478428.85</v>
      </c>
      <c r="J441" s="140">
        <v>-385013.74</v>
      </c>
      <c r="K441" s="140">
        <v>-315816.05</v>
      </c>
      <c r="L441" s="140">
        <v>-259620.3</v>
      </c>
      <c r="M441" s="140">
        <v>-198731.69</v>
      </c>
      <c r="N441" s="140">
        <v>-49893.96</v>
      </c>
      <c r="O441" s="140">
        <v>-389445.36</v>
      </c>
      <c r="P441" s="140">
        <v>-307643.88</v>
      </c>
      <c r="Q441" s="199">
        <v>-218725.67</v>
      </c>
      <c r="R441" s="199">
        <v>-144750.46</v>
      </c>
      <c r="S441" s="199">
        <v>-73871.25</v>
      </c>
      <c r="T441" s="199">
        <v>-18277.77</v>
      </c>
      <c r="U441" s="199">
        <v>11542.53</v>
      </c>
      <c r="V441" s="199">
        <v>34049.4</v>
      </c>
      <c r="W441" s="199">
        <v>49960.95</v>
      </c>
      <c r="X441" s="199">
        <v>61819.15</v>
      </c>
      <c r="Y441" s="199">
        <v>74228.72</v>
      </c>
      <c r="Z441" s="199">
        <v>92254.9</v>
      </c>
      <c r="AA441" s="199">
        <v>-9495191.4800000004</v>
      </c>
      <c r="AB441" s="199">
        <v>-8002817.0999999996</v>
      </c>
      <c r="AC441" s="199">
        <f>IFERROR(VLOOKUP('SAP Data'!$C441,'2021 Balance Sheet'!$B$7:$O$1335,'2021 Balance Sheet'!D$2, FALSE),0)</f>
        <v>-6462744.9400000004</v>
      </c>
      <c r="AD441" s="199">
        <f>IFERROR(VLOOKUP('SAP Data'!$C441,'2021 Balance Sheet'!$B$7:$O$1335,'2021 Balance Sheet'!E$2, FALSE),0)</f>
        <v>-4896652.7</v>
      </c>
      <c r="AE441" s="199">
        <f>IFERROR(VLOOKUP('SAP Data'!$C441,'2021 Balance Sheet'!$B$7:$O$1335,'2021 Balance Sheet'!F$2, FALSE),0)</f>
        <v>-3534569.13</v>
      </c>
      <c r="AF441" s="199">
        <f>IFERROR(VLOOKUP('SAP Data'!$C441,'2021 Balance Sheet'!$B$7:$O$1335,'2021 Balance Sheet'!G$2, FALSE),0)</f>
        <v>-2551528.34</v>
      </c>
      <c r="AG441" s="199">
        <f>IFERROR(VLOOKUP('SAP Data'!$C441,'2021 Balance Sheet'!$B$7:$O$1335,'2021 Balance Sheet'!H$2, FALSE),0)</f>
        <v>-2046725.47</v>
      </c>
      <c r="AH441" s="199">
        <f>IFERROR(VLOOKUP('SAP Data'!$C441,'2021 Balance Sheet'!$B$7:$O$1335,'2021 Balance Sheet'!I$2, FALSE),0)</f>
        <v>-1680840.15</v>
      </c>
      <c r="AI441" s="199">
        <f>IFERROR(VLOOKUP('SAP Data'!$C441,'2021 Balance Sheet'!$B$7:$O$1335,'2021 Balance Sheet'!J$2, FALSE),0)</f>
        <v>-1469419.75</v>
      </c>
      <c r="AJ441" s="199">
        <f>IFERROR(VLOOKUP('SAP Data'!$C441,'2021 Balance Sheet'!$B$7:$O$1335,'2021 Balance Sheet'!K$2, FALSE),0)</f>
        <v>-1283537.6499999999</v>
      </c>
      <c r="AK441" s="199">
        <f>IFERROR(VLOOKUP('SAP Data'!$C441,'2021 Balance Sheet'!$B$7:$O$1335,'2021 Balance Sheet'!L$2, FALSE),0)</f>
        <v>-1068517.3400000001</v>
      </c>
      <c r="AL441" s="199">
        <f>IFERROR(VLOOKUP('SAP Data'!$C441,'2021 Balance Sheet'!$B$7:$O$1335,'2021 Balance Sheet'!M$2, FALSE),0)</f>
        <v>-620135.4</v>
      </c>
      <c r="AM441" s="199">
        <f>IFERROR(VLOOKUP('SAP Data'!$C441,'2021 Balance Sheet'!$B$7:$O$1335,'2021 Balance Sheet'!N$2, FALSE),0)</f>
        <v>-4091990.72</v>
      </c>
      <c r="AN441" s="199">
        <f>IFERROR(VLOOKUP('SAP Data'!$C441,'2021 Balance Sheet'!$B$7:$O$1335,'2021 Balance Sheet'!O$2, FALSE),0)</f>
        <v>-3515326.47</v>
      </c>
      <c r="AO441" s="198">
        <f t="shared" si="12"/>
        <v>-8002817.0999999996</v>
      </c>
    </row>
    <row r="442" spans="1:41" ht="15.75" thickBot="1" x14ac:dyDescent="0.3">
      <c r="A442" s="26" t="str">
        <f t="shared" si="13"/>
        <v>186278</v>
      </c>
      <c r="B442" s="126" t="s">
        <v>709</v>
      </c>
      <c r="C442" s="153" t="s">
        <v>710</v>
      </c>
      <c r="D442" s="125" t="s">
        <v>4</v>
      </c>
      <c r="E442" s="139">
        <v>6600.3</v>
      </c>
      <c r="F442" s="139">
        <v>6600.3</v>
      </c>
      <c r="G442" s="139">
        <v>6600.3</v>
      </c>
      <c r="H442" s="139">
        <v>30175.919999999998</v>
      </c>
      <c r="I442" s="139">
        <v>30175.919999999998</v>
      </c>
      <c r="J442" s="139">
        <v>30175.919999999998</v>
      </c>
      <c r="K442" s="139">
        <v>30175.919999999998</v>
      </c>
      <c r="L442" s="139">
        <v>30175.919999999998</v>
      </c>
      <c r="M442" s="139">
        <v>30175.919999999998</v>
      </c>
      <c r="N442" s="139">
        <v>40377.99</v>
      </c>
      <c r="O442" s="139">
        <v>10202.07</v>
      </c>
      <c r="P442" s="139">
        <v>10202.07</v>
      </c>
      <c r="Q442" s="199">
        <v>10202.07</v>
      </c>
      <c r="R442" s="199">
        <v>10202.07</v>
      </c>
      <c r="S442" s="199">
        <v>10202.07</v>
      </c>
      <c r="T442" s="199">
        <v>14652.4</v>
      </c>
      <c r="U442" s="199">
        <v>14652.4</v>
      </c>
      <c r="V442" s="199">
        <v>14652.4</v>
      </c>
      <c r="W442" s="199">
        <v>14652.4</v>
      </c>
      <c r="X442" s="199">
        <v>14652.4</v>
      </c>
      <c r="Y442" s="199">
        <v>14652.4</v>
      </c>
      <c r="Z442" s="199">
        <v>14652.4</v>
      </c>
      <c r="AA442" s="199">
        <v>0</v>
      </c>
      <c r="AB442" s="199">
        <v>0</v>
      </c>
      <c r="AC442" s="199">
        <f>IFERROR(VLOOKUP('SAP Data'!$C442,'2021 Balance Sheet'!$B$7:$O$1335,'2021 Balance Sheet'!D$2, FALSE),0)</f>
        <v>0</v>
      </c>
      <c r="AD442" s="199">
        <f>IFERROR(VLOOKUP('SAP Data'!$C442,'2021 Balance Sheet'!$B$7:$O$1335,'2021 Balance Sheet'!E$2, FALSE),0)</f>
        <v>0</v>
      </c>
      <c r="AE442" s="199">
        <f>IFERROR(VLOOKUP('SAP Data'!$C442,'2021 Balance Sheet'!$B$7:$O$1335,'2021 Balance Sheet'!F$2, FALSE),0)</f>
        <v>0</v>
      </c>
      <c r="AF442" s="199">
        <f>IFERROR(VLOOKUP('SAP Data'!$C442,'2021 Balance Sheet'!$B$7:$O$1335,'2021 Balance Sheet'!G$2, FALSE),0)</f>
        <v>11081.33</v>
      </c>
      <c r="AG442" s="199">
        <f>IFERROR(VLOOKUP('SAP Data'!$C442,'2021 Balance Sheet'!$B$7:$O$1335,'2021 Balance Sheet'!H$2, FALSE),0)</f>
        <v>11081.33</v>
      </c>
      <c r="AH442" s="199">
        <f>IFERROR(VLOOKUP('SAP Data'!$C442,'2021 Balance Sheet'!$B$7:$O$1335,'2021 Balance Sheet'!I$2, FALSE),0)</f>
        <v>11081.33</v>
      </c>
      <c r="AI442" s="199">
        <f>IFERROR(VLOOKUP('SAP Data'!$C442,'2021 Balance Sheet'!$B$7:$O$1335,'2021 Balance Sheet'!J$2, FALSE),0)</f>
        <v>11081.33</v>
      </c>
      <c r="AJ442" s="199">
        <f>IFERROR(VLOOKUP('SAP Data'!$C442,'2021 Balance Sheet'!$B$7:$O$1335,'2021 Balance Sheet'!K$2, FALSE),0)</f>
        <v>11081.33</v>
      </c>
      <c r="AK442" s="199">
        <f>IFERROR(VLOOKUP('SAP Data'!$C442,'2021 Balance Sheet'!$B$7:$O$1335,'2021 Balance Sheet'!L$2, FALSE),0)</f>
        <v>11081.33</v>
      </c>
      <c r="AL442" s="199">
        <f>IFERROR(VLOOKUP('SAP Data'!$C442,'2021 Balance Sheet'!$B$7:$O$1335,'2021 Balance Sheet'!M$2, FALSE),0)</f>
        <v>11081.33</v>
      </c>
      <c r="AM442" s="199">
        <f>IFERROR(VLOOKUP('SAP Data'!$C442,'2021 Balance Sheet'!$B$7:$O$1335,'2021 Balance Sheet'!N$2, FALSE),0)</f>
        <v>40348.949999999997</v>
      </c>
      <c r="AN442" s="199">
        <f>IFERROR(VLOOKUP('SAP Data'!$C442,'2021 Balance Sheet'!$B$7:$O$1335,'2021 Balance Sheet'!O$2, FALSE),0)</f>
        <v>40348.949999999997</v>
      </c>
      <c r="AO442" s="198">
        <f t="shared" si="12"/>
        <v>0</v>
      </c>
    </row>
    <row r="443" spans="1:41" ht="15.75" thickBot="1" x14ac:dyDescent="0.3">
      <c r="A443" s="26" t="str">
        <f t="shared" si="13"/>
        <v>186279</v>
      </c>
      <c r="B443" s="126" t="s">
        <v>3205</v>
      </c>
      <c r="C443" s="153" t="s">
        <v>3206</v>
      </c>
      <c r="D443" s="125"/>
      <c r="E443" s="139"/>
      <c r="F443" s="139"/>
      <c r="G443" s="139"/>
      <c r="H443" s="139"/>
      <c r="I443" s="139"/>
      <c r="J443" s="139"/>
      <c r="K443" s="139"/>
      <c r="L443" s="139"/>
      <c r="M443" s="139"/>
      <c r="N443" s="139"/>
      <c r="O443" s="139"/>
      <c r="P443" s="139"/>
      <c r="Q443" s="199">
        <v>0</v>
      </c>
      <c r="R443" s="199">
        <v>0</v>
      </c>
      <c r="S443" s="199">
        <v>0</v>
      </c>
      <c r="T443" s="199">
        <v>0</v>
      </c>
      <c r="U443" s="199">
        <v>0</v>
      </c>
      <c r="V443" s="199">
        <v>0</v>
      </c>
      <c r="W443" s="199">
        <v>0</v>
      </c>
      <c r="X443" s="199">
        <v>0</v>
      </c>
      <c r="Y443" s="199">
        <v>0</v>
      </c>
      <c r="Z443" s="199">
        <v>0</v>
      </c>
      <c r="AA443" s="199">
        <v>0</v>
      </c>
      <c r="AB443" s="199">
        <v>0</v>
      </c>
      <c r="AC443" s="199">
        <f>IFERROR(VLOOKUP('SAP Data'!$C443,'2021 Balance Sheet'!$B$7:$O$1335,'2021 Balance Sheet'!D$2, FALSE),0)</f>
        <v>0</v>
      </c>
      <c r="AD443" s="199">
        <f>IFERROR(VLOOKUP('SAP Data'!$C443,'2021 Balance Sheet'!$B$7:$O$1335,'2021 Balance Sheet'!E$2, FALSE),0)</f>
        <v>0</v>
      </c>
      <c r="AE443" s="199">
        <f>IFERROR(VLOOKUP('SAP Data'!$C443,'2021 Balance Sheet'!$B$7:$O$1335,'2021 Balance Sheet'!F$2, FALSE),0)</f>
        <v>0</v>
      </c>
      <c r="AF443" s="199">
        <f>IFERROR(VLOOKUP('SAP Data'!$C443,'2021 Balance Sheet'!$B$7:$O$1335,'2021 Balance Sheet'!G$2, FALSE),0)</f>
        <v>0</v>
      </c>
      <c r="AG443" s="199">
        <f>IFERROR(VLOOKUP('SAP Data'!$C443,'2021 Balance Sheet'!$B$7:$O$1335,'2021 Balance Sheet'!H$2, FALSE),0)</f>
        <v>0</v>
      </c>
      <c r="AH443" s="199">
        <f>IFERROR(VLOOKUP('SAP Data'!$C443,'2021 Balance Sheet'!$B$7:$O$1335,'2021 Balance Sheet'!I$2, FALSE),0)</f>
        <v>0</v>
      </c>
      <c r="AI443" s="199">
        <f>IFERROR(VLOOKUP('SAP Data'!$C443,'2021 Balance Sheet'!$B$7:$O$1335,'2021 Balance Sheet'!J$2, FALSE),0)</f>
        <v>0</v>
      </c>
      <c r="AJ443" s="199">
        <f>IFERROR(VLOOKUP('SAP Data'!$C443,'2021 Balance Sheet'!$B$7:$O$1335,'2021 Balance Sheet'!K$2, FALSE),0)</f>
        <v>0</v>
      </c>
      <c r="AK443" s="199">
        <f>IFERROR(VLOOKUP('SAP Data'!$C443,'2021 Balance Sheet'!$B$7:$O$1335,'2021 Balance Sheet'!L$2, FALSE),0)</f>
        <v>0</v>
      </c>
      <c r="AL443" s="199">
        <f>IFERROR(VLOOKUP('SAP Data'!$C443,'2021 Balance Sheet'!$B$7:$O$1335,'2021 Balance Sheet'!M$2, FALSE),0)</f>
        <v>0</v>
      </c>
      <c r="AM443" s="199">
        <f>IFERROR(VLOOKUP('SAP Data'!$C443,'2021 Balance Sheet'!$B$7:$O$1335,'2021 Balance Sheet'!N$2, FALSE),0)</f>
        <v>0</v>
      </c>
      <c r="AN443" s="199">
        <f>IFERROR(VLOOKUP('SAP Data'!$C443,'2021 Balance Sheet'!$B$7:$O$1335,'2021 Balance Sheet'!O$2, FALSE),0)</f>
        <v>0</v>
      </c>
      <c r="AO443" s="198">
        <f t="shared" si="12"/>
        <v>0</v>
      </c>
    </row>
    <row r="444" spans="1:41" ht="15.75" thickBot="1" x14ac:dyDescent="0.3">
      <c r="A444" s="26" t="str">
        <f t="shared" si="13"/>
        <v>186280</v>
      </c>
      <c r="B444" s="126" t="s">
        <v>712</v>
      </c>
      <c r="C444" s="153" t="s">
        <v>713</v>
      </c>
      <c r="D444" s="125" t="s">
        <v>4</v>
      </c>
      <c r="E444" s="140">
        <v>-613334.5</v>
      </c>
      <c r="F444" s="140">
        <v>-614467.79</v>
      </c>
      <c r="G444" s="140">
        <v>-624317.49</v>
      </c>
      <c r="H444" s="140">
        <v>-625814.24</v>
      </c>
      <c r="I444" s="140">
        <v>-633295.24</v>
      </c>
      <c r="J444" s="140">
        <v>-640451.6</v>
      </c>
      <c r="K444" s="140">
        <v>-643205.02</v>
      </c>
      <c r="L444" s="140">
        <v>-644662.43999999994</v>
      </c>
      <c r="M444" s="140">
        <v>-645984.02</v>
      </c>
      <c r="N444" s="140">
        <v>-662953.46</v>
      </c>
      <c r="O444" s="140">
        <v>-664210.84</v>
      </c>
      <c r="P444" s="140">
        <v>-682145.62</v>
      </c>
      <c r="Q444" s="199">
        <v>-689755.32</v>
      </c>
      <c r="R444" s="199">
        <v>-690748.88</v>
      </c>
      <c r="S444" s="199">
        <v>-701777.3</v>
      </c>
      <c r="T444" s="199">
        <v>-704002.24</v>
      </c>
      <c r="U444" s="199">
        <v>-706855.53</v>
      </c>
      <c r="V444" s="199">
        <v>-742892.64</v>
      </c>
      <c r="W444" s="199">
        <v>-803747.18</v>
      </c>
      <c r="X444" s="199">
        <v>-813177.09</v>
      </c>
      <c r="Y444" s="199">
        <v>-912059</v>
      </c>
      <c r="Z444" s="199">
        <v>-959641.74</v>
      </c>
      <c r="AA444" s="199">
        <v>-1066385.1299999999</v>
      </c>
      <c r="AB444" s="199">
        <v>-1156190.77</v>
      </c>
      <c r="AC444" s="199">
        <f>IFERROR(VLOOKUP('SAP Data'!$C444,'2021 Balance Sheet'!$B$7:$O$1335,'2021 Balance Sheet'!D$2, FALSE),0)</f>
        <v>-1178596.3700000001</v>
      </c>
      <c r="AD444" s="199">
        <f>IFERROR(VLOOKUP('SAP Data'!$C444,'2021 Balance Sheet'!$B$7:$O$1335,'2021 Balance Sheet'!E$2, FALSE),0)</f>
        <v>-1179848.56</v>
      </c>
      <c r="AE444" s="199">
        <f>IFERROR(VLOOKUP('SAP Data'!$C444,'2021 Balance Sheet'!$B$7:$O$1335,'2021 Balance Sheet'!F$2, FALSE),0)</f>
        <v>-1128107.8999999999</v>
      </c>
      <c r="AF444" s="199">
        <f>IFERROR(VLOOKUP('SAP Data'!$C444,'2021 Balance Sheet'!$B$7:$O$1335,'2021 Balance Sheet'!G$2, FALSE),0)</f>
        <v>-1129195.56</v>
      </c>
      <c r="AG444" s="199">
        <f>IFERROR(VLOOKUP('SAP Data'!$C444,'2021 Balance Sheet'!$B$7:$O$1335,'2021 Balance Sheet'!H$2, FALSE),0)</f>
        <v>-1130193.28</v>
      </c>
      <c r="AH444" s="199">
        <f>IFERROR(VLOOKUP('SAP Data'!$C444,'2021 Balance Sheet'!$B$7:$O$1335,'2021 Balance Sheet'!I$2, FALSE),0)</f>
        <v>-1128545.6599999999</v>
      </c>
      <c r="AI444" s="199">
        <f>IFERROR(VLOOKUP('SAP Data'!$C444,'2021 Balance Sheet'!$B$7:$O$1335,'2021 Balance Sheet'!J$2, FALSE),0)</f>
        <v>-1130505.8400000001</v>
      </c>
      <c r="AJ444" s="199">
        <f>IFERROR(VLOOKUP('SAP Data'!$C444,'2021 Balance Sheet'!$B$7:$O$1335,'2021 Balance Sheet'!K$2, FALSE),0)</f>
        <v>-1130687.2</v>
      </c>
      <c r="AK444" s="199">
        <f>IFERROR(VLOOKUP('SAP Data'!$C444,'2021 Balance Sheet'!$B$7:$O$1335,'2021 Balance Sheet'!L$2, FALSE),0)</f>
        <v>-1138340.43</v>
      </c>
      <c r="AL444" s="199">
        <f>IFERROR(VLOOKUP('SAP Data'!$C444,'2021 Balance Sheet'!$B$7:$O$1335,'2021 Balance Sheet'!M$2, FALSE),0)</f>
        <v>-1139541.92</v>
      </c>
      <c r="AM444" s="199">
        <f>IFERROR(VLOOKUP('SAP Data'!$C444,'2021 Balance Sheet'!$B$7:$O$1335,'2021 Balance Sheet'!N$2, FALSE),0)</f>
        <v>-1139572.96</v>
      </c>
      <c r="AN444" s="199">
        <f>IFERROR(VLOOKUP('SAP Data'!$C444,'2021 Balance Sheet'!$B$7:$O$1335,'2021 Balance Sheet'!O$2, FALSE),0)</f>
        <v>-1142817.23</v>
      </c>
      <c r="AO444" s="198">
        <f t="shared" si="12"/>
        <v>-1156190.77</v>
      </c>
    </row>
    <row r="445" spans="1:41" ht="15.75" thickBot="1" x14ac:dyDescent="0.3">
      <c r="A445" s="26" t="str">
        <f t="shared" si="13"/>
        <v>186281</v>
      </c>
      <c r="B445" s="126" t="s">
        <v>715</v>
      </c>
      <c r="C445" s="153" t="s">
        <v>716</v>
      </c>
      <c r="D445" s="125" t="s">
        <v>4</v>
      </c>
      <c r="E445" s="139">
        <v>613334.5</v>
      </c>
      <c r="F445" s="139">
        <v>614467.79</v>
      </c>
      <c r="G445" s="139">
        <v>624317.49</v>
      </c>
      <c r="H445" s="139">
        <v>625814.24</v>
      </c>
      <c r="I445" s="139">
        <v>633295.24</v>
      </c>
      <c r="J445" s="139">
        <v>640451.6</v>
      </c>
      <c r="K445" s="139">
        <v>643205.02</v>
      </c>
      <c r="L445" s="139">
        <v>644662.43999999994</v>
      </c>
      <c r="M445" s="139">
        <v>645984.02</v>
      </c>
      <c r="N445" s="139">
        <v>662953.46</v>
      </c>
      <c r="O445" s="139">
        <v>664210.84</v>
      </c>
      <c r="P445" s="139">
        <v>682145.62</v>
      </c>
      <c r="Q445" s="199">
        <v>689755.32</v>
      </c>
      <c r="R445" s="199">
        <v>690748.88</v>
      </c>
      <c r="S445" s="199">
        <v>701777.3</v>
      </c>
      <c r="T445" s="199">
        <v>704002.24</v>
      </c>
      <c r="U445" s="199">
        <v>706855.53</v>
      </c>
      <c r="V445" s="199">
        <v>742892.64</v>
      </c>
      <c r="W445" s="199">
        <v>803747.18</v>
      </c>
      <c r="X445" s="199">
        <v>813177.09</v>
      </c>
      <c r="Y445" s="199">
        <v>912059</v>
      </c>
      <c r="Z445" s="199">
        <v>959641.74</v>
      </c>
      <c r="AA445" s="199">
        <v>1066385.1299999999</v>
      </c>
      <c r="AB445" s="199">
        <v>1156190.77</v>
      </c>
      <c r="AC445" s="199">
        <f>IFERROR(VLOOKUP('SAP Data'!$C445,'2021 Balance Sheet'!$B$7:$O$1335,'2021 Balance Sheet'!D$2, FALSE),0)</f>
        <v>1178596.3700000001</v>
      </c>
      <c r="AD445" s="199">
        <f>IFERROR(VLOOKUP('SAP Data'!$C445,'2021 Balance Sheet'!$B$7:$O$1335,'2021 Balance Sheet'!E$2, FALSE),0)</f>
        <v>1179848.56</v>
      </c>
      <c r="AE445" s="199">
        <f>IFERROR(VLOOKUP('SAP Data'!$C445,'2021 Balance Sheet'!$B$7:$O$1335,'2021 Balance Sheet'!F$2, FALSE),0)</f>
        <v>1128107.8999999999</v>
      </c>
      <c r="AF445" s="199">
        <f>IFERROR(VLOOKUP('SAP Data'!$C445,'2021 Balance Sheet'!$B$7:$O$1335,'2021 Balance Sheet'!G$2, FALSE),0)</f>
        <v>1129195.56</v>
      </c>
      <c r="AG445" s="199">
        <f>IFERROR(VLOOKUP('SAP Data'!$C445,'2021 Balance Sheet'!$B$7:$O$1335,'2021 Balance Sheet'!H$2, FALSE),0)</f>
        <v>1130193.28</v>
      </c>
      <c r="AH445" s="199">
        <f>IFERROR(VLOOKUP('SAP Data'!$C445,'2021 Balance Sheet'!$B$7:$O$1335,'2021 Balance Sheet'!I$2, FALSE),0)</f>
        <v>1128545.6599999999</v>
      </c>
      <c r="AI445" s="199">
        <f>IFERROR(VLOOKUP('SAP Data'!$C445,'2021 Balance Sheet'!$B$7:$O$1335,'2021 Balance Sheet'!J$2, FALSE),0)</f>
        <v>1130505.8400000001</v>
      </c>
      <c r="AJ445" s="199">
        <f>IFERROR(VLOOKUP('SAP Data'!$C445,'2021 Balance Sheet'!$B$7:$O$1335,'2021 Balance Sheet'!K$2, FALSE),0)</f>
        <v>1130687.2</v>
      </c>
      <c r="AK445" s="199">
        <f>IFERROR(VLOOKUP('SAP Data'!$C445,'2021 Balance Sheet'!$B$7:$O$1335,'2021 Balance Sheet'!L$2, FALSE),0)</f>
        <v>1138340.43</v>
      </c>
      <c r="AL445" s="199">
        <f>IFERROR(VLOOKUP('SAP Data'!$C445,'2021 Balance Sheet'!$B$7:$O$1335,'2021 Balance Sheet'!M$2, FALSE),0)</f>
        <v>1139541.92</v>
      </c>
      <c r="AM445" s="199">
        <f>IFERROR(VLOOKUP('SAP Data'!$C445,'2021 Balance Sheet'!$B$7:$O$1335,'2021 Balance Sheet'!N$2, FALSE),0)</f>
        <v>1139572.96</v>
      </c>
      <c r="AN445" s="199">
        <f>IFERROR(VLOOKUP('SAP Data'!$C445,'2021 Balance Sheet'!$B$7:$O$1335,'2021 Balance Sheet'!O$2, FALSE),0)</f>
        <v>1142817.23</v>
      </c>
      <c r="AO445" s="198">
        <f t="shared" si="12"/>
        <v>1156190.77</v>
      </c>
    </row>
    <row r="446" spans="1:41" ht="15.75" thickBot="1" x14ac:dyDescent="0.3">
      <c r="A446" s="26" t="str">
        <f t="shared" si="13"/>
        <v>186282</v>
      </c>
      <c r="B446" s="126" t="s">
        <v>718</v>
      </c>
      <c r="C446" s="153" t="s">
        <v>719</v>
      </c>
      <c r="D446" s="125" t="s">
        <v>4</v>
      </c>
      <c r="E446" s="140">
        <v>-10564829.630000001</v>
      </c>
      <c r="F446" s="140">
        <v>-10597844.720000001</v>
      </c>
      <c r="G446" s="140">
        <v>-10630962.98</v>
      </c>
      <c r="H446" s="140">
        <v>-10664184.74</v>
      </c>
      <c r="I446" s="140">
        <v>-10697510.32</v>
      </c>
      <c r="J446" s="140">
        <v>-10730940.039999999</v>
      </c>
      <c r="K446" s="140">
        <v>-10764474.23</v>
      </c>
      <c r="L446" s="140">
        <v>-10798113.210000001</v>
      </c>
      <c r="M446" s="140">
        <v>-8069625.96</v>
      </c>
      <c r="N446" s="140">
        <v>-8094843.54</v>
      </c>
      <c r="O446" s="140">
        <v>-8120139.9299999997</v>
      </c>
      <c r="P446" s="140">
        <v>-8145515.3700000001</v>
      </c>
      <c r="Q446" s="199">
        <v>-8163707.0199999996</v>
      </c>
      <c r="R446" s="199">
        <v>-8181939.2999999998</v>
      </c>
      <c r="S446" s="199">
        <v>-8200212.2999999998</v>
      </c>
      <c r="T446" s="199">
        <v>-8218526.1100000003</v>
      </c>
      <c r="U446" s="199">
        <v>-8236880.8200000003</v>
      </c>
      <c r="V446" s="199">
        <v>-8255276.5199999996</v>
      </c>
      <c r="W446" s="199">
        <v>-8273713.2999999998</v>
      </c>
      <c r="X446" s="199">
        <v>-8292191.2599999998</v>
      </c>
      <c r="Y446" s="199">
        <v>-3523214.83</v>
      </c>
      <c r="Z446" s="199">
        <v>-3531083.34</v>
      </c>
      <c r="AA446" s="199">
        <v>-3538969.43</v>
      </c>
      <c r="AB446" s="199">
        <v>-3546873.13</v>
      </c>
      <c r="AC446" s="199">
        <f>IFERROR(VLOOKUP('SAP Data'!$C446,'2021 Balance Sheet'!$B$7:$O$1335,'2021 Balance Sheet'!D$2, FALSE),0)</f>
        <v>-3551011.15</v>
      </c>
      <c r="AD446" s="199">
        <f>IFERROR(VLOOKUP('SAP Data'!$C446,'2021 Balance Sheet'!$B$7:$O$1335,'2021 Balance Sheet'!E$2, FALSE),0)</f>
        <v>-3555154</v>
      </c>
      <c r="AE446" s="199">
        <f>IFERROR(VLOOKUP('SAP Data'!$C446,'2021 Balance Sheet'!$B$7:$O$1335,'2021 Balance Sheet'!F$2, FALSE),0)</f>
        <v>-3559301.68</v>
      </c>
      <c r="AF446" s="199">
        <f>IFERROR(VLOOKUP('SAP Data'!$C446,'2021 Balance Sheet'!$B$7:$O$1335,'2021 Balance Sheet'!G$2, FALSE),0)</f>
        <v>-3563454.2</v>
      </c>
      <c r="AG446" s="199">
        <f>IFERROR(VLOOKUP('SAP Data'!$C446,'2021 Balance Sheet'!$B$7:$O$1335,'2021 Balance Sheet'!H$2, FALSE),0)</f>
        <v>-3567611.56</v>
      </c>
      <c r="AH446" s="199">
        <f>IFERROR(VLOOKUP('SAP Data'!$C446,'2021 Balance Sheet'!$B$7:$O$1335,'2021 Balance Sheet'!I$2, FALSE),0)</f>
        <v>-3571773.77</v>
      </c>
      <c r="AI446" s="199">
        <f>IFERROR(VLOOKUP('SAP Data'!$C446,'2021 Balance Sheet'!$B$7:$O$1335,'2021 Balance Sheet'!J$2, FALSE),0)</f>
        <v>-3575940.84</v>
      </c>
      <c r="AJ446" s="199">
        <f>IFERROR(VLOOKUP('SAP Data'!$C446,'2021 Balance Sheet'!$B$7:$O$1335,'2021 Balance Sheet'!K$2, FALSE),0)</f>
        <v>-3580112.77</v>
      </c>
      <c r="AK446" s="199">
        <f>IFERROR(VLOOKUP('SAP Data'!$C446,'2021 Balance Sheet'!$B$7:$O$1335,'2021 Balance Sheet'!L$2, FALSE),0)</f>
        <v>-33957.33</v>
      </c>
      <c r="AL446" s="199">
        <f>IFERROR(VLOOKUP('SAP Data'!$C446,'2021 Balance Sheet'!$B$7:$O$1335,'2021 Balance Sheet'!M$2, FALSE),0)</f>
        <v>-33996.949999999997</v>
      </c>
      <c r="AM446" s="199">
        <f>IFERROR(VLOOKUP('SAP Data'!$C446,'2021 Balance Sheet'!$B$7:$O$1335,'2021 Balance Sheet'!N$2, FALSE),0)</f>
        <v>0</v>
      </c>
      <c r="AN446" s="199">
        <f>IFERROR(VLOOKUP('SAP Data'!$C446,'2021 Balance Sheet'!$B$7:$O$1335,'2021 Balance Sheet'!O$2, FALSE),0)</f>
        <v>0</v>
      </c>
      <c r="AO446" s="198">
        <f t="shared" si="12"/>
        <v>-3546873.13</v>
      </c>
    </row>
    <row r="447" spans="1:41" ht="15.75" thickBot="1" x14ac:dyDescent="0.3">
      <c r="A447" s="26" t="str">
        <f t="shared" si="13"/>
        <v>186284</v>
      </c>
      <c r="B447" s="126" t="s">
        <v>721</v>
      </c>
      <c r="C447" s="153" t="s">
        <v>722</v>
      </c>
      <c r="D447" s="125" t="s">
        <v>4</v>
      </c>
      <c r="E447" s="139">
        <v>147703.47</v>
      </c>
      <c r="F447" s="139">
        <v>147703.47</v>
      </c>
      <c r="G447" s="139">
        <v>183503.47</v>
      </c>
      <c r="H447" s="139">
        <v>204519.47</v>
      </c>
      <c r="I447" s="139">
        <v>204519.47</v>
      </c>
      <c r="J447" s="139">
        <v>204519.47</v>
      </c>
      <c r="K447" s="139">
        <v>204519.47</v>
      </c>
      <c r="L447" s="139">
        <v>204519.47</v>
      </c>
      <c r="M447" s="139">
        <v>204519.47</v>
      </c>
      <c r="N447" s="139">
        <v>213288.17</v>
      </c>
      <c r="O447" s="139">
        <v>8768.7000000000007</v>
      </c>
      <c r="P447" s="139">
        <v>8768.7000000000007</v>
      </c>
      <c r="Q447" s="199">
        <v>8768.7000000000007</v>
      </c>
      <c r="R447" s="199">
        <v>8768.7000000000007</v>
      </c>
      <c r="S447" s="199">
        <v>8768.7000000000007</v>
      </c>
      <c r="T447" s="199">
        <v>8768.7000000000007</v>
      </c>
      <c r="U447" s="199">
        <v>8768.7000000000007</v>
      </c>
      <c r="V447" s="199">
        <v>8768.7000000000007</v>
      </c>
      <c r="W447" s="199">
        <v>59463.7</v>
      </c>
      <c r="X447" s="199">
        <v>73477.7</v>
      </c>
      <c r="Y447" s="199">
        <v>73477.7</v>
      </c>
      <c r="Z447" s="199">
        <v>73477.7</v>
      </c>
      <c r="AA447" s="199">
        <v>118808.96000000001</v>
      </c>
      <c r="AB447" s="199">
        <v>136123.96</v>
      </c>
      <c r="AC447" s="199">
        <f>IFERROR(VLOOKUP('SAP Data'!$C447,'2021 Balance Sheet'!$B$7:$O$1335,'2021 Balance Sheet'!D$2, FALSE),0)</f>
        <v>136123.96</v>
      </c>
      <c r="AD447" s="199">
        <f>IFERROR(VLOOKUP('SAP Data'!$C447,'2021 Balance Sheet'!$B$7:$O$1335,'2021 Balance Sheet'!E$2, FALSE),0)</f>
        <v>136123.96</v>
      </c>
      <c r="AE447" s="199">
        <f>IFERROR(VLOOKUP('SAP Data'!$C447,'2021 Balance Sheet'!$B$7:$O$1335,'2021 Balance Sheet'!F$2, FALSE),0)</f>
        <v>136123.96</v>
      </c>
      <c r="AF447" s="199">
        <f>IFERROR(VLOOKUP('SAP Data'!$C447,'2021 Balance Sheet'!$B$7:$O$1335,'2021 Balance Sheet'!G$2, FALSE),0)</f>
        <v>136123.96</v>
      </c>
      <c r="AG447" s="199">
        <f>IFERROR(VLOOKUP('SAP Data'!$C447,'2021 Balance Sheet'!$B$7:$O$1335,'2021 Balance Sheet'!H$2, FALSE),0)</f>
        <v>136123.96</v>
      </c>
      <c r="AH447" s="199">
        <f>IFERROR(VLOOKUP('SAP Data'!$C447,'2021 Balance Sheet'!$B$7:$O$1335,'2021 Balance Sheet'!I$2, FALSE),0)</f>
        <v>136123.96</v>
      </c>
      <c r="AI447" s="199">
        <f>IFERROR(VLOOKUP('SAP Data'!$C447,'2021 Balance Sheet'!$B$7:$O$1335,'2021 Balance Sheet'!J$2, FALSE),0)</f>
        <v>136123.96</v>
      </c>
      <c r="AJ447" s="199">
        <f>IFERROR(VLOOKUP('SAP Data'!$C447,'2021 Balance Sheet'!$B$7:$O$1335,'2021 Balance Sheet'!K$2, FALSE),0)</f>
        <v>136123.96</v>
      </c>
      <c r="AK447" s="199">
        <f>IFERROR(VLOOKUP('SAP Data'!$C447,'2021 Balance Sheet'!$B$7:$O$1335,'2021 Balance Sheet'!L$2, FALSE),0)</f>
        <v>136123.96</v>
      </c>
      <c r="AL447" s="199">
        <f>IFERROR(VLOOKUP('SAP Data'!$C447,'2021 Balance Sheet'!$B$7:$O$1335,'2021 Balance Sheet'!M$2, FALSE),0)</f>
        <v>136123.96</v>
      </c>
      <c r="AM447" s="199">
        <f>IFERROR(VLOOKUP('SAP Data'!$C447,'2021 Balance Sheet'!$B$7:$O$1335,'2021 Balance Sheet'!N$2, FALSE),0)</f>
        <v>0</v>
      </c>
      <c r="AN447" s="199">
        <f>IFERROR(VLOOKUP('SAP Data'!$C447,'2021 Balance Sheet'!$B$7:$O$1335,'2021 Balance Sheet'!O$2, FALSE),0)</f>
        <v>5000</v>
      </c>
      <c r="AO447" s="198">
        <f t="shared" si="12"/>
        <v>136123.96</v>
      </c>
    </row>
    <row r="448" spans="1:41" ht="15.75" thickBot="1" x14ac:dyDescent="0.3">
      <c r="A448" s="26" t="str">
        <f t="shared" si="13"/>
        <v>186285</v>
      </c>
      <c r="B448" s="126" t="s">
        <v>724</v>
      </c>
      <c r="C448" s="153" t="s">
        <v>725</v>
      </c>
      <c r="D448" s="125" t="s">
        <v>4</v>
      </c>
      <c r="E448" s="140">
        <v>79194.75</v>
      </c>
      <c r="F448" s="140">
        <v>79194.75</v>
      </c>
      <c r="G448" s="140">
        <v>79194.75</v>
      </c>
      <c r="H448" s="140">
        <v>79194.75</v>
      </c>
      <c r="I448" s="140">
        <v>79194.75</v>
      </c>
      <c r="J448" s="140">
        <v>79194.75</v>
      </c>
      <c r="K448" s="140">
        <v>79194.75</v>
      </c>
      <c r="L448" s="140">
        <v>79194.75</v>
      </c>
      <c r="M448" s="140">
        <v>79194.75</v>
      </c>
      <c r="N448" s="140">
        <v>79194.75</v>
      </c>
      <c r="O448" s="140">
        <v>79194.75</v>
      </c>
      <c r="P448" s="140">
        <v>79194.75</v>
      </c>
      <c r="Q448" s="199">
        <v>79194.75</v>
      </c>
      <c r="R448" s="199">
        <v>79194.75</v>
      </c>
      <c r="S448" s="199">
        <v>79194.75</v>
      </c>
      <c r="T448" s="199">
        <v>79194.75</v>
      </c>
      <c r="U448" s="199">
        <v>79194.75</v>
      </c>
      <c r="V448" s="199">
        <v>79194.75</v>
      </c>
      <c r="W448" s="199">
        <v>79194.75</v>
      </c>
      <c r="X448" s="199">
        <v>79194.75</v>
      </c>
      <c r="Y448" s="199">
        <v>79194.75</v>
      </c>
      <c r="Z448" s="199">
        <v>79194.75</v>
      </c>
      <c r="AA448" s="199">
        <v>79194.75</v>
      </c>
      <c r="AB448" s="199">
        <v>0</v>
      </c>
      <c r="AC448" s="199">
        <f>IFERROR(VLOOKUP('SAP Data'!$C448,'2021 Balance Sheet'!$B$7:$O$1335,'2021 Balance Sheet'!D$2, FALSE),0)</f>
        <v>0</v>
      </c>
      <c r="AD448" s="199">
        <f>IFERROR(VLOOKUP('SAP Data'!$C448,'2021 Balance Sheet'!$B$7:$O$1335,'2021 Balance Sheet'!E$2, FALSE),0)</f>
        <v>0</v>
      </c>
      <c r="AE448" s="199">
        <f>IFERROR(VLOOKUP('SAP Data'!$C448,'2021 Balance Sheet'!$B$7:$O$1335,'2021 Balance Sheet'!F$2, FALSE),0)</f>
        <v>0</v>
      </c>
      <c r="AF448" s="199">
        <f>IFERROR(VLOOKUP('SAP Data'!$C448,'2021 Balance Sheet'!$B$7:$O$1335,'2021 Balance Sheet'!G$2, FALSE),0)</f>
        <v>0</v>
      </c>
      <c r="AG448" s="199">
        <f>IFERROR(VLOOKUP('SAP Data'!$C448,'2021 Balance Sheet'!$B$7:$O$1335,'2021 Balance Sheet'!H$2, FALSE),0)</f>
        <v>0</v>
      </c>
      <c r="AH448" s="199">
        <f>IFERROR(VLOOKUP('SAP Data'!$C448,'2021 Balance Sheet'!$B$7:$O$1335,'2021 Balance Sheet'!I$2, FALSE),0)</f>
        <v>0</v>
      </c>
      <c r="AI448" s="199">
        <f>IFERROR(VLOOKUP('SAP Data'!$C448,'2021 Balance Sheet'!$B$7:$O$1335,'2021 Balance Sheet'!J$2, FALSE),0)</f>
        <v>0</v>
      </c>
      <c r="AJ448" s="199">
        <f>IFERROR(VLOOKUP('SAP Data'!$C448,'2021 Balance Sheet'!$B$7:$O$1335,'2021 Balance Sheet'!K$2, FALSE),0)</f>
        <v>0</v>
      </c>
      <c r="AK448" s="199">
        <f>IFERROR(VLOOKUP('SAP Data'!$C448,'2021 Balance Sheet'!$B$7:$O$1335,'2021 Balance Sheet'!L$2, FALSE),0)</f>
        <v>0</v>
      </c>
      <c r="AL448" s="199">
        <f>IFERROR(VLOOKUP('SAP Data'!$C448,'2021 Balance Sheet'!$B$7:$O$1335,'2021 Balance Sheet'!M$2, FALSE),0)</f>
        <v>0</v>
      </c>
      <c r="AM448" s="199">
        <f>IFERROR(VLOOKUP('SAP Data'!$C448,'2021 Balance Sheet'!$B$7:$O$1335,'2021 Balance Sheet'!N$2, FALSE),0)</f>
        <v>0</v>
      </c>
      <c r="AN448" s="199">
        <f>IFERROR(VLOOKUP('SAP Data'!$C448,'2021 Balance Sheet'!$B$7:$O$1335,'2021 Balance Sheet'!O$2, FALSE),0)</f>
        <v>0</v>
      </c>
      <c r="AO448" s="198">
        <f t="shared" si="12"/>
        <v>0</v>
      </c>
    </row>
    <row r="449" spans="1:75" ht="15.75" thickBot="1" x14ac:dyDescent="0.3">
      <c r="A449" s="26" t="str">
        <f t="shared" si="13"/>
        <v>186286</v>
      </c>
      <c r="B449" s="126" t="s">
        <v>727</v>
      </c>
      <c r="C449" s="153" t="s">
        <v>728</v>
      </c>
      <c r="D449" s="125" t="s">
        <v>4</v>
      </c>
      <c r="E449" s="139">
        <v>85795.24</v>
      </c>
      <c r="F449" s="139">
        <v>63779.61</v>
      </c>
      <c r="G449" s="139">
        <v>41126.449999999997</v>
      </c>
      <c r="H449" s="139">
        <v>29159.67</v>
      </c>
      <c r="I449" s="139">
        <v>22113.48</v>
      </c>
      <c r="J449" s="139">
        <v>17620.2</v>
      </c>
      <c r="K449" s="139">
        <v>14291.22</v>
      </c>
      <c r="L449" s="139">
        <v>11587.33</v>
      </c>
      <c r="M449" s="139">
        <v>8657.82</v>
      </c>
      <c r="N449" s="139">
        <v>1499.97</v>
      </c>
      <c r="O449" s="139">
        <v>178346.58</v>
      </c>
      <c r="P449" s="139">
        <v>149254.13</v>
      </c>
      <c r="Q449" s="199">
        <v>117620.36</v>
      </c>
      <c r="R449" s="199">
        <v>91323.76</v>
      </c>
      <c r="S449" s="199">
        <v>66133.259999999995</v>
      </c>
      <c r="T449" s="199">
        <v>46402.34</v>
      </c>
      <c r="U449" s="199">
        <v>35876.51</v>
      </c>
      <c r="V449" s="199">
        <v>27963.01</v>
      </c>
      <c r="W449" s="199">
        <v>22405.37</v>
      </c>
      <c r="X449" s="199">
        <v>18295.740000000002</v>
      </c>
      <c r="Y449" s="199">
        <v>13989.58</v>
      </c>
      <c r="Z449" s="199">
        <v>7677.88</v>
      </c>
      <c r="AA449" s="199">
        <v>94868.72</v>
      </c>
      <c r="AB449" s="199">
        <v>79482.98</v>
      </c>
      <c r="AC449" s="199">
        <f>IFERROR(VLOOKUP('SAP Data'!$C449,'2021 Balance Sheet'!$B$7:$O$1335,'2021 Balance Sheet'!D$2, FALSE),0)</f>
        <v>63605.69</v>
      </c>
      <c r="AD449" s="199">
        <f>IFERROR(VLOOKUP('SAP Data'!$C449,'2021 Balance Sheet'!$B$7:$O$1335,'2021 Balance Sheet'!E$2, FALSE),0)</f>
        <v>47460.25</v>
      </c>
      <c r="AE449" s="199">
        <f>IFERROR(VLOOKUP('SAP Data'!$C449,'2021 Balance Sheet'!$B$7:$O$1335,'2021 Balance Sheet'!F$2, FALSE),0)</f>
        <v>33417.14</v>
      </c>
      <c r="AF449" s="199">
        <f>IFERROR(VLOOKUP('SAP Data'!$C449,'2021 Balance Sheet'!$B$7:$O$1335,'2021 Balance Sheet'!G$2, FALSE),0)</f>
        <v>23280.12</v>
      </c>
      <c r="AG449" s="199">
        <f>IFERROR(VLOOKUP('SAP Data'!$C449,'2021 Balance Sheet'!$B$7:$O$1335,'2021 Balance Sheet'!H$2, FALSE),0)</f>
        <v>18071.419999999998</v>
      </c>
      <c r="AH449" s="199">
        <f>IFERROR(VLOOKUP('SAP Data'!$C449,'2021 Balance Sheet'!$B$7:$O$1335,'2021 Balance Sheet'!I$2, FALSE),0)</f>
        <v>14294.28</v>
      </c>
      <c r="AI449" s="199">
        <f>IFERROR(VLOOKUP('SAP Data'!$C449,'2021 Balance Sheet'!$B$7:$O$1335,'2021 Balance Sheet'!J$2, FALSE),0)</f>
        <v>12108.92</v>
      </c>
      <c r="AJ449" s="199">
        <f>IFERROR(VLOOKUP('SAP Data'!$C449,'2021 Balance Sheet'!$B$7:$O$1335,'2021 Balance Sheet'!K$2, FALSE),0)</f>
        <v>10186.719999999999</v>
      </c>
      <c r="AK449" s="199">
        <f>IFERROR(VLOOKUP('SAP Data'!$C449,'2021 Balance Sheet'!$B$7:$O$1335,'2021 Balance Sheet'!L$2, FALSE),0)</f>
        <v>7964.23</v>
      </c>
      <c r="AL449" s="199">
        <f>IFERROR(VLOOKUP('SAP Data'!$C449,'2021 Balance Sheet'!$B$7:$O$1335,'2021 Balance Sheet'!M$2, FALSE),0)</f>
        <v>3336.89</v>
      </c>
      <c r="AM449" s="199">
        <f>IFERROR(VLOOKUP('SAP Data'!$C449,'2021 Balance Sheet'!$B$7:$O$1335,'2021 Balance Sheet'!N$2, FALSE),0)</f>
        <v>161911.87</v>
      </c>
      <c r="AN449" s="199">
        <f>IFERROR(VLOOKUP('SAP Data'!$C449,'2021 Balance Sheet'!$B$7:$O$1335,'2021 Balance Sheet'!O$2, FALSE),0)</f>
        <v>139675.60999999999</v>
      </c>
      <c r="AO449" s="198">
        <f t="shared" si="12"/>
        <v>79482.98</v>
      </c>
    </row>
    <row r="450" spans="1:75" ht="15.75" thickBot="1" x14ac:dyDescent="0.3">
      <c r="A450" s="26" t="str">
        <f t="shared" si="13"/>
        <v>186287</v>
      </c>
      <c r="B450" s="126" t="s">
        <v>730</v>
      </c>
      <c r="C450" s="153" t="s">
        <v>731</v>
      </c>
      <c r="D450" s="125" t="s">
        <v>4</v>
      </c>
      <c r="E450" s="140">
        <v>-79194.75</v>
      </c>
      <c r="F450" s="140">
        <v>-79194.75</v>
      </c>
      <c r="G450" s="140">
        <v>-79194.75</v>
      </c>
      <c r="H450" s="140">
        <v>-79194.75</v>
      </c>
      <c r="I450" s="140">
        <v>-79194.75</v>
      </c>
      <c r="J450" s="140">
        <v>-79194.75</v>
      </c>
      <c r="K450" s="140">
        <v>-79194.75</v>
      </c>
      <c r="L450" s="140">
        <v>-79194.75</v>
      </c>
      <c r="M450" s="140">
        <v>-79194.75</v>
      </c>
      <c r="N450" s="140">
        <v>-79194.75</v>
      </c>
      <c r="O450" s="140">
        <v>-79194.75</v>
      </c>
      <c r="P450" s="140">
        <v>-79194.75</v>
      </c>
      <c r="Q450" s="199">
        <v>-79194.75</v>
      </c>
      <c r="R450" s="199">
        <v>-79194.75</v>
      </c>
      <c r="S450" s="199">
        <v>-79194.75</v>
      </c>
      <c r="T450" s="199">
        <v>-79194.75</v>
      </c>
      <c r="U450" s="199">
        <v>-79194.75</v>
      </c>
      <c r="V450" s="199">
        <v>-79194.75</v>
      </c>
      <c r="W450" s="199">
        <v>-79194.75</v>
      </c>
      <c r="X450" s="199">
        <v>-79194.75</v>
      </c>
      <c r="Y450" s="199">
        <v>-79194.75</v>
      </c>
      <c r="Z450" s="199">
        <v>-79194.75</v>
      </c>
      <c r="AA450" s="199">
        <v>-79194.75</v>
      </c>
      <c r="AB450" s="199">
        <v>0</v>
      </c>
      <c r="AC450" s="199">
        <f>IFERROR(VLOOKUP('SAP Data'!$C450,'2021 Balance Sheet'!$B$7:$O$1335,'2021 Balance Sheet'!D$2, FALSE),0)</f>
        <v>0</v>
      </c>
      <c r="AD450" s="199">
        <f>IFERROR(VLOOKUP('SAP Data'!$C450,'2021 Balance Sheet'!$B$7:$O$1335,'2021 Balance Sheet'!E$2, FALSE),0)</f>
        <v>0</v>
      </c>
      <c r="AE450" s="199">
        <f>IFERROR(VLOOKUP('SAP Data'!$C450,'2021 Balance Sheet'!$B$7:$O$1335,'2021 Balance Sheet'!F$2, FALSE),0)</f>
        <v>0</v>
      </c>
      <c r="AF450" s="199">
        <f>IFERROR(VLOOKUP('SAP Data'!$C450,'2021 Balance Sheet'!$B$7:$O$1335,'2021 Balance Sheet'!G$2, FALSE),0)</f>
        <v>0</v>
      </c>
      <c r="AG450" s="199">
        <f>IFERROR(VLOOKUP('SAP Data'!$C450,'2021 Balance Sheet'!$B$7:$O$1335,'2021 Balance Sheet'!H$2, FALSE),0)</f>
        <v>0</v>
      </c>
      <c r="AH450" s="199">
        <f>IFERROR(VLOOKUP('SAP Data'!$C450,'2021 Balance Sheet'!$B$7:$O$1335,'2021 Balance Sheet'!I$2, FALSE),0)</f>
        <v>0</v>
      </c>
      <c r="AI450" s="199">
        <f>IFERROR(VLOOKUP('SAP Data'!$C450,'2021 Balance Sheet'!$B$7:$O$1335,'2021 Balance Sheet'!J$2, FALSE),0)</f>
        <v>0</v>
      </c>
      <c r="AJ450" s="199">
        <f>IFERROR(VLOOKUP('SAP Data'!$C450,'2021 Balance Sheet'!$B$7:$O$1335,'2021 Balance Sheet'!K$2, FALSE),0)</f>
        <v>0</v>
      </c>
      <c r="AK450" s="199">
        <f>IFERROR(VLOOKUP('SAP Data'!$C450,'2021 Balance Sheet'!$B$7:$O$1335,'2021 Balance Sheet'!L$2, FALSE),0)</f>
        <v>0</v>
      </c>
      <c r="AL450" s="199">
        <f>IFERROR(VLOOKUP('SAP Data'!$C450,'2021 Balance Sheet'!$B$7:$O$1335,'2021 Balance Sheet'!M$2, FALSE),0)</f>
        <v>0</v>
      </c>
      <c r="AM450" s="199">
        <f>IFERROR(VLOOKUP('SAP Data'!$C450,'2021 Balance Sheet'!$B$7:$O$1335,'2021 Balance Sheet'!N$2, FALSE),0)</f>
        <v>0</v>
      </c>
      <c r="AN450" s="199">
        <f>IFERROR(VLOOKUP('SAP Data'!$C450,'2021 Balance Sheet'!$B$7:$O$1335,'2021 Balance Sheet'!O$2, FALSE),0)</f>
        <v>0</v>
      </c>
      <c r="AO450" s="198">
        <f t="shared" si="12"/>
        <v>0</v>
      </c>
    </row>
    <row r="451" spans="1:75" ht="15.75" thickBot="1" x14ac:dyDescent="0.3">
      <c r="A451" s="26" t="str">
        <f t="shared" si="13"/>
        <v>186288</v>
      </c>
      <c r="B451" s="126" t="s">
        <v>733</v>
      </c>
      <c r="C451" s="153" t="s">
        <v>734</v>
      </c>
      <c r="D451" s="125" t="s">
        <v>4</v>
      </c>
      <c r="E451" s="139">
        <v>57447.83</v>
      </c>
      <c r="F451" s="139">
        <v>51574.3</v>
      </c>
      <c r="G451" s="139">
        <v>45502.36</v>
      </c>
      <c r="H451" s="139">
        <v>39777.57</v>
      </c>
      <c r="I451" s="139">
        <v>34403.980000000003</v>
      </c>
      <c r="J451" s="139">
        <v>29465.79</v>
      </c>
      <c r="K451" s="139">
        <v>24267.87</v>
      </c>
      <c r="L451" s="139">
        <v>18940.02</v>
      </c>
      <c r="M451" s="139">
        <v>13601.88</v>
      </c>
      <c r="N451" s="139">
        <v>7221.31</v>
      </c>
      <c r="O451" s="139">
        <v>138898.71</v>
      </c>
      <c r="P451" s="139">
        <v>125813.66</v>
      </c>
      <c r="Q451" s="199">
        <v>112108.9</v>
      </c>
      <c r="R451" s="199">
        <v>99350.31</v>
      </c>
      <c r="S451" s="199">
        <v>85692.38</v>
      </c>
      <c r="T451" s="199">
        <v>73991.47</v>
      </c>
      <c r="U451" s="199">
        <v>63339.75</v>
      </c>
      <c r="V451" s="199">
        <v>52462.29</v>
      </c>
      <c r="W451" s="199">
        <v>41725.040000000001</v>
      </c>
      <c r="X451" s="199">
        <v>30559</v>
      </c>
      <c r="Y451" s="199">
        <v>20516.48</v>
      </c>
      <c r="Z451" s="199">
        <v>7580.43</v>
      </c>
      <c r="AA451" s="199">
        <v>28035.03</v>
      </c>
      <c r="AB451" s="199">
        <v>25596.74</v>
      </c>
      <c r="AC451" s="199">
        <f>IFERROR(VLOOKUP('SAP Data'!$C451,'2021 Balance Sheet'!$B$7:$O$1335,'2021 Balance Sheet'!D$2, FALSE),0)</f>
        <v>23138.25</v>
      </c>
      <c r="AD451" s="199">
        <f>IFERROR(VLOOKUP('SAP Data'!$C451,'2021 Balance Sheet'!$B$7:$O$1335,'2021 Balance Sheet'!E$2, FALSE),0)</f>
        <v>20806.07</v>
      </c>
      <c r="AE451" s="199">
        <f>IFERROR(VLOOKUP('SAP Data'!$C451,'2021 Balance Sheet'!$B$7:$O$1335,'2021 Balance Sheet'!F$2, FALSE),0)</f>
        <v>18293.150000000001</v>
      </c>
      <c r="AF451" s="199">
        <f>IFERROR(VLOOKUP('SAP Data'!$C451,'2021 Balance Sheet'!$B$7:$O$1335,'2021 Balance Sheet'!G$2, FALSE),0)</f>
        <v>16056.24</v>
      </c>
      <c r="AG451" s="199">
        <f>IFERROR(VLOOKUP('SAP Data'!$C451,'2021 Balance Sheet'!$B$7:$O$1335,'2021 Balance Sheet'!H$2, FALSE),0)</f>
        <v>13930.77</v>
      </c>
      <c r="AH451" s="199">
        <f>IFERROR(VLOOKUP('SAP Data'!$C451,'2021 Balance Sheet'!$B$7:$O$1335,'2021 Balance Sheet'!I$2, FALSE),0)</f>
        <v>11978.71</v>
      </c>
      <c r="AI451" s="199">
        <f>IFERROR(VLOOKUP('SAP Data'!$C451,'2021 Balance Sheet'!$B$7:$O$1335,'2021 Balance Sheet'!J$2, FALSE),0)</f>
        <v>10016.44</v>
      </c>
      <c r="AJ451" s="199">
        <f>IFERROR(VLOOKUP('SAP Data'!$C451,'2021 Balance Sheet'!$B$7:$O$1335,'2021 Balance Sheet'!K$2, FALSE),0)</f>
        <v>7941.56</v>
      </c>
      <c r="AK451" s="199">
        <f>IFERROR(VLOOKUP('SAP Data'!$C451,'2021 Balance Sheet'!$B$7:$O$1335,'2021 Balance Sheet'!L$2, FALSE),0)</f>
        <v>5898.07</v>
      </c>
      <c r="AL451" s="199">
        <f>IFERROR(VLOOKUP('SAP Data'!$C451,'2021 Balance Sheet'!$B$7:$O$1335,'2021 Balance Sheet'!M$2, FALSE),0)</f>
        <v>3608.64</v>
      </c>
      <c r="AM451" s="199">
        <f>IFERROR(VLOOKUP('SAP Data'!$C451,'2021 Balance Sheet'!$B$7:$O$1335,'2021 Balance Sheet'!N$2, FALSE),0)</f>
        <v>75930.460000000006</v>
      </c>
      <c r="AN451" s="199">
        <f>IFERROR(VLOOKUP('SAP Data'!$C451,'2021 Balance Sheet'!$B$7:$O$1335,'2021 Balance Sheet'!O$2, FALSE),0)</f>
        <v>68221.8</v>
      </c>
      <c r="AO451" s="198">
        <f t="shared" si="12"/>
        <v>25596.74</v>
      </c>
    </row>
    <row r="452" spans="1:75" ht="15.75" thickBot="1" x14ac:dyDescent="0.3">
      <c r="A452" s="26" t="str">
        <f t="shared" si="13"/>
        <v>186290</v>
      </c>
      <c r="B452" s="126" t="s">
        <v>3207</v>
      </c>
      <c r="C452" s="153" t="s">
        <v>3208</v>
      </c>
      <c r="D452" s="125"/>
      <c r="E452" s="139"/>
      <c r="F452" s="139"/>
      <c r="G452" s="139"/>
      <c r="H452" s="139"/>
      <c r="I452" s="139"/>
      <c r="J452" s="139"/>
      <c r="K452" s="139"/>
      <c r="L452" s="139"/>
      <c r="M452" s="139"/>
      <c r="N452" s="139"/>
      <c r="O452" s="139"/>
      <c r="P452" s="139"/>
      <c r="Q452" s="199">
        <v>0</v>
      </c>
      <c r="R452" s="199">
        <v>0</v>
      </c>
      <c r="S452" s="199">
        <v>0</v>
      </c>
      <c r="T452" s="199">
        <v>0</v>
      </c>
      <c r="U452" s="199">
        <v>0</v>
      </c>
      <c r="V452" s="199">
        <v>0</v>
      </c>
      <c r="W452" s="199">
        <v>0</v>
      </c>
      <c r="X452" s="199">
        <v>0</v>
      </c>
      <c r="Y452" s="199">
        <v>0</v>
      </c>
      <c r="Z452" s="199">
        <v>0</v>
      </c>
      <c r="AA452" s="199">
        <v>0</v>
      </c>
      <c r="AB452" s="199">
        <v>0</v>
      </c>
      <c r="AC452" s="199">
        <f>IFERROR(VLOOKUP('SAP Data'!$C452,'2021 Balance Sheet'!$B$7:$O$1335,'2021 Balance Sheet'!D$2, FALSE),0)</f>
        <v>0</v>
      </c>
      <c r="AD452" s="199">
        <f>IFERROR(VLOOKUP('SAP Data'!$C452,'2021 Balance Sheet'!$B$7:$O$1335,'2021 Balance Sheet'!E$2, FALSE),0)</f>
        <v>0</v>
      </c>
      <c r="AE452" s="199">
        <f>IFERROR(VLOOKUP('SAP Data'!$C452,'2021 Balance Sheet'!$B$7:$O$1335,'2021 Balance Sheet'!F$2, FALSE),0)</f>
        <v>0</v>
      </c>
      <c r="AF452" s="199">
        <f>IFERROR(VLOOKUP('SAP Data'!$C452,'2021 Balance Sheet'!$B$7:$O$1335,'2021 Balance Sheet'!G$2, FALSE),0)</f>
        <v>0</v>
      </c>
      <c r="AG452" s="199">
        <f>IFERROR(VLOOKUP('SAP Data'!$C452,'2021 Balance Sheet'!$B$7:$O$1335,'2021 Balance Sheet'!H$2, FALSE),0)</f>
        <v>0</v>
      </c>
      <c r="AH452" s="199">
        <f>IFERROR(VLOOKUP('SAP Data'!$C452,'2021 Balance Sheet'!$B$7:$O$1335,'2021 Balance Sheet'!I$2, FALSE),0)</f>
        <v>0</v>
      </c>
      <c r="AI452" s="199">
        <f>IFERROR(VLOOKUP('SAP Data'!$C452,'2021 Balance Sheet'!$B$7:$O$1335,'2021 Balance Sheet'!J$2, FALSE),0)</f>
        <v>0</v>
      </c>
      <c r="AJ452" s="199">
        <f>IFERROR(VLOOKUP('SAP Data'!$C452,'2021 Balance Sheet'!$B$7:$O$1335,'2021 Balance Sheet'!K$2, FALSE),0)</f>
        <v>0</v>
      </c>
      <c r="AK452" s="199">
        <f>IFERROR(VLOOKUP('SAP Data'!$C452,'2021 Balance Sheet'!$B$7:$O$1335,'2021 Balance Sheet'!L$2, FALSE),0)</f>
        <v>0</v>
      </c>
      <c r="AL452" s="199">
        <f>IFERROR(VLOOKUP('SAP Data'!$C452,'2021 Balance Sheet'!$B$7:$O$1335,'2021 Balance Sheet'!M$2, FALSE),0)</f>
        <v>0</v>
      </c>
      <c r="AM452" s="199">
        <f>IFERROR(VLOOKUP('SAP Data'!$C452,'2021 Balance Sheet'!$B$7:$O$1335,'2021 Balance Sheet'!N$2, FALSE),0)</f>
        <v>0</v>
      </c>
      <c r="AN452" s="199">
        <f>IFERROR(VLOOKUP('SAP Data'!$C452,'2021 Balance Sheet'!$B$7:$O$1335,'2021 Balance Sheet'!O$2, FALSE),0)</f>
        <v>0</v>
      </c>
      <c r="AO452" s="198">
        <f t="shared" si="12"/>
        <v>0</v>
      </c>
    </row>
    <row r="453" spans="1:75" ht="15.75" thickBot="1" x14ac:dyDescent="0.3">
      <c r="A453" s="26" t="str">
        <f t="shared" si="13"/>
        <v>186292</v>
      </c>
      <c r="B453" s="126" t="s">
        <v>3209</v>
      </c>
      <c r="C453" s="153" t="s">
        <v>3210</v>
      </c>
      <c r="D453" s="125"/>
      <c r="E453" s="139"/>
      <c r="F453" s="139"/>
      <c r="G453" s="139"/>
      <c r="H453" s="139"/>
      <c r="I453" s="139"/>
      <c r="J453" s="139"/>
      <c r="K453" s="139"/>
      <c r="L453" s="139"/>
      <c r="M453" s="139"/>
      <c r="N453" s="139"/>
      <c r="O453" s="139"/>
      <c r="P453" s="139"/>
      <c r="Q453" s="199">
        <v>0</v>
      </c>
      <c r="R453" s="199">
        <v>0</v>
      </c>
      <c r="S453" s="199">
        <v>0</v>
      </c>
      <c r="T453" s="199">
        <v>0</v>
      </c>
      <c r="U453" s="199">
        <v>0</v>
      </c>
      <c r="V453" s="199">
        <v>0</v>
      </c>
      <c r="W453" s="199">
        <v>0</v>
      </c>
      <c r="X453" s="199">
        <v>0</v>
      </c>
      <c r="Y453" s="199">
        <v>0</v>
      </c>
      <c r="Z453" s="199">
        <v>0</v>
      </c>
      <c r="AA453" s="199">
        <v>0</v>
      </c>
      <c r="AB453" s="199">
        <v>0</v>
      </c>
      <c r="AC453" s="199">
        <f>IFERROR(VLOOKUP('SAP Data'!$C453,'2021 Balance Sheet'!$B$7:$O$1335,'2021 Balance Sheet'!D$2, FALSE),0)</f>
        <v>0</v>
      </c>
      <c r="AD453" s="199">
        <f>IFERROR(VLOOKUP('SAP Data'!$C453,'2021 Balance Sheet'!$B$7:$O$1335,'2021 Balance Sheet'!E$2, FALSE),0)</f>
        <v>0</v>
      </c>
      <c r="AE453" s="199">
        <f>IFERROR(VLOOKUP('SAP Data'!$C453,'2021 Balance Sheet'!$B$7:$O$1335,'2021 Balance Sheet'!F$2, FALSE),0)</f>
        <v>0</v>
      </c>
      <c r="AF453" s="199">
        <f>IFERROR(VLOOKUP('SAP Data'!$C453,'2021 Balance Sheet'!$B$7:$O$1335,'2021 Balance Sheet'!G$2, FALSE),0)</f>
        <v>0</v>
      </c>
      <c r="AG453" s="199">
        <f>IFERROR(VLOOKUP('SAP Data'!$C453,'2021 Balance Sheet'!$B$7:$O$1335,'2021 Balance Sheet'!H$2, FALSE),0)</f>
        <v>0</v>
      </c>
      <c r="AH453" s="199">
        <f>IFERROR(VLOOKUP('SAP Data'!$C453,'2021 Balance Sheet'!$B$7:$O$1335,'2021 Balance Sheet'!I$2, FALSE),0)</f>
        <v>0</v>
      </c>
      <c r="AI453" s="199">
        <f>IFERROR(VLOOKUP('SAP Data'!$C453,'2021 Balance Sheet'!$B$7:$O$1335,'2021 Balance Sheet'!J$2, FALSE),0)</f>
        <v>0</v>
      </c>
      <c r="AJ453" s="199">
        <f>IFERROR(VLOOKUP('SAP Data'!$C453,'2021 Balance Sheet'!$B$7:$O$1335,'2021 Balance Sheet'!K$2, FALSE),0)</f>
        <v>0</v>
      </c>
      <c r="AK453" s="199">
        <f>IFERROR(VLOOKUP('SAP Data'!$C453,'2021 Balance Sheet'!$B$7:$O$1335,'2021 Balance Sheet'!L$2, FALSE),0)</f>
        <v>0</v>
      </c>
      <c r="AL453" s="199">
        <f>IFERROR(VLOOKUP('SAP Data'!$C453,'2021 Balance Sheet'!$B$7:$O$1335,'2021 Balance Sheet'!M$2, FALSE),0)</f>
        <v>0</v>
      </c>
      <c r="AM453" s="199">
        <f>IFERROR(VLOOKUP('SAP Data'!$C453,'2021 Balance Sheet'!$B$7:$O$1335,'2021 Balance Sheet'!N$2, FALSE),0)</f>
        <v>0</v>
      </c>
      <c r="AN453" s="199">
        <f>IFERROR(VLOOKUP('SAP Data'!$C453,'2021 Balance Sheet'!$B$7:$O$1335,'2021 Balance Sheet'!O$2, FALSE),0)</f>
        <v>0</v>
      </c>
      <c r="AO453" s="198">
        <f t="shared" si="12"/>
        <v>0</v>
      </c>
    </row>
    <row r="454" spans="1:75" s="135" customFormat="1" ht="15.75" thickBot="1" x14ac:dyDescent="0.3">
      <c r="A454" s="26" t="str">
        <f t="shared" si="13"/>
        <v>186294</v>
      </c>
      <c r="B454" s="357" t="s">
        <v>4139</v>
      </c>
      <c r="C454" s="356" t="s">
        <v>4140</v>
      </c>
      <c r="D454" s="125"/>
      <c r="E454" s="139"/>
      <c r="F454" s="139"/>
      <c r="G454" s="139"/>
      <c r="H454" s="139"/>
      <c r="I454" s="139"/>
      <c r="J454" s="139"/>
      <c r="K454" s="139"/>
      <c r="L454" s="139"/>
      <c r="M454" s="139"/>
      <c r="N454" s="139"/>
      <c r="O454" s="139"/>
      <c r="P454" s="139"/>
      <c r="Q454" s="199"/>
      <c r="R454" s="199"/>
      <c r="S454" s="199"/>
      <c r="T454" s="199"/>
      <c r="U454" s="199"/>
      <c r="V454" s="199"/>
      <c r="W454" s="199"/>
      <c r="X454" s="199"/>
      <c r="Y454" s="199"/>
      <c r="Z454" s="199"/>
      <c r="AA454" s="199"/>
      <c r="AB454" s="199"/>
      <c r="AC454" s="199">
        <f>IFERROR(VLOOKUP('SAP Data'!$C454,'2021 Balance Sheet'!$B$7:$O$1335,'2021 Balance Sheet'!D$2, FALSE),0)</f>
        <v>77281</v>
      </c>
      <c r="AD454" s="199">
        <f>IFERROR(VLOOKUP('SAP Data'!$C454,'2021 Balance Sheet'!$B$7:$O$1335,'2021 Balance Sheet'!E$2, FALSE),0)</f>
        <v>102828.15</v>
      </c>
      <c r="AE454" s="199">
        <f>IFERROR(VLOOKUP('SAP Data'!$C454,'2021 Balance Sheet'!$B$7:$O$1335,'2021 Balance Sheet'!F$2, FALSE),0)</f>
        <v>274078.90999999997</v>
      </c>
      <c r="AF454" s="199">
        <f>IFERROR(VLOOKUP('SAP Data'!$C454,'2021 Balance Sheet'!$B$7:$O$1335,'2021 Balance Sheet'!G$2, FALSE),0)</f>
        <v>709994.29</v>
      </c>
      <c r="AG454" s="199">
        <f>IFERROR(VLOOKUP('SAP Data'!$C454,'2021 Balance Sheet'!$B$7:$O$1335,'2021 Balance Sheet'!H$2, FALSE),0)</f>
        <v>1208442.98</v>
      </c>
      <c r="AH454" s="199">
        <f>IFERROR(VLOOKUP('SAP Data'!$C454,'2021 Balance Sheet'!$B$7:$O$1335,'2021 Balance Sheet'!I$2, FALSE),0)</f>
        <v>2071201.44</v>
      </c>
      <c r="AI454" s="199">
        <f>IFERROR(VLOOKUP('SAP Data'!$C454,'2021 Balance Sheet'!$B$7:$O$1335,'2021 Balance Sheet'!J$2, FALSE),0)</f>
        <v>2673722.27</v>
      </c>
      <c r="AJ454" s="199">
        <f>IFERROR(VLOOKUP('SAP Data'!$C454,'2021 Balance Sheet'!$B$7:$O$1335,'2021 Balance Sheet'!K$2, FALSE),0)</f>
        <v>3406177</v>
      </c>
      <c r="AK454" s="199">
        <f>IFERROR(VLOOKUP('SAP Data'!$C454,'2021 Balance Sheet'!$B$7:$O$1335,'2021 Balance Sheet'!L$2, FALSE),0)</f>
        <v>4966028.87</v>
      </c>
      <c r="AL454" s="199">
        <f>IFERROR(VLOOKUP('SAP Data'!$C454,'2021 Balance Sheet'!$B$7:$O$1335,'2021 Balance Sheet'!M$2, FALSE),0)</f>
        <v>5783782.5700000003</v>
      </c>
      <c r="AM454" s="199">
        <f>IFERROR(VLOOKUP('SAP Data'!$C454,'2021 Balance Sheet'!$B$7:$O$1335,'2021 Balance Sheet'!N$2, FALSE),0)</f>
        <v>5756608.7400000002</v>
      </c>
      <c r="AN454" s="199">
        <f>IFERROR(VLOOKUP('SAP Data'!$C454,'2021 Balance Sheet'!$B$7:$O$1335,'2021 Balance Sheet'!O$2, FALSE),0)</f>
        <v>5951927.3700000001</v>
      </c>
      <c r="AO454" s="198"/>
      <c r="AP454" s="50"/>
      <c r="AQ454" s="50"/>
      <c r="AR454" s="50"/>
      <c r="AS454" s="50"/>
      <c r="AT454" s="50"/>
      <c r="AU454" s="50"/>
      <c r="AV454" s="50"/>
      <c r="AW454" s="50"/>
      <c r="AX454" s="50"/>
      <c r="AY454" s="50"/>
      <c r="AZ454" s="50"/>
      <c r="BA454" s="50"/>
      <c r="BB454" s="50"/>
      <c r="BC454" s="50"/>
      <c r="BD454" s="50"/>
      <c r="BE454" s="50"/>
      <c r="BF454" s="50"/>
      <c r="BG454" s="50"/>
      <c r="BH454" s="50"/>
      <c r="BI454" s="50"/>
      <c r="BJ454" s="50"/>
      <c r="BK454" s="50"/>
      <c r="BL454" s="50"/>
      <c r="BM454" s="50"/>
      <c r="BN454" s="50"/>
      <c r="BO454" s="50"/>
      <c r="BP454" s="50"/>
      <c r="BQ454" s="50"/>
      <c r="BR454" s="50"/>
      <c r="BS454" s="50"/>
      <c r="BT454" s="50"/>
      <c r="BU454" s="50"/>
      <c r="BV454" s="50"/>
      <c r="BW454" s="50"/>
    </row>
    <row r="455" spans="1:75" s="135" customFormat="1" ht="15.75" thickBot="1" x14ac:dyDescent="0.3">
      <c r="A455" s="26" t="str">
        <f t="shared" si="13"/>
        <v>186295</v>
      </c>
      <c r="B455" s="357" t="s">
        <v>4141</v>
      </c>
      <c r="C455" s="356" t="s">
        <v>4142</v>
      </c>
      <c r="D455" s="125"/>
      <c r="E455" s="139"/>
      <c r="F455" s="139"/>
      <c r="G455" s="139"/>
      <c r="H455" s="139"/>
      <c r="I455" s="139"/>
      <c r="J455" s="139"/>
      <c r="K455" s="139"/>
      <c r="L455" s="139"/>
      <c r="M455" s="139"/>
      <c r="N455" s="139"/>
      <c r="O455" s="139"/>
      <c r="P455" s="139"/>
      <c r="Q455" s="199"/>
      <c r="R455" s="199"/>
      <c r="S455" s="199"/>
      <c r="T455" s="199"/>
      <c r="U455" s="199"/>
      <c r="V455" s="199"/>
      <c r="W455" s="199"/>
      <c r="X455" s="199"/>
      <c r="Y455" s="199"/>
      <c r="Z455" s="199"/>
      <c r="AA455" s="199"/>
      <c r="AB455" s="199"/>
      <c r="AC455" s="199">
        <f>IFERROR(VLOOKUP('SAP Data'!$C455,'2021 Balance Sheet'!$B$7:$O$1335,'2021 Balance Sheet'!D$2, FALSE),0)</f>
        <v>-223.63</v>
      </c>
      <c r="AD455" s="199">
        <f>IFERROR(VLOOKUP('SAP Data'!$C455,'2021 Balance Sheet'!$B$7:$O$1335,'2021 Balance Sheet'!E$2, FALSE),0)</f>
        <v>-744.81</v>
      </c>
      <c r="AE455" s="199">
        <f>IFERROR(VLOOKUP('SAP Data'!$C455,'2021 Balance Sheet'!$B$7:$O$1335,'2021 Balance Sheet'!F$2, FALSE),0)</f>
        <v>0</v>
      </c>
      <c r="AF455" s="199">
        <f>IFERROR(VLOOKUP('SAP Data'!$C455,'2021 Balance Sheet'!$B$7:$O$1335,'2021 Balance Sheet'!G$2, FALSE),0)</f>
        <v>0</v>
      </c>
      <c r="AG455" s="199">
        <f>IFERROR(VLOOKUP('SAP Data'!$C455,'2021 Balance Sheet'!$B$7:$O$1335,'2021 Balance Sheet'!H$2, FALSE),0)</f>
        <v>0</v>
      </c>
      <c r="AH455" s="199">
        <f>IFERROR(VLOOKUP('SAP Data'!$C455,'2021 Balance Sheet'!$B$7:$O$1335,'2021 Balance Sheet'!I$2, FALSE),0)</f>
        <v>0</v>
      </c>
      <c r="AI455" s="199">
        <f>IFERROR(VLOOKUP('SAP Data'!$C455,'2021 Balance Sheet'!$B$7:$O$1335,'2021 Balance Sheet'!J$2, FALSE),0)</f>
        <v>0</v>
      </c>
      <c r="AJ455" s="199">
        <f>IFERROR(VLOOKUP('SAP Data'!$C455,'2021 Balance Sheet'!$B$7:$O$1335,'2021 Balance Sheet'!K$2, FALSE),0)</f>
        <v>0</v>
      </c>
      <c r="AK455" s="199">
        <f>IFERROR(VLOOKUP('SAP Data'!$C455,'2021 Balance Sheet'!$B$7:$O$1335,'2021 Balance Sheet'!L$2, FALSE),0)</f>
        <v>0</v>
      </c>
      <c r="AL455" s="199">
        <f>IFERROR(VLOOKUP('SAP Data'!$C455,'2021 Balance Sheet'!$B$7:$O$1335,'2021 Balance Sheet'!M$2, FALSE),0)</f>
        <v>0</v>
      </c>
      <c r="AM455" s="199">
        <f>IFERROR(VLOOKUP('SAP Data'!$C455,'2021 Balance Sheet'!$B$7:$O$1335,'2021 Balance Sheet'!N$2, FALSE),0)</f>
        <v>0</v>
      </c>
      <c r="AN455" s="199">
        <f>IFERROR(VLOOKUP('SAP Data'!$C455,'2021 Balance Sheet'!$B$7:$O$1335,'2021 Balance Sheet'!O$2, FALSE),0)</f>
        <v>0</v>
      </c>
      <c r="AO455" s="198"/>
      <c r="AP455" s="50"/>
      <c r="AQ455" s="50"/>
      <c r="AR455" s="50"/>
      <c r="AS455" s="50"/>
      <c r="AT455" s="50"/>
      <c r="AU455" s="50"/>
      <c r="AV455" s="50"/>
      <c r="AW455" s="50"/>
      <c r="AX455" s="50"/>
      <c r="AY455" s="50"/>
      <c r="AZ455" s="50"/>
      <c r="BA455" s="50"/>
      <c r="BB455" s="50"/>
      <c r="BC455" s="50"/>
      <c r="BD455" s="50"/>
      <c r="BE455" s="50"/>
      <c r="BF455" s="50"/>
      <c r="BG455" s="50"/>
      <c r="BH455" s="50"/>
      <c r="BI455" s="50"/>
      <c r="BJ455" s="50"/>
      <c r="BK455" s="50"/>
      <c r="BL455" s="50"/>
      <c r="BM455" s="50"/>
      <c r="BN455" s="50"/>
      <c r="BO455" s="50"/>
      <c r="BP455" s="50"/>
      <c r="BQ455" s="50"/>
      <c r="BR455" s="50"/>
      <c r="BS455" s="50"/>
      <c r="BT455" s="50"/>
      <c r="BU455" s="50"/>
      <c r="BV455" s="50"/>
      <c r="BW455" s="50"/>
    </row>
    <row r="456" spans="1:75" s="135" customFormat="1" ht="15.75" thickBot="1" x14ac:dyDescent="0.3">
      <c r="A456" s="26" t="str">
        <f t="shared" si="13"/>
        <v>186296</v>
      </c>
      <c r="B456" s="357" t="s">
        <v>4143</v>
      </c>
      <c r="C456" s="356" t="s">
        <v>4144</v>
      </c>
      <c r="D456" s="125"/>
      <c r="E456" s="139"/>
      <c r="F456" s="139"/>
      <c r="G456" s="139"/>
      <c r="H456" s="139"/>
      <c r="I456" s="139"/>
      <c r="J456" s="139"/>
      <c r="K456" s="139"/>
      <c r="L456" s="139"/>
      <c r="M456" s="139"/>
      <c r="N456" s="139"/>
      <c r="O456" s="139"/>
      <c r="P456" s="139"/>
      <c r="Q456" s="199"/>
      <c r="R456" s="199"/>
      <c r="S456" s="199"/>
      <c r="T456" s="199"/>
      <c r="U456" s="199"/>
      <c r="V456" s="199"/>
      <c r="W456" s="199"/>
      <c r="X456" s="199"/>
      <c r="Y456" s="199"/>
      <c r="Z456" s="199"/>
      <c r="AA456" s="199"/>
      <c r="AB456" s="199"/>
      <c r="AC456" s="199">
        <f>IFERROR(VLOOKUP('SAP Data'!$C456,'2021 Balance Sheet'!$B$7:$O$1335,'2021 Balance Sheet'!D$2, FALSE),0)</f>
        <v>10056.23</v>
      </c>
      <c r="AD456" s="199">
        <f>IFERROR(VLOOKUP('SAP Data'!$C456,'2021 Balance Sheet'!$B$7:$O$1335,'2021 Balance Sheet'!E$2, FALSE),0)</f>
        <v>13349.41</v>
      </c>
      <c r="AE456" s="199">
        <f>IFERROR(VLOOKUP('SAP Data'!$C456,'2021 Balance Sheet'!$B$7:$O$1335,'2021 Balance Sheet'!F$2, FALSE),0)</f>
        <v>35591.99</v>
      </c>
      <c r="AF456" s="199">
        <f>IFERROR(VLOOKUP('SAP Data'!$C456,'2021 Balance Sheet'!$B$7:$O$1335,'2021 Balance Sheet'!G$2, FALSE),0)</f>
        <v>92205.09</v>
      </c>
      <c r="AG456" s="199">
        <f>IFERROR(VLOOKUP('SAP Data'!$C456,'2021 Balance Sheet'!$B$7:$O$1335,'2021 Balance Sheet'!H$2, FALSE),0)</f>
        <v>156781.38</v>
      </c>
      <c r="AH456" s="199">
        <f>IFERROR(VLOOKUP('SAP Data'!$C456,'2021 Balance Sheet'!$B$7:$O$1335,'2021 Balance Sheet'!I$2, FALSE),0)</f>
        <v>268558.24</v>
      </c>
      <c r="AI456" s="199">
        <f>IFERROR(VLOOKUP('SAP Data'!$C456,'2021 Balance Sheet'!$B$7:$O$1335,'2021 Balance Sheet'!J$2, FALSE),0)</f>
        <v>346124.61</v>
      </c>
      <c r="AJ456" s="199">
        <f>IFERROR(VLOOKUP('SAP Data'!$C456,'2021 Balance Sheet'!$B$7:$O$1335,'2021 Balance Sheet'!K$2, FALSE),0)</f>
        <v>440355.38</v>
      </c>
      <c r="AK456" s="199">
        <f>IFERROR(VLOOKUP('SAP Data'!$C456,'2021 Balance Sheet'!$B$7:$O$1335,'2021 Balance Sheet'!L$2, FALSE),0)</f>
        <v>642056.68000000005</v>
      </c>
      <c r="AL456" s="199">
        <f>IFERROR(VLOOKUP('SAP Data'!$C456,'2021 Balance Sheet'!$B$7:$O$1335,'2021 Balance Sheet'!M$2, FALSE),0)</f>
        <v>746668.34</v>
      </c>
      <c r="AM456" s="199">
        <f>IFERROR(VLOOKUP('SAP Data'!$C456,'2021 Balance Sheet'!$B$7:$O$1335,'2021 Balance Sheet'!N$2, FALSE),0)</f>
        <v>740463.63</v>
      </c>
      <c r="AN456" s="199">
        <f>IFERROR(VLOOKUP('SAP Data'!$C456,'2021 Balance Sheet'!$B$7:$O$1335,'2021 Balance Sheet'!O$2, FALSE),0)</f>
        <v>763536.91</v>
      </c>
      <c r="AO456" s="198"/>
      <c r="AP456" s="50"/>
      <c r="AQ456" s="50"/>
      <c r="AR456" s="50"/>
      <c r="AS456" s="50"/>
      <c r="AT456" s="50"/>
      <c r="AU456" s="50"/>
      <c r="AV456" s="50"/>
      <c r="AW456" s="50"/>
      <c r="AX456" s="50"/>
      <c r="AY456" s="50"/>
      <c r="AZ456" s="50"/>
      <c r="BA456" s="50"/>
      <c r="BB456" s="50"/>
      <c r="BC456" s="50"/>
      <c r="BD456" s="50"/>
      <c r="BE456" s="50"/>
      <c r="BF456" s="50"/>
      <c r="BG456" s="50"/>
      <c r="BH456" s="50"/>
      <c r="BI456" s="50"/>
      <c r="BJ456" s="50"/>
      <c r="BK456" s="50"/>
      <c r="BL456" s="50"/>
      <c r="BM456" s="50"/>
      <c r="BN456" s="50"/>
      <c r="BO456" s="50"/>
      <c r="BP456" s="50"/>
      <c r="BQ456" s="50"/>
      <c r="BR456" s="50"/>
      <c r="BS456" s="50"/>
      <c r="BT456" s="50"/>
      <c r="BU456" s="50"/>
      <c r="BV456" s="50"/>
      <c r="BW456" s="50"/>
    </row>
    <row r="457" spans="1:75" s="135" customFormat="1" ht="15.75" thickBot="1" x14ac:dyDescent="0.3">
      <c r="A457" s="26" t="str">
        <f t="shared" si="13"/>
        <v>186297</v>
      </c>
      <c r="B457" s="357" t="s">
        <v>4145</v>
      </c>
      <c r="C457" s="356" t="s">
        <v>4146</v>
      </c>
      <c r="D457" s="125"/>
      <c r="E457" s="139"/>
      <c r="F457" s="139"/>
      <c r="G457" s="139"/>
      <c r="H457" s="139"/>
      <c r="I457" s="139"/>
      <c r="J457" s="139"/>
      <c r="K457" s="139"/>
      <c r="L457" s="139"/>
      <c r="M457" s="139"/>
      <c r="N457" s="139"/>
      <c r="O457" s="139"/>
      <c r="P457" s="139"/>
      <c r="Q457" s="199"/>
      <c r="R457" s="199"/>
      <c r="S457" s="199"/>
      <c r="T457" s="199"/>
      <c r="U457" s="199"/>
      <c r="V457" s="199"/>
      <c r="W457" s="199"/>
      <c r="X457" s="199"/>
      <c r="Y457" s="199"/>
      <c r="Z457" s="199"/>
      <c r="AA457" s="199"/>
      <c r="AB457" s="199"/>
      <c r="AC457" s="199">
        <f>IFERROR(VLOOKUP('SAP Data'!$C457,'2021 Balance Sheet'!$B$7:$O$1335,'2021 Balance Sheet'!D$2, FALSE),0)</f>
        <v>-13.6</v>
      </c>
      <c r="AD457" s="199">
        <f>IFERROR(VLOOKUP('SAP Data'!$C457,'2021 Balance Sheet'!$B$7:$O$1335,'2021 Balance Sheet'!E$2, FALSE),0)</f>
        <v>-45.25</v>
      </c>
      <c r="AE457" s="199">
        <f>IFERROR(VLOOKUP('SAP Data'!$C457,'2021 Balance Sheet'!$B$7:$O$1335,'2021 Balance Sheet'!F$2, FALSE),0)</f>
        <v>0</v>
      </c>
      <c r="AF457" s="199">
        <f>IFERROR(VLOOKUP('SAP Data'!$C457,'2021 Balance Sheet'!$B$7:$O$1335,'2021 Balance Sheet'!G$2, FALSE),0)</f>
        <v>0</v>
      </c>
      <c r="AG457" s="199">
        <f>IFERROR(VLOOKUP('SAP Data'!$C457,'2021 Balance Sheet'!$B$7:$O$1335,'2021 Balance Sheet'!H$2, FALSE),0)</f>
        <v>0</v>
      </c>
      <c r="AH457" s="199">
        <f>IFERROR(VLOOKUP('SAP Data'!$C457,'2021 Balance Sheet'!$B$7:$O$1335,'2021 Balance Sheet'!I$2, FALSE),0)</f>
        <v>0</v>
      </c>
      <c r="AI457" s="199">
        <f>IFERROR(VLOOKUP('SAP Data'!$C457,'2021 Balance Sheet'!$B$7:$O$1335,'2021 Balance Sheet'!J$2, FALSE),0)</f>
        <v>0</v>
      </c>
      <c r="AJ457" s="199">
        <f>IFERROR(VLOOKUP('SAP Data'!$C457,'2021 Balance Sheet'!$B$7:$O$1335,'2021 Balance Sheet'!K$2, FALSE),0)</f>
        <v>0</v>
      </c>
      <c r="AK457" s="199">
        <f>IFERROR(VLOOKUP('SAP Data'!$C457,'2021 Balance Sheet'!$B$7:$O$1335,'2021 Balance Sheet'!L$2, FALSE),0)</f>
        <v>0</v>
      </c>
      <c r="AL457" s="199">
        <f>IFERROR(VLOOKUP('SAP Data'!$C457,'2021 Balance Sheet'!$B$7:$O$1335,'2021 Balance Sheet'!M$2, FALSE),0)</f>
        <v>0</v>
      </c>
      <c r="AM457" s="199">
        <f>IFERROR(VLOOKUP('SAP Data'!$C457,'2021 Balance Sheet'!$B$7:$O$1335,'2021 Balance Sheet'!N$2, FALSE),0)</f>
        <v>0</v>
      </c>
      <c r="AN457" s="199">
        <f>IFERROR(VLOOKUP('SAP Data'!$C457,'2021 Balance Sheet'!$B$7:$O$1335,'2021 Balance Sheet'!O$2, FALSE),0)</f>
        <v>0</v>
      </c>
      <c r="AO457" s="198"/>
      <c r="AP457" s="50"/>
      <c r="AQ457" s="50"/>
      <c r="AR457" s="50"/>
      <c r="AS457" s="50"/>
      <c r="AT457" s="50"/>
      <c r="AU457" s="50"/>
      <c r="AV457" s="50"/>
      <c r="AW457" s="50"/>
      <c r="AX457" s="50"/>
      <c r="AY457" s="50"/>
      <c r="AZ457" s="50"/>
      <c r="BA457" s="50"/>
      <c r="BB457" s="50"/>
      <c r="BC457" s="50"/>
      <c r="BD457" s="50"/>
      <c r="BE457" s="50"/>
      <c r="BF457" s="50"/>
      <c r="BG457" s="50"/>
      <c r="BH457" s="50"/>
      <c r="BI457" s="50"/>
      <c r="BJ457" s="50"/>
      <c r="BK457" s="50"/>
      <c r="BL457" s="50"/>
      <c r="BM457" s="50"/>
      <c r="BN457" s="50"/>
      <c r="BO457" s="50"/>
      <c r="BP457" s="50"/>
      <c r="BQ457" s="50"/>
      <c r="BR457" s="50"/>
      <c r="BS457" s="50"/>
      <c r="BT457" s="50"/>
      <c r="BU457" s="50"/>
      <c r="BV457" s="50"/>
      <c r="BW457" s="50"/>
    </row>
    <row r="458" spans="1:75" ht="15.75" thickBot="1" x14ac:dyDescent="0.3">
      <c r="A458" s="26" t="str">
        <f t="shared" si="13"/>
        <v>186301</v>
      </c>
      <c r="B458" s="126" t="s">
        <v>3211</v>
      </c>
      <c r="C458" s="153" t="s">
        <v>3212</v>
      </c>
      <c r="D458" s="125"/>
      <c r="E458" s="139"/>
      <c r="F458" s="139"/>
      <c r="G458" s="139"/>
      <c r="H458" s="139"/>
      <c r="I458" s="139"/>
      <c r="J458" s="139"/>
      <c r="K458" s="139"/>
      <c r="L458" s="139"/>
      <c r="M458" s="139"/>
      <c r="N458" s="139"/>
      <c r="O458" s="139"/>
      <c r="P458" s="139"/>
      <c r="Q458" s="199">
        <v>0</v>
      </c>
      <c r="R458" s="199">
        <v>0</v>
      </c>
      <c r="S458" s="199">
        <v>0</v>
      </c>
      <c r="T458" s="199">
        <v>0</v>
      </c>
      <c r="U458" s="199">
        <v>0</v>
      </c>
      <c r="V458" s="199">
        <v>0</v>
      </c>
      <c r="W458" s="199">
        <v>0</v>
      </c>
      <c r="X458" s="199">
        <v>0</v>
      </c>
      <c r="Y458" s="199">
        <v>0</v>
      </c>
      <c r="Z458" s="199">
        <v>0</v>
      </c>
      <c r="AA458" s="199">
        <v>0</v>
      </c>
      <c r="AB458" s="199">
        <v>0</v>
      </c>
      <c r="AC458" s="199">
        <f>IFERROR(VLOOKUP('SAP Data'!$C458,'2021 Balance Sheet'!$B$7:$O$1335,'2021 Balance Sheet'!D$2, FALSE),0)</f>
        <v>0</v>
      </c>
      <c r="AD458" s="199">
        <f>IFERROR(VLOOKUP('SAP Data'!$C458,'2021 Balance Sheet'!$B$7:$O$1335,'2021 Balance Sheet'!E$2, FALSE),0)</f>
        <v>0</v>
      </c>
      <c r="AE458" s="199">
        <f>IFERROR(VLOOKUP('SAP Data'!$C458,'2021 Balance Sheet'!$B$7:$O$1335,'2021 Balance Sheet'!F$2, FALSE),0)</f>
        <v>0</v>
      </c>
      <c r="AF458" s="199">
        <f>IFERROR(VLOOKUP('SAP Data'!$C458,'2021 Balance Sheet'!$B$7:$O$1335,'2021 Balance Sheet'!G$2, FALSE),0)</f>
        <v>0</v>
      </c>
      <c r="AG458" s="199">
        <f>IFERROR(VLOOKUP('SAP Data'!$C458,'2021 Balance Sheet'!$B$7:$O$1335,'2021 Balance Sheet'!H$2, FALSE),0)</f>
        <v>0</v>
      </c>
      <c r="AH458" s="199">
        <f>IFERROR(VLOOKUP('SAP Data'!$C458,'2021 Balance Sheet'!$B$7:$O$1335,'2021 Balance Sheet'!I$2, FALSE),0)</f>
        <v>0</v>
      </c>
      <c r="AI458" s="199">
        <f>IFERROR(VLOOKUP('SAP Data'!$C458,'2021 Balance Sheet'!$B$7:$O$1335,'2021 Balance Sheet'!J$2, FALSE),0)</f>
        <v>0</v>
      </c>
      <c r="AJ458" s="199">
        <f>IFERROR(VLOOKUP('SAP Data'!$C458,'2021 Balance Sheet'!$B$7:$O$1335,'2021 Balance Sheet'!K$2, FALSE),0)</f>
        <v>0</v>
      </c>
      <c r="AK458" s="199">
        <f>IFERROR(VLOOKUP('SAP Data'!$C458,'2021 Balance Sheet'!$B$7:$O$1335,'2021 Balance Sheet'!L$2, FALSE),0)</f>
        <v>0</v>
      </c>
      <c r="AL458" s="199">
        <f>IFERROR(VLOOKUP('SAP Data'!$C458,'2021 Balance Sheet'!$B$7:$O$1335,'2021 Balance Sheet'!M$2, FALSE),0)</f>
        <v>0</v>
      </c>
      <c r="AM458" s="199">
        <f>IFERROR(VLOOKUP('SAP Data'!$C458,'2021 Balance Sheet'!$B$7:$O$1335,'2021 Balance Sheet'!N$2, FALSE),0)</f>
        <v>0</v>
      </c>
      <c r="AN458" s="199">
        <f>IFERROR(VLOOKUP('SAP Data'!$C458,'2021 Balance Sheet'!$B$7:$O$1335,'2021 Balance Sheet'!O$2, FALSE),0)</f>
        <v>0</v>
      </c>
      <c r="AO458" s="198">
        <f t="shared" si="12"/>
        <v>0</v>
      </c>
    </row>
    <row r="459" spans="1:75" ht="15.75" thickBot="1" x14ac:dyDescent="0.3">
      <c r="A459" s="26" t="str">
        <f t="shared" si="13"/>
        <v>186302</v>
      </c>
      <c r="B459" s="126" t="s">
        <v>3213</v>
      </c>
      <c r="C459" s="153" t="s">
        <v>3214</v>
      </c>
      <c r="D459" s="125"/>
      <c r="E459" s="139"/>
      <c r="F459" s="139"/>
      <c r="G459" s="139"/>
      <c r="H459" s="139"/>
      <c r="I459" s="139"/>
      <c r="J459" s="139"/>
      <c r="K459" s="139"/>
      <c r="L459" s="139"/>
      <c r="M459" s="139"/>
      <c r="N459" s="139"/>
      <c r="O459" s="139"/>
      <c r="P459" s="139"/>
      <c r="Q459" s="199">
        <v>0</v>
      </c>
      <c r="R459" s="199">
        <v>0</v>
      </c>
      <c r="S459" s="199">
        <v>0</v>
      </c>
      <c r="T459" s="199">
        <v>0</v>
      </c>
      <c r="U459" s="199">
        <v>0</v>
      </c>
      <c r="V459" s="199">
        <v>0</v>
      </c>
      <c r="W459" s="199">
        <v>0</v>
      </c>
      <c r="X459" s="199">
        <v>0</v>
      </c>
      <c r="Y459" s="199">
        <v>0</v>
      </c>
      <c r="Z459" s="199">
        <v>0</v>
      </c>
      <c r="AA459" s="199">
        <v>0</v>
      </c>
      <c r="AB459" s="199">
        <v>0</v>
      </c>
      <c r="AC459" s="199">
        <f>IFERROR(VLOOKUP('SAP Data'!$C459,'2021 Balance Sheet'!$B$7:$O$1335,'2021 Balance Sheet'!D$2, FALSE),0)</f>
        <v>0</v>
      </c>
      <c r="AD459" s="199">
        <f>IFERROR(VLOOKUP('SAP Data'!$C459,'2021 Balance Sheet'!$B$7:$O$1335,'2021 Balance Sheet'!E$2, FALSE),0)</f>
        <v>0</v>
      </c>
      <c r="AE459" s="199">
        <f>IFERROR(VLOOKUP('SAP Data'!$C459,'2021 Balance Sheet'!$B$7:$O$1335,'2021 Balance Sheet'!F$2, FALSE),0)</f>
        <v>0</v>
      </c>
      <c r="AF459" s="199">
        <f>IFERROR(VLOOKUP('SAP Data'!$C459,'2021 Balance Sheet'!$B$7:$O$1335,'2021 Balance Sheet'!G$2, FALSE),0)</f>
        <v>0</v>
      </c>
      <c r="AG459" s="199">
        <f>IFERROR(VLOOKUP('SAP Data'!$C459,'2021 Balance Sheet'!$B$7:$O$1335,'2021 Balance Sheet'!H$2, FALSE),0)</f>
        <v>0</v>
      </c>
      <c r="AH459" s="199">
        <f>IFERROR(VLOOKUP('SAP Data'!$C459,'2021 Balance Sheet'!$B$7:$O$1335,'2021 Balance Sheet'!I$2, FALSE),0)</f>
        <v>0</v>
      </c>
      <c r="AI459" s="199">
        <f>IFERROR(VLOOKUP('SAP Data'!$C459,'2021 Balance Sheet'!$B$7:$O$1335,'2021 Balance Sheet'!J$2, FALSE),0)</f>
        <v>0</v>
      </c>
      <c r="AJ459" s="199">
        <f>IFERROR(VLOOKUP('SAP Data'!$C459,'2021 Balance Sheet'!$B$7:$O$1335,'2021 Balance Sheet'!K$2, FALSE),0)</f>
        <v>0</v>
      </c>
      <c r="AK459" s="199">
        <f>IFERROR(VLOOKUP('SAP Data'!$C459,'2021 Balance Sheet'!$B$7:$O$1335,'2021 Balance Sheet'!L$2, FALSE),0)</f>
        <v>0</v>
      </c>
      <c r="AL459" s="199">
        <f>IFERROR(VLOOKUP('SAP Data'!$C459,'2021 Balance Sheet'!$B$7:$O$1335,'2021 Balance Sheet'!M$2, FALSE),0)</f>
        <v>0</v>
      </c>
      <c r="AM459" s="199">
        <f>IFERROR(VLOOKUP('SAP Data'!$C459,'2021 Balance Sheet'!$B$7:$O$1335,'2021 Balance Sheet'!N$2, FALSE),0)</f>
        <v>0</v>
      </c>
      <c r="AN459" s="199">
        <f>IFERROR(VLOOKUP('SAP Data'!$C459,'2021 Balance Sheet'!$B$7:$O$1335,'2021 Balance Sheet'!O$2, FALSE),0)</f>
        <v>0</v>
      </c>
      <c r="AO459" s="198">
        <f t="shared" si="12"/>
        <v>0</v>
      </c>
    </row>
    <row r="460" spans="1:75" ht="15.75" thickBot="1" x14ac:dyDescent="0.3">
      <c r="A460" s="26" t="str">
        <f t="shared" si="13"/>
        <v>186304</v>
      </c>
      <c r="B460" s="126" t="s">
        <v>736</v>
      </c>
      <c r="C460" s="153" t="s">
        <v>737</v>
      </c>
      <c r="D460" s="125" t="s">
        <v>4</v>
      </c>
      <c r="E460" s="140">
        <v>0</v>
      </c>
      <c r="F460" s="140">
        <v>0</v>
      </c>
      <c r="G460" s="140">
        <v>0</v>
      </c>
      <c r="H460" s="140">
        <v>0</v>
      </c>
      <c r="I460" s="140">
        <v>0</v>
      </c>
      <c r="J460" s="140">
        <v>0</v>
      </c>
      <c r="K460" s="140">
        <v>0</v>
      </c>
      <c r="L460" s="140">
        <v>0</v>
      </c>
      <c r="M460" s="140">
        <v>0</v>
      </c>
      <c r="N460" s="140">
        <v>0</v>
      </c>
      <c r="O460" s="140">
        <v>0</v>
      </c>
      <c r="P460" s="140">
        <v>0</v>
      </c>
      <c r="Q460" s="199">
        <v>0</v>
      </c>
      <c r="R460" s="199">
        <v>0</v>
      </c>
      <c r="S460" s="199">
        <v>0</v>
      </c>
      <c r="T460" s="199">
        <v>0</v>
      </c>
      <c r="U460" s="199">
        <v>0</v>
      </c>
      <c r="V460" s="199">
        <v>0</v>
      </c>
      <c r="W460" s="199">
        <v>0</v>
      </c>
      <c r="X460" s="199">
        <v>0</v>
      </c>
      <c r="Y460" s="199">
        <v>0</v>
      </c>
      <c r="Z460" s="199">
        <v>0</v>
      </c>
      <c r="AA460" s="199">
        <v>0</v>
      </c>
      <c r="AB460" s="199">
        <v>0</v>
      </c>
      <c r="AC460" s="199">
        <f>IFERROR(VLOOKUP('SAP Data'!$C460,'2021 Balance Sheet'!$B$7:$O$1335,'2021 Balance Sheet'!D$2, FALSE),0)</f>
        <v>0</v>
      </c>
      <c r="AD460" s="199">
        <f>IFERROR(VLOOKUP('SAP Data'!$C460,'2021 Balance Sheet'!$B$7:$O$1335,'2021 Balance Sheet'!E$2, FALSE),0)</f>
        <v>0</v>
      </c>
      <c r="AE460" s="199">
        <f>IFERROR(VLOOKUP('SAP Data'!$C460,'2021 Balance Sheet'!$B$7:$O$1335,'2021 Balance Sheet'!F$2, FALSE),0)</f>
        <v>0</v>
      </c>
      <c r="AF460" s="199">
        <f>IFERROR(VLOOKUP('SAP Data'!$C460,'2021 Balance Sheet'!$B$7:$O$1335,'2021 Balance Sheet'!G$2, FALSE),0)</f>
        <v>0</v>
      </c>
      <c r="AG460" s="199">
        <f>IFERROR(VLOOKUP('SAP Data'!$C460,'2021 Balance Sheet'!$B$7:$O$1335,'2021 Balance Sheet'!H$2, FALSE),0)</f>
        <v>0</v>
      </c>
      <c r="AH460" s="199">
        <f>IFERROR(VLOOKUP('SAP Data'!$C460,'2021 Balance Sheet'!$B$7:$O$1335,'2021 Balance Sheet'!I$2, FALSE),0)</f>
        <v>0</v>
      </c>
      <c r="AI460" s="199">
        <f>IFERROR(VLOOKUP('SAP Data'!$C460,'2021 Balance Sheet'!$B$7:$O$1335,'2021 Balance Sheet'!J$2, FALSE),0)</f>
        <v>0</v>
      </c>
      <c r="AJ460" s="199">
        <f>IFERROR(VLOOKUP('SAP Data'!$C460,'2021 Balance Sheet'!$B$7:$O$1335,'2021 Balance Sheet'!K$2, FALSE),0)</f>
        <v>0</v>
      </c>
      <c r="AK460" s="199">
        <f>IFERROR(VLOOKUP('SAP Data'!$C460,'2021 Balance Sheet'!$B$7:$O$1335,'2021 Balance Sheet'!L$2, FALSE),0)</f>
        <v>0</v>
      </c>
      <c r="AL460" s="199">
        <f>IFERROR(VLOOKUP('SAP Data'!$C460,'2021 Balance Sheet'!$B$7:$O$1335,'2021 Balance Sheet'!M$2, FALSE),0)</f>
        <v>0</v>
      </c>
      <c r="AM460" s="199">
        <f>IFERROR(VLOOKUP('SAP Data'!$C460,'2021 Balance Sheet'!$B$7:$O$1335,'2021 Balance Sheet'!N$2, FALSE),0)</f>
        <v>0</v>
      </c>
      <c r="AN460" s="199">
        <f>IFERROR(VLOOKUP('SAP Data'!$C460,'2021 Balance Sheet'!$B$7:$O$1335,'2021 Balance Sheet'!O$2, FALSE),0)</f>
        <v>0</v>
      </c>
      <c r="AO460" s="198">
        <f t="shared" si="12"/>
        <v>0</v>
      </c>
    </row>
    <row r="461" spans="1:75" ht="15.75" thickBot="1" x14ac:dyDescent="0.3">
      <c r="A461" s="26" t="str">
        <f t="shared" si="13"/>
        <v>186306</v>
      </c>
      <c r="B461" s="126" t="s">
        <v>3215</v>
      </c>
      <c r="C461" s="153" t="s">
        <v>3216</v>
      </c>
      <c r="D461" s="125"/>
      <c r="E461" s="140"/>
      <c r="F461" s="140"/>
      <c r="G461" s="140"/>
      <c r="H461" s="140"/>
      <c r="I461" s="140"/>
      <c r="J461" s="140"/>
      <c r="K461" s="140"/>
      <c r="L461" s="140"/>
      <c r="M461" s="140"/>
      <c r="N461" s="140"/>
      <c r="O461" s="140"/>
      <c r="P461" s="140"/>
      <c r="Q461" s="199">
        <v>0</v>
      </c>
      <c r="R461" s="199">
        <v>0</v>
      </c>
      <c r="S461" s="199">
        <v>0</v>
      </c>
      <c r="T461" s="199">
        <v>0</v>
      </c>
      <c r="U461" s="199">
        <v>0</v>
      </c>
      <c r="V461" s="199">
        <v>0</v>
      </c>
      <c r="W461" s="199">
        <v>0</v>
      </c>
      <c r="X461" s="199">
        <v>0</v>
      </c>
      <c r="Y461" s="199">
        <v>0</v>
      </c>
      <c r="Z461" s="199">
        <v>0</v>
      </c>
      <c r="AA461" s="199">
        <v>0</v>
      </c>
      <c r="AB461" s="199">
        <v>0</v>
      </c>
      <c r="AC461" s="199">
        <f>IFERROR(VLOOKUP('SAP Data'!$C461,'2021 Balance Sheet'!$B$7:$O$1335,'2021 Balance Sheet'!D$2, FALSE),0)</f>
        <v>0</v>
      </c>
      <c r="AD461" s="199">
        <f>IFERROR(VLOOKUP('SAP Data'!$C461,'2021 Balance Sheet'!$B$7:$O$1335,'2021 Balance Sheet'!E$2, FALSE),0)</f>
        <v>0</v>
      </c>
      <c r="AE461" s="199">
        <f>IFERROR(VLOOKUP('SAP Data'!$C461,'2021 Balance Sheet'!$B$7:$O$1335,'2021 Balance Sheet'!F$2, FALSE),0)</f>
        <v>0</v>
      </c>
      <c r="AF461" s="199">
        <f>IFERROR(VLOOKUP('SAP Data'!$C461,'2021 Balance Sheet'!$B$7:$O$1335,'2021 Balance Sheet'!G$2, FALSE),0)</f>
        <v>0</v>
      </c>
      <c r="AG461" s="199">
        <f>IFERROR(VLOOKUP('SAP Data'!$C461,'2021 Balance Sheet'!$B$7:$O$1335,'2021 Balance Sheet'!H$2, FALSE),0)</f>
        <v>0</v>
      </c>
      <c r="AH461" s="199">
        <f>IFERROR(VLOOKUP('SAP Data'!$C461,'2021 Balance Sheet'!$B$7:$O$1335,'2021 Balance Sheet'!I$2, FALSE),0)</f>
        <v>0</v>
      </c>
      <c r="AI461" s="199">
        <f>IFERROR(VLOOKUP('SAP Data'!$C461,'2021 Balance Sheet'!$B$7:$O$1335,'2021 Balance Sheet'!J$2, FALSE),0)</f>
        <v>0</v>
      </c>
      <c r="AJ461" s="199">
        <f>IFERROR(VLOOKUP('SAP Data'!$C461,'2021 Balance Sheet'!$B$7:$O$1335,'2021 Balance Sheet'!K$2, FALSE),0)</f>
        <v>0</v>
      </c>
      <c r="AK461" s="199">
        <f>IFERROR(VLOOKUP('SAP Data'!$C461,'2021 Balance Sheet'!$B$7:$O$1335,'2021 Balance Sheet'!L$2, FALSE),0)</f>
        <v>0</v>
      </c>
      <c r="AL461" s="199">
        <f>IFERROR(VLOOKUP('SAP Data'!$C461,'2021 Balance Sheet'!$B$7:$O$1335,'2021 Balance Sheet'!M$2, FALSE),0)</f>
        <v>0</v>
      </c>
      <c r="AM461" s="199">
        <f>IFERROR(VLOOKUP('SAP Data'!$C461,'2021 Balance Sheet'!$B$7:$O$1335,'2021 Balance Sheet'!N$2, FALSE),0)</f>
        <v>0</v>
      </c>
      <c r="AN461" s="199">
        <f>IFERROR(VLOOKUP('SAP Data'!$C461,'2021 Balance Sheet'!$B$7:$O$1335,'2021 Balance Sheet'!O$2, FALSE),0)</f>
        <v>0</v>
      </c>
      <c r="AO461" s="198">
        <f t="shared" si="12"/>
        <v>0</v>
      </c>
    </row>
    <row r="462" spans="1:75" ht="15.75" thickBot="1" x14ac:dyDescent="0.3">
      <c r="A462" s="26" t="str">
        <f t="shared" si="13"/>
        <v>186307</v>
      </c>
      <c r="B462" s="126" t="s">
        <v>3217</v>
      </c>
      <c r="C462" s="153" t="s">
        <v>3218</v>
      </c>
      <c r="D462" s="125"/>
      <c r="E462" s="140"/>
      <c r="F462" s="140"/>
      <c r="G462" s="140"/>
      <c r="H462" s="140"/>
      <c r="I462" s="140"/>
      <c r="J462" s="140"/>
      <c r="K462" s="140"/>
      <c r="L462" s="140"/>
      <c r="M462" s="140"/>
      <c r="N462" s="140"/>
      <c r="O462" s="140"/>
      <c r="P462" s="140"/>
      <c r="Q462" s="199">
        <v>0</v>
      </c>
      <c r="R462" s="199">
        <v>0</v>
      </c>
      <c r="S462" s="199">
        <v>0</v>
      </c>
      <c r="T462" s="199">
        <v>0</v>
      </c>
      <c r="U462" s="199">
        <v>0</v>
      </c>
      <c r="V462" s="199">
        <v>0</v>
      </c>
      <c r="W462" s="199">
        <v>0</v>
      </c>
      <c r="X462" s="199">
        <v>0</v>
      </c>
      <c r="Y462" s="199">
        <v>0</v>
      </c>
      <c r="Z462" s="199">
        <v>0</v>
      </c>
      <c r="AA462" s="199">
        <v>0</v>
      </c>
      <c r="AB462" s="199">
        <v>0</v>
      </c>
      <c r="AC462" s="199">
        <f>IFERROR(VLOOKUP('SAP Data'!$C462,'2021 Balance Sheet'!$B$7:$O$1335,'2021 Balance Sheet'!D$2, FALSE),0)</f>
        <v>0</v>
      </c>
      <c r="AD462" s="199">
        <f>IFERROR(VLOOKUP('SAP Data'!$C462,'2021 Balance Sheet'!$B$7:$O$1335,'2021 Balance Sheet'!E$2, FALSE),0)</f>
        <v>0</v>
      </c>
      <c r="AE462" s="199">
        <f>IFERROR(VLOOKUP('SAP Data'!$C462,'2021 Balance Sheet'!$B$7:$O$1335,'2021 Balance Sheet'!F$2, FALSE),0)</f>
        <v>0</v>
      </c>
      <c r="AF462" s="199">
        <f>IFERROR(VLOOKUP('SAP Data'!$C462,'2021 Balance Sheet'!$B$7:$O$1335,'2021 Balance Sheet'!G$2, FALSE),0)</f>
        <v>0</v>
      </c>
      <c r="AG462" s="199">
        <f>IFERROR(VLOOKUP('SAP Data'!$C462,'2021 Balance Sheet'!$B$7:$O$1335,'2021 Balance Sheet'!H$2, FALSE),0)</f>
        <v>0</v>
      </c>
      <c r="AH462" s="199">
        <f>IFERROR(VLOOKUP('SAP Data'!$C462,'2021 Balance Sheet'!$B$7:$O$1335,'2021 Balance Sheet'!I$2, FALSE),0)</f>
        <v>0</v>
      </c>
      <c r="AI462" s="199">
        <f>IFERROR(VLOOKUP('SAP Data'!$C462,'2021 Balance Sheet'!$B$7:$O$1335,'2021 Balance Sheet'!J$2, FALSE),0)</f>
        <v>0</v>
      </c>
      <c r="AJ462" s="199">
        <f>IFERROR(VLOOKUP('SAP Data'!$C462,'2021 Balance Sheet'!$B$7:$O$1335,'2021 Balance Sheet'!K$2, FALSE),0)</f>
        <v>0</v>
      </c>
      <c r="AK462" s="199">
        <f>IFERROR(VLOOKUP('SAP Data'!$C462,'2021 Balance Sheet'!$B$7:$O$1335,'2021 Balance Sheet'!L$2, FALSE),0)</f>
        <v>0</v>
      </c>
      <c r="AL462" s="199">
        <f>IFERROR(VLOOKUP('SAP Data'!$C462,'2021 Balance Sheet'!$B$7:$O$1335,'2021 Balance Sheet'!M$2, FALSE),0)</f>
        <v>0</v>
      </c>
      <c r="AM462" s="199">
        <f>IFERROR(VLOOKUP('SAP Data'!$C462,'2021 Balance Sheet'!$B$7:$O$1335,'2021 Balance Sheet'!N$2, FALSE),0)</f>
        <v>0</v>
      </c>
      <c r="AN462" s="199">
        <f>IFERROR(VLOOKUP('SAP Data'!$C462,'2021 Balance Sheet'!$B$7:$O$1335,'2021 Balance Sheet'!O$2, FALSE),0)</f>
        <v>0</v>
      </c>
      <c r="AO462" s="198">
        <f t="shared" si="12"/>
        <v>0</v>
      </c>
    </row>
    <row r="463" spans="1:75" ht="15.75" thickBot="1" x14ac:dyDescent="0.3">
      <c r="A463" s="26" t="str">
        <f t="shared" si="13"/>
        <v>186308</v>
      </c>
      <c r="B463" s="126" t="s">
        <v>3219</v>
      </c>
      <c r="C463" s="153" t="s">
        <v>3220</v>
      </c>
      <c r="D463" s="125"/>
      <c r="E463" s="140"/>
      <c r="F463" s="140"/>
      <c r="G463" s="140"/>
      <c r="H463" s="140"/>
      <c r="I463" s="140"/>
      <c r="J463" s="140"/>
      <c r="K463" s="140"/>
      <c r="L463" s="140"/>
      <c r="M463" s="140"/>
      <c r="N463" s="140"/>
      <c r="O463" s="140"/>
      <c r="P463" s="140"/>
      <c r="Q463" s="199">
        <v>0</v>
      </c>
      <c r="R463" s="199">
        <v>0</v>
      </c>
      <c r="S463" s="199">
        <v>0</v>
      </c>
      <c r="T463" s="199">
        <v>0</v>
      </c>
      <c r="U463" s="199">
        <v>0</v>
      </c>
      <c r="V463" s="199">
        <v>0</v>
      </c>
      <c r="W463" s="199">
        <v>0</v>
      </c>
      <c r="X463" s="199">
        <v>0</v>
      </c>
      <c r="Y463" s="199">
        <v>0</v>
      </c>
      <c r="Z463" s="199">
        <v>0</v>
      </c>
      <c r="AA463" s="199">
        <v>0</v>
      </c>
      <c r="AB463" s="199">
        <v>0</v>
      </c>
      <c r="AC463" s="199">
        <f>IFERROR(VLOOKUP('SAP Data'!$C463,'2021 Balance Sheet'!$B$7:$O$1335,'2021 Balance Sheet'!D$2, FALSE),0)</f>
        <v>0</v>
      </c>
      <c r="AD463" s="199">
        <f>IFERROR(VLOOKUP('SAP Data'!$C463,'2021 Balance Sheet'!$B$7:$O$1335,'2021 Balance Sheet'!E$2, FALSE),0)</f>
        <v>0</v>
      </c>
      <c r="AE463" s="199">
        <f>IFERROR(VLOOKUP('SAP Data'!$C463,'2021 Balance Sheet'!$B$7:$O$1335,'2021 Balance Sheet'!F$2, FALSE),0)</f>
        <v>0</v>
      </c>
      <c r="AF463" s="199">
        <f>IFERROR(VLOOKUP('SAP Data'!$C463,'2021 Balance Sheet'!$B$7:$O$1335,'2021 Balance Sheet'!G$2, FALSE),0)</f>
        <v>0</v>
      </c>
      <c r="AG463" s="199">
        <f>IFERROR(VLOOKUP('SAP Data'!$C463,'2021 Balance Sheet'!$B$7:$O$1335,'2021 Balance Sheet'!H$2, FALSE),0)</f>
        <v>0</v>
      </c>
      <c r="AH463" s="199">
        <f>IFERROR(VLOOKUP('SAP Data'!$C463,'2021 Balance Sheet'!$B$7:$O$1335,'2021 Balance Sheet'!I$2, FALSE),0)</f>
        <v>0</v>
      </c>
      <c r="AI463" s="199">
        <f>IFERROR(VLOOKUP('SAP Data'!$C463,'2021 Balance Sheet'!$B$7:$O$1335,'2021 Balance Sheet'!J$2, FALSE),0)</f>
        <v>0</v>
      </c>
      <c r="AJ463" s="199">
        <f>IFERROR(VLOOKUP('SAP Data'!$C463,'2021 Balance Sheet'!$B$7:$O$1335,'2021 Balance Sheet'!K$2, FALSE),0)</f>
        <v>0</v>
      </c>
      <c r="AK463" s="199">
        <f>IFERROR(VLOOKUP('SAP Data'!$C463,'2021 Balance Sheet'!$B$7:$O$1335,'2021 Balance Sheet'!L$2, FALSE),0)</f>
        <v>0</v>
      </c>
      <c r="AL463" s="199">
        <f>IFERROR(VLOOKUP('SAP Data'!$C463,'2021 Balance Sheet'!$B$7:$O$1335,'2021 Balance Sheet'!M$2, FALSE),0)</f>
        <v>0</v>
      </c>
      <c r="AM463" s="199">
        <f>IFERROR(VLOOKUP('SAP Data'!$C463,'2021 Balance Sheet'!$B$7:$O$1335,'2021 Balance Sheet'!N$2, FALSE),0)</f>
        <v>0</v>
      </c>
      <c r="AN463" s="199">
        <f>IFERROR(VLOOKUP('SAP Data'!$C463,'2021 Balance Sheet'!$B$7:$O$1335,'2021 Balance Sheet'!O$2, FALSE),0)</f>
        <v>0</v>
      </c>
      <c r="AO463" s="198">
        <f t="shared" si="12"/>
        <v>0</v>
      </c>
    </row>
    <row r="464" spans="1:75" ht="15.75" thickBot="1" x14ac:dyDescent="0.3">
      <c r="A464" s="26" t="str">
        <f t="shared" si="13"/>
        <v>186309</v>
      </c>
      <c r="B464" s="126" t="s">
        <v>3221</v>
      </c>
      <c r="C464" s="153" t="s">
        <v>3222</v>
      </c>
      <c r="D464" s="125"/>
      <c r="E464" s="140"/>
      <c r="F464" s="140"/>
      <c r="G464" s="140"/>
      <c r="H464" s="140"/>
      <c r="I464" s="140"/>
      <c r="J464" s="140"/>
      <c r="K464" s="140"/>
      <c r="L464" s="140"/>
      <c r="M464" s="140"/>
      <c r="N464" s="140"/>
      <c r="O464" s="140"/>
      <c r="P464" s="140"/>
      <c r="Q464" s="199">
        <v>0</v>
      </c>
      <c r="R464" s="199">
        <v>0</v>
      </c>
      <c r="S464" s="199">
        <v>0</v>
      </c>
      <c r="T464" s="199">
        <v>0</v>
      </c>
      <c r="U464" s="199">
        <v>0</v>
      </c>
      <c r="V464" s="199">
        <v>0</v>
      </c>
      <c r="W464" s="199">
        <v>0</v>
      </c>
      <c r="X464" s="199">
        <v>0</v>
      </c>
      <c r="Y464" s="199">
        <v>0</v>
      </c>
      <c r="Z464" s="199">
        <v>0</v>
      </c>
      <c r="AA464" s="199">
        <v>0</v>
      </c>
      <c r="AB464" s="199">
        <v>0</v>
      </c>
      <c r="AC464" s="199">
        <f>IFERROR(VLOOKUP('SAP Data'!$C464,'2021 Balance Sheet'!$B$7:$O$1335,'2021 Balance Sheet'!D$2, FALSE),0)</f>
        <v>0</v>
      </c>
      <c r="AD464" s="199">
        <f>IFERROR(VLOOKUP('SAP Data'!$C464,'2021 Balance Sheet'!$B$7:$O$1335,'2021 Balance Sheet'!E$2, FALSE),0)</f>
        <v>0</v>
      </c>
      <c r="AE464" s="199">
        <f>IFERROR(VLOOKUP('SAP Data'!$C464,'2021 Balance Sheet'!$B$7:$O$1335,'2021 Balance Sheet'!F$2, FALSE),0)</f>
        <v>0</v>
      </c>
      <c r="AF464" s="199">
        <f>IFERROR(VLOOKUP('SAP Data'!$C464,'2021 Balance Sheet'!$B$7:$O$1335,'2021 Balance Sheet'!G$2, FALSE),0)</f>
        <v>0</v>
      </c>
      <c r="AG464" s="199">
        <f>IFERROR(VLOOKUP('SAP Data'!$C464,'2021 Balance Sheet'!$B$7:$O$1335,'2021 Balance Sheet'!H$2, FALSE),0)</f>
        <v>0</v>
      </c>
      <c r="AH464" s="199">
        <f>IFERROR(VLOOKUP('SAP Data'!$C464,'2021 Balance Sheet'!$B$7:$O$1335,'2021 Balance Sheet'!I$2, FALSE),0)</f>
        <v>0</v>
      </c>
      <c r="AI464" s="199">
        <f>IFERROR(VLOOKUP('SAP Data'!$C464,'2021 Balance Sheet'!$B$7:$O$1335,'2021 Balance Sheet'!J$2, FALSE),0)</f>
        <v>0</v>
      </c>
      <c r="AJ464" s="199">
        <f>IFERROR(VLOOKUP('SAP Data'!$C464,'2021 Balance Sheet'!$B$7:$O$1335,'2021 Balance Sheet'!K$2, FALSE),0)</f>
        <v>0</v>
      </c>
      <c r="AK464" s="199">
        <f>IFERROR(VLOOKUP('SAP Data'!$C464,'2021 Balance Sheet'!$B$7:$O$1335,'2021 Balance Sheet'!L$2, FALSE),0)</f>
        <v>0</v>
      </c>
      <c r="AL464" s="199">
        <f>IFERROR(VLOOKUP('SAP Data'!$C464,'2021 Balance Sheet'!$B$7:$O$1335,'2021 Balance Sheet'!M$2, FALSE),0)</f>
        <v>0</v>
      </c>
      <c r="AM464" s="199">
        <f>IFERROR(VLOOKUP('SAP Data'!$C464,'2021 Balance Sheet'!$B$7:$O$1335,'2021 Balance Sheet'!N$2, FALSE),0)</f>
        <v>0</v>
      </c>
      <c r="AN464" s="199">
        <f>IFERROR(VLOOKUP('SAP Data'!$C464,'2021 Balance Sheet'!$B$7:$O$1335,'2021 Balance Sheet'!O$2, FALSE),0)</f>
        <v>0</v>
      </c>
      <c r="AO464" s="198">
        <f t="shared" si="12"/>
        <v>0</v>
      </c>
    </row>
    <row r="465" spans="1:75" ht="15.75" thickBot="1" x14ac:dyDescent="0.3">
      <c r="A465" s="26" t="str">
        <f t="shared" si="13"/>
        <v>186310</v>
      </c>
      <c r="B465" s="126" t="s">
        <v>739</v>
      </c>
      <c r="C465" s="153" t="s">
        <v>740</v>
      </c>
      <c r="D465" s="125" t="s">
        <v>4</v>
      </c>
      <c r="E465" s="139">
        <v>89018.72</v>
      </c>
      <c r="F465" s="139">
        <v>95782.98</v>
      </c>
      <c r="G465" s="139">
        <v>103970.95</v>
      </c>
      <c r="H465" s="139">
        <v>111881.99</v>
      </c>
      <c r="I465" s="139">
        <v>115106.09</v>
      </c>
      <c r="J465" s="139">
        <v>120293.82</v>
      </c>
      <c r="K465" s="139">
        <v>125590.29</v>
      </c>
      <c r="L465" s="139">
        <v>130673.87</v>
      </c>
      <c r="M465" s="139">
        <v>135478.43</v>
      </c>
      <c r="N465" s="139">
        <v>139219.74</v>
      </c>
      <c r="O465" s="139">
        <v>0</v>
      </c>
      <c r="P465" s="139">
        <v>0</v>
      </c>
      <c r="Q465" s="199">
        <v>0</v>
      </c>
      <c r="R465" s="199">
        <v>0</v>
      </c>
      <c r="S465" s="199">
        <v>0</v>
      </c>
      <c r="T465" s="199">
        <v>0</v>
      </c>
      <c r="U465" s="199">
        <v>0</v>
      </c>
      <c r="V465" s="199">
        <v>0</v>
      </c>
      <c r="W465" s="199">
        <v>0</v>
      </c>
      <c r="X465" s="199">
        <v>1411.55</v>
      </c>
      <c r="Y465" s="199">
        <v>604.95000000000005</v>
      </c>
      <c r="Z465" s="199">
        <v>604.95000000000005</v>
      </c>
      <c r="AA465" s="199">
        <v>604.95000000000005</v>
      </c>
      <c r="AB465" s="199">
        <v>604.95000000000005</v>
      </c>
      <c r="AC465" s="199">
        <f>IFERROR(VLOOKUP('SAP Data'!$C465,'2021 Balance Sheet'!$B$7:$O$1335,'2021 Balance Sheet'!D$2, FALSE),0)</f>
        <v>604.95000000000005</v>
      </c>
      <c r="AD465" s="199">
        <f>IFERROR(VLOOKUP('SAP Data'!$C465,'2021 Balance Sheet'!$B$7:$O$1335,'2021 Balance Sheet'!E$2, FALSE),0)</f>
        <v>604.95000000000005</v>
      </c>
      <c r="AE465" s="199">
        <f>IFERROR(VLOOKUP('SAP Data'!$C465,'2021 Balance Sheet'!$B$7:$O$1335,'2021 Balance Sheet'!F$2, FALSE),0)</f>
        <v>604.95000000000005</v>
      </c>
      <c r="AF465" s="199">
        <f>IFERROR(VLOOKUP('SAP Data'!$C465,'2021 Balance Sheet'!$B$7:$O$1335,'2021 Balance Sheet'!G$2, FALSE),0)</f>
        <v>604.95000000000005</v>
      </c>
      <c r="AG465" s="199">
        <f>IFERROR(VLOOKUP('SAP Data'!$C465,'2021 Balance Sheet'!$B$7:$O$1335,'2021 Balance Sheet'!H$2, FALSE),0)</f>
        <v>604.95000000000005</v>
      </c>
      <c r="AH465" s="199">
        <f>IFERROR(VLOOKUP('SAP Data'!$C465,'2021 Balance Sheet'!$B$7:$O$1335,'2021 Balance Sheet'!I$2, FALSE),0)</f>
        <v>604.95000000000005</v>
      </c>
      <c r="AI465" s="199">
        <f>IFERROR(VLOOKUP('SAP Data'!$C465,'2021 Balance Sheet'!$B$7:$O$1335,'2021 Balance Sheet'!J$2, FALSE),0)</f>
        <v>604.95000000000005</v>
      </c>
      <c r="AJ465" s="199">
        <f>IFERROR(VLOOKUP('SAP Data'!$C465,'2021 Balance Sheet'!$B$7:$O$1335,'2021 Balance Sheet'!K$2, FALSE),0)</f>
        <v>604.95000000000005</v>
      </c>
      <c r="AK465" s="199">
        <f>IFERROR(VLOOKUP('SAP Data'!$C465,'2021 Balance Sheet'!$B$7:$O$1335,'2021 Balance Sheet'!L$2, FALSE),0)</f>
        <v>604.95000000000005</v>
      </c>
      <c r="AL465" s="199">
        <f>IFERROR(VLOOKUP('SAP Data'!$C465,'2021 Balance Sheet'!$B$7:$O$1335,'2021 Balance Sheet'!M$2, FALSE),0)</f>
        <v>604.95000000000005</v>
      </c>
      <c r="AM465" s="199">
        <f>IFERROR(VLOOKUP('SAP Data'!$C465,'2021 Balance Sheet'!$B$7:$O$1335,'2021 Balance Sheet'!N$2, FALSE),0)</f>
        <v>604.95000000000005</v>
      </c>
      <c r="AN465" s="199">
        <f>IFERROR(VLOOKUP('SAP Data'!$C465,'2021 Balance Sheet'!$B$7:$O$1335,'2021 Balance Sheet'!O$2, FALSE),0)</f>
        <v>604.95000000000005</v>
      </c>
      <c r="AO465" s="198">
        <f t="shared" si="12"/>
        <v>604.95000000000005</v>
      </c>
    </row>
    <row r="466" spans="1:75" ht="15.75" thickBot="1" x14ac:dyDescent="0.3">
      <c r="A466" s="26" t="str">
        <f t="shared" si="13"/>
        <v>186311</v>
      </c>
      <c r="B466" s="126" t="s">
        <v>742</v>
      </c>
      <c r="C466" s="153" t="s">
        <v>743</v>
      </c>
      <c r="D466" s="125" t="s">
        <v>4</v>
      </c>
      <c r="E466" s="140">
        <v>4899.2700000000004</v>
      </c>
      <c r="F466" s="140">
        <v>4899.2700000000004</v>
      </c>
      <c r="G466" s="140">
        <v>4899.2700000000004</v>
      </c>
      <c r="H466" s="140">
        <v>4899.2700000000004</v>
      </c>
      <c r="I466" s="140">
        <v>4899.2700000000004</v>
      </c>
      <c r="J466" s="140">
        <v>4899.2700000000004</v>
      </c>
      <c r="K466" s="140">
        <v>4899.2700000000004</v>
      </c>
      <c r="L466" s="140">
        <v>4899.2700000000004</v>
      </c>
      <c r="M466" s="140">
        <v>4899.2700000000004</v>
      </c>
      <c r="N466" s="140">
        <v>4899.2700000000004</v>
      </c>
      <c r="O466" s="140">
        <v>4899.2700000000004</v>
      </c>
      <c r="P466" s="140">
        <v>4899.2700000000004</v>
      </c>
      <c r="Q466" s="199">
        <v>4899.2700000000004</v>
      </c>
      <c r="R466" s="199">
        <v>4899.2700000000004</v>
      </c>
      <c r="S466" s="199">
        <v>4899.2700000000004</v>
      </c>
      <c r="T466" s="199">
        <v>4899.2700000000004</v>
      </c>
      <c r="U466" s="199">
        <v>4899.2700000000004</v>
      </c>
      <c r="V466" s="199">
        <v>4899.2700000000004</v>
      </c>
      <c r="W466" s="199">
        <v>4899.2700000000004</v>
      </c>
      <c r="X466" s="199">
        <v>4899.2700000000004</v>
      </c>
      <c r="Y466" s="199">
        <v>4899.2700000000004</v>
      </c>
      <c r="Z466" s="199">
        <v>4899.2700000000004</v>
      </c>
      <c r="AA466" s="199">
        <v>4899.2700000000004</v>
      </c>
      <c r="AB466" s="199">
        <v>4899.2700000000004</v>
      </c>
      <c r="AC466" s="199">
        <f>IFERROR(VLOOKUP('SAP Data'!$C466,'2021 Balance Sheet'!$B$7:$O$1335,'2021 Balance Sheet'!D$2, FALSE),0)</f>
        <v>4899.2700000000004</v>
      </c>
      <c r="AD466" s="199">
        <f>IFERROR(VLOOKUP('SAP Data'!$C466,'2021 Balance Sheet'!$B$7:$O$1335,'2021 Balance Sheet'!E$2, FALSE),0)</f>
        <v>4899.2700000000004</v>
      </c>
      <c r="AE466" s="199">
        <f>IFERROR(VLOOKUP('SAP Data'!$C466,'2021 Balance Sheet'!$B$7:$O$1335,'2021 Balance Sheet'!F$2, FALSE),0)</f>
        <v>4899.2700000000004</v>
      </c>
      <c r="AF466" s="199">
        <f>IFERROR(VLOOKUP('SAP Data'!$C466,'2021 Balance Sheet'!$B$7:$O$1335,'2021 Balance Sheet'!G$2, FALSE),0)</f>
        <v>4899.2700000000004</v>
      </c>
      <c r="AG466" s="199">
        <f>IFERROR(VLOOKUP('SAP Data'!$C466,'2021 Balance Sheet'!$B$7:$O$1335,'2021 Balance Sheet'!H$2, FALSE),0)</f>
        <v>4899.2700000000004</v>
      </c>
      <c r="AH466" s="199">
        <f>IFERROR(VLOOKUP('SAP Data'!$C466,'2021 Balance Sheet'!$B$7:$O$1335,'2021 Balance Sheet'!I$2, FALSE),0)</f>
        <v>4899.2700000000004</v>
      </c>
      <c r="AI466" s="199">
        <f>IFERROR(VLOOKUP('SAP Data'!$C466,'2021 Balance Sheet'!$B$7:$O$1335,'2021 Balance Sheet'!J$2, FALSE),0)</f>
        <v>4899.2700000000004</v>
      </c>
      <c r="AJ466" s="199">
        <f>IFERROR(VLOOKUP('SAP Data'!$C466,'2021 Balance Sheet'!$B$7:$O$1335,'2021 Balance Sheet'!K$2, FALSE),0)</f>
        <v>4899.2700000000004</v>
      </c>
      <c r="AK466" s="199">
        <f>IFERROR(VLOOKUP('SAP Data'!$C466,'2021 Balance Sheet'!$B$7:$O$1335,'2021 Balance Sheet'!L$2, FALSE),0)</f>
        <v>4899.2700000000004</v>
      </c>
      <c r="AL466" s="199">
        <f>IFERROR(VLOOKUP('SAP Data'!$C466,'2021 Balance Sheet'!$B$7:$O$1335,'2021 Balance Sheet'!M$2, FALSE),0)</f>
        <v>4899.2700000000004</v>
      </c>
      <c r="AM466" s="199">
        <f>IFERROR(VLOOKUP('SAP Data'!$C466,'2021 Balance Sheet'!$B$7:$O$1335,'2021 Balance Sheet'!N$2, FALSE),0)</f>
        <v>4899.2700000000004</v>
      </c>
      <c r="AN466" s="199">
        <f>IFERROR(VLOOKUP('SAP Data'!$C466,'2021 Balance Sheet'!$B$7:$O$1335,'2021 Balance Sheet'!O$2, FALSE),0)</f>
        <v>-66147.19</v>
      </c>
      <c r="AO466" s="198">
        <f t="shared" si="12"/>
        <v>4899.2700000000004</v>
      </c>
    </row>
    <row r="467" spans="1:75" ht="15.75" thickBot="1" x14ac:dyDescent="0.3">
      <c r="A467" s="26" t="str">
        <f t="shared" si="13"/>
        <v>186312</v>
      </c>
      <c r="B467" s="126" t="s">
        <v>745</v>
      </c>
      <c r="C467" s="153" t="s">
        <v>746</v>
      </c>
      <c r="D467" s="125" t="s">
        <v>4</v>
      </c>
      <c r="E467" s="139">
        <v>2704466.69</v>
      </c>
      <c r="F467" s="139">
        <v>2716140.97</v>
      </c>
      <c r="G467" s="139">
        <v>3575716.9</v>
      </c>
      <c r="H467" s="139">
        <v>3591956.61</v>
      </c>
      <c r="I467" s="139">
        <v>3608270.08</v>
      </c>
      <c r="J467" s="139">
        <v>3670787.41</v>
      </c>
      <c r="K467" s="139">
        <v>4188757.69</v>
      </c>
      <c r="L467" s="139">
        <v>4207956.16</v>
      </c>
      <c r="M467" s="139">
        <v>4273373.3499999996</v>
      </c>
      <c r="N467" s="139">
        <v>5225698.08</v>
      </c>
      <c r="O467" s="139">
        <v>0</v>
      </c>
      <c r="P467" s="139">
        <v>0</v>
      </c>
      <c r="Q467" s="199">
        <v>0</v>
      </c>
      <c r="R467" s="199">
        <v>0</v>
      </c>
      <c r="S467" s="199">
        <v>0</v>
      </c>
      <c r="T467" s="199">
        <v>0</v>
      </c>
      <c r="U467" s="199">
        <v>0</v>
      </c>
      <c r="V467" s="199">
        <v>0</v>
      </c>
      <c r="W467" s="199">
        <v>0</v>
      </c>
      <c r="X467" s="199">
        <v>0</v>
      </c>
      <c r="Y467" s="199">
        <v>0</v>
      </c>
      <c r="Z467" s="199">
        <v>0</v>
      </c>
      <c r="AA467" s="199">
        <v>0</v>
      </c>
      <c r="AB467" s="199">
        <v>0</v>
      </c>
      <c r="AC467" s="199">
        <f>IFERROR(VLOOKUP('SAP Data'!$C467,'2021 Balance Sheet'!$B$7:$O$1335,'2021 Balance Sheet'!D$2, FALSE),0)</f>
        <v>0</v>
      </c>
      <c r="AD467" s="199">
        <f>IFERROR(VLOOKUP('SAP Data'!$C467,'2021 Balance Sheet'!$B$7:$O$1335,'2021 Balance Sheet'!E$2, FALSE),0)</f>
        <v>0</v>
      </c>
      <c r="AE467" s="199">
        <f>IFERROR(VLOOKUP('SAP Data'!$C467,'2021 Balance Sheet'!$B$7:$O$1335,'2021 Balance Sheet'!F$2, FALSE),0)</f>
        <v>0</v>
      </c>
      <c r="AF467" s="199">
        <f>IFERROR(VLOOKUP('SAP Data'!$C467,'2021 Balance Sheet'!$B$7:$O$1335,'2021 Balance Sheet'!G$2, FALSE),0)</f>
        <v>0</v>
      </c>
      <c r="AG467" s="199">
        <f>IFERROR(VLOOKUP('SAP Data'!$C467,'2021 Balance Sheet'!$B$7:$O$1335,'2021 Balance Sheet'!H$2, FALSE),0)</f>
        <v>0</v>
      </c>
      <c r="AH467" s="199">
        <f>IFERROR(VLOOKUP('SAP Data'!$C467,'2021 Balance Sheet'!$B$7:$O$1335,'2021 Balance Sheet'!I$2, FALSE),0)</f>
        <v>0</v>
      </c>
      <c r="AI467" s="199">
        <f>IFERROR(VLOOKUP('SAP Data'!$C467,'2021 Balance Sheet'!$B$7:$O$1335,'2021 Balance Sheet'!J$2, FALSE),0)</f>
        <v>0</v>
      </c>
      <c r="AJ467" s="199">
        <f>IFERROR(VLOOKUP('SAP Data'!$C467,'2021 Balance Sheet'!$B$7:$O$1335,'2021 Balance Sheet'!K$2, FALSE),0)</f>
        <v>0</v>
      </c>
      <c r="AK467" s="199">
        <f>IFERROR(VLOOKUP('SAP Data'!$C467,'2021 Balance Sheet'!$B$7:$O$1335,'2021 Balance Sheet'!L$2, FALSE),0)</f>
        <v>0</v>
      </c>
      <c r="AL467" s="199">
        <f>IFERROR(VLOOKUP('SAP Data'!$C467,'2021 Balance Sheet'!$B$7:$O$1335,'2021 Balance Sheet'!M$2, FALSE),0)</f>
        <v>0</v>
      </c>
      <c r="AM467" s="199">
        <f>IFERROR(VLOOKUP('SAP Data'!$C467,'2021 Balance Sheet'!$B$7:$O$1335,'2021 Balance Sheet'!N$2, FALSE),0)</f>
        <v>0</v>
      </c>
      <c r="AN467" s="199">
        <f>IFERROR(VLOOKUP('SAP Data'!$C467,'2021 Balance Sheet'!$B$7:$O$1335,'2021 Balance Sheet'!O$2, FALSE),0)</f>
        <v>0</v>
      </c>
      <c r="AO467" s="198">
        <f t="shared" si="12"/>
        <v>0</v>
      </c>
    </row>
    <row r="468" spans="1:75" ht="15.75" thickBot="1" x14ac:dyDescent="0.3">
      <c r="A468" s="26" t="str">
        <f t="shared" si="13"/>
        <v>186314</v>
      </c>
      <c r="B468" s="126" t="s">
        <v>748</v>
      </c>
      <c r="C468" s="153" t="s">
        <v>749</v>
      </c>
      <c r="D468" s="125" t="s">
        <v>4</v>
      </c>
      <c r="E468" s="140">
        <v>145092.91</v>
      </c>
      <c r="F468" s="140">
        <v>147360.76</v>
      </c>
      <c r="G468" s="140">
        <v>147996.87</v>
      </c>
      <c r="H468" s="140">
        <v>148726.47</v>
      </c>
      <c r="I468" s="140">
        <v>149476.63</v>
      </c>
      <c r="J468" s="140">
        <v>246378.7</v>
      </c>
      <c r="K468" s="140">
        <v>249903.48</v>
      </c>
      <c r="L468" s="140">
        <v>264709.07</v>
      </c>
      <c r="M468" s="140">
        <v>265994.13</v>
      </c>
      <c r="N468" s="140">
        <v>337243.37</v>
      </c>
      <c r="O468" s="140">
        <v>298815.59000000003</v>
      </c>
      <c r="P468" s="140">
        <v>300777.71999999997</v>
      </c>
      <c r="Q468" s="199">
        <v>329223.75</v>
      </c>
      <c r="R468" s="199">
        <v>333741.84000000003</v>
      </c>
      <c r="S468" s="199">
        <v>336258.75</v>
      </c>
      <c r="T468" s="199">
        <v>349282.3</v>
      </c>
      <c r="U468" s="199">
        <v>350783.03</v>
      </c>
      <c r="V468" s="199">
        <v>357038.04</v>
      </c>
      <c r="W468" s="199">
        <v>358324.27</v>
      </c>
      <c r="X468" s="199">
        <v>360104.97</v>
      </c>
      <c r="Y468" s="199">
        <v>370034.94</v>
      </c>
      <c r="Z468" s="199">
        <v>371568.48</v>
      </c>
      <c r="AA468" s="199">
        <v>60334.17</v>
      </c>
      <c r="AB468" s="199">
        <v>61109.919999999998</v>
      </c>
      <c r="AC468" s="199">
        <f>IFERROR(VLOOKUP('SAP Data'!$C468,'2021 Balance Sheet'!$B$7:$O$1335,'2021 Balance Sheet'!D$2, FALSE),0)</f>
        <v>61513.95</v>
      </c>
      <c r="AD468" s="199">
        <f>IFERROR(VLOOKUP('SAP Data'!$C468,'2021 Balance Sheet'!$B$7:$O$1335,'2021 Balance Sheet'!E$2, FALSE),0)</f>
        <v>62675.08</v>
      </c>
      <c r="AE468" s="199">
        <f>IFERROR(VLOOKUP('SAP Data'!$C468,'2021 Balance Sheet'!$B$7:$O$1335,'2021 Balance Sheet'!F$2, FALSE),0)</f>
        <v>73774.929999999993</v>
      </c>
      <c r="AF468" s="199">
        <f>IFERROR(VLOOKUP('SAP Data'!$C468,'2021 Balance Sheet'!$B$7:$O$1335,'2021 Balance Sheet'!G$2, FALSE),0)</f>
        <v>74339.55</v>
      </c>
      <c r="AG468" s="199">
        <f>IFERROR(VLOOKUP('SAP Data'!$C468,'2021 Balance Sheet'!$B$7:$O$1335,'2021 Balance Sheet'!H$2, FALSE),0)</f>
        <v>98051.06</v>
      </c>
      <c r="AH468" s="199">
        <f>IFERROR(VLOOKUP('SAP Data'!$C468,'2021 Balance Sheet'!$B$7:$O$1335,'2021 Balance Sheet'!I$2, FALSE),0)</f>
        <v>98803.03</v>
      </c>
      <c r="AI468" s="199">
        <f>IFERROR(VLOOKUP('SAP Data'!$C468,'2021 Balance Sheet'!$B$7:$O$1335,'2021 Balance Sheet'!J$2, FALSE),0)</f>
        <v>99496.24</v>
      </c>
      <c r="AJ468" s="199">
        <f>IFERROR(VLOOKUP('SAP Data'!$C468,'2021 Balance Sheet'!$B$7:$O$1335,'2021 Balance Sheet'!K$2, FALSE),0)</f>
        <v>110150.25</v>
      </c>
      <c r="AK468" s="199">
        <f>IFERROR(VLOOKUP('SAP Data'!$C468,'2021 Balance Sheet'!$B$7:$O$1335,'2021 Balance Sheet'!L$2, FALSE),0)</f>
        <v>110874.19</v>
      </c>
      <c r="AL468" s="199">
        <f>IFERROR(VLOOKUP('SAP Data'!$C468,'2021 Balance Sheet'!$B$7:$O$1335,'2021 Balance Sheet'!M$2, FALSE),0)</f>
        <v>111824.34</v>
      </c>
      <c r="AM468" s="199">
        <f>IFERROR(VLOOKUP('SAP Data'!$C468,'2021 Balance Sheet'!$B$7:$O$1335,'2021 Balance Sheet'!N$2, FALSE),0)</f>
        <v>76966.67</v>
      </c>
      <c r="AN468" s="199">
        <f>IFERROR(VLOOKUP('SAP Data'!$C468,'2021 Balance Sheet'!$B$7:$O$1335,'2021 Balance Sheet'!O$2, FALSE),0)</f>
        <v>77422.2</v>
      </c>
      <c r="AO468" s="198">
        <f t="shared" si="12"/>
        <v>61109.919999999998</v>
      </c>
    </row>
    <row r="469" spans="1:75" ht="15.75" thickBot="1" x14ac:dyDescent="0.3">
      <c r="A469" s="26" t="str">
        <f t="shared" si="13"/>
        <v>186315</v>
      </c>
      <c r="B469" s="126" t="s">
        <v>751</v>
      </c>
      <c r="C469" s="153" t="s">
        <v>752</v>
      </c>
      <c r="D469" s="125" t="s">
        <v>4</v>
      </c>
      <c r="E469" s="139">
        <v>53131.65</v>
      </c>
      <c r="F469" s="139">
        <v>40198.449999999997</v>
      </c>
      <c r="G469" s="139">
        <v>26154.16</v>
      </c>
      <c r="H469" s="139">
        <v>19370.57</v>
      </c>
      <c r="I469" s="139">
        <v>14731.93</v>
      </c>
      <c r="J469" s="139">
        <v>11661.54</v>
      </c>
      <c r="K469" s="139">
        <v>9011.44</v>
      </c>
      <c r="L469" s="139">
        <v>6845.65</v>
      </c>
      <c r="M469" s="139">
        <v>4556.87</v>
      </c>
      <c r="N469" s="139">
        <v>1.74</v>
      </c>
      <c r="O469" s="139">
        <v>92866.240000000005</v>
      </c>
      <c r="P469" s="139">
        <v>78636.070000000007</v>
      </c>
      <c r="Q469" s="199">
        <v>62645.06</v>
      </c>
      <c r="R469" s="199">
        <v>49323.74</v>
      </c>
      <c r="S469" s="199">
        <v>36380.74</v>
      </c>
      <c r="T469" s="199">
        <v>26523.38</v>
      </c>
      <c r="U469" s="199">
        <v>21199.39</v>
      </c>
      <c r="V469" s="199">
        <v>17082.599999999999</v>
      </c>
      <c r="W469" s="199">
        <v>13854.17</v>
      </c>
      <c r="X469" s="199">
        <v>11278.98</v>
      </c>
      <c r="Y469" s="199">
        <v>8560.82</v>
      </c>
      <c r="Z469" s="199">
        <v>5022.87</v>
      </c>
      <c r="AA469" s="199">
        <v>300486.88</v>
      </c>
      <c r="AB469" s="199">
        <v>254928.73</v>
      </c>
      <c r="AC469" s="199">
        <f>IFERROR(VLOOKUP('SAP Data'!$C469,'2021 Balance Sheet'!$B$7:$O$1335,'2021 Balance Sheet'!D$2, FALSE),0)</f>
        <v>208866.11</v>
      </c>
      <c r="AD469" s="199">
        <f>IFERROR(VLOOKUP('SAP Data'!$C469,'2021 Balance Sheet'!$B$7:$O$1335,'2021 Balance Sheet'!E$2, FALSE),0)</f>
        <v>161046.76</v>
      </c>
      <c r="AE469" s="199">
        <f>IFERROR(VLOOKUP('SAP Data'!$C469,'2021 Balance Sheet'!$B$7:$O$1335,'2021 Balance Sheet'!F$2, FALSE),0)</f>
        <v>118342.66</v>
      </c>
      <c r="AF469" s="199">
        <f>IFERROR(VLOOKUP('SAP Data'!$C469,'2021 Balance Sheet'!$B$7:$O$1335,'2021 Balance Sheet'!G$2, FALSE),0)</f>
        <v>87461.71</v>
      </c>
      <c r="AG469" s="199">
        <f>IFERROR(VLOOKUP('SAP Data'!$C469,'2021 Balance Sheet'!$B$7:$O$1335,'2021 Balance Sheet'!H$2, FALSE),0)</f>
        <v>71147.850000000006</v>
      </c>
      <c r="AH469" s="199">
        <f>IFERROR(VLOOKUP('SAP Data'!$C469,'2021 Balance Sheet'!$B$7:$O$1335,'2021 Balance Sheet'!I$2, FALSE),0)</f>
        <v>58276.35</v>
      </c>
      <c r="AI469" s="199">
        <f>IFERROR(VLOOKUP('SAP Data'!$C469,'2021 Balance Sheet'!$B$7:$O$1335,'2021 Balance Sheet'!J$2, FALSE),0)</f>
        <v>49914.04</v>
      </c>
      <c r="AJ469" s="199">
        <f>IFERROR(VLOOKUP('SAP Data'!$C469,'2021 Balance Sheet'!$B$7:$O$1335,'2021 Balance Sheet'!K$2, FALSE),0)</f>
        <v>42318.96</v>
      </c>
      <c r="AK469" s="199">
        <f>IFERROR(VLOOKUP('SAP Data'!$C469,'2021 Balance Sheet'!$B$7:$O$1335,'2021 Balance Sheet'!L$2, FALSE),0)</f>
        <v>33409.129999999997</v>
      </c>
      <c r="AL469" s="199">
        <f>IFERROR(VLOOKUP('SAP Data'!$C469,'2021 Balance Sheet'!$B$7:$O$1335,'2021 Balance Sheet'!M$2, FALSE),0)</f>
        <v>18848.23</v>
      </c>
      <c r="AM469" s="199">
        <f>IFERROR(VLOOKUP('SAP Data'!$C469,'2021 Balance Sheet'!$B$7:$O$1335,'2021 Balance Sheet'!N$2, FALSE),0)</f>
        <v>50874.04</v>
      </c>
      <c r="AN469" s="199">
        <f>IFERROR(VLOOKUP('SAP Data'!$C469,'2021 Balance Sheet'!$B$7:$O$1335,'2021 Balance Sheet'!O$2, FALSE),0)</f>
        <v>-11695.84</v>
      </c>
      <c r="AO469" s="198">
        <f t="shared" si="12"/>
        <v>254928.73</v>
      </c>
    </row>
    <row r="470" spans="1:75" ht="15.75" thickBot="1" x14ac:dyDescent="0.3">
      <c r="A470" s="26" t="str">
        <f t="shared" si="13"/>
        <v>186316</v>
      </c>
      <c r="B470" s="126" t="s">
        <v>754</v>
      </c>
      <c r="C470" s="153" t="s">
        <v>755</v>
      </c>
      <c r="D470" s="125" t="s">
        <v>4</v>
      </c>
      <c r="E470" s="140">
        <v>1480936.56</v>
      </c>
      <c r="F470" s="140">
        <v>1121249.76</v>
      </c>
      <c r="G470" s="140">
        <v>730692.45</v>
      </c>
      <c r="H470" s="140">
        <v>543372.98</v>
      </c>
      <c r="I470" s="140">
        <v>415729.73</v>
      </c>
      <c r="J470" s="140">
        <v>331915.09000000003</v>
      </c>
      <c r="K470" s="140">
        <v>260046.95</v>
      </c>
      <c r="L470" s="140">
        <v>201851.95</v>
      </c>
      <c r="M470" s="140">
        <v>139516.32999999999</v>
      </c>
      <c r="N470" s="140">
        <v>14344.04</v>
      </c>
      <c r="O470" s="140">
        <v>1310973.29</v>
      </c>
      <c r="P470" s="140">
        <v>1104755.83</v>
      </c>
      <c r="Q470" s="199">
        <v>872774.48</v>
      </c>
      <c r="R470" s="199">
        <v>679972.21</v>
      </c>
      <c r="S470" s="199">
        <v>492790.51</v>
      </c>
      <c r="T470" s="199">
        <v>350487.15</v>
      </c>
      <c r="U470" s="199">
        <v>273994.88</v>
      </c>
      <c r="V470" s="199">
        <v>214981.54</v>
      </c>
      <c r="W470" s="199">
        <v>169098.69</v>
      </c>
      <c r="X470" s="199">
        <v>132745</v>
      </c>
      <c r="Y470" s="199">
        <v>94339.33</v>
      </c>
      <c r="Z470" s="199">
        <v>44176.82</v>
      </c>
      <c r="AA470" s="199">
        <v>1583292.67</v>
      </c>
      <c r="AB470" s="199">
        <v>1336195.56</v>
      </c>
      <c r="AC470" s="199">
        <f>IFERROR(VLOOKUP('SAP Data'!$C470,'2021 Balance Sheet'!$B$7:$O$1335,'2021 Balance Sheet'!D$2, FALSE),0)</f>
        <v>1086554.6399999999</v>
      </c>
      <c r="AD470" s="199">
        <f>IFERROR(VLOOKUP('SAP Data'!$C470,'2021 Balance Sheet'!$B$7:$O$1335,'2021 Balance Sheet'!E$2, FALSE),0)</f>
        <v>827035.09</v>
      </c>
      <c r="AE470" s="199">
        <f>IFERROR(VLOOKUP('SAP Data'!$C470,'2021 Balance Sheet'!$B$7:$O$1335,'2021 Balance Sheet'!F$2, FALSE),0)</f>
        <v>595584.74</v>
      </c>
      <c r="AF470" s="199">
        <f>IFERROR(VLOOKUP('SAP Data'!$C470,'2021 Balance Sheet'!$B$7:$O$1335,'2021 Balance Sheet'!G$2, FALSE),0)</f>
        <v>428821.49</v>
      </c>
      <c r="AG470" s="199">
        <f>IFERROR(VLOOKUP('SAP Data'!$C470,'2021 Balance Sheet'!$B$7:$O$1335,'2021 Balance Sheet'!H$2, FALSE),0)</f>
        <v>341620.99</v>
      </c>
      <c r="AH470" s="199">
        <f>IFERROR(VLOOKUP('SAP Data'!$C470,'2021 Balance Sheet'!$B$7:$O$1335,'2021 Balance Sheet'!I$2, FALSE),0)</f>
        <v>272853.43</v>
      </c>
      <c r="AI470" s="199">
        <f>IFERROR(VLOOKUP('SAP Data'!$C470,'2021 Balance Sheet'!$B$7:$O$1335,'2021 Balance Sheet'!J$2, FALSE),0)</f>
        <v>228540.22</v>
      </c>
      <c r="AJ470" s="199">
        <f>IFERROR(VLOOKUP('SAP Data'!$C470,'2021 Balance Sheet'!$B$7:$O$1335,'2021 Balance Sheet'!K$2, FALSE),0)</f>
        <v>188466.72</v>
      </c>
      <c r="AK470" s="199">
        <f>IFERROR(VLOOKUP('SAP Data'!$C470,'2021 Balance Sheet'!$B$7:$O$1335,'2021 Balance Sheet'!L$2, FALSE),0)</f>
        <v>141204.26</v>
      </c>
      <c r="AL470" s="199">
        <f>IFERROR(VLOOKUP('SAP Data'!$C470,'2021 Balance Sheet'!$B$7:$O$1335,'2021 Balance Sheet'!M$2, FALSE),0)</f>
        <v>63303.06</v>
      </c>
      <c r="AM470" s="199">
        <f>IFERROR(VLOOKUP('SAP Data'!$C470,'2021 Balance Sheet'!$B$7:$O$1335,'2021 Balance Sheet'!N$2, FALSE),0)</f>
        <v>1023403.55</v>
      </c>
      <c r="AN470" s="199">
        <f>IFERROR(VLOOKUP('SAP Data'!$C470,'2021 Balance Sheet'!$B$7:$O$1335,'2021 Balance Sheet'!O$2, FALSE),0)</f>
        <v>888375.24</v>
      </c>
      <c r="AO470" s="198">
        <f t="shared" si="12"/>
        <v>1336195.56</v>
      </c>
    </row>
    <row r="471" spans="1:75" ht="15.75" thickBot="1" x14ac:dyDescent="0.3">
      <c r="A471" s="26" t="str">
        <f t="shared" si="13"/>
        <v>186317</v>
      </c>
      <c r="B471" s="126" t="s">
        <v>2952</v>
      </c>
      <c r="C471" s="153" t="s">
        <v>2953</v>
      </c>
      <c r="D471" s="125" t="s">
        <v>4</v>
      </c>
      <c r="E471" s="139"/>
      <c r="F471" s="139"/>
      <c r="G471" s="139"/>
      <c r="H471" s="139"/>
      <c r="I471" s="139"/>
      <c r="J471" s="139"/>
      <c r="K471" s="139"/>
      <c r="L471" s="139"/>
      <c r="M471" s="139"/>
      <c r="N471" s="139">
        <v>0</v>
      </c>
      <c r="O471" s="139">
        <v>3896825.46</v>
      </c>
      <c r="P471" s="139">
        <v>3914426.12</v>
      </c>
      <c r="Q471" s="199">
        <v>3930605.75</v>
      </c>
      <c r="R471" s="199">
        <v>3946852.25</v>
      </c>
      <c r="S471" s="199">
        <v>3963165.91</v>
      </c>
      <c r="T471" s="199">
        <v>3978853.44</v>
      </c>
      <c r="U471" s="199">
        <v>3994603.07</v>
      </c>
      <c r="V471" s="199">
        <v>4010415.04</v>
      </c>
      <c r="W471" s="199">
        <v>4021878.14</v>
      </c>
      <c r="X471" s="199">
        <v>4033374.01</v>
      </c>
      <c r="Y471" s="199">
        <v>4044902.74</v>
      </c>
      <c r="Z471" s="199">
        <v>4055857.68</v>
      </c>
      <c r="AA471" s="199">
        <v>2694527.73</v>
      </c>
      <c r="AB471" s="199">
        <v>2701825.37</v>
      </c>
      <c r="AC471" s="199">
        <f>IFERROR(VLOOKUP('SAP Data'!$C471,'2021 Balance Sheet'!$B$7:$O$1335,'2021 Balance Sheet'!D$2, FALSE),0)</f>
        <v>2709142.77</v>
      </c>
      <c r="AD471" s="199">
        <f>IFERROR(VLOOKUP('SAP Data'!$C471,'2021 Balance Sheet'!$B$7:$O$1335,'2021 Balance Sheet'!E$2, FALSE),0)</f>
        <v>2716480.03</v>
      </c>
      <c r="AE471" s="199">
        <f>IFERROR(VLOOKUP('SAP Data'!$C471,'2021 Balance Sheet'!$B$7:$O$1335,'2021 Balance Sheet'!F$2, FALSE),0)</f>
        <v>2723837.16</v>
      </c>
      <c r="AF471" s="199">
        <f>IFERROR(VLOOKUP('SAP Data'!$C471,'2021 Balance Sheet'!$B$7:$O$1335,'2021 Balance Sheet'!G$2, FALSE),0)</f>
        <v>2731214.22</v>
      </c>
      <c r="AG471" s="199">
        <f>IFERROR(VLOOKUP('SAP Data'!$C471,'2021 Balance Sheet'!$B$7:$O$1335,'2021 Balance Sheet'!H$2, FALSE),0)</f>
        <v>2738611.26</v>
      </c>
      <c r="AH471" s="199">
        <f>IFERROR(VLOOKUP('SAP Data'!$C471,'2021 Balance Sheet'!$B$7:$O$1335,'2021 Balance Sheet'!I$2, FALSE),0)</f>
        <v>2746028.33</v>
      </c>
      <c r="AI471" s="199">
        <f>IFERROR(VLOOKUP('SAP Data'!$C471,'2021 Balance Sheet'!$B$7:$O$1335,'2021 Balance Sheet'!J$2, FALSE),0)</f>
        <v>2753465.49</v>
      </c>
      <c r="AJ471" s="199">
        <f>IFERROR(VLOOKUP('SAP Data'!$C471,'2021 Balance Sheet'!$B$7:$O$1335,'2021 Balance Sheet'!K$2, FALSE),0)</f>
        <v>2760922.79</v>
      </c>
      <c r="AK471" s="199">
        <f>IFERROR(VLOOKUP('SAP Data'!$C471,'2021 Balance Sheet'!$B$7:$O$1335,'2021 Balance Sheet'!L$2, FALSE),0)</f>
        <v>2768400.29</v>
      </c>
      <c r="AL471" s="199">
        <f>IFERROR(VLOOKUP('SAP Data'!$C471,'2021 Balance Sheet'!$B$7:$O$1335,'2021 Balance Sheet'!M$2, FALSE),0)</f>
        <v>2775898.04</v>
      </c>
      <c r="AM471" s="199">
        <f>IFERROR(VLOOKUP('SAP Data'!$C471,'2021 Balance Sheet'!$B$7:$O$1335,'2021 Balance Sheet'!N$2, FALSE),0)</f>
        <v>2042746.1</v>
      </c>
      <c r="AN471" s="199">
        <f>IFERROR(VLOOKUP('SAP Data'!$C471,'2021 Balance Sheet'!$B$7:$O$1335,'2021 Balance Sheet'!O$2, FALSE),0)</f>
        <v>2048278.54</v>
      </c>
      <c r="AO471" s="198">
        <f t="shared" si="12"/>
        <v>2701825.37</v>
      </c>
    </row>
    <row r="472" spans="1:75" ht="15.75" thickBot="1" x14ac:dyDescent="0.3">
      <c r="A472" s="26" t="str">
        <f t="shared" si="13"/>
        <v>186318</v>
      </c>
      <c r="B472" s="126" t="s">
        <v>2954</v>
      </c>
      <c r="C472" s="153" t="s">
        <v>2955</v>
      </c>
      <c r="D472" s="125" t="s">
        <v>4</v>
      </c>
      <c r="E472" s="140"/>
      <c r="F472" s="140"/>
      <c r="G472" s="140"/>
      <c r="H472" s="140"/>
      <c r="I472" s="140"/>
      <c r="J472" s="140"/>
      <c r="K472" s="140"/>
      <c r="L472" s="140"/>
      <c r="M472" s="140"/>
      <c r="N472" s="140">
        <v>0</v>
      </c>
      <c r="O472" s="140">
        <v>-298018.95</v>
      </c>
      <c r="P472" s="140">
        <v>-666780.43999999994</v>
      </c>
      <c r="Q472" s="199">
        <v>-1018271.59</v>
      </c>
      <c r="R472" s="199">
        <v>-447509.37</v>
      </c>
      <c r="S472" s="199">
        <v>-747657.67</v>
      </c>
      <c r="T472" s="199">
        <v>-911645.17</v>
      </c>
      <c r="U472" s="199">
        <v>-1014168.3</v>
      </c>
      <c r="V472" s="199">
        <v>-1067096.8700000001</v>
      </c>
      <c r="W472" s="199">
        <v>-283754.17</v>
      </c>
      <c r="X472" s="199">
        <v>-348720.07</v>
      </c>
      <c r="Y472" s="199">
        <v>-395086.35</v>
      </c>
      <c r="Z472" s="199">
        <v>292715.38</v>
      </c>
      <c r="AA472" s="199">
        <v>-354802.95</v>
      </c>
      <c r="AB472" s="199">
        <v>-788638.87</v>
      </c>
      <c r="AC472" s="199">
        <f>IFERROR(VLOOKUP('SAP Data'!$C472,'2021 Balance Sheet'!$B$7:$O$1335,'2021 Balance Sheet'!D$2, FALSE),0)</f>
        <v>-1184342.3600000001</v>
      </c>
      <c r="AD472" s="199">
        <f>IFERROR(VLOOKUP('SAP Data'!$C472,'2021 Balance Sheet'!$B$7:$O$1335,'2021 Balance Sheet'!E$2, FALSE),0)</f>
        <v>-1620488.56</v>
      </c>
      <c r="AE472" s="199">
        <f>IFERROR(VLOOKUP('SAP Data'!$C472,'2021 Balance Sheet'!$B$7:$O$1335,'2021 Balance Sheet'!F$2, FALSE),0)</f>
        <v>-1934904.85</v>
      </c>
      <c r="AF472" s="199">
        <f>IFERROR(VLOOKUP('SAP Data'!$C472,'2021 Balance Sheet'!$B$7:$O$1335,'2021 Balance Sheet'!G$2, FALSE),0)</f>
        <v>-1122200.21</v>
      </c>
      <c r="AG472" s="199">
        <f>IFERROR(VLOOKUP('SAP Data'!$C472,'2021 Balance Sheet'!$B$7:$O$1335,'2021 Balance Sheet'!H$2, FALSE),0)</f>
        <v>-1240370.27</v>
      </c>
      <c r="AH472" s="199">
        <f>IFERROR(VLOOKUP('SAP Data'!$C472,'2021 Balance Sheet'!$B$7:$O$1335,'2021 Balance Sheet'!I$2, FALSE),0)</f>
        <v>-319276.01</v>
      </c>
      <c r="AI472" s="199">
        <f>IFERROR(VLOOKUP('SAP Data'!$C472,'2021 Balance Sheet'!$B$7:$O$1335,'2021 Balance Sheet'!J$2, FALSE),0)</f>
        <v>-385002.89</v>
      </c>
      <c r="AJ472" s="199">
        <f>IFERROR(VLOOKUP('SAP Data'!$C472,'2021 Balance Sheet'!$B$7:$O$1335,'2021 Balance Sheet'!K$2, FALSE),0)</f>
        <v>-449165.12</v>
      </c>
      <c r="AK472" s="199">
        <f>IFERROR(VLOOKUP('SAP Data'!$C472,'2021 Balance Sheet'!$B$7:$O$1335,'2021 Balance Sheet'!L$2, FALSE),0)</f>
        <v>490607.79</v>
      </c>
      <c r="AL472" s="199">
        <f>IFERROR(VLOOKUP('SAP Data'!$C472,'2021 Balance Sheet'!$B$7:$O$1335,'2021 Balance Sheet'!M$2, FALSE),0)</f>
        <v>279089.86</v>
      </c>
      <c r="AM472" s="199">
        <f>IFERROR(VLOOKUP('SAP Data'!$C472,'2021 Balance Sheet'!$B$7:$O$1335,'2021 Balance Sheet'!N$2, FALSE),0)</f>
        <v>-405818.63</v>
      </c>
      <c r="AN472" s="199">
        <f>IFERROR(VLOOKUP('SAP Data'!$C472,'2021 Balance Sheet'!$B$7:$O$1335,'2021 Balance Sheet'!O$2, FALSE),0)</f>
        <v>-1002739.83</v>
      </c>
      <c r="AO472" s="198">
        <f t="shared" si="12"/>
        <v>-788638.87</v>
      </c>
    </row>
    <row r="473" spans="1:75" s="135" customFormat="1" ht="15.75" thickBot="1" x14ac:dyDescent="0.3">
      <c r="A473" s="26" t="str">
        <f t="shared" si="13"/>
        <v>186320</v>
      </c>
      <c r="B473" s="393" t="s">
        <v>4192</v>
      </c>
      <c r="C473" s="394" t="s">
        <v>4193</v>
      </c>
      <c r="D473" s="125"/>
      <c r="E473" s="140"/>
      <c r="F473" s="140"/>
      <c r="G473" s="140"/>
      <c r="H473" s="140"/>
      <c r="I473" s="140"/>
      <c r="J473" s="140"/>
      <c r="K473" s="140"/>
      <c r="L473" s="140"/>
      <c r="M473" s="140"/>
      <c r="N473" s="140"/>
      <c r="O473" s="140"/>
      <c r="P473" s="140"/>
      <c r="Q473" s="199"/>
      <c r="R473" s="199"/>
      <c r="S473" s="199"/>
      <c r="T473" s="199"/>
      <c r="U473" s="199"/>
      <c r="V473" s="199"/>
      <c r="W473" s="199"/>
      <c r="X473" s="199"/>
      <c r="Y473" s="199"/>
      <c r="Z473" s="199"/>
      <c r="AA473" s="199"/>
      <c r="AB473" s="199"/>
      <c r="AC473" s="199">
        <f>IFERROR(VLOOKUP('SAP Data'!$C473,'2021 Balance Sheet'!$B$7:$O$1335,'2021 Balance Sheet'!D$2, FALSE),0)</f>
        <v>0</v>
      </c>
      <c r="AD473" s="199">
        <f>IFERROR(VLOOKUP('SAP Data'!$C473,'2021 Balance Sheet'!$B$7:$O$1335,'2021 Balance Sheet'!E$2, FALSE),0)</f>
        <v>0</v>
      </c>
      <c r="AE473" s="199">
        <f>IFERROR(VLOOKUP('SAP Data'!$C473,'2021 Balance Sheet'!$B$7:$O$1335,'2021 Balance Sheet'!F$2, FALSE),0)</f>
        <v>0</v>
      </c>
      <c r="AF473" s="199">
        <f>IFERROR(VLOOKUP('SAP Data'!$C473,'2021 Balance Sheet'!$B$7:$O$1335,'2021 Balance Sheet'!G$2, FALSE),0)</f>
        <v>0</v>
      </c>
      <c r="AG473" s="199">
        <f>IFERROR(VLOOKUP('SAP Data'!$C473,'2021 Balance Sheet'!$B$7:$O$1335,'2021 Balance Sheet'!H$2, FALSE),0)</f>
        <v>0</v>
      </c>
      <c r="AH473" s="199">
        <f>IFERROR(VLOOKUP('SAP Data'!$C473,'2021 Balance Sheet'!$B$7:$O$1335,'2021 Balance Sheet'!I$2, FALSE),0)</f>
        <v>35570.93</v>
      </c>
      <c r="AI473" s="199">
        <f>IFERROR(VLOOKUP('SAP Data'!$C473,'2021 Balance Sheet'!$B$7:$O$1335,'2021 Balance Sheet'!J$2, FALSE),0)</f>
        <v>35777.39</v>
      </c>
      <c r="AJ473" s="199">
        <f>IFERROR(VLOOKUP('SAP Data'!$C473,'2021 Balance Sheet'!$B$7:$O$1335,'2021 Balance Sheet'!K$2, FALSE),0)</f>
        <v>35985.050000000003</v>
      </c>
      <c r="AK473" s="199">
        <f>IFERROR(VLOOKUP('SAP Data'!$C473,'2021 Balance Sheet'!$B$7:$O$1335,'2021 Balance Sheet'!L$2, FALSE),0)</f>
        <v>71764.84</v>
      </c>
      <c r="AL473" s="199">
        <f>IFERROR(VLOOKUP('SAP Data'!$C473,'2021 Balance Sheet'!$B$7:$O$1335,'2021 Balance Sheet'!M$2, FALSE),0)</f>
        <v>72181.38</v>
      </c>
      <c r="AM473" s="199">
        <f>IFERROR(VLOOKUP('SAP Data'!$C473,'2021 Balance Sheet'!$B$7:$O$1335,'2021 Balance Sheet'!N$2, FALSE),0)</f>
        <v>72600.33</v>
      </c>
      <c r="AN473" s="199">
        <f>IFERROR(VLOOKUP('SAP Data'!$C473,'2021 Balance Sheet'!$B$7:$O$1335,'2021 Balance Sheet'!O$2, FALSE),0)</f>
        <v>108592.65</v>
      </c>
      <c r="AO473" s="198">
        <f t="shared" si="12"/>
        <v>0</v>
      </c>
      <c r="AP473" s="50"/>
      <c r="AQ473" s="50"/>
      <c r="AR473" s="50"/>
      <c r="AS473" s="50"/>
      <c r="AT473" s="50"/>
      <c r="AU473" s="50"/>
      <c r="AV473" s="50"/>
      <c r="AW473" s="50"/>
      <c r="AX473" s="50"/>
      <c r="AY473" s="50"/>
      <c r="AZ473" s="50"/>
      <c r="BA473" s="50"/>
      <c r="BB473" s="50"/>
      <c r="BC473" s="50"/>
      <c r="BD473" s="50"/>
      <c r="BE473" s="50"/>
      <c r="BF473" s="50"/>
      <c r="BG473" s="50"/>
      <c r="BH473" s="50"/>
      <c r="BI473" s="50"/>
      <c r="BJ473" s="50"/>
      <c r="BK473" s="50"/>
      <c r="BL473" s="50"/>
      <c r="BM473" s="50"/>
      <c r="BN473" s="50"/>
      <c r="BO473" s="50"/>
      <c r="BP473" s="50"/>
      <c r="BQ473" s="50"/>
      <c r="BR473" s="50"/>
      <c r="BS473" s="50"/>
      <c r="BT473" s="50"/>
      <c r="BU473" s="50"/>
      <c r="BV473" s="50"/>
      <c r="BW473" s="50"/>
    </row>
    <row r="474" spans="1:75" s="135" customFormat="1" ht="15.75" thickBot="1" x14ac:dyDescent="0.3">
      <c r="A474" s="26" t="str">
        <f t="shared" si="13"/>
        <v>186321</v>
      </c>
      <c r="B474" s="393" t="s">
        <v>4194</v>
      </c>
      <c r="C474" s="394" t="s">
        <v>4195</v>
      </c>
      <c r="D474" s="125"/>
      <c r="E474" s="140"/>
      <c r="F474" s="140"/>
      <c r="G474" s="140"/>
      <c r="H474" s="140"/>
      <c r="I474" s="140"/>
      <c r="J474" s="140"/>
      <c r="K474" s="140"/>
      <c r="L474" s="140"/>
      <c r="M474" s="140"/>
      <c r="N474" s="140"/>
      <c r="O474" s="140"/>
      <c r="P474" s="140"/>
      <c r="Q474" s="199"/>
      <c r="R474" s="199"/>
      <c r="S474" s="199"/>
      <c r="T474" s="199"/>
      <c r="U474" s="199"/>
      <c r="V474" s="199"/>
      <c r="W474" s="199"/>
      <c r="X474" s="199"/>
      <c r="Y474" s="199"/>
      <c r="Z474" s="199"/>
      <c r="AA474" s="199"/>
      <c r="AB474" s="199"/>
      <c r="AC474" s="199">
        <f>IFERROR(VLOOKUP('SAP Data'!$C474,'2021 Balance Sheet'!$B$7:$O$1335,'2021 Balance Sheet'!D$2, FALSE),0)</f>
        <v>0</v>
      </c>
      <c r="AD474" s="199">
        <f>IFERROR(VLOOKUP('SAP Data'!$C474,'2021 Balance Sheet'!$B$7:$O$1335,'2021 Balance Sheet'!E$2, FALSE),0)</f>
        <v>0</v>
      </c>
      <c r="AE474" s="199">
        <f>IFERROR(VLOOKUP('SAP Data'!$C474,'2021 Balance Sheet'!$B$7:$O$1335,'2021 Balance Sheet'!F$2, FALSE),0)</f>
        <v>0</v>
      </c>
      <c r="AF474" s="199">
        <f>IFERROR(VLOOKUP('SAP Data'!$C474,'2021 Balance Sheet'!$B$7:$O$1335,'2021 Balance Sheet'!G$2, FALSE),0)</f>
        <v>0</v>
      </c>
      <c r="AG474" s="199">
        <f>IFERROR(VLOOKUP('SAP Data'!$C474,'2021 Balance Sheet'!$B$7:$O$1335,'2021 Balance Sheet'!H$2, FALSE),0)</f>
        <v>0</v>
      </c>
      <c r="AH474" s="199">
        <f>IFERROR(VLOOKUP('SAP Data'!$C474,'2021 Balance Sheet'!$B$7:$O$1335,'2021 Balance Sheet'!I$2, FALSE),0)</f>
        <v>179784.24</v>
      </c>
      <c r="AI474" s="199">
        <f>IFERROR(VLOOKUP('SAP Data'!$C474,'2021 Balance Sheet'!$B$7:$O$1335,'2021 Balance Sheet'!J$2, FALSE),0)</f>
        <v>180827.74</v>
      </c>
      <c r="AJ474" s="199">
        <f>IFERROR(VLOOKUP('SAP Data'!$C474,'2021 Balance Sheet'!$B$7:$O$1335,'2021 Balance Sheet'!K$2, FALSE),0)</f>
        <v>181877.29</v>
      </c>
      <c r="AK474" s="199">
        <f>IFERROR(VLOOKUP('SAP Data'!$C474,'2021 Balance Sheet'!$B$7:$O$1335,'2021 Balance Sheet'!L$2, FALSE),0)</f>
        <v>362717.18</v>
      </c>
      <c r="AL474" s="199">
        <f>IFERROR(VLOOKUP('SAP Data'!$C474,'2021 Balance Sheet'!$B$7:$O$1335,'2021 Balance Sheet'!M$2, FALSE),0)</f>
        <v>364822.45</v>
      </c>
      <c r="AM474" s="199">
        <f>IFERROR(VLOOKUP('SAP Data'!$C474,'2021 Balance Sheet'!$B$7:$O$1335,'2021 Balance Sheet'!N$2, FALSE),0)</f>
        <v>366939.94</v>
      </c>
      <c r="AN474" s="199">
        <f>IFERROR(VLOOKUP('SAP Data'!$C474,'2021 Balance Sheet'!$B$7:$O$1335,'2021 Balance Sheet'!O$2, FALSE),0)</f>
        <v>548853.96</v>
      </c>
      <c r="AO474" s="198">
        <f t="shared" ref="AO474" si="14">AB474</f>
        <v>0</v>
      </c>
      <c r="AP474" s="50"/>
      <c r="AQ474" s="50"/>
      <c r="AR474" s="50"/>
      <c r="AS474" s="50"/>
      <c r="AT474" s="50"/>
      <c r="AU474" s="50"/>
      <c r="AV474" s="50"/>
      <c r="AW474" s="50"/>
      <c r="AX474" s="50"/>
      <c r="AY474" s="50"/>
      <c r="AZ474" s="50"/>
      <c r="BA474" s="50"/>
      <c r="BB474" s="50"/>
      <c r="BC474" s="50"/>
      <c r="BD474" s="50"/>
      <c r="BE474" s="50"/>
      <c r="BF474" s="50"/>
      <c r="BG474" s="50"/>
      <c r="BH474" s="50"/>
      <c r="BI474" s="50"/>
      <c r="BJ474" s="50"/>
      <c r="BK474" s="50"/>
      <c r="BL474" s="50"/>
      <c r="BM474" s="50"/>
      <c r="BN474" s="50"/>
      <c r="BO474" s="50"/>
      <c r="BP474" s="50"/>
      <c r="BQ474" s="50"/>
      <c r="BR474" s="50"/>
      <c r="BS474" s="50"/>
      <c r="BT474" s="50"/>
      <c r="BU474" s="50"/>
      <c r="BV474" s="50"/>
      <c r="BW474" s="50"/>
    </row>
    <row r="475" spans="1:75" ht="15.75" thickBot="1" x14ac:dyDescent="0.3">
      <c r="A475" s="26" t="str">
        <f t="shared" si="13"/>
        <v>186350</v>
      </c>
      <c r="B475" s="126" t="s">
        <v>3223</v>
      </c>
      <c r="C475" s="153" t="s">
        <v>3224</v>
      </c>
      <c r="D475" s="125"/>
      <c r="E475" s="140"/>
      <c r="F475" s="140"/>
      <c r="G475" s="140"/>
      <c r="H475" s="140"/>
      <c r="I475" s="140"/>
      <c r="J475" s="140"/>
      <c r="K475" s="140"/>
      <c r="L475" s="140"/>
      <c r="M475" s="140"/>
      <c r="N475" s="140"/>
      <c r="O475" s="140"/>
      <c r="P475" s="140"/>
      <c r="Q475" s="199">
        <v>0</v>
      </c>
      <c r="R475" s="199">
        <v>0</v>
      </c>
      <c r="S475" s="199">
        <v>0</v>
      </c>
      <c r="T475" s="199">
        <v>0</v>
      </c>
      <c r="U475" s="199">
        <v>0</v>
      </c>
      <c r="V475" s="199">
        <v>0</v>
      </c>
      <c r="W475" s="199">
        <v>0</v>
      </c>
      <c r="X475" s="199">
        <v>0</v>
      </c>
      <c r="Y475" s="199">
        <v>0</v>
      </c>
      <c r="Z475" s="199">
        <v>0</v>
      </c>
      <c r="AA475" s="199">
        <v>0</v>
      </c>
      <c r="AB475" s="199">
        <v>0</v>
      </c>
      <c r="AC475" s="199">
        <f>IFERROR(VLOOKUP('SAP Data'!$C475,'2021 Balance Sheet'!$B$7:$O$1335,'2021 Balance Sheet'!D$2, FALSE),0)</f>
        <v>0</v>
      </c>
      <c r="AD475" s="199">
        <f>IFERROR(VLOOKUP('SAP Data'!$C475,'2021 Balance Sheet'!$B$7:$O$1335,'2021 Balance Sheet'!E$2, FALSE),0)</f>
        <v>0</v>
      </c>
      <c r="AE475" s="199">
        <f>IFERROR(VLOOKUP('SAP Data'!$C475,'2021 Balance Sheet'!$B$7:$O$1335,'2021 Balance Sheet'!F$2, FALSE),0)</f>
        <v>0</v>
      </c>
      <c r="AF475" s="199">
        <f>IFERROR(VLOOKUP('SAP Data'!$C475,'2021 Balance Sheet'!$B$7:$O$1335,'2021 Balance Sheet'!G$2, FALSE),0)</f>
        <v>0</v>
      </c>
      <c r="AG475" s="199">
        <f>IFERROR(VLOOKUP('SAP Data'!$C475,'2021 Balance Sheet'!$B$7:$O$1335,'2021 Balance Sheet'!H$2, FALSE),0)</f>
        <v>0</v>
      </c>
      <c r="AH475" s="199">
        <f>IFERROR(VLOOKUP('SAP Data'!$C475,'2021 Balance Sheet'!$B$7:$O$1335,'2021 Balance Sheet'!I$2, FALSE),0)</f>
        <v>0</v>
      </c>
      <c r="AI475" s="199">
        <f>IFERROR(VLOOKUP('SAP Data'!$C475,'2021 Balance Sheet'!$B$7:$O$1335,'2021 Balance Sheet'!J$2, FALSE),0)</f>
        <v>0</v>
      </c>
      <c r="AJ475" s="199">
        <f>IFERROR(VLOOKUP('SAP Data'!$C475,'2021 Balance Sheet'!$B$7:$O$1335,'2021 Balance Sheet'!K$2, FALSE),0)</f>
        <v>0</v>
      </c>
      <c r="AK475" s="199">
        <f>IFERROR(VLOOKUP('SAP Data'!$C475,'2021 Balance Sheet'!$B$7:$O$1335,'2021 Balance Sheet'!L$2, FALSE),0)</f>
        <v>0</v>
      </c>
      <c r="AL475" s="199">
        <f>IFERROR(VLOOKUP('SAP Data'!$C475,'2021 Balance Sheet'!$B$7:$O$1335,'2021 Balance Sheet'!M$2, FALSE),0)</f>
        <v>0</v>
      </c>
      <c r="AM475" s="199">
        <f>IFERROR(VLOOKUP('SAP Data'!$C475,'2021 Balance Sheet'!$B$7:$O$1335,'2021 Balance Sheet'!N$2, FALSE),0)</f>
        <v>0</v>
      </c>
      <c r="AN475" s="199">
        <f>IFERROR(VLOOKUP('SAP Data'!$C475,'2021 Balance Sheet'!$B$7:$O$1335,'2021 Balance Sheet'!O$2, FALSE),0)</f>
        <v>0</v>
      </c>
      <c r="AO475" s="198">
        <f t="shared" ref="AO475:AO542" si="15">AB475</f>
        <v>0</v>
      </c>
    </row>
    <row r="476" spans="1:75" ht="15.75" thickBot="1" x14ac:dyDescent="0.3">
      <c r="A476" s="26" t="str">
        <f t="shared" si="13"/>
        <v>186351</v>
      </c>
      <c r="B476" s="126" t="s">
        <v>3225</v>
      </c>
      <c r="C476" s="153" t="s">
        <v>3226</v>
      </c>
      <c r="D476" s="125"/>
      <c r="E476" s="140"/>
      <c r="F476" s="140"/>
      <c r="G476" s="140"/>
      <c r="H476" s="140"/>
      <c r="I476" s="140"/>
      <c r="J476" s="140"/>
      <c r="K476" s="140"/>
      <c r="L476" s="140"/>
      <c r="M476" s="140"/>
      <c r="N476" s="140"/>
      <c r="O476" s="140"/>
      <c r="P476" s="140"/>
      <c r="Q476" s="199">
        <v>0</v>
      </c>
      <c r="R476" s="199">
        <v>0</v>
      </c>
      <c r="S476" s="199">
        <v>0</v>
      </c>
      <c r="T476" s="199">
        <v>0</v>
      </c>
      <c r="U476" s="199">
        <v>0</v>
      </c>
      <c r="V476" s="199">
        <v>0</v>
      </c>
      <c r="W476" s="199">
        <v>0</v>
      </c>
      <c r="X476" s="199">
        <v>0</v>
      </c>
      <c r="Y476" s="199">
        <v>0</v>
      </c>
      <c r="Z476" s="199">
        <v>0</v>
      </c>
      <c r="AA476" s="199">
        <v>0</v>
      </c>
      <c r="AB476" s="199">
        <v>0</v>
      </c>
      <c r="AC476" s="199">
        <f>IFERROR(VLOOKUP('SAP Data'!$C476,'2021 Balance Sheet'!$B$7:$O$1335,'2021 Balance Sheet'!D$2, FALSE),0)</f>
        <v>0</v>
      </c>
      <c r="AD476" s="199">
        <f>IFERROR(VLOOKUP('SAP Data'!$C476,'2021 Balance Sheet'!$B$7:$O$1335,'2021 Balance Sheet'!E$2, FALSE),0)</f>
        <v>0</v>
      </c>
      <c r="AE476" s="199">
        <f>IFERROR(VLOOKUP('SAP Data'!$C476,'2021 Balance Sheet'!$B$7:$O$1335,'2021 Balance Sheet'!F$2, FALSE),0)</f>
        <v>0</v>
      </c>
      <c r="AF476" s="199">
        <f>IFERROR(VLOOKUP('SAP Data'!$C476,'2021 Balance Sheet'!$B$7:$O$1335,'2021 Balance Sheet'!G$2, FALSE),0)</f>
        <v>0</v>
      </c>
      <c r="AG476" s="199">
        <f>IFERROR(VLOOKUP('SAP Data'!$C476,'2021 Balance Sheet'!$B$7:$O$1335,'2021 Balance Sheet'!H$2, FALSE),0)</f>
        <v>0</v>
      </c>
      <c r="AH476" s="199">
        <f>IFERROR(VLOOKUP('SAP Data'!$C476,'2021 Balance Sheet'!$B$7:$O$1335,'2021 Balance Sheet'!I$2, FALSE),0)</f>
        <v>0</v>
      </c>
      <c r="AI476" s="199">
        <f>IFERROR(VLOOKUP('SAP Data'!$C476,'2021 Balance Sheet'!$B$7:$O$1335,'2021 Balance Sheet'!J$2, FALSE),0)</f>
        <v>0</v>
      </c>
      <c r="AJ476" s="199">
        <f>IFERROR(VLOOKUP('SAP Data'!$C476,'2021 Balance Sheet'!$B$7:$O$1335,'2021 Balance Sheet'!K$2, FALSE),0)</f>
        <v>0</v>
      </c>
      <c r="AK476" s="199">
        <f>IFERROR(VLOOKUP('SAP Data'!$C476,'2021 Balance Sheet'!$B$7:$O$1335,'2021 Balance Sheet'!L$2, FALSE),0)</f>
        <v>0</v>
      </c>
      <c r="AL476" s="199">
        <f>IFERROR(VLOOKUP('SAP Data'!$C476,'2021 Balance Sheet'!$B$7:$O$1335,'2021 Balance Sheet'!M$2, FALSE),0)</f>
        <v>0</v>
      </c>
      <c r="AM476" s="199">
        <f>IFERROR(VLOOKUP('SAP Data'!$C476,'2021 Balance Sheet'!$B$7:$O$1335,'2021 Balance Sheet'!N$2, FALSE),0)</f>
        <v>0</v>
      </c>
      <c r="AN476" s="199">
        <f>IFERROR(VLOOKUP('SAP Data'!$C476,'2021 Balance Sheet'!$B$7:$O$1335,'2021 Balance Sheet'!O$2, FALSE),0)</f>
        <v>0</v>
      </c>
      <c r="AO476" s="198">
        <f t="shared" si="15"/>
        <v>0</v>
      </c>
    </row>
    <row r="477" spans="1:75" ht="15.75" thickBot="1" x14ac:dyDescent="0.3">
      <c r="A477" s="26" t="str">
        <f t="shared" si="13"/>
        <v>186360</v>
      </c>
      <c r="B477" s="126" t="s">
        <v>3227</v>
      </c>
      <c r="C477" s="153" t="s">
        <v>3228</v>
      </c>
      <c r="D477" s="125"/>
      <c r="E477" s="140"/>
      <c r="F477" s="140"/>
      <c r="G477" s="140"/>
      <c r="H477" s="140"/>
      <c r="I477" s="140"/>
      <c r="J477" s="140"/>
      <c r="K477" s="140"/>
      <c r="L477" s="140"/>
      <c r="M477" s="140"/>
      <c r="N477" s="140"/>
      <c r="O477" s="140"/>
      <c r="P477" s="140"/>
      <c r="Q477" s="199">
        <v>0</v>
      </c>
      <c r="R477" s="199">
        <v>0</v>
      </c>
      <c r="S477" s="199">
        <v>0</v>
      </c>
      <c r="T477" s="199">
        <v>0</v>
      </c>
      <c r="U477" s="199">
        <v>0</v>
      </c>
      <c r="V477" s="199">
        <v>0</v>
      </c>
      <c r="W477" s="199">
        <v>0</v>
      </c>
      <c r="X477" s="199">
        <v>0</v>
      </c>
      <c r="Y477" s="199">
        <v>0</v>
      </c>
      <c r="Z477" s="199">
        <v>0</v>
      </c>
      <c r="AA477" s="199">
        <v>0</v>
      </c>
      <c r="AB477" s="199">
        <v>0</v>
      </c>
      <c r="AC477" s="199">
        <f>IFERROR(VLOOKUP('SAP Data'!$C477,'2021 Balance Sheet'!$B$7:$O$1335,'2021 Balance Sheet'!D$2, FALSE),0)</f>
        <v>0</v>
      </c>
      <c r="AD477" s="199">
        <f>IFERROR(VLOOKUP('SAP Data'!$C477,'2021 Balance Sheet'!$B$7:$O$1335,'2021 Balance Sheet'!E$2, FALSE),0)</f>
        <v>0</v>
      </c>
      <c r="AE477" s="199">
        <f>IFERROR(VLOOKUP('SAP Data'!$C477,'2021 Balance Sheet'!$B$7:$O$1335,'2021 Balance Sheet'!F$2, FALSE),0)</f>
        <v>0</v>
      </c>
      <c r="AF477" s="199">
        <f>IFERROR(VLOOKUP('SAP Data'!$C477,'2021 Balance Sheet'!$B$7:$O$1335,'2021 Balance Sheet'!G$2, FALSE),0)</f>
        <v>0</v>
      </c>
      <c r="AG477" s="199">
        <f>IFERROR(VLOOKUP('SAP Data'!$C477,'2021 Balance Sheet'!$B$7:$O$1335,'2021 Balance Sheet'!H$2, FALSE),0)</f>
        <v>0</v>
      </c>
      <c r="AH477" s="199">
        <f>IFERROR(VLOOKUP('SAP Data'!$C477,'2021 Balance Sheet'!$B$7:$O$1335,'2021 Balance Sheet'!I$2, FALSE),0)</f>
        <v>0</v>
      </c>
      <c r="AI477" s="199">
        <f>IFERROR(VLOOKUP('SAP Data'!$C477,'2021 Balance Sheet'!$B$7:$O$1335,'2021 Balance Sheet'!J$2, FALSE),0)</f>
        <v>0</v>
      </c>
      <c r="AJ477" s="199">
        <f>IFERROR(VLOOKUP('SAP Data'!$C477,'2021 Balance Sheet'!$B$7:$O$1335,'2021 Balance Sheet'!K$2, FALSE),0)</f>
        <v>0</v>
      </c>
      <c r="AK477" s="199">
        <f>IFERROR(VLOOKUP('SAP Data'!$C477,'2021 Balance Sheet'!$B$7:$O$1335,'2021 Balance Sheet'!L$2, FALSE),0)</f>
        <v>0</v>
      </c>
      <c r="AL477" s="199">
        <f>IFERROR(VLOOKUP('SAP Data'!$C477,'2021 Balance Sheet'!$B$7:$O$1335,'2021 Balance Sheet'!M$2, FALSE),0)</f>
        <v>0</v>
      </c>
      <c r="AM477" s="199">
        <f>IFERROR(VLOOKUP('SAP Data'!$C477,'2021 Balance Sheet'!$B$7:$O$1335,'2021 Balance Sheet'!N$2, FALSE),0)</f>
        <v>0</v>
      </c>
      <c r="AN477" s="199">
        <f>IFERROR(VLOOKUP('SAP Data'!$C477,'2021 Balance Sheet'!$B$7:$O$1335,'2021 Balance Sheet'!O$2, FALSE),0)</f>
        <v>0</v>
      </c>
      <c r="AO477" s="198">
        <f t="shared" si="15"/>
        <v>0</v>
      </c>
    </row>
    <row r="478" spans="1:75" ht="15.75" thickBot="1" x14ac:dyDescent="0.3">
      <c r="A478" s="26" t="str">
        <f t="shared" si="13"/>
        <v>186361</v>
      </c>
      <c r="B478" s="126" t="s">
        <v>3229</v>
      </c>
      <c r="C478" s="153" t="s">
        <v>3230</v>
      </c>
      <c r="D478" s="125"/>
      <c r="E478" s="140"/>
      <c r="F478" s="140"/>
      <c r="G478" s="140"/>
      <c r="H478" s="140"/>
      <c r="I478" s="140"/>
      <c r="J478" s="140"/>
      <c r="K478" s="140"/>
      <c r="L478" s="140"/>
      <c r="M478" s="140"/>
      <c r="N478" s="140"/>
      <c r="O478" s="140"/>
      <c r="P478" s="140"/>
      <c r="Q478" s="199">
        <v>0</v>
      </c>
      <c r="R478" s="199">
        <v>0</v>
      </c>
      <c r="S478" s="199">
        <v>0</v>
      </c>
      <c r="T478" s="199">
        <v>0</v>
      </c>
      <c r="U478" s="199">
        <v>0</v>
      </c>
      <c r="V478" s="199">
        <v>0</v>
      </c>
      <c r="W478" s="199">
        <v>0</v>
      </c>
      <c r="X478" s="199">
        <v>0</v>
      </c>
      <c r="Y478" s="199">
        <v>0</v>
      </c>
      <c r="Z478" s="199">
        <v>0</v>
      </c>
      <c r="AA478" s="199">
        <v>0</v>
      </c>
      <c r="AB478" s="199">
        <v>0</v>
      </c>
      <c r="AC478" s="199">
        <f>IFERROR(VLOOKUP('SAP Data'!$C478,'2021 Balance Sheet'!$B$7:$O$1335,'2021 Balance Sheet'!D$2, FALSE),0)</f>
        <v>0</v>
      </c>
      <c r="AD478" s="199">
        <f>IFERROR(VLOOKUP('SAP Data'!$C478,'2021 Balance Sheet'!$B$7:$O$1335,'2021 Balance Sheet'!E$2, FALSE),0)</f>
        <v>0</v>
      </c>
      <c r="AE478" s="199">
        <f>IFERROR(VLOOKUP('SAP Data'!$C478,'2021 Balance Sheet'!$B$7:$O$1335,'2021 Balance Sheet'!F$2, FALSE),0)</f>
        <v>0</v>
      </c>
      <c r="AF478" s="199">
        <f>IFERROR(VLOOKUP('SAP Data'!$C478,'2021 Balance Sheet'!$B$7:$O$1335,'2021 Balance Sheet'!G$2, FALSE),0)</f>
        <v>0</v>
      </c>
      <c r="AG478" s="199">
        <f>IFERROR(VLOOKUP('SAP Data'!$C478,'2021 Balance Sheet'!$B$7:$O$1335,'2021 Balance Sheet'!H$2, FALSE),0)</f>
        <v>0</v>
      </c>
      <c r="AH478" s="199">
        <f>IFERROR(VLOOKUP('SAP Data'!$C478,'2021 Balance Sheet'!$B$7:$O$1335,'2021 Balance Sheet'!I$2, FALSE),0)</f>
        <v>0</v>
      </c>
      <c r="AI478" s="199">
        <f>IFERROR(VLOOKUP('SAP Data'!$C478,'2021 Balance Sheet'!$B$7:$O$1335,'2021 Balance Sheet'!J$2, FALSE),0)</f>
        <v>0</v>
      </c>
      <c r="AJ478" s="199">
        <f>IFERROR(VLOOKUP('SAP Data'!$C478,'2021 Balance Sheet'!$B$7:$O$1335,'2021 Balance Sheet'!K$2, FALSE),0)</f>
        <v>0</v>
      </c>
      <c r="AK478" s="199">
        <f>IFERROR(VLOOKUP('SAP Data'!$C478,'2021 Balance Sheet'!$B$7:$O$1335,'2021 Balance Sheet'!L$2, FALSE),0)</f>
        <v>0</v>
      </c>
      <c r="AL478" s="199">
        <f>IFERROR(VLOOKUP('SAP Data'!$C478,'2021 Balance Sheet'!$B$7:$O$1335,'2021 Balance Sheet'!M$2, FALSE),0)</f>
        <v>0</v>
      </c>
      <c r="AM478" s="199">
        <f>IFERROR(VLOOKUP('SAP Data'!$C478,'2021 Balance Sheet'!$B$7:$O$1335,'2021 Balance Sheet'!N$2, FALSE),0)</f>
        <v>0</v>
      </c>
      <c r="AN478" s="199">
        <f>IFERROR(VLOOKUP('SAP Data'!$C478,'2021 Balance Sheet'!$B$7:$O$1335,'2021 Balance Sheet'!O$2, FALSE),0)</f>
        <v>0</v>
      </c>
      <c r="AO478" s="198">
        <f t="shared" si="15"/>
        <v>0</v>
      </c>
    </row>
    <row r="479" spans="1:75" ht="15.75" thickBot="1" x14ac:dyDescent="0.3">
      <c r="A479" s="26" t="str">
        <f t="shared" ref="A479:A546" si="16">RIGHT(C479,6)</f>
        <v>186365</v>
      </c>
      <c r="B479" s="126" t="s">
        <v>3231</v>
      </c>
      <c r="C479" s="153" t="s">
        <v>3232</v>
      </c>
      <c r="D479" s="125"/>
      <c r="E479" s="140"/>
      <c r="F479" s="140"/>
      <c r="G479" s="140"/>
      <c r="H479" s="140"/>
      <c r="I479" s="140"/>
      <c r="J479" s="140"/>
      <c r="K479" s="140"/>
      <c r="L479" s="140"/>
      <c r="M479" s="140"/>
      <c r="N479" s="140"/>
      <c r="O479" s="140"/>
      <c r="P479" s="140"/>
      <c r="Q479" s="199">
        <v>0</v>
      </c>
      <c r="R479" s="199">
        <v>0</v>
      </c>
      <c r="S479" s="199">
        <v>0</v>
      </c>
      <c r="T479" s="199">
        <v>0</v>
      </c>
      <c r="U479" s="199">
        <v>0</v>
      </c>
      <c r="V479" s="199">
        <v>0</v>
      </c>
      <c r="W479" s="199">
        <v>0</v>
      </c>
      <c r="X479" s="199">
        <v>0</v>
      </c>
      <c r="Y479" s="199">
        <v>0</v>
      </c>
      <c r="Z479" s="199">
        <v>0</v>
      </c>
      <c r="AA479" s="199">
        <v>0</v>
      </c>
      <c r="AB479" s="199">
        <v>0</v>
      </c>
      <c r="AC479" s="199">
        <f>IFERROR(VLOOKUP('SAP Data'!$C479,'2021 Balance Sheet'!$B$7:$O$1335,'2021 Balance Sheet'!D$2, FALSE),0)</f>
        <v>0</v>
      </c>
      <c r="AD479" s="199">
        <f>IFERROR(VLOOKUP('SAP Data'!$C479,'2021 Balance Sheet'!$B$7:$O$1335,'2021 Balance Sheet'!E$2, FALSE),0)</f>
        <v>0</v>
      </c>
      <c r="AE479" s="199">
        <f>IFERROR(VLOOKUP('SAP Data'!$C479,'2021 Balance Sheet'!$B$7:$O$1335,'2021 Balance Sheet'!F$2, FALSE),0)</f>
        <v>0</v>
      </c>
      <c r="AF479" s="199">
        <f>IFERROR(VLOOKUP('SAP Data'!$C479,'2021 Balance Sheet'!$B$7:$O$1335,'2021 Balance Sheet'!G$2, FALSE),0)</f>
        <v>0</v>
      </c>
      <c r="AG479" s="199">
        <f>IFERROR(VLOOKUP('SAP Data'!$C479,'2021 Balance Sheet'!$B$7:$O$1335,'2021 Balance Sheet'!H$2, FALSE),0)</f>
        <v>0</v>
      </c>
      <c r="AH479" s="199">
        <f>IFERROR(VLOOKUP('SAP Data'!$C479,'2021 Balance Sheet'!$B$7:$O$1335,'2021 Balance Sheet'!I$2, FALSE),0)</f>
        <v>0</v>
      </c>
      <c r="AI479" s="199">
        <f>IFERROR(VLOOKUP('SAP Data'!$C479,'2021 Balance Sheet'!$B$7:$O$1335,'2021 Balance Sheet'!J$2, FALSE),0)</f>
        <v>0</v>
      </c>
      <c r="AJ479" s="199">
        <f>IFERROR(VLOOKUP('SAP Data'!$C479,'2021 Balance Sheet'!$B$7:$O$1335,'2021 Balance Sheet'!K$2, FALSE),0)</f>
        <v>0</v>
      </c>
      <c r="AK479" s="199">
        <f>IFERROR(VLOOKUP('SAP Data'!$C479,'2021 Balance Sheet'!$B$7:$O$1335,'2021 Balance Sheet'!L$2, FALSE),0)</f>
        <v>0</v>
      </c>
      <c r="AL479" s="199">
        <f>IFERROR(VLOOKUP('SAP Data'!$C479,'2021 Balance Sheet'!$B$7:$O$1335,'2021 Balance Sheet'!M$2, FALSE),0)</f>
        <v>0</v>
      </c>
      <c r="AM479" s="199">
        <f>IFERROR(VLOOKUP('SAP Data'!$C479,'2021 Balance Sheet'!$B$7:$O$1335,'2021 Balance Sheet'!N$2, FALSE),0)</f>
        <v>0</v>
      </c>
      <c r="AN479" s="199">
        <f>IFERROR(VLOOKUP('SAP Data'!$C479,'2021 Balance Sheet'!$B$7:$O$1335,'2021 Balance Sheet'!O$2, FALSE),0)</f>
        <v>0</v>
      </c>
      <c r="AO479" s="198">
        <f t="shared" si="15"/>
        <v>0</v>
      </c>
    </row>
    <row r="480" spans="1:75" ht="15.75" thickBot="1" x14ac:dyDescent="0.3">
      <c r="A480" s="26" t="str">
        <f t="shared" si="16"/>
        <v>186370</v>
      </c>
      <c r="B480" s="126" t="s">
        <v>757</v>
      </c>
      <c r="C480" s="153" t="s">
        <v>758</v>
      </c>
      <c r="D480" s="125" t="s">
        <v>4</v>
      </c>
      <c r="E480" s="139">
        <v>81331076.510000005</v>
      </c>
      <c r="F480" s="139">
        <v>81826992.510000005</v>
      </c>
      <c r="G480" s="139">
        <v>50744765.189999998</v>
      </c>
      <c r="H480" s="139">
        <v>50348635.189999998</v>
      </c>
      <c r="I480" s="139">
        <v>49947593.189999998</v>
      </c>
      <c r="J480" s="139">
        <v>50080051.189999998</v>
      </c>
      <c r="K480" s="139">
        <v>50063112.189999998</v>
      </c>
      <c r="L480" s="139">
        <v>50047374.189999998</v>
      </c>
      <c r="M480" s="139">
        <v>50019239.189999998</v>
      </c>
      <c r="N480" s="139">
        <v>49750996.189999998</v>
      </c>
      <c r="O480" s="139">
        <v>49151250.189999998</v>
      </c>
      <c r="P480" s="139">
        <v>48251083.189999998</v>
      </c>
      <c r="Q480" s="199">
        <v>47344280.189999998</v>
      </c>
      <c r="R480" s="199">
        <v>46638723.189999998</v>
      </c>
      <c r="S480" s="199">
        <v>46031021.189999998</v>
      </c>
      <c r="T480" s="199">
        <v>45618000.189999998</v>
      </c>
      <c r="U480" s="199">
        <v>45405257.189999998</v>
      </c>
      <c r="V480" s="199">
        <v>45315453.189999998</v>
      </c>
      <c r="W480" s="199">
        <v>45281440.189999998</v>
      </c>
      <c r="X480" s="199">
        <v>45248568.189999998</v>
      </c>
      <c r="Y480" s="199">
        <v>45203237.189999998</v>
      </c>
      <c r="Z480" s="199">
        <v>44917736.189999998</v>
      </c>
      <c r="AA480" s="199">
        <v>44300671.189999998</v>
      </c>
      <c r="AB480" s="199">
        <v>43383122.189999998</v>
      </c>
      <c r="AC480" s="199">
        <f>IFERROR(VLOOKUP('SAP Data'!$C480,'2021 Balance Sheet'!$B$7:$O$1335,'2021 Balance Sheet'!D$2, FALSE),0)</f>
        <v>42458875.189999998</v>
      </c>
      <c r="AD480" s="199">
        <f>IFERROR(VLOOKUP('SAP Data'!$C480,'2021 Balance Sheet'!$B$7:$O$1335,'2021 Balance Sheet'!E$2, FALSE),0)</f>
        <v>41735812.189999998</v>
      </c>
      <c r="AE480" s="199">
        <f>IFERROR(VLOOKUP('SAP Data'!$C480,'2021 Balance Sheet'!$B$7:$O$1335,'2021 Balance Sheet'!F$2, FALSE),0)</f>
        <v>41110541.189999998</v>
      </c>
      <c r="AF480" s="199">
        <f>IFERROR(VLOOKUP('SAP Data'!$C480,'2021 Balance Sheet'!$B$7:$O$1335,'2021 Balance Sheet'!G$2, FALSE),0)</f>
        <v>40679888.189999998</v>
      </c>
      <c r="AG480" s="199">
        <f>IFERROR(VLOOKUP('SAP Data'!$C480,'2021 Balance Sheet'!$B$7:$O$1335,'2021 Balance Sheet'!H$2, FALSE),0)</f>
        <v>40449450.189999998</v>
      </c>
      <c r="AH480" s="199">
        <f>IFERROR(VLOOKUP('SAP Data'!$C480,'2021 Balance Sheet'!$B$7:$O$1335,'2021 Balance Sheet'!I$2, FALSE),0)</f>
        <v>40341888.189999998</v>
      </c>
      <c r="AI480" s="199">
        <f>IFERROR(VLOOKUP('SAP Data'!$C480,'2021 Balance Sheet'!$B$7:$O$1335,'2021 Balance Sheet'!J$2, FALSE),0)</f>
        <v>40290053.189999998</v>
      </c>
      <c r="AJ480" s="199">
        <f>IFERROR(VLOOKUP('SAP Data'!$C480,'2021 Balance Sheet'!$B$7:$O$1335,'2021 Balance Sheet'!K$2, FALSE),0)</f>
        <v>40239295.189999998</v>
      </c>
      <c r="AK480" s="199">
        <f>IFERROR(VLOOKUP('SAP Data'!$C480,'2021 Balance Sheet'!$B$7:$O$1335,'2021 Balance Sheet'!L$2, FALSE),0)</f>
        <v>40176014.189999998</v>
      </c>
      <c r="AL480" s="199">
        <f>IFERROR(VLOOKUP('SAP Data'!$C480,'2021 Balance Sheet'!$B$7:$O$1335,'2021 Balance Sheet'!M$2, FALSE),0)</f>
        <v>39872499.189999998</v>
      </c>
      <c r="AM480" s="199">
        <f>IFERROR(VLOOKUP('SAP Data'!$C480,'2021 Balance Sheet'!$B$7:$O$1335,'2021 Balance Sheet'!N$2, FALSE),0)</f>
        <v>39237355.189999998</v>
      </c>
      <c r="AN480" s="199">
        <f>IFERROR(VLOOKUP('SAP Data'!$C480,'2021 Balance Sheet'!$B$7:$O$1335,'2021 Balance Sheet'!O$2, FALSE),0)</f>
        <v>38301663.189999998</v>
      </c>
      <c r="AO480" s="198">
        <f t="shared" si="15"/>
        <v>43383122.189999998</v>
      </c>
    </row>
    <row r="481" spans="1:75" ht="15.75" thickBot="1" x14ac:dyDescent="0.3">
      <c r="A481" s="26" t="str">
        <f t="shared" si="16"/>
        <v>186375</v>
      </c>
      <c r="B481" s="126" t="s">
        <v>760</v>
      </c>
      <c r="C481" s="153" t="s">
        <v>761</v>
      </c>
      <c r="D481" s="125" t="s">
        <v>4</v>
      </c>
      <c r="E481" s="140">
        <v>-6825764.0899999999</v>
      </c>
      <c r="F481" s="140">
        <v>-6987710.0899999999</v>
      </c>
      <c r="G481" s="140">
        <v>-336978.09</v>
      </c>
      <c r="H481" s="140">
        <v>-2328860.09</v>
      </c>
      <c r="I481" s="140">
        <v>122358</v>
      </c>
      <c r="J481" s="140">
        <v>0</v>
      </c>
      <c r="K481" s="140">
        <v>0</v>
      </c>
      <c r="L481" s="140">
        <v>0</v>
      </c>
      <c r="M481" s="140">
        <v>0</v>
      </c>
      <c r="N481" s="140">
        <v>0</v>
      </c>
      <c r="O481" s="140">
        <v>0</v>
      </c>
      <c r="P481" s="140">
        <v>0</v>
      </c>
      <c r="Q481" s="199">
        <v>0</v>
      </c>
      <c r="R481" s="199">
        <v>0</v>
      </c>
      <c r="S481" s="199">
        <v>0</v>
      </c>
      <c r="T481" s="199">
        <v>0</v>
      </c>
      <c r="U481" s="199">
        <v>0</v>
      </c>
      <c r="V481" s="199">
        <v>0</v>
      </c>
      <c r="W481" s="199">
        <v>0</v>
      </c>
      <c r="X481" s="199">
        <v>0</v>
      </c>
      <c r="Y481" s="199">
        <v>0</v>
      </c>
      <c r="Z481" s="199">
        <v>0</v>
      </c>
      <c r="AA481" s="199">
        <v>0</v>
      </c>
      <c r="AB481" s="199">
        <v>0</v>
      </c>
      <c r="AC481" s="199">
        <f>IFERROR(VLOOKUP('SAP Data'!$C481,'2021 Balance Sheet'!$B$7:$O$1335,'2021 Balance Sheet'!D$2, FALSE),0)</f>
        <v>0</v>
      </c>
      <c r="AD481" s="199">
        <f>IFERROR(VLOOKUP('SAP Data'!$C481,'2021 Balance Sheet'!$B$7:$O$1335,'2021 Balance Sheet'!E$2, FALSE),0)</f>
        <v>0</v>
      </c>
      <c r="AE481" s="199">
        <f>IFERROR(VLOOKUP('SAP Data'!$C481,'2021 Balance Sheet'!$B$7:$O$1335,'2021 Balance Sheet'!F$2, FALSE),0)</f>
        <v>0</v>
      </c>
      <c r="AF481" s="199">
        <f>IFERROR(VLOOKUP('SAP Data'!$C481,'2021 Balance Sheet'!$B$7:$O$1335,'2021 Balance Sheet'!G$2, FALSE),0)</f>
        <v>0</v>
      </c>
      <c r="AG481" s="199">
        <f>IFERROR(VLOOKUP('SAP Data'!$C481,'2021 Balance Sheet'!$B$7:$O$1335,'2021 Balance Sheet'!H$2, FALSE),0)</f>
        <v>0</v>
      </c>
      <c r="AH481" s="199">
        <f>IFERROR(VLOOKUP('SAP Data'!$C481,'2021 Balance Sheet'!$B$7:$O$1335,'2021 Balance Sheet'!I$2, FALSE),0)</f>
        <v>0</v>
      </c>
      <c r="AI481" s="199">
        <f>IFERROR(VLOOKUP('SAP Data'!$C481,'2021 Balance Sheet'!$B$7:$O$1335,'2021 Balance Sheet'!J$2, FALSE),0)</f>
        <v>0</v>
      </c>
      <c r="AJ481" s="199">
        <f>IFERROR(VLOOKUP('SAP Data'!$C481,'2021 Balance Sheet'!$B$7:$O$1335,'2021 Balance Sheet'!K$2, FALSE),0)</f>
        <v>0</v>
      </c>
      <c r="AK481" s="199">
        <f>IFERROR(VLOOKUP('SAP Data'!$C481,'2021 Balance Sheet'!$B$7:$O$1335,'2021 Balance Sheet'!L$2, FALSE),0)</f>
        <v>0</v>
      </c>
      <c r="AL481" s="199">
        <f>IFERROR(VLOOKUP('SAP Data'!$C481,'2021 Balance Sheet'!$B$7:$O$1335,'2021 Balance Sheet'!M$2, FALSE),0)</f>
        <v>0</v>
      </c>
      <c r="AM481" s="199">
        <f>IFERROR(VLOOKUP('SAP Data'!$C481,'2021 Balance Sheet'!$B$7:$O$1335,'2021 Balance Sheet'!N$2, FALSE),0)</f>
        <v>0</v>
      </c>
      <c r="AN481" s="199">
        <f>IFERROR(VLOOKUP('SAP Data'!$C481,'2021 Balance Sheet'!$B$7:$O$1335,'2021 Balance Sheet'!O$2, FALSE),0)</f>
        <v>0</v>
      </c>
      <c r="AO481" s="198">
        <f t="shared" si="15"/>
        <v>0</v>
      </c>
    </row>
    <row r="482" spans="1:75" ht="15.75" thickBot="1" x14ac:dyDescent="0.3">
      <c r="A482" s="26" t="str">
        <f t="shared" si="16"/>
        <v>186380</v>
      </c>
      <c r="B482" s="126" t="s">
        <v>2764</v>
      </c>
      <c r="C482" s="153" t="s">
        <v>2765</v>
      </c>
      <c r="D482" s="125" t="s">
        <v>4</v>
      </c>
      <c r="E482" s="139">
        <v>29250</v>
      </c>
      <c r="F482" s="139">
        <v>29250</v>
      </c>
      <c r="G482" s="139">
        <v>29250</v>
      </c>
      <c r="H482" s="139">
        <v>29250</v>
      </c>
      <c r="I482" s="139">
        <v>29250</v>
      </c>
      <c r="J482" s="139">
        <v>63424.95</v>
      </c>
      <c r="K482" s="139">
        <v>63424.95</v>
      </c>
      <c r="L482" s="139">
        <v>63424.95</v>
      </c>
      <c r="M482" s="139">
        <v>63424.95</v>
      </c>
      <c r="N482" s="139">
        <v>63424.95</v>
      </c>
      <c r="O482" s="139">
        <v>63424.95</v>
      </c>
      <c r="P482" s="139">
        <v>63424.95</v>
      </c>
      <c r="Q482" s="199">
        <v>63424.95</v>
      </c>
      <c r="R482" s="199">
        <v>66480.399999999994</v>
      </c>
      <c r="S482" s="199">
        <v>68030.259999999995</v>
      </c>
      <c r="T482" s="199">
        <v>68030.259999999995</v>
      </c>
      <c r="U482" s="199">
        <v>69587.399999999994</v>
      </c>
      <c r="V482" s="199">
        <v>71145.72</v>
      </c>
      <c r="W482" s="199">
        <v>72533.19</v>
      </c>
      <c r="X482" s="199">
        <v>72533.19</v>
      </c>
      <c r="Y482" s="199">
        <v>72533.19</v>
      </c>
      <c r="Z482" s="199">
        <v>72533.19</v>
      </c>
      <c r="AA482" s="199">
        <v>72533.19</v>
      </c>
      <c r="AB482" s="199">
        <v>72533.19</v>
      </c>
      <c r="AC482" s="199">
        <f>IFERROR(VLOOKUP('SAP Data'!$C482,'2021 Balance Sheet'!$B$7:$O$1335,'2021 Balance Sheet'!D$2, FALSE),0)</f>
        <v>72533.19</v>
      </c>
      <c r="AD482" s="199">
        <f>IFERROR(VLOOKUP('SAP Data'!$C482,'2021 Balance Sheet'!$B$7:$O$1335,'2021 Balance Sheet'!E$2, FALSE),0)</f>
        <v>72533.19</v>
      </c>
      <c r="AE482" s="199">
        <f>IFERROR(VLOOKUP('SAP Data'!$C482,'2021 Balance Sheet'!$B$7:$O$1335,'2021 Balance Sheet'!F$2, FALSE),0)</f>
        <v>72533.19</v>
      </c>
      <c r="AF482" s="199">
        <f>IFERROR(VLOOKUP('SAP Data'!$C482,'2021 Balance Sheet'!$B$7:$O$1335,'2021 Balance Sheet'!G$2, FALSE),0)</f>
        <v>333533.19</v>
      </c>
      <c r="AG482" s="199">
        <f>IFERROR(VLOOKUP('SAP Data'!$C482,'2021 Balance Sheet'!$B$7:$O$1335,'2021 Balance Sheet'!H$2, FALSE),0)</f>
        <v>333533.19</v>
      </c>
      <c r="AH482" s="199">
        <f>IFERROR(VLOOKUP('SAP Data'!$C482,'2021 Balance Sheet'!$B$7:$O$1335,'2021 Balance Sheet'!I$2, FALSE),0)</f>
        <v>333533.19</v>
      </c>
      <c r="AI482" s="199">
        <f>IFERROR(VLOOKUP('SAP Data'!$C482,'2021 Balance Sheet'!$B$7:$O$1335,'2021 Balance Sheet'!J$2, FALSE),0)</f>
        <v>333533.19</v>
      </c>
      <c r="AJ482" s="199">
        <f>IFERROR(VLOOKUP('SAP Data'!$C482,'2021 Balance Sheet'!$B$7:$O$1335,'2021 Balance Sheet'!K$2, FALSE),0)</f>
        <v>333533.19</v>
      </c>
      <c r="AK482" s="199">
        <f>IFERROR(VLOOKUP('SAP Data'!$C482,'2021 Balance Sheet'!$B$7:$O$1335,'2021 Balance Sheet'!L$2, FALSE),0)</f>
        <v>333533.19</v>
      </c>
      <c r="AL482" s="199">
        <f>IFERROR(VLOOKUP('SAP Data'!$C482,'2021 Balance Sheet'!$B$7:$O$1335,'2021 Balance Sheet'!M$2, FALSE),0)</f>
        <v>333533.19</v>
      </c>
      <c r="AM482" s="199">
        <f>IFERROR(VLOOKUP('SAP Data'!$C482,'2021 Balance Sheet'!$B$7:$O$1335,'2021 Balance Sheet'!N$2, FALSE),0)</f>
        <v>333533.19</v>
      </c>
      <c r="AN482" s="199">
        <f>IFERROR(VLOOKUP('SAP Data'!$C482,'2021 Balance Sheet'!$B$7:$O$1335,'2021 Balance Sheet'!O$2, FALSE),0)</f>
        <v>333533.19</v>
      </c>
      <c r="AO482" s="198">
        <f t="shared" si="15"/>
        <v>72533.19</v>
      </c>
    </row>
    <row r="483" spans="1:75" ht="15.75" thickBot="1" x14ac:dyDescent="0.3">
      <c r="A483" s="26" t="str">
        <f t="shared" si="16"/>
        <v>186381</v>
      </c>
      <c r="B483" s="126" t="s">
        <v>2850</v>
      </c>
      <c r="C483" s="153" t="s">
        <v>2851</v>
      </c>
      <c r="D483" s="125" t="s">
        <v>4</v>
      </c>
      <c r="E483" s="140"/>
      <c r="F483" s="140"/>
      <c r="G483" s="140"/>
      <c r="H483" s="140">
        <v>0</v>
      </c>
      <c r="I483" s="140">
        <v>0</v>
      </c>
      <c r="J483" s="140">
        <v>-375.06</v>
      </c>
      <c r="K483" s="140">
        <v>-473.76</v>
      </c>
      <c r="L483" s="140">
        <v>-606.75</v>
      </c>
      <c r="M483" s="140">
        <v>-694.19</v>
      </c>
      <c r="N483" s="140">
        <v>-812.63</v>
      </c>
      <c r="O483" s="140">
        <v>-937.65</v>
      </c>
      <c r="P483" s="140">
        <v>-1059.3800000000001</v>
      </c>
      <c r="Q483" s="199">
        <v>-1184.4000000000001</v>
      </c>
      <c r="R483" s="199">
        <v>-1371.93</v>
      </c>
      <c r="S483" s="199">
        <v>-1582.49</v>
      </c>
      <c r="T483" s="199">
        <v>-1835.82</v>
      </c>
      <c r="U483" s="199">
        <v>-2082.5700000000002</v>
      </c>
      <c r="V483" s="199">
        <v>-2362.2199999999998</v>
      </c>
      <c r="W483" s="199">
        <v>-2664.9</v>
      </c>
      <c r="X483" s="199">
        <v>-2993.9</v>
      </c>
      <c r="Y483" s="199">
        <v>-3342.64</v>
      </c>
      <c r="Z483" s="199">
        <v>-3701.25</v>
      </c>
      <c r="AA483" s="199">
        <v>-4063.15</v>
      </c>
      <c r="AB483" s="199">
        <v>-4421.6899999999996</v>
      </c>
      <c r="AC483" s="199">
        <f>IFERROR(VLOOKUP('SAP Data'!$C483,'2021 Balance Sheet'!$B$7:$O$1335,'2021 Balance Sheet'!D$2, FALSE),0)</f>
        <v>-4806.62</v>
      </c>
      <c r="AD483" s="199">
        <f>IFERROR(VLOOKUP('SAP Data'!$C483,'2021 Balance Sheet'!$B$7:$O$1335,'2021 Balance Sheet'!E$2, FALSE),0)</f>
        <v>-5198.13</v>
      </c>
      <c r="AE483" s="199">
        <f>IFERROR(VLOOKUP('SAP Data'!$C483,'2021 Balance Sheet'!$B$7:$O$1335,'2021 Balance Sheet'!F$2, FALSE),0)</f>
        <v>-5563.32</v>
      </c>
      <c r="AF483" s="199">
        <f>IFERROR(VLOOKUP('SAP Data'!$C483,'2021 Balance Sheet'!$B$7:$O$1335,'2021 Balance Sheet'!G$2, FALSE),0)</f>
        <v>-5948.25</v>
      </c>
      <c r="AG483" s="199">
        <f>IFERROR(VLOOKUP('SAP Data'!$C483,'2021 Balance Sheet'!$B$7:$O$1335,'2021 Balance Sheet'!H$2, FALSE),0)</f>
        <v>-6293.7</v>
      </c>
      <c r="AH483" s="199">
        <f>IFERROR(VLOOKUP('SAP Data'!$C483,'2021 Balance Sheet'!$B$7:$O$1335,'2021 Balance Sheet'!I$2, FALSE),0)</f>
        <v>-6688.5</v>
      </c>
      <c r="AI483" s="199">
        <f>IFERROR(VLOOKUP('SAP Data'!$C483,'2021 Balance Sheet'!$B$7:$O$1335,'2021 Balance Sheet'!J$2, FALSE),0)</f>
        <v>-7211.61</v>
      </c>
      <c r="AJ483" s="199">
        <f>IFERROR(VLOOKUP('SAP Data'!$C483,'2021 Balance Sheet'!$B$7:$O$1335,'2021 Balance Sheet'!K$2, FALSE),0)</f>
        <v>-8231.51</v>
      </c>
      <c r="AK483" s="199">
        <f>IFERROR(VLOOKUP('SAP Data'!$C483,'2021 Balance Sheet'!$B$7:$O$1335,'2021 Balance Sheet'!L$2, FALSE),0)</f>
        <v>-9656.08</v>
      </c>
      <c r="AL483" s="199">
        <f>IFERROR(VLOOKUP('SAP Data'!$C483,'2021 Balance Sheet'!$B$7:$O$1335,'2021 Balance Sheet'!M$2, FALSE),0)</f>
        <v>-11320.82</v>
      </c>
      <c r="AM483" s="199">
        <f>IFERROR(VLOOKUP('SAP Data'!$C483,'2021 Balance Sheet'!$B$7:$O$1335,'2021 Balance Sheet'!N$2, FALSE),0)</f>
        <v>-13000.78</v>
      </c>
      <c r="AN483" s="199">
        <f>IFERROR(VLOOKUP('SAP Data'!$C483,'2021 Balance Sheet'!$B$7:$O$1335,'2021 Balance Sheet'!O$2, FALSE),0)</f>
        <v>-14663.08</v>
      </c>
      <c r="AO483" s="198">
        <f t="shared" si="15"/>
        <v>-4421.6899999999996</v>
      </c>
    </row>
    <row r="484" spans="1:75" s="135" customFormat="1" ht="15.75" thickBot="1" x14ac:dyDescent="0.3">
      <c r="A484" s="26" t="str">
        <f t="shared" si="16"/>
        <v>186422</v>
      </c>
      <c r="B484" s="416" t="s">
        <v>4226</v>
      </c>
      <c r="C484" s="417" t="s">
        <v>4232</v>
      </c>
      <c r="D484" s="125"/>
      <c r="E484" s="140"/>
      <c r="F484" s="140"/>
      <c r="G484" s="140"/>
      <c r="H484" s="140"/>
      <c r="I484" s="140"/>
      <c r="J484" s="140"/>
      <c r="K484" s="140"/>
      <c r="L484" s="140"/>
      <c r="M484" s="140"/>
      <c r="N484" s="140"/>
      <c r="O484" s="140"/>
      <c r="P484" s="140"/>
      <c r="Q484" s="199"/>
      <c r="R484" s="199"/>
      <c r="S484" s="199"/>
      <c r="T484" s="199"/>
      <c r="U484" s="199"/>
      <c r="V484" s="199"/>
      <c r="W484" s="199"/>
      <c r="X484" s="199"/>
      <c r="Y484" s="199"/>
      <c r="Z484" s="199"/>
      <c r="AA484" s="199"/>
      <c r="AB484" s="199"/>
      <c r="AC484" s="199">
        <f>IFERROR(VLOOKUP('SAP Data'!$C484,'2021 Balance Sheet'!$B$7:$O$1335,'2021 Balance Sheet'!D$2, FALSE),0)</f>
        <v>0</v>
      </c>
      <c r="AD484" s="199">
        <f>IFERROR(VLOOKUP('SAP Data'!$C484,'2021 Balance Sheet'!$B$7:$O$1335,'2021 Balance Sheet'!E$2, FALSE),0)</f>
        <v>0</v>
      </c>
      <c r="AE484" s="199">
        <f>IFERROR(VLOOKUP('SAP Data'!$C484,'2021 Balance Sheet'!$B$7:$O$1335,'2021 Balance Sheet'!F$2, FALSE),0)</f>
        <v>0</v>
      </c>
      <c r="AF484" s="199">
        <f>IFERROR(VLOOKUP('SAP Data'!$C484,'2021 Balance Sheet'!$B$7:$O$1335,'2021 Balance Sheet'!G$2, FALSE),0)</f>
        <v>0</v>
      </c>
      <c r="AG484" s="199">
        <f>IFERROR(VLOOKUP('SAP Data'!$C484,'2021 Balance Sheet'!$B$7:$O$1335,'2021 Balance Sheet'!H$2, FALSE),0)</f>
        <v>0</v>
      </c>
      <c r="AH484" s="199">
        <f>IFERROR(VLOOKUP('SAP Data'!$C484,'2021 Balance Sheet'!$B$7:$O$1335,'2021 Balance Sheet'!I$2, FALSE),0)</f>
        <v>0</v>
      </c>
      <c r="AI484" s="199">
        <f>IFERROR(VLOOKUP('SAP Data'!$C484,'2021 Balance Sheet'!$B$7:$O$1335,'2021 Balance Sheet'!J$2, FALSE),0)</f>
        <v>0</v>
      </c>
      <c r="AJ484" s="199">
        <f>IFERROR(VLOOKUP('SAP Data'!$C484,'2021 Balance Sheet'!$B$7:$O$1335,'2021 Balance Sheet'!K$2, FALSE),0)</f>
        <v>126450.23</v>
      </c>
      <c r="AK484" s="199">
        <f>IFERROR(VLOOKUP('SAP Data'!$C484,'2021 Balance Sheet'!$B$7:$O$1335,'2021 Balance Sheet'!L$2, FALSE),0)</f>
        <v>139428.25</v>
      </c>
      <c r="AL484" s="199">
        <f>IFERROR(VLOOKUP('SAP Data'!$C484,'2021 Balance Sheet'!$B$7:$O$1335,'2021 Balance Sheet'!M$2, FALSE),0)</f>
        <v>139805.87</v>
      </c>
      <c r="AM484" s="199">
        <f>IFERROR(VLOOKUP('SAP Data'!$C484,'2021 Balance Sheet'!$B$7:$O$1335,'2021 Balance Sheet'!N$2, FALSE),0)</f>
        <v>0</v>
      </c>
      <c r="AN484" s="199">
        <f>IFERROR(VLOOKUP('SAP Data'!$C484,'2021 Balance Sheet'!$B$7:$O$1335,'2021 Balance Sheet'!O$2, FALSE),0)</f>
        <v>0</v>
      </c>
      <c r="AO484" s="198"/>
      <c r="AP484" s="50"/>
      <c r="AQ484" s="50"/>
      <c r="AR484" s="50"/>
      <c r="AS484" s="50"/>
      <c r="AT484" s="50"/>
      <c r="AU484" s="50"/>
      <c r="AV484" s="50"/>
      <c r="AW484" s="50"/>
      <c r="AX484" s="50"/>
      <c r="AY484" s="50"/>
      <c r="AZ484" s="50"/>
      <c r="BA484" s="50"/>
      <c r="BB484" s="50"/>
      <c r="BC484" s="50"/>
      <c r="BD484" s="50"/>
      <c r="BE484" s="50"/>
      <c r="BF484" s="50"/>
      <c r="BG484" s="50"/>
      <c r="BH484" s="50"/>
      <c r="BI484" s="50"/>
      <c r="BJ484" s="50"/>
      <c r="BK484" s="50"/>
      <c r="BL484" s="50"/>
      <c r="BM484" s="50"/>
      <c r="BN484" s="50"/>
      <c r="BO484" s="50"/>
      <c r="BP484" s="50"/>
      <c r="BQ484" s="50"/>
      <c r="BR484" s="50"/>
      <c r="BS484" s="50"/>
      <c r="BT484" s="50"/>
      <c r="BU484" s="50"/>
      <c r="BV484" s="50"/>
      <c r="BW484" s="50"/>
    </row>
    <row r="485" spans="1:75" ht="15.75" thickBot="1" x14ac:dyDescent="0.3">
      <c r="A485" s="26" t="str">
        <f t="shared" si="16"/>
        <v>186400</v>
      </c>
      <c r="B485" s="126" t="s">
        <v>3233</v>
      </c>
      <c r="C485" s="153" t="s">
        <v>3234</v>
      </c>
      <c r="D485" s="125"/>
      <c r="E485" s="140"/>
      <c r="F485" s="140"/>
      <c r="G485" s="140"/>
      <c r="H485" s="140"/>
      <c r="I485" s="140"/>
      <c r="J485" s="140"/>
      <c r="K485" s="140"/>
      <c r="L485" s="140"/>
      <c r="M485" s="140"/>
      <c r="N485" s="140"/>
      <c r="O485" s="140"/>
      <c r="P485" s="140"/>
      <c r="Q485" s="199">
        <v>0</v>
      </c>
      <c r="R485" s="199">
        <v>0</v>
      </c>
      <c r="S485" s="199">
        <v>0</v>
      </c>
      <c r="T485" s="199">
        <v>0</v>
      </c>
      <c r="U485" s="199">
        <v>0</v>
      </c>
      <c r="V485" s="199">
        <v>0</v>
      </c>
      <c r="W485" s="199">
        <v>0</v>
      </c>
      <c r="X485" s="199">
        <v>0</v>
      </c>
      <c r="Y485" s="199">
        <v>0</v>
      </c>
      <c r="Z485" s="199">
        <v>0</v>
      </c>
      <c r="AA485" s="199">
        <v>0</v>
      </c>
      <c r="AB485" s="199">
        <v>0</v>
      </c>
      <c r="AC485" s="199">
        <f>IFERROR(VLOOKUP('SAP Data'!$C485,'2021 Balance Sheet'!$B$7:$O$1335,'2021 Balance Sheet'!D$2, FALSE),0)</f>
        <v>0</v>
      </c>
      <c r="AD485" s="199">
        <f>IFERROR(VLOOKUP('SAP Data'!$C485,'2021 Balance Sheet'!$B$7:$O$1335,'2021 Balance Sheet'!E$2, FALSE),0)</f>
        <v>0</v>
      </c>
      <c r="AE485" s="199">
        <f>IFERROR(VLOOKUP('SAP Data'!$C485,'2021 Balance Sheet'!$B$7:$O$1335,'2021 Balance Sheet'!F$2, FALSE),0)</f>
        <v>0</v>
      </c>
      <c r="AF485" s="199">
        <f>IFERROR(VLOOKUP('SAP Data'!$C485,'2021 Balance Sheet'!$B$7:$O$1335,'2021 Balance Sheet'!G$2, FALSE),0)</f>
        <v>0</v>
      </c>
      <c r="AG485" s="199">
        <f>IFERROR(VLOOKUP('SAP Data'!$C485,'2021 Balance Sheet'!$B$7:$O$1335,'2021 Balance Sheet'!H$2, FALSE),0)</f>
        <v>0</v>
      </c>
      <c r="AH485" s="199">
        <f>IFERROR(VLOOKUP('SAP Data'!$C485,'2021 Balance Sheet'!$B$7:$O$1335,'2021 Balance Sheet'!I$2, FALSE),0)</f>
        <v>0</v>
      </c>
      <c r="AI485" s="199">
        <f>IFERROR(VLOOKUP('SAP Data'!$C485,'2021 Balance Sheet'!$B$7:$O$1335,'2021 Balance Sheet'!J$2, FALSE),0)</f>
        <v>0</v>
      </c>
      <c r="AJ485" s="199">
        <f>IFERROR(VLOOKUP('SAP Data'!$C485,'2021 Balance Sheet'!$B$7:$O$1335,'2021 Balance Sheet'!K$2, FALSE),0)</f>
        <v>0</v>
      </c>
      <c r="AK485" s="199">
        <f>IFERROR(VLOOKUP('SAP Data'!$C485,'2021 Balance Sheet'!$B$7:$O$1335,'2021 Balance Sheet'!L$2, FALSE),0)</f>
        <v>0</v>
      </c>
      <c r="AL485" s="199">
        <f>IFERROR(VLOOKUP('SAP Data'!$C485,'2021 Balance Sheet'!$B$7:$O$1335,'2021 Balance Sheet'!M$2, FALSE),0)</f>
        <v>0</v>
      </c>
      <c r="AM485" s="199">
        <f>IFERROR(VLOOKUP('SAP Data'!$C485,'2021 Balance Sheet'!$B$7:$O$1335,'2021 Balance Sheet'!N$2, FALSE),0)</f>
        <v>0</v>
      </c>
      <c r="AN485" s="199">
        <f>IFERROR(VLOOKUP('SAP Data'!$C485,'2021 Balance Sheet'!$B$7:$O$1335,'2021 Balance Sheet'!O$2, FALSE),0)</f>
        <v>0</v>
      </c>
      <c r="AO485" s="198">
        <f t="shared" si="15"/>
        <v>0</v>
      </c>
    </row>
    <row r="486" spans="1:75" ht="15.75" thickBot="1" x14ac:dyDescent="0.3">
      <c r="A486" s="26" t="str">
        <f t="shared" si="16"/>
        <v>186401</v>
      </c>
      <c r="B486" s="126" t="s">
        <v>3233</v>
      </c>
      <c r="C486" s="153" t="s">
        <v>3235</v>
      </c>
      <c r="D486" s="125"/>
      <c r="E486" s="140"/>
      <c r="F486" s="140"/>
      <c r="G486" s="140"/>
      <c r="H486" s="140"/>
      <c r="I486" s="140"/>
      <c r="J486" s="140"/>
      <c r="K486" s="140"/>
      <c r="L486" s="140"/>
      <c r="M486" s="140"/>
      <c r="N486" s="140"/>
      <c r="O486" s="140"/>
      <c r="P486" s="140"/>
      <c r="Q486" s="199">
        <v>0</v>
      </c>
      <c r="R486" s="199">
        <v>0</v>
      </c>
      <c r="S486" s="199">
        <v>0</v>
      </c>
      <c r="T486" s="199">
        <v>0</v>
      </c>
      <c r="U486" s="199">
        <v>0</v>
      </c>
      <c r="V486" s="199">
        <v>0</v>
      </c>
      <c r="W486" s="199">
        <v>0</v>
      </c>
      <c r="X486" s="199">
        <v>0</v>
      </c>
      <c r="Y486" s="199">
        <v>0</v>
      </c>
      <c r="Z486" s="199">
        <v>0</v>
      </c>
      <c r="AA486" s="199">
        <v>0</v>
      </c>
      <c r="AB486" s="199">
        <v>0</v>
      </c>
      <c r="AC486" s="199">
        <f>IFERROR(VLOOKUP('SAP Data'!$C486,'2021 Balance Sheet'!$B$7:$O$1335,'2021 Balance Sheet'!D$2, FALSE),0)</f>
        <v>0</v>
      </c>
      <c r="AD486" s="199">
        <f>IFERROR(VLOOKUP('SAP Data'!$C486,'2021 Balance Sheet'!$B$7:$O$1335,'2021 Balance Sheet'!E$2, FALSE),0)</f>
        <v>0</v>
      </c>
      <c r="AE486" s="199">
        <f>IFERROR(VLOOKUP('SAP Data'!$C486,'2021 Balance Sheet'!$B$7:$O$1335,'2021 Balance Sheet'!F$2, FALSE),0)</f>
        <v>0</v>
      </c>
      <c r="AF486" s="199">
        <f>IFERROR(VLOOKUP('SAP Data'!$C486,'2021 Balance Sheet'!$B$7:$O$1335,'2021 Balance Sheet'!G$2, FALSE),0)</f>
        <v>0</v>
      </c>
      <c r="AG486" s="199">
        <f>IFERROR(VLOOKUP('SAP Data'!$C486,'2021 Balance Sheet'!$B$7:$O$1335,'2021 Balance Sheet'!H$2, FALSE),0)</f>
        <v>0</v>
      </c>
      <c r="AH486" s="199">
        <f>IFERROR(VLOOKUP('SAP Data'!$C486,'2021 Balance Sheet'!$B$7:$O$1335,'2021 Balance Sheet'!I$2, FALSE),0)</f>
        <v>0</v>
      </c>
      <c r="AI486" s="199">
        <f>IFERROR(VLOOKUP('SAP Data'!$C486,'2021 Balance Sheet'!$B$7:$O$1335,'2021 Balance Sheet'!J$2, FALSE),0)</f>
        <v>0</v>
      </c>
      <c r="AJ486" s="199">
        <f>IFERROR(VLOOKUP('SAP Data'!$C486,'2021 Balance Sheet'!$B$7:$O$1335,'2021 Balance Sheet'!K$2, FALSE),0)</f>
        <v>0</v>
      </c>
      <c r="AK486" s="199">
        <f>IFERROR(VLOOKUP('SAP Data'!$C486,'2021 Balance Sheet'!$B$7:$O$1335,'2021 Balance Sheet'!L$2, FALSE),0)</f>
        <v>0</v>
      </c>
      <c r="AL486" s="199">
        <f>IFERROR(VLOOKUP('SAP Data'!$C486,'2021 Balance Sheet'!$B$7:$O$1335,'2021 Balance Sheet'!M$2, FALSE),0)</f>
        <v>0</v>
      </c>
      <c r="AM486" s="199">
        <f>IFERROR(VLOOKUP('SAP Data'!$C486,'2021 Balance Sheet'!$B$7:$O$1335,'2021 Balance Sheet'!N$2, FALSE),0)</f>
        <v>0</v>
      </c>
      <c r="AN486" s="199">
        <f>IFERROR(VLOOKUP('SAP Data'!$C486,'2021 Balance Sheet'!$B$7:$O$1335,'2021 Balance Sheet'!O$2, FALSE),0)</f>
        <v>0</v>
      </c>
      <c r="AO486" s="198">
        <f t="shared" si="15"/>
        <v>0</v>
      </c>
    </row>
    <row r="487" spans="1:75" ht="15.75" thickBot="1" x14ac:dyDescent="0.3">
      <c r="A487" s="26" t="str">
        <f t="shared" si="16"/>
        <v>186420</v>
      </c>
      <c r="B487" s="126" t="s">
        <v>763</v>
      </c>
      <c r="C487" s="153" t="s">
        <v>764</v>
      </c>
      <c r="D487" s="125" t="s">
        <v>4</v>
      </c>
      <c r="E487" s="139">
        <v>289799.87</v>
      </c>
      <c r="F487" s="139">
        <v>291566.92</v>
      </c>
      <c r="G487" s="139">
        <v>293344.75</v>
      </c>
      <c r="H487" s="139">
        <v>295133.42</v>
      </c>
      <c r="I487" s="139">
        <v>296933</v>
      </c>
      <c r="J487" s="139">
        <v>298743.55</v>
      </c>
      <c r="K487" s="139">
        <v>300565.14</v>
      </c>
      <c r="L487" s="139">
        <v>302397.84000000003</v>
      </c>
      <c r="M487" s="139">
        <v>304241.71000000002</v>
      </c>
      <c r="N487" s="139">
        <v>306096.82</v>
      </c>
      <c r="O487" s="139">
        <v>0</v>
      </c>
      <c r="P487" s="139">
        <v>0</v>
      </c>
      <c r="Q487" s="199">
        <v>0</v>
      </c>
      <c r="R487" s="199">
        <v>0</v>
      </c>
      <c r="S487" s="199">
        <v>0</v>
      </c>
      <c r="T487" s="199">
        <v>0</v>
      </c>
      <c r="U487" s="199">
        <v>0</v>
      </c>
      <c r="V487" s="199">
        <v>0</v>
      </c>
      <c r="W487" s="199">
        <v>0</v>
      </c>
      <c r="X487" s="199">
        <v>0</v>
      </c>
      <c r="Y487" s="199">
        <v>0</v>
      </c>
      <c r="Z487" s="199">
        <v>0</v>
      </c>
      <c r="AA487" s="199">
        <v>0</v>
      </c>
      <c r="AB487" s="199">
        <v>0</v>
      </c>
      <c r="AC487" s="199">
        <f>IFERROR(VLOOKUP('SAP Data'!$C487,'2021 Balance Sheet'!$B$7:$O$1335,'2021 Balance Sheet'!D$2, FALSE),0)</f>
        <v>0</v>
      </c>
      <c r="AD487" s="199">
        <f>IFERROR(VLOOKUP('SAP Data'!$C487,'2021 Balance Sheet'!$B$7:$O$1335,'2021 Balance Sheet'!E$2, FALSE),0)</f>
        <v>0</v>
      </c>
      <c r="AE487" s="199">
        <f>IFERROR(VLOOKUP('SAP Data'!$C487,'2021 Balance Sheet'!$B$7:$O$1335,'2021 Balance Sheet'!F$2, FALSE),0)</f>
        <v>0</v>
      </c>
      <c r="AF487" s="199">
        <f>IFERROR(VLOOKUP('SAP Data'!$C487,'2021 Balance Sheet'!$B$7:$O$1335,'2021 Balance Sheet'!G$2, FALSE),0)</f>
        <v>0</v>
      </c>
      <c r="AG487" s="199">
        <f>IFERROR(VLOOKUP('SAP Data'!$C487,'2021 Balance Sheet'!$B$7:$O$1335,'2021 Balance Sheet'!H$2, FALSE),0)</f>
        <v>0</v>
      </c>
      <c r="AH487" s="199">
        <f>IFERROR(VLOOKUP('SAP Data'!$C487,'2021 Balance Sheet'!$B$7:$O$1335,'2021 Balance Sheet'!I$2, FALSE),0)</f>
        <v>0</v>
      </c>
      <c r="AI487" s="199">
        <f>IFERROR(VLOOKUP('SAP Data'!$C487,'2021 Balance Sheet'!$B$7:$O$1335,'2021 Balance Sheet'!J$2, FALSE),0)</f>
        <v>0</v>
      </c>
      <c r="AJ487" s="199">
        <f>IFERROR(VLOOKUP('SAP Data'!$C487,'2021 Balance Sheet'!$B$7:$O$1335,'2021 Balance Sheet'!K$2, FALSE),0)</f>
        <v>0</v>
      </c>
      <c r="AK487" s="199">
        <f>IFERROR(VLOOKUP('SAP Data'!$C487,'2021 Balance Sheet'!$B$7:$O$1335,'2021 Balance Sheet'!L$2, FALSE),0)</f>
        <v>0</v>
      </c>
      <c r="AL487" s="199">
        <f>IFERROR(VLOOKUP('SAP Data'!$C487,'2021 Balance Sheet'!$B$7:$O$1335,'2021 Balance Sheet'!M$2, FALSE),0)</f>
        <v>0</v>
      </c>
      <c r="AM487" s="199">
        <f>IFERROR(VLOOKUP('SAP Data'!$C487,'2021 Balance Sheet'!$B$7:$O$1335,'2021 Balance Sheet'!N$2, FALSE),0)</f>
        <v>0</v>
      </c>
      <c r="AN487" s="199">
        <f>IFERROR(VLOOKUP('SAP Data'!$C487,'2021 Balance Sheet'!$B$7:$O$1335,'2021 Balance Sheet'!O$2, FALSE),0)</f>
        <v>0</v>
      </c>
      <c r="AO487" s="198">
        <f t="shared" si="15"/>
        <v>0</v>
      </c>
    </row>
    <row r="488" spans="1:75" ht="15.75" thickBot="1" x14ac:dyDescent="0.3">
      <c r="A488" s="26" t="str">
        <f t="shared" si="16"/>
        <v>186421</v>
      </c>
      <c r="B488" s="126" t="s">
        <v>2956</v>
      </c>
      <c r="C488" s="153" t="s">
        <v>2957</v>
      </c>
      <c r="D488" s="125" t="s">
        <v>4</v>
      </c>
      <c r="E488" s="140"/>
      <c r="F488" s="140"/>
      <c r="G488" s="140"/>
      <c r="H488" s="140"/>
      <c r="I488" s="140"/>
      <c r="J488" s="140"/>
      <c r="K488" s="140"/>
      <c r="L488" s="140"/>
      <c r="M488" s="140"/>
      <c r="N488" s="140">
        <v>0</v>
      </c>
      <c r="O488" s="140">
        <v>293549.02</v>
      </c>
      <c r="P488" s="140">
        <v>249201.35</v>
      </c>
      <c r="Q488" s="199">
        <v>200719.53</v>
      </c>
      <c r="R488" s="199">
        <v>159645.60999999999</v>
      </c>
      <c r="S488" s="199">
        <v>120302.26</v>
      </c>
      <c r="T488" s="199">
        <v>90227.11</v>
      </c>
      <c r="U488" s="199">
        <v>73368.98</v>
      </c>
      <c r="V488" s="199">
        <v>59781.34</v>
      </c>
      <c r="W488" s="199">
        <v>49137.15</v>
      </c>
      <c r="X488" s="199">
        <v>40383.300000000003</v>
      </c>
      <c r="Y488" s="199">
        <v>31374.400000000001</v>
      </c>
      <c r="Z488" s="199">
        <v>19109.36</v>
      </c>
      <c r="AA488" s="199">
        <v>0</v>
      </c>
      <c r="AB488" s="199">
        <v>0</v>
      </c>
      <c r="AC488" s="199">
        <f>IFERROR(VLOOKUP('SAP Data'!$C488,'2021 Balance Sheet'!$B$7:$O$1335,'2021 Balance Sheet'!D$2, FALSE),0)</f>
        <v>0</v>
      </c>
      <c r="AD488" s="199">
        <f>IFERROR(VLOOKUP('SAP Data'!$C488,'2021 Balance Sheet'!$B$7:$O$1335,'2021 Balance Sheet'!E$2, FALSE),0)</f>
        <v>0</v>
      </c>
      <c r="AE488" s="199">
        <f>IFERROR(VLOOKUP('SAP Data'!$C488,'2021 Balance Sheet'!$B$7:$O$1335,'2021 Balance Sheet'!F$2, FALSE),0)</f>
        <v>0</v>
      </c>
      <c r="AF488" s="199">
        <f>IFERROR(VLOOKUP('SAP Data'!$C488,'2021 Balance Sheet'!$B$7:$O$1335,'2021 Balance Sheet'!G$2, FALSE),0)</f>
        <v>0</v>
      </c>
      <c r="AG488" s="199">
        <f>IFERROR(VLOOKUP('SAP Data'!$C488,'2021 Balance Sheet'!$B$7:$O$1335,'2021 Balance Sheet'!H$2, FALSE),0)</f>
        <v>0</v>
      </c>
      <c r="AH488" s="199">
        <f>IFERROR(VLOOKUP('SAP Data'!$C488,'2021 Balance Sheet'!$B$7:$O$1335,'2021 Balance Sheet'!I$2, FALSE),0)</f>
        <v>0</v>
      </c>
      <c r="AI488" s="199">
        <f>IFERROR(VLOOKUP('SAP Data'!$C488,'2021 Balance Sheet'!$B$7:$O$1335,'2021 Balance Sheet'!J$2, FALSE),0)</f>
        <v>0</v>
      </c>
      <c r="AJ488" s="199">
        <f>IFERROR(VLOOKUP('SAP Data'!$C488,'2021 Balance Sheet'!$B$7:$O$1335,'2021 Balance Sheet'!K$2, FALSE),0)</f>
        <v>0</v>
      </c>
      <c r="AK488" s="199">
        <f>IFERROR(VLOOKUP('SAP Data'!$C488,'2021 Balance Sheet'!$B$7:$O$1335,'2021 Balance Sheet'!L$2, FALSE),0)</f>
        <v>0</v>
      </c>
      <c r="AL488" s="199">
        <f>IFERROR(VLOOKUP('SAP Data'!$C488,'2021 Balance Sheet'!$B$7:$O$1335,'2021 Balance Sheet'!M$2, FALSE),0)</f>
        <v>0</v>
      </c>
      <c r="AM488" s="199">
        <f>IFERROR(VLOOKUP('SAP Data'!$C488,'2021 Balance Sheet'!$B$7:$O$1335,'2021 Balance Sheet'!N$2, FALSE),0)</f>
        <v>0</v>
      </c>
      <c r="AN488" s="199">
        <f>IFERROR(VLOOKUP('SAP Data'!$C488,'2021 Balance Sheet'!$B$7:$O$1335,'2021 Balance Sheet'!O$2, FALSE),0)</f>
        <v>0</v>
      </c>
      <c r="AO488" s="198">
        <f t="shared" si="15"/>
        <v>0</v>
      </c>
    </row>
    <row r="489" spans="1:75" s="135" customFormat="1" ht="15.75" thickBot="1" x14ac:dyDescent="0.3">
      <c r="A489" s="26" t="str">
        <f t="shared" si="16"/>
        <v>186423</v>
      </c>
      <c r="B489" s="433" t="s">
        <v>4260</v>
      </c>
      <c r="C489" s="434" t="s">
        <v>4248</v>
      </c>
      <c r="D489" s="125"/>
      <c r="E489" s="140"/>
      <c r="F489" s="140"/>
      <c r="G489" s="140"/>
      <c r="H489" s="140"/>
      <c r="I489" s="140"/>
      <c r="J489" s="140"/>
      <c r="K489" s="140"/>
      <c r="L489" s="140"/>
      <c r="M489" s="140"/>
      <c r="N489" s="140"/>
      <c r="O489" s="140"/>
      <c r="P489" s="140"/>
      <c r="Q489" s="199"/>
      <c r="R489" s="199"/>
      <c r="S489" s="199"/>
      <c r="T489" s="199"/>
      <c r="U489" s="199"/>
      <c r="V489" s="199"/>
      <c r="W489" s="199"/>
      <c r="X489" s="199"/>
      <c r="Y489" s="199"/>
      <c r="Z489" s="199"/>
      <c r="AA489" s="199"/>
      <c r="AB489" s="199"/>
      <c r="AC489" s="199">
        <f>IFERROR(VLOOKUP('SAP Data'!$C489,'2021 Balance Sheet'!$B$7:$O$1335,'2021 Balance Sheet'!D$2, FALSE),0)</f>
        <v>0</v>
      </c>
      <c r="AD489" s="199">
        <f>IFERROR(VLOOKUP('SAP Data'!$C489,'2021 Balance Sheet'!$B$7:$O$1335,'2021 Balance Sheet'!E$2, FALSE),0)</f>
        <v>0</v>
      </c>
      <c r="AE489" s="199">
        <f>IFERROR(VLOOKUP('SAP Data'!$C489,'2021 Balance Sheet'!$B$7:$O$1335,'2021 Balance Sheet'!F$2, FALSE),0)</f>
        <v>0</v>
      </c>
      <c r="AF489" s="199">
        <f>IFERROR(VLOOKUP('SAP Data'!$C489,'2021 Balance Sheet'!$B$7:$O$1335,'2021 Balance Sheet'!G$2, FALSE),0)</f>
        <v>0</v>
      </c>
      <c r="AG489" s="199">
        <f>IFERROR(VLOOKUP('SAP Data'!$C489,'2021 Balance Sheet'!$B$7:$O$1335,'2021 Balance Sheet'!H$2, FALSE),0)</f>
        <v>0</v>
      </c>
      <c r="AH489" s="199">
        <f>IFERROR(VLOOKUP('SAP Data'!$C489,'2021 Balance Sheet'!$B$7:$O$1335,'2021 Balance Sheet'!I$2, FALSE),0)</f>
        <v>0</v>
      </c>
      <c r="AI489" s="199">
        <f>IFERROR(VLOOKUP('SAP Data'!$C489,'2021 Balance Sheet'!$B$7:$O$1335,'2021 Balance Sheet'!J$2, FALSE),0)</f>
        <v>0</v>
      </c>
      <c r="AJ489" s="199">
        <f>IFERROR(VLOOKUP('SAP Data'!$C489,'2021 Balance Sheet'!$B$7:$O$1335,'2021 Balance Sheet'!K$2, FALSE),0)</f>
        <v>0</v>
      </c>
      <c r="AK489" s="199">
        <f>IFERROR(VLOOKUP('SAP Data'!$C489,'2021 Balance Sheet'!$B$7:$O$1335,'2021 Balance Sheet'!L$2, FALSE),0)</f>
        <v>0</v>
      </c>
      <c r="AL489" s="199">
        <f>IFERROR(VLOOKUP('SAP Data'!$C489,'2021 Balance Sheet'!$B$7:$O$1335,'2021 Balance Sheet'!M$2, FALSE),0)</f>
        <v>0</v>
      </c>
      <c r="AM489" s="199">
        <f>IFERROR(VLOOKUP('SAP Data'!$C489,'2021 Balance Sheet'!$B$7:$O$1335,'2021 Balance Sheet'!N$2, FALSE),0)</f>
        <v>135158.76999999999</v>
      </c>
      <c r="AN489" s="199">
        <f>IFERROR(VLOOKUP('SAP Data'!$C489,'2021 Balance Sheet'!$B$7:$O$1335,'2021 Balance Sheet'!O$2, FALSE),0)</f>
        <v>116274.73</v>
      </c>
      <c r="AO489" s="198"/>
      <c r="AP489" s="50"/>
      <c r="AQ489" s="50"/>
      <c r="AR489" s="50"/>
      <c r="AS489" s="50"/>
      <c r="AT489" s="50"/>
      <c r="AU489" s="50"/>
      <c r="AV489" s="50"/>
      <c r="AW489" s="50"/>
      <c r="AX489" s="50"/>
      <c r="AY489" s="50"/>
      <c r="AZ489" s="50"/>
      <c r="BA489" s="50"/>
      <c r="BB489" s="50"/>
      <c r="BC489" s="50"/>
      <c r="BD489" s="50"/>
      <c r="BE489" s="50"/>
      <c r="BF489" s="50"/>
      <c r="BG489" s="50"/>
      <c r="BH489" s="50"/>
      <c r="BI489" s="50"/>
      <c r="BJ489" s="50"/>
      <c r="BK489" s="50"/>
      <c r="BL489" s="50"/>
      <c r="BM489" s="50"/>
      <c r="BN489" s="50"/>
      <c r="BO489" s="50"/>
      <c r="BP489" s="50"/>
      <c r="BQ489" s="50"/>
      <c r="BR489" s="50"/>
      <c r="BS489" s="50"/>
      <c r="BT489" s="50"/>
      <c r="BU489" s="50"/>
      <c r="BV489" s="50"/>
      <c r="BW489" s="50"/>
    </row>
    <row r="490" spans="1:75" ht="15.75" thickBot="1" x14ac:dyDescent="0.3">
      <c r="A490" s="26" t="str">
        <f t="shared" si="16"/>
        <v>186430</v>
      </c>
      <c r="B490" s="126" t="s">
        <v>3236</v>
      </c>
      <c r="C490" s="153" t="s">
        <v>3237</v>
      </c>
      <c r="D490" s="125"/>
      <c r="E490" s="140"/>
      <c r="F490" s="140"/>
      <c r="G490" s="140"/>
      <c r="H490" s="140"/>
      <c r="I490" s="140"/>
      <c r="J490" s="140"/>
      <c r="K490" s="140"/>
      <c r="L490" s="140"/>
      <c r="M490" s="140"/>
      <c r="N490" s="140"/>
      <c r="O490" s="140"/>
      <c r="P490" s="140"/>
      <c r="Q490" s="199">
        <v>0</v>
      </c>
      <c r="R490" s="199">
        <v>0</v>
      </c>
      <c r="S490" s="199">
        <v>326810.90000000002</v>
      </c>
      <c r="T490" s="199">
        <v>326810.90000000002</v>
      </c>
      <c r="U490" s="199">
        <v>326810.90000000002</v>
      </c>
      <c r="V490" s="199">
        <v>648516.82999999996</v>
      </c>
      <c r="W490" s="199">
        <v>648516.82999999996</v>
      </c>
      <c r="X490" s="199">
        <v>648516.82999999996</v>
      </c>
      <c r="Y490" s="199">
        <v>1013876.69</v>
      </c>
      <c r="Z490" s="199">
        <v>1247003.02</v>
      </c>
      <c r="AA490" s="199">
        <v>1247003.02</v>
      </c>
      <c r="AB490" s="199">
        <v>2093760.5</v>
      </c>
      <c r="AC490" s="199">
        <f>IFERROR(VLOOKUP('SAP Data'!$C490,'2021 Balance Sheet'!$B$7:$O$1335,'2021 Balance Sheet'!D$2, FALSE),0)</f>
        <v>2093760.5</v>
      </c>
      <c r="AD490" s="199">
        <f>IFERROR(VLOOKUP('SAP Data'!$C490,'2021 Balance Sheet'!$B$7:$O$1335,'2021 Balance Sheet'!E$2, FALSE),0)</f>
        <v>2093760.5</v>
      </c>
      <c r="AE490" s="199">
        <f>IFERROR(VLOOKUP('SAP Data'!$C490,'2021 Balance Sheet'!$B$7:$O$1335,'2021 Balance Sheet'!F$2, FALSE),0)</f>
        <v>2355676.06</v>
      </c>
      <c r="AF490" s="199">
        <f>IFERROR(VLOOKUP('SAP Data'!$C490,'2021 Balance Sheet'!$B$7:$O$1335,'2021 Balance Sheet'!G$2, FALSE),0)</f>
        <v>2355676.06</v>
      </c>
      <c r="AG490" s="199">
        <f>IFERROR(VLOOKUP('SAP Data'!$C490,'2021 Balance Sheet'!$B$7:$O$1335,'2021 Balance Sheet'!H$2, FALSE),0)</f>
        <v>2355676.06</v>
      </c>
      <c r="AH490" s="199">
        <f>IFERROR(VLOOKUP('SAP Data'!$C490,'2021 Balance Sheet'!$B$7:$O$1335,'2021 Balance Sheet'!I$2, FALSE),0)</f>
        <v>2614183.35</v>
      </c>
      <c r="AI490" s="199">
        <f>IFERROR(VLOOKUP('SAP Data'!$C490,'2021 Balance Sheet'!$B$7:$O$1335,'2021 Balance Sheet'!J$2, FALSE),0)</f>
        <v>2614183.35</v>
      </c>
      <c r="AJ490" s="199">
        <f>IFERROR(VLOOKUP('SAP Data'!$C490,'2021 Balance Sheet'!$B$7:$O$1335,'2021 Balance Sheet'!K$2, FALSE),0)</f>
        <v>2614183.35</v>
      </c>
      <c r="AK490" s="199">
        <f>IFERROR(VLOOKUP('SAP Data'!$C490,'2021 Balance Sheet'!$B$7:$O$1335,'2021 Balance Sheet'!L$2, FALSE),0)</f>
        <v>2520876.8199999998</v>
      </c>
      <c r="AL490" s="199">
        <f>IFERROR(VLOOKUP('SAP Data'!$C490,'2021 Balance Sheet'!$B$7:$O$1335,'2021 Balance Sheet'!M$2, FALSE),0)</f>
        <v>2520876.8199999998</v>
      </c>
      <c r="AM490" s="199">
        <f>IFERROR(VLOOKUP('SAP Data'!$C490,'2021 Balance Sheet'!$B$7:$O$1335,'2021 Balance Sheet'!N$2, FALSE),0)</f>
        <v>2520876.8199999998</v>
      </c>
      <c r="AN490" s="199">
        <f>IFERROR(VLOOKUP('SAP Data'!$C490,'2021 Balance Sheet'!$B$7:$O$1335,'2021 Balance Sheet'!O$2, FALSE),0)</f>
        <v>1959676.85</v>
      </c>
      <c r="AO490" s="198">
        <f t="shared" si="15"/>
        <v>2093760.5</v>
      </c>
    </row>
    <row r="491" spans="1:75" s="135" customFormat="1" ht="15.75" thickBot="1" x14ac:dyDescent="0.3">
      <c r="A491" s="26" t="str">
        <f t="shared" si="16"/>
        <v>186431</v>
      </c>
      <c r="B491" s="126" t="s">
        <v>4063</v>
      </c>
      <c r="C491" s="153" t="s">
        <v>4064</v>
      </c>
      <c r="D491" s="125"/>
      <c r="E491" s="140"/>
      <c r="F491" s="140"/>
      <c r="G491" s="140"/>
      <c r="H491" s="140"/>
      <c r="I491" s="140"/>
      <c r="J491" s="140"/>
      <c r="K491" s="140"/>
      <c r="L491" s="140"/>
      <c r="M491" s="140"/>
      <c r="N491" s="140"/>
      <c r="O491" s="140"/>
      <c r="P491" s="140"/>
      <c r="Q491" s="199">
        <v>0</v>
      </c>
      <c r="R491" s="199">
        <v>0</v>
      </c>
      <c r="S491" s="199">
        <v>0</v>
      </c>
      <c r="T491" s="199">
        <v>0</v>
      </c>
      <c r="U491" s="199">
        <v>0</v>
      </c>
      <c r="V491" s="199">
        <v>0</v>
      </c>
      <c r="W491" s="199">
        <v>0</v>
      </c>
      <c r="X491" s="199">
        <v>0</v>
      </c>
      <c r="Y491" s="199">
        <v>0</v>
      </c>
      <c r="Z491" s="199">
        <v>0</v>
      </c>
      <c r="AA491" s="199">
        <v>1183857.75</v>
      </c>
      <c r="AB491" s="199">
        <v>1254486.8400000001</v>
      </c>
      <c r="AC491" s="199">
        <f>IFERROR(VLOOKUP('SAP Data'!$C491,'2021 Balance Sheet'!$B$7:$O$1335,'2021 Balance Sheet'!D$2, FALSE),0)</f>
        <v>1391060.71</v>
      </c>
      <c r="AD491" s="199">
        <f>IFERROR(VLOOKUP('SAP Data'!$C491,'2021 Balance Sheet'!$B$7:$O$1335,'2021 Balance Sheet'!E$2, FALSE),0)</f>
        <v>1521286.28</v>
      </c>
      <c r="AE491" s="199">
        <f>IFERROR(VLOOKUP('SAP Data'!$C491,'2021 Balance Sheet'!$B$7:$O$1335,'2021 Balance Sheet'!F$2, FALSE),0)</f>
        <v>1728770.54</v>
      </c>
      <c r="AF491" s="199">
        <f>IFERROR(VLOOKUP('SAP Data'!$C491,'2021 Balance Sheet'!$B$7:$O$1335,'2021 Balance Sheet'!G$2, FALSE),0)</f>
        <v>1902334.79</v>
      </c>
      <c r="AG491" s="199">
        <f>IFERROR(VLOOKUP('SAP Data'!$C491,'2021 Balance Sheet'!$B$7:$O$1335,'2021 Balance Sheet'!H$2, FALSE),0)</f>
        <v>2051716.96</v>
      </c>
      <c r="AH491" s="199">
        <f>IFERROR(VLOOKUP('SAP Data'!$C491,'2021 Balance Sheet'!$B$7:$O$1335,'2021 Balance Sheet'!I$2, FALSE),0)</f>
        <v>2156272.1800000002</v>
      </c>
      <c r="AI491" s="199">
        <f>IFERROR(VLOOKUP('SAP Data'!$C491,'2021 Balance Sheet'!$B$7:$O$1335,'2021 Balance Sheet'!J$2, FALSE),0)</f>
        <v>2204428.0299999998</v>
      </c>
      <c r="AJ491" s="199">
        <f>IFERROR(VLOOKUP('SAP Data'!$C491,'2021 Balance Sheet'!$B$7:$O$1335,'2021 Balance Sheet'!K$2, FALSE),0)</f>
        <v>2254551.5499999998</v>
      </c>
      <c r="AK491" s="199">
        <f>IFERROR(VLOOKUP('SAP Data'!$C491,'2021 Balance Sheet'!$B$7:$O$1335,'2021 Balance Sheet'!L$2, FALSE),0)</f>
        <v>2301753.5299999998</v>
      </c>
      <c r="AL491" s="199">
        <f>IFERROR(VLOOKUP('SAP Data'!$C491,'2021 Balance Sheet'!$B$7:$O$1335,'2021 Balance Sheet'!M$2, FALSE),0)</f>
        <v>2346778.2999999998</v>
      </c>
      <c r="AM491" s="199">
        <f>IFERROR(VLOOKUP('SAP Data'!$C491,'2021 Balance Sheet'!$B$7:$O$1335,'2021 Balance Sheet'!N$2, FALSE),0)</f>
        <v>2403123</v>
      </c>
      <c r="AN491" s="199">
        <f>IFERROR(VLOOKUP('SAP Data'!$C491,'2021 Balance Sheet'!$B$7:$O$1335,'2021 Balance Sheet'!O$2, FALSE),0)</f>
        <v>2517765.19</v>
      </c>
      <c r="AO491" s="198">
        <f t="shared" si="15"/>
        <v>1254486.8400000001</v>
      </c>
      <c r="AP491" s="50"/>
      <c r="AQ491" s="50"/>
      <c r="AR491" s="50"/>
      <c r="AS491" s="50"/>
      <c r="AT491" s="50"/>
      <c r="AU491" s="50"/>
      <c r="AV491" s="50"/>
      <c r="AW491" s="50"/>
      <c r="AX491" s="50"/>
      <c r="AY491" s="50"/>
      <c r="AZ491" s="50"/>
      <c r="BA491" s="50"/>
      <c r="BB491" s="50"/>
      <c r="BC491" s="50"/>
      <c r="BD491" s="50"/>
      <c r="BE491" s="50"/>
      <c r="BF491" s="50"/>
      <c r="BG491" s="50"/>
      <c r="BH491" s="50"/>
      <c r="BI491" s="50"/>
      <c r="BJ491" s="50"/>
      <c r="BK491" s="50"/>
      <c r="BL491" s="50"/>
      <c r="BM491" s="50"/>
      <c r="BN491" s="50"/>
      <c r="BO491" s="50"/>
      <c r="BP491" s="50"/>
      <c r="BQ491" s="50"/>
      <c r="BR491" s="50"/>
      <c r="BS491" s="50"/>
      <c r="BT491" s="50"/>
      <c r="BU491" s="50"/>
      <c r="BV491" s="50"/>
      <c r="BW491" s="50"/>
    </row>
    <row r="492" spans="1:75" ht="15.75" thickBot="1" x14ac:dyDescent="0.3">
      <c r="A492" s="26" t="str">
        <f t="shared" si="16"/>
        <v>186432</v>
      </c>
      <c r="B492" s="126" t="s">
        <v>3238</v>
      </c>
      <c r="C492" s="153" t="s">
        <v>3239</v>
      </c>
      <c r="D492" s="125"/>
      <c r="E492" s="140"/>
      <c r="F492" s="140"/>
      <c r="G492" s="140"/>
      <c r="H492" s="140"/>
      <c r="I492" s="140"/>
      <c r="J492" s="140"/>
      <c r="K492" s="140"/>
      <c r="L492" s="140"/>
      <c r="M492" s="140"/>
      <c r="N492" s="140"/>
      <c r="O492" s="140"/>
      <c r="P492" s="140"/>
      <c r="Q492" s="199">
        <v>0</v>
      </c>
      <c r="R492" s="199">
        <v>0</v>
      </c>
      <c r="S492" s="199">
        <v>292669.46999999997</v>
      </c>
      <c r="T492" s="199">
        <v>710282.33</v>
      </c>
      <c r="U492" s="199">
        <v>1259938.74</v>
      </c>
      <c r="V492" s="199">
        <v>2728250.18</v>
      </c>
      <c r="W492" s="199">
        <v>3025016.19</v>
      </c>
      <c r="X492" s="199">
        <v>3239729.67</v>
      </c>
      <c r="Y492" s="199">
        <v>3163910.78</v>
      </c>
      <c r="Z492" s="199">
        <v>3408469.17</v>
      </c>
      <c r="AA492" s="199">
        <v>2395312.9700000002</v>
      </c>
      <c r="AB492" s="199">
        <v>2517468.94</v>
      </c>
      <c r="AC492" s="199">
        <f>IFERROR(VLOOKUP('SAP Data'!$C492,'2021 Balance Sheet'!$B$7:$O$1335,'2021 Balance Sheet'!D$2, FALSE),0)</f>
        <v>2566661.4900000002</v>
      </c>
      <c r="AD492" s="199">
        <f>IFERROR(VLOOKUP('SAP Data'!$C492,'2021 Balance Sheet'!$B$7:$O$1335,'2021 Balance Sheet'!E$2, FALSE),0)</f>
        <v>2620448.34</v>
      </c>
      <c r="AE492" s="199">
        <f>IFERROR(VLOOKUP('SAP Data'!$C492,'2021 Balance Sheet'!$B$7:$O$1335,'2021 Balance Sheet'!F$2, FALSE),0)</f>
        <v>2730922.58</v>
      </c>
      <c r="AF492" s="199">
        <f>IFERROR(VLOOKUP('SAP Data'!$C492,'2021 Balance Sheet'!$B$7:$O$1335,'2021 Balance Sheet'!G$2, FALSE),0)</f>
        <v>2824314.44</v>
      </c>
      <c r="AG492" s="199">
        <f>IFERROR(VLOOKUP('SAP Data'!$C492,'2021 Balance Sheet'!$B$7:$O$1335,'2021 Balance Sheet'!H$2, FALSE),0)</f>
        <v>2878457.72</v>
      </c>
      <c r="AH492" s="199">
        <f>IFERROR(VLOOKUP('SAP Data'!$C492,'2021 Balance Sheet'!$B$7:$O$1335,'2021 Balance Sheet'!I$2, FALSE),0)</f>
        <v>2965658.82</v>
      </c>
      <c r="AI492" s="199">
        <f>IFERROR(VLOOKUP('SAP Data'!$C492,'2021 Balance Sheet'!$B$7:$O$1335,'2021 Balance Sheet'!J$2, FALSE),0)</f>
        <v>3007819.57</v>
      </c>
      <c r="AJ492" s="199">
        <f>IFERROR(VLOOKUP('SAP Data'!$C492,'2021 Balance Sheet'!$B$7:$O$1335,'2021 Balance Sheet'!K$2, FALSE),0)</f>
        <v>3055221.49</v>
      </c>
      <c r="AK492" s="199">
        <f>IFERROR(VLOOKUP('SAP Data'!$C492,'2021 Balance Sheet'!$B$7:$O$1335,'2021 Balance Sheet'!L$2, FALSE),0)</f>
        <v>3122640.04</v>
      </c>
      <c r="AL492" s="199">
        <f>IFERROR(VLOOKUP('SAP Data'!$C492,'2021 Balance Sheet'!$B$7:$O$1335,'2021 Balance Sheet'!M$2, FALSE),0)</f>
        <v>3186421.11</v>
      </c>
      <c r="AM492" s="199">
        <f>IFERROR(VLOOKUP('SAP Data'!$C492,'2021 Balance Sheet'!$B$7:$O$1335,'2021 Balance Sheet'!N$2, FALSE),0)</f>
        <v>3241746.26</v>
      </c>
      <c r="AN492" s="199">
        <f>IFERROR(VLOOKUP('SAP Data'!$C492,'2021 Balance Sheet'!$B$7:$O$1335,'2021 Balance Sheet'!O$2, FALSE),0)</f>
        <v>3281179.44</v>
      </c>
      <c r="AO492" s="198">
        <f t="shared" si="15"/>
        <v>2517468.94</v>
      </c>
    </row>
    <row r="493" spans="1:75" ht="15.75" thickBot="1" x14ac:dyDescent="0.3">
      <c r="A493" s="26" t="str">
        <f t="shared" si="16"/>
        <v>186434</v>
      </c>
      <c r="B493" s="126" t="s">
        <v>3240</v>
      </c>
      <c r="C493" s="153" t="s">
        <v>3241</v>
      </c>
      <c r="D493" s="125"/>
      <c r="E493" s="140"/>
      <c r="F493" s="140"/>
      <c r="G493" s="140"/>
      <c r="H493" s="140"/>
      <c r="I493" s="140"/>
      <c r="J493" s="140"/>
      <c r="K493" s="140"/>
      <c r="L493" s="140"/>
      <c r="M493" s="140"/>
      <c r="N493" s="140"/>
      <c r="O493" s="140"/>
      <c r="P493" s="140"/>
      <c r="Q493" s="199">
        <v>0</v>
      </c>
      <c r="R493" s="199">
        <v>0</v>
      </c>
      <c r="S493" s="199">
        <v>32546.85</v>
      </c>
      <c r="T493" s="199">
        <v>32546.85</v>
      </c>
      <c r="U493" s="199">
        <v>32546.85</v>
      </c>
      <c r="V493" s="199">
        <v>84467.13</v>
      </c>
      <c r="W493" s="199">
        <v>84467.13</v>
      </c>
      <c r="X493" s="199">
        <v>84467.13</v>
      </c>
      <c r="Y493" s="199">
        <v>127256.89</v>
      </c>
      <c r="Z493" s="199">
        <v>155814.41</v>
      </c>
      <c r="AA493" s="199">
        <v>155814.41</v>
      </c>
      <c r="AB493" s="199">
        <v>261934.43</v>
      </c>
      <c r="AC493" s="199">
        <f>IFERROR(VLOOKUP('SAP Data'!$C493,'2021 Balance Sheet'!$B$7:$O$1335,'2021 Balance Sheet'!D$2, FALSE),0)</f>
        <v>261934.43</v>
      </c>
      <c r="AD493" s="199">
        <f>IFERROR(VLOOKUP('SAP Data'!$C493,'2021 Balance Sheet'!$B$7:$O$1335,'2021 Balance Sheet'!E$2, FALSE),0)</f>
        <v>261934.43</v>
      </c>
      <c r="AE493" s="199">
        <f>IFERROR(VLOOKUP('SAP Data'!$C493,'2021 Balance Sheet'!$B$7:$O$1335,'2021 Balance Sheet'!F$2, FALSE),0)</f>
        <v>291132.02</v>
      </c>
      <c r="AF493" s="199">
        <f>IFERROR(VLOOKUP('SAP Data'!$C493,'2021 Balance Sheet'!$B$7:$O$1335,'2021 Balance Sheet'!G$2, FALSE),0)</f>
        <v>291132.02</v>
      </c>
      <c r="AG493" s="199">
        <f>IFERROR(VLOOKUP('SAP Data'!$C493,'2021 Balance Sheet'!$B$7:$O$1335,'2021 Balance Sheet'!H$2, FALSE),0)</f>
        <v>291132.02</v>
      </c>
      <c r="AH493" s="199">
        <f>IFERROR(VLOOKUP('SAP Data'!$C493,'2021 Balance Sheet'!$B$7:$O$1335,'2021 Balance Sheet'!I$2, FALSE),0)</f>
        <v>320318.31</v>
      </c>
      <c r="AI493" s="199">
        <f>IFERROR(VLOOKUP('SAP Data'!$C493,'2021 Balance Sheet'!$B$7:$O$1335,'2021 Balance Sheet'!J$2, FALSE),0)</f>
        <v>320318.31</v>
      </c>
      <c r="AJ493" s="199">
        <f>IFERROR(VLOOKUP('SAP Data'!$C493,'2021 Balance Sheet'!$B$7:$O$1335,'2021 Balance Sheet'!K$2, FALSE),0)</f>
        <v>320318.31</v>
      </c>
      <c r="AK493" s="199">
        <f>IFERROR(VLOOKUP('SAP Data'!$C493,'2021 Balance Sheet'!$B$7:$O$1335,'2021 Balance Sheet'!L$2, FALSE),0)</f>
        <v>305858.46000000002</v>
      </c>
      <c r="AL493" s="199">
        <f>IFERROR(VLOOKUP('SAP Data'!$C493,'2021 Balance Sheet'!$B$7:$O$1335,'2021 Balance Sheet'!M$2, FALSE),0)</f>
        <v>305858.46000000002</v>
      </c>
      <c r="AM493" s="199">
        <f>IFERROR(VLOOKUP('SAP Data'!$C493,'2021 Balance Sheet'!$B$7:$O$1335,'2021 Balance Sheet'!N$2, FALSE),0)</f>
        <v>305858.46000000002</v>
      </c>
      <c r="AN493" s="199">
        <f>IFERROR(VLOOKUP('SAP Data'!$C493,'2021 Balance Sheet'!$B$7:$O$1335,'2021 Balance Sheet'!O$2, FALSE),0)</f>
        <v>230896.09</v>
      </c>
      <c r="AO493" s="198">
        <f t="shared" si="15"/>
        <v>261934.43</v>
      </c>
    </row>
    <row r="494" spans="1:75" s="135" customFormat="1" ht="15.75" thickBot="1" x14ac:dyDescent="0.3">
      <c r="A494" s="26" t="str">
        <f t="shared" si="16"/>
        <v>186435</v>
      </c>
      <c r="B494" s="126" t="s">
        <v>4065</v>
      </c>
      <c r="C494" s="153" t="s">
        <v>4066</v>
      </c>
      <c r="D494" s="125"/>
      <c r="E494" s="140"/>
      <c r="F494" s="140"/>
      <c r="G494" s="140"/>
      <c r="H494" s="140"/>
      <c r="I494" s="140"/>
      <c r="J494" s="140"/>
      <c r="K494" s="140"/>
      <c r="L494" s="140"/>
      <c r="M494" s="140"/>
      <c r="N494" s="140"/>
      <c r="O494" s="140"/>
      <c r="P494" s="140"/>
      <c r="Q494" s="199">
        <v>0</v>
      </c>
      <c r="R494" s="199">
        <v>0</v>
      </c>
      <c r="S494" s="199">
        <v>0</v>
      </c>
      <c r="T494" s="199">
        <v>0</v>
      </c>
      <c r="U494" s="199">
        <v>0</v>
      </c>
      <c r="V494" s="199">
        <v>0</v>
      </c>
      <c r="W494" s="199">
        <v>0</v>
      </c>
      <c r="X494" s="199">
        <v>0</v>
      </c>
      <c r="Y494" s="199">
        <v>0</v>
      </c>
      <c r="Z494" s="199">
        <v>0</v>
      </c>
      <c r="AA494" s="199">
        <v>50329.77</v>
      </c>
      <c r="AB494" s="199">
        <v>57728.14</v>
      </c>
      <c r="AC494" s="199">
        <f>IFERROR(VLOOKUP('SAP Data'!$C494,'2021 Balance Sheet'!$B$7:$O$1335,'2021 Balance Sheet'!D$2, FALSE),0)</f>
        <v>67991.62</v>
      </c>
      <c r="AD494" s="199">
        <f>IFERROR(VLOOKUP('SAP Data'!$C494,'2021 Balance Sheet'!$B$7:$O$1335,'2021 Balance Sheet'!E$2, FALSE),0)</f>
        <v>80393.039999999994</v>
      </c>
      <c r="AE494" s="199">
        <f>IFERROR(VLOOKUP('SAP Data'!$C494,'2021 Balance Sheet'!$B$7:$O$1335,'2021 Balance Sheet'!F$2, FALSE),0)</f>
        <v>91237.73</v>
      </c>
      <c r="AF494" s="199">
        <f>IFERROR(VLOOKUP('SAP Data'!$C494,'2021 Balance Sheet'!$B$7:$O$1335,'2021 Balance Sheet'!G$2, FALSE),0)</f>
        <v>101318.63</v>
      </c>
      <c r="AG494" s="199">
        <f>IFERROR(VLOOKUP('SAP Data'!$C494,'2021 Balance Sheet'!$B$7:$O$1335,'2021 Balance Sheet'!H$2, FALSE),0)</f>
        <v>109069.8</v>
      </c>
      <c r="AH494" s="199">
        <f>IFERROR(VLOOKUP('SAP Data'!$C494,'2021 Balance Sheet'!$B$7:$O$1335,'2021 Balance Sheet'!I$2, FALSE),0)</f>
        <v>113382.64</v>
      </c>
      <c r="AI494" s="199">
        <f>IFERROR(VLOOKUP('SAP Data'!$C494,'2021 Balance Sheet'!$B$7:$O$1335,'2021 Balance Sheet'!J$2, FALSE),0)</f>
        <v>116646.23</v>
      </c>
      <c r="AJ494" s="199">
        <f>IFERROR(VLOOKUP('SAP Data'!$C494,'2021 Balance Sheet'!$B$7:$O$1335,'2021 Balance Sheet'!K$2, FALSE),0)</f>
        <v>119340.44</v>
      </c>
      <c r="AK494" s="199">
        <f>IFERROR(VLOOKUP('SAP Data'!$C494,'2021 Balance Sheet'!$B$7:$O$1335,'2021 Balance Sheet'!L$2, FALSE),0)</f>
        <v>121802.84</v>
      </c>
      <c r="AL494" s="199">
        <f>IFERROR(VLOOKUP('SAP Data'!$C494,'2021 Balance Sheet'!$B$7:$O$1335,'2021 Balance Sheet'!M$2, FALSE),0)</f>
        <v>123885.59</v>
      </c>
      <c r="AM494" s="199">
        <f>IFERROR(VLOOKUP('SAP Data'!$C494,'2021 Balance Sheet'!$B$7:$O$1335,'2021 Balance Sheet'!N$2, FALSE),0)</f>
        <v>126709.67</v>
      </c>
      <c r="AN494" s="199">
        <f>IFERROR(VLOOKUP('SAP Data'!$C494,'2021 Balance Sheet'!$B$7:$O$1335,'2021 Balance Sheet'!O$2, FALSE),0)</f>
        <v>132998.79999999999</v>
      </c>
      <c r="AO494" s="198">
        <f t="shared" si="15"/>
        <v>57728.14</v>
      </c>
      <c r="AP494" s="50"/>
      <c r="AQ494" s="50"/>
      <c r="AR494" s="50"/>
      <c r="AS494" s="50"/>
      <c r="AT494" s="50"/>
      <c r="AU494" s="50"/>
      <c r="AV494" s="50"/>
      <c r="AW494" s="50"/>
      <c r="AX494" s="50"/>
      <c r="AY494" s="50"/>
      <c r="AZ494" s="50"/>
      <c r="BA494" s="50"/>
      <c r="BB494" s="50"/>
      <c r="BC494" s="50"/>
      <c r="BD494" s="50"/>
      <c r="BE494" s="50"/>
      <c r="BF494" s="50"/>
      <c r="BG494" s="50"/>
      <c r="BH494" s="50"/>
      <c r="BI494" s="50"/>
      <c r="BJ494" s="50"/>
      <c r="BK494" s="50"/>
      <c r="BL494" s="50"/>
      <c r="BM494" s="50"/>
      <c r="BN494" s="50"/>
      <c r="BO494" s="50"/>
      <c r="BP494" s="50"/>
      <c r="BQ494" s="50"/>
      <c r="BR494" s="50"/>
      <c r="BS494" s="50"/>
      <c r="BT494" s="50"/>
      <c r="BU494" s="50"/>
      <c r="BV494" s="50"/>
      <c r="BW494" s="50"/>
    </row>
    <row r="495" spans="1:75" ht="15.75" thickBot="1" x14ac:dyDescent="0.3">
      <c r="A495" s="26" t="str">
        <f t="shared" si="16"/>
        <v>186436</v>
      </c>
      <c r="B495" s="126" t="s">
        <v>3242</v>
      </c>
      <c r="C495" s="153" t="s">
        <v>3243</v>
      </c>
      <c r="D495" s="125"/>
      <c r="E495" s="140"/>
      <c r="F495" s="140"/>
      <c r="G495" s="140"/>
      <c r="H495" s="140"/>
      <c r="I495" s="140"/>
      <c r="J495" s="140"/>
      <c r="K495" s="140"/>
      <c r="L495" s="140"/>
      <c r="M495" s="140"/>
      <c r="N495" s="140"/>
      <c r="O495" s="140"/>
      <c r="P495" s="140"/>
      <c r="Q495" s="199">
        <v>0</v>
      </c>
      <c r="R495" s="199">
        <v>0</v>
      </c>
      <c r="S495" s="199">
        <v>37582.699999999997</v>
      </c>
      <c r="T495" s="199">
        <v>52663.46</v>
      </c>
      <c r="U495" s="199">
        <v>102114.57</v>
      </c>
      <c r="V495" s="199">
        <v>269470.68</v>
      </c>
      <c r="W495" s="199">
        <v>296562.55</v>
      </c>
      <c r="X495" s="199">
        <v>315593.33</v>
      </c>
      <c r="Y495" s="199">
        <v>318612.83</v>
      </c>
      <c r="Z495" s="199">
        <v>343344.12</v>
      </c>
      <c r="AA495" s="199">
        <v>307953.14</v>
      </c>
      <c r="AB495" s="199">
        <v>318237.67</v>
      </c>
      <c r="AC495" s="199">
        <f>IFERROR(VLOOKUP('SAP Data'!$C495,'2021 Balance Sheet'!$B$7:$O$1335,'2021 Balance Sheet'!D$2, FALSE),0)</f>
        <v>323933.03000000003</v>
      </c>
      <c r="AD495" s="199">
        <f>IFERROR(VLOOKUP('SAP Data'!$C495,'2021 Balance Sheet'!$B$7:$O$1335,'2021 Balance Sheet'!E$2, FALSE),0)</f>
        <v>330181.05</v>
      </c>
      <c r="AE495" s="199">
        <f>IFERROR(VLOOKUP('SAP Data'!$C495,'2021 Balance Sheet'!$B$7:$O$1335,'2021 Balance Sheet'!F$2, FALSE),0)</f>
        <v>342913.85</v>
      </c>
      <c r="AF495" s="199">
        <f>IFERROR(VLOOKUP('SAP Data'!$C495,'2021 Balance Sheet'!$B$7:$O$1335,'2021 Balance Sheet'!G$2, FALSE),0)</f>
        <v>353800.04</v>
      </c>
      <c r="AG495" s="199">
        <f>IFERROR(VLOOKUP('SAP Data'!$C495,'2021 Balance Sheet'!$B$7:$O$1335,'2021 Balance Sheet'!H$2, FALSE),0)</f>
        <v>360052.2</v>
      </c>
      <c r="AH495" s="199">
        <f>IFERROR(VLOOKUP('SAP Data'!$C495,'2021 Balance Sheet'!$B$7:$O$1335,'2021 Balance Sheet'!I$2, FALSE),0)</f>
        <v>370647.23</v>
      </c>
      <c r="AI495" s="199">
        <f>IFERROR(VLOOKUP('SAP Data'!$C495,'2021 Balance Sheet'!$B$7:$O$1335,'2021 Balance Sheet'!J$2, FALSE),0)</f>
        <v>375164.34</v>
      </c>
      <c r="AJ495" s="199">
        <f>IFERROR(VLOOKUP('SAP Data'!$C495,'2021 Balance Sheet'!$B$7:$O$1335,'2021 Balance Sheet'!K$2, FALSE),0)</f>
        <v>380627.07</v>
      </c>
      <c r="AK495" s="199">
        <f>IFERROR(VLOOKUP('SAP Data'!$C495,'2021 Balance Sheet'!$B$7:$O$1335,'2021 Balance Sheet'!L$2, FALSE),0)</f>
        <v>388543.11</v>
      </c>
      <c r="AL495" s="199">
        <f>IFERROR(VLOOKUP('SAP Data'!$C495,'2021 Balance Sheet'!$B$7:$O$1335,'2021 Balance Sheet'!M$2, FALSE),0)</f>
        <v>395978.01</v>
      </c>
      <c r="AM495" s="199">
        <f>IFERROR(VLOOKUP('SAP Data'!$C495,'2021 Balance Sheet'!$B$7:$O$1335,'2021 Balance Sheet'!N$2, FALSE),0)</f>
        <v>402312.8</v>
      </c>
      <c r="AN495" s="199">
        <f>IFERROR(VLOOKUP('SAP Data'!$C495,'2021 Balance Sheet'!$B$7:$O$1335,'2021 Balance Sheet'!O$2, FALSE),0)</f>
        <v>406595.49</v>
      </c>
      <c r="AO495" s="198">
        <f t="shared" si="15"/>
        <v>318237.67</v>
      </c>
    </row>
    <row r="496" spans="1:75" ht="15.75" thickBot="1" x14ac:dyDescent="0.3">
      <c r="A496" s="26" t="str">
        <f t="shared" si="16"/>
        <v>186438</v>
      </c>
      <c r="B496" s="126" t="s">
        <v>3244</v>
      </c>
      <c r="C496" s="153" t="s">
        <v>3245</v>
      </c>
      <c r="D496" s="125"/>
      <c r="E496" s="140"/>
      <c r="F496" s="140"/>
      <c r="G496" s="140"/>
      <c r="H496" s="140"/>
      <c r="I496" s="140"/>
      <c r="J496" s="140"/>
      <c r="K496" s="140"/>
      <c r="L496" s="140"/>
      <c r="M496" s="140"/>
      <c r="N496" s="140"/>
      <c r="O496" s="140"/>
      <c r="P496" s="140"/>
      <c r="Q496" s="199">
        <v>0</v>
      </c>
      <c r="R496" s="199">
        <v>0</v>
      </c>
      <c r="S496" s="199">
        <v>-326810.90000000002</v>
      </c>
      <c r="T496" s="199">
        <v>-326810.90000000002</v>
      </c>
      <c r="U496" s="199">
        <v>-326810.90000000002</v>
      </c>
      <c r="V496" s="199">
        <v>-648516.82999999996</v>
      </c>
      <c r="W496" s="199">
        <v>-648516.82999999996</v>
      </c>
      <c r="X496" s="199">
        <v>-648516.82999999996</v>
      </c>
      <c r="Y496" s="199">
        <v>-0.02</v>
      </c>
      <c r="Z496" s="199">
        <v>-0.02</v>
      </c>
      <c r="AA496" s="199">
        <v>-0.02</v>
      </c>
      <c r="AB496" s="199">
        <v>0</v>
      </c>
      <c r="AC496" s="199">
        <f>IFERROR(VLOOKUP('SAP Data'!$C496,'2021 Balance Sheet'!$B$7:$O$1335,'2021 Balance Sheet'!D$2, FALSE),0)</f>
        <v>0</v>
      </c>
      <c r="AD496" s="199">
        <f>IFERROR(VLOOKUP('SAP Data'!$C496,'2021 Balance Sheet'!$B$7:$O$1335,'2021 Balance Sheet'!E$2, FALSE),0)</f>
        <v>0</v>
      </c>
      <c r="AE496" s="199">
        <f>IFERROR(VLOOKUP('SAP Data'!$C496,'2021 Balance Sheet'!$B$7:$O$1335,'2021 Balance Sheet'!F$2, FALSE),0)</f>
        <v>0</v>
      </c>
      <c r="AF496" s="199">
        <f>IFERROR(VLOOKUP('SAP Data'!$C496,'2021 Balance Sheet'!$B$7:$O$1335,'2021 Balance Sheet'!G$2, FALSE),0)</f>
        <v>0</v>
      </c>
      <c r="AG496" s="199">
        <f>IFERROR(VLOOKUP('SAP Data'!$C496,'2021 Balance Sheet'!$B$7:$O$1335,'2021 Balance Sheet'!H$2, FALSE),0)</f>
        <v>0</v>
      </c>
      <c r="AH496" s="199">
        <f>IFERROR(VLOOKUP('SAP Data'!$C496,'2021 Balance Sheet'!$B$7:$O$1335,'2021 Balance Sheet'!I$2, FALSE),0)</f>
        <v>0</v>
      </c>
      <c r="AI496" s="199">
        <f>IFERROR(VLOOKUP('SAP Data'!$C496,'2021 Balance Sheet'!$B$7:$O$1335,'2021 Balance Sheet'!J$2, FALSE),0)</f>
        <v>0</v>
      </c>
      <c r="AJ496" s="199">
        <f>IFERROR(VLOOKUP('SAP Data'!$C496,'2021 Balance Sheet'!$B$7:$O$1335,'2021 Balance Sheet'!K$2, FALSE),0)</f>
        <v>0</v>
      </c>
      <c r="AK496" s="199">
        <f>IFERROR(VLOOKUP('SAP Data'!$C496,'2021 Balance Sheet'!$B$7:$O$1335,'2021 Balance Sheet'!L$2, FALSE),0)</f>
        <v>0</v>
      </c>
      <c r="AL496" s="199">
        <f>IFERROR(VLOOKUP('SAP Data'!$C496,'2021 Balance Sheet'!$B$7:$O$1335,'2021 Balance Sheet'!M$2, FALSE),0)</f>
        <v>0</v>
      </c>
      <c r="AM496" s="199">
        <f>IFERROR(VLOOKUP('SAP Data'!$C496,'2021 Balance Sheet'!$B$7:$O$1335,'2021 Balance Sheet'!N$2, FALSE),0)</f>
        <v>0</v>
      </c>
      <c r="AN496" s="199">
        <f>IFERROR(VLOOKUP('SAP Data'!$C496,'2021 Balance Sheet'!$B$7:$O$1335,'2021 Balance Sheet'!O$2, FALSE),0)</f>
        <v>0</v>
      </c>
      <c r="AO496" s="198">
        <f t="shared" si="15"/>
        <v>0</v>
      </c>
    </row>
    <row r="497" spans="1:41" ht="15.75" thickBot="1" x14ac:dyDescent="0.3">
      <c r="A497" s="26" t="str">
        <f t="shared" si="16"/>
        <v>186439</v>
      </c>
      <c r="B497" s="126" t="s">
        <v>3246</v>
      </c>
      <c r="C497" s="153" t="s">
        <v>3247</v>
      </c>
      <c r="D497" s="125"/>
      <c r="E497" s="140"/>
      <c r="F497" s="140"/>
      <c r="G497" s="140"/>
      <c r="H497" s="140"/>
      <c r="I497" s="140"/>
      <c r="J497" s="140"/>
      <c r="K497" s="140"/>
      <c r="L497" s="140"/>
      <c r="M497" s="140"/>
      <c r="N497" s="140"/>
      <c r="O497" s="140"/>
      <c r="P497" s="140"/>
      <c r="Q497" s="199">
        <v>0</v>
      </c>
      <c r="R497" s="199">
        <v>0</v>
      </c>
      <c r="S497" s="199">
        <v>-292669.46999999997</v>
      </c>
      <c r="T497" s="199">
        <v>-710282.33</v>
      </c>
      <c r="U497" s="199">
        <v>-1259938.74</v>
      </c>
      <c r="V497" s="199">
        <v>-2728250.18</v>
      </c>
      <c r="W497" s="199">
        <v>-3025016.19</v>
      </c>
      <c r="X497" s="199">
        <v>-3239729.67</v>
      </c>
      <c r="Y497" s="199">
        <v>-1018908.84</v>
      </c>
      <c r="Z497" s="199">
        <v>-1095445.83</v>
      </c>
      <c r="AA497" s="199">
        <v>0</v>
      </c>
      <c r="AB497" s="199">
        <v>0</v>
      </c>
      <c r="AC497" s="199">
        <f>IFERROR(VLOOKUP('SAP Data'!$C497,'2021 Balance Sheet'!$B$7:$O$1335,'2021 Balance Sheet'!D$2, FALSE),0)</f>
        <v>0</v>
      </c>
      <c r="AD497" s="199">
        <f>IFERROR(VLOOKUP('SAP Data'!$C497,'2021 Balance Sheet'!$B$7:$O$1335,'2021 Balance Sheet'!E$2, FALSE),0)</f>
        <v>0</v>
      </c>
      <c r="AE497" s="199">
        <f>IFERROR(VLOOKUP('SAP Data'!$C497,'2021 Balance Sheet'!$B$7:$O$1335,'2021 Balance Sheet'!F$2, FALSE),0)</f>
        <v>0</v>
      </c>
      <c r="AF497" s="199">
        <f>IFERROR(VLOOKUP('SAP Data'!$C497,'2021 Balance Sheet'!$B$7:$O$1335,'2021 Balance Sheet'!G$2, FALSE),0)</f>
        <v>0</v>
      </c>
      <c r="AG497" s="199">
        <f>IFERROR(VLOOKUP('SAP Data'!$C497,'2021 Balance Sheet'!$B$7:$O$1335,'2021 Balance Sheet'!H$2, FALSE),0)</f>
        <v>0</v>
      </c>
      <c r="AH497" s="199">
        <f>IFERROR(VLOOKUP('SAP Data'!$C497,'2021 Balance Sheet'!$B$7:$O$1335,'2021 Balance Sheet'!I$2, FALSE),0)</f>
        <v>0</v>
      </c>
      <c r="AI497" s="199">
        <f>IFERROR(VLOOKUP('SAP Data'!$C497,'2021 Balance Sheet'!$B$7:$O$1335,'2021 Balance Sheet'!J$2, FALSE),0)</f>
        <v>0</v>
      </c>
      <c r="AJ497" s="199">
        <f>IFERROR(VLOOKUP('SAP Data'!$C497,'2021 Balance Sheet'!$B$7:$O$1335,'2021 Balance Sheet'!K$2, FALSE),0)</f>
        <v>0</v>
      </c>
      <c r="AK497" s="199">
        <f>IFERROR(VLOOKUP('SAP Data'!$C497,'2021 Balance Sheet'!$B$7:$O$1335,'2021 Balance Sheet'!L$2, FALSE),0)</f>
        <v>0</v>
      </c>
      <c r="AL497" s="199">
        <f>IFERROR(VLOOKUP('SAP Data'!$C497,'2021 Balance Sheet'!$B$7:$O$1335,'2021 Balance Sheet'!M$2, FALSE),0)</f>
        <v>0</v>
      </c>
      <c r="AM497" s="199">
        <f>IFERROR(VLOOKUP('SAP Data'!$C497,'2021 Balance Sheet'!$B$7:$O$1335,'2021 Balance Sheet'!N$2, FALSE),0)</f>
        <v>0</v>
      </c>
      <c r="AN497" s="199">
        <f>IFERROR(VLOOKUP('SAP Data'!$C497,'2021 Balance Sheet'!$B$7:$O$1335,'2021 Balance Sheet'!O$2, FALSE),0)</f>
        <v>0</v>
      </c>
      <c r="AO497" s="198">
        <f t="shared" si="15"/>
        <v>0</v>
      </c>
    </row>
    <row r="498" spans="1:41" ht="15.75" thickBot="1" x14ac:dyDescent="0.3">
      <c r="A498" s="26" t="str">
        <f t="shared" si="16"/>
        <v>186440</v>
      </c>
      <c r="B498" s="126" t="s">
        <v>3248</v>
      </c>
      <c r="C498" s="153" t="s">
        <v>3249</v>
      </c>
      <c r="D498" s="125"/>
      <c r="E498" s="140"/>
      <c r="F498" s="140"/>
      <c r="G498" s="140"/>
      <c r="H498" s="140"/>
      <c r="I498" s="140"/>
      <c r="J498" s="140"/>
      <c r="K498" s="140"/>
      <c r="L498" s="140"/>
      <c r="M498" s="140"/>
      <c r="N498" s="140"/>
      <c r="O498" s="140"/>
      <c r="P498" s="140"/>
      <c r="Q498" s="199">
        <v>0</v>
      </c>
      <c r="R498" s="199">
        <v>0</v>
      </c>
      <c r="S498" s="199">
        <v>-32546.85</v>
      </c>
      <c r="T498" s="199">
        <v>-32546.85</v>
      </c>
      <c r="U498" s="199">
        <v>-32546.85</v>
      </c>
      <c r="V498" s="199">
        <v>-84467.13</v>
      </c>
      <c r="W498" s="199">
        <v>-84467.13</v>
      </c>
      <c r="X498" s="199">
        <v>-84467.13</v>
      </c>
      <c r="Y498" s="199">
        <v>-127256.89</v>
      </c>
      <c r="Z498" s="199">
        <v>-155814.41</v>
      </c>
      <c r="AA498" s="199">
        <v>-155814.41</v>
      </c>
      <c r="AB498" s="199">
        <v>0</v>
      </c>
      <c r="AC498" s="199">
        <f>IFERROR(VLOOKUP('SAP Data'!$C498,'2021 Balance Sheet'!$B$7:$O$1335,'2021 Balance Sheet'!D$2, FALSE),0)</f>
        <v>0</v>
      </c>
      <c r="AD498" s="199">
        <f>IFERROR(VLOOKUP('SAP Data'!$C498,'2021 Balance Sheet'!$B$7:$O$1335,'2021 Balance Sheet'!E$2, FALSE),0)</f>
        <v>0</v>
      </c>
      <c r="AE498" s="199">
        <f>IFERROR(VLOOKUP('SAP Data'!$C498,'2021 Balance Sheet'!$B$7:$O$1335,'2021 Balance Sheet'!F$2, FALSE),0)</f>
        <v>0</v>
      </c>
      <c r="AF498" s="199">
        <f>IFERROR(VLOOKUP('SAP Data'!$C498,'2021 Balance Sheet'!$B$7:$O$1335,'2021 Balance Sheet'!G$2, FALSE),0)</f>
        <v>0</v>
      </c>
      <c r="AG498" s="199">
        <f>IFERROR(VLOOKUP('SAP Data'!$C498,'2021 Balance Sheet'!$B$7:$O$1335,'2021 Balance Sheet'!H$2, FALSE),0)</f>
        <v>0</v>
      </c>
      <c r="AH498" s="199">
        <f>IFERROR(VLOOKUP('SAP Data'!$C498,'2021 Balance Sheet'!$B$7:$O$1335,'2021 Balance Sheet'!I$2, FALSE),0)</f>
        <v>0</v>
      </c>
      <c r="AI498" s="199">
        <f>IFERROR(VLOOKUP('SAP Data'!$C498,'2021 Balance Sheet'!$B$7:$O$1335,'2021 Balance Sheet'!J$2, FALSE),0)</f>
        <v>0</v>
      </c>
      <c r="AJ498" s="199">
        <f>IFERROR(VLOOKUP('SAP Data'!$C498,'2021 Balance Sheet'!$B$7:$O$1335,'2021 Balance Sheet'!K$2, FALSE),0)</f>
        <v>0</v>
      </c>
      <c r="AK498" s="199">
        <f>IFERROR(VLOOKUP('SAP Data'!$C498,'2021 Balance Sheet'!$B$7:$O$1335,'2021 Balance Sheet'!L$2, FALSE),0)</f>
        <v>0</v>
      </c>
      <c r="AL498" s="199">
        <f>IFERROR(VLOOKUP('SAP Data'!$C498,'2021 Balance Sheet'!$B$7:$O$1335,'2021 Balance Sheet'!M$2, FALSE),0)</f>
        <v>0</v>
      </c>
      <c r="AM498" s="199">
        <f>IFERROR(VLOOKUP('SAP Data'!$C498,'2021 Balance Sheet'!$B$7:$O$1335,'2021 Balance Sheet'!N$2, FALSE),0)</f>
        <v>0</v>
      </c>
      <c r="AN498" s="199">
        <f>IFERROR(VLOOKUP('SAP Data'!$C498,'2021 Balance Sheet'!$B$7:$O$1335,'2021 Balance Sheet'!O$2, FALSE),0)</f>
        <v>0</v>
      </c>
      <c r="AO498" s="198">
        <f t="shared" si="15"/>
        <v>0</v>
      </c>
    </row>
    <row r="499" spans="1:41" ht="15.75" thickBot="1" x14ac:dyDescent="0.3">
      <c r="A499" s="26" t="str">
        <f t="shared" si="16"/>
        <v>186441</v>
      </c>
      <c r="B499" s="126" t="s">
        <v>3250</v>
      </c>
      <c r="C499" s="153" t="s">
        <v>3251</v>
      </c>
      <c r="D499" s="125"/>
      <c r="E499" s="140"/>
      <c r="F499" s="140"/>
      <c r="G499" s="140"/>
      <c r="H499" s="140"/>
      <c r="I499" s="140"/>
      <c r="J499" s="140"/>
      <c r="K499" s="140"/>
      <c r="L499" s="140"/>
      <c r="M499" s="140"/>
      <c r="N499" s="140"/>
      <c r="O499" s="140"/>
      <c r="P499" s="140"/>
      <c r="Q499" s="199">
        <v>0</v>
      </c>
      <c r="R499" s="199">
        <v>0</v>
      </c>
      <c r="S499" s="199">
        <v>-37582.699999999997</v>
      </c>
      <c r="T499" s="199">
        <v>-52663.46</v>
      </c>
      <c r="U499" s="199">
        <v>-102114.57</v>
      </c>
      <c r="V499" s="199">
        <v>-269470.68</v>
      </c>
      <c r="W499" s="199">
        <v>-296562.55</v>
      </c>
      <c r="X499" s="199">
        <v>-315593.33</v>
      </c>
      <c r="Y499" s="199">
        <v>-227705.87</v>
      </c>
      <c r="Z499" s="199">
        <v>-233823.45</v>
      </c>
      <c r="AA499" s="199">
        <v>-185494.12</v>
      </c>
      <c r="AB499" s="199">
        <v>0</v>
      </c>
      <c r="AC499" s="199">
        <f>IFERROR(VLOOKUP('SAP Data'!$C499,'2021 Balance Sheet'!$B$7:$O$1335,'2021 Balance Sheet'!D$2, FALSE),0)</f>
        <v>0</v>
      </c>
      <c r="AD499" s="199">
        <f>IFERROR(VLOOKUP('SAP Data'!$C499,'2021 Balance Sheet'!$B$7:$O$1335,'2021 Balance Sheet'!E$2, FALSE),0)</f>
        <v>0</v>
      </c>
      <c r="AE499" s="199">
        <f>IFERROR(VLOOKUP('SAP Data'!$C499,'2021 Balance Sheet'!$B$7:$O$1335,'2021 Balance Sheet'!F$2, FALSE),0)</f>
        <v>0</v>
      </c>
      <c r="AF499" s="199">
        <f>IFERROR(VLOOKUP('SAP Data'!$C499,'2021 Balance Sheet'!$B$7:$O$1335,'2021 Balance Sheet'!G$2, FALSE),0)</f>
        <v>0</v>
      </c>
      <c r="AG499" s="199">
        <f>IFERROR(VLOOKUP('SAP Data'!$C499,'2021 Balance Sheet'!$B$7:$O$1335,'2021 Balance Sheet'!H$2, FALSE),0)</f>
        <v>0</v>
      </c>
      <c r="AH499" s="199">
        <f>IFERROR(VLOOKUP('SAP Data'!$C499,'2021 Balance Sheet'!$B$7:$O$1335,'2021 Balance Sheet'!I$2, FALSE),0)</f>
        <v>0</v>
      </c>
      <c r="AI499" s="199">
        <f>IFERROR(VLOOKUP('SAP Data'!$C499,'2021 Balance Sheet'!$B$7:$O$1335,'2021 Balance Sheet'!J$2, FALSE),0)</f>
        <v>0</v>
      </c>
      <c r="AJ499" s="199">
        <f>IFERROR(VLOOKUP('SAP Data'!$C499,'2021 Balance Sheet'!$B$7:$O$1335,'2021 Balance Sheet'!K$2, FALSE),0)</f>
        <v>0</v>
      </c>
      <c r="AK499" s="199">
        <f>IFERROR(VLOOKUP('SAP Data'!$C499,'2021 Balance Sheet'!$B$7:$O$1335,'2021 Balance Sheet'!L$2, FALSE),0)</f>
        <v>0</v>
      </c>
      <c r="AL499" s="199">
        <f>IFERROR(VLOOKUP('SAP Data'!$C499,'2021 Balance Sheet'!$B$7:$O$1335,'2021 Balance Sheet'!M$2, FALSE),0)</f>
        <v>0</v>
      </c>
      <c r="AM499" s="199">
        <f>IFERROR(VLOOKUP('SAP Data'!$C499,'2021 Balance Sheet'!$B$7:$O$1335,'2021 Balance Sheet'!N$2, FALSE),0)</f>
        <v>0</v>
      </c>
      <c r="AN499" s="199">
        <f>IFERROR(VLOOKUP('SAP Data'!$C499,'2021 Balance Sheet'!$B$7:$O$1335,'2021 Balance Sheet'!O$2, FALSE),0)</f>
        <v>0</v>
      </c>
      <c r="AO499" s="198">
        <f t="shared" si="15"/>
        <v>0</v>
      </c>
    </row>
    <row r="500" spans="1:41" ht="15.75" thickBot="1" x14ac:dyDescent="0.3">
      <c r="A500" s="26" t="str">
        <f t="shared" si="16"/>
        <v>186442</v>
      </c>
      <c r="B500" s="237" t="s">
        <v>3998</v>
      </c>
      <c r="C500" s="238" t="s">
        <v>3999</v>
      </c>
      <c r="D500" s="125"/>
      <c r="E500" s="140"/>
      <c r="F500" s="140"/>
      <c r="G500" s="140"/>
      <c r="H500" s="140"/>
      <c r="I500" s="140"/>
      <c r="J500" s="140"/>
      <c r="K500" s="140"/>
      <c r="L500" s="140"/>
      <c r="M500" s="140"/>
      <c r="N500" s="140"/>
      <c r="O500" s="140"/>
      <c r="P500" s="140"/>
      <c r="Q500" s="199">
        <v>0</v>
      </c>
      <c r="R500" s="199">
        <v>0</v>
      </c>
      <c r="S500" s="199">
        <v>0</v>
      </c>
      <c r="T500" s="199">
        <v>0</v>
      </c>
      <c r="U500" s="199">
        <v>0</v>
      </c>
      <c r="V500" s="199">
        <v>0</v>
      </c>
      <c r="W500" s="199">
        <v>0</v>
      </c>
      <c r="X500" s="199">
        <v>0</v>
      </c>
      <c r="Y500" s="199">
        <v>-121253.78</v>
      </c>
      <c r="Z500" s="199">
        <v>-158165.44</v>
      </c>
      <c r="AA500" s="199">
        <v>-192739.6</v>
      </c>
      <c r="AB500" s="199">
        <v>-237839.11</v>
      </c>
      <c r="AC500" s="199">
        <f>IFERROR(VLOOKUP('SAP Data'!$C500,'2021 Balance Sheet'!$B$7:$O$1335,'2021 Balance Sheet'!D$2, FALSE),0)</f>
        <v>-263293.52</v>
      </c>
      <c r="AD500" s="199">
        <f>IFERROR(VLOOKUP('SAP Data'!$C500,'2021 Balance Sheet'!$B$7:$O$1335,'2021 Balance Sheet'!E$2, FALSE),0)</f>
        <v>-291855.3</v>
      </c>
      <c r="AE500" s="199">
        <f>IFERROR(VLOOKUP('SAP Data'!$C500,'2021 Balance Sheet'!$B$7:$O$1335,'2021 Balance Sheet'!F$2, FALSE),0)</f>
        <v>-505334.33</v>
      </c>
      <c r="AF500" s="199">
        <f>IFERROR(VLOOKUP('SAP Data'!$C500,'2021 Balance Sheet'!$B$7:$O$1335,'2021 Balance Sheet'!G$2, FALSE),0)</f>
        <v>-563008.46</v>
      </c>
      <c r="AG500" s="199">
        <f>IFERROR(VLOOKUP('SAP Data'!$C500,'2021 Balance Sheet'!$B$7:$O$1335,'2021 Balance Sheet'!H$2, FALSE),0)</f>
        <v>-587226.84</v>
      </c>
      <c r="AH500" s="199">
        <f>IFERROR(VLOOKUP('SAP Data'!$C500,'2021 Balance Sheet'!$B$7:$O$1335,'2021 Balance Sheet'!I$2, FALSE),0)</f>
        <v>-630145.05000000005</v>
      </c>
      <c r="AI500" s="199">
        <f>IFERROR(VLOOKUP('SAP Data'!$C500,'2021 Balance Sheet'!$B$7:$O$1335,'2021 Balance Sheet'!J$2, FALSE),0)</f>
        <v>-631195.19999999995</v>
      </c>
      <c r="AJ500" s="199">
        <f>IFERROR(VLOOKUP('SAP Data'!$C500,'2021 Balance Sheet'!$B$7:$O$1335,'2021 Balance Sheet'!K$2, FALSE),0)</f>
        <v>-659280.31999999995</v>
      </c>
      <c r="AK500" s="199">
        <f>IFERROR(VLOOKUP('SAP Data'!$C500,'2021 Balance Sheet'!$B$7:$O$1335,'2021 Balance Sheet'!L$2, FALSE),0)</f>
        <v>-712286.33</v>
      </c>
      <c r="AL500" s="199">
        <f>IFERROR(VLOOKUP('SAP Data'!$C500,'2021 Balance Sheet'!$B$7:$O$1335,'2021 Balance Sheet'!M$2, FALSE),0)</f>
        <v>-761773.05</v>
      </c>
      <c r="AM500" s="199">
        <f>IFERROR(VLOOKUP('SAP Data'!$C500,'2021 Balance Sheet'!$B$7:$O$1335,'2021 Balance Sheet'!N$2, FALSE),0)</f>
        <v>-789519.8</v>
      </c>
      <c r="AN500" s="199">
        <f>IFERROR(VLOOKUP('SAP Data'!$C500,'2021 Balance Sheet'!$B$7:$O$1335,'2021 Balance Sheet'!O$2, FALSE),0)</f>
        <v>-814027.82</v>
      </c>
      <c r="AO500" s="198">
        <f t="shared" si="15"/>
        <v>-237839.11</v>
      </c>
    </row>
    <row r="501" spans="1:41" ht="15.75" thickBot="1" x14ac:dyDescent="0.3">
      <c r="A501" s="26" t="str">
        <f t="shared" si="16"/>
        <v>186443</v>
      </c>
      <c r="B501" s="237" t="s">
        <v>4000</v>
      </c>
      <c r="C501" s="238" t="s">
        <v>4001</v>
      </c>
      <c r="D501" s="125"/>
      <c r="E501" s="140"/>
      <c r="F501" s="140"/>
      <c r="G501" s="140"/>
      <c r="H501" s="140"/>
      <c r="I501" s="140"/>
      <c r="J501" s="140"/>
      <c r="K501" s="140"/>
      <c r="L501" s="140"/>
      <c r="M501" s="140"/>
      <c r="N501" s="140"/>
      <c r="O501" s="140"/>
      <c r="P501" s="140"/>
      <c r="Q501" s="199">
        <v>0</v>
      </c>
      <c r="R501" s="199">
        <v>0</v>
      </c>
      <c r="S501" s="199">
        <v>0</v>
      </c>
      <c r="T501" s="199">
        <v>0</v>
      </c>
      <c r="U501" s="199">
        <v>0</v>
      </c>
      <c r="V501" s="199">
        <v>0</v>
      </c>
      <c r="W501" s="199">
        <v>0</v>
      </c>
      <c r="X501" s="199">
        <v>0</v>
      </c>
      <c r="Y501" s="199">
        <v>-90906.96</v>
      </c>
      <c r="Z501" s="199">
        <v>-109520.67</v>
      </c>
      <c r="AA501" s="199">
        <v>-122459.02</v>
      </c>
      <c r="AB501" s="199">
        <v>-132771.26999999999</v>
      </c>
      <c r="AC501" s="199">
        <f>IFERROR(VLOOKUP('SAP Data'!$C501,'2021 Balance Sheet'!$B$7:$O$1335,'2021 Balance Sheet'!D$2, FALSE),0)</f>
        <v>-138995.46</v>
      </c>
      <c r="AD501" s="199">
        <f>IFERROR(VLOOKUP('SAP Data'!$C501,'2021 Balance Sheet'!$B$7:$O$1335,'2021 Balance Sheet'!E$2, FALSE),0)</f>
        <v>-154866.21</v>
      </c>
      <c r="AE501" s="199">
        <f>IFERROR(VLOOKUP('SAP Data'!$C501,'2021 Balance Sheet'!$B$7:$O$1335,'2021 Balance Sheet'!F$2, FALSE),0)</f>
        <v>-188905.81</v>
      </c>
      <c r="AF501" s="199">
        <f>IFERROR(VLOOKUP('SAP Data'!$C501,'2021 Balance Sheet'!$B$7:$O$1335,'2021 Balance Sheet'!G$2, FALSE),0)</f>
        <v>-201729.95</v>
      </c>
      <c r="AG501" s="199">
        <f>IFERROR(VLOOKUP('SAP Data'!$C501,'2021 Balance Sheet'!$B$7:$O$1335,'2021 Balance Sheet'!H$2, FALSE),0)</f>
        <v>-216214.3</v>
      </c>
      <c r="AH501" s="199">
        <f>IFERROR(VLOOKUP('SAP Data'!$C501,'2021 Balance Sheet'!$B$7:$O$1335,'2021 Balance Sheet'!I$2, FALSE),0)</f>
        <v>-230434.97</v>
      </c>
      <c r="AI501" s="199">
        <f>IFERROR(VLOOKUP('SAP Data'!$C501,'2021 Balance Sheet'!$B$7:$O$1335,'2021 Balance Sheet'!J$2, FALSE),0)</f>
        <v>-238635.01</v>
      </c>
      <c r="AJ501" s="199">
        <f>IFERROR(VLOOKUP('SAP Data'!$C501,'2021 Balance Sheet'!$B$7:$O$1335,'2021 Balance Sheet'!K$2, FALSE),0)</f>
        <v>-247577.27</v>
      </c>
      <c r="AK501" s="199">
        <f>IFERROR(VLOOKUP('SAP Data'!$C501,'2021 Balance Sheet'!$B$7:$O$1335,'2021 Balance Sheet'!L$2, FALSE),0)</f>
        <v>-263258.82</v>
      </c>
      <c r="AL501" s="199">
        <f>IFERROR(VLOOKUP('SAP Data'!$C501,'2021 Balance Sheet'!$B$7:$O$1335,'2021 Balance Sheet'!M$2, FALSE),0)</f>
        <v>-280366.34999999998</v>
      </c>
      <c r="AM501" s="199">
        <f>IFERROR(VLOOKUP('SAP Data'!$C501,'2021 Balance Sheet'!$B$7:$O$1335,'2021 Balance Sheet'!N$2, FALSE),0)</f>
        <v>-292386.09999999998</v>
      </c>
      <c r="AN501" s="199">
        <f>IFERROR(VLOOKUP('SAP Data'!$C501,'2021 Balance Sheet'!$B$7:$O$1335,'2021 Balance Sheet'!O$2, FALSE),0)</f>
        <v>-300179.12</v>
      </c>
      <c r="AO501" s="198">
        <f t="shared" si="15"/>
        <v>-132771.26999999999</v>
      </c>
    </row>
    <row r="502" spans="1:41" s="50" customFormat="1" ht="15.75" thickBot="1" x14ac:dyDescent="0.3">
      <c r="A502" s="26" t="str">
        <f t="shared" si="16"/>
        <v>186444</v>
      </c>
      <c r="B502" s="340" t="s">
        <v>4067</v>
      </c>
      <c r="C502" s="341" t="s">
        <v>4068</v>
      </c>
      <c r="D502" s="342"/>
      <c r="E502" s="343"/>
      <c r="F502" s="343"/>
      <c r="G502" s="343"/>
      <c r="H502" s="343"/>
      <c r="I502" s="343"/>
      <c r="J502" s="343"/>
      <c r="K502" s="343"/>
      <c r="L502" s="343"/>
      <c r="M502" s="343"/>
      <c r="N502" s="343"/>
      <c r="O502" s="343"/>
      <c r="P502" s="343"/>
      <c r="Q502" s="199">
        <v>0</v>
      </c>
      <c r="R502" s="199">
        <v>0</v>
      </c>
      <c r="S502" s="199">
        <v>0</v>
      </c>
      <c r="T502" s="199">
        <v>0</v>
      </c>
      <c r="U502" s="199">
        <v>0</v>
      </c>
      <c r="V502" s="199">
        <v>0</v>
      </c>
      <c r="W502" s="199">
        <v>0</v>
      </c>
      <c r="X502" s="199">
        <v>0</v>
      </c>
      <c r="Y502" s="199">
        <v>0</v>
      </c>
      <c r="Z502" s="199">
        <v>0</v>
      </c>
      <c r="AA502" s="199">
        <v>-1183857.75</v>
      </c>
      <c r="AB502" s="199">
        <v>-1254486.8400000001</v>
      </c>
      <c r="AC502" s="199">
        <f>IFERROR(VLOOKUP('SAP Data'!$C502,'2021 Balance Sheet'!$B$7:$O$1335,'2021 Balance Sheet'!D$2, FALSE),0)</f>
        <v>-1391060.71</v>
      </c>
      <c r="AD502" s="199">
        <f>IFERROR(VLOOKUP('SAP Data'!$C502,'2021 Balance Sheet'!$B$7:$O$1335,'2021 Balance Sheet'!E$2, FALSE),0)</f>
        <v>-1521286.28</v>
      </c>
      <c r="AE502" s="199">
        <f>IFERROR(VLOOKUP('SAP Data'!$C502,'2021 Balance Sheet'!$B$7:$O$1335,'2021 Balance Sheet'!F$2, FALSE),0)</f>
        <v>-1728770.54</v>
      </c>
      <c r="AF502" s="199">
        <f>IFERROR(VLOOKUP('SAP Data'!$C502,'2021 Balance Sheet'!$B$7:$O$1335,'2021 Balance Sheet'!G$2, FALSE),0)</f>
        <v>-1902334.79</v>
      </c>
      <c r="AG502" s="199">
        <f>IFERROR(VLOOKUP('SAP Data'!$C502,'2021 Balance Sheet'!$B$7:$O$1335,'2021 Balance Sheet'!H$2, FALSE),0)</f>
        <v>-2051716.96</v>
      </c>
      <c r="AH502" s="199">
        <f>IFERROR(VLOOKUP('SAP Data'!$C502,'2021 Balance Sheet'!$B$7:$O$1335,'2021 Balance Sheet'!I$2, FALSE),0)</f>
        <v>-2156272.1800000002</v>
      </c>
      <c r="AI502" s="199">
        <f>IFERROR(VLOOKUP('SAP Data'!$C502,'2021 Balance Sheet'!$B$7:$O$1335,'2021 Balance Sheet'!J$2, FALSE),0)</f>
        <v>-2204428.0299999998</v>
      </c>
      <c r="AJ502" s="199">
        <f>IFERROR(VLOOKUP('SAP Data'!$C502,'2021 Balance Sheet'!$B$7:$O$1335,'2021 Balance Sheet'!K$2, FALSE),0)</f>
        <v>-2254551.5499999998</v>
      </c>
      <c r="AK502" s="199">
        <f>IFERROR(VLOOKUP('SAP Data'!$C502,'2021 Balance Sheet'!$B$7:$O$1335,'2021 Balance Sheet'!L$2, FALSE),0)</f>
        <v>-2301753.5299999998</v>
      </c>
      <c r="AL502" s="199">
        <f>IFERROR(VLOOKUP('SAP Data'!$C502,'2021 Balance Sheet'!$B$7:$O$1335,'2021 Balance Sheet'!M$2, FALSE),0)</f>
        <v>-2346778.2999999998</v>
      </c>
      <c r="AM502" s="199">
        <f>IFERROR(VLOOKUP('SAP Data'!$C502,'2021 Balance Sheet'!$B$7:$O$1335,'2021 Balance Sheet'!N$2, FALSE),0)</f>
        <v>-2403123</v>
      </c>
      <c r="AN502" s="199">
        <f>IFERROR(VLOOKUP('SAP Data'!$C502,'2021 Balance Sheet'!$B$7:$O$1335,'2021 Balance Sheet'!O$2, FALSE),0)</f>
        <v>-2517765.19</v>
      </c>
      <c r="AO502" s="203">
        <f t="shared" si="15"/>
        <v>-1254486.8400000001</v>
      </c>
    </row>
    <row r="503" spans="1:41" s="50" customFormat="1" ht="15.75" thickBot="1" x14ac:dyDescent="0.3">
      <c r="A503" s="26" t="str">
        <f t="shared" si="16"/>
        <v>186445</v>
      </c>
      <c r="B503" s="340" t="s">
        <v>4069</v>
      </c>
      <c r="C503" s="341" t="s">
        <v>4070</v>
      </c>
      <c r="D503" s="342"/>
      <c r="E503" s="343"/>
      <c r="F503" s="343"/>
      <c r="G503" s="343"/>
      <c r="H503" s="343"/>
      <c r="I503" s="343"/>
      <c r="J503" s="343"/>
      <c r="K503" s="343"/>
      <c r="L503" s="343"/>
      <c r="M503" s="343"/>
      <c r="N503" s="343"/>
      <c r="O503" s="343"/>
      <c r="P503" s="343"/>
      <c r="Q503" s="199">
        <v>0</v>
      </c>
      <c r="R503" s="199">
        <v>0</v>
      </c>
      <c r="S503" s="199">
        <v>0</v>
      </c>
      <c r="T503" s="199">
        <v>0</v>
      </c>
      <c r="U503" s="199">
        <v>0</v>
      </c>
      <c r="V503" s="199">
        <v>0</v>
      </c>
      <c r="W503" s="199">
        <v>0</v>
      </c>
      <c r="X503" s="199">
        <v>0</v>
      </c>
      <c r="Y503" s="199">
        <v>0</v>
      </c>
      <c r="Z503" s="199">
        <v>0</v>
      </c>
      <c r="AA503" s="199">
        <v>-50329.77</v>
      </c>
      <c r="AB503" s="199">
        <v>-57728.14</v>
      </c>
      <c r="AC503" s="199">
        <f>IFERROR(VLOOKUP('SAP Data'!$C503,'2021 Balance Sheet'!$B$7:$O$1335,'2021 Balance Sheet'!D$2, FALSE),0)</f>
        <v>-67991.62</v>
      </c>
      <c r="AD503" s="199">
        <f>IFERROR(VLOOKUP('SAP Data'!$C503,'2021 Balance Sheet'!$B$7:$O$1335,'2021 Balance Sheet'!E$2, FALSE),0)</f>
        <v>-80393.039999999994</v>
      </c>
      <c r="AE503" s="199">
        <f>IFERROR(VLOOKUP('SAP Data'!$C503,'2021 Balance Sheet'!$B$7:$O$1335,'2021 Balance Sheet'!F$2, FALSE),0)</f>
        <v>-91237.73</v>
      </c>
      <c r="AF503" s="199">
        <f>IFERROR(VLOOKUP('SAP Data'!$C503,'2021 Balance Sheet'!$B$7:$O$1335,'2021 Balance Sheet'!G$2, FALSE),0)</f>
        <v>-101318.63</v>
      </c>
      <c r="AG503" s="199">
        <f>IFERROR(VLOOKUP('SAP Data'!$C503,'2021 Balance Sheet'!$B$7:$O$1335,'2021 Balance Sheet'!H$2, FALSE),0)</f>
        <v>-109069.8</v>
      </c>
      <c r="AH503" s="199">
        <f>IFERROR(VLOOKUP('SAP Data'!$C503,'2021 Balance Sheet'!$B$7:$O$1335,'2021 Balance Sheet'!I$2, FALSE),0)</f>
        <v>-113382.64</v>
      </c>
      <c r="AI503" s="199">
        <f>IFERROR(VLOOKUP('SAP Data'!$C503,'2021 Balance Sheet'!$B$7:$O$1335,'2021 Balance Sheet'!J$2, FALSE),0)</f>
        <v>-116646.23</v>
      </c>
      <c r="AJ503" s="199">
        <f>IFERROR(VLOOKUP('SAP Data'!$C503,'2021 Balance Sheet'!$B$7:$O$1335,'2021 Balance Sheet'!K$2, FALSE),0)</f>
        <v>-119340.44</v>
      </c>
      <c r="AK503" s="199">
        <f>IFERROR(VLOOKUP('SAP Data'!$C503,'2021 Balance Sheet'!$B$7:$O$1335,'2021 Balance Sheet'!L$2, FALSE),0)</f>
        <v>-121802.84</v>
      </c>
      <c r="AL503" s="199">
        <f>IFERROR(VLOOKUP('SAP Data'!$C503,'2021 Balance Sheet'!$B$7:$O$1335,'2021 Balance Sheet'!M$2, FALSE),0)</f>
        <v>-123885.59</v>
      </c>
      <c r="AM503" s="199">
        <f>IFERROR(VLOOKUP('SAP Data'!$C503,'2021 Balance Sheet'!$B$7:$O$1335,'2021 Balance Sheet'!N$2, FALSE),0)</f>
        <v>-126709.67</v>
      </c>
      <c r="AN503" s="199">
        <f>IFERROR(VLOOKUP('SAP Data'!$C503,'2021 Balance Sheet'!$B$7:$O$1335,'2021 Balance Sheet'!O$2, FALSE),0)</f>
        <v>-132998.79999999999</v>
      </c>
      <c r="AO503" s="203">
        <f t="shared" si="15"/>
        <v>-57728.14</v>
      </c>
    </row>
    <row r="504" spans="1:41" s="50" customFormat="1" ht="15.75" thickBot="1" x14ac:dyDescent="0.3">
      <c r="A504" s="26" t="str">
        <f t="shared" si="16"/>
        <v>186446</v>
      </c>
      <c r="B504" s="340" t="s">
        <v>4071</v>
      </c>
      <c r="C504" s="341" t="s">
        <v>4072</v>
      </c>
      <c r="D504" s="342"/>
      <c r="E504" s="343"/>
      <c r="F504" s="343"/>
      <c r="G504" s="343"/>
      <c r="H504" s="343"/>
      <c r="I504" s="343"/>
      <c r="J504" s="343"/>
      <c r="K504" s="343"/>
      <c r="L504" s="343"/>
      <c r="M504" s="343"/>
      <c r="N504" s="343"/>
      <c r="O504" s="343"/>
      <c r="P504" s="343"/>
      <c r="Q504" s="199">
        <v>0</v>
      </c>
      <c r="R504" s="199">
        <v>0</v>
      </c>
      <c r="S504" s="199">
        <v>0</v>
      </c>
      <c r="T504" s="199">
        <v>0</v>
      </c>
      <c r="U504" s="199">
        <v>0</v>
      </c>
      <c r="V504" s="199">
        <v>0</v>
      </c>
      <c r="W504" s="199">
        <v>0</v>
      </c>
      <c r="X504" s="199">
        <v>0</v>
      </c>
      <c r="Y504" s="199">
        <v>0</v>
      </c>
      <c r="Z504" s="199">
        <v>0</v>
      </c>
      <c r="AA504" s="199">
        <v>0</v>
      </c>
      <c r="AB504" s="199">
        <v>593559.4</v>
      </c>
      <c r="AC504" s="199">
        <f>IFERROR(VLOOKUP('SAP Data'!$C504,'2021 Balance Sheet'!$B$7:$O$1335,'2021 Balance Sheet'!D$2, FALSE),0)</f>
        <v>576264.65</v>
      </c>
      <c r="AD504" s="199">
        <f>IFERROR(VLOOKUP('SAP Data'!$C504,'2021 Balance Sheet'!$B$7:$O$1335,'2021 Balance Sheet'!E$2, FALSE),0)</f>
        <v>572738.43000000005</v>
      </c>
      <c r="AE504" s="199">
        <f>IFERROR(VLOOKUP('SAP Data'!$C504,'2021 Balance Sheet'!$B$7:$O$1335,'2021 Balance Sheet'!F$2, FALSE),0)</f>
        <v>574948.53</v>
      </c>
      <c r="AF504" s="199">
        <f>IFERROR(VLOOKUP('SAP Data'!$C504,'2021 Balance Sheet'!$B$7:$O$1335,'2021 Balance Sheet'!G$2, FALSE),0)</f>
        <v>574948.53</v>
      </c>
      <c r="AG504" s="199">
        <f>IFERROR(VLOOKUP('SAP Data'!$C504,'2021 Balance Sheet'!$B$7:$O$1335,'2021 Balance Sheet'!H$2, FALSE),0)</f>
        <v>574948.53</v>
      </c>
      <c r="AH504" s="199">
        <f>IFERROR(VLOOKUP('SAP Data'!$C504,'2021 Balance Sheet'!$B$7:$O$1335,'2021 Balance Sheet'!I$2, FALSE),0)</f>
        <v>574948.53</v>
      </c>
      <c r="AI504" s="199">
        <f>IFERROR(VLOOKUP('SAP Data'!$C504,'2021 Balance Sheet'!$B$7:$O$1335,'2021 Balance Sheet'!J$2, FALSE),0)</f>
        <v>574948.53</v>
      </c>
      <c r="AJ504" s="199">
        <f>IFERROR(VLOOKUP('SAP Data'!$C504,'2021 Balance Sheet'!$B$7:$O$1335,'2021 Balance Sheet'!K$2, FALSE),0)</f>
        <v>574948.53</v>
      </c>
      <c r="AK504" s="199">
        <f>IFERROR(VLOOKUP('SAP Data'!$C504,'2021 Balance Sheet'!$B$7:$O$1335,'2021 Balance Sheet'!L$2, FALSE),0)</f>
        <v>574948.53</v>
      </c>
      <c r="AL504" s="199">
        <f>IFERROR(VLOOKUP('SAP Data'!$C504,'2021 Balance Sheet'!$B$7:$O$1335,'2021 Balance Sheet'!M$2, FALSE),0)</f>
        <v>574948.53</v>
      </c>
      <c r="AM504" s="199">
        <f>IFERROR(VLOOKUP('SAP Data'!$C504,'2021 Balance Sheet'!$B$7:$O$1335,'2021 Balance Sheet'!N$2, FALSE),0)</f>
        <v>569347.71</v>
      </c>
      <c r="AN504" s="199">
        <f>IFERROR(VLOOKUP('SAP Data'!$C504,'2021 Balance Sheet'!$B$7:$O$1335,'2021 Balance Sheet'!O$2, FALSE),0)</f>
        <v>569347.71</v>
      </c>
      <c r="AO504" s="203">
        <f t="shared" si="15"/>
        <v>593559.4</v>
      </c>
    </row>
    <row r="505" spans="1:41" s="50" customFormat="1" ht="15.75" thickBot="1" x14ac:dyDescent="0.3">
      <c r="A505" s="26" t="str">
        <f t="shared" si="16"/>
        <v>186447</v>
      </c>
      <c r="B505" s="340" t="s">
        <v>4073</v>
      </c>
      <c r="C505" s="341" t="s">
        <v>4074</v>
      </c>
      <c r="D505" s="342"/>
      <c r="E505" s="343"/>
      <c r="F505" s="343"/>
      <c r="G505" s="343"/>
      <c r="H505" s="343"/>
      <c r="I505" s="343"/>
      <c r="J505" s="343"/>
      <c r="K505" s="343"/>
      <c r="L505" s="343"/>
      <c r="M505" s="343"/>
      <c r="N505" s="343"/>
      <c r="O505" s="343"/>
      <c r="P505" s="343"/>
      <c r="Q505" s="199">
        <v>0</v>
      </c>
      <c r="R505" s="199">
        <v>0</v>
      </c>
      <c r="S505" s="199">
        <v>0</v>
      </c>
      <c r="T505" s="199">
        <v>0</v>
      </c>
      <c r="U505" s="199">
        <v>0</v>
      </c>
      <c r="V505" s="199">
        <v>0</v>
      </c>
      <c r="W505" s="199">
        <v>0</v>
      </c>
      <c r="X505" s="199">
        <v>0</v>
      </c>
      <c r="Y505" s="199">
        <v>0</v>
      </c>
      <c r="Z505" s="199">
        <v>0</v>
      </c>
      <c r="AA505" s="199">
        <v>0</v>
      </c>
      <c r="AB505" s="199">
        <v>202678.83</v>
      </c>
      <c r="AC505" s="199">
        <f>IFERROR(VLOOKUP('SAP Data'!$C505,'2021 Balance Sheet'!$B$7:$O$1335,'2021 Balance Sheet'!D$2, FALSE),0)</f>
        <v>196773.29</v>
      </c>
      <c r="AD505" s="199">
        <f>IFERROR(VLOOKUP('SAP Data'!$C505,'2021 Balance Sheet'!$B$7:$O$1335,'2021 Balance Sheet'!E$2, FALSE),0)</f>
        <v>195569.22</v>
      </c>
      <c r="AE505" s="199">
        <f>IFERROR(VLOOKUP('SAP Data'!$C505,'2021 Balance Sheet'!$B$7:$O$1335,'2021 Balance Sheet'!F$2, FALSE),0)</f>
        <v>196323.9</v>
      </c>
      <c r="AF505" s="199">
        <f>IFERROR(VLOOKUP('SAP Data'!$C505,'2021 Balance Sheet'!$B$7:$O$1335,'2021 Balance Sheet'!G$2, FALSE),0)</f>
        <v>196323.9</v>
      </c>
      <c r="AG505" s="199">
        <f>IFERROR(VLOOKUP('SAP Data'!$C505,'2021 Balance Sheet'!$B$7:$O$1335,'2021 Balance Sheet'!H$2, FALSE),0)</f>
        <v>196323.9</v>
      </c>
      <c r="AH505" s="199">
        <f>IFERROR(VLOOKUP('SAP Data'!$C505,'2021 Balance Sheet'!$B$7:$O$1335,'2021 Balance Sheet'!I$2, FALSE),0)</f>
        <v>196323.9</v>
      </c>
      <c r="AI505" s="199">
        <f>IFERROR(VLOOKUP('SAP Data'!$C505,'2021 Balance Sheet'!$B$7:$O$1335,'2021 Balance Sheet'!J$2, FALSE),0)</f>
        <v>196323.9</v>
      </c>
      <c r="AJ505" s="199">
        <f>IFERROR(VLOOKUP('SAP Data'!$C505,'2021 Balance Sheet'!$B$7:$O$1335,'2021 Balance Sheet'!K$2, FALSE),0)</f>
        <v>196323.9</v>
      </c>
      <c r="AK505" s="199">
        <f>IFERROR(VLOOKUP('SAP Data'!$C505,'2021 Balance Sheet'!$B$7:$O$1335,'2021 Balance Sheet'!L$2, FALSE),0)</f>
        <v>196323.9</v>
      </c>
      <c r="AL505" s="199">
        <f>IFERROR(VLOOKUP('SAP Data'!$C505,'2021 Balance Sheet'!$B$7:$O$1335,'2021 Balance Sheet'!M$2, FALSE),0)</f>
        <v>196323.9</v>
      </c>
      <c r="AM505" s="199">
        <f>IFERROR(VLOOKUP('SAP Data'!$C505,'2021 Balance Sheet'!$B$7:$O$1335,'2021 Balance Sheet'!N$2, FALSE),0)</f>
        <v>197210.78</v>
      </c>
      <c r="AN505" s="199">
        <f>IFERROR(VLOOKUP('SAP Data'!$C505,'2021 Balance Sheet'!$B$7:$O$1335,'2021 Balance Sheet'!O$2, FALSE),0)</f>
        <v>197210.78</v>
      </c>
      <c r="AO505" s="203">
        <f t="shared" si="15"/>
        <v>202678.83</v>
      </c>
    </row>
    <row r="506" spans="1:41" s="50" customFormat="1" ht="15.75" thickBot="1" x14ac:dyDescent="0.3">
      <c r="A506" s="26" t="str">
        <f t="shared" si="16"/>
        <v>186448</v>
      </c>
      <c r="B506" s="393" t="s">
        <v>4196</v>
      </c>
      <c r="C506" s="394" t="s">
        <v>4197</v>
      </c>
      <c r="D506" s="342"/>
      <c r="E506" s="343"/>
      <c r="F506" s="343"/>
      <c r="G506" s="343"/>
      <c r="H506" s="343"/>
      <c r="I506" s="343"/>
      <c r="J506" s="343"/>
      <c r="K506" s="343"/>
      <c r="L506" s="343"/>
      <c r="M506" s="343"/>
      <c r="N506" s="343"/>
      <c r="O506" s="343"/>
      <c r="P506" s="343"/>
      <c r="Q506" s="199"/>
      <c r="R506" s="199"/>
      <c r="S506" s="199"/>
      <c r="T506" s="199"/>
      <c r="U506" s="199"/>
      <c r="V506" s="199"/>
      <c r="W506" s="199"/>
      <c r="X506" s="199"/>
      <c r="Y506" s="199"/>
      <c r="Z506" s="199"/>
      <c r="AA506" s="199"/>
      <c r="AB506" s="199"/>
      <c r="AC506" s="199">
        <f>IFERROR(VLOOKUP('SAP Data'!$C506,'2021 Balance Sheet'!$B$7:$O$1335,'2021 Balance Sheet'!D$2, FALSE),0)</f>
        <v>0</v>
      </c>
      <c r="AD506" s="199">
        <f>IFERROR(VLOOKUP('SAP Data'!$C506,'2021 Balance Sheet'!$B$7:$O$1335,'2021 Balance Sheet'!E$2, FALSE),0)</f>
        <v>0</v>
      </c>
      <c r="AE506" s="199">
        <f>IFERROR(VLOOKUP('SAP Data'!$C506,'2021 Balance Sheet'!$B$7:$O$1335,'2021 Balance Sheet'!F$2, FALSE),0)</f>
        <v>0</v>
      </c>
      <c r="AF506" s="199">
        <f>IFERROR(VLOOKUP('SAP Data'!$C506,'2021 Balance Sheet'!$B$7:$O$1335,'2021 Balance Sheet'!G$2, FALSE),0)</f>
        <v>0</v>
      </c>
      <c r="AG506" s="199">
        <f>IFERROR(VLOOKUP('SAP Data'!$C506,'2021 Balance Sheet'!$B$7:$O$1335,'2021 Balance Sheet'!H$2, FALSE),0)</f>
        <v>141931.76</v>
      </c>
      <c r="AH506" s="199">
        <f>IFERROR(VLOOKUP('SAP Data'!$C506,'2021 Balance Sheet'!$B$7:$O$1335,'2021 Balance Sheet'!I$2, FALSE),0)</f>
        <v>382955.9</v>
      </c>
      <c r="AI506" s="199">
        <f>IFERROR(VLOOKUP('SAP Data'!$C506,'2021 Balance Sheet'!$B$7:$O$1335,'2021 Balance Sheet'!J$2, FALSE),0)</f>
        <v>922673.1</v>
      </c>
      <c r="AJ506" s="199">
        <f>IFERROR(VLOOKUP('SAP Data'!$C506,'2021 Balance Sheet'!$B$7:$O$1335,'2021 Balance Sheet'!K$2, FALSE),0)</f>
        <v>1536184.73</v>
      </c>
      <c r="AK506" s="199">
        <f>IFERROR(VLOOKUP('SAP Data'!$C506,'2021 Balance Sheet'!$B$7:$O$1335,'2021 Balance Sheet'!L$2, FALSE),0)</f>
        <v>2021868.31</v>
      </c>
      <c r="AL506" s="199">
        <f>IFERROR(VLOOKUP('SAP Data'!$C506,'2021 Balance Sheet'!$B$7:$O$1335,'2021 Balance Sheet'!M$2, FALSE),0)</f>
        <v>2757861.85</v>
      </c>
      <c r="AM506" s="199">
        <f>IFERROR(VLOOKUP('SAP Data'!$C506,'2021 Balance Sheet'!$B$7:$O$1335,'2021 Balance Sheet'!N$2, FALSE),0)</f>
        <v>3353630.11</v>
      </c>
      <c r="AN506" s="199">
        <f>IFERROR(VLOOKUP('SAP Data'!$C506,'2021 Balance Sheet'!$B$7:$O$1335,'2021 Balance Sheet'!O$2, FALSE),0)</f>
        <v>3730917.94</v>
      </c>
      <c r="AO506" s="203">
        <f t="shared" ref="AO506:AO507" si="17">AB506</f>
        <v>0</v>
      </c>
    </row>
    <row r="507" spans="1:41" s="50" customFormat="1" ht="15.75" thickBot="1" x14ac:dyDescent="0.3">
      <c r="A507" s="26" t="str">
        <f t="shared" si="16"/>
        <v>186449</v>
      </c>
      <c r="B507" s="393" t="s">
        <v>4198</v>
      </c>
      <c r="C507" s="394" t="s">
        <v>4199</v>
      </c>
      <c r="D507" s="342"/>
      <c r="E507" s="343"/>
      <c r="F507" s="343"/>
      <c r="G507" s="343"/>
      <c r="H507" s="343"/>
      <c r="I507" s="343"/>
      <c r="J507" s="343"/>
      <c r="K507" s="343"/>
      <c r="L507" s="343"/>
      <c r="M507" s="343"/>
      <c r="N507" s="343"/>
      <c r="O507" s="343"/>
      <c r="P507" s="343"/>
      <c r="Q507" s="199"/>
      <c r="R507" s="199"/>
      <c r="S507" s="199"/>
      <c r="T507" s="199"/>
      <c r="U507" s="199"/>
      <c r="V507" s="199"/>
      <c r="W507" s="199"/>
      <c r="X507" s="199"/>
      <c r="Y507" s="199"/>
      <c r="Z507" s="199"/>
      <c r="AA507" s="199"/>
      <c r="AB507" s="199"/>
      <c r="AC507" s="199">
        <f>IFERROR(VLOOKUP('SAP Data'!$C507,'2021 Balance Sheet'!$B$7:$O$1335,'2021 Balance Sheet'!D$2, FALSE),0)</f>
        <v>0</v>
      </c>
      <c r="AD507" s="199">
        <f>IFERROR(VLOOKUP('SAP Data'!$C507,'2021 Balance Sheet'!$B$7:$O$1335,'2021 Balance Sheet'!E$2, FALSE),0)</f>
        <v>0</v>
      </c>
      <c r="AE507" s="199">
        <f>IFERROR(VLOOKUP('SAP Data'!$C507,'2021 Balance Sheet'!$B$7:$O$1335,'2021 Balance Sheet'!F$2, FALSE),0)</f>
        <v>0</v>
      </c>
      <c r="AF507" s="199">
        <f>IFERROR(VLOOKUP('SAP Data'!$C507,'2021 Balance Sheet'!$B$7:$O$1335,'2021 Balance Sheet'!G$2, FALSE),0)</f>
        <v>0</v>
      </c>
      <c r="AG507" s="199">
        <f>IFERROR(VLOOKUP('SAP Data'!$C507,'2021 Balance Sheet'!$B$7:$O$1335,'2021 Balance Sheet'!H$2, FALSE),0)</f>
        <v>40629.949999999997</v>
      </c>
      <c r="AH507" s="199">
        <f>IFERROR(VLOOKUP('SAP Data'!$C507,'2021 Balance Sheet'!$B$7:$O$1335,'2021 Balance Sheet'!I$2, FALSE),0)</f>
        <v>42730.400000000001</v>
      </c>
      <c r="AI507" s="199">
        <f>IFERROR(VLOOKUP('SAP Data'!$C507,'2021 Balance Sheet'!$B$7:$O$1335,'2021 Balance Sheet'!J$2, FALSE),0)</f>
        <v>46791.31</v>
      </c>
      <c r="AJ507" s="199">
        <f>IFERROR(VLOOKUP('SAP Data'!$C507,'2021 Balance Sheet'!$B$7:$O$1335,'2021 Balance Sheet'!K$2, FALSE),0)</f>
        <v>47478.400000000001</v>
      </c>
      <c r="AK507" s="199">
        <f>IFERROR(VLOOKUP('SAP Data'!$C507,'2021 Balance Sheet'!$B$7:$O$1335,'2021 Balance Sheet'!L$2, FALSE),0)</f>
        <v>48093.59</v>
      </c>
      <c r="AL507" s="199">
        <f>IFERROR(VLOOKUP('SAP Data'!$C507,'2021 Balance Sheet'!$B$7:$O$1335,'2021 Balance Sheet'!M$2, FALSE),0)</f>
        <v>50992.54</v>
      </c>
      <c r="AM507" s="199">
        <f>IFERROR(VLOOKUP('SAP Data'!$C507,'2021 Balance Sheet'!$B$7:$O$1335,'2021 Balance Sheet'!N$2, FALSE),0)</f>
        <v>60721.46</v>
      </c>
      <c r="AN507" s="199">
        <f>IFERROR(VLOOKUP('SAP Data'!$C507,'2021 Balance Sheet'!$B$7:$O$1335,'2021 Balance Sheet'!O$2, FALSE),0)</f>
        <v>67338.95</v>
      </c>
      <c r="AO507" s="203">
        <f t="shared" si="17"/>
        <v>0</v>
      </c>
    </row>
    <row r="508" spans="1:41" ht="15.75" thickBot="1" x14ac:dyDescent="0.3">
      <c r="A508" s="26" t="str">
        <f t="shared" si="16"/>
        <v>186500</v>
      </c>
      <c r="B508" s="306" t="s">
        <v>313</v>
      </c>
      <c r="C508" s="307" t="s">
        <v>766</v>
      </c>
      <c r="D508" s="125" t="s">
        <v>4</v>
      </c>
      <c r="E508" s="139">
        <v>0</v>
      </c>
      <c r="F508" s="139">
        <v>0</v>
      </c>
      <c r="G508" s="309">
        <v>-19448845.5</v>
      </c>
      <c r="H508" s="139">
        <v>0</v>
      </c>
      <c r="I508" s="139">
        <v>0</v>
      </c>
      <c r="J508" s="139">
        <v>-27550111.649999999</v>
      </c>
      <c r="K508" s="139">
        <v>0</v>
      </c>
      <c r="L508" s="139">
        <v>0</v>
      </c>
      <c r="M508" s="305">
        <v>-30314130.109999999</v>
      </c>
      <c r="N508" s="139">
        <v>0</v>
      </c>
      <c r="O508" s="139">
        <v>0</v>
      </c>
      <c r="P508" s="305">
        <v>-14183865.189999999</v>
      </c>
      <c r="Q508" s="199">
        <v>0</v>
      </c>
      <c r="R508" s="199">
        <v>0</v>
      </c>
      <c r="S508" s="199">
        <v>-30106.23</v>
      </c>
      <c r="T508" s="199">
        <v>0</v>
      </c>
      <c r="U508" s="199">
        <v>0</v>
      </c>
      <c r="V508" s="199">
        <v>1889006.38</v>
      </c>
      <c r="W508" s="199">
        <v>0</v>
      </c>
      <c r="X508" s="199">
        <v>0</v>
      </c>
      <c r="Y508" s="199">
        <v>-2612913.2599999998</v>
      </c>
      <c r="Z508" s="199">
        <v>0</v>
      </c>
      <c r="AA508" s="199">
        <v>0</v>
      </c>
      <c r="AB508" s="199">
        <v>-2674132.6</v>
      </c>
      <c r="AC508" s="199">
        <f>IFERROR(VLOOKUP('SAP Data'!$C508,'2021 Balance Sheet'!$B$7:$O$1335,'2021 Balance Sheet'!D$2, FALSE),0)</f>
        <v>0</v>
      </c>
      <c r="AD508" s="199">
        <f>IFERROR(VLOOKUP('SAP Data'!$C508,'2021 Balance Sheet'!$B$7:$O$1335,'2021 Balance Sheet'!E$2, FALSE),0)</f>
        <v>0</v>
      </c>
      <c r="AE508" s="199">
        <f>IFERROR(VLOOKUP('SAP Data'!$C508,'2021 Balance Sheet'!$B$7:$O$1335,'2021 Balance Sheet'!F$2, FALSE),0)</f>
        <v>-19684400.879999999</v>
      </c>
      <c r="AF508" s="199">
        <f>IFERROR(VLOOKUP('SAP Data'!$C508,'2021 Balance Sheet'!$B$7:$O$1335,'2021 Balance Sheet'!G$2, FALSE),0)</f>
        <v>0</v>
      </c>
      <c r="AG508" s="199">
        <f>IFERROR(VLOOKUP('SAP Data'!$C508,'2021 Balance Sheet'!$B$7:$O$1335,'2021 Balance Sheet'!H$2, FALSE),0)</f>
        <v>0</v>
      </c>
      <c r="AH508" s="199">
        <f>IFERROR(VLOOKUP('SAP Data'!$C508,'2021 Balance Sheet'!$B$7:$O$1335,'2021 Balance Sheet'!I$2, FALSE),0)</f>
        <v>-39509198.520000003</v>
      </c>
      <c r="AI508" s="199">
        <f>IFERROR(VLOOKUP('SAP Data'!$C508,'2021 Balance Sheet'!$B$7:$O$1335,'2021 Balance Sheet'!J$2, FALSE),0)</f>
        <v>0</v>
      </c>
      <c r="AJ508" s="199">
        <f>IFERROR(VLOOKUP('SAP Data'!$C508,'2021 Balance Sheet'!$B$7:$O$1335,'2021 Balance Sheet'!K$2, FALSE),0)</f>
        <v>0</v>
      </c>
      <c r="AK508" s="199">
        <f>IFERROR(VLOOKUP('SAP Data'!$C508,'2021 Balance Sheet'!$B$7:$O$1335,'2021 Balance Sheet'!L$2, FALSE),0)</f>
        <v>-55921569.640000001</v>
      </c>
      <c r="AL508" s="199">
        <f>IFERROR(VLOOKUP('SAP Data'!$C508,'2021 Balance Sheet'!$B$7:$O$1335,'2021 Balance Sheet'!M$2, FALSE),0)</f>
        <v>0</v>
      </c>
      <c r="AM508" s="199">
        <f>IFERROR(VLOOKUP('SAP Data'!$C508,'2021 Balance Sheet'!$B$7:$O$1335,'2021 Balance Sheet'!N$2, FALSE),0)</f>
        <v>0</v>
      </c>
      <c r="AN508" s="199">
        <f>IFERROR(VLOOKUP('SAP Data'!$C508,'2021 Balance Sheet'!$B$7:$O$1335,'2021 Balance Sheet'!O$2, FALSE),0)</f>
        <v>-39197127.549999997</v>
      </c>
      <c r="AO508" s="198">
        <f t="shared" si="15"/>
        <v>-2674132.6</v>
      </c>
    </row>
    <row r="509" spans="1:41" ht="15.75" thickBot="1" x14ac:dyDescent="0.3">
      <c r="A509" s="26" t="str">
        <f t="shared" si="16"/>
        <v>500139</v>
      </c>
      <c r="B509" s="148" t="s">
        <v>1603</v>
      </c>
      <c r="C509" s="153">
        <v>500139</v>
      </c>
      <c r="D509" s="166"/>
      <c r="E509" s="140">
        <v>725000</v>
      </c>
      <c r="F509" s="140">
        <v>725000</v>
      </c>
      <c r="G509" s="140">
        <v>541000</v>
      </c>
      <c r="H509" s="140">
        <v>541000</v>
      </c>
      <c r="I509" s="140">
        <v>541000</v>
      </c>
      <c r="J509" s="140">
        <v>670000</v>
      </c>
      <c r="K509" s="140">
        <v>670000</v>
      </c>
      <c r="L509" s="140">
        <v>670000</v>
      </c>
      <c r="M509" s="140">
        <v>1610000</v>
      </c>
      <c r="N509" s="140">
        <v>1610000</v>
      </c>
      <c r="O509" s="140">
        <v>1610000</v>
      </c>
      <c r="P509" s="140">
        <v>3336883</v>
      </c>
      <c r="Q509" s="199">
        <v>3336883</v>
      </c>
      <c r="R509" s="199">
        <v>3336883</v>
      </c>
      <c r="S509" s="199">
        <v>2451319</v>
      </c>
      <c r="T509" s="199">
        <v>2451319</v>
      </c>
      <c r="U509" s="199">
        <v>2451319</v>
      </c>
      <c r="V509" s="199">
        <v>3957506</v>
      </c>
      <c r="W509" s="199">
        <v>3957506</v>
      </c>
      <c r="X509" s="199">
        <v>3957506</v>
      </c>
      <c r="Y509" s="199">
        <v>12921125</v>
      </c>
      <c r="Z509" s="199">
        <v>12921125</v>
      </c>
      <c r="AA509" s="199">
        <v>12921125</v>
      </c>
      <c r="AB509" s="199">
        <v>6134724</v>
      </c>
      <c r="AC509" s="199">
        <f>IFERROR(VLOOKUP('SAP Data'!$C509,'2021 Balance Sheet'!$B$7:$O$1335,'2021 Balance Sheet'!D$2, FALSE),0)</f>
        <v>6134724</v>
      </c>
      <c r="AD509" s="199">
        <f>IFERROR(VLOOKUP('SAP Data'!$C509,'2021 Balance Sheet'!$B$7:$O$1335,'2021 Balance Sheet'!E$2, FALSE),0)</f>
        <v>6134724</v>
      </c>
      <c r="AE509" s="199">
        <f>IFERROR(VLOOKUP('SAP Data'!$C509,'2021 Balance Sheet'!$B$7:$O$1335,'2021 Balance Sheet'!F$2, FALSE),0)</f>
        <v>3086517</v>
      </c>
      <c r="AF509" s="199">
        <f>IFERROR(VLOOKUP('SAP Data'!$C509,'2021 Balance Sheet'!$B$7:$O$1335,'2021 Balance Sheet'!G$2, FALSE),0)</f>
        <v>3086517</v>
      </c>
      <c r="AG509" s="199">
        <f>IFERROR(VLOOKUP('SAP Data'!$C509,'2021 Balance Sheet'!$B$7:$O$1335,'2021 Balance Sheet'!H$2, FALSE),0)</f>
        <v>3086517</v>
      </c>
      <c r="AH509" s="199">
        <f>IFERROR(VLOOKUP('SAP Data'!$C509,'2021 Balance Sheet'!$B$7:$O$1335,'2021 Balance Sheet'!I$2, FALSE),0)</f>
        <v>7912072</v>
      </c>
      <c r="AI509" s="199">
        <f>IFERROR(VLOOKUP('SAP Data'!$C509,'2021 Balance Sheet'!$B$7:$O$1335,'2021 Balance Sheet'!J$2, FALSE),0)</f>
        <v>7912072</v>
      </c>
      <c r="AJ509" s="199">
        <f>IFERROR(VLOOKUP('SAP Data'!$C509,'2021 Balance Sheet'!$B$7:$O$1335,'2021 Balance Sheet'!K$2, FALSE),0)</f>
        <v>7912072</v>
      </c>
      <c r="AK509" s="199">
        <f>IFERROR(VLOOKUP('SAP Data'!$C509,'2021 Balance Sheet'!$B$7:$O$1335,'2021 Balance Sheet'!L$2, FALSE),0)</f>
        <v>24555236</v>
      </c>
      <c r="AL509" s="199">
        <f>IFERROR(VLOOKUP('SAP Data'!$C509,'2021 Balance Sheet'!$B$7:$O$1335,'2021 Balance Sheet'!M$2, FALSE),0)</f>
        <v>24555236</v>
      </c>
      <c r="AM509" s="199">
        <f>IFERROR(VLOOKUP('SAP Data'!$C509,'2021 Balance Sheet'!$B$7:$O$1335,'2021 Balance Sheet'!N$2, FALSE),0)</f>
        <v>24555236</v>
      </c>
      <c r="AN509" s="199">
        <f>IFERROR(VLOOKUP('SAP Data'!$C509,'2021 Balance Sheet'!$B$7:$O$1335,'2021 Balance Sheet'!O$2, FALSE),0)</f>
        <v>10730151</v>
      </c>
      <c r="AO509" s="198">
        <f t="shared" si="15"/>
        <v>6134724</v>
      </c>
    </row>
    <row r="510" spans="1:41" ht="15.75" thickBot="1" x14ac:dyDescent="0.3">
      <c r="A510" s="26" t="str">
        <f t="shared" si="16"/>
        <v>186630</v>
      </c>
      <c r="B510" s="149" t="s">
        <v>768</v>
      </c>
      <c r="C510" s="153" t="s">
        <v>769</v>
      </c>
      <c r="D510" s="125" t="s">
        <v>4</v>
      </c>
      <c r="E510" s="139">
        <v>105000</v>
      </c>
      <c r="F510" s="139">
        <v>105000</v>
      </c>
      <c r="G510" s="139">
        <v>0</v>
      </c>
      <c r="H510" s="139">
        <v>0</v>
      </c>
      <c r="I510" s="139">
        <v>0</v>
      </c>
      <c r="J510" s="139">
        <v>80000</v>
      </c>
      <c r="K510" s="139">
        <v>80000</v>
      </c>
      <c r="L510" s="139">
        <v>80000</v>
      </c>
      <c r="M510" s="139">
        <v>1170000</v>
      </c>
      <c r="N510" s="139">
        <v>1170000</v>
      </c>
      <c r="O510" s="139">
        <v>1170000</v>
      </c>
      <c r="P510" s="139">
        <v>3047254</v>
      </c>
      <c r="Q510" s="199">
        <v>3047254</v>
      </c>
      <c r="R510" s="199">
        <v>3047254</v>
      </c>
      <c r="S510" s="199">
        <v>2228097</v>
      </c>
      <c r="T510" s="199">
        <v>2228097</v>
      </c>
      <c r="U510" s="199">
        <v>2228097</v>
      </c>
      <c r="V510" s="199">
        <v>3742654</v>
      </c>
      <c r="W510" s="199">
        <v>3742654</v>
      </c>
      <c r="X510" s="199">
        <v>3742654</v>
      </c>
      <c r="Y510" s="199">
        <v>12847599</v>
      </c>
      <c r="Z510" s="199">
        <v>12847599</v>
      </c>
      <c r="AA510" s="199">
        <v>12847599</v>
      </c>
      <c r="AB510" s="199">
        <v>6126534</v>
      </c>
      <c r="AC510" s="199">
        <f>IFERROR(VLOOKUP('SAP Data'!$C510,'2021 Balance Sheet'!$B$7:$O$1335,'2021 Balance Sheet'!D$2, FALSE),0)</f>
        <v>6126534</v>
      </c>
      <c r="AD510" s="199">
        <f>IFERROR(VLOOKUP('SAP Data'!$C510,'2021 Balance Sheet'!$B$7:$O$1335,'2021 Balance Sheet'!E$2, FALSE),0)</f>
        <v>6126534</v>
      </c>
      <c r="AE510" s="199">
        <f>IFERROR(VLOOKUP('SAP Data'!$C510,'2021 Balance Sheet'!$B$7:$O$1335,'2021 Balance Sheet'!F$2, FALSE),0)</f>
        <v>3086517</v>
      </c>
      <c r="AF510" s="199">
        <f>IFERROR(VLOOKUP('SAP Data'!$C510,'2021 Balance Sheet'!$B$7:$O$1335,'2021 Balance Sheet'!G$2, FALSE),0)</f>
        <v>3086517</v>
      </c>
      <c r="AG510" s="199">
        <f>IFERROR(VLOOKUP('SAP Data'!$C510,'2021 Balance Sheet'!$B$7:$O$1335,'2021 Balance Sheet'!H$2, FALSE),0)</f>
        <v>3086517</v>
      </c>
      <c r="AH510" s="199">
        <f>IFERROR(VLOOKUP('SAP Data'!$C510,'2021 Balance Sheet'!$B$7:$O$1335,'2021 Balance Sheet'!I$2, FALSE),0)</f>
        <v>7818363</v>
      </c>
      <c r="AI510" s="199">
        <f>IFERROR(VLOOKUP('SAP Data'!$C510,'2021 Balance Sheet'!$B$7:$O$1335,'2021 Balance Sheet'!J$2, FALSE),0)</f>
        <v>7818363</v>
      </c>
      <c r="AJ510" s="199">
        <f>IFERROR(VLOOKUP('SAP Data'!$C510,'2021 Balance Sheet'!$B$7:$O$1335,'2021 Balance Sheet'!K$2, FALSE),0)</f>
        <v>7818363</v>
      </c>
      <c r="AK510" s="199">
        <f>IFERROR(VLOOKUP('SAP Data'!$C510,'2021 Balance Sheet'!$B$7:$O$1335,'2021 Balance Sheet'!L$2, FALSE),0)</f>
        <v>24435620</v>
      </c>
      <c r="AL510" s="199">
        <f>IFERROR(VLOOKUP('SAP Data'!$C510,'2021 Balance Sheet'!$B$7:$O$1335,'2021 Balance Sheet'!M$2, FALSE),0)</f>
        <v>24435620</v>
      </c>
      <c r="AM510" s="199">
        <f>IFERROR(VLOOKUP('SAP Data'!$C510,'2021 Balance Sheet'!$B$7:$O$1335,'2021 Balance Sheet'!N$2, FALSE),0)</f>
        <v>24435620</v>
      </c>
      <c r="AN510" s="199">
        <f>IFERROR(VLOOKUP('SAP Data'!$C510,'2021 Balance Sheet'!$B$7:$O$1335,'2021 Balance Sheet'!O$2, FALSE),0)</f>
        <v>10660023</v>
      </c>
      <c r="AO510" s="198">
        <f t="shared" si="15"/>
        <v>6126534</v>
      </c>
    </row>
    <row r="511" spans="1:41" ht="15.75" thickBot="1" x14ac:dyDescent="0.3">
      <c r="A511" s="26" t="str">
        <f t="shared" si="16"/>
        <v>186635</v>
      </c>
      <c r="B511" s="149" t="s">
        <v>771</v>
      </c>
      <c r="C511" s="153" t="s">
        <v>772</v>
      </c>
      <c r="D511" s="125" t="s">
        <v>4</v>
      </c>
      <c r="E511" s="140">
        <v>620000</v>
      </c>
      <c r="F511" s="140">
        <v>620000</v>
      </c>
      <c r="G511" s="140">
        <v>541000</v>
      </c>
      <c r="H511" s="140">
        <v>541000</v>
      </c>
      <c r="I511" s="140">
        <v>541000</v>
      </c>
      <c r="J511" s="140">
        <v>590000</v>
      </c>
      <c r="K511" s="140">
        <v>590000</v>
      </c>
      <c r="L511" s="140">
        <v>590000</v>
      </c>
      <c r="M511" s="140">
        <v>440000</v>
      </c>
      <c r="N511" s="140">
        <v>440000</v>
      </c>
      <c r="O511" s="140">
        <v>440000</v>
      </c>
      <c r="P511" s="140">
        <v>289629</v>
      </c>
      <c r="Q511" s="199">
        <v>289629</v>
      </c>
      <c r="R511" s="199">
        <v>289629</v>
      </c>
      <c r="S511" s="199">
        <v>223222</v>
      </c>
      <c r="T511" s="199">
        <v>223222</v>
      </c>
      <c r="U511" s="199">
        <v>223222</v>
      </c>
      <c r="V511" s="199">
        <v>214852</v>
      </c>
      <c r="W511" s="199">
        <v>214852</v>
      </c>
      <c r="X511" s="199">
        <v>214852</v>
      </c>
      <c r="Y511" s="199">
        <v>73526</v>
      </c>
      <c r="Z511" s="199">
        <v>73526</v>
      </c>
      <c r="AA511" s="199">
        <v>73526</v>
      </c>
      <c r="AB511" s="199">
        <v>0</v>
      </c>
      <c r="AC511" s="199">
        <f>IFERROR(VLOOKUP('SAP Data'!$C511,'2021 Balance Sheet'!$B$7:$O$1335,'2021 Balance Sheet'!D$2, FALSE),0)</f>
        <v>0</v>
      </c>
      <c r="AD511" s="199">
        <f>IFERROR(VLOOKUP('SAP Data'!$C511,'2021 Balance Sheet'!$B$7:$O$1335,'2021 Balance Sheet'!E$2, FALSE),0)</f>
        <v>0</v>
      </c>
      <c r="AE511" s="199">
        <f>IFERROR(VLOOKUP('SAP Data'!$C511,'2021 Balance Sheet'!$B$7:$O$1335,'2021 Balance Sheet'!F$2, FALSE),0)</f>
        <v>0</v>
      </c>
      <c r="AF511" s="199">
        <f>IFERROR(VLOOKUP('SAP Data'!$C511,'2021 Balance Sheet'!$B$7:$O$1335,'2021 Balance Sheet'!G$2, FALSE),0)</f>
        <v>0</v>
      </c>
      <c r="AG511" s="199">
        <f>IFERROR(VLOOKUP('SAP Data'!$C511,'2021 Balance Sheet'!$B$7:$O$1335,'2021 Balance Sheet'!H$2, FALSE),0)</f>
        <v>0</v>
      </c>
      <c r="AH511" s="199">
        <f>IFERROR(VLOOKUP('SAP Data'!$C511,'2021 Balance Sheet'!$B$7:$O$1335,'2021 Balance Sheet'!I$2, FALSE),0)</f>
        <v>93709</v>
      </c>
      <c r="AI511" s="199">
        <f>IFERROR(VLOOKUP('SAP Data'!$C511,'2021 Balance Sheet'!$B$7:$O$1335,'2021 Balance Sheet'!J$2, FALSE),0)</f>
        <v>93709</v>
      </c>
      <c r="AJ511" s="199">
        <f>IFERROR(VLOOKUP('SAP Data'!$C511,'2021 Balance Sheet'!$B$7:$O$1335,'2021 Balance Sheet'!K$2, FALSE),0)</f>
        <v>93709</v>
      </c>
      <c r="AK511" s="199">
        <f>IFERROR(VLOOKUP('SAP Data'!$C511,'2021 Balance Sheet'!$B$7:$O$1335,'2021 Balance Sheet'!L$2, FALSE),0)</f>
        <v>62314</v>
      </c>
      <c r="AL511" s="199">
        <f>IFERROR(VLOOKUP('SAP Data'!$C511,'2021 Balance Sheet'!$B$7:$O$1335,'2021 Balance Sheet'!M$2, FALSE),0)</f>
        <v>62314</v>
      </c>
      <c r="AM511" s="199">
        <f>IFERROR(VLOOKUP('SAP Data'!$C511,'2021 Balance Sheet'!$B$7:$O$1335,'2021 Balance Sheet'!N$2, FALSE),0)</f>
        <v>62314</v>
      </c>
      <c r="AN511" s="199">
        <f>IFERROR(VLOOKUP('SAP Data'!$C511,'2021 Balance Sheet'!$B$7:$O$1335,'2021 Balance Sheet'!O$2, FALSE),0)</f>
        <v>0</v>
      </c>
      <c r="AO511" s="198">
        <f t="shared" si="15"/>
        <v>0</v>
      </c>
    </row>
    <row r="512" spans="1:41" ht="15.75" thickBot="1" x14ac:dyDescent="0.3">
      <c r="A512" s="26" t="str">
        <f t="shared" si="16"/>
        <v>186637</v>
      </c>
      <c r="B512" s="149" t="s">
        <v>774</v>
      </c>
      <c r="C512" s="153" t="s">
        <v>775</v>
      </c>
      <c r="D512" s="125" t="s">
        <v>4</v>
      </c>
      <c r="E512" s="140"/>
      <c r="F512" s="140"/>
      <c r="G512" s="140"/>
      <c r="H512" s="140"/>
      <c r="I512" s="140"/>
      <c r="J512" s="140"/>
      <c r="K512" s="140"/>
      <c r="L512" s="140"/>
      <c r="M512" s="140"/>
      <c r="N512" s="140"/>
      <c r="O512" s="140"/>
      <c r="P512" s="140"/>
      <c r="Q512" s="199">
        <v>0</v>
      </c>
      <c r="R512" s="199">
        <v>0</v>
      </c>
      <c r="S512" s="199">
        <v>0</v>
      </c>
      <c r="T512" s="199">
        <v>0</v>
      </c>
      <c r="U512" s="199">
        <v>0</v>
      </c>
      <c r="V512" s="199">
        <v>0</v>
      </c>
      <c r="W512" s="199">
        <v>0</v>
      </c>
      <c r="X512" s="199">
        <v>0</v>
      </c>
      <c r="Y512" s="199">
        <v>0</v>
      </c>
      <c r="Z512" s="199">
        <v>0</v>
      </c>
      <c r="AA512" s="199">
        <v>0</v>
      </c>
      <c r="AB512" s="199">
        <v>8190</v>
      </c>
      <c r="AC512" s="199">
        <f>IFERROR(VLOOKUP('SAP Data'!$C512,'2021 Balance Sheet'!$B$7:$O$1335,'2021 Balance Sheet'!D$2, FALSE),0)</f>
        <v>8190</v>
      </c>
      <c r="AD512" s="199">
        <f>IFERROR(VLOOKUP('SAP Data'!$C512,'2021 Balance Sheet'!$B$7:$O$1335,'2021 Balance Sheet'!E$2, FALSE),0)</f>
        <v>8190</v>
      </c>
      <c r="AE512" s="199">
        <f>IFERROR(VLOOKUP('SAP Data'!$C512,'2021 Balance Sheet'!$B$7:$O$1335,'2021 Balance Sheet'!F$2, FALSE),0)</f>
        <v>0</v>
      </c>
      <c r="AF512" s="199">
        <f>IFERROR(VLOOKUP('SAP Data'!$C512,'2021 Balance Sheet'!$B$7:$O$1335,'2021 Balance Sheet'!G$2, FALSE),0)</f>
        <v>0</v>
      </c>
      <c r="AG512" s="199">
        <f>IFERROR(VLOOKUP('SAP Data'!$C512,'2021 Balance Sheet'!$B$7:$O$1335,'2021 Balance Sheet'!H$2, FALSE),0)</f>
        <v>0</v>
      </c>
      <c r="AH512" s="199">
        <f>IFERROR(VLOOKUP('SAP Data'!$C512,'2021 Balance Sheet'!$B$7:$O$1335,'2021 Balance Sheet'!I$2, FALSE),0)</f>
        <v>0</v>
      </c>
      <c r="AI512" s="199">
        <f>IFERROR(VLOOKUP('SAP Data'!$C512,'2021 Balance Sheet'!$B$7:$O$1335,'2021 Balance Sheet'!J$2, FALSE),0)</f>
        <v>0</v>
      </c>
      <c r="AJ512" s="199">
        <f>IFERROR(VLOOKUP('SAP Data'!$C512,'2021 Balance Sheet'!$B$7:$O$1335,'2021 Balance Sheet'!K$2, FALSE),0)</f>
        <v>0</v>
      </c>
      <c r="AK512" s="199">
        <f>IFERROR(VLOOKUP('SAP Data'!$C512,'2021 Balance Sheet'!$B$7:$O$1335,'2021 Balance Sheet'!L$2, FALSE),0)</f>
        <v>57302</v>
      </c>
      <c r="AL512" s="199">
        <f>IFERROR(VLOOKUP('SAP Data'!$C512,'2021 Balance Sheet'!$B$7:$O$1335,'2021 Balance Sheet'!M$2, FALSE),0)</f>
        <v>57302</v>
      </c>
      <c r="AM512" s="199">
        <f>IFERROR(VLOOKUP('SAP Data'!$C512,'2021 Balance Sheet'!$B$7:$O$1335,'2021 Balance Sheet'!N$2, FALSE),0)</f>
        <v>57302</v>
      </c>
      <c r="AN512" s="199">
        <f>IFERROR(VLOOKUP('SAP Data'!$C512,'2021 Balance Sheet'!$B$7:$O$1335,'2021 Balance Sheet'!O$2, FALSE),0)</f>
        <v>70128</v>
      </c>
      <c r="AO512" s="198">
        <f t="shared" si="15"/>
        <v>8190</v>
      </c>
    </row>
    <row r="513" spans="1:41" ht="15.75" thickBot="1" x14ac:dyDescent="0.3">
      <c r="A513" s="26" t="str">
        <f t="shared" si="16"/>
        <v>001114</v>
      </c>
      <c r="B513" s="149" t="s">
        <v>2852</v>
      </c>
      <c r="C513" s="153">
        <v>5001114</v>
      </c>
      <c r="D513" s="125"/>
      <c r="E513" s="139"/>
      <c r="F513" s="139"/>
      <c r="G513" s="139"/>
      <c r="H513" s="139">
        <v>989970.27</v>
      </c>
      <c r="I513" s="139">
        <v>989970.27</v>
      </c>
      <c r="J513" s="139">
        <v>148886185.31999999</v>
      </c>
      <c r="K513" s="139">
        <v>151173350.31999999</v>
      </c>
      <c r="L513" s="139">
        <v>151173350.31999999</v>
      </c>
      <c r="M513" s="139">
        <v>147917537.69</v>
      </c>
      <c r="N513" s="139">
        <v>149874180.97999999</v>
      </c>
      <c r="O513" s="139">
        <v>149874180.97999999</v>
      </c>
      <c r="P513" s="139">
        <v>146309885.43000001</v>
      </c>
      <c r="Q513" s="199">
        <v>148597031.80000001</v>
      </c>
      <c r="R513" s="199">
        <v>148597031.80000001</v>
      </c>
      <c r="S513" s="199">
        <v>146937329.47999999</v>
      </c>
      <c r="T513" s="199">
        <v>147401518.38</v>
      </c>
      <c r="U513" s="199">
        <v>147401518.38</v>
      </c>
      <c r="V513" s="199">
        <v>146207894.06</v>
      </c>
      <c r="W513" s="199">
        <v>146207894.06</v>
      </c>
      <c r="X513" s="199">
        <v>146207894.06</v>
      </c>
      <c r="Y513" s="199">
        <v>144970751.16999999</v>
      </c>
      <c r="Z513" s="199">
        <v>144970751.16999999</v>
      </c>
      <c r="AA513" s="199">
        <v>144970751.16999999</v>
      </c>
      <c r="AB513" s="199">
        <v>143759204.56</v>
      </c>
      <c r="AC513" s="199">
        <f>IFERROR(VLOOKUP('SAP Data'!$C513,'2021 Balance Sheet'!$B$7:$O$1335,'2021 Balance Sheet'!D$2, FALSE),0)</f>
        <v>143759204.56</v>
      </c>
      <c r="AD513" s="199">
        <f>IFERROR(VLOOKUP('SAP Data'!$C513,'2021 Balance Sheet'!$B$7:$O$1335,'2021 Balance Sheet'!E$2, FALSE),0)</f>
        <v>143759204.56</v>
      </c>
      <c r="AE513" s="199">
        <f>IFERROR(VLOOKUP('SAP Data'!$C513,'2021 Balance Sheet'!$B$7:$O$1335,'2021 Balance Sheet'!F$2, FALSE),0)</f>
        <v>142586033.81</v>
      </c>
      <c r="AF513" s="199">
        <f>IFERROR(VLOOKUP('SAP Data'!$C513,'2021 Balance Sheet'!$B$7:$O$1335,'2021 Balance Sheet'!G$2, FALSE),0)</f>
        <v>142586033.81</v>
      </c>
      <c r="AG513" s="199">
        <f>IFERROR(VLOOKUP('SAP Data'!$C513,'2021 Balance Sheet'!$B$7:$O$1335,'2021 Balance Sheet'!H$2, FALSE),0)</f>
        <v>142586033.81</v>
      </c>
      <c r="AH513" s="199">
        <f>IFERROR(VLOOKUP('SAP Data'!$C513,'2021 Balance Sheet'!$B$7:$O$1335,'2021 Balance Sheet'!I$2, FALSE),0)</f>
        <v>141407741.19</v>
      </c>
      <c r="AI513" s="199">
        <f>IFERROR(VLOOKUP('SAP Data'!$C513,'2021 Balance Sheet'!$B$7:$O$1335,'2021 Balance Sheet'!J$2, FALSE),0)</f>
        <v>141407741.19</v>
      </c>
      <c r="AJ513" s="199">
        <f>IFERROR(VLOOKUP('SAP Data'!$C513,'2021 Balance Sheet'!$B$7:$O$1335,'2021 Balance Sheet'!K$2, FALSE),0)</f>
        <v>141407741.19</v>
      </c>
      <c r="AK513" s="199">
        <f>IFERROR(VLOOKUP('SAP Data'!$C513,'2021 Balance Sheet'!$B$7:$O$1335,'2021 Balance Sheet'!L$2, FALSE),0)</f>
        <v>140189102.66</v>
      </c>
      <c r="AL513" s="199">
        <f>IFERROR(VLOOKUP('SAP Data'!$C513,'2021 Balance Sheet'!$B$7:$O$1335,'2021 Balance Sheet'!M$2, FALSE),0)</f>
        <v>140189102.66</v>
      </c>
      <c r="AM513" s="199">
        <f>IFERROR(VLOOKUP('SAP Data'!$C513,'2021 Balance Sheet'!$B$7:$O$1335,'2021 Balance Sheet'!N$2, FALSE),0)</f>
        <v>140189102.66</v>
      </c>
      <c r="AN513" s="199">
        <f>IFERROR(VLOOKUP('SAP Data'!$C513,'2021 Balance Sheet'!$B$7:$O$1335,'2021 Balance Sheet'!O$2, FALSE),0)</f>
        <v>138994848.41</v>
      </c>
      <c r="AO513" s="198">
        <f t="shared" si="15"/>
        <v>143759204.56</v>
      </c>
    </row>
    <row r="514" spans="1:41" ht="15.75" thickBot="1" x14ac:dyDescent="0.3">
      <c r="A514" s="26" t="str">
        <f t="shared" si="16"/>
        <v>172500</v>
      </c>
      <c r="B514" s="149" t="s">
        <v>1637</v>
      </c>
      <c r="C514" s="153" t="s">
        <v>1638</v>
      </c>
      <c r="D514" s="125" t="s">
        <v>4</v>
      </c>
      <c r="E514" s="140">
        <v>1021407.81</v>
      </c>
      <c r="F514" s="140">
        <v>1021407.81</v>
      </c>
      <c r="G514" s="140">
        <v>989970.27</v>
      </c>
      <c r="H514" s="140">
        <v>989970.27</v>
      </c>
      <c r="I514" s="140">
        <v>989970.27</v>
      </c>
      <c r="J514" s="140">
        <v>959129.32</v>
      </c>
      <c r="K514" s="140">
        <v>959129.32</v>
      </c>
      <c r="L514" s="140">
        <v>959129.32</v>
      </c>
      <c r="M514" s="140">
        <v>930076.56</v>
      </c>
      <c r="N514" s="140">
        <v>930076.56</v>
      </c>
      <c r="O514" s="140">
        <v>930076.56</v>
      </c>
      <c r="P514" s="140">
        <v>897447.4</v>
      </c>
      <c r="Q514" s="199">
        <v>897447.4</v>
      </c>
      <c r="R514" s="199">
        <v>897447.4</v>
      </c>
      <c r="S514" s="199">
        <v>866606.44</v>
      </c>
      <c r="T514" s="199">
        <v>866606.44</v>
      </c>
      <c r="U514" s="199">
        <v>866606.44</v>
      </c>
      <c r="V514" s="199">
        <v>835765.49</v>
      </c>
      <c r="W514" s="199">
        <v>835765.49</v>
      </c>
      <c r="X514" s="199">
        <v>835765.49</v>
      </c>
      <c r="Y514" s="199">
        <v>804924.53</v>
      </c>
      <c r="Z514" s="199">
        <v>804924.53</v>
      </c>
      <c r="AA514" s="199">
        <v>804924.53</v>
      </c>
      <c r="AB514" s="199">
        <v>774083.57</v>
      </c>
      <c r="AC514" s="199">
        <f>IFERROR(VLOOKUP('SAP Data'!$C514,'2021 Balance Sheet'!$B$7:$O$1335,'2021 Balance Sheet'!D$2, FALSE),0)</f>
        <v>774083.57</v>
      </c>
      <c r="AD514" s="199">
        <f>IFERROR(VLOOKUP('SAP Data'!$C514,'2021 Balance Sheet'!$B$7:$O$1335,'2021 Balance Sheet'!E$2, FALSE),0)</f>
        <v>774083.57</v>
      </c>
      <c r="AE514" s="199">
        <f>IFERROR(VLOOKUP('SAP Data'!$C514,'2021 Balance Sheet'!$B$7:$O$1335,'2021 Balance Sheet'!F$2, FALSE),0)</f>
        <v>743242.61</v>
      </c>
      <c r="AF514" s="199">
        <f>IFERROR(VLOOKUP('SAP Data'!$C514,'2021 Balance Sheet'!$B$7:$O$1335,'2021 Balance Sheet'!G$2, FALSE),0)</f>
        <v>743242.61</v>
      </c>
      <c r="AG514" s="199">
        <f>IFERROR(VLOOKUP('SAP Data'!$C514,'2021 Balance Sheet'!$B$7:$O$1335,'2021 Balance Sheet'!H$2, FALSE),0)</f>
        <v>743242.61</v>
      </c>
      <c r="AH514" s="199">
        <f>IFERROR(VLOOKUP('SAP Data'!$C514,'2021 Balance Sheet'!$B$7:$O$1335,'2021 Balance Sheet'!I$2, FALSE),0)</f>
        <v>712401.66</v>
      </c>
      <c r="AI514" s="199">
        <f>IFERROR(VLOOKUP('SAP Data'!$C514,'2021 Balance Sheet'!$B$7:$O$1335,'2021 Balance Sheet'!J$2, FALSE),0)</f>
        <v>712401.66</v>
      </c>
      <c r="AJ514" s="199">
        <f>IFERROR(VLOOKUP('SAP Data'!$C514,'2021 Balance Sheet'!$B$7:$O$1335,'2021 Balance Sheet'!K$2, FALSE),0)</f>
        <v>712401.66</v>
      </c>
      <c r="AK514" s="199">
        <f>IFERROR(VLOOKUP('SAP Data'!$C514,'2021 Balance Sheet'!$B$7:$O$1335,'2021 Balance Sheet'!L$2, FALSE),0)</f>
        <v>682166.7</v>
      </c>
      <c r="AL514" s="199">
        <f>IFERROR(VLOOKUP('SAP Data'!$C514,'2021 Balance Sheet'!$B$7:$O$1335,'2021 Balance Sheet'!M$2, FALSE),0)</f>
        <v>682166.7</v>
      </c>
      <c r="AM514" s="199">
        <f>IFERROR(VLOOKUP('SAP Data'!$C514,'2021 Balance Sheet'!$B$7:$O$1335,'2021 Balance Sheet'!N$2, FALSE),0)</f>
        <v>682166.7</v>
      </c>
      <c r="AN514" s="199">
        <f>IFERROR(VLOOKUP('SAP Data'!$C514,'2021 Balance Sheet'!$B$7:$O$1335,'2021 Balance Sheet'!O$2, FALSE),0)</f>
        <v>650719.74</v>
      </c>
      <c r="AO514" s="198">
        <f t="shared" si="15"/>
        <v>774083.57</v>
      </c>
    </row>
    <row r="515" spans="1:41" ht="15.75" thickBot="1" x14ac:dyDescent="0.3">
      <c r="A515" s="26" t="str">
        <f t="shared" si="16"/>
        <v>172501</v>
      </c>
      <c r="B515" s="149" t="s">
        <v>2853</v>
      </c>
      <c r="C515" s="153" t="s">
        <v>2854</v>
      </c>
      <c r="D515" s="125" t="s">
        <v>4</v>
      </c>
      <c r="E515" s="139"/>
      <c r="F515" s="139"/>
      <c r="G515" s="139"/>
      <c r="H515" s="139">
        <v>0</v>
      </c>
      <c r="I515" s="139">
        <v>0</v>
      </c>
      <c r="J515" s="139">
        <v>147927056</v>
      </c>
      <c r="K515" s="139">
        <v>150214221</v>
      </c>
      <c r="L515" s="139">
        <v>150214221</v>
      </c>
      <c r="M515" s="139">
        <v>146987461.13</v>
      </c>
      <c r="N515" s="139">
        <v>148944104.41999999</v>
      </c>
      <c r="O515" s="139">
        <v>148944104.41999999</v>
      </c>
      <c r="P515" s="139">
        <v>145412438.03</v>
      </c>
      <c r="Q515" s="199">
        <v>147699584.40000001</v>
      </c>
      <c r="R515" s="199">
        <v>147699584.40000001</v>
      </c>
      <c r="S515" s="199">
        <v>146070723.03999999</v>
      </c>
      <c r="T515" s="199">
        <v>146534911.94</v>
      </c>
      <c r="U515" s="199">
        <v>146534911.94</v>
      </c>
      <c r="V515" s="199">
        <v>145372128.56999999</v>
      </c>
      <c r="W515" s="199">
        <v>145372128.56999999</v>
      </c>
      <c r="X515" s="199">
        <v>145372128.56999999</v>
      </c>
      <c r="Y515" s="199">
        <v>144165826.63999999</v>
      </c>
      <c r="Z515" s="199">
        <v>144165826.63999999</v>
      </c>
      <c r="AA515" s="199">
        <v>144165826.63999999</v>
      </c>
      <c r="AB515" s="199">
        <v>142985120.99000001</v>
      </c>
      <c r="AC515" s="199">
        <f>IFERROR(VLOOKUP('SAP Data'!$C515,'2021 Balance Sheet'!$B$7:$O$1335,'2021 Balance Sheet'!D$2, FALSE),0)</f>
        <v>142985120.99000001</v>
      </c>
      <c r="AD515" s="199">
        <f>IFERROR(VLOOKUP('SAP Data'!$C515,'2021 Balance Sheet'!$B$7:$O$1335,'2021 Balance Sheet'!E$2, FALSE),0)</f>
        <v>142985120.99000001</v>
      </c>
      <c r="AE515" s="199">
        <f>IFERROR(VLOOKUP('SAP Data'!$C515,'2021 Balance Sheet'!$B$7:$O$1335,'2021 Balance Sheet'!F$2, FALSE),0)</f>
        <v>141842791.19999999</v>
      </c>
      <c r="AF515" s="199">
        <f>IFERROR(VLOOKUP('SAP Data'!$C515,'2021 Balance Sheet'!$B$7:$O$1335,'2021 Balance Sheet'!G$2, FALSE),0)</f>
        <v>141842791.19999999</v>
      </c>
      <c r="AG515" s="199">
        <f>IFERROR(VLOOKUP('SAP Data'!$C515,'2021 Balance Sheet'!$B$7:$O$1335,'2021 Balance Sheet'!H$2, FALSE),0)</f>
        <v>141842791.19999999</v>
      </c>
      <c r="AH515" s="199">
        <f>IFERROR(VLOOKUP('SAP Data'!$C515,'2021 Balance Sheet'!$B$7:$O$1335,'2021 Balance Sheet'!I$2, FALSE),0)</f>
        <v>140695339.53</v>
      </c>
      <c r="AI515" s="199">
        <f>IFERROR(VLOOKUP('SAP Data'!$C515,'2021 Balance Sheet'!$B$7:$O$1335,'2021 Balance Sheet'!J$2, FALSE),0)</f>
        <v>140695339.53</v>
      </c>
      <c r="AJ515" s="199">
        <f>IFERROR(VLOOKUP('SAP Data'!$C515,'2021 Balance Sheet'!$B$7:$O$1335,'2021 Balance Sheet'!K$2, FALSE),0)</f>
        <v>140695339.53</v>
      </c>
      <c r="AK515" s="199">
        <f>IFERROR(VLOOKUP('SAP Data'!$C515,'2021 Balance Sheet'!$B$7:$O$1335,'2021 Balance Sheet'!L$2, FALSE),0)</f>
        <v>139506935.96000001</v>
      </c>
      <c r="AL515" s="199">
        <f>IFERROR(VLOOKUP('SAP Data'!$C515,'2021 Balance Sheet'!$B$7:$O$1335,'2021 Balance Sheet'!M$2, FALSE),0)</f>
        <v>139506935.96000001</v>
      </c>
      <c r="AM515" s="199">
        <f>IFERROR(VLOOKUP('SAP Data'!$C515,'2021 Balance Sheet'!$B$7:$O$1335,'2021 Balance Sheet'!N$2, FALSE),0)</f>
        <v>139506935.96000001</v>
      </c>
      <c r="AN515" s="199">
        <f>IFERROR(VLOOKUP('SAP Data'!$C515,'2021 Balance Sheet'!$B$7:$O$1335,'2021 Balance Sheet'!O$2, FALSE),0)</f>
        <v>138344128.66999999</v>
      </c>
      <c r="AO515" s="198">
        <f t="shared" si="15"/>
        <v>142985120.99000001</v>
      </c>
    </row>
    <row r="516" spans="1:41" ht="15.75" thickBot="1" x14ac:dyDescent="0.3">
      <c r="A516" s="26" t="str">
        <f t="shared" si="16"/>
        <v>500140</v>
      </c>
      <c r="B516" s="148" t="s">
        <v>1633</v>
      </c>
      <c r="C516" s="153">
        <v>500140</v>
      </c>
      <c r="D516" s="166"/>
      <c r="E516" s="140">
        <v>50035545.369999997</v>
      </c>
      <c r="F516" s="140">
        <v>50149182.439999998</v>
      </c>
      <c r="G516" s="140">
        <v>50211336.090000004</v>
      </c>
      <c r="H516" s="140">
        <v>50324973.159999996</v>
      </c>
      <c r="I516" s="140">
        <v>50438610.229999997</v>
      </c>
      <c r="J516" s="140">
        <v>49281923.299999997</v>
      </c>
      <c r="K516" s="140">
        <v>49387666.909999996</v>
      </c>
      <c r="L516" s="140">
        <v>49446613.020000003</v>
      </c>
      <c r="M516" s="140">
        <v>49503211.789999999</v>
      </c>
      <c r="N516" s="140">
        <v>49615850.880000003</v>
      </c>
      <c r="O516" s="140">
        <v>49728489.969999999</v>
      </c>
      <c r="P516" s="140">
        <v>49836948.780000001</v>
      </c>
      <c r="Q516" s="199">
        <v>49949022.369999997</v>
      </c>
      <c r="R516" s="199">
        <v>50000111.100000001</v>
      </c>
      <c r="S516" s="199">
        <v>48450139.090000004</v>
      </c>
      <c r="T516" s="199">
        <v>48559553.619999997</v>
      </c>
      <c r="U516" s="199">
        <v>48619003.43</v>
      </c>
      <c r="V516" s="199">
        <v>48672525.479999997</v>
      </c>
      <c r="W516" s="199">
        <v>48758115.859999999</v>
      </c>
      <c r="X516" s="199">
        <v>48819543.359999999</v>
      </c>
      <c r="Y516" s="199">
        <v>48929130.280000001</v>
      </c>
      <c r="Z516" s="199">
        <v>49038717.200000003</v>
      </c>
      <c r="AA516" s="199">
        <v>49148304.119999997</v>
      </c>
      <c r="AB516" s="199">
        <v>49241333.490000002</v>
      </c>
      <c r="AC516" s="199">
        <f>IFERROR(VLOOKUP('SAP Data'!$C516,'2021 Balance Sheet'!$B$7:$O$1335,'2021 Balance Sheet'!D$2, FALSE),0)</f>
        <v>49349642.789999999</v>
      </c>
      <c r="AD516" s="199">
        <f>IFERROR(VLOOKUP('SAP Data'!$C516,'2021 Balance Sheet'!$B$7:$O$1335,'2021 Balance Sheet'!E$2, FALSE),0)</f>
        <v>49457952.090000004</v>
      </c>
      <c r="AE516" s="199">
        <f>IFERROR(VLOOKUP('SAP Data'!$C516,'2021 Balance Sheet'!$B$7:$O$1335,'2021 Balance Sheet'!F$2, FALSE),0)</f>
        <v>47410840.130000003</v>
      </c>
      <c r="AF516" s="199">
        <f>IFERROR(VLOOKUP('SAP Data'!$C516,'2021 Balance Sheet'!$B$7:$O$1335,'2021 Balance Sheet'!G$2, FALSE),0)</f>
        <v>47509808.409999996</v>
      </c>
      <c r="AG516" s="199">
        <f>IFERROR(VLOOKUP('SAP Data'!$C516,'2021 Balance Sheet'!$B$7:$O$1335,'2021 Balance Sheet'!H$2, FALSE),0)</f>
        <v>47608776.689999998</v>
      </c>
      <c r="AH516" s="199">
        <f>IFERROR(VLOOKUP('SAP Data'!$C516,'2021 Balance Sheet'!$B$7:$O$1335,'2021 Balance Sheet'!I$2, FALSE),0)</f>
        <v>47695193.890000001</v>
      </c>
      <c r="AI516" s="199">
        <f>IFERROR(VLOOKUP('SAP Data'!$C516,'2021 Balance Sheet'!$B$7:$O$1335,'2021 Balance Sheet'!J$2, FALSE),0)</f>
        <v>47810057.93</v>
      </c>
      <c r="AJ516" s="199">
        <f>IFERROR(VLOOKUP('SAP Data'!$C516,'2021 Balance Sheet'!$B$7:$O$1335,'2021 Balance Sheet'!K$2, FALSE),0)</f>
        <v>47912805.270000003</v>
      </c>
      <c r="AK516" s="199">
        <f>IFERROR(VLOOKUP('SAP Data'!$C516,'2021 Balance Sheet'!$B$7:$O$1335,'2021 Balance Sheet'!L$2, FALSE),0)</f>
        <v>47969628.990000002</v>
      </c>
      <c r="AL516" s="199">
        <f>IFERROR(VLOOKUP('SAP Data'!$C516,'2021 Balance Sheet'!$B$7:$O$1335,'2021 Balance Sheet'!M$2, FALSE),0)</f>
        <v>48072177.340000004</v>
      </c>
      <c r="AM516" s="199">
        <f>IFERROR(VLOOKUP('SAP Data'!$C516,'2021 Balance Sheet'!$B$7:$O$1335,'2021 Balance Sheet'!N$2, FALSE),0)</f>
        <v>48174725.689999998</v>
      </c>
      <c r="AN516" s="199">
        <f>IFERROR(VLOOKUP('SAP Data'!$C516,'2021 Balance Sheet'!$B$7:$O$1335,'2021 Balance Sheet'!O$2, FALSE),0)</f>
        <v>48177808.43</v>
      </c>
      <c r="AO516" s="198">
        <f t="shared" si="15"/>
        <v>49241333.490000002</v>
      </c>
    </row>
    <row r="517" spans="1:41" ht="15.75" thickBot="1" x14ac:dyDescent="0.3">
      <c r="A517" s="26" t="str">
        <f t="shared" si="16"/>
        <v>500150</v>
      </c>
      <c r="B517" s="149" t="s">
        <v>1633</v>
      </c>
      <c r="C517" s="153">
        <v>500150</v>
      </c>
      <c r="D517" s="166"/>
      <c r="E517" s="139">
        <v>0</v>
      </c>
      <c r="F517" s="139">
        <v>0</v>
      </c>
      <c r="G517" s="139">
        <v>0</v>
      </c>
      <c r="H517" s="139">
        <v>0</v>
      </c>
      <c r="I517" s="139">
        <v>0</v>
      </c>
      <c r="J517" s="139">
        <v>0</v>
      </c>
      <c r="K517" s="139">
        <v>0</v>
      </c>
      <c r="L517" s="139">
        <v>0</v>
      </c>
      <c r="M517" s="139">
        <v>0</v>
      </c>
      <c r="N517" s="139">
        <v>0</v>
      </c>
      <c r="O517" s="139">
        <v>0</v>
      </c>
      <c r="P517" s="139">
        <v>0</v>
      </c>
      <c r="Q517" s="199">
        <v>0</v>
      </c>
      <c r="R517" s="199">
        <v>0</v>
      </c>
      <c r="S517" s="199">
        <v>0</v>
      </c>
      <c r="T517" s="199">
        <v>0</v>
      </c>
      <c r="U517" s="199">
        <v>0</v>
      </c>
      <c r="V517" s="199">
        <v>0</v>
      </c>
      <c r="W517" s="199">
        <v>0</v>
      </c>
      <c r="X517" s="199">
        <v>0</v>
      </c>
      <c r="Y517" s="199">
        <v>0</v>
      </c>
      <c r="Z517" s="199">
        <v>0</v>
      </c>
      <c r="AA517" s="199">
        <v>0</v>
      </c>
      <c r="AB517" s="199">
        <v>0</v>
      </c>
      <c r="AC517" s="199">
        <f>IFERROR(VLOOKUP('SAP Data'!$C517,'2021 Balance Sheet'!$B$7:$O$1335,'2021 Balance Sheet'!D$2, FALSE),0)</f>
        <v>0</v>
      </c>
      <c r="AD517" s="199">
        <f>IFERROR(VLOOKUP('SAP Data'!$C517,'2021 Balance Sheet'!$B$7:$O$1335,'2021 Balance Sheet'!E$2, FALSE),0)</f>
        <v>0</v>
      </c>
      <c r="AE517" s="199">
        <f>IFERROR(VLOOKUP('SAP Data'!$C517,'2021 Balance Sheet'!$B$7:$O$1335,'2021 Balance Sheet'!F$2, FALSE),0)</f>
        <v>0</v>
      </c>
      <c r="AF517" s="199">
        <f>IFERROR(VLOOKUP('SAP Data'!$C517,'2021 Balance Sheet'!$B$7:$O$1335,'2021 Balance Sheet'!G$2, FALSE),0)</f>
        <v>0</v>
      </c>
      <c r="AG517" s="199">
        <f>IFERROR(VLOOKUP('SAP Data'!$C517,'2021 Balance Sheet'!$B$7:$O$1335,'2021 Balance Sheet'!H$2, FALSE),0)</f>
        <v>0</v>
      </c>
      <c r="AH517" s="199">
        <f>IFERROR(VLOOKUP('SAP Data'!$C517,'2021 Balance Sheet'!$B$7:$O$1335,'2021 Balance Sheet'!I$2, FALSE),0)</f>
        <v>0</v>
      </c>
      <c r="AI517" s="199">
        <f>IFERROR(VLOOKUP('SAP Data'!$C517,'2021 Balance Sheet'!$B$7:$O$1335,'2021 Balance Sheet'!J$2, FALSE),0)</f>
        <v>0</v>
      </c>
      <c r="AJ517" s="199">
        <f>IFERROR(VLOOKUP('SAP Data'!$C517,'2021 Balance Sheet'!$B$7:$O$1335,'2021 Balance Sheet'!K$2, FALSE),0)</f>
        <v>0</v>
      </c>
      <c r="AK517" s="199">
        <f>IFERROR(VLOOKUP('SAP Data'!$C517,'2021 Balance Sheet'!$B$7:$O$1335,'2021 Balance Sheet'!L$2, FALSE),0)</f>
        <v>0</v>
      </c>
      <c r="AL517" s="199">
        <f>IFERROR(VLOOKUP('SAP Data'!$C517,'2021 Balance Sheet'!$B$7:$O$1335,'2021 Balance Sheet'!M$2, FALSE),0)</f>
        <v>0</v>
      </c>
      <c r="AM517" s="199">
        <f>IFERROR(VLOOKUP('SAP Data'!$C517,'2021 Balance Sheet'!$B$7:$O$1335,'2021 Balance Sheet'!N$2, FALSE),0)</f>
        <v>0</v>
      </c>
      <c r="AN517" s="199">
        <f>IFERROR(VLOOKUP('SAP Data'!$C517,'2021 Balance Sheet'!$B$7:$O$1335,'2021 Balance Sheet'!O$2, FALSE),0)</f>
        <v>0</v>
      </c>
      <c r="AO517" s="198">
        <f t="shared" si="15"/>
        <v>0</v>
      </c>
    </row>
    <row r="518" spans="1:41" ht="15.75" thickBot="1" x14ac:dyDescent="0.3">
      <c r="A518" s="26" t="str">
        <f t="shared" si="16"/>
        <v>123020</v>
      </c>
      <c r="B518" s="126" t="s">
        <v>777</v>
      </c>
      <c r="C518" s="153" t="s">
        <v>778</v>
      </c>
      <c r="D518" s="125" t="s">
        <v>4</v>
      </c>
      <c r="E518" s="139"/>
      <c r="F518" s="139"/>
      <c r="G518" s="139"/>
      <c r="H518" s="139"/>
      <c r="I518" s="139"/>
      <c r="J518" s="139">
        <v>0</v>
      </c>
      <c r="K518" s="139">
        <v>0</v>
      </c>
      <c r="L518" s="139">
        <v>0</v>
      </c>
      <c r="M518" s="139">
        <v>0</v>
      </c>
      <c r="N518" s="139"/>
      <c r="O518" s="139"/>
      <c r="P518" s="139"/>
      <c r="Q518" s="199">
        <v>0</v>
      </c>
      <c r="R518" s="199">
        <v>0</v>
      </c>
      <c r="S518" s="199">
        <v>0</v>
      </c>
      <c r="T518" s="199">
        <v>0</v>
      </c>
      <c r="U518" s="199">
        <v>0</v>
      </c>
      <c r="V518" s="199">
        <v>0</v>
      </c>
      <c r="W518" s="199">
        <v>0</v>
      </c>
      <c r="X518" s="199">
        <v>0</v>
      </c>
      <c r="Y518" s="199">
        <v>0</v>
      </c>
      <c r="Z518" s="199">
        <v>0</v>
      </c>
      <c r="AA518" s="199">
        <v>0</v>
      </c>
      <c r="AB518" s="199">
        <v>0</v>
      </c>
      <c r="AC518" s="199">
        <f>IFERROR(VLOOKUP('SAP Data'!$C518,'2021 Balance Sheet'!$B$7:$O$1335,'2021 Balance Sheet'!D$2, FALSE),0)</f>
        <v>0</v>
      </c>
      <c r="AD518" s="199">
        <f>IFERROR(VLOOKUP('SAP Data'!$C518,'2021 Balance Sheet'!$B$7:$O$1335,'2021 Balance Sheet'!E$2, FALSE),0)</f>
        <v>0</v>
      </c>
      <c r="AE518" s="199">
        <f>IFERROR(VLOOKUP('SAP Data'!$C518,'2021 Balance Sheet'!$B$7:$O$1335,'2021 Balance Sheet'!F$2, FALSE),0)</f>
        <v>0</v>
      </c>
      <c r="AF518" s="199">
        <f>IFERROR(VLOOKUP('SAP Data'!$C518,'2021 Balance Sheet'!$B$7:$O$1335,'2021 Balance Sheet'!G$2, FALSE),0)</f>
        <v>0</v>
      </c>
      <c r="AG518" s="199">
        <f>IFERROR(VLOOKUP('SAP Data'!$C518,'2021 Balance Sheet'!$B$7:$O$1335,'2021 Balance Sheet'!H$2, FALSE),0)</f>
        <v>0</v>
      </c>
      <c r="AH518" s="199">
        <f>IFERROR(VLOOKUP('SAP Data'!$C518,'2021 Balance Sheet'!$B$7:$O$1335,'2021 Balance Sheet'!I$2, FALSE),0)</f>
        <v>0</v>
      </c>
      <c r="AI518" s="199">
        <f>IFERROR(VLOOKUP('SAP Data'!$C518,'2021 Balance Sheet'!$B$7:$O$1335,'2021 Balance Sheet'!J$2, FALSE),0)</f>
        <v>0</v>
      </c>
      <c r="AJ518" s="199">
        <f>IFERROR(VLOOKUP('SAP Data'!$C518,'2021 Balance Sheet'!$B$7:$O$1335,'2021 Balance Sheet'!K$2, FALSE),0)</f>
        <v>0</v>
      </c>
      <c r="AK518" s="199">
        <f>IFERROR(VLOOKUP('SAP Data'!$C518,'2021 Balance Sheet'!$B$7:$O$1335,'2021 Balance Sheet'!L$2, FALSE),0)</f>
        <v>0</v>
      </c>
      <c r="AL518" s="199">
        <f>IFERROR(VLOOKUP('SAP Data'!$C518,'2021 Balance Sheet'!$B$7:$O$1335,'2021 Balance Sheet'!M$2, FALSE),0)</f>
        <v>0</v>
      </c>
      <c r="AM518" s="199">
        <f>IFERROR(VLOOKUP('SAP Data'!$C518,'2021 Balance Sheet'!$B$7:$O$1335,'2021 Balance Sheet'!N$2, FALSE),0)</f>
        <v>0</v>
      </c>
      <c r="AN518" s="199">
        <f>IFERROR(VLOOKUP('SAP Data'!$C518,'2021 Balance Sheet'!$B$7:$O$1335,'2021 Balance Sheet'!O$2, FALSE),0)</f>
        <v>0</v>
      </c>
      <c r="AO518" s="198">
        <f t="shared" si="15"/>
        <v>0</v>
      </c>
    </row>
    <row r="519" spans="1:41" ht="15.75" thickBot="1" x14ac:dyDescent="0.3">
      <c r="A519" s="26" t="str">
        <f t="shared" si="16"/>
        <v>124005</v>
      </c>
      <c r="B519" s="126" t="s">
        <v>3252</v>
      </c>
      <c r="C519" s="153" t="s">
        <v>3253</v>
      </c>
      <c r="D519" s="125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99">
        <v>0</v>
      </c>
      <c r="R519" s="199">
        <v>0</v>
      </c>
      <c r="S519" s="199">
        <v>0</v>
      </c>
      <c r="T519" s="199">
        <v>0</v>
      </c>
      <c r="U519" s="199">
        <v>0</v>
      </c>
      <c r="V519" s="199">
        <v>0</v>
      </c>
      <c r="W519" s="199">
        <v>0</v>
      </c>
      <c r="X519" s="199">
        <v>0</v>
      </c>
      <c r="Y519" s="199">
        <v>0</v>
      </c>
      <c r="Z519" s="199">
        <v>0</v>
      </c>
      <c r="AA519" s="199">
        <v>0</v>
      </c>
      <c r="AB519" s="199">
        <v>0</v>
      </c>
      <c r="AC519" s="199">
        <f>IFERROR(VLOOKUP('SAP Data'!$C519,'2021 Balance Sheet'!$B$7:$O$1335,'2021 Balance Sheet'!D$2, FALSE),0)</f>
        <v>0</v>
      </c>
      <c r="AD519" s="199">
        <f>IFERROR(VLOOKUP('SAP Data'!$C519,'2021 Balance Sheet'!$B$7:$O$1335,'2021 Balance Sheet'!E$2, FALSE),0)</f>
        <v>0</v>
      </c>
      <c r="AE519" s="199">
        <f>IFERROR(VLOOKUP('SAP Data'!$C519,'2021 Balance Sheet'!$B$7:$O$1335,'2021 Balance Sheet'!F$2, FALSE),0)</f>
        <v>0</v>
      </c>
      <c r="AF519" s="199">
        <f>IFERROR(VLOOKUP('SAP Data'!$C519,'2021 Balance Sheet'!$B$7:$O$1335,'2021 Balance Sheet'!G$2, FALSE),0)</f>
        <v>0</v>
      </c>
      <c r="AG519" s="199">
        <f>IFERROR(VLOOKUP('SAP Data'!$C519,'2021 Balance Sheet'!$B$7:$O$1335,'2021 Balance Sheet'!H$2, FALSE),0)</f>
        <v>0</v>
      </c>
      <c r="AH519" s="199">
        <f>IFERROR(VLOOKUP('SAP Data'!$C519,'2021 Balance Sheet'!$B$7:$O$1335,'2021 Balance Sheet'!I$2, FALSE),0)</f>
        <v>0</v>
      </c>
      <c r="AI519" s="199">
        <f>IFERROR(VLOOKUP('SAP Data'!$C519,'2021 Balance Sheet'!$B$7:$O$1335,'2021 Balance Sheet'!J$2, FALSE),0)</f>
        <v>0</v>
      </c>
      <c r="AJ519" s="199">
        <f>IFERROR(VLOOKUP('SAP Data'!$C519,'2021 Balance Sheet'!$B$7:$O$1335,'2021 Balance Sheet'!K$2, FALSE),0)</f>
        <v>0</v>
      </c>
      <c r="AK519" s="199">
        <f>IFERROR(VLOOKUP('SAP Data'!$C519,'2021 Balance Sheet'!$B$7:$O$1335,'2021 Balance Sheet'!L$2, FALSE),0)</f>
        <v>0</v>
      </c>
      <c r="AL519" s="199">
        <f>IFERROR(VLOOKUP('SAP Data'!$C519,'2021 Balance Sheet'!$B$7:$O$1335,'2021 Balance Sheet'!M$2, FALSE),0)</f>
        <v>0</v>
      </c>
      <c r="AM519" s="199">
        <f>IFERROR(VLOOKUP('SAP Data'!$C519,'2021 Balance Sheet'!$B$7:$O$1335,'2021 Balance Sheet'!N$2, FALSE),0)</f>
        <v>0</v>
      </c>
      <c r="AN519" s="199">
        <f>IFERROR(VLOOKUP('SAP Data'!$C519,'2021 Balance Sheet'!$B$7:$O$1335,'2021 Balance Sheet'!O$2, FALSE),0)</f>
        <v>0</v>
      </c>
      <c r="AO519" s="198">
        <f t="shared" si="15"/>
        <v>0</v>
      </c>
    </row>
    <row r="520" spans="1:41" ht="15.75" thickBot="1" x14ac:dyDescent="0.3">
      <c r="A520" s="26" t="str">
        <f t="shared" si="16"/>
        <v>124040</v>
      </c>
      <c r="B520" s="126" t="s">
        <v>780</v>
      </c>
      <c r="C520" s="153" t="s">
        <v>781</v>
      </c>
      <c r="D520" s="125" t="s">
        <v>4</v>
      </c>
      <c r="E520" s="140">
        <v>0</v>
      </c>
      <c r="F520" s="140">
        <v>0</v>
      </c>
      <c r="G520" s="140">
        <v>0</v>
      </c>
      <c r="H520" s="140">
        <v>0</v>
      </c>
      <c r="I520" s="140">
        <v>0</v>
      </c>
      <c r="J520" s="140">
        <v>0</v>
      </c>
      <c r="K520" s="140">
        <v>0</v>
      </c>
      <c r="L520" s="140">
        <v>0</v>
      </c>
      <c r="M520" s="140">
        <v>0</v>
      </c>
      <c r="N520" s="140">
        <v>0</v>
      </c>
      <c r="O520" s="140">
        <v>0</v>
      </c>
      <c r="P520" s="140">
        <v>0</v>
      </c>
      <c r="Q520" s="199">
        <v>0</v>
      </c>
      <c r="R520" s="199">
        <v>0</v>
      </c>
      <c r="S520" s="199">
        <v>0</v>
      </c>
      <c r="T520" s="199">
        <v>0</v>
      </c>
      <c r="U520" s="199">
        <v>0</v>
      </c>
      <c r="V520" s="199">
        <v>0</v>
      </c>
      <c r="W520" s="199">
        <v>0</v>
      </c>
      <c r="X520" s="199">
        <v>0</v>
      </c>
      <c r="Y520" s="199">
        <v>0</v>
      </c>
      <c r="Z520" s="199">
        <v>0</v>
      </c>
      <c r="AA520" s="199">
        <v>0</v>
      </c>
      <c r="AB520" s="199">
        <v>0</v>
      </c>
      <c r="AC520" s="199">
        <f>IFERROR(VLOOKUP('SAP Data'!$C520,'2021 Balance Sheet'!$B$7:$O$1335,'2021 Balance Sheet'!D$2, FALSE),0)</f>
        <v>0</v>
      </c>
      <c r="AD520" s="199">
        <f>IFERROR(VLOOKUP('SAP Data'!$C520,'2021 Balance Sheet'!$B$7:$O$1335,'2021 Balance Sheet'!E$2, FALSE),0)</f>
        <v>0</v>
      </c>
      <c r="AE520" s="199">
        <f>IFERROR(VLOOKUP('SAP Data'!$C520,'2021 Balance Sheet'!$B$7:$O$1335,'2021 Balance Sheet'!F$2, FALSE),0)</f>
        <v>0</v>
      </c>
      <c r="AF520" s="199">
        <f>IFERROR(VLOOKUP('SAP Data'!$C520,'2021 Balance Sheet'!$B$7:$O$1335,'2021 Balance Sheet'!G$2, FALSE),0)</f>
        <v>0</v>
      </c>
      <c r="AG520" s="199">
        <f>IFERROR(VLOOKUP('SAP Data'!$C520,'2021 Balance Sheet'!$B$7:$O$1335,'2021 Balance Sheet'!H$2, FALSE),0)</f>
        <v>0</v>
      </c>
      <c r="AH520" s="199">
        <f>IFERROR(VLOOKUP('SAP Data'!$C520,'2021 Balance Sheet'!$B$7:$O$1335,'2021 Balance Sheet'!I$2, FALSE),0)</f>
        <v>0</v>
      </c>
      <c r="AI520" s="199">
        <f>IFERROR(VLOOKUP('SAP Data'!$C520,'2021 Balance Sheet'!$B$7:$O$1335,'2021 Balance Sheet'!J$2, FALSE),0)</f>
        <v>0</v>
      </c>
      <c r="AJ520" s="199">
        <f>IFERROR(VLOOKUP('SAP Data'!$C520,'2021 Balance Sheet'!$B$7:$O$1335,'2021 Balance Sheet'!K$2, FALSE),0)</f>
        <v>0</v>
      </c>
      <c r="AK520" s="199">
        <f>IFERROR(VLOOKUP('SAP Data'!$C520,'2021 Balance Sheet'!$B$7:$O$1335,'2021 Balance Sheet'!L$2, FALSE),0)</f>
        <v>0</v>
      </c>
      <c r="AL520" s="199">
        <f>IFERROR(VLOOKUP('SAP Data'!$C520,'2021 Balance Sheet'!$B$7:$O$1335,'2021 Balance Sheet'!M$2, FALSE),0)</f>
        <v>0</v>
      </c>
      <c r="AM520" s="199">
        <f>IFERROR(VLOOKUP('SAP Data'!$C520,'2021 Balance Sheet'!$B$7:$O$1335,'2021 Balance Sheet'!N$2, FALSE),0)</f>
        <v>0</v>
      </c>
      <c r="AN520" s="199">
        <f>IFERROR(VLOOKUP('SAP Data'!$C520,'2021 Balance Sheet'!$B$7:$O$1335,'2021 Balance Sheet'!O$2, FALSE),0)</f>
        <v>0</v>
      </c>
      <c r="AO520" s="198">
        <f t="shared" si="15"/>
        <v>0</v>
      </c>
    </row>
    <row r="521" spans="1:41" ht="15.75" thickBot="1" x14ac:dyDescent="0.3">
      <c r="A521" s="26" t="str">
        <f t="shared" si="16"/>
        <v>124050</v>
      </c>
      <c r="B521" s="126" t="s">
        <v>3254</v>
      </c>
      <c r="C521" s="153" t="s">
        <v>3255</v>
      </c>
      <c r="D521" s="125"/>
      <c r="E521" s="140"/>
      <c r="F521" s="140"/>
      <c r="G521" s="140"/>
      <c r="H521" s="140"/>
      <c r="I521" s="140"/>
      <c r="J521" s="140"/>
      <c r="K521" s="140"/>
      <c r="L521" s="140"/>
      <c r="M521" s="140"/>
      <c r="N521" s="140"/>
      <c r="O521" s="140"/>
      <c r="P521" s="140"/>
      <c r="Q521" s="199">
        <v>0</v>
      </c>
      <c r="R521" s="199">
        <v>0</v>
      </c>
      <c r="S521" s="199">
        <v>0</v>
      </c>
      <c r="T521" s="199">
        <v>0</v>
      </c>
      <c r="U521" s="199">
        <v>0</v>
      </c>
      <c r="V521" s="199">
        <v>0</v>
      </c>
      <c r="W521" s="199">
        <v>0</v>
      </c>
      <c r="X521" s="199">
        <v>0</v>
      </c>
      <c r="Y521" s="199">
        <v>0</v>
      </c>
      <c r="Z521" s="199">
        <v>0</v>
      </c>
      <c r="AA521" s="199">
        <v>0</v>
      </c>
      <c r="AB521" s="199">
        <v>0</v>
      </c>
      <c r="AC521" s="199">
        <f>IFERROR(VLOOKUP('SAP Data'!$C521,'2021 Balance Sheet'!$B$7:$O$1335,'2021 Balance Sheet'!D$2, FALSE),0)</f>
        <v>0</v>
      </c>
      <c r="AD521" s="199">
        <f>IFERROR(VLOOKUP('SAP Data'!$C521,'2021 Balance Sheet'!$B$7:$O$1335,'2021 Balance Sheet'!E$2, FALSE),0)</f>
        <v>0</v>
      </c>
      <c r="AE521" s="199">
        <f>IFERROR(VLOOKUP('SAP Data'!$C521,'2021 Balance Sheet'!$B$7:$O$1335,'2021 Balance Sheet'!F$2, FALSE),0)</f>
        <v>0</v>
      </c>
      <c r="AF521" s="199">
        <f>IFERROR(VLOOKUP('SAP Data'!$C521,'2021 Balance Sheet'!$B$7:$O$1335,'2021 Balance Sheet'!G$2, FALSE),0)</f>
        <v>0</v>
      </c>
      <c r="AG521" s="199">
        <f>IFERROR(VLOOKUP('SAP Data'!$C521,'2021 Balance Sheet'!$B$7:$O$1335,'2021 Balance Sheet'!H$2, FALSE),0)</f>
        <v>0</v>
      </c>
      <c r="AH521" s="199">
        <f>IFERROR(VLOOKUP('SAP Data'!$C521,'2021 Balance Sheet'!$B$7:$O$1335,'2021 Balance Sheet'!I$2, FALSE),0)</f>
        <v>0</v>
      </c>
      <c r="AI521" s="199">
        <f>IFERROR(VLOOKUP('SAP Data'!$C521,'2021 Balance Sheet'!$B$7:$O$1335,'2021 Balance Sheet'!J$2, FALSE),0)</f>
        <v>0</v>
      </c>
      <c r="AJ521" s="199">
        <f>IFERROR(VLOOKUP('SAP Data'!$C521,'2021 Balance Sheet'!$B$7:$O$1335,'2021 Balance Sheet'!K$2, FALSE),0)</f>
        <v>0</v>
      </c>
      <c r="AK521" s="199">
        <f>IFERROR(VLOOKUP('SAP Data'!$C521,'2021 Balance Sheet'!$B$7:$O$1335,'2021 Balance Sheet'!L$2, FALSE),0)</f>
        <v>0</v>
      </c>
      <c r="AL521" s="199">
        <f>IFERROR(VLOOKUP('SAP Data'!$C521,'2021 Balance Sheet'!$B$7:$O$1335,'2021 Balance Sheet'!M$2, FALSE),0)</f>
        <v>0</v>
      </c>
      <c r="AM521" s="199">
        <f>IFERROR(VLOOKUP('SAP Data'!$C521,'2021 Balance Sheet'!$B$7:$O$1335,'2021 Balance Sheet'!N$2, FALSE),0)</f>
        <v>0</v>
      </c>
      <c r="AN521" s="199">
        <f>IFERROR(VLOOKUP('SAP Data'!$C521,'2021 Balance Sheet'!$B$7:$O$1335,'2021 Balance Sheet'!O$2, FALSE),0)</f>
        <v>0</v>
      </c>
      <c r="AO521" s="198">
        <f t="shared" si="15"/>
        <v>0</v>
      </c>
    </row>
    <row r="522" spans="1:41" ht="15.75" thickBot="1" x14ac:dyDescent="0.3">
      <c r="A522" s="26" t="str">
        <f t="shared" si="16"/>
        <v>124059</v>
      </c>
      <c r="B522" s="126" t="s">
        <v>783</v>
      </c>
      <c r="C522" s="153" t="s">
        <v>784</v>
      </c>
      <c r="D522" s="125" t="s">
        <v>4</v>
      </c>
      <c r="E522" s="139">
        <v>0</v>
      </c>
      <c r="F522" s="139">
        <v>0</v>
      </c>
      <c r="G522" s="139">
        <v>0</v>
      </c>
      <c r="H522" s="139">
        <v>0</v>
      </c>
      <c r="I522" s="139">
        <v>0</v>
      </c>
      <c r="J522" s="139">
        <v>0</v>
      </c>
      <c r="K522" s="139">
        <v>0</v>
      </c>
      <c r="L522" s="139">
        <v>0</v>
      </c>
      <c r="M522" s="139">
        <v>0</v>
      </c>
      <c r="N522" s="139">
        <v>0</v>
      </c>
      <c r="O522" s="139">
        <v>0</v>
      </c>
      <c r="P522" s="139">
        <v>0</v>
      </c>
      <c r="Q522" s="199">
        <v>0</v>
      </c>
      <c r="R522" s="199">
        <v>0</v>
      </c>
      <c r="S522" s="199">
        <v>0</v>
      </c>
      <c r="T522" s="199">
        <v>0</v>
      </c>
      <c r="U522" s="199">
        <v>0</v>
      </c>
      <c r="V522" s="199">
        <v>0</v>
      </c>
      <c r="W522" s="199">
        <v>0</v>
      </c>
      <c r="X522" s="199">
        <v>0</v>
      </c>
      <c r="Y522" s="199">
        <v>0</v>
      </c>
      <c r="Z522" s="199">
        <v>0</v>
      </c>
      <c r="AA522" s="199">
        <v>0</v>
      </c>
      <c r="AB522" s="199">
        <v>0</v>
      </c>
      <c r="AC522" s="199">
        <f>IFERROR(VLOOKUP('SAP Data'!$C522,'2021 Balance Sheet'!$B$7:$O$1335,'2021 Balance Sheet'!D$2, FALSE),0)</f>
        <v>0</v>
      </c>
      <c r="AD522" s="199">
        <f>IFERROR(VLOOKUP('SAP Data'!$C522,'2021 Balance Sheet'!$B$7:$O$1335,'2021 Balance Sheet'!E$2, FALSE),0)</f>
        <v>0</v>
      </c>
      <c r="AE522" s="199">
        <f>IFERROR(VLOOKUP('SAP Data'!$C522,'2021 Balance Sheet'!$B$7:$O$1335,'2021 Balance Sheet'!F$2, FALSE),0)</f>
        <v>0</v>
      </c>
      <c r="AF522" s="199">
        <f>IFERROR(VLOOKUP('SAP Data'!$C522,'2021 Balance Sheet'!$B$7:$O$1335,'2021 Balance Sheet'!G$2, FALSE),0)</f>
        <v>0</v>
      </c>
      <c r="AG522" s="199">
        <f>IFERROR(VLOOKUP('SAP Data'!$C522,'2021 Balance Sheet'!$B$7:$O$1335,'2021 Balance Sheet'!H$2, FALSE),0)</f>
        <v>0</v>
      </c>
      <c r="AH522" s="199">
        <f>IFERROR(VLOOKUP('SAP Data'!$C522,'2021 Balance Sheet'!$B$7:$O$1335,'2021 Balance Sheet'!I$2, FALSE),0)</f>
        <v>0</v>
      </c>
      <c r="AI522" s="199">
        <f>IFERROR(VLOOKUP('SAP Data'!$C522,'2021 Balance Sheet'!$B$7:$O$1335,'2021 Balance Sheet'!J$2, FALSE),0)</f>
        <v>0</v>
      </c>
      <c r="AJ522" s="199">
        <f>IFERROR(VLOOKUP('SAP Data'!$C522,'2021 Balance Sheet'!$B$7:$O$1335,'2021 Balance Sheet'!K$2, FALSE),0)</f>
        <v>0</v>
      </c>
      <c r="AK522" s="199">
        <f>IFERROR(VLOOKUP('SAP Data'!$C522,'2021 Balance Sheet'!$B$7:$O$1335,'2021 Balance Sheet'!L$2, FALSE),0)</f>
        <v>0</v>
      </c>
      <c r="AL522" s="199">
        <f>IFERROR(VLOOKUP('SAP Data'!$C522,'2021 Balance Sheet'!$B$7:$O$1335,'2021 Balance Sheet'!M$2, FALSE),0)</f>
        <v>0</v>
      </c>
      <c r="AM522" s="199">
        <f>IFERROR(VLOOKUP('SAP Data'!$C522,'2021 Balance Sheet'!$B$7:$O$1335,'2021 Balance Sheet'!N$2, FALSE),0)</f>
        <v>0</v>
      </c>
      <c r="AN522" s="199">
        <f>IFERROR(VLOOKUP('SAP Data'!$C522,'2021 Balance Sheet'!$B$7:$O$1335,'2021 Balance Sheet'!O$2, FALSE),0)</f>
        <v>0</v>
      </c>
      <c r="AO522" s="198">
        <f t="shared" si="15"/>
        <v>0</v>
      </c>
    </row>
    <row r="523" spans="1:41" ht="15.75" thickBot="1" x14ac:dyDescent="0.3">
      <c r="A523" s="26" t="str">
        <f t="shared" si="16"/>
        <v>124099</v>
      </c>
      <c r="B523" s="126" t="s">
        <v>3256</v>
      </c>
      <c r="C523" s="153" t="s">
        <v>3257</v>
      </c>
      <c r="D523" s="125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99">
        <v>0</v>
      </c>
      <c r="R523" s="199">
        <v>0</v>
      </c>
      <c r="S523" s="199">
        <v>0</v>
      </c>
      <c r="T523" s="199">
        <v>0</v>
      </c>
      <c r="U523" s="199">
        <v>0</v>
      </c>
      <c r="V523" s="199">
        <v>0</v>
      </c>
      <c r="W523" s="199">
        <v>0</v>
      </c>
      <c r="X523" s="199">
        <v>0</v>
      </c>
      <c r="Y523" s="199">
        <v>0</v>
      </c>
      <c r="Z523" s="199">
        <v>0</v>
      </c>
      <c r="AA523" s="199">
        <v>0</v>
      </c>
      <c r="AB523" s="199">
        <v>0</v>
      </c>
      <c r="AC523" s="199">
        <f>IFERROR(VLOOKUP('SAP Data'!$C523,'2021 Balance Sheet'!$B$7:$O$1335,'2021 Balance Sheet'!D$2, FALSE),0)</f>
        <v>0</v>
      </c>
      <c r="AD523" s="199">
        <f>IFERROR(VLOOKUP('SAP Data'!$C523,'2021 Balance Sheet'!$B$7:$O$1335,'2021 Balance Sheet'!E$2, FALSE),0)</f>
        <v>0</v>
      </c>
      <c r="AE523" s="199">
        <f>IFERROR(VLOOKUP('SAP Data'!$C523,'2021 Balance Sheet'!$B$7:$O$1335,'2021 Balance Sheet'!F$2, FALSE),0)</f>
        <v>0</v>
      </c>
      <c r="AF523" s="199">
        <f>IFERROR(VLOOKUP('SAP Data'!$C523,'2021 Balance Sheet'!$B$7:$O$1335,'2021 Balance Sheet'!G$2, FALSE),0)</f>
        <v>0</v>
      </c>
      <c r="AG523" s="199">
        <f>IFERROR(VLOOKUP('SAP Data'!$C523,'2021 Balance Sheet'!$B$7:$O$1335,'2021 Balance Sheet'!H$2, FALSE),0)</f>
        <v>0</v>
      </c>
      <c r="AH523" s="199">
        <f>IFERROR(VLOOKUP('SAP Data'!$C523,'2021 Balance Sheet'!$B$7:$O$1335,'2021 Balance Sheet'!I$2, FALSE),0)</f>
        <v>0</v>
      </c>
      <c r="AI523" s="199">
        <f>IFERROR(VLOOKUP('SAP Data'!$C523,'2021 Balance Sheet'!$B$7:$O$1335,'2021 Balance Sheet'!J$2, FALSE),0)</f>
        <v>0</v>
      </c>
      <c r="AJ523" s="199">
        <f>IFERROR(VLOOKUP('SAP Data'!$C523,'2021 Balance Sheet'!$B$7:$O$1335,'2021 Balance Sheet'!K$2, FALSE),0)</f>
        <v>0</v>
      </c>
      <c r="AK523" s="199">
        <f>IFERROR(VLOOKUP('SAP Data'!$C523,'2021 Balance Sheet'!$B$7:$O$1335,'2021 Balance Sheet'!L$2, FALSE),0)</f>
        <v>0</v>
      </c>
      <c r="AL523" s="199">
        <f>IFERROR(VLOOKUP('SAP Data'!$C523,'2021 Balance Sheet'!$B$7:$O$1335,'2021 Balance Sheet'!M$2, FALSE),0)</f>
        <v>0</v>
      </c>
      <c r="AM523" s="199">
        <f>IFERROR(VLOOKUP('SAP Data'!$C523,'2021 Balance Sheet'!$B$7:$O$1335,'2021 Balance Sheet'!N$2, FALSE),0)</f>
        <v>0</v>
      </c>
      <c r="AN523" s="199">
        <f>IFERROR(VLOOKUP('SAP Data'!$C523,'2021 Balance Sheet'!$B$7:$O$1335,'2021 Balance Sheet'!O$2, FALSE),0)</f>
        <v>0</v>
      </c>
      <c r="AO523" s="198">
        <f t="shared" si="15"/>
        <v>0</v>
      </c>
    </row>
    <row r="524" spans="1:41" ht="15.75" thickBot="1" x14ac:dyDescent="0.3">
      <c r="A524" s="26" t="str">
        <f t="shared" si="16"/>
        <v>124301</v>
      </c>
      <c r="B524" s="126" t="s">
        <v>786</v>
      </c>
      <c r="C524" s="153" t="s">
        <v>787</v>
      </c>
      <c r="D524" s="125" t="s">
        <v>4</v>
      </c>
      <c r="E524" s="140">
        <v>0</v>
      </c>
      <c r="F524" s="140">
        <v>0</v>
      </c>
      <c r="G524" s="140">
        <v>0</v>
      </c>
      <c r="H524" s="140">
        <v>0</v>
      </c>
      <c r="I524" s="140">
        <v>0</v>
      </c>
      <c r="J524" s="140"/>
      <c r="K524" s="140"/>
      <c r="L524" s="140"/>
      <c r="M524" s="140"/>
      <c r="N524" s="140">
        <v>0</v>
      </c>
      <c r="O524" s="140">
        <v>0</v>
      </c>
      <c r="P524" s="140">
        <v>0</v>
      </c>
      <c r="Q524" s="199">
        <v>0</v>
      </c>
      <c r="R524" s="199">
        <v>0</v>
      </c>
      <c r="S524" s="199">
        <v>0</v>
      </c>
      <c r="T524" s="199">
        <v>0</v>
      </c>
      <c r="U524" s="199">
        <v>0</v>
      </c>
      <c r="V524" s="199">
        <v>0</v>
      </c>
      <c r="W524" s="199">
        <v>0</v>
      </c>
      <c r="X524" s="199">
        <v>0</v>
      </c>
      <c r="Y524" s="199">
        <v>0</v>
      </c>
      <c r="Z524" s="199">
        <v>0</v>
      </c>
      <c r="AA524" s="199">
        <v>0</v>
      </c>
      <c r="AB524" s="199">
        <v>0</v>
      </c>
      <c r="AC524" s="199">
        <f>IFERROR(VLOOKUP('SAP Data'!$C524,'2021 Balance Sheet'!$B$7:$O$1335,'2021 Balance Sheet'!D$2, FALSE),0)</f>
        <v>0</v>
      </c>
      <c r="AD524" s="199">
        <f>IFERROR(VLOOKUP('SAP Data'!$C524,'2021 Balance Sheet'!$B$7:$O$1335,'2021 Balance Sheet'!E$2, FALSE),0)</f>
        <v>0</v>
      </c>
      <c r="AE524" s="199">
        <f>IFERROR(VLOOKUP('SAP Data'!$C524,'2021 Balance Sheet'!$B$7:$O$1335,'2021 Balance Sheet'!F$2, FALSE),0)</f>
        <v>0</v>
      </c>
      <c r="AF524" s="199">
        <f>IFERROR(VLOOKUP('SAP Data'!$C524,'2021 Balance Sheet'!$B$7:$O$1335,'2021 Balance Sheet'!G$2, FALSE),0)</f>
        <v>0</v>
      </c>
      <c r="AG524" s="199">
        <f>IFERROR(VLOOKUP('SAP Data'!$C524,'2021 Balance Sheet'!$B$7:$O$1335,'2021 Balance Sheet'!H$2, FALSE),0)</f>
        <v>0</v>
      </c>
      <c r="AH524" s="199">
        <f>IFERROR(VLOOKUP('SAP Data'!$C524,'2021 Balance Sheet'!$B$7:$O$1335,'2021 Balance Sheet'!I$2, FALSE),0)</f>
        <v>0</v>
      </c>
      <c r="AI524" s="199">
        <f>IFERROR(VLOOKUP('SAP Data'!$C524,'2021 Balance Sheet'!$B$7:$O$1335,'2021 Balance Sheet'!J$2, FALSE),0)</f>
        <v>0</v>
      </c>
      <c r="AJ524" s="199">
        <f>IFERROR(VLOOKUP('SAP Data'!$C524,'2021 Balance Sheet'!$B$7:$O$1335,'2021 Balance Sheet'!K$2, FALSE),0)</f>
        <v>0</v>
      </c>
      <c r="AK524" s="199">
        <f>IFERROR(VLOOKUP('SAP Data'!$C524,'2021 Balance Sheet'!$B$7:$O$1335,'2021 Balance Sheet'!L$2, FALSE),0)</f>
        <v>0</v>
      </c>
      <c r="AL524" s="199">
        <f>IFERROR(VLOOKUP('SAP Data'!$C524,'2021 Balance Sheet'!$B$7:$O$1335,'2021 Balance Sheet'!M$2, FALSE),0)</f>
        <v>0</v>
      </c>
      <c r="AM524" s="199">
        <f>IFERROR(VLOOKUP('SAP Data'!$C524,'2021 Balance Sheet'!$B$7:$O$1335,'2021 Balance Sheet'!N$2, FALSE),0)</f>
        <v>0</v>
      </c>
      <c r="AN524" s="199">
        <f>IFERROR(VLOOKUP('SAP Data'!$C524,'2021 Balance Sheet'!$B$7:$O$1335,'2021 Balance Sheet'!O$2, FALSE),0)</f>
        <v>0</v>
      </c>
      <c r="AO524" s="198">
        <f t="shared" si="15"/>
        <v>0</v>
      </c>
    </row>
    <row r="525" spans="1:41" ht="15.75" thickBot="1" x14ac:dyDescent="0.3">
      <c r="A525" s="26" t="str">
        <f t="shared" si="16"/>
        <v>500151</v>
      </c>
      <c r="B525" s="149" t="s">
        <v>1634</v>
      </c>
      <c r="C525" s="153">
        <v>500151</v>
      </c>
      <c r="D525" s="166"/>
      <c r="E525" s="139">
        <v>50035545.369999997</v>
      </c>
      <c r="F525" s="139">
        <v>50149182.439999998</v>
      </c>
      <c r="G525" s="139">
        <v>50211336.090000004</v>
      </c>
      <c r="H525" s="139">
        <v>50324973.159999996</v>
      </c>
      <c r="I525" s="139">
        <v>50438610.229999997</v>
      </c>
      <c r="J525" s="139">
        <v>49281923.299999997</v>
      </c>
      <c r="K525" s="139">
        <v>49387666.909999996</v>
      </c>
      <c r="L525" s="139">
        <v>49446613.020000003</v>
      </c>
      <c r="M525" s="139">
        <v>49503211.789999999</v>
      </c>
      <c r="N525" s="139">
        <v>49615850.880000003</v>
      </c>
      <c r="O525" s="139">
        <v>49728489.969999999</v>
      </c>
      <c r="P525" s="139">
        <v>49836948.780000001</v>
      </c>
      <c r="Q525" s="199">
        <v>49949022.369999997</v>
      </c>
      <c r="R525" s="199">
        <v>50000111.100000001</v>
      </c>
      <c r="S525" s="199">
        <v>48450139.090000004</v>
      </c>
      <c r="T525" s="199">
        <v>48559553.619999997</v>
      </c>
      <c r="U525" s="199">
        <v>48619003.43</v>
      </c>
      <c r="V525" s="199">
        <v>48672525.479999997</v>
      </c>
      <c r="W525" s="199">
        <v>48758115.859999999</v>
      </c>
      <c r="X525" s="199">
        <v>48819543.359999999</v>
      </c>
      <c r="Y525" s="199">
        <v>48929130.280000001</v>
      </c>
      <c r="Z525" s="199">
        <v>49038717.200000003</v>
      </c>
      <c r="AA525" s="199">
        <v>49148304.119999997</v>
      </c>
      <c r="AB525" s="199">
        <v>49241333.490000002</v>
      </c>
      <c r="AC525" s="199">
        <f>IFERROR(VLOOKUP('SAP Data'!$C525,'2021 Balance Sheet'!$B$7:$O$1335,'2021 Balance Sheet'!D$2, FALSE),0)</f>
        <v>49349642.789999999</v>
      </c>
      <c r="AD525" s="199">
        <f>IFERROR(VLOOKUP('SAP Data'!$C525,'2021 Balance Sheet'!$B$7:$O$1335,'2021 Balance Sheet'!E$2, FALSE),0)</f>
        <v>49457952.090000004</v>
      </c>
      <c r="AE525" s="199">
        <f>IFERROR(VLOOKUP('SAP Data'!$C525,'2021 Balance Sheet'!$B$7:$O$1335,'2021 Balance Sheet'!F$2, FALSE),0)</f>
        <v>47410840.130000003</v>
      </c>
      <c r="AF525" s="199">
        <f>IFERROR(VLOOKUP('SAP Data'!$C525,'2021 Balance Sheet'!$B$7:$O$1335,'2021 Balance Sheet'!G$2, FALSE),0)</f>
        <v>47509808.409999996</v>
      </c>
      <c r="AG525" s="199">
        <f>IFERROR(VLOOKUP('SAP Data'!$C525,'2021 Balance Sheet'!$B$7:$O$1335,'2021 Balance Sheet'!H$2, FALSE),0)</f>
        <v>47608776.689999998</v>
      </c>
      <c r="AH525" s="199">
        <f>IFERROR(VLOOKUP('SAP Data'!$C525,'2021 Balance Sheet'!$B$7:$O$1335,'2021 Balance Sheet'!I$2, FALSE),0)</f>
        <v>47695193.890000001</v>
      </c>
      <c r="AI525" s="199">
        <f>IFERROR(VLOOKUP('SAP Data'!$C525,'2021 Balance Sheet'!$B$7:$O$1335,'2021 Balance Sheet'!J$2, FALSE),0)</f>
        <v>47810057.93</v>
      </c>
      <c r="AJ525" s="199">
        <f>IFERROR(VLOOKUP('SAP Data'!$C525,'2021 Balance Sheet'!$B$7:$O$1335,'2021 Balance Sheet'!K$2, FALSE),0)</f>
        <v>47912805.270000003</v>
      </c>
      <c r="AK525" s="199">
        <f>IFERROR(VLOOKUP('SAP Data'!$C525,'2021 Balance Sheet'!$B$7:$O$1335,'2021 Balance Sheet'!L$2, FALSE),0)</f>
        <v>47969628.990000002</v>
      </c>
      <c r="AL525" s="199">
        <f>IFERROR(VLOOKUP('SAP Data'!$C525,'2021 Balance Sheet'!$B$7:$O$1335,'2021 Balance Sheet'!M$2, FALSE),0)</f>
        <v>48072177.340000004</v>
      </c>
      <c r="AM525" s="199">
        <f>IFERROR(VLOOKUP('SAP Data'!$C525,'2021 Balance Sheet'!$B$7:$O$1335,'2021 Balance Sheet'!N$2, FALSE),0)</f>
        <v>48174725.689999998</v>
      </c>
      <c r="AN525" s="199">
        <f>IFERROR(VLOOKUP('SAP Data'!$C525,'2021 Balance Sheet'!$B$7:$O$1335,'2021 Balance Sheet'!O$2, FALSE),0)</f>
        <v>48177808.43</v>
      </c>
      <c r="AO525" s="198">
        <f t="shared" si="15"/>
        <v>49241333.490000002</v>
      </c>
    </row>
    <row r="526" spans="1:41" ht="15.75" thickBot="1" x14ac:dyDescent="0.3">
      <c r="A526" s="26" t="str">
        <f t="shared" si="16"/>
        <v>124100</v>
      </c>
      <c r="B526" s="126" t="s">
        <v>789</v>
      </c>
      <c r="C526" s="153" t="s">
        <v>790</v>
      </c>
      <c r="D526" s="125" t="s">
        <v>4</v>
      </c>
      <c r="E526" s="140">
        <v>1591251.83</v>
      </c>
      <c r="F526" s="140">
        <v>1594085.66</v>
      </c>
      <c r="G526" s="140">
        <v>1596919.49</v>
      </c>
      <c r="H526" s="140">
        <v>1599753.32</v>
      </c>
      <c r="I526" s="140">
        <v>1602587.15</v>
      </c>
      <c r="J526" s="140">
        <v>1482334.56</v>
      </c>
      <c r="K526" s="140">
        <v>1081909.71</v>
      </c>
      <c r="L526" s="140">
        <v>1084743.54</v>
      </c>
      <c r="M526" s="140">
        <v>1087577.3700000001</v>
      </c>
      <c r="N526" s="140">
        <v>1090411.2</v>
      </c>
      <c r="O526" s="140">
        <v>1093245.03</v>
      </c>
      <c r="P526" s="140">
        <v>1095765</v>
      </c>
      <c r="Q526" s="199">
        <v>1097744.25</v>
      </c>
      <c r="R526" s="199">
        <v>1099723.5</v>
      </c>
      <c r="S526" s="199">
        <v>1101702.75</v>
      </c>
      <c r="T526" s="199">
        <v>1103682</v>
      </c>
      <c r="U526" s="199">
        <v>1105661.25</v>
      </c>
      <c r="V526" s="199">
        <v>1107640.5</v>
      </c>
      <c r="W526" s="199">
        <v>1109619.75</v>
      </c>
      <c r="X526" s="199">
        <v>1111599</v>
      </c>
      <c r="Y526" s="199">
        <v>1113578.25</v>
      </c>
      <c r="Z526" s="199">
        <v>1115557.5</v>
      </c>
      <c r="AA526" s="199">
        <v>1117536.75</v>
      </c>
      <c r="AB526" s="199">
        <v>1119194</v>
      </c>
      <c r="AC526" s="199">
        <f>IFERROR(VLOOKUP('SAP Data'!$C526,'2021 Balance Sheet'!$B$7:$O$1335,'2021 Balance Sheet'!D$2, FALSE),0)</f>
        <v>1121149.83</v>
      </c>
      <c r="AD526" s="199">
        <f>IFERROR(VLOOKUP('SAP Data'!$C526,'2021 Balance Sheet'!$B$7:$O$1335,'2021 Balance Sheet'!E$2, FALSE),0)</f>
        <v>1123105.6599999999</v>
      </c>
      <c r="AE526" s="199">
        <f>IFERROR(VLOOKUP('SAP Data'!$C526,'2021 Balance Sheet'!$B$7:$O$1335,'2021 Balance Sheet'!F$2, FALSE),0)</f>
        <v>852898.59</v>
      </c>
      <c r="AF526" s="199">
        <f>IFERROR(VLOOKUP('SAP Data'!$C526,'2021 Balance Sheet'!$B$7:$O$1335,'2021 Balance Sheet'!G$2, FALSE),0)</f>
        <v>854420.46</v>
      </c>
      <c r="AG526" s="199">
        <f>IFERROR(VLOOKUP('SAP Data'!$C526,'2021 Balance Sheet'!$B$7:$O$1335,'2021 Balance Sheet'!H$2, FALSE),0)</f>
        <v>855942.33</v>
      </c>
      <c r="AH526" s="199">
        <f>IFERROR(VLOOKUP('SAP Data'!$C526,'2021 Balance Sheet'!$B$7:$O$1335,'2021 Balance Sheet'!I$2, FALSE),0)</f>
        <v>857464.2</v>
      </c>
      <c r="AI526" s="199">
        <f>IFERROR(VLOOKUP('SAP Data'!$C526,'2021 Balance Sheet'!$B$7:$O$1335,'2021 Balance Sheet'!J$2, FALSE),0)</f>
        <v>858986.07</v>
      </c>
      <c r="AJ526" s="199">
        <f>IFERROR(VLOOKUP('SAP Data'!$C526,'2021 Balance Sheet'!$B$7:$O$1335,'2021 Balance Sheet'!K$2, FALSE),0)</f>
        <v>860507.94</v>
      </c>
      <c r="AK526" s="199">
        <f>IFERROR(VLOOKUP('SAP Data'!$C526,'2021 Balance Sheet'!$B$7:$O$1335,'2021 Balance Sheet'!L$2, FALSE),0)</f>
        <v>862029.81</v>
      </c>
      <c r="AL526" s="199">
        <f>IFERROR(VLOOKUP('SAP Data'!$C526,'2021 Balance Sheet'!$B$7:$O$1335,'2021 Balance Sheet'!M$2, FALSE),0)</f>
        <v>863551.68</v>
      </c>
      <c r="AM526" s="199">
        <f>IFERROR(VLOOKUP('SAP Data'!$C526,'2021 Balance Sheet'!$B$7:$O$1335,'2021 Balance Sheet'!N$2, FALSE),0)</f>
        <v>865073.55</v>
      </c>
      <c r="AN526" s="199">
        <f>IFERROR(VLOOKUP('SAP Data'!$C526,'2021 Balance Sheet'!$B$7:$O$1335,'2021 Balance Sheet'!O$2, FALSE),0)</f>
        <v>866662</v>
      </c>
      <c r="AO526" s="198">
        <f t="shared" si="15"/>
        <v>1119194</v>
      </c>
    </row>
    <row r="527" spans="1:41" ht="15.75" thickBot="1" x14ac:dyDescent="0.3">
      <c r="A527" s="26" t="str">
        <f t="shared" si="16"/>
        <v>124101</v>
      </c>
      <c r="B527" s="126" t="s">
        <v>792</v>
      </c>
      <c r="C527" s="153" t="s">
        <v>793</v>
      </c>
      <c r="D527" s="125" t="s">
        <v>4</v>
      </c>
      <c r="E527" s="139">
        <v>2405506.33</v>
      </c>
      <c r="F527" s="139">
        <v>2409350.66</v>
      </c>
      <c r="G527" s="139">
        <v>2413194.9900000002</v>
      </c>
      <c r="H527" s="139">
        <v>2417039.3199999998</v>
      </c>
      <c r="I527" s="139">
        <v>2420883.65</v>
      </c>
      <c r="J527" s="139">
        <v>2424727.98</v>
      </c>
      <c r="K527" s="139">
        <v>2136791.09</v>
      </c>
      <c r="L527" s="139">
        <v>2140635.42</v>
      </c>
      <c r="M527" s="139">
        <v>2144479.75</v>
      </c>
      <c r="N527" s="139">
        <v>2148324.08</v>
      </c>
      <c r="O527" s="139">
        <v>2152168.41</v>
      </c>
      <c r="P527" s="139">
        <v>2156015</v>
      </c>
      <c r="Q527" s="199">
        <v>2159389.83</v>
      </c>
      <c r="R527" s="199">
        <v>2162764.66</v>
      </c>
      <c r="S527" s="199">
        <v>2166139.4900000002</v>
      </c>
      <c r="T527" s="199">
        <v>2169514.3199999998</v>
      </c>
      <c r="U527" s="199">
        <v>2172889.15</v>
      </c>
      <c r="V527" s="199">
        <v>2176263.98</v>
      </c>
      <c r="W527" s="199">
        <v>2179638.81</v>
      </c>
      <c r="X527" s="199">
        <v>2183013.64</v>
      </c>
      <c r="Y527" s="199">
        <v>2186388.4700000002</v>
      </c>
      <c r="Z527" s="199">
        <v>2189763.2999999998</v>
      </c>
      <c r="AA527" s="199">
        <v>2193138.13</v>
      </c>
      <c r="AB527" s="199">
        <v>2196514</v>
      </c>
      <c r="AC527" s="199">
        <f>IFERROR(VLOOKUP('SAP Data'!$C527,'2021 Balance Sheet'!$B$7:$O$1335,'2021 Balance Sheet'!D$2, FALSE),0)</f>
        <v>2199911.25</v>
      </c>
      <c r="AD527" s="199">
        <f>IFERROR(VLOOKUP('SAP Data'!$C527,'2021 Balance Sheet'!$B$7:$O$1335,'2021 Balance Sheet'!E$2, FALSE),0)</f>
        <v>2203308.5</v>
      </c>
      <c r="AE527" s="199">
        <f>IFERROR(VLOOKUP('SAP Data'!$C527,'2021 Balance Sheet'!$B$7:$O$1335,'2021 Balance Sheet'!F$2, FALSE),0)</f>
        <v>2206705.75</v>
      </c>
      <c r="AF527" s="199">
        <f>IFERROR(VLOOKUP('SAP Data'!$C527,'2021 Balance Sheet'!$B$7:$O$1335,'2021 Balance Sheet'!G$2, FALSE),0)</f>
        <v>2210103</v>
      </c>
      <c r="AG527" s="199">
        <f>IFERROR(VLOOKUP('SAP Data'!$C527,'2021 Balance Sheet'!$B$7:$O$1335,'2021 Balance Sheet'!H$2, FALSE),0)</f>
        <v>2213500.25</v>
      </c>
      <c r="AH527" s="199">
        <f>IFERROR(VLOOKUP('SAP Data'!$C527,'2021 Balance Sheet'!$B$7:$O$1335,'2021 Balance Sheet'!I$2, FALSE),0)</f>
        <v>2216897.5</v>
      </c>
      <c r="AI527" s="199">
        <f>IFERROR(VLOOKUP('SAP Data'!$C527,'2021 Balance Sheet'!$B$7:$O$1335,'2021 Balance Sheet'!J$2, FALSE),0)</f>
        <v>2220294.75</v>
      </c>
      <c r="AJ527" s="199">
        <f>IFERROR(VLOOKUP('SAP Data'!$C527,'2021 Balance Sheet'!$B$7:$O$1335,'2021 Balance Sheet'!K$2, FALSE),0)</f>
        <v>2223692</v>
      </c>
      <c r="AK527" s="199">
        <f>IFERROR(VLOOKUP('SAP Data'!$C527,'2021 Balance Sheet'!$B$7:$O$1335,'2021 Balance Sheet'!L$2, FALSE),0)</f>
        <v>2227089.25</v>
      </c>
      <c r="AL527" s="199">
        <f>IFERROR(VLOOKUP('SAP Data'!$C527,'2021 Balance Sheet'!$B$7:$O$1335,'2021 Balance Sheet'!M$2, FALSE),0)</f>
        <v>2230486.5</v>
      </c>
      <c r="AM527" s="199">
        <f>IFERROR(VLOOKUP('SAP Data'!$C527,'2021 Balance Sheet'!$B$7:$O$1335,'2021 Balance Sheet'!N$2, FALSE),0)</f>
        <v>2233883.75</v>
      </c>
      <c r="AN527" s="199">
        <f>IFERROR(VLOOKUP('SAP Data'!$C527,'2021 Balance Sheet'!$B$7:$O$1335,'2021 Balance Sheet'!O$2, FALSE),0)</f>
        <v>2237282</v>
      </c>
      <c r="AO527" s="198">
        <f t="shared" si="15"/>
        <v>2196514</v>
      </c>
    </row>
    <row r="528" spans="1:41" ht="15.75" thickBot="1" x14ac:dyDescent="0.3">
      <c r="A528" s="26" t="str">
        <f t="shared" si="16"/>
        <v>124102</v>
      </c>
      <c r="B528" s="126" t="s">
        <v>795</v>
      </c>
      <c r="C528" s="153" t="s">
        <v>796</v>
      </c>
      <c r="D528" s="125" t="s">
        <v>4</v>
      </c>
      <c r="E528" s="140">
        <v>8713133.4700000007</v>
      </c>
      <c r="F528" s="140">
        <v>8732543.4700000007</v>
      </c>
      <c r="G528" s="140">
        <v>8700470.0500000007</v>
      </c>
      <c r="H528" s="140">
        <v>8719880.0500000007</v>
      </c>
      <c r="I528" s="140">
        <v>8739290.0500000007</v>
      </c>
      <c r="J528" s="140">
        <v>8653335.9299999997</v>
      </c>
      <c r="K528" s="140">
        <v>8673184.1099999994</v>
      </c>
      <c r="L528" s="140">
        <v>8638626.8499999996</v>
      </c>
      <c r="M528" s="140">
        <v>8601722.25</v>
      </c>
      <c r="N528" s="140">
        <v>8620857.9700000007</v>
      </c>
      <c r="O528" s="140">
        <v>8639993.6899999995</v>
      </c>
      <c r="P528" s="140">
        <v>8658472.1999999993</v>
      </c>
      <c r="Q528" s="199">
        <v>8677717.4499999993</v>
      </c>
      <c r="R528" s="199">
        <v>8635977.8399999999</v>
      </c>
      <c r="S528" s="199">
        <v>8655223.0899999999</v>
      </c>
      <c r="T528" s="199">
        <v>8674468.3399999999</v>
      </c>
      <c r="U528" s="199">
        <v>8643748.8699999992</v>
      </c>
      <c r="V528" s="199">
        <v>8607101.6400000006</v>
      </c>
      <c r="W528" s="199">
        <v>8622064.7200000007</v>
      </c>
      <c r="X528" s="199">
        <v>8592893.2200000007</v>
      </c>
      <c r="Y528" s="199">
        <v>8611881.1400000006</v>
      </c>
      <c r="Z528" s="199">
        <v>8630869.0600000005</v>
      </c>
      <c r="AA528" s="199">
        <v>8649856.9800000004</v>
      </c>
      <c r="AB528" s="199">
        <v>8668844.9000000004</v>
      </c>
      <c r="AC528" s="199">
        <f>IFERROR(VLOOKUP('SAP Data'!$C528,'2021 Balance Sheet'!$B$7:$O$1335,'2021 Balance Sheet'!D$2, FALSE),0)</f>
        <v>8687832.8200000003</v>
      </c>
      <c r="AD528" s="199">
        <f>IFERROR(VLOOKUP('SAP Data'!$C528,'2021 Balance Sheet'!$B$7:$O$1335,'2021 Balance Sheet'!E$2, FALSE),0)</f>
        <v>8706820.7400000002</v>
      </c>
      <c r="AE528" s="199">
        <f>IFERROR(VLOOKUP('SAP Data'!$C528,'2021 Balance Sheet'!$B$7:$O$1335,'2021 Balance Sheet'!F$2, FALSE),0)</f>
        <v>8725808.6600000001</v>
      </c>
      <c r="AF528" s="199">
        <f>IFERROR(VLOOKUP('SAP Data'!$C528,'2021 Balance Sheet'!$B$7:$O$1335,'2021 Balance Sheet'!G$2, FALSE),0)</f>
        <v>8744796.5800000001</v>
      </c>
      <c r="AG528" s="199">
        <f>IFERROR(VLOOKUP('SAP Data'!$C528,'2021 Balance Sheet'!$B$7:$O$1335,'2021 Balance Sheet'!H$2, FALSE),0)</f>
        <v>8763784.5</v>
      </c>
      <c r="AH528" s="199">
        <f>IFERROR(VLOOKUP('SAP Data'!$C528,'2021 Balance Sheet'!$B$7:$O$1335,'2021 Balance Sheet'!I$2, FALSE),0)</f>
        <v>8776737</v>
      </c>
      <c r="AI528" s="199">
        <f>IFERROR(VLOOKUP('SAP Data'!$C528,'2021 Balance Sheet'!$B$7:$O$1335,'2021 Balance Sheet'!J$2, FALSE),0)</f>
        <v>8795467.4199999999</v>
      </c>
      <c r="AJ528" s="199">
        <f>IFERROR(VLOOKUP('SAP Data'!$C528,'2021 Balance Sheet'!$B$7:$O$1335,'2021 Balance Sheet'!K$2, FALSE),0)</f>
        <v>8814197.8399999999</v>
      </c>
      <c r="AK528" s="199">
        <f>IFERROR(VLOOKUP('SAP Data'!$C528,'2021 Balance Sheet'!$B$7:$O$1335,'2021 Balance Sheet'!L$2, FALSE),0)</f>
        <v>8787004.6400000006</v>
      </c>
      <c r="AL528" s="199">
        <f>IFERROR(VLOOKUP('SAP Data'!$C528,'2021 Balance Sheet'!$B$7:$O$1335,'2021 Balance Sheet'!M$2, FALSE),0)</f>
        <v>8805536.0700000003</v>
      </c>
      <c r="AM528" s="199">
        <f>IFERROR(VLOOKUP('SAP Data'!$C528,'2021 Balance Sheet'!$B$7:$O$1335,'2021 Balance Sheet'!N$2, FALSE),0)</f>
        <v>8824067.5</v>
      </c>
      <c r="AN528" s="199">
        <f>IFERROR(VLOOKUP('SAP Data'!$C528,'2021 Balance Sheet'!$B$7:$O$1335,'2021 Balance Sheet'!O$2, FALSE),0)</f>
        <v>8744718.8900000006</v>
      </c>
      <c r="AO528" s="198">
        <f t="shared" si="15"/>
        <v>8668844.9000000004</v>
      </c>
    </row>
    <row r="529" spans="1:41" ht="15.75" thickBot="1" x14ac:dyDescent="0.3">
      <c r="A529" s="26" t="str">
        <f t="shared" si="16"/>
        <v>124103</v>
      </c>
      <c r="B529" s="126" t="s">
        <v>798</v>
      </c>
      <c r="C529" s="153" t="s">
        <v>799</v>
      </c>
      <c r="D529" s="125" t="s">
        <v>4</v>
      </c>
      <c r="E529" s="140"/>
      <c r="F529" s="140"/>
      <c r="G529" s="140"/>
      <c r="H529" s="140"/>
      <c r="I529" s="140"/>
      <c r="J529" s="140"/>
      <c r="K529" s="140"/>
      <c r="L529" s="140"/>
      <c r="M529" s="140"/>
      <c r="N529" s="140"/>
      <c r="O529" s="140"/>
      <c r="P529" s="140"/>
      <c r="Q529" s="199">
        <v>0</v>
      </c>
      <c r="R529" s="199">
        <v>0</v>
      </c>
      <c r="S529" s="199">
        <v>0</v>
      </c>
      <c r="T529" s="199">
        <v>0</v>
      </c>
      <c r="U529" s="199">
        <v>0</v>
      </c>
      <c r="V529" s="199">
        <v>0</v>
      </c>
      <c r="W529" s="199">
        <v>0</v>
      </c>
      <c r="X529" s="199">
        <v>0</v>
      </c>
      <c r="Y529" s="199">
        <v>0</v>
      </c>
      <c r="Z529" s="199">
        <v>0</v>
      </c>
      <c r="AA529" s="199">
        <v>0</v>
      </c>
      <c r="AB529" s="199">
        <v>0</v>
      </c>
      <c r="AC529" s="199">
        <f>IFERROR(VLOOKUP('SAP Data'!$C529,'2021 Balance Sheet'!$B$7:$O$1335,'2021 Balance Sheet'!D$2, FALSE),0)</f>
        <v>0</v>
      </c>
      <c r="AD529" s="199">
        <f>IFERROR(VLOOKUP('SAP Data'!$C529,'2021 Balance Sheet'!$B$7:$O$1335,'2021 Balance Sheet'!E$2, FALSE),0)</f>
        <v>0</v>
      </c>
      <c r="AE529" s="199">
        <f>IFERROR(VLOOKUP('SAP Data'!$C529,'2021 Balance Sheet'!$B$7:$O$1335,'2021 Balance Sheet'!F$2, FALSE),0)</f>
        <v>0</v>
      </c>
      <c r="AF529" s="199">
        <f>IFERROR(VLOOKUP('SAP Data'!$C529,'2021 Balance Sheet'!$B$7:$O$1335,'2021 Balance Sheet'!G$2, FALSE),0)</f>
        <v>0</v>
      </c>
      <c r="AG529" s="199">
        <f>IFERROR(VLOOKUP('SAP Data'!$C529,'2021 Balance Sheet'!$B$7:$O$1335,'2021 Balance Sheet'!H$2, FALSE),0)</f>
        <v>0</v>
      </c>
      <c r="AH529" s="199">
        <f>IFERROR(VLOOKUP('SAP Data'!$C529,'2021 Balance Sheet'!$B$7:$O$1335,'2021 Balance Sheet'!I$2, FALSE),0)</f>
        <v>0</v>
      </c>
      <c r="AI529" s="199">
        <f>IFERROR(VLOOKUP('SAP Data'!$C529,'2021 Balance Sheet'!$B$7:$O$1335,'2021 Balance Sheet'!J$2, FALSE),0)</f>
        <v>0</v>
      </c>
      <c r="AJ529" s="199">
        <f>IFERROR(VLOOKUP('SAP Data'!$C529,'2021 Balance Sheet'!$B$7:$O$1335,'2021 Balance Sheet'!K$2, FALSE),0)</f>
        <v>0</v>
      </c>
      <c r="AK529" s="199">
        <f>IFERROR(VLOOKUP('SAP Data'!$C529,'2021 Balance Sheet'!$B$7:$O$1335,'2021 Balance Sheet'!L$2, FALSE),0)</f>
        <v>0</v>
      </c>
      <c r="AL529" s="199">
        <f>IFERROR(VLOOKUP('SAP Data'!$C529,'2021 Balance Sheet'!$B$7:$O$1335,'2021 Balance Sheet'!M$2, FALSE),0)</f>
        <v>0</v>
      </c>
      <c r="AM529" s="199">
        <f>IFERROR(VLOOKUP('SAP Data'!$C529,'2021 Balance Sheet'!$B$7:$O$1335,'2021 Balance Sheet'!N$2, FALSE),0)</f>
        <v>0</v>
      </c>
      <c r="AN529" s="199">
        <f>IFERROR(VLOOKUP('SAP Data'!$C529,'2021 Balance Sheet'!$B$7:$O$1335,'2021 Balance Sheet'!O$2, FALSE),0)</f>
        <v>0</v>
      </c>
      <c r="AO529" s="198">
        <f t="shared" si="15"/>
        <v>0</v>
      </c>
    </row>
    <row r="530" spans="1:41" ht="15.75" thickBot="1" x14ac:dyDescent="0.3">
      <c r="A530" s="26" t="str">
        <f t="shared" si="16"/>
        <v>124104</v>
      </c>
      <c r="B530" s="126" t="s">
        <v>801</v>
      </c>
      <c r="C530" s="153" t="s">
        <v>802</v>
      </c>
      <c r="D530" s="125" t="s">
        <v>4</v>
      </c>
      <c r="E530" s="139">
        <v>4974767.75</v>
      </c>
      <c r="F530" s="139">
        <v>4985531</v>
      </c>
      <c r="G530" s="139">
        <v>4996294.25</v>
      </c>
      <c r="H530" s="139">
        <v>5007057.5</v>
      </c>
      <c r="I530" s="139">
        <v>5017820.75</v>
      </c>
      <c r="J530" s="139">
        <v>4278491.76</v>
      </c>
      <c r="K530" s="139">
        <v>5039551.42</v>
      </c>
      <c r="L530" s="139">
        <v>5050518.84</v>
      </c>
      <c r="M530" s="139">
        <v>5061486.26</v>
      </c>
      <c r="N530" s="139">
        <v>5072453.68</v>
      </c>
      <c r="O530" s="139">
        <v>5083421.0999999996</v>
      </c>
      <c r="P530" s="139">
        <v>5094388.5199999996</v>
      </c>
      <c r="Q530" s="199">
        <v>5105355.9400000004</v>
      </c>
      <c r="R530" s="199">
        <v>5116323.3600000003</v>
      </c>
      <c r="S530" s="199">
        <v>4433964.83</v>
      </c>
      <c r="T530" s="199">
        <v>4443711.04</v>
      </c>
      <c r="U530" s="199">
        <v>4453457.25</v>
      </c>
      <c r="V530" s="199">
        <v>4463203.46</v>
      </c>
      <c r="W530" s="199">
        <v>4464892.67</v>
      </c>
      <c r="X530" s="199">
        <v>4474459.34</v>
      </c>
      <c r="Y530" s="199">
        <v>4484026.01</v>
      </c>
      <c r="Z530" s="199">
        <v>4493592.68</v>
      </c>
      <c r="AA530" s="199">
        <v>4503159.3499999996</v>
      </c>
      <c r="AB530" s="199">
        <v>4512726.0199999996</v>
      </c>
      <c r="AC530" s="199">
        <f>IFERROR(VLOOKUP('SAP Data'!$C530,'2021 Balance Sheet'!$B$7:$O$1335,'2021 Balance Sheet'!D$2, FALSE),0)</f>
        <v>4522292.6900000004</v>
      </c>
      <c r="AD530" s="199">
        <f>IFERROR(VLOOKUP('SAP Data'!$C530,'2021 Balance Sheet'!$B$7:$O$1335,'2021 Balance Sheet'!E$2, FALSE),0)</f>
        <v>4531859.3600000003</v>
      </c>
      <c r="AE530" s="199">
        <f>IFERROR(VLOOKUP('SAP Data'!$C530,'2021 Balance Sheet'!$B$7:$O$1335,'2021 Balance Sheet'!F$2, FALSE),0)</f>
        <v>4143658.09</v>
      </c>
      <c r="AF530" s="199">
        <f>IFERROR(VLOOKUP('SAP Data'!$C530,'2021 Balance Sheet'!$B$7:$O$1335,'2021 Balance Sheet'!G$2, FALSE),0)</f>
        <v>4151311.28</v>
      </c>
      <c r="AG530" s="199">
        <f>IFERROR(VLOOKUP('SAP Data'!$C530,'2021 Balance Sheet'!$B$7:$O$1335,'2021 Balance Sheet'!H$2, FALSE),0)</f>
        <v>4158964.47</v>
      </c>
      <c r="AH530" s="199">
        <f>IFERROR(VLOOKUP('SAP Data'!$C530,'2021 Balance Sheet'!$B$7:$O$1335,'2021 Balance Sheet'!I$2, FALSE),0)</f>
        <v>4164191</v>
      </c>
      <c r="AI530" s="199">
        <f>IFERROR(VLOOKUP('SAP Data'!$C530,'2021 Balance Sheet'!$B$7:$O$1335,'2021 Balance Sheet'!J$2, FALSE),0)</f>
        <v>4172433.33</v>
      </c>
      <c r="AJ530" s="199">
        <f>IFERROR(VLOOKUP('SAP Data'!$C530,'2021 Balance Sheet'!$B$7:$O$1335,'2021 Balance Sheet'!K$2, FALSE),0)</f>
        <v>4180675.66</v>
      </c>
      <c r="AK530" s="199">
        <f>IFERROR(VLOOKUP('SAP Data'!$C530,'2021 Balance Sheet'!$B$7:$O$1335,'2021 Balance Sheet'!L$2, FALSE),0)</f>
        <v>4188917.99</v>
      </c>
      <c r="AL530" s="199">
        <f>IFERROR(VLOOKUP('SAP Data'!$C530,'2021 Balance Sheet'!$B$7:$O$1335,'2021 Balance Sheet'!M$2, FALSE),0)</f>
        <v>4197160.32</v>
      </c>
      <c r="AM530" s="199">
        <f>IFERROR(VLOOKUP('SAP Data'!$C530,'2021 Balance Sheet'!$B$7:$O$1335,'2021 Balance Sheet'!N$2, FALSE),0)</f>
        <v>4205402.6500000004</v>
      </c>
      <c r="AN530" s="199">
        <f>IFERROR(VLOOKUP('SAP Data'!$C530,'2021 Balance Sheet'!$B$7:$O$1335,'2021 Balance Sheet'!O$2, FALSE),0)</f>
        <v>4213644.9800000004</v>
      </c>
      <c r="AO530" s="198">
        <f t="shared" si="15"/>
        <v>4512726.0199999996</v>
      </c>
    </row>
    <row r="531" spans="1:41" ht="15.75" thickBot="1" x14ac:dyDescent="0.3">
      <c r="A531" s="26" t="str">
        <f t="shared" si="16"/>
        <v>124105</v>
      </c>
      <c r="B531" s="126" t="s">
        <v>3258</v>
      </c>
      <c r="C531" s="153" t="s">
        <v>3259</v>
      </c>
      <c r="D531" s="125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99">
        <v>0</v>
      </c>
      <c r="R531" s="199">
        <v>0</v>
      </c>
      <c r="S531" s="199">
        <v>0</v>
      </c>
      <c r="T531" s="199">
        <v>0</v>
      </c>
      <c r="U531" s="199">
        <v>0</v>
      </c>
      <c r="V531" s="199">
        <v>0</v>
      </c>
      <c r="W531" s="199">
        <v>0</v>
      </c>
      <c r="X531" s="199">
        <v>0</v>
      </c>
      <c r="Y531" s="199">
        <v>0</v>
      </c>
      <c r="Z531" s="199">
        <v>0</v>
      </c>
      <c r="AA531" s="199">
        <v>0</v>
      </c>
      <c r="AB531" s="199">
        <v>0</v>
      </c>
      <c r="AC531" s="199">
        <f>IFERROR(VLOOKUP('SAP Data'!$C531,'2021 Balance Sheet'!$B$7:$O$1335,'2021 Balance Sheet'!D$2, FALSE),0)</f>
        <v>0</v>
      </c>
      <c r="AD531" s="199">
        <f>IFERROR(VLOOKUP('SAP Data'!$C531,'2021 Balance Sheet'!$B$7:$O$1335,'2021 Balance Sheet'!E$2, FALSE),0)</f>
        <v>0</v>
      </c>
      <c r="AE531" s="199">
        <f>IFERROR(VLOOKUP('SAP Data'!$C531,'2021 Balance Sheet'!$B$7:$O$1335,'2021 Balance Sheet'!F$2, FALSE),0)</f>
        <v>0</v>
      </c>
      <c r="AF531" s="199">
        <f>IFERROR(VLOOKUP('SAP Data'!$C531,'2021 Balance Sheet'!$B$7:$O$1335,'2021 Balance Sheet'!G$2, FALSE),0)</f>
        <v>0</v>
      </c>
      <c r="AG531" s="199">
        <f>IFERROR(VLOOKUP('SAP Data'!$C531,'2021 Balance Sheet'!$B$7:$O$1335,'2021 Balance Sheet'!H$2, FALSE),0)</f>
        <v>0</v>
      </c>
      <c r="AH531" s="199">
        <f>IFERROR(VLOOKUP('SAP Data'!$C531,'2021 Balance Sheet'!$B$7:$O$1335,'2021 Balance Sheet'!I$2, FALSE),0)</f>
        <v>0</v>
      </c>
      <c r="AI531" s="199">
        <f>IFERROR(VLOOKUP('SAP Data'!$C531,'2021 Balance Sheet'!$B$7:$O$1335,'2021 Balance Sheet'!J$2, FALSE),0)</f>
        <v>0</v>
      </c>
      <c r="AJ531" s="199">
        <f>IFERROR(VLOOKUP('SAP Data'!$C531,'2021 Balance Sheet'!$B$7:$O$1335,'2021 Balance Sheet'!K$2, FALSE),0)</f>
        <v>0</v>
      </c>
      <c r="AK531" s="199">
        <f>IFERROR(VLOOKUP('SAP Data'!$C531,'2021 Balance Sheet'!$B$7:$O$1335,'2021 Balance Sheet'!L$2, FALSE),0)</f>
        <v>0</v>
      </c>
      <c r="AL531" s="199">
        <f>IFERROR(VLOOKUP('SAP Data'!$C531,'2021 Balance Sheet'!$B$7:$O$1335,'2021 Balance Sheet'!M$2, FALSE),0)</f>
        <v>0</v>
      </c>
      <c r="AM531" s="199">
        <f>IFERROR(VLOOKUP('SAP Data'!$C531,'2021 Balance Sheet'!$B$7:$O$1335,'2021 Balance Sheet'!N$2, FALSE),0)</f>
        <v>0</v>
      </c>
      <c r="AN531" s="199">
        <f>IFERROR(VLOOKUP('SAP Data'!$C531,'2021 Balance Sheet'!$B$7:$O$1335,'2021 Balance Sheet'!O$2, FALSE),0)</f>
        <v>0</v>
      </c>
      <c r="AO531" s="198">
        <f t="shared" si="15"/>
        <v>0</v>
      </c>
    </row>
    <row r="532" spans="1:41" ht="15.75" thickBot="1" x14ac:dyDescent="0.3">
      <c r="A532" s="26" t="str">
        <f t="shared" si="16"/>
        <v>124107</v>
      </c>
      <c r="B532" s="126" t="s">
        <v>789</v>
      </c>
      <c r="C532" s="153" t="s">
        <v>804</v>
      </c>
      <c r="D532" s="125" t="s">
        <v>4</v>
      </c>
      <c r="E532" s="140">
        <v>352321</v>
      </c>
      <c r="F532" s="140">
        <v>353053</v>
      </c>
      <c r="G532" s="140">
        <v>353785</v>
      </c>
      <c r="H532" s="140">
        <v>354517</v>
      </c>
      <c r="I532" s="140">
        <v>355249</v>
      </c>
      <c r="J532" s="140">
        <v>355981</v>
      </c>
      <c r="K532" s="140">
        <v>356728</v>
      </c>
      <c r="L532" s="140">
        <v>357475</v>
      </c>
      <c r="M532" s="140">
        <v>358222</v>
      </c>
      <c r="N532" s="140">
        <v>358969</v>
      </c>
      <c r="O532" s="140">
        <v>359716</v>
      </c>
      <c r="P532" s="140">
        <v>360463</v>
      </c>
      <c r="Q532" s="199">
        <v>361210</v>
      </c>
      <c r="R532" s="199">
        <v>361957</v>
      </c>
      <c r="S532" s="199">
        <v>362704</v>
      </c>
      <c r="T532" s="199">
        <v>363451</v>
      </c>
      <c r="U532" s="199">
        <v>364198</v>
      </c>
      <c r="V532" s="199">
        <v>364945</v>
      </c>
      <c r="W532" s="199">
        <v>414030.75</v>
      </c>
      <c r="X532" s="199">
        <v>414673.5</v>
      </c>
      <c r="Y532" s="199">
        <v>415316.25</v>
      </c>
      <c r="Z532" s="199">
        <v>318467</v>
      </c>
      <c r="AA532" s="199">
        <v>319109.75</v>
      </c>
      <c r="AB532" s="199">
        <v>319752.5</v>
      </c>
      <c r="AC532" s="199">
        <f>IFERROR(VLOOKUP('SAP Data'!$C532,'2021 Balance Sheet'!$B$7:$O$1335,'2021 Balance Sheet'!D$2, FALSE),0)</f>
        <v>320395.25</v>
      </c>
      <c r="AD532" s="199">
        <f>IFERROR(VLOOKUP('SAP Data'!$C532,'2021 Balance Sheet'!$B$7:$O$1335,'2021 Balance Sheet'!E$2, FALSE),0)</f>
        <v>321038</v>
      </c>
      <c r="AE532" s="199">
        <f>IFERROR(VLOOKUP('SAP Data'!$C532,'2021 Balance Sheet'!$B$7:$O$1335,'2021 Balance Sheet'!F$2, FALSE),0)</f>
        <v>321680.75</v>
      </c>
      <c r="AF532" s="199">
        <f>IFERROR(VLOOKUP('SAP Data'!$C532,'2021 Balance Sheet'!$B$7:$O$1335,'2021 Balance Sheet'!G$2, FALSE),0)</f>
        <v>322323.5</v>
      </c>
      <c r="AG532" s="199">
        <f>IFERROR(VLOOKUP('SAP Data'!$C532,'2021 Balance Sheet'!$B$7:$O$1335,'2021 Balance Sheet'!H$2, FALSE),0)</f>
        <v>322966.25</v>
      </c>
      <c r="AH532" s="199">
        <f>IFERROR(VLOOKUP('SAP Data'!$C532,'2021 Balance Sheet'!$B$7:$O$1335,'2021 Balance Sheet'!I$2, FALSE),0)</f>
        <v>322988</v>
      </c>
      <c r="AI532" s="199">
        <f>IFERROR(VLOOKUP('SAP Data'!$C532,'2021 Balance Sheet'!$B$7:$O$1335,'2021 Balance Sheet'!J$2, FALSE),0)</f>
        <v>323586.42</v>
      </c>
      <c r="AJ532" s="199">
        <f>IFERROR(VLOOKUP('SAP Data'!$C532,'2021 Balance Sheet'!$B$7:$O$1335,'2021 Balance Sheet'!K$2, FALSE),0)</f>
        <v>324184.84000000003</v>
      </c>
      <c r="AK532" s="199">
        <f>IFERROR(VLOOKUP('SAP Data'!$C532,'2021 Balance Sheet'!$B$7:$O$1335,'2021 Balance Sheet'!L$2, FALSE),0)</f>
        <v>324783.26</v>
      </c>
      <c r="AL532" s="199">
        <f>IFERROR(VLOOKUP('SAP Data'!$C532,'2021 Balance Sheet'!$B$7:$O$1335,'2021 Balance Sheet'!M$2, FALSE),0)</f>
        <v>325381.68</v>
      </c>
      <c r="AM532" s="199">
        <f>IFERROR(VLOOKUP('SAP Data'!$C532,'2021 Balance Sheet'!$B$7:$O$1335,'2021 Balance Sheet'!N$2, FALSE),0)</f>
        <v>325980.09999999998</v>
      </c>
      <c r="AN532" s="199">
        <f>IFERROR(VLOOKUP('SAP Data'!$C532,'2021 Balance Sheet'!$B$7:$O$1335,'2021 Balance Sheet'!O$2, FALSE),0)</f>
        <v>326578.52</v>
      </c>
      <c r="AO532" s="198">
        <f t="shared" si="15"/>
        <v>319752.5</v>
      </c>
    </row>
    <row r="533" spans="1:41" ht="15.75" thickBot="1" x14ac:dyDescent="0.3">
      <c r="A533" s="26" t="str">
        <f t="shared" si="16"/>
        <v>124108</v>
      </c>
      <c r="B533" s="126" t="s">
        <v>801</v>
      </c>
      <c r="C533" s="153" t="s">
        <v>806</v>
      </c>
      <c r="D533" s="125" t="s">
        <v>4</v>
      </c>
      <c r="E533" s="139">
        <v>9237429.4800000004</v>
      </c>
      <c r="F533" s="139">
        <v>9259978.0600000005</v>
      </c>
      <c r="G533" s="139">
        <v>9282526.6400000006</v>
      </c>
      <c r="H533" s="139">
        <v>9305075.2200000007</v>
      </c>
      <c r="I533" s="139">
        <v>9327623.8000000007</v>
      </c>
      <c r="J533" s="139">
        <v>9058391.1600000001</v>
      </c>
      <c r="K533" s="139">
        <v>9017233</v>
      </c>
      <c r="L533" s="139">
        <v>9038735.1699999999</v>
      </c>
      <c r="M533" s="139">
        <v>9060237.3399999999</v>
      </c>
      <c r="N533" s="139">
        <v>9081739.5099999998</v>
      </c>
      <c r="O533" s="139">
        <v>9103241.6799999997</v>
      </c>
      <c r="P533" s="139">
        <v>9124743.8499999996</v>
      </c>
      <c r="Q533" s="199">
        <v>9146246.0199999996</v>
      </c>
      <c r="R533" s="199">
        <v>9167748.1899999995</v>
      </c>
      <c r="S533" s="199">
        <v>8941974.7100000009</v>
      </c>
      <c r="T533" s="199">
        <v>8963038.2899999991</v>
      </c>
      <c r="U533" s="199">
        <v>8984101.8699999992</v>
      </c>
      <c r="V533" s="199">
        <v>9005165.4499999993</v>
      </c>
      <c r="W533" s="199">
        <v>9015786</v>
      </c>
      <c r="X533" s="199">
        <v>9036515.75</v>
      </c>
      <c r="Y533" s="199">
        <v>9057245.5</v>
      </c>
      <c r="Z533" s="199">
        <v>9077975.25</v>
      </c>
      <c r="AA533" s="199">
        <v>9098705</v>
      </c>
      <c r="AB533" s="199">
        <v>9119434.75</v>
      </c>
      <c r="AC533" s="199">
        <f>IFERROR(VLOOKUP('SAP Data'!$C533,'2021 Balance Sheet'!$B$7:$O$1335,'2021 Balance Sheet'!D$2, FALSE),0)</f>
        <v>9140164.5</v>
      </c>
      <c r="AD533" s="199">
        <f>IFERROR(VLOOKUP('SAP Data'!$C533,'2021 Balance Sheet'!$B$7:$O$1335,'2021 Balance Sheet'!E$2, FALSE),0)</f>
        <v>9160894.25</v>
      </c>
      <c r="AE533" s="199">
        <f>IFERROR(VLOOKUP('SAP Data'!$C533,'2021 Balance Sheet'!$B$7:$O$1335,'2021 Balance Sheet'!F$2, FALSE),0)</f>
        <v>8812583.7100000009</v>
      </c>
      <c r="AF533" s="199">
        <f>IFERROR(VLOOKUP('SAP Data'!$C533,'2021 Balance Sheet'!$B$7:$O$1335,'2021 Balance Sheet'!G$2, FALSE),0)</f>
        <v>8828525.1300000008</v>
      </c>
      <c r="AG533" s="199">
        <f>IFERROR(VLOOKUP('SAP Data'!$C533,'2021 Balance Sheet'!$B$7:$O$1335,'2021 Balance Sheet'!H$2, FALSE),0)</f>
        <v>8844466.5500000007</v>
      </c>
      <c r="AH533" s="199">
        <f>IFERROR(VLOOKUP('SAP Data'!$C533,'2021 Balance Sheet'!$B$7:$O$1335,'2021 Balance Sheet'!I$2, FALSE),0)</f>
        <v>8860407.9700000007</v>
      </c>
      <c r="AI533" s="199">
        <f>IFERROR(VLOOKUP('SAP Data'!$C533,'2021 Balance Sheet'!$B$7:$O$1335,'2021 Balance Sheet'!J$2, FALSE),0)</f>
        <v>8892164</v>
      </c>
      <c r="AJ533" s="199">
        <f>IFERROR(VLOOKUP('SAP Data'!$C533,'2021 Balance Sheet'!$B$7:$O$1335,'2021 Balance Sheet'!K$2, FALSE),0)</f>
        <v>8911803.3300000001</v>
      </c>
      <c r="AK533" s="199">
        <f>IFERROR(VLOOKUP('SAP Data'!$C533,'2021 Balance Sheet'!$B$7:$O$1335,'2021 Balance Sheet'!L$2, FALSE),0)</f>
        <v>8931442.6600000001</v>
      </c>
      <c r="AL533" s="199">
        <f>IFERROR(VLOOKUP('SAP Data'!$C533,'2021 Balance Sheet'!$B$7:$O$1335,'2021 Balance Sheet'!M$2, FALSE),0)</f>
        <v>8951081.9900000002</v>
      </c>
      <c r="AM533" s="199">
        <f>IFERROR(VLOOKUP('SAP Data'!$C533,'2021 Balance Sheet'!$B$7:$O$1335,'2021 Balance Sheet'!N$2, FALSE),0)</f>
        <v>8970721.3200000003</v>
      </c>
      <c r="AN533" s="199">
        <f>IFERROR(VLOOKUP('SAP Data'!$C533,'2021 Balance Sheet'!$B$7:$O$1335,'2021 Balance Sheet'!O$2, FALSE),0)</f>
        <v>8990360.6500000004</v>
      </c>
      <c r="AO533" s="198">
        <f t="shared" si="15"/>
        <v>9119434.75</v>
      </c>
    </row>
    <row r="534" spans="1:41" ht="15.75" thickBot="1" x14ac:dyDescent="0.3">
      <c r="A534" s="26" t="str">
        <f t="shared" si="16"/>
        <v>124109</v>
      </c>
      <c r="B534" s="126" t="s">
        <v>808</v>
      </c>
      <c r="C534" s="153" t="s">
        <v>809</v>
      </c>
      <c r="D534" s="125" t="s">
        <v>4</v>
      </c>
      <c r="E534" s="140">
        <v>10267861.449999999</v>
      </c>
      <c r="F534" s="140">
        <v>10294468.449999999</v>
      </c>
      <c r="G534" s="140">
        <v>10321075.449999999</v>
      </c>
      <c r="H534" s="140">
        <v>10347682.449999999</v>
      </c>
      <c r="I534" s="140">
        <v>10374289.449999999</v>
      </c>
      <c r="J534" s="140">
        <v>10400896.449999999</v>
      </c>
      <c r="K534" s="140">
        <v>10427503.449999999</v>
      </c>
      <c r="L534" s="140">
        <v>10454110.449999999</v>
      </c>
      <c r="M534" s="140">
        <v>10480717.449999999</v>
      </c>
      <c r="N534" s="140">
        <v>10507324.449999999</v>
      </c>
      <c r="O534" s="140">
        <v>10533931.449999999</v>
      </c>
      <c r="P534" s="140">
        <v>10558028.189999999</v>
      </c>
      <c r="Q534" s="199">
        <v>10585242.52</v>
      </c>
      <c r="R534" s="199">
        <v>10612456.85</v>
      </c>
      <c r="S534" s="199">
        <v>10474980.93</v>
      </c>
      <c r="T534" s="199">
        <v>10502125.59</v>
      </c>
      <c r="U534" s="199">
        <v>10529270.25</v>
      </c>
      <c r="V534" s="199">
        <v>10556414.91</v>
      </c>
      <c r="W534" s="199">
        <v>10583629.24</v>
      </c>
      <c r="X534" s="199">
        <v>10610843.57</v>
      </c>
      <c r="Y534" s="199">
        <v>10638057.9</v>
      </c>
      <c r="Z534" s="199">
        <v>10665272.23</v>
      </c>
      <c r="AA534" s="199">
        <v>10692486.560000001</v>
      </c>
      <c r="AB534" s="199">
        <v>10710846.82</v>
      </c>
      <c r="AC534" s="199">
        <f>IFERROR(VLOOKUP('SAP Data'!$C534,'2021 Balance Sheet'!$B$7:$O$1335,'2021 Balance Sheet'!D$2, FALSE),0)</f>
        <v>10737688.869999999</v>
      </c>
      <c r="AD534" s="199">
        <f>IFERROR(VLOOKUP('SAP Data'!$C534,'2021 Balance Sheet'!$B$7:$O$1335,'2021 Balance Sheet'!E$2, FALSE),0)</f>
        <v>10764530.92</v>
      </c>
      <c r="AE534" s="199">
        <f>IFERROR(VLOOKUP('SAP Data'!$C534,'2021 Balance Sheet'!$B$7:$O$1335,'2021 Balance Sheet'!F$2, FALSE),0)</f>
        <v>10460559.34</v>
      </c>
      <c r="AF534" s="199">
        <f>IFERROR(VLOOKUP('SAP Data'!$C534,'2021 Balance Sheet'!$B$7:$O$1335,'2021 Balance Sheet'!G$2, FALSE),0)</f>
        <v>10486502.550000001</v>
      </c>
      <c r="AG534" s="199">
        <f>IFERROR(VLOOKUP('SAP Data'!$C534,'2021 Balance Sheet'!$B$7:$O$1335,'2021 Balance Sheet'!H$2, FALSE),0)</f>
        <v>10512445.76</v>
      </c>
      <c r="AH534" s="199">
        <f>IFERROR(VLOOKUP('SAP Data'!$C534,'2021 Balance Sheet'!$B$7:$O$1335,'2021 Balance Sheet'!I$2, FALSE),0)</f>
        <v>10538388.970000001</v>
      </c>
      <c r="AI534" s="199">
        <f>IFERROR(VLOOKUP('SAP Data'!$C534,'2021 Balance Sheet'!$B$7:$O$1335,'2021 Balance Sheet'!J$2, FALSE),0)</f>
        <v>10564332.18</v>
      </c>
      <c r="AJ534" s="199">
        <f>IFERROR(VLOOKUP('SAP Data'!$C534,'2021 Balance Sheet'!$B$7:$O$1335,'2021 Balance Sheet'!K$2, FALSE),0)</f>
        <v>10590275.390000001</v>
      </c>
      <c r="AK534" s="199">
        <f>IFERROR(VLOOKUP('SAP Data'!$C534,'2021 Balance Sheet'!$B$7:$O$1335,'2021 Balance Sheet'!L$2, FALSE),0)</f>
        <v>10616218.6</v>
      </c>
      <c r="AL534" s="199">
        <f>IFERROR(VLOOKUP('SAP Data'!$C534,'2021 Balance Sheet'!$B$7:$O$1335,'2021 Balance Sheet'!M$2, FALSE),0)</f>
        <v>10642161.810000001</v>
      </c>
      <c r="AM534" s="199">
        <f>IFERROR(VLOOKUP('SAP Data'!$C534,'2021 Balance Sheet'!$B$7:$O$1335,'2021 Balance Sheet'!N$2, FALSE),0)</f>
        <v>10668105.02</v>
      </c>
      <c r="AN534" s="199">
        <f>IFERROR(VLOOKUP('SAP Data'!$C534,'2021 Balance Sheet'!$B$7:$O$1335,'2021 Balance Sheet'!O$2, FALSE),0)</f>
        <v>10691940.85</v>
      </c>
      <c r="AO534" s="198">
        <f t="shared" si="15"/>
        <v>10710846.82</v>
      </c>
    </row>
    <row r="535" spans="1:41" ht="15.75" thickBot="1" x14ac:dyDescent="0.3">
      <c r="A535" s="26" t="str">
        <f t="shared" si="16"/>
        <v>124110</v>
      </c>
      <c r="B535" s="126" t="s">
        <v>811</v>
      </c>
      <c r="C535" s="153" t="s">
        <v>812</v>
      </c>
      <c r="D535" s="125" t="s">
        <v>4</v>
      </c>
      <c r="E535" s="139">
        <v>6993018.8300000001</v>
      </c>
      <c r="F535" s="139">
        <v>7008331.6600000001</v>
      </c>
      <c r="G535" s="139">
        <v>7023644.4900000002</v>
      </c>
      <c r="H535" s="139">
        <v>7038957.3200000003</v>
      </c>
      <c r="I535" s="139">
        <v>7054270.1500000004</v>
      </c>
      <c r="J535" s="139">
        <v>7069582.9800000004</v>
      </c>
      <c r="K535" s="139">
        <v>7084895.8099999996</v>
      </c>
      <c r="L535" s="139">
        <v>7100208.6399999997</v>
      </c>
      <c r="M535" s="139">
        <v>7115521.4699999997</v>
      </c>
      <c r="N535" s="139">
        <v>7130834.2999999998</v>
      </c>
      <c r="O535" s="139">
        <v>7146147.1299999999</v>
      </c>
      <c r="P535" s="139">
        <v>7160752</v>
      </c>
      <c r="Q535" s="199">
        <v>7176093.6699999999</v>
      </c>
      <c r="R535" s="199">
        <v>7191435.3399999999</v>
      </c>
      <c r="S535" s="199">
        <v>6994644</v>
      </c>
      <c r="T535" s="199">
        <v>7009631.4500000002</v>
      </c>
      <c r="U535" s="199">
        <v>7024618.9000000004</v>
      </c>
      <c r="V535" s="199">
        <v>7039606.3499999996</v>
      </c>
      <c r="W535" s="199">
        <v>7054948.0199999996</v>
      </c>
      <c r="X535" s="199">
        <v>7070289.6900000004</v>
      </c>
      <c r="Y535" s="199">
        <v>7085631.3600000003</v>
      </c>
      <c r="Z535" s="199">
        <v>7100973.0300000003</v>
      </c>
      <c r="AA535" s="199">
        <v>7116314.7000000002</v>
      </c>
      <c r="AB535" s="199">
        <v>7128392</v>
      </c>
      <c r="AC535" s="199">
        <f>IFERROR(VLOOKUP('SAP Data'!$C535,'2021 Balance Sheet'!$B$7:$O$1335,'2021 Balance Sheet'!D$2, FALSE),0)</f>
        <v>7143403.25</v>
      </c>
      <c r="AD535" s="199">
        <f>IFERROR(VLOOKUP('SAP Data'!$C535,'2021 Balance Sheet'!$B$7:$O$1335,'2021 Balance Sheet'!E$2, FALSE),0)</f>
        <v>7158414.5</v>
      </c>
      <c r="AE535" s="199">
        <f>IFERROR(VLOOKUP('SAP Data'!$C535,'2021 Balance Sheet'!$B$7:$O$1335,'2021 Balance Sheet'!F$2, FALSE),0)</f>
        <v>6387789.25</v>
      </c>
      <c r="AF535" s="199">
        <f>IFERROR(VLOOKUP('SAP Data'!$C535,'2021 Balance Sheet'!$B$7:$O$1335,'2021 Balance Sheet'!G$2, FALSE),0)</f>
        <v>6401494.0899999999</v>
      </c>
      <c r="AG535" s="199">
        <f>IFERROR(VLOOKUP('SAP Data'!$C535,'2021 Balance Sheet'!$B$7:$O$1335,'2021 Balance Sheet'!H$2, FALSE),0)</f>
        <v>6415198.9299999997</v>
      </c>
      <c r="AH535" s="199">
        <f>IFERROR(VLOOKUP('SAP Data'!$C535,'2021 Balance Sheet'!$B$7:$O$1335,'2021 Balance Sheet'!I$2, FALSE),0)</f>
        <v>6428903.7699999996</v>
      </c>
      <c r="AI535" s="199">
        <f>IFERROR(VLOOKUP('SAP Data'!$C535,'2021 Balance Sheet'!$B$7:$O$1335,'2021 Balance Sheet'!J$2, FALSE),0)</f>
        <v>6442608.6100000003</v>
      </c>
      <c r="AJ535" s="199">
        <f>IFERROR(VLOOKUP('SAP Data'!$C535,'2021 Balance Sheet'!$B$7:$O$1335,'2021 Balance Sheet'!K$2, FALSE),0)</f>
        <v>6456313.4500000002</v>
      </c>
      <c r="AK535" s="199">
        <f>IFERROR(VLOOKUP('SAP Data'!$C535,'2021 Balance Sheet'!$B$7:$O$1335,'2021 Balance Sheet'!L$2, FALSE),0)</f>
        <v>6470018.29</v>
      </c>
      <c r="AL535" s="199">
        <f>IFERROR(VLOOKUP('SAP Data'!$C535,'2021 Balance Sheet'!$B$7:$O$1335,'2021 Balance Sheet'!M$2, FALSE),0)</f>
        <v>6483723.1299999999</v>
      </c>
      <c r="AM535" s="199">
        <f>IFERROR(VLOOKUP('SAP Data'!$C535,'2021 Balance Sheet'!$B$7:$O$1335,'2021 Balance Sheet'!N$2, FALSE),0)</f>
        <v>6497427.9699999997</v>
      </c>
      <c r="AN535" s="199">
        <f>IFERROR(VLOOKUP('SAP Data'!$C535,'2021 Balance Sheet'!$B$7:$O$1335,'2021 Balance Sheet'!O$2, FALSE),0)</f>
        <v>6511582</v>
      </c>
      <c r="AO535" s="198">
        <f t="shared" si="15"/>
        <v>7128392</v>
      </c>
    </row>
    <row r="536" spans="1:41" ht="15.75" thickBot="1" x14ac:dyDescent="0.3">
      <c r="A536" s="26" t="str">
        <f t="shared" si="16"/>
        <v>124111</v>
      </c>
      <c r="B536" s="126" t="s">
        <v>811</v>
      </c>
      <c r="C536" s="153" t="s">
        <v>814</v>
      </c>
      <c r="D536" s="125" t="s">
        <v>4</v>
      </c>
      <c r="E536" s="140">
        <v>1297986.31</v>
      </c>
      <c r="F536" s="140">
        <v>1301237.6399999999</v>
      </c>
      <c r="G536" s="140">
        <v>1304488.97</v>
      </c>
      <c r="H536" s="140">
        <v>1307740.3</v>
      </c>
      <c r="I536" s="140">
        <v>1310991.6299999999</v>
      </c>
      <c r="J536" s="140">
        <v>1314242.96</v>
      </c>
      <c r="K536" s="140">
        <v>1317574.46</v>
      </c>
      <c r="L536" s="140">
        <v>1320905.96</v>
      </c>
      <c r="M536" s="140">
        <v>1324237.46</v>
      </c>
      <c r="N536" s="140">
        <v>1327568.96</v>
      </c>
      <c r="O536" s="140">
        <v>1330900.46</v>
      </c>
      <c r="P536" s="140">
        <v>1334232</v>
      </c>
      <c r="Q536" s="199">
        <v>1337563.5</v>
      </c>
      <c r="R536" s="199">
        <v>1340895</v>
      </c>
      <c r="S536" s="199">
        <v>1344226.5</v>
      </c>
      <c r="T536" s="199">
        <v>1347558</v>
      </c>
      <c r="U536" s="199">
        <v>1350889.5</v>
      </c>
      <c r="V536" s="199">
        <v>1354221</v>
      </c>
      <c r="W536" s="199">
        <v>1356221.17</v>
      </c>
      <c r="X536" s="199">
        <v>1359519.34</v>
      </c>
      <c r="Y536" s="199">
        <v>1362817.51</v>
      </c>
      <c r="Z536" s="199">
        <v>1366115.68</v>
      </c>
      <c r="AA536" s="199">
        <v>1369413.85</v>
      </c>
      <c r="AB536" s="199">
        <v>1372712.02</v>
      </c>
      <c r="AC536" s="199">
        <f>IFERROR(VLOOKUP('SAP Data'!$C536,'2021 Balance Sheet'!$B$7:$O$1335,'2021 Balance Sheet'!D$2, FALSE),0)</f>
        <v>1376010.19</v>
      </c>
      <c r="AD536" s="199">
        <f>IFERROR(VLOOKUP('SAP Data'!$C536,'2021 Balance Sheet'!$B$7:$O$1335,'2021 Balance Sheet'!E$2, FALSE),0)</f>
        <v>1379308.36</v>
      </c>
      <c r="AE536" s="199">
        <f>IFERROR(VLOOKUP('SAP Data'!$C536,'2021 Balance Sheet'!$B$7:$O$1335,'2021 Balance Sheet'!F$2, FALSE),0)</f>
        <v>1382606.53</v>
      </c>
      <c r="AF536" s="199">
        <f>IFERROR(VLOOKUP('SAP Data'!$C536,'2021 Balance Sheet'!$B$7:$O$1335,'2021 Balance Sheet'!G$2, FALSE),0)</f>
        <v>1385904.7</v>
      </c>
      <c r="AG536" s="199">
        <f>IFERROR(VLOOKUP('SAP Data'!$C536,'2021 Balance Sheet'!$B$7:$O$1335,'2021 Balance Sheet'!H$2, FALSE),0)</f>
        <v>1389202.87</v>
      </c>
      <c r="AH536" s="199">
        <f>IFERROR(VLOOKUP('SAP Data'!$C536,'2021 Balance Sheet'!$B$7:$O$1335,'2021 Balance Sheet'!I$2, FALSE),0)</f>
        <v>1389827</v>
      </c>
      <c r="AI536" s="199">
        <f>IFERROR(VLOOKUP('SAP Data'!$C536,'2021 Balance Sheet'!$B$7:$O$1335,'2021 Balance Sheet'!J$2, FALSE),0)</f>
        <v>1392965.92</v>
      </c>
      <c r="AJ536" s="199">
        <f>IFERROR(VLOOKUP('SAP Data'!$C536,'2021 Balance Sheet'!$B$7:$O$1335,'2021 Balance Sheet'!K$2, FALSE),0)</f>
        <v>1396104.84</v>
      </c>
      <c r="AK536" s="199">
        <f>IFERROR(VLOOKUP('SAP Data'!$C536,'2021 Balance Sheet'!$B$7:$O$1335,'2021 Balance Sheet'!L$2, FALSE),0)</f>
        <v>1399243.76</v>
      </c>
      <c r="AL536" s="199">
        <f>IFERROR(VLOOKUP('SAP Data'!$C536,'2021 Balance Sheet'!$B$7:$O$1335,'2021 Balance Sheet'!M$2, FALSE),0)</f>
        <v>1402382.68</v>
      </c>
      <c r="AM536" s="199">
        <f>IFERROR(VLOOKUP('SAP Data'!$C536,'2021 Balance Sheet'!$B$7:$O$1335,'2021 Balance Sheet'!N$2, FALSE),0)</f>
        <v>1405521.6</v>
      </c>
      <c r="AN536" s="199">
        <f>IFERROR(VLOOKUP('SAP Data'!$C536,'2021 Balance Sheet'!$B$7:$O$1335,'2021 Balance Sheet'!O$2, FALSE),0)</f>
        <v>1408660.52</v>
      </c>
      <c r="AO536" s="198">
        <f t="shared" si="15"/>
        <v>1372712.02</v>
      </c>
    </row>
    <row r="537" spans="1:41" ht="15.75" thickBot="1" x14ac:dyDescent="0.3">
      <c r="A537" s="26" t="str">
        <f t="shared" si="16"/>
        <v>124112</v>
      </c>
      <c r="B537" s="126" t="s">
        <v>816</v>
      </c>
      <c r="C537" s="153" t="s">
        <v>817</v>
      </c>
      <c r="D537" s="125" t="s">
        <v>4</v>
      </c>
      <c r="E537" s="139">
        <v>3864351.17</v>
      </c>
      <c r="F537" s="139">
        <v>3871798.34</v>
      </c>
      <c r="G537" s="139">
        <v>3879245.51</v>
      </c>
      <c r="H537" s="139">
        <v>3886692.68</v>
      </c>
      <c r="I537" s="139">
        <v>3894139.85</v>
      </c>
      <c r="J537" s="139">
        <v>3901587.02</v>
      </c>
      <c r="K537" s="139">
        <v>3909034.19</v>
      </c>
      <c r="L537" s="139">
        <v>3916481.36</v>
      </c>
      <c r="M537" s="139">
        <v>3923928.53</v>
      </c>
      <c r="N537" s="139">
        <v>3931375.7</v>
      </c>
      <c r="O537" s="139">
        <v>3938822.87</v>
      </c>
      <c r="P537" s="139">
        <v>3946277</v>
      </c>
      <c r="Q537" s="199">
        <v>3953737</v>
      </c>
      <c r="R537" s="199">
        <v>3961197</v>
      </c>
      <c r="S537" s="199">
        <v>3624036.26</v>
      </c>
      <c r="T537" s="199">
        <v>3630920.89</v>
      </c>
      <c r="U537" s="199">
        <v>3637805.52</v>
      </c>
      <c r="V537" s="199">
        <v>3644690.15</v>
      </c>
      <c r="W537" s="199">
        <v>3652150.15</v>
      </c>
      <c r="X537" s="199">
        <v>3659610.15</v>
      </c>
      <c r="Y537" s="199">
        <v>3667070.15</v>
      </c>
      <c r="Z537" s="199">
        <v>3674530.15</v>
      </c>
      <c r="AA537" s="199">
        <v>3681990.15</v>
      </c>
      <c r="AB537" s="199">
        <v>3685332</v>
      </c>
      <c r="AC537" s="199">
        <f>IFERROR(VLOOKUP('SAP Data'!$C537,'2021 Balance Sheet'!$B$7:$O$1335,'2021 Balance Sheet'!D$2, FALSE),0)</f>
        <v>3692218.08</v>
      </c>
      <c r="AD537" s="199">
        <f>IFERROR(VLOOKUP('SAP Data'!$C537,'2021 Balance Sheet'!$B$7:$O$1335,'2021 Balance Sheet'!E$2, FALSE),0)</f>
        <v>3699104.16</v>
      </c>
      <c r="AE537" s="199">
        <f>IFERROR(VLOOKUP('SAP Data'!$C537,'2021 Balance Sheet'!$B$7:$O$1335,'2021 Balance Sheet'!F$2, FALSE),0)</f>
        <v>3705990.24</v>
      </c>
      <c r="AF537" s="199">
        <f>IFERROR(VLOOKUP('SAP Data'!$C537,'2021 Balance Sheet'!$B$7:$O$1335,'2021 Balance Sheet'!G$2, FALSE),0)</f>
        <v>3712876.32</v>
      </c>
      <c r="AG537" s="199">
        <f>IFERROR(VLOOKUP('SAP Data'!$C537,'2021 Balance Sheet'!$B$7:$O$1335,'2021 Balance Sheet'!H$2, FALSE),0)</f>
        <v>3719762.4</v>
      </c>
      <c r="AH537" s="199">
        <f>IFERROR(VLOOKUP('SAP Data'!$C537,'2021 Balance Sheet'!$B$7:$O$1335,'2021 Balance Sheet'!I$2, FALSE),0)</f>
        <v>3726648.48</v>
      </c>
      <c r="AI537" s="199">
        <f>IFERROR(VLOOKUP('SAP Data'!$C537,'2021 Balance Sheet'!$B$7:$O$1335,'2021 Balance Sheet'!J$2, FALSE),0)</f>
        <v>3733534.56</v>
      </c>
      <c r="AJ537" s="199">
        <f>IFERROR(VLOOKUP('SAP Data'!$C537,'2021 Balance Sheet'!$B$7:$O$1335,'2021 Balance Sheet'!K$2, FALSE),0)</f>
        <v>3740420.64</v>
      </c>
      <c r="AK537" s="199">
        <f>IFERROR(VLOOKUP('SAP Data'!$C537,'2021 Balance Sheet'!$B$7:$O$1335,'2021 Balance Sheet'!L$2, FALSE),0)</f>
        <v>3747306.72</v>
      </c>
      <c r="AL537" s="199">
        <f>IFERROR(VLOOKUP('SAP Data'!$C537,'2021 Balance Sheet'!$B$7:$O$1335,'2021 Balance Sheet'!M$2, FALSE),0)</f>
        <v>3754192.8</v>
      </c>
      <c r="AM537" s="199">
        <f>IFERROR(VLOOKUP('SAP Data'!$C537,'2021 Balance Sheet'!$B$7:$O$1335,'2021 Balance Sheet'!N$2, FALSE),0)</f>
        <v>3761078.88</v>
      </c>
      <c r="AN537" s="199">
        <f>IFERROR(VLOOKUP('SAP Data'!$C537,'2021 Balance Sheet'!$B$7:$O$1335,'2021 Balance Sheet'!O$2, FALSE),0)</f>
        <v>3767970</v>
      </c>
      <c r="AO537" s="198">
        <f t="shared" si="15"/>
        <v>3685332</v>
      </c>
    </row>
    <row r="538" spans="1:41" ht="15.75" thickBot="1" x14ac:dyDescent="0.3">
      <c r="A538" s="26" t="str">
        <f t="shared" si="16"/>
        <v>124113</v>
      </c>
      <c r="B538" s="126" t="s">
        <v>816</v>
      </c>
      <c r="C538" s="153" t="s">
        <v>819</v>
      </c>
      <c r="D538" s="125" t="s">
        <v>4</v>
      </c>
      <c r="E538" s="140">
        <v>337917.75</v>
      </c>
      <c r="F538" s="140">
        <v>338804.5</v>
      </c>
      <c r="G538" s="140">
        <v>339691.25</v>
      </c>
      <c r="H538" s="140">
        <v>340578</v>
      </c>
      <c r="I538" s="140">
        <v>341464.75</v>
      </c>
      <c r="J538" s="140">
        <v>342351.5</v>
      </c>
      <c r="K538" s="140">
        <v>343261.67</v>
      </c>
      <c r="L538" s="140">
        <v>344171.79</v>
      </c>
      <c r="M538" s="140">
        <v>345081.91</v>
      </c>
      <c r="N538" s="140">
        <v>345992.03</v>
      </c>
      <c r="O538" s="140">
        <v>346902.15</v>
      </c>
      <c r="P538" s="140">
        <v>347812.02</v>
      </c>
      <c r="Q538" s="199">
        <v>348722.19</v>
      </c>
      <c r="R538" s="199">
        <v>349632.36</v>
      </c>
      <c r="S538" s="199">
        <v>350542.53</v>
      </c>
      <c r="T538" s="199">
        <v>351452.7</v>
      </c>
      <c r="U538" s="199">
        <v>352362.87</v>
      </c>
      <c r="V538" s="199">
        <v>353273.04</v>
      </c>
      <c r="W538" s="199">
        <v>305134.58</v>
      </c>
      <c r="X538" s="199">
        <v>306126.15999999997</v>
      </c>
      <c r="Y538" s="199">
        <v>307117.74</v>
      </c>
      <c r="Z538" s="199">
        <v>405601.32</v>
      </c>
      <c r="AA538" s="199">
        <v>406592.9</v>
      </c>
      <c r="AB538" s="199">
        <v>407584.48</v>
      </c>
      <c r="AC538" s="199">
        <f>IFERROR(VLOOKUP('SAP Data'!$C538,'2021 Balance Sheet'!$B$7:$O$1335,'2021 Balance Sheet'!D$2, FALSE),0)</f>
        <v>408576.06</v>
      </c>
      <c r="AD538" s="199">
        <f>IFERROR(VLOOKUP('SAP Data'!$C538,'2021 Balance Sheet'!$B$7:$O$1335,'2021 Balance Sheet'!E$2, FALSE),0)</f>
        <v>409567.64</v>
      </c>
      <c r="AE538" s="199">
        <f>IFERROR(VLOOKUP('SAP Data'!$C538,'2021 Balance Sheet'!$B$7:$O$1335,'2021 Balance Sheet'!F$2, FALSE),0)</f>
        <v>410559.22</v>
      </c>
      <c r="AF538" s="199">
        <f>IFERROR(VLOOKUP('SAP Data'!$C538,'2021 Balance Sheet'!$B$7:$O$1335,'2021 Balance Sheet'!G$2, FALSE),0)</f>
        <v>411550.8</v>
      </c>
      <c r="AG538" s="199">
        <f>IFERROR(VLOOKUP('SAP Data'!$C538,'2021 Balance Sheet'!$B$7:$O$1335,'2021 Balance Sheet'!H$2, FALSE),0)</f>
        <v>412542.38</v>
      </c>
      <c r="AH538" s="199">
        <f>IFERROR(VLOOKUP('SAP Data'!$C538,'2021 Balance Sheet'!$B$7:$O$1335,'2021 Balance Sheet'!I$2, FALSE),0)</f>
        <v>412740</v>
      </c>
      <c r="AI538" s="199">
        <f>IFERROR(VLOOKUP('SAP Data'!$C538,'2021 Balance Sheet'!$B$7:$O$1335,'2021 Balance Sheet'!J$2, FALSE),0)</f>
        <v>413684.67</v>
      </c>
      <c r="AJ538" s="199">
        <f>IFERROR(VLOOKUP('SAP Data'!$C538,'2021 Balance Sheet'!$B$7:$O$1335,'2021 Balance Sheet'!K$2, FALSE),0)</f>
        <v>414629.34</v>
      </c>
      <c r="AK538" s="199">
        <f>IFERROR(VLOOKUP('SAP Data'!$C538,'2021 Balance Sheet'!$B$7:$O$1335,'2021 Balance Sheet'!L$2, FALSE),0)</f>
        <v>415574.01</v>
      </c>
      <c r="AL538" s="199">
        <f>IFERROR(VLOOKUP('SAP Data'!$C538,'2021 Balance Sheet'!$B$7:$O$1335,'2021 Balance Sheet'!M$2, FALSE),0)</f>
        <v>416518.68</v>
      </c>
      <c r="AM538" s="199">
        <f>IFERROR(VLOOKUP('SAP Data'!$C538,'2021 Balance Sheet'!$B$7:$O$1335,'2021 Balance Sheet'!N$2, FALSE),0)</f>
        <v>417463.35</v>
      </c>
      <c r="AN538" s="199">
        <f>IFERROR(VLOOKUP('SAP Data'!$C538,'2021 Balance Sheet'!$B$7:$O$1335,'2021 Balance Sheet'!O$2, FALSE),0)</f>
        <v>418408.02</v>
      </c>
      <c r="AO538" s="198">
        <f t="shared" si="15"/>
        <v>407584.48</v>
      </c>
    </row>
    <row r="539" spans="1:41" ht="15.75" thickBot="1" x14ac:dyDescent="0.3">
      <c r="A539" s="26" t="str">
        <f t="shared" si="16"/>
        <v>500141</v>
      </c>
      <c r="B539" s="148" t="s">
        <v>1635</v>
      </c>
      <c r="C539" s="153">
        <v>500141</v>
      </c>
      <c r="D539" s="166"/>
      <c r="E539" s="139">
        <v>9987332.7899999991</v>
      </c>
      <c r="F539" s="139">
        <v>10039840.470000001</v>
      </c>
      <c r="G539" s="139">
        <v>15645774.09</v>
      </c>
      <c r="H539" s="139">
        <v>13346590.33</v>
      </c>
      <c r="I539" s="139">
        <v>13023214.68</v>
      </c>
      <c r="J539" s="139">
        <v>17714608.219999999</v>
      </c>
      <c r="K539" s="139">
        <v>15847048.300000001</v>
      </c>
      <c r="L539" s="139">
        <v>18735075.120000001</v>
      </c>
      <c r="M539" s="139">
        <v>27423181.23</v>
      </c>
      <c r="N539" s="139">
        <v>29262433.140000001</v>
      </c>
      <c r="O539" s="139">
        <v>33393272.079999998</v>
      </c>
      <c r="P539" s="139">
        <v>37149849.719999999</v>
      </c>
      <c r="Q539" s="199">
        <v>39309398.409999996</v>
      </c>
      <c r="R539" s="199">
        <v>41298745.909999996</v>
      </c>
      <c r="S539" s="199">
        <v>47222252.579999998</v>
      </c>
      <c r="T539" s="199">
        <v>44497622.939999998</v>
      </c>
      <c r="U539" s="199">
        <v>45660235.380000003</v>
      </c>
      <c r="V539" s="199">
        <v>50941821.060000002</v>
      </c>
      <c r="W539" s="199">
        <v>47135247.359999999</v>
      </c>
      <c r="X539" s="199">
        <v>46444837.689999998</v>
      </c>
      <c r="Y539" s="199">
        <v>50197357.020000003</v>
      </c>
      <c r="Z539" s="199">
        <v>47794058.159999996</v>
      </c>
      <c r="AA539" s="199">
        <v>44038376.399999999</v>
      </c>
      <c r="AB539" s="199">
        <v>48458859.799999997</v>
      </c>
      <c r="AC539" s="199">
        <f>IFERROR(VLOOKUP('SAP Data'!$C539,'2021 Balance Sheet'!$B$7:$O$1335,'2021 Balance Sheet'!D$2, FALSE),0)</f>
        <v>45160094.270000003</v>
      </c>
      <c r="AD539" s="199">
        <f>IFERROR(VLOOKUP('SAP Data'!$C539,'2021 Balance Sheet'!$B$7:$O$1335,'2021 Balance Sheet'!E$2, FALSE),0)</f>
        <v>45063371.299999997</v>
      </c>
      <c r="AE539" s="199">
        <f>IFERROR(VLOOKUP('SAP Data'!$C539,'2021 Balance Sheet'!$B$7:$O$1335,'2021 Balance Sheet'!F$2, FALSE),0)</f>
        <v>48829124.950000003</v>
      </c>
      <c r="AF539" s="199">
        <f>IFERROR(VLOOKUP('SAP Data'!$C539,'2021 Balance Sheet'!$B$7:$O$1335,'2021 Balance Sheet'!G$2, FALSE),0)</f>
        <v>48119441.75</v>
      </c>
      <c r="AG539" s="199">
        <f>IFERROR(VLOOKUP('SAP Data'!$C539,'2021 Balance Sheet'!$B$7:$O$1335,'2021 Balance Sheet'!H$2, FALSE),0)</f>
        <v>47303716.049999997</v>
      </c>
      <c r="AH539" s="199">
        <f>IFERROR(VLOOKUP('SAP Data'!$C539,'2021 Balance Sheet'!$B$7:$O$1335,'2021 Balance Sheet'!I$2, FALSE),0)</f>
        <v>49666613.390000001</v>
      </c>
      <c r="AI539" s="199">
        <f>IFERROR(VLOOKUP('SAP Data'!$C539,'2021 Balance Sheet'!$B$7:$O$1335,'2021 Balance Sheet'!J$2, FALSE),0)</f>
        <v>46696920.659999996</v>
      </c>
      <c r="AJ539" s="199">
        <f>IFERROR(VLOOKUP('SAP Data'!$C539,'2021 Balance Sheet'!$B$7:$O$1335,'2021 Balance Sheet'!K$2, FALSE),0)</f>
        <v>48785602.439999998</v>
      </c>
      <c r="AK539" s="199">
        <f>IFERROR(VLOOKUP('SAP Data'!$C539,'2021 Balance Sheet'!$B$7:$O$1335,'2021 Balance Sheet'!L$2, FALSE),0)</f>
        <v>52653115.530000001</v>
      </c>
      <c r="AL539" s="199">
        <f>IFERROR(VLOOKUP('SAP Data'!$C539,'2021 Balance Sheet'!$B$7:$O$1335,'2021 Balance Sheet'!M$2, FALSE),0)</f>
        <v>50098923.039999999</v>
      </c>
      <c r="AM539" s="199">
        <f>IFERROR(VLOOKUP('SAP Data'!$C539,'2021 Balance Sheet'!$B$7:$O$1335,'2021 Balance Sheet'!N$2, FALSE),0)</f>
        <v>50328450.82</v>
      </c>
      <c r="AN539" s="199">
        <f>IFERROR(VLOOKUP('SAP Data'!$C539,'2021 Balance Sheet'!$B$7:$O$1335,'2021 Balance Sheet'!O$2, FALSE),0)</f>
        <v>55027555.619999997</v>
      </c>
      <c r="AO539" s="198">
        <f t="shared" si="15"/>
        <v>48458859.799999997</v>
      </c>
    </row>
    <row r="540" spans="1:41" ht="15.75" thickBot="1" x14ac:dyDescent="0.3">
      <c r="A540" s="26" t="str">
        <f t="shared" si="16"/>
        <v>500153</v>
      </c>
      <c r="B540" s="149" t="s">
        <v>1636</v>
      </c>
      <c r="C540" s="153">
        <v>500153</v>
      </c>
      <c r="D540" s="166"/>
      <c r="E540" s="140">
        <v>5079921.54</v>
      </c>
      <c r="F540" s="140">
        <v>5136678.5599999996</v>
      </c>
      <c r="G540" s="140">
        <v>8645030.1099999994</v>
      </c>
      <c r="H540" s="140">
        <v>4194940.42</v>
      </c>
      <c r="I540" s="140">
        <v>4423736.91</v>
      </c>
      <c r="J540" s="140">
        <v>8242653.6900000004</v>
      </c>
      <c r="K540" s="140">
        <v>5658228.5800000001</v>
      </c>
      <c r="L540" s="140">
        <v>6233593.8499999996</v>
      </c>
      <c r="M540" s="140">
        <v>9704301.7200000007</v>
      </c>
      <c r="N540" s="140">
        <v>9748229.5600000005</v>
      </c>
      <c r="O540" s="140">
        <v>10293067.279999999</v>
      </c>
      <c r="P540" s="140">
        <v>12377063.92</v>
      </c>
      <c r="Q540" s="199">
        <v>10133205.630000001</v>
      </c>
      <c r="R540" s="199">
        <v>10517042.630000001</v>
      </c>
      <c r="S540" s="199">
        <v>13779126.800000001</v>
      </c>
      <c r="T540" s="199">
        <v>10768616.76</v>
      </c>
      <c r="U540" s="199">
        <v>11358692.029999999</v>
      </c>
      <c r="V540" s="199">
        <v>15530885.35</v>
      </c>
      <c r="W540" s="199">
        <v>12202320.84</v>
      </c>
      <c r="X540" s="199">
        <v>12195457.859999999</v>
      </c>
      <c r="Y540" s="199">
        <v>15259338.01</v>
      </c>
      <c r="Z540" s="199">
        <v>13567973.25</v>
      </c>
      <c r="AA540" s="199">
        <v>14768936.210000001</v>
      </c>
      <c r="AB540" s="199">
        <v>17424973.739999998</v>
      </c>
      <c r="AC540" s="199">
        <f>IFERROR(VLOOKUP('SAP Data'!$C540,'2021 Balance Sheet'!$B$7:$O$1335,'2021 Balance Sheet'!D$2, FALSE),0)</f>
        <v>14421344.77</v>
      </c>
      <c r="AD540" s="199">
        <f>IFERROR(VLOOKUP('SAP Data'!$C540,'2021 Balance Sheet'!$B$7:$O$1335,'2021 Balance Sheet'!E$2, FALSE),0)</f>
        <v>14555489.859999999</v>
      </c>
      <c r="AE540" s="199">
        <f>IFERROR(VLOOKUP('SAP Data'!$C540,'2021 Balance Sheet'!$B$7:$O$1335,'2021 Balance Sheet'!F$2, FALSE),0)</f>
        <v>16911215.329999998</v>
      </c>
      <c r="AF540" s="199">
        <f>IFERROR(VLOOKUP('SAP Data'!$C540,'2021 Balance Sheet'!$B$7:$O$1335,'2021 Balance Sheet'!G$2, FALSE),0)</f>
        <v>17162178.989999998</v>
      </c>
      <c r="AG540" s="199">
        <f>IFERROR(VLOOKUP('SAP Data'!$C540,'2021 Balance Sheet'!$B$7:$O$1335,'2021 Balance Sheet'!H$2, FALSE),0)</f>
        <v>17136056.600000001</v>
      </c>
      <c r="AH540" s="199">
        <f>IFERROR(VLOOKUP('SAP Data'!$C540,'2021 Balance Sheet'!$B$7:$O$1335,'2021 Balance Sheet'!I$2, FALSE),0)</f>
        <v>18961912.66</v>
      </c>
      <c r="AI540" s="199">
        <f>IFERROR(VLOOKUP('SAP Data'!$C540,'2021 Balance Sheet'!$B$7:$O$1335,'2021 Balance Sheet'!J$2, FALSE),0)</f>
        <v>16746042.92</v>
      </c>
      <c r="AJ540" s="199">
        <f>IFERROR(VLOOKUP('SAP Data'!$C540,'2021 Balance Sheet'!$B$7:$O$1335,'2021 Balance Sheet'!K$2, FALSE),0)</f>
        <v>19804685.289999999</v>
      </c>
      <c r="AK540" s="199">
        <f>IFERROR(VLOOKUP('SAP Data'!$C540,'2021 Balance Sheet'!$B$7:$O$1335,'2021 Balance Sheet'!L$2, FALSE),0)</f>
        <v>21585220.559999999</v>
      </c>
      <c r="AL540" s="199">
        <f>IFERROR(VLOOKUP('SAP Data'!$C540,'2021 Balance Sheet'!$B$7:$O$1335,'2021 Balance Sheet'!M$2, FALSE),0)</f>
        <v>19569459.670000002</v>
      </c>
      <c r="AM540" s="199">
        <f>IFERROR(VLOOKUP('SAP Data'!$C540,'2021 Balance Sheet'!$B$7:$O$1335,'2021 Balance Sheet'!N$2, FALSE),0)</f>
        <v>20606951.899999999</v>
      </c>
      <c r="AN540" s="199">
        <f>IFERROR(VLOOKUP('SAP Data'!$C540,'2021 Balance Sheet'!$B$7:$O$1335,'2021 Balance Sheet'!O$2, FALSE),0)</f>
        <v>23400009.489999998</v>
      </c>
      <c r="AO540" s="198">
        <f t="shared" si="15"/>
        <v>17424973.739999998</v>
      </c>
    </row>
    <row r="541" spans="1:41" ht="15.75" thickBot="1" x14ac:dyDescent="0.3">
      <c r="A541" s="26" t="str">
        <f t="shared" si="16"/>
        <v>101003</v>
      </c>
      <c r="B541" s="149" t="s">
        <v>3260</v>
      </c>
      <c r="C541" s="153" t="s">
        <v>3261</v>
      </c>
      <c r="D541" s="166"/>
      <c r="E541" s="140"/>
      <c r="F541" s="140"/>
      <c r="G541" s="140"/>
      <c r="H541" s="140"/>
      <c r="I541" s="140"/>
      <c r="J541" s="140"/>
      <c r="K541" s="140"/>
      <c r="L541" s="140"/>
      <c r="M541" s="140"/>
      <c r="N541" s="140"/>
      <c r="O541" s="140"/>
      <c r="P541" s="140"/>
      <c r="Q541" s="199">
        <v>923390.03</v>
      </c>
      <c r="R541" s="199">
        <v>923390.03</v>
      </c>
      <c r="S541" s="199">
        <v>923390.03</v>
      </c>
      <c r="T541" s="199">
        <v>923390.03</v>
      </c>
      <c r="U541" s="199">
        <v>923390.03</v>
      </c>
      <c r="V541" s="199">
        <v>1495231.56</v>
      </c>
      <c r="W541" s="199">
        <v>1682502.37</v>
      </c>
      <c r="X541" s="199">
        <v>1713392.84</v>
      </c>
      <c r="Y541" s="199">
        <v>1957510.72</v>
      </c>
      <c r="Z541" s="199">
        <v>3256390.31</v>
      </c>
      <c r="AA541" s="199">
        <v>4441900.7</v>
      </c>
      <c r="AB541" s="199">
        <v>4367078.5999999996</v>
      </c>
      <c r="AC541" s="199">
        <f>IFERROR(VLOOKUP('SAP Data'!$C541,'2021 Balance Sheet'!$B$7:$O$1335,'2021 Balance Sheet'!D$2, FALSE),0)</f>
        <v>4296015.4000000004</v>
      </c>
      <c r="AD541" s="199">
        <f>IFERROR(VLOOKUP('SAP Data'!$C541,'2021 Balance Sheet'!$B$7:$O$1335,'2021 Balance Sheet'!E$2, FALSE),0)</f>
        <v>4316954.21</v>
      </c>
      <c r="AE541" s="199">
        <f>IFERROR(VLOOKUP('SAP Data'!$C541,'2021 Balance Sheet'!$B$7:$O$1335,'2021 Balance Sheet'!F$2, FALSE),0)</f>
        <v>4344302.0599999996</v>
      </c>
      <c r="AF541" s="199">
        <f>IFERROR(VLOOKUP('SAP Data'!$C541,'2021 Balance Sheet'!$B$7:$O$1335,'2021 Balance Sheet'!G$2, FALSE),0)</f>
        <v>7319697.25</v>
      </c>
      <c r="AG541" s="199">
        <f>IFERROR(VLOOKUP('SAP Data'!$C541,'2021 Balance Sheet'!$B$7:$O$1335,'2021 Balance Sheet'!H$2, FALSE),0)</f>
        <v>7322353.7000000002</v>
      </c>
      <c r="AH541" s="199">
        <f>IFERROR(VLOOKUP('SAP Data'!$C541,'2021 Balance Sheet'!$B$7:$O$1335,'2021 Balance Sheet'!I$2, FALSE),0)</f>
        <v>7455921.0599999996</v>
      </c>
      <c r="AI541" s="199">
        <f>IFERROR(VLOOKUP('SAP Data'!$C541,'2021 Balance Sheet'!$B$7:$O$1335,'2021 Balance Sheet'!J$2, FALSE),0)</f>
        <v>7481103.1399999997</v>
      </c>
      <c r="AJ541" s="199">
        <f>IFERROR(VLOOKUP('SAP Data'!$C541,'2021 Balance Sheet'!$B$7:$O$1335,'2021 Balance Sheet'!K$2, FALSE),0)</f>
        <v>10897700.130000001</v>
      </c>
      <c r="AK541" s="199">
        <f>IFERROR(VLOOKUP('SAP Data'!$C541,'2021 Balance Sheet'!$B$7:$O$1335,'2021 Balance Sheet'!L$2, FALSE),0)</f>
        <v>11115926.18</v>
      </c>
      <c r="AL541" s="199">
        <f>IFERROR(VLOOKUP('SAP Data'!$C541,'2021 Balance Sheet'!$B$7:$O$1335,'2021 Balance Sheet'!M$2, FALSE),0)</f>
        <v>11125379.82</v>
      </c>
      <c r="AM541" s="199">
        <f>IFERROR(VLOOKUP('SAP Data'!$C541,'2021 Balance Sheet'!$B$7:$O$1335,'2021 Balance Sheet'!N$2, FALSE),0)</f>
        <v>11138005.49</v>
      </c>
      <c r="AN541" s="199">
        <f>IFERROR(VLOOKUP('SAP Data'!$C541,'2021 Balance Sheet'!$B$7:$O$1335,'2021 Balance Sheet'!O$2, FALSE),0)</f>
        <v>11671584.82</v>
      </c>
      <c r="AO541" s="198">
        <f t="shared" si="15"/>
        <v>4367078.5999999996</v>
      </c>
    </row>
    <row r="542" spans="1:41" ht="15.75" thickBot="1" x14ac:dyDescent="0.3">
      <c r="A542" s="26" t="str">
        <f t="shared" si="16"/>
        <v>108018</v>
      </c>
      <c r="B542" s="149" t="s">
        <v>3262</v>
      </c>
      <c r="C542" s="153" t="s">
        <v>3263</v>
      </c>
      <c r="D542" s="166"/>
      <c r="E542" s="140"/>
      <c r="F542" s="140"/>
      <c r="G542" s="140"/>
      <c r="H542" s="140"/>
      <c r="I542" s="140"/>
      <c r="J542" s="140"/>
      <c r="K542" s="140"/>
      <c r="L542" s="140"/>
      <c r="M542" s="140"/>
      <c r="N542" s="140"/>
      <c r="O542" s="140"/>
      <c r="P542" s="140"/>
      <c r="Q542" s="199">
        <v>-39590.39</v>
      </c>
      <c r="R542" s="199">
        <v>-54570.05</v>
      </c>
      <c r="S542" s="199">
        <v>-69549.7</v>
      </c>
      <c r="T542" s="199">
        <v>-84529.36</v>
      </c>
      <c r="U542" s="199">
        <v>-99509.02</v>
      </c>
      <c r="V542" s="199">
        <v>-123893.36</v>
      </c>
      <c r="W542" s="199">
        <v>-154772.06</v>
      </c>
      <c r="X542" s="199">
        <v>-183948.12</v>
      </c>
      <c r="Y542" s="199">
        <v>-218835.53</v>
      </c>
      <c r="Z542" s="199">
        <v>-398022.93</v>
      </c>
      <c r="AA542" s="199">
        <v>-372165.97</v>
      </c>
      <c r="AB542" s="199">
        <v>-455689.89</v>
      </c>
      <c r="AC542" s="199">
        <f>IFERROR(VLOOKUP('SAP Data'!$C542,'2021 Balance Sheet'!$B$7:$O$1335,'2021 Balance Sheet'!D$2, FALSE),0)</f>
        <v>-543824.07999999996</v>
      </c>
      <c r="AD542" s="199">
        <f>IFERROR(VLOOKUP('SAP Data'!$C542,'2021 Balance Sheet'!$B$7:$O$1335,'2021 Balance Sheet'!E$2, FALSE),0)</f>
        <v>-632790.46</v>
      </c>
      <c r="AE542" s="199">
        <f>IFERROR(VLOOKUP('SAP Data'!$C542,'2021 Balance Sheet'!$B$7:$O$1335,'2021 Balance Sheet'!F$2, FALSE),0)</f>
        <v>-722812.16</v>
      </c>
      <c r="AF542" s="199">
        <f>IFERROR(VLOOKUP('SAP Data'!$C542,'2021 Balance Sheet'!$B$7:$O$1335,'2021 Balance Sheet'!G$2, FALSE),0)</f>
        <v>-870084.7</v>
      </c>
      <c r="AG542" s="199">
        <f>IFERROR(VLOOKUP('SAP Data'!$C542,'2021 Balance Sheet'!$B$7:$O$1335,'2021 Balance Sheet'!H$2, FALSE),0)</f>
        <v>-1017765.55</v>
      </c>
      <c r="AH542" s="199">
        <f>IFERROR(VLOOKUP('SAP Data'!$C542,'2021 Balance Sheet'!$B$7:$O$1335,'2021 Balance Sheet'!I$2, FALSE),0)</f>
        <v>-1172314.21</v>
      </c>
      <c r="AI542" s="199">
        <f>IFERROR(VLOOKUP('SAP Data'!$C542,'2021 Balance Sheet'!$B$7:$O$1335,'2021 Balance Sheet'!J$2, FALSE),0)</f>
        <v>-1323718.97</v>
      </c>
      <c r="AJ542" s="199">
        <f>IFERROR(VLOOKUP('SAP Data'!$C542,'2021 Balance Sheet'!$B$7:$O$1335,'2021 Balance Sheet'!K$2, FALSE),0)</f>
        <v>-1534048.58</v>
      </c>
      <c r="AK542" s="199">
        <f>IFERROR(VLOOKUP('SAP Data'!$C542,'2021 Balance Sheet'!$B$7:$O$1335,'2021 Balance Sheet'!L$2, FALSE),0)</f>
        <v>-1749030.73</v>
      </c>
      <c r="AL542" s="199">
        <f>IFERROR(VLOOKUP('SAP Data'!$C542,'2021 Balance Sheet'!$B$7:$O$1335,'2021 Balance Sheet'!M$2, FALSE),0)</f>
        <v>-1966391.97</v>
      </c>
      <c r="AM542" s="199">
        <f>IFERROR(VLOOKUP('SAP Data'!$C542,'2021 Balance Sheet'!$B$7:$O$1335,'2021 Balance Sheet'!N$2, FALSE),0)</f>
        <v>-2183654.27</v>
      </c>
      <c r="AN542" s="199">
        <f>IFERROR(VLOOKUP('SAP Data'!$C542,'2021 Balance Sheet'!$B$7:$O$1335,'2021 Balance Sheet'!O$2, FALSE),0)</f>
        <v>-2416859.48</v>
      </c>
      <c r="AO542" s="198">
        <f t="shared" si="15"/>
        <v>-455689.89</v>
      </c>
    </row>
    <row r="543" spans="1:41" ht="15.75" thickBot="1" x14ac:dyDescent="0.3">
      <c r="A543" s="26" t="str">
        <f t="shared" si="16"/>
        <v>143008</v>
      </c>
      <c r="B543" s="149" t="s">
        <v>2958</v>
      </c>
      <c r="C543" s="153" t="s">
        <v>2959</v>
      </c>
      <c r="D543" s="125" t="s">
        <v>4</v>
      </c>
      <c r="E543" s="139"/>
      <c r="F543" s="139"/>
      <c r="G543" s="139"/>
      <c r="H543" s="139"/>
      <c r="I543" s="139"/>
      <c r="J543" s="139"/>
      <c r="K543" s="139"/>
      <c r="L543" s="139"/>
      <c r="M543" s="139"/>
      <c r="N543" s="139">
        <v>0</v>
      </c>
      <c r="O543" s="139">
        <v>0</v>
      </c>
      <c r="P543" s="139">
        <v>0</v>
      </c>
      <c r="Q543" s="199">
        <v>0</v>
      </c>
      <c r="R543" s="199">
        <v>0</v>
      </c>
      <c r="S543" s="199">
        <v>0</v>
      </c>
      <c r="T543" s="199">
        <v>0</v>
      </c>
      <c r="U543" s="199">
        <v>0</v>
      </c>
      <c r="V543" s="199">
        <v>0</v>
      </c>
      <c r="W543" s="199">
        <v>0</v>
      </c>
      <c r="X543" s="199">
        <v>0</v>
      </c>
      <c r="Y543" s="199">
        <v>0</v>
      </c>
      <c r="Z543" s="199">
        <v>0</v>
      </c>
      <c r="AA543" s="199">
        <v>0</v>
      </c>
      <c r="AB543" s="199">
        <v>0</v>
      </c>
      <c r="AC543" s="199">
        <f>IFERROR(VLOOKUP('SAP Data'!$C543,'2021 Balance Sheet'!$B$7:$O$1335,'2021 Balance Sheet'!D$2, FALSE),0)</f>
        <v>0</v>
      </c>
      <c r="AD543" s="199">
        <f>IFERROR(VLOOKUP('SAP Data'!$C543,'2021 Balance Sheet'!$B$7:$O$1335,'2021 Balance Sheet'!E$2, FALSE),0)</f>
        <v>0</v>
      </c>
      <c r="AE543" s="199">
        <f>IFERROR(VLOOKUP('SAP Data'!$C543,'2021 Balance Sheet'!$B$7:$O$1335,'2021 Balance Sheet'!F$2, FALSE),0)</f>
        <v>0</v>
      </c>
      <c r="AF543" s="199">
        <f>IFERROR(VLOOKUP('SAP Data'!$C543,'2021 Balance Sheet'!$B$7:$O$1335,'2021 Balance Sheet'!G$2, FALSE),0)</f>
        <v>0</v>
      </c>
      <c r="AG543" s="199">
        <f>IFERROR(VLOOKUP('SAP Data'!$C543,'2021 Balance Sheet'!$B$7:$O$1335,'2021 Balance Sheet'!H$2, FALSE),0)</f>
        <v>0</v>
      </c>
      <c r="AH543" s="199">
        <f>IFERROR(VLOOKUP('SAP Data'!$C543,'2021 Balance Sheet'!$B$7:$O$1335,'2021 Balance Sheet'!I$2, FALSE),0)</f>
        <v>0</v>
      </c>
      <c r="AI543" s="199">
        <f>IFERROR(VLOOKUP('SAP Data'!$C543,'2021 Balance Sheet'!$B$7:$O$1335,'2021 Balance Sheet'!J$2, FALSE),0)</f>
        <v>0</v>
      </c>
      <c r="AJ543" s="199">
        <f>IFERROR(VLOOKUP('SAP Data'!$C543,'2021 Balance Sheet'!$B$7:$O$1335,'2021 Balance Sheet'!K$2, FALSE),0)</f>
        <v>0</v>
      </c>
      <c r="AK543" s="199">
        <f>IFERROR(VLOOKUP('SAP Data'!$C543,'2021 Balance Sheet'!$B$7:$O$1335,'2021 Balance Sheet'!L$2, FALSE),0)</f>
        <v>0</v>
      </c>
      <c r="AL543" s="199">
        <f>IFERROR(VLOOKUP('SAP Data'!$C543,'2021 Balance Sheet'!$B$7:$O$1335,'2021 Balance Sheet'!M$2, FALSE),0)</f>
        <v>0</v>
      </c>
      <c r="AM543" s="199">
        <f>IFERROR(VLOOKUP('SAP Data'!$C543,'2021 Balance Sheet'!$B$7:$O$1335,'2021 Balance Sheet'!N$2, FALSE),0)</f>
        <v>0</v>
      </c>
      <c r="AN543" s="199">
        <f>IFERROR(VLOOKUP('SAP Data'!$C543,'2021 Balance Sheet'!$B$7:$O$1335,'2021 Balance Sheet'!O$2, FALSE),0)</f>
        <v>0</v>
      </c>
      <c r="AO543" s="198">
        <f t="shared" ref="AO543:AO608" si="18">AB543</f>
        <v>0</v>
      </c>
    </row>
    <row r="544" spans="1:41" ht="15.75" thickBot="1" x14ac:dyDescent="0.3">
      <c r="A544" s="26" t="str">
        <f t="shared" si="16"/>
        <v>165076</v>
      </c>
      <c r="B544" s="126" t="s">
        <v>3264</v>
      </c>
      <c r="C544" s="153" t="s">
        <v>3265</v>
      </c>
      <c r="D544" s="125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99">
        <v>0</v>
      </c>
      <c r="R544" s="199">
        <v>0</v>
      </c>
      <c r="S544" s="199">
        <v>0</v>
      </c>
      <c r="T544" s="199">
        <v>0</v>
      </c>
      <c r="U544" s="199">
        <v>0</v>
      </c>
      <c r="V544" s="199">
        <v>0</v>
      </c>
      <c r="W544" s="199">
        <v>0</v>
      </c>
      <c r="X544" s="199">
        <v>0</v>
      </c>
      <c r="Y544" s="199">
        <v>0</v>
      </c>
      <c r="Z544" s="199">
        <v>0</v>
      </c>
      <c r="AA544" s="199">
        <v>0</v>
      </c>
      <c r="AB544" s="199">
        <v>0</v>
      </c>
      <c r="AC544" s="199">
        <f>IFERROR(VLOOKUP('SAP Data'!$C544,'2021 Balance Sheet'!$B$7:$O$1335,'2021 Balance Sheet'!D$2, FALSE),0)</f>
        <v>0</v>
      </c>
      <c r="AD544" s="199">
        <f>IFERROR(VLOOKUP('SAP Data'!$C544,'2021 Balance Sheet'!$B$7:$O$1335,'2021 Balance Sheet'!E$2, FALSE),0)</f>
        <v>0</v>
      </c>
      <c r="AE544" s="199">
        <f>IFERROR(VLOOKUP('SAP Data'!$C544,'2021 Balance Sheet'!$B$7:$O$1335,'2021 Balance Sheet'!F$2, FALSE),0)</f>
        <v>0</v>
      </c>
      <c r="AF544" s="199">
        <f>IFERROR(VLOOKUP('SAP Data'!$C544,'2021 Balance Sheet'!$B$7:$O$1335,'2021 Balance Sheet'!G$2, FALSE),0)</f>
        <v>0</v>
      </c>
      <c r="AG544" s="199">
        <f>IFERROR(VLOOKUP('SAP Data'!$C544,'2021 Balance Sheet'!$B$7:$O$1335,'2021 Balance Sheet'!H$2, FALSE),0)</f>
        <v>0</v>
      </c>
      <c r="AH544" s="199">
        <f>IFERROR(VLOOKUP('SAP Data'!$C544,'2021 Balance Sheet'!$B$7:$O$1335,'2021 Balance Sheet'!I$2, FALSE),0)</f>
        <v>0</v>
      </c>
      <c r="AI544" s="199">
        <f>IFERROR(VLOOKUP('SAP Data'!$C544,'2021 Balance Sheet'!$B$7:$O$1335,'2021 Balance Sheet'!J$2, FALSE),0)</f>
        <v>0</v>
      </c>
      <c r="AJ544" s="199">
        <f>IFERROR(VLOOKUP('SAP Data'!$C544,'2021 Balance Sheet'!$B$7:$O$1335,'2021 Balance Sheet'!K$2, FALSE),0)</f>
        <v>0</v>
      </c>
      <c r="AK544" s="199">
        <f>IFERROR(VLOOKUP('SAP Data'!$C544,'2021 Balance Sheet'!$B$7:$O$1335,'2021 Balance Sheet'!L$2, FALSE),0)</f>
        <v>0</v>
      </c>
      <c r="AL544" s="199">
        <f>IFERROR(VLOOKUP('SAP Data'!$C544,'2021 Balance Sheet'!$B$7:$O$1335,'2021 Balance Sheet'!M$2, FALSE),0)</f>
        <v>0</v>
      </c>
      <c r="AM544" s="199">
        <f>IFERROR(VLOOKUP('SAP Data'!$C544,'2021 Balance Sheet'!$B$7:$O$1335,'2021 Balance Sheet'!N$2, FALSE),0)</f>
        <v>0</v>
      </c>
      <c r="AN544" s="199">
        <f>IFERROR(VLOOKUP('SAP Data'!$C544,'2021 Balance Sheet'!$B$7:$O$1335,'2021 Balance Sheet'!O$2, FALSE),0)</f>
        <v>0</v>
      </c>
      <c r="AO544" s="198">
        <f t="shared" si="18"/>
        <v>0</v>
      </c>
    </row>
    <row r="545" spans="1:75" ht="15.75" thickBot="1" x14ac:dyDescent="0.3">
      <c r="A545" s="26" t="str">
        <f t="shared" si="16"/>
        <v>165900</v>
      </c>
      <c r="B545" s="126" t="s">
        <v>821</v>
      </c>
      <c r="C545" s="153" t="s">
        <v>822</v>
      </c>
      <c r="D545" s="125" t="s">
        <v>4</v>
      </c>
      <c r="E545" s="140">
        <v>0</v>
      </c>
      <c r="F545" s="140">
        <v>0</v>
      </c>
      <c r="G545" s="140">
        <v>1524340.33</v>
      </c>
      <c r="H545" s="140">
        <v>0</v>
      </c>
      <c r="I545" s="140">
        <v>0</v>
      </c>
      <c r="J545" s="140">
        <v>1431473.92</v>
      </c>
      <c r="K545" s="140">
        <v>0</v>
      </c>
      <c r="L545" s="140">
        <v>0</v>
      </c>
      <c r="M545" s="140">
        <v>1449207.75</v>
      </c>
      <c r="N545" s="140">
        <v>0</v>
      </c>
      <c r="O545" s="140">
        <v>0</v>
      </c>
      <c r="P545" s="140">
        <v>1714190.56</v>
      </c>
      <c r="Q545" s="199">
        <v>0</v>
      </c>
      <c r="R545" s="199">
        <v>0</v>
      </c>
      <c r="S545" s="199">
        <v>1529474.07</v>
      </c>
      <c r="T545" s="199">
        <v>0</v>
      </c>
      <c r="U545" s="199">
        <v>0</v>
      </c>
      <c r="V545" s="199">
        <v>1598379</v>
      </c>
      <c r="W545" s="199">
        <v>0</v>
      </c>
      <c r="X545" s="199">
        <v>0</v>
      </c>
      <c r="Y545" s="199">
        <v>1272220.1499999999</v>
      </c>
      <c r="Z545" s="199">
        <v>0</v>
      </c>
      <c r="AA545" s="199">
        <v>0</v>
      </c>
      <c r="AB545" s="199">
        <v>1463938.67</v>
      </c>
      <c r="AC545" s="199">
        <f>IFERROR(VLOOKUP('SAP Data'!$C545,'2021 Balance Sheet'!$B$7:$O$1335,'2021 Balance Sheet'!D$2, FALSE),0)</f>
        <v>0</v>
      </c>
      <c r="AD545" s="199">
        <f>IFERROR(VLOOKUP('SAP Data'!$C545,'2021 Balance Sheet'!$B$7:$O$1335,'2021 Balance Sheet'!E$2, FALSE),0)</f>
        <v>0</v>
      </c>
      <c r="AE545" s="199">
        <f>IFERROR(VLOOKUP('SAP Data'!$C545,'2021 Balance Sheet'!$B$7:$O$1335,'2021 Balance Sheet'!F$2, FALSE),0)</f>
        <v>1130919.81</v>
      </c>
      <c r="AF545" s="199">
        <f>IFERROR(VLOOKUP('SAP Data'!$C545,'2021 Balance Sheet'!$B$7:$O$1335,'2021 Balance Sheet'!G$2, FALSE),0)</f>
        <v>0</v>
      </c>
      <c r="AG545" s="199">
        <f>IFERROR(VLOOKUP('SAP Data'!$C545,'2021 Balance Sheet'!$B$7:$O$1335,'2021 Balance Sheet'!H$2, FALSE),0)</f>
        <v>0</v>
      </c>
      <c r="AH545" s="199">
        <f>IFERROR(VLOOKUP('SAP Data'!$C545,'2021 Balance Sheet'!$B$7:$O$1335,'2021 Balance Sheet'!I$2, FALSE),0)</f>
        <v>831543.12</v>
      </c>
      <c r="AI545" s="199">
        <f>IFERROR(VLOOKUP('SAP Data'!$C545,'2021 Balance Sheet'!$B$7:$O$1335,'2021 Balance Sheet'!J$2, FALSE),0)</f>
        <v>0</v>
      </c>
      <c r="AJ545" s="199">
        <f>IFERROR(VLOOKUP('SAP Data'!$C545,'2021 Balance Sheet'!$B$7:$O$1335,'2021 Balance Sheet'!K$2, FALSE),0)</f>
        <v>0</v>
      </c>
      <c r="AK545" s="199">
        <f>IFERROR(VLOOKUP('SAP Data'!$C545,'2021 Balance Sheet'!$B$7:$O$1335,'2021 Balance Sheet'!L$2, FALSE),0)</f>
        <v>614376.17000000004</v>
      </c>
      <c r="AL545" s="199">
        <f>IFERROR(VLOOKUP('SAP Data'!$C545,'2021 Balance Sheet'!$B$7:$O$1335,'2021 Balance Sheet'!M$2, FALSE),0)</f>
        <v>0</v>
      </c>
      <c r="AM545" s="199">
        <f>IFERROR(VLOOKUP('SAP Data'!$C545,'2021 Balance Sheet'!$B$7:$O$1335,'2021 Balance Sheet'!N$2, FALSE),0)</f>
        <v>0</v>
      </c>
      <c r="AN545" s="199">
        <f>IFERROR(VLOOKUP('SAP Data'!$C545,'2021 Balance Sheet'!$B$7:$O$1335,'2021 Balance Sheet'!O$2, FALSE),0)</f>
        <v>392573.9</v>
      </c>
      <c r="AO545" s="198">
        <f t="shared" si="18"/>
        <v>1463938.67</v>
      </c>
    </row>
    <row r="546" spans="1:75" ht="15.75" thickBot="1" x14ac:dyDescent="0.3">
      <c r="A546" s="26" t="str">
        <f t="shared" si="16"/>
        <v>174101</v>
      </c>
      <c r="B546" s="126" t="s">
        <v>824</v>
      </c>
      <c r="C546" s="153" t="s">
        <v>825</v>
      </c>
      <c r="D546" s="125" t="s">
        <v>4</v>
      </c>
      <c r="E546" s="139">
        <v>0</v>
      </c>
      <c r="F546" s="139">
        <v>0</v>
      </c>
      <c r="G546" s="139">
        <v>1947168</v>
      </c>
      <c r="H546" s="139">
        <v>0</v>
      </c>
      <c r="I546" s="139">
        <v>0</v>
      </c>
      <c r="J546" s="139">
        <v>1925540</v>
      </c>
      <c r="K546" s="139">
        <v>0</v>
      </c>
      <c r="L546" s="139">
        <v>0</v>
      </c>
      <c r="M546" s="139">
        <v>1836925</v>
      </c>
      <c r="N546" s="139">
        <v>1836925</v>
      </c>
      <c r="O546" s="139">
        <v>1836925</v>
      </c>
      <c r="P546" s="139">
        <v>1750251</v>
      </c>
      <c r="Q546" s="199">
        <v>0</v>
      </c>
      <c r="R546" s="199">
        <v>0</v>
      </c>
      <c r="S546" s="199">
        <v>1691560</v>
      </c>
      <c r="T546" s="199">
        <v>0</v>
      </c>
      <c r="U546" s="199">
        <v>0</v>
      </c>
      <c r="V546" s="199">
        <v>1641171</v>
      </c>
      <c r="W546" s="199">
        <v>0</v>
      </c>
      <c r="X546" s="199">
        <v>0</v>
      </c>
      <c r="Y546" s="199">
        <v>1543232</v>
      </c>
      <c r="Z546" s="199">
        <v>0</v>
      </c>
      <c r="AA546" s="199">
        <v>0</v>
      </c>
      <c r="AB546" s="199">
        <v>1445760</v>
      </c>
      <c r="AC546" s="199">
        <f>IFERROR(VLOOKUP('SAP Data'!$C546,'2021 Balance Sheet'!$B$7:$O$1335,'2021 Balance Sheet'!D$2, FALSE),0)</f>
        <v>0</v>
      </c>
      <c r="AD546" s="199">
        <f>IFERROR(VLOOKUP('SAP Data'!$C546,'2021 Balance Sheet'!$B$7:$O$1335,'2021 Balance Sheet'!E$2, FALSE),0)</f>
        <v>0</v>
      </c>
      <c r="AE546" s="199">
        <f>IFERROR(VLOOKUP('SAP Data'!$C546,'2021 Balance Sheet'!$B$7:$O$1335,'2021 Balance Sheet'!F$2, FALSE),0)</f>
        <v>1352664</v>
      </c>
      <c r="AF546" s="199">
        <f>IFERROR(VLOOKUP('SAP Data'!$C546,'2021 Balance Sheet'!$B$7:$O$1335,'2021 Balance Sheet'!G$2, FALSE),0)</f>
        <v>0</v>
      </c>
      <c r="AG546" s="199">
        <f>IFERROR(VLOOKUP('SAP Data'!$C546,'2021 Balance Sheet'!$B$7:$O$1335,'2021 Balance Sheet'!H$2, FALSE),0)</f>
        <v>0</v>
      </c>
      <c r="AH546" s="199">
        <f>IFERROR(VLOOKUP('SAP Data'!$C546,'2021 Balance Sheet'!$B$7:$O$1335,'2021 Balance Sheet'!I$2, FALSE),0)</f>
        <v>1140596</v>
      </c>
      <c r="AI546" s="199">
        <f>IFERROR(VLOOKUP('SAP Data'!$C546,'2021 Balance Sheet'!$B$7:$O$1335,'2021 Balance Sheet'!J$2, FALSE),0)</f>
        <v>0</v>
      </c>
      <c r="AJ546" s="199">
        <f>IFERROR(VLOOKUP('SAP Data'!$C546,'2021 Balance Sheet'!$B$7:$O$1335,'2021 Balance Sheet'!K$2, FALSE),0)</f>
        <v>0</v>
      </c>
      <c r="AK546" s="199">
        <f>IFERROR(VLOOKUP('SAP Data'!$C546,'2021 Balance Sheet'!$B$7:$O$1335,'2021 Balance Sheet'!L$2, FALSE),0)</f>
        <v>1144609</v>
      </c>
      <c r="AL546" s="199">
        <f>IFERROR(VLOOKUP('SAP Data'!$C546,'2021 Balance Sheet'!$B$7:$O$1335,'2021 Balance Sheet'!M$2, FALSE),0)</f>
        <v>0</v>
      </c>
      <c r="AM546" s="199">
        <f>IFERROR(VLOOKUP('SAP Data'!$C546,'2021 Balance Sheet'!$B$7:$O$1335,'2021 Balance Sheet'!N$2, FALSE),0)</f>
        <v>0</v>
      </c>
      <c r="AN546" s="199">
        <f>IFERROR(VLOOKUP('SAP Data'!$C546,'2021 Balance Sheet'!$B$7:$O$1335,'2021 Balance Sheet'!O$2, FALSE),0)</f>
        <v>1141071</v>
      </c>
      <c r="AO546" s="198">
        <f t="shared" si="18"/>
        <v>1445760</v>
      </c>
    </row>
    <row r="547" spans="1:75" ht="15.75" thickBot="1" x14ac:dyDescent="0.3">
      <c r="A547" s="26" t="str">
        <f t="shared" ref="A547:A610" si="19">RIGHT(C547,6)</f>
        <v>181500</v>
      </c>
      <c r="B547" s="126" t="s">
        <v>827</v>
      </c>
      <c r="C547" s="153" t="s">
        <v>828</v>
      </c>
      <c r="D547" s="125" t="s">
        <v>4</v>
      </c>
      <c r="E547" s="140">
        <v>1263966.3799999999</v>
      </c>
      <c r="F547" s="140">
        <v>1241425.6599999999</v>
      </c>
      <c r="G547" s="140">
        <v>1218884.94</v>
      </c>
      <c r="H547" s="140">
        <v>1196344.22</v>
      </c>
      <c r="I547" s="140">
        <v>1176558.5</v>
      </c>
      <c r="J547" s="140">
        <v>1154017.78</v>
      </c>
      <c r="K547" s="140">
        <v>1131477.06</v>
      </c>
      <c r="L547" s="140">
        <v>1108936.3400000001</v>
      </c>
      <c r="M547" s="140">
        <v>1086395.6200000001</v>
      </c>
      <c r="N547" s="140">
        <v>1063854.8999999999</v>
      </c>
      <c r="O547" s="140">
        <v>1041314.18</v>
      </c>
      <c r="P547" s="140">
        <v>1018773.46</v>
      </c>
      <c r="Q547" s="199">
        <v>996232.74</v>
      </c>
      <c r="R547" s="199">
        <v>973692.02</v>
      </c>
      <c r="S547" s="199">
        <v>951151.3</v>
      </c>
      <c r="T547" s="199">
        <v>928610.58</v>
      </c>
      <c r="U547" s="199">
        <v>906069.86</v>
      </c>
      <c r="V547" s="199">
        <v>883529.14</v>
      </c>
      <c r="W547" s="199">
        <v>860988.42</v>
      </c>
      <c r="X547" s="199">
        <v>838447.7</v>
      </c>
      <c r="Y547" s="199">
        <v>815906.98</v>
      </c>
      <c r="Z547" s="199">
        <v>793366.26</v>
      </c>
      <c r="AA547" s="199">
        <v>770825.54</v>
      </c>
      <c r="AB547" s="199">
        <v>748284.82</v>
      </c>
      <c r="AC547" s="199">
        <f>IFERROR(VLOOKUP('SAP Data'!$C547,'2021 Balance Sheet'!$B$7:$O$1335,'2021 Balance Sheet'!D$2, FALSE),0)</f>
        <v>725744.1</v>
      </c>
      <c r="AD547" s="199">
        <f>IFERROR(VLOOKUP('SAP Data'!$C547,'2021 Balance Sheet'!$B$7:$O$1335,'2021 Balance Sheet'!E$2, FALSE),0)</f>
        <v>703203.38</v>
      </c>
      <c r="AE547" s="199">
        <f>IFERROR(VLOOKUP('SAP Data'!$C547,'2021 Balance Sheet'!$B$7:$O$1335,'2021 Balance Sheet'!F$2, FALSE),0)</f>
        <v>680662.66</v>
      </c>
      <c r="AF547" s="199">
        <f>IFERROR(VLOOKUP('SAP Data'!$C547,'2021 Balance Sheet'!$B$7:$O$1335,'2021 Balance Sheet'!G$2, FALSE),0)</f>
        <v>658121.93999999994</v>
      </c>
      <c r="AG547" s="199">
        <f>IFERROR(VLOOKUP('SAP Data'!$C547,'2021 Balance Sheet'!$B$7:$O$1335,'2021 Balance Sheet'!H$2, FALSE),0)</f>
        <v>635581.22</v>
      </c>
      <c r="AH547" s="199">
        <f>IFERROR(VLOOKUP('SAP Data'!$C547,'2021 Balance Sheet'!$B$7:$O$1335,'2021 Balance Sheet'!I$2, FALSE),0)</f>
        <v>613040.5</v>
      </c>
      <c r="AI547" s="199">
        <f>IFERROR(VLOOKUP('SAP Data'!$C547,'2021 Balance Sheet'!$B$7:$O$1335,'2021 Balance Sheet'!J$2, FALSE),0)</f>
        <v>590499.78</v>
      </c>
      <c r="AJ547" s="199">
        <f>IFERROR(VLOOKUP('SAP Data'!$C547,'2021 Balance Sheet'!$B$7:$O$1335,'2021 Balance Sheet'!K$2, FALSE),0)</f>
        <v>567959.06000000006</v>
      </c>
      <c r="AK547" s="199">
        <f>IFERROR(VLOOKUP('SAP Data'!$C547,'2021 Balance Sheet'!$B$7:$O$1335,'2021 Balance Sheet'!L$2, FALSE),0)</f>
        <v>545418.34</v>
      </c>
      <c r="AL547" s="199">
        <f>IFERROR(VLOOKUP('SAP Data'!$C547,'2021 Balance Sheet'!$B$7:$O$1335,'2021 Balance Sheet'!M$2, FALSE),0)</f>
        <v>618544.62</v>
      </c>
      <c r="AM547" s="199">
        <f>IFERROR(VLOOKUP('SAP Data'!$C547,'2021 Balance Sheet'!$B$7:$O$1335,'2021 Balance Sheet'!N$2, FALSE),0)</f>
        <v>1760035.98</v>
      </c>
      <c r="AN547" s="199">
        <f>IFERROR(VLOOKUP('SAP Data'!$C547,'2021 Balance Sheet'!$B$7:$O$1335,'2021 Balance Sheet'!O$2, FALSE),0)</f>
        <v>1730204.86</v>
      </c>
      <c r="AO547" s="198">
        <f t="shared" si="18"/>
        <v>748284.82</v>
      </c>
    </row>
    <row r="548" spans="1:75" ht="15.75" thickBot="1" x14ac:dyDescent="0.3">
      <c r="A548" s="26" t="str">
        <f t="shared" si="19"/>
        <v>186031</v>
      </c>
      <c r="B548" s="126" t="s">
        <v>1639</v>
      </c>
      <c r="C548" s="153" t="s">
        <v>1640</v>
      </c>
      <c r="D548" s="125" t="s">
        <v>4</v>
      </c>
      <c r="E548" s="139">
        <v>133166.25</v>
      </c>
      <c r="F548" s="139">
        <v>129361.5</v>
      </c>
      <c r="G548" s="139">
        <v>125556.75</v>
      </c>
      <c r="H548" s="139">
        <v>121752</v>
      </c>
      <c r="I548" s="139">
        <v>117947.25</v>
      </c>
      <c r="J548" s="139">
        <v>114142.5</v>
      </c>
      <c r="K548" s="139">
        <v>110337.75</v>
      </c>
      <c r="L548" s="139">
        <v>106533</v>
      </c>
      <c r="M548" s="139">
        <v>102728.25</v>
      </c>
      <c r="N548" s="139">
        <v>98923.5</v>
      </c>
      <c r="O548" s="139">
        <v>95118.75</v>
      </c>
      <c r="P548" s="139">
        <v>91314</v>
      </c>
      <c r="Q548" s="199">
        <v>87509.25</v>
      </c>
      <c r="R548" s="199">
        <v>83704.5</v>
      </c>
      <c r="S548" s="199">
        <v>79899.75</v>
      </c>
      <c r="T548" s="199">
        <v>76095</v>
      </c>
      <c r="U548" s="199">
        <v>72290.25</v>
      </c>
      <c r="V548" s="199">
        <v>68485.5</v>
      </c>
      <c r="W548" s="199">
        <v>64680.75</v>
      </c>
      <c r="X548" s="199">
        <v>60876</v>
      </c>
      <c r="Y548" s="199">
        <v>57071.25</v>
      </c>
      <c r="Z548" s="199">
        <v>53266.5</v>
      </c>
      <c r="AA548" s="199">
        <v>49461.75</v>
      </c>
      <c r="AB548" s="199">
        <v>45657</v>
      </c>
      <c r="AC548" s="199">
        <f>IFERROR(VLOOKUP('SAP Data'!$C548,'2021 Balance Sheet'!$B$7:$O$1335,'2021 Balance Sheet'!D$2, FALSE),0)</f>
        <v>41852.25</v>
      </c>
      <c r="AD548" s="199">
        <f>IFERROR(VLOOKUP('SAP Data'!$C548,'2021 Balance Sheet'!$B$7:$O$1335,'2021 Balance Sheet'!E$2, FALSE),0)</f>
        <v>38047.5</v>
      </c>
      <c r="AE548" s="199">
        <f>IFERROR(VLOOKUP('SAP Data'!$C548,'2021 Balance Sheet'!$B$7:$O$1335,'2021 Balance Sheet'!F$2, FALSE),0)</f>
        <v>34242.75</v>
      </c>
      <c r="AF548" s="199">
        <f>IFERROR(VLOOKUP('SAP Data'!$C548,'2021 Balance Sheet'!$B$7:$O$1335,'2021 Balance Sheet'!G$2, FALSE),0)</f>
        <v>30438</v>
      </c>
      <c r="AG548" s="199">
        <f>IFERROR(VLOOKUP('SAP Data'!$C548,'2021 Balance Sheet'!$B$7:$O$1335,'2021 Balance Sheet'!H$2, FALSE),0)</f>
        <v>26633.25</v>
      </c>
      <c r="AH548" s="199">
        <f>IFERROR(VLOOKUP('SAP Data'!$C548,'2021 Balance Sheet'!$B$7:$O$1335,'2021 Balance Sheet'!I$2, FALSE),0)</f>
        <v>22828.5</v>
      </c>
      <c r="AI548" s="199">
        <f>IFERROR(VLOOKUP('SAP Data'!$C548,'2021 Balance Sheet'!$B$7:$O$1335,'2021 Balance Sheet'!J$2, FALSE),0)</f>
        <v>19023.75</v>
      </c>
      <c r="AJ548" s="199">
        <f>IFERROR(VLOOKUP('SAP Data'!$C548,'2021 Balance Sheet'!$B$7:$O$1335,'2021 Balance Sheet'!K$2, FALSE),0)</f>
        <v>15219</v>
      </c>
      <c r="AK548" s="199">
        <f>IFERROR(VLOOKUP('SAP Data'!$C548,'2021 Balance Sheet'!$B$7:$O$1335,'2021 Balance Sheet'!L$2, FALSE),0)</f>
        <v>11414.25</v>
      </c>
      <c r="AL548" s="199">
        <f>IFERROR(VLOOKUP('SAP Data'!$C548,'2021 Balance Sheet'!$B$7:$O$1335,'2021 Balance Sheet'!M$2, FALSE),0)</f>
        <v>7609.5</v>
      </c>
      <c r="AM548" s="199">
        <f>IFERROR(VLOOKUP('SAP Data'!$C548,'2021 Balance Sheet'!$B$7:$O$1335,'2021 Balance Sheet'!N$2, FALSE),0)</f>
        <v>3804.75</v>
      </c>
      <c r="AN548" s="199">
        <f>IFERROR(VLOOKUP('SAP Data'!$C548,'2021 Balance Sheet'!$B$7:$O$1335,'2021 Balance Sheet'!O$2, FALSE),0)</f>
        <v>0</v>
      </c>
      <c r="AO548" s="198">
        <f t="shared" si="18"/>
        <v>45657</v>
      </c>
    </row>
    <row r="549" spans="1:75" ht="15.75" thickBot="1" x14ac:dyDescent="0.3">
      <c r="A549" s="26" t="str">
        <f t="shared" si="19"/>
        <v>186700</v>
      </c>
      <c r="B549" s="126" t="s">
        <v>830</v>
      </c>
      <c r="C549" s="153" t="s">
        <v>831</v>
      </c>
      <c r="D549" s="125" t="s">
        <v>4</v>
      </c>
      <c r="E549" s="140">
        <v>468110</v>
      </c>
      <c r="F549" s="140">
        <v>525410</v>
      </c>
      <c r="G549" s="140">
        <v>563610</v>
      </c>
      <c r="H549" s="140">
        <v>605010</v>
      </c>
      <c r="I549" s="140">
        <v>634010</v>
      </c>
      <c r="J549" s="140">
        <v>675010</v>
      </c>
      <c r="K549" s="140">
        <v>699760</v>
      </c>
      <c r="L549" s="140">
        <v>725760</v>
      </c>
      <c r="M549" s="140">
        <v>758260</v>
      </c>
      <c r="N549" s="140">
        <v>805360</v>
      </c>
      <c r="O549" s="140">
        <v>881360</v>
      </c>
      <c r="P549" s="140">
        <v>1015860</v>
      </c>
      <c r="Q549" s="199">
        <v>1163060</v>
      </c>
      <c r="R549" s="199">
        <v>1261360</v>
      </c>
      <c r="S549" s="199">
        <v>1355860</v>
      </c>
      <c r="T549" s="199">
        <v>1408860</v>
      </c>
      <c r="U549" s="199">
        <v>1463660</v>
      </c>
      <c r="V549" s="199">
        <v>1511660</v>
      </c>
      <c r="W549" s="199">
        <v>1554960</v>
      </c>
      <c r="X549" s="199">
        <v>1632960</v>
      </c>
      <c r="Y549" s="199">
        <v>1707460</v>
      </c>
      <c r="Z549" s="199">
        <v>1763960</v>
      </c>
      <c r="AA549" s="199">
        <v>1886260</v>
      </c>
      <c r="AB549" s="199">
        <v>1991760</v>
      </c>
      <c r="AC549" s="199">
        <f>IFERROR(VLOOKUP('SAP Data'!$C549,'2021 Balance Sheet'!$B$7:$O$1335,'2021 Balance Sheet'!D$2, FALSE),0)</f>
        <v>2085760</v>
      </c>
      <c r="AD549" s="199">
        <f>IFERROR(VLOOKUP('SAP Data'!$C549,'2021 Balance Sheet'!$B$7:$O$1335,'2021 Balance Sheet'!E$2, FALSE),0)</f>
        <v>2181960</v>
      </c>
      <c r="AE549" s="199">
        <f>IFERROR(VLOOKUP('SAP Data'!$C549,'2021 Balance Sheet'!$B$7:$O$1335,'2021 Balance Sheet'!F$2, FALSE),0)</f>
        <v>2251960</v>
      </c>
      <c r="AF549" s="199">
        <f>IFERROR(VLOOKUP('SAP Data'!$C549,'2021 Balance Sheet'!$B$7:$O$1335,'2021 Balance Sheet'!G$2, FALSE),0)</f>
        <v>2284460</v>
      </c>
      <c r="AG549" s="199">
        <f>IFERROR(VLOOKUP('SAP Data'!$C549,'2021 Balance Sheet'!$B$7:$O$1335,'2021 Balance Sheet'!H$2, FALSE),0)</f>
        <v>2322160</v>
      </c>
      <c r="AH549" s="199">
        <f>IFERROR(VLOOKUP('SAP Data'!$C549,'2021 Balance Sheet'!$B$7:$O$1335,'2021 Balance Sheet'!I$2, FALSE),0)</f>
        <v>2351660</v>
      </c>
      <c r="AI549" s="199">
        <f>IFERROR(VLOOKUP('SAP Data'!$C549,'2021 Balance Sheet'!$B$7:$O$1335,'2021 Balance Sheet'!J$2, FALSE),0)</f>
        <v>2371160</v>
      </c>
      <c r="AJ549" s="199">
        <f>IFERROR(VLOOKUP('SAP Data'!$C549,'2021 Balance Sheet'!$B$7:$O$1335,'2021 Balance Sheet'!K$2, FALSE),0)</f>
        <v>2385160</v>
      </c>
      <c r="AK549" s="199">
        <f>IFERROR(VLOOKUP('SAP Data'!$C549,'2021 Balance Sheet'!$B$7:$O$1335,'2021 Balance Sheet'!L$2, FALSE),0)</f>
        <v>2398160</v>
      </c>
      <c r="AL549" s="199">
        <f>IFERROR(VLOOKUP('SAP Data'!$C549,'2021 Balance Sheet'!$B$7:$O$1335,'2021 Balance Sheet'!M$2, FALSE),0)</f>
        <v>2412660</v>
      </c>
      <c r="AM549" s="199">
        <f>IFERROR(VLOOKUP('SAP Data'!$C549,'2021 Balance Sheet'!$B$7:$O$1335,'2021 Balance Sheet'!N$2, FALSE),0)</f>
        <v>2436660</v>
      </c>
      <c r="AN549" s="199">
        <f>IFERROR(VLOOKUP('SAP Data'!$C549,'2021 Balance Sheet'!$B$7:$O$1335,'2021 Balance Sheet'!O$2, FALSE),0)</f>
        <v>3065190</v>
      </c>
      <c r="AO549" s="198">
        <f t="shared" si="18"/>
        <v>1991760</v>
      </c>
    </row>
    <row r="550" spans="1:75" ht="15.75" thickBot="1" x14ac:dyDescent="0.3">
      <c r="A550" s="26" t="str">
        <f t="shared" si="19"/>
        <v>186701</v>
      </c>
      <c r="B550" s="126" t="s">
        <v>833</v>
      </c>
      <c r="C550" s="153" t="s">
        <v>834</v>
      </c>
      <c r="D550" s="125" t="s">
        <v>4</v>
      </c>
      <c r="E550" s="139">
        <v>-6491.97</v>
      </c>
      <c r="F550" s="139">
        <v>-6491.97</v>
      </c>
      <c r="G550" s="139">
        <v>-10199.93</v>
      </c>
      <c r="H550" s="139">
        <v>-10199.93</v>
      </c>
      <c r="I550" s="139">
        <v>-10199.93</v>
      </c>
      <c r="J550" s="139">
        <v>-14647.36</v>
      </c>
      <c r="K550" s="139">
        <v>-14647.36</v>
      </c>
      <c r="L550" s="139">
        <v>-14647.36</v>
      </c>
      <c r="M550" s="139">
        <v>-19629.330000000002</v>
      </c>
      <c r="N550" s="139">
        <v>-19629.330000000002</v>
      </c>
      <c r="O550" s="139">
        <v>-19629.330000000002</v>
      </c>
      <c r="P550" s="139">
        <v>-26312.62</v>
      </c>
      <c r="Q550" s="199">
        <v>-26312.62</v>
      </c>
      <c r="R550" s="199">
        <v>-26312.62</v>
      </c>
      <c r="S550" s="199">
        <v>-35232.75</v>
      </c>
      <c r="T550" s="199">
        <v>-35232.75</v>
      </c>
      <c r="U550" s="199">
        <v>-35232.75</v>
      </c>
      <c r="V550" s="199">
        <v>-45177.88</v>
      </c>
      <c r="W550" s="199">
        <v>-45177.88</v>
      </c>
      <c r="X550" s="199">
        <v>-45177.88</v>
      </c>
      <c r="Y550" s="199">
        <v>-56411.17</v>
      </c>
      <c r="Z550" s="199">
        <v>-56411.17</v>
      </c>
      <c r="AA550" s="199">
        <v>-56411.17</v>
      </c>
      <c r="AB550" s="199">
        <v>-69514.850000000006</v>
      </c>
      <c r="AC550" s="199">
        <f>IFERROR(VLOOKUP('SAP Data'!$C550,'2021 Balance Sheet'!$B$7:$O$1335,'2021 Balance Sheet'!D$2, FALSE),0)</f>
        <v>-69514.850000000006</v>
      </c>
      <c r="AD550" s="199">
        <f>IFERROR(VLOOKUP('SAP Data'!$C550,'2021 Balance Sheet'!$B$7:$O$1335,'2021 Balance Sheet'!E$2, FALSE),0)</f>
        <v>-69514.850000000006</v>
      </c>
      <c r="AE550" s="199">
        <f>IFERROR(VLOOKUP('SAP Data'!$C550,'2021 Balance Sheet'!$B$7:$O$1335,'2021 Balance Sheet'!F$2, FALSE),0)</f>
        <v>-83805.38</v>
      </c>
      <c r="AF550" s="199">
        <f>IFERROR(VLOOKUP('SAP Data'!$C550,'2021 Balance Sheet'!$B$7:$O$1335,'2021 Balance Sheet'!G$2, FALSE),0)</f>
        <v>-83805.38</v>
      </c>
      <c r="AG550" s="199">
        <f>IFERROR(VLOOKUP('SAP Data'!$C550,'2021 Balance Sheet'!$B$7:$O$1335,'2021 Balance Sheet'!H$2, FALSE),0)</f>
        <v>-83805.38</v>
      </c>
      <c r="AH550" s="199">
        <f>IFERROR(VLOOKUP('SAP Data'!$C550,'2021 Balance Sheet'!$B$7:$O$1335,'2021 Balance Sheet'!I$2, FALSE),0)</f>
        <v>-98751.83</v>
      </c>
      <c r="AI550" s="199">
        <f>IFERROR(VLOOKUP('SAP Data'!$C550,'2021 Balance Sheet'!$B$7:$O$1335,'2021 Balance Sheet'!J$2, FALSE),0)</f>
        <v>-98751.83</v>
      </c>
      <c r="AJ550" s="199">
        <f>IFERROR(VLOOKUP('SAP Data'!$C550,'2021 Balance Sheet'!$B$7:$O$1335,'2021 Balance Sheet'!K$2, FALSE),0)</f>
        <v>-98751.83</v>
      </c>
      <c r="AK550" s="199">
        <f>IFERROR(VLOOKUP('SAP Data'!$C550,'2021 Balance Sheet'!$B$7:$O$1335,'2021 Balance Sheet'!L$2, FALSE),0)</f>
        <v>-114004.2</v>
      </c>
      <c r="AL550" s="199">
        <f>IFERROR(VLOOKUP('SAP Data'!$C550,'2021 Balance Sheet'!$B$7:$O$1335,'2021 Balance Sheet'!M$2, FALSE),0)</f>
        <v>-114004.2</v>
      </c>
      <c r="AM550" s="199">
        <f>IFERROR(VLOOKUP('SAP Data'!$C550,'2021 Balance Sheet'!$B$7:$O$1335,'2021 Balance Sheet'!N$2, FALSE),0)</f>
        <v>-114004.2</v>
      </c>
      <c r="AN550" s="199">
        <f>IFERROR(VLOOKUP('SAP Data'!$C550,'2021 Balance Sheet'!$B$7:$O$1335,'2021 Balance Sheet'!O$2, FALSE),0)</f>
        <v>-133644.92000000001</v>
      </c>
      <c r="AO550" s="198">
        <f t="shared" si="18"/>
        <v>-69514.850000000006</v>
      </c>
    </row>
    <row r="551" spans="1:75" ht="15.75" thickBot="1" x14ac:dyDescent="0.3">
      <c r="A551" s="26" t="str">
        <f t="shared" si="19"/>
        <v>186710</v>
      </c>
      <c r="B551" s="126" t="s">
        <v>836</v>
      </c>
      <c r="C551" s="153" t="s">
        <v>837</v>
      </c>
      <c r="D551" s="125" t="s">
        <v>4</v>
      </c>
      <c r="E551" s="140">
        <v>300670</v>
      </c>
      <c r="F551" s="140">
        <v>300670</v>
      </c>
      <c r="G551" s="140">
        <v>367690</v>
      </c>
      <c r="H551" s="140">
        <v>373450</v>
      </c>
      <c r="I551" s="140">
        <v>489780</v>
      </c>
      <c r="J551" s="140">
        <v>489780</v>
      </c>
      <c r="K551" s="140">
        <v>489780</v>
      </c>
      <c r="L551" s="140">
        <v>509380</v>
      </c>
      <c r="M551" s="140">
        <v>509380</v>
      </c>
      <c r="N551" s="140">
        <v>671940</v>
      </c>
      <c r="O551" s="140">
        <v>858640</v>
      </c>
      <c r="P551" s="140">
        <v>858640</v>
      </c>
      <c r="Q551" s="199">
        <v>927260</v>
      </c>
      <c r="R551" s="199">
        <v>1268900</v>
      </c>
      <c r="S551" s="199">
        <v>1268900</v>
      </c>
      <c r="T551" s="199">
        <v>1268900</v>
      </c>
      <c r="U551" s="199">
        <v>1493900</v>
      </c>
      <c r="V551" s="199">
        <v>1604900</v>
      </c>
      <c r="W551" s="199">
        <v>1748690</v>
      </c>
      <c r="X551" s="199">
        <v>1748690</v>
      </c>
      <c r="Y551" s="199">
        <v>1791890</v>
      </c>
      <c r="Z551" s="199">
        <v>1791890</v>
      </c>
      <c r="AA551" s="199">
        <v>1889560</v>
      </c>
      <c r="AB551" s="199">
        <v>1889560</v>
      </c>
      <c r="AC551" s="199">
        <f>IFERROR(VLOOKUP('SAP Data'!$C551,'2021 Balance Sheet'!$B$7:$O$1335,'2021 Balance Sheet'!D$2, FALSE),0)</f>
        <v>1919560</v>
      </c>
      <c r="AD551" s="199">
        <f>IFERROR(VLOOKUP('SAP Data'!$C551,'2021 Balance Sheet'!$B$7:$O$1335,'2021 Balance Sheet'!E$2, FALSE),0)</f>
        <v>1919560</v>
      </c>
      <c r="AE551" s="199">
        <f>IFERROR(VLOOKUP('SAP Data'!$C551,'2021 Balance Sheet'!$B$7:$O$1335,'2021 Balance Sheet'!F$2, FALSE),0)</f>
        <v>1919560</v>
      </c>
      <c r="AF551" s="199">
        <f>IFERROR(VLOOKUP('SAP Data'!$C551,'2021 Balance Sheet'!$B$7:$O$1335,'2021 Balance Sheet'!G$2, FALSE),0)</f>
        <v>1919560</v>
      </c>
      <c r="AG551" s="199">
        <f>IFERROR(VLOOKUP('SAP Data'!$C551,'2021 Balance Sheet'!$B$7:$O$1335,'2021 Balance Sheet'!H$2, FALSE),0)</f>
        <v>2081980</v>
      </c>
      <c r="AH551" s="199">
        <f>IFERROR(VLOOKUP('SAP Data'!$C551,'2021 Balance Sheet'!$B$7:$O$1335,'2021 Balance Sheet'!I$2, FALSE),0)</f>
        <v>2081980</v>
      </c>
      <c r="AI551" s="199">
        <f>IFERROR(VLOOKUP('SAP Data'!$C551,'2021 Balance Sheet'!$B$7:$O$1335,'2021 Balance Sheet'!J$2, FALSE),0)</f>
        <v>2126620</v>
      </c>
      <c r="AJ551" s="199">
        <f>IFERROR(VLOOKUP('SAP Data'!$C551,'2021 Balance Sheet'!$B$7:$O$1335,'2021 Balance Sheet'!K$2, FALSE),0)</f>
        <v>2126620</v>
      </c>
      <c r="AK551" s="199">
        <f>IFERROR(VLOOKUP('SAP Data'!$C551,'2021 Balance Sheet'!$B$7:$O$1335,'2021 Balance Sheet'!L$2, FALSE),0)</f>
        <v>2321620</v>
      </c>
      <c r="AL551" s="199">
        <f>IFERROR(VLOOKUP('SAP Data'!$C551,'2021 Balance Sheet'!$B$7:$O$1335,'2021 Balance Sheet'!M$2, FALSE),0)</f>
        <v>2321620</v>
      </c>
      <c r="AM551" s="199">
        <f>IFERROR(VLOOKUP('SAP Data'!$C551,'2021 Balance Sheet'!$B$7:$O$1335,'2021 Balance Sheet'!N$2, FALSE),0)</f>
        <v>2537620</v>
      </c>
      <c r="AN551" s="199">
        <f>IFERROR(VLOOKUP('SAP Data'!$C551,'2021 Balance Sheet'!$B$7:$O$1335,'2021 Balance Sheet'!O$2, FALSE),0)</f>
        <v>3077162</v>
      </c>
      <c r="AO551" s="198">
        <f t="shared" si="18"/>
        <v>1889560</v>
      </c>
    </row>
    <row r="552" spans="1:75" ht="15.75" thickBot="1" x14ac:dyDescent="0.3">
      <c r="A552" s="26" t="str">
        <f t="shared" si="19"/>
        <v>186711</v>
      </c>
      <c r="B552" s="126" t="s">
        <v>839</v>
      </c>
      <c r="C552" s="153" t="s">
        <v>840</v>
      </c>
      <c r="D552" s="125" t="s">
        <v>4</v>
      </c>
      <c r="E552" s="139">
        <v>-1836.32</v>
      </c>
      <c r="F552" s="139">
        <v>-1836.32</v>
      </c>
      <c r="G552" s="139">
        <v>-4255.33</v>
      </c>
      <c r="H552" s="139">
        <v>-4255.33</v>
      </c>
      <c r="I552" s="139">
        <v>-4255.33</v>
      </c>
      <c r="J552" s="139">
        <v>-7477.57</v>
      </c>
      <c r="K552" s="139">
        <v>-7477.57</v>
      </c>
      <c r="L552" s="139">
        <v>-7477.57</v>
      </c>
      <c r="M552" s="139">
        <v>-10828.75</v>
      </c>
      <c r="N552" s="139">
        <v>-10828.75</v>
      </c>
      <c r="O552" s="139">
        <v>-10828.75</v>
      </c>
      <c r="P552" s="139">
        <v>-16477.7</v>
      </c>
      <c r="Q552" s="199">
        <v>-16477.7</v>
      </c>
      <c r="R552" s="199">
        <v>-16477.7</v>
      </c>
      <c r="S552" s="199">
        <v>-24825.73</v>
      </c>
      <c r="T552" s="199">
        <v>-24825.73</v>
      </c>
      <c r="U552" s="199">
        <v>-24825.73</v>
      </c>
      <c r="V552" s="199">
        <v>-35384.28</v>
      </c>
      <c r="W552" s="199">
        <v>-35384.28</v>
      </c>
      <c r="X552" s="199">
        <v>-35384.28</v>
      </c>
      <c r="Y552" s="199">
        <v>-47173.03</v>
      </c>
      <c r="Z552" s="199">
        <v>-47173.03</v>
      </c>
      <c r="AA552" s="199">
        <v>-47173.03</v>
      </c>
      <c r="AB552" s="199">
        <v>-59604.35</v>
      </c>
      <c r="AC552" s="199">
        <f>IFERROR(VLOOKUP('SAP Data'!$C552,'2021 Balance Sheet'!$B$7:$O$1335,'2021 Balance Sheet'!D$2, FALSE),0)</f>
        <v>-59604.35</v>
      </c>
      <c r="AD552" s="199">
        <f>IFERROR(VLOOKUP('SAP Data'!$C552,'2021 Balance Sheet'!$B$7:$O$1335,'2021 Balance Sheet'!E$2, FALSE),0)</f>
        <v>-59604.35</v>
      </c>
      <c r="AE552" s="199">
        <f>IFERROR(VLOOKUP('SAP Data'!$C552,'2021 Balance Sheet'!$B$7:$O$1335,'2021 Balance Sheet'!F$2, FALSE),0)</f>
        <v>-69731.320000000007</v>
      </c>
      <c r="AF552" s="199">
        <f>IFERROR(VLOOKUP('SAP Data'!$C552,'2021 Balance Sheet'!$B$7:$O$1335,'2021 Balance Sheet'!G$2, FALSE),0)</f>
        <v>-69731.320000000007</v>
      </c>
      <c r="AG552" s="199">
        <f>IFERROR(VLOOKUP('SAP Data'!$C552,'2021 Balance Sheet'!$B$7:$O$1335,'2021 Balance Sheet'!H$2, FALSE),0)</f>
        <v>-69731.320000000007</v>
      </c>
      <c r="AH552" s="199">
        <f>IFERROR(VLOOKUP('SAP Data'!$C552,'2021 Balance Sheet'!$B$7:$O$1335,'2021 Balance Sheet'!I$2, FALSE),0)</f>
        <v>-80926.850000000006</v>
      </c>
      <c r="AI552" s="199">
        <f>IFERROR(VLOOKUP('SAP Data'!$C552,'2021 Balance Sheet'!$B$7:$O$1335,'2021 Balance Sheet'!J$2, FALSE),0)</f>
        <v>-80926.850000000006</v>
      </c>
      <c r="AJ552" s="199">
        <f>IFERROR(VLOOKUP('SAP Data'!$C552,'2021 Balance Sheet'!$B$7:$O$1335,'2021 Balance Sheet'!K$2, FALSE),0)</f>
        <v>-80926.850000000006</v>
      </c>
      <c r="AK552" s="199">
        <f>IFERROR(VLOOKUP('SAP Data'!$C552,'2021 Balance Sheet'!$B$7:$O$1335,'2021 Balance Sheet'!L$2, FALSE),0)</f>
        <v>-93698.96</v>
      </c>
      <c r="AL552" s="199">
        <f>IFERROR(VLOOKUP('SAP Data'!$C552,'2021 Balance Sheet'!$B$7:$O$1335,'2021 Balance Sheet'!M$2, FALSE),0)</f>
        <v>-93698.96</v>
      </c>
      <c r="AM552" s="199">
        <f>IFERROR(VLOOKUP('SAP Data'!$C552,'2021 Balance Sheet'!$B$7:$O$1335,'2021 Balance Sheet'!N$2, FALSE),0)</f>
        <v>-93698.96</v>
      </c>
      <c r="AN552" s="199">
        <f>IFERROR(VLOOKUP('SAP Data'!$C552,'2021 Balance Sheet'!$B$7:$O$1335,'2021 Balance Sheet'!O$2, FALSE),0)</f>
        <v>-111441.74</v>
      </c>
      <c r="AO552" s="198">
        <f t="shared" si="18"/>
        <v>-59604.35</v>
      </c>
    </row>
    <row r="553" spans="1:75" ht="15.75" thickBot="1" x14ac:dyDescent="0.3">
      <c r="A553" s="26" t="str">
        <f t="shared" si="19"/>
        <v>186800</v>
      </c>
      <c r="B553" s="126" t="s">
        <v>842</v>
      </c>
      <c r="C553" s="153" t="s">
        <v>843</v>
      </c>
      <c r="D553" s="125" t="s">
        <v>4</v>
      </c>
      <c r="E553" s="140">
        <v>1226981.55</v>
      </c>
      <c r="F553" s="140">
        <v>1226981.55</v>
      </c>
      <c r="G553" s="140">
        <v>1226981.55</v>
      </c>
      <c r="H553" s="140">
        <v>1226981.55</v>
      </c>
      <c r="I553" s="140">
        <v>1334396.67</v>
      </c>
      <c r="J553" s="140">
        <v>1298279.0900000001</v>
      </c>
      <c r="K553" s="140">
        <v>1298279.0900000001</v>
      </c>
      <c r="L553" s="140">
        <v>1298279.0900000001</v>
      </c>
      <c r="M553" s="140">
        <v>1226981.55</v>
      </c>
      <c r="N553" s="140">
        <v>1226981.55</v>
      </c>
      <c r="O553" s="140">
        <v>1226981.55</v>
      </c>
      <c r="P553" s="140">
        <v>1226981.55</v>
      </c>
      <c r="Q553" s="199">
        <v>1226981.55</v>
      </c>
      <c r="R553" s="199">
        <v>1226981.55</v>
      </c>
      <c r="S553" s="199">
        <v>1226981.55</v>
      </c>
      <c r="T553" s="199">
        <v>1226981.55</v>
      </c>
      <c r="U553" s="199">
        <v>1226981.55</v>
      </c>
      <c r="V553" s="199">
        <v>1226981.55</v>
      </c>
      <c r="W553" s="199">
        <v>1226981.55</v>
      </c>
      <c r="X553" s="199">
        <v>1226981.55</v>
      </c>
      <c r="Y553" s="199">
        <v>1226981.55</v>
      </c>
      <c r="Z553" s="199">
        <v>1226981.55</v>
      </c>
      <c r="AA553" s="199">
        <v>1226981.55</v>
      </c>
      <c r="AB553" s="199">
        <v>1226981.55</v>
      </c>
      <c r="AC553" s="199">
        <f>IFERROR(VLOOKUP('SAP Data'!$C553,'2021 Balance Sheet'!$B$7:$O$1335,'2021 Balance Sheet'!D$2, FALSE),0)</f>
        <v>1226981.55</v>
      </c>
      <c r="AD553" s="199">
        <f>IFERROR(VLOOKUP('SAP Data'!$C553,'2021 Balance Sheet'!$B$7:$O$1335,'2021 Balance Sheet'!E$2, FALSE),0)</f>
        <v>1226981.55</v>
      </c>
      <c r="AE553" s="199">
        <f>IFERROR(VLOOKUP('SAP Data'!$C553,'2021 Balance Sheet'!$B$7:$O$1335,'2021 Balance Sheet'!F$2, FALSE),0)</f>
        <v>1226981.55</v>
      </c>
      <c r="AF553" s="199">
        <f>IFERROR(VLOOKUP('SAP Data'!$C553,'2021 Balance Sheet'!$B$7:$O$1335,'2021 Balance Sheet'!G$2, FALSE),0)</f>
        <v>1226981.55</v>
      </c>
      <c r="AG553" s="199">
        <f>IFERROR(VLOOKUP('SAP Data'!$C553,'2021 Balance Sheet'!$B$7:$O$1335,'2021 Balance Sheet'!H$2, FALSE),0)</f>
        <v>1226981.55</v>
      </c>
      <c r="AH553" s="199">
        <f>IFERROR(VLOOKUP('SAP Data'!$C553,'2021 Balance Sheet'!$B$7:$O$1335,'2021 Balance Sheet'!I$2, FALSE),0)</f>
        <v>1226981.55</v>
      </c>
      <c r="AI553" s="199">
        <f>IFERROR(VLOOKUP('SAP Data'!$C553,'2021 Balance Sheet'!$B$7:$O$1335,'2021 Balance Sheet'!J$2, FALSE),0)</f>
        <v>1226981.55</v>
      </c>
      <c r="AJ553" s="199">
        <f>IFERROR(VLOOKUP('SAP Data'!$C553,'2021 Balance Sheet'!$B$7:$O$1335,'2021 Balance Sheet'!K$2, FALSE),0)</f>
        <v>1226981.55</v>
      </c>
      <c r="AK553" s="199">
        <f>IFERROR(VLOOKUP('SAP Data'!$C553,'2021 Balance Sheet'!$B$7:$O$1335,'2021 Balance Sheet'!L$2, FALSE),0)</f>
        <v>1226981.55</v>
      </c>
      <c r="AL553" s="199">
        <f>IFERROR(VLOOKUP('SAP Data'!$C553,'2021 Balance Sheet'!$B$7:$O$1335,'2021 Balance Sheet'!M$2, FALSE),0)</f>
        <v>1226981.55</v>
      </c>
      <c r="AM553" s="199">
        <f>IFERROR(VLOOKUP('SAP Data'!$C553,'2021 Balance Sheet'!$B$7:$O$1335,'2021 Balance Sheet'!N$2, FALSE),0)</f>
        <v>1226981.55</v>
      </c>
      <c r="AN553" s="199">
        <f>IFERROR(VLOOKUP('SAP Data'!$C553,'2021 Balance Sheet'!$B$7:$O$1335,'2021 Balance Sheet'!O$2, FALSE),0)</f>
        <v>1226981.55</v>
      </c>
      <c r="AO553" s="198">
        <f t="shared" si="18"/>
        <v>1226981.55</v>
      </c>
    </row>
    <row r="554" spans="1:75" ht="15.75" thickBot="1" x14ac:dyDescent="0.3">
      <c r="A554" s="26" t="str">
        <f t="shared" si="19"/>
        <v>186801</v>
      </c>
      <c r="B554" s="126" t="s">
        <v>845</v>
      </c>
      <c r="C554" s="153" t="s">
        <v>846</v>
      </c>
      <c r="D554" s="125" t="s">
        <v>4</v>
      </c>
      <c r="E554" s="139">
        <v>-1226981.55</v>
      </c>
      <c r="F554" s="139">
        <v>-1226981.55</v>
      </c>
      <c r="G554" s="139">
        <v>-1226981.55</v>
      </c>
      <c r="H554" s="139">
        <v>-1226981.55</v>
      </c>
      <c r="I554" s="139">
        <v>-1226981.55</v>
      </c>
      <c r="J554" s="139">
        <v>-1226981.55</v>
      </c>
      <c r="K554" s="139">
        <v>-1226981.55</v>
      </c>
      <c r="L554" s="139">
        <v>-1226981.55</v>
      </c>
      <c r="M554" s="139">
        <v>-1226981.55</v>
      </c>
      <c r="N554" s="139">
        <v>-1226981.55</v>
      </c>
      <c r="O554" s="139">
        <v>-1226981.55</v>
      </c>
      <c r="P554" s="139">
        <v>-1226981.55</v>
      </c>
      <c r="Q554" s="199">
        <v>-1226981.55</v>
      </c>
      <c r="R554" s="199">
        <v>-1226981.55</v>
      </c>
      <c r="S554" s="199">
        <v>-1226981.55</v>
      </c>
      <c r="T554" s="199">
        <v>-1226981.55</v>
      </c>
      <c r="U554" s="199">
        <v>-1226981.55</v>
      </c>
      <c r="V554" s="199">
        <v>-1226981.55</v>
      </c>
      <c r="W554" s="199">
        <v>-1226981.55</v>
      </c>
      <c r="X554" s="199">
        <v>-1226981.55</v>
      </c>
      <c r="Y554" s="199">
        <v>-1226981.55</v>
      </c>
      <c r="Z554" s="199">
        <v>-1226981.55</v>
      </c>
      <c r="AA554" s="199">
        <v>-1226981.55</v>
      </c>
      <c r="AB554" s="199">
        <v>-1226981.55</v>
      </c>
      <c r="AC554" s="199">
        <f>IFERROR(VLOOKUP('SAP Data'!$C554,'2021 Balance Sheet'!$B$7:$O$1335,'2021 Balance Sheet'!D$2, FALSE),0)</f>
        <v>-1226981.55</v>
      </c>
      <c r="AD554" s="199">
        <f>IFERROR(VLOOKUP('SAP Data'!$C554,'2021 Balance Sheet'!$B$7:$O$1335,'2021 Balance Sheet'!E$2, FALSE),0)</f>
        <v>-1226981.55</v>
      </c>
      <c r="AE554" s="199">
        <f>IFERROR(VLOOKUP('SAP Data'!$C554,'2021 Balance Sheet'!$B$7:$O$1335,'2021 Balance Sheet'!F$2, FALSE),0)</f>
        <v>-1226981.55</v>
      </c>
      <c r="AF554" s="199">
        <f>IFERROR(VLOOKUP('SAP Data'!$C554,'2021 Balance Sheet'!$B$7:$O$1335,'2021 Balance Sheet'!G$2, FALSE),0)</f>
        <v>-1226981.55</v>
      </c>
      <c r="AG554" s="199">
        <f>IFERROR(VLOOKUP('SAP Data'!$C554,'2021 Balance Sheet'!$B$7:$O$1335,'2021 Balance Sheet'!H$2, FALSE),0)</f>
        <v>-1226981.55</v>
      </c>
      <c r="AH554" s="199">
        <f>IFERROR(VLOOKUP('SAP Data'!$C554,'2021 Balance Sheet'!$B$7:$O$1335,'2021 Balance Sheet'!I$2, FALSE),0)</f>
        <v>-1226981.55</v>
      </c>
      <c r="AI554" s="199">
        <f>IFERROR(VLOOKUP('SAP Data'!$C554,'2021 Balance Sheet'!$B$7:$O$1335,'2021 Balance Sheet'!J$2, FALSE),0)</f>
        <v>-1226981.55</v>
      </c>
      <c r="AJ554" s="199">
        <f>IFERROR(VLOOKUP('SAP Data'!$C554,'2021 Balance Sheet'!$B$7:$O$1335,'2021 Balance Sheet'!K$2, FALSE),0)</f>
        <v>-1226981.55</v>
      </c>
      <c r="AK554" s="199">
        <f>IFERROR(VLOOKUP('SAP Data'!$C554,'2021 Balance Sheet'!$B$7:$O$1335,'2021 Balance Sheet'!L$2, FALSE),0)</f>
        <v>-1226981.55</v>
      </c>
      <c r="AL554" s="199">
        <f>IFERROR(VLOOKUP('SAP Data'!$C554,'2021 Balance Sheet'!$B$7:$O$1335,'2021 Balance Sheet'!M$2, FALSE),0)</f>
        <v>-1226981.55</v>
      </c>
      <c r="AM554" s="199">
        <f>IFERROR(VLOOKUP('SAP Data'!$C554,'2021 Balance Sheet'!$B$7:$O$1335,'2021 Balance Sheet'!N$2, FALSE),0)</f>
        <v>-1226981.55</v>
      </c>
      <c r="AN554" s="199">
        <f>IFERROR(VLOOKUP('SAP Data'!$C554,'2021 Balance Sheet'!$B$7:$O$1335,'2021 Balance Sheet'!O$2, FALSE),0)</f>
        <v>-1226981.55</v>
      </c>
      <c r="AO554" s="198">
        <f t="shared" si="18"/>
        <v>-1226981.55</v>
      </c>
    </row>
    <row r="555" spans="1:75" ht="15.75" thickBot="1" x14ac:dyDescent="0.3">
      <c r="A555" s="26" t="str">
        <f t="shared" si="19"/>
        <v>186802</v>
      </c>
      <c r="B555" s="126" t="s">
        <v>848</v>
      </c>
      <c r="C555" s="153" t="s">
        <v>849</v>
      </c>
      <c r="D555" s="125" t="s">
        <v>4</v>
      </c>
      <c r="E555" s="140">
        <v>1259941.01</v>
      </c>
      <c r="F555" s="140">
        <v>1259941.01</v>
      </c>
      <c r="G555" s="140">
        <v>1259941.01</v>
      </c>
      <c r="H555" s="140">
        <v>1259941.01</v>
      </c>
      <c r="I555" s="140">
        <v>1259941.01</v>
      </c>
      <c r="J555" s="140">
        <v>1259941.01</v>
      </c>
      <c r="K555" s="140">
        <v>1259941.01</v>
      </c>
      <c r="L555" s="140">
        <v>1259941.01</v>
      </c>
      <c r="M555" s="140">
        <v>1259941.01</v>
      </c>
      <c r="N555" s="140">
        <v>1259941.01</v>
      </c>
      <c r="O555" s="140">
        <v>1259941.01</v>
      </c>
      <c r="P555" s="140">
        <v>1259941.01</v>
      </c>
      <c r="Q555" s="199">
        <v>1259941.01</v>
      </c>
      <c r="R555" s="199">
        <v>1259941.01</v>
      </c>
      <c r="S555" s="199">
        <v>1259941.01</v>
      </c>
      <c r="T555" s="199">
        <v>1259941.01</v>
      </c>
      <c r="U555" s="199">
        <v>1259941.01</v>
      </c>
      <c r="V555" s="199">
        <v>1259941.01</v>
      </c>
      <c r="W555" s="199">
        <v>1259941.01</v>
      </c>
      <c r="X555" s="199">
        <v>1259941.01</v>
      </c>
      <c r="Y555" s="199">
        <v>1259941.01</v>
      </c>
      <c r="Z555" s="199">
        <v>1259941.01</v>
      </c>
      <c r="AA555" s="199">
        <v>1259941.01</v>
      </c>
      <c r="AB555" s="199">
        <v>1259941.01</v>
      </c>
      <c r="AC555" s="199">
        <f>IFERROR(VLOOKUP('SAP Data'!$C555,'2021 Balance Sheet'!$B$7:$O$1335,'2021 Balance Sheet'!D$2, FALSE),0)</f>
        <v>1259941.01</v>
      </c>
      <c r="AD555" s="199">
        <f>IFERROR(VLOOKUP('SAP Data'!$C555,'2021 Balance Sheet'!$B$7:$O$1335,'2021 Balance Sheet'!E$2, FALSE),0)</f>
        <v>1259941.01</v>
      </c>
      <c r="AE555" s="199">
        <f>IFERROR(VLOOKUP('SAP Data'!$C555,'2021 Balance Sheet'!$B$7:$O$1335,'2021 Balance Sheet'!F$2, FALSE),0)</f>
        <v>1259941.01</v>
      </c>
      <c r="AF555" s="199">
        <f>IFERROR(VLOOKUP('SAP Data'!$C555,'2021 Balance Sheet'!$B$7:$O$1335,'2021 Balance Sheet'!G$2, FALSE),0)</f>
        <v>1259941.01</v>
      </c>
      <c r="AG555" s="199">
        <f>IFERROR(VLOOKUP('SAP Data'!$C555,'2021 Balance Sheet'!$B$7:$O$1335,'2021 Balance Sheet'!H$2, FALSE),0)</f>
        <v>1259941.01</v>
      </c>
      <c r="AH555" s="199">
        <f>IFERROR(VLOOKUP('SAP Data'!$C555,'2021 Balance Sheet'!$B$7:$O$1335,'2021 Balance Sheet'!I$2, FALSE),0)</f>
        <v>1259941.01</v>
      </c>
      <c r="AI555" s="199">
        <f>IFERROR(VLOOKUP('SAP Data'!$C555,'2021 Balance Sheet'!$B$7:$O$1335,'2021 Balance Sheet'!J$2, FALSE),0)</f>
        <v>1259941.01</v>
      </c>
      <c r="AJ555" s="199">
        <f>IFERROR(VLOOKUP('SAP Data'!$C555,'2021 Balance Sheet'!$B$7:$O$1335,'2021 Balance Sheet'!K$2, FALSE),0)</f>
        <v>1259941.01</v>
      </c>
      <c r="AK555" s="199">
        <f>IFERROR(VLOOKUP('SAP Data'!$C555,'2021 Balance Sheet'!$B$7:$O$1335,'2021 Balance Sheet'!L$2, FALSE),0)</f>
        <v>1259941.01</v>
      </c>
      <c r="AL555" s="199">
        <f>IFERROR(VLOOKUP('SAP Data'!$C555,'2021 Balance Sheet'!$B$7:$O$1335,'2021 Balance Sheet'!M$2, FALSE),0)</f>
        <v>1259941.01</v>
      </c>
      <c r="AM555" s="199">
        <f>IFERROR(VLOOKUP('SAP Data'!$C555,'2021 Balance Sheet'!$B$7:$O$1335,'2021 Balance Sheet'!N$2, FALSE),0)</f>
        <v>1259941.01</v>
      </c>
      <c r="AN555" s="199">
        <f>IFERROR(VLOOKUP('SAP Data'!$C555,'2021 Balance Sheet'!$B$7:$O$1335,'2021 Balance Sheet'!O$2, FALSE),0)</f>
        <v>1259941.01</v>
      </c>
      <c r="AO555" s="198">
        <f t="shared" si="18"/>
        <v>1259941.01</v>
      </c>
    </row>
    <row r="556" spans="1:75" ht="15.75" thickBot="1" x14ac:dyDescent="0.3">
      <c r="A556" s="26" t="str">
        <f t="shared" si="19"/>
        <v>186803</v>
      </c>
      <c r="B556" s="126" t="s">
        <v>851</v>
      </c>
      <c r="C556" s="153" t="s">
        <v>852</v>
      </c>
      <c r="D556" s="125" t="s">
        <v>4</v>
      </c>
      <c r="E556" s="139">
        <v>-312154.07</v>
      </c>
      <c r="F556" s="139">
        <v>-333210.96999999997</v>
      </c>
      <c r="G556" s="139">
        <v>-354267.87</v>
      </c>
      <c r="H556" s="139">
        <v>-375324.77</v>
      </c>
      <c r="I556" s="139">
        <v>-396381.67</v>
      </c>
      <c r="J556" s="139">
        <v>-417438.57</v>
      </c>
      <c r="K556" s="139">
        <v>-438495.47</v>
      </c>
      <c r="L556" s="139">
        <v>-459552.37</v>
      </c>
      <c r="M556" s="139">
        <v>-480609.27</v>
      </c>
      <c r="N556" s="139">
        <v>-501666.17</v>
      </c>
      <c r="O556" s="139">
        <v>-522723.07</v>
      </c>
      <c r="P556" s="139">
        <v>-543779.97</v>
      </c>
      <c r="Q556" s="199">
        <v>-564836.87</v>
      </c>
      <c r="R556" s="199">
        <v>-585893.77</v>
      </c>
      <c r="S556" s="199">
        <v>-606950.67000000004</v>
      </c>
      <c r="T556" s="199">
        <v>-628007.56999999995</v>
      </c>
      <c r="U556" s="199">
        <v>-649064.47</v>
      </c>
      <c r="V556" s="199">
        <v>-670121.37</v>
      </c>
      <c r="W556" s="199">
        <v>-691178.27</v>
      </c>
      <c r="X556" s="199">
        <v>-712235.17</v>
      </c>
      <c r="Y556" s="199">
        <v>-733292.07</v>
      </c>
      <c r="Z556" s="199">
        <v>-754348.97</v>
      </c>
      <c r="AA556" s="199">
        <v>-775405.87</v>
      </c>
      <c r="AB556" s="199">
        <v>-796462.77</v>
      </c>
      <c r="AC556" s="199">
        <f>IFERROR(VLOOKUP('SAP Data'!$C556,'2021 Balance Sheet'!$B$7:$O$1335,'2021 Balance Sheet'!D$2, FALSE),0)</f>
        <v>-817519.67</v>
      </c>
      <c r="AD556" s="199">
        <f>IFERROR(VLOOKUP('SAP Data'!$C556,'2021 Balance Sheet'!$B$7:$O$1335,'2021 Balance Sheet'!E$2, FALSE),0)</f>
        <v>-838576.57</v>
      </c>
      <c r="AE556" s="199">
        <f>IFERROR(VLOOKUP('SAP Data'!$C556,'2021 Balance Sheet'!$B$7:$O$1335,'2021 Balance Sheet'!F$2, FALSE),0)</f>
        <v>-859633.47</v>
      </c>
      <c r="AF556" s="199">
        <f>IFERROR(VLOOKUP('SAP Data'!$C556,'2021 Balance Sheet'!$B$7:$O$1335,'2021 Balance Sheet'!G$2, FALSE),0)</f>
        <v>-880690.37</v>
      </c>
      <c r="AG556" s="199">
        <f>IFERROR(VLOOKUP('SAP Data'!$C556,'2021 Balance Sheet'!$B$7:$O$1335,'2021 Balance Sheet'!H$2, FALSE),0)</f>
        <v>-901747.27</v>
      </c>
      <c r="AH556" s="199">
        <f>IFERROR(VLOOKUP('SAP Data'!$C556,'2021 Balance Sheet'!$B$7:$O$1335,'2021 Balance Sheet'!I$2, FALSE),0)</f>
        <v>-922804.17</v>
      </c>
      <c r="AI556" s="199">
        <f>IFERROR(VLOOKUP('SAP Data'!$C556,'2021 Balance Sheet'!$B$7:$O$1335,'2021 Balance Sheet'!J$2, FALSE),0)</f>
        <v>-943861.07</v>
      </c>
      <c r="AJ556" s="199">
        <f>IFERROR(VLOOKUP('SAP Data'!$C556,'2021 Balance Sheet'!$B$7:$O$1335,'2021 Balance Sheet'!K$2, FALSE),0)</f>
        <v>-964917.97</v>
      </c>
      <c r="AK556" s="199">
        <f>IFERROR(VLOOKUP('SAP Data'!$C556,'2021 Balance Sheet'!$B$7:$O$1335,'2021 Balance Sheet'!L$2, FALSE),0)</f>
        <v>-985974.87</v>
      </c>
      <c r="AL556" s="199">
        <f>IFERROR(VLOOKUP('SAP Data'!$C556,'2021 Balance Sheet'!$B$7:$O$1335,'2021 Balance Sheet'!M$2, FALSE),0)</f>
        <v>-1007031.77</v>
      </c>
      <c r="AM556" s="199">
        <f>IFERROR(VLOOKUP('SAP Data'!$C556,'2021 Balance Sheet'!$B$7:$O$1335,'2021 Balance Sheet'!N$2, FALSE),0)</f>
        <v>-1028088.67</v>
      </c>
      <c r="AN556" s="199">
        <f>IFERROR(VLOOKUP('SAP Data'!$C556,'2021 Balance Sheet'!$B$7:$O$1335,'2021 Balance Sheet'!O$2, FALSE),0)</f>
        <v>-1049145.57</v>
      </c>
      <c r="AO556" s="198">
        <f t="shared" si="18"/>
        <v>-796462.77</v>
      </c>
    </row>
    <row r="557" spans="1:75" ht="15.75" thickBot="1" x14ac:dyDescent="0.3">
      <c r="A557" s="26" t="str">
        <f t="shared" si="19"/>
        <v>186804</v>
      </c>
      <c r="B557" s="126" t="s">
        <v>854</v>
      </c>
      <c r="C557" s="153" t="s">
        <v>855</v>
      </c>
      <c r="D557" s="125" t="s">
        <v>4</v>
      </c>
      <c r="E557" s="140">
        <v>204968.21</v>
      </c>
      <c r="F557" s="140">
        <v>204968.21</v>
      </c>
      <c r="G557" s="140">
        <v>204968.21</v>
      </c>
      <c r="H557" s="140">
        <v>204968.21</v>
      </c>
      <c r="I557" s="140">
        <v>204968.21</v>
      </c>
      <c r="J557" s="140">
        <v>204968.21</v>
      </c>
      <c r="K557" s="140">
        <v>204968.21</v>
      </c>
      <c r="L557" s="140">
        <v>204968.21</v>
      </c>
      <c r="M557" s="140">
        <v>204968.21</v>
      </c>
      <c r="N557" s="140">
        <v>204968.21</v>
      </c>
      <c r="O557" s="140">
        <v>204968.21</v>
      </c>
      <c r="P557" s="140">
        <v>204968.21</v>
      </c>
      <c r="Q557" s="199">
        <v>204968.21</v>
      </c>
      <c r="R557" s="199">
        <v>204968.21</v>
      </c>
      <c r="S557" s="199">
        <v>204968.21</v>
      </c>
      <c r="T557" s="199">
        <v>204968.21</v>
      </c>
      <c r="U557" s="199">
        <v>204968.21</v>
      </c>
      <c r="V557" s="199">
        <v>204968.21</v>
      </c>
      <c r="W557" s="199">
        <v>204968.21</v>
      </c>
      <c r="X557" s="199">
        <v>204968.21</v>
      </c>
      <c r="Y557" s="199">
        <v>204968.21</v>
      </c>
      <c r="Z557" s="199">
        <v>204968.21</v>
      </c>
      <c r="AA557" s="199">
        <v>204968.21</v>
      </c>
      <c r="AB557" s="199">
        <v>204968.21</v>
      </c>
      <c r="AC557" s="199">
        <f>IFERROR(VLOOKUP('SAP Data'!$C557,'2021 Balance Sheet'!$B$7:$O$1335,'2021 Balance Sheet'!D$2, FALSE),0)</f>
        <v>204968.21</v>
      </c>
      <c r="AD557" s="199">
        <f>IFERROR(VLOOKUP('SAP Data'!$C557,'2021 Balance Sheet'!$B$7:$O$1335,'2021 Balance Sheet'!E$2, FALSE),0)</f>
        <v>204968.21</v>
      </c>
      <c r="AE557" s="199">
        <f>IFERROR(VLOOKUP('SAP Data'!$C557,'2021 Balance Sheet'!$B$7:$O$1335,'2021 Balance Sheet'!F$2, FALSE),0)</f>
        <v>204968.21</v>
      </c>
      <c r="AF557" s="199">
        <f>IFERROR(VLOOKUP('SAP Data'!$C557,'2021 Balance Sheet'!$B$7:$O$1335,'2021 Balance Sheet'!G$2, FALSE),0)</f>
        <v>204968.21</v>
      </c>
      <c r="AG557" s="199">
        <f>IFERROR(VLOOKUP('SAP Data'!$C557,'2021 Balance Sheet'!$B$7:$O$1335,'2021 Balance Sheet'!H$2, FALSE),0)</f>
        <v>204968.21</v>
      </c>
      <c r="AH557" s="199">
        <f>IFERROR(VLOOKUP('SAP Data'!$C557,'2021 Balance Sheet'!$B$7:$O$1335,'2021 Balance Sheet'!I$2, FALSE),0)</f>
        <v>204968.21</v>
      </c>
      <c r="AI557" s="199">
        <f>IFERROR(VLOOKUP('SAP Data'!$C557,'2021 Balance Sheet'!$B$7:$O$1335,'2021 Balance Sheet'!J$2, FALSE),0)</f>
        <v>204968.21</v>
      </c>
      <c r="AJ557" s="199">
        <f>IFERROR(VLOOKUP('SAP Data'!$C557,'2021 Balance Sheet'!$B$7:$O$1335,'2021 Balance Sheet'!K$2, FALSE),0)</f>
        <v>204968.21</v>
      </c>
      <c r="AK557" s="199">
        <f>IFERROR(VLOOKUP('SAP Data'!$C557,'2021 Balance Sheet'!$B$7:$O$1335,'2021 Balance Sheet'!L$2, FALSE),0)</f>
        <v>204968.21</v>
      </c>
      <c r="AL557" s="199">
        <f>IFERROR(VLOOKUP('SAP Data'!$C557,'2021 Balance Sheet'!$B$7:$O$1335,'2021 Balance Sheet'!M$2, FALSE),0)</f>
        <v>204968.21</v>
      </c>
      <c r="AM557" s="199">
        <f>IFERROR(VLOOKUP('SAP Data'!$C557,'2021 Balance Sheet'!$B$7:$O$1335,'2021 Balance Sheet'!N$2, FALSE),0)</f>
        <v>204968.21</v>
      </c>
      <c r="AN557" s="199">
        <f>IFERROR(VLOOKUP('SAP Data'!$C557,'2021 Balance Sheet'!$B$7:$O$1335,'2021 Balance Sheet'!O$2, FALSE),0)</f>
        <v>204968.21</v>
      </c>
      <c r="AO557" s="198">
        <f t="shared" si="18"/>
        <v>204968.21</v>
      </c>
    </row>
    <row r="558" spans="1:75" ht="15.75" thickBot="1" x14ac:dyDescent="0.3">
      <c r="A558" s="26" t="str">
        <f t="shared" si="19"/>
        <v>186805</v>
      </c>
      <c r="B558" s="126" t="s">
        <v>1494</v>
      </c>
      <c r="C558" s="153" t="s">
        <v>1495</v>
      </c>
      <c r="D558" s="125" t="s">
        <v>4</v>
      </c>
      <c r="E558" s="139">
        <v>-17050.099999999999</v>
      </c>
      <c r="F558" s="139">
        <v>-20466.68</v>
      </c>
      <c r="G558" s="139">
        <v>-23883.26</v>
      </c>
      <c r="H558" s="139">
        <v>-27299.84</v>
      </c>
      <c r="I558" s="139">
        <v>-30716.42</v>
      </c>
      <c r="J558" s="139">
        <v>-34133</v>
      </c>
      <c r="K558" s="139">
        <v>-37549.58</v>
      </c>
      <c r="L558" s="139">
        <v>-40966.160000000003</v>
      </c>
      <c r="M558" s="139">
        <v>-44382.74</v>
      </c>
      <c r="N558" s="139">
        <v>-47799.32</v>
      </c>
      <c r="O558" s="139">
        <v>-51215.9</v>
      </c>
      <c r="P558" s="139">
        <v>-54632.480000000003</v>
      </c>
      <c r="Q558" s="199">
        <v>-58049.06</v>
      </c>
      <c r="R558" s="199">
        <v>-61465.64</v>
      </c>
      <c r="S558" s="199">
        <v>-64882.22</v>
      </c>
      <c r="T558" s="199">
        <v>-68298.8</v>
      </c>
      <c r="U558" s="199">
        <v>-71715.38</v>
      </c>
      <c r="V558" s="199">
        <v>-75131.960000000006</v>
      </c>
      <c r="W558" s="199">
        <v>-78548.539999999994</v>
      </c>
      <c r="X558" s="199">
        <v>-81965.119999999995</v>
      </c>
      <c r="Y558" s="199">
        <v>-85381.7</v>
      </c>
      <c r="Z558" s="199">
        <v>-88798.28</v>
      </c>
      <c r="AA558" s="199">
        <v>-92214.86</v>
      </c>
      <c r="AB558" s="199">
        <v>-95631.44</v>
      </c>
      <c r="AC558" s="199">
        <f>IFERROR(VLOOKUP('SAP Data'!$C558,'2021 Balance Sheet'!$B$7:$O$1335,'2021 Balance Sheet'!D$2, FALSE),0)</f>
        <v>-99048.02</v>
      </c>
      <c r="AD558" s="199">
        <f>IFERROR(VLOOKUP('SAP Data'!$C558,'2021 Balance Sheet'!$B$7:$O$1335,'2021 Balance Sheet'!E$2, FALSE),0)</f>
        <v>-102464.6</v>
      </c>
      <c r="AE558" s="199">
        <f>IFERROR(VLOOKUP('SAP Data'!$C558,'2021 Balance Sheet'!$B$7:$O$1335,'2021 Balance Sheet'!F$2, FALSE),0)</f>
        <v>-105881.18</v>
      </c>
      <c r="AF558" s="199">
        <f>IFERROR(VLOOKUP('SAP Data'!$C558,'2021 Balance Sheet'!$B$7:$O$1335,'2021 Balance Sheet'!G$2, FALSE),0)</f>
        <v>-109297.76</v>
      </c>
      <c r="AG558" s="199">
        <f>IFERROR(VLOOKUP('SAP Data'!$C558,'2021 Balance Sheet'!$B$7:$O$1335,'2021 Balance Sheet'!H$2, FALSE),0)</f>
        <v>-112714.34</v>
      </c>
      <c r="AH558" s="199">
        <f>IFERROR(VLOOKUP('SAP Data'!$C558,'2021 Balance Sheet'!$B$7:$O$1335,'2021 Balance Sheet'!I$2, FALSE),0)</f>
        <v>-116130.92</v>
      </c>
      <c r="AI558" s="199">
        <f>IFERROR(VLOOKUP('SAP Data'!$C558,'2021 Balance Sheet'!$B$7:$O$1335,'2021 Balance Sheet'!J$2, FALSE),0)</f>
        <v>-119547.5</v>
      </c>
      <c r="AJ558" s="199">
        <f>IFERROR(VLOOKUP('SAP Data'!$C558,'2021 Balance Sheet'!$B$7:$O$1335,'2021 Balance Sheet'!K$2, FALSE),0)</f>
        <v>-122964.08</v>
      </c>
      <c r="AK558" s="199">
        <f>IFERROR(VLOOKUP('SAP Data'!$C558,'2021 Balance Sheet'!$B$7:$O$1335,'2021 Balance Sheet'!L$2, FALSE),0)</f>
        <v>-126380.66</v>
      </c>
      <c r="AL558" s="199">
        <f>IFERROR(VLOOKUP('SAP Data'!$C558,'2021 Balance Sheet'!$B$7:$O$1335,'2021 Balance Sheet'!M$2, FALSE),0)</f>
        <v>-129797.24</v>
      </c>
      <c r="AM558" s="199">
        <f>IFERROR(VLOOKUP('SAP Data'!$C558,'2021 Balance Sheet'!$B$7:$O$1335,'2021 Balance Sheet'!N$2, FALSE),0)</f>
        <v>-133213.82</v>
      </c>
      <c r="AN558" s="199">
        <f>IFERROR(VLOOKUP('SAP Data'!$C558,'2021 Balance Sheet'!$B$7:$O$1335,'2021 Balance Sheet'!O$2, FALSE),0)</f>
        <v>-136630.39999999999</v>
      </c>
      <c r="AO558" s="198">
        <f t="shared" si="18"/>
        <v>-95631.44</v>
      </c>
    </row>
    <row r="559" spans="1:75" ht="15.75" thickBot="1" x14ac:dyDescent="0.3">
      <c r="A559" s="26" t="str">
        <f t="shared" si="19"/>
        <v>186806</v>
      </c>
      <c r="B559" s="126" t="s">
        <v>1496</v>
      </c>
      <c r="C559" s="153" t="s">
        <v>1497</v>
      </c>
      <c r="D559" s="125" t="s">
        <v>4</v>
      </c>
      <c r="E559" s="140">
        <v>541898.14</v>
      </c>
      <c r="F559" s="140">
        <v>603622.18000000005</v>
      </c>
      <c r="G559" s="140">
        <v>606180.37</v>
      </c>
      <c r="H559" s="140">
        <v>608762.68000000005</v>
      </c>
      <c r="I559" s="140">
        <v>615306.06000000006</v>
      </c>
      <c r="J559" s="140">
        <v>618037</v>
      </c>
      <c r="K559" s="140">
        <v>620866.25</v>
      </c>
      <c r="L559" s="140">
        <v>623729.55000000005</v>
      </c>
      <c r="M559" s="140">
        <v>627978.27</v>
      </c>
      <c r="N559" s="140">
        <v>630922.37</v>
      </c>
      <c r="O559" s="140">
        <v>633815.97</v>
      </c>
      <c r="P559" s="140">
        <v>637125.37</v>
      </c>
      <c r="Q559" s="199">
        <v>639068</v>
      </c>
      <c r="R559" s="199">
        <v>640885.76000000001</v>
      </c>
      <c r="S559" s="199">
        <v>642812.63</v>
      </c>
      <c r="T559" s="199">
        <v>644661.81999999995</v>
      </c>
      <c r="U559" s="199">
        <v>646539.81999999995</v>
      </c>
      <c r="V559" s="199">
        <v>648325.32999999996</v>
      </c>
      <c r="W559" s="199">
        <v>650142.41</v>
      </c>
      <c r="X559" s="199">
        <v>651936.98</v>
      </c>
      <c r="Y559" s="199">
        <v>653651.67000000004</v>
      </c>
      <c r="Z559" s="199">
        <v>655394.86</v>
      </c>
      <c r="AA559" s="199">
        <v>735437.18</v>
      </c>
      <c r="AB559" s="199">
        <v>735437.18</v>
      </c>
      <c r="AC559" s="199">
        <f>IFERROR(VLOOKUP('SAP Data'!$C559,'2021 Balance Sheet'!$B$7:$O$1335,'2021 Balance Sheet'!D$2, FALSE),0)</f>
        <v>735437.18</v>
      </c>
      <c r="AD559" s="199">
        <f>IFERROR(VLOOKUP('SAP Data'!$C559,'2021 Balance Sheet'!$B$7:$O$1335,'2021 Balance Sheet'!E$2, FALSE),0)</f>
        <v>735437.18</v>
      </c>
      <c r="AE559" s="199">
        <f>IFERROR(VLOOKUP('SAP Data'!$C559,'2021 Balance Sheet'!$B$7:$O$1335,'2021 Balance Sheet'!F$2, FALSE),0)</f>
        <v>735437.18</v>
      </c>
      <c r="AF559" s="199">
        <f>IFERROR(VLOOKUP('SAP Data'!$C559,'2021 Balance Sheet'!$B$7:$O$1335,'2021 Balance Sheet'!G$2, FALSE),0)</f>
        <v>735437.18</v>
      </c>
      <c r="AG559" s="199">
        <f>IFERROR(VLOOKUP('SAP Data'!$C559,'2021 Balance Sheet'!$B$7:$O$1335,'2021 Balance Sheet'!H$2, FALSE),0)</f>
        <v>735437.18</v>
      </c>
      <c r="AH559" s="199">
        <f>IFERROR(VLOOKUP('SAP Data'!$C559,'2021 Balance Sheet'!$B$7:$O$1335,'2021 Balance Sheet'!I$2, FALSE),0)</f>
        <v>735437.18</v>
      </c>
      <c r="AI559" s="199">
        <f>IFERROR(VLOOKUP('SAP Data'!$C559,'2021 Balance Sheet'!$B$7:$O$1335,'2021 Balance Sheet'!J$2, FALSE),0)</f>
        <v>735437.18</v>
      </c>
      <c r="AJ559" s="199">
        <f>IFERROR(VLOOKUP('SAP Data'!$C559,'2021 Balance Sheet'!$B$7:$O$1335,'2021 Balance Sheet'!K$2, FALSE),0)</f>
        <v>735437.18</v>
      </c>
      <c r="AK559" s="199">
        <f>IFERROR(VLOOKUP('SAP Data'!$C559,'2021 Balance Sheet'!$B$7:$O$1335,'2021 Balance Sheet'!L$2, FALSE),0)</f>
        <v>735437.18</v>
      </c>
      <c r="AL559" s="199">
        <f>IFERROR(VLOOKUP('SAP Data'!$C559,'2021 Balance Sheet'!$B$7:$O$1335,'2021 Balance Sheet'!M$2, FALSE),0)</f>
        <v>735437.18</v>
      </c>
      <c r="AM559" s="199">
        <f>IFERROR(VLOOKUP('SAP Data'!$C559,'2021 Balance Sheet'!$B$7:$O$1335,'2021 Balance Sheet'!N$2, FALSE),0)</f>
        <v>735437.18</v>
      </c>
      <c r="AN559" s="199">
        <f>IFERROR(VLOOKUP('SAP Data'!$C559,'2021 Balance Sheet'!$B$7:$O$1335,'2021 Balance Sheet'!O$2, FALSE),0)</f>
        <v>735437.18</v>
      </c>
      <c r="AO559" s="198">
        <f t="shared" si="18"/>
        <v>735437.18</v>
      </c>
    </row>
    <row r="560" spans="1:75" s="135" customFormat="1" ht="15.75" thickBot="1" x14ac:dyDescent="0.3">
      <c r="A560" s="26" t="str">
        <f t="shared" si="19"/>
        <v>186807</v>
      </c>
      <c r="B560" s="126" t="s">
        <v>4075</v>
      </c>
      <c r="C560" s="153" t="s">
        <v>4076</v>
      </c>
      <c r="D560" s="125"/>
      <c r="E560" s="140"/>
      <c r="F560" s="140"/>
      <c r="G560" s="140"/>
      <c r="H560" s="140"/>
      <c r="I560" s="140"/>
      <c r="J560" s="140"/>
      <c r="K560" s="140"/>
      <c r="L560" s="140"/>
      <c r="M560" s="140"/>
      <c r="N560" s="140"/>
      <c r="O560" s="140"/>
      <c r="P560" s="140"/>
      <c r="Q560" s="199">
        <v>0</v>
      </c>
      <c r="R560" s="199">
        <v>0</v>
      </c>
      <c r="S560" s="199">
        <v>0</v>
      </c>
      <c r="T560" s="199">
        <v>0</v>
      </c>
      <c r="U560" s="199">
        <v>0</v>
      </c>
      <c r="V560" s="199">
        <v>0</v>
      </c>
      <c r="W560" s="199">
        <v>0</v>
      </c>
      <c r="X560" s="199">
        <v>0</v>
      </c>
      <c r="Y560" s="199">
        <v>0</v>
      </c>
      <c r="Z560" s="199">
        <v>-10923.11</v>
      </c>
      <c r="AA560" s="199">
        <v>-21874.240000000002</v>
      </c>
      <c r="AB560" s="199">
        <v>-34177.21</v>
      </c>
      <c r="AC560" s="199">
        <f>IFERROR(VLOOKUP('SAP Data'!$C560,'2021 Balance Sheet'!$B$7:$O$1335,'2021 Balance Sheet'!D$2, FALSE),0)</f>
        <v>-46480.02</v>
      </c>
      <c r="AD560" s="199">
        <f>IFERROR(VLOOKUP('SAP Data'!$C560,'2021 Balance Sheet'!$B$7:$O$1335,'2021 Balance Sheet'!E$2, FALSE),0)</f>
        <v>-58782.83</v>
      </c>
      <c r="AE560" s="199">
        <f>IFERROR(VLOOKUP('SAP Data'!$C560,'2021 Balance Sheet'!$B$7:$O$1335,'2021 Balance Sheet'!F$2, FALSE),0)</f>
        <v>-71085.64</v>
      </c>
      <c r="AF560" s="199">
        <f>IFERROR(VLOOKUP('SAP Data'!$C560,'2021 Balance Sheet'!$B$7:$O$1335,'2021 Balance Sheet'!G$2, FALSE),0)</f>
        <v>-83388.45</v>
      </c>
      <c r="AG560" s="199">
        <f>IFERROR(VLOOKUP('SAP Data'!$C560,'2021 Balance Sheet'!$B$7:$O$1335,'2021 Balance Sheet'!H$2, FALSE),0)</f>
        <v>-95691.26</v>
      </c>
      <c r="AH560" s="199">
        <f>IFERROR(VLOOKUP('SAP Data'!$C560,'2021 Balance Sheet'!$B$7:$O$1335,'2021 Balance Sheet'!I$2, FALSE),0)</f>
        <v>-107994.07</v>
      </c>
      <c r="AI560" s="199">
        <f>IFERROR(VLOOKUP('SAP Data'!$C560,'2021 Balance Sheet'!$B$7:$O$1335,'2021 Balance Sheet'!J$2, FALSE),0)</f>
        <v>-120296.88</v>
      </c>
      <c r="AJ560" s="199">
        <f>IFERROR(VLOOKUP('SAP Data'!$C560,'2021 Balance Sheet'!$B$7:$O$1335,'2021 Balance Sheet'!K$2, FALSE),0)</f>
        <v>-132599.69</v>
      </c>
      <c r="AK560" s="199">
        <f>IFERROR(VLOOKUP('SAP Data'!$C560,'2021 Balance Sheet'!$B$7:$O$1335,'2021 Balance Sheet'!L$2, FALSE),0)</f>
        <v>-144902.5</v>
      </c>
      <c r="AL560" s="199">
        <f>IFERROR(VLOOKUP('SAP Data'!$C560,'2021 Balance Sheet'!$B$7:$O$1335,'2021 Balance Sheet'!M$2, FALSE),0)</f>
        <v>-157205.31</v>
      </c>
      <c r="AM560" s="199">
        <f>IFERROR(VLOOKUP('SAP Data'!$C560,'2021 Balance Sheet'!$B$7:$O$1335,'2021 Balance Sheet'!N$2, FALSE),0)</f>
        <v>-169508.12</v>
      </c>
      <c r="AN560" s="199">
        <f>IFERROR(VLOOKUP('SAP Data'!$C560,'2021 Balance Sheet'!$B$7:$O$1335,'2021 Balance Sheet'!O$2, FALSE),0)</f>
        <v>-181810.93</v>
      </c>
      <c r="AO560" s="198">
        <f t="shared" si="18"/>
        <v>-34177.21</v>
      </c>
      <c r="AP560" s="50"/>
      <c r="AQ560" s="50"/>
      <c r="AR560" s="50"/>
      <c r="AS560" s="50"/>
      <c r="AT560" s="50"/>
      <c r="AU560" s="50"/>
      <c r="AV560" s="50"/>
      <c r="AW560" s="50"/>
      <c r="AX560" s="50"/>
      <c r="AY560" s="50"/>
      <c r="AZ560" s="50"/>
      <c r="BA560" s="50"/>
      <c r="BB560" s="50"/>
      <c r="BC560" s="50"/>
      <c r="BD560" s="50"/>
      <c r="BE560" s="50"/>
      <c r="BF560" s="50"/>
      <c r="BG560" s="50"/>
      <c r="BH560" s="50"/>
      <c r="BI560" s="50"/>
      <c r="BJ560" s="50"/>
      <c r="BK560" s="50"/>
      <c r="BL560" s="50"/>
      <c r="BM560" s="50"/>
      <c r="BN560" s="50"/>
      <c r="BO560" s="50"/>
      <c r="BP560" s="50"/>
      <c r="BQ560" s="50"/>
      <c r="BR560" s="50"/>
      <c r="BS560" s="50"/>
      <c r="BT560" s="50"/>
      <c r="BU560" s="50"/>
      <c r="BV560" s="50"/>
      <c r="BW560" s="50"/>
    </row>
    <row r="561" spans="1:75" ht="15.75" thickBot="1" x14ac:dyDescent="0.3">
      <c r="A561" s="26" t="str">
        <f t="shared" si="19"/>
        <v>186808</v>
      </c>
      <c r="B561" s="126" t="s">
        <v>857</v>
      </c>
      <c r="C561" s="153" t="s">
        <v>858</v>
      </c>
      <c r="D561" s="125" t="s">
        <v>4</v>
      </c>
      <c r="E561" s="139">
        <v>91090.29</v>
      </c>
      <c r="F561" s="139">
        <v>91090.29</v>
      </c>
      <c r="G561" s="139">
        <v>91090.29</v>
      </c>
      <c r="H561" s="139">
        <v>91090.29</v>
      </c>
      <c r="I561" s="139">
        <v>91090.29</v>
      </c>
      <c r="J561" s="139">
        <v>91090.29</v>
      </c>
      <c r="K561" s="139">
        <v>91090.29</v>
      </c>
      <c r="L561" s="139">
        <v>91090.29</v>
      </c>
      <c r="M561" s="139">
        <v>91090.29</v>
      </c>
      <c r="N561" s="139">
        <v>91090.29</v>
      </c>
      <c r="O561" s="139">
        <v>91090.29</v>
      </c>
      <c r="P561" s="139">
        <v>91090.29</v>
      </c>
      <c r="Q561" s="199">
        <v>91090.29</v>
      </c>
      <c r="R561" s="199">
        <v>91090.29</v>
      </c>
      <c r="S561" s="199">
        <v>91090.29</v>
      </c>
      <c r="T561" s="199">
        <v>91090.29</v>
      </c>
      <c r="U561" s="199">
        <v>91090.29</v>
      </c>
      <c r="V561" s="199">
        <v>91090.29</v>
      </c>
      <c r="W561" s="199">
        <v>91090.29</v>
      </c>
      <c r="X561" s="199">
        <v>91090.29</v>
      </c>
      <c r="Y561" s="199">
        <v>91090.29</v>
      </c>
      <c r="Z561" s="199">
        <v>91090.29</v>
      </c>
      <c r="AA561" s="199">
        <v>91090.29</v>
      </c>
      <c r="AB561" s="199">
        <v>91090.29</v>
      </c>
      <c r="AC561" s="199">
        <f>IFERROR(VLOOKUP('SAP Data'!$C561,'2021 Balance Sheet'!$B$7:$O$1335,'2021 Balance Sheet'!D$2, FALSE),0)</f>
        <v>91090.29</v>
      </c>
      <c r="AD561" s="199">
        <f>IFERROR(VLOOKUP('SAP Data'!$C561,'2021 Balance Sheet'!$B$7:$O$1335,'2021 Balance Sheet'!E$2, FALSE),0)</f>
        <v>91090.29</v>
      </c>
      <c r="AE561" s="199">
        <f>IFERROR(VLOOKUP('SAP Data'!$C561,'2021 Balance Sheet'!$B$7:$O$1335,'2021 Balance Sheet'!F$2, FALSE),0)</f>
        <v>91090.29</v>
      </c>
      <c r="AF561" s="199">
        <f>IFERROR(VLOOKUP('SAP Data'!$C561,'2021 Balance Sheet'!$B$7:$O$1335,'2021 Balance Sheet'!G$2, FALSE),0)</f>
        <v>91090.29</v>
      </c>
      <c r="AG561" s="199">
        <f>IFERROR(VLOOKUP('SAP Data'!$C561,'2021 Balance Sheet'!$B$7:$O$1335,'2021 Balance Sheet'!H$2, FALSE),0)</f>
        <v>91090.29</v>
      </c>
      <c r="AH561" s="199">
        <f>IFERROR(VLOOKUP('SAP Data'!$C561,'2021 Balance Sheet'!$B$7:$O$1335,'2021 Balance Sheet'!I$2, FALSE),0)</f>
        <v>91090.29</v>
      </c>
      <c r="AI561" s="199">
        <f>IFERROR(VLOOKUP('SAP Data'!$C561,'2021 Balance Sheet'!$B$7:$O$1335,'2021 Balance Sheet'!J$2, FALSE),0)</f>
        <v>91090.29</v>
      </c>
      <c r="AJ561" s="199">
        <f>IFERROR(VLOOKUP('SAP Data'!$C561,'2021 Balance Sheet'!$B$7:$O$1335,'2021 Balance Sheet'!K$2, FALSE),0)</f>
        <v>91090.29</v>
      </c>
      <c r="AK561" s="199">
        <f>IFERROR(VLOOKUP('SAP Data'!$C561,'2021 Balance Sheet'!$B$7:$O$1335,'2021 Balance Sheet'!L$2, FALSE),0)</f>
        <v>91090.29</v>
      </c>
      <c r="AL561" s="199">
        <f>IFERROR(VLOOKUP('SAP Data'!$C561,'2021 Balance Sheet'!$B$7:$O$1335,'2021 Balance Sheet'!M$2, FALSE),0)</f>
        <v>91090.29</v>
      </c>
      <c r="AM561" s="199">
        <f>IFERROR(VLOOKUP('SAP Data'!$C561,'2021 Balance Sheet'!$B$7:$O$1335,'2021 Balance Sheet'!N$2, FALSE),0)</f>
        <v>91090.29</v>
      </c>
      <c r="AN561" s="199">
        <f>IFERROR(VLOOKUP('SAP Data'!$C561,'2021 Balance Sheet'!$B$7:$O$1335,'2021 Balance Sheet'!O$2, FALSE),0)</f>
        <v>91090.29</v>
      </c>
      <c r="AO561" s="198">
        <f t="shared" si="18"/>
        <v>91090.29</v>
      </c>
    </row>
    <row r="562" spans="1:75" ht="15.75" thickBot="1" x14ac:dyDescent="0.3">
      <c r="A562" s="26" t="str">
        <f t="shared" si="19"/>
        <v>186809</v>
      </c>
      <c r="B562" s="126" t="s">
        <v>1498</v>
      </c>
      <c r="C562" s="153" t="s">
        <v>1499</v>
      </c>
      <c r="D562" s="125" t="s">
        <v>4</v>
      </c>
      <c r="E562" s="140">
        <v>-10610.29</v>
      </c>
      <c r="F562" s="140">
        <v>-12128.78</v>
      </c>
      <c r="G562" s="140">
        <v>-13647.27</v>
      </c>
      <c r="H562" s="140">
        <v>-15165.76</v>
      </c>
      <c r="I562" s="140">
        <v>-16684.25</v>
      </c>
      <c r="J562" s="140">
        <v>-18202.740000000002</v>
      </c>
      <c r="K562" s="140">
        <v>-19721.23</v>
      </c>
      <c r="L562" s="140">
        <v>-21239.72</v>
      </c>
      <c r="M562" s="140">
        <v>-22758.21</v>
      </c>
      <c r="N562" s="140">
        <v>-24276.7</v>
      </c>
      <c r="O562" s="140">
        <v>-25795.19</v>
      </c>
      <c r="P562" s="140">
        <v>-27313.68</v>
      </c>
      <c r="Q562" s="199">
        <v>-28832.17</v>
      </c>
      <c r="R562" s="199">
        <v>-30350.66</v>
      </c>
      <c r="S562" s="199">
        <v>-31869.15</v>
      </c>
      <c r="T562" s="199">
        <v>-33387.64</v>
      </c>
      <c r="U562" s="199">
        <v>-34906.129999999997</v>
      </c>
      <c r="V562" s="199">
        <v>-36424.620000000003</v>
      </c>
      <c r="W562" s="199">
        <v>-37943.11</v>
      </c>
      <c r="X562" s="199">
        <v>-39461.599999999999</v>
      </c>
      <c r="Y562" s="199">
        <v>-40980.089999999997</v>
      </c>
      <c r="Z562" s="199">
        <v>-42498.58</v>
      </c>
      <c r="AA562" s="199">
        <v>-44017.07</v>
      </c>
      <c r="AB562" s="199">
        <v>-45535.56</v>
      </c>
      <c r="AC562" s="199">
        <f>IFERROR(VLOOKUP('SAP Data'!$C562,'2021 Balance Sheet'!$B$7:$O$1335,'2021 Balance Sheet'!D$2, FALSE),0)</f>
        <v>-47054.05</v>
      </c>
      <c r="AD562" s="199">
        <f>IFERROR(VLOOKUP('SAP Data'!$C562,'2021 Balance Sheet'!$B$7:$O$1335,'2021 Balance Sheet'!E$2, FALSE),0)</f>
        <v>-48572.54</v>
      </c>
      <c r="AE562" s="199">
        <f>IFERROR(VLOOKUP('SAP Data'!$C562,'2021 Balance Sheet'!$B$7:$O$1335,'2021 Balance Sheet'!F$2, FALSE),0)</f>
        <v>-50091.03</v>
      </c>
      <c r="AF562" s="199">
        <f>IFERROR(VLOOKUP('SAP Data'!$C562,'2021 Balance Sheet'!$B$7:$O$1335,'2021 Balance Sheet'!G$2, FALSE),0)</f>
        <v>-51609.52</v>
      </c>
      <c r="AG562" s="199">
        <f>IFERROR(VLOOKUP('SAP Data'!$C562,'2021 Balance Sheet'!$B$7:$O$1335,'2021 Balance Sheet'!H$2, FALSE),0)</f>
        <v>-53128.01</v>
      </c>
      <c r="AH562" s="199">
        <f>IFERROR(VLOOKUP('SAP Data'!$C562,'2021 Balance Sheet'!$B$7:$O$1335,'2021 Balance Sheet'!I$2, FALSE),0)</f>
        <v>-54646.5</v>
      </c>
      <c r="AI562" s="199">
        <f>IFERROR(VLOOKUP('SAP Data'!$C562,'2021 Balance Sheet'!$B$7:$O$1335,'2021 Balance Sheet'!J$2, FALSE),0)</f>
        <v>-56164.99</v>
      </c>
      <c r="AJ562" s="199">
        <f>IFERROR(VLOOKUP('SAP Data'!$C562,'2021 Balance Sheet'!$B$7:$O$1335,'2021 Balance Sheet'!K$2, FALSE),0)</f>
        <v>-57683.48</v>
      </c>
      <c r="AK562" s="199">
        <f>IFERROR(VLOOKUP('SAP Data'!$C562,'2021 Balance Sheet'!$B$7:$O$1335,'2021 Balance Sheet'!L$2, FALSE),0)</f>
        <v>-59201.97</v>
      </c>
      <c r="AL562" s="199">
        <f>IFERROR(VLOOKUP('SAP Data'!$C562,'2021 Balance Sheet'!$B$7:$O$1335,'2021 Balance Sheet'!M$2, FALSE),0)</f>
        <v>-60720.46</v>
      </c>
      <c r="AM562" s="199">
        <f>IFERROR(VLOOKUP('SAP Data'!$C562,'2021 Balance Sheet'!$B$7:$O$1335,'2021 Balance Sheet'!N$2, FALSE),0)</f>
        <v>-62238.95</v>
      </c>
      <c r="AN562" s="199">
        <f>IFERROR(VLOOKUP('SAP Data'!$C562,'2021 Balance Sheet'!$B$7:$O$1335,'2021 Balance Sheet'!O$2, FALSE),0)</f>
        <v>-63757.440000000002</v>
      </c>
      <c r="AO562" s="198">
        <f t="shared" si="18"/>
        <v>-45535.56</v>
      </c>
    </row>
    <row r="563" spans="1:75" ht="15.75" thickBot="1" x14ac:dyDescent="0.3">
      <c r="A563" s="26" t="str">
        <f t="shared" si="19"/>
        <v>186810</v>
      </c>
      <c r="B563" s="126" t="s">
        <v>857</v>
      </c>
      <c r="C563" s="153" t="s">
        <v>1641</v>
      </c>
      <c r="D563" s="125" t="s">
        <v>4</v>
      </c>
      <c r="E563" s="139">
        <v>182108.56</v>
      </c>
      <c r="F563" s="139">
        <v>182108.56</v>
      </c>
      <c r="G563" s="139">
        <v>182108.56</v>
      </c>
      <c r="H563" s="139">
        <v>182108.56</v>
      </c>
      <c r="I563" s="139">
        <v>182108.56</v>
      </c>
      <c r="J563" s="139">
        <v>182108.56</v>
      </c>
      <c r="K563" s="139">
        <v>182108.56</v>
      </c>
      <c r="L563" s="139">
        <v>182108.56</v>
      </c>
      <c r="M563" s="139">
        <v>182108.56</v>
      </c>
      <c r="N563" s="139">
        <v>182108.56</v>
      </c>
      <c r="O563" s="139">
        <v>182108.56</v>
      </c>
      <c r="P563" s="139">
        <v>182108.56</v>
      </c>
      <c r="Q563" s="199">
        <v>182108.56</v>
      </c>
      <c r="R563" s="199">
        <v>182108.56</v>
      </c>
      <c r="S563" s="199">
        <v>182108.56</v>
      </c>
      <c r="T563" s="199">
        <v>182108.56</v>
      </c>
      <c r="U563" s="199">
        <v>182108.56</v>
      </c>
      <c r="V563" s="199">
        <v>182108.56</v>
      </c>
      <c r="W563" s="199">
        <v>182108.56</v>
      </c>
      <c r="X563" s="199">
        <v>182108.56</v>
      </c>
      <c r="Y563" s="199">
        <v>182108.56</v>
      </c>
      <c r="Z563" s="199">
        <v>182108.56</v>
      </c>
      <c r="AA563" s="199">
        <v>182108.56</v>
      </c>
      <c r="AB563" s="199">
        <v>182108.56</v>
      </c>
      <c r="AC563" s="199">
        <f>IFERROR(VLOOKUP('SAP Data'!$C563,'2021 Balance Sheet'!$B$7:$O$1335,'2021 Balance Sheet'!D$2, FALSE),0)</f>
        <v>182108.56</v>
      </c>
      <c r="AD563" s="199">
        <f>IFERROR(VLOOKUP('SAP Data'!$C563,'2021 Balance Sheet'!$B$7:$O$1335,'2021 Balance Sheet'!E$2, FALSE),0)</f>
        <v>182108.56</v>
      </c>
      <c r="AE563" s="199">
        <f>IFERROR(VLOOKUP('SAP Data'!$C563,'2021 Balance Sheet'!$B$7:$O$1335,'2021 Balance Sheet'!F$2, FALSE),0)</f>
        <v>182108.56</v>
      </c>
      <c r="AF563" s="199">
        <f>IFERROR(VLOOKUP('SAP Data'!$C563,'2021 Balance Sheet'!$B$7:$O$1335,'2021 Balance Sheet'!G$2, FALSE),0)</f>
        <v>182108.56</v>
      </c>
      <c r="AG563" s="199">
        <f>IFERROR(VLOOKUP('SAP Data'!$C563,'2021 Balance Sheet'!$B$7:$O$1335,'2021 Balance Sheet'!H$2, FALSE),0)</f>
        <v>182108.56</v>
      </c>
      <c r="AH563" s="199">
        <f>IFERROR(VLOOKUP('SAP Data'!$C563,'2021 Balance Sheet'!$B$7:$O$1335,'2021 Balance Sheet'!I$2, FALSE),0)</f>
        <v>182108.56</v>
      </c>
      <c r="AI563" s="199">
        <f>IFERROR(VLOOKUP('SAP Data'!$C563,'2021 Balance Sheet'!$B$7:$O$1335,'2021 Balance Sheet'!J$2, FALSE),0)</f>
        <v>182108.56</v>
      </c>
      <c r="AJ563" s="199">
        <f>IFERROR(VLOOKUP('SAP Data'!$C563,'2021 Balance Sheet'!$B$7:$O$1335,'2021 Balance Sheet'!K$2, FALSE),0)</f>
        <v>182108.56</v>
      </c>
      <c r="AK563" s="199">
        <f>IFERROR(VLOOKUP('SAP Data'!$C563,'2021 Balance Sheet'!$B$7:$O$1335,'2021 Balance Sheet'!L$2, FALSE),0)</f>
        <v>182108.56</v>
      </c>
      <c r="AL563" s="199">
        <f>IFERROR(VLOOKUP('SAP Data'!$C563,'2021 Balance Sheet'!$B$7:$O$1335,'2021 Balance Sheet'!M$2, FALSE),0)</f>
        <v>182108.56</v>
      </c>
      <c r="AM563" s="199">
        <f>IFERROR(VLOOKUP('SAP Data'!$C563,'2021 Balance Sheet'!$B$7:$O$1335,'2021 Balance Sheet'!N$2, FALSE),0)</f>
        <v>182108.56</v>
      </c>
      <c r="AN563" s="199">
        <f>IFERROR(VLOOKUP('SAP Data'!$C563,'2021 Balance Sheet'!$B$7:$O$1335,'2021 Balance Sheet'!O$2, FALSE),0)</f>
        <v>182108.56</v>
      </c>
      <c r="AO563" s="198">
        <f t="shared" si="18"/>
        <v>182108.56</v>
      </c>
    </row>
    <row r="564" spans="1:75" ht="15.75" thickBot="1" x14ac:dyDescent="0.3">
      <c r="A564" s="26" t="str">
        <f t="shared" si="19"/>
        <v>186811</v>
      </c>
      <c r="B564" s="126" t="s">
        <v>1498</v>
      </c>
      <c r="C564" s="153" t="s">
        <v>1642</v>
      </c>
      <c r="D564" s="125" t="s">
        <v>4</v>
      </c>
      <c r="E564" s="140">
        <v>-21399.759999999998</v>
      </c>
      <c r="F564" s="140">
        <v>-24432</v>
      </c>
      <c r="G564" s="140">
        <v>-27464.240000000002</v>
      </c>
      <c r="H564" s="140">
        <v>-30496.48</v>
      </c>
      <c r="I564" s="140">
        <v>-33528.720000000001</v>
      </c>
      <c r="J564" s="140">
        <v>-36560.959999999999</v>
      </c>
      <c r="K564" s="140">
        <v>-39593.199999999997</v>
      </c>
      <c r="L564" s="140">
        <v>-42625.440000000002</v>
      </c>
      <c r="M564" s="140">
        <v>-45657.68</v>
      </c>
      <c r="N564" s="140">
        <v>-48689.919999999998</v>
      </c>
      <c r="O564" s="140">
        <v>-51722.16</v>
      </c>
      <c r="P564" s="140">
        <v>-54754.400000000001</v>
      </c>
      <c r="Q564" s="199">
        <v>-57786.64</v>
      </c>
      <c r="R564" s="199">
        <v>-60818.879999999997</v>
      </c>
      <c r="S564" s="199">
        <v>-63851.12</v>
      </c>
      <c r="T564" s="199">
        <v>-66883.360000000001</v>
      </c>
      <c r="U564" s="199">
        <v>-69915.600000000006</v>
      </c>
      <c r="V564" s="199">
        <v>-72947.839999999997</v>
      </c>
      <c r="W564" s="199">
        <v>-75980.08</v>
      </c>
      <c r="X564" s="199">
        <v>-79012.320000000007</v>
      </c>
      <c r="Y564" s="199">
        <v>-82044.56</v>
      </c>
      <c r="Z564" s="199">
        <v>-85076.800000000003</v>
      </c>
      <c r="AA564" s="199">
        <v>-88109.04</v>
      </c>
      <c r="AB564" s="199">
        <v>-91141.28</v>
      </c>
      <c r="AC564" s="199">
        <f>IFERROR(VLOOKUP('SAP Data'!$C564,'2021 Balance Sheet'!$B$7:$O$1335,'2021 Balance Sheet'!D$2, FALSE),0)</f>
        <v>-94173.52</v>
      </c>
      <c r="AD564" s="199">
        <f>IFERROR(VLOOKUP('SAP Data'!$C564,'2021 Balance Sheet'!$B$7:$O$1335,'2021 Balance Sheet'!E$2, FALSE),0)</f>
        <v>-97205.759999999995</v>
      </c>
      <c r="AE564" s="199">
        <f>IFERROR(VLOOKUP('SAP Data'!$C564,'2021 Balance Sheet'!$B$7:$O$1335,'2021 Balance Sheet'!F$2, FALSE),0)</f>
        <v>-100238</v>
      </c>
      <c r="AF564" s="199">
        <f>IFERROR(VLOOKUP('SAP Data'!$C564,'2021 Balance Sheet'!$B$7:$O$1335,'2021 Balance Sheet'!G$2, FALSE),0)</f>
        <v>-103270.24</v>
      </c>
      <c r="AG564" s="199">
        <f>IFERROR(VLOOKUP('SAP Data'!$C564,'2021 Balance Sheet'!$B$7:$O$1335,'2021 Balance Sheet'!H$2, FALSE),0)</f>
        <v>-106302.48</v>
      </c>
      <c r="AH564" s="199">
        <f>IFERROR(VLOOKUP('SAP Data'!$C564,'2021 Balance Sheet'!$B$7:$O$1335,'2021 Balance Sheet'!I$2, FALSE),0)</f>
        <v>-109334.72</v>
      </c>
      <c r="AI564" s="199">
        <f>IFERROR(VLOOKUP('SAP Data'!$C564,'2021 Balance Sheet'!$B$7:$O$1335,'2021 Balance Sheet'!J$2, FALSE),0)</f>
        <v>-112366.96</v>
      </c>
      <c r="AJ564" s="199">
        <f>IFERROR(VLOOKUP('SAP Data'!$C564,'2021 Balance Sheet'!$B$7:$O$1335,'2021 Balance Sheet'!K$2, FALSE),0)</f>
        <v>-115399.2</v>
      </c>
      <c r="AK564" s="199">
        <f>IFERROR(VLOOKUP('SAP Data'!$C564,'2021 Balance Sheet'!$B$7:$O$1335,'2021 Balance Sheet'!L$2, FALSE),0)</f>
        <v>-118431.44</v>
      </c>
      <c r="AL564" s="199">
        <f>IFERROR(VLOOKUP('SAP Data'!$C564,'2021 Balance Sheet'!$B$7:$O$1335,'2021 Balance Sheet'!M$2, FALSE),0)</f>
        <v>-121463.67999999999</v>
      </c>
      <c r="AM564" s="199">
        <f>IFERROR(VLOOKUP('SAP Data'!$C564,'2021 Balance Sheet'!$B$7:$O$1335,'2021 Balance Sheet'!N$2, FALSE),0)</f>
        <v>-124495.92</v>
      </c>
      <c r="AN564" s="199">
        <f>IFERROR(VLOOKUP('SAP Data'!$C564,'2021 Balance Sheet'!$B$7:$O$1335,'2021 Balance Sheet'!O$2, FALSE),0)</f>
        <v>-127528.16</v>
      </c>
      <c r="AO564" s="198">
        <f t="shared" si="18"/>
        <v>-91141.28</v>
      </c>
    </row>
    <row r="565" spans="1:75" ht="15.75" thickBot="1" x14ac:dyDescent="0.3">
      <c r="A565" s="26" t="str">
        <f t="shared" si="19"/>
        <v>186812</v>
      </c>
      <c r="B565" s="126" t="s">
        <v>2855</v>
      </c>
      <c r="C565" s="153" t="s">
        <v>2856</v>
      </c>
      <c r="D565" s="125" t="s">
        <v>4</v>
      </c>
      <c r="E565" s="139"/>
      <c r="F565" s="139"/>
      <c r="G565" s="139"/>
      <c r="H565" s="139">
        <v>0</v>
      </c>
      <c r="I565" s="139">
        <v>0</v>
      </c>
      <c r="J565" s="139">
        <v>1064.3499999999999</v>
      </c>
      <c r="K565" s="139">
        <v>12547.36</v>
      </c>
      <c r="L565" s="139">
        <v>12818.13</v>
      </c>
      <c r="M565" s="139">
        <v>40370.79</v>
      </c>
      <c r="N565" s="139">
        <v>424326.53</v>
      </c>
      <c r="O565" s="139">
        <v>638378.03</v>
      </c>
      <c r="P565" s="139">
        <v>1025691.39</v>
      </c>
      <c r="Q565" s="199">
        <v>938914.01</v>
      </c>
      <c r="R565" s="199">
        <v>824459.48</v>
      </c>
      <c r="S565" s="199">
        <v>945334.4</v>
      </c>
      <c r="T565" s="199">
        <v>947974.97</v>
      </c>
      <c r="U565" s="199">
        <v>950656.67</v>
      </c>
      <c r="V565" s="199">
        <v>953206.31</v>
      </c>
      <c r="W565" s="199">
        <v>955801.03</v>
      </c>
      <c r="X565" s="199">
        <v>958048.15</v>
      </c>
      <c r="Y565" s="199">
        <v>958048.15</v>
      </c>
      <c r="Z565" s="199">
        <v>958048.15</v>
      </c>
      <c r="AA565" s="199">
        <v>958048.15</v>
      </c>
      <c r="AB565" s="199">
        <v>958048.15</v>
      </c>
      <c r="AC565" s="199">
        <f>IFERROR(VLOOKUP('SAP Data'!$C565,'2021 Balance Sheet'!$B$7:$O$1335,'2021 Balance Sheet'!D$2, FALSE),0)</f>
        <v>958048.15</v>
      </c>
      <c r="AD565" s="199">
        <f>IFERROR(VLOOKUP('SAP Data'!$C565,'2021 Balance Sheet'!$B$7:$O$1335,'2021 Balance Sheet'!E$2, FALSE),0)</f>
        <v>958048.15</v>
      </c>
      <c r="AE565" s="199">
        <f>IFERROR(VLOOKUP('SAP Data'!$C565,'2021 Balance Sheet'!$B$7:$O$1335,'2021 Balance Sheet'!F$2, FALSE),0)</f>
        <v>958048.15</v>
      </c>
      <c r="AF565" s="199">
        <f>IFERROR(VLOOKUP('SAP Data'!$C565,'2021 Balance Sheet'!$B$7:$O$1335,'2021 Balance Sheet'!G$2, FALSE),0)</f>
        <v>958048.15</v>
      </c>
      <c r="AG565" s="199">
        <f>IFERROR(VLOOKUP('SAP Data'!$C565,'2021 Balance Sheet'!$B$7:$O$1335,'2021 Balance Sheet'!H$2, FALSE),0)</f>
        <v>958048.15</v>
      </c>
      <c r="AH565" s="199">
        <f>IFERROR(VLOOKUP('SAP Data'!$C565,'2021 Balance Sheet'!$B$7:$O$1335,'2021 Balance Sheet'!I$2, FALSE),0)</f>
        <v>958048.15</v>
      </c>
      <c r="AI565" s="199">
        <f>IFERROR(VLOOKUP('SAP Data'!$C565,'2021 Balance Sheet'!$B$7:$O$1335,'2021 Balance Sheet'!J$2, FALSE),0)</f>
        <v>958048.15</v>
      </c>
      <c r="AJ565" s="199">
        <f>IFERROR(VLOOKUP('SAP Data'!$C565,'2021 Balance Sheet'!$B$7:$O$1335,'2021 Balance Sheet'!K$2, FALSE),0)</f>
        <v>958048.15</v>
      </c>
      <c r="AK565" s="199">
        <f>IFERROR(VLOOKUP('SAP Data'!$C565,'2021 Balance Sheet'!$B$7:$O$1335,'2021 Balance Sheet'!L$2, FALSE),0)</f>
        <v>958048.15</v>
      </c>
      <c r="AL565" s="199">
        <f>IFERROR(VLOOKUP('SAP Data'!$C565,'2021 Balance Sheet'!$B$7:$O$1335,'2021 Balance Sheet'!M$2, FALSE),0)</f>
        <v>958048.15</v>
      </c>
      <c r="AM565" s="199">
        <f>IFERROR(VLOOKUP('SAP Data'!$C565,'2021 Balance Sheet'!$B$7:$O$1335,'2021 Balance Sheet'!N$2, FALSE),0)</f>
        <v>958048.15</v>
      </c>
      <c r="AN565" s="199">
        <f>IFERROR(VLOOKUP('SAP Data'!$C565,'2021 Balance Sheet'!$B$7:$O$1335,'2021 Balance Sheet'!O$2, FALSE),0)</f>
        <v>958048.15</v>
      </c>
      <c r="AO565" s="198">
        <f t="shared" si="18"/>
        <v>958048.15</v>
      </c>
    </row>
    <row r="566" spans="1:75" ht="15.75" thickBot="1" x14ac:dyDescent="0.3">
      <c r="A566" s="26" t="str">
        <f t="shared" si="19"/>
        <v>186813</v>
      </c>
      <c r="B566" s="126" t="s">
        <v>2960</v>
      </c>
      <c r="C566" s="153" t="s">
        <v>2961</v>
      </c>
      <c r="D566" s="125" t="s">
        <v>4</v>
      </c>
      <c r="E566" s="140"/>
      <c r="F566" s="140"/>
      <c r="G566" s="140"/>
      <c r="H566" s="140"/>
      <c r="I566" s="140"/>
      <c r="J566" s="140"/>
      <c r="K566" s="140"/>
      <c r="L566" s="140"/>
      <c r="M566" s="140"/>
      <c r="N566" s="140">
        <v>0</v>
      </c>
      <c r="O566" s="140">
        <v>-10639.63</v>
      </c>
      <c r="P566" s="140">
        <v>-27762.97</v>
      </c>
      <c r="Q566" s="199">
        <v>-43472.51</v>
      </c>
      <c r="R566" s="199">
        <v>-57173.8</v>
      </c>
      <c r="S566" s="199">
        <v>-73033.850000000006</v>
      </c>
      <c r="T566" s="199">
        <v>-88941.89</v>
      </c>
      <c r="U566" s="199">
        <v>-104899.63</v>
      </c>
      <c r="V566" s="199">
        <v>-120905.23</v>
      </c>
      <c r="W566" s="199">
        <v>-136960.84</v>
      </c>
      <c r="X566" s="199">
        <v>-153060.65</v>
      </c>
      <c r="Y566" s="199">
        <v>-169160.4</v>
      </c>
      <c r="Z566" s="199">
        <v>-185260.15</v>
      </c>
      <c r="AA566" s="199">
        <v>-201359.9</v>
      </c>
      <c r="AB566" s="199">
        <v>-217459.65</v>
      </c>
      <c r="AC566" s="199">
        <f>IFERROR(VLOOKUP('SAP Data'!$C566,'2021 Balance Sheet'!$B$7:$O$1335,'2021 Balance Sheet'!D$2, FALSE),0)</f>
        <v>-233559.4</v>
      </c>
      <c r="AD566" s="199">
        <f>IFERROR(VLOOKUP('SAP Data'!$C566,'2021 Balance Sheet'!$B$7:$O$1335,'2021 Balance Sheet'!E$2, FALSE),0)</f>
        <v>-249659.15</v>
      </c>
      <c r="AE566" s="199">
        <f>IFERROR(VLOOKUP('SAP Data'!$C566,'2021 Balance Sheet'!$B$7:$O$1335,'2021 Balance Sheet'!F$2, FALSE),0)</f>
        <v>-265758.90000000002</v>
      </c>
      <c r="AF566" s="199">
        <f>IFERROR(VLOOKUP('SAP Data'!$C566,'2021 Balance Sheet'!$B$7:$O$1335,'2021 Balance Sheet'!G$2, FALSE),0)</f>
        <v>-281858.65000000002</v>
      </c>
      <c r="AG566" s="199">
        <f>IFERROR(VLOOKUP('SAP Data'!$C566,'2021 Balance Sheet'!$B$7:$O$1335,'2021 Balance Sheet'!H$2, FALSE),0)</f>
        <v>-297958.40000000002</v>
      </c>
      <c r="AH566" s="199">
        <f>IFERROR(VLOOKUP('SAP Data'!$C566,'2021 Balance Sheet'!$B$7:$O$1335,'2021 Balance Sheet'!I$2, FALSE),0)</f>
        <v>-314058.15000000002</v>
      </c>
      <c r="AI566" s="199">
        <f>IFERROR(VLOOKUP('SAP Data'!$C566,'2021 Balance Sheet'!$B$7:$O$1335,'2021 Balance Sheet'!J$2, FALSE),0)</f>
        <v>-330157.90000000002</v>
      </c>
      <c r="AJ566" s="199">
        <f>IFERROR(VLOOKUP('SAP Data'!$C566,'2021 Balance Sheet'!$B$7:$O$1335,'2021 Balance Sheet'!K$2, FALSE),0)</f>
        <v>-346257.65</v>
      </c>
      <c r="AK566" s="199">
        <f>IFERROR(VLOOKUP('SAP Data'!$C566,'2021 Balance Sheet'!$B$7:$O$1335,'2021 Balance Sheet'!L$2, FALSE),0)</f>
        <v>-362357.4</v>
      </c>
      <c r="AL566" s="199">
        <f>IFERROR(VLOOKUP('SAP Data'!$C566,'2021 Balance Sheet'!$B$7:$O$1335,'2021 Balance Sheet'!M$2, FALSE),0)</f>
        <v>-378457.15</v>
      </c>
      <c r="AM566" s="199">
        <f>IFERROR(VLOOKUP('SAP Data'!$C566,'2021 Balance Sheet'!$B$7:$O$1335,'2021 Balance Sheet'!N$2, FALSE),0)</f>
        <v>-394556.9</v>
      </c>
      <c r="AN566" s="199">
        <f>IFERROR(VLOOKUP('SAP Data'!$C566,'2021 Balance Sheet'!$B$7:$O$1335,'2021 Balance Sheet'!O$2, FALSE),0)</f>
        <v>-410656.65</v>
      </c>
      <c r="AO566" s="198">
        <f t="shared" si="18"/>
        <v>-217459.65</v>
      </c>
    </row>
    <row r="567" spans="1:75" ht="15.75" thickBot="1" x14ac:dyDescent="0.3">
      <c r="A567" s="26" t="str">
        <f t="shared" si="19"/>
        <v>186814</v>
      </c>
      <c r="B567" s="126" t="s">
        <v>2857</v>
      </c>
      <c r="C567" s="153" t="s">
        <v>2858</v>
      </c>
      <c r="D567" s="125" t="s">
        <v>4</v>
      </c>
      <c r="E567" s="139"/>
      <c r="F567" s="139"/>
      <c r="G567" s="139"/>
      <c r="H567" s="139">
        <v>0</v>
      </c>
      <c r="I567" s="139">
        <v>0</v>
      </c>
      <c r="J567" s="139">
        <v>314268.24</v>
      </c>
      <c r="K567" s="139">
        <v>487607.2</v>
      </c>
      <c r="L567" s="139">
        <v>595129.11</v>
      </c>
      <c r="M567" s="139">
        <v>775086.18</v>
      </c>
      <c r="N567" s="139">
        <v>634145.18999999994</v>
      </c>
      <c r="O567" s="139">
        <v>762025.02</v>
      </c>
      <c r="P567" s="139">
        <v>667367.91</v>
      </c>
      <c r="Q567" s="199">
        <v>932009.16</v>
      </c>
      <c r="R567" s="199">
        <v>935350.42</v>
      </c>
      <c r="S567" s="199">
        <v>996956.55</v>
      </c>
      <c r="T567" s="199">
        <v>999822.43</v>
      </c>
      <c r="U567" s="199">
        <v>1002732.96</v>
      </c>
      <c r="V567" s="199">
        <v>1131149.44</v>
      </c>
      <c r="W567" s="199">
        <v>1134317.73</v>
      </c>
      <c r="X567" s="199">
        <v>1105425.47</v>
      </c>
      <c r="Y567" s="199">
        <v>1146262.25</v>
      </c>
      <c r="Z567" s="199">
        <v>1146262.25</v>
      </c>
      <c r="AA567" s="199">
        <v>1146262.25</v>
      </c>
      <c r="AB567" s="199">
        <v>1146262.25</v>
      </c>
      <c r="AC567" s="199">
        <f>IFERROR(VLOOKUP('SAP Data'!$C567,'2021 Balance Sheet'!$B$7:$O$1335,'2021 Balance Sheet'!D$2, FALSE),0)</f>
        <v>1121687.8500000001</v>
      </c>
      <c r="AD567" s="199">
        <f>IFERROR(VLOOKUP('SAP Data'!$C567,'2021 Balance Sheet'!$B$7:$O$1335,'2021 Balance Sheet'!E$2, FALSE),0)</f>
        <v>1121687.8500000001</v>
      </c>
      <c r="AE567" s="199">
        <f>IFERROR(VLOOKUP('SAP Data'!$C567,'2021 Balance Sheet'!$B$7:$O$1335,'2021 Balance Sheet'!F$2, FALSE),0)</f>
        <v>1121687.8500000001</v>
      </c>
      <c r="AF567" s="199">
        <f>IFERROR(VLOOKUP('SAP Data'!$C567,'2021 Balance Sheet'!$B$7:$O$1335,'2021 Balance Sheet'!G$2, FALSE),0)</f>
        <v>1121687.8500000001</v>
      </c>
      <c r="AG567" s="199">
        <f>IFERROR(VLOOKUP('SAP Data'!$C567,'2021 Balance Sheet'!$B$7:$O$1335,'2021 Balance Sheet'!H$2, FALSE),0)</f>
        <v>1121687.8500000001</v>
      </c>
      <c r="AH567" s="199">
        <f>IFERROR(VLOOKUP('SAP Data'!$C567,'2021 Balance Sheet'!$B$7:$O$1335,'2021 Balance Sheet'!I$2, FALSE),0)</f>
        <v>1121687.8500000001</v>
      </c>
      <c r="AI567" s="199">
        <f>IFERROR(VLOOKUP('SAP Data'!$C567,'2021 Balance Sheet'!$B$7:$O$1335,'2021 Balance Sheet'!J$2, FALSE),0)</f>
        <v>1121687.8500000001</v>
      </c>
      <c r="AJ567" s="199">
        <f>IFERROR(VLOOKUP('SAP Data'!$C567,'2021 Balance Sheet'!$B$7:$O$1335,'2021 Balance Sheet'!K$2, FALSE),0)</f>
        <v>1121687.8500000001</v>
      </c>
      <c r="AK567" s="199">
        <f>IFERROR(VLOOKUP('SAP Data'!$C567,'2021 Balance Sheet'!$B$7:$O$1335,'2021 Balance Sheet'!L$2, FALSE),0)</f>
        <v>1121687.8500000001</v>
      </c>
      <c r="AL567" s="199">
        <f>IFERROR(VLOOKUP('SAP Data'!$C567,'2021 Balance Sheet'!$B$7:$O$1335,'2021 Balance Sheet'!M$2, FALSE),0)</f>
        <v>1121687.8500000001</v>
      </c>
      <c r="AM567" s="199">
        <f>IFERROR(VLOOKUP('SAP Data'!$C567,'2021 Balance Sheet'!$B$7:$O$1335,'2021 Balance Sheet'!N$2, FALSE),0)</f>
        <v>1121687.8500000001</v>
      </c>
      <c r="AN567" s="199">
        <f>IFERROR(VLOOKUP('SAP Data'!$C567,'2021 Balance Sheet'!$B$7:$O$1335,'2021 Balance Sheet'!O$2, FALSE),0)</f>
        <v>1121687.8500000001</v>
      </c>
      <c r="AO567" s="198">
        <f t="shared" si="18"/>
        <v>1146262.25</v>
      </c>
    </row>
    <row r="568" spans="1:75" ht="15.75" thickBot="1" x14ac:dyDescent="0.3">
      <c r="A568" s="26" t="str">
        <f t="shared" si="19"/>
        <v>186815</v>
      </c>
      <c r="B568" s="126" t="s">
        <v>2962</v>
      </c>
      <c r="C568" s="153" t="s">
        <v>2963</v>
      </c>
      <c r="D568" s="125" t="s">
        <v>4</v>
      </c>
      <c r="E568" s="140"/>
      <c r="F568" s="140"/>
      <c r="G568" s="140"/>
      <c r="H568" s="140"/>
      <c r="I568" s="140"/>
      <c r="J568" s="140"/>
      <c r="K568" s="140"/>
      <c r="L568" s="140"/>
      <c r="M568" s="140"/>
      <c r="N568" s="140">
        <v>0</v>
      </c>
      <c r="O568" s="140">
        <v>-12700.42</v>
      </c>
      <c r="P568" s="140">
        <v>-23749.48</v>
      </c>
      <c r="Q568" s="199">
        <v>-39409.14</v>
      </c>
      <c r="R568" s="199">
        <v>-55127.3</v>
      </c>
      <c r="S568" s="199">
        <v>-71945.649999999994</v>
      </c>
      <c r="T568" s="199">
        <v>-88815.97</v>
      </c>
      <c r="U568" s="199">
        <v>-105740.29</v>
      </c>
      <c r="V568" s="199">
        <v>-125087.76</v>
      </c>
      <c r="W568" s="199">
        <v>-144495.96</v>
      </c>
      <c r="X568" s="199">
        <v>-163337.47</v>
      </c>
      <c r="Y568" s="199">
        <v>-182995.75</v>
      </c>
      <c r="Z568" s="199">
        <v>-202654.25</v>
      </c>
      <c r="AA568" s="199">
        <v>-222312.75</v>
      </c>
      <c r="AB568" s="199">
        <v>-241971.25</v>
      </c>
      <c r="AC568" s="199">
        <f>IFERROR(VLOOKUP('SAP Data'!$C568,'2021 Balance Sheet'!$B$7:$O$1335,'2021 Balance Sheet'!D$2, FALSE),0)</f>
        <v>-261095.7</v>
      </c>
      <c r="AD568" s="199">
        <f>IFERROR(VLOOKUP('SAP Data'!$C568,'2021 Balance Sheet'!$B$7:$O$1335,'2021 Balance Sheet'!E$2, FALSE),0)</f>
        <v>-280219.96999999997</v>
      </c>
      <c r="AE568" s="199">
        <f>IFERROR(VLOOKUP('SAP Data'!$C568,'2021 Balance Sheet'!$B$7:$O$1335,'2021 Balance Sheet'!F$2, FALSE),0)</f>
        <v>-299344.24</v>
      </c>
      <c r="AF568" s="199">
        <f>IFERROR(VLOOKUP('SAP Data'!$C568,'2021 Balance Sheet'!$B$7:$O$1335,'2021 Balance Sheet'!G$2, FALSE),0)</f>
        <v>-318468.51</v>
      </c>
      <c r="AG568" s="199">
        <f>IFERROR(VLOOKUP('SAP Data'!$C568,'2021 Balance Sheet'!$B$7:$O$1335,'2021 Balance Sheet'!H$2, FALSE),0)</f>
        <v>-337592.78</v>
      </c>
      <c r="AH568" s="199">
        <f>IFERROR(VLOOKUP('SAP Data'!$C568,'2021 Balance Sheet'!$B$7:$O$1335,'2021 Balance Sheet'!I$2, FALSE),0)</f>
        <v>-356717.05</v>
      </c>
      <c r="AI568" s="199">
        <f>IFERROR(VLOOKUP('SAP Data'!$C568,'2021 Balance Sheet'!$B$7:$O$1335,'2021 Balance Sheet'!J$2, FALSE),0)</f>
        <v>-375841.32</v>
      </c>
      <c r="AJ568" s="199">
        <f>IFERROR(VLOOKUP('SAP Data'!$C568,'2021 Balance Sheet'!$B$7:$O$1335,'2021 Balance Sheet'!K$2, FALSE),0)</f>
        <v>-394965.59</v>
      </c>
      <c r="AK568" s="199">
        <f>IFERROR(VLOOKUP('SAP Data'!$C568,'2021 Balance Sheet'!$B$7:$O$1335,'2021 Balance Sheet'!L$2, FALSE),0)</f>
        <v>-414089.86</v>
      </c>
      <c r="AL568" s="199">
        <f>IFERROR(VLOOKUP('SAP Data'!$C568,'2021 Balance Sheet'!$B$7:$O$1335,'2021 Balance Sheet'!M$2, FALSE),0)</f>
        <v>-433214.13</v>
      </c>
      <c r="AM568" s="199">
        <f>IFERROR(VLOOKUP('SAP Data'!$C568,'2021 Balance Sheet'!$B$7:$O$1335,'2021 Balance Sheet'!N$2, FALSE),0)</f>
        <v>-452338.4</v>
      </c>
      <c r="AN568" s="199">
        <f>IFERROR(VLOOKUP('SAP Data'!$C568,'2021 Balance Sheet'!$B$7:$O$1335,'2021 Balance Sheet'!O$2, FALSE),0)</f>
        <v>-471462.67</v>
      </c>
      <c r="AO568" s="198">
        <f t="shared" si="18"/>
        <v>-241971.25</v>
      </c>
    </row>
    <row r="569" spans="1:75" ht="15.75" thickBot="1" x14ac:dyDescent="0.3">
      <c r="A569" s="26" t="str">
        <f t="shared" si="19"/>
        <v>186816</v>
      </c>
      <c r="B569" s="126" t="s">
        <v>2859</v>
      </c>
      <c r="C569" s="153" t="s">
        <v>2860</v>
      </c>
      <c r="D569" s="125" t="s">
        <v>4</v>
      </c>
      <c r="E569" s="139"/>
      <c r="F569" s="139"/>
      <c r="G569" s="139"/>
      <c r="H569" s="139">
        <v>0</v>
      </c>
      <c r="I569" s="139">
        <v>0</v>
      </c>
      <c r="J569" s="139">
        <v>167504.18</v>
      </c>
      <c r="K569" s="139">
        <v>766751.54</v>
      </c>
      <c r="L569" s="139">
        <v>771562.12</v>
      </c>
      <c r="M569" s="139">
        <v>873746.9</v>
      </c>
      <c r="N569" s="139">
        <v>1976115.19</v>
      </c>
      <c r="O569" s="139">
        <v>1986218.65</v>
      </c>
      <c r="P569" s="139">
        <v>2108926.2400000002</v>
      </c>
      <c r="Q569" s="199">
        <v>2311969.23</v>
      </c>
      <c r="R569" s="199">
        <v>2260582.2799999998</v>
      </c>
      <c r="S569" s="199">
        <v>2181175.52</v>
      </c>
      <c r="T569" s="199">
        <v>2422741.94</v>
      </c>
      <c r="U569" s="199">
        <v>2812558.97</v>
      </c>
      <c r="V569" s="199">
        <v>2674349.7599999998</v>
      </c>
      <c r="W569" s="199">
        <v>2631241.86</v>
      </c>
      <c r="X569" s="199">
        <v>2645541.41</v>
      </c>
      <c r="Y569" s="199">
        <v>2652377.09</v>
      </c>
      <c r="Z569" s="199">
        <v>2659326.42</v>
      </c>
      <c r="AA569" s="199">
        <v>2618855.5699999998</v>
      </c>
      <c r="AB569" s="199">
        <v>2618855.5699999998</v>
      </c>
      <c r="AC569" s="199">
        <f>IFERROR(VLOOKUP('SAP Data'!$C569,'2021 Balance Sheet'!$B$7:$O$1335,'2021 Balance Sheet'!D$2, FALSE),0)</f>
        <v>2936628.65</v>
      </c>
      <c r="AD569" s="199">
        <f>IFERROR(VLOOKUP('SAP Data'!$C569,'2021 Balance Sheet'!$B$7:$O$1335,'2021 Balance Sheet'!E$2, FALSE),0)</f>
        <v>2942556.83</v>
      </c>
      <c r="AE569" s="199">
        <f>IFERROR(VLOOKUP('SAP Data'!$C569,'2021 Balance Sheet'!$B$7:$O$1335,'2021 Balance Sheet'!F$2, FALSE),0)</f>
        <v>2976381.69</v>
      </c>
      <c r="AF569" s="199">
        <f>IFERROR(VLOOKUP('SAP Data'!$C569,'2021 Balance Sheet'!$B$7:$O$1335,'2021 Balance Sheet'!G$2, FALSE),0)</f>
        <v>2978623.38</v>
      </c>
      <c r="AG569" s="199">
        <f>IFERROR(VLOOKUP('SAP Data'!$C569,'2021 Balance Sheet'!$B$7:$O$1335,'2021 Balance Sheet'!H$2, FALSE),0)</f>
        <v>3024874.82</v>
      </c>
      <c r="AH569" s="199">
        <f>IFERROR(VLOOKUP('SAP Data'!$C569,'2021 Balance Sheet'!$B$7:$O$1335,'2021 Balance Sheet'!I$2, FALSE),0)</f>
        <v>3025595.57</v>
      </c>
      <c r="AI569" s="199">
        <f>IFERROR(VLOOKUP('SAP Data'!$C569,'2021 Balance Sheet'!$B$7:$O$1335,'2021 Balance Sheet'!J$2, FALSE),0)</f>
        <v>2995976.43</v>
      </c>
      <c r="AJ569" s="199">
        <f>IFERROR(VLOOKUP('SAP Data'!$C569,'2021 Balance Sheet'!$B$7:$O$1335,'2021 Balance Sheet'!K$2, FALSE),0)</f>
        <v>2996669.17</v>
      </c>
      <c r="AK569" s="199">
        <f>IFERROR(VLOOKUP('SAP Data'!$C569,'2021 Balance Sheet'!$B$7:$O$1335,'2021 Balance Sheet'!L$2, FALSE),0)</f>
        <v>2997334.44</v>
      </c>
      <c r="AL569" s="199">
        <f>IFERROR(VLOOKUP('SAP Data'!$C569,'2021 Balance Sheet'!$B$7:$O$1335,'2021 Balance Sheet'!M$2, FALSE),0)</f>
        <v>2997334.44</v>
      </c>
      <c r="AM569" s="199">
        <f>IFERROR(VLOOKUP('SAP Data'!$C569,'2021 Balance Sheet'!$B$7:$O$1335,'2021 Balance Sheet'!N$2, FALSE),0)</f>
        <v>2997334.44</v>
      </c>
      <c r="AN569" s="199">
        <f>IFERROR(VLOOKUP('SAP Data'!$C569,'2021 Balance Sheet'!$B$7:$O$1335,'2021 Balance Sheet'!O$2, FALSE),0)</f>
        <v>2997334.44</v>
      </c>
      <c r="AO569" s="198">
        <f t="shared" si="18"/>
        <v>2618855.5699999998</v>
      </c>
    </row>
    <row r="570" spans="1:75" s="135" customFormat="1" ht="15.75" thickBot="1" x14ac:dyDescent="0.3">
      <c r="A570" s="26" t="str">
        <f t="shared" si="19"/>
        <v>186817</v>
      </c>
      <c r="B570" s="126" t="s">
        <v>4077</v>
      </c>
      <c r="C570" s="153" t="s">
        <v>4078</v>
      </c>
      <c r="D570" s="125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99">
        <v>0</v>
      </c>
      <c r="R570" s="199">
        <v>0</v>
      </c>
      <c r="S570" s="199">
        <v>0</v>
      </c>
      <c r="T570" s="199">
        <v>0</v>
      </c>
      <c r="U570" s="199">
        <v>0</v>
      </c>
      <c r="V570" s="199">
        <v>0</v>
      </c>
      <c r="W570" s="199">
        <v>0</v>
      </c>
      <c r="X570" s="199">
        <v>0</v>
      </c>
      <c r="Y570" s="199">
        <v>0</v>
      </c>
      <c r="Z570" s="199">
        <v>-44321.93</v>
      </c>
      <c r="AA570" s="199">
        <v>-87958.29</v>
      </c>
      <c r="AB570" s="199">
        <v>-131594.45000000001</v>
      </c>
      <c r="AC570" s="199">
        <f>IFERROR(VLOOKUP('SAP Data'!$C570,'2021 Balance Sheet'!$B$7:$O$1335,'2021 Balance Sheet'!D$2, FALSE),0)</f>
        <v>-175096.95999999999</v>
      </c>
      <c r="AD570" s="199">
        <f>IFERROR(VLOOKUP('SAP Data'!$C570,'2021 Balance Sheet'!$B$7:$O$1335,'2021 Balance Sheet'!E$2, FALSE),0)</f>
        <v>-218599.48</v>
      </c>
      <c r="AE570" s="199">
        <f>IFERROR(VLOOKUP('SAP Data'!$C570,'2021 Balance Sheet'!$B$7:$O$1335,'2021 Balance Sheet'!F$2, FALSE),0)</f>
        <v>-262102</v>
      </c>
      <c r="AF570" s="199">
        <f>IFERROR(VLOOKUP('SAP Data'!$C570,'2021 Balance Sheet'!$B$7:$O$1335,'2021 Balance Sheet'!G$2, FALSE),0)</f>
        <v>-305604.52</v>
      </c>
      <c r="AG570" s="199">
        <f>IFERROR(VLOOKUP('SAP Data'!$C570,'2021 Balance Sheet'!$B$7:$O$1335,'2021 Balance Sheet'!H$2, FALSE),0)</f>
        <v>-349107.04</v>
      </c>
      <c r="AH570" s="199">
        <f>IFERROR(VLOOKUP('SAP Data'!$C570,'2021 Balance Sheet'!$B$7:$O$1335,'2021 Balance Sheet'!I$2, FALSE),0)</f>
        <v>-392609.56</v>
      </c>
      <c r="AI570" s="199">
        <f>IFERROR(VLOOKUP('SAP Data'!$C570,'2021 Balance Sheet'!$B$7:$O$1335,'2021 Balance Sheet'!J$2, FALSE),0)</f>
        <v>-436112.08</v>
      </c>
      <c r="AJ570" s="199">
        <f>IFERROR(VLOOKUP('SAP Data'!$C570,'2021 Balance Sheet'!$B$7:$O$1335,'2021 Balance Sheet'!K$2, FALSE),0)</f>
        <v>-479614.6</v>
      </c>
      <c r="AK570" s="199">
        <f>IFERROR(VLOOKUP('SAP Data'!$C570,'2021 Balance Sheet'!$B$7:$O$1335,'2021 Balance Sheet'!L$2, FALSE),0)</f>
        <v>-530996.64</v>
      </c>
      <c r="AL570" s="199">
        <f>IFERROR(VLOOKUP('SAP Data'!$C570,'2021 Balance Sheet'!$B$7:$O$1335,'2021 Balance Sheet'!M$2, FALSE),0)</f>
        <v>-582378.68000000005</v>
      </c>
      <c r="AM570" s="199">
        <f>IFERROR(VLOOKUP('SAP Data'!$C570,'2021 Balance Sheet'!$B$7:$O$1335,'2021 Balance Sheet'!N$2, FALSE),0)</f>
        <v>-633760.72</v>
      </c>
      <c r="AN570" s="199">
        <f>IFERROR(VLOOKUP('SAP Data'!$C570,'2021 Balance Sheet'!$B$7:$O$1335,'2021 Balance Sheet'!O$2, FALSE),0)</f>
        <v>-685142.76</v>
      </c>
      <c r="AO570" s="198">
        <f t="shared" si="18"/>
        <v>-131594.45000000001</v>
      </c>
      <c r="AP570" s="50"/>
      <c r="AQ570" s="50"/>
      <c r="AR570" s="50"/>
      <c r="AS570" s="50"/>
      <c r="AT570" s="50"/>
      <c r="AU570" s="50"/>
      <c r="AV570" s="50"/>
      <c r="AW570" s="50"/>
      <c r="AX570" s="50"/>
      <c r="AY570" s="50"/>
      <c r="AZ570" s="50"/>
      <c r="BA570" s="50"/>
      <c r="BB570" s="50"/>
      <c r="BC570" s="50"/>
      <c r="BD570" s="50"/>
      <c r="BE570" s="50"/>
      <c r="BF570" s="50"/>
      <c r="BG570" s="50"/>
      <c r="BH570" s="50"/>
      <c r="BI570" s="50"/>
      <c r="BJ570" s="50"/>
      <c r="BK570" s="50"/>
      <c r="BL570" s="50"/>
      <c r="BM570" s="50"/>
      <c r="BN570" s="50"/>
      <c r="BO570" s="50"/>
      <c r="BP570" s="50"/>
      <c r="BQ570" s="50"/>
      <c r="BR570" s="50"/>
      <c r="BS570" s="50"/>
      <c r="BT570" s="50"/>
      <c r="BU570" s="50"/>
      <c r="BV570" s="50"/>
      <c r="BW570" s="50"/>
    </row>
    <row r="571" spans="1:75" ht="15.75" thickBot="1" x14ac:dyDescent="0.3">
      <c r="A571" s="26" t="str">
        <f t="shared" si="19"/>
        <v>186818</v>
      </c>
      <c r="B571" s="126" t="s">
        <v>2861</v>
      </c>
      <c r="C571" s="153" t="s">
        <v>2862</v>
      </c>
      <c r="D571" s="125" t="s">
        <v>4</v>
      </c>
      <c r="E571" s="140"/>
      <c r="F571" s="140"/>
      <c r="G571" s="140"/>
      <c r="H571" s="140">
        <v>0</v>
      </c>
      <c r="I571" s="140">
        <v>0</v>
      </c>
      <c r="J571" s="140">
        <v>52998.68</v>
      </c>
      <c r="K571" s="140">
        <v>64517.61</v>
      </c>
      <c r="L571" s="140">
        <v>548946.79</v>
      </c>
      <c r="M571" s="140">
        <v>353716.8</v>
      </c>
      <c r="N571" s="140">
        <v>355373.83</v>
      </c>
      <c r="O571" s="140">
        <v>359237.68</v>
      </c>
      <c r="P571" s="140">
        <v>365079.26</v>
      </c>
      <c r="Q571" s="199">
        <v>366174.67</v>
      </c>
      <c r="R571" s="199">
        <v>367199.67</v>
      </c>
      <c r="S571" s="199">
        <v>368286.2</v>
      </c>
      <c r="T571" s="199">
        <v>369328.93</v>
      </c>
      <c r="U571" s="199">
        <v>370387.89</v>
      </c>
      <c r="V571" s="199">
        <v>371394.71</v>
      </c>
      <c r="W571" s="199">
        <v>372419.33</v>
      </c>
      <c r="X571" s="199">
        <v>373835.5</v>
      </c>
      <c r="Y571" s="199">
        <v>374803.45</v>
      </c>
      <c r="Z571" s="199">
        <v>433193.09</v>
      </c>
      <c r="AA571" s="199">
        <v>375787.49</v>
      </c>
      <c r="AB571" s="199">
        <v>375787.49</v>
      </c>
      <c r="AC571" s="199">
        <f>IFERROR(VLOOKUP('SAP Data'!$C571,'2021 Balance Sheet'!$B$7:$O$1335,'2021 Balance Sheet'!D$2, FALSE),0)</f>
        <v>375787.49</v>
      </c>
      <c r="AD571" s="199">
        <f>IFERROR(VLOOKUP('SAP Data'!$C571,'2021 Balance Sheet'!$B$7:$O$1335,'2021 Balance Sheet'!E$2, FALSE),0)</f>
        <v>375787.49</v>
      </c>
      <c r="AE571" s="199">
        <f>IFERROR(VLOOKUP('SAP Data'!$C571,'2021 Balance Sheet'!$B$7:$O$1335,'2021 Balance Sheet'!F$2, FALSE),0)</f>
        <v>375787.49</v>
      </c>
      <c r="AF571" s="199">
        <f>IFERROR(VLOOKUP('SAP Data'!$C571,'2021 Balance Sheet'!$B$7:$O$1335,'2021 Balance Sheet'!G$2, FALSE),0)</f>
        <v>375787.49</v>
      </c>
      <c r="AG571" s="199">
        <f>IFERROR(VLOOKUP('SAP Data'!$C571,'2021 Balance Sheet'!$B$7:$O$1335,'2021 Balance Sheet'!H$2, FALSE),0)</f>
        <v>375787.49</v>
      </c>
      <c r="AH571" s="199">
        <f>IFERROR(VLOOKUP('SAP Data'!$C571,'2021 Balance Sheet'!$B$7:$O$1335,'2021 Balance Sheet'!I$2, FALSE),0)</f>
        <v>406178.69</v>
      </c>
      <c r="AI571" s="199">
        <f>IFERROR(VLOOKUP('SAP Data'!$C571,'2021 Balance Sheet'!$B$7:$O$1335,'2021 Balance Sheet'!J$2, FALSE),0)</f>
        <v>406178.69</v>
      </c>
      <c r="AJ571" s="199">
        <f>IFERROR(VLOOKUP('SAP Data'!$C571,'2021 Balance Sheet'!$B$7:$O$1335,'2021 Balance Sheet'!K$2, FALSE),0)</f>
        <v>406728.4</v>
      </c>
      <c r="AK571" s="199">
        <f>IFERROR(VLOOKUP('SAP Data'!$C571,'2021 Balance Sheet'!$B$7:$O$1335,'2021 Balance Sheet'!L$2, FALSE),0)</f>
        <v>406728.4</v>
      </c>
      <c r="AL571" s="199">
        <f>IFERROR(VLOOKUP('SAP Data'!$C571,'2021 Balance Sheet'!$B$7:$O$1335,'2021 Balance Sheet'!M$2, FALSE),0)</f>
        <v>406728.4</v>
      </c>
      <c r="AM571" s="199">
        <f>IFERROR(VLOOKUP('SAP Data'!$C571,'2021 Balance Sheet'!$B$7:$O$1335,'2021 Balance Sheet'!N$2, FALSE),0)</f>
        <v>406728.4</v>
      </c>
      <c r="AN571" s="199">
        <f>IFERROR(VLOOKUP('SAP Data'!$C571,'2021 Balance Sheet'!$B$7:$O$1335,'2021 Balance Sheet'!O$2, FALSE),0)</f>
        <v>406728.4</v>
      </c>
      <c r="AO571" s="198">
        <f t="shared" si="18"/>
        <v>375787.49</v>
      </c>
    </row>
    <row r="572" spans="1:75" ht="15.75" thickBot="1" x14ac:dyDescent="0.3">
      <c r="A572" s="26" t="str">
        <f t="shared" si="19"/>
        <v>186819</v>
      </c>
      <c r="B572" s="237" t="s">
        <v>4002</v>
      </c>
      <c r="C572" s="238" t="s">
        <v>4003</v>
      </c>
      <c r="D572" s="125"/>
      <c r="E572" s="140"/>
      <c r="F572" s="140"/>
      <c r="G572" s="140"/>
      <c r="H572" s="140"/>
      <c r="I572" s="140"/>
      <c r="J572" s="140"/>
      <c r="K572" s="140"/>
      <c r="L572" s="140"/>
      <c r="M572" s="140"/>
      <c r="N572" s="140"/>
      <c r="O572" s="140"/>
      <c r="P572" s="140"/>
      <c r="Q572" s="199">
        <v>0</v>
      </c>
      <c r="R572" s="199">
        <v>0</v>
      </c>
      <c r="S572" s="199">
        <v>0</v>
      </c>
      <c r="T572" s="199">
        <v>0</v>
      </c>
      <c r="U572" s="199">
        <v>0</v>
      </c>
      <c r="V572" s="199">
        <v>0</v>
      </c>
      <c r="W572" s="199">
        <v>0</v>
      </c>
      <c r="X572" s="199">
        <v>-6230.59</v>
      </c>
      <c r="Y572" s="199">
        <v>-12477.35</v>
      </c>
      <c r="Z572" s="199">
        <v>-19219.97</v>
      </c>
      <c r="AA572" s="199">
        <v>-25475.47</v>
      </c>
      <c r="AB572" s="199">
        <v>-31731.040000000001</v>
      </c>
      <c r="AC572" s="199">
        <f>IFERROR(VLOOKUP('SAP Data'!$C572,'2021 Balance Sheet'!$B$7:$O$1335,'2021 Balance Sheet'!D$2, FALSE),0)</f>
        <v>-37986.61</v>
      </c>
      <c r="AD572" s="199">
        <f>IFERROR(VLOOKUP('SAP Data'!$C572,'2021 Balance Sheet'!$B$7:$O$1335,'2021 Balance Sheet'!E$2, FALSE),0)</f>
        <v>-44242.18</v>
      </c>
      <c r="AE572" s="199">
        <f>IFERROR(VLOOKUP('SAP Data'!$C572,'2021 Balance Sheet'!$B$7:$O$1335,'2021 Balance Sheet'!F$2, FALSE),0)</f>
        <v>-50497.75</v>
      </c>
      <c r="AF572" s="199">
        <f>IFERROR(VLOOKUP('SAP Data'!$C572,'2021 Balance Sheet'!$B$7:$O$1335,'2021 Balance Sheet'!G$2, FALSE),0)</f>
        <v>-56753.32</v>
      </c>
      <c r="AG572" s="199">
        <f>IFERROR(VLOOKUP('SAP Data'!$C572,'2021 Balance Sheet'!$B$7:$O$1335,'2021 Balance Sheet'!H$2, FALSE),0)</f>
        <v>-63008.89</v>
      </c>
      <c r="AH572" s="199">
        <f>IFERROR(VLOOKUP('SAP Data'!$C572,'2021 Balance Sheet'!$B$7:$O$1335,'2021 Balance Sheet'!I$2, FALSE),0)</f>
        <v>-70405.600000000006</v>
      </c>
      <c r="AI572" s="199">
        <f>IFERROR(VLOOKUP('SAP Data'!$C572,'2021 Balance Sheet'!$B$7:$O$1335,'2021 Balance Sheet'!J$2, FALSE),0)</f>
        <v>-77802.17</v>
      </c>
      <c r="AJ572" s="199">
        <f>IFERROR(VLOOKUP('SAP Data'!$C572,'2021 Balance Sheet'!$B$7:$O$1335,'2021 Balance Sheet'!K$2, FALSE),0)</f>
        <v>-85198.74</v>
      </c>
      <c r="AK572" s="199">
        <f>IFERROR(VLOOKUP('SAP Data'!$C572,'2021 Balance Sheet'!$B$7:$O$1335,'2021 Balance Sheet'!L$2, FALSE),0)</f>
        <v>-92595.31</v>
      </c>
      <c r="AL572" s="199">
        <f>IFERROR(VLOOKUP('SAP Data'!$C572,'2021 Balance Sheet'!$B$7:$O$1335,'2021 Balance Sheet'!M$2, FALSE),0)</f>
        <v>-97338</v>
      </c>
      <c r="AM572" s="199">
        <f>IFERROR(VLOOKUP('SAP Data'!$C572,'2021 Balance Sheet'!$B$7:$O$1335,'2021 Balance Sheet'!N$2, FALSE),0)</f>
        <v>-104213.34</v>
      </c>
      <c r="AN572" s="199">
        <f>IFERROR(VLOOKUP('SAP Data'!$C572,'2021 Balance Sheet'!$B$7:$O$1335,'2021 Balance Sheet'!O$2, FALSE),0)</f>
        <v>-111088.68</v>
      </c>
      <c r="AO572" s="198">
        <f t="shared" si="18"/>
        <v>-31731.040000000001</v>
      </c>
    </row>
    <row r="573" spans="1:75" ht="15.75" thickBot="1" x14ac:dyDescent="0.3">
      <c r="A573" s="26" t="str">
        <f t="shared" si="19"/>
        <v>186820</v>
      </c>
      <c r="B573" s="126" t="s">
        <v>2927</v>
      </c>
      <c r="C573" s="153" t="s">
        <v>2928</v>
      </c>
      <c r="D573" s="125" t="s">
        <v>4</v>
      </c>
      <c r="E573" s="139"/>
      <c r="F573" s="139"/>
      <c r="G573" s="139"/>
      <c r="H573" s="139"/>
      <c r="I573" s="139"/>
      <c r="J573" s="139">
        <v>0</v>
      </c>
      <c r="K573" s="139">
        <v>0</v>
      </c>
      <c r="L573" s="139">
        <v>0</v>
      </c>
      <c r="M573" s="139">
        <v>165540.01999999999</v>
      </c>
      <c r="N573" s="139">
        <v>166356.18</v>
      </c>
      <c r="O573" s="139">
        <v>168259.27</v>
      </c>
      <c r="P573" s="139">
        <v>171136.45</v>
      </c>
      <c r="Q573" s="199">
        <v>171675.98</v>
      </c>
      <c r="R573" s="199">
        <v>172180.83</v>
      </c>
      <c r="S573" s="199">
        <v>172715.99</v>
      </c>
      <c r="T573" s="199">
        <v>173229.57</v>
      </c>
      <c r="U573" s="199">
        <v>173751.16</v>
      </c>
      <c r="V573" s="199">
        <v>174247.06</v>
      </c>
      <c r="W573" s="199">
        <v>174751.73</v>
      </c>
      <c r="X573" s="199">
        <v>175449.26</v>
      </c>
      <c r="Y573" s="199">
        <v>175926.01</v>
      </c>
      <c r="Z573" s="199">
        <v>204685.08</v>
      </c>
      <c r="AA573" s="199">
        <v>176410.68</v>
      </c>
      <c r="AB573" s="199">
        <v>176410.68</v>
      </c>
      <c r="AC573" s="199">
        <f>IFERROR(VLOOKUP('SAP Data'!$C573,'2021 Balance Sheet'!$B$7:$O$1335,'2021 Balance Sheet'!D$2, FALSE),0)</f>
        <v>176410.68</v>
      </c>
      <c r="AD573" s="199">
        <f>IFERROR(VLOOKUP('SAP Data'!$C573,'2021 Balance Sheet'!$B$7:$O$1335,'2021 Balance Sheet'!E$2, FALSE),0)</f>
        <v>176410.68</v>
      </c>
      <c r="AE573" s="199">
        <f>IFERROR(VLOOKUP('SAP Data'!$C573,'2021 Balance Sheet'!$B$7:$O$1335,'2021 Balance Sheet'!F$2, FALSE),0)</f>
        <v>176410.68</v>
      </c>
      <c r="AF573" s="199">
        <f>IFERROR(VLOOKUP('SAP Data'!$C573,'2021 Balance Sheet'!$B$7:$O$1335,'2021 Balance Sheet'!G$2, FALSE),0)</f>
        <v>176410.68</v>
      </c>
      <c r="AG573" s="199">
        <f>IFERROR(VLOOKUP('SAP Data'!$C573,'2021 Balance Sheet'!$B$7:$O$1335,'2021 Balance Sheet'!H$2, FALSE),0)</f>
        <v>176410.68</v>
      </c>
      <c r="AH573" s="199">
        <f>IFERROR(VLOOKUP('SAP Data'!$C573,'2021 Balance Sheet'!$B$7:$O$1335,'2021 Balance Sheet'!I$2, FALSE),0)</f>
        <v>191379.48</v>
      </c>
      <c r="AI573" s="199">
        <f>IFERROR(VLOOKUP('SAP Data'!$C573,'2021 Balance Sheet'!$B$7:$O$1335,'2021 Balance Sheet'!J$2, FALSE),0)</f>
        <v>191379.48</v>
      </c>
      <c r="AJ573" s="199">
        <f>IFERROR(VLOOKUP('SAP Data'!$C573,'2021 Balance Sheet'!$B$7:$O$1335,'2021 Balance Sheet'!K$2, FALSE),0)</f>
        <v>191650.23</v>
      </c>
      <c r="AK573" s="199">
        <f>IFERROR(VLOOKUP('SAP Data'!$C573,'2021 Balance Sheet'!$B$7:$O$1335,'2021 Balance Sheet'!L$2, FALSE),0)</f>
        <v>191650.23</v>
      </c>
      <c r="AL573" s="199">
        <f>IFERROR(VLOOKUP('SAP Data'!$C573,'2021 Balance Sheet'!$B$7:$O$1335,'2021 Balance Sheet'!M$2, FALSE),0)</f>
        <v>191650.23</v>
      </c>
      <c r="AM573" s="199">
        <f>IFERROR(VLOOKUP('SAP Data'!$C573,'2021 Balance Sheet'!$B$7:$O$1335,'2021 Balance Sheet'!N$2, FALSE),0)</f>
        <v>191650.23</v>
      </c>
      <c r="AN573" s="199">
        <f>IFERROR(VLOOKUP('SAP Data'!$C573,'2021 Balance Sheet'!$B$7:$O$1335,'2021 Balance Sheet'!O$2, FALSE),0)</f>
        <v>191650.23</v>
      </c>
      <c r="AO573" s="198">
        <f t="shared" si="18"/>
        <v>176410.68</v>
      </c>
    </row>
    <row r="574" spans="1:75" ht="15.75" thickBot="1" x14ac:dyDescent="0.3">
      <c r="A574" s="26" t="str">
        <f t="shared" si="19"/>
        <v>186821</v>
      </c>
      <c r="B574" s="237" t="s">
        <v>4004</v>
      </c>
      <c r="C574" s="238" t="s">
        <v>4005</v>
      </c>
      <c r="D574" s="125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99">
        <v>0</v>
      </c>
      <c r="R574" s="199">
        <v>0</v>
      </c>
      <c r="S574" s="199">
        <v>0</v>
      </c>
      <c r="T574" s="199">
        <v>0</v>
      </c>
      <c r="U574" s="199">
        <v>0</v>
      </c>
      <c r="V574" s="199">
        <v>0</v>
      </c>
      <c r="W574" s="199">
        <v>0</v>
      </c>
      <c r="X574" s="199">
        <v>-2924.15</v>
      </c>
      <c r="Y574" s="199">
        <v>-5856.41</v>
      </c>
      <c r="Z574" s="199">
        <v>-9795.24</v>
      </c>
      <c r="AA574" s="199">
        <v>-12718.5</v>
      </c>
      <c r="AB574" s="199">
        <v>-15641.57</v>
      </c>
      <c r="AC574" s="199">
        <f>IFERROR(VLOOKUP('SAP Data'!$C574,'2021 Balance Sheet'!$B$7:$O$1335,'2021 Balance Sheet'!D$2, FALSE),0)</f>
        <v>-18564.64</v>
      </c>
      <c r="AD574" s="199">
        <f>IFERROR(VLOOKUP('SAP Data'!$C574,'2021 Balance Sheet'!$B$7:$O$1335,'2021 Balance Sheet'!E$2, FALSE),0)</f>
        <v>-21487.71</v>
      </c>
      <c r="AE574" s="199">
        <f>IFERROR(VLOOKUP('SAP Data'!$C574,'2021 Balance Sheet'!$B$7:$O$1335,'2021 Balance Sheet'!F$2, FALSE),0)</f>
        <v>-24410.78</v>
      </c>
      <c r="AF574" s="199">
        <f>IFERROR(VLOOKUP('SAP Data'!$C574,'2021 Balance Sheet'!$B$7:$O$1335,'2021 Balance Sheet'!G$2, FALSE),0)</f>
        <v>-27333.85</v>
      </c>
      <c r="AG574" s="199">
        <f>IFERROR(VLOOKUP('SAP Data'!$C574,'2021 Balance Sheet'!$B$7:$O$1335,'2021 Balance Sheet'!H$2, FALSE),0)</f>
        <v>-30256.92</v>
      </c>
      <c r="AH574" s="199">
        <f>IFERROR(VLOOKUP('SAP Data'!$C574,'2021 Balance Sheet'!$B$7:$O$1335,'2021 Balance Sheet'!I$2, FALSE),0)</f>
        <v>-33741.81</v>
      </c>
      <c r="AI574" s="199">
        <f>IFERROR(VLOOKUP('SAP Data'!$C574,'2021 Balance Sheet'!$B$7:$O$1335,'2021 Balance Sheet'!J$2, FALSE),0)</f>
        <v>-37226.870000000003</v>
      </c>
      <c r="AJ574" s="199">
        <f>IFERROR(VLOOKUP('SAP Data'!$C574,'2021 Balance Sheet'!$B$7:$O$1335,'2021 Balance Sheet'!K$2, FALSE),0)</f>
        <v>-40711.93</v>
      </c>
      <c r="AK574" s="199">
        <f>IFERROR(VLOOKUP('SAP Data'!$C574,'2021 Balance Sheet'!$B$7:$O$1335,'2021 Balance Sheet'!L$2, FALSE),0)</f>
        <v>-44196.99</v>
      </c>
      <c r="AL574" s="199">
        <f>IFERROR(VLOOKUP('SAP Data'!$C574,'2021 Balance Sheet'!$B$7:$O$1335,'2021 Balance Sheet'!M$2, FALSE),0)</f>
        <v>-46374.67</v>
      </c>
      <c r="AM574" s="199">
        <f>IFERROR(VLOOKUP('SAP Data'!$C574,'2021 Balance Sheet'!$B$7:$O$1335,'2021 Balance Sheet'!N$2, FALSE),0)</f>
        <v>-49603.01</v>
      </c>
      <c r="AN574" s="199">
        <f>IFERROR(VLOOKUP('SAP Data'!$C574,'2021 Balance Sheet'!$B$7:$O$1335,'2021 Balance Sheet'!O$2, FALSE),0)</f>
        <v>-52831.35</v>
      </c>
      <c r="AO574" s="198">
        <f t="shared" si="18"/>
        <v>-15641.57</v>
      </c>
    </row>
    <row r="575" spans="1:75" ht="15.75" thickBot="1" x14ac:dyDescent="0.3">
      <c r="A575" s="26" t="str">
        <f t="shared" si="19"/>
        <v>186822</v>
      </c>
      <c r="B575" s="187" t="s">
        <v>3925</v>
      </c>
      <c r="C575" s="185" t="s">
        <v>3926</v>
      </c>
      <c r="D575" s="125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99">
        <v>0</v>
      </c>
      <c r="R575" s="199">
        <v>0</v>
      </c>
      <c r="S575" s="199">
        <v>0</v>
      </c>
      <c r="T575" s="199">
        <v>0</v>
      </c>
      <c r="U575" s="199">
        <v>1604.85</v>
      </c>
      <c r="V575" s="199">
        <v>1609.28</v>
      </c>
      <c r="W575" s="199">
        <v>1613.79</v>
      </c>
      <c r="X575" s="199">
        <v>32359.21</v>
      </c>
      <c r="Y575" s="199">
        <v>32444.32</v>
      </c>
      <c r="Z575" s="199">
        <v>32530.85</v>
      </c>
      <c r="AA575" s="199">
        <v>32612.400000000001</v>
      </c>
      <c r="AB575" s="199">
        <v>32693.279999999999</v>
      </c>
      <c r="AC575" s="199">
        <f>IFERROR(VLOOKUP('SAP Data'!$C575,'2021 Balance Sheet'!$B$7:$O$1335,'2021 Balance Sheet'!D$2, FALSE),0)</f>
        <v>30495.89</v>
      </c>
      <c r="AD575" s="199">
        <f>IFERROR(VLOOKUP('SAP Data'!$C575,'2021 Balance Sheet'!$B$7:$O$1335,'2021 Balance Sheet'!E$2, FALSE),0)</f>
        <v>30546.19</v>
      </c>
      <c r="AE575" s="199">
        <f>IFERROR(VLOOKUP('SAP Data'!$C575,'2021 Balance Sheet'!$B$7:$O$1335,'2021 Balance Sheet'!F$2, FALSE),0)</f>
        <v>30601.71</v>
      </c>
      <c r="AF575" s="199">
        <f>IFERROR(VLOOKUP('SAP Data'!$C575,'2021 Balance Sheet'!$B$7:$O$1335,'2021 Balance Sheet'!G$2, FALSE),0)</f>
        <v>30601.71</v>
      </c>
      <c r="AG575" s="199">
        <f>IFERROR(VLOOKUP('SAP Data'!$C575,'2021 Balance Sheet'!$B$7:$O$1335,'2021 Balance Sheet'!H$2, FALSE),0)</f>
        <v>30601.71</v>
      </c>
      <c r="AH575" s="199">
        <f>IFERROR(VLOOKUP('SAP Data'!$C575,'2021 Balance Sheet'!$B$7:$O$1335,'2021 Balance Sheet'!I$2, FALSE),0)</f>
        <v>30601.71</v>
      </c>
      <c r="AI575" s="199">
        <f>IFERROR(VLOOKUP('SAP Data'!$C575,'2021 Balance Sheet'!$B$7:$O$1335,'2021 Balance Sheet'!J$2, FALSE),0)</f>
        <v>30601.71</v>
      </c>
      <c r="AJ575" s="199">
        <f>IFERROR(VLOOKUP('SAP Data'!$C575,'2021 Balance Sheet'!$B$7:$O$1335,'2021 Balance Sheet'!K$2, FALSE),0)</f>
        <v>30601.71</v>
      </c>
      <c r="AK575" s="199">
        <f>IFERROR(VLOOKUP('SAP Data'!$C575,'2021 Balance Sheet'!$B$7:$O$1335,'2021 Balance Sheet'!L$2, FALSE),0)</f>
        <v>30601.71</v>
      </c>
      <c r="AL575" s="199">
        <f>IFERROR(VLOOKUP('SAP Data'!$C575,'2021 Balance Sheet'!$B$7:$O$1335,'2021 Balance Sheet'!M$2, FALSE),0)</f>
        <v>30601.71</v>
      </c>
      <c r="AM575" s="199">
        <f>IFERROR(VLOOKUP('SAP Data'!$C575,'2021 Balance Sheet'!$B$7:$O$1335,'2021 Balance Sheet'!N$2, FALSE),0)</f>
        <v>30601.71</v>
      </c>
      <c r="AN575" s="199">
        <f>IFERROR(VLOOKUP('SAP Data'!$C575,'2021 Balance Sheet'!$B$7:$O$1335,'2021 Balance Sheet'!O$2, FALSE),0)</f>
        <v>30601.71</v>
      </c>
      <c r="AO575" s="198">
        <f t="shared" si="18"/>
        <v>32693.279999999999</v>
      </c>
    </row>
    <row r="576" spans="1:75" s="135" customFormat="1" ht="15.75" thickBot="1" x14ac:dyDescent="0.3">
      <c r="A576" s="26" t="str">
        <f t="shared" si="19"/>
        <v>186823</v>
      </c>
      <c r="B576" s="357" t="s">
        <v>4148</v>
      </c>
      <c r="C576" s="356" t="s">
        <v>4149</v>
      </c>
      <c r="D576" s="125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99"/>
      <c r="R576" s="199"/>
      <c r="S576" s="199"/>
      <c r="T576" s="199"/>
      <c r="U576" s="199"/>
      <c r="V576" s="199"/>
      <c r="W576" s="199"/>
      <c r="X576" s="199"/>
      <c r="Y576" s="199"/>
      <c r="Z576" s="199"/>
      <c r="AA576" s="199"/>
      <c r="AB576" s="199"/>
      <c r="AC576" s="199">
        <f>IFERROR(VLOOKUP('SAP Data'!$C576,'2021 Balance Sheet'!$B$7:$O$1335,'2021 Balance Sheet'!D$2, FALSE),0)</f>
        <v>0</v>
      </c>
      <c r="AD576" s="199">
        <f>IFERROR(VLOOKUP('SAP Data'!$C576,'2021 Balance Sheet'!$B$7:$O$1335,'2021 Balance Sheet'!E$2, FALSE),0)</f>
        <v>0</v>
      </c>
      <c r="AE576" s="199">
        <f>IFERROR(VLOOKUP('SAP Data'!$C576,'2021 Balance Sheet'!$B$7:$O$1335,'2021 Balance Sheet'!F$2, FALSE),0)</f>
        <v>-509.94</v>
      </c>
      <c r="AF576" s="199">
        <f>IFERROR(VLOOKUP('SAP Data'!$C576,'2021 Balance Sheet'!$B$7:$O$1335,'2021 Balance Sheet'!G$2, FALSE),0)</f>
        <v>-1019.97</v>
      </c>
      <c r="AG576" s="199">
        <f>IFERROR(VLOOKUP('SAP Data'!$C576,'2021 Balance Sheet'!$B$7:$O$1335,'2021 Balance Sheet'!H$2, FALSE),0)</f>
        <v>-1530</v>
      </c>
      <c r="AH576" s="199">
        <f>IFERROR(VLOOKUP('SAP Data'!$C576,'2021 Balance Sheet'!$B$7:$O$1335,'2021 Balance Sheet'!I$2, FALSE),0)</f>
        <v>-2040.03</v>
      </c>
      <c r="AI576" s="199">
        <f>IFERROR(VLOOKUP('SAP Data'!$C576,'2021 Balance Sheet'!$B$7:$O$1335,'2021 Balance Sheet'!J$2, FALSE),0)</f>
        <v>-2550.06</v>
      </c>
      <c r="AJ576" s="199">
        <f>IFERROR(VLOOKUP('SAP Data'!$C576,'2021 Balance Sheet'!$B$7:$O$1335,'2021 Balance Sheet'!K$2, FALSE),0)</f>
        <v>-3060.09</v>
      </c>
      <c r="AK576" s="199">
        <f>IFERROR(VLOOKUP('SAP Data'!$C576,'2021 Balance Sheet'!$B$7:$O$1335,'2021 Balance Sheet'!L$2, FALSE),0)</f>
        <v>-3570.12</v>
      </c>
      <c r="AL576" s="199">
        <f>IFERROR(VLOOKUP('SAP Data'!$C576,'2021 Balance Sheet'!$B$7:$O$1335,'2021 Balance Sheet'!M$2, FALSE),0)</f>
        <v>-4080.15</v>
      </c>
      <c r="AM576" s="199">
        <f>IFERROR(VLOOKUP('SAP Data'!$C576,'2021 Balance Sheet'!$B$7:$O$1335,'2021 Balance Sheet'!N$2, FALSE),0)</f>
        <v>-4590.18</v>
      </c>
      <c r="AN576" s="199">
        <f>IFERROR(VLOOKUP('SAP Data'!$C576,'2021 Balance Sheet'!$B$7:$O$1335,'2021 Balance Sheet'!O$2, FALSE),0)</f>
        <v>-5100.21</v>
      </c>
      <c r="AO576" s="198"/>
      <c r="AP576" s="50"/>
      <c r="AQ576" s="50"/>
      <c r="AR576" s="50"/>
      <c r="AS576" s="50"/>
      <c r="AT576" s="50"/>
      <c r="AU576" s="50"/>
      <c r="AV576" s="50"/>
      <c r="AW576" s="50"/>
      <c r="AX576" s="50"/>
      <c r="AY576" s="50"/>
      <c r="AZ576" s="50"/>
      <c r="BA576" s="50"/>
      <c r="BB576" s="50"/>
      <c r="BC576" s="50"/>
      <c r="BD576" s="50"/>
      <c r="BE576" s="50"/>
      <c r="BF576" s="50"/>
      <c r="BG576" s="50"/>
      <c r="BH576" s="50"/>
      <c r="BI576" s="50"/>
      <c r="BJ576" s="50"/>
      <c r="BK576" s="50"/>
      <c r="BL576" s="50"/>
      <c r="BM576" s="50"/>
      <c r="BN576" s="50"/>
      <c r="BO576" s="50"/>
      <c r="BP576" s="50"/>
      <c r="BQ576" s="50"/>
      <c r="BR576" s="50"/>
      <c r="BS576" s="50"/>
      <c r="BT576" s="50"/>
      <c r="BU576" s="50"/>
      <c r="BV576" s="50"/>
      <c r="BW576" s="50"/>
    </row>
    <row r="577" spans="1:75" ht="15.75" thickBot="1" x14ac:dyDescent="0.3">
      <c r="A577" s="26" t="str">
        <f t="shared" si="19"/>
        <v>186900</v>
      </c>
      <c r="B577" s="126" t="s">
        <v>860</v>
      </c>
      <c r="C577" s="153" t="s">
        <v>861</v>
      </c>
      <c r="D577" s="125" t="s">
        <v>4</v>
      </c>
      <c r="E577" s="140">
        <v>-0.02</v>
      </c>
      <c r="F577" s="140">
        <v>-0.02</v>
      </c>
      <c r="G577" s="140">
        <v>-0.02</v>
      </c>
      <c r="H577" s="140">
        <v>-0.02</v>
      </c>
      <c r="I577" s="140">
        <v>-0.02</v>
      </c>
      <c r="J577" s="140">
        <v>-0.02</v>
      </c>
      <c r="K577" s="140">
        <v>-0.02</v>
      </c>
      <c r="L577" s="140">
        <v>-0.02</v>
      </c>
      <c r="M577" s="140">
        <v>-0.02</v>
      </c>
      <c r="N577" s="140">
        <v>-0.02</v>
      </c>
      <c r="O577" s="140">
        <v>-0.02</v>
      </c>
      <c r="P577" s="140">
        <v>-0.02</v>
      </c>
      <c r="Q577" s="199">
        <v>-0.02</v>
      </c>
      <c r="R577" s="199">
        <v>-0.02</v>
      </c>
      <c r="S577" s="199">
        <v>-0.02</v>
      </c>
      <c r="T577" s="199">
        <v>-0.02</v>
      </c>
      <c r="U577" s="199">
        <v>-0.02</v>
      </c>
      <c r="V577" s="199">
        <v>-0.02</v>
      </c>
      <c r="W577" s="199">
        <v>-0.02</v>
      </c>
      <c r="X577" s="199">
        <v>-0.02</v>
      </c>
      <c r="Y577" s="199">
        <v>-0.02</v>
      </c>
      <c r="Z577" s="199">
        <v>-0.02</v>
      </c>
      <c r="AA577" s="199">
        <v>-0.02</v>
      </c>
      <c r="AB577" s="199">
        <v>-0.02</v>
      </c>
      <c r="AC577" s="199">
        <f>IFERROR(VLOOKUP('SAP Data'!$C577,'2021 Balance Sheet'!$B$7:$O$1335,'2021 Balance Sheet'!D$2, FALSE),0)</f>
        <v>-0.02</v>
      </c>
      <c r="AD577" s="199">
        <f>IFERROR(VLOOKUP('SAP Data'!$C577,'2021 Balance Sheet'!$B$7:$O$1335,'2021 Balance Sheet'!E$2, FALSE),0)</f>
        <v>-0.02</v>
      </c>
      <c r="AE577" s="199">
        <f>IFERROR(VLOOKUP('SAP Data'!$C577,'2021 Balance Sheet'!$B$7:$O$1335,'2021 Balance Sheet'!F$2, FALSE),0)</f>
        <v>-0.02</v>
      </c>
      <c r="AF577" s="199">
        <f>IFERROR(VLOOKUP('SAP Data'!$C577,'2021 Balance Sheet'!$B$7:$O$1335,'2021 Balance Sheet'!G$2, FALSE),0)</f>
        <v>-0.02</v>
      </c>
      <c r="AG577" s="199">
        <f>IFERROR(VLOOKUP('SAP Data'!$C577,'2021 Balance Sheet'!$B$7:$O$1335,'2021 Balance Sheet'!H$2, FALSE),0)</f>
        <v>-0.02</v>
      </c>
      <c r="AH577" s="199">
        <f>IFERROR(VLOOKUP('SAP Data'!$C577,'2021 Balance Sheet'!$B$7:$O$1335,'2021 Balance Sheet'!I$2, FALSE),0)</f>
        <v>-0.02</v>
      </c>
      <c r="AI577" s="199">
        <f>IFERROR(VLOOKUP('SAP Data'!$C577,'2021 Balance Sheet'!$B$7:$O$1335,'2021 Balance Sheet'!J$2, FALSE),0)</f>
        <v>-0.02</v>
      </c>
      <c r="AJ577" s="199">
        <f>IFERROR(VLOOKUP('SAP Data'!$C577,'2021 Balance Sheet'!$B$7:$O$1335,'2021 Balance Sheet'!K$2, FALSE),0)</f>
        <v>-0.02</v>
      </c>
      <c r="AK577" s="199">
        <f>IFERROR(VLOOKUP('SAP Data'!$C577,'2021 Balance Sheet'!$B$7:$O$1335,'2021 Balance Sheet'!L$2, FALSE),0)</f>
        <v>-0.02</v>
      </c>
      <c r="AL577" s="199">
        <f>IFERROR(VLOOKUP('SAP Data'!$C577,'2021 Balance Sheet'!$B$7:$O$1335,'2021 Balance Sheet'!M$2, FALSE),0)</f>
        <v>-0.02</v>
      </c>
      <c r="AM577" s="199">
        <f>IFERROR(VLOOKUP('SAP Data'!$C577,'2021 Balance Sheet'!$B$7:$O$1335,'2021 Balance Sheet'!N$2, FALSE),0)</f>
        <v>-0.02</v>
      </c>
      <c r="AN577" s="199">
        <f>IFERROR(VLOOKUP('SAP Data'!$C577,'2021 Balance Sheet'!$B$7:$O$1335,'2021 Balance Sheet'!O$2, FALSE),0)</f>
        <v>-0.02</v>
      </c>
      <c r="AO577" s="198">
        <f t="shared" si="18"/>
        <v>-0.02</v>
      </c>
    </row>
    <row r="578" spans="1:75" ht="15.75" thickBot="1" x14ac:dyDescent="0.3">
      <c r="A578" s="26" t="str">
        <f t="shared" si="19"/>
        <v>199990</v>
      </c>
      <c r="B578" s="126" t="s">
        <v>3266</v>
      </c>
      <c r="C578" s="153" t="s">
        <v>3267</v>
      </c>
      <c r="D578" s="125"/>
      <c r="E578" s="140"/>
      <c r="F578" s="140"/>
      <c r="G578" s="140"/>
      <c r="H578" s="140"/>
      <c r="I578" s="140"/>
      <c r="J578" s="140"/>
      <c r="K578" s="140"/>
      <c r="L578" s="140"/>
      <c r="M578" s="140"/>
      <c r="N578" s="140"/>
      <c r="O578" s="140"/>
      <c r="P578" s="140"/>
      <c r="Q578" s="199">
        <v>0</v>
      </c>
      <c r="R578" s="199">
        <v>0</v>
      </c>
      <c r="S578" s="199">
        <v>0</v>
      </c>
      <c r="T578" s="199">
        <v>0</v>
      </c>
      <c r="U578" s="199">
        <v>0</v>
      </c>
      <c r="V578" s="199">
        <v>0</v>
      </c>
      <c r="W578" s="199">
        <v>0</v>
      </c>
      <c r="X578" s="199">
        <v>0</v>
      </c>
      <c r="Y578" s="199">
        <v>0</v>
      </c>
      <c r="Z578" s="199">
        <v>0</v>
      </c>
      <c r="AA578" s="199">
        <v>0</v>
      </c>
      <c r="AB578" s="199">
        <v>0</v>
      </c>
      <c r="AC578" s="199">
        <f>IFERROR(VLOOKUP('SAP Data'!$C578,'2021 Balance Sheet'!$B$7:$O$1335,'2021 Balance Sheet'!D$2, FALSE),0)</f>
        <v>0</v>
      </c>
      <c r="AD578" s="199">
        <f>IFERROR(VLOOKUP('SAP Data'!$C578,'2021 Balance Sheet'!$B$7:$O$1335,'2021 Balance Sheet'!E$2, FALSE),0)</f>
        <v>0</v>
      </c>
      <c r="AE578" s="199">
        <f>IFERROR(VLOOKUP('SAP Data'!$C578,'2021 Balance Sheet'!$B$7:$O$1335,'2021 Balance Sheet'!F$2, FALSE),0)</f>
        <v>0</v>
      </c>
      <c r="AF578" s="199">
        <f>IFERROR(VLOOKUP('SAP Data'!$C578,'2021 Balance Sheet'!$B$7:$O$1335,'2021 Balance Sheet'!G$2, FALSE),0)</f>
        <v>0</v>
      </c>
      <c r="AG578" s="199">
        <f>IFERROR(VLOOKUP('SAP Data'!$C578,'2021 Balance Sheet'!$B$7:$O$1335,'2021 Balance Sheet'!H$2, FALSE),0)</f>
        <v>0</v>
      </c>
      <c r="AH578" s="199">
        <f>IFERROR(VLOOKUP('SAP Data'!$C578,'2021 Balance Sheet'!$B$7:$O$1335,'2021 Balance Sheet'!I$2, FALSE),0)</f>
        <v>0</v>
      </c>
      <c r="AI578" s="199">
        <f>IFERROR(VLOOKUP('SAP Data'!$C578,'2021 Balance Sheet'!$B$7:$O$1335,'2021 Balance Sheet'!J$2, FALSE),0)</f>
        <v>0</v>
      </c>
      <c r="AJ578" s="199">
        <f>IFERROR(VLOOKUP('SAP Data'!$C578,'2021 Balance Sheet'!$B$7:$O$1335,'2021 Balance Sheet'!K$2, FALSE),0)</f>
        <v>0</v>
      </c>
      <c r="AK578" s="199">
        <f>IFERROR(VLOOKUP('SAP Data'!$C578,'2021 Balance Sheet'!$B$7:$O$1335,'2021 Balance Sheet'!L$2, FALSE),0)</f>
        <v>0</v>
      </c>
      <c r="AL578" s="199">
        <f>IFERROR(VLOOKUP('SAP Data'!$C578,'2021 Balance Sheet'!$B$7:$O$1335,'2021 Balance Sheet'!M$2, FALSE),0)</f>
        <v>0</v>
      </c>
      <c r="AM578" s="199">
        <f>IFERROR(VLOOKUP('SAP Data'!$C578,'2021 Balance Sheet'!$B$7:$O$1335,'2021 Balance Sheet'!N$2, FALSE),0)</f>
        <v>0</v>
      </c>
      <c r="AN578" s="199">
        <f>IFERROR(VLOOKUP('SAP Data'!$C578,'2021 Balance Sheet'!$B$7:$O$1335,'2021 Balance Sheet'!O$2, FALSE),0)</f>
        <v>0</v>
      </c>
      <c r="AO578" s="198">
        <f t="shared" si="18"/>
        <v>0</v>
      </c>
    </row>
    <row r="579" spans="1:75" ht="15.75" thickBot="1" x14ac:dyDescent="0.3">
      <c r="A579" s="26" t="str">
        <f t="shared" si="19"/>
        <v>199991</v>
      </c>
      <c r="B579" s="126" t="s">
        <v>2766</v>
      </c>
      <c r="C579" s="153" t="s">
        <v>2767</v>
      </c>
      <c r="D579" s="125" t="s">
        <v>4</v>
      </c>
      <c r="E579" s="139">
        <v>0</v>
      </c>
      <c r="F579" s="139">
        <v>0</v>
      </c>
      <c r="G579" s="139">
        <v>0</v>
      </c>
      <c r="H579" s="139">
        <v>0</v>
      </c>
      <c r="I579" s="139">
        <v>0</v>
      </c>
      <c r="J579" s="139">
        <v>0</v>
      </c>
      <c r="K579" s="139">
        <v>0</v>
      </c>
      <c r="L579" s="139">
        <v>0</v>
      </c>
      <c r="M579" s="139">
        <v>0</v>
      </c>
      <c r="N579" s="139">
        <v>0</v>
      </c>
      <c r="O579" s="139">
        <v>0</v>
      </c>
      <c r="P579" s="139">
        <v>0</v>
      </c>
      <c r="Q579" s="199">
        <v>-191759</v>
      </c>
      <c r="R579" s="199">
        <v>0</v>
      </c>
      <c r="S579" s="199">
        <v>0</v>
      </c>
      <c r="T579" s="199">
        <v>0</v>
      </c>
      <c r="U579" s="199">
        <v>0</v>
      </c>
      <c r="V579" s="199">
        <v>312908</v>
      </c>
      <c r="W579" s="199">
        <v>-131.24</v>
      </c>
      <c r="X579" s="199">
        <v>0</v>
      </c>
      <c r="Y579" s="199">
        <v>0</v>
      </c>
      <c r="Z579" s="199">
        <v>0</v>
      </c>
      <c r="AA579" s="199">
        <v>0</v>
      </c>
      <c r="AB579" s="199">
        <v>0</v>
      </c>
      <c r="AC579" s="199">
        <f>IFERROR(VLOOKUP('SAP Data'!$C579,'2021 Balance Sheet'!$B$7:$O$1335,'2021 Balance Sheet'!D$2, FALSE),0)</f>
        <v>-206101</v>
      </c>
      <c r="AD579" s="199">
        <f>IFERROR(VLOOKUP('SAP Data'!$C579,'2021 Balance Sheet'!$B$7:$O$1335,'2021 Balance Sheet'!E$2, FALSE),0)</f>
        <v>0</v>
      </c>
      <c r="AE579" s="199">
        <f>IFERROR(VLOOKUP('SAP Data'!$C579,'2021 Balance Sheet'!$B$7:$O$1335,'2021 Balance Sheet'!F$2, FALSE),0)</f>
        <v>0</v>
      </c>
      <c r="AF579" s="199">
        <f>IFERROR(VLOOKUP('SAP Data'!$C579,'2021 Balance Sheet'!$B$7:$O$1335,'2021 Balance Sheet'!G$2, FALSE),0)</f>
        <v>0</v>
      </c>
      <c r="AG579" s="199">
        <f>IFERROR(VLOOKUP('SAP Data'!$C579,'2021 Balance Sheet'!$B$7:$O$1335,'2021 Balance Sheet'!H$2, FALSE),0)</f>
        <v>16297.25</v>
      </c>
      <c r="AH579" s="199">
        <f>IFERROR(VLOOKUP('SAP Data'!$C579,'2021 Balance Sheet'!$B$7:$O$1335,'2021 Balance Sheet'!I$2, FALSE),0)</f>
        <v>0</v>
      </c>
      <c r="AI579" s="199">
        <f>IFERROR(VLOOKUP('SAP Data'!$C579,'2021 Balance Sheet'!$B$7:$O$1335,'2021 Balance Sheet'!J$2, FALSE),0)</f>
        <v>0</v>
      </c>
      <c r="AJ579" s="199">
        <f>IFERROR(VLOOKUP('SAP Data'!$C579,'2021 Balance Sheet'!$B$7:$O$1335,'2021 Balance Sheet'!K$2, FALSE),0)</f>
        <v>0</v>
      </c>
      <c r="AK579" s="199">
        <f>IFERROR(VLOOKUP('SAP Data'!$C579,'2021 Balance Sheet'!$B$7:$O$1335,'2021 Balance Sheet'!L$2, FALSE),0)</f>
        <v>0</v>
      </c>
      <c r="AL579" s="199">
        <f>IFERROR(VLOOKUP('SAP Data'!$C579,'2021 Balance Sheet'!$B$7:$O$1335,'2021 Balance Sheet'!M$2, FALSE),0)</f>
        <v>0</v>
      </c>
      <c r="AM579" s="199">
        <f>IFERROR(VLOOKUP('SAP Data'!$C579,'2021 Balance Sheet'!$B$7:$O$1335,'2021 Balance Sheet'!N$2, FALSE),0)</f>
        <v>0</v>
      </c>
      <c r="AN579" s="199">
        <f>IFERROR(VLOOKUP('SAP Data'!$C579,'2021 Balance Sheet'!$B$7:$O$1335,'2021 Balance Sheet'!O$2, FALSE),0)</f>
        <v>0</v>
      </c>
      <c r="AO579" s="198">
        <f t="shared" si="18"/>
        <v>0</v>
      </c>
    </row>
    <row r="580" spans="1:75" ht="15.75" thickBot="1" x14ac:dyDescent="0.3">
      <c r="A580" s="26" t="str">
        <f t="shared" si="19"/>
        <v>199992</v>
      </c>
      <c r="B580" s="126" t="s">
        <v>2768</v>
      </c>
      <c r="C580" s="153" t="s">
        <v>2769</v>
      </c>
      <c r="D580" s="125" t="s">
        <v>4</v>
      </c>
      <c r="E580" s="140">
        <v>0</v>
      </c>
      <c r="F580" s="140">
        <v>0</v>
      </c>
      <c r="G580" s="140">
        <v>0</v>
      </c>
      <c r="H580" s="140">
        <v>0</v>
      </c>
      <c r="I580" s="140">
        <v>0</v>
      </c>
      <c r="J580" s="140">
        <v>0</v>
      </c>
      <c r="K580" s="140">
        <v>0</v>
      </c>
      <c r="L580" s="140">
        <v>0</v>
      </c>
      <c r="M580" s="140">
        <v>0</v>
      </c>
      <c r="N580" s="140">
        <v>0</v>
      </c>
      <c r="O580" s="140">
        <v>0</v>
      </c>
      <c r="P580" s="140">
        <v>0</v>
      </c>
      <c r="Q580" s="199">
        <v>0</v>
      </c>
      <c r="R580" s="199">
        <v>0</v>
      </c>
      <c r="S580" s="199">
        <v>0</v>
      </c>
      <c r="T580" s="199">
        <v>0</v>
      </c>
      <c r="U580" s="199">
        <v>0</v>
      </c>
      <c r="V580" s="199">
        <v>0</v>
      </c>
      <c r="W580" s="199">
        <v>0</v>
      </c>
      <c r="X580" s="199">
        <v>0</v>
      </c>
      <c r="Y580" s="199">
        <v>0</v>
      </c>
      <c r="Z580" s="199">
        <v>0</v>
      </c>
      <c r="AA580" s="199">
        <v>0</v>
      </c>
      <c r="AB580" s="199">
        <v>0</v>
      </c>
      <c r="AC580" s="199">
        <f>IFERROR(VLOOKUP('SAP Data'!$C580,'2021 Balance Sheet'!$B$7:$O$1335,'2021 Balance Sheet'!D$2, FALSE),0)</f>
        <v>0</v>
      </c>
      <c r="AD580" s="199">
        <f>IFERROR(VLOOKUP('SAP Data'!$C580,'2021 Balance Sheet'!$B$7:$O$1335,'2021 Balance Sheet'!E$2, FALSE),0)</f>
        <v>0</v>
      </c>
      <c r="AE580" s="199">
        <f>IFERROR(VLOOKUP('SAP Data'!$C580,'2021 Balance Sheet'!$B$7:$O$1335,'2021 Balance Sheet'!F$2, FALSE),0)</f>
        <v>0</v>
      </c>
      <c r="AF580" s="199">
        <f>IFERROR(VLOOKUP('SAP Data'!$C580,'2021 Balance Sheet'!$B$7:$O$1335,'2021 Balance Sheet'!G$2, FALSE),0)</f>
        <v>0</v>
      </c>
      <c r="AG580" s="199">
        <f>IFERROR(VLOOKUP('SAP Data'!$C580,'2021 Balance Sheet'!$B$7:$O$1335,'2021 Balance Sheet'!H$2, FALSE),0)</f>
        <v>0</v>
      </c>
      <c r="AH580" s="199">
        <f>IFERROR(VLOOKUP('SAP Data'!$C580,'2021 Balance Sheet'!$B$7:$O$1335,'2021 Balance Sheet'!I$2, FALSE),0)</f>
        <v>0</v>
      </c>
      <c r="AI580" s="199">
        <f>IFERROR(VLOOKUP('SAP Data'!$C580,'2021 Balance Sheet'!$B$7:$O$1335,'2021 Balance Sheet'!J$2, FALSE),0)</f>
        <v>0</v>
      </c>
      <c r="AJ580" s="199">
        <f>IFERROR(VLOOKUP('SAP Data'!$C580,'2021 Balance Sheet'!$B$7:$O$1335,'2021 Balance Sheet'!K$2, FALSE),0)</f>
        <v>0</v>
      </c>
      <c r="AK580" s="199">
        <f>IFERROR(VLOOKUP('SAP Data'!$C580,'2021 Balance Sheet'!$B$7:$O$1335,'2021 Balance Sheet'!L$2, FALSE),0)</f>
        <v>0</v>
      </c>
      <c r="AL580" s="199">
        <f>IFERROR(VLOOKUP('SAP Data'!$C580,'2021 Balance Sheet'!$B$7:$O$1335,'2021 Balance Sheet'!M$2, FALSE),0)</f>
        <v>0</v>
      </c>
      <c r="AM580" s="199">
        <f>IFERROR(VLOOKUP('SAP Data'!$C580,'2021 Balance Sheet'!$B$7:$O$1335,'2021 Balance Sheet'!N$2, FALSE),0)</f>
        <v>0</v>
      </c>
      <c r="AN580" s="199">
        <f>IFERROR(VLOOKUP('SAP Data'!$C580,'2021 Balance Sheet'!$B$7:$O$1335,'2021 Balance Sheet'!O$2, FALSE),0)</f>
        <v>0</v>
      </c>
      <c r="AO580" s="198">
        <f t="shared" si="18"/>
        <v>0</v>
      </c>
    </row>
    <row r="581" spans="1:75" ht="15.75" thickBot="1" x14ac:dyDescent="0.3">
      <c r="A581" s="26" t="str">
        <f t="shared" si="19"/>
        <v>199996</v>
      </c>
      <c r="B581" s="126" t="s">
        <v>3268</v>
      </c>
      <c r="C581" s="153" t="s">
        <v>3269</v>
      </c>
      <c r="D581" s="125"/>
      <c r="E581" s="140"/>
      <c r="F581" s="140"/>
      <c r="G581" s="140"/>
      <c r="H581" s="140"/>
      <c r="I581" s="140"/>
      <c r="J581" s="140"/>
      <c r="K581" s="140"/>
      <c r="L581" s="140"/>
      <c r="M581" s="140"/>
      <c r="N581" s="140"/>
      <c r="O581" s="140"/>
      <c r="P581" s="140"/>
      <c r="Q581" s="199">
        <v>0</v>
      </c>
      <c r="R581" s="199">
        <v>0</v>
      </c>
      <c r="S581" s="199">
        <v>0</v>
      </c>
      <c r="T581" s="199">
        <v>0</v>
      </c>
      <c r="U581" s="199">
        <v>0</v>
      </c>
      <c r="V581" s="199">
        <v>0</v>
      </c>
      <c r="W581" s="199">
        <v>0</v>
      </c>
      <c r="X581" s="199">
        <v>0</v>
      </c>
      <c r="Y581" s="199">
        <v>0</v>
      </c>
      <c r="Z581" s="199">
        <v>0</v>
      </c>
      <c r="AA581" s="199">
        <v>0</v>
      </c>
      <c r="AB581" s="199">
        <v>0</v>
      </c>
      <c r="AC581" s="199">
        <f>IFERROR(VLOOKUP('SAP Data'!$C581,'2021 Balance Sheet'!$B$7:$O$1335,'2021 Balance Sheet'!D$2, FALSE),0)</f>
        <v>0</v>
      </c>
      <c r="AD581" s="199">
        <f>IFERROR(VLOOKUP('SAP Data'!$C581,'2021 Balance Sheet'!$B$7:$O$1335,'2021 Balance Sheet'!E$2, FALSE),0)</f>
        <v>0</v>
      </c>
      <c r="AE581" s="199">
        <f>IFERROR(VLOOKUP('SAP Data'!$C581,'2021 Balance Sheet'!$B$7:$O$1335,'2021 Balance Sheet'!F$2, FALSE),0)</f>
        <v>0</v>
      </c>
      <c r="AF581" s="199">
        <f>IFERROR(VLOOKUP('SAP Data'!$C581,'2021 Balance Sheet'!$B$7:$O$1335,'2021 Balance Sheet'!G$2, FALSE),0)</f>
        <v>0</v>
      </c>
      <c r="AG581" s="199">
        <f>IFERROR(VLOOKUP('SAP Data'!$C581,'2021 Balance Sheet'!$B$7:$O$1335,'2021 Balance Sheet'!H$2, FALSE),0)</f>
        <v>0</v>
      </c>
      <c r="AH581" s="199">
        <f>IFERROR(VLOOKUP('SAP Data'!$C581,'2021 Balance Sheet'!$B$7:$O$1335,'2021 Balance Sheet'!I$2, FALSE),0)</f>
        <v>0</v>
      </c>
      <c r="AI581" s="199">
        <f>IFERROR(VLOOKUP('SAP Data'!$C581,'2021 Balance Sheet'!$B$7:$O$1335,'2021 Balance Sheet'!J$2, FALSE),0)</f>
        <v>0</v>
      </c>
      <c r="AJ581" s="199">
        <f>IFERROR(VLOOKUP('SAP Data'!$C581,'2021 Balance Sheet'!$B$7:$O$1335,'2021 Balance Sheet'!K$2, FALSE),0)</f>
        <v>0</v>
      </c>
      <c r="AK581" s="199">
        <f>IFERROR(VLOOKUP('SAP Data'!$C581,'2021 Balance Sheet'!$B$7:$O$1335,'2021 Balance Sheet'!L$2, FALSE),0)</f>
        <v>0</v>
      </c>
      <c r="AL581" s="199">
        <f>IFERROR(VLOOKUP('SAP Data'!$C581,'2021 Balance Sheet'!$B$7:$O$1335,'2021 Balance Sheet'!M$2, FALSE),0)</f>
        <v>0</v>
      </c>
      <c r="AM581" s="199">
        <f>IFERROR(VLOOKUP('SAP Data'!$C581,'2021 Balance Sheet'!$B$7:$O$1335,'2021 Balance Sheet'!N$2, FALSE),0)</f>
        <v>0</v>
      </c>
      <c r="AN581" s="199">
        <f>IFERROR(VLOOKUP('SAP Data'!$C581,'2021 Balance Sheet'!$B$7:$O$1335,'2021 Balance Sheet'!O$2, FALSE),0)</f>
        <v>0</v>
      </c>
      <c r="AO581" s="198">
        <f t="shared" si="18"/>
        <v>0</v>
      </c>
    </row>
    <row r="582" spans="1:75" ht="15.75" thickBot="1" x14ac:dyDescent="0.3">
      <c r="A582" s="26" t="str">
        <f t="shared" si="19"/>
        <v>199998</v>
      </c>
      <c r="B582" s="126" t="s">
        <v>863</v>
      </c>
      <c r="C582" s="153" t="s">
        <v>864</v>
      </c>
      <c r="D582" s="125" t="s">
        <v>4</v>
      </c>
      <c r="E582" s="139">
        <v>-17862.580000000002</v>
      </c>
      <c r="F582" s="139">
        <v>-24759.919999999998</v>
      </c>
      <c r="G582" s="139">
        <v>-2760.7</v>
      </c>
      <c r="H582" s="139">
        <v>14255.58</v>
      </c>
      <c r="I582" s="139">
        <v>36378.25</v>
      </c>
      <c r="J582" s="139">
        <v>17871.650000000001</v>
      </c>
      <c r="K582" s="139">
        <v>22662.63</v>
      </c>
      <c r="L582" s="139">
        <v>7901.84</v>
      </c>
      <c r="M582" s="139">
        <v>10724.07</v>
      </c>
      <c r="N582" s="139">
        <v>-1230.99</v>
      </c>
      <c r="O582" s="139">
        <v>-1078.8699999999999</v>
      </c>
      <c r="P582" s="139">
        <v>-10616.47</v>
      </c>
      <c r="Q582" s="199">
        <v>4360.6099999999997</v>
      </c>
      <c r="R582" s="199">
        <v>15420.01</v>
      </c>
      <c r="S582" s="199">
        <v>-24356.85</v>
      </c>
      <c r="T582" s="199">
        <v>-14183.49</v>
      </c>
      <c r="U582" s="199">
        <v>-1149.48</v>
      </c>
      <c r="V582" s="199">
        <v>27305.51</v>
      </c>
      <c r="W582" s="199">
        <v>32675.63</v>
      </c>
      <c r="X582" s="199">
        <v>23124.639999999999</v>
      </c>
      <c r="Y582" s="199">
        <v>17033.98</v>
      </c>
      <c r="Z582" s="199">
        <v>26055.84</v>
      </c>
      <c r="AA582" s="199">
        <v>-3397.39</v>
      </c>
      <c r="AB582" s="199">
        <v>-22512.69</v>
      </c>
      <c r="AC582" s="199">
        <f>IFERROR(VLOOKUP('SAP Data'!$C582,'2021 Balance Sheet'!$B$7:$O$1335,'2021 Balance Sheet'!D$2, FALSE),0)</f>
        <v>-10568.05</v>
      </c>
      <c r="AD582" s="199">
        <f>IFERROR(VLOOKUP('SAP Data'!$C582,'2021 Balance Sheet'!$B$7:$O$1335,'2021 Balance Sheet'!E$2, FALSE),0)</f>
        <v>38902.800000000003</v>
      </c>
      <c r="AE582" s="199">
        <f>IFERROR(VLOOKUP('SAP Data'!$C582,'2021 Balance Sheet'!$B$7:$O$1335,'2021 Balance Sheet'!F$2, FALSE),0)</f>
        <v>50343.040000000001</v>
      </c>
      <c r="AF582" s="199">
        <f>IFERROR(VLOOKUP('SAP Data'!$C582,'2021 Balance Sheet'!$B$7:$O$1335,'2021 Balance Sheet'!G$2, FALSE),0)</f>
        <v>78113.87</v>
      </c>
      <c r="AG582" s="199">
        <f>IFERROR(VLOOKUP('SAP Data'!$C582,'2021 Balance Sheet'!$B$7:$O$1335,'2021 Balance Sheet'!H$2, FALSE),0)</f>
        <v>90434.89</v>
      </c>
      <c r="AH582" s="199">
        <f>IFERROR(VLOOKUP('SAP Data'!$C582,'2021 Balance Sheet'!$B$7:$O$1335,'2021 Balance Sheet'!I$2, FALSE),0)</f>
        <v>89782.27</v>
      </c>
      <c r="AI582" s="199">
        <f>IFERROR(VLOOKUP('SAP Data'!$C582,'2021 Balance Sheet'!$B$7:$O$1335,'2021 Balance Sheet'!J$2, FALSE),0)</f>
        <v>95544.16</v>
      </c>
      <c r="AJ582" s="199">
        <f>IFERROR(VLOOKUP('SAP Data'!$C582,'2021 Balance Sheet'!$B$7:$O$1335,'2021 Balance Sheet'!K$2, FALSE),0)</f>
        <v>90196.64</v>
      </c>
      <c r="AK582" s="199">
        <f>IFERROR(VLOOKUP('SAP Data'!$C582,'2021 Balance Sheet'!$B$7:$O$1335,'2021 Balance Sheet'!L$2, FALSE),0)</f>
        <v>93532.26</v>
      </c>
      <c r="AL582" s="199">
        <f>IFERROR(VLOOKUP('SAP Data'!$C582,'2021 Balance Sheet'!$B$7:$O$1335,'2021 Balance Sheet'!M$2, FALSE),0)</f>
        <v>96206.09</v>
      </c>
      <c r="AM582" s="199">
        <f>IFERROR(VLOOKUP('SAP Data'!$C582,'2021 Balance Sheet'!$B$7:$O$1335,'2021 Balance Sheet'!N$2, FALSE),0)</f>
        <v>99195.13</v>
      </c>
      <c r="AN582" s="199">
        <f>IFERROR(VLOOKUP('SAP Data'!$C582,'2021 Balance Sheet'!$B$7:$O$1335,'2021 Balance Sheet'!O$2, FALSE),0)</f>
        <v>99727.86</v>
      </c>
      <c r="AO582" s="198">
        <f t="shared" si="18"/>
        <v>-22512.69</v>
      </c>
    </row>
    <row r="583" spans="1:75" ht="15.75" thickBot="1" x14ac:dyDescent="0.3">
      <c r="A583" s="26" t="str">
        <f t="shared" si="19"/>
        <v>199999</v>
      </c>
      <c r="B583" s="126" t="s">
        <v>866</v>
      </c>
      <c r="C583" s="153" t="s">
        <v>867</v>
      </c>
      <c r="D583" s="125" t="s">
        <v>4</v>
      </c>
      <c r="E583" s="140">
        <v>0</v>
      </c>
      <c r="F583" s="140">
        <v>0</v>
      </c>
      <c r="G583" s="140">
        <v>0</v>
      </c>
      <c r="H583" s="140">
        <v>0</v>
      </c>
      <c r="I583" s="140">
        <v>0</v>
      </c>
      <c r="J583" s="140">
        <v>0</v>
      </c>
      <c r="K583" s="140">
        <v>0</v>
      </c>
      <c r="L583" s="140">
        <v>0</v>
      </c>
      <c r="M583" s="140">
        <v>0</v>
      </c>
      <c r="N583" s="140">
        <v>0</v>
      </c>
      <c r="O583" s="140">
        <v>0</v>
      </c>
      <c r="P583" s="140">
        <v>0</v>
      </c>
      <c r="Q583" s="199">
        <v>0</v>
      </c>
      <c r="R583" s="199">
        <v>0</v>
      </c>
      <c r="S583" s="199">
        <v>0</v>
      </c>
      <c r="T583" s="199">
        <v>0</v>
      </c>
      <c r="U583" s="199">
        <v>0</v>
      </c>
      <c r="V583" s="199">
        <v>0</v>
      </c>
      <c r="W583" s="199">
        <v>0</v>
      </c>
      <c r="X583" s="199">
        <v>0</v>
      </c>
      <c r="Y583" s="199">
        <v>0</v>
      </c>
      <c r="Z583" s="199">
        <v>0</v>
      </c>
      <c r="AA583" s="199">
        <v>0</v>
      </c>
      <c r="AB583" s="199">
        <v>0</v>
      </c>
      <c r="AC583" s="199">
        <f>IFERROR(VLOOKUP('SAP Data'!$C583,'2021 Balance Sheet'!$B$7:$O$1335,'2021 Balance Sheet'!D$2, FALSE),0)</f>
        <v>0</v>
      </c>
      <c r="AD583" s="199">
        <f>IFERROR(VLOOKUP('SAP Data'!$C583,'2021 Balance Sheet'!$B$7:$O$1335,'2021 Balance Sheet'!E$2, FALSE),0)</f>
        <v>0</v>
      </c>
      <c r="AE583" s="199">
        <f>IFERROR(VLOOKUP('SAP Data'!$C583,'2021 Balance Sheet'!$B$7:$O$1335,'2021 Balance Sheet'!F$2, FALSE),0)</f>
        <v>0</v>
      </c>
      <c r="AF583" s="199">
        <f>IFERROR(VLOOKUP('SAP Data'!$C583,'2021 Balance Sheet'!$B$7:$O$1335,'2021 Balance Sheet'!G$2, FALSE),0)</f>
        <v>0</v>
      </c>
      <c r="AG583" s="199">
        <f>IFERROR(VLOOKUP('SAP Data'!$C583,'2021 Balance Sheet'!$B$7:$O$1335,'2021 Balance Sheet'!H$2, FALSE),0)</f>
        <v>0</v>
      </c>
      <c r="AH583" s="199">
        <f>IFERROR(VLOOKUP('SAP Data'!$C583,'2021 Balance Sheet'!$B$7:$O$1335,'2021 Balance Sheet'!I$2, FALSE),0)</f>
        <v>0</v>
      </c>
      <c r="AI583" s="199">
        <f>IFERROR(VLOOKUP('SAP Data'!$C583,'2021 Balance Sheet'!$B$7:$O$1335,'2021 Balance Sheet'!J$2, FALSE),0)</f>
        <v>0</v>
      </c>
      <c r="AJ583" s="199">
        <f>IFERROR(VLOOKUP('SAP Data'!$C583,'2021 Balance Sheet'!$B$7:$O$1335,'2021 Balance Sheet'!K$2, FALSE),0)</f>
        <v>0</v>
      </c>
      <c r="AK583" s="199">
        <f>IFERROR(VLOOKUP('SAP Data'!$C583,'2021 Balance Sheet'!$B$7:$O$1335,'2021 Balance Sheet'!L$2, FALSE),0)</f>
        <v>0</v>
      </c>
      <c r="AL583" s="199">
        <f>IFERROR(VLOOKUP('SAP Data'!$C583,'2021 Balance Sheet'!$B$7:$O$1335,'2021 Balance Sheet'!M$2, FALSE),0)</f>
        <v>0</v>
      </c>
      <c r="AM583" s="199">
        <f>IFERROR(VLOOKUP('SAP Data'!$C583,'2021 Balance Sheet'!$B$7:$O$1335,'2021 Balance Sheet'!N$2, FALSE),0)</f>
        <v>0</v>
      </c>
      <c r="AN583" s="199">
        <f>IFERROR(VLOOKUP('SAP Data'!$C583,'2021 Balance Sheet'!$B$7:$O$1335,'2021 Balance Sheet'!O$2, FALSE),0)</f>
        <v>0</v>
      </c>
      <c r="AO583" s="198">
        <f t="shared" si="18"/>
        <v>0</v>
      </c>
    </row>
    <row r="584" spans="1:75" ht="15.75" thickBot="1" x14ac:dyDescent="0.3">
      <c r="A584" s="26" t="str">
        <f t="shared" si="19"/>
        <v>500154</v>
      </c>
      <c r="B584" s="149" t="s">
        <v>1643</v>
      </c>
      <c r="C584" s="153">
        <v>500154</v>
      </c>
      <c r="D584" s="166"/>
      <c r="E584" s="139">
        <v>4907411.25</v>
      </c>
      <c r="F584" s="139">
        <v>4903161.91</v>
      </c>
      <c r="G584" s="139">
        <v>7000743.9800000004</v>
      </c>
      <c r="H584" s="139">
        <v>9151649.9100000001</v>
      </c>
      <c r="I584" s="139">
        <v>8599477.7699999996</v>
      </c>
      <c r="J584" s="139">
        <v>9471954.5299999993</v>
      </c>
      <c r="K584" s="139">
        <v>10188819.720000001</v>
      </c>
      <c r="L584" s="139">
        <v>12501481.27</v>
      </c>
      <c r="M584" s="139">
        <v>17718879.510000002</v>
      </c>
      <c r="N584" s="139">
        <v>19514203.579999998</v>
      </c>
      <c r="O584" s="139">
        <v>23100204.800000001</v>
      </c>
      <c r="P584" s="139">
        <v>24772785.800000001</v>
      </c>
      <c r="Q584" s="199">
        <v>29176192.780000001</v>
      </c>
      <c r="R584" s="199">
        <v>30781703.280000001</v>
      </c>
      <c r="S584" s="199">
        <v>33443125.780000001</v>
      </c>
      <c r="T584" s="199">
        <v>33729006.18</v>
      </c>
      <c r="U584" s="199">
        <v>34301543.350000001</v>
      </c>
      <c r="V584" s="199">
        <v>35410935.710000001</v>
      </c>
      <c r="W584" s="199">
        <v>34932926.520000003</v>
      </c>
      <c r="X584" s="199">
        <v>34249379.829999998</v>
      </c>
      <c r="Y584" s="199">
        <v>34938019.009999998</v>
      </c>
      <c r="Z584" s="199">
        <v>34226084.909999996</v>
      </c>
      <c r="AA584" s="199">
        <v>29269440.190000001</v>
      </c>
      <c r="AB584" s="199">
        <v>31033886.059999999</v>
      </c>
      <c r="AC584" s="199">
        <f>IFERROR(VLOOKUP('SAP Data'!$C584,'2021 Balance Sheet'!$B$7:$O$1335,'2021 Balance Sheet'!D$2, FALSE),0)</f>
        <v>30738749.5</v>
      </c>
      <c r="AD584" s="199">
        <f>IFERROR(VLOOKUP('SAP Data'!$C584,'2021 Balance Sheet'!$B$7:$O$1335,'2021 Balance Sheet'!E$2, FALSE),0)</f>
        <v>30507881.440000001</v>
      </c>
      <c r="AE584" s="199">
        <f>IFERROR(VLOOKUP('SAP Data'!$C584,'2021 Balance Sheet'!$B$7:$O$1335,'2021 Balance Sheet'!F$2, FALSE),0)</f>
        <v>31917909.620000001</v>
      </c>
      <c r="AF584" s="199">
        <f>IFERROR(VLOOKUP('SAP Data'!$C584,'2021 Balance Sheet'!$B$7:$O$1335,'2021 Balance Sheet'!G$2, FALSE),0)</f>
        <v>30957262.760000002</v>
      </c>
      <c r="AG584" s="199">
        <f>IFERROR(VLOOKUP('SAP Data'!$C584,'2021 Balance Sheet'!$B$7:$O$1335,'2021 Balance Sheet'!H$2, FALSE),0)</f>
        <v>30167659.449999999</v>
      </c>
      <c r="AH584" s="199">
        <f>IFERROR(VLOOKUP('SAP Data'!$C584,'2021 Balance Sheet'!$B$7:$O$1335,'2021 Balance Sheet'!I$2, FALSE),0)</f>
        <v>30704700.73</v>
      </c>
      <c r="AI584" s="199">
        <f>IFERROR(VLOOKUP('SAP Data'!$C584,'2021 Balance Sheet'!$B$7:$O$1335,'2021 Balance Sheet'!J$2, FALSE),0)</f>
        <v>29950877.739999998</v>
      </c>
      <c r="AJ584" s="199">
        <f>IFERROR(VLOOKUP('SAP Data'!$C584,'2021 Balance Sheet'!$B$7:$O$1335,'2021 Balance Sheet'!K$2, FALSE),0)</f>
        <v>28980917.149999999</v>
      </c>
      <c r="AK584" s="199">
        <f>IFERROR(VLOOKUP('SAP Data'!$C584,'2021 Balance Sheet'!$B$7:$O$1335,'2021 Balance Sheet'!L$2, FALSE),0)</f>
        <v>31067894.969999999</v>
      </c>
      <c r="AL584" s="199">
        <f>IFERROR(VLOOKUP('SAP Data'!$C584,'2021 Balance Sheet'!$B$7:$O$1335,'2021 Balance Sheet'!M$2, FALSE),0)</f>
        <v>30529463.370000001</v>
      </c>
      <c r="AM584" s="199">
        <f>IFERROR(VLOOKUP('SAP Data'!$C584,'2021 Balance Sheet'!$B$7:$O$1335,'2021 Balance Sheet'!N$2, FALSE),0)</f>
        <v>29721498.920000002</v>
      </c>
      <c r="AN584" s="199">
        <f>IFERROR(VLOOKUP('SAP Data'!$C584,'2021 Balance Sheet'!$B$7:$O$1335,'2021 Balance Sheet'!O$2, FALSE),0)</f>
        <v>31627546.129999999</v>
      </c>
      <c r="AO584" s="198">
        <f t="shared" si="18"/>
        <v>31033886.059999999</v>
      </c>
    </row>
    <row r="585" spans="1:75" ht="15.75" thickBot="1" x14ac:dyDescent="0.3">
      <c r="A585" s="26" t="str">
        <f t="shared" si="19"/>
        <v>163005</v>
      </c>
      <c r="B585" s="126" t="s">
        <v>3270</v>
      </c>
      <c r="C585" s="153" t="s">
        <v>3271</v>
      </c>
      <c r="D585" s="166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99">
        <v>0</v>
      </c>
      <c r="R585" s="199">
        <v>0</v>
      </c>
      <c r="S585" s="199">
        <v>0</v>
      </c>
      <c r="T585" s="199">
        <v>0</v>
      </c>
      <c r="U585" s="199">
        <v>0</v>
      </c>
      <c r="V585" s="199">
        <v>0</v>
      </c>
      <c r="W585" s="199">
        <v>0</v>
      </c>
      <c r="X585" s="199">
        <v>0</v>
      </c>
      <c r="Y585" s="199">
        <v>0</v>
      </c>
      <c r="Z585" s="199">
        <v>0</v>
      </c>
      <c r="AA585" s="199">
        <v>0</v>
      </c>
      <c r="AB585" s="199">
        <v>0</v>
      </c>
      <c r="AC585" s="199">
        <f>IFERROR(VLOOKUP('SAP Data'!$C585,'2021 Balance Sheet'!$B$7:$O$1335,'2021 Balance Sheet'!D$2, FALSE),0)</f>
        <v>0</v>
      </c>
      <c r="AD585" s="199">
        <f>IFERROR(VLOOKUP('SAP Data'!$C585,'2021 Balance Sheet'!$B$7:$O$1335,'2021 Balance Sheet'!E$2, FALSE),0)</f>
        <v>0</v>
      </c>
      <c r="AE585" s="199">
        <f>IFERROR(VLOOKUP('SAP Data'!$C585,'2021 Balance Sheet'!$B$7:$O$1335,'2021 Balance Sheet'!F$2, FALSE),0)</f>
        <v>0</v>
      </c>
      <c r="AF585" s="199">
        <f>IFERROR(VLOOKUP('SAP Data'!$C585,'2021 Balance Sheet'!$B$7:$O$1335,'2021 Balance Sheet'!G$2, FALSE),0)</f>
        <v>0</v>
      </c>
      <c r="AG585" s="199">
        <f>IFERROR(VLOOKUP('SAP Data'!$C585,'2021 Balance Sheet'!$B$7:$O$1335,'2021 Balance Sheet'!H$2, FALSE),0)</f>
        <v>0</v>
      </c>
      <c r="AH585" s="199">
        <f>IFERROR(VLOOKUP('SAP Data'!$C585,'2021 Balance Sheet'!$B$7:$O$1335,'2021 Balance Sheet'!I$2, FALSE),0)</f>
        <v>0</v>
      </c>
      <c r="AI585" s="199">
        <f>IFERROR(VLOOKUP('SAP Data'!$C585,'2021 Balance Sheet'!$B$7:$O$1335,'2021 Balance Sheet'!J$2, FALSE),0)</f>
        <v>0</v>
      </c>
      <c r="AJ585" s="199">
        <f>IFERROR(VLOOKUP('SAP Data'!$C585,'2021 Balance Sheet'!$B$7:$O$1335,'2021 Balance Sheet'!K$2, FALSE),0)</f>
        <v>0</v>
      </c>
      <c r="AK585" s="199">
        <f>IFERROR(VLOOKUP('SAP Data'!$C585,'2021 Balance Sheet'!$B$7:$O$1335,'2021 Balance Sheet'!L$2, FALSE),0)</f>
        <v>0</v>
      </c>
      <c r="AL585" s="199">
        <f>IFERROR(VLOOKUP('SAP Data'!$C585,'2021 Balance Sheet'!$B$7:$O$1335,'2021 Balance Sheet'!M$2, FALSE),0)</f>
        <v>0</v>
      </c>
      <c r="AM585" s="199">
        <f>IFERROR(VLOOKUP('SAP Data'!$C585,'2021 Balance Sheet'!$B$7:$O$1335,'2021 Balance Sheet'!N$2, FALSE),0)</f>
        <v>0</v>
      </c>
      <c r="AN585" s="199">
        <f>IFERROR(VLOOKUP('SAP Data'!$C585,'2021 Balance Sheet'!$B$7:$O$1335,'2021 Balance Sheet'!O$2, FALSE),0)</f>
        <v>0</v>
      </c>
      <c r="AO585" s="198">
        <f t="shared" si="18"/>
        <v>0</v>
      </c>
    </row>
    <row r="586" spans="1:75" ht="15.75" thickBot="1" x14ac:dyDescent="0.3">
      <c r="A586" s="26" t="str">
        <f t="shared" si="19"/>
        <v>183002</v>
      </c>
      <c r="B586" s="126" t="s">
        <v>869</v>
      </c>
      <c r="C586" s="153" t="s">
        <v>870</v>
      </c>
      <c r="D586" s="125" t="s">
        <v>4</v>
      </c>
      <c r="E586" s="140">
        <v>319295.61</v>
      </c>
      <c r="F586" s="140">
        <v>322977.28000000003</v>
      </c>
      <c r="G586" s="140">
        <v>326938.01</v>
      </c>
      <c r="H586" s="140">
        <v>336965.15</v>
      </c>
      <c r="I586" s="140">
        <v>375668.76</v>
      </c>
      <c r="J586" s="140">
        <v>507888.04</v>
      </c>
      <c r="K586" s="140">
        <v>569149.13</v>
      </c>
      <c r="L586" s="140">
        <v>684478.14</v>
      </c>
      <c r="M586" s="140">
        <v>793891.76</v>
      </c>
      <c r="N586" s="140">
        <v>965954.75</v>
      </c>
      <c r="O586" s="140">
        <v>1303335.82</v>
      </c>
      <c r="P586" s="140">
        <v>1223506.67</v>
      </c>
      <c r="Q586" s="199">
        <v>1486198.5</v>
      </c>
      <c r="R586" s="199">
        <v>1882563.18</v>
      </c>
      <c r="S586" s="199">
        <v>2338992.5099999998</v>
      </c>
      <c r="T586" s="199">
        <v>3062228.86</v>
      </c>
      <c r="U586" s="199">
        <v>3841103.17</v>
      </c>
      <c r="V586" s="199">
        <v>4464639.76</v>
      </c>
      <c r="W586" s="199">
        <v>4679311.55</v>
      </c>
      <c r="X586" s="199">
        <v>4892054.4800000004</v>
      </c>
      <c r="Y586" s="199">
        <v>4714252.9000000004</v>
      </c>
      <c r="Z586" s="199">
        <v>4947380.01</v>
      </c>
      <c r="AA586" s="199">
        <v>4414735.2</v>
      </c>
      <c r="AB586" s="199">
        <v>4517198.46</v>
      </c>
      <c r="AC586" s="199">
        <f>IFERROR(VLOOKUP('SAP Data'!$C586,'2021 Balance Sheet'!$B$7:$O$1335,'2021 Balance Sheet'!D$2, FALSE),0)</f>
        <v>4543640.68</v>
      </c>
      <c r="AD586" s="199">
        <f>IFERROR(VLOOKUP('SAP Data'!$C586,'2021 Balance Sheet'!$B$7:$O$1335,'2021 Balance Sheet'!E$2, FALSE),0)</f>
        <v>4619655.2</v>
      </c>
      <c r="AE586" s="199">
        <f>IFERROR(VLOOKUP('SAP Data'!$C586,'2021 Balance Sheet'!$B$7:$O$1335,'2021 Balance Sheet'!F$2, FALSE),0)</f>
        <v>4669929.3600000003</v>
      </c>
      <c r="AF586" s="199">
        <f>IFERROR(VLOOKUP('SAP Data'!$C586,'2021 Balance Sheet'!$B$7:$O$1335,'2021 Balance Sheet'!G$2, FALSE),0)</f>
        <v>4687587.93</v>
      </c>
      <c r="AG586" s="199">
        <f>IFERROR(VLOOKUP('SAP Data'!$C586,'2021 Balance Sheet'!$B$7:$O$1335,'2021 Balance Sheet'!H$2, FALSE),0)</f>
        <v>4738290.66</v>
      </c>
      <c r="AH586" s="199">
        <f>IFERROR(VLOOKUP('SAP Data'!$C586,'2021 Balance Sheet'!$B$7:$O$1335,'2021 Balance Sheet'!I$2, FALSE),0)</f>
        <v>4772058.96</v>
      </c>
      <c r="AI586" s="199">
        <f>IFERROR(VLOOKUP('SAP Data'!$C586,'2021 Balance Sheet'!$B$7:$O$1335,'2021 Balance Sheet'!J$2, FALSE),0)</f>
        <v>4851246.97</v>
      </c>
      <c r="AJ586" s="199">
        <f>IFERROR(VLOOKUP('SAP Data'!$C586,'2021 Balance Sheet'!$B$7:$O$1335,'2021 Balance Sheet'!K$2, FALSE),0)</f>
        <v>4911552.5199999996</v>
      </c>
      <c r="AK586" s="199">
        <f>IFERROR(VLOOKUP('SAP Data'!$C586,'2021 Balance Sheet'!$B$7:$O$1335,'2021 Balance Sheet'!L$2, FALSE),0)</f>
        <v>4935981.8600000003</v>
      </c>
      <c r="AL586" s="199">
        <f>IFERROR(VLOOKUP('SAP Data'!$C586,'2021 Balance Sheet'!$B$7:$O$1335,'2021 Balance Sheet'!M$2, FALSE),0)</f>
        <v>4991333.82</v>
      </c>
      <c r="AM586" s="199">
        <f>IFERROR(VLOOKUP('SAP Data'!$C586,'2021 Balance Sheet'!$B$7:$O$1335,'2021 Balance Sheet'!N$2, FALSE),0)</f>
        <v>5003230.17</v>
      </c>
      <c r="AN586" s="199">
        <f>IFERROR(VLOOKUP('SAP Data'!$C586,'2021 Balance Sheet'!$B$7:$O$1335,'2021 Balance Sheet'!O$2, FALSE),0)</f>
        <v>5028209</v>
      </c>
      <c r="AO586" s="198">
        <f t="shared" si="18"/>
        <v>4517198.46</v>
      </c>
    </row>
    <row r="587" spans="1:75" ht="15.75" thickBot="1" x14ac:dyDescent="0.3">
      <c r="A587" s="26" t="str">
        <f t="shared" si="19"/>
        <v>183003</v>
      </c>
      <c r="B587" s="126" t="s">
        <v>3272</v>
      </c>
      <c r="C587" s="153" t="s">
        <v>3273</v>
      </c>
      <c r="D587" s="125"/>
      <c r="E587" s="140"/>
      <c r="F587" s="140"/>
      <c r="G587" s="140"/>
      <c r="H587" s="140"/>
      <c r="I587" s="140"/>
      <c r="J587" s="140"/>
      <c r="K587" s="140"/>
      <c r="L587" s="140"/>
      <c r="M587" s="140"/>
      <c r="N587" s="140"/>
      <c r="O587" s="140"/>
      <c r="P587" s="140"/>
      <c r="Q587" s="199">
        <v>0</v>
      </c>
      <c r="R587" s="199">
        <v>0</v>
      </c>
      <c r="S587" s="199">
        <v>0</v>
      </c>
      <c r="T587" s="199">
        <v>0</v>
      </c>
      <c r="U587" s="199">
        <v>0</v>
      </c>
      <c r="V587" s="199">
        <v>0</v>
      </c>
      <c r="W587" s="199">
        <v>0</v>
      </c>
      <c r="X587" s="199">
        <v>0</v>
      </c>
      <c r="Y587" s="199">
        <v>0</v>
      </c>
      <c r="Z587" s="199">
        <v>0</v>
      </c>
      <c r="AA587" s="199">
        <v>0</v>
      </c>
      <c r="AB587" s="199">
        <v>0</v>
      </c>
      <c r="AC587" s="199">
        <f>IFERROR(VLOOKUP('SAP Data'!$C587,'2021 Balance Sheet'!$B$7:$O$1335,'2021 Balance Sheet'!D$2, FALSE),0)</f>
        <v>0</v>
      </c>
      <c r="AD587" s="199">
        <f>IFERROR(VLOOKUP('SAP Data'!$C587,'2021 Balance Sheet'!$B$7:$O$1335,'2021 Balance Sheet'!E$2, FALSE),0)</f>
        <v>0</v>
      </c>
      <c r="AE587" s="199">
        <f>IFERROR(VLOOKUP('SAP Data'!$C587,'2021 Balance Sheet'!$B$7:$O$1335,'2021 Balance Sheet'!F$2, FALSE),0)</f>
        <v>0</v>
      </c>
      <c r="AF587" s="199">
        <f>IFERROR(VLOOKUP('SAP Data'!$C587,'2021 Balance Sheet'!$B$7:$O$1335,'2021 Balance Sheet'!G$2, FALSE),0)</f>
        <v>0</v>
      </c>
      <c r="AG587" s="199">
        <f>IFERROR(VLOOKUP('SAP Data'!$C587,'2021 Balance Sheet'!$B$7:$O$1335,'2021 Balance Sheet'!H$2, FALSE),0)</f>
        <v>0</v>
      </c>
      <c r="AH587" s="199">
        <f>IFERROR(VLOOKUP('SAP Data'!$C587,'2021 Balance Sheet'!$B$7:$O$1335,'2021 Balance Sheet'!I$2, FALSE),0)</f>
        <v>0</v>
      </c>
      <c r="AI587" s="199">
        <f>IFERROR(VLOOKUP('SAP Data'!$C587,'2021 Balance Sheet'!$B$7:$O$1335,'2021 Balance Sheet'!J$2, FALSE),0)</f>
        <v>0</v>
      </c>
      <c r="AJ587" s="199">
        <f>IFERROR(VLOOKUP('SAP Data'!$C587,'2021 Balance Sheet'!$B$7:$O$1335,'2021 Balance Sheet'!K$2, FALSE),0)</f>
        <v>0</v>
      </c>
      <c r="AK587" s="199">
        <f>IFERROR(VLOOKUP('SAP Data'!$C587,'2021 Balance Sheet'!$B$7:$O$1335,'2021 Balance Sheet'!L$2, FALSE),0)</f>
        <v>0</v>
      </c>
      <c r="AL587" s="199">
        <f>IFERROR(VLOOKUP('SAP Data'!$C587,'2021 Balance Sheet'!$B$7:$O$1335,'2021 Balance Sheet'!M$2, FALSE),0)</f>
        <v>0</v>
      </c>
      <c r="AM587" s="199">
        <f>IFERROR(VLOOKUP('SAP Data'!$C587,'2021 Balance Sheet'!$B$7:$O$1335,'2021 Balance Sheet'!N$2, FALSE),0)</f>
        <v>0</v>
      </c>
      <c r="AN587" s="199">
        <f>IFERROR(VLOOKUP('SAP Data'!$C587,'2021 Balance Sheet'!$B$7:$O$1335,'2021 Balance Sheet'!O$2, FALSE),0)</f>
        <v>0</v>
      </c>
      <c r="AO587" s="198">
        <f t="shared" si="18"/>
        <v>0</v>
      </c>
    </row>
    <row r="588" spans="1:75" ht="15.75" thickBot="1" x14ac:dyDescent="0.3">
      <c r="A588" s="26" t="str">
        <f t="shared" si="19"/>
        <v>183005</v>
      </c>
      <c r="B588" s="126" t="s">
        <v>3274</v>
      </c>
      <c r="C588" s="153" t="s">
        <v>3275</v>
      </c>
      <c r="D588" s="125"/>
      <c r="E588" s="140"/>
      <c r="F588" s="140"/>
      <c r="G588" s="140"/>
      <c r="H588" s="140"/>
      <c r="I588" s="140"/>
      <c r="J588" s="140"/>
      <c r="K588" s="140"/>
      <c r="L588" s="140"/>
      <c r="M588" s="140"/>
      <c r="N588" s="140"/>
      <c r="O588" s="140"/>
      <c r="P588" s="140"/>
      <c r="Q588" s="199">
        <v>0</v>
      </c>
      <c r="R588" s="199">
        <v>0</v>
      </c>
      <c r="S588" s="199">
        <v>0</v>
      </c>
      <c r="T588" s="199">
        <v>0</v>
      </c>
      <c r="U588" s="199">
        <v>0</v>
      </c>
      <c r="V588" s="199">
        <v>0</v>
      </c>
      <c r="W588" s="199">
        <v>0</v>
      </c>
      <c r="X588" s="199">
        <v>0</v>
      </c>
      <c r="Y588" s="199">
        <v>0</v>
      </c>
      <c r="Z588" s="199">
        <v>0</v>
      </c>
      <c r="AA588" s="199">
        <v>0</v>
      </c>
      <c r="AB588" s="199">
        <v>0</v>
      </c>
      <c r="AC588" s="199">
        <f>IFERROR(VLOOKUP('SAP Data'!$C588,'2021 Balance Sheet'!$B$7:$O$1335,'2021 Balance Sheet'!D$2, FALSE),0)</f>
        <v>0</v>
      </c>
      <c r="AD588" s="199">
        <f>IFERROR(VLOOKUP('SAP Data'!$C588,'2021 Balance Sheet'!$B$7:$O$1335,'2021 Balance Sheet'!E$2, FALSE),0)</f>
        <v>0</v>
      </c>
      <c r="AE588" s="199">
        <f>IFERROR(VLOOKUP('SAP Data'!$C588,'2021 Balance Sheet'!$B$7:$O$1335,'2021 Balance Sheet'!F$2, FALSE),0)</f>
        <v>0</v>
      </c>
      <c r="AF588" s="199">
        <f>IFERROR(VLOOKUP('SAP Data'!$C588,'2021 Balance Sheet'!$B$7:$O$1335,'2021 Balance Sheet'!G$2, FALSE),0)</f>
        <v>0</v>
      </c>
      <c r="AG588" s="199">
        <f>IFERROR(VLOOKUP('SAP Data'!$C588,'2021 Balance Sheet'!$B$7:$O$1335,'2021 Balance Sheet'!H$2, FALSE),0)</f>
        <v>0</v>
      </c>
      <c r="AH588" s="199">
        <f>IFERROR(VLOOKUP('SAP Data'!$C588,'2021 Balance Sheet'!$B$7:$O$1335,'2021 Balance Sheet'!I$2, FALSE),0)</f>
        <v>0</v>
      </c>
      <c r="AI588" s="199">
        <f>IFERROR(VLOOKUP('SAP Data'!$C588,'2021 Balance Sheet'!$B$7:$O$1335,'2021 Balance Sheet'!J$2, FALSE),0)</f>
        <v>0</v>
      </c>
      <c r="AJ588" s="199">
        <f>IFERROR(VLOOKUP('SAP Data'!$C588,'2021 Balance Sheet'!$B$7:$O$1335,'2021 Balance Sheet'!K$2, FALSE),0)</f>
        <v>0</v>
      </c>
      <c r="AK588" s="199">
        <f>IFERROR(VLOOKUP('SAP Data'!$C588,'2021 Balance Sheet'!$B$7:$O$1335,'2021 Balance Sheet'!L$2, FALSE),0)</f>
        <v>0</v>
      </c>
      <c r="AL588" s="199">
        <f>IFERROR(VLOOKUP('SAP Data'!$C588,'2021 Balance Sheet'!$B$7:$O$1335,'2021 Balance Sheet'!M$2, FALSE),0)</f>
        <v>0</v>
      </c>
      <c r="AM588" s="199">
        <f>IFERROR(VLOOKUP('SAP Data'!$C588,'2021 Balance Sheet'!$B$7:$O$1335,'2021 Balance Sheet'!N$2, FALSE),0)</f>
        <v>0</v>
      </c>
      <c r="AN588" s="199">
        <f>IFERROR(VLOOKUP('SAP Data'!$C588,'2021 Balance Sheet'!$B$7:$O$1335,'2021 Balance Sheet'!O$2, FALSE),0)</f>
        <v>0</v>
      </c>
      <c r="AO588" s="198">
        <f t="shared" si="18"/>
        <v>0</v>
      </c>
    </row>
    <row r="589" spans="1:75" ht="15.75" thickBot="1" x14ac:dyDescent="0.3">
      <c r="A589" s="26" t="str">
        <f t="shared" si="19"/>
        <v>183006</v>
      </c>
      <c r="B589" s="126" t="s">
        <v>3276</v>
      </c>
      <c r="C589" s="153" t="s">
        <v>3277</v>
      </c>
      <c r="D589" s="125"/>
      <c r="E589" s="140"/>
      <c r="F589" s="140"/>
      <c r="G589" s="140"/>
      <c r="H589" s="140"/>
      <c r="I589" s="140"/>
      <c r="J589" s="140"/>
      <c r="K589" s="140"/>
      <c r="L589" s="140"/>
      <c r="M589" s="140"/>
      <c r="N589" s="140"/>
      <c r="O589" s="140"/>
      <c r="P589" s="140"/>
      <c r="Q589" s="199">
        <v>0</v>
      </c>
      <c r="R589" s="199">
        <v>0</v>
      </c>
      <c r="S589" s="199">
        <v>0</v>
      </c>
      <c r="T589" s="199">
        <v>0</v>
      </c>
      <c r="U589" s="199">
        <v>0</v>
      </c>
      <c r="V589" s="199">
        <v>0</v>
      </c>
      <c r="W589" s="199">
        <v>0</v>
      </c>
      <c r="X589" s="199">
        <v>0</v>
      </c>
      <c r="Y589" s="199">
        <v>0</v>
      </c>
      <c r="Z589" s="199">
        <v>0</v>
      </c>
      <c r="AA589" s="199">
        <v>0</v>
      </c>
      <c r="AB589" s="199">
        <v>0</v>
      </c>
      <c r="AC589" s="199">
        <f>IFERROR(VLOOKUP('SAP Data'!$C589,'2021 Balance Sheet'!$B$7:$O$1335,'2021 Balance Sheet'!D$2, FALSE),0)</f>
        <v>0</v>
      </c>
      <c r="AD589" s="199">
        <f>IFERROR(VLOOKUP('SAP Data'!$C589,'2021 Balance Sheet'!$B$7:$O$1335,'2021 Balance Sheet'!E$2, FALSE),0)</f>
        <v>0</v>
      </c>
      <c r="AE589" s="199">
        <f>IFERROR(VLOOKUP('SAP Data'!$C589,'2021 Balance Sheet'!$B$7:$O$1335,'2021 Balance Sheet'!F$2, FALSE),0)</f>
        <v>0</v>
      </c>
      <c r="AF589" s="199">
        <f>IFERROR(VLOOKUP('SAP Data'!$C589,'2021 Balance Sheet'!$B$7:$O$1335,'2021 Balance Sheet'!G$2, FALSE),0)</f>
        <v>0</v>
      </c>
      <c r="AG589" s="199">
        <f>IFERROR(VLOOKUP('SAP Data'!$C589,'2021 Balance Sheet'!$B$7:$O$1335,'2021 Balance Sheet'!H$2, FALSE),0)</f>
        <v>0</v>
      </c>
      <c r="AH589" s="199">
        <f>IFERROR(VLOOKUP('SAP Data'!$C589,'2021 Balance Sheet'!$B$7:$O$1335,'2021 Balance Sheet'!I$2, FALSE),0)</f>
        <v>0</v>
      </c>
      <c r="AI589" s="199">
        <f>IFERROR(VLOOKUP('SAP Data'!$C589,'2021 Balance Sheet'!$B$7:$O$1335,'2021 Balance Sheet'!J$2, FALSE),0)</f>
        <v>0</v>
      </c>
      <c r="AJ589" s="199">
        <f>IFERROR(VLOOKUP('SAP Data'!$C589,'2021 Balance Sheet'!$B$7:$O$1335,'2021 Balance Sheet'!K$2, FALSE),0)</f>
        <v>0</v>
      </c>
      <c r="AK589" s="199">
        <f>IFERROR(VLOOKUP('SAP Data'!$C589,'2021 Balance Sheet'!$B$7:$O$1335,'2021 Balance Sheet'!L$2, FALSE),0)</f>
        <v>0</v>
      </c>
      <c r="AL589" s="199">
        <f>IFERROR(VLOOKUP('SAP Data'!$C589,'2021 Balance Sheet'!$B$7:$O$1335,'2021 Balance Sheet'!M$2, FALSE),0)</f>
        <v>0</v>
      </c>
      <c r="AM589" s="199">
        <f>IFERROR(VLOOKUP('SAP Data'!$C589,'2021 Balance Sheet'!$B$7:$O$1335,'2021 Balance Sheet'!N$2, FALSE),0)</f>
        <v>0</v>
      </c>
      <c r="AN589" s="199">
        <f>IFERROR(VLOOKUP('SAP Data'!$C589,'2021 Balance Sheet'!$B$7:$O$1335,'2021 Balance Sheet'!O$2, FALSE),0)</f>
        <v>0</v>
      </c>
      <c r="AO589" s="198">
        <f t="shared" si="18"/>
        <v>0</v>
      </c>
    </row>
    <row r="590" spans="1:75" ht="15.75" thickBot="1" x14ac:dyDescent="0.3">
      <c r="A590" s="26" t="str">
        <f t="shared" si="19"/>
        <v>184000</v>
      </c>
      <c r="B590" s="126" t="s">
        <v>872</v>
      </c>
      <c r="C590" s="153" t="s">
        <v>873</v>
      </c>
      <c r="D590" s="125" t="s">
        <v>4</v>
      </c>
      <c r="E590" s="139">
        <v>-523701.75</v>
      </c>
      <c r="F590" s="139">
        <v>-380023.65</v>
      </c>
      <c r="G590" s="139">
        <v>1434977.82</v>
      </c>
      <c r="H590" s="139">
        <v>1263800.17</v>
      </c>
      <c r="I590" s="139">
        <v>394596.76</v>
      </c>
      <c r="J590" s="139">
        <v>1819751.62</v>
      </c>
      <c r="K590" s="139">
        <v>1284690.3500000001</v>
      </c>
      <c r="L590" s="139">
        <v>688731.59</v>
      </c>
      <c r="M590" s="139">
        <v>2289092.79</v>
      </c>
      <c r="N590" s="139">
        <v>1731798.12</v>
      </c>
      <c r="O590" s="139">
        <v>1462461.33</v>
      </c>
      <c r="P590" s="139">
        <v>-0.04</v>
      </c>
      <c r="Q590" s="199">
        <v>85721.29</v>
      </c>
      <c r="R590" s="199">
        <v>-31043.49</v>
      </c>
      <c r="S590" s="199">
        <v>1424805.91</v>
      </c>
      <c r="T590" s="199">
        <v>757021.44</v>
      </c>
      <c r="U590" s="199">
        <v>43325.56</v>
      </c>
      <c r="V590" s="199">
        <v>560843.68999999994</v>
      </c>
      <c r="W590" s="199">
        <v>-287777.09000000003</v>
      </c>
      <c r="X590" s="199">
        <v>-1095241.68</v>
      </c>
      <c r="Y590" s="199">
        <v>-19283.13</v>
      </c>
      <c r="Z590" s="199">
        <v>-827678.23</v>
      </c>
      <c r="AA590" s="199">
        <v>-1654131.85</v>
      </c>
      <c r="AB590" s="199">
        <v>0</v>
      </c>
      <c r="AC590" s="199">
        <f>IFERROR(VLOOKUP('SAP Data'!$C590,'2021 Balance Sheet'!$B$7:$O$1335,'2021 Balance Sheet'!D$2, FALSE),0)</f>
        <v>-129659.57</v>
      </c>
      <c r="AD590" s="199">
        <f>IFERROR(VLOOKUP('SAP Data'!$C590,'2021 Balance Sheet'!$B$7:$O$1335,'2021 Balance Sheet'!E$2, FALSE),0)</f>
        <v>-251818.53</v>
      </c>
      <c r="AE590" s="199">
        <f>IFERROR(VLOOKUP('SAP Data'!$C590,'2021 Balance Sheet'!$B$7:$O$1335,'2021 Balance Sheet'!F$2, FALSE),0)</f>
        <v>862090.75</v>
      </c>
      <c r="AF590" s="199">
        <f>IFERROR(VLOOKUP('SAP Data'!$C590,'2021 Balance Sheet'!$B$7:$O$1335,'2021 Balance Sheet'!G$2, FALSE),0)</f>
        <v>221060.31</v>
      </c>
      <c r="AG590" s="199">
        <f>IFERROR(VLOOKUP('SAP Data'!$C590,'2021 Balance Sheet'!$B$7:$O$1335,'2021 Balance Sheet'!H$2, FALSE),0)</f>
        <v>-456706.77</v>
      </c>
      <c r="AH590" s="199">
        <f>IFERROR(VLOOKUP('SAP Data'!$C590,'2021 Balance Sheet'!$B$7:$O$1335,'2021 Balance Sheet'!I$2, FALSE),0)</f>
        <v>21342.69</v>
      </c>
      <c r="AI590" s="199">
        <f>IFERROR(VLOOKUP('SAP Data'!$C590,'2021 Balance Sheet'!$B$7:$O$1335,'2021 Balance Sheet'!J$2, FALSE),0)</f>
        <v>-713376.19</v>
      </c>
      <c r="AJ590" s="199">
        <f>IFERROR(VLOOKUP('SAP Data'!$C590,'2021 Balance Sheet'!$B$7:$O$1335,'2021 Balance Sheet'!K$2, FALSE),0)</f>
        <v>-1745154.43</v>
      </c>
      <c r="AK590" s="199">
        <f>IFERROR(VLOOKUP('SAP Data'!$C590,'2021 Balance Sheet'!$B$7:$O$1335,'2021 Balance Sheet'!L$2, FALSE),0)</f>
        <v>16216.57</v>
      </c>
      <c r="AL590" s="199">
        <f>IFERROR(VLOOKUP('SAP Data'!$C590,'2021 Balance Sheet'!$B$7:$O$1335,'2021 Balance Sheet'!M$2, FALSE),0)</f>
        <v>-773807.08</v>
      </c>
      <c r="AM590" s="199">
        <f>IFERROR(VLOOKUP('SAP Data'!$C590,'2021 Balance Sheet'!$B$7:$O$1335,'2021 Balance Sheet'!N$2, FALSE),0)</f>
        <v>-1759896.03</v>
      </c>
      <c r="AN590" s="199">
        <f>IFERROR(VLOOKUP('SAP Data'!$C590,'2021 Balance Sheet'!$B$7:$O$1335,'2021 Balance Sheet'!O$2, FALSE),0)</f>
        <v>0</v>
      </c>
      <c r="AO590" s="198">
        <f t="shared" si="18"/>
        <v>0</v>
      </c>
    </row>
    <row r="591" spans="1:75" ht="15.75" thickBot="1" x14ac:dyDescent="0.3">
      <c r="A591" s="26" t="str">
        <f t="shared" si="19"/>
        <v>184100</v>
      </c>
      <c r="B591" s="126" t="s">
        <v>875</v>
      </c>
      <c r="C591" s="153" t="s">
        <v>876</v>
      </c>
      <c r="D591" s="125" t="s">
        <v>4</v>
      </c>
      <c r="E591" s="140">
        <v>335507.3</v>
      </c>
      <c r="F591" s="140">
        <v>277583.76</v>
      </c>
      <c r="G591" s="140">
        <v>291459.42</v>
      </c>
      <c r="H591" s="140">
        <v>254788.11</v>
      </c>
      <c r="I591" s="140">
        <v>230400.01</v>
      </c>
      <c r="J591" s="140">
        <v>221869.46</v>
      </c>
      <c r="K591" s="140">
        <v>207664.43</v>
      </c>
      <c r="L591" s="140">
        <v>193927.79</v>
      </c>
      <c r="M591" s="140">
        <v>179522.41</v>
      </c>
      <c r="N591" s="140">
        <v>155728.94</v>
      </c>
      <c r="O591" s="140">
        <v>118157.56</v>
      </c>
      <c r="P591" s="140">
        <v>25798.400000000001</v>
      </c>
      <c r="Q591" s="199">
        <v>-39334.5</v>
      </c>
      <c r="R591" s="199">
        <v>-94095.6</v>
      </c>
      <c r="S591" s="199">
        <v>-13981.36</v>
      </c>
      <c r="T591" s="199">
        <v>-51344.19</v>
      </c>
      <c r="U591" s="199">
        <v>-74871.509999999995</v>
      </c>
      <c r="V591" s="199">
        <v>-83730.33</v>
      </c>
      <c r="W591" s="199">
        <v>-97656.2</v>
      </c>
      <c r="X591" s="199">
        <v>-110844.15</v>
      </c>
      <c r="Y591" s="199">
        <v>-124174.8</v>
      </c>
      <c r="Z591" s="199">
        <v>-140448.56</v>
      </c>
      <c r="AA591" s="199">
        <v>-177872.86</v>
      </c>
      <c r="AB591" s="199">
        <v>-83555.94</v>
      </c>
      <c r="AC591" s="199">
        <f>IFERROR(VLOOKUP('SAP Data'!$C591,'2021 Balance Sheet'!$B$7:$O$1335,'2021 Balance Sheet'!D$2, FALSE),0)</f>
        <v>-147710.5</v>
      </c>
      <c r="AD591" s="199">
        <f>IFERROR(VLOOKUP('SAP Data'!$C591,'2021 Balance Sheet'!$B$7:$O$1335,'2021 Balance Sheet'!E$2, FALSE),0)</f>
        <v>-201530.33</v>
      </c>
      <c r="AE591" s="199">
        <f>IFERROR(VLOOKUP('SAP Data'!$C591,'2021 Balance Sheet'!$B$7:$O$1335,'2021 Balance Sheet'!F$2, FALSE),0)</f>
        <v>-62798.27</v>
      </c>
      <c r="AF591" s="199">
        <f>IFERROR(VLOOKUP('SAP Data'!$C591,'2021 Balance Sheet'!$B$7:$O$1335,'2021 Balance Sheet'!G$2, FALSE),0)</f>
        <v>-102800.76</v>
      </c>
      <c r="AG591" s="199">
        <f>IFERROR(VLOOKUP('SAP Data'!$C591,'2021 Balance Sheet'!$B$7:$O$1335,'2021 Balance Sheet'!H$2, FALSE),0)</f>
        <v>-127457.27</v>
      </c>
      <c r="AH591" s="199">
        <f>IFERROR(VLOOKUP('SAP Data'!$C591,'2021 Balance Sheet'!$B$7:$O$1335,'2021 Balance Sheet'!I$2, FALSE),0)</f>
        <v>-146726.97</v>
      </c>
      <c r="AI591" s="199">
        <f>IFERROR(VLOOKUP('SAP Data'!$C591,'2021 Balance Sheet'!$B$7:$O$1335,'2021 Balance Sheet'!J$2, FALSE),0)</f>
        <v>-161063.41</v>
      </c>
      <c r="AJ591" s="199">
        <f>IFERROR(VLOOKUP('SAP Data'!$C591,'2021 Balance Sheet'!$B$7:$O$1335,'2021 Balance Sheet'!K$2, FALSE),0)</f>
        <v>-174708.01</v>
      </c>
      <c r="AK591" s="199">
        <f>IFERROR(VLOOKUP('SAP Data'!$C591,'2021 Balance Sheet'!$B$7:$O$1335,'2021 Balance Sheet'!L$2, FALSE),0)</f>
        <v>-189234.83</v>
      </c>
      <c r="AL591" s="199">
        <f>IFERROR(VLOOKUP('SAP Data'!$C591,'2021 Balance Sheet'!$B$7:$O$1335,'2021 Balance Sheet'!M$2, FALSE),0)</f>
        <v>-211832.91</v>
      </c>
      <c r="AM591" s="199">
        <f>IFERROR(VLOOKUP('SAP Data'!$C591,'2021 Balance Sheet'!$B$7:$O$1335,'2021 Balance Sheet'!N$2, FALSE),0)</f>
        <v>-248873.25</v>
      </c>
      <c r="AN591" s="199">
        <f>IFERROR(VLOOKUP('SAP Data'!$C591,'2021 Balance Sheet'!$B$7:$O$1335,'2021 Balance Sheet'!O$2, FALSE),0)</f>
        <v>-0.6</v>
      </c>
      <c r="AO591" s="198">
        <f t="shared" si="18"/>
        <v>-83555.94</v>
      </c>
    </row>
    <row r="592" spans="1:75" s="135" customFormat="1" ht="15.75" thickBot="1" x14ac:dyDescent="0.3">
      <c r="A592" s="26" t="str">
        <f t="shared" si="19"/>
        <v>184105</v>
      </c>
      <c r="B592" s="357" t="s">
        <v>4151</v>
      </c>
      <c r="C592" s="356" t="s">
        <v>4152</v>
      </c>
      <c r="D592" s="125"/>
      <c r="E592" s="140"/>
      <c r="F592" s="140"/>
      <c r="G592" s="140"/>
      <c r="H592" s="140"/>
      <c r="I592" s="140"/>
      <c r="J592" s="140"/>
      <c r="K592" s="140"/>
      <c r="L592" s="140"/>
      <c r="M592" s="140"/>
      <c r="N592" s="140"/>
      <c r="O592" s="140"/>
      <c r="P592" s="140"/>
      <c r="Q592" s="199"/>
      <c r="R592" s="199"/>
      <c r="S592" s="199"/>
      <c r="T592" s="199"/>
      <c r="U592" s="199"/>
      <c r="V592" s="199"/>
      <c r="W592" s="199"/>
      <c r="X592" s="199"/>
      <c r="Y592" s="199"/>
      <c r="Z592" s="199"/>
      <c r="AA592" s="199"/>
      <c r="AB592" s="199"/>
      <c r="AC592" s="199">
        <f>IFERROR(VLOOKUP('SAP Data'!$C592,'2021 Balance Sheet'!$B$7:$O$1335,'2021 Balance Sheet'!D$2, FALSE),0)</f>
        <v>0</v>
      </c>
      <c r="AD592" s="199">
        <f>IFERROR(VLOOKUP('SAP Data'!$C592,'2021 Balance Sheet'!$B$7:$O$1335,'2021 Balance Sheet'!E$2, FALSE),0)</f>
        <v>0</v>
      </c>
      <c r="AE592" s="199">
        <f>IFERROR(VLOOKUP('SAP Data'!$C592,'2021 Balance Sheet'!$B$7:$O$1335,'2021 Balance Sheet'!F$2, FALSE),0)</f>
        <v>191036</v>
      </c>
      <c r="AF592" s="199">
        <f>IFERROR(VLOOKUP('SAP Data'!$C592,'2021 Balance Sheet'!$B$7:$O$1335,'2021 Balance Sheet'!G$2, FALSE),0)</f>
        <v>191036</v>
      </c>
      <c r="AG592" s="199">
        <f>IFERROR(VLOOKUP('SAP Data'!$C592,'2021 Balance Sheet'!$B$7:$O$1335,'2021 Balance Sheet'!H$2, FALSE),0)</f>
        <v>191036</v>
      </c>
      <c r="AH592" s="199">
        <f>IFERROR(VLOOKUP('SAP Data'!$C592,'2021 Balance Sheet'!$B$7:$O$1335,'2021 Balance Sheet'!I$2, FALSE),0)</f>
        <v>313709</v>
      </c>
      <c r="AI592" s="199">
        <f>IFERROR(VLOOKUP('SAP Data'!$C592,'2021 Balance Sheet'!$B$7:$O$1335,'2021 Balance Sheet'!J$2, FALSE),0)</f>
        <v>313709</v>
      </c>
      <c r="AJ592" s="199">
        <f>IFERROR(VLOOKUP('SAP Data'!$C592,'2021 Balance Sheet'!$B$7:$O$1335,'2021 Balance Sheet'!K$2, FALSE),0)</f>
        <v>313709</v>
      </c>
      <c r="AK592" s="199">
        <f>IFERROR(VLOOKUP('SAP Data'!$C592,'2021 Balance Sheet'!$B$7:$O$1335,'2021 Balance Sheet'!L$2, FALSE),0)</f>
        <v>313709</v>
      </c>
      <c r="AL592" s="199">
        <f>IFERROR(VLOOKUP('SAP Data'!$C592,'2021 Balance Sheet'!$B$7:$O$1335,'2021 Balance Sheet'!M$2, FALSE),0)</f>
        <v>313709</v>
      </c>
      <c r="AM592" s="199">
        <f>IFERROR(VLOOKUP('SAP Data'!$C592,'2021 Balance Sheet'!$B$7:$O$1335,'2021 Balance Sheet'!N$2, FALSE),0)</f>
        <v>313709</v>
      </c>
      <c r="AN592" s="199">
        <f>IFERROR(VLOOKUP('SAP Data'!$C592,'2021 Balance Sheet'!$B$7:$O$1335,'2021 Balance Sheet'!O$2, FALSE),0)</f>
        <v>208880.74</v>
      </c>
      <c r="AO592" s="198"/>
      <c r="AP592" s="50"/>
      <c r="AQ592" s="50"/>
      <c r="AR592" s="50"/>
      <c r="AS592" s="50"/>
      <c r="AT592" s="50"/>
      <c r="AU592" s="50"/>
      <c r="AV592" s="50"/>
      <c r="AW592" s="50"/>
      <c r="AX592" s="50"/>
      <c r="AY592" s="50"/>
      <c r="AZ592" s="50"/>
      <c r="BA592" s="50"/>
      <c r="BB592" s="50"/>
      <c r="BC592" s="50"/>
      <c r="BD592" s="50"/>
      <c r="BE592" s="50"/>
      <c r="BF592" s="50"/>
      <c r="BG592" s="50"/>
      <c r="BH592" s="50"/>
      <c r="BI592" s="50"/>
      <c r="BJ592" s="50"/>
      <c r="BK592" s="50"/>
      <c r="BL592" s="50"/>
      <c r="BM592" s="50"/>
      <c r="BN592" s="50"/>
      <c r="BO592" s="50"/>
      <c r="BP592" s="50"/>
      <c r="BQ592" s="50"/>
      <c r="BR592" s="50"/>
      <c r="BS592" s="50"/>
      <c r="BT592" s="50"/>
      <c r="BU592" s="50"/>
      <c r="BV592" s="50"/>
      <c r="BW592" s="50"/>
    </row>
    <row r="593" spans="1:41" ht="15.75" thickBot="1" x14ac:dyDescent="0.3">
      <c r="A593" s="26" t="str">
        <f t="shared" si="19"/>
        <v>184200</v>
      </c>
      <c r="B593" s="126" t="s">
        <v>3278</v>
      </c>
      <c r="C593" s="153" t="s">
        <v>3279</v>
      </c>
      <c r="D593" s="125"/>
      <c r="E593" s="140"/>
      <c r="F593" s="140"/>
      <c r="G593" s="140"/>
      <c r="H593" s="140"/>
      <c r="I593" s="140"/>
      <c r="J593" s="140"/>
      <c r="K593" s="140"/>
      <c r="L593" s="140"/>
      <c r="M593" s="140"/>
      <c r="N593" s="140"/>
      <c r="O593" s="140"/>
      <c r="P593" s="140"/>
      <c r="Q593" s="199">
        <v>0</v>
      </c>
      <c r="R593" s="199">
        <v>0</v>
      </c>
      <c r="S593" s="199">
        <v>0</v>
      </c>
      <c r="T593" s="199">
        <v>0</v>
      </c>
      <c r="U593" s="199">
        <v>0</v>
      </c>
      <c r="V593" s="199">
        <v>0</v>
      </c>
      <c r="W593" s="199">
        <v>0</v>
      </c>
      <c r="X593" s="199">
        <v>0</v>
      </c>
      <c r="Y593" s="199">
        <v>0</v>
      </c>
      <c r="Z593" s="199">
        <v>0</v>
      </c>
      <c r="AA593" s="199">
        <v>0</v>
      </c>
      <c r="AB593" s="199">
        <v>0</v>
      </c>
      <c r="AC593" s="199">
        <f>IFERROR(VLOOKUP('SAP Data'!$C593,'2021 Balance Sheet'!$B$7:$O$1335,'2021 Balance Sheet'!D$2, FALSE),0)</f>
        <v>0</v>
      </c>
      <c r="AD593" s="199">
        <f>IFERROR(VLOOKUP('SAP Data'!$C593,'2021 Balance Sheet'!$B$7:$O$1335,'2021 Balance Sheet'!E$2, FALSE),0)</f>
        <v>0</v>
      </c>
      <c r="AE593" s="199">
        <f>IFERROR(VLOOKUP('SAP Data'!$C593,'2021 Balance Sheet'!$B$7:$O$1335,'2021 Balance Sheet'!F$2, FALSE),0)</f>
        <v>0</v>
      </c>
      <c r="AF593" s="199">
        <f>IFERROR(VLOOKUP('SAP Data'!$C593,'2021 Balance Sheet'!$B$7:$O$1335,'2021 Balance Sheet'!G$2, FALSE),0)</f>
        <v>0</v>
      </c>
      <c r="AG593" s="199">
        <f>IFERROR(VLOOKUP('SAP Data'!$C593,'2021 Balance Sheet'!$B$7:$O$1335,'2021 Balance Sheet'!H$2, FALSE),0)</f>
        <v>0</v>
      </c>
      <c r="AH593" s="199">
        <f>IFERROR(VLOOKUP('SAP Data'!$C593,'2021 Balance Sheet'!$B$7:$O$1335,'2021 Balance Sheet'!I$2, FALSE),0)</f>
        <v>0</v>
      </c>
      <c r="AI593" s="199">
        <f>IFERROR(VLOOKUP('SAP Data'!$C593,'2021 Balance Sheet'!$B$7:$O$1335,'2021 Balance Sheet'!J$2, FALSE),0)</f>
        <v>0</v>
      </c>
      <c r="AJ593" s="199">
        <f>IFERROR(VLOOKUP('SAP Data'!$C593,'2021 Balance Sheet'!$B$7:$O$1335,'2021 Balance Sheet'!K$2, FALSE),0)</f>
        <v>0</v>
      </c>
      <c r="AK593" s="199">
        <f>IFERROR(VLOOKUP('SAP Data'!$C593,'2021 Balance Sheet'!$B$7:$O$1335,'2021 Balance Sheet'!L$2, FALSE),0)</f>
        <v>0</v>
      </c>
      <c r="AL593" s="199">
        <f>IFERROR(VLOOKUP('SAP Data'!$C593,'2021 Balance Sheet'!$B$7:$O$1335,'2021 Balance Sheet'!M$2, FALSE),0)</f>
        <v>0</v>
      </c>
      <c r="AM593" s="199">
        <f>IFERROR(VLOOKUP('SAP Data'!$C593,'2021 Balance Sheet'!$B$7:$O$1335,'2021 Balance Sheet'!N$2, FALSE),0)</f>
        <v>0</v>
      </c>
      <c r="AN593" s="199">
        <f>IFERROR(VLOOKUP('SAP Data'!$C593,'2021 Balance Sheet'!$B$7:$O$1335,'2021 Balance Sheet'!O$2, FALSE),0)</f>
        <v>0</v>
      </c>
      <c r="AO593" s="198">
        <f t="shared" si="18"/>
        <v>0</v>
      </c>
    </row>
    <row r="594" spans="1:41" ht="15.75" thickBot="1" x14ac:dyDescent="0.3">
      <c r="A594" s="26" t="str">
        <f t="shared" si="19"/>
        <v>184300</v>
      </c>
      <c r="B594" s="126" t="s">
        <v>3280</v>
      </c>
      <c r="C594" s="153" t="s">
        <v>3281</v>
      </c>
      <c r="D594" s="125"/>
      <c r="E594" s="140"/>
      <c r="F594" s="140"/>
      <c r="G594" s="140"/>
      <c r="H594" s="140"/>
      <c r="I594" s="140"/>
      <c r="J594" s="140"/>
      <c r="K594" s="140"/>
      <c r="L594" s="140"/>
      <c r="M594" s="140"/>
      <c r="N594" s="140"/>
      <c r="O594" s="140"/>
      <c r="P594" s="140"/>
      <c r="Q594" s="199">
        <v>0</v>
      </c>
      <c r="R594" s="199">
        <v>0</v>
      </c>
      <c r="S594" s="199">
        <v>0</v>
      </c>
      <c r="T594" s="199">
        <v>0</v>
      </c>
      <c r="U594" s="199">
        <v>0</v>
      </c>
      <c r="V594" s="199">
        <v>0</v>
      </c>
      <c r="W594" s="199">
        <v>0</v>
      </c>
      <c r="X594" s="199">
        <v>0</v>
      </c>
      <c r="Y594" s="199">
        <v>0</v>
      </c>
      <c r="Z594" s="199">
        <v>0</v>
      </c>
      <c r="AA594" s="199">
        <v>0</v>
      </c>
      <c r="AB594" s="199">
        <v>0</v>
      </c>
      <c r="AC594" s="199">
        <f>IFERROR(VLOOKUP('SAP Data'!$C594,'2021 Balance Sheet'!$B$7:$O$1335,'2021 Balance Sheet'!D$2, FALSE),0)</f>
        <v>0</v>
      </c>
      <c r="AD594" s="199">
        <f>IFERROR(VLOOKUP('SAP Data'!$C594,'2021 Balance Sheet'!$B$7:$O$1335,'2021 Balance Sheet'!E$2, FALSE),0)</f>
        <v>0</v>
      </c>
      <c r="AE594" s="199">
        <f>IFERROR(VLOOKUP('SAP Data'!$C594,'2021 Balance Sheet'!$B$7:$O$1335,'2021 Balance Sheet'!F$2, FALSE),0)</f>
        <v>0</v>
      </c>
      <c r="AF594" s="199">
        <f>IFERROR(VLOOKUP('SAP Data'!$C594,'2021 Balance Sheet'!$B$7:$O$1335,'2021 Balance Sheet'!G$2, FALSE),0)</f>
        <v>0</v>
      </c>
      <c r="AG594" s="199">
        <f>IFERROR(VLOOKUP('SAP Data'!$C594,'2021 Balance Sheet'!$B$7:$O$1335,'2021 Balance Sheet'!H$2, FALSE),0)</f>
        <v>0</v>
      </c>
      <c r="AH594" s="199">
        <f>IFERROR(VLOOKUP('SAP Data'!$C594,'2021 Balance Sheet'!$B$7:$O$1335,'2021 Balance Sheet'!I$2, FALSE),0)</f>
        <v>0</v>
      </c>
      <c r="AI594" s="199">
        <f>IFERROR(VLOOKUP('SAP Data'!$C594,'2021 Balance Sheet'!$B$7:$O$1335,'2021 Balance Sheet'!J$2, FALSE),0)</f>
        <v>0</v>
      </c>
      <c r="AJ594" s="199">
        <f>IFERROR(VLOOKUP('SAP Data'!$C594,'2021 Balance Sheet'!$B$7:$O$1335,'2021 Balance Sheet'!K$2, FALSE),0)</f>
        <v>0</v>
      </c>
      <c r="AK594" s="199">
        <f>IFERROR(VLOOKUP('SAP Data'!$C594,'2021 Balance Sheet'!$B$7:$O$1335,'2021 Balance Sheet'!L$2, FALSE),0)</f>
        <v>0</v>
      </c>
      <c r="AL594" s="199">
        <f>IFERROR(VLOOKUP('SAP Data'!$C594,'2021 Balance Sheet'!$B$7:$O$1335,'2021 Balance Sheet'!M$2, FALSE),0)</f>
        <v>0</v>
      </c>
      <c r="AM594" s="199">
        <f>IFERROR(VLOOKUP('SAP Data'!$C594,'2021 Balance Sheet'!$B$7:$O$1335,'2021 Balance Sheet'!N$2, FALSE),0)</f>
        <v>0</v>
      </c>
      <c r="AN594" s="199">
        <f>IFERROR(VLOOKUP('SAP Data'!$C594,'2021 Balance Sheet'!$B$7:$O$1335,'2021 Balance Sheet'!O$2, FALSE),0)</f>
        <v>0</v>
      </c>
      <c r="AO594" s="198">
        <f t="shared" si="18"/>
        <v>0</v>
      </c>
    </row>
    <row r="595" spans="1:41" ht="15.75" thickBot="1" x14ac:dyDescent="0.3">
      <c r="A595" s="26" t="str">
        <f t="shared" si="19"/>
        <v>184301</v>
      </c>
      <c r="B595" s="126" t="s">
        <v>3282</v>
      </c>
      <c r="C595" s="153" t="s">
        <v>3283</v>
      </c>
      <c r="D595" s="125"/>
      <c r="E595" s="140"/>
      <c r="F595" s="140"/>
      <c r="G595" s="140"/>
      <c r="H595" s="140"/>
      <c r="I595" s="140"/>
      <c r="J595" s="140"/>
      <c r="K595" s="140"/>
      <c r="L595" s="140"/>
      <c r="M595" s="140"/>
      <c r="N595" s="140"/>
      <c r="O595" s="140"/>
      <c r="P595" s="140"/>
      <c r="Q595" s="199">
        <v>0</v>
      </c>
      <c r="R595" s="199">
        <v>0</v>
      </c>
      <c r="S595" s="199">
        <v>0</v>
      </c>
      <c r="T595" s="199">
        <v>0</v>
      </c>
      <c r="U595" s="199">
        <v>0</v>
      </c>
      <c r="V595" s="199">
        <v>0</v>
      </c>
      <c r="W595" s="199">
        <v>0</v>
      </c>
      <c r="X595" s="199">
        <v>0</v>
      </c>
      <c r="Y595" s="199">
        <v>0</v>
      </c>
      <c r="Z595" s="199">
        <v>0</v>
      </c>
      <c r="AA595" s="199">
        <v>0</v>
      </c>
      <c r="AB595" s="199">
        <v>0</v>
      </c>
      <c r="AC595" s="199">
        <f>IFERROR(VLOOKUP('SAP Data'!$C595,'2021 Balance Sheet'!$B$7:$O$1335,'2021 Balance Sheet'!D$2, FALSE),0)</f>
        <v>0</v>
      </c>
      <c r="AD595" s="199">
        <f>IFERROR(VLOOKUP('SAP Data'!$C595,'2021 Balance Sheet'!$B$7:$O$1335,'2021 Balance Sheet'!E$2, FALSE),0)</f>
        <v>0</v>
      </c>
      <c r="AE595" s="199">
        <f>IFERROR(VLOOKUP('SAP Data'!$C595,'2021 Balance Sheet'!$B$7:$O$1335,'2021 Balance Sheet'!F$2, FALSE),0)</f>
        <v>0</v>
      </c>
      <c r="AF595" s="199">
        <f>IFERROR(VLOOKUP('SAP Data'!$C595,'2021 Balance Sheet'!$B$7:$O$1335,'2021 Balance Sheet'!G$2, FALSE),0)</f>
        <v>0</v>
      </c>
      <c r="AG595" s="199">
        <f>IFERROR(VLOOKUP('SAP Data'!$C595,'2021 Balance Sheet'!$B$7:$O$1335,'2021 Balance Sheet'!H$2, FALSE),0)</f>
        <v>0</v>
      </c>
      <c r="AH595" s="199">
        <f>IFERROR(VLOOKUP('SAP Data'!$C595,'2021 Balance Sheet'!$B$7:$O$1335,'2021 Balance Sheet'!I$2, FALSE),0)</f>
        <v>0</v>
      </c>
      <c r="AI595" s="199">
        <f>IFERROR(VLOOKUP('SAP Data'!$C595,'2021 Balance Sheet'!$B$7:$O$1335,'2021 Balance Sheet'!J$2, FALSE),0)</f>
        <v>0</v>
      </c>
      <c r="AJ595" s="199">
        <f>IFERROR(VLOOKUP('SAP Data'!$C595,'2021 Balance Sheet'!$B$7:$O$1335,'2021 Balance Sheet'!K$2, FALSE),0)</f>
        <v>0</v>
      </c>
      <c r="AK595" s="199">
        <f>IFERROR(VLOOKUP('SAP Data'!$C595,'2021 Balance Sheet'!$B$7:$O$1335,'2021 Balance Sheet'!L$2, FALSE),0)</f>
        <v>0</v>
      </c>
      <c r="AL595" s="199">
        <f>IFERROR(VLOOKUP('SAP Data'!$C595,'2021 Balance Sheet'!$B$7:$O$1335,'2021 Balance Sheet'!M$2, FALSE),0)</f>
        <v>0</v>
      </c>
      <c r="AM595" s="199">
        <f>IFERROR(VLOOKUP('SAP Data'!$C595,'2021 Balance Sheet'!$B$7:$O$1335,'2021 Balance Sheet'!N$2, FALSE),0)</f>
        <v>0</v>
      </c>
      <c r="AN595" s="199">
        <f>IFERROR(VLOOKUP('SAP Data'!$C595,'2021 Balance Sheet'!$B$7:$O$1335,'2021 Balance Sheet'!O$2, FALSE),0)</f>
        <v>0</v>
      </c>
      <c r="AO595" s="198">
        <f t="shared" si="18"/>
        <v>0</v>
      </c>
    </row>
    <row r="596" spans="1:41" ht="15.75" thickBot="1" x14ac:dyDescent="0.3">
      <c r="A596" s="26" t="str">
        <f t="shared" si="19"/>
        <v>184400</v>
      </c>
      <c r="B596" s="126" t="s">
        <v>3284</v>
      </c>
      <c r="C596" s="153" t="s">
        <v>3285</v>
      </c>
      <c r="D596" s="125"/>
      <c r="E596" s="140"/>
      <c r="F596" s="140"/>
      <c r="G596" s="140"/>
      <c r="H596" s="140"/>
      <c r="I596" s="140"/>
      <c r="J596" s="140"/>
      <c r="K596" s="140"/>
      <c r="L596" s="140"/>
      <c r="M596" s="140"/>
      <c r="N596" s="140"/>
      <c r="O596" s="140"/>
      <c r="P596" s="140"/>
      <c r="Q596" s="199">
        <v>0</v>
      </c>
      <c r="R596" s="199">
        <v>0</v>
      </c>
      <c r="S596" s="199">
        <v>0</v>
      </c>
      <c r="T596" s="199">
        <v>0</v>
      </c>
      <c r="U596" s="199">
        <v>0</v>
      </c>
      <c r="V596" s="199">
        <v>0</v>
      </c>
      <c r="W596" s="199">
        <v>0</v>
      </c>
      <c r="X596" s="199">
        <v>0</v>
      </c>
      <c r="Y596" s="199">
        <v>0</v>
      </c>
      <c r="Z596" s="199">
        <v>0</v>
      </c>
      <c r="AA596" s="199">
        <v>0</v>
      </c>
      <c r="AB596" s="199">
        <v>0</v>
      </c>
      <c r="AC596" s="199">
        <f>IFERROR(VLOOKUP('SAP Data'!$C596,'2021 Balance Sheet'!$B$7:$O$1335,'2021 Balance Sheet'!D$2, FALSE),0)</f>
        <v>0</v>
      </c>
      <c r="AD596" s="199">
        <f>IFERROR(VLOOKUP('SAP Data'!$C596,'2021 Balance Sheet'!$B$7:$O$1335,'2021 Balance Sheet'!E$2, FALSE),0)</f>
        <v>0</v>
      </c>
      <c r="AE596" s="199">
        <f>IFERROR(VLOOKUP('SAP Data'!$C596,'2021 Balance Sheet'!$B$7:$O$1335,'2021 Balance Sheet'!F$2, FALSE),0)</f>
        <v>0</v>
      </c>
      <c r="AF596" s="199">
        <f>IFERROR(VLOOKUP('SAP Data'!$C596,'2021 Balance Sheet'!$B$7:$O$1335,'2021 Balance Sheet'!G$2, FALSE),0)</f>
        <v>0</v>
      </c>
      <c r="AG596" s="199">
        <f>IFERROR(VLOOKUP('SAP Data'!$C596,'2021 Balance Sheet'!$B$7:$O$1335,'2021 Balance Sheet'!H$2, FALSE),0)</f>
        <v>0</v>
      </c>
      <c r="AH596" s="199">
        <f>IFERROR(VLOOKUP('SAP Data'!$C596,'2021 Balance Sheet'!$B$7:$O$1335,'2021 Balance Sheet'!I$2, FALSE),0)</f>
        <v>0</v>
      </c>
      <c r="AI596" s="199">
        <f>IFERROR(VLOOKUP('SAP Data'!$C596,'2021 Balance Sheet'!$B$7:$O$1335,'2021 Balance Sheet'!J$2, FALSE),0)</f>
        <v>0</v>
      </c>
      <c r="AJ596" s="199">
        <f>IFERROR(VLOOKUP('SAP Data'!$C596,'2021 Balance Sheet'!$B$7:$O$1335,'2021 Balance Sheet'!K$2, FALSE),0)</f>
        <v>0</v>
      </c>
      <c r="AK596" s="199">
        <f>IFERROR(VLOOKUP('SAP Data'!$C596,'2021 Balance Sheet'!$B$7:$O$1335,'2021 Balance Sheet'!L$2, FALSE),0)</f>
        <v>0</v>
      </c>
      <c r="AL596" s="199">
        <f>IFERROR(VLOOKUP('SAP Data'!$C596,'2021 Balance Sheet'!$B$7:$O$1335,'2021 Balance Sheet'!M$2, FALSE),0)</f>
        <v>0</v>
      </c>
      <c r="AM596" s="199">
        <f>IFERROR(VLOOKUP('SAP Data'!$C596,'2021 Balance Sheet'!$B$7:$O$1335,'2021 Balance Sheet'!N$2, FALSE),0)</f>
        <v>0</v>
      </c>
      <c r="AN596" s="199">
        <f>IFERROR(VLOOKUP('SAP Data'!$C596,'2021 Balance Sheet'!$B$7:$O$1335,'2021 Balance Sheet'!O$2, FALSE),0)</f>
        <v>0</v>
      </c>
      <c r="AO596" s="198">
        <f t="shared" si="18"/>
        <v>0</v>
      </c>
    </row>
    <row r="597" spans="1:41" ht="15.75" thickBot="1" x14ac:dyDescent="0.3">
      <c r="A597" s="26" t="str">
        <f t="shared" si="19"/>
        <v>184900</v>
      </c>
      <c r="B597" s="126" t="s">
        <v>878</v>
      </c>
      <c r="C597" s="153" t="s">
        <v>879</v>
      </c>
      <c r="D597" s="125" t="s">
        <v>4</v>
      </c>
      <c r="E597" s="139">
        <v>984.78</v>
      </c>
      <c r="F597" s="139">
        <v>1266.0999999999999</v>
      </c>
      <c r="G597" s="139">
        <v>0</v>
      </c>
      <c r="H597" s="139">
        <v>-2033.54</v>
      </c>
      <c r="I597" s="139">
        <v>-2033.28</v>
      </c>
      <c r="J597" s="139">
        <v>0</v>
      </c>
      <c r="K597" s="139">
        <v>12611</v>
      </c>
      <c r="L597" s="139">
        <v>12611</v>
      </c>
      <c r="M597" s="139">
        <v>0</v>
      </c>
      <c r="N597" s="139">
        <v>-619.82000000000005</v>
      </c>
      <c r="O597" s="139">
        <v>-1387.34</v>
      </c>
      <c r="P597" s="139">
        <v>-5</v>
      </c>
      <c r="Q597" s="199">
        <v>1.57</v>
      </c>
      <c r="R597" s="199">
        <v>1.83</v>
      </c>
      <c r="S597" s="199">
        <v>0</v>
      </c>
      <c r="T597" s="199">
        <v>170.9</v>
      </c>
      <c r="U597" s="199">
        <v>2289.12</v>
      </c>
      <c r="V597" s="199">
        <v>0</v>
      </c>
      <c r="W597" s="199">
        <v>48.38</v>
      </c>
      <c r="X597" s="199">
        <v>48.38</v>
      </c>
      <c r="Y597" s="199">
        <v>0</v>
      </c>
      <c r="Z597" s="199">
        <v>0</v>
      </c>
      <c r="AA597" s="199">
        <v>-27</v>
      </c>
      <c r="AB597" s="199">
        <v>0</v>
      </c>
      <c r="AC597" s="199">
        <f>IFERROR(VLOOKUP('SAP Data'!$C597,'2021 Balance Sheet'!$B$7:$O$1335,'2021 Balance Sheet'!D$2, FALSE),0)</f>
        <v>1158.32</v>
      </c>
      <c r="AD597" s="199">
        <f>IFERROR(VLOOKUP('SAP Data'!$C597,'2021 Balance Sheet'!$B$7:$O$1335,'2021 Balance Sheet'!E$2, FALSE),0)</f>
        <v>25.69</v>
      </c>
      <c r="AE597" s="199">
        <f>IFERROR(VLOOKUP('SAP Data'!$C597,'2021 Balance Sheet'!$B$7:$O$1335,'2021 Balance Sheet'!F$2, FALSE),0)</f>
        <v>0</v>
      </c>
      <c r="AF597" s="199">
        <f>IFERROR(VLOOKUP('SAP Data'!$C597,'2021 Balance Sheet'!$B$7:$O$1335,'2021 Balance Sheet'!G$2, FALSE),0)</f>
        <v>4.08</v>
      </c>
      <c r="AG597" s="199">
        <f>IFERROR(VLOOKUP('SAP Data'!$C597,'2021 Balance Sheet'!$B$7:$O$1335,'2021 Balance Sheet'!H$2, FALSE),0)</f>
        <v>-644.94000000000005</v>
      </c>
      <c r="AH597" s="199">
        <f>IFERROR(VLOOKUP('SAP Data'!$C597,'2021 Balance Sheet'!$B$7:$O$1335,'2021 Balance Sheet'!I$2, FALSE),0)</f>
        <v>0</v>
      </c>
      <c r="AI597" s="199">
        <f>IFERROR(VLOOKUP('SAP Data'!$C597,'2021 Balance Sheet'!$B$7:$O$1335,'2021 Balance Sheet'!J$2, FALSE),0)</f>
        <v>37.5</v>
      </c>
      <c r="AJ597" s="199">
        <f>IFERROR(VLOOKUP('SAP Data'!$C597,'2021 Balance Sheet'!$B$7:$O$1335,'2021 Balance Sheet'!K$2, FALSE),0)</f>
        <v>-33043.040000000001</v>
      </c>
      <c r="AK597" s="199">
        <f>IFERROR(VLOOKUP('SAP Data'!$C597,'2021 Balance Sheet'!$B$7:$O$1335,'2021 Balance Sheet'!L$2, FALSE),0)</f>
        <v>0</v>
      </c>
      <c r="AL597" s="199">
        <f>IFERROR(VLOOKUP('SAP Data'!$C597,'2021 Balance Sheet'!$B$7:$O$1335,'2021 Balance Sheet'!M$2, FALSE),0)</f>
        <v>13.3</v>
      </c>
      <c r="AM597" s="199">
        <f>IFERROR(VLOOKUP('SAP Data'!$C597,'2021 Balance Sheet'!$B$7:$O$1335,'2021 Balance Sheet'!N$2, FALSE),0)</f>
        <v>12.48</v>
      </c>
      <c r="AN597" s="199">
        <f>IFERROR(VLOOKUP('SAP Data'!$C597,'2021 Balance Sheet'!$B$7:$O$1335,'2021 Balance Sheet'!O$2, FALSE),0)</f>
        <v>0</v>
      </c>
      <c r="AO597" s="198">
        <f t="shared" si="18"/>
        <v>0</v>
      </c>
    </row>
    <row r="598" spans="1:41" ht="15.75" thickBot="1" x14ac:dyDescent="0.3">
      <c r="A598" s="26" t="str">
        <f t="shared" si="19"/>
        <v>184999</v>
      </c>
      <c r="B598" s="126" t="s">
        <v>881</v>
      </c>
      <c r="C598" s="153" t="s">
        <v>882</v>
      </c>
      <c r="D598" s="125" t="s">
        <v>4</v>
      </c>
      <c r="E598" s="140">
        <v>0</v>
      </c>
      <c r="F598" s="140">
        <v>0</v>
      </c>
      <c r="G598" s="140">
        <v>0</v>
      </c>
      <c r="H598" s="140">
        <v>0</v>
      </c>
      <c r="I598" s="140">
        <v>0</v>
      </c>
      <c r="J598" s="140">
        <v>0</v>
      </c>
      <c r="K598" s="140">
        <v>0</v>
      </c>
      <c r="L598" s="140">
        <v>0</v>
      </c>
      <c r="M598" s="140">
        <v>0</v>
      </c>
      <c r="N598" s="140">
        <v>0</v>
      </c>
      <c r="O598" s="140">
        <v>0</v>
      </c>
      <c r="P598" s="140">
        <v>0</v>
      </c>
      <c r="Q598" s="199">
        <v>0</v>
      </c>
      <c r="R598" s="199">
        <v>0</v>
      </c>
      <c r="S598" s="199">
        <v>0</v>
      </c>
      <c r="T598" s="199">
        <v>0</v>
      </c>
      <c r="U598" s="199">
        <v>0</v>
      </c>
      <c r="V598" s="199">
        <v>0</v>
      </c>
      <c r="W598" s="199">
        <v>0</v>
      </c>
      <c r="X598" s="199">
        <v>0</v>
      </c>
      <c r="Y598" s="199">
        <v>0</v>
      </c>
      <c r="Z598" s="199">
        <v>0</v>
      </c>
      <c r="AA598" s="199">
        <v>0</v>
      </c>
      <c r="AB598" s="199">
        <v>0</v>
      </c>
      <c r="AC598" s="199">
        <f>IFERROR(VLOOKUP('SAP Data'!$C598,'2021 Balance Sheet'!$B$7:$O$1335,'2021 Balance Sheet'!D$2, FALSE),0)</f>
        <v>0</v>
      </c>
      <c r="AD598" s="199">
        <f>IFERROR(VLOOKUP('SAP Data'!$C598,'2021 Balance Sheet'!$B$7:$O$1335,'2021 Balance Sheet'!E$2, FALSE),0)</f>
        <v>0</v>
      </c>
      <c r="AE598" s="199">
        <f>IFERROR(VLOOKUP('SAP Data'!$C598,'2021 Balance Sheet'!$B$7:$O$1335,'2021 Balance Sheet'!F$2, FALSE),0)</f>
        <v>0</v>
      </c>
      <c r="AF598" s="199">
        <f>IFERROR(VLOOKUP('SAP Data'!$C598,'2021 Balance Sheet'!$B$7:$O$1335,'2021 Balance Sheet'!G$2, FALSE),0)</f>
        <v>0</v>
      </c>
      <c r="AG598" s="199">
        <f>IFERROR(VLOOKUP('SAP Data'!$C598,'2021 Balance Sheet'!$B$7:$O$1335,'2021 Balance Sheet'!H$2, FALSE),0)</f>
        <v>0</v>
      </c>
      <c r="AH598" s="199">
        <f>IFERROR(VLOOKUP('SAP Data'!$C598,'2021 Balance Sheet'!$B$7:$O$1335,'2021 Balance Sheet'!I$2, FALSE),0)</f>
        <v>0</v>
      </c>
      <c r="AI598" s="199">
        <f>IFERROR(VLOOKUP('SAP Data'!$C598,'2021 Balance Sheet'!$B$7:$O$1335,'2021 Balance Sheet'!J$2, FALSE),0)</f>
        <v>0</v>
      </c>
      <c r="AJ598" s="199">
        <f>IFERROR(VLOOKUP('SAP Data'!$C598,'2021 Balance Sheet'!$B$7:$O$1335,'2021 Balance Sheet'!K$2, FALSE),0)</f>
        <v>0</v>
      </c>
      <c r="AK598" s="199">
        <f>IFERROR(VLOOKUP('SAP Data'!$C598,'2021 Balance Sheet'!$B$7:$O$1335,'2021 Balance Sheet'!L$2, FALSE),0)</f>
        <v>0</v>
      </c>
      <c r="AL598" s="199">
        <f>IFERROR(VLOOKUP('SAP Data'!$C598,'2021 Balance Sheet'!$B$7:$O$1335,'2021 Balance Sheet'!M$2, FALSE),0)</f>
        <v>0</v>
      </c>
      <c r="AM598" s="199">
        <f>IFERROR(VLOOKUP('SAP Data'!$C598,'2021 Balance Sheet'!$B$7:$O$1335,'2021 Balance Sheet'!N$2, FALSE),0)</f>
        <v>0</v>
      </c>
      <c r="AN598" s="199">
        <f>IFERROR(VLOOKUP('SAP Data'!$C598,'2021 Balance Sheet'!$B$7:$O$1335,'2021 Balance Sheet'!O$2, FALSE),0)</f>
        <v>0</v>
      </c>
      <c r="AO598" s="198">
        <f t="shared" si="18"/>
        <v>0</v>
      </c>
    </row>
    <row r="599" spans="1:41" ht="15.75" thickBot="1" x14ac:dyDescent="0.3">
      <c r="A599" s="26" t="str">
        <f t="shared" si="19"/>
        <v>186001</v>
      </c>
      <c r="B599" s="126" t="s">
        <v>3286</v>
      </c>
      <c r="C599" s="153" t="s">
        <v>3287</v>
      </c>
      <c r="D599" s="125"/>
      <c r="E599" s="140"/>
      <c r="F599" s="140"/>
      <c r="G599" s="140"/>
      <c r="H599" s="140"/>
      <c r="I599" s="140"/>
      <c r="J599" s="140"/>
      <c r="K599" s="140"/>
      <c r="L599" s="140"/>
      <c r="M599" s="140"/>
      <c r="N599" s="140"/>
      <c r="O599" s="140"/>
      <c r="P599" s="140"/>
      <c r="Q599" s="199">
        <v>0</v>
      </c>
      <c r="R599" s="199">
        <v>0</v>
      </c>
      <c r="S599" s="199">
        <v>0</v>
      </c>
      <c r="T599" s="199">
        <v>0</v>
      </c>
      <c r="U599" s="199">
        <v>0</v>
      </c>
      <c r="V599" s="199">
        <v>0</v>
      </c>
      <c r="W599" s="199">
        <v>0</v>
      </c>
      <c r="X599" s="199">
        <v>0</v>
      </c>
      <c r="Y599" s="199">
        <v>0</v>
      </c>
      <c r="Z599" s="199">
        <v>0</v>
      </c>
      <c r="AA599" s="199">
        <v>0</v>
      </c>
      <c r="AB599" s="199">
        <v>0</v>
      </c>
      <c r="AC599" s="199">
        <f>IFERROR(VLOOKUP('SAP Data'!$C599,'2021 Balance Sheet'!$B$7:$O$1335,'2021 Balance Sheet'!D$2, FALSE),0)</f>
        <v>0</v>
      </c>
      <c r="AD599" s="199">
        <f>IFERROR(VLOOKUP('SAP Data'!$C599,'2021 Balance Sheet'!$B$7:$O$1335,'2021 Balance Sheet'!E$2, FALSE),0)</f>
        <v>0</v>
      </c>
      <c r="AE599" s="199">
        <f>IFERROR(VLOOKUP('SAP Data'!$C599,'2021 Balance Sheet'!$B$7:$O$1335,'2021 Balance Sheet'!F$2, FALSE),0)</f>
        <v>0</v>
      </c>
      <c r="AF599" s="199">
        <f>IFERROR(VLOOKUP('SAP Data'!$C599,'2021 Balance Sheet'!$B$7:$O$1335,'2021 Balance Sheet'!G$2, FALSE),0)</f>
        <v>0</v>
      </c>
      <c r="AG599" s="199">
        <f>IFERROR(VLOOKUP('SAP Data'!$C599,'2021 Balance Sheet'!$B$7:$O$1335,'2021 Balance Sheet'!H$2, FALSE),0)</f>
        <v>0</v>
      </c>
      <c r="AH599" s="199">
        <f>IFERROR(VLOOKUP('SAP Data'!$C599,'2021 Balance Sheet'!$B$7:$O$1335,'2021 Balance Sheet'!I$2, FALSE),0)</f>
        <v>0</v>
      </c>
      <c r="AI599" s="199">
        <f>IFERROR(VLOOKUP('SAP Data'!$C599,'2021 Balance Sheet'!$B$7:$O$1335,'2021 Balance Sheet'!J$2, FALSE),0)</f>
        <v>0</v>
      </c>
      <c r="AJ599" s="199">
        <f>IFERROR(VLOOKUP('SAP Data'!$C599,'2021 Balance Sheet'!$B$7:$O$1335,'2021 Balance Sheet'!K$2, FALSE),0)</f>
        <v>0</v>
      </c>
      <c r="AK599" s="199">
        <f>IFERROR(VLOOKUP('SAP Data'!$C599,'2021 Balance Sheet'!$B$7:$O$1335,'2021 Balance Sheet'!L$2, FALSE),0)</f>
        <v>0</v>
      </c>
      <c r="AL599" s="199">
        <f>IFERROR(VLOOKUP('SAP Data'!$C599,'2021 Balance Sheet'!$B$7:$O$1335,'2021 Balance Sheet'!M$2, FALSE),0)</f>
        <v>0</v>
      </c>
      <c r="AM599" s="199">
        <f>IFERROR(VLOOKUP('SAP Data'!$C599,'2021 Balance Sheet'!$B$7:$O$1335,'2021 Balance Sheet'!N$2, FALSE),0)</f>
        <v>0</v>
      </c>
      <c r="AN599" s="199">
        <f>IFERROR(VLOOKUP('SAP Data'!$C599,'2021 Balance Sheet'!$B$7:$O$1335,'2021 Balance Sheet'!O$2, FALSE),0)</f>
        <v>0</v>
      </c>
      <c r="AO599" s="198">
        <f t="shared" si="18"/>
        <v>0</v>
      </c>
    </row>
    <row r="600" spans="1:41" ht="15.75" thickBot="1" x14ac:dyDescent="0.3">
      <c r="A600" s="26" t="str">
        <f t="shared" si="19"/>
        <v>186002</v>
      </c>
      <c r="B600" s="126" t="s">
        <v>3288</v>
      </c>
      <c r="C600" s="153" t="s">
        <v>3289</v>
      </c>
      <c r="D600" s="125"/>
      <c r="E600" s="140"/>
      <c r="F600" s="140"/>
      <c r="G600" s="140"/>
      <c r="H600" s="140"/>
      <c r="I600" s="140"/>
      <c r="J600" s="140"/>
      <c r="K600" s="140"/>
      <c r="L600" s="140"/>
      <c r="M600" s="140"/>
      <c r="N600" s="140"/>
      <c r="O600" s="140"/>
      <c r="P600" s="140"/>
      <c r="Q600" s="199">
        <v>0</v>
      </c>
      <c r="R600" s="199">
        <v>0</v>
      </c>
      <c r="S600" s="199">
        <v>0</v>
      </c>
      <c r="T600" s="199">
        <v>0</v>
      </c>
      <c r="U600" s="199">
        <v>0</v>
      </c>
      <c r="V600" s="199">
        <v>0</v>
      </c>
      <c r="W600" s="199">
        <v>0</v>
      </c>
      <c r="X600" s="199">
        <v>0</v>
      </c>
      <c r="Y600" s="199">
        <v>0</v>
      </c>
      <c r="Z600" s="199">
        <v>0</v>
      </c>
      <c r="AA600" s="199">
        <v>0</v>
      </c>
      <c r="AB600" s="199">
        <v>0</v>
      </c>
      <c r="AC600" s="199">
        <f>IFERROR(VLOOKUP('SAP Data'!$C600,'2021 Balance Sheet'!$B$7:$O$1335,'2021 Balance Sheet'!D$2, FALSE),0)</f>
        <v>0</v>
      </c>
      <c r="AD600" s="199">
        <f>IFERROR(VLOOKUP('SAP Data'!$C600,'2021 Balance Sheet'!$B$7:$O$1335,'2021 Balance Sheet'!E$2, FALSE),0)</f>
        <v>0</v>
      </c>
      <c r="AE600" s="199">
        <f>IFERROR(VLOOKUP('SAP Data'!$C600,'2021 Balance Sheet'!$B$7:$O$1335,'2021 Balance Sheet'!F$2, FALSE),0)</f>
        <v>0</v>
      </c>
      <c r="AF600" s="199">
        <f>IFERROR(VLOOKUP('SAP Data'!$C600,'2021 Balance Sheet'!$B$7:$O$1335,'2021 Balance Sheet'!G$2, FALSE),0)</f>
        <v>0</v>
      </c>
      <c r="AG600" s="199">
        <f>IFERROR(VLOOKUP('SAP Data'!$C600,'2021 Balance Sheet'!$B$7:$O$1335,'2021 Balance Sheet'!H$2, FALSE),0)</f>
        <v>0</v>
      </c>
      <c r="AH600" s="199">
        <f>IFERROR(VLOOKUP('SAP Data'!$C600,'2021 Balance Sheet'!$B$7:$O$1335,'2021 Balance Sheet'!I$2, FALSE),0)</f>
        <v>0</v>
      </c>
      <c r="AI600" s="199">
        <f>IFERROR(VLOOKUP('SAP Data'!$C600,'2021 Balance Sheet'!$B$7:$O$1335,'2021 Balance Sheet'!J$2, FALSE),0)</f>
        <v>0</v>
      </c>
      <c r="AJ600" s="199">
        <f>IFERROR(VLOOKUP('SAP Data'!$C600,'2021 Balance Sheet'!$B$7:$O$1335,'2021 Balance Sheet'!K$2, FALSE),0)</f>
        <v>0</v>
      </c>
      <c r="AK600" s="199">
        <f>IFERROR(VLOOKUP('SAP Data'!$C600,'2021 Balance Sheet'!$B$7:$O$1335,'2021 Balance Sheet'!L$2, FALSE),0)</f>
        <v>0</v>
      </c>
      <c r="AL600" s="199">
        <f>IFERROR(VLOOKUP('SAP Data'!$C600,'2021 Balance Sheet'!$B$7:$O$1335,'2021 Balance Sheet'!M$2, FALSE),0)</f>
        <v>0</v>
      </c>
      <c r="AM600" s="199">
        <f>IFERROR(VLOOKUP('SAP Data'!$C600,'2021 Balance Sheet'!$B$7:$O$1335,'2021 Balance Sheet'!N$2, FALSE),0)</f>
        <v>0</v>
      </c>
      <c r="AN600" s="199">
        <f>IFERROR(VLOOKUP('SAP Data'!$C600,'2021 Balance Sheet'!$B$7:$O$1335,'2021 Balance Sheet'!O$2, FALSE),0)</f>
        <v>0</v>
      </c>
      <c r="AO600" s="198">
        <f t="shared" si="18"/>
        <v>0</v>
      </c>
    </row>
    <row r="601" spans="1:41" ht="15.75" thickBot="1" x14ac:dyDescent="0.3">
      <c r="A601" s="26" t="str">
        <f t="shared" si="19"/>
        <v>186003</v>
      </c>
      <c r="B601" s="126" t="s">
        <v>3290</v>
      </c>
      <c r="C601" s="153" t="s">
        <v>3291</v>
      </c>
      <c r="D601" s="125"/>
      <c r="E601" s="140"/>
      <c r="F601" s="140"/>
      <c r="G601" s="140"/>
      <c r="H601" s="140"/>
      <c r="I601" s="140"/>
      <c r="J601" s="140"/>
      <c r="K601" s="140"/>
      <c r="L601" s="140"/>
      <c r="M601" s="140"/>
      <c r="N601" s="140"/>
      <c r="O601" s="140"/>
      <c r="P601" s="140"/>
      <c r="Q601" s="199">
        <v>0</v>
      </c>
      <c r="R601" s="199">
        <v>0</v>
      </c>
      <c r="S601" s="199">
        <v>0</v>
      </c>
      <c r="T601" s="199">
        <v>0</v>
      </c>
      <c r="U601" s="199">
        <v>0</v>
      </c>
      <c r="V601" s="199">
        <v>0</v>
      </c>
      <c r="W601" s="199">
        <v>0</v>
      </c>
      <c r="X601" s="199">
        <v>0</v>
      </c>
      <c r="Y601" s="199">
        <v>0</v>
      </c>
      <c r="Z601" s="199">
        <v>0</v>
      </c>
      <c r="AA601" s="199">
        <v>0</v>
      </c>
      <c r="AB601" s="199">
        <v>0</v>
      </c>
      <c r="AC601" s="199">
        <f>IFERROR(VLOOKUP('SAP Data'!$C601,'2021 Balance Sheet'!$B$7:$O$1335,'2021 Balance Sheet'!D$2, FALSE),0)</f>
        <v>0</v>
      </c>
      <c r="AD601" s="199">
        <f>IFERROR(VLOOKUP('SAP Data'!$C601,'2021 Balance Sheet'!$B$7:$O$1335,'2021 Balance Sheet'!E$2, FALSE),0)</f>
        <v>0</v>
      </c>
      <c r="AE601" s="199">
        <f>IFERROR(VLOOKUP('SAP Data'!$C601,'2021 Balance Sheet'!$B$7:$O$1335,'2021 Balance Sheet'!F$2, FALSE),0)</f>
        <v>0</v>
      </c>
      <c r="AF601" s="199">
        <f>IFERROR(VLOOKUP('SAP Data'!$C601,'2021 Balance Sheet'!$B$7:$O$1335,'2021 Balance Sheet'!G$2, FALSE),0)</f>
        <v>0</v>
      </c>
      <c r="AG601" s="199">
        <f>IFERROR(VLOOKUP('SAP Data'!$C601,'2021 Balance Sheet'!$B$7:$O$1335,'2021 Balance Sheet'!H$2, FALSE),0)</f>
        <v>0</v>
      </c>
      <c r="AH601" s="199">
        <f>IFERROR(VLOOKUP('SAP Data'!$C601,'2021 Balance Sheet'!$B$7:$O$1335,'2021 Balance Sheet'!I$2, FALSE),0)</f>
        <v>0</v>
      </c>
      <c r="AI601" s="199">
        <f>IFERROR(VLOOKUP('SAP Data'!$C601,'2021 Balance Sheet'!$B$7:$O$1335,'2021 Balance Sheet'!J$2, FALSE),0)</f>
        <v>0</v>
      </c>
      <c r="AJ601" s="199">
        <f>IFERROR(VLOOKUP('SAP Data'!$C601,'2021 Balance Sheet'!$B$7:$O$1335,'2021 Balance Sheet'!K$2, FALSE),0)</f>
        <v>0</v>
      </c>
      <c r="AK601" s="199">
        <f>IFERROR(VLOOKUP('SAP Data'!$C601,'2021 Balance Sheet'!$B$7:$O$1335,'2021 Balance Sheet'!L$2, FALSE),0)</f>
        <v>0</v>
      </c>
      <c r="AL601" s="199">
        <f>IFERROR(VLOOKUP('SAP Data'!$C601,'2021 Balance Sheet'!$B$7:$O$1335,'2021 Balance Sheet'!M$2, FALSE),0)</f>
        <v>0</v>
      </c>
      <c r="AM601" s="199">
        <f>IFERROR(VLOOKUP('SAP Data'!$C601,'2021 Balance Sheet'!$B$7:$O$1335,'2021 Balance Sheet'!N$2, FALSE),0)</f>
        <v>0</v>
      </c>
      <c r="AN601" s="199">
        <f>IFERROR(VLOOKUP('SAP Data'!$C601,'2021 Balance Sheet'!$B$7:$O$1335,'2021 Balance Sheet'!O$2, FALSE),0)</f>
        <v>0</v>
      </c>
      <c r="AO601" s="198">
        <f t="shared" si="18"/>
        <v>0</v>
      </c>
    </row>
    <row r="602" spans="1:41" ht="15.75" thickBot="1" x14ac:dyDescent="0.3">
      <c r="A602" s="26" t="str">
        <f t="shared" si="19"/>
        <v>186004</v>
      </c>
      <c r="B602" s="126" t="s">
        <v>3292</v>
      </c>
      <c r="C602" s="153" t="s">
        <v>3293</v>
      </c>
      <c r="D602" s="125"/>
      <c r="E602" s="140"/>
      <c r="F602" s="140"/>
      <c r="G602" s="140"/>
      <c r="H602" s="140"/>
      <c r="I602" s="140"/>
      <c r="J602" s="140"/>
      <c r="K602" s="140"/>
      <c r="L602" s="140"/>
      <c r="M602" s="140"/>
      <c r="N602" s="140"/>
      <c r="O602" s="140"/>
      <c r="P602" s="140"/>
      <c r="Q602" s="199">
        <v>0</v>
      </c>
      <c r="R602" s="199">
        <v>0</v>
      </c>
      <c r="S602" s="199">
        <v>0</v>
      </c>
      <c r="T602" s="199">
        <v>0</v>
      </c>
      <c r="U602" s="199">
        <v>0</v>
      </c>
      <c r="V602" s="199">
        <v>0</v>
      </c>
      <c r="W602" s="199">
        <v>0</v>
      </c>
      <c r="X602" s="199">
        <v>0</v>
      </c>
      <c r="Y602" s="199">
        <v>0</v>
      </c>
      <c r="Z602" s="199">
        <v>0</v>
      </c>
      <c r="AA602" s="199">
        <v>0</v>
      </c>
      <c r="AB602" s="199">
        <v>0</v>
      </c>
      <c r="AC602" s="199">
        <f>IFERROR(VLOOKUP('SAP Data'!$C602,'2021 Balance Sheet'!$B$7:$O$1335,'2021 Balance Sheet'!D$2, FALSE),0)</f>
        <v>0</v>
      </c>
      <c r="AD602" s="199">
        <f>IFERROR(VLOOKUP('SAP Data'!$C602,'2021 Balance Sheet'!$B$7:$O$1335,'2021 Balance Sheet'!E$2, FALSE),0)</f>
        <v>0</v>
      </c>
      <c r="AE602" s="199">
        <f>IFERROR(VLOOKUP('SAP Data'!$C602,'2021 Balance Sheet'!$B$7:$O$1335,'2021 Balance Sheet'!F$2, FALSE),0)</f>
        <v>0</v>
      </c>
      <c r="AF602" s="199">
        <f>IFERROR(VLOOKUP('SAP Data'!$C602,'2021 Balance Sheet'!$B$7:$O$1335,'2021 Balance Sheet'!G$2, FALSE),0)</f>
        <v>0</v>
      </c>
      <c r="AG602" s="199">
        <f>IFERROR(VLOOKUP('SAP Data'!$C602,'2021 Balance Sheet'!$B$7:$O$1335,'2021 Balance Sheet'!H$2, FALSE),0)</f>
        <v>0</v>
      </c>
      <c r="AH602" s="199">
        <f>IFERROR(VLOOKUP('SAP Data'!$C602,'2021 Balance Sheet'!$B$7:$O$1335,'2021 Balance Sheet'!I$2, FALSE),0)</f>
        <v>0</v>
      </c>
      <c r="AI602" s="199">
        <f>IFERROR(VLOOKUP('SAP Data'!$C602,'2021 Balance Sheet'!$B$7:$O$1335,'2021 Balance Sheet'!J$2, FALSE),0)</f>
        <v>0</v>
      </c>
      <c r="AJ602" s="199">
        <f>IFERROR(VLOOKUP('SAP Data'!$C602,'2021 Balance Sheet'!$B$7:$O$1335,'2021 Balance Sheet'!K$2, FALSE),0)</f>
        <v>0</v>
      </c>
      <c r="AK602" s="199">
        <f>IFERROR(VLOOKUP('SAP Data'!$C602,'2021 Balance Sheet'!$B$7:$O$1335,'2021 Balance Sheet'!L$2, FALSE),0)</f>
        <v>0</v>
      </c>
      <c r="AL602" s="199">
        <f>IFERROR(VLOOKUP('SAP Data'!$C602,'2021 Balance Sheet'!$B$7:$O$1335,'2021 Balance Sheet'!M$2, FALSE),0)</f>
        <v>0</v>
      </c>
      <c r="AM602" s="199">
        <f>IFERROR(VLOOKUP('SAP Data'!$C602,'2021 Balance Sheet'!$B$7:$O$1335,'2021 Balance Sheet'!N$2, FALSE),0)</f>
        <v>0</v>
      </c>
      <c r="AN602" s="199">
        <f>IFERROR(VLOOKUP('SAP Data'!$C602,'2021 Balance Sheet'!$B$7:$O$1335,'2021 Balance Sheet'!O$2, FALSE),0)</f>
        <v>0</v>
      </c>
      <c r="AO602" s="198">
        <f t="shared" si="18"/>
        <v>0</v>
      </c>
    </row>
    <row r="603" spans="1:41" ht="15.75" thickBot="1" x14ac:dyDescent="0.3">
      <c r="A603" s="26" t="str">
        <f t="shared" si="19"/>
        <v>186005</v>
      </c>
      <c r="B603" s="126" t="s">
        <v>884</v>
      </c>
      <c r="C603" s="153" t="s">
        <v>885</v>
      </c>
      <c r="D603" s="125" t="s">
        <v>4</v>
      </c>
      <c r="E603" s="139">
        <v>992832.68</v>
      </c>
      <c r="F603" s="139">
        <v>997512.84</v>
      </c>
      <c r="G603" s="139">
        <v>997512.84</v>
      </c>
      <c r="H603" s="139">
        <v>1025279.6</v>
      </c>
      <c r="I603" s="139">
        <v>1025279.6</v>
      </c>
      <c r="J603" s="139">
        <v>1025279.6</v>
      </c>
      <c r="K603" s="139">
        <v>1030675.38</v>
      </c>
      <c r="L603" s="139">
        <v>1044637.62</v>
      </c>
      <c r="M603" s="139">
        <v>1044637.62</v>
      </c>
      <c r="N603" s="139">
        <v>1044637.62</v>
      </c>
      <c r="O603" s="139">
        <v>1044637.62</v>
      </c>
      <c r="P603" s="139">
        <v>1044677.33</v>
      </c>
      <c r="Q603" s="199">
        <v>1044677.33</v>
      </c>
      <c r="R603" s="199">
        <v>1044677.33</v>
      </c>
      <c r="S603" s="199">
        <v>1044677.33</v>
      </c>
      <c r="T603" s="199">
        <v>1044677.33</v>
      </c>
      <c r="U603" s="199">
        <v>1044677.33</v>
      </c>
      <c r="V603" s="199">
        <v>1057835.8600000001</v>
      </c>
      <c r="W603" s="199">
        <v>1068118.8600000001</v>
      </c>
      <c r="X603" s="199">
        <v>1068118.8600000001</v>
      </c>
      <c r="Y603" s="199">
        <v>1077617.6399999999</v>
      </c>
      <c r="Z603" s="199">
        <v>1077617.6399999999</v>
      </c>
      <c r="AA603" s="199">
        <v>1077617.6399999999</v>
      </c>
      <c r="AB603" s="199">
        <v>1077617.6399999999</v>
      </c>
      <c r="AC603" s="199">
        <f>IFERROR(VLOOKUP('SAP Data'!$C603,'2021 Balance Sheet'!$B$7:$O$1335,'2021 Balance Sheet'!D$2, FALSE),0)</f>
        <v>1077617.6399999999</v>
      </c>
      <c r="AD603" s="199">
        <f>IFERROR(VLOOKUP('SAP Data'!$C603,'2021 Balance Sheet'!$B$7:$O$1335,'2021 Balance Sheet'!E$2, FALSE),0)</f>
        <v>1079249.8899999999</v>
      </c>
      <c r="AE603" s="199">
        <f>IFERROR(VLOOKUP('SAP Data'!$C603,'2021 Balance Sheet'!$B$7:$O$1335,'2021 Balance Sheet'!F$2, FALSE),0)</f>
        <v>1091649.9099999999</v>
      </c>
      <c r="AF603" s="199">
        <f>IFERROR(VLOOKUP('SAP Data'!$C603,'2021 Balance Sheet'!$B$7:$O$1335,'2021 Balance Sheet'!G$2, FALSE),0)</f>
        <v>1097597.67</v>
      </c>
      <c r="AG603" s="199">
        <f>IFERROR(VLOOKUP('SAP Data'!$C603,'2021 Balance Sheet'!$B$7:$O$1335,'2021 Balance Sheet'!H$2, FALSE),0)</f>
        <v>1098425.68</v>
      </c>
      <c r="AH603" s="199">
        <f>IFERROR(VLOOKUP('SAP Data'!$C603,'2021 Balance Sheet'!$B$7:$O$1335,'2021 Balance Sheet'!I$2, FALSE),0)</f>
        <v>1098425.68</v>
      </c>
      <c r="AI603" s="199">
        <f>IFERROR(VLOOKUP('SAP Data'!$C603,'2021 Balance Sheet'!$B$7:$O$1335,'2021 Balance Sheet'!J$2, FALSE),0)</f>
        <v>1101344.47</v>
      </c>
      <c r="AJ603" s="199">
        <f>IFERROR(VLOOKUP('SAP Data'!$C603,'2021 Balance Sheet'!$B$7:$O$1335,'2021 Balance Sheet'!K$2, FALSE),0)</f>
        <v>1106716.49</v>
      </c>
      <c r="AK603" s="199">
        <f>IFERROR(VLOOKUP('SAP Data'!$C603,'2021 Balance Sheet'!$B$7:$O$1335,'2021 Balance Sheet'!L$2, FALSE),0)</f>
        <v>1117686.3500000001</v>
      </c>
      <c r="AL603" s="199">
        <f>IFERROR(VLOOKUP('SAP Data'!$C603,'2021 Balance Sheet'!$B$7:$O$1335,'2021 Balance Sheet'!M$2, FALSE),0)</f>
        <v>1117686.3500000001</v>
      </c>
      <c r="AM603" s="199">
        <f>IFERROR(VLOOKUP('SAP Data'!$C603,'2021 Balance Sheet'!$B$7:$O$1335,'2021 Balance Sheet'!N$2, FALSE),0)</f>
        <v>1118511.3500000001</v>
      </c>
      <c r="AN603" s="199">
        <f>IFERROR(VLOOKUP('SAP Data'!$C603,'2021 Balance Sheet'!$B$7:$O$1335,'2021 Balance Sheet'!O$2, FALSE),0)</f>
        <v>1123494.69</v>
      </c>
      <c r="AO603" s="198">
        <f t="shared" si="18"/>
        <v>1077617.6399999999</v>
      </c>
    </row>
    <row r="604" spans="1:41" ht="15.75" thickBot="1" x14ac:dyDescent="0.3">
      <c r="A604" s="26" t="str">
        <f t="shared" si="19"/>
        <v>186006</v>
      </c>
      <c r="B604" s="126" t="s">
        <v>887</v>
      </c>
      <c r="C604" s="153" t="s">
        <v>888</v>
      </c>
      <c r="D604" s="125" t="s">
        <v>4</v>
      </c>
      <c r="E604" s="140">
        <v>-822213.88</v>
      </c>
      <c r="F604" s="140">
        <v>-827692.93</v>
      </c>
      <c r="G604" s="140">
        <v>-833288.99</v>
      </c>
      <c r="H604" s="140">
        <v>-838885.05</v>
      </c>
      <c r="I604" s="140">
        <v>-845211.81</v>
      </c>
      <c r="J604" s="140">
        <v>-851538.57</v>
      </c>
      <c r="K604" s="140">
        <v>-857865.33</v>
      </c>
      <c r="L604" s="140">
        <v>-864346.26</v>
      </c>
      <c r="M604" s="140">
        <v>-871237.84</v>
      </c>
      <c r="N604" s="140">
        <v>-878129.42</v>
      </c>
      <c r="O604" s="140">
        <v>-885021</v>
      </c>
      <c r="P604" s="140">
        <v>-891912.58</v>
      </c>
      <c r="Q604" s="199">
        <v>-898804.16</v>
      </c>
      <c r="R604" s="199">
        <v>-905697.11</v>
      </c>
      <c r="S604" s="199">
        <v>-912590.06</v>
      </c>
      <c r="T604" s="199">
        <v>-919483.01</v>
      </c>
      <c r="U604" s="199">
        <v>-926375.96</v>
      </c>
      <c r="V604" s="199">
        <v>-933268.91</v>
      </c>
      <c r="W604" s="199">
        <v>-940710.13</v>
      </c>
      <c r="X604" s="199">
        <v>-948598.38</v>
      </c>
      <c r="Y604" s="199">
        <v>-954029.22</v>
      </c>
      <c r="Z604" s="199">
        <v>-959912.37</v>
      </c>
      <c r="AA604" s="199">
        <v>-965795.53</v>
      </c>
      <c r="AB604" s="199">
        <v>-971678.69</v>
      </c>
      <c r="AC604" s="199">
        <f>IFERROR(VLOOKUP('SAP Data'!$C604,'2021 Balance Sheet'!$B$7:$O$1335,'2021 Balance Sheet'!D$2, FALSE),0)</f>
        <v>-977561.85</v>
      </c>
      <c r="AD604" s="199">
        <f>IFERROR(VLOOKUP('SAP Data'!$C604,'2021 Balance Sheet'!$B$7:$O$1335,'2021 Balance Sheet'!E$2, FALSE),0)</f>
        <v>-983445.01</v>
      </c>
      <c r="AE604" s="199">
        <f>IFERROR(VLOOKUP('SAP Data'!$C604,'2021 Balance Sheet'!$B$7:$O$1335,'2021 Balance Sheet'!F$2, FALSE),0)</f>
        <v>-989328.17</v>
      </c>
      <c r="AF604" s="199">
        <f>IFERROR(VLOOKUP('SAP Data'!$C604,'2021 Balance Sheet'!$B$7:$O$1335,'2021 Balance Sheet'!G$2, FALSE),0)</f>
        <v>-996146.74</v>
      </c>
      <c r="AG604" s="199">
        <f>IFERROR(VLOOKUP('SAP Data'!$C604,'2021 Balance Sheet'!$B$7:$O$1335,'2021 Balance Sheet'!H$2, FALSE),0)</f>
        <v>-1003390.23</v>
      </c>
      <c r="AH604" s="199">
        <f>IFERROR(VLOOKUP('SAP Data'!$C604,'2021 Balance Sheet'!$B$7:$O$1335,'2021 Balance Sheet'!I$2, FALSE),0)</f>
        <v>-1010697.41</v>
      </c>
      <c r="AI604" s="199">
        <f>IFERROR(VLOOKUP('SAP Data'!$C604,'2021 Balance Sheet'!$B$7:$O$1335,'2021 Balance Sheet'!J$2, FALSE),0)</f>
        <v>-1018004.59</v>
      </c>
      <c r="AJ604" s="199">
        <f>IFERROR(VLOOKUP('SAP Data'!$C604,'2021 Balance Sheet'!$B$7:$O$1335,'2021 Balance Sheet'!K$2, FALSE),0)</f>
        <v>-1025311.77</v>
      </c>
      <c r="AK604" s="199">
        <f>IFERROR(VLOOKUP('SAP Data'!$C604,'2021 Balance Sheet'!$B$7:$O$1335,'2021 Balance Sheet'!L$2, FALSE),0)</f>
        <v>-1034545.02</v>
      </c>
      <c r="AL604" s="199">
        <f>IFERROR(VLOOKUP('SAP Data'!$C604,'2021 Balance Sheet'!$B$7:$O$1335,'2021 Balance Sheet'!M$2, FALSE),0)</f>
        <v>-1043778.27</v>
      </c>
      <c r="AM604" s="199">
        <f>IFERROR(VLOOKUP('SAP Data'!$C604,'2021 Balance Sheet'!$B$7:$O$1335,'2021 Balance Sheet'!N$2, FALSE),0)</f>
        <v>-1053011.52</v>
      </c>
      <c r="AN604" s="199">
        <f>IFERROR(VLOOKUP('SAP Data'!$C604,'2021 Balance Sheet'!$B$7:$O$1335,'2021 Balance Sheet'!O$2, FALSE),0)</f>
        <v>-1062362.6200000001</v>
      </c>
      <c r="AO604" s="198">
        <f t="shared" si="18"/>
        <v>-971678.69</v>
      </c>
    </row>
    <row r="605" spans="1:41" ht="15.75" thickBot="1" x14ac:dyDescent="0.3">
      <c r="A605" s="26" t="str">
        <f t="shared" si="19"/>
        <v>186008</v>
      </c>
      <c r="B605" s="126" t="s">
        <v>890</v>
      </c>
      <c r="C605" s="153" t="s">
        <v>891</v>
      </c>
      <c r="D605" s="125" t="s">
        <v>4</v>
      </c>
      <c r="E605" s="139">
        <v>0</v>
      </c>
      <c r="F605" s="139">
        <v>0</v>
      </c>
      <c r="G605" s="139">
        <v>0</v>
      </c>
      <c r="H605" s="139">
        <v>0</v>
      </c>
      <c r="I605" s="139">
        <v>0</v>
      </c>
      <c r="J605" s="139">
        <v>0</v>
      </c>
      <c r="K605" s="139">
        <v>0</v>
      </c>
      <c r="L605" s="139">
        <v>0</v>
      </c>
      <c r="M605" s="139">
        <v>0</v>
      </c>
      <c r="N605" s="139">
        <v>0</v>
      </c>
      <c r="O605" s="139">
        <v>0</v>
      </c>
      <c r="P605" s="139">
        <v>0</v>
      </c>
      <c r="Q605" s="199">
        <v>0</v>
      </c>
      <c r="R605" s="199">
        <v>0</v>
      </c>
      <c r="S605" s="199">
        <v>0</v>
      </c>
      <c r="T605" s="199">
        <v>0</v>
      </c>
      <c r="U605" s="199">
        <v>0</v>
      </c>
      <c r="V605" s="199">
        <v>0</v>
      </c>
      <c r="W605" s="199">
        <v>0</v>
      </c>
      <c r="X605" s="199">
        <v>0</v>
      </c>
      <c r="Y605" s="199">
        <v>0</v>
      </c>
      <c r="Z605" s="199">
        <v>0</v>
      </c>
      <c r="AA605" s="199">
        <v>0</v>
      </c>
      <c r="AB605" s="199">
        <v>0</v>
      </c>
      <c r="AC605" s="199">
        <f>IFERROR(VLOOKUP('SAP Data'!$C605,'2021 Balance Sheet'!$B$7:$O$1335,'2021 Balance Sheet'!D$2, FALSE),0)</f>
        <v>0</v>
      </c>
      <c r="AD605" s="199">
        <f>IFERROR(VLOOKUP('SAP Data'!$C605,'2021 Balance Sheet'!$B$7:$O$1335,'2021 Balance Sheet'!E$2, FALSE),0)</f>
        <v>0</v>
      </c>
      <c r="AE605" s="199">
        <f>IFERROR(VLOOKUP('SAP Data'!$C605,'2021 Balance Sheet'!$B$7:$O$1335,'2021 Balance Sheet'!F$2, FALSE),0)</f>
        <v>0</v>
      </c>
      <c r="AF605" s="199">
        <f>IFERROR(VLOOKUP('SAP Data'!$C605,'2021 Balance Sheet'!$B$7:$O$1335,'2021 Balance Sheet'!G$2, FALSE),0)</f>
        <v>0</v>
      </c>
      <c r="AG605" s="199">
        <f>IFERROR(VLOOKUP('SAP Data'!$C605,'2021 Balance Sheet'!$B$7:$O$1335,'2021 Balance Sheet'!H$2, FALSE),0)</f>
        <v>0</v>
      </c>
      <c r="AH605" s="199">
        <f>IFERROR(VLOOKUP('SAP Data'!$C605,'2021 Balance Sheet'!$B$7:$O$1335,'2021 Balance Sheet'!I$2, FALSE),0)</f>
        <v>0</v>
      </c>
      <c r="AI605" s="199">
        <f>IFERROR(VLOOKUP('SAP Data'!$C605,'2021 Balance Sheet'!$B$7:$O$1335,'2021 Balance Sheet'!J$2, FALSE),0)</f>
        <v>0</v>
      </c>
      <c r="AJ605" s="199">
        <f>IFERROR(VLOOKUP('SAP Data'!$C605,'2021 Balance Sheet'!$B$7:$O$1335,'2021 Balance Sheet'!K$2, FALSE),0)</f>
        <v>0</v>
      </c>
      <c r="AK605" s="199">
        <f>IFERROR(VLOOKUP('SAP Data'!$C605,'2021 Balance Sheet'!$B$7:$O$1335,'2021 Balance Sheet'!L$2, FALSE),0)</f>
        <v>0</v>
      </c>
      <c r="AL605" s="199">
        <f>IFERROR(VLOOKUP('SAP Data'!$C605,'2021 Balance Sheet'!$B$7:$O$1335,'2021 Balance Sheet'!M$2, FALSE),0)</f>
        <v>0</v>
      </c>
      <c r="AM605" s="199">
        <f>IFERROR(VLOOKUP('SAP Data'!$C605,'2021 Balance Sheet'!$B$7:$O$1335,'2021 Balance Sheet'!N$2, FALSE),0)</f>
        <v>0</v>
      </c>
      <c r="AN605" s="199">
        <f>IFERROR(VLOOKUP('SAP Data'!$C605,'2021 Balance Sheet'!$B$7:$O$1335,'2021 Balance Sheet'!O$2, FALSE),0)</f>
        <v>0</v>
      </c>
      <c r="AO605" s="198">
        <f t="shared" si="18"/>
        <v>0</v>
      </c>
    </row>
    <row r="606" spans="1:41" ht="15.75" thickBot="1" x14ac:dyDescent="0.3">
      <c r="A606" s="26" t="str">
        <f t="shared" si="19"/>
        <v>186009</v>
      </c>
      <c r="B606" s="126" t="s">
        <v>3294</v>
      </c>
      <c r="C606" s="153" t="s">
        <v>3295</v>
      </c>
      <c r="D606" s="125"/>
      <c r="E606" s="139"/>
      <c r="F606" s="139"/>
      <c r="G606" s="139"/>
      <c r="H606" s="139"/>
      <c r="I606" s="139"/>
      <c r="J606" s="139"/>
      <c r="K606" s="139"/>
      <c r="L606" s="139"/>
      <c r="M606" s="139"/>
      <c r="N606" s="139"/>
      <c r="O606" s="139"/>
      <c r="P606" s="139"/>
      <c r="Q606" s="199">
        <v>0</v>
      </c>
      <c r="R606" s="199">
        <v>0</v>
      </c>
      <c r="S606" s="199">
        <v>0</v>
      </c>
      <c r="T606" s="199">
        <v>0</v>
      </c>
      <c r="U606" s="199">
        <v>0</v>
      </c>
      <c r="V606" s="199">
        <v>0</v>
      </c>
      <c r="W606" s="199">
        <v>0</v>
      </c>
      <c r="X606" s="199">
        <v>0</v>
      </c>
      <c r="Y606" s="199">
        <v>0</v>
      </c>
      <c r="Z606" s="199">
        <v>0</v>
      </c>
      <c r="AA606" s="199">
        <v>0</v>
      </c>
      <c r="AB606" s="199">
        <v>0</v>
      </c>
      <c r="AC606" s="199">
        <f>IFERROR(VLOOKUP('SAP Data'!$C606,'2021 Balance Sheet'!$B$7:$O$1335,'2021 Balance Sheet'!D$2, FALSE),0)</f>
        <v>0</v>
      </c>
      <c r="AD606" s="199">
        <f>IFERROR(VLOOKUP('SAP Data'!$C606,'2021 Balance Sheet'!$B$7:$O$1335,'2021 Balance Sheet'!E$2, FALSE),0)</f>
        <v>0</v>
      </c>
      <c r="AE606" s="199">
        <f>IFERROR(VLOOKUP('SAP Data'!$C606,'2021 Balance Sheet'!$B$7:$O$1335,'2021 Balance Sheet'!F$2, FALSE),0)</f>
        <v>0</v>
      </c>
      <c r="AF606" s="199">
        <f>IFERROR(VLOOKUP('SAP Data'!$C606,'2021 Balance Sheet'!$B$7:$O$1335,'2021 Balance Sheet'!G$2, FALSE),0)</f>
        <v>0</v>
      </c>
      <c r="AG606" s="199">
        <f>IFERROR(VLOOKUP('SAP Data'!$C606,'2021 Balance Sheet'!$B$7:$O$1335,'2021 Balance Sheet'!H$2, FALSE),0)</f>
        <v>0</v>
      </c>
      <c r="AH606" s="199">
        <f>IFERROR(VLOOKUP('SAP Data'!$C606,'2021 Balance Sheet'!$B$7:$O$1335,'2021 Balance Sheet'!I$2, FALSE),0)</f>
        <v>0</v>
      </c>
      <c r="AI606" s="199">
        <f>IFERROR(VLOOKUP('SAP Data'!$C606,'2021 Balance Sheet'!$B$7:$O$1335,'2021 Balance Sheet'!J$2, FALSE),0)</f>
        <v>0</v>
      </c>
      <c r="AJ606" s="199">
        <f>IFERROR(VLOOKUP('SAP Data'!$C606,'2021 Balance Sheet'!$B$7:$O$1335,'2021 Balance Sheet'!K$2, FALSE),0)</f>
        <v>0</v>
      </c>
      <c r="AK606" s="199">
        <f>IFERROR(VLOOKUP('SAP Data'!$C606,'2021 Balance Sheet'!$B$7:$O$1335,'2021 Balance Sheet'!L$2, FALSE),0)</f>
        <v>0</v>
      </c>
      <c r="AL606" s="199">
        <f>IFERROR(VLOOKUP('SAP Data'!$C606,'2021 Balance Sheet'!$B$7:$O$1335,'2021 Balance Sheet'!M$2, FALSE),0)</f>
        <v>0</v>
      </c>
      <c r="AM606" s="199">
        <f>IFERROR(VLOOKUP('SAP Data'!$C606,'2021 Balance Sheet'!$B$7:$O$1335,'2021 Balance Sheet'!N$2, FALSE),0)</f>
        <v>0</v>
      </c>
      <c r="AN606" s="199">
        <f>IFERROR(VLOOKUP('SAP Data'!$C606,'2021 Balance Sheet'!$B$7:$O$1335,'2021 Balance Sheet'!O$2, FALSE),0)</f>
        <v>0</v>
      </c>
      <c r="AO606" s="198">
        <f t="shared" si="18"/>
        <v>0</v>
      </c>
    </row>
    <row r="607" spans="1:41" ht="15.75" thickBot="1" x14ac:dyDescent="0.3">
      <c r="A607" s="26" t="str">
        <f t="shared" si="19"/>
        <v>186012</v>
      </c>
      <c r="B607" s="126" t="s">
        <v>3205</v>
      </c>
      <c r="C607" s="153" t="s">
        <v>3296</v>
      </c>
      <c r="D607" s="125"/>
      <c r="E607" s="139"/>
      <c r="F607" s="139"/>
      <c r="G607" s="139"/>
      <c r="H607" s="139"/>
      <c r="I607" s="139"/>
      <c r="J607" s="139"/>
      <c r="K607" s="139"/>
      <c r="L607" s="139"/>
      <c r="M607" s="139"/>
      <c r="N607" s="139"/>
      <c r="O607" s="139"/>
      <c r="P607" s="139"/>
      <c r="Q607" s="199">
        <v>0</v>
      </c>
      <c r="R607" s="199">
        <v>0</v>
      </c>
      <c r="S607" s="199">
        <v>0</v>
      </c>
      <c r="T607" s="199">
        <v>0</v>
      </c>
      <c r="U607" s="199">
        <v>0</v>
      </c>
      <c r="V607" s="199">
        <v>0</v>
      </c>
      <c r="W607" s="199">
        <v>0</v>
      </c>
      <c r="X607" s="199">
        <v>0</v>
      </c>
      <c r="Y607" s="199">
        <v>0</v>
      </c>
      <c r="Z607" s="199">
        <v>0</v>
      </c>
      <c r="AA607" s="199">
        <v>0</v>
      </c>
      <c r="AB607" s="199">
        <v>0</v>
      </c>
      <c r="AC607" s="199">
        <f>IFERROR(VLOOKUP('SAP Data'!$C607,'2021 Balance Sheet'!$B$7:$O$1335,'2021 Balance Sheet'!D$2, FALSE),0)</f>
        <v>0</v>
      </c>
      <c r="AD607" s="199">
        <f>IFERROR(VLOOKUP('SAP Data'!$C607,'2021 Balance Sheet'!$B$7:$O$1335,'2021 Balance Sheet'!E$2, FALSE),0)</f>
        <v>0</v>
      </c>
      <c r="AE607" s="199">
        <f>IFERROR(VLOOKUP('SAP Data'!$C607,'2021 Balance Sheet'!$B$7:$O$1335,'2021 Balance Sheet'!F$2, FALSE),0)</f>
        <v>0</v>
      </c>
      <c r="AF607" s="199">
        <f>IFERROR(VLOOKUP('SAP Data'!$C607,'2021 Balance Sheet'!$B$7:$O$1335,'2021 Balance Sheet'!G$2, FALSE),0)</f>
        <v>0</v>
      </c>
      <c r="AG607" s="199">
        <f>IFERROR(VLOOKUP('SAP Data'!$C607,'2021 Balance Sheet'!$B$7:$O$1335,'2021 Balance Sheet'!H$2, FALSE),0)</f>
        <v>0</v>
      </c>
      <c r="AH607" s="199">
        <f>IFERROR(VLOOKUP('SAP Data'!$C607,'2021 Balance Sheet'!$B$7:$O$1335,'2021 Balance Sheet'!I$2, FALSE),0)</f>
        <v>0</v>
      </c>
      <c r="AI607" s="199">
        <f>IFERROR(VLOOKUP('SAP Data'!$C607,'2021 Balance Sheet'!$B$7:$O$1335,'2021 Balance Sheet'!J$2, FALSE),0)</f>
        <v>0</v>
      </c>
      <c r="AJ607" s="199">
        <f>IFERROR(VLOOKUP('SAP Data'!$C607,'2021 Balance Sheet'!$B$7:$O$1335,'2021 Balance Sheet'!K$2, FALSE),0)</f>
        <v>0</v>
      </c>
      <c r="AK607" s="199">
        <f>IFERROR(VLOOKUP('SAP Data'!$C607,'2021 Balance Sheet'!$B$7:$O$1335,'2021 Balance Sheet'!L$2, FALSE),0)</f>
        <v>0</v>
      </c>
      <c r="AL607" s="199">
        <f>IFERROR(VLOOKUP('SAP Data'!$C607,'2021 Balance Sheet'!$B$7:$O$1335,'2021 Balance Sheet'!M$2, FALSE),0)</f>
        <v>0</v>
      </c>
      <c r="AM607" s="199">
        <f>IFERROR(VLOOKUP('SAP Data'!$C607,'2021 Balance Sheet'!$B$7:$O$1335,'2021 Balance Sheet'!N$2, FALSE),0)</f>
        <v>0</v>
      </c>
      <c r="AN607" s="199">
        <f>IFERROR(VLOOKUP('SAP Data'!$C607,'2021 Balance Sheet'!$B$7:$O$1335,'2021 Balance Sheet'!O$2, FALSE),0)</f>
        <v>0</v>
      </c>
      <c r="AO607" s="198">
        <f t="shared" si="18"/>
        <v>0</v>
      </c>
    </row>
    <row r="608" spans="1:41" ht="15.75" thickBot="1" x14ac:dyDescent="0.3">
      <c r="A608" s="26" t="str">
        <f t="shared" si="19"/>
        <v>186013</v>
      </c>
      <c r="B608" s="126" t="s">
        <v>3297</v>
      </c>
      <c r="C608" s="153" t="s">
        <v>3298</v>
      </c>
      <c r="D608" s="125"/>
      <c r="E608" s="139"/>
      <c r="F608" s="139"/>
      <c r="G608" s="139"/>
      <c r="H608" s="139"/>
      <c r="I608" s="139"/>
      <c r="J608" s="139"/>
      <c r="K608" s="139"/>
      <c r="L608" s="139"/>
      <c r="M608" s="139"/>
      <c r="N608" s="139"/>
      <c r="O608" s="139"/>
      <c r="P608" s="139"/>
      <c r="Q608" s="199">
        <v>0</v>
      </c>
      <c r="R608" s="199">
        <v>0</v>
      </c>
      <c r="S608" s="199">
        <v>0</v>
      </c>
      <c r="T608" s="199">
        <v>0</v>
      </c>
      <c r="U608" s="199">
        <v>0</v>
      </c>
      <c r="V608" s="199">
        <v>0</v>
      </c>
      <c r="W608" s="199">
        <v>0</v>
      </c>
      <c r="X608" s="199">
        <v>0</v>
      </c>
      <c r="Y608" s="199">
        <v>0</v>
      </c>
      <c r="Z608" s="199">
        <v>0</v>
      </c>
      <c r="AA608" s="199">
        <v>0</v>
      </c>
      <c r="AB608" s="199">
        <v>0</v>
      </c>
      <c r="AC608" s="199">
        <f>IFERROR(VLOOKUP('SAP Data'!$C608,'2021 Balance Sheet'!$B$7:$O$1335,'2021 Balance Sheet'!D$2, FALSE),0)</f>
        <v>0</v>
      </c>
      <c r="AD608" s="199">
        <f>IFERROR(VLOOKUP('SAP Data'!$C608,'2021 Balance Sheet'!$B$7:$O$1335,'2021 Balance Sheet'!E$2, FALSE),0)</f>
        <v>0</v>
      </c>
      <c r="AE608" s="199">
        <f>IFERROR(VLOOKUP('SAP Data'!$C608,'2021 Balance Sheet'!$B$7:$O$1335,'2021 Balance Sheet'!F$2, FALSE),0)</f>
        <v>0</v>
      </c>
      <c r="AF608" s="199">
        <f>IFERROR(VLOOKUP('SAP Data'!$C608,'2021 Balance Sheet'!$B$7:$O$1335,'2021 Balance Sheet'!G$2, FALSE),0)</f>
        <v>0</v>
      </c>
      <c r="AG608" s="199">
        <f>IFERROR(VLOOKUP('SAP Data'!$C608,'2021 Balance Sheet'!$B$7:$O$1335,'2021 Balance Sheet'!H$2, FALSE),0)</f>
        <v>0</v>
      </c>
      <c r="AH608" s="199">
        <f>IFERROR(VLOOKUP('SAP Data'!$C608,'2021 Balance Sheet'!$B$7:$O$1335,'2021 Balance Sheet'!I$2, FALSE),0)</f>
        <v>0</v>
      </c>
      <c r="AI608" s="199">
        <f>IFERROR(VLOOKUP('SAP Data'!$C608,'2021 Balance Sheet'!$B$7:$O$1335,'2021 Balance Sheet'!J$2, FALSE),0)</f>
        <v>0</v>
      </c>
      <c r="AJ608" s="199">
        <f>IFERROR(VLOOKUP('SAP Data'!$C608,'2021 Balance Sheet'!$B$7:$O$1335,'2021 Balance Sheet'!K$2, FALSE),0)</f>
        <v>0</v>
      </c>
      <c r="AK608" s="199">
        <f>IFERROR(VLOOKUP('SAP Data'!$C608,'2021 Balance Sheet'!$B$7:$O$1335,'2021 Balance Sheet'!L$2, FALSE),0)</f>
        <v>0</v>
      </c>
      <c r="AL608" s="199">
        <f>IFERROR(VLOOKUP('SAP Data'!$C608,'2021 Balance Sheet'!$B$7:$O$1335,'2021 Balance Sheet'!M$2, FALSE),0)</f>
        <v>0</v>
      </c>
      <c r="AM608" s="199">
        <f>IFERROR(VLOOKUP('SAP Data'!$C608,'2021 Balance Sheet'!$B$7:$O$1335,'2021 Balance Sheet'!N$2, FALSE),0)</f>
        <v>0</v>
      </c>
      <c r="AN608" s="199">
        <f>IFERROR(VLOOKUP('SAP Data'!$C608,'2021 Balance Sheet'!$B$7:$O$1335,'2021 Balance Sheet'!O$2, FALSE),0)</f>
        <v>0</v>
      </c>
      <c r="AO608" s="198">
        <f t="shared" si="18"/>
        <v>0</v>
      </c>
    </row>
    <row r="609" spans="1:75" ht="15.75" thickBot="1" x14ac:dyDescent="0.3">
      <c r="A609" s="26" t="str">
        <f t="shared" si="19"/>
        <v>186017</v>
      </c>
      <c r="B609" s="126" t="s">
        <v>3299</v>
      </c>
      <c r="C609" s="153" t="s">
        <v>3300</v>
      </c>
      <c r="D609" s="125"/>
      <c r="E609" s="139"/>
      <c r="F609" s="139"/>
      <c r="G609" s="139"/>
      <c r="H609" s="139"/>
      <c r="I609" s="139"/>
      <c r="J609" s="139"/>
      <c r="K609" s="139"/>
      <c r="L609" s="139"/>
      <c r="M609" s="139"/>
      <c r="N609" s="139"/>
      <c r="O609" s="139"/>
      <c r="P609" s="139"/>
      <c r="Q609" s="199">
        <v>0</v>
      </c>
      <c r="R609" s="199">
        <v>0</v>
      </c>
      <c r="S609" s="199">
        <v>0</v>
      </c>
      <c r="T609" s="199">
        <v>0</v>
      </c>
      <c r="U609" s="199">
        <v>0</v>
      </c>
      <c r="V609" s="199">
        <v>0</v>
      </c>
      <c r="W609" s="199">
        <v>0</v>
      </c>
      <c r="X609" s="199">
        <v>0</v>
      </c>
      <c r="Y609" s="199">
        <v>0</v>
      </c>
      <c r="Z609" s="199">
        <v>0</v>
      </c>
      <c r="AA609" s="199">
        <v>0</v>
      </c>
      <c r="AB609" s="199">
        <v>0</v>
      </c>
      <c r="AC609" s="199">
        <f>IFERROR(VLOOKUP('SAP Data'!$C609,'2021 Balance Sheet'!$B$7:$O$1335,'2021 Balance Sheet'!D$2, FALSE),0)</f>
        <v>0</v>
      </c>
      <c r="AD609" s="199">
        <f>IFERROR(VLOOKUP('SAP Data'!$C609,'2021 Balance Sheet'!$B$7:$O$1335,'2021 Balance Sheet'!E$2, FALSE),0)</f>
        <v>0</v>
      </c>
      <c r="AE609" s="199">
        <f>IFERROR(VLOOKUP('SAP Data'!$C609,'2021 Balance Sheet'!$B$7:$O$1335,'2021 Balance Sheet'!F$2, FALSE),0)</f>
        <v>0</v>
      </c>
      <c r="AF609" s="199">
        <f>IFERROR(VLOOKUP('SAP Data'!$C609,'2021 Balance Sheet'!$B$7:$O$1335,'2021 Balance Sheet'!G$2, FALSE),0)</f>
        <v>0</v>
      </c>
      <c r="AG609" s="199">
        <f>IFERROR(VLOOKUP('SAP Data'!$C609,'2021 Balance Sheet'!$B$7:$O$1335,'2021 Balance Sheet'!H$2, FALSE),0)</f>
        <v>0</v>
      </c>
      <c r="AH609" s="199">
        <f>IFERROR(VLOOKUP('SAP Data'!$C609,'2021 Balance Sheet'!$B$7:$O$1335,'2021 Balance Sheet'!I$2, FALSE),0)</f>
        <v>0</v>
      </c>
      <c r="AI609" s="199">
        <f>IFERROR(VLOOKUP('SAP Data'!$C609,'2021 Balance Sheet'!$B$7:$O$1335,'2021 Balance Sheet'!J$2, FALSE),0)</f>
        <v>0</v>
      </c>
      <c r="AJ609" s="199">
        <f>IFERROR(VLOOKUP('SAP Data'!$C609,'2021 Balance Sheet'!$B$7:$O$1335,'2021 Balance Sheet'!K$2, FALSE),0)</f>
        <v>0</v>
      </c>
      <c r="AK609" s="199">
        <f>IFERROR(VLOOKUP('SAP Data'!$C609,'2021 Balance Sheet'!$B$7:$O$1335,'2021 Balance Sheet'!L$2, FALSE),0)</f>
        <v>0</v>
      </c>
      <c r="AL609" s="199">
        <f>IFERROR(VLOOKUP('SAP Data'!$C609,'2021 Balance Sheet'!$B$7:$O$1335,'2021 Balance Sheet'!M$2, FALSE),0)</f>
        <v>0</v>
      </c>
      <c r="AM609" s="199">
        <f>IFERROR(VLOOKUP('SAP Data'!$C609,'2021 Balance Sheet'!$B$7:$O$1335,'2021 Balance Sheet'!N$2, FALSE),0)</f>
        <v>0</v>
      </c>
      <c r="AN609" s="199">
        <f>IFERROR(VLOOKUP('SAP Data'!$C609,'2021 Balance Sheet'!$B$7:$O$1335,'2021 Balance Sheet'!O$2, FALSE),0)</f>
        <v>0</v>
      </c>
      <c r="AO609" s="198">
        <f t="shared" ref="AO609:AO675" si="20">AB609</f>
        <v>0</v>
      </c>
    </row>
    <row r="610" spans="1:75" ht="15.75" thickBot="1" x14ac:dyDescent="0.3">
      <c r="A610" s="26" t="str">
        <f t="shared" si="19"/>
        <v>186018</v>
      </c>
      <c r="B610" s="126" t="s">
        <v>3301</v>
      </c>
      <c r="C610" s="153" t="s">
        <v>3302</v>
      </c>
      <c r="D610" s="125"/>
      <c r="E610" s="139"/>
      <c r="F610" s="139"/>
      <c r="G610" s="139"/>
      <c r="H610" s="139"/>
      <c r="I610" s="139"/>
      <c r="J610" s="139"/>
      <c r="K610" s="139"/>
      <c r="L610" s="139"/>
      <c r="M610" s="139"/>
      <c r="N610" s="139"/>
      <c r="O610" s="139"/>
      <c r="P610" s="139"/>
      <c r="Q610" s="199">
        <v>0</v>
      </c>
      <c r="R610" s="199">
        <v>0</v>
      </c>
      <c r="S610" s="199">
        <v>0</v>
      </c>
      <c r="T610" s="199">
        <v>0</v>
      </c>
      <c r="U610" s="199">
        <v>0</v>
      </c>
      <c r="V610" s="199">
        <v>0</v>
      </c>
      <c r="W610" s="199">
        <v>0</v>
      </c>
      <c r="X610" s="199">
        <v>0</v>
      </c>
      <c r="Y610" s="199">
        <v>0</v>
      </c>
      <c r="Z610" s="199">
        <v>0</v>
      </c>
      <c r="AA610" s="199">
        <v>0</v>
      </c>
      <c r="AB610" s="199">
        <v>0</v>
      </c>
      <c r="AC610" s="199">
        <f>IFERROR(VLOOKUP('SAP Data'!$C610,'2021 Balance Sheet'!$B$7:$O$1335,'2021 Balance Sheet'!D$2, FALSE),0)</f>
        <v>0</v>
      </c>
      <c r="AD610" s="199">
        <f>IFERROR(VLOOKUP('SAP Data'!$C610,'2021 Balance Sheet'!$B$7:$O$1335,'2021 Balance Sheet'!E$2, FALSE),0)</f>
        <v>0</v>
      </c>
      <c r="AE610" s="199">
        <f>IFERROR(VLOOKUP('SAP Data'!$C610,'2021 Balance Sheet'!$B$7:$O$1335,'2021 Balance Sheet'!F$2, FALSE),0)</f>
        <v>0</v>
      </c>
      <c r="AF610" s="199">
        <f>IFERROR(VLOOKUP('SAP Data'!$C610,'2021 Balance Sheet'!$B$7:$O$1335,'2021 Balance Sheet'!G$2, FALSE),0)</f>
        <v>0</v>
      </c>
      <c r="AG610" s="199">
        <f>IFERROR(VLOOKUP('SAP Data'!$C610,'2021 Balance Sheet'!$B$7:$O$1335,'2021 Balance Sheet'!H$2, FALSE),0)</f>
        <v>0</v>
      </c>
      <c r="AH610" s="199">
        <f>IFERROR(VLOOKUP('SAP Data'!$C610,'2021 Balance Sheet'!$B$7:$O$1335,'2021 Balance Sheet'!I$2, FALSE),0)</f>
        <v>0</v>
      </c>
      <c r="AI610" s="199">
        <f>IFERROR(VLOOKUP('SAP Data'!$C610,'2021 Balance Sheet'!$B$7:$O$1335,'2021 Balance Sheet'!J$2, FALSE),0)</f>
        <v>0</v>
      </c>
      <c r="AJ610" s="199">
        <f>IFERROR(VLOOKUP('SAP Data'!$C610,'2021 Balance Sheet'!$B$7:$O$1335,'2021 Balance Sheet'!K$2, FALSE),0)</f>
        <v>0</v>
      </c>
      <c r="AK610" s="199">
        <f>IFERROR(VLOOKUP('SAP Data'!$C610,'2021 Balance Sheet'!$B$7:$O$1335,'2021 Balance Sheet'!L$2, FALSE),0)</f>
        <v>0</v>
      </c>
      <c r="AL610" s="199">
        <f>IFERROR(VLOOKUP('SAP Data'!$C610,'2021 Balance Sheet'!$B$7:$O$1335,'2021 Balance Sheet'!M$2, FALSE),0)</f>
        <v>0</v>
      </c>
      <c r="AM610" s="199">
        <f>IFERROR(VLOOKUP('SAP Data'!$C610,'2021 Balance Sheet'!$B$7:$O$1335,'2021 Balance Sheet'!N$2, FALSE),0)</f>
        <v>0</v>
      </c>
      <c r="AN610" s="199">
        <f>IFERROR(VLOOKUP('SAP Data'!$C610,'2021 Balance Sheet'!$B$7:$O$1335,'2021 Balance Sheet'!O$2, FALSE),0)</f>
        <v>0</v>
      </c>
      <c r="AO610" s="198">
        <f t="shared" si="20"/>
        <v>0</v>
      </c>
    </row>
    <row r="611" spans="1:75" s="135" customFormat="1" ht="15.75" thickBot="1" x14ac:dyDescent="0.3">
      <c r="A611" s="26" t="str">
        <f t="shared" ref="A611:A676" si="21">RIGHT(C611,6)</f>
        <v>186019</v>
      </c>
      <c r="B611" s="126" t="s">
        <v>4079</v>
      </c>
      <c r="C611" s="153" t="s">
        <v>4080</v>
      </c>
      <c r="D611" s="125"/>
      <c r="E611" s="139"/>
      <c r="F611" s="139"/>
      <c r="G611" s="139"/>
      <c r="H611" s="139"/>
      <c r="I611" s="139"/>
      <c r="J611" s="139"/>
      <c r="K611" s="139"/>
      <c r="L611" s="139"/>
      <c r="M611" s="139"/>
      <c r="N611" s="139"/>
      <c r="O611" s="139"/>
      <c r="P611" s="139"/>
      <c r="Q611" s="199">
        <v>0</v>
      </c>
      <c r="R611" s="199">
        <v>0</v>
      </c>
      <c r="S611" s="199">
        <v>0</v>
      </c>
      <c r="T611" s="199">
        <v>0</v>
      </c>
      <c r="U611" s="199">
        <v>0</v>
      </c>
      <c r="V611" s="199">
        <v>0</v>
      </c>
      <c r="W611" s="199">
        <v>0</v>
      </c>
      <c r="X611" s="199">
        <v>0</v>
      </c>
      <c r="Y611" s="199">
        <v>0</v>
      </c>
      <c r="Z611" s="199">
        <v>0</v>
      </c>
      <c r="AA611" s="199">
        <v>-3400229.21</v>
      </c>
      <c r="AB611" s="199">
        <v>-3400229.21</v>
      </c>
      <c r="AC611" s="199">
        <f>IFERROR(VLOOKUP('SAP Data'!$C611,'2021 Balance Sheet'!$B$7:$O$1335,'2021 Balance Sheet'!D$2, FALSE),0)</f>
        <v>-3400229.21</v>
      </c>
      <c r="AD611" s="199">
        <f>IFERROR(VLOOKUP('SAP Data'!$C611,'2021 Balance Sheet'!$B$7:$O$1335,'2021 Balance Sheet'!E$2, FALSE),0)</f>
        <v>-3400229.21</v>
      </c>
      <c r="AE611" s="199">
        <f>IFERROR(VLOOKUP('SAP Data'!$C611,'2021 Balance Sheet'!$B$7:$O$1335,'2021 Balance Sheet'!F$2, FALSE),0)</f>
        <v>-3400229.21</v>
      </c>
      <c r="AF611" s="199">
        <f>IFERROR(VLOOKUP('SAP Data'!$C611,'2021 Balance Sheet'!$B$7:$O$1335,'2021 Balance Sheet'!G$2, FALSE),0)</f>
        <v>-3400229.21</v>
      </c>
      <c r="AG611" s="199">
        <f>IFERROR(VLOOKUP('SAP Data'!$C611,'2021 Balance Sheet'!$B$7:$O$1335,'2021 Balance Sheet'!H$2, FALSE),0)</f>
        <v>-3400229.21</v>
      </c>
      <c r="AH611" s="199">
        <f>IFERROR(VLOOKUP('SAP Data'!$C611,'2021 Balance Sheet'!$B$7:$O$1335,'2021 Balance Sheet'!I$2, FALSE),0)</f>
        <v>-3400229.21</v>
      </c>
      <c r="AI611" s="199">
        <f>IFERROR(VLOOKUP('SAP Data'!$C611,'2021 Balance Sheet'!$B$7:$O$1335,'2021 Balance Sheet'!J$2, FALSE),0)</f>
        <v>-3400229.21</v>
      </c>
      <c r="AJ611" s="199">
        <f>IFERROR(VLOOKUP('SAP Data'!$C611,'2021 Balance Sheet'!$B$7:$O$1335,'2021 Balance Sheet'!K$2, FALSE),0)</f>
        <v>-3400229.21</v>
      </c>
      <c r="AK611" s="199">
        <f>IFERROR(VLOOKUP('SAP Data'!$C611,'2021 Balance Sheet'!$B$7:$O$1335,'2021 Balance Sheet'!L$2, FALSE),0)</f>
        <v>-3400229.21</v>
      </c>
      <c r="AL611" s="199">
        <f>IFERROR(VLOOKUP('SAP Data'!$C611,'2021 Balance Sheet'!$B$7:$O$1335,'2021 Balance Sheet'!M$2, FALSE),0)</f>
        <v>-3400229.21</v>
      </c>
      <c r="AM611" s="199">
        <f>IFERROR(VLOOKUP('SAP Data'!$C611,'2021 Balance Sheet'!$B$7:$O$1335,'2021 Balance Sheet'!N$2, FALSE),0)</f>
        <v>-3400229.21</v>
      </c>
      <c r="AN611" s="199">
        <f>IFERROR(VLOOKUP('SAP Data'!$C611,'2021 Balance Sheet'!$B$7:$O$1335,'2021 Balance Sheet'!O$2, FALSE),0)</f>
        <v>-3400229.21</v>
      </c>
      <c r="AO611" s="198">
        <f t="shared" si="20"/>
        <v>-3400229.21</v>
      </c>
      <c r="AP611" s="50"/>
      <c r="AQ611" s="50"/>
      <c r="AR611" s="50"/>
      <c r="AS611" s="50"/>
      <c r="AT611" s="50"/>
      <c r="AU611" s="50"/>
      <c r="AV611" s="50"/>
      <c r="AW611" s="50"/>
      <c r="AX611" s="50"/>
      <c r="AY611" s="50"/>
      <c r="AZ611" s="50"/>
      <c r="BA611" s="50"/>
      <c r="BB611" s="50"/>
      <c r="BC611" s="50"/>
      <c r="BD611" s="50"/>
      <c r="BE611" s="50"/>
      <c r="BF611" s="50"/>
      <c r="BG611" s="50"/>
      <c r="BH611" s="50"/>
      <c r="BI611" s="50"/>
      <c r="BJ611" s="50"/>
      <c r="BK611" s="50"/>
      <c r="BL611" s="50"/>
      <c r="BM611" s="50"/>
      <c r="BN611" s="50"/>
      <c r="BO611" s="50"/>
      <c r="BP611" s="50"/>
      <c r="BQ611" s="50"/>
      <c r="BR611" s="50"/>
      <c r="BS611" s="50"/>
      <c r="BT611" s="50"/>
      <c r="BU611" s="50"/>
      <c r="BV611" s="50"/>
      <c r="BW611" s="50"/>
    </row>
    <row r="612" spans="1:75" ht="15.75" thickBot="1" x14ac:dyDescent="0.3">
      <c r="A612" s="26" t="str">
        <f t="shared" si="21"/>
        <v>186021</v>
      </c>
      <c r="B612" s="126" t="s">
        <v>893</v>
      </c>
      <c r="C612" s="153" t="s">
        <v>894</v>
      </c>
      <c r="D612" s="125" t="s">
        <v>4</v>
      </c>
      <c r="E612" s="140">
        <v>4549044.62</v>
      </c>
      <c r="F612" s="140">
        <v>4459563.1500000004</v>
      </c>
      <c r="G612" s="140">
        <v>4734856.05</v>
      </c>
      <c r="H612" s="140">
        <v>7066835.2199999997</v>
      </c>
      <c r="I612" s="140">
        <v>7352087.5999999996</v>
      </c>
      <c r="J612" s="140">
        <v>6648506.0199999996</v>
      </c>
      <c r="K612" s="140">
        <v>7837372.54</v>
      </c>
      <c r="L612" s="140">
        <v>10609558.460000001</v>
      </c>
      <c r="M612" s="140">
        <v>14067565.119999999</v>
      </c>
      <c r="N612" s="140">
        <v>16223699.890000001</v>
      </c>
      <c r="O612" s="140">
        <v>19698203.559999999</v>
      </c>
      <c r="P612" s="140">
        <v>23012113.41</v>
      </c>
      <c r="Q612" s="199">
        <v>27126853.77</v>
      </c>
      <c r="R612" s="199">
        <v>28351108.489999998</v>
      </c>
      <c r="S612" s="199">
        <v>29137082.690000001</v>
      </c>
      <c r="T612" s="199">
        <v>29530357.690000001</v>
      </c>
      <c r="U612" s="199">
        <v>29872620.829999998</v>
      </c>
      <c r="V612" s="199">
        <v>30090082.760000002</v>
      </c>
      <c r="W612" s="199">
        <v>30382438.600000001</v>
      </c>
      <c r="X612" s="199">
        <v>30446877.969999999</v>
      </c>
      <c r="Y612" s="199">
        <v>30371507.809999999</v>
      </c>
      <c r="Z612" s="199">
        <v>30373428.59</v>
      </c>
      <c r="AA612" s="199">
        <v>30374487.16</v>
      </c>
      <c r="AB612" s="199">
        <v>30415875.949999999</v>
      </c>
      <c r="AC612" s="199">
        <f>IFERROR(VLOOKUP('SAP Data'!$C612,'2021 Balance Sheet'!$B$7:$O$1335,'2021 Balance Sheet'!D$2, FALSE),0)</f>
        <v>30420423.199999999</v>
      </c>
      <c r="AD612" s="199">
        <f>IFERROR(VLOOKUP('SAP Data'!$C612,'2021 Balance Sheet'!$B$7:$O$1335,'2021 Balance Sheet'!E$2, FALSE),0)</f>
        <v>30424812.23</v>
      </c>
      <c r="AE612" s="199">
        <f>IFERROR(VLOOKUP('SAP Data'!$C612,'2021 Balance Sheet'!$B$7:$O$1335,'2021 Balance Sheet'!F$2, FALSE),0)</f>
        <v>30454350.920000002</v>
      </c>
      <c r="AF612" s="199">
        <f>IFERROR(VLOOKUP('SAP Data'!$C612,'2021 Balance Sheet'!$B$7:$O$1335,'2021 Balance Sheet'!G$2, FALSE),0)</f>
        <v>30259291.350000001</v>
      </c>
      <c r="AG612" s="199">
        <f>IFERROR(VLOOKUP('SAP Data'!$C612,'2021 Balance Sheet'!$B$7:$O$1335,'2021 Balance Sheet'!H$2, FALSE),0)</f>
        <v>30256765.32</v>
      </c>
      <c r="AH612" s="199">
        <f>IFERROR(VLOOKUP('SAP Data'!$C612,'2021 Balance Sheet'!$B$7:$O$1335,'2021 Balance Sheet'!I$2, FALSE),0)</f>
        <v>30272269.68</v>
      </c>
      <c r="AI612" s="199">
        <f>IFERROR(VLOOKUP('SAP Data'!$C612,'2021 Balance Sheet'!$B$7:$O$1335,'2021 Balance Sheet'!J$2, FALSE),0)</f>
        <v>30312975.879999999</v>
      </c>
      <c r="AJ612" s="199">
        <f>IFERROR(VLOOKUP('SAP Data'!$C612,'2021 Balance Sheet'!$B$7:$O$1335,'2021 Balance Sheet'!K$2, FALSE),0)</f>
        <v>30491966.510000002</v>
      </c>
      <c r="AK612" s="199">
        <f>IFERROR(VLOOKUP('SAP Data'!$C612,'2021 Balance Sheet'!$B$7:$O$1335,'2021 Balance Sheet'!L$2, FALSE),0)</f>
        <v>30893267.609999999</v>
      </c>
      <c r="AL612" s="199">
        <f>IFERROR(VLOOKUP('SAP Data'!$C612,'2021 Balance Sheet'!$B$7:$O$1335,'2021 Balance Sheet'!M$2, FALSE),0)</f>
        <v>31241752.129999999</v>
      </c>
      <c r="AM612" s="199">
        <f>IFERROR(VLOOKUP('SAP Data'!$C612,'2021 Balance Sheet'!$B$7:$O$1335,'2021 Balance Sheet'!N$2, FALSE),0)</f>
        <v>31575645.210000001</v>
      </c>
      <c r="AN612" s="199">
        <f>IFERROR(VLOOKUP('SAP Data'!$C612,'2021 Balance Sheet'!$B$7:$O$1335,'2021 Balance Sheet'!O$2, FALSE),0)</f>
        <v>31678805.050000001</v>
      </c>
      <c r="AO612" s="198">
        <f t="shared" si="20"/>
        <v>30415875.949999999</v>
      </c>
    </row>
    <row r="613" spans="1:75" ht="15.75" thickBot="1" x14ac:dyDescent="0.3">
      <c r="A613" s="26" t="str">
        <f t="shared" si="21"/>
        <v>186022</v>
      </c>
      <c r="B613" s="126" t="s">
        <v>3303</v>
      </c>
      <c r="C613" s="153" t="s">
        <v>3304</v>
      </c>
      <c r="D613" s="125"/>
      <c r="E613" s="140"/>
      <c r="F613" s="140"/>
      <c r="G613" s="140"/>
      <c r="H613" s="140"/>
      <c r="I613" s="140"/>
      <c r="J613" s="140"/>
      <c r="K613" s="140"/>
      <c r="L613" s="140"/>
      <c r="M613" s="140"/>
      <c r="N613" s="140"/>
      <c r="O613" s="140"/>
      <c r="P613" s="140"/>
      <c r="Q613" s="199">
        <v>0</v>
      </c>
      <c r="R613" s="199">
        <v>0</v>
      </c>
      <c r="S613" s="199">
        <v>-121276.91</v>
      </c>
      <c r="T613" s="199">
        <v>-244326.79</v>
      </c>
      <c r="U613" s="199">
        <v>-368345.21</v>
      </c>
      <c r="V613" s="199">
        <v>-493752.28</v>
      </c>
      <c r="W613" s="199">
        <v>-619160.46</v>
      </c>
      <c r="X613" s="199">
        <v>-746086.33</v>
      </c>
      <c r="Y613" s="199">
        <v>-872689.6</v>
      </c>
      <c r="Z613" s="199">
        <v>-999293.97</v>
      </c>
      <c r="AA613" s="199">
        <v>-1125899.48</v>
      </c>
      <c r="AB613" s="199">
        <v>-1252687.8999999999</v>
      </c>
      <c r="AC613" s="199">
        <f>IFERROR(VLOOKUP('SAP Data'!$C613,'2021 Balance Sheet'!$B$7:$O$1335,'2021 Balance Sheet'!D$2, FALSE),0)</f>
        <v>-1379476.86</v>
      </c>
      <c r="AD613" s="199">
        <f>IFERROR(VLOOKUP('SAP Data'!$C613,'2021 Balance Sheet'!$B$7:$O$1335,'2021 Balance Sheet'!E$2, FALSE),0)</f>
        <v>-1506265.82</v>
      </c>
      <c r="AE613" s="199">
        <f>IFERROR(VLOOKUP('SAP Data'!$C613,'2021 Balance Sheet'!$B$7:$O$1335,'2021 Balance Sheet'!F$2, FALSE),0)</f>
        <v>-1633054.78</v>
      </c>
      <c r="AF613" s="199">
        <f>IFERROR(VLOOKUP('SAP Data'!$C613,'2021 Balance Sheet'!$B$7:$O$1335,'2021 Balance Sheet'!G$2, FALSE),0)</f>
        <v>-1758858.29</v>
      </c>
      <c r="AG613" s="199">
        <f>IFERROR(VLOOKUP('SAP Data'!$C613,'2021 Balance Sheet'!$B$7:$O$1335,'2021 Balance Sheet'!H$2, FALSE),0)</f>
        <v>-1884661.66</v>
      </c>
      <c r="AH613" s="199">
        <f>IFERROR(VLOOKUP('SAP Data'!$C613,'2021 Balance Sheet'!$B$7:$O$1335,'2021 Balance Sheet'!I$2, FALSE),0)</f>
        <v>-2010465.03</v>
      </c>
      <c r="AI613" s="199">
        <f>IFERROR(VLOOKUP('SAP Data'!$C613,'2021 Balance Sheet'!$B$7:$O$1335,'2021 Balance Sheet'!J$2, FALSE),0)</f>
        <v>-2136268.4</v>
      </c>
      <c r="AJ613" s="199">
        <f>IFERROR(VLOOKUP('SAP Data'!$C613,'2021 Balance Sheet'!$B$7:$O$1335,'2021 Balance Sheet'!K$2, FALSE),0)</f>
        <v>-2262105.35</v>
      </c>
      <c r="AK613" s="199">
        <f>IFERROR(VLOOKUP('SAP Data'!$C613,'2021 Balance Sheet'!$B$7:$O$1335,'2021 Balance Sheet'!L$2, FALSE),0)</f>
        <v>-2387943.39</v>
      </c>
      <c r="AL613" s="199">
        <f>IFERROR(VLOOKUP('SAP Data'!$C613,'2021 Balance Sheet'!$B$7:$O$1335,'2021 Balance Sheet'!M$2, FALSE),0)</f>
        <v>-2513781.5499999998</v>
      </c>
      <c r="AM613" s="199">
        <f>IFERROR(VLOOKUP('SAP Data'!$C613,'2021 Balance Sheet'!$B$7:$O$1335,'2021 Balance Sheet'!N$2, FALSE),0)</f>
        <v>-2639619.77</v>
      </c>
      <c r="AN613" s="199">
        <f>IFERROR(VLOOKUP('SAP Data'!$C613,'2021 Balance Sheet'!$B$7:$O$1335,'2021 Balance Sheet'!O$2, FALSE),0)</f>
        <v>-2765457.99</v>
      </c>
      <c r="AO613" s="198">
        <f t="shared" si="20"/>
        <v>-1252687.8999999999</v>
      </c>
    </row>
    <row r="614" spans="1:75" ht="15.75" thickBot="1" x14ac:dyDescent="0.3">
      <c r="A614" s="26" t="str">
        <f t="shared" si="21"/>
        <v>186024</v>
      </c>
      <c r="B614" s="126" t="s">
        <v>3305</v>
      </c>
      <c r="C614" s="153" t="s">
        <v>3306</v>
      </c>
      <c r="D614" s="125"/>
      <c r="E614" s="140"/>
      <c r="F614" s="140"/>
      <c r="G614" s="140"/>
      <c r="H614" s="140"/>
      <c r="I614" s="140"/>
      <c r="J614" s="140"/>
      <c r="K614" s="140"/>
      <c r="L614" s="140"/>
      <c r="M614" s="140"/>
      <c r="N614" s="140"/>
      <c r="O614" s="140"/>
      <c r="P614" s="140"/>
      <c r="Q614" s="199">
        <v>0</v>
      </c>
      <c r="R614" s="199">
        <v>0</v>
      </c>
      <c r="S614" s="199">
        <v>0</v>
      </c>
      <c r="T614" s="199">
        <v>0</v>
      </c>
      <c r="U614" s="199">
        <v>0</v>
      </c>
      <c r="V614" s="199">
        <v>0</v>
      </c>
      <c r="W614" s="199">
        <v>0</v>
      </c>
      <c r="X614" s="199">
        <v>0</v>
      </c>
      <c r="Y614" s="199">
        <v>0</v>
      </c>
      <c r="Z614" s="199">
        <v>0</v>
      </c>
      <c r="AA614" s="199">
        <v>0</v>
      </c>
      <c r="AB614" s="199">
        <v>0</v>
      </c>
      <c r="AC614" s="199">
        <f>IFERROR(VLOOKUP('SAP Data'!$C614,'2021 Balance Sheet'!$B$7:$O$1335,'2021 Balance Sheet'!D$2, FALSE),0)</f>
        <v>0</v>
      </c>
      <c r="AD614" s="199">
        <f>IFERROR(VLOOKUP('SAP Data'!$C614,'2021 Balance Sheet'!$B$7:$O$1335,'2021 Balance Sheet'!E$2, FALSE),0)</f>
        <v>0</v>
      </c>
      <c r="AE614" s="199">
        <f>IFERROR(VLOOKUP('SAP Data'!$C614,'2021 Balance Sheet'!$B$7:$O$1335,'2021 Balance Sheet'!F$2, FALSE),0)</f>
        <v>0</v>
      </c>
      <c r="AF614" s="199">
        <f>IFERROR(VLOOKUP('SAP Data'!$C614,'2021 Balance Sheet'!$B$7:$O$1335,'2021 Balance Sheet'!G$2, FALSE),0)</f>
        <v>0</v>
      </c>
      <c r="AG614" s="199">
        <f>IFERROR(VLOOKUP('SAP Data'!$C614,'2021 Balance Sheet'!$B$7:$O$1335,'2021 Balance Sheet'!H$2, FALSE),0)</f>
        <v>0</v>
      </c>
      <c r="AH614" s="199">
        <f>IFERROR(VLOOKUP('SAP Data'!$C614,'2021 Balance Sheet'!$B$7:$O$1335,'2021 Balance Sheet'!I$2, FALSE),0)</f>
        <v>0</v>
      </c>
      <c r="AI614" s="199">
        <f>IFERROR(VLOOKUP('SAP Data'!$C614,'2021 Balance Sheet'!$B$7:$O$1335,'2021 Balance Sheet'!J$2, FALSE),0)</f>
        <v>0</v>
      </c>
      <c r="AJ614" s="199">
        <f>IFERROR(VLOOKUP('SAP Data'!$C614,'2021 Balance Sheet'!$B$7:$O$1335,'2021 Balance Sheet'!K$2, FALSE),0)</f>
        <v>0</v>
      </c>
      <c r="AK614" s="199">
        <f>IFERROR(VLOOKUP('SAP Data'!$C614,'2021 Balance Sheet'!$B$7:$O$1335,'2021 Balance Sheet'!L$2, FALSE),0)</f>
        <v>0</v>
      </c>
      <c r="AL614" s="199">
        <f>IFERROR(VLOOKUP('SAP Data'!$C614,'2021 Balance Sheet'!$B$7:$O$1335,'2021 Balance Sheet'!M$2, FALSE),0)</f>
        <v>0</v>
      </c>
      <c r="AM614" s="199">
        <f>IFERROR(VLOOKUP('SAP Data'!$C614,'2021 Balance Sheet'!$B$7:$O$1335,'2021 Balance Sheet'!N$2, FALSE),0)</f>
        <v>0</v>
      </c>
      <c r="AN614" s="199">
        <f>IFERROR(VLOOKUP('SAP Data'!$C614,'2021 Balance Sheet'!$B$7:$O$1335,'2021 Balance Sheet'!O$2, FALSE),0)</f>
        <v>0</v>
      </c>
      <c r="AO614" s="198">
        <f t="shared" si="20"/>
        <v>0</v>
      </c>
    </row>
    <row r="615" spans="1:75" ht="15.75" thickBot="1" x14ac:dyDescent="0.3">
      <c r="A615" s="26" t="str">
        <f t="shared" si="21"/>
        <v>186025</v>
      </c>
      <c r="B615" s="126" t="s">
        <v>3307</v>
      </c>
      <c r="C615" s="153" t="s">
        <v>3308</v>
      </c>
      <c r="D615" s="125"/>
      <c r="E615" s="140"/>
      <c r="F615" s="140"/>
      <c r="G615" s="140"/>
      <c r="H615" s="140"/>
      <c r="I615" s="140"/>
      <c r="J615" s="140"/>
      <c r="K615" s="140"/>
      <c r="L615" s="140"/>
      <c r="M615" s="140"/>
      <c r="N615" s="140"/>
      <c r="O615" s="140"/>
      <c r="P615" s="140"/>
      <c r="Q615" s="199">
        <v>0</v>
      </c>
      <c r="R615" s="199">
        <v>0</v>
      </c>
      <c r="S615" s="199">
        <v>0</v>
      </c>
      <c r="T615" s="199">
        <v>0</v>
      </c>
      <c r="U615" s="199">
        <v>0</v>
      </c>
      <c r="V615" s="199">
        <v>0</v>
      </c>
      <c r="W615" s="199">
        <v>0</v>
      </c>
      <c r="X615" s="199">
        <v>0</v>
      </c>
      <c r="Y615" s="199">
        <v>0</v>
      </c>
      <c r="Z615" s="199">
        <v>0</v>
      </c>
      <c r="AA615" s="199">
        <v>0</v>
      </c>
      <c r="AB615" s="199">
        <v>0</v>
      </c>
      <c r="AC615" s="199">
        <f>IFERROR(VLOOKUP('SAP Data'!$C615,'2021 Balance Sheet'!$B$7:$O$1335,'2021 Balance Sheet'!D$2, FALSE),0)</f>
        <v>0</v>
      </c>
      <c r="AD615" s="199">
        <f>IFERROR(VLOOKUP('SAP Data'!$C615,'2021 Balance Sheet'!$B$7:$O$1335,'2021 Balance Sheet'!E$2, FALSE),0)</f>
        <v>0</v>
      </c>
      <c r="AE615" s="199">
        <f>IFERROR(VLOOKUP('SAP Data'!$C615,'2021 Balance Sheet'!$B$7:$O$1335,'2021 Balance Sheet'!F$2, FALSE),0)</f>
        <v>0</v>
      </c>
      <c r="AF615" s="199">
        <f>IFERROR(VLOOKUP('SAP Data'!$C615,'2021 Balance Sheet'!$B$7:$O$1335,'2021 Balance Sheet'!G$2, FALSE),0)</f>
        <v>0</v>
      </c>
      <c r="AG615" s="199">
        <f>IFERROR(VLOOKUP('SAP Data'!$C615,'2021 Balance Sheet'!$B$7:$O$1335,'2021 Balance Sheet'!H$2, FALSE),0)</f>
        <v>0</v>
      </c>
      <c r="AH615" s="199">
        <f>IFERROR(VLOOKUP('SAP Data'!$C615,'2021 Balance Sheet'!$B$7:$O$1335,'2021 Balance Sheet'!I$2, FALSE),0)</f>
        <v>0</v>
      </c>
      <c r="AI615" s="199">
        <f>IFERROR(VLOOKUP('SAP Data'!$C615,'2021 Balance Sheet'!$B$7:$O$1335,'2021 Balance Sheet'!J$2, FALSE),0)</f>
        <v>0</v>
      </c>
      <c r="AJ615" s="199">
        <f>IFERROR(VLOOKUP('SAP Data'!$C615,'2021 Balance Sheet'!$B$7:$O$1335,'2021 Balance Sheet'!K$2, FALSE),0)</f>
        <v>0</v>
      </c>
      <c r="AK615" s="199">
        <f>IFERROR(VLOOKUP('SAP Data'!$C615,'2021 Balance Sheet'!$B$7:$O$1335,'2021 Balance Sheet'!L$2, FALSE),0)</f>
        <v>0</v>
      </c>
      <c r="AL615" s="199">
        <f>IFERROR(VLOOKUP('SAP Data'!$C615,'2021 Balance Sheet'!$B$7:$O$1335,'2021 Balance Sheet'!M$2, FALSE),0)</f>
        <v>0</v>
      </c>
      <c r="AM615" s="199">
        <f>IFERROR(VLOOKUP('SAP Data'!$C615,'2021 Balance Sheet'!$B$7:$O$1335,'2021 Balance Sheet'!N$2, FALSE),0)</f>
        <v>0</v>
      </c>
      <c r="AN615" s="199">
        <f>IFERROR(VLOOKUP('SAP Data'!$C615,'2021 Balance Sheet'!$B$7:$O$1335,'2021 Balance Sheet'!O$2, FALSE),0)</f>
        <v>0</v>
      </c>
      <c r="AO615" s="198">
        <f t="shared" si="20"/>
        <v>0</v>
      </c>
    </row>
    <row r="616" spans="1:75" ht="15.75" thickBot="1" x14ac:dyDescent="0.3">
      <c r="A616" s="26" t="str">
        <f t="shared" si="21"/>
        <v>186026</v>
      </c>
      <c r="B616" s="126" t="s">
        <v>896</v>
      </c>
      <c r="C616" s="153" t="s">
        <v>897</v>
      </c>
      <c r="D616" s="125" t="s">
        <v>4</v>
      </c>
      <c r="E616" s="139">
        <v>3229364.99</v>
      </c>
      <c r="F616" s="139">
        <v>3229364.99</v>
      </c>
      <c r="G616" s="139">
        <v>3229364.99</v>
      </c>
      <c r="H616" s="139">
        <v>3229662.94</v>
      </c>
      <c r="I616" s="139">
        <v>3257139.35</v>
      </c>
      <c r="J616" s="139">
        <v>3292334.11</v>
      </c>
      <c r="K616" s="139">
        <v>3300344.5</v>
      </c>
      <c r="L616" s="139">
        <v>3331391.74</v>
      </c>
      <c r="M616" s="139">
        <v>3369893.14</v>
      </c>
      <c r="N616" s="139">
        <v>3427067.18</v>
      </c>
      <c r="O616" s="139">
        <v>3468237.19</v>
      </c>
      <c r="P616" s="139">
        <v>3470957.71</v>
      </c>
      <c r="Q616" s="199">
        <v>3487744.66</v>
      </c>
      <c r="R616" s="199">
        <v>3506014.35</v>
      </c>
      <c r="S616" s="199">
        <v>3521756.39</v>
      </c>
      <c r="T616" s="199">
        <v>3540530.21</v>
      </c>
      <c r="U616" s="199">
        <v>3556026.74</v>
      </c>
      <c r="V616" s="199">
        <v>3556928.85</v>
      </c>
      <c r="W616" s="199">
        <v>3559742.28</v>
      </c>
      <c r="X616" s="199">
        <v>3560654.21</v>
      </c>
      <c r="Y616" s="199">
        <v>3561706.45</v>
      </c>
      <c r="Z616" s="199">
        <v>3574762.67</v>
      </c>
      <c r="AA616" s="199">
        <v>3577675.63</v>
      </c>
      <c r="AB616" s="199">
        <v>3577906.44</v>
      </c>
      <c r="AC616" s="199">
        <f>IFERROR(VLOOKUP('SAP Data'!$C616,'2021 Balance Sheet'!$B$7:$O$1335,'2021 Balance Sheet'!D$2, FALSE),0)</f>
        <v>3581622.76</v>
      </c>
      <c r="AD616" s="199">
        <f>IFERROR(VLOOKUP('SAP Data'!$C616,'2021 Balance Sheet'!$B$7:$O$1335,'2021 Balance Sheet'!E$2, FALSE),0)</f>
        <v>3574116.24</v>
      </c>
      <c r="AE616" s="199">
        <f>IFERROR(VLOOKUP('SAP Data'!$C616,'2021 Balance Sheet'!$B$7:$O$1335,'2021 Balance Sheet'!F$2, FALSE),0)</f>
        <v>3576534.39</v>
      </c>
      <c r="AF616" s="199">
        <f>IFERROR(VLOOKUP('SAP Data'!$C616,'2021 Balance Sheet'!$B$7:$O$1335,'2021 Balance Sheet'!G$2, FALSE),0)</f>
        <v>3596584.27</v>
      </c>
      <c r="AG616" s="199">
        <f>IFERROR(VLOOKUP('SAP Data'!$C616,'2021 Balance Sheet'!$B$7:$O$1335,'2021 Balance Sheet'!H$2, FALSE),0)</f>
        <v>3589678.47</v>
      </c>
      <c r="AH616" s="199">
        <f>IFERROR(VLOOKUP('SAP Data'!$C616,'2021 Balance Sheet'!$B$7:$O$1335,'2021 Balance Sheet'!I$2, FALSE),0)</f>
        <v>3624054.39</v>
      </c>
      <c r="AI616" s="199">
        <f>IFERROR(VLOOKUP('SAP Data'!$C616,'2021 Balance Sheet'!$B$7:$O$1335,'2021 Balance Sheet'!J$2, FALSE),0)</f>
        <v>3625129.9</v>
      </c>
      <c r="AJ616" s="199">
        <f>IFERROR(VLOOKUP('SAP Data'!$C616,'2021 Balance Sheet'!$B$7:$O$1335,'2021 Balance Sheet'!K$2, FALSE),0)</f>
        <v>3625685.55</v>
      </c>
      <c r="AK616" s="199">
        <f>IFERROR(VLOOKUP('SAP Data'!$C616,'2021 Balance Sheet'!$B$7:$O$1335,'2021 Balance Sheet'!L$2, FALSE),0)</f>
        <v>3627731.09</v>
      </c>
      <c r="AL616" s="199">
        <f>IFERROR(VLOOKUP('SAP Data'!$C616,'2021 Balance Sheet'!$B$7:$O$1335,'2021 Balance Sheet'!M$2, FALSE),0)</f>
        <v>3629726.04</v>
      </c>
      <c r="AM616" s="199">
        <f>IFERROR(VLOOKUP('SAP Data'!$C616,'2021 Balance Sheet'!$B$7:$O$1335,'2021 Balance Sheet'!N$2, FALSE),0)</f>
        <v>3629932.91</v>
      </c>
      <c r="AN616" s="199">
        <f>IFERROR(VLOOKUP('SAP Data'!$C616,'2021 Balance Sheet'!$B$7:$O$1335,'2021 Balance Sheet'!O$2, FALSE),0)</f>
        <v>3630702.36</v>
      </c>
      <c r="AO616" s="198">
        <f t="shared" si="20"/>
        <v>3577906.44</v>
      </c>
    </row>
    <row r="617" spans="1:75" s="135" customFormat="1" ht="15.75" thickBot="1" x14ac:dyDescent="0.3">
      <c r="A617" s="26" t="str">
        <f t="shared" si="21"/>
        <v>186027</v>
      </c>
      <c r="B617" s="126" t="s">
        <v>4081</v>
      </c>
      <c r="C617" s="153" t="s">
        <v>4082</v>
      </c>
      <c r="D617" s="125"/>
      <c r="E617" s="139"/>
      <c r="F617" s="139"/>
      <c r="G617" s="139"/>
      <c r="H617" s="139"/>
      <c r="I617" s="139"/>
      <c r="J617" s="139"/>
      <c r="K617" s="139"/>
      <c r="L617" s="139"/>
      <c r="M617" s="139"/>
      <c r="N617" s="139"/>
      <c r="O617" s="139"/>
      <c r="P617" s="139"/>
      <c r="Q617" s="199">
        <v>0</v>
      </c>
      <c r="R617" s="199">
        <v>0</v>
      </c>
      <c r="S617" s="199">
        <v>0</v>
      </c>
      <c r="T617" s="199">
        <v>0</v>
      </c>
      <c r="U617" s="199">
        <v>0</v>
      </c>
      <c r="V617" s="199">
        <v>0</v>
      </c>
      <c r="W617" s="199">
        <v>0</v>
      </c>
      <c r="X617" s="199">
        <v>0</v>
      </c>
      <c r="Y617" s="199">
        <v>0</v>
      </c>
      <c r="Z617" s="199">
        <v>0</v>
      </c>
      <c r="AA617" s="199">
        <v>14656.25</v>
      </c>
      <c r="AB617" s="199">
        <v>29312.41</v>
      </c>
      <c r="AC617" s="199">
        <f>IFERROR(VLOOKUP('SAP Data'!$C617,'2021 Balance Sheet'!$B$7:$O$1335,'2021 Balance Sheet'!D$2, FALSE),0)</f>
        <v>43968.57</v>
      </c>
      <c r="AD617" s="199">
        <f>IFERROR(VLOOKUP('SAP Data'!$C617,'2021 Balance Sheet'!$B$7:$O$1335,'2021 Balance Sheet'!E$2, FALSE),0)</f>
        <v>58624.73</v>
      </c>
      <c r="AE617" s="199">
        <f>IFERROR(VLOOKUP('SAP Data'!$C617,'2021 Balance Sheet'!$B$7:$O$1335,'2021 Balance Sheet'!F$2, FALSE),0)</f>
        <v>73280.89</v>
      </c>
      <c r="AF617" s="199">
        <f>IFERROR(VLOOKUP('SAP Data'!$C617,'2021 Balance Sheet'!$B$7:$O$1335,'2021 Balance Sheet'!G$2, FALSE),0)</f>
        <v>87937.05</v>
      </c>
      <c r="AG617" s="199">
        <f>IFERROR(VLOOKUP('SAP Data'!$C617,'2021 Balance Sheet'!$B$7:$O$1335,'2021 Balance Sheet'!H$2, FALSE),0)</f>
        <v>102593.21</v>
      </c>
      <c r="AH617" s="199">
        <f>IFERROR(VLOOKUP('SAP Data'!$C617,'2021 Balance Sheet'!$B$7:$O$1335,'2021 Balance Sheet'!I$2, FALSE),0)</f>
        <v>117249.37</v>
      </c>
      <c r="AI617" s="199">
        <f>IFERROR(VLOOKUP('SAP Data'!$C617,'2021 Balance Sheet'!$B$7:$O$1335,'2021 Balance Sheet'!J$2, FALSE),0)</f>
        <v>131905.53</v>
      </c>
      <c r="AJ617" s="199">
        <f>IFERROR(VLOOKUP('SAP Data'!$C617,'2021 Balance Sheet'!$B$7:$O$1335,'2021 Balance Sheet'!K$2, FALSE),0)</f>
        <v>146561.69</v>
      </c>
      <c r="AK617" s="199">
        <f>IFERROR(VLOOKUP('SAP Data'!$C617,'2021 Balance Sheet'!$B$7:$O$1335,'2021 Balance Sheet'!L$2, FALSE),0)</f>
        <v>161217.85</v>
      </c>
      <c r="AL617" s="199">
        <f>IFERROR(VLOOKUP('SAP Data'!$C617,'2021 Balance Sheet'!$B$7:$O$1335,'2021 Balance Sheet'!M$2, FALSE),0)</f>
        <v>175874.01</v>
      </c>
      <c r="AM617" s="199">
        <f>IFERROR(VLOOKUP('SAP Data'!$C617,'2021 Balance Sheet'!$B$7:$O$1335,'2021 Balance Sheet'!N$2, FALSE),0)</f>
        <v>190530.17</v>
      </c>
      <c r="AN617" s="199">
        <f>IFERROR(VLOOKUP('SAP Data'!$C617,'2021 Balance Sheet'!$B$7:$O$1335,'2021 Balance Sheet'!O$2, FALSE),0)</f>
        <v>205186.33</v>
      </c>
      <c r="AO617" s="198">
        <f t="shared" si="20"/>
        <v>29312.41</v>
      </c>
      <c r="AP617" s="50"/>
      <c r="AQ617" s="50"/>
      <c r="AR617" s="50"/>
      <c r="AS617" s="50"/>
      <c r="AT617" s="50"/>
      <c r="AU617" s="50"/>
      <c r="AV617" s="50"/>
      <c r="AW617" s="50"/>
      <c r="AX617" s="50"/>
      <c r="AY617" s="50"/>
      <c r="AZ617" s="50"/>
      <c r="BA617" s="50"/>
      <c r="BB617" s="50"/>
      <c r="BC617" s="50"/>
      <c r="BD617" s="50"/>
      <c r="BE617" s="50"/>
      <c r="BF617" s="50"/>
      <c r="BG617" s="50"/>
      <c r="BH617" s="50"/>
      <c r="BI617" s="50"/>
      <c r="BJ617" s="50"/>
      <c r="BK617" s="50"/>
      <c r="BL617" s="50"/>
      <c r="BM617" s="50"/>
      <c r="BN617" s="50"/>
      <c r="BO617" s="50"/>
      <c r="BP617" s="50"/>
      <c r="BQ617" s="50"/>
      <c r="BR617" s="50"/>
      <c r="BS617" s="50"/>
      <c r="BT617" s="50"/>
      <c r="BU617" s="50"/>
      <c r="BV617" s="50"/>
      <c r="BW617" s="50"/>
    </row>
    <row r="618" spans="1:75" ht="15.75" thickBot="1" x14ac:dyDescent="0.3">
      <c r="A618" s="26" t="str">
        <f t="shared" si="21"/>
        <v>186028</v>
      </c>
      <c r="B618" s="126" t="s">
        <v>899</v>
      </c>
      <c r="C618" s="153" t="s">
        <v>900</v>
      </c>
      <c r="D618" s="125" t="s">
        <v>4</v>
      </c>
      <c r="E618" s="140">
        <v>-3173703.1</v>
      </c>
      <c r="F618" s="140">
        <v>-3177389.63</v>
      </c>
      <c r="G618" s="140">
        <v>-3181076.16</v>
      </c>
      <c r="H618" s="140">
        <v>-3184762.69</v>
      </c>
      <c r="I618" s="140">
        <v>-3188449.22</v>
      </c>
      <c r="J618" s="140">
        <v>-3192135.75</v>
      </c>
      <c r="K618" s="140">
        <v>-3195822.28</v>
      </c>
      <c r="L618" s="140">
        <v>-3199508.81</v>
      </c>
      <c r="M618" s="140">
        <v>-3203195.34</v>
      </c>
      <c r="N618" s="140">
        <v>-3206881.87</v>
      </c>
      <c r="O618" s="140">
        <v>-3210568.4</v>
      </c>
      <c r="P618" s="140">
        <v>-3214254.93</v>
      </c>
      <c r="Q618" s="199">
        <v>-3217941.46</v>
      </c>
      <c r="R618" s="199">
        <v>-3221627.99</v>
      </c>
      <c r="S618" s="199">
        <v>-3225314.52</v>
      </c>
      <c r="T618" s="199">
        <v>-3229001.05</v>
      </c>
      <c r="U618" s="199">
        <v>-3232687.7</v>
      </c>
      <c r="V618" s="199">
        <v>-3232687.7</v>
      </c>
      <c r="W618" s="199">
        <v>-3232687.7</v>
      </c>
      <c r="X618" s="199">
        <v>-3232687.7</v>
      </c>
      <c r="Y618" s="199">
        <v>-3232687.7</v>
      </c>
      <c r="Z618" s="199">
        <v>-3232687.7</v>
      </c>
      <c r="AA618" s="199">
        <v>-3275781.51</v>
      </c>
      <c r="AB618" s="199">
        <v>-3282963.83</v>
      </c>
      <c r="AC618" s="199">
        <f>IFERROR(VLOOKUP('SAP Data'!$C618,'2021 Balance Sheet'!$B$7:$O$1335,'2021 Balance Sheet'!D$2, FALSE),0)</f>
        <v>-3290146.15</v>
      </c>
      <c r="AD618" s="199">
        <f>IFERROR(VLOOKUP('SAP Data'!$C618,'2021 Balance Sheet'!$B$7:$O$1335,'2021 Balance Sheet'!E$2, FALSE),0)</f>
        <v>-3297328.47</v>
      </c>
      <c r="AE618" s="199">
        <f>IFERROR(VLOOKUP('SAP Data'!$C618,'2021 Balance Sheet'!$B$7:$O$1335,'2021 Balance Sheet'!F$2, FALSE),0)</f>
        <v>-3304510.79</v>
      </c>
      <c r="AF618" s="199">
        <f>IFERROR(VLOOKUP('SAP Data'!$C618,'2021 Balance Sheet'!$B$7:$O$1335,'2021 Balance Sheet'!G$2, FALSE),0)</f>
        <v>-3311693.11</v>
      </c>
      <c r="AG618" s="199">
        <f>IFERROR(VLOOKUP('SAP Data'!$C618,'2021 Balance Sheet'!$B$7:$O$1335,'2021 Balance Sheet'!H$2, FALSE),0)</f>
        <v>-3318875.43</v>
      </c>
      <c r="AH618" s="199">
        <f>IFERROR(VLOOKUP('SAP Data'!$C618,'2021 Balance Sheet'!$B$7:$O$1335,'2021 Balance Sheet'!I$2, FALSE),0)</f>
        <v>-3326057.75</v>
      </c>
      <c r="AI618" s="199">
        <f>IFERROR(VLOOKUP('SAP Data'!$C618,'2021 Balance Sheet'!$B$7:$O$1335,'2021 Balance Sheet'!J$2, FALSE),0)</f>
        <v>-3333240.07</v>
      </c>
      <c r="AJ618" s="199">
        <f>IFERROR(VLOOKUP('SAP Data'!$C618,'2021 Balance Sheet'!$B$7:$O$1335,'2021 Balance Sheet'!K$2, FALSE),0)</f>
        <v>-3340422.39</v>
      </c>
      <c r="AK618" s="199">
        <f>IFERROR(VLOOKUP('SAP Data'!$C618,'2021 Balance Sheet'!$B$7:$O$1335,'2021 Balance Sheet'!L$2, FALSE),0)</f>
        <v>-3347604.71</v>
      </c>
      <c r="AL618" s="199">
        <f>IFERROR(VLOOKUP('SAP Data'!$C618,'2021 Balance Sheet'!$B$7:$O$1335,'2021 Balance Sheet'!M$2, FALSE),0)</f>
        <v>-3354787.03</v>
      </c>
      <c r="AM618" s="199">
        <f>IFERROR(VLOOKUP('SAP Data'!$C618,'2021 Balance Sheet'!$B$7:$O$1335,'2021 Balance Sheet'!N$2, FALSE),0)</f>
        <v>-3361969.35</v>
      </c>
      <c r="AN618" s="199">
        <f>IFERROR(VLOOKUP('SAP Data'!$C618,'2021 Balance Sheet'!$B$7:$O$1335,'2021 Balance Sheet'!O$2, FALSE),0)</f>
        <v>-3369151.67</v>
      </c>
      <c r="AO618" s="198">
        <f t="shared" si="20"/>
        <v>-3282963.83</v>
      </c>
    </row>
    <row r="619" spans="1:75" ht="15.75" thickBot="1" x14ac:dyDescent="0.3">
      <c r="A619" s="26" t="str">
        <f t="shared" si="21"/>
        <v>186042</v>
      </c>
      <c r="B619" s="126" t="s">
        <v>902</v>
      </c>
      <c r="C619" s="153" t="s">
        <v>903</v>
      </c>
      <c r="D619" s="125" t="s">
        <v>4</v>
      </c>
      <c r="E619" s="139">
        <v>2722.5</v>
      </c>
      <c r="F619" s="139">
        <v>2722.5</v>
      </c>
      <c r="G619" s="139">
        <v>2722.5</v>
      </c>
      <c r="H619" s="139">
        <v>2722.5</v>
      </c>
      <c r="I619" s="139">
        <v>2722.5</v>
      </c>
      <c r="J619" s="139">
        <v>2722.5</v>
      </c>
      <c r="K619" s="139">
        <v>2722.5</v>
      </c>
      <c r="L619" s="139">
        <v>2722.5</v>
      </c>
      <c r="M619" s="139">
        <v>2722.5</v>
      </c>
      <c r="N619" s="139">
        <v>2722.5</v>
      </c>
      <c r="O619" s="139">
        <v>2722.5</v>
      </c>
      <c r="P619" s="139">
        <v>2722.5</v>
      </c>
      <c r="Q619" s="199">
        <v>2722.5</v>
      </c>
      <c r="R619" s="199">
        <v>2722.5</v>
      </c>
      <c r="S619" s="199">
        <v>2722.5</v>
      </c>
      <c r="T619" s="199">
        <v>2722.5</v>
      </c>
      <c r="U619" s="199">
        <v>2722.5</v>
      </c>
      <c r="V619" s="199">
        <v>2722.5</v>
      </c>
      <c r="W619" s="199">
        <v>2722.5</v>
      </c>
      <c r="X619" s="199">
        <v>2722.5</v>
      </c>
      <c r="Y619" s="199">
        <v>2722.5</v>
      </c>
      <c r="Z619" s="199">
        <v>2722.5</v>
      </c>
      <c r="AA619" s="199">
        <v>2722.5</v>
      </c>
      <c r="AB619" s="199">
        <v>2722.5</v>
      </c>
      <c r="AC619" s="199">
        <f>IFERROR(VLOOKUP('SAP Data'!$C619,'2021 Balance Sheet'!$B$7:$O$1335,'2021 Balance Sheet'!D$2, FALSE),0)</f>
        <v>2722.5</v>
      </c>
      <c r="AD619" s="199">
        <f>IFERROR(VLOOKUP('SAP Data'!$C619,'2021 Balance Sheet'!$B$7:$O$1335,'2021 Balance Sheet'!E$2, FALSE),0)</f>
        <v>2722.5</v>
      </c>
      <c r="AE619" s="199">
        <f>IFERROR(VLOOKUP('SAP Data'!$C619,'2021 Balance Sheet'!$B$7:$O$1335,'2021 Balance Sheet'!F$2, FALSE),0)</f>
        <v>2722.5</v>
      </c>
      <c r="AF619" s="199">
        <f>IFERROR(VLOOKUP('SAP Data'!$C619,'2021 Balance Sheet'!$B$7:$O$1335,'2021 Balance Sheet'!G$2, FALSE),0)</f>
        <v>2722.5</v>
      </c>
      <c r="AG619" s="199">
        <f>IFERROR(VLOOKUP('SAP Data'!$C619,'2021 Balance Sheet'!$B$7:$O$1335,'2021 Balance Sheet'!H$2, FALSE),0)</f>
        <v>2722.5</v>
      </c>
      <c r="AH619" s="199">
        <f>IFERROR(VLOOKUP('SAP Data'!$C619,'2021 Balance Sheet'!$B$7:$O$1335,'2021 Balance Sheet'!I$2, FALSE),0)</f>
        <v>2722.5</v>
      </c>
      <c r="AI619" s="199">
        <f>IFERROR(VLOOKUP('SAP Data'!$C619,'2021 Balance Sheet'!$B$7:$O$1335,'2021 Balance Sheet'!J$2, FALSE),0)</f>
        <v>2722.5</v>
      </c>
      <c r="AJ619" s="199">
        <f>IFERROR(VLOOKUP('SAP Data'!$C619,'2021 Balance Sheet'!$B$7:$O$1335,'2021 Balance Sheet'!K$2, FALSE),0)</f>
        <v>2722.5</v>
      </c>
      <c r="AK619" s="199">
        <f>IFERROR(VLOOKUP('SAP Data'!$C619,'2021 Balance Sheet'!$B$7:$O$1335,'2021 Balance Sheet'!L$2, FALSE),0)</f>
        <v>2722.5</v>
      </c>
      <c r="AL619" s="199">
        <f>IFERROR(VLOOKUP('SAP Data'!$C619,'2021 Balance Sheet'!$B$7:$O$1335,'2021 Balance Sheet'!M$2, FALSE),0)</f>
        <v>2722.5</v>
      </c>
      <c r="AM619" s="199">
        <f>IFERROR(VLOOKUP('SAP Data'!$C619,'2021 Balance Sheet'!$B$7:$O$1335,'2021 Balance Sheet'!N$2, FALSE),0)</f>
        <v>2722.5</v>
      </c>
      <c r="AN619" s="199">
        <f>IFERROR(VLOOKUP('SAP Data'!$C619,'2021 Balance Sheet'!$B$7:$O$1335,'2021 Balance Sheet'!O$2, FALSE),0)</f>
        <v>2722.5</v>
      </c>
      <c r="AO619" s="198">
        <f t="shared" si="20"/>
        <v>2722.5</v>
      </c>
    </row>
    <row r="620" spans="1:75" ht="15.75" thickBot="1" x14ac:dyDescent="0.3">
      <c r="A620" s="26" t="str">
        <f t="shared" si="21"/>
        <v>186043</v>
      </c>
      <c r="B620" s="126" t="s">
        <v>905</v>
      </c>
      <c r="C620" s="153" t="s">
        <v>906</v>
      </c>
      <c r="D620" s="125" t="s">
        <v>4</v>
      </c>
      <c r="E620" s="140">
        <v>-2722.5</v>
      </c>
      <c r="F620" s="140">
        <v>-2722.5</v>
      </c>
      <c r="G620" s="140">
        <v>-2722.5</v>
      </c>
      <c r="H620" s="140">
        <v>-2722.5</v>
      </c>
      <c r="I620" s="140">
        <v>-2722.5</v>
      </c>
      <c r="J620" s="140">
        <v>-2722.5</v>
      </c>
      <c r="K620" s="140">
        <v>-2722.5</v>
      </c>
      <c r="L620" s="140">
        <v>-2722.5</v>
      </c>
      <c r="M620" s="140">
        <v>-2722.5</v>
      </c>
      <c r="N620" s="140">
        <v>-2722.5</v>
      </c>
      <c r="O620" s="140">
        <v>-2722.5</v>
      </c>
      <c r="P620" s="140">
        <v>-2722.5</v>
      </c>
      <c r="Q620" s="199">
        <v>-2722.5</v>
      </c>
      <c r="R620" s="199">
        <v>-2722.5</v>
      </c>
      <c r="S620" s="199">
        <v>-2722.5</v>
      </c>
      <c r="T620" s="199">
        <v>-2722.5</v>
      </c>
      <c r="U620" s="199">
        <v>-2722.5</v>
      </c>
      <c r="V620" s="199">
        <v>-2722.5</v>
      </c>
      <c r="W620" s="199">
        <v>-2722.5</v>
      </c>
      <c r="X620" s="199">
        <v>-2722.5</v>
      </c>
      <c r="Y620" s="199">
        <v>-2722.5</v>
      </c>
      <c r="Z620" s="199">
        <v>-2722.5</v>
      </c>
      <c r="AA620" s="199">
        <v>-2722.5</v>
      </c>
      <c r="AB620" s="199">
        <v>-2722.5</v>
      </c>
      <c r="AC620" s="199">
        <f>IFERROR(VLOOKUP('SAP Data'!$C620,'2021 Balance Sheet'!$B$7:$O$1335,'2021 Balance Sheet'!D$2, FALSE),0)</f>
        <v>-2722.5</v>
      </c>
      <c r="AD620" s="199">
        <f>IFERROR(VLOOKUP('SAP Data'!$C620,'2021 Balance Sheet'!$B$7:$O$1335,'2021 Balance Sheet'!E$2, FALSE),0)</f>
        <v>-2722.5</v>
      </c>
      <c r="AE620" s="199">
        <f>IFERROR(VLOOKUP('SAP Data'!$C620,'2021 Balance Sheet'!$B$7:$O$1335,'2021 Balance Sheet'!F$2, FALSE),0)</f>
        <v>-2722.5</v>
      </c>
      <c r="AF620" s="199">
        <f>IFERROR(VLOOKUP('SAP Data'!$C620,'2021 Balance Sheet'!$B$7:$O$1335,'2021 Balance Sheet'!G$2, FALSE),0)</f>
        <v>-2722.5</v>
      </c>
      <c r="AG620" s="199">
        <f>IFERROR(VLOOKUP('SAP Data'!$C620,'2021 Balance Sheet'!$B$7:$O$1335,'2021 Balance Sheet'!H$2, FALSE),0)</f>
        <v>-2722.5</v>
      </c>
      <c r="AH620" s="199">
        <f>IFERROR(VLOOKUP('SAP Data'!$C620,'2021 Balance Sheet'!$B$7:$O$1335,'2021 Balance Sheet'!I$2, FALSE),0)</f>
        <v>-2722.5</v>
      </c>
      <c r="AI620" s="199">
        <f>IFERROR(VLOOKUP('SAP Data'!$C620,'2021 Balance Sheet'!$B$7:$O$1335,'2021 Balance Sheet'!J$2, FALSE),0)</f>
        <v>-2722.5</v>
      </c>
      <c r="AJ620" s="199">
        <f>IFERROR(VLOOKUP('SAP Data'!$C620,'2021 Balance Sheet'!$B$7:$O$1335,'2021 Balance Sheet'!K$2, FALSE),0)</f>
        <v>-2722.5</v>
      </c>
      <c r="AK620" s="199">
        <f>IFERROR(VLOOKUP('SAP Data'!$C620,'2021 Balance Sheet'!$B$7:$O$1335,'2021 Balance Sheet'!L$2, FALSE),0)</f>
        <v>-2722.5</v>
      </c>
      <c r="AL620" s="199">
        <f>IFERROR(VLOOKUP('SAP Data'!$C620,'2021 Balance Sheet'!$B$7:$O$1335,'2021 Balance Sheet'!M$2, FALSE),0)</f>
        <v>-2722.5</v>
      </c>
      <c r="AM620" s="199">
        <f>IFERROR(VLOOKUP('SAP Data'!$C620,'2021 Balance Sheet'!$B$7:$O$1335,'2021 Balance Sheet'!N$2, FALSE),0)</f>
        <v>-2722.5</v>
      </c>
      <c r="AN620" s="199">
        <f>IFERROR(VLOOKUP('SAP Data'!$C620,'2021 Balance Sheet'!$B$7:$O$1335,'2021 Balance Sheet'!O$2, FALSE),0)</f>
        <v>-2722.5</v>
      </c>
      <c r="AO620" s="198">
        <f t="shared" si="20"/>
        <v>-2722.5</v>
      </c>
    </row>
    <row r="621" spans="1:75" ht="15.75" thickBot="1" x14ac:dyDescent="0.3">
      <c r="A621" s="26" t="str">
        <f t="shared" si="21"/>
        <v>186044</v>
      </c>
      <c r="B621" s="126" t="s">
        <v>2929</v>
      </c>
      <c r="C621" s="153" t="s">
        <v>2930</v>
      </c>
      <c r="D621" s="126" t="s">
        <v>4</v>
      </c>
      <c r="E621" s="139"/>
      <c r="F621" s="139"/>
      <c r="G621" s="139"/>
      <c r="H621" s="139"/>
      <c r="I621" s="139"/>
      <c r="J621" s="139">
        <v>0</v>
      </c>
      <c r="K621" s="139">
        <v>0</v>
      </c>
      <c r="L621" s="139">
        <v>0</v>
      </c>
      <c r="M621" s="139">
        <v>48709.85</v>
      </c>
      <c r="N621" s="139">
        <v>50948.19</v>
      </c>
      <c r="O621" s="139">
        <v>102148.46</v>
      </c>
      <c r="P621" s="139">
        <v>102732.75</v>
      </c>
      <c r="Q621" s="199">
        <v>102732.75</v>
      </c>
      <c r="R621" s="199">
        <v>102732.75</v>
      </c>
      <c r="S621" s="199">
        <v>102732.75</v>
      </c>
      <c r="T621" s="199">
        <v>102732.75</v>
      </c>
      <c r="U621" s="199">
        <v>102732.75</v>
      </c>
      <c r="V621" s="199">
        <v>102732.75</v>
      </c>
      <c r="W621" s="199">
        <v>102732.75</v>
      </c>
      <c r="X621" s="199">
        <v>102732.75</v>
      </c>
      <c r="Y621" s="199">
        <v>102732.75</v>
      </c>
      <c r="Z621" s="199">
        <v>102732.75</v>
      </c>
      <c r="AA621" s="199">
        <v>102732.75</v>
      </c>
      <c r="AB621" s="199">
        <v>102732.75</v>
      </c>
      <c r="AC621" s="199">
        <f>IFERROR(VLOOKUP('SAP Data'!$C621,'2021 Balance Sheet'!$B$7:$O$1335,'2021 Balance Sheet'!D$2, FALSE),0)</f>
        <v>102732.75</v>
      </c>
      <c r="AD621" s="199">
        <f>IFERROR(VLOOKUP('SAP Data'!$C621,'2021 Balance Sheet'!$B$7:$O$1335,'2021 Balance Sheet'!E$2, FALSE),0)</f>
        <v>102732.75</v>
      </c>
      <c r="AE621" s="199">
        <f>IFERROR(VLOOKUP('SAP Data'!$C621,'2021 Balance Sheet'!$B$7:$O$1335,'2021 Balance Sheet'!F$2, FALSE),0)</f>
        <v>102732.75</v>
      </c>
      <c r="AF621" s="199">
        <f>IFERROR(VLOOKUP('SAP Data'!$C621,'2021 Balance Sheet'!$B$7:$O$1335,'2021 Balance Sheet'!G$2, FALSE),0)</f>
        <v>102732.75</v>
      </c>
      <c r="AG621" s="199">
        <f>IFERROR(VLOOKUP('SAP Data'!$C621,'2021 Balance Sheet'!$B$7:$O$1335,'2021 Balance Sheet'!H$2, FALSE),0)</f>
        <v>102732.75</v>
      </c>
      <c r="AH621" s="199">
        <f>IFERROR(VLOOKUP('SAP Data'!$C621,'2021 Balance Sheet'!$B$7:$O$1335,'2021 Balance Sheet'!I$2, FALSE),0)</f>
        <v>102732.75</v>
      </c>
      <c r="AI621" s="199">
        <f>IFERROR(VLOOKUP('SAP Data'!$C621,'2021 Balance Sheet'!$B$7:$O$1335,'2021 Balance Sheet'!J$2, FALSE),0)</f>
        <v>102732.75</v>
      </c>
      <c r="AJ621" s="199">
        <f>IFERROR(VLOOKUP('SAP Data'!$C621,'2021 Balance Sheet'!$B$7:$O$1335,'2021 Balance Sheet'!K$2, FALSE),0)</f>
        <v>102732.75</v>
      </c>
      <c r="AK621" s="199">
        <f>IFERROR(VLOOKUP('SAP Data'!$C621,'2021 Balance Sheet'!$B$7:$O$1335,'2021 Balance Sheet'!L$2, FALSE),0)</f>
        <v>102732.75</v>
      </c>
      <c r="AL621" s="199">
        <f>IFERROR(VLOOKUP('SAP Data'!$C621,'2021 Balance Sheet'!$B$7:$O$1335,'2021 Balance Sheet'!M$2, FALSE),0)</f>
        <v>102732.75</v>
      </c>
      <c r="AM621" s="199">
        <f>IFERROR(VLOOKUP('SAP Data'!$C621,'2021 Balance Sheet'!$B$7:$O$1335,'2021 Balance Sheet'!N$2, FALSE),0)</f>
        <v>102732.75</v>
      </c>
      <c r="AN621" s="199">
        <f>IFERROR(VLOOKUP('SAP Data'!$C621,'2021 Balance Sheet'!$B$7:$O$1335,'2021 Balance Sheet'!O$2, FALSE),0)</f>
        <v>102732.75</v>
      </c>
      <c r="AO621" s="198">
        <f t="shared" si="20"/>
        <v>102732.75</v>
      </c>
    </row>
    <row r="622" spans="1:75" ht="15.75" thickBot="1" x14ac:dyDescent="0.3">
      <c r="A622" s="26" t="str">
        <f t="shared" si="21"/>
        <v>186045</v>
      </c>
      <c r="B622" s="126" t="s">
        <v>2964</v>
      </c>
      <c r="C622" s="153" t="s">
        <v>2965</v>
      </c>
      <c r="D622" s="125" t="s">
        <v>4</v>
      </c>
      <c r="E622" s="140"/>
      <c r="F622" s="140"/>
      <c r="G622" s="140"/>
      <c r="H622" s="140"/>
      <c r="I622" s="140"/>
      <c r="J622" s="140"/>
      <c r="K622" s="140"/>
      <c r="L622" s="140"/>
      <c r="M622" s="140"/>
      <c r="N622" s="140">
        <v>0</v>
      </c>
      <c r="O622" s="140">
        <v>0</v>
      </c>
      <c r="P622" s="140">
        <v>-827.92</v>
      </c>
      <c r="Q622" s="199">
        <v>-1656.97</v>
      </c>
      <c r="R622" s="199">
        <v>-2485.46</v>
      </c>
      <c r="S622" s="199">
        <v>-3313.95</v>
      </c>
      <c r="T622" s="199">
        <v>-4142.4399999999996</v>
      </c>
      <c r="U622" s="199">
        <v>-4970.93</v>
      </c>
      <c r="V622" s="199">
        <v>-5799.42</v>
      </c>
      <c r="W622" s="199">
        <v>-6627.91</v>
      </c>
      <c r="X622" s="199">
        <v>-7456.4</v>
      </c>
      <c r="Y622" s="199">
        <v>-8284.89</v>
      </c>
      <c r="Z622" s="199">
        <v>-9113.3799999999992</v>
      </c>
      <c r="AA622" s="199">
        <v>-9941.8700000000008</v>
      </c>
      <c r="AB622" s="199">
        <v>-10770.36</v>
      </c>
      <c r="AC622" s="199">
        <f>IFERROR(VLOOKUP('SAP Data'!$C622,'2021 Balance Sheet'!$B$7:$O$1335,'2021 Balance Sheet'!D$2, FALSE),0)</f>
        <v>-11598.85</v>
      </c>
      <c r="AD622" s="199">
        <f>IFERROR(VLOOKUP('SAP Data'!$C622,'2021 Balance Sheet'!$B$7:$O$1335,'2021 Balance Sheet'!E$2, FALSE),0)</f>
        <v>-12427.34</v>
      </c>
      <c r="AE622" s="199">
        <f>IFERROR(VLOOKUP('SAP Data'!$C622,'2021 Balance Sheet'!$B$7:$O$1335,'2021 Balance Sheet'!F$2, FALSE),0)</f>
        <v>-13255.83</v>
      </c>
      <c r="AF622" s="199">
        <f>IFERROR(VLOOKUP('SAP Data'!$C622,'2021 Balance Sheet'!$B$7:$O$1335,'2021 Balance Sheet'!G$2, FALSE),0)</f>
        <v>-14084.32</v>
      </c>
      <c r="AG622" s="199">
        <f>IFERROR(VLOOKUP('SAP Data'!$C622,'2021 Balance Sheet'!$B$7:$O$1335,'2021 Balance Sheet'!H$2, FALSE),0)</f>
        <v>-14912.81</v>
      </c>
      <c r="AH622" s="199">
        <f>IFERROR(VLOOKUP('SAP Data'!$C622,'2021 Balance Sheet'!$B$7:$O$1335,'2021 Balance Sheet'!I$2, FALSE),0)</f>
        <v>-15741.3</v>
      </c>
      <c r="AI622" s="199">
        <f>IFERROR(VLOOKUP('SAP Data'!$C622,'2021 Balance Sheet'!$B$7:$O$1335,'2021 Balance Sheet'!J$2, FALSE),0)</f>
        <v>-16569.79</v>
      </c>
      <c r="AJ622" s="199">
        <f>IFERROR(VLOOKUP('SAP Data'!$C622,'2021 Balance Sheet'!$B$7:$O$1335,'2021 Balance Sheet'!K$2, FALSE),0)</f>
        <v>-17398.28</v>
      </c>
      <c r="AK622" s="199">
        <f>IFERROR(VLOOKUP('SAP Data'!$C622,'2021 Balance Sheet'!$B$7:$O$1335,'2021 Balance Sheet'!L$2, FALSE),0)</f>
        <v>-18226.77</v>
      </c>
      <c r="AL622" s="199">
        <f>IFERROR(VLOOKUP('SAP Data'!$C622,'2021 Balance Sheet'!$B$7:$O$1335,'2021 Balance Sheet'!M$2, FALSE),0)</f>
        <v>-19055.259999999998</v>
      </c>
      <c r="AM622" s="199">
        <f>IFERROR(VLOOKUP('SAP Data'!$C622,'2021 Balance Sheet'!$B$7:$O$1335,'2021 Balance Sheet'!N$2, FALSE),0)</f>
        <v>-19883.75</v>
      </c>
      <c r="AN622" s="199">
        <f>IFERROR(VLOOKUP('SAP Data'!$C622,'2021 Balance Sheet'!$B$7:$O$1335,'2021 Balance Sheet'!O$2, FALSE),0)</f>
        <v>-20712.240000000002</v>
      </c>
      <c r="AO622" s="198">
        <f t="shared" si="20"/>
        <v>-10770.36</v>
      </c>
    </row>
    <row r="623" spans="1:75" ht="15.75" thickBot="1" x14ac:dyDescent="0.3">
      <c r="A623" s="26" t="str">
        <f t="shared" si="21"/>
        <v>186046</v>
      </c>
      <c r="B623" s="126" t="s">
        <v>3309</v>
      </c>
      <c r="C623" s="153" t="s">
        <v>3310</v>
      </c>
      <c r="D623" s="125"/>
      <c r="E623" s="140"/>
      <c r="F623" s="140"/>
      <c r="G623" s="140"/>
      <c r="H623" s="140"/>
      <c r="I623" s="140"/>
      <c r="J623" s="140"/>
      <c r="K623" s="140"/>
      <c r="L623" s="140"/>
      <c r="M623" s="140"/>
      <c r="N623" s="140"/>
      <c r="O623" s="140"/>
      <c r="P623" s="140"/>
      <c r="Q623" s="199">
        <v>0</v>
      </c>
      <c r="R623" s="199">
        <v>149555</v>
      </c>
      <c r="S623" s="199">
        <v>149555</v>
      </c>
      <c r="T623" s="199">
        <v>149555</v>
      </c>
      <c r="U623" s="199">
        <v>149555</v>
      </c>
      <c r="V623" s="199">
        <v>149555</v>
      </c>
      <c r="W623" s="199">
        <v>149555</v>
      </c>
      <c r="X623" s="199">
        <v>149555</v>
      </c>
      <c r="Y623" s="199">
        <v>153159.73000000001</v>
      </c>
      <c r="Z623" s="199">
        <v>153159.73000000001</v>
      </c>
      <c r="AA623" s="199">
        <v>153159.73000000001</v>
      </c>
      <c r="AB623" s="199">
        <v>153159.73000000001</v>
      </c>
      <c r="AC623" s="199">
        <f>IFERROR(VLOOKUP('SAP Data'!$C623,'2021 Balance Sheet'!$B$7:$O$1335,'2021 Balance Sheet'!D$2, FALSE),0)</f>
        <v>153159.73000000001</v>
      </c>
      <c r="AD623" s="199">
        <f>IFERROR(VLOOKUP('SAP Data'!$C623,'2021 Balance Sheet'!$B$7:$O$1335,'2021 Balance Sheet'!E$2, FALSE),0)</f>
        <v>153159.73000000001</v>
      </c>
      <c r="AE623" s="199">
        <f>IFERROR(VLOOKUP('SAP Data'!$C623,'2021 Balance Sheet'!$B$7:$O$1335,'2021 Balance Sheet'!F$2, FALSE),0)</f>
        <v>153159.73000000001</v>
      </c>
      <c r="AF623" s="199">
        <f>IFERROR(VLOOKUP('SAP Data'!$C623,'2021 Balance Sheet'!$B$7:$O$1335,'2021 Balance Sheet'!G$2, FALSE),0)</f>
        <v>153159.73000000001</v>
      </c>
      <c r="AG623" s="199">
        <f>IFERROR(VLOOKUP('SAP Data'!$C623,'2021 Balance Sheet'!$B$7:$O$1335,'2021 Balance Sheet'!H$2, FALSE),0)</f>
        <v>153159.73000000001</v>
      </c>
      <c r="AH623" s="199">
        <f>IFERROR(VLOOKUP('SAP Data'!$C623,'2021 Balance Sheet'!$B$7:$O$1335,'2021 Balance Sheet'!I$2, FALSE),0)</f>
        <v>153159.73000000001</v>
      </c>
      <c r="AI623" s="199">
        <f>IFERROR(VLOOKUP('SAP Data'!$C623,'2021 Balance Sheet'!$B$7:$O$1335,'2021 Balance Sheet'!J$2, FALSE),0)</f>
        <v>153159.73000000001</v>
      </c>
      <c r="AJ623" s="199">
        <f>IFERROR(VLOOKUP('SAP Data'!$C623,'2021 Balance Sheet'!$B$7:$O$1335,'2021 Balance Sheet'!K$2, FALSE),0)</f>
        <v>153159.73000000001</v>
      </c>
      <c r="AK623" s="199">
        <f>IFERROR(VLOOKUP('SAP Data'!$C623,'2021 Balance Sheet'!$B$7:$O$1335,'2021 Balance Sheet'!L$2, FALSE),0)</f>
        <v>153159.73000000001</v>
      </c>
      <c r="AL623" s="199">
        <f>IFERROR(VLOOKUP('SAP Data'!$C623,'2021 Balance Sheet'!$B$7:$O$1335,'2021 Balance Sheet'!M$2, FALSE),0)</f>
        <v>153159.73000000001</v>
      </c>
      <c r="AM623" s="199">
        <f>IFERROR(VLOOKUP('SAP Data'!$C623,'2021 Balance Sheet'!$B$7:$O$1335,'2021 Balance Sheet'!N$2, FALSE),0)</f>
        <v>153159.73000000001</v>
      </c>
      <c r="AN623" s="199">
        <f>IFERROR(VLOOKUP('SAP Data'!$C623,'2021 Balance Sheet'!$B$7:$O$1335,'2021 Balance Sheet'!O$2, FALSE),0)</f>
        <v>153159.73000000001</v>
      </c>
      <c r="AO623" s="198">
        <f t="shared" si="20"/>
        <v>153159.73000000001</v>
      </c>
    </row>
    <row r="624" spans="1:75" ht="15.75" thickBot="1" x14ac:dyDescent="0.3">
      <c r="A624" s="26" t="str">
        <f t="shared" si="21"/>
        <v>186047</v>
      </c>
      <c r="B624" s="187" t="s">
        <v>3927</v>
      </c>
      <c r="C624" s="185" t="s">
        <v>3928</v>
      </c>
      <c r="D624" s="125"/>
      <c r="E624" s="140"/>
      <c r="F624" s="140"/>
      <c r="G624" s="140"/>
      <c r="H624" s="140"/>
      <c r="I624" s="140"/>
      <c r="J624" s="140"/>
      <c r="K624" s="140"/>
      <c r="L624" s="140"/>
      <c r="M624" s="140"/>
      <c r="N624" s="140"/>
      <c r="O624" s="140"/>
      <c r="P624" s="140"/>
      <c r="Q624" s="199">
        <v>0</v>
      </c>
      <c r="R624" s="199">
        <v>0</v>
      </c>
      <c r="S624" s="199">
        <v>0</v>
      </c>
      <c r="T624" s="199">
        <v>-9970.52</v>
      </c>
      <c r="U624" s="199">
        <v>-12463.1</v>
      </c>
      <c r="V624" s="199">
        <v>-14955.68</v>
      </c>
      <c r="W624" s="199">
        <v>-17448.259999999998</v>
      </c>
      <c r="X624" s="199">
        <v>-19940.84</v>
      </c>
      <c r="Y624" s="199">
        <v>-22502.83</v>
      </c>
      <c r="Z624" s="199">
        <v>-25064.73</v>
      </c>
      <c r="AA624" s="199">
        <v>-27626.63</v>
      </c>
      <c r="AB624" s="199">
        <v>-30188.53</v>
      </c>
      <c r="AC624" s="199">
        <f>IFERROR(VLOOKUP('SAP Data'!$C624,'2021 Balance Sheet'!$B$7:$O$1335,'2021 Balance Sheet'!D$2, FALSE),0)</f>
        <v>-32750.43</v>
      </c>
      <c r="AD624" s="199">
        <f>IFERROR(VLOOKUP('SAP Data'!$C624,'2021 Balance Sheet'!$B$7:$O$1335,'2021 Balance Sheet'!E$2, FALSE),0)</f>
        <v>-35312.33</v>
      </c>
      <c r="AE624" s="199">
        <f>IFERROR(VLOOKUP('SAP Data'!$C624,'2021 Balance Sheet'!$B$7:$O$1335,'2021 Balance Sheet'!F$2, FALSE),0)</f>
        <v>-37874.230000000003</v>
      </c>
      <c r="AF624" s="199">
        <f>IFERROR(VLOOKUP('SAP Data'!$C624,'2021 Balance Sheet'!$B$7:$O$1335,'2021 Balance Sheet'!G$2, FALSE),0)</f>
        <v>-40436.129999999997</v>
      </c>
      <c r="AG624" s="199">
        <f>IFERROR(VLOOKUP('SAP Data'!$C624,'2021 Balance Sheet'!$B$7:$O$1335,'2021 Balance Sheet'!H$2, FALSE),0)</f>
        <v>-42998.03</v>
      </c>
      <c r="AH624" s="199">
        <f>IFERROR(VLOOKUP('SAP Data'!$C624,'2021 Balance Sheet'!$B$7:$O$1335,'2021 Balance Sheet'!I$2, FALSE),0)</f>
        <v>-45559.93</v>
      </c>
      <c r="AI624" s="199">
        <f>IFERROR(VLOOKUP('SAP Data'!$C624,'2021 Balance Sheet'!$B$7:$O$1335,'2021 Balance Sheet'!J$2, FALSE),0)</f>
        <v>-48121.83</v>
      </c>
      <c r="AJ624" s="199">
        <f>IFERROR(VLOOKUP('SAP Data'!$C624,'2021 Balance Sheet'!$B$7:$O$1335,'2021 Balance Sheet'!K$2, FALSE),0)</f>
        <v>-50683.73</v>
      </c>
      <c r="AK624" s="199">
        <f>IFERROR(VLOOKUP('SAP Data'!$C624,'2021 Balance Sheet'!$B$7:$O$1335,'2021 Balance Sheet'!L$2, FALSE),0)</f>
        <v>-53245.63</v>
      </c>
      <c r="AL624" s="199">
        <f>IFERROR(VLOOKUP('SAP Data'!$C624,'2021 Balance Sheet'!$B$7:$O$1335,'2021 Balance Sheet'!M$2, FALSE),0)</f>
        <v>-55807.53</v>
      </c>
      <c r="AM624" s="199">
        <f>IFERROR(VLOOKUP('SAP Data'!$C624,'2021 Balance Sheet'!$B$7:$O$1335,'2021 Balance Sheet'!N$2, FALSE),0)</f>
        <v>-58369.43</v>
      </c>
      <c r="AN624" s="199">
        <f>IFERROR(VLOOKUP('SAP Data'!$C624,'2021 Balance Sheet'!$B$7:$O$1335,'2021 Balance Sheet'!O$2, FALSE),0)</f>
        <v>-60931.33</v>
      </c>
      <c r="AO624" s="198">
        <f t="shared" si="20"/>
        <v>-30188.53</v>
      </c>
    </row>
    <row r="625" spans="1:75" ht="15.75" thickBot="1" x14ac:dyDescent="0.3">
      <c r="A625" s="26" t="str">
        <f t="shared" si="21"/>
        <v>186048</v>
      </c>
      <c r="B625" s="187" t="s">
        <v>3929</v>
      </c>
      <c r="C625" s="185" t="s">
        <v>3930</v>
      </c>
      <c r="D625" s="125"/>
      <c r="E625" s="140"/>
      <c r="F625" s="140"/>
      <c r="G625" s="140"/>
      <c r="H625" s="140"/>
      <c r="I625" s="140"/>
      <c r="J625" s="140"/>
      <c r="K625" s="140"/>
      <c r="L625" s="140"/>
      <c r="M625" s="140"/>
      <c r="N625" s="140"/>
      <c r="O625" s="140"/>
      <c r="P625" s="140"/>
      <c r="Q625" s="199">
        <v>0</v>
      </c>
      <c r="R625" s="199">
        <v>0</v>
      </c>
      <c r="S625" s="199">
        <v>0</v>
      </c>
      <c r="T625" s="199">
        <v>0</v>
      </c>
      <c r="U625" s="199">
        <v>308927.26</v>
      </c>
      <c r="V625" s="199">
        <v>168283.41</v>
      </c>
      <c r="W625" s="199">
        <v>168755.06</v>
      </c>
      <c r="X625" s="199">
        <v>169220.87</v>
      </c>
      <c r="Y625" s="199">
        <v>169665.95</v>
      </c>
      <c r="Z625" s="199">
        <v>170118.43</v>
      </c>
      <c r="AA625" s="199">
        <v>170544.89</v>
      </c>
      <c r="AB625" s="199">
        <v>170967.84</v>
      </c>
      <c r="AC625" s="199">
        <f>IFERROR(VLOOKUP('SAP Data'!$C625,'2021 Balance Sheet'!$B$7:$O$1335,'2021 Balance Sheet'!D$2, FALSE),0)</f>
        <v>162331.1</v>
      </c>
      <c r="AD625" s="199">
        <f>IFERROR(VLOOKUP('SAP Data'!$C625,'2021 Balance Sheet'!$B$7:$O$1335,'2021 Balance Sheet'!E$2, FALSE),0)</f>
        <v>162598.84</v>
      </c>
      <c r="AE625" s="199">
        <f>IFERROR(VLOOKUP('SAP Data'!$C625,'2021 Balance Sheet'!$B$7:$O$1335,'2021 Balance Sheet'!F$2, FALSE),0)</f>
        <v>162894.37</v>
      </c>
      <c r="AF625" s="199">
        <f>IFERROR(VLOOKUP('SAP Data'!$C625,'2021 Balance Sheet'!$B$7:$O$1335,'2021 Balance Sheet'!G$2, FALSE),0)</f>
        <v>163180.88</v>
      </c>
      <c r="AG625" s="199">
        <f>IFERROR(VLOOKUP('SAP Data'!$C625,'2021 Balance Sheet'!$B$7:$O$1335,'2021 Balance Sheet'!H$2, FALSE),0)</f>
        <v>163476.07999999999</v>
      </c>
      <c r="AH625" s="199">
        <f>IFERROR(VLOOKUP('SAP Data'!$C625,'2021 Balance Sheet'!$B$7:$O$1335,'2021 Balance Sheet'!I$2, FALSE),0)</f>
        <v>163760.93</v>
      </c>
      <c r="AI625" s="199">
        <f>IFERROR(VLOOKUP('SAP Data'!$C625,'2021 Balance Sheet'!$B$7:$O$1335,'2021 Balance Sheet'!J$2, FALSE),0)</f>
        <v>164055.79</v>
      </c>
      <c r="AJ625" s="199">
        <f>IFERROR(VLOOKUP('SAP Data'!$C625,'2021 Balance Sheet'!$B$7:$O$1335,'2021 Balance Sheet'!K$2, FALSE),0)</f>
        <v>162033.84</v>
      </c>
      <c r="AK625" s="199">
        <f>IFERROR(VLOOKUP('SAP Data'!$C625,'2021 Balance Sheet'!$B$7:$O$1335,'2021 Balance Sheet'!L$2, FALSE),0)</f>
        <v>162033.84</v>
      </c>
      <c r="AL625" s="199">
        <f>IFERROR(VLOOKUP('SAP Data'!$C625,'2021 Balance Sheet'!$B$7:$O$1335,'2021 Balance Sheet'!M$2, FALSE),0)</f>
        <v>162033.84</v>
      </c>
      <c r="AM625" s="199">
        <f>IFERROR(VLOOKUP('SAP Data'!$C625,'2021 Balance Sheet'!$B$7:$O$1335,'2021 Balance Sheet'!N$2, FALSE),0)</f>
        <v>162033.84</v>
      </c>
      <c r="AN625" s="199">
        <f>IFERROR(VLOOKUP('SAP Data'!$C625,'2021 Balance Sheet'!$B$7:$O$1335,'2021 Balance Sheet'!O$2, FALSE),0)</f>
        <v>162033.84</v>
      </c>
      <c r="AO625" s="198">
        <f t="shared" si="20"/>
        <v>170967.84</v>
      </c>
    </row>
    <row r="626" spans="1:75" s="135" customFormat="1" ht="15.75" thickBot="1" x14ac:dyDescent="0.3">
      <c r="A626" s="26" t="str">
        <f t="shared" si="21"/>
        <v>186049</v>
      </c>
      <c r="B626" s="416" t="s">
        <v>4227</v>
      </c>
      <c r="C626" s="417" t="s">
        <v>4233</v>
      </c>
      <c r="D626" s="125"/>
      <c r="E626" s="140"/>
      <c r="F626" s="140"/>
      <c r="G626" s="140"/>
      <c r="H626" s="140"/>
      <c r="I626" s="140"/>
      <c r="J626" s="140"/>
      <c r="K626" s="140"/>
      <c r="L626" s="140"/>
      <c r="M626" s="140"/>
      <c r="N626" s="140"/>
      <c r="O626" s="140"/>
      <c r="P626" s="140"/>
      <c r="Q626" s="199"/>
      <c r="R626" s="199"/>
      <c r="S626" s="199"/>
      <c r="T626" s="199"/>
      <c r="U626" s="199"/>
      <c r="V626" s="199"/>
      <c r="W626" s="199"/>
      <c r="X626" s="199"/>
      <c r="Y626" s="199"/>
      <c r="Z626" s="199"/>
      <c r="AA626" s="199"/>
      <c r="AB626" s="199"/>
      <c r="AC626" s="199">
        <f>IFERROR(VLOOKUP('SAP Data'!$C626,'2021 Balance Sheet'!$B$7:$O$1335,'2021 Balance Sheet'!D$2, FALSE),0)</f>
        <v>0</v>
      </c>
      <c r="AD626" s="199">
        <f>IFERROR(VLOOKUP('SAP Data'!$C626,'2021 Balance Sheet'!$B$7:$O$1335,'2021 Balance Sheet'!E$2, FALSE),0)</f>
        <v>0</v>
      </c>
      <c r="AE626" s="199">
        <f>IFERROR(VLOOKUP('SAP Data'!$C626,'2021 Balance Sheet'!$B$7:$O$1335,'2021 Balance Sheet'!F$2, FALSE),0)</f>
        <v>0</v>
      </c>
      <c r="AF626" s="199">
        <f>IFERROR(VLOOKUP('SAP Data'!$C626,'2021 Balance Sheet'!$B$7:$O$1335,'2021 Balance Sheet'!G$2, FALSE),0)</f>
        <v>0</v>
      </c>
      <c r="AG626" s="199">
        <f>IFERROR(VLOOKUP('SAP Data'!$C626,'2021 Balance Sheet'!$B$7:$O$1335,'2021 Balance Sheet'!H$2, FALSE),0)</f>
        <v>0</v>
      </c>
      <c r="AH626" s="199">
        <f>IFERROR(VLOOKUP('SAP Data'!$C626,'2021 Balance Sheet'!$B$7:$O$1335,'2021 Balance Sheet'!I$2, FALSE),0)</f>
        <v>0</v>
      </c>
      <c r="AI626" s="199">
        <f>IFERROR(VLOOKUP('SAP Data'!$C626,'2021 Balance Sheet'!$B$7:$O$1335,'2021 Balance Sheet'!J$2, FALSE),0)</f>
        <v>0</v>
      </c>
      <c r="AJ626" s="199">
        <f>IFERROR(VLOOKUP('SAP Data'!$C626,'2021 Balance Sheet'!$B$7:$O$1335,'2021 Balance Sheet'!K$2, FALSE),0)</f>
        <v>-5637.06</v>
      </c>
      <c r="AK626" s="199">
        <f>IFERROR(VLOOKUP('SAP Data'!$C626,'2021 Balance Sheet'!$B$7:$O$1335,'2021 Balance Sheet'!L$2, FALSE),0)</f>
        <v>-6341.55</v>
      </c>
      <c r="AL626" s="199">
        <f>IFERROR(VLOOKUP('SAP Data'!$C626,'2021 Balance Sheet'!$B$7:$O$1335,'2021 Balance Sheet'!M$2, FALSE),0)</f>
        <v>-7046.04</v>
      </c>
      <c r="AM626" s="199">
        <f>IFERROR(VLOOKUP('SAP Data'!$C626,'2021 Balance Sheet'!$B$7:$O$1335,'2021 Balance Sheet'!N$2, FALSE),0)</f>
        <v>-7750.53</v>
      </c>
      <c r="AN626" s="199">
        <f>IFERROR(VLOOKUP('SAP Data'!$C626,'2021 Balance Sheet'!$B$7:$O$1335,'2021 Balance Sheet'!O$2, FALSE),0)</f>
        <v>-8455.02</v>
      </c>
      <c r="AO626" s="198"/>
      <c r="AP626" s="50"/>
      <c r="AQ626" s="50"/>
      <c r="AR626" s="50"/>
      <c r="AS626" s="50"/>
      <c r="AT626" s="50"/>
      <c r="AU626" s="50"/>
      <c r="AV626" s="50"/>
      <c r="AW626" s="50"/>
      <c r="AX626" s="50"/>
      <c r="AY626" s="50"/>
      <c r="AZ626" s="50"/>
      <c r="BA626" s="50"/>
      <c r="BB626" s="50"/>
      <c r="BC626" s="50"/>
      <c r="BD626" s="50"/>
      <c r="BE626" s="50"/>
      <c r="BF626" s="50"/>
      <c r="BG626" s="50"/>
      <c r="BH626" s="50"/>
      <c r="BI626" s="50"/>
      <c r="BJ626" s="50"/>
      <c r="BK626" s="50"/>
      <c r="BL626" s="50"/>
      <c r="BM626" s="50"/>
      <c r="BN626" s="50"/>
      <c r="BO626" s="50"/>
      <c r="BP626" s="50"/>
      <c r="BQ626" s="50"/>
      <c r="BR626" s="50"/>
      <c r="BS626" s="50"/>
      <c r="BT626" s="50"/>
      <c r="BU626" s="50"/>
      <c r="BV626" s="50"/>
      <c r="BW626" s="50"/>
    </row>
    <row r="627" spans="1:75" ht="15.75" thickBot="1" x14ac:dyDescent="0.3">
      <c r="A627" s="26" t="str">
        <f t="shared" si="21"/>
        <v>186050</v>
      </c>
      <c r="B627" s="187" t="s">
        <v>3931</v>
      </c>
      <c r="C627" s="185" t="s">
        <v>3932</v>
      </c>
      <c r="D627" s="125"/>
      <c r="E627" s="140"/>
      <c r="F627" s="140"/>
      <c r="G627" s="140"/>
      <c r="H627" s="140"/>
      <c r="I627" s="140"/>
      <c r="J627" s="140"/>
      <c r="K627" s="140"/>
      <c r="L627" s="140"/>
      <c r="M627" s="140"/>
      <c r="N627" s="140"/>
      <c r="O627" s="140"/>
      <c r="P627" s="140"/>
      <c r="Q627" s="199">
        <v>0</v>
      </c>
      <c r="R627" s="199">
        <v>0</v>
      </c>
      <c r="S627" s="199">
        <v>0</v>
      </c>
      <c r="T627" s="199">
        <v>0</v>
      </c>
      <c r="U627" s="199">
        <v>0</v>
      </c>
      <c r="V627" s="199">
        <v>24227.95</v>
      </c>
      <c r="W627" s="199">
        <v>24291.79</v>
      </c>
      <c r="X627" s="199">
        <v>20972.79</v>
      </c>
      <c r="Y627" s="199">
        <v>21027.95</v>
      </c>
      <c r="Z627" s="199">
        <v>21084.03</v>
      </c>
      <c r="AA627" s="199">
        <v>21136.880000000001</v>
      </c>
      <c r="AB627" s="199">
        <v>21189.3</v>
      </c>
      <c r="AC627" s="199">
        <f>IFERROR(VLOOKUP('SAP Data'!$C627,'2021 Balance Sheet'!$B$7:$O$1335,'2021 Balance Sheet'!D$2, FALSE),0)</f>
        <v>21228.17</v>
      </c>
      <c r="AD627" s="199">
        <f>IFERROR(VLOOKUP('SAP Data'!$C627,'2021 Balance Sheet'!$B$7:$O$1335,'2021 Balance Sheet'!E$2, FALSE),0)</f>
        <v>21263.18</v>
      </c>
      <c r="AE627" s="199">
        <f>IFERROR(VLOOKUP('SAP Data'!$C627,'2021 Balance Sheet'!$B$7:$O$1335,'2021 Balance Sheet'!F$2, FALSE),0)</f>
        <v>21301.83</v>
      </c>
      <c r="AF627" s="199">
        <f>IFERROR(VLOOKUP('SAP Data'!$C627,'2021 Balance Sheet'!$B$7:$O$1335,'2021 Balance Sheet'!G$2, FALSE),0)</f>
        <v>21339.3</v>
      </c>
      <c r="AG627" s="199">
        <f>IFERROR(VLOOKUP('SAP Data'!$C627,'2021 Balance Sheet'!$B$7:$O$1335,'2021 Balance Sheet'!H$2, FALSE),0)</f>
        <v>21377.9</v>
      </c>
      <c r="AH627" s="199">
        <f>IFERROR(VLOOKUP('SAP Data'!$C627,'2021 Balance Sheet'!$B$7:$O$1335,'2021 Balance Sheet'!I$2, FALSE),0)</f>
        <v>21415.15</v>
      </c>
      <c r="AI627" s="199">
        <f>IFERROR(VLOOKUP('SAP Data'!$C627,'2021 Balance Sheet'!$B$7:$O$1335,'2021 Balance Sheet'!J$2, FALSE),0)</f>
        <v>21453.71</v>
      </c>
      <c r="AJ627" s="199">
        <f>IFERROR(VLOOKUP('SAP Data'!$C627,'2021 Balance Sheet'!$B$7:$O$1335,'2021 Balance Sheet'!K$2, FALSE),0)</f>
        <v>21492.34</v>
      </c>
      <c r="AK627" s="199">
        <f>IFERROR(VLOOKUP('SAP Data'!$C627,'2021 Balance Sheet'!$B$7:$O$1335,'2021 Balance Sheet'!L$2, FALSE),0)</f>
        <v>21529.43</v>
      </c>
      <c r="AL627" s="199">
        <f>IFERROR(VLOOKUP('SAP Data'!$C627,'2021 Balance Sheet'!$B$7:$O$1335,'2021 Balance Sheet'!M$2, FALSE),0)</f>
        <v>21567.279999999999</v>
      </c>
      <c r="AM627" s="199">
        <f>IFERROR(VLOOKUP('SAP Data'!$C627,'2021 Balance Sheet'!$B$7:$O$1335,'2021 Balance Sheet'!N$2, FALSE),0)</f>
        <v>21604.15</v>
      </c>
      <c r="AN627" s="199">
        <f>IFERROR(VLOOKUP('SAP Data'!$C627,'2021 Balance Sheet'!$B$7:$O$1335,'2021 Balance Sheet'!O$2, FALSE),0)</f>
        <v>21642.32</v>
      </c>
      <c r="AO627" s="198">
        <f t="shared" si="20"/>
        <v>21189.3</v>
      </c>
    </row>
    <row r="628" spans="1:75" ht="15.75" thickBot="1" x14ac:dyDescent="0.3">
      <c r="A628" s="26" t="str">
        <f t="shared" si="21"/>
        <v>500165</v>
      </c>
      <c r="B628" s="146" t="s">
        <v>1644</v>
      </c>
      <c r="C628" s="151">
        <v>500165</v>
      </c>
      <c r="D628" s="164"/>
      <c r="E628" s="139">
        <v>-3174855882.9400001</v>
      </c>
      <c r="F628" s="139">
        <v>-3191914938.98</v>
      </c>
      <c r="G628" s="139">
        <v>-3161056854.6799998</v>
      </c>
      <c r="H628" s="139">
        <v>-3110135993.2199998</v>
      </c>
      <c r="I628" s="139">
        <v>-3098747370.6500001</v>
      </c>
      <c r="J628" s="139">
        <v>-3159600878.1199999</v>
      </c>
      <c r="K628" s="139">
        <v>-3143168607.3099999</v>
      </c>
      <c r="L628" s="139">
        <v>-3139626112.6100001</v>
      </c>
      <c r="M628" s="139">
        <v>-3172085663.6799998</v>
      </c>
      <c r="N628" s="139">
        <v>-3203808455.4000001</v>
      </c>
      <c r="O628" s="139">
        <v>-3287722839.0700002</v>
      </c>
      <c r="P628" s="139">
        <v>-3337697371.8600001</v>
      </c>
      <c r="Q628" s="199">
        <v>-3329220482.6700001</v>
      </c>
      <c r="R628" s="199">
        <v>-3328927988.3899999</v>
      </c>
      <c r="S628" s="199">
        <v>-3848614687.6500001</v>
      </c>
      <c r="T628" s="199">
        <v>-3831128716.8800001</v>
      </c>
      <c r="U628" s="199">
        <v>-3736909237.02</v>
      </c>
      <c r="V628" s="199">
        <v>-3505135460.5799999</v>
      </c>
      <c r="W628" s="199">
        <v>-3473455684.3600001</v>
      </c>
      <c r="X628" s="199">
        <v>-3459233016.0799999</v>
      </c>
      <c r="Y628" s="199">
        <v>-3489514312.0500002</v>
      </c>
      <c r="Z628" s="199">
        <v>-3518315444.75</v>
      </c>
      <c r="AA628" s="199">
        <v>-3577663757.1500001</v>
      </c>
      <c r="AB628" s="199">
        <v>-3609881390.9299998</v>
      </c>
      <c r="AC628" s="199">
        <f>IFERROR(VLOOKUP('SAP Data'!$C628,'2021 Balance Sheet'!$B$7:$O$1335,'2021 Balance Sheet'!D$2, FALSE),0)</f>
        <v>-3618785648.3099999</v>
      </c>
      <c r="AD628" s="199">
        <f>IFERROR(VLOOKUP('SAP Data'!$C628,'2021 Balance Sheet'!$B$7:$O$1335,'2021 Balance Sheet'!E$2, FALSE),0)</f>
        <v>-3681303623.8600001</v>
      </c>
      <c r="AE628" s="199">
        <f>IFERROR(VLOOKUP('SAP Data'!$C628,'2021 Balance Sheet'!$B$7:$O$1335,'2021 Balance Sheet'!F$2, FALSE),0)</f>
        <v>-3646413611.6700001</v>
      </c>
      <c r="AF628" s="199">
        <f>IFERROR(VLOOKUP('SAP Data'!$C628,'2021 Balance Sheet'!$B$7:$O$1335,'2021 Balance Sheet'!G$2, FALSE),0)</f>
        <v>-3611790226.23</v>
      </c>
      <c r="AG628" s="199">
        <f>IFERROR(VLOOKUP('SAP Data'!$C628,'2021 Balance Sheet'!$B$7:$O$1335,'2021 Balance Sheet'!H$2, FALSE),0)</f>
        <v>-3612868605.1799998</v>
      </c>
      <c r="AH628" s="199">
        <f>IFERROR(VLOOKUP('SAP Data'!$C628,'2021 Balance Sheet'!$B$7:$O$1335,'2021 Balance Sheet'!I$2, FALSE),0)</f>
        <v>-3667864583.5</v>
      </c>
      <c r="AI628" s="199">
        <f>IFERROR(VLOOKUP('SAP Data'!$C628,'2021 Balance Sheet'!$B$7:$O$1335,'2021 Balance Sheet'!J$2, FALSE),0)</f>
        <v>-3672704087.7600002</v>
      </c>
      <c r="AJ628" s="199">
        <f>IFERROR(VLOOKUP('SAP Data'!$C628,'2021 Balance Sheet'!$B$7:$O$1335,'2021 Balance Sheet'!K$2, FALSE),0)</f>
        <v>-3694017708.2600002</v>
      </c>
      <c r="AK628" s="199">
        <f>IFERROR(VLOOKUP('SAP Data'!$C628,'2021 Balance Sheet'!$B$7:$O$1335,'2021 Balance Sheet'!L$2, FALSE),0)</f>
        <v>-3810189649.6799998</v>
      </c>
      <c r="AL628" s="199">
        <f>IFERROR(VLOOKUP('SAP Data'!$C628,'2021 Balance Sheet'!$B$7:$O$1335,'2021 Balance Sheet'!M$2, FALSE),0)</f>
        <v>-3868150799.3899999</v>
      </c>
      <c r="AM628" s="199">
        <f>IFERROR(VLOOKUP('SAP Data'!$C628,'2021 Balance Sheet'!$B$7:$O$1335,'2021 Balance Sheet'!N$2, FALSE),0)</f>
        <v>-3947843111.3600001</v>
      </c>
      <c r="AN628" s="199">
        <f>IFERROR(VLOOKUP('SAP Data'!$C628,'2021 Balance Sheet'!$B$7:$O$1335,'2021 Balance Sheet'!O$2, FALSE),0)</f>
        <v>-3928756075.3899999</v>
      </c>
      <c r="AO628" s="198">
        <f t="shared" si="20"/>
        <v>-3609881390.9299998</v>
      </c>
    </row>
    <row r="629" spans="1:75" ht="15.75" thickBot="1" x14ac:dyDescent="0.3">
      <c r="A629" s="26" t="str">
        <f t="shared" si="21"/>
        <v>500195</v>
      </c>
      <c r="B629" s="147" t="s">
        <v>1645</v>
      </c>
      <c r="C629" s="152">
        <v>500195</v>
      </c>
      <c r="D629" s="165"/>
      <c r="E629" s="140">
        <v>-20404632.539999999</v>
      </c>
      <c r="F629" s="140">
        <v>-20033913.34</v>
      </c>
      <c r="G629" s="140">
        <v>-19325614.690000001</v>
      </c>
      <c r="H629" s="140">
        <v>-21853514.170000002</v>
      </c>
      <c r="I629" s="140">
        <v>-34237474.609999999</v>
      </c>
      <c r="J629" s="140">
        <v>-33068584.66</v>
      </c>
      <c r="K629" s="140">
        <v>-25785036.870000001</v>
      </c>
      <c r="L629" s="140">
        <v>-20695879.66</v>
      </c>
      <c r="M629" s="140">
        <v>-18005017.030000001</v>
      </c>
      <c r="N629" s="140">
        <v>-14879907.140000001</v>
      </c>
      <c r="O629" s="140">
        <v>-17776057.030000001</v>
      </c>
      <c r="P629" s="140">
        <v>-18503205.120000001</v>
      </c>
      <c r="Q629" s="199">
        <v>-21605751.719999999</v>
      </c>
      <c r="R629" s="199">
        <v>-25496419.789999999</v>
      </c>
      <c r="S629" s="199">
        <v>-38917225.799999997</v>
      </c>
      <c r="T629" s="199">
        <v>-36537083.329999998</v>
      </c>
      <c r="U629" s="199">
        <v>-35632838.840000004</v>
      </c>
      <c r="V629" s="199">
        <v>-35102028.25</v>
      </c>
      <c r="W629" s="199">
        <v>-31040397.190000001</v>
      </c>
      <c r="X629" s="199">
        <v>-27921289.43</v>
      </c>
      <c r="Y629" s="199">
        <v>-25680179.219999999</v>
      </c>
      <c r="Z629" s="199">
        <v>-25830470.190000001</v>
      </c>
      <c r="AA629" s="199">
        <v>-31924651.670000002</v>
      </c>
      <c r="AB629" s="199">
        <v>-31337803.050000001</v>
      </c>
      <c r="AC629" s="199">
        <f>IFERROR(VLOOKUP('SAP Data'!$C629,'2021 Balance Sheet'!$B$7:$O$1335,'2021 Balance Sheet'!D$2, FALSE),0)</f>
        <v>-34187180.979999997</v>
      </c>
      <c r="AD629" s="199">
        <f>IFERROR(VLOOKUP('SAP Data'!$C629,'2021 Balance Sheet'!$B$7:$O$1335,'2021 Balance Sheet'!E$2, FALSE),0)</f>
        <v>-40591741.189999998</v>
      </c>
      <c r="AE629" s="199">
        <f>IFERROR(VLOOKUP('SAP Data'!$C629,'2021 Balance Sheet'!$B$7:$O$1335,'2021 Balance Sheet'!F$2, FALSE),0)</f>
        <v>-46291971.25</v>
      </c>
      <c r="AF629" s="199">
        <f>IFERROR(VLOOKUP('SAP Data'!$C629,'2021 Balance Sheet'!$B$7:$O$1335,'2021 Balance Sheet'!G$2, FALSE),0)</f>
        <v>-44335367.789999999</v>
      </c>
      <c r="AG629" s="199">
        <f>IFERROR(VLOOKUP('SAP Data'!$C629,'2021 Balance Sheet'!$B$7:$O$1335,'2021 Balance Sheet'!H$2, FALSE),0)</f>
        <v>-45901376.189999998</v>
      </c>
      <c r="AH629" s="199">
        <f>IFERROR(VLOOKUP('SAP Data'!$C629,'2021 Balance Sheet'!$B$7:$O$1335,'2021 Balance Sheet'!I$2, FALSE),0)</f>
        <v>-38645679.259999998</v>
      </c>
      <c r="AI629" s="199">
        <f>IFERROR(VLOOKUP('SAP Data'!$C629,'2021 Balance Sheet'!$B$7:$O$1335,'2021 Balance Sheet'!J$2, FALSE),0)</f>
        <v>-34913969.189999998</v>
      </c>
      <c r="AJ629" s="199">
        <f>IFERROR(VLOOKUP('SAP Data'!$C629,'2021 Balance Sheet'!$B$7:$O$1335,'2021 Balance Sheet'!K$2, FALSE),0)</f>
        <v>-31386901.379999999</v>
      </c>
      <c r="AK629" s="199">
        <f>IFERROR(VLOOKUP('SAP Data'!$C629,'2021 Balance Sheet'!$B$7:$O$1335,'2021 Balance Sheet'!L$2, FALSE),0)</f>
        <v>-17885450.52</v>
      </c>
      <c r="AL629" s="199">
        <f>IFERROR(VLOOKUP('SAP Data'!$C629,'2021 Balance Sheet'!$B$7:$O$1335,'2021 Balance Sheet'!M$2, FALSE),0)</f>
        <v>-17999499.190000001</v>
      </c>
      <c r="AM629" s="199">
        <f>IFERROR(VLOOKUP('SAP Data'!$C629,'2021 Balance Sheet'!$B$7:$O$1335,'2021 Balance Sheet'!N$2, FALSE),0)</f>
        <v>-21249896.190000001</v>
      </c>
      <c r="AN629" s="199">
        <f>IFERROR(VLOOKUP('SAP Data'!$C629,'2021 Balance Sheet'!$B$7:$O$1335,'2021 Balance Sheet'!O$2, FALSE),0)</f>
        <v>-15453681.720000001</v>
      </c>
      <c r="AO629" s="198">
        <f t="shared" si="20"/>
        <v>-31337803.050000001</v>
      </c>
    </row>
    <row r="630" spans="1:75" ht="15.75" thickBot="1" x14ac:dyDescent="0.3">
      <c r="A630" s="26" t="str">
        <f t="shared" si="21"/>
        <v>234010</v>
      </c>
      <c r="B630" s="148" t="s">
        <v>1646</v>
      </c>
      <c r="C630" s="153" t="s">
        <v>1647</v>
      </c>
      <c r="D630" s="125" t="s">
        <v>4</v>
      </c>
      <c r="E630" s="139">
        <v>-142244</v>
      </c>
      <c r="F630" s="139">
        <v>-144563</v>
      </c>
      <c r="G630" s="139">
        <v>-1017140.57</v>
      </c>
      <c r="H630" s="139">
        <v>-119717</v>
      </c>
      <c r="I630" s="139">
        <v>-102257</v>
      </c>
      <c r="J630" s="139">
        <v>-974992</v>
      </c>
      <c r="K630" s="139">
        <v>-93758</v>
      </c>
      <c r="L630" s="139">
        <v>-97902</v>
      </c>
      <c r="M630" s="139">
        <v>-1407575.94</v>
      </c>
      <c r="N630" s="139">
        <v>-98620</v>
      </c>
      <c r="O630" s="139">
        <v>-273010</v>
      </c>
      <c r="P630" s="139">
        <v>-285149</v>
      </c>
      <c r="Q630" s="199">
        <v>-112173</v>
      </c>
      <c r="R630" s="199">
        <v>-115199</v>
      </c>
      <c r="S630" s="199">
        <v>-3463431.21</v>
      </c>
      <c r="T630" s="199">
        <v>-113902.81</v>
      </c>
      <c r="U630" s="199">
        <v>-113897.81</v>
      </c>
      <c r="V630" s="199">
        <v>-390934.7</v>
      </c>
      <c r="W630" s="199">
        <v>-101982</v>
      </c>
      <c r="X630" s="199">
        <v>-107513</v>
      </c>
      <c r="Y630" s="199">
        <v>-338246.03</v>
      </c>
      <c r="Z630" s="199">
        <v>-96413</v>
      </c>
      <c r="AA630" s="199">
        <v>-96413</v>
      </c>
      <c r="AB630" s="199">
        <v>-318584.86</v>
      </c>
      <c r="AC630" s="199">
        <f>IFERROR(VLOOKUP('SAP Data'!$C630,'2021 Balance Sheet'!$B$7:$O$1335,'2021 Balance Sheet'!D$2, FALSE),0)</f>
        <v>-291519</v>
      </c>
      <c r="AD630" s="199">
        <f>IFERROR(VLOOKUP('SAP Data'!$C630,'2021 Balance Sheet'!$B$7:$O$1335,'2021 Balance Sheet'!E$2, FALSE),0)</f>
        <v>-160771</v>
      </c>
      <c r="AE630" s="199">
        <f>IFERROR(VLOOKUP('SAP Data'!$C630,'2021 Balance Sheet'!$B$7:$O$1335,'2021 Balance Sheet'!F$2, FALSE),0)</f>
        <v>-2297858.06</v>
      </c>
      <c r="AF630" s="199">
        <f>IFERROR(VLOOKUP('SAP Data'!$C630,'2021 Balance Sheet'!$B$7:$O$1335,'2021 Balance Sheet'!G$2, FALSE),0)</f>
        <v>-119046</v>
      </c>
      <c r="AG630" s="199">
        <f>IFERROR(VLOOKUP('SAP Data'!$C630,'2021 Balance Sheet'!$B$7:$O$1335,'2021 Balance Sheet'!H$2, FALSE),0)</f>
        <v>-117578</v>
      </c>
      <c r="AH630" s="199">
        <f>IFERROR(VLOOKUP('SAP Data'!$C630,'2021 Balance Sheet'!$B$7:$O$1335,'2021 Balance Sheet'!I$2, FALSE),0)</f>
        <v>-577419.06999999995</v>
      </c>
      <c r="AI630" s="199">
        <f>IFERROR(VLOOKUP('SAP Data'!$C630,'2021 Balance Sheet'!$B$7:$O$1335,'2021 Balance Sheet'!J$2, FALSE),0)</f>
        <v>-119590</v>
      </c>
      <c r="AJ630" s="199">
        <f>IFERROR(VLOOKUP('SAP Data'!$C630,'2021 Balance Sheet'!$B$7:$O$1335,'2021 Balance Sheet'!K$2, FALSE),0)</f>
        <v>-152181</v>
      </c>
      <c r="AK630" s="199">
        <f>IFERROR(VLOOKUP('SAP Data'!$C630,'2021 Balance Sheet'!$B$7:$O$1335,'2021 Balance Sheet'!L$2, FALSE),0)</f>
        <v>-614395.32999999996</v>
      </c>
      <c r="AL630" s="199">
        <f>IFERROR(VLOOKUP('SAP Data'!$C630,'2021 Balance Sheet'!$B$7:$O$1335,'2021 Balance Sheet'!M$2, FALSE),0)</f>
        <v>-116779</v>
      </c>
      <c r="AM630" s="199">
        <f>IFERROR(VLOOKUP('SAP Data'!$C630,'2021 Balance Sheet'!$B$7:$O$1335,'2021 Balance Sheet'!N$2, FALSE),0)</f>
        <v>-325551</v>
      </c>
      <c r="AN630" s="199">
        <f>IFERROR(VLOOKUP('SAP Data'!$C630,'2021 Balance Sheet'!$B$7:$O$1335,'2021 Balance Sheet'!O$2, FALSE),0)</f>
        <v>-488022.15</v>
      </c>
      <c r="AO630" s="198">
        <f t="shared" si="20"/>
        <v>-318584.86</v>
      </c>
    </row>
    <row r="631" spans="1:75" s="135" customFormat="1" ht="15.75" thickBot="1" x14ac:dyDescent="0.3">
      <c r="A631" s="26" t="str">
        <f t="shared" si="21"/>
        <v>234035</v>
      </c>
      <c r="B631" s="355" t="s">
        <v>4153</v>
      </c>
      <c r="C631" s="356" t="s">
        <v>4154</v>
      </c>
      <c r="D631" s="125"/>
      <c r="E631" s="139"/>
      <c r="F631" s="139"/>
      <c r="G631" s="139"/>
      <c r="H631" s="139"/>
      <c r="I631" s="139"/>
      <c r="J631" s="139"/>
      <c r="K631" s="139"/>
      <c r="L631" s="139"/>
      <c r="M631" s="139"/>
      <c r="N631" s="139"/>
      <c r="O631" s="139"/>
      <c r="P631" s="139"/>
      <c r="Q631" s="199"/>
      <c r="R631" s="199"/>
      <c r="S631" s="199"/>
      <c r="T631" s="199"/>
      <c r="U631" s="199"/>
      <c r="V631" s="199"/>
      <c r="W631" s="199"/>
      <c r="X631" s="199"/>
      <c r="Y631" s="199"/>
      <c r="Z631" s="199"/>
      <c r="AA631" s="199"/>
      <c r="AB631" s="199"/>
      <c r="AC631" s="199">
        <f>IFERROR(VLOOKUP('SAP Data'!$C631,'2021 Balance Sheet'!$B$7:$O$1335,'2021 Balance Sheet'!D$2, FALSE),0)</f>
        <v>-779.75</v>
      </c>
      <c r="AD631" s="199">
        <f>IFERROR(VLOOKUP('SAP Data'!$C631,'2021 Balance Sheet'!$B$7:$O$1335,'2021 Balance Sheet'!E$2, FALSE),0)</f>
        <v>0</v>
      </c>
      <c r="AE631" s="199">
        <f>IFERROR(VLOOKUP('SAP Data'!$C631,'2021 Balance Sheet'!$B$7:$O$1335,'2021 Balance Sheet'!F$2, FALSE),0)</f>
        <v>0</v>
      </c>
      <c r="AF631" s="199">
        <f>IFERROR(VLOOKUP('SAP Data'!$C631,'2021 Balance Sheet'!$B$7:$O$1335,'2021 Balance Sheet'!G$2, FALSE),0)</f>
        <v>0</v>
      </c>
      <c r="AG631" s="199">
        <f>IFERROR(VLOOKUP('SAP Data'!$C631,'2021 Balance Sheet'!$B$7:$O$1335,'2021 Balance Sheet'!H$2, FALSE),0)</f>
        <v>0</v>
      </c>
      <c r="AH631" s="199">
        <f>IFERROR(VLOOKUP('SAP Data'!$C631,'2021 Balance Sheet'!$B$7:$O$1335,'2021 Balance Sheet'!I$2, FALSE),0)</f>
        <v>0</v>
      </c>
      <c r="AI631" s="199">
        <f>IFERROR(VLOOKUP('SAP Data'!$C631,'2021 Balance Sheet'!$B$7:$O$1335,'2021 Balance Sheet'!J$2, FALSE),0)</f>
        <v>-150000</v>
      </c>
      <c r="AJ631" s="199">
        <f>IFERROR(VLOOKUP('SAP Data'!$C631,'2021 Balance Sheet'!$B$7:$O$1335,'2021 Balance Sheet'!K$2, FALSE),0)</f>
        <v>0</v>
      </c>
      <c r="AK631" s="199">
        <f>IFERROR(VLOOKUP('SAP Data'!$C631,'2021 Balance Sheet'!$B$7:$O$1335,'2021 Balance Sheet'!L$2, FALSE),0)</f>
        <v>0</v>
      </c>
      <c r="AL631" s="199">
        <f>IFERROR(VLOOKUP('SAP Data'!$C631,'2021 Balance Sheet'!$B$7:$O$1335,'2021 Balance Sheet'!M$2, FALSE),0)</f>
        <v>0</v>
      </c>
      <c r="AM631" s="199">
        <f>IFERROR(VLOOKUP('SAP Data'!$C631,'2021 Balance Sheet'!$B$7:$O$1335,'2021 Balance Sheet'!N$2, FALSE),0)</f>
        <v>0</v>
      </c>
      <c r="AN631" s="199">
        <f>IFERROR(VLOOKUP('SAP Data'!$C631,'2021 Balance Sheet'!$B$7:$O$1335,'2021 Balance Sheet'!O$2, FALSE),0)</f>
        <v>0</v>
      </c>
      <c r="AO631" s="198"/>
      <c r="AP631" s="50"/>
      <c r="AQ631" s="50"/>
      <c r="AR631" s="50"/>
      <c r="AS631" s="50"/>
      <c r="AT631" s="50"/>
      <c r="AU631" s="50"/>
      <c r="AV631" s="50"/>
      <c r="AW631" s="50"/>
      <c r="AX631" s="50"/>
      <c r="AY631" s="50"/>
      <c r="AZ631" s="50"/>
      <c r="BA631" s="50"/>
      <c r="BB631" s="50"/>
      <c r="BC631" s="50"/>
      <c r="BD631" s="50"/>
      <c r="BE631" s="50"/>
      <c r="BF631" s="50"/>
      <c r="BG631" s="50"/>
      <c r="BH631" s="50"/>
      <c r="BI631" s="50"/>
      <c r="BJ631" s="50"/>
      <c r="BK631" s="50"/>
      <c r="BL631" s="50"/>
      <c r="BM631" s="50"/>
      <c r="BN631" s="50"/>
      <c r="BO631" s="50"/>
      <c r="BP631" s="50"/>
      <c r="BQ631" s="50"/>
      <c r="BR631" s="50"/>
      <c r="BS631" s="50"/>
      <c r="BT631" s="50"/>
      <c r="BU631" s="50"/>
      <c r="BV631" s="50"/>
      <c r="BW631" s="50"/>
    </row>
    <row r="632" spans="1:75" ht="15.75" thickBot="1" x14ac:dyDescent="0.3">
      <c r="A632" s="26" t="str">
        <f t="shared" si="21"/>
        <v>234042</v>
      </c>
      <c r="B632" s="148" t="s">
        <v>1500</v>
      </c>
      <c r="C632" s="153" t="s">
        <v>908</v>
      </c>
      <c r="D632" s="125" t="s">
        <v>4</v>
      </c>
      <c r="E632" s="140">
        <v>-14008.54</v>
      </c>
      <c r="F632" s="140">
        <v>-14089.32</v>
      </c>
      <c r="G632" s="140">
        <v>-16113.12</v>
      </c>
      <c r="H632" s="140">
        <v>-16486.98</v>
      </c>
      <c r="I632" s="140">
        <v>-15597.42</v>
      </c>
      <c r="J632" s="140">
        <v>-15148.47</v>
      </c>
      <c r="K632" s="140">
        <v>-18255.68</v>
      </c>
      <c r="L632" s="140">
        <v>-14158.47</v>
      </c>
      <c r="M632" s="140">
        <v>-12178.9</v>
      </c>
      <c r="N632" s="140">
        <v>-9762.9500000000007</v>
      </c>
      <c r="O632" s="140">
        <v>-12065.84</v>
      </c>
      <c r="P632" s="140">
        <v>-9345.93</v>
      </c>
      <c r="Q632" s="199">
        <v>-8954.5300000000007</v>
      </c>
      <c r="R632" s="199">
        <v>-9212.6</v>
      </c>
      <c r="S632" s="199">
        <v>-9196.4</v>
      </c>
      <c r="T632" s="199">
        <v>-816.33</v>
      </c>
      <c r="U632" s="199">
        <v>-1127.8399999999999</v>
      </c>
      <c r="V632" s="199">
        <v>-841.36</v>
      </c>
      <c r="W632" s="199">
        <v>0</v>
      </c>
      <c r="X632" s="199">
        <v>-143.24</v>
      </c>
      <c r="Y632" s="199">
        <v>0</v>
      </c>
      <c r="Z632" s="199">
        <v>0</v>
      </c>
      <c r="AA632" s="199">
        <v>-286.48</v>
      </c>
      <c r="AB632" s="199">
        <v>0</v>
      </c>
      <c r="AC632" s="199">
        <f>IFERROR(VLOOKUP('SAP Data'!$C632,'2021 Balance Sheet'!$B$7:$O$1335,'2021 Balance Sheet'!D$2, FALSE),0)</f>
        <v>-440.04</v>
      </c>
      <c r="AD632" s="199">
        <f>IFERROR(VLOOKUP('SAP Data'!$C632,'2021 Balance Sheet'!$B$7:$O$1335,'2021 Balance Sheet'!E$2, FALSE),0)</f>
        <v>0</v>
      </c>
      <c r="AE632" s="199">
        <f>IFERROR(VLOOKUP('SAP Data'!$C632,'2021 Balance Sheet'!$B$7:$O$1335,'2021 Balance Sheet'!F$2, FALSE),0)</f>
        <v>0</v>
      </c>
      <c r="AF632" s="199">
        <f>IFERROR(VLOOKUP('SAP Data'!$C632,'2021 Balance Sheet'!$B$7:$O$1335,'2021 Balance Sheet'!G$2, FALSE),0)</f>
        <v>-10958.6</v>
      </c>
      <c r="AG632" s="199">
        <f>IFERROR(VLOOKUP('SAP Data'!$C632,'2021 Balance Sheet'!$B$7:$O$1335,'2021 Balance Sheet'!H$2, FALSE),0)</f>
        <v>0</v>
      </c>
      <c r="AH632" s="199">
        <f>IFERROR(VLOOKUP('SAP Data'!$C632,'2021 Balance Sheet'!$B$7:$O$1335,'2021 Balance Sheet'!I$2, FALSE),0)</f>
        <v>0</v>
      </c>
      <c r="AI632" s="199">
        <f>IFERROR(VLOOKUP('SAP Data'!$C632,'2021 Balance Sheet'!$B$7:$O$1335,'2021 Balance Sheet'!J$2, FALSE),0)</f>
        <v>0</v>
      </c>
      <c r="AJ632" s="199">
        <f>IFERROR(VLOOKUP('SAP Data'!$C632,'2021 Balance Sheet'!$B$7:$O$1335,'2021 Balance Sheet'!K$2, FALSE),0)</f>
        <v>-56016.19</v>
      </c>
      <c r="AK632" s="199">
        <f>IFERROR(VLOOKUP('SAP Data'!$C632,'2021 Balance Sheet'!$B$7:$O$1335,'2021 Balance Sheet'!L$2, FALSE),0)</f>
        <v>0</v>
      </c>
      <c r="AL632" s="199">
        <f>IFERROR(VLOOKUP('SAP Data'!$C632,'2021 Balance Sheet'!$B$7:$O$1335,'2021 Balance Sheet'!M$2, FALSE),0)</f>
        <v>0</v>
      </c>
      <c r="AM632" s="199">
        <f>IFERROR(VLOOKUP('SAP Data'!$C632,'2021 Balance Sheet'!$B$7:$O$1335,'2021 Balance Sheet'!N$2, FALSE),0)</f>
        <v>0</v>
      </c>
      <c r="AN632" s="199">
        <f>IFERROR(VLOOKUP('SAP Data'!$C632,'2021 Balance Sheet'!$B$7:$O$1335,'2021 Balance Sheet'!O$2, FALSE),0)</f>
        <v>-2570.5</v>
      </c>
      <c r="AO632" s="198">
        <f t="shared" si="20"/>
        <v>0</v>
      </c>
    </row>
    <row r="633" spans="1:75" ht="15.75" thickBot="1" x14ac:dyDescent="0.3">
      <c r="A633" s="26" t="str">
        <f t="shared" si="21"/>
        <v>234400</v>
      </c>
      <c r="B633" s="148" t="s">
        <v>3311</v>
      </c>
      <c r="C633" s="153" t="s">
        <v>3312</v>
      </c>
      <c r="D633" s="125"/>
      <c r="E633" s="140"/>
      <c r="F633" s="140"/>
      <c r="G633" s="140"/>
      <c r="H633" s="140"/>
      <c r="I633" s="140"/>
      <c r="J633" s="140"/>
      <c r="K633" s="140"/>
      <c r="L633" s="140"/>
      <c r="M633" s="140"/>
      <c r="N633" s="140"/>
      <c r="O633" s="140"/>
      <c r="P633" s="140"/>
      <c r="Q633" s="199">
        <v>0</v>
      </c>
      <c r="R633" s="199">
        <v>0</v>
      </c>
      <c r="S633" s="199">
        <v>0</v>
      </c>
      <c r="T633" s="199">
        <v>0</v>
      </c>
      <c r="U633" s="199">
        <v>0</v>
      </c>
      <c r="V633" s="199">
        <v>0</v>
      </c>
      <c r="W633" s="199">
        <v>0</v>
      </c>
      <c r="X633" s="199">
        <v>0</v>
      </c>
      <c r="Y633" s="199">
        <v>0</v>
      </c>
      <c r="Z633" s="199">
        <v>0</v>
      </c>
      <c r="AA633" s="199">
        <v>0</v>
      </c>
      <c r="AB633" s="199">
        <v>0</v>
      </c>
      <c r="AC633" s="199">
        <f>IFERROR(VLOOKUP('SAP Data'!$C633,'2021 Balance Sheet'!$B$7:$O$1335,'2021 Balance Sheet'!D$2, FALSE),0)</f>
        <v>0</v>
      </c>
      <c r="AD633" s="199">
        <f>IFERROR(VLOOKUP('SAP Data'!$C633,'2021 Balance Sheet'!$B$7:$O$1335,'2021 Balance Sheet'!E$2, FALSE),0)</f>
        <v>0</v>
      </c>
      <c r="AE633" s="199">
        <f>IFERROR(VLOOKUP('SAP Data'!$C633,'2021 Balance Sheet'!$B$7:$O$1335,'2021 Balance Sheet'!F$2, FALSE),0)</f>
        <v>0</v>
      </c>
      <c r="AF633" s="199">
        <f>IFERROR(VLOOKUP('SAP Data'!$C633,'2021 Balance Sheet'!$B$7:$O$1335,'2021 Balance Sheet'!G$2, FALSE),0)</f>
        <v>0</v>
      </c>
      <c r="AG633" s="199">
        <f>IFERROR(VLOOKUP('SAP Data'!$C633,'2021 Balance Sheet'!$B$7:$O$1335,'2021 Balance Sheet'!H$2, FALSE),0)</f>
        <v>0</v>
      </c>
      <c r="AH633" s="199">
        <f>IFERROR(VLOOKUP('SAP Data'!$C633,'2021 Balance Sheet'!$B$7:$O$1335,'2021 Balance Sheet'!I$2, FALSE),0)</f>
        <v>0</v>
      </c>
      <c r="AI633" s="199">
        <f>IFERROR(VLOOKUP('SAP Data'!$C633,'2021 Balance Sheet'!$B$7:$O$1335,'2021 Balance Sheet'!J$2, FALSE),0)</f>
        <v>0</v>
      </c>
      <c r="AJ633" s="199">
        <f>IFERROR(VLOOKUP('SAP Data'!$C633,'2021 Balance Sheet'!$B$7:$O$1335,'2021 Balance Sheet'!K$2, FALSE),0)</f>
        <v>0</v>
      </c>
      <c r="AK633" s="199">
        <f>IFERROR(VLOOKUP('SAP Data'!$C633,'2021 Balance Sheet'!$B$7:$O$1335,'2021 Balance Sheet'!L$2, FALSE),0)</f>
        <v>0</v>
      </c>
      <c r="AL633" s="199">
        <f>IFERROR(VLOOKUP('SAP Data'!$C633,'2021 Balance Sheet'!$B$7:$O$1335,'2021 Balance Sheet'!M$2, FALSE),0)</f>
        <v>0</v>
      </c>
      <c r="AM633" s="199">
        <f>IFERROR(VLOOKUP('SAP Data'!$C633,'2021 Balance Sheet'!$B$7:$O$1335,'2021 Balance Sheet'!N$2, FALSE),0)</f>
        <v>0</v>
      </c>
      <c r="AN633" s="199">
        <f>IFERROR(VLOOKUP('SAP Data'!$C633,'2021 Balance Sheet'!$B$7:$O$1335,'2021 Balance Sheet'!O$2, FALSE),0)</f>
        <v>0</v>
      </c>
      <c r="AO633" s="198">
        <f t="shared" si="20"/>
        <v>0</v>
      </c>
    </row>
    <row r="634" spans="1:75" ht="15.75" thickBot="1" x14ac:dyDescent="0.3">
      <c r="A634" s="26" t="str">
        <f t="shared" si="21"/>
        <v>234401</v>
      </c>
      <c r="B634" s="148" t="s">
        <v>3313</v>
      </c>
      <c r="C634" s="153" t="s">
        <v>1501</v>
      </c>
      <c r="D634" s="125"/>
      <c r="E634" s="140"/>
      <c r="F634" s="140"/>
      <c r="G634" s="140"/>
      <c r="H634" s="140"/>
      <c r="I634" s="140"/>
      <c r="J634" s="140"/>
      <c r="K634" s="140"/>
      <c r="L634" s="140"/>
      <c r="M634" s="140"/>
      <c r="N634" s="140"/>
      <c r="O634" s="140"/>
      <c r="P634" s="140"/>
      <c r="Q634" s="199">
        <v>0</v>
      </c>
      <c r="R634" s="199">
        <v>0</v>
      </c>
      <c r="S634" s="199">
        <v>0</v>
      </c>
      <c r="T634" s="199">
        <v>0</v>
      </c>
      <c r="U634" s="199">
        <v>0</v>
      </c>
      <c r="V634" s="199">
        <v>0</v>
      </c>
      <c r="W634" s="199">
        <v>0</v>
      </c>
      <c r="X634" s="199">
        <v>0</v>
      </c>
      <c r="Y634" s="199">
        <v>0</v>
      </c>
      <c r="Z634" s="199">
        <v>0</v>
      </c>
      <c r="AA634" s="199">
        <v>0</v>
      </c>
      <c r="AB634" s="199">
        <v>0</v>
      </c>
      <c r="AC634" s="199">
        <f>IFERROR(VLOOKUP('SAP Data'!$C634,'2021 Balance Sheet'!$B$7:$O$1335,'2021 Balance Sheet'!D$2, FALSE),0)</f>
        <v>0</v>
      </c>
      <c r="AD634" s="199">
        <f>IFERROR(VLOOKUP('SAP Data'!$C634,'2021 Balance Sheet'!$B$7:$O$1335,'2021 Balance Sheet'!E$2, FALSE),0)</f>
        <v>0</v>
      </c>
      <c r="AE634" s="199">
        <f>IFERROR(VLOOKUP('SAP Data'!$C634,'2021 Balance Sheet'!$B$7:$O$1335,'2021 Balance Sheet'!F$2, FALSE),0)</f>
        <v>0</v>
      </c>
      <c r="AF634" s="199">
        <f>IFERROR(VLOOKUP('SAP Data'!$C634,'2021 Balance Sheet'!$B$7:$O$1335,'2021 Balance Sheet'!G$2, FALSE),0)</f>
        <v>0</v>
      </c>
      <c r="AG634" s="199">
        <f>IFERROR(VLOOKUP('SAP Data'!$C634,'2021 Balance Sheet'!$B$7:$O$1335,'2021 Balance Sheet'!H$2, FALSE),0)</f>
        <v>0</v>
      </c>
      <c r="AH634" s="199">
        <f>IFERROR(VLOOKUP('SAP Data'!$C634,'2021 Balance Sheet'!$B$7:$O$1335,'2021 Balance Sheet'!I$2, FALSE),0)</f>
        <v>0</v>
      </c>
      <c r="AI634" s="199">
        <f>IFERROR(VLOOKUP('SAP Data'!$C634,'2021 Balance Sheet'!$B$7:$O$1335,'2021 Balance Sheet'!J$2, FALSE),0)</f>
        <v>0</v>
      </c>
      <c r="AJ634" s="199">
        <f>IFERROR(VLOOKUP('SAP Data'!$C634,'2021 Balance Sheet'!$B$7:$O$1335,'2021 Balance Sheet'!K$2, FALSE),0)</f>
        <v>0</v>
      </c>
      <c r="AK634" s="199">
        <f>IFERROR(VLOOKUP('SAP Data'!$C634,'2021 Balance Sheet'!$B$7:$O$1335,'2021 Balance Sheet'!L$2, FALSE),0)</f>
        <v>0</v>
      </c>
      <c r="AL634" s="199">
        <f>IFERROR(VLOOKUP('SAP Data'!$C634,'2021 Balance Sheet'!$B$7:$O$1335,'2021 Balance Sheet'!M$2, FALSE),0)</f>
        <v>0</v>
      </c>
      <c r="AM634" s="199">
        <f>IFERROR(VLOOKUP('SAP Data'!$C634,'2021 Balance Sheet'!$B$7:$O$1335,'2021 Balance Sheet'!N$2, FALSE),0)</f>
        <v>0</v>
      </c>
      <c r="AN634" s="199">
        <f>IFERROR(VLOOKUP('SAP Data'!$C634,'2021 Balance Sheet'!$B$7:$O$1335,'2021 Balance Sheet'!O$2, FALSE),0)</f>
        <v>0</v>
      </c>
      <c r="AO634" s="198">
        <f t="shared" si="20"/>
        <v>0</v>
      </c>
    </row>
    <row r="635" spans="1:75" ht="15.75" thickBot="1" x14ac:dyDescent="0.3">
      <c r="A635" s="26" t="str">
        <f t="shared" si="21"/>
        <v>234405</v>
      </c>
      <c r="B635" s="148" t="s">
        <v>3314</v>
      </c>
      <c r="C635" s="153" t="s">
        <v>3315</v>
      </c>
      <c r="D635" s="125"/>
      <c r="E635" s="140"/>
      <c r="F635" s="140"/>
      <c r="G635" s="140"/>
      <c r="H635" s="140"/>
      <c r="I635" s="140"/>
      <c r="J635" s="140"/>
      <c r="K635" s="140"/>
      <c r="L635" s="140"/>
      <c r="M635" s="140"/>
      <c r="N635" s="140"/>
      <c r="O635" s="140"/>
      <c r="P635" s="140"/>
      <c r="Q635" s="199">
        <v>0</v>
      </c>
      <c r="R635" s="199">
        <v>0</v>
      </c>
      <c r="S635" s="199">
        <v>0</v>
      </c>
      <c r="T635" s="199">
        <v>0</v>
      </c>
      <c r="U635" s="199">
        <v>0</v>
      </c>
      <c r="V635" s="199">
        <v>0</v>
      </c>
      <c r="W635" s="199">
        <v>0</v>
      </c>
      <c r="X635" s="199">
        <v>0</v>
      </c>
      <c r="Y635" s="199">
        <v>0</v>
      </c>
      <c r="Z635" s="199">
        <v>0</v>
      </c>
      <c r="AA635" s="199">
        <v>0</v>
      </c>
      <c r="AB635" s="199">
        <v>-64833</v>
      </c>
      <c r="AC635" s="199">
        <f>IFERROR(VLOOKUP('SAP Data'!$C635,'2021 Balance Sheet'!$B$7:$O$1335,'2021 Balance Sheet'!D$2, FALSE),0)</f>
        <v>0</v>
      </c>
      <c r="AD635" s="199">
        <f>IFERROR(VLOOKUP('SAP Data'!$C635,'2021 Balance Sheet'!$B$7:$O$1335,'2021 Balance Sheet'!E$2, FALSE),0)</f>
        <v>0</v>
      </c>
      <c r="AE635" s="199">
        <f>IFERROR(VLOOKUP('SAP Data'!$C635,'2021 Balance Sheet'!$B$7:$O$1335,'2021 Balance Sheet'!F$2, FALSE),0)</f>
        <v>0</v>
      </c>
      <c r="AF635" s="199">
        <f>IFERROR(VLOOKUP('SAP Data'!$C635,'2021 Balance Sheet'!$B$7:$O$1335,'2021 Balance Sheet'!G$2, FALSE),0)</f>
        <v>0</v>
      </c>
      <c r="AG635" s="199">
        <f>IFERROR(VLOOKUP('SAP Data'!$C635,'2021 Balance Sheet'!$B$7:$O$1335,'2021 Balance Sheet'!H$2, FALSE),0)</f>
        <v>0</v>
      </c>
      <c r="AH635" s="199">
        <f>IFERROR(VLOOKUP('SAP Data'!$C635,'2021 Balance Sheet'!$B$7:$O$1335,'2021 Balance Sheet'!I$2, FALSE),0)</f>
        <v>0</v>
      </c>
      <c r="AI635" s="199">
        <f>IFERROR(VLOOKUP('SAP Data'!$C635,'2021 Balance Sheet'!$B$7:$O$1335,'2021 Balance Sheet'!J$2, FALSE),0)</f>
        <v>0</v>
      </c>
      <c r="AJ635" s="199">
        <f>IFERROR(VLOOKUP('SAP Data'!$C635,'2021 Balance Sheet'!$B$7:$O$1335,'2021 Balance Sheet'!K$2, FALSE),0)</f>
        <v>0</v>
      </c>
      <c r="AK635" s="199">
        <f>IFERROR(VLOOKUP('SAP Data'!$C635,'2021 Balance Sheet'!$B$7:$O$1335,'2021 Balance Sheet'!L$2, FALSE),0)</f>
        <v>0</v>
      </c>
      <c r="AL635" s="199">
        <f>IFERROR(VLOOKUP('SAP Data'!$C635,'2021 Balance Sheet'!$B$7:$O$1335,'2021 Balance Sheet'!M$2, FALSE),0)</f>
        <v>0</v>
      </c>
      <c r="AM635" s="199">
        <f>IFERROR(VLOOKUP('SAP Data'!$C635,'2021 Balance Sheet'!$B$7:$O$1335,'2021 Balance Sheet'!N$2, FALSE),0)</f>
        <v>0</v>
      </c>
      <c r="AN635" s="199">
        <f>IFERROR(VLOOKUP('SAP Data'!$C635,'2021 Balance Sheet'!$B$7:$O$1335,'2021 Balance Sheet'!O$2, FALSE),0)</f>
        <v>0</v>
      </c>
      <c r="AO635" s="198">
        <f t="shared" si="20"/>
        <v>-64833</v>
      </c>
    </row>
    <row r="636" spans="1:75" ht="15.75" thickBot="1" x14ac:dyDescent="0.3">
      <c r="A636" s="26" t="str">
        <f t="shared" si="21"/>
        <v>234800</v>
      </c>
      <c r="B636" s="148" t="s">
        <v>1648</v>
      </c>
      <c r="C636" s="153" t="s">
        <v>1649</v>
      </c>
      <c r="D636" s="125" t="s">
        <v>4</v>
      </c>
      <c r="E636" s="139">
        <v>-1637475</v>
      </c>
      <c r="F636" s="139">
        <v>-793258.02</v>
      </c>
      <c r="G636" s="139">
        <v>0</v>
      </c>
      <c r="H636" s="139">
        <v>-3750853.19</v>
      </c>
      <c r="I636" s="139">
        <v>-4601052.1900000004</v>
      </c>
      <c r="J636" s="139">
        <v>-5888452.1900000004</v>
      </c>
      <c r="K636" s="139">
        <v>-4264126.1900000004</v>
      </c>
      <c r="L636" s="139">
        <v>-3170400.19</v>
      </c>
      <c r="M636" s="139">
        <v>-2764867.19</v>
      </c>
      <c r="N636" s="139">
        <v>-2370323.19</v>
      </c>
      <c r="O636" s="139">
        <v>-3806340.19</v>
      </c>
      <c r="P636" s="139">
        <v>-1251724.19</v>
      </c>
      <c r="Q636" s="199">
        <v>-4999959.1900000004</v>
      </c>
      <c r="R636" s="199">
        <v>-8843807.1899999995</v>
      </c>
      <c r="S636" s="199">
        <v>-17880329.190000001</v>
      </c>
      <c r="T636" s="199">
        <v>-18911715.190000001</v>
      </c>
      <c r="U636" s="199">
        <v>-18392857.190000001</v>
      </c>
      <c r="V636" s="199">
        <v>-18058399.190000001</v>
      </c>
      <c r="W636" s="199">
        <v>-14939313.189999999</v>
      </c>
      <c r="X636" s="199">
        <v>-11633960.189999999</v>
      </c>
      <c r="Y636" s="199">
        <v>-10795609.189999999</v>
      </c>
      <c r="Z636" s="199">
        <v>-11417655.189999999</v>
      </c>
      <c r="AA636" s="199">
        <v>-16887267.190000001</v>
      </c>
      <c r="AB636" s="199">
        <v>-15309349.189999999</v>
      </c>
      <c r="AC636" s="199">
        <f>IFERROR(VLOOKUP('SAP Data'!$C636,'2021 Balance Sheet'!$B$7:$O$1335,'2021 Balance Sheet'!D$2, FALSE),0)</f>
        <v>-18097668.190000001</v>
      </c>
      <c r="AD636" s="199">
        <f>IFERROR(VLOOKUP('SAP Data'!$C636,'2021 Balance Sheet'!$B$7:$O$1335,'2021 Balance Sheet'!E$2, FALSE),0)</f>
        <v>-23830354.190000001</v>
      </c>
      <c r="AE636" s="199">
        <f>IFERROR(VLOOKUP('SAP Data'!$C636,'2021 Balance Sheet'!$B$7:$O$1335,'2021 Balance Sheet'!F$2, FALSE),0)</f>
        <v>-27446263.190000001</v>
      </c>
      <c r="AF636" s="199">
        <f>IFERROR(VLOOKUP('SAP Data'!$C636,'2021 Balance Sheet'!$B$7:$O$1335,'2021 Balance Sheet'!G$2, FALSE),0)</f>
        <v>-27051825.190000001</v>
      </c>
      <c r="AG636" s="199">
        <f>IFERROR(VLOOKUP('SAP Data'!$C636,'2021 Balance Sheet'!$B$7:$O$1335,'2021 Balance Sheet'!H$2, FALSE),0)</f>
        <v>-28412320.190000001</v>
      </c>
      <c r="AH636" s="199">
        <f>IFERROR(VLOOKUP('SAP Data'!$C636,'2021 Balance Sheet'!$B$7:$O$1335,'2021 Balance Sheet'!I$2, FALSE),0)</f>
        <v>-22291729.190000001</v>
      </c>
      <c r="AI636" s="199">
        <f>IFERROR(VLOOKUP('SAP Data'!$C636,'2021 Balance Sheet'!$B$7:$O$1335,'2021 Balance Sheet'!J$2, FALSE),0)</f>
        <v>-19184422.190000001</v>
      </c>
      <c r="AJ636" s="199">
        <f>IFERROR(VLOOKUP('SAP Data'!$C636,'2021 Balance Sheet'!$B$7:$O$1335,'2021 Balance Sheet'!K$2, FALSE),0)</f>
        <v>-16045003.189999999</v>
      </c>
      <c r="AK636" s="199">
        <f>IFERROR(VLOOKUP('SAP Data'!$C636,'2021 Balance Sheet'!$B$7:$O$1335,'2021 Balance Sheet'!L$2, FALSE),0)</f>
        <v>-1953764.19</v>
      </c>
      <c r="AL636" s="199">
        <f>IFERROR(VLOOKUP('SAP Data'!$C636,'2021 Balance Sheet'!$B$7:$O$1335,'2021 Balance Sheet'!M$2, FALSE),0)</f>
        <v>-2653309.19</v>
      </c>
      <c r="AM636" s="199">
        <f>IFERROR(VLOOKUP('SAP Data'!$C636,'2021 Balance Sheet'!$B$7:$O$1335,'2021 Balance Sheet'!N$2, FALSE),0)</f>
        <v>-5982375.1900000004</v>
      </c>
      <c r="AN636" s="199">
        <f>IFERROR(VLOOKUP('SAP Data'!$C636,'2021 Balance Sheet'!$B$7:$O$1335,'2021 Balance Sheet'!O$2, FALSE),0)</f>
        <v>-627110.06999999995</v>
      </c>
      <c r="AO636" s="198">
        <f t="shared" si="20"/>
        <v>-15309349.189999999</v>
      </c>
    </row>
    <row r="637" spans="1:75" ht="15.75" thickBot="1" x14ac:dyDescent="0.3">
      <c r="A637" s="26" t="str">
        <f t="shared" si="21"/>
        <v>234905</v>
      </c>
      <c r="B637" s="148" t="s">
        <v>910</v>
      </c>
      <c r="C637" s="153" t="s">
        <v>911</v>
      </c>
      <c r="D637" s="125" t="s">
        <v>4</v>
      </c>
      <c r="E637" s="140">
        <v>-18610905</v>
      </c>
      <c r="F637" s="140">
        <v>-19082003</v>
      </c>
      <c r="G637" s="140">
        <v>-18292361</v>
      </c>
      <c r="H637" s="140">
        <v>-17966457</v>
      </c>
      <c r="I637" s="140">
        <v>-29518568</v>
      </c>
      <c r="J637" s="140">
        <v>-26189992</v>
      </c>
      <c r="K637" s="140">
        <v>-21408897</v>
      </c>
      <c r="L637" s="140">
        <v>-17413419</v>
      </c>
      <c r="M637" s="140">
        <v>-13820395</v>
      </c>
      <c r="N637" s="140">
        <v>-12401201</v>
      </c>
      <c r="O637" s="140">
        <v>-13684641</v>
      </c>
      <c r="P637" s="140">
        <v>-16956986</v>
      </c>
      <c r="Q637" s="199">
        <v>-16484665</v>
      </c>
      <c r="R637" s="199">
        <v>-16528201</v>
      </c>
      <c r="S637" s="199">
        <v>-17564269</v>
      </c>
      <c r="T637" s="199">
        <v>-17510649</v>
      </c>
      <c r="U637" s="199">
        <v>-17124956</v>
      </c>
      <c r="V637" s="199">
        <v>-16651853</v>
      </c>
      <c r="W637" s="199">
        <v>-15999102</v>
      </c>
      <c r="X637" s="199">
        <v>-16179673</v>
      </c>
      <c r="Y637" s="199">
        <v>-14546324</v>
      </c>
      <c r="Z637" s="199">
        <v>-14316402</v>
      </c>
      <c r="AA637" s="199">
        <v>-14940685</v>
      </c>
      <c r="AB637" s="199">
        <v>-15645036</v>
      </c>
      <c r="AC637" s="199">
        <f>IFERROR(VLOOKUP('SAP Data'!$C637,'2021 Balance Sheet'!$B$7:$O$1335,'2021 Balance Sheet'!D$2, FALSE),0)</f>
        <v>-15796774</v>
      </c>
      <c r="AD637" s="199">
        <f>IFERROR(VLOOKUP('SAP Data'!$C637,'2021 Balance Sheet'!$B$7:$O$1335,'2021 Balance Sheet'!E$2, FALSE),0)</f>
        <v>-16600616</v>
      </c>
      <c r="AE637" s="199">
        <f>IFERROR(VLOOKUP('SAP Data'!$C637,'2021 Balance Sheet'!$B$7:$O$1335,'2021 Balance Sheet'!F$2, FALSE),0)</f>
        <v>-16547850</v>
      </c>
      <c r="AF637" s="199">
        <f>IFERROR(VLOOKUP('SAP Data'!$C637,'2021 Balance Sheet'!$B$7:$O$1335,'2021 Balance Sheet'!G$2, FALSE),0)</f>
        <v>-17153538</v>
      </c>
      <c r="AG637" s="199">
        <f>IFERROR(VLOOKUP('SAP Data'!$C637,'2021 Balance Sheet'!$B$7:$O$1335,'2021 Balance Sheet'!H$2, FALSE),0)</f>
        <v>-17371402</v>
      </c>
      <c r="AH637" s="199">
        <f>IFERROR(VLOOKUP('SAP Data'!$C637,'2021 Balance Sheet'!$B$7:$O$1335,'2021 Balance Sheet'!I$2, FALSE),0)</f>
        <v>-15776373</v>
      </c>
      <c r="AI637" s="199">
        <f>IFERROR(VLOOKUP('SAP Data'!$C637,'2021 Balance Sheet'!$B$7:$O$1335,'2021 Balance Sheet'!J$2, FALSE),0)</f>
        <v>-15459720</v>
      </c>
      <c r="AJ637" s="199">
        <f>IFERROR(VLOOKUP('SAP Data'!$C637,'2021 Balance Sheet'!$B$7:$O$1335,'2021 Balance Sheet'!K$2, FALSE),0)</f>
        <v>-15133386</v>
      </c>
      <c r="AK637" s="199">
        <f>IFERROR(VLOOKUP('SAP Data'!$C637,'2021 Balance Sheet'!$B$7:$O$1335,'2021 Balance Sheet'!L$2, FALSE),0)</f>
        <v>-15316885</v>
      </c>
      <c r="AL637" s="199">
        <f>IFERROR(VLOOKUP('SAP Data'!$C637,'2021 Balance Sheet'!$B$7:$O$1335,'2021 Balance Sheet'!M$2, FALSE),0)</f>
        <v>-15228923</v>
      </c>
      <c r="AM637" s="199">
        <f>IFERROR(VLOOKUP('SAP Data'!$C637,'2021 Balance Sheet'!$B$7:$O$1335,'2021 Balance Sheet'!N$2, FALSE),0)</f>
        <v>-14941392</v>
      </c>
      <c r="AN637" s="199">
        <f>IFERROR(VLOOKUP('SAP Data'!$C637,'2021 Balance Sheet'!$B$7:$O$1335,'2021 Balance Sheet'!O$2, FALSE),0)</f>
        <v>-14335319</v>
      </c>
      <c r="AO637" s="198">
        <f t="shared" si="20"/>
        <v>-15645036</v>
      </c>
    </row>
    <row r="638" spans="1:75" s="135" customFormat="1" ht="15.75" thickBot="1" x14ac:dyDescent="0.3">
      <c r="A638" s="26" t="str">
        <f t="shared" si="21"/>
        <v>234906</v>
      </c>
      <c r="B638" s="395" t="s">
        <v>4200</v>
      </c>
      <c r="C638" s="394" t="s">
        <v>4201</v>
      </c>
      <c r="D638" s="125"/>
      <c r="E638" s="140"/>
      <c r="F638" s="140"/>
      <c r="G638" s="140"/>
      <c r="H638" s="140"/>
      <c r="I638" s="140"/>
      <c r="J638" s="140"/>
      <c r="K638" s="140"/>
      <c r="L638" s="140"/>
      <c r="M638" s="140"/>
      <c r="N638" s="140"/>
      <c r="O638" s="140"/>
      <c r="P638" s="140"/>
      <c r="Q638" s="199"/>
      <c r="R638" s="199"/>
      <c r="S638" s="199"/>
      <c r="T638" s="199"/>
      <c r="U638" s="199"/>
      <c r="V638" s="199"/>
      <c r="W638" s="199"/>
      <c r="X638" s="199"/>
      <c r="Y638" s="199"/>
      <c r="Z638" s="199"/>
      <c r="AA638" s="199"/>
      <c r="AB638" s="199"/>
      <c r="AC638" s="199">
        <f>IFERROR(VLOOKUP('SAP Data'!$C638,'2021 Balance Sheet'!$B$7:$O$1335,'2021 Balance Sheet'!D$2, FALSE),0)</f>
        <v>0</v>
      </c>
      <c r="AD638" s="199">
        <f>IFERROR(VLOOKUP('SAP Data'!$C638,'2021 Balance Sheet'!$B$7:$O$1335,'2021 Balance Sheet'!E$2, FALSE),0)</f>
        <v>0</v>
      </c>
      <c r="AE638" s="199">
        <f>IFERROR(VLOOKUP('SAP Data'!$C638,'2021 Balance Sheet'!$B$7:$O$1335,'2021 Balance Sheet'!F$2, FALSE),0)</f>
        <v>0</v>
      </c>
      <c r="AF638" s="199">
        <f>IFERROR(VLOOKUP('SAP Data'!$C638,'2021 Balance Sheet'!$B$7:$O$1335,'2021 Balance Sheet'!G$2, FALSE),0)</f>
        <v>0</v>
      </c>
      <c r="AG638" s="199">
        <f>IFERROR(VLOOKUP('SAP Data'!$C638,'2021 Balance Sheet'!$B$7:$O$1335,'2021 Balance Sheet'!H$2, FALSE),0)</f>
        <v>-76</v>
      </c>
      <c r="AH638" s="199">
        <f>IFERROR(VLOOKUP('SAP Data'!$C638,'2021 Balance Sheet'!$B$7:$O$1335,'2021 Balance Sheet'!I$2, FALSE),0)</f>
        <v>-158</v>
      </c>
      <c r="AI638" s="199">
        <f>IFERROR(VLOOKUP('SAP Data'!$C638,'2021 Balance Sheet'!$B$7:$O$1335,'2021 Balance Sheet'!J$2, FALSE),0)</f>
        <v>-237</v>
      </c>
      <c r="AJ638" s="199">
        <f>IFERROR(VLOOKUP('SAP Data'!$C638,'2021 Balance Sheet'!$B$7:$O$1335,'2021 Balance Sheet'!K$2, FALSE),0)</f>
        <v>-315</v>
      </c>
      <c r="AK638" s="199">
        <f>IFERROR(VLOOKUP('SAP Data'!$C638,'2021 Balance Sheet'!$B$7:$O$1335,'2021 Balance Sheet'!L$2, FALSE),0)</f>
        <v>-406</v>
      </c>
      <c r="AL638" s="199">
        <f>IFERROR(VLOOKUP('SAP Data'!$C638,'2021 Balance Sheet'!$B$7:$O$1335,'2021 Balance Sheet'!M$2, FALSE),0)</f>
        <v>-488</v>
      </c>
      <c r="AM638" s="199">
        <f>IFERROR(VLOOKUP('SAP Data'!$C638,'2021 Balance Sheet'!$B$7:$O$1335,'2021 Balance Sheet'!N$2, FALSE),0)</f>
        <v>-578</v>
      </c>
      <c r="AN638" s="199">
        <f>IFERROR(VLOOKUP('SAP Data'!$C638,'2021 Balance Sheet'!$B$7:$O$1335,'2021 Balance Sheet'!O$2, FALSE),0)</f>
        <v>-660</v>
      </c>
      <c r="AO638" s="198">
        <f t="shared" ref="AO638" si="22">AB638</f>
        <v>0</v>
      </c>
      <c r="AP638" s="50"/>
      <c r="AQ638" s="50"/>
      <c r="AR638" s="50"/>
      <c r="AS638" s="50"/>
      <c r="AT638" s="50"/>
      <c r="AU638" s="50"/>
      <c r="AV638" s="50"/>
      <c r="AW638" s="50"/>
      <c r="AX638" s="50"/>
      <c r="AY638" s="50"/>
      <c r="AZ638" s="50"/>
      <c r="BA638" s="50"/>
      <c r="BB638" s="50"/>
      <c r="BC638" s="50"/>
      <c r="BD638" s="50"/>
      <c r="BE638" s="50"/>
      <c r="BF638" s="50"/>
      <c r="BG638" s="50"/>
      <c r="BH638" s="50"/>
      <c r="BI638" s="50"/>
      <c r="BJ638" s="50"/>
      <c r="BK638" s="50"/>
      <c r="BL638" s="50"/>
      <c r="BM638" s="50"/>
      <c r="BN638" s="50"/>
      <c r="BO638" s="50"/>
      <c r="BP638" s="50"/>
      <c r="BQ638" s="50"/>
      <c r="BR638" s="50"/>
      <c r="BS638" s="50"/>
      <c r="BT638" s="50"/>
      <c r="BU638" s="50"/>
      <c r="BV638" s="50"/>
      <c r="BW638" s="50"/>
    </row>
    <row r="639" spans="1:75" ht="15.75" thickBot="1" x14ac:dyDescent="0.3">
      <c r="A639" s="26" t="str">
        <f t="shared" si="21"/>
        <v>234915</v>
      </c>
      <c r="B639" s="148" t="s">
        <v>1502</v>
      </c>
      <c r="C639" s="153" t="s">
        <v>913</v>
      </c>
      <c r="D639" s="125" t="s">
        <v>4</v>
      </c>
      <c r="E639" s="140"/>
      <c r="F639" s="140"/>
      <c r="G639" s="140"/>
      <c r="H639" s="140"/>
      <c r="I639" s="140"/>
      <c r="J639" s="140"/>
      <c r="K639" s="140"/>
      <c r="L639" s="140"/>
      <c r="M639" s="140"/>
      <c r="N639" s="140"/>
      <c r="O639" s="140"/>
      <c r="P639" s="140"/>
      <c r="Q639" s="199">
        <v>0</v>
      </c>
      <c r="R639" s="199">
        <v>0</v>
      </c>
      <c r="S639" s="199">
        <v>0</v>
      </c>
      <c r="T639" s="199">
        <v>0</v>
      </c>
      <c r="U639" s="199">
        <v>0</v>
      </c>
      <c r="V639" s="199">
        <v>0</v>
      </c>
      <c r="W639" s="199">
        <v>0</v>
      </c>
      <c r="X639" s="199">
        <v>0</v>
      </c>
      <c r="Y639" s="199">
        <v>0</v>
      </c>
      <c r="Z639" s="199">
        <v>0</v>
      </c>
      <c r="AA639" s="199">
        <v>0</v>
      </c>
      <c r="AB639" s="199">
        <v>0</v>
      </c>
      <c r="AC639" s="199">
        <f>IFERROR(VLOOKUP('SAP Data'!$C639,'2021 Balance Sheet'!$B$7:$O$1335,'2021 Balance Sheet'!D$2, FALSE),0)</f>
        <v>0</v>
      </c>
      <c r="AD639" s="199">
        <f>IFERROR(VLOOKUP('SAP Data'!$C639,'2021 Balance Sheet'!$B$7:$O$1335,'2021 Balance Sheet'!E$2, FALSE),0)</f>
        <v>0</v>
      </c>
      <c r="AE639" s="199">
        <f>IFERROR(VLOOKUP('SAP Data'!$C639,'2021 Balance Sheet'!$B$7:$O$1335,'2021 Balance Sheet'!F$2, FALSE),0)</f>
        <v>0</v>
      </c>
      <c r="AF639" s="199">
        <f>IFERROR(VLOOKUP('SAP Data'!$C639,'2021 Balance Sheet'!$B$7:$O$1335,'2021 Balance Sheet'!G$2, FALSE),0)</f>
        <v>0</v>
      </c>
      <c r="AG639" s="199">
        <f>IFERROR(VLOOKUP('SAP Data'!$C639,'2021 Balance Sheet'!$B$7:$O$1335,'2021 Balance Sheet'!H$2, FALSE),0)</f>
        <v>0</v>
      </c>
      <c r="AH639" s="199">
        <f>IFERROR(VLOOKUP('SAP Data'!$C639,'2021 Balance Sheet'!$B$7:$O$1335,'2021 Balance Sheet'!I$2, FALSE),0)</f>
        <v>0</v>
      </c>
      <c r="AI639" s="199">
        <f>IFERROR(VLOOKUP('SAP Data'!$C639,'2021 Balance Sheet'!$B$7:$O$1335,'2021 Balance Sheet'!J$2, FALSE),0)</f>
        <v>0</v>
      </c>
      <c r="AJ639" s="199">
        <f>IFERROR(VLOOKUP('SAP Data'!$C639,'2021 Balance Sheet'!$B$7:$O$1335,'2021 Balance Sheet'!K$2, FALSE),0)</f>
        <v>0</v>
      </c>
      <c r="AK639" s="199">
        <f>IFERROR(VLOOKUP('SAP Data'!$C639,'2021 Balance Sheet'!$B$7:$O$1335,'2021 Balance Sheet'!L$2, FALSE),0)</f>
        <v>0</v>
      </c>
      <c r="AL639" s="199">
        <f>IFERROR(VLOOKUP('SAP Data'!$C639,'2021 Balance Sheet'!$B$7:$O$1335,'2021 Balance Sheet'!M$2, FALSE),0)</f>
        <v>0</v>
      </c>
      <c r="AM639" s="199">
        <f>IFERROR(VLOOKUP('SAP Data'!$C639,'2021 Balance Sheet'!$B$7:$O$1335,'2021 Balance Sheet'!N$2, FALSE),0)</f>
        <v>0</v>
      </c>
      <c r="AN639" s="199">
        <f>IFERROR(VLOOKUP('SAP Data'!$C639,'2021 Balance Sheet'!$B$7:$O$1335,'2021 Balance Sheet'!O$2, FALSE),0)</f>
        <v>0</v>
      </c>
      <c r="AO639" s="198">
        <f t="shared" si="20"/>
        <v>0</v>
      </c>
    </row>
    <row r="640" spans="1:75" ht="15.75" thickBot="1" x14ac:dyDescent="0.3">
      <c r="A640" s="26" t="str">
        <f t="shared" si="21"/>
        <v>234920</v>
      </c>
      <c r="B640" s="148" t="s">
        <v>1503</v>
      </c>
      <c r="C640" s="153" t="s">
        <v>915</v>
      </c>
      <c r="D640" s="125" t="s">
        <v>4</v>
      </c>
      <c r="E640" s="140"/>
      <c r="F640" s="140"/>
      <c r="G640" s="140"/>
      <c r="H640" s="140"/>
      <c r="I640" s="140"/>
      <c r="J640" s="140"/>
      <c r="K640" s="140"/>
      <c r="L640" s="140"/>
      <c r="M640" s="140"/>
      <c r="N640" s="140"/>
      <c r="O640" s="140"/>
      <c r="P640" s="140"/>
      <c r="Q640" s="199">
        <v>0</v>
      </c>
      <c r="R640" s="199">
        <v>0</v>
      </c>
      <c r="S640" s="199">
        <v>0</v>
      </c>
      <c r="T640" s="199">
        <v>0</v>
      </c>
      <c r="U640" s="199">
        <v>0</v>
      </c>
      <c r="V640" s="199">
        <v>0</v>
      </c>
      <c r="W640" s="199">
        <v>0</v>
      </c>
      <c r="X640" s="199">
        <v>0</v>
      </c>
      <c r="Y640" s="199">
        <v>0</v>
      </c>
      <c r="Z640" s="199">
        <v>0</v>
      </c>
      <c r="AA640" s="199">
        <v>0</v>
      </c>
      <c r="AB640" s="199">
        <v>0</v>
      </c>
      <c r="AC640" s="199">
        <f>IFERROR(VLOOKUP('SAP Data'!$C640,'2021 Balance Sheet'!$B$7:$O$1335,'2021 Balance Sheet'!D$2, FALSE),0)</f>
        <v>0</v>
      </c>
      <c r="AD640" s="199">
        <f>IFERROR(VLOOKUP('SAP Data'!$C640,'2021 Balance Sheet'!$B$7:$O$1335,'2021 Balance Sheet'!E$2, FALSE),0)</f>
        <v>0</v>
      </c>
      <c r="AE640" s="199">
        <f>IFERROR(VLOOKUP('SAP Data'!$C640,'2021 Balance Sheet'!$B$7:$O$1335,'2021 Balance Sheet'!F$2, FALSE),0)</f>
        <v>0</v>
      </c>
      <c r="AF640" s="199">
        <f>IFERROR(VLOOKUP('SAP Data'!$C640,'2021 Balance Sheet'!$B$7:$O$1335,'2021 Balance Sheet'!G$2, FALSE),0)</f>
        <v>0</v>
      </c>
      <c r="AG640" s="199">
        <f>IFERROR(VLOOKUP('SAP Data'!$C640,'2021 Balance Sheet'!$B$7:$O$1335,'2021 Balance Sheet'!H$2, FALSE),0)</f>
        <v>0</v>
      </c>
      <c r="AH640" s="199">
        <f>IFERROR(VLOOKUP('SAP Data'!$C640,'2021 Balance Sheet'!$B$7:$O$1335,'2021 Balance Sheet'!I$2, FALSE),0)</f>
        <v>0</v>
      </c>
      <c r="AI640" s="199">
        <f>IFERROR(VLOOKUP('SAP Data'!$C640,'2021 Balance Sheet'!$B$7:$O$1335,'2021 Balance Sheet'!J$2, FALSE),0)</f>
        <v>0</v>
      </c>
      <c r="AJ640" s="199">
        <f>IFERROR(VLOOKUP('SAP Data'!$C640,'2021 Balance Sheet'!$B$7:$O$1335,'2021 Balance Sheet'!K$2, FALSE),0)</f>
        <v>0</v>
      </c>
      <c r="AK640" s="199">
        <f>IFERROR(VLOOKUP('SAP Data'!$C640,'2021 Balance Sheet'!$B$7:$O$1335,'2021 Balance Sheet'!L$2, FALSE),0)</f>
        <v>0</v>
      </c>
      <c r="AL640" s="199">
        <f>IFERROR(VLOOKUP('SAP Data'!$C640,'2021 Balance Sheet'!$B$7:$O$1335,'2021 Balance Sheet'!M$2, FALSE),0)</f>
        <v>0</v>
      </c>
      <c r="AM640" s="199">
        <f>IFERROR(VLOOKUP('SAP Data'!$C640,'2021 Balance Sheet'!$B$7:$O$1335,'2021 Balance Sheet'!N$2, FALSE),0)</f>
        <v>0</v>
      </c>
      <c r="AN640" s="199">
        <f>IFERROR(VLOOKUP('SAP Data'!$C640,'2021 Balance Sheet'!$B$7:$O$1335,'2021 Balance Sheet'!O$2, FALSE),0)</f>
        <v>0</v>
      </c>
      <c r="AO640" s="198">
        <f t="shared" si="20"/>
        <v>0</v>
      </c>
    </row>
    <row r="641" spans="1:41" ht="15.75" thickBot="1" x14ac:dyDescent="0.3">
      <c r="A641" s="26" t="str">
        <f t="shared" si="21"/>
        <v>234925</v>
      </c>
      <c r="B641" s="148" t="s">
        <v>1504</v>
      </c>
      <c r="C641" s="153" t="s">
        <v>917</v>
      </c>
      <c r="D641" s="125" t="s">
        <v>4</v>
      </c>
      <c r="E641" s="140"/>
      <c r="F641" s="140"/>
      <c r="G641" s="140"/>
      <c r="H641" s="140"/>
      <c r="I641" s="140"/>
      <c r="J641" s="140"/>
      <c r="K641" s="140"/>
      <c r="L641" s="140"/>
      <c r="M641" s="140"/>
      <c r="N641" s="140"/>
      <c r="O641" s="140"/>
      <c r="P641" s="140"/>
      <c r="Q641" s="199">
        <v>0</v>
      </c>
      <c r="R641" s="199">
        <v>0</v>
      </c>
      <c r="S641" s="199">
        <v>0</v>
      </c>
      <c r="T641" s="199">
        <v>0</v>
      </c>
      <c r="U641" s="199">
        <v>0</v>
      </c>
      <c r="V641" s="199">
        <v>0</v>
      </c>
      <c r="W641" s="199">
        <v>0</v>
      </c>
      <c r="X641" s="199">
        <v>0</v>
      </c>
      <c r="Y641" s="199">
        <v>0</v>
      </c>
      <c r="Z641" s="199">
        <v>0</v>
      </c>
      <c r="AA641" s="199">
        <v>0</v>
      </c>
      <c r="AB641" s="199">
        <v>0</v>
      </c>
      <c r="AC641" s="199">
        <f>IFERROR(VLOOKUP('SAP Data'!$C641,'2021 Balance Sheet'!$B$7:$O$1335,'2021 Balance Sheet'!D$2, FALSE),0)</f>
        <v>0</v>
      </c>
      <c r="AD641" s="199">
        <f>IFERROR(VLOOKUP('SAP Data'!$C641,'2021 Balance Sheet'!$B$7:$O$1335,'2021 Balance Sheet'!E$2, FALSE),0)</f>
        <v>0</v>
      </c>
      <c r="AE641" s="199">
        <f>IFERROR(VLOOKUP('SAP Data'!$C641,'2021 Balance Sheet'!$B$7:$O$1335,'2021 Balance Sheet'!F$2, FALSE),0)</f>
        <v>0</v>
      </c>
      <c r="AF641" s="199">
        <f>IFERROR(VLOOKUP('SAP Data'!$C641,'2021 Balance Sheet'!$B$7:$O$1335,'2021 Balance Sheet'!G$2, FALSE),0)</f>
        <v>0</v>
      </c>
      <c r="AG641" s="199">
        <f>IFERROR(VLOOKUP('SAP Data'!$C641,'2021 Balance Sheet'!$B$7:$O$1335,'2021 Balance Sheet'!H$2, FALSE),0)</f>
        <v>0</v>
      </c>
      <c r="AH641" s="199">
        <f>IFERROR(VLOOKUP('SAP Data'!$C641,'2021 Balance Sheet'!$B$7:$O$1335,'2021 Balance Sheet'!I$2, FALSE),0)</f>
        <v>0</v>
      </c>
      <c r="AI641" s="199">
        <f>IFERROR(VLOOKUP('SAP Data'!$C641,'2021 Balance Sheet'!$B$7:$O$1335,'2021 Balance Sheet'!J$2, FALSE),0)</f>
        <v>0</v>
      </c>
      <c r="AJ641" s="199">
        <f>IFERROR(VLOOKUP('SAP Data'!$C641,'2021 Balance Sheet'!$B$7:$O$1335,'2021 Balance Sheet'!K$2, FALSE),0)</f>
        <v>0</v>
      </c>
      <c r="AK641" s="199">
        <f>IFERROR(VLOOKUP('SAP Data'!$C641,'2021 Balance Sheet'!$B$7:$O$1335,'2021 Balance Sheet'!L$2, FALSE),0)</f>
        <v>0</v>
      </c>
      <c r="AL641" s="199">
        <f>IFERROR(VLOOKUP('SAP Data'!$C641,'2021 Balance Sheet'!$B$7:$O$1335,'2021 Balance Sheet'!M$2, FALSE),0)</f>
        <v>0</v>
      </c>
      <c r="AM641" s="199">
        <f>IFERROR(VLOOKUP('SAP Data'!$C641,'2021 Balance Sheet'!$B$7:$O$1335,'2021 Balance Sheet'!N$2, FALSE),0)</f>
        <v>0</v>
      </c>
      <c r="AN641" s="199">
        <f>IFERROR(VLOOKUP('SAP Data'!$C641,'2021 Balance Sheet'!$B$7:$O$1335,'2021 Balance Sheet'!O$2, FALSE),0)</f>
        <v>0</v>
      </c>
      <c r="AO641" s="198">
        <f t="shared" si="20"/>
        <v>0</v>
      </c>
    </row>
    <row r="642" spans="1:41" ht="15.75" thickBot="1" x14ac:dyDescent="0.3">
      <c r="A642" s="26" t="str">
        <f t="shared" si="21"/>
        <v>500155</v>
      </c>
      <c r="B642" s="147" t="s">
        <v>1650</v>
      </c>
      <c r="C642" s="153">
        <v>500155</v>
      </c>
      <c r="D642" s="165"/>
      <c r="E642" s="139">
        <v>-1440525652.1300001</v>
      </c>
      <c r="F642" s="139">
        <v>-1372829540.53</v>
      </c>
      <c r="G642" s="139">
        <v>-1377464737.0899999</v>
      </c>
      <c r="H642" s="139">
        <v>-1381786747.3800001</v>
      </c>
      <c r="I642" s="139">
        <v>-1368043368.9400001</v>
      </c>
      <c r="J642" s="139">
        <v>-1599061468.55</v>
      </c>
      <c r="K642" s="139">
        <v>-1592873890.6500001</v>
      </c>
      <c r="L642" s="139">
        <v>-1573747946.1800001</v>
      </c>
      <c r="M642" s="139">
        <v>-1567949548.02</v>
      </c>
      <c r="N642" s="139">
        <v>-1570952482.5799999</v>
      </c>
      <c r="O642" s="139">
        <v>-1572837411.0799999</v>
      </c>
      <c r="P642" s="139">
        <v>-1591276821.1500001</v>
      </c>
      <c r="Q642" s="199">
        <v>-1614026115.8800001</v>
      </c>
      <c r="R642" s="199">
        <v>-1543300393.9100001</v>
      </c>
      <c r="S642" s="199">
        <v>-1774884637.29</v>
      </c>
      <c r="T642" s="199">
        <v>-1778228061.5799999</v>
      </c>
      <c r="U642" s="199">
        <v>-1762163497.3</v>
      </c>
      <c r="V642" s="199">
        <v>-1756380834.04</v>
      </c>
      <c r="W642" s="199">
        <v>-1747914684.96</v>
      </c>
      <c r="X642" s="199">
        <v>-1737235492.77</v>
      </c>
      <c r="Y642" s="199">
        <v>-1662678627.9000001</v>
      </c>
      <c r="Z642" s="199">
        <v>-1662765281.6400001</v>
      </c>
      <c r="AA642" s="199">
        <v>-1666824849.5799999</v>
      </c>
      <c r="AB642" s="199">
        <v>-1695930681.3299999</v>
      </c>
      <c r="AC642" s="199">
        <f>IFERROR(VLOOKUP('SAP Data'!$C642,'2021 Balance Sheet'!$B$7:$O$1335,'2021 Balance Sheet'!D$2, FALSE),0)</f>
        <v>-1718169649.6400001</v>
      </c>
      <c r="AD642" s="199">
        <f>IFERROR(VLOOKUP('SAP Data'!$C642,'2021 Balance Sheet'!$B$7:$O$1335,'2021 Balance Sheet'!E$2, FALSE),0)</f>
        <v>-1728139263.1500001</v>
      </c>
      <c r="AE642" s="199">
        <f>IFERROR(VLOOKUP('SAP Data'!$C642,'2021 Balance Sheet'!$B$7:$O$1335,'2021 Balance Sheet'!F$2, FALSE),0)</f>
        <v>-1738929810.01</v>
      </c>
      <c r="AF642" s="199">
        <f>IFERROR(VLOOKUP('SAP Data'!$C642,'2021 Balance Sheet'!$B$7:$O$1335,'2021 Balance Sheet'!G$2, FALSE),0)</f>
        <v>-1745100871.76</v>
      </c>
      <c r="AG642" s="199">
        <f>IFERROR(VLOOKUP('SAP Data'!$C642,'2021 Balance Sheet'!$B$7:$O$1335,'2021 Balance Sheet'!H$2, FALSE),0)</f>
        <v>-1730771930.03</v>
      </c>
      <c r="AH642" s="199">
        <f>IFERROR(VLOOKUP('SAP Data'!$C642,'2021 Balance Sheet'!$B$7:$O$1335,'2021 Balance Sheet'!I$2, FALSE),0)</f>
        <v>-1725812381.02</v>
      </c>
      <c r="AI642" s="199">
        <f>IFERROR(VLOOKUP('SAP Data'!$C642,'2021 Balance Sheet'!$B$7:$O$1335,'2021 Balance Sheet'!J$2, FALSE),0)</f>
        <v>-1718445325.8199999</v>
      </c>
      <c r="AJ642" s="199">
        <f>IFERROR(VLOOKUP('SAP Data'!$C642,'2021 Balance Sheet'!$B$7:$O$1335,'2021 Balance Sheet'!K$2, FALSE),0)</f>
        <v>-1699154419.5599999</v>
      </c>
      <c r="AK642" s="199">
        <f>IFERROR(VLOOKUP('SAP Data'!$C642,'2021 Balance Sheet'!$B$7:$O$1335,'2021 Balance Sheet'!L$2, FALSE),0)</f>
        <v>-1693501652.9300001</v>
      </c>
      <c r="AL642" s="199">
        <f>IFERROR(VLOOKUP('SAP Data'!$C642,'2021 Balance Sheet'!$B$7:$O$1335,'2021 Balance Sheet'!M$2, FALSE),0)</f>
        <v>-1705993780.3900001</v>
      </c>
      <c r="AM642" s="199">
        <f>IFERROR(VLOOKUP('SAP Data'!$C642,'2021 Balance Sheet'!$B$7:$O$1335,'2021 Balance Sheet'!N$2, FALSE),0)</f>
        <v>-1928074984.5699999</v>
      </c>
      <c r="AN642" s="199">
        <f>IFERROR(VLOOKUP('SAP Data'!$C642,'2021 Balance Sheet'!$B$7:$O$1335,'2021 Balance Sheet'!O$2, FALSE),0)</f>
        <v>-1963995277.3599999</v>
      </c>
      <c r="AO642" s="198">
        <f t="shared" si="20"/>
        <v>-1695930681.3299999</v>
      </c>
    </row>
    <row r="643" spans="1:41" ht="15.75" thickBot="1" x14ac:dyDescent="0.3">
      <c r="A643" s="26" t="str">
        <f t="shared" si="21"/>
        <v>500158</v>
      </c>
      <c r="B643" s="148" t="s">
        <v>1651</v>
      </c>
      <c r="C643" s="153">
        <v>500158</v>
      </c>
      <c r="D643" s="166"/>
      <c r="E643" s="140">
        <v>-736276142.00999999</v>
      </c>
      <c r="F643" s="140">
        <v>-742479015.40999997</v>
      </c>
      <c r="G643" s="140">
        <v>-747094619.39999998</v>
      </c>
      <c r="H643" s="140">
        <v>-751297759.34000003</v>
      </c>
      <c r="I643" s="140">
        <v>-737441316.79999995</v>
      </c>
      <c r="J643" s="140">
        <v>-830114620.35000002</v>
      </c>
      <c r="K643" s="140">
        <v>-823832456.65999997</v>
      </c>
      <c r="L643" s="140">
        <v>-804593052.32000005</v>
      </c>
      <c r="M643" s="140">
        <v>-798954222.62</v>
      </c>
      <c r="N643" s="140">
        <v>-801846329.17999995</v>
      </c>
      <c r="O643" s="140">
        <v>-803608748.33000004</v>
      </c>
      <c r="P643" s="140">
        <v>-822195784.61000001</v>
      </c>
      <c r="Q643" s="199">
        <v>-844821859.54999995</v>
      </c>
      <c r="R643" s="199">
        <v>-849072373.78999996</v>
      </c>
      <c r="S643" s="199">
        <v>-857738505.63</v>
      </c>
      <c r="T643" s="199">
        <v>-861241733.35000002</v>
      </c>
      <c r="U643" s="199">
        <v>-845164192.77999997</v>
      </c>
      <c r="V643" s="199">
        <v>-839368945.73000002</v>
      </c>
      <c r="W643" s="199">
        <v>-830849301.86000001</v>
      </c>
      <c r="X643" s="199">
        <v>-810151912.38</v>
      </c>
      <c r="Y643" s="199">
        <v>-805504652.22000003</v>
      </c>
      <c r="Z643" s="199">
        <v>-805561251.66999996</v>
      </c>
      <c r="AA643" s="199">
        <v>-809584000.88999999</v>
      </c>
      <c r="AB643" s="199">
        <v>-838665446.27999997</v>
      </c>
      <c r="AC643" s="199">
        <f>IFERROR(VLOOKUP('SAP Data'!$C643,'2021 Balance Sheet'!$B$7:$O$1335,'2021 Balance Sheet'!D$2, FALSE),0)</f>
        <v>-860880827.50999999</v>
      </c>
      <c r="AD643" s="199">
        <f>IFERROR(VLOOKUP('SAP Data'!$C643,'2021 Balance Sheet'!$B$7:$O$1335,'2021 Balance Sheet'!E$2, FALSE),0)</f>
        <v>-870821563.23000002</v>
      </c>
      <c r="AE643" s="199">
        <f>IFERROR(VLOOKUP('SAP Data'!$C643,'2021 Balance Sheet'!$B$7:$O$1335,'2021 Balance Sheet'!F$2, FALSE),0)</f>
        <v>-881564380.79999995</v>
      </c>
      <c r="AF643" s="199">
        <f>IFERROR(VLOOKUP('SAP Data'!$C643,'2021 Balance Sheet'!$B$7:$O$1335,'2021 Balance Sheet'!G$2, FALSE),0)</f>
        <v>-887717935.25999999</v>
      </c>
      <c r="AG643" s="199">
        <f>IFERROR(VLOOKUP('SAP Data'!$C643,'2021 Balance Sheet'!$B$7:$O$1335,'2021 Balance Sheet'!H$2, FALSE),0)</f>
        <v>-873391856.30999994</v>
      </c>
      <c r="AH643" s="199">
        <f>IFERROR(VLOOKUP('SAP Data'!$C643,'2021 Balance Sheet'!$B$7:$O$1335,'2021 Balance Sheet'!I$2, FALSE),0)</f>
        <v>-868390557.25999999</v>
      </c>
      <c r="AI643" s="199">
        <f>IFERROR(VLOOKUP('SAP Data'!$C643,'2021 Balance Sheet'!$B$7:$O$1335,'2021 Balance Sheet'!J$2, FALSE),0)</f>
        <v>-861013941.51999998</v>
      </c>
      <c r="AJ643" s="199">
        <f>IFERROR(VLOOKUP('SAP Data'!$C643,'2021 Balance Sheet'!$B$7:$O$1335,'2021 Balance Sheet'!K$2, FALSE),0)</f>
        <v>-841680966.47000003</v>
      </c>
      <c r="AK643" s="199">
        <f>IFERROR(VLOOKUP('SAP Data'!$C643,'2021 Balance Sheet'!$B$7:$O$1335,'2021 Balance Sheet'!L$2, FALSE),0)</f>
        <v>-835741979.45000005</v>
      </c>
      <c r="AL643" s="199">
        <f>IFERROR(VLOOKUP('SAP Data'!$C643,'2021 Balance Sheet'!$B$7:$O$1335,'2021 Balance Sheet'!M$2, FALSE),0)</f>
        <v>-848226977.62</v>
      </c>
      <c r="AM643" s="199">
        <f>IFERROR(VLOOKUP('SAP Data'!$C643,'2021 Balance Sheet'!$B$7:$O$1335,'2021 Balance Sheet'!N$2, FALSE),0)</f>
        <v>-941571667.17999995</v>
      </c>
      <c r="AN643" s="199">
        <f>IFERROR(VLOOKUP('SAP Data'!$C643,'2021 Balance Sheet'!$B$7:$O$1335,'2021 Balance Sheet'!O$2, FALSE),0)</f>
        <v>-977500346.00999999</v>
      </c>
      <c r="AO643" s="198">
        <f t="shared" si="20"/>
        <v>-838665446.27999997</v>
      </c>
    </row>
    <row r="644" spans="1:41" ht="15.75" thickBot="1" x14ac:dyDescent="0.3">
      <c r="A644" s="26" t="str">
        <f t="shared" si="21"/>
        <v>500160</v>
      </c>
      <c r="B644" s="149" t="s">
        <v>1652</v>
      </c>
      <c r="C644" s="153">
        <v>500160</v>
      </c>
      <c r="D644" s="166"/>
      <c r="E644" s="139">
        <v>-226544027.84999999</v>
      </c>
      <c r="F644" s="139">
        <v>-226730857.72</v>
      </c>
      <c r="G644" s="139">
        <v>-226804313.40000001</v>
      </c>
      <c r="H644" s="139">
        <v>-226898923.69999999</v>
      </c>
      <c r="I644" s="139">
        <v>-226979100.97999999</v>
      </c>
      <c r="J644" s="139">
        <v>-319634030.89999998</v>
      </c>
      <c r="K644" s="139">
        <v>-319724186.94</v>
      </c>
      <c r="L644" s="139">
        <v>-319791019.79000002</v>
      </c>
      <c r="M644" s="139">
        <v>-319634031.70999998</v>
      </c>
      <c r="N644" s="139">
        <v>-319716298.52999997</v>
      </c>
      <c r="O644" s="139">
        <v>-319569053.04000002</v>
      </c>
      <c r="P644" s="139">
        <v>-319557080.27999997</v>
      </c>
      <c r="Q644" s="199">
        <v>-319678263.22000003</v>
      </c>
      <c r="R644" s="199">
        <v>-319845396.33999997</v>
      </c>
      <c r="S644" s="199">
        <v>-319557079.82999998</v>
      </c>
      <c r="T644" s="199">
        <v>-319642752.55000001</v>
      </c>
      <c r="U644" s="199">
        <v>-319749631.13999999</v>
      </c>
      <c r="V644" s="199">
        <v>-319557079.82999998</v>
      </c>
      <c r="W644" s="199">
        <v>-319622722.88</v>
      </c>
      <c r="X644" s="199">
        <v>-319629655.06999999</v>
      </c>
      <c r="Y644" s="199">
        <v>-319557079.82999998</v>
      </c>
      <c r="Z644" s="199">
        <v>-319419582.38999999</v>
      </c>
      <c r="AA644" s="199">
        <v>-319580058.45999998</v>
      </c>
      <c r="AB644" s="199">
        <v>-319505501.81</v>
      </c>
      <c r="AC644" s="199">
        <f>IFERROR(VLOOKUP('SAP Data'!$C644,'2021 Balance Sheet'!$B$7:$O$1335,'2021 Balance Sheet'!D$2, FALSE),0)</f>
        <v>-319652073.64999998</v>
      </c>
      <c r="AD644" s="199">
        <f>IFERROR(VLOOKUP('SAP Data'!$C644,'2021 Balance Sheet'!$B$7:$O$1335,'2021 Balance Sheet'!E$2, FALSE),0)</f>
        <v>-319936770.38</v>
      </c>
      <c r="AE644" s="199">
        <f>IFERROR(VLOOKUP('SAP Data'!$C644,'2021 Balance Sheet'!$B$7:$O$1335,'2021 Balance Sheet'!F$2, FALSE),0)</f>
        <v>-319505501.81</v>
      </c>
      <c r="AF644" s="199">
        <f>IFERROR(VLOOKUP('SAP Data'!$C644,'2021 Balance Sheet'!$B$7:$O$1335,'2021 Balance Sheet'!G$2, FALSE),0)</f>
        <v>-319649233.52999997</v>
      </c>
      <c r="AG644" s="199">
        <f>IFERROR(VLOOKUP('SAP Data'!$C644,'2021 Balance Sheet'!$B$7:$O$1335,'2021 Balance Sheet'!H$2, FALSE),0)</f>
        <v>-319807157.75</v>
      </c>
      <c r="AH644" s="199">
        <f>IFERROR(VLOOKUP('SAP Data'!$C644,'2021 Balance Sheet'!$B$7:$O$1335,'2021 Balance Sheet'!I$2, FALSE),0)</f>
        <v>-319505501.81</v>
      </c>
      <c r="AI644" s="199">
        <f>IFERROR(VLOOKUP('SAP Data'!$C644,'2021 Balance Sheet'!$B$7:$O$1335,'2021 Balance Sheet'!J$2, FALSE),0)</f>
        <v>-319615971.49000001</v>
      </c>
      <c r="AJ644" s="199">
        <f>IFERROR(VLOOKUP('SAP Data'!$C644,'2021 Balance Sheet'!$B$7:$O$1335,'2021 Balance Sheet'!K$2, FALSE),0)</f>
        <v>-321323146.72000003</v>
      </c>
      <c r="AK644" s="199">
        <f>IFERROR(VLOOKUP('SAP Data'!$C644,'2021 Balance Sheet'!$B$7:$O$1335,'2021 Balance Sheet'!L$2, FALSE),0)</f>
        <v>-321640545.51999998</v>
      </c>
      <c r="AL644" s="199">
        <f>IFERROR(VLOOKUP('SAP Data'!$C644,'2021 Balance Sheet'!$B$7:$O$1335,'2021 Balance Sheet'!M$2, FALSE),0)</f>
        <v>-331796742.36000001</v>
      </c>
      <c r="AM644" s="199">
        <f>IFERROR(VLOOKUP('SAP Data'!$C644,'2021 Balance Sheet'!$B$7:$O$1335,'2021 Balance Sheet'!N$2, FALSE),0)</f>
        <v>-423883603.64999998</v>
      </c>
      <c r="AN644" s="199">
        <f>IFERROR(VLOOKUP('SAP Data'!$C644,'2021 Balance Sheet'!$B$7:$O$1335,'2021 Balance Sheet'!O$2, FALSE),0)</f>
        <v>-435515045.89999998</v>
      </c>
      <c r="AO644" s="198">
        <f t="shared" si="20"/>
        <v>-319505501.81</v>
      </c>
    </row>
    <row r="645" spans="1:41" ht="15.75" thickBot="1" x14ac:dyDescent="0.3">
      <c r="A645" s="26" t="str">
        <f t="shared" si="21"/>
        <v>500166</v>
      </c>
      <c r="B645" s="126" t="s">
        <v>918</v>
      </c>
      <c r="C645" s="153">
        <v>500166</v>
      </c>
      <c r="D645" s="166"/>
      <c r="E645" s="140">
        <v>-445786061.68000001</v>
      </c>
      <c r="F645" s="140">
        <v>-445786061.68000001</v>
      </c>
      <c r="G645" s="140">
        <v>-445786061.68000001</v>
      </c>
      <c r="H645" s="140">
        <v>-445786061.68000001</v>
      </c>
      <c r="I645" s="140">
        <v>-445778357.68000001</v>
      </c>
      <c r="J645" s="140">
        <v>-538968405.42999995</v>
      </c>
      <c r="K645" s="140">
        <v>-538968405.42999995</v>
      </c>
      <c r="L645" s="140">
        <v>-538968405.42999995</v>
      </c>
      <c r="M645" s="140">
        <v>-538968405.42999995</v>
      </c>
      <c r="N645" s="140">
        <v>-538968405.42999995</v>
      </c>
      <c r="O645" s="140">
        <v>-538927320.42999995</v>
      </c>
      <c r="P645" s="140">
        <v>-538891454.52999997</v>
      </c>
      <c r="Q645" s="199">
        <v>-538940994.92999995</v>
      </c>
      <c r="R645" s="199">
        <v>-538922753.92999995</v>
      </c>
      <c r="S645" s="199">
        <v>-538891454.52999997</v>
      </c>
      <c r="T645" s="199">
        <v>-538891454.52999997</v>
      </c>
      <c r="U645" s="199">
        <v>-538891454.52999997</v>
      </c>
      <c r="V645" s="199">
        <v>-538891454.52999997</v>
      </c>
      <c r="W645" s="199">
        <v>-538891454.52999997</v>
      </c>
      <c r="X645" s="199">
        <v>-538891454.52999997</v>
      </c>
      <c r="Y645" s="199">
        <v>-538891454.52999997</v>
      </c>
      <c r="Z645" s="199">
        <v>-538891454.52999997</v>
      </c>
      <c r="AA645" s="199">
        <v>-538891454.52999997</v>
      </c>
      <c r="AB645" s="199">
        <v>-538891454.52999997</v>
      </c>
      <c r="AC645" s="199">
        <f>IFERROR(VLOOKUP('SAP Data'!$C645,'2021 Balance Sheet'!$B$7:$O$1335,'2021 Balance Sheet'!D$2, FALSE),0)</f>
        <v>-538891454.52999997</v>
      </c>
      <c r="AD645" s="199">
        <f>IFERROR(VLOOKUP('SAP Data'!$C645,'2021 Balance Sheet'!$B$7:$O$1335,'2021 Balance Sheet'!E$2, FALSE),0)</f>
        <v>-538891454.52999997</v>
      </c>
      <c r="AE645" s="199">
        <f>IFERROR(VLOOKUP('SAP Data'!$C645,'2021 Balance Sheet'!$B$7:$O$1335,'2021 Balance Sheet'!F$2, FALSE),0)</f>
        <v>-538891454.52999997</v>
      </c>
      <c r="AF645" s="199">
        <f>IFERROR(VLOOKUP('SAP Data'!$C645,'2021 Balance Sheet'!$B$7:$O$1335,'2021 Balance Sheet'!G$2, FALSE),0)</f>
        <v>-538891454.52999997</v>
      </c>
      <c r="AG645" s="199">
        <f>IFERROR(VLOOKUP('SAP Data'!$C645,'2021 Balance Sheet'!$B$7:$O$1335,'2021 Balance Sheet'!H$2, FALSE),0)</f>
        <v>-538891454.52999997</v>
      </c>
      <c r="AH645" s="199">
        <f>IFERROR(VLOOKUP('SAP Data'!$C645,'2021 Balance Sheet'!$B$7:$O$1335,'2021 Balance Sheet'!I$2, FALSE),0)</f>
        <v>-538891454.52999997</v>
      </c>
      <c r="AI645" s="199">
        <f>IFERROR(VLOOKUP('SAP Data'!$C645,'2021 Balance Sheet'!$B$7:$O$1335,'2021 Balance Sheet'!J$2, FALSE),0)</f>
        <v>-538891454.52999997</v>
      </c>
      <c r="AJ645" s="199">
        <f>IFERROR(VLOOKUP('SAP Data'!$C645,'2021 Balance Sheet'!$B$7:$O$1335,'2021 Balance Sheet'!K$2, FALSE),0)</f>
        <v>-540461516.20000005</v>
      </c>
      <c r="AK645" s="199">
        <f>IFERROR(VLOOKUP('SAP Data'!$C645,'2021 Balance Sheet'!$B$7:$O$1335,'2021 Balance Sheet'!L$2, FALSE),0)</f>
        <v>-541026498.24000001</v>
      </c>
      <c r="AL645" s="199">
        <f>IFERROR(VLOOKUP('SAP Data'!$C645,'2021 Balance Sheet'!$B$7:$O$1335,'2021 Balance Sheet'!M$2, FALSE),0)</f>
        <v>-551026498.24000001</v>
      </c>
      <c r="AM645" s="199">
        <f>IFERROR(VLOOKUP('SAP Data'!$C645,'2021 Balance Sheet'!$B$7:$O$1335,'2021 Balance Sheet'!N$2, FALSE),0)</f>
        <v>-643212805.88</v>
      </c>
      <c r="AN645" s="199">
        <f>IFERROR(VLOOKUP('SAP Data'!$C645,'2021 Balance Sheet'!$B$7:$O$1335,'2021 Balance Sheet'!O$2, FALSE),0)</f>
        <v>-654900998.62</v>
      </c>
      <c r="AO645" s="198">
        <f t="shared" si="20"/>
        <v>-538891454.52999997</v>
      </c>
    </row>
    <row r="646" spans="1:41" ht="15.75" thickBot="1" x14ac:dyDescent="0.3">
      <c r="A646" s="26" t="str">
        <f t="shared" si="21"/>
        <v>201000</v>
      </c>
      <c r="B646" s="150" t="s">
        <v>918</v>
      </c>
      <c r="C646" s="153" t="s">
        <v>920</v>
      </c>
      <c r="D646" s="125" t="s">
        <v>4</v>
      </c>
      <c r="E646" s="139">
        <v>0</v>
      </c>
      <c r="F646" s="139">
        <v>0</v>
      </c>
      <c r="G646" s="139">
        <v>0</v>
      </c>
      <c r="H646" s="139">
        <v>0</v>
      </c>
      <c r="I646" s="139">
        <v>0</v>
      </c>
      <c r="J646" s="139">
        <v>0</v>
      </c>
      <c r="K646" s="139">
        <v>0</v>
      </c>
      <c r="L646" s="139">
        <v>0</v>
      </c>
      <c r="M646" s="139">
        <v>0</v>
      </c>
      <c r="N646" s="139">
        <v>0</v>
      </c>
      <c r="O646" s="139">
        <v>0</v>
      </c>
      <c r="P646" s="139">
        <v>0</v>
      </c>
      <c r="Q646" s="199">
        <v>0</v>
      </c>
      <c r="R646" s="199">
        <v>0</v>
      </c>
      <c r="S646" s="199">
        <v>0</v>
      </c>
      <c r="T646" s="199">
        <v>0</v>
      </c>
      <c r="U646" s="199">
        <v>0</v>
      </c>
      <c r="V646" s="199">
        <v>0</v>
      </c>
      <c r="W646" s="199">
        <v>0</v>
      </c>
      <c r="X646" s="199">
        <v>0</v>
      </c>
      <c r="Y646" s="199">
        <v>0</v>
      </c>
      <c r="Z646" s="199">
        <v>0</v>
      </c>
      <c r="AA646" s="199">
        <v>0</v>
      </c>
      <c r="AB646" s="199">
        <v>0</v>
      </c>
      <c r="AC646" s="199">
        <f>IFERROR(VLOOKUP('SAP Data'!$C646,'2021 Balance Sheet'!$B$7:$O$1335,'2021 Balance Sheet'!D$2, FALSE),0)</f>
        <v>0</v>
      </c>
      <c r="AD646" s="199">
        <f>IFERROR(VLOOKUP('SAP Data'!$C646,'2021 Balance Sheet'!$B$7:$O$1335,'2021 Balance Sheet'!E$2, FALSE),0)</f>
        <v>0</v>
      </c>
      <c r="AE646" s="199">
        <f>IFERROR(VLOOKUP('SAP Data'!$C646,'2021 Balance Sheet'!$B$7:$O$1335,'2021 Balance Sheet'!F$2, FALSE),0)</f>
        <v>0</v>
      </c>
      <c r="AF646" s="199">
        <f>IFERROR(VLOOKUP('SAP Data'!$C646,'2021 Balance Sheet'!$B$7:$O$1335,'2021 Balance Sheet'!G$2, FALSE),0)</f>
        <v>0</v>
      </c>
      <c r="AG646" s="199">
        <f>IFERROR(VLOOKUP('SAP Data'!$C646,'2021 Balance Sheet'!$B$7:$O$1335,'2021 Balance Sheet'!H$2, FALSE),0)</f>
        <v>0</v>
      </c>
      <c r="AH646" s="199">
        <f>IFERROR(VLOOKUP('SAP Data'!$C646,'2021 Balance Sheet'!$B$7:$O$1335,'2021 Balance Sheet'!I$2, FALSE),0)</f>
        <v>0</v>
      </c>
      <c r="AI646" s="199">
        <f>IFERROR(VLOOKUP('SAP Data'!$C646,'2021 Balance Sheet'!$B$7:$O$1335,'2021 Balance Sheet'!J$2, FALSE),0)</f>
        <v>0</v>
      </c>
      <c r="AJ646" s="199">
        <f>IFERROR(VLOOKUP('SAP Data'!$C646,'2021 Balance Sheet'!$B$7:$O$1335,'2021 Balance Sheet'!K$2, FALSE),0)</f>
        <v>0</v>
      </c>
      <c r="AK646" s="199">
        <f>IFERROR(VLOOKUP('SAP Data'!$C646,'2021 Balance Sheet'!$B$7:$O$1335,'2021 Balance Sheet'!L$2, FALSE),0)</f>
        <v>0</v>
      </c>
      <c r="AL646" s="199">
        <f>IFERROR(VLOOKUP('SAP Data'!$C646,'2021 Balance Sheet'!$B$7:$O$1335,'2021 Balance Sheet'!M$2, FALSE),0)</f>
        <v>0</v>
      </c>
      <c r="AM646" s="199">
        <f>IFERROR(VLOOKUP('SAP Data'!$C646,'2021 Balance Sheet'!$B$7:$O$1335,'2021 Balance Sheet'!N$2, FALSE),0)</f>
        <v>0</v>
      </c>
      <c r="AN646" s="199">
        <f>IFERROR(VLOOKUP('SAP Data'!$C646,'2021 Balance Sheet'!$B$7:$O$1335,'2021 Balance Sheet'!O$2, FALSE),0)</f>
        <v>0</v>
      </c>
      <c r="AO646" s="198">
        <f t="shared" si="20"/>
        <v>0</v>
      </c>
    </row>
    <row r="647" spans="1:41" ht="15.75" thickBot="1" x14ac:dyDescent="0.3">
      <c r="A647" s="26" t="str">
        <f t="shared" si="21"/>
        <v>201100</v>
      </c>
      <c r="B647" s="150" t="s">
        <v>922</v>
      </c>
      <c r="C647" s="153" t="s">
        <v>923</v>
      </c>
      <c r="D647" s="125" t="s">
        <v>4</v>
      </c>
      <c r="E647" s="140">
        <v>-449904224.92000002</v>
      </c>
      <c r="F647" s="140">
        <v>-449904224.92000002</v>
      </c>
      <c r="G647" s="140">
        <v>-449904224.92000002</v>
      </c>
      <c r="H647" s="140">
        <v>-449904224.92000002</v>
      </c>
      <c r="I647" s="140">
        <v>-449904224.92000002</v>
      </c>
      <c r="J647" s="140">
        <v>-449904224.92000002</v>
      </c>
      <c r="K647" s="140">
        <v>-449904224.92000002</v>
      </c>
      <c r="L647" s="140">
        <v>-449904224.92000002</v>
      </c>
      <c r="M647" s="140">
        <v>-449904224.92000002</v>
      </c>
      <c r="N647" s="140">
        <v>-449904224.92000002</v>
      </c>
      <c r="O647" s="140">
        <v>-449904224.92000002</v>
      </c>
      <c r="P647" s="140">
        <v>-449904224.92000002</v>
      </c>
      <c r="Q647" s="199">
        <v>-449904224.92000002</v>
      </c>
      <c r="R647" s="199">
        <v>-449904224.92000002</v>
      </c>
      <c r="S647" s="199">
        <v>-449904224.92000002</v>
      </c>
      <c r="T647" s="199">
        <v>-449904224.92000002</v>
      </c>
      <c r="U647" s="199">
        <v>-449904224.92000002</v>
      </c>
      <c r="V647" s="199">
        <v>-449904224.92000002</v>
      </c>
      <c r="W647" s="199">
        <v>-449904224.92000002</v>
      </c>
      <c r="X647" s="199">
        <v>-449904224.92000002</v>
      </c>
      <c r="Y647" s="199">
        <v>-449904224.92000002</v>
      </c>
      <c r="Z647" s="199">
        <v>-449904224.92000002</v>
      </c>
      <c r="AA647" s="199">
        <v>-449904224.92000002</v>
      </c>
      <c r="AB647" s="199">
        <v>-449904224.92000002</v>
      </c>
      <c r="AC647" s="199">
        <f>IFERROR(VLOOKUP('SAP Data'!$C647,'2021 Balance Sheet'!$B$7:$O$1335,'2021 Balance Sheet'!D$2, FALSE),0)</f>
        <v>-449904224.92000002</v>
      </c>
      <c r="AD647" s="199">
        <f>IFERROR(VLOOKUP('SAP Data'!$C647,'2021 Balance Sheet'!$B$7:$O$1335,'2021 Balance Sheet'!E$2, FALSE),0)</f>
        <v>-449904224.92000002</v>
      </c>
      <c r="AE647" s="199">
        <f>IFERROR(VLOOKUP('SAP Data'!$C647,'2021 Balance Sheet'!$B$7:$O$1335,'2021 Balance Sheet'!F$2, FALSE),0)</f>
        <v>-449904224.92000002</v>
      </c>
      <c r="AF647" s="199">
        <f>IFERROR(VLOOKUP('SAP Data'!$C647,'2021 Balance Sheet'!$B$7:$O$1335,'2021 Balance Sheet'!G$2, FALSE),0)</f>
        <v>-449904224.92000002</v>
      </c>
      <c r="AG647" s="199">
        <f>IFERROR(VLOOKUP('SAP Data'!$C647,'2021 Balance Sheet'!$B$7:$O$1335,'2021 Balance Sheet'!H$2, FALSE),0)</f>
        <v>-449904224.92000002</v>
      </c>
      <c r="AH647" s="199">
        <f>IFERROR(VLOOKUP('SAP Data'!$C647,'2021 Balance Sheet'!$B$7:$O$1335,'2021 Balance Sheet'!I$2, FALSE),0)</f>
        <v>-449904224.92000002</v>
      </c>
      <c r="AI647" s="199">
        <f>IFERROR(VLOOKUP('SAP Data'!$C647,'2021 Balance Sheet'!$B$7:$O$1335,'2021 Balance Sheet'!J$2, FALSE),0)</f>
        <v>-449904224.92000002</v>
      </c>
      <c r="AJ647" s="199">
        <f>IFERROR(VLOOKUP('SAP Data'!$C647,'2021 Balance Sheet'!$B$7:$O$1335,'2021 Balance Sheet'!K$2, FALSE),0)</f>
        <v>-449904224.92000002</v>
      </c>
      <c r="AK647" s="199">
        <f>IFERROR(VLOOKUP('SAP Data'!$C647,'2021 Balance Sheet'!$B$7:$O$1335,'2021 Balance Sheet'!L$2, FALSE),0)</f>
        <v>-449904224.92000002</v>
      </c>
      <c r="AL647" s="199">
        <f>IFERROR(VLOOKUP('SAP Data'!$C647,'2021 Balance Sheet'!$B$7:$O$1335,'2021 Balance Sheet'!M$2, FALSE),0)</f>
        <v>-449904224.92000002</v>
      </c>
      <c r="AM647" s="199">
        <f>IFERROR(VLOOKUP('SAP Data'!$C647,'2021 Balance Sheet'!$B$7:$O$1335,'2021 Balance Sheet'!N$2, FALSE),0)</f>
        <v>-449904224.92000002</v>
      </c>
      <c r="AN647" s="199">
        <f>IFERROR(VLOOKUP('SAP Data'!$C647,'2021 Balance Sheet'!$B$7:$O$1335,'2021 Balance Sheet'!O$2, FALSE),0)</f>
        <v>-449904224.92000002</v>
      </c>
      <c r="AO647" s="198">
        <f t="shared" si="20"/>
        <v>-449904224.92000002</v>
      </c>
    </row>
    <row r="648" spans="1:41" ht="15.75" thickBot="1" x14ac:dyDescent="0.3">
      <c r="A648" s="26" t="str">
        <f t="shared" si="21"/>
        <v>211400</v>
      </c>
      <c r="B648" s="150" t="s">
        <v>2887</v>
      </c>
      <c r="C648" s="153" t="s">
        <v>2888</v>
      </c>
      <c r="D648" s="125" t="s">
        <v>4</v>
      </c>
      <c r="E648" s="139"/>
      <c r="F648" s="139"/>
      <c r="G648" s="139"/>
      <c r="H648" s="139">
        <v>0</v>
      </c>
      <c r="I648" s="139">
        <v>0</v>
      </c>
      <c r="J648" s="139">
        <v>-93182343.75</v>
      </c>
      <c r="K648" s="139">
        <v>-93182343.75</v>
      </c>
      <c r="L648" s="139">
        <v>-93182343.75</v>
      </c>
      <c r="M648" s="139">
        <v>-93182343.75</v>
      </c>
      <c r="N648" s="139">
        <v>-93182343.75</v>
      </c>
      <c r="O648" s="139">
        <v>-93182343.75</v>
      </c>
      <c r="P648" s="139">
        <v>-93182343.75</v>
      </c>
      <c r="Q648" s="199">
        <v>-93182343.75</v>
      </c>
      <c r="R648" s="199">
        <v>-93182343.75</v>
      </c>
      <c r="S648" s="199">
        <v>-93182343.75</v>
      </c>
      <c r="T648" s="199">
        <v>-93182343.75</v>
      </c>
      <c r="U648" s="199">
        <v>-93182343.75</v>
      </c>
      <c r="V648" s="199">
        <v>-93182343.75</v>
      </c>
      <c r="W648" s="199">
        <v>-93182343.75</v>
      </c>
      <c r="X648" s="199">
        <v>-93182343.75</v>
      </c>
      <c r="Y648" s="199">
        <v>-93182343.75</v>
      </c>
      <c r="Z648" s="199">
        <v>-93182343.75</v>
      </c>
      <c r="AA648" s="199">
        <v>-93182343.75</v>
      </c>
      <c r="AB648" s="199">
        <v>-93182343.75</v>
      </c>
      <c r="AC648" s="199">
        <f>IFERROR(VLOOKUP('SAP Data'!$C648,'2021 Balance Sheet'!$B$7:$O$1335,'2021 Balance Sheet'!D$2, FALSE),0)</f>
        <v>-93182343.75</v>
      </c>
      <c r="AD648" s="199">
        <f>IFERROR(VLOOKUP('SAP Data'!$C648,'2021 Balance Sheet'!$B$7:$O$1335,'2021 Balance Sheet'!E$2, FALSE),0)</f>
        <v>-93182343.75</v>
      </c>
      <c r="AE648" s="199">
        <f>IFERROR(VLOOKUP('SAP Data'!$C648,'2021 Balance Sheet'!$B$7:$O$1335,'2021 Balance Sheet'!F$2, FALSE),0)</f>
        <v>-93182343.75</v>
      </c>
      <c r="AF648" s="199">
        <f>IFERROR(VLOOKUP('SAP Data'!$C648,'2021 Balance Sheet'!$B$7:$O$1335,'2021 Balance Sheet'!G$2, FALSE),0)</f>
        <v>-93182343.75</v>
      </c>
      <c r="AG648" s="199">
        <f>IFERROR(VLOOKUP('SAP Data'!$C648,'2021 Balance Sheet'!$B$7:$O$1335,'2021 Balance Sheet'!H$2, FALSE),0)</f>
        <v>-93182343.75</v>
      </c>
      <c r="AH648" s="199">
        <f>IFERROR(VLOOKUP('SAP Data'!$C648,'2021 Balance Sheet'!$B$7:$O$1335,'2021 Balance Sheet'!I$2, FALSE),0)</f>
        <v>-93182343.75</v>
      </c>
      <c r="AI648" s="199">
        <f>IFERROR(VLOOKUP('SAP Data'!$C648,'2021 Balance Sheet'!$B$7:$O$1335,'2021 Balance Sheet'!J$2, FALSE),0)</f>
        <v>-93182343.75</v>
      </c>
      <c r="AJ648" s="199">
        <f>IFERROR(VLOOKUP('SAP Data'!$C648,'2021 Balance Sheet'!$B$7:$O$1335,'2021 Balance Sheet'!K$2, FALSE),0)</f>
        <v>-94752405.420000002</v>
      </c>
      <c r="AK648" s="199">
        <f>IFERROR(VLOOKUP('SAP Data'!$C648,'2021 Balance Sheet'!$B$7:$O$1335,'2021 Balance Sheet'!L$2, FALSE),0)</f>
        <v>-95317387.459999993</v>
      </c>
      <c r="AL648" s="199">
        <f>IFERROR(VLOOKUP('SAP Data'!$C648,'2021 Balance Sheet'!$B$7:$O$1335,'2021 Balance Sheet'!M$2, FALSE),0)</f>
        <v>-105317387.45999999</v>
      </c>
      <c r="AM648" s="199">
        <f>IFERROR(VLOOKUP('SAP Data'!$C648,'2021 Balance Sheet'!$B$7:$O$1335,'2021 Balance Sheet'!N$2, FALSE),0)</f>
        <v>-197503695.09999999</v>
      </c>
      <c r="AN648" s="199">
        <f>IFERROR(VLOOKUP('SAP Data'!$C648,'2021 Balance Sheet'!$B$7:$O$1335,'2021 Balance Sheet'!O$2, FALSE),0)</f>
        <v>-209191887.84</v>
      </c>
      <c r="AO648" s="198">
        <f t="shared" si="20"/>
        <v>-93182343.75</v>
      </c>
    </row>
    <row r="649" spans="1:41" ht="15.75" thickBot="1" x14ac:dyDescent="0.3">
      <c r="A649" s="26" t="str">
        <f t="shared" si="21"/>
        <v>214001</v>
      </c>
      <c r="B649" s="150" t="s">
        <v>925</v>
      </c>
      <c r="C649" s="153" t="s">
        <v>926</v>
      </c>
      <c r="D649" s="125" t="s">
        <v>4</v>
      </c>
      <c r="E649" s="140">
        <v>6880.06</v>
      </c>
      <c r="F649" s="140">
        <v>6880.06</v>
      </c>
      <c r="G649" s="140">
        <v>6880.06</v>
      </c>
      <c r="H649" s="140">
        <v>6880.06</v>
      </c>
      <c r="I649" s="140">
        <v>6880.06</v>
      </c>
      <c r="J649" s="140">
        <v>6880.06</v>
      </c>
      <c r="K649" s="140">
        <v>6880.06</v>
      </c>
      <c r="L649" s="140">
        <v>6880.06</v>
      </c>
      <c r="M649" s="140">
        <v>6880.06</v>
      </c>
      <c r="N649" s="140">
        <v>6880.06</v>
      </c>
      <c r="O649" s="140">
        <v>6880.06</v>
      </c>
      <c r="P649" s="140">
        <v>6880.06</v>
      </c>
      <c r="Q649" s="199">
        <v>6880.06</v>
      </c>
      <c r="R649" s="199">
        <v>6880.06</v>
      </c>
      <c r="S649" s="199">
        <v>6880.06</v>
      </c>
      <c r="T649" s="199">
        <v>6880.06</v>
      </c>
      <c r="U649" s="199">
        <v>6880.06</v>
      </c>
      <c r="V649" s="199">
        <v>6880.06</v>
      </c>
      <c r="W649" s="199">
        <v>6880.06</v>
      </c>
      <c r="X649" s="199">
        <v>6880.06</v>
      </c>
      <c r="Y649" s="199">
        <v>6880.06</v>
      </c>
      <c r="Z649" s="199">
        <v>6880.06</v>
      </c>
      <c r="AA649" s="199">
        <v>6880.06</v>
      </c>
      <c r="AB649" s="199">
        <v>6880.06</v>
      </c>
      <c r="AC649" s="199">
        <f>IFERROR(VLOOKUP('SAP Data'!$C649,'2021 Balance Sheet'!$B$7:$O$1335,'2021 Balance Sheet'!D$2, FALSE),0)</f>
        <v>6880.06</v>
      </c>
      <c r="AD649" s="199">
        <f>IFERROR(VLOOKUP('SAP Data'!$C649,'2021 Balance Sheet'!$B$7:$O$1335,'2021 Balance Sheet'!E$2, FALSE),0)</f>
        <v>6880.06</v>
      </c>
      <c r="AE649" s="199">
        <f>IFERROR(VLOOKUP('SAP Data'!$C649,'2021 Balance Sheet'!$B$7:$O$1335,'2021 Balance Sheet'!F$2, FALSE),0)</f>
        <v>6880.06</v>
      </c>
      <c r="AF649" s="199">
        <f>IFERROR(VLOOKUP('SAP Data'!$C649,'2021 Balance Sheet'!$B$7:$O$1335,'2021 Balance Sheet'!G$2, FALSE),0)</f>
        <v>6880.06</v>
      </c>
      <c r="AG649" s="199">
        <f>IFERROR(VLOOKUP('SAP Data'!$C649,'2021 Balance Sheet'!$B$7:$O$1335,'2021 Balance Sheet'!H$2, FALSE),0)</f>
        <v>6880.06</v>
      </c>
      <c r="AH649" s="199">
        <f>IFERROR(VLOOKUP('SAP Data'!$C649,'2021 Balance Sheet'!$B$7:$O$1335,'2021 Balance Sheet'!I$2, FALSE),0)</f>
        <v>6880.06</v>
      </c>
      <c r="AI649" s="199">
        <f>IFERROR(VLOOKUP('SAP Data'!$C649,'2021 Balance Sheet'!$B$7:$O$1335,'2021 Balance Sheet'!J$2, FALSE),0)</f>
        <v>6880.06</v>
      </c>
      <c r="AJ649" s="199">
        <f>IFERROR(VLOOKUP('SAP Data'!$C649,'2021 Balance Sheet'!$B$7:$O$1335,'2021 Balance Sheet'!K$2, FALSE),0)</f>
        <v>6880.06</v>
      </c>
      <c r="AK649" s="199">
        <f>IFERROR(VLOOKUP('SAP Data'!$C649,'2021 Balance Sheet'!$B$7:$O$1335,'2021 Balance Sheet'!L$2, FALSE),0)</f>
        <v>6880.06</v>
      </c>
      <c r="AL649" s="199">
        <f>IFERROR(VLOOKUP('SAP Data'!$C649,'2021 Balance Sheet'!$B$7:$O$1335,'2021 Balance Sheet'!M$2, FALSE),0)</f>
        <v>6880.06</v>
      </c>
      <c r="AM649" s="199">
        <f>IFERROR(VLOOKUP('SAP Data'!$C649,'2021 Balance Sheet'!$B$7:$O$1335,'2021 Balance Sheet'!N$2, FALSE),0)</f>
        <v>6880.06</v>
      </c>
      <c r="AN649" s="199">
        <f>IFERROR(VLOOKUP('SAP Data'!$C649,'2021 Balance Sheet'!$B$7:$O$1335,'2021 Balance Sheet'!O$2, FALSE),0)</f>
        <v>6880.06</v>
      </c>
      <c r="AO649" s="198">
        <f t="shared" si="20"/>
        <v>6880.06</v>
      </c>
    </row>
    <row r="650" spans="1:41" ht="15.75" thickBot="1" x14ac:dyDescent="0.3">
      <c r="A650" s="26" t="str">
        <f t="shared" si="21"/>
        <v>214002</v>
      </c>
      <c r="B650" s="150" t="s">
        <v>928</v>
      </c>
      <c r="C650" s="153" t="s">
        <v>929</v>
      </c>
      <c r="D650" s="125" t="s">
        <v>4</v>
      </c>
      <c r="E650" s="139">
        <v>4111283.18</v>
      </c>
      <c r="F650" s="139">
        <v>4111283.18</v>
      </c>
      <c r="G650" s="139">
        <v>4111283.18</v>
      </c>
      <c r="H650" s="139">
        <v>4111283.18</v>
      </c>
      <c r="I650" s="139">
        <v>4118987.18</v>
      </c>
      <c r="J650" s="139">
        <v>4111283.18</v>
      </c>
      <c r="K650" s="139">
        <v>4111283.18</v>
      </c>
      <c r="L650" s="139">
        <v>4111283.18</v>
      </c>
      <c r="M650" s="139">
        <v>4111283.18</v>
      </c>
      <c r="N650" s="139">
        <v>4111283.18</v>
      </c>
      <c r="O650" s="139">
        <v>4152368.18</v>
      </c>
      <c r="P650" s="139">
        <v>4188234.08</v>
      </c>
      <c r="Q650" s="199">
        <v>4138693.68</v>
      </c>
      <c r="R650" s="199">
        <v>4156934.68</v>
      </c>
      <c r="S650" s="199">
        <v>4188234.08</v>
      </c>
      <c r="T650" s="199">
        <v>4188234.08</v>
      </c>
      <c r="U650" s="199">
        <v>4188234.08</v>
      </c>
      <c r="V650" s="199">
        <v>4188234.08</v>
      </c>
      <c r="W650" s="199">
        <v>4188234.08</v>
      </c>
      <c r="X650" s="199">
        <v>4188234.08</v>
      </c>
      <c r="Y650" s="199">
        <v>4188234.08</v>
      </c>
      <c r="Z650" s="199">
        <v>4188234.08</v>
      </c>
      <c r="AA650" s="199">
        <v>4188234.08</v>
      </c>
      <c r="AB650" s="199">
        <v>4188234.08</v>
      </c>
      <c r="AC650" s="199">
        <f>IFERROR(VLOOKUP('SAP Data'!$C650,'2021 Balance Sheet'!$B$7:$O$1335,'2021 Balance Sheet'!D$2, FALSE),0)</f>
        <v>4188234.08</v>
      </c>
      <c r="AD650" s="199">
        <f>IFERROR(VLOOKUP('SAP Data'!$C650,'2021 Balance Sheet'!$B$7:$O$1335,'2021 Balance Sheet'!E$2, FALSE),0)</f>
        <v>4188234.08</v>
      </c>
      <c r="AE650" s="199">
        <f>IFERROR(VLOOKUP('SAP Data'!$C650,'2021 Balance Sheet'!$B$7:$O$1335,'2021 Balance Sheet'!F$2, FALSE),0)</f>
        <v>4188234.08</v>
      </c>
      <c r="AF650" s="199">
        <f>IFERROR(VLOOKUP('SAP Data'!$C650,'2021 Balance Sheet'!$B$7:$O$1335,'2021 Balance Sheet'!G$2, FALSE),0)</f>
        <v>4188234.08</v>
      </c>
      <c r="AG650" s="199">
        <f>IFERROR(VLOOKUP('SAP Data'!$C650,'2021 Balance Sheet'!$B$7:$O$1335,'2021 Balance Sheet'!H$2, FALSE),0)</f>
        <v>4188234.08</v>
      </c>
      <c r="AH650" s="199">
        <f>IFERROR(VLOOKUP('SAP Data'!$C650,'2021 Balance Sheet'!$B$7:$O$1335,'2021 Balance Sheet'!I$2, FALSE),0)</f>
        <v>4188234.08</v>
      </c>
      <c r="AI650" s="199">
        <f>IFERROR(VLOOKUP('SAP Data'!$C650,'2021 Balance Sheet'!$B$7:$O$1335,'2021 Balance Sheet'!J$2, FALSE),0)</f>
        <v>4188234.08</v>
      </c>
      <c r="AJ650" s="199">
        <f>IFERROR(VLOOKUP('SAP Data'!$C650,'2021 Balance Sheet'!$B$7:$O$1335,'2021 Balance Sheet'!K$2, FALSE),0)</f>
        <v>4188234.08</v>
      </c>
      <c r="AK650" s="199">
        <f>IFERROR(VLOOKUP('SAP Data'!$C650,'2021 Balance Sheet'!$B$7:$O$1335,'2021 Balance Sheet'!L$2, FALSE),0)</f>
        <v>4188234.08</v>
      </c>
      <c r="AL650" s="199">
        <f>IFERROR(VLOOKUP('SAP Data'!$C650,'2021 Balance Sheet'!$B$7:$O$1335,'2021 Balance Sheet'!M$2, FALSE),0)</f>
        <v>4188234.08</v>
      </c>
      <c r="AM650" s="199">
        <f>IFERROR(VLOOKUP('SAP Data'!$C650,'2021 Balance Sheet'!$B$7:$O$1335,'2021 Balance Sheet'!N$2, FALSE),0)</f>
        <v>4188234.08</v>
      </c>
      <c r="AN650" s="199">
        <f>IFERROR(VLOOKUP('SAP Data'!$C650,'2021 Balance Sheet'!$B$7:$O$1335,'2021 Balance Sheet'!O$2, FALSE),0)</f>
        <v>4188234.08</v>
      </c>
      <c r="AO650" s="198">
        <f t="shared" si="20"/>
        <v>4188234.08</v>
      </c>
    </row>
    <row r="651" spans="1:41" ht="15.75" thickBot="1" x14ac:dyDescent="0.3">
      <c r="A651" s="26" t="str">
        <f t="shared" si="21"/>
        <v>500167</v>
      </c>
      <c r="B651" s="126" t="s">
        <v>1653</v>
      </c>
      <c r="C651" s="153">
        <v>500167</v>
      </c>
      <c r="D651" s="166"/>
      <c r="E651" s="140">
        <v>219242033.83000001</v>
      </c>
      <c r="F651" s="140">
        <v>219055203.96000001</v>
      </c>
      <c r="G651" s="140">
        <v>218981748.28</v>
      </c>
      <c r="H651" s="140">
        <v>218887137.97999999</v>
      </c>
      <c r="I651" s="140">
        <v>218799256.69999999</v>
      </c>
      <c r="J651" s="140">
        <v>219334374.53</v>
      </c>
      <c r="K651" s="140">
        <v>219244218.49000001</v>
      </c>
      <c r="L651" s="140">
        <v>219177385.63999999</v>
      </c>
      <c r="M651" s="140">
        <v>219334373.72</v>
      </c>
      <c r="N651" s="140">
        <v>219252106.90000001</v>
      </c>
      <c r="O651" s="140">
        <v>219358267.38999999</v>
      </c>
      <c r="P651" s="140">
        <v>219334374.25</v>
      </c>
      <c r="Q651" s="199">
        <v>219262731.71000001</v>
      </c>
      <c r="R651" s="199">
        <v>219077357.59</v>
      </c>
      <c r="S651" s="199">
        <v>219334374.69999999</v>
      </c>
      <c r="T651" s="199">
        <v>219248701.97999999</v>
      </c>
      <c r="U651" s="199">
        <v>219141823.38999999</v>
      </c>
      <c r="V651" s="199">
        <v>219334374.69999999</v>
      </c>
      <c r="W651" s="199">
        <v>219268731.65000001</v>
      </c>
      <c r="X651" s="199">
        <v>219261799.46000001</v>
      </c>
      <c r="Y651" s="199">
        <v>219334374.69999999</v>
      </c>
      <c r="Z651" s="199">
        <v>219471872.13999999</v>
      </c>
      <c r="AA651" s="199">
        <v>219311396.06999999</v>
      </c>
      <c r="AB651" s="199">
        <v>219385952.72</v>
      </c>
      <c r="AC651" s="199">
        <f>IFERROR(VLOOKUP('SAP Data'!$C651,'2021 Balance Sheet'!$B$7:$O$1335,'2021 Balance Sheet'!D$2, FALSE),0)</f>
        <v>219239380.88</v>
      </c>
      <c r="AD651" s="199">
        <f>IFERROR(VLOOKUP('SAP Data'!$C651,'2021 Balance Sheet'!$B$7:$O$1335,'2021 Balance Sheet'!E$2, FALSE),0)</f>
        <v>218954684.15000001</v>
      </c>
      <c r="AE651" s="199">
        <f>IFERROR(VLOOKUP('SAP Data'!$C651,'2021 Balance Sheet'!$B$7:$O$1335,'2021 Balance Sheet'!F$2, FALSE),0)</f>
        <v>219385952.72</v>
      </c>
      <c r="AF651" s="199">
        <f>IFERROR(VLOOKUP('SAP Data'!$C651,'2021 Balance Sheet'!$B$7:$O$1335,'2021 Balance Sheet'!G$2, FALSE),0)</f>
        <v>219242221</v>
      </c>
      <c r="AG651" s="199">
        <f>IFERROR(VLOOKUP('SAP Data'!$C651,'2021 Balance Sheet'!$B$7:$O$1335,'2021 Balance Sheet'!H$2, FALSE),0)</f>
        <v>219084296.78</v>
      </c>
      <c r="AH651" s="199">
        <f>IFERROR(VLOOKUP('SAP Data'!$C651,'2021 Balance Sheet'!$B$7:$O$1335,'2021 Balance Sheet'!I$2, FALSE),0)</f>
        <v>219385952.72</v>
      </c>
      <c r="AI651" s="199">
        <f>IFERROR(VLOOKUP('SAP Data'!$C651,'2021 Balance Sheet'!$B$7:$O$1335,'2021 Balance Sheet'!J$2, FALSE),0)</f>
        <v>219275483.03999999</v>
      </c>
      <c r="AJ651" s="199">
        <f>IFERROR(VLOOKUP('SAP Data'!$C651,'2021 Balance Sheet'!$B$7:$O$1335,'2021 Balance Sheet'!K$2, FALSE),0)</f>
        <v>219138369.47999999</v>
      </c>
      <c r="AK651" s="199">
        <f>IFERROR(VLOOKUP('SAP Data'!$C651,'2021 Balance Sheet'!$B$7:$O$1335,'2021 Balance Sheet'!L$2, FALSE),0)</f>
        <v>219385952.72</v>
      </c>
      <c r="AL651" s="199">
        <f>IFERROR(VLOOKUP('SAP Data'!$C651,'2021 Balance Sheet'!$B$7:$O$1335,'2021 Balance Sheet'!M$2, FALSE),0)</f>
        <v>219229755.88</v>
      </c>
      <c r="AM651" s="199">
        <f>IFERROR(VLOOKUP('SAP Data'!$C651,'2021 Balance Sheet'!$B$7:$O$1335,'2021 Balance Sheet'!N$2, FALSE),0)</f>
        <v>219329202.22999999</v>
      </c>
      <c r="AN651" s="199">
        <f>IFERROR(VLOOKUP('SAP Data'!$C651,'2021 Balance Sheet'!$B$7:$O$1335,'2021 Balance Sheet'!O$2, FALSE),0)</f>
        <v>219385952.72</v>
      </c>
      <c r="AO651" s="198">
        <f t="shared" si="20"/>
        <v>219385952.72</v>
      </c>
    </row>
    <row r="652" spans="1:41" ht="15.75" thickBot="1" x14ac:dyDescent="0.3">
      <c r="A652" s="26" t="str">
        <f t="shared" si="21"/>
        <v>207001</v>
      </c>
      <c r="B652" s="150" t="s">
        <v>931</v>
      </c>
      <c r="C652" s="153" t="s">
        <v>932</v>
      </c>
      <c r="D652" s="125" t="s">
        <v>4</v>
      </c>
      <c r="E652" s="139">
        <v>-293561404.88999999</v>
      </c>
      <c r="F652" s="139">
        <v>-293561404.88999999</v>
      </c>
      <c r="G652" s="139">
        <v>-293561404.88999999</v>
      </c>
      <c r="H652" s="139">
        <v>-293561404.88999999</v>
      </c>
      <c r="I652" s="139">
        <v>-293561404.88999999</v>
      </c>
      <c r="J652" s="139">
        <v>-293561404.88999999</v>
      </c>
      <c r="K652" s="139">
        <v>-293561404.88999999</v>
      </c>
      <c r="L652" s="139">
        <v>-293561404.88999999</v>
      </c>
      <c r="M652" s="139">
        <v>-293561404.88999999</v>
      </c>
      <c r="N652" s="139">
        <v>-293561404.88999999</v>
      </c>
      <c r="O652" s="139">
        <v>-293561404.88999999</v>
      </c>
      <c r="P652" s="139">
        <v>-293561404.88999999</v>
      </c>
      <c r="Q652" s="199">
        <v>-293561404.88999999</v>
      </c>
      <c r="R652" s="199">
        <v>-293561404.88999999</v>
      </c>
      <c r="S652" s="199">
        <v>-293561404.88999999</v>
      </c>
      <c r="T652" s="199">
        <v>-293561404.88999999</v>
      </c>
      <c r="U652" s="199">
        <v>-293561404.88999999</v>
      </c>
      <c r="V652" s="199">
        <v>-293561404.88999999</v>
      </c>
      <c r="W652" s="199">
        <v>-293561404.88999999</v>
      </c>
      <c r="X652" s="199">
        <v>-293561404.88999999</v>
      </c>
      <c r="Y652" s="199">
        <v>-293561404.88999999</v>
      </c>
      <c r="Z652" s="199">
        <v>-293561404.88999999</v>
      </c>
      <c r="AA652" s="199">
        <v>-293561404.88999999</v>
      </c>
      <c r="AB652" s="199">
        <v>-293561404.88999999</v>
      </c>
      <c r="AC652" s="199">
        <f>IFERROR(VLOOKUP('SAP Data'!$C652,'2021 Balance Sheet'!$B$7:$O$1335,'2021 Balance Sheet'!D$2, FALSE),0)</f>
        <v>-293561404.88999999</v>
      </c>
      <c r="AD652" s="199">
        <f>IFERROR(VLOOKUP('SAP Data'!$C652,'2021 Balance Sheet'!$B$7:$O$1335,'2021 Balance Sheet'!E$2, FALSE),0)</f>
        <v>-293561404.88999999</v>
      </c>
      <c r="AE652" s="199">
        <f>IFERROR(VLOOKUP('SAP Data'!$C652,'2021 Balance Sheet'!$B$7:$O$1335,'2021 Balance Sheet'!F$2, FALSE),0)</f>
        <v>-293561404.88999999</v>
      </c>
      <c r="AF652" s="199">
        <f>IFERROR(VLOOKUP('SAP Data'!$C652,'2021 Balance Sheet'!$B$7:$O$1335,'2021 Balance Sheet'!G$2, FALSE),0)</f>
        <v>-293561404.88999999</v>
      </c>
      <c r="AG652" s="199">
        <f>IFERROR(VLOOKUP('SAP Data'!$C652,'2021 Balance Sheet'!$B$7:$O$1335,'2021 Balance Sheet'!H$2, FALSE),0)</f>
        <v>-293561404.88999999</v>
      </c>
      <c r="AH652" s="199">
        <f>IFERROR(VLOOKUP('SAP Data'!$C652,'2021 Balance Sheet'!$B$7:$O$1335,'2021 Balance Sheet'!I$2, FALSE),0)</f>
        <v>-293561404.88999999</v>
      </c>
      <c r="AI652" s="199">
        <f>IFERROR(VLOOKUP('SAP Data'!$C652,'2021 Balance Sheet'!$B$7:$O$1335,'2021 Balance Sheet'!J$2, FALSE),0)</f>
        <v>-293561404.88999999</v>
      </c>
      <c r="AJ652" s="199">
        <f>IFERROR(VLOOKUP('SAP Data'!$C652,'2021 Balance Sheet'!$B$7:$O$1335,'2021 Balance Sheet'!K$2, FALSE),0)</f>
        <v>-293561404.88999999</v>
      </c>
      <c r="AK652" s="199">
        <f>IFERROR(VLOOKUP('SAP Data'!$C652,'2021 Balance Sheet'!$B$7:$O$1335,'2021 Balance Sheet'!L$2, FALSE),0)</f>
        <v>-293561404.88999999</v>
      </c>
      <c r="AL652" s="199">
        <f>IFERROR(VLOOKUP('SAP Data'!$C652,'2021 Balance Sheet'!$B$7:$O$1335,'2021 Balance Sheet'!M$2, FALSE),0)</f>
        <v>-293561404.88999999</v>
      </c>
      <c r="AM652" s="199">
        <f>IFERROR(VLOOKUP('SAP Data'!$C652,'2021 Balance Sheet'!$B$7:$O$1335,'2021 Balance Sheet'!N$2, FALSE),0)</f>
        <v>-293561404.88999999</v>
      </c>
      <c r="AN652" s="199">
        <f>IFERROR(VLOOKUP('SAP Data'!$C652,'2021 Balance Sheet'!$B$7:$O$1335,'2021 Balance Sheet'!O$2, FALSE),0)</f>
        <v>-293561404.88999999</v>
      </c>
      <c r="AO652" s="198">
        <f t="shared" si="20"/>
        <v>-293561404.88999999</v>
      </c>
    </row>
    <row r="653" spans="1:41" ht="15.75" thickBot="1" x14ac:dyDescent="0.3">
      <c r="A653" s="26" t="str">
        <f t="shared" si="21"/>
        <v>207003</v>
      </c>
      <c r="B653" s="150" t="s">
        <v>934</v>
      </c>
      <c r="C653" s="153" t="s">
        <v>935</v>
      </c>
      <c r="D653" s="125" t="s">
        <v>4</v>
      </c>
      <c r="E653" s="140">
        <v>-2914607.47</v>
      </c>
      <c r="F653" s="140">
        <v>-2914607.47</v>
      </c>
      <c r="G653" s="140">
        <v>-2914607.47</v>
      </c>
      <c r="H653" s="140">
        <v>-2914607.47</v>
      </c>
      <c r="I653" s="140">
        <v>-2914607.47</v>
      </c>
      <c r="J653" s="140">
        <v>-2914607.47</v>
      </c>
      <c r="K653" s="140">
        <v>-2914607.47</v>
      </c>
      <c r="L653" s="140">
        <v>-2914607.47</v>
      </c>
      <c r="M653" s="140">
        <v>-2914607.47</v>
      </c>
      <c r="N653" s="140">
        <v>-2914607.47</v>
      </c>
      <c r="O653" s="140">
        <v>-2914607.47</v>
      </c>
      <c r="P653" s="140">
        <v>-2914607.47</v>
      </c>
      <c r="Q653" s="199">
        <v>-2914607.47</v>
      </c>
      <c r="R653" s="199">
        <v>-2914607.47</v>
      </c>
      <c r="S653" s="199">
        <v>-2914607.47</v>
      </c>
      <c r="T653" s="199">
        <v>-2914607.47</v>
      </c>
      <c r="U653" s="199">
        <v>-2914607.47</v>
      </c>
      <c r="V653" s="199">
        <v>-2914607.47</v>
      </c>
      <c r="W653" s="199">
        <v>-2914607.47</v>
      </c>
      <c r="X653" s="199">
        <v>-2914607.47</v>
      </c>
      <c r="Y653" s="199">
        <v>-2914607.47</v>
      </c>
      <c r="Z653" s="199">
        <v>-2914607.47</v>
      </c>
      <c r="AA653" s="199">
        <v>-2914607.47</v>
      </c>
      <c r="AB653" s="199">
        <v>-2914607.47</v>
      </c>
      <c r="AC653" s="199">
        <f>IFERROR(VLOOKUP('SAP Data'!$C653,'2021 Balance Sheet'!$B$7:$O$1335,'2021 Balance Sheet'!D$2, FALSE),0)</f>
        <v>-2914607.47</v>
      </c>
      <c r="AD653" s="199">
        <f>IFERROR(VLOOKUP('SAP Data'!$C653,'2021 Balance Sheet'!$B$7:$O$1335,'2021 Balance Sheet'!E$2, FALSE),0)</f>
        <v>-2914607.47</v>
      </c>
      <c r="AE653" s="199">
        <f>IFERROR(VLOOKUP('SAP Data'!$C653,'2021 Balance Sheet'!$B$7:$O$1335,'2021 Balance Sheet'!F$2, FALSE),0)</f>
        <v>-2914607.47</v>
      </c>
      <c r="AF653" s="199">
        <f>IFERROR(VLOOKUP('SAP Data'!$C653,'2021 Balance Sheet'!$B$7:$O$1335,'2021 Balance Sheet'!G$2, FALSE),0)</f>
        <v>-2914607.47</v>
      </c>
      <c r="AG653" s="199">
        <f>IFERROR(VLOOKUP('SAP Data'!$C653,'2021 Balance Sheet'!$B$7:$O$1335,'2021 Balance Sheet'!H$2, FALSE),0)</f>
        <v>-2914607.47</v>
      </c>
      <c r="AH653" s="199">
        <f>IFERROR(VLOOKUP('SAP Data'!$C653,'2021 Balance Sheet'!$B$7:$O$1335,'2021 Balance Sheet'!I$2, FALSE),0)</f>
        <v>-2914607.47</v>
      </c>
      <c r="AI653" s="199">
        <f>IFERROR(VLOOKUP('SAP Data'!$C653,'2021 Balance Sheet'!$B$7:$O$1335,'2021 Balance Sheet'!J$2, FALSE),0)</f>
        <v>-2914607.47</v>
      </c>
      <c r="AJ653" s="199">
        <f>IFERROR(VLOOKUP('SAP Data'!$C653,'2021 Balance Sheet'!$B$7:$O$1335,'2021 Balance Sheet'!K$2, FALSE),0)</f>
        <v>-2914607.47</v>
      </c>
      <c r="AK653" s="199">
        <f>IFERROR(VLOOKUP('SAP Data'!$C653,'2021 Balance Sheet'!$B$7:$O$1335,'2021 Balance Sheet'!L$2, FALSE),0)</f>
        <v>-2914607.47</v>
      </c>
      <c r="AL653" s="199">
        <f>IFERROR(VLOOKUP('SAP Data'!$C653,'2021 Balance Sheet'!$B$7:$O$1335,'2021 Balance Sheet'!M$2, FALSE),0)</f>
        <v>-2914607.47</v>
      </c>
      <c r="AM653" s="199">
        <f>IFERROR(VLOOKUP('SAP Data'!$C653,'2021 Balance Sheet'!$B$7:$O$1335,'2021 Balance Sheet'!N$2, FALSE),0)</f>
        <v>-2914607.47</v>
      </c>
      <c r="AN653" s="199">
        <f>IFERROR(VLOOKUP('SAP Data'!$C653,'2021 Balance Sheet'!$B$7:$O$1335,'2021 Balance Sheet'!O$2, FALSE),0)</f>
        <v>-2914607.47</v>
      </c>
      <c r="AO653" s="198">
        <f t="shared" si="20"/>
        <v>-2914607.47</v>
      </c>
    </row>
    <row r="654" spans="1:41" ht="15.75" thickBot="1" x14ac:dyDescent="0.3">
      <c r="A654" s="26" t="str">
        <f t="shared" si="21"/>
        <v>207004</v>
      </c>
      <c r="B654" s="150" t="s">
        <v>937</v>
      </c>
      <c r="C654" s="153" t="s">
        <v>938</v>
      </c>
      <c r="D654" s="125" t="s">
        <v>4</v>
      </c>
      <c r="E654" s="139">
        <v>-3698477.62</v>
      </c>
      <c r="F654" s="139">
        <v>-3698477.62</v>
      </c>
      <c r="G654" s="139">
        <v>-3698477.62</v>
      </c>
      <c r="H654" s="139">
        <v>-3698477.62</v>
      </c>
      <c r="I654" s="139">
        <v>-3698477.62</v>
      </c>
      <c r="J654" s="139">
        <v>-3698477.62</v>
      </c>
      <c r="K654" s="139">
        <v>-3698477.62</v>
      </c>
      <c r="L654" s="139">
        <v>-3698477.62</v>
      </c>
      <c r="M654" s="139">
        <v>-3698477.62</v>
      </c>
      <c r="N654" s="139">
        <v>-3698477.62</v>
      </c>
      <c r="O654" s="139">
        <v>-3698477.62</v>
      </c>
      <c r="P654" s="139">
        <v>-3698477.62</v>
      </c>
      <c r="Q654" s="199">
        <v>-3698477.62</v>
      </c>
      <c r="R654" s="199">
        <v>-3698477.62</v>
      </c>
      <c r="S654" s="199">
        <v>-3698477.62</v>
      </c>
      <c r="T654" s="199">
        <v>-3698477.62</v>
      </c>
      <c r="U654" s="199">
        <v>-3698477.62</v>
      </c>
      <c r="V654" s="199">
        <v>-3698477.62</v>
      </c>
      <c r="W654" s="199">
        <v>-3698477.62</v>
      </c>
      <c r="X654" s="199">
        <v>-3698477.62</v>
      </c>
      <c r="Y654" s="199">
        <v>-3698477.62</v>
      </c>
      <c r="Z654" s="199">
        <v>-3698477.62</v>
      </c>
      <c r="AA654" s="199">
        <v>-3698477.62</v>
      </c>
      <c r="AB654" s="199">
        <v>-3698477.62</v>
      </c>
      <c r="AC654" s="199">
        <f>IFERROR(VLOOKUP('SAP Data'!$C654,'2021 Balance Sheet'!$B$7:$O$1335,'2021 Balance Sheet'!D$2, FALSE),0)</f>
        <v>-3698477.62</v>
      </c>
      <c r="AD654" s="199">
        <f>IFERROR(VLOOKUP('SAP Data'!$C654,'2021 Balance Sheet'!$B$7:$O$1335,'2021 Balance Sheet'!E$2, FALSE),0)</f>
        <v>-3698477.62</v>
      </c>
      <c r="AE654" s="199">
        <f>IFERROR(VLOOKUP('SAP Data'!$C654,'2021 Balance Sheet'!$B$7:$O$1335,'2021 Balance Sheet'!F$2, FALSE),0)</f>
        <v>-3698477.62</v>
      </c>
      <c r="AF654" s="199">
        <f>IFERROR(VLOOKUP('SAP Data'!$C654,'2021 Balance Sheet'!$B$7:$O$1335,'2021 Balance Sheet'!G$2, FALSE),0)</f>
        <v>-3698477.62</v>
      </c>
      <c r="AG654" s="199">
        <f>IFERROR(VLOOKUP('SAP Data'!$C654,'2021 Balance Sheet'!$B$7:$O$1335,'2021 Balance Sheet'!H$2, FALSE),0)</f>
        <v>-3698477.62</v>
      </c>
      <c r="AH654" s="199">
        <f>IFERROR(VLOOKUP('SAP Data'!$C654,'2021 Balance Sheet'!$B$7:$O$1335,'2021 Balance Sheet'!I$2, FALSE),0)</f>
        <v>-3698477.62</v>
      </c>
      <c r="AI654" s="199">
        <f>IFERROR(VLOOKUP('SAP Data'!$C654,'2021 Balance Sheet'!$B$7:$O$1335,'2021 Balance Sheet'!J$2, FALSE),0)</f>
        <v>-3698477.62</v>
      </c>
      <c r="AJ654" s="199">
        <f>IFERROR(VLOOKUP('SAP Data'!$C654,'2021 Balance Sheet'!$B$7:$O$1335,'2021 Balance Sheet'!K$2, FALSE),0)</f>
        <v>-3698477.62</v>
      </c>
      <c r="AK654" s="199">
        <f>IFERROR(VLOOKUP('SAP Data'!$C654,'2021 Balance Sheet'!$B$7:$O$1335,'2021 Balance Sheet'!L$2, FALSE),0)</f>
        <v>-3698477.62</v>
      </c>
      <c r="AL654" s="199">
        <f>IFERROR(VLOOKUP('SAP Data'!$C654,'2021 Balance Sheet'!$B$7:$O$1335,'2021 Balance Sheet'!M$2, FALSE),0)</f>
        <v>-3698477.62</v>
      </c>
      <c r="AM654" s="199">
        <f>IFERROR(VLOOKUP('SAP Data'!$C654,'2021 Balance Sheet'!$B$7:$O$1335,'2021 Balance Sheet'!N$2, FALSE),0)</f>
        <v>-3698477.62</v>
      </c>
      <c r="AN654" s="199">
        <f>IFERROR(VLOOKUP('SAP Data'!$C654,'2021 Balance Sheet'!$B$7:$O$1335,'2021 Balance Sheet'!O$2, FALSE),0)</f>
        <v>-3698477.62</v>
      </c>
      <c r="AO654" s="198">
        <f t="shared" si="20"/>
        <v>-3698477.62</v>
      </c>
    </row>
    <row r="655" spans="1:41" ht="15.75" thickBot="1" x14ac:dyDescent="0.3">
      <c r="A655" s="26" t="str">
        <f t="shared" si="21"/>
        <v>207010</v>
      </c>
      <c r="B655" s="150" t="s">
        <v>1505</v>
      </c>
      <c r="C655" s="153" t="s">
        <v>1506</v>
      </c>
      <c r="D655" s="125" t="s">
        <v>4</v>
      </c>
      <c r="E655" s="140">
        <v>227648901.40000001</v>
      </c>
      <c r="F655" s="140">
        <v>227648901.40000001</v>
      </c>
      <c r="G655" s="140">
        <v>227648901.40000001</v>
      </c>
      <c r="H655" s="140">
        <v>227648901.40000001</v>
      </c>
      <c r="I655" s="140">
        <v>227648901.40000001</v>
      </c>
      <c r="J655" s="140">
        <v>227648901.40000001</v>
      </c>
      <c r="K655" s="140">
        <v>227648901.40000001</v>
      </c>
      <c r="L655" s="140">
        <v>227648901.40000001</v>
      </c>
      <c r="M655" s="140">
        <v>227648901.40000001</v>
      </c>
      <c r="N655" s="140">
        <v>227648901.40000001</v>
      </c>
      <c r="O655" s="140">
        <v>227648901.40000001</v>
      </c>
      <c r="P655" s="140">
        <v>227648901.40000001</v>
      </c>
      <c r="Q655" s="199">
        <v>227648901.40000001</v>
      </c>
      <c r="R655" s="199">
        <v>227648901.40000001</v>
      </c>
      <c r="S655" s="199">
        <v>227648901.40000001</v>
      </c>
      <c r="T655" s="199">
        <v>227648901.40000001</v>
      </c>
      <c r="U655" s="199">
        <v>227648901.40000001</v>
      </c>
      <c r="V655" s="199">
        <v>227648901.40000001</v>
      </c>
      <c r="W655" s="199">
        <v>227648901.40000001</v>
      </c>
      <c r="X655" s="199">
        <v>227648901.40000001</v>
      </c>
      <c r="Y655" s="199">
        <v>227648901.40000001</v>
      </c>
      <c r="Z655" s="199">
        <v>227648901.40000001</v>
      </c>
      <c r="AA655" s="199">
        <v>227648901.40000001</v>
      </c>
      <c r="AB655" s="199">
        <v>227648901.40000001</v>
      </c>
      <c r="AC655" s="199">
        <f>IFERROR(VLOOKUP('SAP Data'!$C655,'2021 Balance Sheet'!$B$7:$O$1335,'2021 Balance Sheet'!D$2, FALSE),0)</f>
        <v>227648901.40000001</v>
      </c>
      <c r="AD655" s="199">
        <f>IFERROR(VLOOKUP('SAP Data'!$C655,'2021 Balance Sheet'!$B$7:$O$1335,'2021 Balance Sheet'!E$2, FALSE),0)</f>
        <v>227648901.40000001</v>
      </c>
      <c r="AE655" s="199">
        <f>IFERROR(VLOOKUP('SAP Data'!$C655,'2021 Balance Sheet'!$B$7:$O$1335,'2021 Balance Sheet'!F$2, FALSE),0)</f>
        <v>227648901.40000001</v>
      </c>
      <c r="AF655" s="199">
        <f>IFERROR(VLOOKUP('SAP Data'!$C655,'2021 Balance Sheet'!$B$7:$O$1335,'2021 Balance Sheet'!G$2, FALSE),0)</f>
        <v>227648901.40000001</v>
      </c>
      <c r="AG655" s="199">
        <f>IFERROR(VLOOKUP('SAP Data'!$C655,'2021 Balance Sheet'!$B$7:$O$1335,'2021 Balance Sheet'!H$2, FALSE),0)</f>
        <v>227648901.40000001</v>
      </c>
      <c r="AH655" s="199">
        <f>IFERROR(VLOOKUP('SAP Data'!$C655,'2021 Balance Sheet'!$B$7:$O$1335,'2021 Balance Sheet'!I$2, FALSE),0)</f>
        <v>227648901.40000001</v>
      </c>
      <c r="AI655" s="199">
        <f>IFERROR(VLOOKUP('SAP Data'!$C655,'2021 Balance Sheet'!$B$7:$O$1335,'2021 Balance Sheet'!J$2, FALSE),0)</f>
        <v>227648901.40000001</v>
      </c>
      <c r="AJ655" s="199">
        <f>IFERROR(VLOOKUP('SAP Data'!$C655,'2021 Balance Sheet'!$B$7:$O$1335,'2021 Balance Sheet'!K$2, FALSE),0)</f>
        <v>227648901.40000001</v>
      </c>
      <c r="AK655" s="199">
        <f>IFERROR(VLOOKUP('SAP Data'!$C655,'2021 Balance Sheet'!$B$7:$O$1335,'2021 Balance Sheet'!L$2, FALSE),0)</f>
        <v>227648901.40000001</v>
      </c>
      <c r="AL655" s="199">
        <f>IFERROR(VLOOKUP('SAP Data'!$C655,'2021 Balance Sheet'!$B$7:$O$1335,'2021 Balance Sheet'!M$2, FALSE),0)</f>
        <v>227648901.40000001</v>
      </c>
      <c r="AM655" s="199">
        <f>IFERROR(VLOOKUP('SAP Data'!$C655,'2021 Balance Sheet'!$B$7:$O$1335,'2021 Balance Sheet'!N$2, FALSE),0)</f>
        <v>227648901.40000001</v>
      </c>
      <c r="AN655" s="199">
        <f>IFERROR(VLOOKUP('SAP Data'!$C655,'2021 Balance Sheet'!$B$7:$O$1335,'2021 Balance Sheet'!O$2, FALSE),0)</f>
        <v>227648901.40000001</v>
      </c>
      <c r="AO655" s="198">
        <f t="shared" si="20"/>
        <v>227648901.40000001</v>
      </c>
    </row>
    <row r="656" spans="1:41" ht="15.75" thickBot="1" x14ac:dyDescent="0.3">
      <c r="A656" s="26" t="str">
        <f t="shared" si="21"/>
        <v>207011</v>
      </c>
      <c r="B656" s="150" t="s">
        <v>3316</v>
      </c>
      <c r="C656" s="153" t="s">
        <v>3317</v>
      </c>
      <c r="D656" s="125"/>
      <c r="E656" s="140"/>
      <c r="F656" s="140"/>
      <c r="G656" s="140"/>
      <c r="H656" s="140"/>
      <c r="I656" s="140"/>
      <c r="J656" s="140"/>
      <c r="K656" s="140"/>
      <c r="L656" s="140"/>
      <c r="M656" s="140"/>
      <c r="N656" s="140"/>
      <c r="O656" s="140"/>
      <c r="P656" s="140"/>
      <c r="Q656" s="199">
        <v>0</v>
      </c>
      <c r="R656" s="199">
        <v>0</v>
      </c>
      <c r="S656" s="199">
        <v>0</v>
      </c>
      <c r="T656" s="199">
        <v>0</v>
      </c>
      <c r="U656" s="199">
        <v>0</v>
      </c>
      <c r="V656" s="199">
        <v>0</v>
      </c>
      <c r="W656" s="199">
        <v>0</v>
      </c>
      <c r="X656" s="199">
        <v>0</v>
      </c>
      <c r="Y656" s="199">
        <v>0</v>
      </c>
      <c r="Z656" s="199">
        <v>0</v>
      </c>
      <c r="AA656" s="199">
        <v>0</v>
      </c>
      <c r="AB656" s="199">
        <v>0</v>
      </c>
      <c r="AC656" s="199">
        <f>IFERROR(VLOOKUP('SAP Data'!$C656,'2021 Balance Sheet'!$B$7:$O$1335,'2021 Balance Sheet'!D$2, FALSE),0)</f>
        <v>0</v>
      </c>
      <c r="AD656" s="199">
        <f>IFERROR(VLOOKUP('SAP Data'!$C656,'2021 Balance Sheet'!$B$7:$O$1335,'2021 Balance Sheet'!E$2, FALSE),0)</f>
        <v>0</v>
      </c>
      <c r="AE656" s="199">
        <f>IFERROR(VLOOKUP('SAP Data'!$C656,'2021 Balance Sheet'!$B$7:$O$1335,'2021 Balance Sheet'!F$2, FALSE),0)</f>
        <v>0</v>
      </c>
      <c r="AF656" s="199">
        <f>IFERROR(VLOOKUP('SAP Data'!$C656,'2021 Balance Sheet'!$B$7:$O$1335,'2021 Balance Sheet'!G$2, FALSE),0)</f>
        <v>0</v>
      </c>
      <c r="AG656" s="199">
        <f>IFERROR(VLOOKUP('SAP Data'!$C656,'2021 Balance Sheet'!$B$7:$O$1335,'2021 Balance Sheet'!H$2, FALSE),0)</f>
        <v>0</v>
      </c>
      <c r="AH656" s="199">
        <f>IFERROR(VLOOKUP('SAP Data'!$C656,'2021 Balance Sheet'!$B$7:$O$1335,'2021 Balance Sheet'!I$2, FALSE),0)</f>
        <v>0</v>
      </c>
      <c r="AI656" s="199">
        <f>IFERROR(VLOOKUP('SAP Data'!$C656,'2021 Balance Sheet'!$B$7:$O$1335,'2021 Balance Sheet'!J$2, FALSE),0)</f>
        <v>0</v>
      </c>
      <c r="AJ656" s="199">
        <f>IFERROR(VLOOKUP('SAP Data'!$C656,'2021 Balance Sheet'!$B$7:$O$1335,'2021 Balance Sheet'!K$2, FALSE),0)</f>
        <v>0</v>
      </c>
      <c r="AK656" s="199">
        <f>IFERROR(VLOOKUP('SAP Data'!$C656,'2021 Balance Sheet'!$B$7:$O$1335,'2021 Balance Sheet'!L$2, FALSE),0)</f>
        <v>0</v>
      </c>
      <c r="AL656" s="199">
        <f>IFERROR(VLOOKUP('SAP Data'!$C656,'2021 Balance Sheet'!$B$7:$O$1335,'2021 Balance Sheet'!M$2, FALSE),0)</f>
        <v>0</v>
      </c>
      <c r="AM656" s="199">
        <f>IFERROR(VLOOKUP('SAP Data'!$C656,'2021 Balance Sheet'!$B$7:$O$1335,'2021 Balance Sheet'!N$2, FALSE),0)</f>
        <v>0</v>
      </c>
      <c r="AN656" s="199">
        <f>IFERROR(VLOOKUP('SAP Data'!$C656,'2021 Balance Sheet'!$B$7:$O$1335,'2021 Balance Sheet'!O$2, FALSE),0)</f>
        <v>0</v>
      </c>
      <c r="AO656" s="198">
        <f t="shared" si="20"/>
        <v>0</v>
      </c>
    </row>
    <row r="657" spans="1:41" ht="15.75" thickBot="1" x14ac:dyDescent="0.3">
      <c r="A657" s="26" t="str">
        <f t="shared" si="21"/>
        <v>209000</v>
      </c>
      <c r="B657" s="150" t="s">
        <v>940</v>
      </c>
      <c r="C657" s="153" t="s">
        <v>941</v>
      </c>
      <c r="D657" s="125" t="s">
        <v>4</v>
      </c>
      <c r="E657" s="139">
        <v>293561404.88999999</v>
      </c>
      <c r="F657" s="139">
        <v>293561404.88999999</v>
      </c>
      <c r="G657" s="139">
        <v>293561404.88999999</v>
      </c>
      <c r="H657" s="139">
        <v>293561404.88999999</v>
      </c>
      <c r="I657" s="139">
        <v>293561404.88999999</v>
      </c>
      <c r="J657" s="139">
        <v>293561404.88999999</v>
      </c>
      <c r="K657" s="139">
        <v>293561404.88999999</v>
      </c>
      <c r="L657" s="139">
        <v>293561404.88999999</v>
      </c>
      <c r="M657" s="139">
        <v>293561404.88999999</v>
      </c>
      <c r="N657" s="139">
        <v>293561404.88999999</v>
      </c>
      <c r="O657" s="139">
        <v>293561404.88999999</v>
      </c>
      <c r="P657" s="139">
        <v>293561404.88999999</v>
      </c>
      <c r="Q657" s="199">
        <v>293561404.88999999</v>
      </c>
      <c r="R657" s="199">
        <v>293561404.88999999</v>
      </c>
      <c r="S657" s="199">
        <v>293561404.88999999</v>
      </c>
      <c r="T657" s="199">
        <v>293561404.88999999</v>
      </c>
      <c r="U657" s="199">
        <v>293561404.88999999</v>
      </c>
      <c r="V657" s="199">
        <v>293561404.88999999</v>
      </c>
      <c r="W657" s="199">
        <v>293561404.88999999</v>
      </c>
      <c r="X657" s="199">
        <v>293561404.88999999</v>
      </c>
      <c r="Y657" s="199">
        <v>293561404.88999999</v>
      </c>
      <c r="Z657" s="199">
        <v>293561404.88999999</v>
      </c>
      <c r="AA657" s="199">
        <v>293561404.88999999</v>
      </c>
      <c r="AB657" s="199">
        <v>293561404.88999999</v>
      </c>
      <c r="AC657" s="199">
        <f>IFERROR(VLOOKUP('SAP Data'!$C657,'2021 Balance Sheet'!$B$7:$O$1335,'2021 Balance Sheet'!D$2, FALSE),0)</f>
        <v>293561404.88999999</v>
      </c>
      <c r="AD657" s="199">
        <f>IFERROR(VLOOKUP('SAP Data'!$C657,'2021 Balance Sheet'!$B$7:$O$1335,'2021 Balance Sheet'!E$2, FALSE),0)</f>
        <v>293561404.88999999</v>
      </c>
      <c r="AE657" s="199">
        <f>IFERROR(VLOOKUP('SAP Data'!$C657,'2021 Balance Sheet'!$B$7:$O$1335,'2021 Balance Sheet'!F$2, FALSE),0)</f>
        <v>293561404.88999999</v>
      </c>
      <c r="AF657" s="199">
        <f>IFERROR(VLOOKUP('SAP Data'!$C657,'2021 Balance Sheet'!$B$7:$O$1335,'2021 Balance Sheet'!G$2, FALSE),0)</f>
        <v>293561404.88999999</v>
      </c>
      <c r="AG657" s="199">
        <f>IFERROR(VLOOKUP('SAP Data'!$C657,'2021 Balance Sheet'!$B$7:$O$1335,'2021 Balance Sheet'!H$2, FALSE),0)</f>
        <v>293561404.88999999</v>
      </c>
      <c r="AH657" s="199">
        <f>IFERROR(VLOOKUP('SAP Data'!$C657,'2021 Balance Sheet'!$B$7:$O$1335,'2021 Balance Sheet'!I$2, FALSE),0)</f>
        <v>293561404.88999999</v>
      </c>
      <c r="AI657" s="199">
        <f>IFERROR(VLOOKUP('SAP Data'!$C657,'2021 Balance Sheet'!$B$7:$O$1335,'2021 Balance Sheet'!J$2, FALSE),0)</f>
        <v>293561404.88999999</v>
      </c>
      <c r="AJ657" s="199">
        <f>IFERROR(VLOOKUP('SAP Data'!$C657,'2021 Balance Sheet'!$B$7:$O$1335,'2021 Balance Sheet'!K$2, FALSE),0)</f>
        <v>293561404.88999999</v>
      </c>
      <c r="AK657" s="199">
        <f>IFERROR(VLOOKUP('SAP Data'!$C657,'2021 Balance Sheet'!$B$7:$O$1335,'2021 Balance Sheet'!L$2, FALSE),0)</f>
        <v>293561404.88999999</v>
      </c>
      <c r="AL657" s="199">
        <f>IFERROR(VLOOKUP('SAP Data'!$C657,'2021 Balance Sheet'!$B$7:$O$1335,'2021 Balance Sheet'!M$2, FALSE),0)</f>
        <v>293561404.88999999</v>
      </c>
      <c r="AM657" s="199">
        <f>IFERROR(VLOOKUP('SAP Data'!$C657,'2021 Balance Sheet'!$B$7:$O$1335,'2021 Balance Sheet'!N$2, FALSE),0)</f>
        <v>293561404.88999999</v>
      </c>
      <c r="AN657" s="199">
        <f>IFERROR(VLOOKUP('SAP Data'!$C657,'2021 Balance Sheet'!$B$7:$O$1335,'2021 Balance Sheet'!O$2, FALSE),0)</f>
        <v>293561404.88999999</v>
      </c>
      <c r="AO657" s="198">
        <f t="shared" si="20"/>
        <v>293561404.88999999</v>
      </c>
    </row>
    <row r="658" spans="1:41" ht="15.75" thickBot="1" x14ac:dyDescent="0.3">
      <c r="A658" s="26" t="str">
        <f t="shared" si="21"/>
        <v>210000</v>
      </c>
      <c r="B658" s="150" t="s">
        <v>943</v>
      </c>
      <c r="C658" s="153" t="s">
        <v>944</v>
      </c>
      <c r="D658" s="125" t="s">
        <v>4</v>
      </c>
      <c r="E658" s="140">
        <v>-1649863.59</v>
      </c>
      <c r="F658" s="140">
        <v>-1649863.59</v>
      </c>
      <c r="G658" s="140">
        <v>-1649863.59</v>
      </c>
      <c r="H658" s="140">
        <v>-1649863.59</v>
      </c>
      <c r="I658" s="140">
        <v>-1649863.59</v>
      </c>
      <c r="J658" s="140">
        <v>-1649863.59</v>
      </c>
      <c r="K658" s="140">
        <v>-1649863.59</v>
      </c>
      <c r="L658" s="140">
        <v>-1649863.59</v>
      </c>
      <c r="M658" s="140">
        <v>-1649863.59</v>
      </c>
      <c r="N658" s="140">
        <v>-1649863.59</v>
      </c>
      <c r="O658" s="140">
        <v>-1649863.59</v>
      </c>
      <c r="P658" s="140">
        <v>-1649863.59</v>
      </c>
      <c r="Q658" s="199">
        <v>-1649863.59</v>
      </c>
      <c r="R658" s="199">
        <v>-1649863.59</v>
      </c>
      <c r="S658" s="199">
        <v>-1649863.59</v>
      </c>
      <c r="T658" s="199">
        <v>-1649863.59</v>
      </c>
      <c r="U658" s="199">
        <v>-1649863.59</v>
      </c>
      <c r="V658" s="199">
        <v>-1649863.59</v>
      </c>
      <c r="W658" s="199">
        <v>-1649863.59</v>
      </c>
      <c r="X658" s="199">
        <v>-1649863.59</v>
      </c>
      <c r="Y658" s="199">
        <v>-1649863.59</v>
      </c>
      <c r="Z658" s="199">
        <v>-1649863.59</v>
      </c>
      <c r="AA658" s="199">
        <v>-1649863.59</v>
      </c>
      <c r="AB658" s="199">
        <v>-1649863.59</v>
      </c>
      <c r="AC658" s="199">
        <f>IFERROR(VLOOKUP('SAP Data'!$C658,'2021 Balance Sheet'!$B$7:$O$1335,'2021 Balance Sheet'!D$2, FALSE),0)</f>
        <v>-1649863.59</v>
      </c>
      <c r="AD658" s="199">
        <f>IFERROR(VLOOKUP('SAP Data'!$C658,'2021 Balance Sheet'!$B$7:$O$1335,'2021 Balance Sheet'!E$2, FALSE),0)</f>
        <v>-1649863.59</v>
      </c>
      <c r="AE658" s="199">
        <f>IFERROR(VLOOKUP('SAP Data'!$C658,'2021 Balance Sheet'!$B$7:$O$1335,'2021 Balance Sheet'!F$2, FALSE),0)</f>
        <v>-1649863.59</v>
      </c>
      <c r="AF658" s="199">
        <f>IFERROR(VLOOKUP('SAP Data'!$C658,'2021 Balance Sheet'!$B$7:$O$1335,'2021 Balance Sheet'!G$2, FALSE),0)</f>
        <v>-1649863.59</v>
      </c>
      <c r="AG658" s="199">
        <f>IFERROR(VLOOKUP('SAP Data'!$C658,'2021 Balance Sheet'!$B$7:$O$1335,'2021 Balance Sheet'!H$2, FALSE),0)</f>
        <v>-1649863.59</v>
      </c>
      <c r="AH658" s="199">
        <f>IFERROR(VLOOKUP('SAP Data'!$C658,'2021 Balance Sheet'!$B$7:$O$1335,'2021 Balance Sheet'!I$2, FALSE),0)</f>
        <v>-1649863.59</v>
      </c>
      <c r="AI658" s="199">
        <f>IFERROR(VLOOKUP('SAP Data'!$C658,'2021 Balance Sheet'!$B$7:$O$1335,'2021 Balance Sheet'!J$2, FALSE),0)</f>
        <v>-1649863.59</v>
      </c>
      <c r="AJ658" s="199">
        <f>IFERROR(VLOOKUP('SAP Data'!$C658,'2021 Balance Sheet'!$B$7:$O$1335,'2021 Balance Sheet'!K$2, FALSE),0)</f>
        <v>-1649863.59</v>
      </c>
      <c r="AK658" s="199">
        <f>IFERROR(VLOOKUP('SAP Data'!$C658,'2021 Balance Sheet'!$B$7:$O$1335,'2021 Balance Sheet'!L$2, FALSE),0)</f>
        <v>-1649863.59</v>
      </c>
      <c r="AL658" s="199">
        <f>IFERROR(VLOOKUP('SAP Data'!$C658,'2021 Balance Sheet'!$B$7:$O$1335,'2021 Balance Sheet'!M$2, FALSE),0)</f>
        <v>-1649863.59</v>
      </c>
      <c r="AM658" s="199">
        <f>IFERROR(VLOOKUP('SAP Data'!$C658,'2021 Balance Sheet'!$B$7:$O$1335,'2021 Balance Sheet'!N$2, FALSE),0)</f>
        <v>-1649863.59</v>
      </c>
      <c r="AN658" s="199">
        <f>IFERROR(VLOOKUP('SAP Data'!$C658,'2021 Balance Sheet'!$B$7:$O$1335,'2021 Balance Sheet'!O$2, FALSE),0)</f>
        <v>-1649863.59</v>
      </c>
      <c r="AO658" s="198">
        <f t="shared" si="20"/>
        <v>-1649863.59</v>
      </c>
    </row>
    <row r="659" spans="1:41" ht="15.75" thickBot="1" x14ac:dyDescent="0.3">
      <c r="A659" s="26" t="str">
        <f t="shared" si="21"/>
        <v>212001</v>
      </c>
      <c r="B659" s="150" t="s">
        <v>946</v>
      </c>
      <c r="C659" s="153" t="s">
        <v>947</v>
      </c>
      <c r="D659" s="125" t="s">
        <v>4</v>
      </c>
      <c r="E659" s="139">
        <v>-143918.89000000001</v>
      </c>
      <c r="F659" s="139">
        <v>-330748.76</v>
      </c>
      <c r="G659" s="139">
        <v>-404204.44</v>
      </c>
      <c r="H659" s="139">
        <v>-498814.74</v>
      </c>
      <c r="I659" s="139">
        <v>-586696.02</v>
      </c>
      <c r="J659" s="139">
        <v>-51578.19</v>
      </c>
      <c r="K659" s="139">
        <v>-141734.23000000001</v>
      </c>
      <c r="L659" s="139">
        <v>-208567.08</v>
      </c>
      <c r="M659" s="139">
        <v>-51579</v>
      </c>
      <c r="N659" s="139">
        <v>-133845.82</v>
      </c>
      <c r="O659" s="139">
        <v>-27685.33</v>
      </c>
      <c r="P659" s="139">
        <v>-51578.47</v>
      </c>
      <c r="Q659" s="199">
        <v>-123221.01</v>
      </c>
      <c r="R659" s="199">
        <v>-308595.13</v>
      </c>
      <c r="S659" s="199">
        <v>-51578.02</v>
      </c>
      <c r="T659" s="199">
        <v>-137250.74</v>
      </c>
      <c r="U659" s="199">
        <v>-244129.33</v>
      </c>
      <c r="V659" s="199">
        <v>-51578.02</v>
      </c>
      <c r="W659" s="199">
        <v>-117221.07</v>
      </c>
      <c r="X659" s="199">
        <v>-124153.26</v>
      </c>
      <c r="Y659" s="199">
        <v>-51578.02</v>
      </c>
      <c r="Z659" s="199">
        <v>85919.42</v>
      </c>
      <c r="AA659" s="199">
        <v>-74556.649999999994</v>
      </c>
      <c r="AB659" s="199">
        <v>0</v>
      </c>
      <c r="AC659" s="199">
        <f>IFERROR(VLOOKUP('SAP Data'!$C659,'2021 Balance Sheet'!$B$7:$O$1335,'2021 Balance Sheet'!D$2, FALSE),0)</f>
        <v>-146571.84</v>
      </c>
      <c r="AD659" s="199">
        <f>IFERROR(VLOOKUP('SAP Data'!$C659,'2021 Balance Sheet'!$B$7:$O$1335,'2021 Balance Sheet'!E$2, FALSE),0)</f>
        <v>-431268.57</v>
      </c>
      <c r="AE659" s="199">
        <f>IFERROR(VLOOKUP('SAP Data'!$C659,'2021 Balance Sheet'!$B$7:$O$1335,'2021 Balance Sheet'!F$2, FALSE),0)</f>
        <v>0</v>
      </c>
      <c r="AF659" s="199">
        <f>IFERROR(VLOOKUP('SAP Data'!$C659,'2021 Balance Sheet'!$B$7:$O$1335,'2021 Balance Sheet'!G$2, FALSE),0)</f>
        <v>-143731.72</v>
      </c>
      <c r="AG659" s="199">
        <f>IFERROR(VLOOKUP('SAP Data'!$C659,'2021 Balance Sheet'!$B$7:$O$1335,'2021 Balance Sheet'!H$2, FALSE),0)</f>
        <v>-301655.94</v>
      </c>
      <c r="AH659" s="199">
        <f>IFERROR(VLOOKUP('SAP Data'!$C659,'2021 Balance Sheet'!$B$7:$O$1335,'2021 Balance Sheet'!I$2, FALSE),0)</f>
        <v>0</v>
      </c>
      <c r="AI659" s="199">
        <f>IFERROR(VLOOKUP('SAP Data'!$C659,'2021 Balance Sheet'!$B$7:$O$1335,'2021 Balance Sheet'!J$2, FALSE),0)</f>
        <v>-110469.68</v>
      </c>
      <c r="AJ659" s="199">
        <f>IFERROR(VLOOKUP('SAP Data'!$C659,'2021 Balance Sheet'!$B$7:$O$1335,'2021 Balance Sheet'!K$2, FALSE),0)</f>
        <v>-247583.24</v>
      </c>
      <c r="AK659" s="199">
        <f>IFERROR(VLOOKUP('SAP Data'!$C659,'2021 Balance Sheet'!$B$7:$O$1335,'2021 Balance Sheet'!L$2, FALSE),0)</f>
        <v>0</v>
      </c>
      <c r="AL659" s="199">
        <f>IFERROR(VLOOKUP('SAP Data'!$C659,'2021 Balance Sheet'!$B$7:$O$1335,'2021 Balance Sheet'!M$2, FALSE),0)</f>
        <v>-156196.84</v>
      </c>
      <c r="AM659" s="199">
        <f>IFERROR(VLOOKUP('SAP Data'!$C659,'2021 Balance Sheet'!$B$7:$O$1335,'2021 Balance Sheet'!N$2, FALSE),0)</f>
        <v>-56750.49</v>
      </c>
      <c r="AN659" s="199">
        <f>IFERROR(VLOOKUP('SAP Data'!$C659,'2021 Balance Sheet'!$B$7:$O$1335,'2021 Balance Sheet'!O$2, FALSE),0)</f>
        <v>0</v>
      </c>
      <c r="AO659" s="198">
        <f t="shared" si="20"/>
        <v>0</v>
      </c>
    </row>
    <row r="660" spans="1:41" ht="15.75" thickBot="1" x14ac:dyDescent="0.3">
      <c r="A660" s="26" t="str">
        <f t="shared" si="21"/>
        <v>500161</v>
      </c>
      <c r="B660" s="149" t="s">
        <v>1654</v>
      </c>
      <c r="C660" s="153">
        <v>500161</v>
      </c>
      <c r="D660" s="166"/>
      <c r="E660" s="140">
        <v>7149265.9500000002</v>
      </c>
      <c r="F660" s="140">
        <v>7110972.7000000002</v>
      </c>
      <c r="G660" s="140">
        <v>8439291.4499999993</v>
      </c>
      <c r="H660" s="140">
        <v>8400998.1999999993</v>
      </c>
      <c r="I660" s="140">
        <v>8362704.9500000002</v>
      </c>
      <c r="J660" s="140">
        <v>8324411.7000000002</v>
      </c>
      <c r="K660" s="140">
        <v>8286118.4500000002</v>
      </c>
      <c r="L660" s="140">
        <v>8247825.2000000002</v>
      </c>
      <c r="M660" s="140">
        <v>8209531.9500000002</v>
      </c>
      <c r="N660" s="140">
        <v>8171238.7000000002</v>
      </c>
      <c r="O660" s="140">
        <v>8116343.4500000002</v>
      </c>
      <c r="P660" s="140">
        <v>10733393.199999999</v>
      </c>
      <c r="Q660" s="199">
        <v>10679917.609999999</v>
      </c>
      <c r="R660" s="199">
        <v>10626442.02</v>
      </c>
      <c r="S660" s="199">
        <v>10572966.43</v>
      </c>
      <c r="T660" s="199">
        <v>10519490.84</v>
      </c>
      <c r="U660" s="199">
        <v>10466015.25</v>
      </c>
      <c r="V660" s="199">
        <v>10412539.66</v>
      </c>
      <c r="W660" s="199">
        <v>10359064.07</v>
      </c>
      <c r="X660" s="199">
        <v>10305588.48</v>
      </c>
      <c r="Y660" s="199">
        <v>10227297.779999999</v>
      </c>
      <c r="Z660" s="199">
        <v>10186995.859999999</v>
      </c>
      <c r="AA660" s="199">
        <v>10084922.42</v>
      </c>
      <c r="AB660" s="199">
        <v>10017217.83</v>
      </c>
      <c r="AC660" s="199">
        <f>IFERROR(VLOOKUP('SAP Data'!$C660,'2021 Balance Sheet'!$B$7:$O$1335,'2021 Balance Sheet'!D$2, FALSE),0)</f>
        <v>12828492.59</v>
      </c>
      <c r="AD660" s="199">
        <f>IFERROR(VLOOKUP('SAP Data'!$C660,'2021 Balance Sheet'!$B$7:$O$1335,'2021 Balance Sheet'!E$2, FALSE),0)</f>
        <v>12754721.84</v>
      </c>
      <c r="AE660" s="199">
        <f>IFERROR(VLOOKUP('SAP Data'!$C660,'2021 Balance Sheet'!$B$7:$O$1335,'2021 Balance Sheet'!F$2, FALSE),0)</f>
        <v>12680951.09</v>
      </c>
      <c r="AF660" s="199">
        <f>IFERROR(VLOOKUP('SAP Data'!$C660,'2021 Balance Sheet'!$B$7:$O$1335,'2021 Balance Sheet'!G$2, FALSE),0)</f>
        <v>12607180.34</v>
      </c>
      <c r="AG660" s="199">
        <f>IFERROR(VLOOKUP('SAP Data'!$C660,'2021 Balance Sheet'!$B$7:$O$1335,'2021 Balance Sheet'!H$2, FALSE),0)</f>
        <v>12533409.59</v>
      </c>
      <c r="AH660" s="199">
        <f>IFERROR(VLOOKUP('SAP Data'!$C660,'2021 Balance Sheet'!$B$7:$O$1335,'2021 Balance Sheet'!I$2, FALSE),0)</f>
        <v>12459638.84</v>
      </c>
      <c r="AI660" s="199">
        <f>IFERROR(VLOOKUP('SAP Data'!$C660,'2021 Balance Sheet'!$B$7:$O$1335,'2021 Balance Sheet'!J$2, FALSE),0)</f>
        <v>12385868.09</v>
      </c>
      <c r="AJ660" s="199">
        <f>IFERROR(VLOOKUP('SAP Data'!$C660,'2021 Balance Sheet'!$B$7:$O$1335,'2021 Balance Sheet'!K$2, FALSE),0)</f>
        <v>12312097.34</v>
      </c>
      <c r="AK660" s="199">
        <f>IFERROR(VLOOKUP('SAP Data'!$C660,'2021 Balance Sheet'!$B$7:$O$1335,'2021 Balance Sheet'!L$2, FALSE),0)</f>
        <v>12225858.59</v>
      </c>
      <c r="AL660" s="199">
        <f>IFERROR(VLOOKUP('SAP Data'!$C660,'2021 Balance Sheet'!$B$7:$O$1335,'2021 Balance Sheet'!M$2, FALSE),0)</f>
        <v>12151046.17</v>
      </c>
      <c r="AM660" s="199">
        <f>IFERROR(VLOOKUP('SAP Data'!$C660,'2021 Balance Sheet'!$B$7:$O$1335,'2021 Balance Sheet'!N$2, FALSE),0)</f>
        <v>12076233.75</v>
      </c>
      <c r="AN660" s="199">
        <f>IFERROR(VLOOKUP('SAP Data'!$C660,'2021 Balance Sheet'!$B$7:$O$1335,'2021 Balance Sheet'!O$2, FALSE),0)</f>
        <v>11403966.48</v>
      </c>
      <c r="AO660" s="198">
        <f t="shared" si="20"/>
        <v>10017217.83</v>
      </c>
    </row>
    <row r="661" spans="1:41" ht="15.75" thickBot="1" x14ac:dyDescent="0.3">
      <c r="A661" s="26" t="str">
        <f t="shared" si="21"/>
        <v>218000</v>
      </c>
      <c r="B661" s="126" t="s">
        <v>949</v>
      </c>
      <c r="C661" s="153" t="s">
        <v>950</v>
      </c>
      <c r="D661" s="125" t="s">
        <v>4</v>
      </c>
      <c r="E661" s="139">
        <v>7149265.9500000002</v>
      </c>
      <c r="F661" s="139">
        <v>7110972.7000000002</v>
      </c>
      <c r="G661" s="139">
        <v>8439291.4499999993</v>
      </c>
      <c r="H661" s="139">
        <v>8400998.1999999993</v>
      </c>
      <c r="I661" s="139">
        <v>8362704.9500000002</v>
      </c>
      <c r="J661" s="139">
        <v>8324411.7000000002</v>
      </c>
      <c r="K661" s="139">
        <v>8286118.4500000002</v>
      </c>
      <c r="L661" s="139">
        <v>8247825.2000000002</v>
      </c>
      <c r="M661" s="139">
        <v>8209531.9500000002</v>
      </c>
      <c r="N661" s="139">
        <v>8171238.7000000002</v>
      </c>
      <c r="O661" s="139">
        <v>8116343.4500000002</v>
      </c>
      <c r="P661" s="139">
        <v>10733393.199999999</v>
      </c>
      <c r="Q661" s="199">
        <v>10679917.609999999</v>
      </c>
      <c r="R661" s="199">
        <v>10626442.02</v>
      </c>
      <c r="S661" s="199">
        <v>10572966.43</v>
      </c>
      <c r="T661" s="199">
        <v>10519490.84</v>
      </c>
      <c r="U661" s="199">
        <v>10466015.25</v>
      </c>
      <c r="V661" s="199">
        <v>10412539.66</v>
      </c>
      <c r="W661" s="199">
        <v>10359064.07</v>
      </c>
      <c r="X661" s="199">
        <v>10305588.48</v>
      </c>
      <c r="Y661" s="199">
        <v>10227297.779999999</v>
      </c>
      <c r="Z661" s="199">
        <v>10186995.859999999</v>
      </c>
      <c r="AA661" s="199">
        <v>10084922.42</v>
      </c>
      <c r="AB661" s="199">
        <v>10017217.83</v>
      </c>
      <c r="AC661" s="199">
        <f>IFERROR(VLOOKUP('SAP Data'!$C661,'2021 Balance Sheet'!$B$7:$O$1335,'2021 Balance Sheet'!D$2, FALSE),0)</f>
        <v>12828492.59</v>
      </c>
      <c r="AD661" s="199">
        <f>IFERROR(VLOOKUP('SAP Data'!$C661,'2021 Balance Sheet'!$B$7:$O$1335,'2021 Balance Sheet'!E$2, FALSE),0)</f>
        <v>12754721.84</v>
      </c>
      <c r="AE661" s="199">
        <f>IFERROR(VLOOKUP('SAP Data'!$C661,'2021 Balance Sheet'!$B$7:$O$1335,'2021 Balance Sheet'!F$2, FALSE),0)</f>
        <v>12680951.09</v>
      </c>
      <c r="AF661" s="199">
        <f>IFERROR(VLOOKUP('SAP Data'!$C661,'2021 Balance Sheet'!$B$7:$O$1335,'2021 Balance Sheet'!G$2, FALSE),0)</f>
        <v>12607180.34</v>
      </c>
      <c r="AG661" s="199">
        <f>IFERROR(VLOOKUP('SAP Data'!$C661,'2021 Balance Sheet'!$B$7:$O$1335,'2021 Balance Sheet'!H$2, FALSE),0)</f>
        <v>12533409.59</v>
      </c>
      <c r="AH661" s="199">
        <f>IFERROR(VLOOKUP('SAP Data'!$C661,'2021 Balance Sheet'!$B$7:$O$1335,'2021 Balance Sheet'!I$2, FALSE),0)</f>
        <v>12459638.84</v>
      </c>
      <c r="AI661" s="199">
        <f>IFERROR(VLOOKUP('SAP Data'!$C661,'2021 Balance Sheet'!$B$7:$O$1335,'2021 Balance Sheet'!J$2, FALSE),0)</f>
        <v>12385868.09</v>
      </c>
      <c r="AJ661" s="199">
        <f>IFERROR(VLOOKUP('SAP Data'!$C661,'2021 Balance Sheet'!$B$7:$O$1335,'2021 Balance Sheet'!K$2, FALSE),0)</f>
        <v>12312097.34</v>
      </c>
      <c r="AK661" s="199">
        <f>IFERROR(VLOOKUP('SAP Data'!$C661,'2021 Balance Sheet'!$B$7:$O$1335,'2021 Balance Sheet'!L$2, FALSE),0)</f>
        <v>12225858.59</v>
      </c>
      <c r="AL661" s="199">
        <f>IFERROR(VLOOKUP('SAP Data'!$C661,'2021 Balance Sheet'!$B$7:$O$1335,'2021 Balance Sheet'!M$2, FALSE),0)</f>
        <v>12151046.17</v>
      </c>
      <c r="AM661" s="199">
        <f>IFERROR(VLOOKUP('SAP Data'!$C661,'2021 Balance Sheet'!$B$7:$O$1335,'2021 Balance Sheet'!N$2, FALSE),0)</f>
        <v>12076233.75</v>
      </c>
      <c r="AN661" s="199">
        <f>IFERROR(VLOOKUP('SAP Data'!$C661,'2021 Balance Sheet'!$B$7:$O$1335,'2021 Balance Sheet'!O$2, FALSE),0)</f>
        <v>11403966.48</v>
      </c>
      <c r="AO661" s="198">
        <f t="shared" si="20"/>
        <v>10017217.83</v>
      </c>
    </row>
    <row r="662" spans="1:41" ht="15.75" thickBot="1" x14ac:dyDescent="0.3">
      <c r="A662" s="26" t="str">
        <f t="shared" si="21"/>
        <v>218004</v>
      </c>
      <c r="B662" s="126" t="s">
        <v>3318</v>
      </c>
      <c r="C662" s="153" t="s">
        <v>3319</v>
      </c>
      <c r="D662" s="125"/>
      <c r="E662" s="139"/>
      <c r="F662" s="139"/>
      <c r="G662" s="139"/>
      <c r="H662" s="139"/>
      <c r="I662" s="139"/>
      <c r="J662" s="139"/>
      <c r="K662" s="139"/>
      <c r="L662" s="139"/>
      <c r="M662" s="139"/>
      <c r="N662" s="139"/>
      <c r="O662" s="139"/>
      <c r="P662" s="139"/>
      <c r="Q662" s="199">
        <v>0</v>
      </c>
      <c r="R662" s="199">
        <v>0</v>
      </c>
      <c r="S662" s="199">
        <v>0</v>
      </c>
      <c r="T662" s="199">
        <v>0</v>
      </c>
      <c r="U662" s="199">
        <v>0</v>
      </c>
      <c r="V662" s="199">
        <v>0</v>
      </c>
      <c r="W662" s="199">
        <v>0</v>
      </c>
      <c r="X662" s="199">
        <v>0</v>
      </c>
      <c r="Y662" s="199">
        <v>0</v>
      </c>
      <c r="Z662" s="199">
        <v>0</v>
      </c>
      <c r="AA662" s="199">
        <v>0</v>
      </c>
      <c r="AB662" s="199">
        <v>0</v>
      </c>
      <c r="AC662" s="199">
        <f>IFERROR(VLOOKUP('SAP Data'!$C662,'2021 Balance Sheet'!$B$7:$O$1335,'2021 Balance Sheet'!D$2, FALSE),0)</f>
        <v>0</v>
      </c>
      <c r="AD662" s="199">
        <f>IFERROR(VLOOKUP('SAP Data'!$C662,'2021 Balance Sheet'!$B$7:$O$1335,'2021 Balance Sheet'!E$2, FALSE),0)</f>
        <v>0</v>
      </c>
      <c r="AE662" s="199">
        <f>IFERROR(VLOOKUP('SAP Data'!$C662,'2021 Balance Sheet'!$B$7:$O$1335,'2021 Balance Sheet'!F$2, FALSE),0)</f>
        <v>0</v>
      </c>
      <c r="AF662" s="199">
        <f>IFERROR(VLOOKUP('SAP Data'!$C662,'2021 Balance Sheet'!$B$7:$O$1335,'2021 Balance Sheet'!G$2, FALSE),0)</f>
        <v>0</v>
      </c>
      <c r="AG662" s="199">
        <f>IFERROR(VLOOKUP('SAP Data'!$C662,'2021 Balance Sheet'!$B$7:$O$1335,'2021 Balance Sheet'!H$2, FALSE),0)</f>
        <v>0</v>
      </c>
      <c r="AH662" s="199">
        <f>IFERROR(VLOOKUP('SAP Data'!$C662,'2021 Balance Sheet'!$B$7:$O$1335,'2021 Balance Sheet'!I$2, FALSE),0)</f>
        <v>0</v>
      </c>
      <c r="AI662" s="199">
        <f>IFERROR(VLOOKUP('SAP Data'!$C662,'2021 Balance Sheet'!$B$7:$O$1335,'2021 Balance Sheet'!J$2, FALSE),0)</f>
        <v>0</v>
      </c>
      <c r="AJ662" s="199">
        <f>IFERROR(VLOOKUP('SAP Data'!$C662,'2021 Balance Sheet'!$B$7:$O$1335,'2021 Balance Sheet'!K$2, FALSE),0)</f>
        <v>0</v>
      </c>
      <c r="AK662" s="199">
        <f>IFERROR(VLOOKUP('SAP Data'!$C662,'2021 Balance Sheet'!$B$7:$O$1335,'2021 Balance Sheet'!L$2, FALSE),0)</f>
        <v>0</v>
      </c>
      <c r="AL662" s="199">
        <f>IFERROR(VLOOKUP('SAP Data'!$C662,'2021 Balance Sheet'!$B$7:$O$1335,'2021 Balance Sheet'!M$2, FALSE),0)</f>
        <v>0</v>
      </c>
      <c r="AM662" s="199">
        <f>IFERROR(VLOOKUP('SAP Data'!$C662,'2021 Balance Sheet'!$B$7:$O$1335,'2021 Balance Sheet'!N$2, FALSE),0)</f>
        <v>0</v>
      </c>
      <c r="AN662" s="199">
        <f>IFERROR(VLOOKUP('SAP Data'!$C662,'2021 Balance Sheet'!$B$7:$O$1335,'2021 Balance Sheet'!O$2, FALSE),0)</f>
        <v>0</v>
      </c>
      <c r="AO662" s="198">
        <f t="shared" si="20"/>
        <v>0</v>
      </c>
    </row>
    <row r="663" spans="1:41" ht="15.75" thickBot="1" x14ac:dyDescent="0.3">
      <c r="A663" s="26" t="str">
        <f t="shared" si="21"/>
        <v>500162</v>
      </c>
      <c r="B663" s="149" t="s">
        <v>951</v>
      </c>
      <c r="C663" s="153">
        <v>500162</v>
      </c>
      <c r="D663" s="166"/>
      <c r="E663" s="140">
        <v>-516881380.11000001</v>
      </c>
      <c r="F663" s="140">
        <v>-522859130.38999999</v>
      </c>
      <c r="G663" s="140">
        <v>-528729597.44999999</v>
      </c>
      <c r="H663" s="140">
        <v>-532799833.83999997</v>
      </c>
      <c r="I663" s="140">
        <v>-518824920.76999998</v>
      </c>
      <c r="J663" s="140">
        <v>-518805001.14999998</v>
      </c>
      <c r="K663" s="140">
        <v>-512394388.17000002</v>
      </c>
      <c r="L663" s="140">
        <v>-493049857.73000002</v>
      </c>
      <c r="M663" s="140">
        <v>-487529722.86000001</v>
      </c>
      <c r="N663" s="140">
        <v>-490301269.35000002</v>
      </c>
      <c r="O663" s="140">
        <v>-492156038.74000001</v>
      </c>
      <c r="P663" s="140">
        <v>-513372097.52999997</v>
      </c>
      <c r="Q663" s="199">
        <v>-535823513.94</v>
      </c>
      <c r="R663" s="199">
        <v>-539853419.47000003</v>
      </c>
      <c r="S663" s="199">
        <v>-548754392.23000002</v>
      </c>
      <c r="T663" s="199">
        <v>-552118471.63999999</v>
      </c>
      <c r="U663" s="199">
        <v>-535880576.88999999</v>
      </c>
      <c r="V663" s="199">
        <v>-530224405.56</v>
      </c>
      <c r="W663" s="199">
        <v>-521585643.05000001</v>
      </c>
      <c r="X663" s="199">
        <v>-500827845.79000002</v>
      </c>
      <c r="Y663" s="199">
        <v>-496174870.17000002</v>
      </c>
      <c r="Z663" s="199">
        <v>-496328665.13999999</v>
      </c>
      <c r="AA663" s="199">
        <v>-500088864.85000002</v>
      </c>
      <c r="AB663" s="199">
        <v>-529177162.30000001</v>
      </c>
      <c r="AC663" s="199">
        <f>IFERROR(VLOOKUP('SAP Data'!$C663,'2021 Balance Sheet'!$B$7:$O$1335,'2021 Balance Sheet'!D$2, FALSE),0)</f>
        <v>-554057246.45000005</v>
      </c>
      <c r="AD663" s="199">
        <f>IFERROR(VLOOKUP('SAP Data'!$C663,'2021 Balance Sheet'!$B$7:$O$1335,'2021 Balance Sheet'!E$2, FALSE),0)</f>
        <v>-563639514.69000006</v>
      </c>
      <c r="AE663" s="199">
        <f>IFERROR(VLOOKUP('SAP Data'!$C663,'2021 Balance Sheet'!$B$7:$O$1335,'2021 Balance Sheet'!F$2, FALSE),0)</f>
        <v>-574739830.08000004</v>
      </c>
      <c r="AF663" s="199">
        <f>IFERROR(VLOOKUP('SAP Data'!$C663,'2021 Balance Sheet'!$B$7:$O$1335,'2021 Balance Sheet'!G$2, FALSE),0)</f>
        <v>-580675882.07000005</v>
      </c>
      <c r="AG663" s="199">
        <f>IFERROR(VLOOKUP('SAP Data'!$C663,'2021 Balance Sheet'!$B$7:$O$1335,'2021 Balance Sheet'!H$2, FALSE),0)</f>
        <v>-566118108.14999998</v>
      </c>
      <c r="AH663" s="199">
        <f>IFERROR(VLOOKUP('SAP Data'!$C663,'2021 Balance Sheet'!$B$7:$O$1335,'2021 Balance Sheet'!I$2, FALSE),0)</f>
        <v>-561344694.28999996</v>
      </c>
      <c r="AI663" s="199">
        <f>IFERROR(VLOOKUP('SAP Data'!$C663,'2021 Balance Sheet'!$B$7:$O$1335,'2021 Balance Sheet'!J$2, FALSE),0)</f>
        <v>-553783838.12</v>
      </c>
      <c r="AJ663" s="199">
        <f>IFERROR(VLOOKUP('SAP Data'!$C663,'2021 Balance Sheet'!$B$7:$O$1335,'2021 Balance Sheet'!K$2, FALSE),0)</f>
        <v>-532669917.08999997</v>
      </c>
      <c r="AK663" s="199">
        <f>IFERROR(VLOOKUP('SAP Data'!$C663,'2021 Balance Sheet'!$B$7:$O$1335,'2021 Balance Sheet'!L$2, FALSE),0)</f>
        <v>-526327292.51999998</v>
      </c>
      <c r="AL663" s="199">
        <f>IFERROR(VLOOKUP('SAP Data'!$C663,'2021 Balance Sheet'!$B$7:$O$1335,'2021 Balance Sheet'!M$2, FALSE),0)</f>
        <v>-528581281.43000001</v>
      </c>
      <c r="AM663" s="199">
        <f>IFERROR(VLOOKUP('SAP Data'!$C663,'2021 Balance Sheet'!$B$7:$O$1335,'2021 Balance Sheet'!N$2, FALSE),0)</f>
        <v>-529764297.27999997</v>
      </c>
      <c r="AN663" s="199">
        <f>IFERROR(VLOOKUP('SAP Data'!$C663,'2021 Balance Sheet'!$B$7:$O$1335,'2021 Balance Sheet'!O$2, FALSE),0)</f>
        <v>-553389266.59000003</v>
      </c>
      <c r="AO663" s="198">
        <f t="shared" si="20"/>
        <v>-529177162.30000001</v>
      </c>
    </row>
    <row r="664" spans="1:41" ht="15.75" thickBot="1" x14ac:dyDescent="0.3">
      <c r="A664" s="26" t="str">
        <f t="shared" si="21"/>
        <v>500163</v>
      </c>
      <c r="B664" s="126" t="s">
        <v>951</v>
      </c>
      <c r="C664" s="153">
        <v>500163</v>
      </c>
      <c r="D664" s="166"/>
      <c r="E664" s="139">
        <v>-496404048.19999999</v>
      </c>
      <c r="F664" s="139">
        <v>-496404048.19999999</v>
      </c>
      <c r="G664" s="139">
        <v>-497770660.19999999</v>
      </c>
      <c r="H664" s="139">
        <v>-497770660.19999999</v>
      </c>
      <c r="I664" s="139">
        <v>-497770660.19999999</v>
      </c>
      <c r="J664" s="139">
        <v>-497770660.19999999</v>
      </c>
      <c r="K664" s="139">
        <v>-497770660.19999999</v>
      </c>
      <c r="L664" s="139">
        <v>-497770660.19999999</v>
      </c>
      <c r="M664" s="139">
        <v>-497770660.19999999</v>
      </c>
      <c r="N664" s="139">
        <v>-497770660.19999999</v>
      </c>
      <c r="O664" s="139">
        <v>-497770660.19999999</v>
      </c>
      <c r="P664" s="139">
        <v>-497770660.19999999</v>
      </c>
      <c r="Q664" s="199">
        <v>-513372097.52999997</v>
      </c>
      <c r="R664" s="199">
        <v>-513372097.52999997</v>
      </c>
      <c r="S664" s="199">
        <v>-513372097.52999997</v>
      </c>
      <c r="T664" s="199">
        <v>-513372097.52999997</v>
      </c>
      <c r="U664" s="199">
        <v>-513372097.52999997</v>
      </c>
      <c r="V664" s="199">
        <v>-513372097.52999997</v>
      </c>
      <c r="W664" s="199">
        <v>-513372097.52999997</v>
      </c>
      <c r="X664" s="199">
        <v>-513372097.52999997</v>
      </c>
      <c r="Y664" s="199">
        <v>-513372097.52999997</v>
      </c>
      <c r="Z664" s="199">
        <v>-513372097.52999997</v>
      </c>
      <c r="AA664" s="199">
        <v>-513372097.52999997</v>
      </c>
      <c r="AB664" s="199">
        <v>-513372097.52999997</v>
      </c>
      <c r="AC664" s="199">
        <f>IFERROR(VLOOKUP('SAP Data'!$C664,'2021 Balance Sheet'!$B$7:$O$1335,'2021 Balance Sheet'!D$2, FALSE),0)</f>
        <v>-528580153.88</v>
      </c>
      <c r="AD664" s="199">
        <f>IFERROR(VLOOKUP('SAP Data'!$C664,'2021 Balance Sheet'!$B$7:$O$1335,'2021 Balance Sheet'!E$2, FALSE),0)</f>
        <v>-528580153.88</v>
      </c>
      <c r="AE664" s="199">
        <f>IFERROR(VLOOKUP('SAP Data'!$C664,'2021 Balance Sheet'!$B$7:$O$1335,'2021 Balance Sheet'!F$2, FALSE),0)</f>
        <v>-528580153.88</v>
      </c>
      <c r="AF664" s="199">
        <f>IFERROR(VLOOKUP('SAP Data'!$C664,'2021 Balance Sheet'!$B$7:$O$1335,'2021 Balance Sheet'!G$2, FALSE),0)</f>
        <v>-528580153.88</v>
      </c>
      <c r="AG664" s="199">
        <f>IFERROR(VLOOKUP('SAP Data'!$C664,'2021 Balance Sheet'!$B$7:$O$1335,'2021 Balance Sheet'!H$2, FALSE),0)</f>
        <v>-528580153.88</v>
      </c>
      <c r="AH664" s="199">
        <f>IFERROR(VLOOKUP('SAP Data'!$C664,'2021 Balance Sheet'!$B$7:$O$1335,'2021 Balance Sheet'!I$2, FALSE),0)</f>
        <v>-528580153.88</v>
      </c>
      <c r="AI664" s="199">
        <f>IFERROR(VLOOKUP('SAP Data'!$C664,'2021 Balance Sheet'!$B$7:$O$1335,'2021 Balance Sheet'!J$2, FALSE),0)</f>
        <v>-528580153.88</v>
      </c>
      <c r="AJ664" s="199">
        <f>IFERROR(VLOOKUP('SAP Data'!$C664,'2021 Balance Sheet'!$B$7:$O$1335,'2021 Balance Sheet'!K$2, FALSE),0)</f>
        <v>-528580153.88</v>
      </c>
      <c r="AK664" s="199">
        <f>IFERROR(VLOOKUP('SAP Data'!$C664,'2021 Balance Sheet'!$B$7:$O$1335,'2021 Balance Sheet'!L$2, FALSE),0)</f>
        <v>-528580153.88</v>
      </c>
      <c r="AL664" s="199">
        <f>IFERROR(VLOOKUP('SAP Data'!$C664,'2021 Balance Sheet'!$B$7:$O$1335,'2021 Balance Sheet'!M$2, FALSE),0)</f>
        <v>-528580153.88</v>
      </c>
      <c r="AM664" s="199">
        <f>IFERROR(VLOOKUP('SAP Data'!$C664,'2021 Balance Sheet'!$B$7:$O$1335,'2021 Balance Sheet'!N$2, FALSE),0)</f>
        <v>-528580153.88</v>
      </c>
      <c r="AN664" s="199">
        <f>IFERROR(VLOOKUP('SAP Data'!$C664,'2021 Balance Sheet'!$B$7:$O$1335,'2021 Balance Sheet'!O$2, FALSE),0)</f>
        <v>-528580153.88</v>
      </c>
      <c r="AO664" s="198">
        <f t="shared" si="20"/>
        <v>-513372097.52999997</v>
      </c>
    </row>
    <row r="665" spans="1:41" ht="15.75" thickBot="1" x14ac:dyDescent="0.3">
      <c r="A665" s="26" t="str">
        <f t="shared" si="21"/>
        <v>216000</v>
      </c>
      <c r="B665" s="150" t="s">
        <v>951</v>
      </c>
      <c r="C665" s="153" t="s">
        <v>953</v>
      </c>
      <c r="D665" s="125" t="s">
        <v>4</v>
      </c>
      <c r="E665" s="140">
        <v>-471986440.02999997</v>
      </c>
      <c r="F665" s="140">
        <v>-471986440.02999997</v>
      </c>
      <c r="G665" s="140">
        <v>-473353052.02999997</v>
      </c>
      <c r="H665" s="140">
        <v>-473353052.02999997</v>
      </c>
      <c r="I665" s="140">
        <v>-473353052.02999997</v>
      </c>
      <c r="J665" s="140">
        <v>-473353052.02999997</v>
      </c>
      <c r="K665" s="140">
        <v>-473353052.02999997</v>
      </c>
      <c r="L665" s="140">
        <v>-473353052.02999997</v>
      </c>
      <c r="M665" s="140">
        <v>-473353052.02999997</v>
      </c>
      <c r="N665" s="140">
        <v>-473353052.02999997</v>
      </c>
      <c r="O665" s="140">
        <v>-473353052.02999997</v>
      </c>
      <c r="P665" s="140">
        <v>-473353052.02999997</v>
      </c>
      <c r="Q665" s="199">
        <v>-488954489.36000001</v>
      </c>
      <c r="R665" s="199">
        <v>-488954489.36000001</v>
      </c>
      <c r="S665" s="199">
        <v>-488954489.36000001</v>
      </c>
      <c r="T665" s="199">
        <v>-488954489.36000001</v>
      </c>
      <c r="U665" s="199">
        <v>-488954489.36000001</v>
      </c>
      <c r="V665" s="199">
        <v>-488954489.36000001</v>
      </c>
      <c r="W665" s="199">
        <v>-488954489.36000001</v>
      </c>
      <c r="X665" s="199">
        <v>-488954489.36000001</v>
      </c>
      <c r="Y665" s="199">
        <v>-488954489.36000001</v>
      </c>
      <c r="Z665" s="199">
        <v>-488954489.36000001</v>
      </c>
      <c r="AA665" s="199">
        <v>-488954489.36000001</v>
      </c>
      <c r="AB665" s="199">
        <v>-488954489.36000001</v>
      </c>
      <c r="AC665" s="199">
        <f>IFERROR(VLOOKUP('SAP Data'!$C665,'2021 Balance Sheet'!$B$7:$O$1335,'2021 Balance Sheet'!D$2, FALSE),0)</f>
        <v>-504162545.70999998</v>
      </c>
      <c r="AD665" s="199">
        <f>IFERROR(VLOOKUP('SAP Data'!$C665,'2021 Balance Sheet'!$B$7:$O$1335,'2021 Balance Sheet'!E$2, FALSE),0)</f>
        <v>-504162545.70999998</v>
      </c>
      <c r="AE665" s="199">
        <f>IFERROR(VLOOKUP('SAP Data'!$C665,'2021 Balance Sheet'!$B$7:$O$1335,'2021 Balance Sheet'!F$2, FALSE),0)</f>
        <v>-504162545.70999998</v>
      </c>
      <c r="AF665" s="199">
        <f>IFERROR(VLOOKUP('SAP Data'!$C665,'2021 Balance Sheet'!$B$7:$O$1335,'2021 Balance Sheet'!G$2, FALSE),0)</f>
        <v>-504162545.70999998</v>
      </c>
      <c r="AG665" s="199">
        <f>IFERROR(VLOOKUP('SAP Data'!$C665,'2021 Balance Sheet'!$B$7:$O$1335,'2021 Balance Sheet'!H$2, FALSE),0)</f>
        <v>-504162545.70999998</v>
      </c>
      <c r="AH665" s="199">
        <f>IFERROR(VLOOKUP('SAP Data'!$C665,'2021 Balance Sheet'!$B$7:$O$1335,'2021 Balance Sheet'!I$2, FALSE),0)</f>
        <v>-504162545.70999998</v>
      </c>
      <c r="AI665" s="199">
        <f>IFERROR(VLOOKUP('SAP Data'!$C665,'2021 Balance Sheet'!$B$7:$O$1335,'2021 Balance Sheet'!J$2, FALSE),0)</f>
        <v>-504162545.70999998</v>
      </c>
      <c r="AJ665" s="199">
        <f>IFERROR(VLOOKUP('SAP Data'!$C665,'2021 Balance Sheet'!$B$7:$O$1335,'2021 Balance Sheet'!K$2, FALSE),0)</f>
        <v>-504162545.70999998</v>
      </c>
      <c r="AK665" s="199">
        <f>IFERROR(VLOOKUP('SAP Data'!$C665,'2021 Balance Sheet'!$B$7:$O$1335,'2021 Balance Sheet'!L$2, FALSE),0)</f>
        <v>-504162545.70999998</v>
      </c>
      <c r="AL665" s="199">
        <f>IFERROR(VLOOKUP('SAP Data'!$C665,'2021 Balance Sheet'!$B$7:$O$1335,'2021 Balance Sheet'!M$2, FALSE),0)</f>
        <v>-504162545.70999998</v>
      </c>
      <c r="AM665" s="199">
        <f>IFERROR(VLOOKUP('SAP Data'!$C665,'2021 Balance Sheet'!$B$7:$O$1335,'2021 Balance Sheet'!N$2, FALSE),0)</f>
        <v>-504162545.70999998</v>
      </c>
      <c r="AN665" s="199">
        <f>IFERROR(VLOOKUP('SAP Data'!$C665,'2021 Balance Sheet'!$B$7:$O$1335,'2021 Balance Sheet'!O$2, FALSE),0)</f>
        <v>-504162545.70999998</v>
      </c>
      <c r="AO665" s="198">
        <f t="shared" si="20"/>
        <v>-488954489.36000001</v>
      </c>
    </row>
    <row r="666" spans="1:41" ht="15.75" thickBot="1" x14ac:dyDescent="0.3">
      <c r="A666" s="26" t="str">
        <f t="shared" si="21"/>
        <v>216016</v>
      </c>
      <c r="B666" s="150" t="s">
        <v>955</v>
      </c>
      <c r="C666" s="153" t="s">
        <v>956</v>
      </c>
      <c r="D666" s="125" t="s">
        <v>4</v>
      </c>
      <c r="E666" s="139">
        <v>2562211.71</v>
      </c>
      <c r="F666" s="139">
        <v>2562211.71</v>
      </c>
      <c r="G666" s="139">
        <v>2562211.71</v>
      </c>
      <c r="H666" s="139">
        <v>2562211.71</v>
      </c>
      <c r="I666" s="139">
        <v>2562211.71</v>
      </c>
      <c r="J666" s="139">
        <v>2562211.71</v>
      </c>
      <c r="K666" s="139">
        <v>2562211.71</v>
      </c>
      <c r="L666" s="139">
        <v>2562211.71</v>
      </c>
      <c r="M666" s="139">
        <v>2562211.71</v>
      </c>
      <c r="N666" s="139">
        <v>2562211.71</v>
      </c>
      <c r="O666" s="139">
        <v>2562211.71</v>
      </c>
      <c r="P666" s="139">
        <v>2562211.71</v>
      </c>
      <c r="Q666" s="199">
        <v>2562211.71</v>
      </c>
      <c r="R666" s="199">
        <v>2562211.71</v>
      </c>
      <c r="S666" s="199">
        <v>2562211.71</v>
      </c>
      <c r="T666" s="199">
        <v>2562211.71</v>
      </c>
      <c r="U666" s="199">
        <v>2562211.71</v>
      </c>
      <c r="V666" s="199">
        <v>2562211.71</v>
      </c>
      <c r="W666" s="199">
        <v>2562211.71</v>
      </c>
      <c r="X666" s="199">
        <v>2562211.71</v>
      </c>
      <c r="Y666" s="199">
        <v>2562211.71</v>
      </c>
      <c r="Z666" s="199">
        <v>2562211.71</v>
      </c>
      <c r="AA666" s="199">
        <v>2562211.71</v>
      </c>
      <c r="AB666" s="199">
        <v>2562211.71</v>
      </c>
      <c r="AC666" s="199">
        <f>IFERROR(VLOOKUP('SAP Data'!$C666,'2021 Balance Sheet'!$B$7:$O$1335,'2021 Balance Sheet'!D$2, FALSE),0)</f>
        <v>2562211.71</v>
      </c>
      <c r="AD666" s="199">
        <f>IFERROR(VLOOKUP('SAP Data'!$C666,'2021 Balance Sheet'!$B$7:$O$1335,'2021 Balance Sheet'!E$2, FALSE),0)</f>
        <v>2562211.71</v>
      </c>
      <c r="AE666" s="199">
        <f>IFERROR(VLOOKUP('SAP Data'!$C666,'2021 Balance Sheet'!$B$7:$O$1335,'2021 Balance Sheet'!F$2, FALSE),0)</f>
        <v>2562211.71</v>
      </c>
      <c r="AF666" s="199">
        <f>IFERROR(VLOOKUP('SAP Data'!$C666,'2021 Balance Sheet'!$B$7:$O$1335,'2021 Balance Sheet'!G$2, FALSE),0)</f>
        <v>2562211.71</v>
      </c>
      <c r="AG666" s="199">
        <f>IFERROR(VLOOKUP('SAP Data'!$C666,'2021 Balance Sheet'!$B$7:$O$1335,'2021 Balance Sheet'!H$2, FALSE),0)</f>
        <v>2562211.71</v>
      </c>
      <c r="AH666" s="199">
        <f>IFERROR(VLOOKUP('SAP Data'!$C666,'2021 Balance Sheet'!$B$7:$O$1335,'2021 Balance Sheet'!I$2, FALSE),0)</f>
        <v>2562211.71</v>
      </c>
      <c r="AI666" s="199">
        <f>IFERROR(VLOOKUP('SAP Data'!$C666,'2021 Balance Sheet'!$B$7:$O$1335,'2021 Balance Sheet'!J$2, FALSE),0)</f>
        <v>2562211.71</v>
      </c>
      <c r="AJ666" s="199">
        <f>IFERROR(VLOOKUP('SAP Data'!$C666,'2021 Balance Sheet'!$B$7:$O$1335,'2021 Balance Sheet'!K$2, FALSE),0)</f>
        <v>2562211.71</v>
      </c>
      <c r="AK666" s="199">
        <f>IFERROR(VLOOKUP('SAP Data'!$C666,'2021 Balance Sheet'!$B$7:$O$1335,'2021 Balance Sheet'!L$2, FALSE),0)</f>
        <v>2562211.71</v>
      </c>
      <c r="AL666" s="199">
        <f>IFERROR(VLOOKUP('SAP Data'!$C666,'2021 Balance Sheet'!$B$7:$O$1335,'2021 Balance Sheet'!M$2, FALSE),0)</f>
        <v>2562211.71</v>
      </c>
      <c r="AM666" s="199">
        <f>IFERROR(VLOOKUP('SAP Data'!$C666,'2021 Balance Sheet'!$B$7:$O$1335,'2021 Balance Sheet'!N$2, FALSE),0)</f>
        <v>2562211.71</v>
      </c>
      <c r="AN666" s="199">
        <f>IFERROR(VLOOKUP('SAP Data'!$C666,'2021 Balance Sheet'!$B$7:$O$1335,'2021 Balance Sheet'!O$2, FALSE),0)</f>
        <v>2562211.71</v>
      </c>
      <c r="AO666" s="198">
        <f t="shared" si="20"/>
        <v>2562211.71</v>
      </c>
    </row>
    <row r="667" spans="1:41" ht="15.75" thickBot="1" x14ac:dyDescent="0.3">
      <c r="A667" s="26" t="str">
        <f t="shared" si="21"/>
        <v>216018</v>
      </c>
      <c r="B667" s="150" t="s">
        <v>958</v>
      </c>
      <c r="C667" s="153" t="s">
        <v>959</v>
      </c>
      <c r="D667" s="125" t="s">
        <v>4</v>
      </c>
      <c r="E667" s="140">
        <v>8436924.7599999998</v>
      </c>
      <c r="F667" s="140">
        <v>8436924.7599999998</v>
      </c>
      <c r="G667" s="140">
        <v>8436924.7599999998</v>
      </c>
      <c r="H667" s="140">
        <v>8436924.7599999998</v>
      </c>
      <c r="I667" s="140">
        <v>8436924.7599999998</v>
      </c>
      <c r="J667" s="140">
        <v>8436924.7599999998</v>
      </c>
      <c r="K667" s="140">
        <v>8436924.7599999998</v>
      </c>
      <c r="L667" s="140">
        <v>8436924.7599999998</v>
      </c>
      <c r="M667" s="140">
        <v>8436924.7599999998</v>
      </c>
      <c r="N667" s="140">
        <v>8436924.7599999998</v>
      </c>
      <c r="O667" s="140">
        <v>8436924.7599999998</v>
      </c>
      <c r="P667" s="140">
        <v>8436924.7599999998</v>
      </c>
      <c r="Q667" s="199">
        <v>8436924.7599999998</v>
      </c>
      <c r="R667" s="199">
        <v>8436924.7599999998</v>
      </c>
      <c r="S667" s="199">
        <v>8436924.7599999998</v>
      </c>
      <c r="T667" s="199">
        <v>8436924.7599999998</v>
      </c>
      <c r="U667" s="199">
        <v>8436924.7599999998</v>
      </c>
      <c r="V667" s="199">
        <v>8436924.7599999998</v>
      </c>
      <c r="W667" s="199">
        <v>8436924.7599999998</v>
      </c>
      <c r="X667" s="199">
        <v>8436924.7599999998</v>
      </c>
      <c r="Y667" s="199">
        <v>8436924.7599999998</v>
      </c>
      <c r="Z667" s="199">
        <v>8436924.7599999998</v>
      </c>
      <c r="AA667" s="199">
        <v>8436924.7599999998</v>
      </c>
      <c r="AB667" s="199">
        <v>8436924.7599999998</v>
      </c>
      <c r="AC667" s="199">
        <f>IFERROR(VLOOKUP('SAP Data'!$C667,'2021 Balance Sheet'!$B$7:$O$1335,'2021 Balance Sheet'!D$2, FALSE),0)</f>
        <v>8436924.7599999998</v>
      </c>
      <c r="AD667" s="199">
        <f>IFERROR(VLOOKUP('SAP Data'!$C667,'2021 Balance Sheet'!$B$7:$O$1335,'2021 Balance Sheet'!E$2, FALSE),0)</f>
        <v>8436924.7599999998</v>
      </c>
      <c r="AE667" s="199">
        <f>IFERROR(VLOOKUP('SAP Data'!$C667,'2021 Balance Sheet'!$B$7:$O$1335,'2021 Balance Sheet'!F$2, FALSE),0)</f>
        <v>8436924.7599999998</v>
      </c>
      <c r="AF667" s="199">
        <f>IFERROR(VLOOKUP('SAP Data'!$C667,'2021 Balance Sheet'!$B$7:$O$1335,'2021 Balance Sheet'!G$2, FALSE),0)</f>
        <v>8436924.7599999998</v>
      </c>
      <c r="AG667" s="199">
        <f>IFERROR(VLOOKUP('SAP Data'!$C667,'2021 Balance Sheet'!$B$7:$O$1335,'2021 Balance Sheet'!H$2, FALSE),0)</f>
        <v>8436924.7599999998</v>
      </c>
      <c r="AH667" s="199">
        <f>IFERROR(VLOOKUP('SAP Data'!$C667,'2021 Balance Sheet'!$B$7:$O$1335,'2021 Balance Sheet'!I$2, FALSE),0)</f>
        <v>8436924.7599999998</v>
      </c>
      <c r="AI667" s="199">
        <f>IFERROR(VLOOKUP('SAP Data'!$C667,'2021 Balance Sheet'!$B$7:$O$1335,'2021 Balance Sheet'!J$2, FALSE),0)</f>
        <v>8436924.7599999998</v>
      </c>
      <c r="AJ667" s="199">
        <f>IFERROR(VLOOKUP('SAP Data'!$C667,'2021 Balance Sheet'!$B$7:$O$1335,'2021 Balance Sheet'!K$2, FALSE),0)</f>
        <v>8436924.7599999998</v>
      </c>
      <c r="AK667" s="199">
        <f>IFERROR(VLOOKUP('SAP Data'!$C667,'2021 Balance Sheet'!$B$7:$O$1335,'2021 Balance Sheet'!L$2, FALSE),0)</f>
        <v>8436924.7599999998</v>
      </c>
      <c r="AL667" s="199">
        <f>IFERROR(VLOOKUP('SAP Data'!$C667,'2021 Balance Sheet'!$B$7:$O$1335,'2021 Balance Sheet'!M$2, FALSE),0)</f>
        <v>8436924.7599999998</v>
      </c>
      <c r="AM667" s="199">
        <f>IFERROR(VLOOKUP('SAP Data'!$C667,'2021 Balance Sheet'!$B$7:$O$1335,'2021 Balance Sheet'!N$2, FALSE),0)</f>
        <v>8436924.7599999998</v>
      </c>
      <c r="AN667" s="199">
        <f>IFERROR(VLOOKUP('SAP Data'!$C667,'2021 Balance Sheet'!$B$7:$O$1335,'2021 Balance Sheet'!O$2, FALSE),0)</f>
        <v>8436924.7599999998</v>
      </c>
      <c r="AO667" s="198">
        <f t="shared" si="20"/>
        <v>8436924.7599999998</v>
      </c>
    </row>
    <row r="668" spans="1:41" ht="15.75" thickBot="1" x14ac:dyDescent="0.3">
      <c r="A668" s="26" t="str">
        <f t="shared" si="21"/>
        <v>216100</v>
      </c>
      <c r="B668" s="150" t="s">
        <v>961</v>
      </c>
      <c r="C668" s="153" t="s">
        <v>962</v>
      </c>
      <c r="D668" s="125" t="s">
        <v>4</v>
      </c>
      <c r="E668" s="139">
        <v>933350.75</v>
      </c>
      <c r="F668" s="139">
        <v>933350.75</v>
      </c>
      <c r="G668" s="139">
        <v>933350.75</v>
      </c>
      <c r="H668" s="139">
        <v>933350.75</v>
      </c>
      <c r="I668" s="139">
        <v>933350.75</v>
      </c>
      <c r="J668" s="139">
        <v>933350.75</v>
      </c>
      <c r="K668" s="139">
        <v>933350.75</v>
      </c>
      <c r="L668" s="139">
        <v>933350.75</v>
      </c>
      <c r="M668" s="139">
        <v>933350.75</v>
      </c>
      <c r="N668" s="139">
        <v>933350.75</v>
      </c>
      <c r="O668" s="139">
        <v>933350.75</v>
      </c>
      <c r="P668" s="139">
        <v>933350.75</v>
      </c>
      <c r="Q668" s="199">
        <v>933350.75</v>
      </c>
      <c r="R668" s="199">
        <v>933350.75</v>
      </c>
      <c r="S668" s="199">
        <v>933350.75</v>
      </c>
      <c r="T668" s="199">
        <v>933350.75</v>
      </c>
      <c r="U668" s="199">
        <v>933350.75</v>
      </c>
      <c r="V668" s="199">
        <v>933350.75</v>
      </c>
      <c r="W668" s="199">
        <v>933350.75</v>
      </c>
      <c r="X668" s="199">
        <v>933350.75</v>
      </c>
      <c r="Y668" s="199">
        <v>933350.75</v>
      </c>
      <c r="Z668" s="199">
        <v>933350.75</v>
      </c>
      <c r="AA668" s="199">
        <v>933350.75</v>
      </c>
      <c r="AB668" s="199">
        <v>933350.75</v>
      </c>
      <c r="AC668" s="199">
        <f>IFERROR(VLOOKUP('SAP Data'!$C668,'2021 Balance Sheet'!$B$7:$O$1335,'2021 Balance Sheet'!D$2, FALSE),0)</f>
        <v>933350.75</v>
      </c>
      <c r="AD668" s="199">
        <f>IFERROR(VLOOKUP('SAP Data'!$C668,'2021 Balance Sheet'!$B$7:$O$1335,'2021 Balance Sheet'!E$2, FALSE),0)</f>
        <v>933350.75</v>
      </c>
      <c r="AE668" s="199">
        <f>IFERROR(VLOOKUP('SAP Data'!$C668,'2021 Balance Sheet'!$B$7:$O$1335,'2021 Balance Sheet'!F$2, FALSE),0)</f>
        <v>933350.75</v>
      </c>
      <c r="AF668" s="199">
        <f>IFERROR(VLOOKUP('SAP Data'!$C668,'2021 Balance Sheet'!$B$7:$O$1335,'2021 Balance Sheet'!G$2, FALSE),0)</f>
        <v>933350.75</v>
      </c>
      <c r="AG668" s="199">
        <f>IFERROR(VLOOKUP('SAP Data'!$C668,'2021 Balance Sheet'!$B$7:$O$1335,'2021 Balance Sheet'!H$2, FALSE),0)</f>
        <v>933350.75</v>
      </c>
      <c r="AH668" s="199">
        <f>IFERROR(VLOOKUP('SAP Data'!$C668,'2021 Balance Sheet'!$B$7:$O$1335,'2021 Balance Sheet'!I$2, FALSE),0)</f>
        <v>933350.75</v>
      </c>
      <c r="AI668" s="199">
        <f>IFERROR(VLOOKUP('SAP Data'!$C668,'2021 Balance Sheet'!$B$7:$O$1335,'2021 Balance Sheet'!J$2, FALSE),0)</f>
        <v>933350.75</v>
      </c>
      <c r="AJ668" s="199">
        <f>IFERROR(VLOOKUP('SAP Data'!$C668,'2021 Balance Sheet'!$B$7:$O$1335,'2021 Balance Sheet'!K$2, FALSE),0)</f>
        <v>933350.75</v>
      </c>
      <c r="AK668" s="199">
        <f>IFERROR(VLOOKUP('SAP Data'!$C668,'2021 Balance Sheet'!$B$7:$O$1335,'2021 Balance Sheet'!L$2, FALSE),0)</f>
        <v>933350.75</v>
      </c>
      <c r="AL668" s="199">
        <f>IFERROR(VLOOKUP('SAP Data'!$C668,'2021 Balance Sheet'!$B$7:$O$1335,'2021 Balance Sheet'!M$2, FALSE),0)</f>
        <v>933350.75</v>
      </c>
      <c r="AM668" s="199">
        <f>IFERROR(VLOOKUP('SAP Data'!$C668,'2021 Balance Sheet'!$B$7:$O$1335,'2021 Balance Sheet'!N$2, FALSE),0)</f>
        <v>933350.75</v>
      </c>
      <c r="AN668" s="199">
        <f>IFERROR(VLOOKUP('SAP Data'!$C668,'2021 Balance Sheet'!$B$7:$O$1335,'2021 Balance Sheet'!O$2, FALSE),0)</f>
        <v>933350.75</v>
      </c>
      <c r="AO668" s="198">
        <f t="shared" si="20"/>
        <v>933350.75</v>
      </c>
    </row>
    <row r="669" spans="1:41" ht="15.75" thickBot="1" x14ac:dyDescent="0.3">
      <c r="A669" s="26" t="str">
        <f t="shared" si="21"/>
        <v>216999</v>
      </c>
      <c r="B669" s="150" t="s">
        <v>964</v>
      </c>
      <c r="C669" s="153" t="s">
        <v>965</v>
      </c>
      <c r="D669" s="125" t="s">
        <v>4</v>
      </c>
      <c r="E669" s="140">
        <v>-36350095.390000001</v>
      </c>
      <c r="F669" s="140">
        <v>-36350095.390000001</v>
      </c>
      <c r="G669" s="140">
        <v>-36350095.390000001</v>
      </c>
      <c r="H669" s="140">
        <v>-36350095.390000001</v>
      </c>
      <c r="I669" s="140">
        <v>-36350095.390000001</v>
      </c>
      <c r="J669" s="140">
        <v>-36350095.390000001</v>
      </c>
      <c r="K669" s="140">
        <v>-36350095.390000001</v>
      </c>
      <c r="L669" s="140">
        <v>-36350095.390000001</v>
      </c>
      <c r="M669" s="140">
        <v>-36350095.390000001</v>
      </c>
      <c r="N669" s="140">
        <v>-36350095.390000001</v>
      </c>
      <c r="O669" s="140">
        <v>-36350095.390000001</v>
      </c>
      <c r="P669" s="140">
        <v>-36350095.390000001</v>
      </c>
      <c r="Q669" s="199">
        <v>-36350095.390000001</v>
      </c>
      <c r="R669" s="199">
        <v>-36350095.390000001</v>
      </c>
      <c r="S669" s="199">
        <v>-36350095.390000001</v>
      </c>
      <c r="T669" s="199">
        <v>-36350095.390000001</v>
      </c>
      <c r="U669" s="199">
        <v>-36350095.390000001</v>
      </c>
      <c r="V669" s="199">
        <v>-36350095.390000001</v>
      </c>
      <c r="W669" s="199">
        <v>-36350095.390000001</v>
      </c>
      <c r="X669" s="199">
        <v>-36350095.390000001</v>
      </c>
      <c r="Y669" s="199">
        <v>-36350095.390000001</v>
      </c>
      <c r="Z669" s="199">
        <v>-36350095.390000001</v>
      </c>
      <c r="AA669" s="199">
        <v>-36350095.390000001</v>
      </c>
      <c r="AB669" s="199">
        <v>-36350095.390000001</v>
      </c>
      <c r="AC669" s="199">
        <f>IFERROR(VLOOKUP('SAP Data'!$C669,'2021 Balance Sheet'!$B$7:$O$1335,'2021 Balance Sheet'!D$2, FALSE),0)</f>
        <v>-36350095.390000001</v>
      </c>
      <c r="AD669" s="199">
        <f>IFERROR(VLOOKUP('SAP Data'!$C669,'2021 Balance Sheet'!$B$7:$O$1335,'2021 Balance Sheet'!E$2, FALSE),0)</f>
        <v>-36350095.390000001</v>
      </c>
      <c r="AE669" s="199">
        <f>IFERROR(VLOOKUP('SAP Data'!$C669,'2021 Balance Sheet'!$B$7:$O$1335,'2021 Balance Sheet'!F$2, FALSE),0)</f>
        <v>-36350095.390000001</v>
      </c>
      <c r="AF669" s="199">
        <f>IFERROR(VLOOKUP('SAP Data'!$C669,'2021 Balance Sheet'!$B$7:$O$1335,'2021 Balance Sheet'!G$2, FALSE),0)</f>
        <v>-36350095.390000001</v>
      </c>
      <c r="AG669" s="199">
        <f>IFERROR(VLOOKUP('SAP Data'!$C669,'2021 Balance Sheet'!$B$7:$O$1335,'2021 Balance Sheet'!H$2, FALSE),0)</f>
        <v>-36350095.390000001</v>
      </c>
      <c r="AH669" s="199">
        <f>IFERROR(VLOOKUP('SAP Data'!$C669,'2021 Balance Sheet'!$B$7:$O$1335,'2021 Balance Sheet'!I$2, FALSE),0)</f>
        <v>-36350095.390000001</v>
      </c>
      <c r="AI669" s="199">
        <f>IFERROR(VLOOKUP('SAP Data'!$C669,'2021 Balance Sheet'!$B$7:$O$1335,'2021 Balance Sheet'!J$2, FALSE),0)</f>
        <v>-36350095.390000001</v>
      </c>
      <c r="AJ669" s="199">
        <f>IFERROR(VLOOKUP('SAP Data'!$C669,'2021 Balance Sheet'!$B$7:$O$1335,'2021 Balance Sheet'!K$2, FALSE),0)</f>
        <v>-36350095.390000001</v>
      </c>
      <c r="AK669" s="199">
        <f>IFERROR(VLOOKUP('SAP Data'!$C669,'2021 Balance Sheet'!$B$7:$O$1335,'2021 Balance Sheet'!L$2, FALSE),0)</f>
        <v>-36350095.390000001</v>
      </c>
      <c r="AL669" s="199">
        <f>IFERROR(VLOOKUP('SAP Data'!$C669,'2021 Balance Sheet'!$B$7:$O$1335,'2021 Balance Sheet'!M$2, FALSE),0)</f>
        <v>-36350095.390000001</v>
      </c>
      <c r="AM669" s="199">
        <f>IFERROR(VLOOKUP('SAP Data'!$C669,'2021 Balance Sheet'!$B$7:$O$1335,'2021 Balance Sheet'!N$2, FALSE),0)</f>
        <v>-36350095.390000001</v>
      </c>
      <c r="AN669" s="199">
        <f>IFERROR(VLOOKUP('SAP Data'!$C669,'2021 Balance Sheet'!$B$7:$O$1335,'2021 Balance Sheet'!O$2, FALSE),0)</f>
        <v>-36350095.390000001</v>
      </c>
      <c r="AO669" s="198">
        <f t="shared" si="20"/>
        <v>-36350095.390000001</v>
      </c>
    </row>
    <row r="670" spans="1:41" ht="15.75" thickBot="1" x14ac:dyDescent="0.3">
      <c r="A670" s="26" t="str">
        <f t="shared" si="21"/>
        <v>500164</v>
      </c>
      <c r="B670" s="126" t="s">
        <v>967</v>
      </c>
      <c r="C670" s="153">
        <v>500164</v>
      </c>
      <c r="D670" s="166"/>
      <c r="E670" s="139">
        <v>-20477331.91</v>
      </c>
      <c r="F670" s="139">
        <v>-26455082.190000001</v>
      </c>
      <c r="G670" s="139">
        <v>-30958937.25</v>
      </c>
      <c r="H670" s="139">
        <v>-35029173.640000001</v>
      </c>
      <c r="I670" s="139">
        <v>-21054260.57</v>
      </c>
      <c r="J670" s="139">
        <v>-21034340.949999999</v>
      </c>
      <c r="K670" s="139">
        <v>-14623727.970000001</v>
      </c>
      <c r="L670" s="139">
        <v>4720802.47</v>
      </c>
      <c r="M670" s="139">
        <v>10240937.34</v>
      </c>
      <c r="N670" s="139">
        <v>7469390.8499999996</v>
      </c>
      <c r="O670" s="139">
        <v>5614621.46</v>
      </c>
      <c r="P670" s="139">
        <v>-15601437.33</v>
      </c>
      <c r="Q670" s="199">
        <v>-22451416.41</v>
      </c>
      <c r="R670" s="199">
        <v>-26481321.940000001</v>
      </c>
      <c r="S670" s="199">
        <v>-35382294.700000003</v>
      </c>
      <c r="T670" s="199">
        <v>-38746374.109999999</v>
      </c>
      <c r="U670" s="199">
        <v>-22508479.359999999</v>
      </c>
      <c r="V670" s="199">
        <v>-16852308.030000001</v>
      </c>
      <c r="W670" s="199">
        <v>-8213545.5199999996</v>
      </c>
      <c r="X670" s="199">
        <v>12544251.74</v>
      </c>
      <c r="Y670" s="199">
        <v>17197227.359999999</v>
      </c>
      <c r="Z670" s="199">
        <v>17043432.390000001</v>
      </c>
      <c r="AA670" s="199">
        <v>13283232.68</v>
      </c>
      <c r="AB670" s="199">
        <v>-15805064.77</v>
      </c>
      <c r="AC670" s="199">
        <f>IFERROR(VLOOKUP('SAP Data'!$C670,'2021 Balance Sheet'!$B$7:$O$1335,'2021 Balance Sheet'!D$2, FALSE),0)</f>
        <v>-25477092.57</v>
      </c>
      <c r="AD670" s="199">
        <f>IFERROR(VLOOKUP('SAP Data'!$C670,'2021 Balance Sheet'!$B$7:$O$1335,'2021 Balance Sheet'!E$2, FALSE),0)</f>
        <v>-35059360.810000002</v>
      </c>
      <c r="AE670" s="199">
        <f>IFERROR(VLOOKUP('SAP Data'!$C670,'2021 Balance Sheet'!$B$7:$O$1335,'2021 Balance Sheet'!F$2, FALSE),0)</f>
        <v>-46159676.200000003</v>
      </c>
      <c r="AF670" s="199">
        <f>IFERROR(VLOOKUP('SAP Data'!$C670,'2021 Balance Sheet'!$B$7:$O$1335,'2021 Balance Sheet'!G$2, FALSE),0)</f>
        <v>-52095728.189999998</v>
      </c>
      <c r="AG670" s="199">
        <f>IFERROR(VLOOKUP('SAP Data'!$C670,'2021 Balance Sheet'!$B$7:$O$1335,'2021 Balance Sheet'!H$2, FALSE),0)</f>
        <v>-37537954.270000003</v>
      </c>
      <c r="AH670" s="199">
        <f>IFERROR(VLOOKUP('SAP Data'!$C670,'2021 Balance Sheet'!$B$7:$O$1335,'2021 Balance Sheet'!I$2, FALSE),0)</f>
        <v>-32764540.41</v>
      </c>
      <c r="AI670" s="199">
        <f>IFERROR(VLOOKUP('SAP Data'!$C670,'2021 Balance Sheet'!$B$7:$O$1335,'2021 Balance Sheet'!J$2, FALSE),0)</f>
        <v>-25203684.239999998</v>
      </c>
      <c r="AJ670" s="199">
        <f>IFERROR(VLOOKUP('SAP Data'!$C670,'2021 Balance Sheet'!$B$7:$O$1335,'2021 Balance Sheet'!K$2, FALSE),0)</f>
        <v>-4089763.21</v>
      </c>
      <c r="AK670" s="199">
        <f>IFERROR(VLOOKUP('SAP Data'!$C670,'2021 Balance Sheet'!$B$7:$O$1335,'2021 Balance Sheet'!L$2, FALSE),0)</f>
        <v>2252861.36</v>
      </c>
      <c r="AL670" s="199">
        <f>IFERROR(VLOOKUP('SAP Data'!$C670,'2021 Balance Sheet'!$B$7:$O$1335,'2021 Balance Sheet'!M$2, FALSE),0)</f>
        <v>-1127.55</v>
      </c>
      <c r="AM670" s="199">
        <f>IFERROR(VLOOKUP('SAP Data'!$C670,'2021 Balance Sheet'!$B$7:$O$1335,'2021 Balance Sheet'!N$2, FALSE),0)</f>
        <v>-1184143.3999999999</v>
      </c>
      <c r="AN670" s="199">
        <f>IFERROR(VLOOKUP('SAP Data'!$C670,'2021 Balance Sheet'!$B$7:$O$1335,'2021 Balance Sheet'!O$2, FALSE),0)</f>
        <v>-24809112.710000001</v>
      </c>
      <c r="AO670" s="198">
        <f t="shared" si="20"/>
        <v>-15805064.77</v>
      </c>
    </row>
    <row r="671" spans="1:41" ht="15.75" thickBot="1" x14ac:dyDescent="0.3">
      <c r="A671" s="26" t="str">
        <f t="shared" si="21"/>
        <v>400100</v>
      </c>
      <c r="B671" s="150" t="s">
        <v>1655</v>
      </c>
      <c r="C671" s="153" t="s">
        <v>1656</v>
      </c>
      <c r="D671" s="125" t="s">
        <v>1657</v>
      </c>
      <c r="E671" s="140">
        <v>-69562438.359999999</v>
      </c>
      <c r="F671" s="140">
        <v>-131875026.08</v>
      </c>
      <c r="G671" s="140">
        <v>-191487258.62</v>
      </c>
      <c r="H671" s="140">
        <v>-231298929.03999999</v>
      </c>
      <c r="I671" s="140">
        <v>-257551202.13</v>
      </c>
      <c r="J671" s="140">
        <v>-267059369.53</v>
      </c>
      <c r="K671" s="140">
        <v>-280343366.06999999</v>
      </c>
      <c r="L671" s="140">
        <v>-293274209.01999998</v>
      </c>
      <c r="M671" s="140">
        <v>-306792467.95999998</v>
      </c>
      <c r="N671" s="140">
        <v>-331538581.52999997</v>
      </c>
      <c r="O671" s="140">
        <v>-373335432.54000002</v>
      </c>
      <c r="P671" s="140">
        <v>-437928578.25999999</v>
      </c>
      <c r="Q671" s="199">
        <v>-73697226.280000001</v>
      </c>
      <c r="R671" s="199">
        <v>-135555449.83000001</v>
      </c>
      <c r="S671" s="199">
        <v>-190501304.65000001</v>
      </c>
      <c r="T671" s="199">
        <v>-234896426.5</v>
      </c>
      <c r="U671" s="199">
        <v>-263714677.31999999</v>
      </c>
      <c r="V671" s="199">
        <v>-276292099.79000002</v>
      </c>
      <c r="W671" s="199">
        <v>-292259699.88999999</v>
      </c>
      <c r="X671" s="199">
        <v>-306369669.72000003</v>
      </c>
      <c r="Y671" s="199">
        <v>-320862388.92000002</v>
      </c>
      <c r="Z671" s="199">
        <v>-339236934.49000001</v>
      </c>
      <c r="AA671" s="199">
        <v>-382389857.39999998</v>
      </c>
      <c r="AB671" s="199">
        <v>-451619373.97000003</v>
      </c>
      <c r="AC671" s="199">
        <f>IFERROR(VLOOKUP('SAP Data'!$C671,'2021 Balance Sheet'!$B$7:$O$1335,'2021 Balance Sheet'!D$2, FALSE),0)</f>
        <v>-76973161.290000007</v>
      </c>
      <c r="AD671" s="199">
        <f>IFERROR(VLOOKUP('SAP Data'!$C671,'2021 Balance Sheet'!$B$7:$O$1335,'2021 Balance Sheet'!E$2, FALSE),0)</f>
        <v>-141969169.69</v>
      </c>
      <c r="AE671" s="199">
        <f>IFERROR(VLOOKUP('SAP Data'!$C671,'2021 Balance Sheet'!$B$7:$O$1335,'2021 Balance Sheet'!F$2, FALSE),0)</f>
        <v>-203757111.06999999</v>
      </c>
      <c r="AF671" s="199">
        <f>IFERROR(VLOOKUP('SAP Data'!$C671,'2021 Balance Sheet'!$B$7:$O$1335,'2021 Balance Sheet'!G$2, FALSE),0)</f>
        <v>-250413809.44</v>
      </c>
      <c r="AG671" s="199">
        <f>IFERROR(VLOOKUP('SAP Data'!$C671,'2021 Balance Sheet'!$B$7:$O$1335,'2021 Balance Sheet'!H$2, FALSE),0)</f>
        <v>-279561370.30000001</v>
      </c>
      <c r="AH671" s="199">
        <f>IFERROR(VLOOKUP('SAP Data'!$C671,'2021 Balance Sheet'!$B$7:$O$1335,'2021 Balance Sheet'!I$2, FALSE),0)</f>
        <v>-300818495.56</v>
      </c>
      <c r="AI671" s="199">
        <f>IFERROR(VLOOKUP('SAP Data'!$C671,'2021 Balance Sheet'!$B$7:$O$1335,'2021 Balance Sheet'!J$2, FALSE),0)</f>
        <v>-315665032.19</v>
      </c>
      <c r="AJ671" s="199">
        <f>IFERROR(VLOOKUP('SAP Data'!$C671,'2021 Balance Sheet'!$B$7:$O$1335,'2021 Balance Sheet'!K$2, FALSE),0)</f>
        <v>-329451816.33999997</v>
      </c>
      <c r="AK671" s="199">
        <f>IFERROR(VLOOKUP('SAP Data'!$C671,'2021 Balance Sheet'!$B$7:$O$1335,'2021 Balance Sheet'!L$2, FALSE),0)</f>
        <v>-344465307.12</v>
      </c>
      <c r="AL671" s="199">
        <f>IFERROR(VLOOKUP('SAP Data'!$C671,'2021 Balance Sheet'!$B$7:$O$1335,'2021 Balance Sheet'!M$2, FALSE),0)</f>
        <v>-368983213.83999997</v>
      </c>
      <c r="AM671" s="199">
        <f>IFERROR(VLOOKUP('SAP Data'!$C671,'2021 Balance Sheet'!$B$7:$O$1335,'2021 Balance Sheet'!N$2, FALSE),0)</f>
        <v>-411117729.95999998</v>
      </c>
      <c r="AN671" s="199">
        <f>IFERROR(VLOOKUP('SAP Data'!$C671,'2021 Balance Sheet'!$B$7:$O$1335,'2021 Balance Sheet'!O$2, FALSE),0)</f>
        <v>-486681933.87</v>
      </c>
      <c r="AO671" s="198">
        <f t="shared" si="20"/>
        <v>-451619373.97000003</v>
      </c>
    </row>
    <row r="672" spans="1:41" ht="15.75" thickBot="1" x14ac:dyDescent="0.3">
      <c r="A672" s="26" t="str">
        <f t="shared" si="21"/>
        <v>400200</v>
      </c>
      <c r="B672" s="150" t="s">
        <v>1658</v>
      </c>
      <c r="C672" s="153" t="s">
        <v>1659</v>
      </c>
      <c r="D672" s="125" t="s">
        <v>1657</v>
      </c>
      <c r="E672" s="139">
        <v>-32006552.949999999</v>
      </c>
      <c r="F672" s="139">
        <v>-61799243.149999999</v>
      </c>
      <c r="G672" s="139">
        <v>-92196160.439999998</v>
      </c>
      <c r="H672" s="139">
        <v>-111913827.37</v>
      </c>
      <c r="I672" s="139">
        <v>-125582116.15000001</v>
      </c>
      <c r="J672" s="139">
        <v>-130663464.25</v>
      </c>
      <c r="K672" s="139">
        <v>-138904270.75999999</v>
      </c>
      <c r="L672" s="139">
        <v>-146727938.91999999</v>
      </c>
      <c r="M672" s="139">
        <v>-154771599.83000001</v>
      </c>
      <c r="N672" s="139">
        <v>-167026125.43000001</v>
      </c>
      <c r="O672" s="139">
        <v>-186475084.24000001</v>
      </c>
      <c r="P672" s="139">
        <v>-214796449.37</v>
      </c>
      <c r="Q672" s="199">
        <v>-32700123.940000001</v>
      </c>
      <c r="R672" s="199">
        <v>-60519693.68</v>
      </c>
      <c r="S672" s="199">
        <v>-85558156.409999996</v>
      </c>
      <c r="T672" s="199">
        <v>-104089532.92</v>
      </c>
      <c r="U672" s="199">
        <v>-115471732.43000001</v>
      </c>
      <c r="V672" s="199">
        <v>-118862399.84999999</v>
      </c>
      <c r="W672" s="199">
        <v>-126122555.41</v>
      </c>
      <c r="X672" s="199">
        <v>-132912567.26000001</v>
      </c>
      <c r="Y672" s="199">
        <v>-139841522.56999999</v>
      </c>
      <c r="Z672" s="199">
        <v>-148178546.66999999</v>
      </c>
      <c r="AA672" s="199">
        <v>-165756452.37</v>
      </c>
      <c r="AB672" s="199">
        <v>-194046310.16999999</v>
      </c>
      <c r="AC672" s="199">
        <f>IFERROR(VLOOKUP('SAP Data'!$C672,'2021 Balance Sheet'!$B$7:$O$1335,'2021 Balance Sheet'!D$2, FALSE),0)</f>
        <v>-31407027</v>
      </c>
      <c r="AD672" s="199">
        <f>IFERROR(VLOOKUP('SAP Data'!$C672,'2021 Balance Sheet'!$B$7:$O$1335,'2021 Balance Sheet'!E$2, FALSE),0)</f>
        <v>-57901479.460000001</v>
      </c>
      <c r="AE672" s="199">
        <f>IFERROR(VLOOKUP('SAP Data'!$C672,'2021 Balance Sheet'!$B$7:$O$1335,'2021 Balance Sheet'!F$2, FALSE),0)</f>
        <v>-85133277.260000005</v>
      </c>
      <c r="AF672" s="199">
        <f>IFERROR(VLOOKUP('SAP Data'!$C672,'2021 Balance Sheet'!$B$7:$O$1335,'2021 Balance Sheet'!G$2, FALSE),0)</f>
        <v>-106482838.64</v>
      </c>
      <c r="AG672" s="199">
        <f>IFERROR(VLOOKUP('SAP Data'!$C672,'2021 Balance Sheet'!$B$7:$O$1335,'2021 Balance Sheet'!H$2, FALSE),0)</f>
        <v>-119813992.01000001</v>
      </c>
      <c r="AH672" s="199">
        <f>IFERROR(VLOOKUP('SAP Data'!$C672,'2021 Balance Sheet'!$B$7:$O$1335,'2021 Balance Sheet'!I$2, FALSE),0)</f>
        <v>-130334836.12</v>
      </c>
      <c r="AI672" s="199">
        <f>IFERROR(VLOOKUP('SAP Data'!$C672,'2021 Balance Sheet'!$B$7:$O$1335,'2021 Balance Sheet'!J$2, FALSE),0)</f>
        <v>-138224667.22</v>
      </c>
      <c r="AJ672" s="199">
        <f>IFERROR(VLOOKUP('SAP Data'!$C672,'2021 Balance Sheet'!$B$7:$O$1335,'2021 Balance Sheet'!K$2, FALSE),0)</f>
        <v>-145676136.19999999</v>
      </c>
      <c r="AK672" s="199">
        <f>IFERROR(VLOOKUP('SAP Data'!$C672,'2021 Balance Sheet'!$B$7:$O$1335,'2021 Balance Sheet'!L$2, FALSE),0)</f>
        <v>-153806749.27000001</v>
      </c>
      <c r="AL672" s="199">
        <f>IFERROR(VLOOKUP('SAP Data'!$C672,'2021 Balance Sheet'!$B$7:$O$1335,'2021 Balance Sheet'!M$2, FALSE),0)</f>
        <v>-165226128.15000001</v>
      </c>
      <c r="AM672" s="199">
        <f>IFERROR(VLOOKUP('SAP Data'!$C672,'2021 Balance Sheet'!$B$7:$O$1335,'2021 Balance Sheet'!N$2, FALSE),0)</f>
        <v>-183761719.11000001</v>
      </c>
      <c r="AN672" s="199">
        <f>IFERROR(VLOOKUP('SAP Data'!$C672,'2021 Balance Sheet'!$B$7:$O$1335,'2021 Balance Sheet'!O$2, FALSE),0)</f>
        <v>-216442970.28999999</v>
      </c>
      <c r="AO672" s="198">
        <f t="shared" si="20"/>
        <v>-194046310.16999999</v>
      </c>
    </row>
    <row r="673" spans="1:41" ht="15.75" thickBot="1" x14ac:dyDescent="0.3">
      <c r="A673" s="26" t="str">
        <f t="shared" si="21"/>
        <v>400300</v>
      </c>
      <c r="B673" s="150" t="s">
        <v>1660</v>
      </c>
      <c r="C673" s="153" t="s">
        <v>1661</v>
      </c>
      <c r="D673" s="125" t="s">
        <v>1657</v>
      </c>
      <c r="E673" s="140">
        <v>-2001310.71</v>
      </c>
      <c r="F673" s="140">
        <v>-4030545.94</v>
      </c>
      <c r="G673" s="140">
        <v>-6117163.6299999999</v>
      </c>
      <c r="H673" s="140">
        <v>-7780501.5300000003</v>
      </c>
      <c r="I673" s="140">
        <v>-9280266.4600000009</v>
      </c>
      <c r="J673" s="140">
        <v>-10015030.51</v>
      </c>
      <c r="K673" s="140">
        <v>-11337150.65</v>
      </c>
      <c r="L673" s="140">
        <v>-12870957.050000001</v>
      </c>
      <c r="M673" s="140">
        <v>-14611697.99</v>
      </c>
      <c r="N673" s="140">
        <v>-16553433.460000001</v>
      </c>
      <c r="O673" s="140">
        <v>-18753063.809999999</v>
      </c>
      <c r="P673" s="140">
        <v>-20843187.489999998</v>
      </c>
      <c r="Q673" s="199">
        <v>-2143136.0499999998</v>
      </c>
      <c r="R673" s="199">
        <v>-4203391.87</v>
      </c>
      <c r="S673" s="199">
        <v>-6177694.7199999997</v>
      </c>
      <c r="T673" s="199">
        <v>-7952692.0599999996</v>
      </c>
      <c r="U673" s="199">
        <v>-9459200.7100000009</v>
      </c>
      <c r="V673" s="199">
        <v>-10145202.630000001</v>
      </c>
      <c r="W673" s="199">
        <v>-11497336.1</v>
      </c>
      <c r="X673" s="199">
        <v>-12807065.01</v>
      </c>
      <c r="Y673" s="199">
        <v>-14287459.640000001</v>
      </c>
      <c r="Z673" s="199">
        <v>-16011585.460000001</v>
      </c>
      <c r="AA673" s="199">
        <v>-17993973.59</v>
      </c>
      <c r="AB673" s="199">
        <v>-20151208.940000001</v>
      </c>
      <c r="AC673" s="199">
        <f>IFERROR(VLOOKUP('SAP Data'!$C673,'2021 Balance Sheet'!$B$7:$O$1335,'2021 Balance Sheet'!D$2, FALSE),0)</f>
        <v>-2130872.9</v>
      </c>
      <c r="AD673" s="199">
        <f>IFERROR(VLOOKUP('SAP Data'!$C673,'2021 Balance Sheet'!$B$7:$O$1335,'2021 Balance Sheet'!E$2, FALSE),0)</f>
        <v>-3833391.13</v>
      </c>
      <c r="AE673" s="199">
        <f>IFERROR(VLOOKUP('SAP Data'!$C673,'2021 Balance Sheet'!$B$7:$O$1335,'2021 Balance Sheet'!F$2, FALSE),0)</f>
        <v>-5873067.5800000001</v>
      </c>
      <c r="AF673" s="199">
        <f>IFERROR(VLOOKUP('SAP Data'!$C673,'2021 Balance Sheet'!$B$7:$O$1335,'2021 Balance Sheet'!G$2, FALSE),0)</f>
        <v>-7723061.1399999997</v>
      </c>
      <c r="AG673" s="199">
        <f>IFERROR(VLOOKUP('SAP Data'!$C673,'2021 Balance Sheet'!$B$7:$O$1335,'2021 Balance Sheet'!H$2, FALSE),0)</f>
        <v>-9291764.7400000002</v>
      </c>
      <c r="AH673" s="199">
        <f>IFERROR(VLOOKUP('SAP Data'!$C673,'2021 Balance Sheet'!$B$7:$O$1335,'2021 Balance Sheet'!I$2, FALSE),0)</f>
        <v>-10784149.4</v>
      </c>
      <c r="AI673" s="199">
        <f>IFERROR(VLOOKUP('SAP Data'!$C673,'2021 Balance Sheet'!$B$7:$O$1335,'2021 Balance Sheet'!J$2, FALSE),0)</f>
        <v>-12204882.359999999</v>
      </c>
      <c r="AJ673" s="199">
        <f>IFERROR(VLOOKUP('SAP Data'!$C673,'2021 Balance Sheet'!$B$7:$O$1335,'2021 Balance Sheet'!K$2, FALSE),0)</f>
        <v>-13634148.25</v>
      </c>
      <c r="AK673" s="199">
        <f>IFERROR(VLOOKUP('SAP Data'!$C673,'2021 Balance Sheet'!$B$7:$O$1335,'2021 Balance Sheet'!L$2, FALSE),0)</f>
        <v>-15253573.83</v>
      </c>
      <c r="AL673" s="199">
        <f>IFERROR(VLOOKUP('SAP Data'!$C673,'2021 Balance Sheet'!$B$7:$O$1335,'2021 Balance Sheet'!M$2, FALSE),0)</f>
        <v>-17183516.960000001</v>
      </c>
      <c r="AM673" s="199">
        <f>IFERROR(VLOOKUP('SAP Data'!$C673,'2021 Balance Sheet'!$B$7:$O$1335,'2021 Balance Sheet'!N$2, FALSE),0)</f>
        <v>-19293497.870000001</v>
      </c>
      <c r="AN673" s="199">
        <f>IFERROR(VLOOKUP('SAP Data'!$C673,'2021 Balance Sheet'!$B$7:$O$1335,'2021 Balance Sheet'!O$2, FALSE),0)</f>
        <v>-21739597.760000002</v>
      </c>
      <c r="AO673" s="198">
        <f t="shared" si="20"/>
        <v>-20151208.940000001</v>
      </c>
    </row>
    <row r="674" spans="1:41" ht="15.75" thickBot="1" x14ac:dyDescent="0.3">
      <c r="A674" s="26" t="str">
        <f t="shared" si="21"/>
        <v>400400</v>
      </c>
      <c r="B674" s="150" t="s">
        <v>1662</v>
      </c>
      <c r="C674" s="153" t="s">
        <v>1663</v>
      </c>
      <c r="D674" s="125" t="s">
        <v>1657</v>
      </c>
      <c r="E674" s="139">
        <v>-2024076.24</v>
      </c>
      <c r="F674" s="139">
        <v>-3864024.83</v>
      </c>
      <c r="G674" s="139">
        <v>-5601518.4500000002</v>
      </c>
      <c r="H674" s="139">
        <v>-7170642.8099999996</v>
      </c>
      <c r="I674" s="139">
        <v>-8847521.9800000004</v>
      </c>
      <c r="J674" s="139">
        <v>-10643285.439999999</v>
      </c>
      <c r="K674" s="139">
        <v>-13398686.369999999</v>
      </c>
      <c r="L674" s="139">
        <v>-16142816.199999999</v>
      </c>
      <c r="M674" s="139">
        <v>-11704937.34</v>
      </c>
      <c r="N674" s="139">
        <v>-13245457.57</v>
      </c>
      <c r="O674" s="139">
        <v>-15053941.220000001</v>
      </c>
      <c r="P674" s="139">
        <v>-17033259.210000001</v>
      </c>
      <c r="Q674" s="199">
        <v>-2020876.64</v>
      </c>
      <c r="R674" s="199">
        <v>-4023916.72</v>
      </c>
      <c r="S674" s="199">
        <v>-6054268.7300000004</v>
      </c>
      <c r="T674" s="199">
        <v>-7441574.1200000001</v>
      </c>
      <c r="U674" s="199">
        <v>-8728460.3200000003</v>
      </c>
      <c r="V674" s="199">
        <v>-9134225.6699999999</v>
      </c>
      <c r="W674" s="199">
        <v>-10337736.380000001</v>
      </c>
      <c r="X674" s="199">
        <v>-11580864.640000001</v>
      </c>
      <c r="Y674" s="199">
        <v>-12810335.4</v>
      </c>
      <c r="Z674" s="199">
        <v>-14421918.689999999</v>
      </c>
      <c r="AA674" s="199">
        <v>-16420653.779999999</v>
      </c>
      <c r="AB674" s="199">
        <v>-18578161.41</v>
      </c>
      <c r="AC674" s="199">
        <f>IFERROR(VLOOKUP('SAP Data'!$C674,'2021 Balance Sheet'!$B$7:$O$1335,'2021 Balance Sheet'!D$2, FALSE),0)</f>
        <v>-2162832.37</v>
      </c>
      <c r="AD674" s="199">
        <f>IFERROR(VLOOKUP('SAP Data'!$C674,'2021 Balance Sheet'!$B$7:$O$1335,'2021 Balance Sheet'!E$2, FALSE),0)</f>
        <v>-3567296.37</v>
      </c>
      <c r="AE674" s="199">
        <f>IFERROR(VLOOKUP('SAP Data'!$C674,'2021 Balance Sheet'!$B$7:$O$1335,'2021 Balance Sheet'!F$2, FALSE),0)</f>
        <v>-5904156.2300000004</v>
      </c>
      <c r="AF674" s="199">
        <f>IFERROR(VLOOKUP('SAP Data'!$C674,'2021 Balance Sheet'!$B$7:$O$1335,'2021 Balance Sheet'!G$2, FALSE),0)</f>
        <v>-7746426.8200000003</v>
      </c>
      <c r="AG674" s="199">
        <f>IFERROR(VLOOKUP('SAP Data'!$C674,'2021 Balance Sheet'!$B$7:$O$1335,'2021 Balance Sheet'!H$2, FALSE),0)</f>
        <v>-9521378.0099999998</v>
      </c>
      <c r="AH674" s="199">
        <f>IFERROR(VLOOKUP('SAP Data'!$C674,'2021 Balance Sheet'!$B$7:$O$1335,'2021 Balance Sheet'!I$2, FALSE),0)</f>
        <v>-11022811.83</v>
      </c>
      <c r="AI674" s="199">
        <f>IFERROR(VLOOKUP('SAP Data'!$C674,'2021 Balance Sheet'!$B$7:$O$1335,'2021 Balance Sheet'!J$2, FALSE),0)</f>
        <v>-12608193.85</v>
      </c>
      <c r="AJ674" s="199">
        <f>IFERROR(VLOOKUP('SAP Data'!$C674,'2021 Balance Sheet'!$B$7:$O$1335,'2021 Balance Sheet'!K$2, FALSE),0)</f>
        <v>-14318674.859999999</v>
      </c>
      <c r="AK674" s="199">
        <f>IFERROR(VLOOKUP('SAP Data'!$C674,'2021 Balance Sheet'!$B$7:$O$1335,'2021 Balance Sheet'!L$2, FALSE),0)</f>
        <v>-15804844.82</v>
      </c>
      <c r="AL674" s="199">
        <f>IFERROR(VLOOKUP('SAP Data'!$C674,'2021 Balance Sheet'!$B$7:$O$1335,'2021 Balance Sheet'!M$2, FALSE),0)</f>
        <v>-18030220.629999999</v>
      </c>
      <c r="AM674" s="199">
        <f>IFERROR(VLOOKUP('SAP Data'!$C674,'2021 Balance Sheet'!$B$7:$O$1335,'2021 Balance Sheet'!N$2, FALSE),0)</f>
        <v>-20728512.559999999</v>
      </c>
      <c r="AN674" s="199">
        <f>IFERROR(VLOOKUP('SAP Data'!$C674,'2021 Balance Sheet'!$B$7:$O$1335,'2021 Balance Sheet'!O$2, FALSE),0)</f>
        <v>-23926664.649999999</v>
      </c>
      <c r="AO674" s="198">
        <f t="shared" si="20"/>
        <v>-18578161.41</v>
      </c>
    </row>
    <row r="675" spans="1:41" ht="15.75" thickBot="1" x14ac:dyDescent="0.3">
      <c r="A675" s="26" t="str">
        <f t="shared" si="21"/>
        <v>400600</v>
      </c>
      <c r="B675" s="150" t="s">
        <v>1664</v>
      </c>
      <c r="C675" s="153" t="s">
        <v>1665</v>
      </c>
      <c r="D675" s="125" t="s">
        <v>1657</v>
      </c>
      <c r="E675" s="140">
        <v>6479849.9100000001</v>
      </c>
      <c r="F675" s="140">
        <v>5481748.7699999996</v>
      </c>
      <c r="G675" s="140">
        <v>22218301.309999999</v>
      </c>
      <c r="H675" s="140">
        <v>31201633.350000001</v>
      </c>
      <c r="I675" s="140">
        <v>39667525.450000003</v>
      </c>
      <c r="J675" s="140">
        <v>44195443.25</v>
      </c>
      <c r="K675" s="140">
        <v>47115200</v>
      </c>
      <c r="L675" s="140">
        <v>45798656.460000001</v>
      </c>
      <c r="M675" s="140">
        <v>41026706.390000001</v>
      </c>
      <c r="N675" s="140">
        <v>19142319.260000002</v>
      </c>
      <c r="O675" s="140">
        <v>6713128.0999999996</v>
      </c>
      <c r="P675" s="140">
        <v>4665254.21</v>
      </c>
      <c r="Q675" s="199">
        <v>7282634.6799999997</v>
      </c>
      <c r="R675" s="199">
        <v>9636893.0299999993</v>
      </c>
      <c r="S675" s="199">
        <v>14002739.08</v>
      </c>
      <c r="T675" s="199">
        <v>28477262.579999998</v>
      </c>
      <c r="U675" s="199">
        <v>35741434.369999997</v>
      </c>
      <c r="V675" s="199">
        <v>39679841.210000001</v>
      </c>
      <c r="W675" s="199">
        <v>42591683.270000003</v>
      </c>
      <c r="X675" s="199">
        <v>41299666.93</v>
      </c>
      <c r="Y675" s="199">
        <v>40204650.689999998</v>
      </c>
      <c r="Z675" s="199">
        <v>22039144.690000001</v>
      </c>
      <c r="AA675" s="199">
        <v>334876.42</v>
      </c>
      <c r="AB675" s="199">
        <v>-3722173.49</v>
      </c>
      <c r="AC675" s="199">
        <f>IFERROR(VLOOKUP('SAP Data'!$C675,'2021 Balance Sheet'!$B$7:$O$1335,'2021 Balance Sheet'!D$2, FALSE),0)</f>
        <v>6210493.2300000004</v>
      </c>
      <c r="AD675" s="199">
        <f>IFERROR(VLOOKUP('SAP Data'!$C675,'2021 Balance Sheet'!$B$7:$O$1335,'2021 Balance Sheet'!E$2, FALSE),0)</f>
        <v>11090772.390000001</v>
      </c>
      <c r="AE675" s="199">
        <f>IFERROR(VLOOKUP('SAP Data'!$C675,'2021 Balance Sheet'!$B$7:$O$1335,'2021 Balance Sheet'!F$2, FALSE),0)</f>
        <v>16157231.939999999</v>
      </c>
      <c r="AF675" s="199">
        <f>IFERROR(VLOOKUP('SAP Data'!$C675,'2021 Balance Sheet'!$B$7:$O$1335,'2021 Balance Sheet'!G$2, FALSE),0)</f>
        <v>32018219.789999999</v>
      </c>
      <c r="AG675" s="199">
        <f>IFERROR(VLOOKUP('SAP Data'!$C675,'2021 Balance Sheet'!$B$7:$O$1335,'2021 Balance Sheet'!H$2, FALSE),0)</f>
        <v>37696233.450000003</v>
      </c>
      <c r="AH675" s="199">
        <f>IFERROR(VLOOKUP('SAP Data'!$C675,'2021 Balance Sheet'!$B$7:$O$1335,'2021 Balance Sheet'!I$2, FALSE),0)</f>
        <v>44729067.520000003</v>
      </c>
      <c r="AI675" s="199">
        <f>IFERROR(VLOOKUP('SAP Data'!$C675,'2021 Balance Sheet'!$B$7:$O$1335,'2021 Balance Sheet'!J$2, FALSE),0)</f>
        <v>45368042.960000001</v>
      </c>
      <c r="AJ675" s="199">
        <f>IFERROR(VLOOKUP('SAP Data'!$C675,'2021 Balance Sheet'!$B$7:$O$1335,'2021 Balance Sheet'!K$2, FALSE),0)</f>
        <v>43908761.990000002</v>
      </c>
      <c r="AK675" s="199">
        <f>IFERROR(VLOOKUP('SAP Data'!$C675,'2021 Balance Sheet'!$B$7:$O$1335,'2021 Balance Sheet'!L$2, FALSE),0)</f>
        <v>41496366.75</v>
      </c>
      <c r="AL675" s="199">
        <f>IFERROR(VLOOKUP('SAP Data'!$C675,'2021 Balance Sheet'!$B$7:$O$1335,'2021 Balance Sheet'!M$2, FALSE),0)</f>
        <v>23498722.850000001</v>
      </c>
      <c r="AM675" s="199">
        <f>IFERROR(VLOOKUP('SAP Data'!$C675,'2021 Balance Sheet'!$B$7:$O$1335,'2021 Balance Sheet'!N$2, FALSE),0)</f>
        <v>1121138.6599999999</v>
      </c>
      <c r="AN675" s="199">
        <f>IFERROR(VLOOKUP('SAP Data'!$C675,'2021 Balance Sheet'!$B$7:$O$1335,'2021 Balance Sheet'!O$2, FALSE),0)</f>
        <v>-20264900.690000001</v>
      </c>
      <c r="AO675" s="198">
        <f t="shared" si="20"/>
        <v>-3722173.49</v>
      </c>
    </row>
    <row r="676" spans="1:41" ht="15.75" thickBot="1" x14ac:dyDescent="0.3">
      <c r="A676" s="26" t="str">
        <f t="shared" si="21"/>
        <v>401200</v>
      </c>
      <c r="B676" s="150" t="s">
        <v>1658</v>
      </c>
      <c r="C676" s="153" t="s">
        <v>1666</v>
      </c>
      <c r="D676" s="125" t="s">
        <v>1657</v>
      </c>
      <c r="E676" s="139">
        <v>-437780.54</v>
      </c>
      <c r="F676" s="139">
        <v>-899656.5</v>
      </c>
      <c r="G676" s="139">
        <v>-1210660.83</v>
      </c>
      <c r="H676" s="139">
        <v>-1466663.39</v>
      </c>
      <c r="I676" s="139">
        <v>-1682444.34</v>
      </c>
      <c r="J676" s="139">
        <v>-1878867.24</v>
      </c>
      <c r="K676" s="139">
        <v>-2065291.95</v>
      </c>
      <c r="L676" s="139">
        <v>-2249722.73</v>
      </c>
      <c r="M676" s="139">
        <v>-2452804.15</v>
      </c>
      <c r="N676" s="139">
        <v>-2719754.79</v>
      </c>
      <c r="O676" s="139">
        <v>-3019136.83</v>
      </c>
      <c r="P676" s="139">
        <v>-3343479.53</v>
      </c>
      <c r="Q676" s="199">
        <v>-321590.21999999997</v>
      </c>
      <c r="R676" s="199">
        <v>-638787.07999999996</v>
      </c>
      <c r="S676" s="199">
        <v>-941540.02</v>
      </c>
      <c r="T676" s="199">
        <v>-1179459.46</v>
      </c>
      <c r="U676" s="199">
        <v>-1389801.74</v>
      </c>
      <c r="V676" s="199">
        <v>-1582880.29</v>
      </c>
      <c r="W676" s="199">
        <v>-1765871.14</v>
      </c>
      <c r="X676" s="199">
        <v>-1948067.86</v>
      </c>
      <c r="Y676" s="199">
        <v>-2138973.89</v>
      </c>
      <c r="Z676" s="199">
        <v>-2376457.63</v>
      </c>
      <c r="AA676" s="199">
        <v>-2656151.0499999998</v>
      </c>
      <c r="AB676" s="199">
        <v>-2943599.51</v>
      </c>
      <c r="AC676" s="199">
        <f>IFERROR(VLOOKUP('SAP Data'!$C676,'2021 Balance Sheet'!$B$7:$O$1335,'2021 Balance Sheet'!D$2, FALSE),0)</f>
        <v>-286655.09000000003</v>
      </c>
      <c r="AD676" s="199">
        <f>IFERROR(VLOOKUP('SAP Data'!$C676,'2021 Balance Sheet'!$B$7:$O$1335,'2021 Balance Sheet'!E$2, FALSE),0)</f>
        <v>-575929.04</v>
      </c>
      <c r="AE676" s="199">
        <f>IFERROR(VLOOKUP('SAP Data'!$C676,'2021 Balance Sheet'!$B$7:$O$1335,'2021 Balance Sheet'!F$2, FALSE),0)</f>
        <v>-860949.05</v>
      </c>
      <c r="AF676" s="199">
        <f>IFERROR(VLOOKUP('SAP Data'!$C676,'2021 Balance Sheet'!$B$7:$O$1335,'2021 Balance Sheet'!G$2, FALSE),0)</f>
        <v>-1094666.54</v>
      </c>
      <c r="AG676" s="199">
        <f>IFERROR(VLOOKUP('SAP Data'!$C676,'2021 Balance Sheet'!$B$7:$O$1335,'2021 Balance Sheet'!H$2, FALSE),0)</f>
        <v>-1295867.29</v>
      </c>
      <c r="AH676" s="199">
        <f>IFERROR(VLOOKUP('SAP Data'!$C676,'2021 Balance Sheet'!$B$7:$O$1335,'2021 Balance Sheet'!I$2, FALSE),0)</f>
        <v>-1470152.83</v>
      </c>
      <c r="AI676" s="199">
        <f>IFERROR(VLOOKUP('SAP Data'!$C676,'2021 Balance Sheet'!$B$7:$O$1335,'2021 Balance Sheet'!J$2, FALSE),0)</f>
        <v>-1638116.54</v>
      </c>
      <c r="AJ676" s="199">
        <f>IFERROR(VLOOKUP('SAP Data'!$C676,'2021 Balance Sheet'!$B$7:$O$1335,'2021 Balance Sheet'!K$2, FALSE),0)</f>
        <v>-1809901.95</v>
      </c>
      <c r="AK676" s="199">
        <f>IFERROR(VLOOKUP('SAP Data'!$C676,'2021 Balance Sheet'!$B$7:$O$1335,'2021 Balance Sheet'!L$2, FALSE),0)</f>
        <v>-1991431.61</v>
      </c>
      <c r="AL676" s="199">
        <f>IFERROR(VLOOKUP('SAP Data'!$C676,'2021 Balance Sheet'!$B$7:$O$1335,'2021 Balance Sheet'!M$2, FALSE),0)</f>
        <v>-2218261.7799999998</v>
      </c>
      <c r="AM676" s="199">
        <f>IFERROR(VLOOKUP('SAP Data'!$C676,'2021 Balance Sheet'!$B$7:$O$1335,'2021 Balance Sheet'!N$2, FALSE),0)</f>
        <v>-2475147.0099999998</v>
      </c>
      <c r="AN676" s="199">
        <f>IFERROR(VLOOKUP('SAP Data'!$C676,'2021 Balance Sheet'!$B$7:$O$1335,'2021 Balance Sheet'!O$2, FALSE),0)</f>
        <v>-2794286.77</v>
      </c>
      <c r="AO676" s="198">
        <f t="shared" ref="AO676:AO739" si="23">AB676</f>
        <v>-2943599.51</v>
      </c>
    </row>
    <row r="677" spans="1:41" ht="15.75" thickBot="1" x14ac:dyDescent="0.3">
      <c r="A677" s="26" t="str">
        <f t="shared" ref="A677:A740" si="24">RIGHT(C677,6)</f>
        <v>401300</v>
      </c>
      <c r="B677" s="150" t="s">
        <v>1660</v>
      </c>
      <c r="C677" s="153" t="s">
        <v>1667</v>
      </c>
      <c r="D677" s="125" t="s">
        <v>1657</v>
      </c>
      <c r="E677" s="140">
        <v>-839987.72</v>
      </c>
      <c r="F677" s="140">
        <v>-1674420.89</v>
      </c>
      <c r="G677" s="140">
        <v>-2496578.4</v>
      </c>
      <c r="H677" s="140">
        <v>-3299038.48</v>
      </c>
      <c r="I677" s="140">
        <v>-4074602.88</v>
      </c>
      <c r="J677" s="140">
        <v>-4824267.88</v>
      </c>
      <c r="K677" s="140">
        <v>-5564502.1399999997</v>
      </c>
      <c r="L677" s="140">
        <v>-6299485.3700000001</v>
      </c>
      <c r="M677" s="140">
        <v>-14253188.689999999</v>
      </c>
      <c r="N677" s="140">
        <v>-16756227.060000001</v>
      </c>
      <c r="O677" s="140">
        <v>-19273151.68</v>
      </c>
      <c r="P677" s="140">
        <v>-21320973.93</v>
      </c>
      <c r="Q677" s="199">
        <v>-2467049.15</v>
      </c>
      <c r="R677" s="199">
        <v>-4922474.12</v>
      </c>
      <c r="S677" s="199">
        <v>-7383609.1600000001</v>
      </c>
      <c r="T677" s="199">
        <v>-9762872.7599999998</v>
      </c>
      <c r="U677" s="199">
        <v>-12123879.060000001</v>
      </c>
      <c r="V677" s="199">
        <v>-14477970.1</v>
      </c>
      <c r="W677" s="199">
        <v>-16814876.300000001</v>
      </c>
      <c r="X677" s="199">
        <v>-19148857.789999999</v>
      </c>
      <c r="Y677" s="199">
        <v>-21470751.960000001</v>
      </c>
      <c r="Z677" s="199">
        <v>-23840493.18</v>
      </c>
      <c r="AA677" s="199">
        <v>-26260897.66</v>
      </c>
      <c r="AB677" s="199">
        <v>-28700721.710000001</v>
      </c>
      <c r="AC677" s="199">
        <f>IFERROR(VLOOKUP('SAP Data'!$C677,'2021 Balance Sheet'!$B$7:$O$1335,'2021 Balance Sheet'!D$2, FALSE),0)</f>
        <v>-2405199.77</v>
      </c>
      <c r="AD677" s="199">
        <f>IFERROR(VLOOKUP('SAP Data'!$C677,'2021 Balance Sheet'!$B$7:$O$1335,'2021 Balance Sheet'!E$2, FALSE),0)</f>
        <v>-4796704.55</v>
      </c>
      <c r="AE677" s="199">
        <f>IFERROR(VLOOKUP('SAP Data'!$C677,'2021 Balance Sheet'!$B$7:$O$1335,'2021 Balance Sheet'!F$2, FALSE),0)</f>
        <v>-7209475.0599999996</v>
      </c>
      <c r="AF677" s="199">
        <f>IFERROR(VLOOKUP('SAP Data'!$C677,'2021 Balance Sheet'!$B$7:$O$1335,'2021 Balance Sheet'!G$2, FALSE),0)</f>
        <v>-9573230.9800000004</v>
      </c>
      <c r="AG677" s="199">
        <f>IFERROR(VLOOKUP('SAP Data'!$C677,'2021 Balance Sheet'!$B$7:$O$1335,'2021 Balance Sheet'!H$2, FALSE),0)</f>
        <v>-11924117.6</v>
      </c>
      <c r="AH677" s="199">
        <f>IFERROR(VLOOKUP('SAP Data'!$C677,'2021 Balance Sheet'!$B$7:$O$1335,'2021 Balance Sheet'!I$2, FALSE),0)</f>
        <v>-14236771.960000001</v>
      </c>
      <c r="AI677" s="199">
        <f>IFERROR(VLOOKUP('SAP Data'!$C677,'2021 Balance Sheet'!$B$7:$O$1335,'2021 Balance Sheet'!J$2, FALSE),0)</f>
        <v>-16544658.359999999</v>
      </c>
      <c r="AJ677" s="199">
        <f>IFERROR(VLOOKUP('SAP Data'!$C677,'2021 Balance Sheet'!$B$7:$O$1335,'2021 Balance Sheet'!K$2, FALSE),0)</f>
        <v>-18867835</v>
      </c>
      <c r="AK677" s="199">
        <f>IFERROR(VLOOKUP('SAP Data'!$C677,'2021 Balance Sheet'!$B$7:$O$1335,'2021 Balance Sheet'!L$2, FALSE),0)</f>
        <v>-21199233.739999998</v>
      </c>
      <c r="AL677" s="199">
        <f>IFERROR(VLOOKUP('SAP Data'!$C677,'2021 Balance Sheet'!$B$7:$O$1335,'2021 Balance Sheet'!M$2, FALSE),0)</f>
        <v>-23580275.93</v>
      </c>
      <c r="AM677" s="199">
        <f>IFERROR(VLOOKUP('SAP Data'!$C677,'2021 Balance Sheet'!$B$7:$O$1335,'2021 Balance Sheet'!N$2, FALSE),0)</f>
        <v>-25994482.109999999</v>
      </c>
      <c r="AN677" s="199">
        <f>IFERROR(VLOOKUP('SAP Data'!$C677,'2021 Balance Sheet'!$B$7:$O$1335,'2021 Balance Sheet'!O$2, FALSE),0)</f>
        <v>-28456040.059999999</v>
      </c>
      <c r="AO677" s="198">
        <f t="shared" si="23"/>
        <v>-28700721.710000001</v>
      </c>
    </row>
    <row r="678" spans="1:41" ht="15.75" thickBot="1" x14ac:dyDescent="0.3">
      <c r="A678" s="26" t="str">
        <f t="shared" si="24"/>
        <v>401400</v>
      </c>
      <c r="B678" s="150" t="s">
        <v>1668</v>
      </c>
      <c r="C678" s="153" t="s">
        <v>1669</v>
      </c>
      <c r="D678" s="125" t="s">
        <v>1657</v>
      </c>
      <c r="E678" s="139">
        <v>-665958.66</v>
      </c>
      <c r="F678" s="139">
        <v>-1412843.84</v>
      </c>
      <c r="G678" s="139">
        <v>-1981269.93</v>
      </c>
      <c r="H678" s="139">
        <v>-2600657.87</v>
      </c>
      <c r="I678" s="139">
        <v>-3244011.4</v>
      </c>
      <c r="J678" s="139">
        <v>-3851798.68</v>
      </c>
      <c r="K678" s="139">
        <v>-4489279.4400000004</v>
      </c>
      <c r="L678" s="139">
        <v>-5134614.3</v>
      </c>
      <c r="M678" s="139">
        <v>-5797516.7699999996</v>
      </c>
      <c r="N678" s="139">
        <v>-6559664.8700000001</v>
      </c>
      <c r="O678" s="139">
        <v>-7248462.4500000002</v>
      </c>
      <c r="P678" s="139">
        <v>-7911458.5599999996</v>
      </c>
      <c r="Q678" s="199">
        <v>-679477.93</v>
      </c>
      <c r="R678" s="199">
        <v>-1347515.24</v>
      </c>
      <c r="S678" s="199">
        <v>-2052697.32</v>
      </c>
      <c r="T678" s="199">
        <v>-2686683.46</v>
      </c>
      <c r="U678" s="199">
        <v>-3300575.57</v>
      </c>
      <c r="V678" s="199">
        <v>-3918830.57</v>
      </c>
      <c r="W678" s="199">
        <v>-4539903.59</v>
      </c>
      <c r="X678" s="199">
        <v>-5184462.43</v>
      </c>
      <c r="Y678" s="199">
        <v>-5803189.0700000003</v>
      </c>
      <c r="Z678" s="199">
        <v>-6525986.04</v>
      </c>
      <c r="AA678" s="199">
        <v>-7202660.6699999999</v>
      </c>
      <c r="AB678" s="199">
        <v>-7893088.6900000004</v>
      </c>
      <c r="AC678" s="199">
        <f>IFERROR(VLOOKUP('SAP Data'!$C678,'2021 Balance Sheet'!$B$7:$O$1335,'2021 Balance Sheet'!D$2, FALSE),0)</f>
        <v>-686402.95</v>
      </c>
      <c r="AD678" s="199">
        <f>IFERROR(VLOOKUP('SAP Data'!$C678,'2021 Balance Sheet'!$B$7:$O$1335,'2021 Balance Sheet'!E$2, FALSE),0)</f>
        <v>-1342300.03</v>
      </c>
      <c r="AE678" s="199">
        <f>IFERROR(VLOOKUP('SAP Data'!$C678,'2021 Balance Sheet'!$B$7:$O$1335,'2021 Balance Sheet'!F$2, FALSE),0)</f>
        <v>-2042344.78</v>
      </c>
      <c r="AF678" s="199">
        <f>IFERROR(VLOOKUP('SAP Data'!$C678,'2021 Balance Sheet'!$B$7:$O$1335,'2021 Balance Sheet'!G$2, FALSE),0)</f>
        <v>-2704296.83</v>
      </c>
      <c r="AG678" s="199">
        <f>IFERROR(VLOOKUP('SAP Data'!$C678,'2021 Balance Sheet'!$B$7:$O$1335,'2021 Balance Sheet'!H$2, FALSE),0)</f>
        <v>-3352047.54</v>
      </c>
      <c r="AH678" s="199">
        <f>IFERROR(VLOOKUP('SAP Data'!$C678,'2021 Balance Sheet'!$B$7:$O$1335,'2021 Balance Sheet'!I$2, FALSE),0)</f>
        <v>-3975752.94</v>
      </c>
      <c r="AI678" s="199">
        <f>IFERROR(VLOOKUP('SAP Data'!$C678,'2021 Balance Sheet'!$B$7:$O$1335,'2021 Balance Sheet'!J$2, FALSE),0)</f>
        <v>-4608653.1900000004</v>
      </c>
      <c r="AJ678" s="199">
        <f>IFERROR(VLOOKUP('SAP Data'!$C678,'2021 Balance Sheet'!$B$7:$O$1335,'2021 Balance Sheet'!K$2, FALSE),0)</f>
        <v>-5279952.0599999996</v>
      </c>
      <c r="AK678" s="199">
        <f>IFERROR(VLOOKUP('SAP Data'!$C678,'2021 Balance Sheet'!$B$7:$O$1335,'2021 Balance Sheet'!L$2, FALSE),0)</f>
        <v>-5953264.6600000001</v>
      </c>
      <c r="AL678" s="199">
        <f>IFERROR(VLOOKUP('SAP Data'!$C678,'2021 Balance Sheet'!$B$7:$O$1335,'2021 Balance Sheet'!M$2, FALSE),0)</f>
        <v>-6654476.6200000001</v>
      </c>
      <c r="AM678" s="199">
        <f>IFERROR(VLOOKUP('SAP Data'!$C678,'2021 Balance Sheet'!$B$7:$O$1335,'2021 Balance Sheet'!N$2, FALSE),0)</f>
        <v>-7321721.7000000002</v>
      </c>
      <c r="AN678" s="199">
        <f>IFERROR(VLOOKUP('SAP Data'!$C678,'2021 Balance Sheet'!$B$7:$O$1335,'2021 Balance Sheet'!O$2, FALSE),0)</f>
        <v>-7980679.6699999999</v>
      </c>
      <c r="AO678" s="198">
        <f t="shared" si="23"/>
        <v>-7893088.6900000004</v>
      </c>
    </row>
    <row r="679" spans="1:41" ht="15.75" thickBot="1" x14ac:dyDescent="0.3">
      <c r="A679" s="26" t="str">
        <f t="shared" si="24"/>
        <v>401500</v>
      </c>
      <c r="B679" s="150" t="s">
        <v>3320</v>
      </c>
      <c r="C679" s="153" t="s">
        <v>3321</v>
      </c>
      <c r="D679" s="125"/>
      <c r="E679" s="139"/>
      <c r="F679" s="139"/>
      <c r="G679" s="139"/>
      <c r="H679" s="139"/>
      <c r="I679" s="139"/>
      <c r="J679" s="139"/>
      <c r="K679" s="139"/>
      <c r="L679" s="139"/>
      <c r="M679" s="139"/>
      <c r="N679" s="139"/>
      <c r="O679" s="139"/>
      <c r="P679" s="139"/>
      <c r="Q679" s="199">
        <v>0</v>
      </c>
      <c r="R679" s="199">
        <v>0</v>
      </c>
      <c r="S679" s="199">
        <v>0</v>
      </c>
      <c r="T679" s="199">
        <v>0</v>
      </c>
      <c r="U679" s="199">
        <v>0</v>
      </c>
      <c r="V679" s="199">
        <v>0</v>
      </c>
      <c r="W679" s="199">
        <v>0</v>
      </c>
      <c r="X679" s="199">
        <v>0</v>
      </c>
      <c r="Y679" s="199">
        <v>0</v>
      </c>
      <c r="Z679" s="199">
        <v>0</v>
      </c>
      <c r="AA679" s="199">
        <v>0</v>
      </c>
      <c r="AB679" s="199">
        <v>0</v>
      </c>
      <c r="AC679" s="199">
        <f>IFERROR(VLOOKUP('SAP Data'!$C679,'2021 Balance Sheet'!$B$7:$O$1335,'2021 Balance Sheet'!D$2, FALSE),0)</f>
        <v>0</v>
      </c>
      <c r="AD679" s="199">
        <f>IFERROR(VLOOKUP('SAP Data'!$C679,'2021 Balance Sheet'!$B$7:$O$1335,'2021 Balance Sheet'!E$2, FALSE),0)</f>
        <v>0</v>
      </c>
      <c r="AE679" s="199">
        <f>IFERROR(VLOOKUP('SAP Data'!$C679,'2021 Balance Sheet'!$B$7:$O$1335,'2021 Balance Sheet'!F$2, FALSE),0)</f>
        <v>0</v>
      </c>
      <c r="AF679" s="199">
        <f>IFERROR(VLOOKUP('SAP Data'!$C679,'2021 Balance Sheet'!$B$7:$O$1335,'2021 Balance Sheet'!G$2, FALSE),0)</f>
        <v>0</v>
      </c>
      <c r="AG679" s="199">
        <f>IFERROR(VLOOKUP('SAP Data'!$C679,'2021 Balance Sheet'!$B$7:$O$1335,'2021 Balance Sheet'!H$2, FALSE),0)</f>
        <v>0</v>
      </c>
      <c r="AH679" s="199">
        <f>IFERROR(VLOOKUP('SAP Data'!$C679,'2021 Balance Sheet'!$B$7:$O$1335,'2021 Balance Sheet'!I$2, FALSE),0)</f>
        <v>0</v>
      </c>
      <c r="AI679" s="199">
        <f>IFERROR(VLOOKUP('SAP Data'!$C679,'2021 Balance Sheet'!$B$7:$O$1335,'2021 Balance Sheet'!J$2, FALSE),0)</f>
        <v>0</v>
      </c>
      <c r="AJ679" s="199">
        <f>IFERROR(VLOOKUP('SAP Data'!$C679,'2021 Balance Sheet'!$B$7:$O$1335,'2021 Balance Sheet'!K$2, FALSE),0)</f>
        <v>0</v>
      </c>
      <c r="AK679" s="199">
        <f>IFERROR(VLOOKUP('SAP Data'!$C679,'2021 Balance Sheet'!$B$7:$O$1335,'2021 Balance Sheet'!L$2, FALSE),0)</f>
        <v>0</v>
      </c>
      <c r="AL679" s="199">
        <f>IFERROR(VLOOKUP('SAP Data'!$C679,'2021 Balance Sheet'!$B$7:$O$1335,'2021 Balance Sheet'!M$2, FALSE),0)</f>
        <v>0</v>
      </c>
      <c r="AM679" s="199">
        <f>IFERROR(VLOOKUP('SAP Data'!$C679,'2021 Balance Sheet'!$B$7:$O$1335,'2021 Balance Sheet'!N$2, FALSE),0)</f>
        <v>0</v>
      </c>
      <c r="AN679" s="199">
        <f>IFERROR(VLOOKUP('SAP Data'!$C679,'2021 Balance Sheet'!$B$7:$O$1335,'2021 Balance Sheet'!O$2, FALSE),0)</f>
        <v>0</v>
      </c>
      <c r="AO679" s="198">
        <f t="shared" si="23"/>
        <v>0</v>
      </c>
    </row>
    <row r="680" spans="1:41" ht="15.75" thickBot="1" x14ac:dyDescent="0.3">
      <c r="A680" s="26" t="str">
        <f t="shared" si="24"/>
        <v>401700</v>
      </c>
      <c r="B680" s="150" t="s">
        <v>3322</v>
      </c>
      <c r="C680" s="153" t="s">
        <v>3323</v>
      </c>
      <c r="D680" s="125"/>
      <c r="E680" s="139"/>
      <c r="F680" s="139"/>
      <c r="G680" s="139"/>
      <c r="H680" s="139"/>
      <c r="I680" s="139"/>
      <c r="J680" s="139"/>
      <c r="K680" s="139"/>
      <c r="L680" s="139"/>
      <c r="M680" s="139"/>
      <c r="N680" s="139"/>
      <c r="O680" s="139"/>
      <c r="P680" s="139"/>
      <c r="Q680" s="199">
        <v>0</v>
      </c>
      <c r="R680" s="199">
        <v>0</v>
      </c>
      <c r="S680" s="199">
        <v>0</v>
      </c>
      <c r="T680" s="199">
        <v>0</v>
      </c>
      <c r="U680" s="199">
        <v>0</v>
      </c>
      <c r="V680" s="199">
        <v>0</v>
      </c>
      <c r="W680" s="199">
        <v>0</v>
      </c>
      <c r="X680" s="199">
        <v>0</v>
      </c>
      <c r="Y680" s="199">
        <v>0</v>
      </c>
      <c r="Z680" s="199">
        <v>0</v>
      </c>
      <c r="AA680" s="199">
        <v>0</v>
      </c>
      <c r="AB680" s="199">
        <v>0</v>
      </c>
      <c r="AC680" s="199">
        <f>IFERROR(VLOOKUP('SAP Data'!$C680,'2021 Balance Sheet'!$B$7:$O$1335,'2021 Balance Sheet'!D$2, FALSE),0)</f>
        <v>0</v>
      </c>
      <c r="AD680" s="199">
        <f>IFERROR(VLOOKUP('SAP Data'!$C680,'2021 Balance Sheet'!$B$7:$O$1335,'2021 Balance Sheet'!E$2, FALSE),0)</f>
        <v>0</v>
      </c>
      <c r="AE680" s="199">
        <f>IFERROR(VLOOKUP('SAP Data'!$C680,'2021 Balance Sheet'!$B$7:$O$1335,'2021 Balance Sheet'!F$2, FALSE),0)</f>
        <v>0</v>
      </c>
      <c r="AF680" s="199">
        <f>IFERROR(VLOOKUP('SAP Data'!$C680,'2021 Balance Sheet'!$B$7:$O$1335,'2021 Balance Sheet'!G$2, FALSE),0)</f>
        <v>0</v>
      </c>
      <c r="AG680" s="199">
        <f>IFERROR(VLOOKUP('SAP Data'!$C680,'2021 Balance Sheet'!$B$7:$O$1335,'2021 Balance Sheet'!H$2, FALSE),0)</f>
        <v>0</v>
      </c>
      <c r="AH680" s="199">
        <f>IFERROR(VLOOKUP('SAP Data'!$C680,'2021 Balance Sheet'!$B$7:$O$1335,'2021 Balance Sheet'!I$2, FALSE),0)</f>
        <v>0</v>
      </c>
      <c r="AI680" s="199">
        <f>IFERROR(VLOOKUP('SAP Data'!$C680,'2021 Balance Sheet'!$B$7:$O$1335,'2021 Balance Sheet'!J$2, FALSE),0)</f>
        <v>0</v>
      </c>
      <c r="AJ680" s="199">
        <f>IFERROR(VLOOKUP('SAP Data'!$C680,'2021 Balance Sheet'!$B$7:$O$1335,'2021 Balance Sheet'!K$2, FALSE),0)</f>
        <v>0</v>
      </c>
      <c r="AK680" s="199">
        <f>IFERROR(VLOOKUP('SAP Data'!$C680,'2021 Balance Sheet'!$B$7:$O$1335,'2021 Balance Sheet'!L$2, FALSE),0)</f>
        <v>0</v>
      </c>
      <c r="AL680" s="199">
        <f>IFERROR(VLOOKUP('SAP Data'!$C680,'2021 Balance Sheet'!$B$7:$O$1335,'2021 Balance Sheet'!M$2, FALSE),0)</f>
        <v>0</v>
      </c>
      <c r="AM680" s="199">
        <f>IFERROR(VLOOKUP('SAP Data'!$C680,'2021 Balance Sheet'!$B$7:$O$1335,'2021 Balance Sheet'!N$2, FALSE),0)</f>
        <v>0</v>
      </c>
      <c r="AN680" s="199">
        <f>IFERROR(VLOOKUP('SAP Data'!$C680,'2021 Balance Sheet'!$B$7:$O$1335,'2021 Balance Sheet'!O$2, FALSE),0)</f>
        <v>0</v>
      </c>
      <c r="AO680" s="198">
        <f t="shared" si="23"/>
        <v>0</v>
      </c>
    </row>
    <row r="681" spans="1:41" ht="15.75" thickBot="1" x14ac:dyDescent="0.3">
      <c r="A681" s="26" t="str">
        <f t="shared" si="24"/>
        <v>401800</v>
      </c>
      <c r="B681" s="150" t="s">
        <v>1670</v>
      </c>
      <c r="C681" s="153" t="s">
        <v>1671</v>
      </c>
      <c r="D681" s="125" t="s">
        <v>1657</v>
      </c>
      <c r="E681" s="140">
        <v>0</v>
      </c>
      <c r="F681" s="140">
        <v>0</v>
      </c>
      <c r="G681" s="140">
        <v>0</v>
      </c>
      <c r="H681" s="140">
        <v>-20690</v>
      </c>
      <c r="I681" s="140">
        <v>-35487</v>
      </c>
      <c r="J681" s="140">
        <v>-40068</v>
      </c>
      <c r="K681" s="140">
        <v>-46596</v>
      </c>
      <c r="L681" s="140">
        <v>-46690</v>
      </c>
      <c r="M681" s="140">
        <v>-50499</v>
      </c>
      <c r="N681" s="140">
        <v>-82009</v>
      </c>
      <c r="O681" s="140">
        <v>-82009</v>
      </c>
      <c r="P681" s="140">
        <v>-100126</v>
      </c>
      <c r="Q681" s="199">
        <v>-972</v>
      </c>
      <c r="R681" s="199">
        <v>-21995</v>
      </c>
      <c r="S681" s="199">
        <v>-22029</v>
      </c>
      <c r="T681" s="199">
        <v>-22294</v>
      </c>
      <c r="U681" s="199">
        <v>-23093</v>
      </c>
      <c r="V681" s="199">
        <v>-23093</v>
      </c>
      <c r="W681" s="199">
        <v>-23726</v>
      </c>
      <c r="X681" s="199">
        <v>-23957</v>
      </c>
      <c r="Y681" s="199">
        <v>-24829</v>
      </c>
      <c r="Z681" s="199">
        <v>-26018</v>
      </c>
      <c r="AA681" s="199">
        <v>-27877</v>
      </c>
      <c r="AB681" s="199">
        <v>-27877</v>
      </c>
      <c r="AC681" s="199">
        <f>IFERROR(VLOOKUP('SAP Data'!$C681,'2021 Balance Sheet'!$B$7:$O$1335,'2021 Balance Sheet'!D$2, FALSE),0)</f>
        <v>0</v>
      </c>
      <c r="AD681" s="199">
        <f>IFERROR(VLOOKUP('SAP Data'!$C681,'2021 Balance Sheet'!$B$7:$O$1335,'2021 Balance Sheet'!E$2, FALSE),0)</f>
        <v>-238</v>
      </c>
      <c r="AE681" s="199">
        <f>IFERROR(VLOOKUP('SAP Data'!$C681,'2021 Balance Sheet'!$B$7:$O$1335,'2021 Balance Sheet'!F$2, FALSE),0)</f>
        <v>-238</v>
      </c>
      <c r="AF681" s="199">
        <f>IFERROR(VLOOKUP('SAP Data'!$C681,'2021 Balance Sheet'!$B$7:$O$1335,'2021 Balance Sheet'!G$2, FALSE),0)</f>
        <v>-993</v>
      </c>
      <c r="AG681" s="199">
        <f>IFERROR(VLOOKUP('SAP Data'!$C681,'2021 Balance Sheet'!$B$7:$O$1335,'2021 Balance Sheet'!H$2, FALSE),0)</f>
        <v>-993</v>
      </c>
      <c r="AH681" s="199">
        <f>IFERROR(VLOOKUP('SAP Data'!$C681,'2021 Balance Sheet'!$B$7:$O$1335,'2021 Balance Sheet'!I$2, FALSE),0)</f>
        <v>-993</v>
      </c>
      <c r="AI681" s="199">
        <f>IFERROR(VLOOKUP('SAP Data'!$C681,'2021 Balance Sheet'!$B$7:$O$1335,'2021 Balance Sheet'!J$2, FALSE),0)</f>
        <v>-1985</v>
      </c>
      <c r="AJ681" s="199">
        <f>IFERROR(VLOOKUP('SAP Data'!$C681,'2021 Balance Sheet'!$B$7:$O$1335,'2021 Balance Sheet'!K$2, FALSE),0)</f>
        <v>-1985</v>
      </c>
      <c r="AK681" s="199">
        <f>IFERROR(VLOOKUP('SAP Data'!$C681,'2021 Balance Sheet'!$B$7:$O$1335,'2021 Balance Sheet'!L$2, FALSE),0)</f>
        <v>-3039</v>
      </c>
      <c r="AL681" s="199">
        <f>IFERROR(VLOOKUP('SAP Data'!$C681,'2021 Balance Sheet'!$B$7:$O$1335,'2021 Balance Sheet'!M$2, FALSE),0)</f>
        <v>-3140</v>
      </c>
      <c r="AM681" s="199">
        <f>IFERROR(VLOOKUP('SAP Data'!$C681,'2021 Balance Sheet'!$B$7:$O$1335,'2021 Balance Sheet'!N$2, FALSE),0)</f>
        <v>-3140</v>
      </c>
      <c r="AN681" s="199">
        <f>IFERROR(VLOOKUP('SAP Data'!$C681,'2021 Balance Sheet'!$B$7:$O$1335,'2021 Balance Sheet'!O$2, FALSE),0)</f>
        <v>-46477</v>
      </c>
      <c r="AO681" s="198">
        <f t="shared" si="23"/>
        <v>-27877</v>
      </c>
    </row>
    <row r="682" spans="1:41" ht="15.75" thickBot="1" x14ac:dyDescent="0.3">
      <c r="A682" s="26" t="str">
        <f t="shared" si="24"/>
        <v>401900</v>
      </c>
      <c r="B682" s="150" t="s">
        <v>1672</v>
      </c>
      <c r="C682" s="153" t="s">
        <v>1673</v>
      </c>
      <c r="D682" s="125" t="s">
        <v>1657</v>
      </c>
      <c r="E682" s="139">
        <v>-14896.74</v>
      </c>
      <c r="F682" s="139">
        <v>-1129220.27</v>
      </c>
      <c r="G682" s="139">
        <v>-1854893.07</v>
      </c>
      <c r="H682" s="139">
        <v>-1881763.55</v>
      </c>
      <c r="I682" s="139">
        <v>-1881763.55</v>
      </c>
      <c r="J682" s="139">
        <v>-1881763.55</v>
      </c>
      <c r="K682" s="139">
        <v>-1881763.55</v>
      </c>
      <c r="L682" s="139">
        <v>-1881763.55</v>
      </c>
      <c r="M682" s="139">
        <v>-1881763.55</v>
      </c>
      <c r="N682" s="139">
        <v>-1956224.55</v>
      </c>
      <c r="O682" s="139">
        <v>-2046642.55</v>
      </c>
      <c r="P682" s="139">
        <v>-2044113.55</v>
      </c>
      <c r="Q682" s="199">
        <v>-22995</v>
      </c>
      <c r="R682" s="199">
        <v>-24049</v>
      </c>
      <c r="S682" s="199">
        <v>-85589</v>
      </c>
      <c r="T682" s="199">
        <v>-85584</v>
      </c>
      <c r="U682" s="199">
        <v>-85589</v>
      </c>
      <c r="V682" s="199">
        <v>-85589</v>
      </c>
      <c r="W682" s="199">
        <v>-85589</v>
      </c>
      <c r="X682" s="199">
        <v>-85589</v>
      </c>
      <c r="Y682" s="199">
        <v>-165414</v>
      </c>
      <c r="Z682" s="199">
        <v>-189031</v>
      </c>
      <c r="AA682" s="199">
        <v>-189031</v>
      </c>
      <c r="AB682" s="199">
        <v>-189031</v>
      </c>
      <c r="AC682" s="199">
        <f>IFERROR(VLOOKUP('SAP Data'!$C682,'2021 Balance Sheet'!$B$7:$O$1335,'2021 Balance Sheet'!D$2, FALSE),0)</f>
        <v>0</v>
      </c>
      <c r="AD682" s="199">
        <f>IFERROR(VLOOKUP('SAP Data'!$C682,'2021 Balance Sheet'!$B$7:$O$1335,'2021 Balance Sheet'!E$2, FALSE),0)</f>
        <v>-9815.07</v>
      </c>
      <c r="AE682" s="199">
        <f>IFERROR(VLOOKUP('SAP Data'!$C682,'2021 Balance Sheet'!$B$7:$O$1335,'2021 Balance Sheet'!F$2, FALSE),0)</f>
        <v>-9815.07</v>
      </c>
      <c r="AF682" s="199">
        <f>IFERROR(VLOOKUP('SAP Data'!$C682,'2021 Balance Sheet'!$B$7:$O$1335,'2021 Balance Sheet'!G$2, FALSE),0)</f>
        <v>-9815.07</v>
      </c>
      <c r="AG682" s="199">
        <f>IFERROR(VLOOKUP('SAP Data'!$C682,'2021 Balance Sheet'!$B$7:$O$1335,'2021 Balance Sheet'!H$2, FALSE),0)</f>
        <v>-9815.07</v>
      </c>
      <c r="AH682" s="199">
        <f>IFERROR(VLOOKUP('SAP Data'!$C682,'2021 Balance Sheet'!$B$7:$O$1335,'2021 Balance Sheet'!I$2, FALSE),0)</f>
        <v>-9815.07</v>
      </c>
      <c r="AI682" s="199">
        <f>IFERROR(VLOOKUP('SAP Data'!$C682,'2021 Balance Sheet'!$B$7:$O$1335,'2021 Balance Sheet'!J$2, FALSE),0)</f>
        <v>-9815.07</v>
      </c>
      <c r="AJ682" s="199">
        <f>IFERROR(VLOOKUP('SAP Data'!$C682,'2021 Balance Sheet'!$B$7:$O$1335,'2021 Balance Sheet'!K$2, FALSE),0)</f>
        <v>-9815.07</v>
      </c>
      <c r="AK682" s="199">
        <f>IFERROR(VLOOKUP('SAP Data'!$C682,'2021 Balance Sheet'!$B$7:$O$1335,'2021 Balance Sheet'!L$2, FALSE),0)</f>
        <v>-9815.07</v>
      </c>
      <c r="AL682" s="199">
        <f>IFERROR(VLOOKUP('SAP Data'!$C682,'2021 Balance Sheet'!$B$7:$O$1335,'2021 Balance Sheet'!M$2, FALSE),0)</f>
        <v>-9815.07</v>
      </c>
      <c r="AM682" s="199">
        <f>IFERROR(VLOOKUP('SAP Data'!$C682,'2021 Balance Sheet'!$B$7:$O$1335,'2021 Balance Sheet'!N$2, FALSE),0)</f>
        <v>-9815.07</v>
      </c>
      <c r="AN682" s="199">
        <f>IFERROR(VLOOKUP('SAP Data'!$C682,'2021 Balance Sheet'!$B$7:$O$1335,'2021 Balance Sheet'!O$2, FALSE),0)</f>
        <v>-13848</v>
      </c>
      <c r="AO682" s="198">
        <f t="shared" si="23"/>
        <v>-189031</v>
      </c>
    </row>
    <row r="683" spans="1:41" ht="15.75" thickBot="1" x14ac:dyDescent="0.3">
      <c r="A683" s="26" t="str">
        <f t="shared" si="24"/>
        <v>402000</v>
      </c>
      <c r="B683" s="150" t="s">
        <v>1674</v>
      </c>
      <c r="C683" s="153" t="s">
        <v>1675</v>
      </c>
      <c r="D683" s="125" t="s">
        <v>1657</v>
      </c>
      <c r="E683" s="140">
        <v>6715229.9000000004</v>
      </c>
      <c r="F683" s="140">
        <v>11887068.99</v>
      </c>
      <c r="G683" s="140">
        <v>11967473.65</v>
      </c>
      <c r="H683" s="140">
        <v>16753659.34</v>
      </c>
      <c r="I683" s="140">
        <v>16684614.6</v>
      </c>
      <c r="J683" s="140">
        <v>-1593100.13</v>
      </c>
      <c r="K683" s="140">
        <v>-2571904.8199999998</v>
      </c>
      <c r="L683" s="140">
        <v>-1323083.58</v>
      </c>
      <c r="M683" s="140">
        <v>1526849.45</v>
      </c>
      <c r="N683" s="140">
        <v>12973998.16</v>
      </c>
      <c r="O683" s="140">
        <v>15027865.460000001</v>
      </c>
      <c r="P683" s="140">
        <v>16308438.880000001</v>
      </c>
      <c r="Q683" s="199">
        <v>6480473.4900000002</v>
      </c>
      <c r="R683" s="199">
        <v>10759092.859999999</v>
      </c>
      <c r="S683" s="199">
        <v>11506955.49</v>
      </c>
      <c r="T683" s="199">
        <v>11893107.09</v>
      </c>
      <c r="U683" s="199">
        <v>11052148.970000001</v>
      </c>
      <c r="V683" s="199">
        <v>-3615784.39</v>
      </c>
      <c r="W683" s="199">
        <v>-4517906.5999999996</v>
      </c>
      <c r="X683" s="199">
        <v>-4064780.86</v>
      </c>
      <c r="Y683" s="199">
        <v>-3872456.28</v>
      </c>
      <c r="Z683" s="199">
        <v>-2530737.9500000002</v>
      </c>
      <c r="AA683" s="199">
        <v>-1739420.49</v>
      </c>
      <c r="AB683" s="199">
        <v>-1459201.56</v>
      </c>
      <c r="AC683" s="199">
        <f>IFERROR(VLOOKUP('SAP Data'!$C683,'2021 Balance Sheet'!$B$7:$O$1335,'2021 Balance Sheet'!D$2, FALSE),0)</f>
        <v>2899230.71</v>
      </c>
      <c r="AD683" s="199">
        <f>IFERROR(VLOOKUP('SAP Data'!$C683,'2021 Balance Sheet'!$B$7:$O$1335,'2021 Balance Sheet'!E$2, FALSE),0)</f>
        <v>-3806902.88</v>
      </c>
      <c r="AE683" s="199">
        <f>IFERROR(VLOOKUP('SAP Data'!$C683,'2021 Balance Sheet'!$B$7:$O$1335,'2021 Balance Sheet'!F$2, FALSE),0)</f>
        <v>-2308923.7200000002</v>
      </c>
      <c r="AF683" s="199">
        <f>IFERROR(VLOOKUP('SAP Data'!$C683,'2021 Balance Sheet'!$B$7:$O$1335,'2021 Balance Sheet'!G$2, FALSE),0)</f>
        <v>-4085526.99</v>
      </c>
      <c r="AG683" s="199">
        <f>IFERROR(VLOOKUP('SAP Data'!$C683,'2021 Balance Sheet'!$B$7:$O$1335,'2021 Balance Sheet'!H$2, FALSE),0)</f>
        <v>-4977737.7300000004</v>
      </c>
      <c r="AH683" s="199">
        <f>IFERROR(VLOOKUP('SAP Data'!$C683,'2021 Balance Sheet'!$B$7:$O$1335,'2021 Balance Sheet'!I$2, FALSE),0)</f>
        <v>-6712881.4400000004</v>
      </c>
      <c r="AI683" s="199">
        <f>IFERROR(VLOOKUP('SAP Data'!$C683,'2021 Balance Sheet'!$B$7:$O$1335,'2021 Balance Sheet'!J$2, FALSE),0)</f>
        <v>-7389349.4400000004</v>
      </c>
      <c r="AJ683" s="199">
        <f>IFERROR(VLOOKUP('SAP Data'!$C683,'2021 Balance Sheet'!$B$7:$O$1335,'2021 Balance Sheet'!K$2, FALSE),0)</f>
        <v>-7976736.1100000003</v>
      </c>
      <c r="AK683" s="199">
        <f>IFERROR(VLOOKUP('SAP Data'!$C683,'2021 Balance Sheet'!$B$7:$O$1335,'2021 Balance Sheet'!L$2, FALSE),0)</f>
        <v>-7574076.7599999998</v>
      </c>
      <c r="AL683" s="199">
        <f>IFERROR(VLOOKUP('SAP Data'!$C683,'2021 Balance Sheet'!$B$7:$O$1335,'2021 Balance Sheet'!M$2, FALSE),0)</f>
        <v>-4553544.24</v>
      </c>
      <c r="AM683" s="199">
        <f>IFERROR(VLOOKUP('SAP Data'!$C683,'2021 Balance Sheet'!$B$7:$O$1335,'2021 Balance Sheet'!N$2, FALSE),0)</f>
        <v>-3525181.62</v>
      </c>
      <c r="AN683" s="199">
        <f>IFERROR(VLOOKUP('SAP Data'!$C683,'2021 Balance Sheet'!$B$7:$O$1335,'2021 Balance Sheet'!O$2, FALSE),0)</f>
        <v>3140537.51</v>
      </c>
      <c r="AO683" s="198">
        <f t="shared" si="23"/>
        <v>-1459201.56</v>
      </c>
    </row>
    <row r="684" spans="1:41" ht="15.75" thickBot="1" x14ac:dyDescent="0.3">
      <c r="A684" s="26" t="str">
        <f t="shared" si="24"/>
        <v>403000</v>
      </c>
      <c r="B684" s="150" t="s">
        <v>1676</v>
      </c>
      <c r="C684" s="153" t="s">
        <v>1677</v>
      </c>
      <c r="D684" s="125" t="s">
        <v>1657</v>
      </c>
      <c r="E684" s="139">
        <v>-375336.87</v>
      </c>
      <c r="F684" s="139">
        <v>-799831.08</v>
      </c>
      <c r="G684" s="139">
        <v>-1226671.6000000001</v>
      </c>
      <c r="H684" s="139">
        <v>-1637434.69</v>
      </c>
      <c r="I684" s="139">
        <v>-1997799.09</v>
      </c>
      <c r="J684" s="139">
        <v>-2271351.08</v>
      </c>
      <c r="K684" s="139">
        <v>-2447798.41</v>
      </c>
      <c r="L684" s="139">
        <v>-2608776.73</v>
      </c>
      <c r="M684" s="139">
        <v>-2759914.39</v>
      </c>
      <c r="N684" s="139">
        <v>-2933779.65</v>
      </c>
      <c r="O684" s="139">
        <v>-3138137.73</v>
      </c>
      <c r="P684" s="139">
        <v>-3463078.27</v>
      </c>
      <c r="Q684" s="199">
        <v>-411982.62</v>
      </c>
      <c r="R684" s="199">
        <v>-881849.98</v>
      </c>
      <c r="S684" s="199">
        <v>-1140347.0900000001</v>
      </c>
      <c r="T684" s="199">
        <v>-1186919.25</v>
      </c>
      <c r="U684" s="199">
        <v>-1222807.3600000001</v>
      </c>
      <c r="V684" s="199">
        <v>-1259913.72</v>
      </c>
      <c r="W684" s="199">
        <v>-1293903.6499999999</v>
      </c>
      <c r="X684" s="199">
        <v>-1328391.19</v>
      </c>
      <c r="Y684" s="199">
        <v>-1359604.83</v>
      </c>
      <c r="Z684" s="199">
        <v>-1395000.24</v>
      </c>
      <c r="AA684" s="199">
        <v>-1458421.15</v>
      </c>
      <c r="AB684" s="199">
        <v>-1636894.75</v>
      </c>
      <c r="AC684" s="199">
        <f>IFERROR(VLOOKUP('SAP Data'!$C684,'2021 Balance Sheet'!$B$7:$O$1335,'2021 Balance Sheet'!D$2, FALSE),0)</f>
        <v>-213786.12</v>
      </c>
      <c r="AD684" s="199">
        <f>IFERROR(VLOOKUP('SAP Data'!$C684,'2021 Balance Sheet'!$B$7:$O$1335,'2021 Balance Sheet'!E$2, FALSE),0)</f>
        <v>-453572.79</v>
      </c>
      <c r="AE684" s="199">
        <f>IFERROR(VLOOKUP('SAP Data'!$C684,'2021 Balance Sheet'!$B$7:$O$1335,'2021 Balance Sheet'!F$2, FALSE),0)</f>
        <v>-579526.34</v>
      </c>
      <c r="AF684" s="199">
        <f>IFERROR(VLOOKUP('SAP Data'!$C684,'2021 Balance Sheet'!$B$7:$O$1335,'2021 Balance Sheet'!G$2, FALSE),0)</f>
        <v>-727314.21</v>
      </c>
      <c r="AG684" s="199">
        <f>IFERROR(VLOOKUP('SAP Data'!$C684,'2021 Balance Sheet'!$B$7:$O$1335,'2021 Balance Sheet'!H$2, FALSE),0)</f>
        <v>-851281.94</v>
      </c>
      <c r="AH684" s="199">
        <f>IFERROR(VLOOKUP('SAP Data'!$C684,'2021 Balance Sheet'!$B$7:$O$1335,'2021 Balance Sheet'!I$2, FALSE),0)</f>
        <v>-953332.53</v>
      </c>
      <c r="AI684" s="199">
        <f>IFERROR(VLOOKUP('SAP Data'!$C684,'2021 Balance Sheet'!$B$7:$O$1335,'2021 Balance Sheet'!J$2, FALSE),0)</f>
        <v>-1053041.3</v>
      </c>
      <c r="AJ684" s="199">
        <f>IFERROR(VLOOKUP('SAP Data'!$C684,'2021 Balance Sheet'!$B$7:$O$1335,'2021 Balance Sheet'!K$2, FALSE),0)</f>
        <v>-1140773.8500000001</v>
      </c>
      <c r="AK684" s="199">
        <f>IFERROR(VLOOKUP('SAP Data'!$C684,'2021 Balance Sheet'!$B$7:$O$1335,'2021 Balance Sheet'!L$2, FALSE),0)</f>
        <v>-1232814.93</v>
      </c>
      <c r="AL684" s="199">
        <f>IFERROR(VLOOKUP('SAP Data'!$C684,'2021 Balance Sheet'!$B$7:$O$1335,'2021 Balance Sheet'!M$2, FALSE),0)</f>
        <v>-1328018.3500000001</v>
      </c>
      <c r="AM684" s="199">
        <f>IFERROR(VLOOKUP('SAP Data'!$C684,'2021 Balance Sheet'!$B$7:$O$1335,'2021 Balance Sheet'!N$2, FALSE),0)</f>
        <v>-1453580.67</v>
      </c>
      <c r="AN684" s="199">
        <f>IFERROR(VLOOKUP('SAP Data'!$C684,'2021 Balance Sheet'!$B$7:$O$1335,'2021 Balance Sheet'!O$2, FALSE),0)</f>
        <v>-1597888.88</v>
      </c>
      <c r="AO684" s="198">
        <f t="shared" si="23"/>
        <v>-1636894.75</v>
      </c>
    </row>
    <row r="685" spans="1:41" ht="15.75" thickBot="1" x14ac:dyDescent="0.3">
      <c r="A685" s="26" t="str">
        <f t="shared" si="24"/>
        <v>411000</v>
      </c>
      <c r="B685" s="150" t="s">
        <v>1678</v>
      </c>
      <c r="C685" s="153" t="s">
        <v>1679</v>
      </c>
      <c r="D685" s="125" t="s">
        <v>1657</v>
      </c>
      <c r="E685" s="140">
        <v>-289132.34000000003</v>
      </c>
      <c r="F685" s="140">
        <v>-619510.72</v>
      </c>
      <c r="G685" s="140">
        <v>-4299373.22</v>
      </c>
      <c r="H685" s="140">
        <v>-4696034.5</v>
      </c>
      <c r="I685" s="140">
        <v>-4999841.66</v>
      </c>
      <c r="J685" s="140">
        <v>-5243584.53</v>
      </c>
      <c r="K685" s="140">
        <v>-5580922.0199999996</v>
      </c>
      <c r="L685" s="140">
        <v>-5946727.9800000004</v>
      </c>
      <c r="M685" s="140">
        <v>-6227820.0199999996</v>
      </c>
      <c r="N685" s="140">
        <v>-6564557.9299999997</v>
      </c>
      <c r="O685" s="140">
        <v>-6969073.0199999996</v>
      </c>
      <c r="P685" s="140">
        <v>-7491356.8600000003</v>
      </c>
      <c r="Q685" s="199">
        <v>-584318.21</v>
      </c>
      <c r="R685" s="199">
        <v>-1025893.92</v>
      </c>
      <c r="S685" s="199">
        <v>-1437998.15</v>
      </c>
      <c r="T685" s="199">
        <v>-1823334.44</v>
      </c>
      <c r="U685" s="199">
        <v>-2115654.0299999998</v>
      </c>
      <c r="V685" s="199">
        <v>-2304166.0299999998</v>
      </c>
      <c r="W685" s="199">
        <v>-2459778.46</v>
      </c>
      <c r="X685" s="199">
        <v>-2628939.75</v>
      </c>
      <c r="Y685" s="199">
        <v>-2594131.42</v>
      </c>
      <c r="Z685" s="199">
        <v>-2755221.51</v>
      </c>
      <c r="AA685" s="199">
        <v>-2957138.43</v>
      </c>
      <c r="AB685" s="199">
        <v>-3211259.79</v>
      </c>
      <c r="AC685" s="199">
        <f>IFERROR(VLOOKUP('SAP Data'!$C685,'2021 Balance Sheet'!$B$7:$O$1335,'2021 Balance Sheet'!D$2, FALSE),0)</f>
        <v>-282122.74</v>
      </c>
      <c r="AD685" s="199">
        <f>IFERROR(VLOOKUP('SAP Data'!$C685,'2021 Balance Sheet'!$B$7:$O$1335,'2021 Balance Sheet'!E$2, FALSE),0)</f>
        <v>-591173.15</v>
      </c>
      <c r="AE685" s="199">
        <f>IFERROR(VLOOKUP('SAP Data'!$C685,'2021 Balance Sheet'!$B$7:$O$1335,'2021 Balance Sheet'!F$2, FALSE),0)</f>
        <v>-958629.37</v>
      </c>
      <c r="AF685" s="199">
        <f>IFERROR(VLOOKUP('SAP Data'!$C685,'2021 Balance Sheet'!$B$7:$O$1335,'2021 Balance Sheet'!G$2, FALSE),0)</f>
        <v>-1326182.6000000001</v>
      </c>
      <c r="AG685" s="199">
        <f>IFERROR(VLOOKUP('SAP Data'!$C685,'2021 Balance Sheet'!$B$7:$O$1335,'2021 Balance Sheet'!H$2, FALSE),0)</f>
        <v>-1721229.91</v>
      </c>
      <c r="AH685" s="199">
        <f>IFERROR(VLOOKUP('SAP Data'!$C685,'2021 Balance Sheet'!$B$7:$O$1335,'2021 Balance Sheet'!I$2, FALSE),0)</f>
        <v>-2107866.42</v>
      </c>
      <c r="AI685" s="199">
        <f>IFERROR(VLOOKUP('SAP Data'!$C685,'2021 Balance Sheet'!$B$7:$O$1335,'2021 Balance Sheet'!J$2, FALSE),0)</f>
        <v>-2576793.6800000002</v>
      </c>
      <c r="AJ685" s="199">
        <f>IFERROR(VLOOKUP('SAP Data'!$C685,'2021 Balance Sheet'!$B$7:$O$1335,'2021 Balance Sheet'!K$2, FALSE),0)</f>
        <v>-3055350.34</v>
      </c>
      <c r="AK685" s="199">
        <f>IFERROR(VLOOKUP('SAP Data'!$C685,'2021 Balance Sheet'!$B$7:$O$1335,'2021 Balance Sheet'!L$2, FALSE),0)</f>
        <v>-3458150.31</v>
      </c>
      <c r="AL685" s="199">
        <f>IFERROR(VLOOKUP('SAP Data'!$C685,'2021 Balance Sheet'!$B$7:$O$1335,'2021 Balance Sheet'!M$2, FALSE),0)</f>
        <v>-3884731.77</v>
      </c>
      <c r="AM685" s="199">
        <f>IFERROR(VLOOKUP('SAP Data'!$C685,'2021 Balance Sheet'!$B$7:$O$1335,'2021 Balance Sheet'!N$2, FALSE),0)</f>
        <v>-4338111.0199999996</v>
      </c>
      <c r="AN685" s="199">
        <f>IFERROR(VLOOKUP('SAP Data'!$C685,'2021 Balance Sheet'!$B$7:$O$1335,'2021 Balance Sheet'!O$2, FALSE),0)</f>
        <v>-4828193.59</v>
      </c>
      <c r="AO685" s="198">
        <f t="shared" si="23"/>
        <v>-3211259.79</v>
      </c>
    </row>
    <row r="686" spans="1:41" ht="15.75" thickBot="1" x14ac:dyDescent="0.3">
      <c r="A686" s="26" t="str">
        <f t="shared" si="24"/>
        <v>411200</v>
      </c>
      <c r="B686" s="150" t="s">
        <v>1680</v>
      </c>
      <c r="C686" s="153" t="s">
        <v>1681</v>
      </c>
      <c r="D686" s="125" t="s">
        <v>1657</v>
      </c>
      <c r="E686" s="139">
        <v>-528990.36</v>
      </c>
      <c r="F686" s="139">
        <v>-1016677.52</v>
      </c>
      <c r="G686" s="139">
        <v>-1213071.08</v>
      </c>
      <c r="H686" s="139">
        <v>-1421731.49</v>
      </c>
      <c r="I686" s="139">
        <v>-1644674.43</v>
      </c>
      <c r="J686" s="139">
        <v>-1880963.85</v>
      </c>
      <c r="K686" s="139">
        <v>-2140761.9700000002</v>
      </c>
      <c r="L686" s="139">
        <v>-2438869.87</v>
      </c>
      <c r="M686" s="139">
        <v>-2760615.5</v>
      </c>
      <c r="N686" s="139">
        <v>-3097506.79</v>
      </c>
      <c r="O686" s="139">
        <v>-3425432.05</v>
      </c>
      <c r="P686" s="139">
        <v>-3771614.46</v>
      </c>
      <c r="Q686" s="199">
        <v>-233030.36</v>
      </c>
      <c r="R686" s="199">
        <v>-463988.22</v>
      </c>
      <c r="S686" s="199">
        <v>-722556.62</v>
      </c>
      <c r="T686" s="199">
        <v>-971787.34</v>
      </c>
      <c r="U686" s="199">
        <v>-1089118.6000000001</v>
      </c>
      <c r="V686" s="199">
        <v>-1244947.72</v>
      </c>
      <c r="W686" s="199">
        <v>-1406038.55</v>
      </c>
      <c r="X686" s="199">
        <v>-1582451.44</v>
      </c>
      <c r="Y686" s="199">
        <v>-1748483.49</v>
      </c>
      <c r="Z686" s="199">
        <v>-1916901.97</v>
      </c>
      <c r="AA686" s="199">
        <v>-1991424.2</v>
      </c>
      <c r="AB686" s="199">
        <v>-2060364.72</v>
      </c>
      <c r="AC686" s="199">
        <f>IFERROR(VLOOKUP('SAP Data'!$C686,'2021 Balance Sheet'!$B$7:$O$1335,'2021 Balance Sheet'!D$2, FALSE),0)</f>
        <v>-39070.5</v>
      </c>
      <c r="AD686" s="199">
        <f>IFERROR(VLOOKUP('SAP Data'!$C686,'2021 Balance Sheet'!$B$7:$O$1335,'2021 Balance Sheet'!E$2, FALSE),0)</f>
        <v>-71194.710000000006</v>
      </c>
      <c r="AE686" s="199">
        <f>IFERROR(VLOOKUP('SAP Data'!$C686,'2021 Balance Sheet'!$B$7:$O$1335,'2021 Balance Sheet'!F$2, FALSE),0)</f>
        <v>-109131.21</v>
      </c>
      <c r="AF686" s="199">
        <f>IFERROR(VLOOKUP('SAP Data'!$C686,'2021 Balance Sheet'!$B$7:$O$1335,'2021 Balance Sheet'!G$2, FALSE),0)</f>
        <v>-151453.97</v>
      </c>
      <c r="AG686" s="199">
        <f>IFERROR(VLOOKUP('SAP Data'!$C686,'2021 Balance Sheet'!$B$7:$O$1335,'2021 Balance Sheet'!H$2, FALSE),0)</f>
        <v>-193201.89</v>
      </c>
      <c r="AH686" s="199">
        <f>IFERROR(VLOOKUP('SAP Data'!$C686,'2021 Balance Sheet'!$B$7:$O$1335,'2021 Balance Sheet'!I$2, FALSE),0)</f>
        <v>-242571.28</v>
      </c>
      <c r="AI686" s="199">
        <f>IFERROR(VLOOKUP('SAP Data'!$C686,'2021 Balance Sheet'!$B$7:$O$1335,'2021 Balance Sheet'!J$2, FALSE),0)</f>
        <v>-297112.78000000003</v>
      </c>
      <c r="AJ686" s="199">
        <f>IFERROR(VLOOKUP('SAP Data'!$C686,'2021 Balance Sheet'!$B$7:$O$1335,'2021 Balance Sheet'!K$2, FALSE),0)</f>
        <v>-355806.9</v>
      </c>
      <c r="AK686" s="199">
        <f>IFERROR(VLOOKUP('SAP Data'!$C686,'2021 Balance Sheet'!$B$7:$O$1335,'2021 Balance Sheet'!L$2, FALSE),0)</f>
        <v>-417896.67</v>
      </c>
      <c r="AL686" s="199">
        <f>IFERROR(VLOOKUP('SAP Data'!$C686,'2021 Balance Sheet'!$B$7:$O$1335,'2021 Balance Sheet'!M$2, FALSE),0)</f>
        <v>-483035.66</v>
      </c>
      <c r="AM686" s="199">
        <f>IFERROR(VLOOKUP('SAP Data'!$C686,'2021 Balance Sheet'!$B$7:$O$1335,'2021 Balance Sheet'!N$2, FALSE),0)</f>
        <v>-551268.81999999995</v>
      </c>
      <c r="AN686" s="199">
        <f>IFERROR(VLOOKUP('SAP Data'!$C686,'2021 Balance Sheet'!$B$7:$O$1335,'2021 Balance Sheet'!O$2, FALSE),0)</f>
        <v>-619129.21</v>
      </c>
      <c r="AO686" s="198">
        <f t="shared" si="23"/>
        <v>-2060364.72</v>
      </c>
    </row>
    <row r="687" spans="1:41" ht="15.75" thickBot="1" x14ac:dyDescent="0.3">
      <c r="A687" s="26" t="str">
        <f t="shared" si="24"/>
        <v>411201</v>
      </c>
      <c r="B687" s="150" t="s">
        <v>1682</v>
      </c>
      <c r="C687" s="153" t="s">
        <v>1683</v>
      </c>
      <c r="D687" s="125" t="s">
        <v>1657</v>
      </c>
      <c r="E687" s="140">
        <v>-35439.360000000001</v>
      </c>
      <c r="F687" s="140">
        <v>-59967.57</v>
      </c>
      <c r="G687" s="140">
        <v>-68592.78</v>
      </c>
      <c r="H687" s="140">
        <v>-84539.09</v>
      </c>
      <c r="I687" s="140">
        <v>-127491.2</v>
      </c>
      <c r="J687" s="140">
        <v>-176053.26</v>
      </c>
      <c r="K687" s="140">
        <v>-228650.05</v>
      </c>
      <c r="L687" s="140">
        <v>-292654.90999999997</v>
      </c>
      <c r="M687" s="140">
        <v>-369873.67</v>
      </c>
      <c r="N687" s="140">
        <v>-459359.08</v>
      </c>
      <c r="O687" s="140">
        <v>-561995.38</v>
      </c>
      <c r="P687" s="140">
        <v>-683845.05</v>
      </c>
      <c r="Q687" s="199">
        <v>17.52</v>
      </c>
      <c r="R687" s="199">
        <v>17.52</v>
      </c>
      <c r="S687" s="199">
        <v>17.52</v>
      </c>
      <c r="T687" s="199">
        <v>17.52</v>
      </c>
      <c r="U687" s="199">
        <v>17.52</v>
      </c>
      <c r="V687" s="199">
        <v>17.52</v>
      </c>
      <c r="W687" s="199">
        <v>17.52</v>
      </c>
      <c r="X687" s="199">
        <v>17.52</v>
      </c>
      <c r="Y687" s="199">
        <v>17.52</v>
      </c>
      <c r="Z687" s="199">
        <v>17.52</v>
      </c>
      <c r="AA687" s="199">
        <v>17.52</v>
      </c>
      <c r="AB687" s="199">
        <v>17.52</v>
      </c>
      <c r="AC687" s="199">
        <f>IFERROR(VLOOKUP('SAP Data'!$C687,'2021 Balance Sheet'!$B$7:$O$1335,'2021 Balance Sheet'!D$2, FALSE),0)</f>
        <v>0</v>
      </c>
      <c r="AD687" s="199">
        <f>IFERROR(VLOOKUP('SAP Data'!$C687,'2021 Balance Sheet'!$B$7:$O$1335,'2021 Balance Sheet'!E$2, FALSE),0)</f>
        <v>0</v>
      </c>
      <c r="AE687" s="199">
        <f>IFERROR(VLOOKUP('SAP Data'!$C687,'2021 Balance Sheet'!$B$7:$O$1335,'2021 Balance Sheet'!F$2, FALSE),0)</f>
        <v>0</v>
      </c>
      <c r="AF687" s="199">
        <f>IFERROR(VLOOKUP('SAP Data'!$C687,'2021 Balance Sheet'!$B$7:$O$1335,'2021 Balance Sheet'!G$2, FALSE),0)</f>
        <v>0</v>
      </c>
      <c r="AG687" s="199">
        <f>IFERROR(VLOOKUP('SAP Data'!$C687,'2021 Balance Sheet'!$B$7:$O$1335,'2021 Balance Sheet'!H$2, FALSE),0)</f>
        <v>0</v>
      </c>
      <c r="AH687" s="199">
        <f>IFERROR(VLOOKUP('SAP Data'!$C687,'2021 Balance Sheet'!$B$7:$O$1335,'2021 Balance Sheet'!I$2, FALSE),0)</f>
        <v>0</v>
      </c>
      <c r="AI687" s="199">
        <f>IFERROR(VLOOKUP('SAP Data'!$C687,'2021 Balance Sheet'!$B$7:$O$1335,'2021 Balance Sheet'!J$2, FALSE),0)</f>
        <v>0</v>
      </c>
      <c r="AJ687" s="199">
        <f>IFERROR(VLOOKUP('SAP Data'!$C687,'2021 Balance Sheet'!$B$7:$O$1335,'2021 Balance Sheet'!K$2, FALSE),0)</f>
        <v>0</v>
      </c>
      <c r="AK687" s="199">
        <f>IFERROR(VLOOKUP('SAP Data'!$C687,'2021 Balance Sheet'!$B$7:$O$1335,'2021 Balance Sheet'!L$2, FALSE),0)</f>
        <v>0</v>
      </c>
      <c r="AL687" s="199">
        <f>IFERROR(VLOOKUP('SAP Data'!$C687,'2021 Balance Sheet'!$B$7:$O$1335,'2021 Balance Sheet'!M$2, FALSE),0)</f>
        <v>0</v>
      </c>
      <c r="AM687" s="199">
        <f>IFERROR(VLOOKUP('SAP Data'!$C687,'2021 Balance Sheet'!$B$7:$O$1335,'2021 Balance Sheet'!N$2, FALSE),0)</f>
        <v>0</v>
      </c>
      <c r="AN687" s="199">
        <f>IFERROR(VLOOKUP('SAP Data'!$C687,'2021 Balance Sheet'!$B$7:$O$1335,'2021 Balance Sheet'!O$2, FALSE),0)</f>
        <v>0</v>
      </c>
      <c r="AO687" s="198">
        <f t="shared" si="23"/>
        <v>17.52</v>
      </c>
    </row>
    <row r="688" spans="1:41" ht="15.75" thickBot="1" x14ac:dyDescent="0.3">
      <c r="A688" s="26" t="str">
        <f t="shared" si="24"/>
        <v>413000</v>
      </c>
      <c r="B688" s="150" t="s">
        <v>1684</v>
      </c>
      <c r="C688" s="153" t="s">
        <v>1685</v>
      </c>
      <c r="D688" s="125" t="s">
        <v>1657</v>
      </c>
      <c r="E688" s="139">
        <v>-570437</v>
      </c>
      <c r="F688" s="139">
        <v>-1004571</v>
      </c>
      <c r="G688" s="139">
        <v>-1524461</v>
      </c>
      <c r="H688" s="139">
        <v>-1913177</v>
      </c>
      <c r="I688" s="139">
        <v>-2239180</v>
      </c>
      <c r="J688" s="139">
        <v>-2581503</v>
      </c>
      <c r="K688" s="139">
        <v>-2869442</v>
      </c>
      <c r="L688" s="139">
        <v>-3187136</v>
      </c>
      <c r="M688" s="139">
        <v>-3569817</v>
      </c>
      <c r="N688" s="139">
        <v>-4134281</v>
      </c>
      <c r="O688" s="139">
        <v>-4847372</v>
      </c>
      <c r="P688" s="139">
        <v>-5477675</v>
      </c>
      <c r="Q688" s="199">
        <v>-644001</v>
      </c>
      <c r="R688" s="199">
        <v>-1090529</v>
      </c>
      <c r="S688" s="199">
        <v>-1556457</v>
      </c>
      <c r="T688" s="199">
        <v>-1807335</v>
      </c>
      <c r="U688" s="199">
        <v>-2029542</v>
      </c>
      <c r="V688" s="199">
        <v>-2362495</v>
      </c>
      <c r="W688" s="199">
        <v>-2680879</v>
      </c>
      <c r="X688" s="199">
        <v>-3158276</v>
      </c>
      <c r="Y688" s="199">
        <v>-3547148</v>
      </c>
      <c r="Z688" s="199">
        <v>-4130501</v>
      </c>
      <c r="AA688" s="199">
        <v>-4689751</v>
      </c>
      <c r="AB688" s="199">
        <v>-5384772</v>
      </c>
      <c r="AC688" s="199">
        <f>IFERROR(VLOOKUP('SAP Data'!$C688,'2021 Balance Sheet'!$B$7:$O$1335,'2021 Balance Sheet'!D$2, FALSE),0)</f>
        <v>-496700</v>
      </c>
      <c r="AD688" s="199">
        <f>IFERROR(VLOOKUP('SAP Data'!$C688,'2021 Balance Sheet'!$B$7:$O$1335,'2021 Balance Sheet'!E$2, FALSE),0)</f>
        <v>-984568</v>
      </c>
      <c r="AE688" s="199">
        <f>IFERROR(VLOOKUP('SAP Data'!$C688,'2021 Balance Sheet'!$B$7:$O$1335,'2021 Balance Sheet'!F$2, FALSE),0)</f>
        <v>-1589669</v>
      </c>
      <c r="AF688" s="199">
        <f>IFERROR(VLOOKUP('SAP Data'!$C688,'2021 Balance Sheet'!$B$7:$O$1335,'2021 Balance Sheet'!G$2, FALSE),0)</f>
        <v>-2057530</v>
      </c>
      <c r="AG688" s="199">
        <f>IFERROR(VLOOKUP('SAP Data'!$C688,'2021 Balance Sheet'!$B$7:$O$1335,'2021 Balance Sheet'!H$2, FALSE),0)</f>
        <v>-2479175</v>
      </c>
      <c r="AH688" s="199">
        <f>IFERROR(VLOOKUP('SAP Data'!$C688,'2021 Balance Sheet'!$B$7:$O$1335,'2021 Balance Sheet'!I$2, FALSE),0)</f>
        <v>-2931279</v>
      </c>
      <c r="AI688" s="199">
        <f>IFERROR(VLOOKUP('SAP Data'!$C688,'2021 Balance Sheet'!$B$7:$O$1335,'2021 Balance Sheet'!J$2, FALSE),0)</f>
        <v>-3292867</v>
      </c>
      <c r="AJ688" s="199">
        <f>IFERROR(VLOOKUP('SAP Data'!$C688,'2021 Balance Sheet'!$B$7:$O$1335,'2021 Balance Sheet'!K$2, FALSE),0)</f>
        <v>-3685444</v>
      </c>
      <c r="AK688" s="199">
        <f>IFERROR(VLOOKUP('SAP Data'!$C688,'2021 Balance Sheet'!$B$7:$O$1335,'2021 Balance Sheet'!L$2, FALSE),0)</f>
        <v>-4135610</v>
      </c>
      <c r="AL688" s="199">
        <f>IFERROR(VLOOKUP('SAP Data'!$C688,'2021 Balance Sheet'!$B$7:$O$1335,'2021 Balance Sheet'!M$2, FALSE),0)</f>
        <v>-4674385</v>
      </c>
      <c r="AM688" s="199">
        <f>IFERROR(VLOOKUP('SAP Data'!$C688,'2021 Balance Sheet'!$B$7:$O$1335,'2021 Balance Sheet'!N$2, FALSE),0)</f>
        <v>-5348340</v>
      </c>
      <c r="AN688" s="199">
        <f>IFERROR(VLOOKUP('SAP Data'!$C688,'2021 Balance Sheet'!$B$7:$O$1335,'2021 Balance Sheet'!O$2, FALSE),0)</f>
        <v>-5952491</v>
      </c>
      <c r="AO688" s="198">
        <f t="shared" si="23"/>
        <v>-5384772</v>
      </c>
    </row>
    <row r="689" spans="1:41" ht="15.75" thickBot="1" x14ac:dyDescent="0.3">
      <c r="A689" s="26" t="str">
        <f t="shared" si="24"/>
        <v>414000</v>
      </c>
      <c r="B689" s="150" t="s">
        <v>1686</v>
      </c>
      <c r="C689" s="153" t="s">
        <v>1687</v>
      </c>
      <c r="D689" s="125" t="s">
        <v>1657</v>
      </c>
      <c r="E689" s="140">
        <v>-79651.649999999994</v>
      </c>
      <c r="F689" s="140">
        <v>-159303.29999999999</v>
      </c>
      <c r="G689" s="140">
        <v>-239707.51</v>
      </c>
      <c r="H689" s="140">
        <v>-318382.7</v>
      </c>
      <c r="I689" s="140">
        <v>-397060.7</v>
      </c>
      <c r="J689" s="140">
        <v>-475738.7</v>
      </c>
      <c r="K689" s="140">
        <v>-554455.38</v>
      </c>
      <c r="L689" s="140">
        <v>-633172.06000000006</v>
      </c>
      <c r="M689" s="140">
        <v>-711888.74</v>
      </c>
      <c r="N689" s="140">
        <v>-784142.98</v>
      </c>
      <c r="O689" s="140">
        <v>-856397.22</v>
      </c>
      <c r="P689" s="140">
        <v>-929151.46</v>
      </c>
      <c r="Q689" s="199">
        <v>-55126.54</v>
      </c>
      <c r="R689" s="199">
        <v>-145820.70000000001</v>
      </c>
      <c r="S689" s="199">
        <v>-217663.25</v>
      </c>
      <c r="T689" s="199">
        <v>-289539.44</v>
      </c>
      <c r="U689" s="199">
        <v>-361297.58</v>
      </c>
      <c r="V689" s="199">
        <v>-429545.72</v>
      </c>
      <c r="W689" s="199">
        <v>-498003.41</v>
      </c>
      <c r="X689" s="199">
        <v>-566461.1</v>
      </c>
      <c r="Y689" s="199">
        <v>-634918.79</v>
      </c>
      <c r="Z689" s="199">
        <v>-704958.32</v>
      </c>
      <c r="AA689" s="199">
        <v>-773260.55</v>
      </c>
      <c r="AB689" s="199">
        <v>-841562.78</v>
      </c>
      <c r="AC689" s="199">
        <f>IFERROR(VLOOKUP('SAP Data'!$C689,'2021 Balance Sheet'!$B$7:$O$1335,'2021 Balance Sheet'!D$2, FALSE),0)</f>
        <v>-68893.02</v>
      </c>
      <c r="AD689" s="199">
        <f>IFERROR(VLOOKUP('SAP Data'!$C689,'2021 Balance Sheet'!$B$7:$O$1335,'2021 Balance Sheet'!E$2, FALSE),0)</f>
        <v>-137786.04</v>
      </c>
      <c r="AE689" s="199">
        <f>IFERROR(VLOOKUP('SAP Data'!$C689,'2021 Balance Sheet'!$B$7:$O$1335,'2021 Balance Sheet'!F$2, FALSE),0)</f>
        <v>-205611.26</v>
      </c>
      <c r="AF689" s="199">
        <f>IFERROR(VLOOKUP('SAP Data'!$C689,'2021 Balance Sheet'!$B$7:$O$1335,'2021 Balance Sheet'!G$2, FALSE),0)</f>
        <v>-273456.28999999998</v>
      </c>
      <c r="AG689" s="199">
        <f>IFERROR(VLOOKUP('SAP Data'!$C689,'2021 Balance Sheet'!$B$7:$O$1335,'2021 Balance Sheet'!H$2, FALSE),0)</f>
        <v>-348301.32</v>
      </c>
      <c r="AH689" s="199">
        <f>IFERROR(VLOOKUP('SAP Data'!$C689,'2021 Balance Sheet'!$B$7:$O$1335,'2021 Balance Sheet'!I$2, FALSE),0)</f>
        <v>-416146.35</v>
      </c>
      <c r="AI689" s="199">
        <f>IFERROR(VLOOKUP('SAP Data'!$C689,'2021 Balance Sheet'!$B$7:$O$1335,'2021 Balance Sheet'!J$2, FALSE),0)</f>
        <v>-484338.15</v>
      </c>
      <c r="AJ689" s="199">
        <f>IFERROR(VLOOKUP('SAP Data'!$C689,'2021 Balance Sheet'!$B$7:$O$1335,'2021 Balance Sheet'!K$2, FALSE),0)</f>
        <v>-552529.94999999995</v>
      </c>
      <c r="AK689" s="199">
        <f>IFERROR(VLOOKUP('SAP Data'!$C689,'2021 Balance Sheet'!$B$7:$O$1335,'2021 Balance Sheet'!L$2, FALSE),0)</f>
        <v>-620721.75</v>
      </c>
      <c r="AL689" s="199">
        <f>IFERROR(VLOOKUP('SAP Data'!$C689,'2021 Balance Sheet'!$B$7:$O$1335,'2021 Balance Sheet'!M$2, FALSE),0)</f>
        <v>-688953.4</v>
      </c>
      <c r="AM689" s="199">
        <f>IFERROR(VLOOKUP('SAP Data'!$C689,'2021 Balance Sheet'!$B$7:$O$1335,'2021 Balance Sheet'!N$2, FALSE),0)</f>
        <v>-757185.05</v>
      </c>
      <c r="AN689" s="199">
        <f>IFERROR(VLOOKUP('SAP Data'!$C689,'2021 Balance Sheet'!$B$7:$O$1335,'2021 Balance Sheet'!O$2, FALSE),0)</f>
        <v>-825416.7</v>
      </c>
      <c r="AO689" s="198">
        <f t="shared" si="23"/>
        <v>-841562.78</v>
      </c>
    </row>
    <row r="690" spans="1:41" ht="15.75" thickBot="1" x14ac:dyDescent="0.3">
      <c r="A690" s="26" t="str">
        <f t="shared" si="24"/>
        <v>415000</v>
      </c>
      <c r="B690" s="150" t="s">
        <v>1688</v>
      </c>
      <c r="C690" s="153" t="s">
        <v>1689</v>
      </c>
      <c r="D690" s="125" t="s">
        <v>1657</v>
      </c>
      <c r="E690" s="139">
        <v>-1335640.3999999999</v>
      </c>
      <c r="F690" s="139">
        <v>-5064108.29</v>
      </c>
      <c r="G690" s="139">
        <v>-9714270.0399999991</v>
      </c>
      <c r="H690" s="139">
        <v>-12781445.560000001</v>
      </c>
      <c r="I690" s="139">
        <v>-16150333.949999999</v>
      </c>
      <c r="J690" s="139">
        <v>-18429451.82</v>
      </c>
      <c r="K690" s="139">
        <v>-21168508.91</v>
      </c>
      <c r="L690" s="139">
        <v>-23685475.18</v>
      </c>
      <c r="M690" s="139">
        <v>-26466872.739999998</v>
      </c>
      <c r="N690" s="139">
        <v>-29135539.829999998</v>
      </c>
      <c r="O690" s="139">
        <v>-30894201.300000001</v>
      </c>
      <c r="P690" s="139">
        <v>-32526616.309999999</v>
      </c>
      <c r="Q690" s="199">
        <v>-1635307.46</v>
      </c>
      <c r="R690" s="199">
        <v>-3292342.93</v>
      </c>
      <c r="S690" s="199">
        <v>-4570078.55</v>
      </c>
      <c r="T690" s="199">
        <v>-6719630.3799999999</v>
      </c>
      <c r="U690" s="199">
        <v>-8972159.8300000001</v>
      </c>
      <c r="V690" s="199">
        <v>-11281425.710000001</v>
      </c>
      <c r="W690" s="199">
        <v>-13518466.529999999</v>
      </c>
      <c r="X690" s="199">
        <v>-15794191.43</v>
      </c>
      <c r="Y690" s="199">
        <v>-18161501.27</v>
      </c>
      <c r="Z690" s="199">
        <v>-20249659.379999999</v>
      </c>
      <c r="AA690" s="199">
        <v>-21916091</v>
      </c>
      <c r="AB690" s="199">
        <v>-23637868.5</v>
      </c>
      <c r="AC690" s="199">
        <f>IFERROR(VLOOKUP('SAP Data'!$C690,'2021 Balance Sheet'!$B$7:$O$1335,'2021 Balance Sheet'!D$2, FALSE),0)</f>
        <v>-1603529.79</v>
      </c>
      <c r="AD690" s="199">
        <f>IFERROR(VLOOKUP('SAP Data'!$C690,'2021 Balance Sheet'!$B$7:$O$1335,'2021 Balance Sheet'!E$2, FALSE),0)</f>
        <v>-42109978.950000003</v>
      </c>
      <c r="AE690" s="199">
        <f>IFERROR(VLOOKUP('SAP Data'!$C690,'2021 Balance Sheet'!$B$7:$O$1335,'2021 Balance Sheet'!F$2, FALSE),0)</f>
        <v>-44001894.479999997</v>
      </c>
      <c r="AF690" s="199">
        <f>IFERROR(VLOOKUP('SAP Data'!$C690,'2021 Balance Sheet'!$B$7:$O$1335,'2021 Balance Sheet'!G$2, FALSE),0)</f>
        <v>-46014130.82</v>
      </c>
      <c r="AG690" s="199">
        <f>IFERROR(VLOOKUP('SAP Data'!$C690,'2021 Balance Sheet'!$B$7:$O$1335,'2021 Balance Sheet'!H$2, FALSE),0)</f>
        <v>-48540378.609999999</v>
      </c>
      <c r="AH690" s="199">
        <f>IFERROR(VLOOKUP('SAP Data'!$C690,'2021 Balance Sheet'!$B$7:$O$1335,'2021 Balance Sheet'!I$2, FALSE),0)</f>
        <v>-51094907.759999998</v>
      </c>
      <c r="AI690" s="199">
        <f>IFERROR(VLOOKUP('SAP Data'!$C690,'2021 Balance Sheet'!$B$7:$O$1335,'2021 Balance Sheet'!J$2, FALSE),0)</f>
        <v>-53728138.310000002</v>
      </c>
      <c r="AJ690" s="199">
        <f>IFERROR(VLOOKUP('SAP Data'!$C690,'2021 Balance Sheet'!$B$7:$O$1335,'2021 Balance Sheet'!K$2, FALSE),0)</f>
        <v>-56490692.390000001</v>
      </c>
      <c r="AK690" s="199">
        <f>IFERROR(VLOOKUP('SAP Data'!$C690,'2021 Balance Sheet'!$B$7:$O$1335,'2021 Balance Sheet'!L$2, FALSE),0)</f>
        <v>-59435485.670000002</v>
      </c>
      <c r="AL690" s="199">
        <f>IFERROR(VLOOKUP('SAP Data'!$C690,'2021 Balance Sheet'!$B$7:$O$1335,'2021 Balance Sheet'!M$2, FALSE),0)</f>
        <v>-61568729.630000003</v>
      </c>
      <c r="AM690" s="199">
        <f>IFERROR(VLOOKUP('SAP Data'!$C690,'2021 Balance Sheet'!$B$7:$O$1335,'2021 Balance Sheet'!N$2, FALSE),0)</f>
        <v>-63535253.25</v>
      </c>
      <c r="AN690" s="199">
        <f>IFERROR(VLOOKUP('SAP Data'!$C690,'2021 Balance Sheet'!$B$7:$O$1335,'2021 Balance Sheet'!O$2, FALSE),0)</f>
        <v>-65853212.030000001</v>
      </c>
      <c r="AO690" s="198">
        <f t="shared" si="23"/>
        <v>-23637868.5</v>
      </c>
    </row>
    <row r="691" spans="1:41" ht="15.75" thickBot="1" x14ac:dyDescent="0.3">
      <c r="A691" s="26" t="str">
        <f t="shared" si="24"/>
        <v>416000</v>
      </c>
      <c r="B691" s="150" t="s">
        <v>1690</v>
      </c>
      <c r="C691" s="153" t="s">
        <v>1691</v>
      </c>
      <c r="D691" s="125" t="s">
        <v>1657</v>
      </c>
      <c r="E691" s="140">
        <v>-58967.16</v>
      </c>
      <c r="F691" s="140">
        <v>-88550.96</v>
      </c>
      <c r="G691" s="140">
        <v>-156210.56</v>
      </c>
      <c r="H691" s="140">
        <v>-239200.32</v>
      </c>
      <c r="I691" s="140">
        <v>-252239.91</v>
      </c>
      <c r="J691" s="140">
        <v>-288116.94</v>
      </c>
      <c r="K691" s="140">
        <v>-350518.38</v>
      </c>
      <c r="L691" s="140">
        <v>-377670.65</v>
      </c>
      <c r="M691" s="140">
        <v>-520555.99</v>
      </c>
      <c r="N691" s="140">
        <v>-853485.44</v>
      </c>
      <c r="O691" s="140">
        <v>-899673.59999999998</v>
      </c>
      <c r="P691" s="140">
        <v>-1106780.48</v>
      </c>
      <c r="Q691" s="199">
        <v>-122447.71</v>
      </c>
      <c r="R691" s="199">
        <v>-395669.59</v>
      </c>
      <c r="S691" s="199">
        <v>-430633.57</v>
      </c>
      <c r="T691" s="199">
        <v>-572572.56999999995</v>
      </c>
      <c r="U691" s="199">
        <v>-616956.42000000004</v>
      </c>
      <c r="V691" s="199">
        <v>-688246.05</v>
      </c>
      <c r="W691" s="199">
        <v>-729036.3</v>
      </c>
      <c r="X691" s="199">
        <v>-834494.54</v>
      </c>
      <c r="Y691" s="199">
        <v>-898084.52</v>
      </c>
      <c r="Z691" s="199">
        <v>-1014056.86</v>
      </c>
      <c r="AA691" s="199">
        <v>-1078485.08</v>
      </c>
      <c r="AB691" s="199">
        <v>-1165996.43</v>
      </c>
      <c r="AC691" s="199">
        <f>IFERROR(VLOOKUP('SAP Data'!$C691,'2021 Balance Sheet'!$B$7:$O$1335,'2021 Balance Sheet'!D$2, FALSE),0)</f>
        <v>-65837.850000000006</v>
      </c>
      <c r="AD691" s="199">
        <f>IFERROR(VLOOKUP('SAP Data'!$C691,'2021 Balance Sheet'!$B$7:$O$1335,'2021 Balance Sheet'!E$2, FALSE),0)</f>
        <v>-113161.78</v>
      </c>
      <c r="AE691" s="199">
        <f>IFERROR(VLOOKUP('SAP Data'!$C691,'2021 Balance Sheet'!$B$7:$O$1335,'2021 Balance Sheet'!F$2, FALSE),0)</f>
        <v>-186385.2</v>
      </c>
      <c r="AF691" s="199">
        <f>IFERROR(VLOOKUP('SAP Data'!$C691,'2021 Balance Sheet'!$B$7:$O$1335,'2021 Balance Sheet'!G$2, FALSE),0)</f>
        <v>-310133.71999999997</v>
      </c>
      <c r="AG691" s="199">
        <f>IFERROR(VLOOKUP('SAP Data'!$C691,'2021 Balance Sheet'!$B$7:$O$1335,'2021 Balance Sheet'!H$2, FALSE),0)</f>
        <v>-349720.44</v>
      </c>
      <c r="AH691" s="199">
        <f>IFERROR(VLOOKUP('SAP Data'!$C691,'2021 Balance Sheet'!$B$7:$O$1335,'2021 Balance Sheet'!I$2, FALSE),0)</f>
        <v>-381660.87</v>
      </c>
      <c r="AI691" s="199">
        <f>IFERROR(VLOOKUP('SAP Data'!$C691,'2021 Balance Sheet'!$B$7:$O$1335,'2021 Balance Sheet'!J$2, FALSE),0)</f>
        <v>-459495.74</v>
      </c>
      <c r="AJ691" s="199">
        <f>IFERROR(VLOOKUP('SAP Data'!$C691,'2021 Balance Sheet'!$B$7:$O$1335,'2021 Balance Sheet'!K$2, FALSE),0)</f>
        <v>-527892.44999999995</v>
      </c>
      <c r="AK691" s="199">
        <f>IFERROR(VLOOKUP('SAP Data'!$C691,'2021 Balance Sheet'!$B$7:$O$1335,'2021 Balance Sheet'!L$2, FALSE),0)</f>
        <v>-625666.15</v>
      </c>
      <c r="AL691" s="199">
        <f>IFERROR(VLOOKUP('SAP Data'!$C691,'2021 Balance Sheet'!$B$7:$O$1335,'2021 Balance Sheet'!M$2, FALSE),0)</f>
        <v>-701820.27</v>
      </c>
      <c r="AM691" s="199">
        <f>IFERROR(VLOOKUP('SAP Data'!$C691,'2021 Balance Sheet'!$B$7:$O$1335,'2021 Balance Sheet'!N$2, FALSE),0)</f>
        <v>-787851.62</v>
      </c>
      <c r="AN691" s="199">
        <f>IFERROR(VLOOKUP('SAP Data'!$C691,'2021 Balance Sheet'!$B$7:$O$1335,'2021 Balance Sheet'!O$2, FALSE),0)</f>
        <v>-846729.51</v>
      </c>
      <c r="AO691" s="198">
        <f t="shared" si="23"/>
        <v>-1165996.43</v>
      </c>
    </row>
    <row r="692" spans="1:41" ht="15.75" thickBot="1" x14ac:dyDescent="0.3">
      <c r="A692" s="26" t="str">
        <f t="shared" si="24"/>
        <v>417000</v>
      </c>
      <c r="B692" s="150" t="s">
        <v>3324</v>
      </c>
      <c r="C692" s="153" t="s">
        <v>3325</v>
      </c>
      <c r="D692" s="125"/>
      <c r="E692" s="140"/>
      <c r="F692" s="140"/>
      <c r="G692" s="140"/>
      <c r="H692" s="140"/>
      <c r="I692" s="140"/>
      <c r="J692" s="140"/>
      <c r="K692" s="140"/>
      <c r="L692" s="140"/>
      <c r="M692" s="140"/>
      <c r="N692" s="140"/>
      <c r="O692" s="140"/>
      <c r="P692" s="140"/>
      <c r="Q692" s="199">
        <v>0</v>
      </c>
      <c r="R692" s="199">
        <v>0</v>
      </c>
      <c r="S692" s="199">
        <v>0</v>
      </c>
      <c r="T692" s="199">
        <v>0</v>
      </c>
      <c r="U692" s="199">
        <v>0</v>
      </c>
      <c r="V692" s="199">
        <v>0</v>
      </c>
      <c r="W692" s="199">
        <v>0</v>
      </c>
      <c r="X692" s="199">
        <v>0</v>
      </c>
      <c r="Y692" s="199">
        <v>0</v>
      </c>
      <c r="Z692" s="199">
        <v>0</v>
      </c>
      <c r="AA692" s="199">
        <v>0</v>
      </c>
      <c r="AB692" s="199">
        <v>0</v>
      </c>
      <c r="AC692" s="199">
        <f>IFERROR(VLOOKUP('SAP Data'!$C692,'2021 Balance Sheet'!$B$7:$O$1335,'2021 Balance Sheet'!D$2, FALSE),0)</f>
        <v>0</v>
      </c>
      <c r="AD692" s="199">
        <f>IFERROR(VLOOKUP('SAP Data'!$C692,'2021 Balance Sheet'!$B$7:$O$1335,'2021 Balance Sheet'!E$2, FALSE),0)</f>
        <v>0</v>
      </c>
      <c r="AE692" s="199">
        <f>IFERROR(VLOOKUP('SAP Data'!$C692,'2021 Balance Sheet'!$B$7:$O$1335,'2021 Balance Sheet'!F$2, FALSE),0)</f>
        <v>0</v>
      </c>
      <c r="AF692" s="199">
        <f>IFERROR(VLOOKUP('SAP Data'!$C692,'2021 Balance Sheet'!$B$7:$O$1335,'2021 Balance Sheet'!G$2, FALSE),0)</f>
        <v>0</v>
      </c>
      <c r="AG692" s="199">
        <f>IFERROR(VLOOKUP('SAP Data'!$C692,'2021 Balance Sheet'!$B$7:$O$1335,'2021 Balance Sheet'!H$2, FALSE),0)</f>
        <v>0</v>
      </c>
      <c r="AH692" s="199">
        <f>IFERROR(VLOOKUP('SAP Data'!$C692,'2021 Balance Sheet'!$B$7:$O$1335,'2021 Balance Sheet'!I$2, FALSE),0)</f>
        <v>0</v>
      </c>
      <c r="AI692" s="199">
        <f>IFERROR(VLOOKUP('SAP Data'!$C692,'2021 Balance Sheet'!$B$7:$O$1335,'2021 Balance Sheet'!J$2, FALSE),0)</f>
        <v>0</v>
      </c>
      <c r="AJ692" s="199">
        <f>IFERROR(VLOOKUP('SAP Data'!$C692,'2021 Balance Sheet'!$B$7:$O$1335,'2021 Balance Sheet'!K$2, FALSE),0)</f>
        <v>0</v>
      </c>
      <c r="AK692" s="199">
        <f>IFERROR(VLOOKUP('SAP Data'!$C692,'2021 Balance Sheet'!$B$7:$O$1335,'2021 Balance Sheet'!L$2, FALSE),0)</f>
        <v>0</v>
      </c>
      <c r="AL692" s="199">
        <f>IFERROR(VLOOKUP('SAP Data'!$C692,'2021 Balance Sheet'!$B$7:$O$1335,'2021 Balance Sheet'!M$2, FALSE),0)</f>
        <v>0</v>
      </c>
      <c r="AM692" s="199">
        <f>IFERROR(VLOOKUP('SAP Data'!$C692,'2021 Balance Sheet'!$B$7:$O$1335,'2021 Balance Sheet'!N$2, FALSE),0)</f>
        <v>0</v>
      </c>
      <c r="AN692" s="199">
        <f>IFERROR(VLOOKUP('SAP Data'!$C692,'2021 Balance Sheet'!$B$7:$O$1335,'2021 Balance Sheet'!O$2, FALSE),0)</f>
        <v>0</v>
      </c>
      <c r="AO692" s="198">
        <f t="shared" si="23"/>
        <v>0</v>
      </c>
    </row>
    <row r="693" spans="1:41" ht="15.75" thickBot="1" x14ac:dyDescent="0.3">
      <c r="A693" s="26" t="str">
        <f t="shared" si="24"/>
        <v>421000</v>
      </c>
      <c r="B693" s="150" t="s">
        <v>1692</v>
      </c>
      <c r="C693" s="153" t="s">
        <v>1693</v>
      </c>
      <c r="D693" s="125" t="s">
        <v>1657</v>
      </c>
      <c r="E693" s="139">
        <v>-184950.48</v>
      </c>
      <c r="F693" s="139">
        <v>-293176.12</v>
      </c>
      <c r="G693" s="139">
        <v>-168275.08</v>
      </c>
      <c r="H693" s="139">
        <v>-157560.53</v>
      </c>
      <c r="I693" s="139">
        <v>357290.79</v>
      </c>
      <c r="J693" s="139">
        <v>278327.84999999998</v>
      </c>
      <c r="K693" s="139">
        <v>126287.2</v>
      </c>
      <c r="L693" s="139">
        <v>-18817.3</v>
      </c>
      <c r="M693" s="139">
        <v>-79172.52</v>
      </c>
      <c r="N693" s="139">
        <v>-164857.32999999999</v>
      </c>
      <c r="O693" s="139">
        <v>-163294.9</v>
      </c>
      <c r="P693" s="139">
        <v>-173272.94</v>
      </c>
      <c r="Q693" s="199">
        <v>54018.58</v>
      </c>
      <c r="R693" s="199">
        <v>100823.82</v>
      </c>
      <c r="S693" s="199">
        <v>176639.27</v>
      </c>
      <c r="T693" s="199">
        <v>258592.39</v>
      </c>
      <c r="U693" s="199">
        <v>201080.72</v>
      </c>
      <c r="V693" s="199">
        <v>106779.64</v>
      </c>
      <c r="W693" s="199">
        <v>-22103.02</v>
      </c>
      <c r="X693" s="199">
        <v>-166562.39000000001</v>
      </c>
      <c r="Y693" s="199">
        <v>-300373.34999999998</v>
      </c>
      <c r="Z693" s="199">
        <v>-279366.8</v>
      </c>
      <c r="AA693" s="199">
        <v>-232639.82</v>
      </c>
      <c r="AB693" s="199">
        <v>-146998.84</v>
      </c>
      <c r="AC693" s="199">
        <f>IFERROR(VLOOKUP('SAP Data'!$C693,'2021 Balance Sheet'!$B$7:$O$1335,'2021 Balance Sheet'!D$2, FALSE),0)</f>
        <v>-47474.99</v>
      </c>
      <c r="AD693" s="199">
        <f>IFERROR(VLOOKUP('SAP Data'!$C693,'2021 Balance Sheet'!$B$7:$O$1335,'2021 Balance Sheet'!E$2, FALSE),0)</f>
        <v>-131679.38</v>
      </c>
      <c r="AE693" s="199">
        <f>IFERROR(VLOOKUP('SAP Data'!$C693,'2021 Balance Sheet'!$B$7:$O$1335,'2021 Balance Sheet'!F$2, FALSE),0)</f>
        <v>-128791.01</v>
      </c>
      <c r="AF693" s="199">
        <f>IFERROR(VLOOKUP('SAP Data'!$C693,'2021 Balance Sheet'!$B$7:$O$1335,'2021 Balance Sheet'!G$2, FALSE),0)</f>
        <v>-125152.98</v>
      </c>
      <c r="AG693" s="199">
        <f>IFERROR(VLOOKUP('SAP Data'!$C693,'2021 Balance Sheet'!$B$7:$O$1335,'2021 Balance Sheet'!H$2, FALSE),0)</f>
        <v>-130851.74</v>
      </c>
      <c r="AH693" s="199">
        <f>IFERROR(VLOOKUP('SAP Data'!$C693,'2021 Balance Sheet'!$B$7:$O$1335,'2021 Balance Sheet'!I$2, FALSE),0)</f>
        <v>-129118.46</v>
      </c>
      <c r="AI693" s="199">
        <f>IFERROR(VLOOKUP('SAP Data'!$C693,'2021 Balance Sheet'!$B$7:$O$1335,'2021 Balance Sheet'!J$2, FALSE),0)</f>
        <v>-142748.47</v>
      </c>
      <c r="AJ693" s="199">
        <f>IFERROR(VLOOKUP('SAP Data'!$C693,'2021 Balance Sheet'!$B$7:$O$1335,'2021 Balance Sheet'!K$2, FALSE),0)</f>
        <v>-163660.29</v>
      </c>
      <c r="AK693" s="199">
        <f>IFERROR(VLOOKUP('SAP Data'!$C693,'2021 Balance Sheet'!$B$7:$O$1335,'2021 Balance Sheet'!L$2, FALSE),0)</f>
        <v>-190707.86</v>
      </c>
      <c r="AL693" s="199">
        <f>IFERROR(VLOOKUP('SAP Data'!$C693,'2021 Balance Sheet'!$B$7:$O$1335,'2021 Balance Sheet'!M$2, FALSE),0)</f>
        <v>-189439.17</v>
      </c>
      <c r="AM693" s="199">
        <f>IFERROR(VLOOKUP('SAP Data'!$C693,'2021 Balance Sheet'!$B$7:$O$1335,'2021 Balance Sheet'!N$2, FALSE),0)</f>
        <v>-205378.29</v>
      </c>
      <c r="AN693" s="199">
        <f>IFERROR(VLOOKUP('SAP Data'!$C693,'2021 Balance Sheet'!$B$7:$O$1335,'2021 Balance Sheet'!O$2, FALSE),0)</f>
        <v>-250483.09</v>
      </c>
      <c r="AO693" s="198">
        <f t="shared" si="23"/>
        <v>-146998.84</v>
      </c>
    </row>
    <row r="694" spans="1:41" ht="15.75" thickBot="1" x14ac:dyDescent="0.3">
      <c r="A694" s="26" t="str">
        <f t="shared" si="24"/>
        <v>422000</v>
      </c>
      <c r="B694" s="150" t="s">
        <v>3326</v>
      </c>
      <c r="C694" s="153" t="s">
        <v>3327</v>
      </c>
      <c r="D694" s="125"/>
      <c r="E694" s="139"/>
      <c r="F694" s="139"/>
      <c r="G694" s="139"/>
      <c r="H694" s="139"/>
      <c r="I694" s="139"/>
      <c r="J694" s="139"/>
      <c r="K694" s="139"/>
      <c r="L694" s="139"/>
      <c r="M694" s="139"/>
      <c r="N694" s="139"/>
      <c r="O694" s="139"/>
      <c r="P694" s="139"/>
      <c r="Q694" s="199">
        <v>0</v>
      </c>
      <c r="R694" s="199">
        <v>0</v>
      </c>
      <c r="S694" s="199">
        <v>0</v>
      </c>
      <c r="T694" s="199">
        <v>0</v>
      </c>
      <c r="U694" s="199">
        <v>0</v>
      </c>
      <c r="V694" s="199">
        <v>0</v>
      </c>
      <c r="W694" s="199">
        <v>0</v>
      </c>
      <c r="X694" s="199">
        <v>0</v>
      </c>
      <c r="Y694" s="199">
        <v>0</v>
      </c>
      <c r="Z694" s="199">
        <v>0</v>
      </c>
      <c r="AA694" s="199">
        <v>0</v>
      </c>
      <c r="AB694" s="199">
        <v>0</v>
      </c>
      <c r="AC694" s="199">
        <f>IFERROR(VLOOKUP('SAP Data'!$C694,'2021 Balance Sheet'!$B$7:$O$1335,'2021 Balance Sheet'!D$2, FALSE),0)</f>
        <v>0</v>
      </c>
      <c r="AD694" s="199">
        <f>IFERROR(VLOOKUP('SAP Data'!$C694,'2021 Balance Sheet'!$B$7:$O$1335,'2021 Balance Sheet'!E$2, FALSE),0)</f>
        <v>0</v>
      </c>
      <c r="AE694" s="199">
        <f>IFERROR(VLOOKUP('SAP Data'!$C694,'2021 Balance Sheet'!$B$7:$O$1335,'2021 Balance Sheet'!F$2, FALSE),0)</f>
        <v>0</v>
      </c>
      <c r="AF694" s="199">
        <f>IFERROR(VLOOKUP('SAP Data'!$C694,'2021 Balance Sheet'!$B$7:$O$1335,'2021 Balance Sheet'!G$2, FALSE),0)</f>
        <v>0</v>
      </c>
      <c r="AG694" s="199">
        <f>IFERROR(VLOOKUP('SAP Data'!$C694,'2021 Balance Sheet'!$B$7:$O$1335,'2021 Balance Sheet'!H$2, FALSE),0)</f>
        <v>0</v>
      </c>
      <c r="AH694" s="199">
        <f>IFERROR(VLOOKUP('SAP Data'!$C694,'2021 Balance Sheet'!$B$7:$O$1335,'2021 Balance Sheet'!I$2, FALSE),0)</f>
        <v>0</v>
      </c>
      <c r="AI694" s="199">
        <f>IFERROR(VLOOKUP('SAP Data'!$C694,'2021 Balance Sheet'!$B$7:$O$1335,'2021 Balance Sheet'!J$2, FALSE),0)</f>
        <v>0</v>
      </c>
      <c r="AJ694" s="199">
        <f>IFERROR(VLOOKUP('SAP Data'!$C694,'2021 Balance Sheet'!$B$7:$O$1335,'2021 Balance Sheet'!K$2, FALSE),0)</f>
        <v>0</v>
      </c>
      <c r="AK694" s="199">
        <f>IFERROR(VLOOKUP('SAP Data'!$C694,'2021 Balance Sheet'!$B$7:$O$1335,'2021 Balance Sheet'!L$2, FALSE),0)</f>
        <v>0</v>
      </c>
      <c r="AL694" s="199">
        <f>IFERROR(VLOOKUP('SAP Data'!$C694,'2021 Balance Sheet'!$B$7:$O$1335,'2021 Balance Sheet'!M$2, FALSE),0)</f>
        <v>0</v>
      </c>
      <c r="AM694" s="199">
        <f>IFERROR(VLOOKUP('SAP Data'!$C694,'2021 Balance Sheet'!$B$7:$O$1335,'2021 Balance Sheet'!N$2, FALSE),0)</f>
        <v>0</v>
      </c>
      <c r="AN694" s="199">
        <f>IFERROR(VLOOKUP('SAP Data'!$C694,'2021 Balance Sheet'!$B$7:$O$1335,'2021 Balance Sheet'!O$2, FALSE),0)</f>
        <v>0</v>
      </c>
      <c r="AO694" s="198">
        <f t="shared" si="23"/>
        <v>0</v>
      </c>
    </row>
    <row r="695" spans="1:41" ht="15.75" thickBot="1" x14ac:dyDescent="0.3">
      <c r="A695" s="26" t="str">
        <f t="shared" si="24"/>
        <v>450100</v>
      </c>
      <c r="B695" s="150" t="s">
        <v>1655</v>
      </c>
      <c r="C695" s="153" t="s">
        <v>1694</v>
      </c>
      <c r="D695" s="125" t="s">
        <v>1657</v>
      </c>
      <c r="E695" s="140">
        <v>0</v>
      </c>
      <c r="F695" s="140">
        <v>0</v>
      </c>
      <c r="G695" s="140">
        <v>0</v>
      </c>
      <c r="H695" s="140">
        <v>0</v>
      </c>
      <c r="I695" s="140">
        <v>0</v>
      </c>
      <c r="J695" s="140">
        <v>0</v>
      </c>
      <c r="K695" s="140">
        <v>0</v>
      </c>
      <c r="L695" s="140">
        <v>0</v>
      </c>
      <c r="M695" s="140">
        <v>0</v>
      </c>
      <c r="N695" s="140">
        <v>0</v>
      </c>
      <c r="O695" s="140">
        <v>0</v>
      </c>
      <c r="P695" s="140">
        <v>0</v>
      </c>
      <c r="Q695" s="199">
        <v>0</v>
      </c>
      <c r="R695" s="199">
        <v>0</v>
      </c>
      <c r="S695" s="199">
        <v>0</v>
      </c>
      <c r="T695" s="199">
        <v>0</v>
      </c>
      <c r="U695" s="199">
        <v>0</v>
      </c>
      <c r="V695" s="199">
        <v>0</v>
      </c>
      <c r="W695" s="199">
        <v>0</v>
      </c>
      <c r="X695" s="199">
        <v>0</v>
      </c>
      <c r="Y695" s="199">
        <v>0</v>
      </c>
      <c r="Z695" s="199">
        <v>0</v>
      </c>
      <c r="AA695" s="199">
        <v>0</v>
      </c>
      <c r="AB695" s="199">
        <v>0</v>
      </c>
      <c r="AC695" s="199">
        <f>IFERROR(VLOOKUP('SAP Data'!$C695,'2021 Balance Sheet'!$B$7:$O$1335,'2021 Balance Sheet'!D$2, FALSE),0)</f>
        <v>0</v>
      </c>
      <c r="AD695" s="199">
        <f>IFERROR(VLOOKUP('SAP Data'!$C695,'2021 Balance Sheet'!$B$7:$O$1335,'2021 Balance Sheet'!E$2, FALSE),0)</f>
        <v>0</v>
      </c>
      <c r="AE695" s="199">
        <f>IFERROR(VLOOKUP('SAP Data'!$C695,'2021 Balance Sheet'!$B$7:$O$1335,'2021 Balance Sheet'!F$2, FALSE),0)</f>
        <v>0</v>
      </c>
      <c r="AF695" s="199">
        <f>IFERROR(VLOOKUP('SAP Data'!$C695,'2021 Balance Sheet'!$B$7:$O$1335,'2021 Balance Sheet'!G$2, FALSE),0)</f>
        <v>0</v>
      </c>
      <c r="AG695" s="199">
        <f>IFERROR(VLOOKUP('SAP Data'!$C695,'2021 Balance Sheet'!$B$7:$O$1335,'2021 Balance Sheet'!H$2, FALSE),0)</f>
        <v>0</v>
      </c>
      <c r="AH695" s="199">
        <f>IFERROR(VLOOKUP('SAP Data'!$C695,'2021 Balance Sheet'!$B$7:$O$1335,'2021 Balance Sheet'!I$2, FALSE),0)</f>
        <v>0</v>
      </c>
      <c r="AI695" s="199">
        <f>IFERROR(VLOOKUP('SAP Data'!$C695,'2021 Balance Sheet'!$B$7:$O$1335,'2021 Balance Sheet'!J$2, FALSE),0)</f>
        <v>0</v>
      </c>
      <c r="AJ695" s="199">
        <f>IFERROR(VLOOKUP('SAP Data'!$C695,'2021 Balance Sheet'!$B$7:$O$1335,'2021 Balance Sheet'!K$2, FALSE),0)</f>
        <v>0</v>
      </c>
      <c r="AK695" s="199">
        <f>IFERROR(VLOOKUP('SAP Data'!$C695,'2021 Balance Sheet'!$B$7:$O$1335,'2021 Balance Sheet'!L$2, FALSE),0)</f>
        <v>0</v>
      </c>
      <c r="AL695" s="199">
        <f>IFERROR(VLOOKUP('SAP Data'!$C695,'2021 Balance Sheet'!$B$7:$O$1335,'2021 Balance Sheet'!M$2, FALSE),0)</f>
        <v>0</v>
      </c>
      <c r="AM695" s="199">
        <f>IFERROR(VLOOKUP('SAP Data'!$C695,'2021 Balance Sheet'!$B$7:$O$1335,'2021 Balance Sheet'!N$2, FALSE),0)</f>
        <v>0</v>
      </c>
      <c r="AN695" s="199">
        <f>IFERROR(VLOOKUP('SAP Data'!$C695,'2021 Balance Sheet'!$B$7:$O$1335,'2021 Balance Sheet'!O$2, FALSE),0)</f>
        <v>0</v>
      </c>
      <c r="AO695" s="198">
        <f t="shared" si="23"/>
        <v>0</v>
      </c>
    </row>
    <row r="696" spans="1:41" ht="15.75" thickBot="1" x14ac:dyDescent="0.3">
      <c r="A696" s="26" t="str">
        <f t="shared" si="24"/>
        <v>450200</v>
      </c>
      <c r="B696" s="150" t="s">
        <v>1658</v>
      </c>
      <c r="C696" s="153" t="s">
        <v>1695</v>
      </c>
      <c r="D696" s="125" t="s">
        <v>1657</v>
      </c>
      <c r="E696" s="139">
        <v>0</v>
      </c>
      <c r="F696" s="139">
        <v>0</v>
      </c>
      <c r="G696" s="139">
        <v>0</v>
      </c>
      <c r="H696" s="139">
        <v>0</v>
      </c>
      <c r="I696" s="139">
        <v>0</v>
      </c>
      <c r="J696" s="139">
        <v>0</v>
      </c>
      <c r="K696" s="139">
        <v>0</v>
      </c>
      <c r="L696" s="139">
        <v>0</v>
      </c>
      <c r="M696" s="139">
        <v>0</v>
      </c>
      <c r="N696" s="139">
        <v>0</v>
      </c>
      <c r="O696" s="139">
        <v>0</v>
      </c>
      <c r="P696" s="139">
        <v>0</v>
      </c>
      <c r="Q696" s="199">
        <v>0</v>
      </c>
      <c r="R696" s="199">
        <v>0</v>
      </c>
      <c r="S696" s="199">
        <v>0</v>
      </c>
      <c r="T696" s="199">
        <v>0</v>
      </c>
      <c r="U696" s="199">
        <v>0</v>
      </c>
      <c r="V696" s="199">
        <v>0</v>
      </c>
      <c r="W696" s="199">
        <v>0</v>
      </c>
      <c r="X696" s="199">
        <v>0</v>
      </c>
      <c r="Y696" s="199">
        <v>0</v>
      </c>
      <c r="Z696" s="199">
        <v>0</v>
      </c>
      <c r="AA696" s="199">
        <v>0</v>
      </c>
      <c r="AB696" s="199">
        <v>0</v>
      </c>
      <c r="AC696" s="199">
        <f>IFERROR(VLOOKUP('SAP Data'!$C696,'2021 Balance Sheet'!$B$7:$O$1335,'2021 Balance Sheet'!D$2, FALSE),0)</f>
        <v>0</v>
      </c>
      <c r="AD696" s="199">
        <f>IFERROR(VLOOKUP('SAP Data'!$C696,'2021 Balance Sheet'!$B$7:$O$1335,'2021 Balance Sheet'!E$2, FALSE),0)</f>
        <v>0</v>
      </c>
      <c r="AE696" s="199">
        <f>IFERROR(VLOOKUP('SAP Data'!$C696,'2021 Balance Sheet'!$B$7:$O$1335,'2021 Balance Sheet'!F$2, FALSE),0)</f>
        <v>0</v>
      </c>
      <c r="AF696" s="199">
        <f>IFERROR(VLOOKUP('SAP Data'!$C696,'2021 Balance Sheet'!$B$7:$O$1335,'2021 Balance Sheet'!G$2, FALSE),0)</f>
        <v>0</v>
      </c>
      <c r="AG696" s="199">
        <f>IFERROR(VLOOKUP('SAP Data'!$C696,'2021 Balance Sheet'!$B$7:$O$1335,'2021 Balance Sheet'!H$2, FALSE),0)</f>
        <v>0</v>
      </c>
      <c r="AH696" s="199">
        <f>IFERROR(VLOOKUP('SAP Data'!$C696,'2021 Balance Sheet'!$B$7:$O$1335,'2021 Balance Sheet'!I$2, FALSE),0)</f>
        <v>0</v>
      </c>
      <c r="AI696" s="199">
        <f>IFERROR(VLOOKUP('SAP Data'!$C696,'2021 Balance Sheet'!$B$7:$O$1335,'2021 Balance Sheet'!J$2, FALSE),0)</f>
        <v>0</v>
      </c>
      <c r="AJ696" s="199">
        <f>IFERROR(VLOOKUP('SAP Data'!$C696,'2021 Balance Sheet'!$B$7:$O$1335,'2021 Balance Sheet'!K$2, FALSE),0)</f>
        <v>0</v>
      </c>
      <c r="AK696" s="199">
        <f>IFERROR(VLOOKUP('SAP Data'!$C696,'2021 Balance Sheet'!$B$7:$O$1335,'2021 Balance Sheet'!L$2, FALSE),0)</f>
        <v>0</v>
      </c>
      <c r="AL696" s="199">
        <f>IFERROR(VLOOKUP('SAP Data'!$C696,'2021 Balance Sheet'!$B$7:$O$1335,'2021 Balance Sheet'!M$2, FALSE),0)</f>
        <v>0</v>
      </c>
      <c r="AM696" s="199">
        <f>IFERROR(VLOOKUP('SAP Data'!$C696,'2021 Balance Sheet'!$B$7:$O$1335,'2021 Balance Sheet'!N$2, FALSE),0)</f>
        <v>0</v>
      </c>
      <c r="AN696" s="199">
        <f>IFERROR(VLOOKUP('SAP Data'!$C696,'2021 Balance Sheet'!$B$7:$O$1335,'2021 Balance Sheet'!O$2, FALSE),0)</f>
        <v>0</v>
      </c>
      <c r="AO696" s="198">
        <f t="shared" si="23"/>
        <v>0</v>
      </c>
    </row>
    <row r="697" spans="1:41" ht="15.75" thickBot="1" x14ac:dyDescent="0.3">
      <c r="A697" s="26" t="str">
        <f t="shared" si="24"/>
        <v>450300</v>
      </c>
      <c r="B697" s="150" t="s">
        <v>1696</v>
      </c>
      <c r="C697" s="153" t="s">
        <v>1697</v>
      </c>
      <c r="D697" s="125" t="s">
        <v>1657</v>
      </c>
      <c r="E697" s="140">
        <v>0</v>
      </c>
      <c r="F697" s="140">
        <v>0</v>
      </c>
      <c r="G697" s="140">
        <v>0</v>
      </c>
      <c r="H697" s="140">
        <v>0</v>
      </c>
      <c r="I697" s="140">
        <v>0</v>
      </c>
      <c r="J697" s="140">
        <v>0</v>
      </c>
      <c r="K697" s="140">
        <v>0</v>
      </c>
      <c r="L697" s="140">
        <v>0</v>
      </c>
      <c r="M697" s="140">
        <v>0</v>
      </c>
      <c r="N697" s="140">
        <v>0</v>
      </c>
      <c r="O697" s="140">
        <v>0</v>
      </c>
      <c r="P697" s="140">
        <v>0</v>
      </c>
      <c r="Q697" s="199">
        <v>0</v>
      </c>
      <c r="R697" s="199">
        <v>0</v>
      </c>
      <c r="S697" s="199">
        <v>0</v>
      </c>
      <c r="T697" s="199">
        <v>0</v>
      </c>
      <c r="U697" s="199">
        <v>0</v>
      </c>
      <c r="V697" s="199">
        <v>0</v>
      </c>
      <c r="W697" s="199">
        <v>0</v>
      </c>
      <c r="X697" s="199">
        <v>0</v>
      </c>
      <c r="Y697" s="199">
        <v>0</v>
      </c>
      <c r="Z697" s="199">
        <v>0</v>
      </c>
      <c r="AA697" s="199">
        <v>0</v>
      </c>
      <c r="AB697" s="199">
        <v>0</v>
      </c>
      <c r="AC697" s="199">
        <f>IFERROR(VLOOKUP('SAP Data'!$C697,'2021 Balance Sheet'!$B$7:$O$1335,'2021 Balance Sheet'!D$2, FALSE),0)</f>
        <v>0</v>
      </c>
      <c r="AD697" s="199">
        <f>IFERROR(VLOOKUP('SAP Data'!$C697,'2021 Balance Sheet'!$B$7:$O$1335,'2021 Balance Sheet'!E$2, FALSE),0)</f>
        <v>0</v>
      </c>
      <c r="AE697" s="199">
        <f>IFERROR(VLOOKUP('SAP Data'!$C697,'2021 Balance Sheet'!$B$7:$O$1335,'2021 Balance Sheet'!F$2, FALSE),0)</f>
        <v>0</v>
      </c>
      <c r="AF697" s="199">
        <f>IFERROR(VLOOKUP('SAP Data'!$C697,'2021 Balance Sheet'!$B$7:$O$1335,'2021 Balance Sheet'!G$2, FALSE),0)</f>
        <v>0</v>
      </c>
      <c r="AG697" s="199">
        <f>IFERROR(VLOOKUP('SAP Data'!$C697,'2021 Balance Sheet'!$B$7:$O$1335,'2021 Balance Sheet'!H$2, FALSE),0)</f>
        <v>0</v>
      </c>
      <c r="AH697" s="199">
        <f>IFERROR(VLOOKUP('SAP Data'!$C697,'2021 Balance Sheet'!$B$7:$O$1335,'2021 Balance Sheet'!I$2, FALSE),0)</f>
        <v>0</v>
      </c>
      <c r="AI697" s="199">
        <f>IFERROR(VLOOKUP('SAP Data'!$C697,'2021 Balance Sheet'!$B$7:$O$1335,'2021 Balance Sheet'!J$2, FALSE),0)</f>
        <v>0</v>
      </c>
      <c r="AJ697" s="199">
        <f>IFERROR(VLOOKUP('SAP Data'!$C697,'2021 Balance Sheet'!$B$7:$O$1335,'2021 Balance Sheet'!K$2, FALSE),0)</f>
        <v>0</v>
      </c>
      <c r="AK697" s="199">
        <f>IFERROR(VLOOKUP('SAP Data'!$C697,'2021 Balance Sheet'!$B$7:$O$1335,'2021 Balance Sheet'!L$2, FALSE),0)</f>
        <v>0</v>
      </c>
      <c r="AL697" s="199">
        <f>IFERROR(VLOOKUP('SAP Data'!$C697,'2021 Balance Sheet'!$B$7:$O$1335,'2021 Balance Sheet'!M$2, FALSE),0)</f>
        <v>0</v>
      </c>
      <c r="AM697" s="199">
        <f>IFERROR(VLOOKUP('SAP Data'!$C697,'2021 Balance Sheet'!$B$7:$O$1335,'2021 Balance Sheet'!N$2, FALSE),0)</f>
        <v>0</v>
      </c>
      <c r="AN697" s="199">
        <f>IFERROR(VLOOKUP('SAP Data'!$C697,'2021 Balance Sheet'!$B$7:$O$1335,'2021 Balance Sheet'!O$2, FALSE),0)</f>
        <v>0</v>
      </c>
      <c r="AO697" s="198">
        <f t="shared" si="23"/>
        <v>0</v>
      </c>
    </row>
    <row r="698" spans="1:41" ht="15.75" thickBot="1" x14ac:dyDescent="0.3">
      <c r="A698" s="26" t="str">
        <f t="shared" si="24"/>
        <v>450400</v>
      </c>
      <c r="B698" s="150" t="s">
        <v>1698</v>
      </c>
      <c r="C698" s="153" t="s">
        <v>1699</v>
      </c>
      <c r="D698" s="125" t="s">
        <v>1657</v>
      </c>
      <c r="E698" s="139">
        <v>0</v>
      </c>
      <c r="F698" s="139">
        <v>0</v>
      </c>
      <c r="G698" s="139">
        <v>0</v>
      </c>
      <c r="H698" s="139">
        <v>0</v>
      </c>
      <c r="I698" s="139">
        <v>0</v>
      </c>
      <c r="J698" s="139">
        <v>0</v>
      </c>
      <c r="K698" s="139">
        <v>0</v>
      </c>
      <c r="L698" s="139">
        <v>0</v>
      </c>
      <c r="M698" s="139">
        <v>0</v>
      </c>
      <c r="N698" s="139">
        <v>0</v>
      </c>
      <c r="O698" s="139">
        <v>0</v>
      </c>
      <c r="P698" s="139">
        <v>0</v>
      </c>
      <c r="Q698" s="199">
        <v>0</v>
      </c>
      <c r="R698" s="199">
        <v>0</v>
      </c>
      <c r="S698" s="199">
        <v>0</v>
      </c>
      <c r="T698" s="199">
        <v>0</v>
      </c>
      <c r="U698" s="199">
        <v>0</v>
      </c>
      <c r="V698" s="199">
        <v>0</v>
      </c>
      <c r="W698" s="199">
        <v>0</v>
      </c>
      <c r="X698" s="199">
        <v>0</v>
      </c>
      <c r="Y698" s="199">
        <v>0</v>
      </c>
      <c r="Z698" s="199">
        <v>0</v>
      </c>
      <c r="AA698" s="199">
        <v>0</v>
      </c>
      <c r="AB698" s="199">
        <v>0</v>
      </c>
      <c r="AC698" s="199">
        <f>IFERROR(VLOOKUP('SAP Data'!$C698,'2021 Balance Sheet'!$B$7:$O$1335,'2021 Balance Sheet'!D$2, FALSE),0)</f>
        <v>0</v>
      </c>
      <c r="AD698" s="199">
        <f>IFERROR(VLOOKUP('SAP Data'!$C698,'2021 Balance Sheet'!$B$7:$O$1335,'2021 Balance Sheet'!E$2, FALSE),0)</f>
        <v>0</v>
      </c>
      <c r="AE698" s="199">
        <f>IFERROR(VLOOKUP('SAP Data'!$C698,'2021 Balance Sheet'!$B$7:$O$1335,'2021 Balance Sheet'!F$2, FALSE),0)</f>
        <v>0</v>
      </c>
      <c r="AF698" s="199">
        <f>IFERROR(VLOOKUP('SAP Data'!$C698,'2021 Balance Sheet'!$B$7:$O$1335,'2021 Balance Sheet'!G$2, FALSE),0)</f>
        <v>0</v>
      </c>
      <c r="AG698" s="199">
        <f>IFERROR(VLOOKUP('SAP Data'!$C698,'2021 Balance Sheet'!$B$7:$O$1335,'2021 Balance Sheet'!H$2, FALSE),0)</f>
        <v>0</v>
      </c>
      <c r="AH698" s="199">
        <f>IFERROR(VLOOKUP('SAP Data'!$C698,'2021 Balance Sheet'!$B$7:$O$1335,'2021 Balance Sheet'!I$2, FALSE),0)</f>
        <v>0</v>
      </c>
      <c r="AI698" s="199">
        <f>IFERROR(VLOOKUP('SAP Data'!$C698,'2021 Balance Sheet'!$B$7:$O$1335,'2021 Balance Sheet'!J$2, FALSE),0)</f>
        <v>0</v>
      </c>
      <c r="AJ698" s="199">
        <f>IFERROR(VLOOKUP('SAP Data'!$C698,'2021 Balance Sheet'!$B$7:$O$1335,'2021 Balance Sheet'!K$2, FALSE),0)</f>
        <v>0</v>
      </c>
      <c r="AK698" s="199">
        <f>IFERROR(VLOOKUP('SAP Data'!$C698,'2021 Balance Sheet'!$B$7:$O$1335,'2021 Balance Sheet'!L$2, FALSE),0)</f>
        <v>0</v>
      </c>
      <c r="AL698" s="199">
        <f>IFERROR(VLOOKUP('SAP Data'!$C698,'2021 Balance Sheet'!$B$7:$O$1335,'2021 Balance Sheet'!M$2, FALSE),0)</f>
        <v>0</v>
      </c>
      <c r="AM698" s="199">
        <f>IFERROR(VLOOKUP('SAP Data'!$C698,'2021 Balance Sheet'!$B$7:$O$1335,'2021 Balance Sheet'!N$2, FALSE),0)</f>
        <v>0</v>
      </c>
      <c r="AN698" s="199">
        <f>IFERROR(VLOOKUP('SAP Data'!$C698,'2021 Balance Sheet'!$B$7:$O$1335,'2021 Balance Sheet'!O$2, FALSE),0)</f>
        <v>0</v>
      </c>
      <c r="AO698" s="198">
        <f t="shared" si="23"/>
        <v>0</v>
      </c>
    </row>
    <row r="699" spans="1:41" ht="15.75" thickBot="1" x14ac:dyDescent="0.3">
      <c r="A699" s="26" t="str">
        <f t="shared" si="24"/>
        <v>460100</v>
      </c>
      <c r="B699" s="150" t="s">
        <v>1655</v>
      </c>
      <c r="C699" s="153" t="s">
        <v>1700</v>
      </c>
      <c r="D699" s="125" t="s">
        <v>1657</v>
      </c>
      <c r="E699" s="140">
        <v>0</v>
      </c>
      <c r="F699" s="140">
        <v>0</v>
      </c>
      <c r="G699" s="140">
        <v>0</v>
      </c>
      <c r="H699" s="140">
        <v>0</v>
      </c>
      <c r="I699" s="140">
        <v>0</v>
      </c>
      <c r="J699" s="140">
        <v>0</v>
      </c>
      <c r="K699" s="140">
        <v>0</v>
      </c>
      <c r="L699" s="140">
        <v>0</v>
      </c>
      <c r="M699" s="140">
        <v>0</v>
      </c>
      <c r="N699" s="140">
        <v>0</v>
      </c>
      <c r="O699" s="140">
        <v>0</v>
      </c>
      <c r="P699" s="140">
        <v>0</v>
      </c>
      <c r="Q699" s="199">
        <v>0</v>
      </c>
      <c r="R699" s="199">
        <v>0</v>
      </c>
      <c r="S699" s="199">
        <v>0</v>
      </c>
      <c r="T699" s="199">
        <v>0</v>
      </c>
      <c r="U699" s="199">
        <v>0</v>
      </c>
      <c r="V699" s="199">
        <v>0</v>
      </c>
      <c r="W699" s="199">
        <v>0</v>
      </c>
      <c r="X699" s="199">
        <v>0</v>
      </c>
      <c r="Y699" s="199">
        <v>0</v>
      </c>
      <c r="Z699" s="199">
        <v>0</v>
      </c>
      <c r="AA699" s="199">
        <v>0</v>
      </c>
      <c r="AB699" s="199">
        <v>0</v>
      </c>
      <c r="AC699" s="199">
        <f>IFERROR(VLOOKUP('SAP Data'!$C699,'2021 Balance Sheet'!$B$7:$O$1335,'2021 Balance Sheet'!D$2, FALSE),0)</f>
        <v>0</v>
      </c>
      <c r="AD699" s="199">
        <f>IFERROR(VLOOKUP('SAP Data'!$C699,'2021 Balance Sheet'!$B$7:$O$1335,'2021 Balance Sheet'!E$2, FALSE),0)</f>
        <v>0</v>
      </c>
      <c r="AE699" s="199">
        <f>IFERROR(VLOOKUP('SAP Data'!$C699,'2021 Balance Sheet'!$B$7:$O$1335,'2021 Balance Sheet'!F$2, FALSE),0)</f>
        <v>0</v>
      </c>
      <c r="AF699" s="199">
        <f>IFERROR(VLOOKUP('SAP Data'!$C699,'2021 Balance Sheet'!$B$7:$O$1335,'2021 Balance Sheet'!G$2, FALSE),0)</f>
        <v>0</v>
      </c>
      <c r="AG699" s="199">
        <f>IFERROR(VLOOKUP('SAP Data'!$C699,'2021 Balance Sheet'!$B$7:$O$1335,'2021 Balance Sheet'!H$2, FALSE),0)</f>
        <v>0</v>
      </c>
      <c r="AH699" s="199">
        <f>IFERROR(VLOOKUP('SAP Data'!$C699,'2021 Balance Sheet'!$B$7:$O$1335,'2021 Balance Sheet'!I$2, FALSE),0)</f>
        <v>0</v>
      </c>
      <c r="AI699" s="199">
        <f>IFERROR(VLOOKUP('SAP Data'!$C699,'2021 Balance Sheet'!$B$7:$O$1335,'2021 Balance Sheet'!J$2, FALSE),0)</f>
        <v>0</v>
      </c>
      <c r="AJ699" s="199">
        <f>IFERROR(VLOOKUP('SAP Data'!$C699,'2021 Balance Sheet'!$B$7:$O$1335,'2021 Balance Sheet'!K$2, FALSE),0)</f>
        <v>0</v>
      </c>
      <c r="AK699" s="199">
        <f>IFERROR(VLOOKUP('SAP Data'!$C699,'2021 Balance Sheet'!$B$7:$O$1335,'2021 Balance Sheet'!L$2, FALSE),0)</f>
        <v>0</v>
      </c>
      <c r="AL699" s="199">
        <f>IFERROR(VLOOKUP('SAP Data'!$C699,'2021 Balance Sheet'!$B$7:$O$1335,'2021 Balance Sheet'!M$2, FALSE),0)</f>
        <v>0</v>
      </c>
      <c r="AM699" s="199">
        <f>IFERROR(VLOOKUP('SAP Data'!$C699,'2021 Balance Sheet'!$B$7:$O$1335,'2021 Balance Sheet'!N$2, FALSE),0)</f>
        <v>0</v>
      </c>
      <c r="AN699" s="199">
        <f>IFERROR(VLOOKUP('SAP Data'!$C699,'2021 Balance Sheet'!$B$7:$O$1335,'2021 Balance Sheet'!O$2, FALSE),0)</f>
        <v>0</v>
      </c>
      <c r="AO699" s="198">
        <f t="shared" si="23"/>
        <v>0</v>
      </c>
    </row>
    <row r="700" spans="1:41" ht="15.75" thickBot="1" x14ac:dyDescent="0.3">
      <c r="A700" s="26" t="str">
        <f t="shared" si="24"/>
        <v>460200</v>
      </c>
      <c r="B700" s="150" t="s">
        <v>1658</v>
      </c>
      <c r="C700" s="153" t="s">
        <v>1701</v>
      </c>
      <c r="D700" s="125" t="s">
        <v>1657</v>
      </c>
      <c r="E700" s="139">
        <v>0</v>
      </c>
      <c r="F700" s="139">
        <v>0</v>
      </c>
      <c r="G700" s="139">
        <v>0</v>
      </c>
      <c r="H700" s="139">
        <v>0</v>
      </c>
      <c r="I700" s="139">
        <v>0</v>
      </c>
      <c r="J700" s="139">
        <v>0</v>
      </c>
      <c r="K700" s="139">
        <v>0</v>
      </c>
      <c r="L700" s="139">
        <v>0</v>
      </c>
      <c r="M700" s="139">
        <v>0</v>
      </c>
      <c r="N700" s="139">
        <v>0</v>
      </c>
      <c r="O700" s="139">
        <v>0</v>
      </c>
      <c r="P700" s="139">
        <v>0</v>
      </c>
      <c r="Q700" s="199">
        <v>0</v>
      </c>
      <c r="R700" s="199">
        <v>0</v>
      </c>
      <c r="S700" s="199">
        <v>0</v>
      </c>
      <c r="T700" s="199">
        <v>0</v>
      </c>
      <c r="U700" s="199">
        <v>0</v>
      </c>
      <c r="V700" s="199">
        <v>0</v>
      </c>
      <c r="W700" s="199">
        <v>0</v>
      </c>
      <c r="X700" s="199">
        <v>0</v>
      </c>
      <c r="Y700" s="199">
        <v>0</v>
      </c>
      <c r="Z700" s="199">
        <v>0</v>
      </c>
      <c r="AA700" s="199">
        <v>0</v>
      </c>
      <c r="AB700" s="199">
        <v>0</v>
      </c>
      <c r="AC700" s="199">
        <f>IFERROR(VLOOKUP('SAP Data'!$C700,'2021 Balance Sheet'!$B$7:$O$1335,'2021 Balance Sheet'!D$2, FALSE),0)</f>
        <v>0</v>
      </c>
      <c r="AD700" s="199">
        <f>IFERROR(VLOOKUP('SAP Data'!$C700,'2021 Balance Sheet'!$B$7:$O$1335,'2021 Balance Sheet'!E$2, FALSE),0)</f>
        <v>0</v>
      </c>
      <c r="AE700" s="199">
        <f>IFERROR(VLOOKUP('SAP Data'!$C700,'2021 Balance Sheet'!$B$7:$O$1335,'2021 Balance Sheet'!F$2, FALSE),0)</f>
        <v>0</v>
      </c>
      <c r="AF700" s="199">
        <f>IFERROR(VLOOKUP('SAP Data'!$C700,'2021 Balance Sheet'!$B$7:$O$1335,'2021 Balance Sheet'!G$2, FALSE),0)</f>
        <v>0</v>
      </c>
      <c r="AG700" s="199">
        <f>IFERROR(VLOOKUP('SAP Data'!$C700,'2021 Balance Sheet'!$B$7:$O$1335,'2021 Balance Sheet'!H$2, FALSE),0)</f>
        <v>0</v>
      </c>
      <c r="AH700" s="199">
        <f>IFERROR(VLOOKUP('SAP Data'!$C700,'2021 Balance Sheet'!$B$7:$O$1335,'2021 Balance Sheet'!I$2, FALSE),0)</f>
        <v>0</v>
      </c>
      <c r="AI700" s="199">
        <f>IFERROR(VLOOKUP('SAP Data'!$C700,'2021 Balance Sheet'!$B$7:$O$1335,'2021 Balance Sheet'!J$2, FALSE),0)</f>
        <v>0</v>
      </c>
      <c r="AJ700" s="199">
        <f>IFERROR(VLOOKUP('SAP Data'!$C700,'2021 Balance Sheet'!$B$7:$O$1335,'2021 Balance Sheet'!K$2, FALSE),0)</f>
        <v>0</v>
      </c>
      <c r="AK700" s="199">
        <f>IFERROR(VLOOKUP('SAP Data'!$C700,'2021 Balance Sheet'!$B$7:$O$1335,'2021 Balance Sheet'!L$2, FALSE),0)</f>
        <v>0</v>
      </c>
      <c r="AL700" s="199">
        <f>IFERROR(VLOOKUP('SAP Data'!$C700,'2021 Balance Sheet'!$B$7:$O$1335,'2021 Balance Sheet'!M$2, FALSE),0)</f>
        <v>0</v>
      </c>
      <c r="AM700" s="199">
        <f>IFERROR(VLOOKUP('SAP Data'!$C700,'2021 Balance Sheet'!$B$7:$O$1335,'2021 Balance Sheet'!N$2, FALSE),0)</f>
        <v>0</v>
      </c>
      <c r="AN700" s="199">
        <f>IFERROR(VLOOKUP('SAP Data'!$C700,'2021 Balance Sheet'!$B$7:$O$1335,'2021 Balance Sheet'!O$2, FALSE),0)</f>
        <v>0</v>
      </c>
      <c r="AO700" s="198">
        <f t="shared" si="23"/>
        <v>0</v>
      </c>
    </row>
    <row r="701" spans="1:41" ht="15.75" thickBot="1" x14ac:dyDescent="0.3">
      <c r="A701" s="26" t="str">
        <f t="shared" si="24"/>
        <v>460300</v>
      </c>
      <c r="B701" s="150" t="s">
        <v>1696</v>
      </c>
      <c r="C701" s="153" t="s">
        <v>1702</v>
      </c>
      <c r="D701" s="125" t="s">
        <v>1657</v>
      </c>
      <c r="E701" s="140">
        <v>0</v>
      </c>
      <c r="F701" s="140">
        <v>0</v>
      </c>
      <c r="G701" s="140">
        <v>0</v>
      </c>
      <c r="H701" s="140">
        <v>0</v>
      </c>
      <c r="I701" s="140">
        <v>0</v>
      </c>
      <c r="J701" s="140">
        <v>0</v>
      </c>
      <c r="K701" s="140">
        <v>0</v>
      </c>
      <c r="L701" s="140">
        <v>0</v>
      </c>
      <c r="M701" s="140">
        <v>0</v>
      </c>
      <c r="N701" s="140">
        <v>0</v>
      </c>
      <c r="O701" s="140">
        <v>0</v>
      </c>
      <c r="P701" s="140">
        <v>0</v>
      </c>
      <c r="Q701" s="199">
        <v>0</v>
      </c>
      <c r="R701" s="199">
        <v>0</v>
      </c>
      <c r="S701" s="199">
        <v>0</v>
      </c>
      <c r="T701" s="199">
        <v>0</v>
      </c>
      <c r="U701" s="199">
        <v>0</v>
      </c>
      <c r="V701" s="199">
        <v>0</v>
      </c>
      <c r="W701" s="199">
        <v>0</v>
      </c>
      <c r="X701" s="199">
        <v>0</v>
      </c>
      <c r="Y701" s="199">
        <v>0</v>
      </c>
      <c r="Z701" s="199">
        <v>0</v>
      </c>
      <c r="AA701" s="199">
        <v>0</v>
      </c>
      <c r="AB701" s="199">
        <v>0</v>
      </c>
      <c r="AC701" s="199">
        <f>IFERROR(VLOOKUP('SAP Data'!$C701,'2021 Balance Sheet'!$B$7:$O$1335,'2021 Balance Sheet'!D$2, FALSE),0)</f>
        <v>0</v>
      </c>
      <c r="AD701" s="199">
        <f>IFERROR(VLOOKUP('SAP Data'!$C701,'2021 Balance Sheet'!$B$7:$O$1335,'2021 Balance Sheet'!E$2, FALSE),0)</f>
        <v>0</v>
      </c>
      <c r="AE701" s="199">
        <f>IFERROR(VLOOKUP('SAP Data'!$C701,'2021 Balance Sheet'!$B$7:$O$1335,'2021 Balance Sheet'!F$2, FALSE),0)</f>
        <v>0</v>
      </c>
      <c r="AF701" s="199">
        <f>IFERROR(VLOOKUP('SAP Data'!$C701,'2021 Balance Sheet'!$B$7:$O$1335,'2021 Balance Sheet'!G$2, FALSE),0)</f>
        <v>0</v>
      </c>
      <c r="AG701" s="199">
        <f>IFERROR(VLOOKUP('SAP Data'!$C701,'2021 Balance Sheet'!$B$7:$O$1335,'2021 Balance Sheet'!H$2, FALSE),0)</f>
        <v>0</v>
      </c>
      <c r="AH701" s="199">
        <f>IFERROR(VLOOKUP('SAP Data'!$C701,'2021 Balance Sheet'!$B$7:$O$1335,'2021 Balance Sheet'!I$2, FALSE),0)</f>
        <v>0</v>
      </c>
      <c r="AI701" s="199">
        <f>IFERROR(VLOOKUP('SAP Data'!$C701,'2021 Balance Sheet'!$B$7:$O$1335,'2021 Balance Sheet'!J$2, FALSE),0)</f>
        <v>0</v>
      </c>
      <c r="AJ701" s="199">
        <f>IFERROR(VLOOKUP('SAP Data'!$C701,'2021 Balance Sheet'!$B$7:$O$1335,'2021 Balance Sheet'!K$2, FALSE),0)</f>
        <v>0</v>
      </c>
      <c r="AK701" s="199">
        <f>IFERROR(VLOOKUP('SAP Data'!$C701,'2021 Balance Sheet'!$B$7:$O$1335,'2021 Balance Sheet'!L$2, FALSE),0)</f>
        <v>0</v>
      </c>
      <c r="AL701" s="199">
        <f>IFERROR(VLOOKUP('SAP Data'!$C701,'2021 Balance Sheet'!$B$7:$O$1335,'2021 Balance Sheet'!M$2, FALSE),0)</f>
        <v>0</v>
      </c>
      <c r="AM701" s="199">
        <f>IFERROR(VLOOKUP('SAP Data'!$C701,'2021 Balance Sheet'!$B$7:$O$1335,'2021 Balance Sheet'!N$2, FALSE),0)</f>
        <v>0</v>
      </c>
      <c r="AN701" s="199">
        <f>IFERROR(VLOOKUP('SAP Data'!$C701,'2021 Balance Sheet'!$B$7:$O$1335,'2021 Balance Sheet'!O$2, FALSE),0)</f>
        <v>0</v>
      </c>
      <c r="AO701" s="198">
        <f t="shared" si="23"/>
        <v>0</v>
      </c>
    </row>
    <row r="702" spans="1:41" ht="15.75" thickBot="1" x14ac:dyDescent="0.3">
      <c r="A702" s="26" t="str">
        <f t="shared" si="24"/>
        <v>460400</v>
      </c>
      <c r="B702" s="150" t="s">
        <v>1698</v>
      </c>
      <c r="C702" s="153" t="s">
        <v>1703</v>
      </c>
      <c r="D702" s="125" t="s">
        <v>1657</v>
      </c>
      <c r="E702" s="139">
        <v>0</v>
      </c>
      <c r="F702" s="139">
        <v>0</v>
      </c>
      <c r="G702" s="139">
        <v>0</v>
      </c>
      <c r="H702" s="139">
        <v>0</v>
      </c>
      <c r="I702" s="139">
        <v>0</v>
      </c>
      <c r="J702" s="139">
        <v>0</v>
      </c>
      <c r="K702" s="139">
        <v>0</v>
      </c>
      <c r="L702" s="139">
        <v>0</v>
      </c>
      <c r="M702" s="139">
        <v>0</v>
      </c>
      <c r="N702" s="139">
        <v>0</v>
      </c>
      <c r="O702" s="139">
        <v>0</v>
      </c>
      <c r="P702" s="139">
        <v>0</v>
      </c>
      <c r="Q702" s="199">
        <v>0</v>
      </c>
      <c r="R702" s="199">
        <v>0</v>
      </c>
      <c r="S702" s="199">
        <v>0</v>
      </c>
      <c r="T702" s="199">
        <v>0</v>
      </c>
      <c r="U702" s="199">
        <v>0</v>
      </c>
      <c r="V702" s="199">
        <v>0</v>
      </c>
      <c r="W702" s="199">
        <v>0</v>
      </c>
      <c r="X702" s="199">
        <v>0</v>
      </c>
      <c r="Y702" s="199">
        <v>0</v>
      </c>
      <c r="Z702" s="199">
        <v>0</v>
      </c>
      <c r="AA702" s="199">
        <v>0</v>
      </c>
      <c r="AB702" s="199">
        <v>0</v>
      </c>
      <c r="AC702" s="199">
        <f>IFERROR(VLOOKUP('SAP Data'!$C702,'2021 Balance Sheet'!$B$7:$O$1335,'2021 Balance Sheet'!D$2, FALSE),0)</f>
        <v>0</v>
      </c>
      <c r="AD702" s="199">
        <f>IFERROR(VLOOKUP('SAP Data'!$C702,'2021 Balance Sheet'!$B$7:$O$1335,'2021 Balance Sheet'!E$2, FALSE),0)</f>
        <v>0</v>
      </c>
      <c r="AE702" s="199">
        <f>IFERROR(VLOOKUP('SAP Data'!$C702,'2021 Balance Sheet'!$B$7:$O$1335,'2021 Balance Sheet'!F$2, FALSE),0)</f>
        <v>0</v>
      </c>
      <c r="AF702" s="199">
        <f>IFERROR(VLOOKUP('SAP Data'!$C702,'2021 Balance Sheet'!$B$7:$O$1335,'2021 Balance Sheet'!G$2, FALSE),0)</f>
        <v>0</v>
      </c>
      <c r="AG702" s="199">
        <f>IFERROR(VLOOKUP('SAP Data'!$C702,'2021 Balance Sheet'!$B$7:$O$1335,'2021 Balance Sheet'!H$2, FALSE),0)</f>
        <v>0</v>
      </c>
      <c r="AH702" s="199">
        <f>IFERROR(VLOOKUP('SAP Data'!$C702,'2021 Balance Sheet'!$B$7:$O$1335,'2021 Balance Sheet'!I$2, FALSE),0)</f>
        <v>0</v>
      </c>
      <c r="AI702" s="199">
        <f>IFERROR(VLOOKUP('SAP Data'!$C702,'2021 Balance Sheet'!$B$7:$O$1335,'2021 Balance Sheet'!J$2, FALSE),0)</f>
        <v>0</v>
      </c>
      <c r="AJ702" s="199">
        <f>IFERROR(VLOOKUP('SAP Data'!$C702,'2021 Balance Sheet'!$B$7:$O$1335,'2021 Balance Sheet'!K$2, FALSE),0)</f>
        <v>0</v>
      </c>
      <c r="AK702" s="199">
        <f>IFERROR(VLOOKUP('SAP Data'!$C702,'2021 Balance Sheet'!$B$7:$O$1335,'2021 Balance Sheet'!L$2, FALSE),0)</f>
        <v>0</v>
      </c>
      <c r="AL702" s="199">
        <f>IFERROR(VLOOKUP('SAP Data'!$C702,'2021 Balance Sheet'!$B$7:$O$1335,'2021 Balance Sheet'!M$2, FALSE),0)</f>
        <v>0</v>
      </c>
      <c r="AM702" s="199">
        <f>IFERROR(VLOOKUP('SAP Data'!$C702,'2021 Balance Sheet'!$B$7:$O$1335,'2021 Balance Sheet'!N$2, FALSE),0)</f>
        <v>0</v>
      </c>
      <c r="AN702" s="199">
        <f>IFERROR(VLOOKUP('SAP Data'!$C702,'2021 Balance Sheet'!$B$7:$O$1335,'2021 Balance Sheet'!O$2, FALSE),0)</f>
        <v>0</v>
      </c>
      <c r="AO702" s="198">
        <f t="shared" si="23"/>
        <v>0</v>
      </c>
    </row>
    <row r="703" spans="1:41" ht="15.75" thickBot="1" x14ac:dyDescent="0.3">
      <c r="A703" s="26" t="str">
        <f t="shared" si="24"/>
        <v>461200</v>
      </c>
      <c r="B703" s="150" t="s">
        <v>1658</v>
      </c>
      <c r="C703" s="153" t="s">
        <v>1704</v>
      </c>
      <c r="D703" s="125" t="s">
        <v>1657</v>
      </c>
      <c r="E703" s="140">
        <v>0</v>
      </c>
      <c r="F703" s="140">
        <v>0</v>
      </c>
      <c r="G703" s="140">
        <v>0</v>
      </c>
      <c r="H703" s="140">
        <v>0</v>
      </c>
      <c r="I703" s="140">
        <v>0</v>
      </c>
      <c r="J703" s="140">
        <v>0</v>
      </c>
      <c r="K703" s="140">
        <v>0</v>
      </c>
      <c r="L703" s="140">
        <v>0</v>
      </c>
      <c r="M703" s="140">
        <v>0</v>
      </c>
      <c r="N703" s="140">
        <v>0</v>
      </c>
      <c r="O703" s="140">
        <v>0</v>
      </c>
      <c r="P703" s="140">
        <v>0</v>
      </c>
      <c r="Q703" s="199">
        <v>0</v>
      </c>
      <c r="R703" s="199">
        <v>0</v>
      </c>
      <c r="S703" s="199">
        <v>0</v>
      </c>
      <c r="T703" s="199">
        <v>0</v>
      </c>
      <c r="U703" s="199">
        <v>0</v>
      </c>
      <c r="V703" s="199">
        <v>0</v>
      </c>
      <c r="W703" s="199">
        <v>0</v>
      </c>
      <c r="X703" s="199">
        <v>0</v>
      </c>
      <c r="Y703" s="199">
        <v>0</v>
      </c>
      <c r="Z703" s="199">
        <v>0</v>
      </c>
      <c r="AA703" s="199">
        <v>0</v>
      </c>
      <c r="AB703" s="199">
        <v>0</v>
      </c>
      <c r="AC703" s="199">
        <f>IFERROR(VLOOKUP('SAP Data'!$C703,'2021 Balance Sheet'!$B$7:$O$1335,'2021 Balance Sheet'!D$2, FALSE),0)</f>
        <v>0</v>
      </c>
      <c r="AD703" s="199">
        <f>IFERROR(VLOOKUP('SAP Data'!$C703,'2021 Balance Sheet'!$B$7:$O$1335,'2021 Balance Sheet'!E$2, FALSE),0)</f>
        <v>0</v>
      </c>
      <c r="AE703" s="199">
        <f>IFERROR(VLOOKUP('SAP Data'!$C703,'2021 Balance Sheet'!$B$7:$O$1335,'2021 Balance Sheet'!F$2, FALSE),0)</f>
        <v>0</v>
      </c>
      <c r="AF703" s="199">
        <f>IFERROR(VLOOKUP('SAP Data'!$C703,'2021 Balance Sheet'!$B$7:$O$1335,'2021 Balance Sheet'!G$2, FALSE),0)</f>
        <v>0</v>
      </c>
      <c r="AG703" s="199">
        <f>IFERROR(VLOOKUP('SAP Data'!$C703,'2021 Balance Sheet'!$B$7:$O$1335,'2021 Balance Sheet'!H$2, FALSE),0)</f>
        <v>0</v>
      </c>
      <c r="AH703" s="199">
        <f>IFERROR(VLOOKUP('SAP Data'!$C703,'2021 Balance Sheet'!$B$7:$O$1335,'2021 Balance Sheet'!I$2, FALSE),0)</f>
        <v>0</v>
      </c>
      <c r="AI703" s="199">
        <f>IFERROR(VLOOKUP('SAP Data'!$C703,'2021 Balance Sheet'!$B$7:$O$1335,'2021 Balance Sheet'!J$2, FALSE),0)</f>
        <v>0</v>
      </c>
      <c r="AJ703" s="199">
        <f>IFERROR(VLOOKUP('SAP Data'!$C703,'2021 Balance Sheet'!$B$7:$O$1335,'2021 Balance Sheet'!K$2, FALSE),0)</f>
        <v>0</v>
      </c>
      <c r="AK703" s="199">
        <f>IFERROR(VLOOKUP('SAP Data'!$C703,'2021 Balance Sheet'!$B$7:$O$1335,'2021 Balance Sheet'!L$2, FALSE),0)</f>
        <v>0</v>
      </c>
      <c r="AL703" s="199">
        <f>IFERROR(VLOOKUP('SAP Data'!$C703,'2021 Balance Sheet'!$B$7:$O$1335,'2021 Balance Sheet'!M$2, FALSE),0)</f>
        <v>0</v>
      </c>
      <c r="AM703" s="199">
        <f>IFERROR(VLOOKUP('SAP Data'!$C703,'2021 Balance Sheet'!$B$7:$O$1335,'2021 Balance Sheet'!N$2, FALSE),0)</f>
        <v>0</v>
      </c>
      <c r="AN703" s="199">
        <f>IFERROR(VLOOKUP('SAP Data'!$C703,'2021 Balance Sheet'!$B$7:$O$1335,'2021 Balance Sheet'!O$2, FALSE),0)</f>
        <v>0</v>
      </c>
      <c r="AO703" s="198">
        <f t="shared" si="23"/>
        <v>0</v>
      </c>
    </row>
    <row r="704" spans="1:41" ht="15.75" thickBot="1" x14ac:dyDescent="0.3">
      <c r="A704" s="26" t="str">
        <f t="shared" si="24"/>
        <v>461300</v>
      </c>
      <c r="B704" s="150" t="s">
        <v>1696</v>
      </c>
      <c r="C704" s="153" t="s">
        <v>1705</v>
      </c>
      <c r="D704" s="125" t="s">
        <v>1657</v>
      </c>
      <c r="E704" s="139">
        <v>0</v>
      </c>
      <c r="F704" s="139">
        <v>0</v>
      </c>
      <c r="G704" s="139">
        <v>0</v>
      </c>
      <c r="H704" s="139">
        <v>0</v>
      </c>
      <c r="I704" s="139">
        <v>0</v>
      </c>
      <c r="J704" s="139">
        <v>0</v>
      </c>
      <c r="K704" s="139">
        <v>0</v>
      </c>
      <c r="L704" s="139">
        <v>0</v>
      </c>
      <c r="M704" s="139">
        <v>0</v>
      </c>
      <c r="N704" s="139">
        <v>0</v>
      </c>
      <c r="O704" s="139">
        <v>0</v>
      </c>
      <c r="P704" s="139">
        <v>0</v>
      </c>
      <c r="Q704" s="199">
        <v>0</v>
      </c>
      <c r="R704" s="199">
        <v>0</v>
      </c>
      <c r="S704" s="199">
        <v>0</v>
      </c>
      <c r="T704" s="199">
        <v>0</v>
      </c>
      <c r="U704" s="199">
        <v>0</v>
      </c>
      <c r="V704" s="199">
        <v>0</v>
      </c>
      <c r="W704" s="199">
        <v>0</v>
      </c>
      <c r="X704" s="199">
        <v>0</v>
      </c>
      <c r="Y704" s="199">
        <v>0</v>
      </c>
      <c r="Z704" s="199">
        <v>0</v>
      </c>
      <c r="AA704" s="199">
        <v>0</v>
      </c>
      <c r="AB704" s="199">
        <v>0</v>
      </c>
      <c r="AC704" s="199">
        <f>IFERROR(VLOOKUP('SAP Data'!$C704,'2021 Balance Sheet'!$B$7:$O$1335,'2021 Balance Sheet'!D$2, FALSE),0)</f>
        <v>0</v>
      </c>
      <c r="AD704" s="199">
        <f>IFERROR(VLOOKUP('SAP Data'!$C704,'2021 Balance Sheet'!$B$7:$O$1335,'2021 Balance Sheet'!E$2, FALSE),0)</f>
        <v>0</v>
      </c>
      <c r="AE704" s="199">
        <f>IFERROR(VLOOKUP('SAP Data'!$C704,'2021 Balance Sheet'!$B$7:$O$1335,'2021 Balance Sheet'!F$2, FALSE),0)</f>
        <v>0</v>
      </c>
      <c r="AF704" s="199">
        <f>IFERROR(VLOOKUP('SAP Data'!$C704,'2021 Balance Sheet'!$B$7:$O$1335,'2021 Balance Sheet'!G$2, FALSE),0)</f>
        <v>0</v>
      </c>
      <c r="AG704" s="199">
        <f>IFERROR(VLOOKUP('SAP Data'!$C704,'2021 Balance Sheet'!$B$7:$O$1335,'2021 Balance Sheet'!H$2, FALSE),0)</f>
        <v>0</v>
      </c>
      <c r="AH704" s="199">
        <f>IFERROR(VLOOKUP('SAP Data'!$C704,'2021 Balance Sheet'!$B$7:$O$1335,'2021 Balance Sheet'!I$2, FALSE),0)</f>
        <v>0</v>
      </c>
      <c r="AI704" s="199">
        <f>IFERROR(VLOOKUP('SAP Data'!$C704,'2021 Balance Sheet'!$B$7:$O$1335,'2021 Balance Sheet'!J$2, FALSE),0)</f>
        <v>0</v>
      </c>
      <c r="AJ704" s="199">
        <f>IFERROR(VLOOKUP('SAP Data'!$C704,'2021 Balance Sheet'!$B$7:$O$1335,'2021 Balance Sheet'!K$2, FALSE),0)</f>
        <v>0</v>
      </c>
      <c r="AK704" s="199">
        <f>IFERROR(VLOOKUP('SAP Data'!$C704,'2021 Balance Sheet'!$B$7:$O$1335,'2021 Balance Sheet'!L$2, FALSE),0)</f>
        <v>0</v>
      </c>
      <c r="AL704" s="199">
        <f>IFERROR(VLOOKUP('SAP Data'!$C704,'2021 Balance Sheet'!$B$7:$O$1335,'2021 Balance Sheet'!M$2, FALSE),0)</f>
        <v>0</v>
      </c>
      <c r="AM704" s="199">
        <f>IFERROR(VLOOKUP('SAP Data'!$C704,'2021 Balance Sheet'!$B$7:$O$1335,'2021 Balance Sheet'!N$2, FALSE),0)</f>
        <v>0</v>
      </c>
      <c r="AN704" s="199">
        <f>IFERROR(VLOOKUP('SAP Data'!$C704,'2021 Balance Sheet'!$B$7:$O$1335,'2021 Balance Sheet'!O$2, FALSE),0)</f>
        <v>0</v>
      </c>
      <c r="AO704" s="198">
        <f t="shared" si="23"/>
        <v>0</v>
      </c>
    </row>
    <row r="705" spans="1:41" ht="15.75" thickBot="1" x14ac:dyDescent="0.3">
      <c r="A705" s="26" t="str">
        <f t="shared" si="24"/>
        <v>461400</v>
      </c>
      <c r="B705" s="150" t="s">
        <v>1698</v>
      </c>
      <c r="C705" s="153" t="s">
        <v>1706</v>
      </c>
      <c r="D705" s="125" t="s">
        <v>1657</v>
      </c>
      <c r="E705" s="140">
        <v>0</v>
      </c>
      <c r="F705" s="140">
        <v>0</v>
      </c>
      <c r="G705" s="140">
        <v>0</v>
      </c>
      <c r="H705" s="140">
        <v>0</v>
      </c>
      <c r="I705" s="140">
        <v>0</v>
      </c>
      <c r="J705" s="140">
        <v>0</v>
      </c>
      <c r="K705" s="140">
        <v>0</v>
      </c>
      <c r="L705" s="140">
        <v>0</v>
      </c>
      <c r="M705" s="140">
        <v>0</v>
      </c>
      <c r="N705" s="140">
        <v>0</v>
      </c>
      <c r="O705" s="140">
        <v>0</v>
      </c>
      <c r="P705" s="140">
        <v>0</v>
      </c>
      <c r="Q705" s="199">
        <v>0</v>
      </c>
      <c r="R705" s="199">
        <v>0</v>
      </c>
      <c r="S705" s="199">
        <v>0</v>
      </c>
      <c r="T705" s="199">
        <v>0</v>
      </c>
      <c r="U705" s="199">
        <v>0</v>
      </c>
      <c r="V705" s="199">
        <v>0</v>
      </c>
      <c r="W705" s="199">
        <v>0</v>
      </c>
      <c r="X705" s="199">
        <v>0</v>
      </c>
      <c r="Y705" s="199">
        <v>0</v>
      </c>
      <c r="Z705" s="199">
        <v>0</v>
      </c>
      <c r="AA705" s="199">
        <v>0</v>
      </c>
      <c r="AB705" s="199">
        <v>0</v>
      </c>
      <c r="AC705" s="199">
        <f>IFERROR(VLOOKUP('SAP Data'!$C705,'2021 Balance Sheet'!$B$7:$O$1335,'2021 Balance Sheet'!D$2, FALSE),0)</f>
        <v>0</v>
      </c>
      <c r="AD705" s="199">
        <f>IFERROR(VLOOKUP('SAP Data'!$C705,'2021 Balance Sheet'!$B$7:$O$1335,'2021 Balance Sheet'!E$2, FALSE),0)</f>
        <v>0</v>
      </c>
      <c r="AE705" s="199">
        <f>IFERROR(VLOOKUP('SAP Data'!$C705,'2021 Balance Sheet'!$B$7:$O$1335,'2021 Balance Sheet'!F$2, FALSE),0)</f>
        <v>0</v>
      </c>
      <c r="AF705" s="199">
        <f>IFERROR(VLOOKUP('SAP Data'!$C705,'2021 Balance Sheet'!$B$7:$O$1335,'2021 Balance Sheet'!G$2, FALSE),0)</f>
        <v>0</v>
      </c>
      <c r="AG705" s="199">
        <f>IFERROR(VLOOKUP('SAP Data'!$C705,'2021 Balance Sheet'!$B$7:$O$1335,'2021 Balance Sheet'!H$2, FALSE),0)</f>
        <v>0</v>
      </c>
      <c r="AH705" s="199">
        <f>IFERROR(VLOOKUP('SAP Data'!$C705,'2021 Balance Sheet'!$B$7:$O$1335,'2021 Balance Sheet'!I$2, FALSE),0)</f>
        <v>0</v>
      </c>
      <c r="AI705" s="199">
        <f>IFERROR(VLOOKUP('SAP Data'!$C705,'2021 Balance Sheet'!$B$7:$O$1335,'2021 Balance Sheet'!J$2, FALSE),0)</f>
        <v>0</v>
      </c>
      <c r="AJ705" s="199">
        <f>IFERROR(VLOOKUP('SAP Data'!$C705,'2021 Balance Sheet'!$B$7:$O$1335,'2021 Balance Sheet'!K$2, FALSE),0)</f>
        <v>0</v>
      </c>
      <c r="AK705" s="199">
        <f>IFERROR(VLOOKUP('SAP Data'!$C705,'2021 Balance Sheet'!$B$7:$O$1335,'2021 Balance Sheet'!L$2, FALSE),0)</f>
        <v>0</v>
      </c>
      <c r="AL705" s="199">
        <f>IFERROR(VLOOKUP('SAP Data'!$C705,'2021 Balance Sheet'!$B$7:$O$1335,'2021 Balance Sheet'!M$2, FALSE),0)</f>
        <v>0</v>
      </c>
      <c r="AM705" s="199">
        <f>IFERROR(VLOOKUP('SAP Data'!$C705,'2021 Balance Sheet'!$B$7:$O$1335,'2021 Balance Sheet'!N$2, FALSE),0)</f>
        <v>0</v>
      </c>
      <c r="AN705" s="199">
        <f>IFERROR(VLOOKUP('SAP Data'!$C705,'2021 Balance Sheet'!$B$7:$O$1335,'2021 Balance Sheet'!O$2, FALSE),0)</f>
        <v>0</v>
      </c>
      <c r="AO705" s="198">
        <f t="shared" si="23"/>
        <v>0</v>
      </c>
    </row>
    <row r="706" spans="1:41" ht="15.75" thickBot="1" x14ac:dyDescent="0.3">
      <c r="A706" s="26" t="str">
        <f t="shared" si="24"/>
        <v>499999</v>
      </c>
      <c r="B706" s="150" t="s">
        <v>2770</v>
      </c>
      <c r="C706" s="153" t="s">
        <v>2771</v>
      </c>
      <c r="D706" s="125" t="s">
        <v>4</v>
      </c>
      <c r="E706" s="139">
        <v>0</v>
      </c>
      <c r="F706" s="139">
        <v>0</v>
      </c>
      <c r="G706" s="139">
        <v>0</v>
      </c>
      <c r="H706" s="139">
        <v>0</v>
      </c>
      <c r="I706" s="139">
        <v>0</v>
      </c>
      <c r="J706" s="139">
        <v>0</v>
      </c>
      <c r="K706" s="139">
        <v>0</v>
      </c>
      <c r="L706" s="139">
        <v>0</v>
      </c>
      <c r="M706" s="139">
        <v>0</v>
      </c>
      <c r="N706" s="139">
        <v>0</v>
      </c>
      <c r="O706" s="139">
        <v>0</v>
      </c>
      <c r="P706" s="139">
        <v>0</v>
      </c>
      <c r="Q706" s="199">
        <v>0</v>
      </c>
      <c r="R706" s="199">
        <v>0</v>
      </c>
      <c r="S706" s="199">
        <v>0</v>
      </c>
      <c r="T706" s="199">
        <v>0</v>
      </c>
      <c r="U706" s="199">
        <v>0</v>
      </c>
      <c r="V706" s="199">
        <v>0</v>
      </c>
      <c r="W706" s="199">
        <v>0</v>
      </c>
      <c r="X706" s="199">
        <v>0</v>
      </c>
      <c r="Y706" s="199">
        <v>0</v>
      </c>
      <c r="Z706" s="199">
        <v>0</v>
      </c>
      <c r="AA706" s="199">
        <v>0</v>
      </c>
      <c r="AB706" s="199">
        <v>0</v>
      </c>
      <c r="AC706" s="199">
        <f>IFERROR(VLOOKUP('SAP Data'!$C706,'2021 Balance Sheet'!$B$7:$O$1335,'2021 Balance Sheet'!D$2, FALSE),0)</f>
        <v>0</v>
      </c>
      <c r="AD706" s="199">
        <f>IFERROR(VLOOKUP('SAP Data'!$C706,'2021 Balance Sheet'!$B$7:$O$1335,'2021 Balance Sheet'!E$2, FALSE),0)</f>
        <v>0</v>
      </c>
      <c r="AE706" s="199">
        <f>IFERROR(VLOOKUP('SAP Data'!$C706,'2021 Balance Sheet'!$B$7:$O$1335,'2021 Balance Sheet'!F$2, FALSE),0)</f>
        <v>0</v>
      </c>
      <c r="AF706" s="199">
        <f>IFERROR(VLOOKUP('SAP Data'!$C706,'2021 Balance Sheet'!$B$7:$O$1335,'2021 Balance Sheet'!G$2, FALSE),0)</f>
        <v>0</v>
      </c>
      <c r="AG706" s="199">
        <f>IFERROR(VLOOKUP('SAP Data'!$C706,'2021 Balance Sheet'!$B$7:$O$1335,'2021 Balance Sheet'!H$2, FALSE),0)</f>
        <v>0</v>
      </c>
      <c r="AH706" s="199">
        <f>IFERROR(VLOOKUP('SAP Data'!$C706,'2021 Balance Sheet'!$B$7:$O$1335,'2021 Balance Sheet'!I$2, FALSE),0)</f>
        <v>0</v>
      </c>
      <c r="AI706" s="199">
        <f>IFERROR(VLOOKUP('SAP Data'!$C706,'2021 Balance Sheet'!$B$7:$O$1335,'2021 Balance Sheet'!J$2, FALSE),0)</f>
        <v>0</v>
      </c>
      <c r="AJ706" s="199">
        <f>IFERROR(VLOOKUP('SAP Data'!$C706,'2021 Balance Sheet'!$B$7:$O$1335,'2021 Balance Sheet'!K$2, FALSE),0)</f>
        <v>0</v>
      </c>
      <c r="AK706" s="199">
        <f>IFERROR(VLOOKUP('SAP Data'!$C706,'2021 Balance Sheet'!$B$7:$O$1335,'2021 Balance Sheet'!L$2, FALSE),0)</f>
        <v>0</v>
      </c>
      <c r="AL706" s="199">
        <f>IFERROR(VLOOKUP('SAP Data'!$C706,'2021 Balance Sheet'!$B$7:$O$1335,'2021 Balance Sheet'!M$2, FALSE),0)</f>
        <v>0</v>
      </c>
      <c r="AM706" s="199">
        <f>IFERROR(VLOOKUP('SAP Data'!$C706,'2021 Balance Sheet'!$B$7:$O$1335,'2021 Balance Sheet'!N$2, FALSE),0)</f>
        <v>0</v>
      </c>
      <c r="AN706" s="199">
        <f>IFERROR(VLOOKUP('SAP Data'!$C706,'2021 Balance Sheet'!$B$7:$O$1335,'2021 Balance Sheet'!O$2, FALSE),0)</f>
        <v>0</v>
      </c>
      <c r="AO706" s="198">
        <f t="shared" si="23"/>
        <v>0</v>
      </c>
    </row>
    <row r="707" spans="1:41" ht="15.75" thickBot="1" x14ac:dyDescent="0.3">
      <c r="A707" s="26" t="str">
        <f t="shared" si="24"/>
        <v>500100</v>
      </c>
      <c r="B707" s="150" t="s">
        <v>1707</v>
      </c>
      <c r="C707" s="153" t="s">
        <v>1708</v>
      </c>
      <c r="D707" s="125" t="s">
        <v>1657</v>
      </c>
      <c r="E707" s="140">
        <v>4181565.54</v>
      </c>
      <c r="F707" s="140">
        <v>8616326.3800000008</v>
      </c>
      <c r="G707" s="140">
        <v>12983321.24</v>
      </c>
      <c r="H707" s="140">
        <v>17340842.879999999</v>
      </c>
      <c r="I707" s="140">
        <v>21460179.07</v>
      </c>
      <c r="J707" s="140">
        <v>25770792.84</v>
      </c>
      <c r="K707" s="140">
        <v>29744954.27</v>
      </c>
      <c r="L707" s="140">
        <v>34137223.990000002</v>
      </c>
      <c r="M707" s="140">
        <v>38245059.75</v>
      </c>
      <c r="N707" s="140">
        <v>42681068.469999999</v>
      </c>
      <c r="O707" s="140">
        <v>46621124.210000001</v>
      </c>
      <c r="P707" s="140">
        <v>50495920.32</v>
      </c>
      <c r="Q707" s="199">
        <v>4339655.43</v>
      </c>
      <c r="R707" s="199">
        <v>8974868.1799999997</v>
      </c>
      <c r="S707" s="199">
        <v>13860677.439999999</v>
      </c>
      <c r="T707" s="199">
        <v>18883836.949999999</v>
      </c>
      <c r="U707" s="199">
        <v>23630430.190000001</v>
      </c>
      <c r="V707" s="199">
        <v>28456011.629999999</v>
      </c>
      <c r="W707" s="199">
        <v>32855165.27</v>
      </c>
      <c r="X707" s="199">
        <v>37273807.630000003</v>
      </c>
      <c r="Y707" s="199">
        <v>41665343.789999999</v>
      </c>
      <c r="Z707" s="199">
        <v>46213089.340000004</v>
      </c>
      <c r="AA707" s="199">
        <v>50150187.159999996</v>
      </c>
      <c r="AB707" s="199">
        <v>53805110.969999999</v>
      </c>
      <c r="AC707" s="199">
        <f>IFERROR(VLOOKUP('SAP Data'!$C707,'2021 Balance Sheet'!$B$7:$O$1335,'2021 Balance Sheet'!D$2, FALSE),0)</f>
        <v>4863895.22</v>
      </c>
      <c r="AD707" s="199">
        <f>IFERROR(VLOOKUP('SAP Data'!$C707,'2021 Balance Sheet'!$B$7:$O$1335,'2021 Balance Sheet'!E$2, FALSE),0)</f>
        <v>9981017.8599999994</v>
      </c>
      <c r="AE707" s="199">
        <f>IFERROR(VLOOKUP('SAP Data'!$C707,'2021 Balance Sheet'!$B$7:$O$1335,'2021 Balance Sheet'!F$2, FALSE),0)</f>
        <v>15099433.43</v>
      </c>
      <c r="AF707" s="199">
        <f>IFERROR(VLOOKUP('SAP Data'!$C707,'2021 Balance Sheet'!$B$7:$O$1335,'2021 Balance Sheet'!G$2, FALSE),0)</f>
        <v>20184385.52</v>
      </c>
      <c r="AG707" s="199">
        <f>IFERROR(VLOOKUP('SAP Data'!$C707,'2021 Balance Sheet'!$B$7:$O$1335,'2021 Balance Sheet'!H$2, FALSE),0)</f>
        <v>25257169.829999998</v>
      </c>
      <c r="AH707" s="199">
        <f>IFERROR(VLOOKUP('SAP Data'!$C707,'2021 Balance Sheet'!$B$7:$O$1335,'2021 Balance Sheet'!I$2, FALSE),0)</f>
        <v>30187710.48</v>
      </c>
      <c r="AI707" s="199">
        <f>IFERROR(VLOOKUP('SAP Data'!$C707,'2021 Balance Sheet'!$B$7:$O$1335,'2021 Balance Sheet'!J$2, FALSE),0)</f>
        <v>34755846.420000002</v>
      </c>
      <c r="AJ707" s="199">
        <f>IFERROR(VLOOKUP('SAP Data'!$C707,'2021 Balance Sheet'!$B$7:$O$1335,'2021 Balance Sheet'!K$2, FALSE),0)</f>
        <v>39587455.079999998</v>
      </c>
      <c r="AK707" s="199">
        <f>IFERROR(VLOOKUP('SAP Data'!$C707,'2021 Balance Sheet'!$B$7:$O$1335,'2021 Balance Sheet'!L$2, FALSE),0)</f>
        <v>44181592.850000001</v>
      </c>
      <c r="AL707" s="199">
        <f>IFERROR(VLOOKUP('SAP Data'!$C707,'2021 Balance Sheet'!$B$7:$O$1335,'2021 Balance Sheet'!M$2, FALSE),0)</f>
        <v>49031385.920000002</v>
      </c>
      <c r="AM707" s="199">
        <f>IFERROR(VLOOKUP('SAP Data'!$C707,'2021 Balance Sheet'!$B$7:$O$1335,'2021 Balance Sheet'!N$2, FALSE),0)</f>
        <v>53323515.359999999</v>
      </c>
      <c r="AN707" s="199">
        <f>IFERROR(VLOOKUP('SAP Data'!$C707,'2021 Balance Sheet'!$B$7:$O$1335,'2021 Balance Sheet'!O$2, FALSE),0)</f>
        <v>57113965.579999998</v>
      </c>
      <c r="AO707" s="198">
        <f t="shared" si="23"/>
        <v>53805110.969999999</v>
      </c>
    </row>
    <row r="708" spans="1:41" ht="15.75" thickBot="1" x14ac:dyDescent="0.3">
      <c r="A708" s="26" t="str">
        <f t="shared" si="24"/>
        <v>500106</v>
      </c>
      <c r="B708" s="150" t="s">
        <v>1709</v>
      </c>
      <c r="C708" s="153" t="s">
        <v>1710</v>
      </c>
      <c r="D708" s="125" t="s">
        <v>1657</v>
      </c>
      <c r="E708" s="139">
        <v>673.15</v>
      </c>
      <c r="F708" s="139">
        <v>2923.71</v>
      </c>
      <c r="G708" s="139">
        <v>3092.73</v>
      </c>
      <c r="H708" s="139">
        <v>4413.42</v>
      </c>
      <c r="I708" s="139">
        <v>4217.66</v>
      </c>
      <c r="J708" s="139">
        <v>4217.66</v>
      </c>
      <c r="K708" s="139">
        <v>4606.3900000000003</v>
      </c>
      <c r="L708" s="139">
        <v>5136.38</v>
      </c>
      <c r="M708" s="139">
        <v>5504.78</v>
      </c>
      <c r="N708" s="139">
        <v>6018</v>
      </c>
      <c r="O708" s="139">
        <v>6018</v>
      </c>
      <c r="P708" s="139">
        <v>7788.62</v>
      </c>
      <c r="Q708" s="199">
        <v>111.87</v>
      </c>
      <c r="R708" s="199">
        <v>1964.37</v>
      </c>
      <c r="S708" s="199">
        <v>3145.81</v>
      </c>
      <c r="T708" s="199">
        <v>5738.23</v>
      </c>
      <c r="U708" s="199">
        <v>9635.4699999999993</v>
      </c>
      <c r="V708" s="199">
        <v>11248.54</v>
      </c>
      <c r="W708" s="199">
        <v>12443.95</v>
      </c>
      <c r="X708" s="199">
        <v>13063.23</v>
      </c>
      <c r="Y708" s="199">
        <v>13221.66</v>
      </c>
      <c r="Z708" s="199">
        <v>13221.66</v>
      </c>
      <c r="AA708" s="199">
        <v>13221.66</v>
      </c>
      <c r="AB708" s="199">
        <v>14360.72</v>
      </c>
      <c r="AC708" s="199">
        <f>IFERROR(VLOOKUP('SAP Data'!$C708,'2021 Balance Sheet'!$B$7:$O$1335,'2021 Balance Sheet'!D$2, FALSE),0)</f>
        <v>0</v>
      </c>
      <c r="AD708" s="199">
        <f>IFERROR(VLOOKUP('SAP Data'!$C708,'2021 Balance Sheet'!$B$7:$O$1335,'2021 Balance Sheet'!E$2, FALSE),0)</f>
        <v>0</v>
      </c>
      <c r="AE708" s="199">
        <f>IFERROR(VLOOKUP('SAP Data'!$C708,'2021 Balance Sheet'!$B$7:$O$1335,'2021 Balance Sheet'!F$2, FALSE),0)</f>
        <v>0</v>
      </c>
      <c r="AF708" s="199">
        <f>IFERROR(VLOOKUP('SAP Data'!$C708,'2021 Balance Sheet'!$B$7:$O$1335,'2021 Balance Sheet'!G$2, FALSE),0)</f>
        <v>0</v>
      </c>
      <c r="AG708" s="199">
        <f>IFERROR(VLOOKUP('SAP Data'!$C708,'2021 Balance Sheet'!$B$7:$O$1335,'2021 Balance Sheet'!H$2, FALSE),0)</f>
        <v>0</v>
      </c>
      <c r="AH708" s="199">
        <f>IFERROR(VLOOKUP('SAP Data'!$C708,'2021 Balance Sheet'!$B$7:$O$1335,'2021 Balance Sheet'!I$2, FALSE),0)</f>
        <v>0</v>
      </c>
      <c r="AI708" s="199">
        <f>IFERROR(VLOOKUP('SAP Data'!$C708,'2021 Balance Sheet'!$B$7:$O$1335,'2021 Balance Sheet'!J$2, FALSE),0)</f>
        <v>208.98</v>
      </c>
      <c r="AJ708" s="199">
        <f>IFERROR(VLOOKUP('SAP Data'!$C708,'2021 Balance Sheet'!$B$7:$O$1335,'2021 Balance Sheet'!K$2, FALSE),0)</f>
        <v>208.98</v>
      </c>
      <c r="AK708" s="199">
        <f>IFERROR(VLOOKUP('SAP Data'!$C708,'2021 Balance Sheet'!$B$7:$O$1335,'2021 Balance Sheet'!L$2, FALSE),0)</f>
        <v>485.98</v>
      </c>
      <c r="AL708" s="199">
        <f>IFERROR(VLOOKUP('SAP Data'!$C708,'2021 Balance Sheet'!$B$7:$O$1335,'2021 Balance Sheet'!M$2, FALSE),0)</f>
        <v>1440.56</v>
      </c>
      <c r="AM708" s="199">
        <f>IFERROR(VLOOKUP('SAP Data'!$C708,'2021 Balance Sheet'!$B$7:$O$1335,'2021 Balance Sheet'!N$2, FALSE),0)</f>
        <v>1440.56</v>
      </c>
      <c r="AN708" s="199">
        <f>IFERROR(VLOOKUP('SAP Data'!$C708,'2021 Balance Sheet'!$B$7:$O$1335,'2021 Balance Sheet'!O$2, FALSE),0)</f>
        <v>3243.02</v>
      </c>
      <c r="AO708" s="198">
        <f t="shared" si="23"/>
        <v>14360.72</v>
      </c>
    </row>
    <row r="709" spans="1:41" ht="15.75" thickBot="1" x14ac:dyDescent="0.3">
      <c r="A709" s="26" t="str">
        <f t="shared" si="24"/>
        <v>500200</v>
      </c>
      <c r="B709" s="150" t="s">
        <v>2966</v>
      </c>
      <c r="C709" s="153" t="s">
        <v>2967</v>
      </c>
      <c r="D709" s="125" t="s">
        <v>1657</v>
      </c>
      <c r="E709" s="140"/>
      <c r="F709" s="140"/>
      <c r="G709" s="140"/>
      <c r="H709" s="140"/>
      <c r="I709" s="140"/>
      <c r="J709" s="140"/>
      <c r="K709" s="140"/>
      <c r="L709" s="140"/>
      <c r="M709" s="140"/>
      <c r="N709" s="140">
        <v>0</v>
      </c>
      <c r="O709" s="140">
        <v>0</v>
      </c>
      <c r="P709" s="140">
        <v>0</v>
      </c>
      <c r="Q709" s="199">
        <v>0</v>
      </c>
      <c r="R709" s="199">
        <v>0</v>
      </c>
      <c r="S709" s="199">
        <v>0</v>
      </c>
      <c r="T709" s="199">
        <v>0</v>
      </c>
      <c r="U709" s="199">
        <v>0</v>
      </c>
      <c r="V709" s="199">
        <v>0</v>
      </c>
      <c r="W709" s="199">
        <v>0</v>
      </c>
      <c r="X709" s="199">
        <v>0</v>
      </c>
      <c r="Y709" s="199">
        <v>0</v>
      </c>
      <c r="Z709" s="199">
        <v>0</v>
      </c>
      <c r="AA709" s="199">
        <v>0</v>
      </c>
      <c r="AB709" s="199">
        <v>0</v>
      </c>
      <c r="AC709" s="199">
        <f>IFERROR(VLOOKUP('SAP Data'!$C709,'2021 Balance Sheet'!$B$7:$O$1335,'2021 Balance Sheet'!D$2, FALSE),0)</f>
        <v>0</v>
      </c>
      <c r="AD709" s="199">
        <f>IFERROR(VLOOKUP('SAP Data'!$C709,'2021 Balance Sheet'!$B$7:$O$1335,'2021 Balance Sheet'!E$2, FALSE),0)</f>
        <v>0</v>
      </c>
      <c r="AE709" s="199">
        <f>IFERROR(VLOOKUP('SAP Data'!$C709,'2021 Balance Sheet'!$B$7:$O$1335,'2021 Balance Sheet'!F$2, FALSE),0)</f>
        <v>0</v>
      </c>
      <c r="AF709" s="199">
        <f>IFERROR(VLOOKUP('SAP Data'!$C709,'2021 Balance Sheet'!$B$7:$O$1335,'2021 Balance Sheet'!G$2, FALSE),0)</f>
        <v>0</v>
      </c>
      <c r="AG709" s="199">
        <f>IFERROR(VLOOKUP('SAP Data'!$C709,'2021 Balance Sheet'!$B$7:$O$1335,'2021 Balance Sheet'!H$2, FALSE),0)</f>
        <v>0</v>
      </c>
      <c r="AH709" s="199">
        <f>IFERROR(VLOOKUP('SAP Data'!$C709,'2021 Balance Sheet'!$B$7:$O$1335,'2021 Balance Sheet'!I$2, FALSE),0)</f>
        <v>0</v>
      </c>
      <c r="AI709" s="199">
        <f>IFERROR(VLOOKUP('SAP Data'!$C709,'2021 Balance Sheet'!$B$7:$O$1335,'2021 Balance Sheet'!J$2, FALSE),0)</f>
        <v>0</v>
      </c>
      <c r="AJ709" s="199">
        <f>IFERROR(VLOOKUP('SAP Data'!$C709,'2021 Balance Sheet'!$B$7:$O$1335,'2021 Balance Sheet'!K$2, FALSE),0)</f>
        <v>0</v>
      </c>
      <c r="AK709" s="199">
        <f>IFERROR(VLOOKUP('SAP Data'!$C709,'2021 Balance Sheet'!$B$7:$O$1335,'2021 Balance Sheet'!L$2, FALSE),0)</f>
        <v>0</v>
      </c>
      <c r="AL709" s="199">
        <f>IFERROR(VLOOKUP('SAP Data'!$C709,'2021 Balance Sheet'!$B$7:$O$1335,'2021 Balance Sheet'!M$2, FALSE),0)</f>
        <v>0</v>
      </c>
      <c r="AM709" s="199">
        <f>IFERROR(VLOOKUP('SAP Data'!$C709,'2021 Balance Sheet'!$B$7:$O$1335,'2021 Balance Sheet'!N$2, FALSE),0)</f>
        <v>0</v>
      </c>
      <c r="AN709" s="199">
        <f>IFERROR(VLOOKUP('SAP Data'!$C709,'2021 Balance Sheet'!$B$7:$O$1335,'2021 Balance Sheet'!O$2, FALSE),0)</f>
        <v>0</v>
      </c>
      <c r="AO709" s="198">
        <f t="shared" si="23"/>
        <v>0</v>
      </c>
    </row>
    <row r="710" spans="1:41" ht="15.75" thickBot="1" x14ac:dyDescent="0.3">
      <c r="A710" s="26" t="str">
        <f t="shared" si="24"/>
        <v>500201</v>
      </c>
      <c r="B710" s="150" t="s">
        <v>3328</v>
      </c>
      <c r="C710" s="153" t="s">
        <v>3329</v>
      </c>
      <c r="D710" s="125"/>
      <c r="E710" s="140"/>
      <c r="F710" s="140"/>
      <c r="G710" s="140"/>
      <c r="H710" s="140"/>
      <c r="I710" s="140"/>
      <c r="J710" s="140"/>
      <c r="K710" s="140"/>
      <c r="L710" s="140"/>
      <c r="M710" s="140"/>
      <c r="N710" s="140"/>
      <c r="O710" s="140"/>
      <c r="P710" s="140"/>
      <c r="Q710" s="199">
        <v>0</v>
      </c>
      <c r="R710" s="199">
        <v>0</v>
      </c>
      <c r="S710" s="199">
        <v>0</v>
      </c>
      <c r="T710" s="199">
        <v>0</v>
      </c>
      <c r="U710" s="199">
        <v>0</v>
      </c>
      <c r="V710" s="199">
        <v>0</v>
      </c>
      <c r="W710" s="199">
        <v>0</v>
      </c>
      <c r="X710" s="199">
        <v>0</v>
      </c>
      <c r="Y710" s="199">
        <v>0</v>
      </c>
      <c r="Z710" s="199">
        <v>0</v>
      </c>
      <c r="AA710" s="199">
        <v>0</v>
      </c>
      <c r="AB710" s="199">
        <v>0</v>
      </c>
      <c r="AC710" s="199">
        <f>IFERROR(VLOOKUP('SAP Data'!$C710,'2021 Balance Sheet'!$B$7:$O$1335,'2021 Balance Sheet'!D$2, FALSE),0)</f>
        <v>0</v>
      </c>
      <c r="AD710" s="199">
        <f>IFERROR(VLOOKUP('SAP Data'!$C710,'2021 Balance Sheet'!$B$7:$O$1335,'2021 Balance Sheet'!E$2, FALSE),0)</f>
        <v>0</v>
      </c>
      <c r="AE710" s="199">
        <f>IFERROR(VLOOKUP('SAP Data'!$C710,'2021 Balance Sheet'!$B$7:$O$1335,'2021 Balance Sheet'!F$2, FALSE),0)</f>
        <v>0</v>
      </c>
      <c r="AF710" s="199">
        <f>IFERROR(VLOOKUP('SAP Data'!$C710,'2021 Balance Sheet'!$B$7:$O$1335,'2021 Balance Sheet'!G$2, FALSE),0)</f>
        <v>0</v>
      </c>
      <c r="AG710" s="199">
        <f>IFERROR(VLOOKUP('SAP Data'!$C710,'2021 Balance Sheet'!$B$7:$O$1335,'2021 Balance Sheet'!H$2, FALSE),0)</f>
        <v>0</v>
      </c>
      <c r="AH710" s="199">
        <f>IFERROR(VLOOKUP('SAP Data'!$C710,'2021 Balance Sheet'!$B$7:$O$1335,'2021 Balance Sheet'!I$2, FALSE),0)</f>
        <v>0</v>
      </c>
      <c r="AI710" s="199">
        <f>IFERROR(VLOOKUP('SAP Data'!$C710,'2021 Balance Sheet'!$B$7:$O$1335,'2021 Balance Sheet'!J$2, FALSE),0)</f>
        <v>0</v>
      </c>
      <c r="AJ710" s="199">
        <f>IFERROR(VLOOKUP('SAP Data'!$C710,'2021 Balance Sheet'!$B$7:$O$1335,'2021 Balance Sheet'!K$2, FALSE),0)</f>
        <v>0</v>
      </c>
      <c r="AK710" s="199">
        <f>IFERROR(VLOOKUP('SAP Data'!$C710,'2021 Balance Sheet'!$B$7:$O$1335,'2021 Balance Sheet'!L$2, FALSE),0)</f>
        <v>0</v>
      </c>
      <c r="AL710" s="199">
        <f>IFERROR(VLOOKUP('SAP Data'!$C710,'2021 Balance Sheet'!$B$7:$O$1335,'2021 Balance Sheet'!M$2, FALSE),0)</f>
        <v>0</v>
      </c>
      <c r="AM710" s="199">
        <f>IFERROR(VLOOKUP('SAP Data'!$C710,'2021 Balance Sheet'!$B$7:$O$1335,'2021 Balance Sheet'!N$2, FALSE),0)</f>
        <v>0</v>
      </c>
      <c r="AN710" s="199">
        <f>IFERROR(VLOOKUP('SAP Data'!$C710,'2021 Balance Sheet'!$B$7:$O$1335,'2021 Balance Sheet'!O$2, FALSE),0)</f>
        <v>0</v>
      </c>
      <c r="AO710" s="198">
        <f t="shared" si="23"/>
        <v>0</v>
      </c>
    </row>
    <row r="711" spans="1:41" ht="15.75" thickBot="1" x14ac:dyDescent="0.3">
      <c r="A711" s="26" t="str">
        <f t="shared" si="24"/>
        <v>500205</v>
      </c>
      <c r="B711" s="150" t="s">
        <v>3330</v>
      </c>
      <c r="C711" s="153" t="s">
        <v>3331</v>
      </c>
      <c r="D711" s="125"/>
      <c r="E711" s="140"/>
      <c r="F711" s="140"/>
      <c r="G711" s="140"/>
      <c r="H711" s="140"/>
      <c r="I711" s="140"/>
      <c r="J711" s="140"/>
      <c r="K711" s="140"/>
      <c r="L711" s="140"/>
      <c r="M711" s="140"/>
      <c r="N711" s="140"/>
      <c r="O711" s="140"/>
      <c r="P711" s="140"/>
      <c r="Q711" s="199">
        <v>0</v>
      </c>
      <c r="R711" s="199">
        <v>0</v>
      </c>
      <c r="S711" s="199">
        <v>0</v>
      </c>
      <c r="T711" s="199">
        <v>0</v>
      </c>
      <c r="U711" s="199">
        <v>0</v>
      </c>
      <c r="V711" s="199">
        <v>0</v>
      </c>
      <c r="W711" s="199">
        <v>0</v>
      </c>
      <c r="X711" s="199">
        <v>0</v>
      </c>
      <c r="Y711" s="199">
        <v>0</v>
      </c>
      <c r="Z711" s="199">
        <v>0</v>
      </c>
      <c r="AA711" s="199">
        <v>0</v>
      </c>
      <c r="AB711" s="199">
        <v>0</v>
      </c>
      <c r="AC711" s="199">
        <f>IFERROR(VLOOKUP('SAP Data'!$C711,'2021 Balance Sheet'!$B$7:$O$1335,'2021 Balance Sheet'!D$2, FALSE),0)</f>
        <v>0</v>
      </c>
      <c r="AD711" s="199">
        <f>IFERROR(VLOOKUP('SAP Data'!$C711,'2021 Balance Sheet'!$B$7:$O$1335,'2021 Balance Sheet'!E$2, FALSE),0)</f>
        <v>0</v>
      </c>
      <c r="AE711" s="199">
        <f>IFERROR(VLOOKUP('SAP Data'!$C711,'2021 Balance Sheet'!$B$7:$O$1335,'2021 Balance Sheet'!F$2, FALSE),0)</f>
        <v>0</v>
      </c>
      <c r="AF711" s="199">
        <f>IFERROR(VLOOKUP('SAP Data'!$C711,'2021 Balance Sheet'!$B$7:$O$1335,'2021 Balance Sheet'!G$2, FALSE),0)</f>
        <v>0</v>
      </c>
      <c r="AG711" s="199">
        <f>IFERROR(VLOOKUP('SAP Data'!$C711,'2021 Balance Sheet'!$B$7:$O$1335,'2021 Balance Sheet'!H$2, FALSE),0)</f>
        <v>0</v>
      </c>
      <c r="AH711" s="199">
        <f>IFERROR(VLOOKUP('SAP Data'!$C711,'2021 Balance Sheet'!$B$7:$O$1335,'2021 Balance Sheet'!I$2, FALSE),0)</f>
        <v>0</v>
      </c>
      <c r="AI711" s="199">
        <f>IFERROR(VLOOKUP('SAP Data'!$C711,'2021 Balance Sheet'!$B$7:$O$1335,'2021 Balance Sheet'!J$2, FALSE),0)</f>
        <v>0</v>
      </c>
      <c r="AJ711" s="199">
        <f>IFERROR(VLOOKUP('SAP Data'!$C711,'2021 Balance Sheet'!$B$7:$O$1335,'2021 Balance Sheet'!K$2, FALSE),0)</f>
        <v>0</v>
      </c>
      <c r="AK711" s="199">
        <f>IFERROR(VLOOKUP('SAP Data'!$C711,'2021 Balance Sheet'!$B$7:$O$1335,'2021 Balance Sheet'!L$2, FALSE),0)</f>
        <v>0</v>
      </c>
      <c r="AL711" s="199">
        <f>IFERROR(VLOOKUP('SAP Data'!$C711,'2021 Balance Sheet'!$B$7:$O$1335,'2021 Balance Sheet'!M$2, FALSE),0)</f>
        <v>0</v>
      </c>
      <c r="AM711" s="199">
        <f>IFERROR(VLOOKUP('SAP Data'!$C711,'2021 Balance Sheet'!$B$7:$O$1335,'2021 Balance Sheet'!N$2, FALSE),0)</f>
        <v>0</v>
      </c>
      <c r="AN711" s="199">
        <f>IFERROR(VLOOKUP('SAP Data'!$C711,'2021 Balance Sheet'!$B$7:$O$1335,'2021 Balance Sheet'!O$2, FALSE),0)</f>
        <v>0</v>
      </c>
      <c r="AO711" s="198">
        <f t="shared" si="23"/>
        <v>0</v>
      </c>
    </row>
    <row r="712" spans="1:41" ht="15.75" thickBot="1" x14ac:dyDescent="0.3">
      <c r="A712" s="26" t="str">
        <f t="shared" si="24"/>
        <v>500206</v>
      </c>
      <c r="B712" s="150" t="s">
        <v>3332</v>
      </c>
      <c r="C712" s="153" t="s">
        <v>3333</v>
      </c>
      <c r="D712" s="125"/>
      <c r="E712" s="140"/>
      <c r="F712" s="140"/>
      <c r="G712" s="140"/>
      <c r="H712" s="140"/>
      <c r="I712" s="140"/>
      <c r="J712" s="140"/>
      <c r="K712" s="140"/>
      <c r="L712" s="140"/>
      <c r="M712" s="140"/>
      <c r="N712" s="140"/>
      <c r="O712" s="140"/>
      <c r="P712" s="140"/>
      <c r="Q712" s="199">
        <v>0</v>
      </c>
      <c r="R712" s="199">
        <v>0</v>
      </c>
      <c r="S712" s="199">
        <v>0</v>
      </c>
      <c r="T712" s="199">
        <v>0</v>
      </c>
      <c r="U712" s="199">
        <v>0</v>
      </c>
      <c r="V712" s="199">
        <v>0</v>
      </c>
      <c r="W712" s="199">
        <v>0</v>
      </c>
      <c r="X712" s="199">
        <v>0</v>
      </c>
      <c r="Y712" s="199">
        <v>0</v>
      </c>
      <c r="Z712" s="199">
        <v>0</v>
      </c>
      <c r="AA712" s="199">
        <v>0</v>
      </c>
      <c r="AB712" s="199">
        <v>0</v>
      </c>
      <c r="AC712" s="199">
        <f>IFERROR(VLOOKUP('SAP Data'!$C712,'2021 Balance Sheet'!$B$7:$O$1335,'2021 Balance Sheet'!D$2, FALSE),0)</f>
        <v>0</v>
      </c>
      <c r="AD712" s="199">
        <f>IFERROR(VLOOKUP('SAP Data'!$C712,'2021 Balance Sheet'!$B$7:$O$1335,'2021 Balance Sheet'!E$2, FALSE),0)</f>
        <v>0</v>
      </c>
      <c r="AE712" s="199">
        <f>IFERROR(VLOOKUP('SAP Data'!$C712,'2021 Balance Sheet'!$B$7:$O$1335,'2021 Balance Sheet'!F$2, FALSE),0)</f>
        <v>0</v>
      </c>
      <c r="AF712" s="199">
        <f>IFERROR(VLOOKUP('SAP Data'!$C712,'2021 Balance Sheet'!$B$7:$O$1335,'2021 Balance Sheet'!G$2, FALSE),0)</f>
        <v>0</v>
      </c>
      <c r="AG712" s="199">
        <f>IFERROR(VLOOKUP('SAP Data'!$C712,'2021 Balance Sheet'!$B$7:$O$1335,'2021 Balance Sheet'!H$2, FALSE),0)</f>
        <v>0</v>
      </c>
      <c r="AH712" s="199">
        <f>IFERROR(VLOOKUP('SAP Data'!$C712,'2021 Balance Sheet'!$B$7:$O$1335,'2021 Balance Sheet'!I$2, FALSE),0)</f>
        <v>0</v>
      </c>
      <c r="AI712" s="199">
        <f>IFERROR(VLOOKUP('SAP Data'!$C712,'2021 Balance Sheet'!$B$7:$O$1335,'2021 Balance Sheet'!J$2, FALSE),0)</f>
        <v>0</v>
      </c>
      <c r="AJ712" s="199">
        <f>IFERROR(VLOOKUP('SAP Data'!$C712,'2021 Balance Sheet'!$B$7:$O$1335,'2021 Balance Sheet'!K$2, FALSE),0)</f>
        <v>0</v>
      </c>
      <c r="AK712" s="199">
        <f>IFERROR(VLOOKUP('SAP Data'!$C712,'2021 Balance Sheet'!$B$7:$O$1335,'2021 Balance Sheet'!L$2, FALSE),0)</f>
        <v>0</v>
      </c>
      <c r="AL712" s="199">
        <f>IFERROR(VLOOKUP('SAP Data'!$C712,'2021 Balance Sheet'!$B$7:$O$1335,'2021 Balance Sheet'!M$2, FALSE),0)</f>
        <v>0</v>
      </c>
      <c r="AM712" s="199">
        <f>IFERROR(VLOOKUP('SAP Data'!$C712,'2021 Balance Sheet'!$B$7:$O$1335,'2021 Balance Sheet'!N$2, FALSE),0)</f>
        <v>0</v>
      </c>
      <c r="AN712" s="199">
        <f>IFERROR(VLOOKUP('SAP Data'!$C712,'2021 Balance Sheet'!$B$7:$O$1335,'2021 Balance Sheet'!O$2, FALSE),0)</f>
        <v>0</v>
      </c>
      <c r="AO712" s="198">
        <f t="shared" si="23"/>
        <v>0</v>
      </c>
    </row>
    <row r="713" spans="1:41" ht="15.75" thickBot="1" x14ac:dyDescent="0.3">
      <c r="A713" s="26" t="str">
        <f t="shared" si="24"/>
        <v>500300</v>
      </c>
      <c r="B713" s="150" t="s">
        <v>1711</v>
      </c>
      <c r="C713" s="153" t="s">
        <v>1712</v>
      </c>
      <c r="D713" s="125" t="s">
        <v>1657</v>
      </c>
      <c r="E713" s="139">
        <v>0</v>
      </c>
      <c r="F713" s="139">
        <v>567</v>
      </c>
      <c r="G713" s="139">
        <v>-95392.25</v>
      </c>
      <c r="H713" s="139">
        <v>-26041.02</v>
      </c>
      <c r="I713" s="139">
        <v>-47502.8</v>
      </c>
      <c r="J713" s="139">
        <v>-47502.8</v>
      </c>
      <c r="K713" s="139">
        <v>-47502.8</v>
      </c>
      <c r="L713" s="139">
        <v>-47502.8</v>
      </c>
      <c r="M713" s="139">
        <v>-47502.8</v>
      </c>
      <c r="N713" s="139">
        <v>-47502.8</v>
      </c>
      <c r="O713" s="139">
        <v>-47502.8</v>
      </c>
      <c r="P713" s="139">
        <v>-47502.8</v>
      </c>
      <c r="Q713" s="199">
        <v>0</v>
      </c>
      <c r="R713" s="199">
        <v>0</v>
      </c>
      <c r="S713" s="199">
        <v>0</v>
      </c>
      <c r="T713" s="199">
        <v>0</v>
      </c>
      <c r="U713" s="199">
        <v>0</v>
      </c>
      <c r="V713" s="199">
        <v>0</v>
      </c>
      <c r="W713" s="199">
        <v>0</v>
      </c>
      <c r="X713" s="199">
        <v>0</v>
      </c>
      <c r="Y713" s="199">
        <v>0</v>
      </c>
      <c r="Z713" s="199">
        <v>0</v>
      </c>
      <c r="AA713" s="199">
        <v>261.75</v>
      </c>
      <c r="AB713" s="199">
        <v>261.75</v>
      </c>
      <c r="AC713" s="199">
        <f>IFERROR(VLOOKUP('SAP Data'!$C713,'2021 Balance Sheet'!$B$7:$O$1335,'2021 Balance Sheet'!D$2, FALSE),0)</f>
        <v>0</v>
      </c>
      <c r="AD713" s="199">
        <f>IFERROR(VLOOKUP('SAP Data'!$C713,'2021 Balance Sheet'!$B$7:$O$1335,'2021 Balance Sheet'!E$2, FALSE),0)</f>
        <v>0</v>
      </c>
      <c r="AE713" s="199">
        <f>IFERROR(VLOOKUP('SAP Data'!$C713,'2021 Balance Sheet'!$B$7:$O$1335,'2021 Balance Sheet'!F$2, FALSE),0)</f>
        <v>0</v>
      </c>
      <c r="AF713" s="199">
        <f>IFERROR(VLOOKUP('SAP Data'!$C713,'2021 Balance Sheet'!$B$7:$O$1335,'2021 Balance Sheet'!G$2, FALSE),0)</f>
        <v>0</v>
      </c>
      <c r="AG713" s="199">
        <f>IFERROR(VLOOKUP('SAP Data'!$C713,'2021 Balance Sheet'!$B$7:$O$1335,'2021 Balance Sheet'!H$2, FALSE),0)</f>
        <v>0</v>
      </c>
      <c r="AH713" s="199">
        <f>IFERROR(VLOOKUP('SAP Data'!$C713,'2021 Balance Sheet'!$B$7:$O$1335,'2021 Balance Sheet'!I$2, FALSE),0)</f>
        <v>0</v>
      </c>
      <c r="AI713" s="199">
        <f>IFERROR(VLOOKUP('SAP Data'!$C713,'2021 Balance Sheet'!$B$7:$O$1335,'2021 Balance Sheet'!J$2, FALSE),0)</f>
        <v>0</v>
      </c>
      <c r="AJ713" s="199">
        <f>IFERROR(VLOOKUP('SAP Data'!$C713,'2021 Balance Sheet'!$B$7:$O$1335,'2021 Balance Sheet'!K$2, FALSE),0)</f>
        <v>0</v>
      </c>
      <c r="AK713" s="199">
        <f>IFERROR(VLOOKUP('SAP Data'!$C713,'2021 Balance Sheet'!$B$7:$O$1335,'2021 Balance Sheet'!L$2, FALSE),0)</f>
        <v>0</v>
      </c>
      <c r="AL713" s="199">
        <f>IFERROR(VLOOKUP('SAP Data'!$C713,'2021 Balance Sheet'!$B$7:$O$1335,'2021 Balance Sheet'!M$2, FALSE),0)</f>
        <v>0</v>
      </c>
      <c r="AM713" s="199">
        <f>IFERROR(VLOOKUP('SAP Data'!$C713,'2021 Balance Sheet'!$B$7:$O$1335,'2021 Balance Sheet'!N$2, FALSE),0)</f>
        <v>0</v>
      </c>
      <c r="AN713" s="199">
        <f>IFERROR(VLOOKUP('SAP Data'!$C713,'2021 Balance Sheet'!$B$7:$O$1335,'2021 Balance Sheet'!O$2, FALSE),0)</f>
        <v>0</v>
      </c>
      <c r="AO713" s="198">
        <f t="shared" si="23"/>
        <v>261.75</v>
      </c>
    </row>
    <row r="714" spans="1:41" ht="15.75" thickBot="1" x14ac:dyDescent="0.3">
      <c r="A714" s="26" t="str">
        <f t="shared" si="24"/>
        <v>500301</v>
      </c>
      <c r="B714" s="150" t="s">
        <v>1713</v>
      </c>
      <c r="C714" s="153" t="s">
        <v>1714</v>
      </c>
      <c r="D714" s="125" t="s">
        <v>1657</v>
      </c>
      <c r="E714" s="140">
        <v>94642.95</v>
      </c>
      <c r="F714" s="140">
        <v>203348.08</v>
      </c>
      <c r="G714" s="140">
        <v>332766.5</v>
      </c>
      <c r="H714" s="140">
        <v>410365.07</v>
      </c>
      <c r="I714" s="140">
        <v>520807.93</v>
      </c>
      <c r="J714" s="140">
        <v>600945.47</v>
      </c>
      <c r="K714" s="140">
        <v>691877.1</v>
      </c>
      <c r="L714" s="140">
        <v>749969.27</v>
      </c>
      <c r="M714" s="140">
        <v>852794.17</v>
      </c>
      <c r="N714" s="140">
        <v>923390.68</v>
      </c>
      <c r="O714" s="140">
        <v>1050484.5</v>
      </c>
      <c r="P714" s="140">
        <v>1175973.42</v>
      </c>
      <c r="Q714" s="199">
        <v>82920.17</v>
      </c>
      <c r="R714" s="199">
        <v>178308.48000000001</v>
      </c>
      <c r="S714" s="199">
        <v>258666.44</v>
      </c>
      <c r="T714" s="199">
        <v>327022.53999999998</v>
      </c>
      <c r="U714" s="199">
        <v>452266.25</v>
      </c>
      <c r="V714" s="199">
        <v>516353.1</v>
      </c>
      <c r="W714" s="199">
        <v>618668.80000000005</v>
      </c>
      <c r="X714" s="199">
        <v>730980.86</v>
      </c>
      <c r="Y714" s="199">
        <v>904745.76</v>
      </c>
      <c r="Z714" s="199">
        <v>1067952.78</v>
      </c>
      <c r="AA714" s="199">
        <v>1199741.1100000001</v>
      </c>
      <c r="AB714" s="199">
        <v>1387802.98</v>
      </c>
      <c r="AC714" s="199">
        <f>IFERROR(VLOOKUP('SAP Data'!$C714,'2021 Balance Sheet'!$B$7:$O$1335,'2021 Balance Sheet'!D$2, FALSE),0)</f>
        <v>146359.21</v>
      </c>
      <c r="AD714" s="199">
        <f>IFERROR(VLOOKUP('SAP Data'!$C714,'2021 Balance Sheet'!$B$7:$O$1335,'2021 Balance Sheet'!E$2, FALSE),0)</f>
        <v>325961.39</v>
      </c>
      <c r="AE714" s="199">
        <f>IFERROR(VLOOKUP('SAP Data'!$C714,'2021 Balance Sheet'!$B$7:$O$1335,'2021 Balance Sheet'!F$2, FALSE),0)</f>
        <v>416987.34</v>
      </c>
      <c r="AF714" s="199">
        <f>IFERROR(VLOOKUP('SAP Data'!$C714,'2021 Balance Sheet'!$B$7:$O$1335,'2021 Balance Sheet'!G$2, FALSE),0)</f>
        <v>502338</v>
      </c>
      <c r="AG714" s="199">
        <f>IFERROR(VLOOKUP('SAP Data'!$C714,'2021 Balance Sheet'!$B$7:$O$1335,'2021 Balance Sheet'!H$2, FALSE),0)</f>
        <v>591389.18999999994</v>
      </c>
      <c r="AH714" s="199">
        <f>IFERROR(VLOOKUP('SAP Data'!$C714,'2021 Balance Sheet'!$B$7:$O$1335,'2021 Balance Sheet'!I$2, FALSE),0)</f>
        <v>700138.27</v>
      </c>
      <c r="AI714" s="199">
        <f>IFERROR(VLOOKUP('SAP Data'!$C714,'2021 Balance Sheet'!$B$7:$O$1335,'2021 Balance Sheet'!J$2, FALSE),0)</f>
        <v>851167.82</v>
      </c>
      <c r="AJ714" s="199">
        <f>IFERROR(VLOOKUP('SAP Data'!$C714,'2021 Balance Sheet'!$B$7:$O$1335,'2021 Balance Sheet'!K$2, FALSE),0)</f>
        <v>978596.37</v>
      </c>
      <c r="AK714" s="199">
        <f>IFERROR(VLOOKUP('SAP Data'!$C714,'2021 Balance Sheet'!$B$7:$O$1335,'2021 Balance Sheet'!L$2, FALSE),0)</f>
        <v>1091721.95</v>
      </c>
      <c r="AL714" s="199">
        <f>IFERROR(VLOOKUP('SAP Data'!$C714,'2021 Balance Sheet'!$B$7:$O$1335,'2021 Balance Sheet'!M$2, FALSE),0)</f>
        <v>1184421.51</v>
      </c>
      <c r="AM714" s="199">
        <f>IFERROR(VLOOKUP('SAP Data'!$C714,'2021 Balance Sheet'!$B$7:$O$1335,'2021 Balance Sheet'!N$2, FALSE),0)</f>
        <v>1340839.23</v>
      </c>
      <c r="AN714" s="199">
        <f>IFERROR(VLOOKUP('SAP Data'!$C714,'2021 Balance Sheet'!$B$7:$O$1335,'2021 Balance Sheet'!O$2, FALSE),0)</f>
        <v>1529233.64</v>
      </c>
      <c r="AO714" s="198">
        <f t="shared" si="23"/>
        <v>1387802.98</v>
      </c>
    </row>
    <row r="715" spans="1:41" ht="15.75" thickBot="1" x14ac:dyDescent="0.3">
      <c r="A715" s="26" t="str">
        <f t="shared" si="24"/>
        <v>500302</v>
      </c>
      <c r="B715" s="150" t="s">
        <v>3334</v>
      </c>
      <c r="C715" s="153" t="s">
        <v>3335</v>
      </c>
      <c r="D715" s="125"/>
      <c r="E715" s="140"/>
      <c r="F715" s="140"/>
      <c r="G715" s="140"/>
      <c r="H715" s="140"/>
      <c r="I715" s="140"/>
      <c r="J715" s="140"/>
      <c r="K715" s="140"/>
      <c r="L715" s="140"/>
      <c r="M715" s="140"/>
      <c r="N715" s="140"/>
      <c r="O715" s="140"/>
      <c r="P715" s="140"/>
      <c r="Q715" s="199">
        <v>0</v>
      </c>
      <c r="R715" s="199">
        <v>0</v>
      </c>
      <c r="S715" s="199">
        <v>0</v>
      </c>
      <c r="T715" s="199">
        <v>0</v>
      </c>
      <c r="U715" s="199">
        <v>0</v>
      </c>
      <c r="V715" s="199">
        <v>0</v>
      </c>
      <c r="W715" s="199">
        <v>0</v>
      </c>
      <c r="X715" s="199">
        <v>0</v>
      </c>
      <c r="Y715" s="199">
        <v>0</v>
      </c>
      <c r="Z715" s="199">
        <v>0</v>
      </c>
      <c r="AA715" s="199">
        <v>0</v>
      </c>
      <c r="AB715" s="199">
        <v>0</v>
      </c>
      <c r="AC715" s="199">
        <f>IFERROR(VLOOKUP('SAP Data'!$C715,'2021 Balance Sheet'!$B$7:$O$1335,'2021 Balance Sheet'!D$2, FALSE),0)</f>
        <v>0</v>
      </c>
      <c r="AD715" s="199">
        <f>IFERROR(VLOOKUP('SAP Data'!$C715,'2021 Balance Sheet'!$B$7:$O$1335,'2021 Balance Sheet'!E$2, FALSE),0)</f>
        <v>0</v>
      </c>
      <c r="AE715" s="199">
        <f>IFERROR(VLOOKUP('SAP Data'!$C715,'2021 Balance Sheet'!$B$7:$O$1335,'2021 Balance Sheet'!F$2, FALSE),0)</f>
        <v>0</v>
      </c>
      <c r="AF715" s="199">
        <f>IFERROR(VLOOKUP('SAP Data'!$C715,'2021 Balance Sheet'!$B$7:$O$1335,'2021 Balance Sheet'!G$2, FALSE),0)</f>
        <v>0</v>
      </c>
      <c r="AG715" s="199">
        <f>IFERROR(VLOOKUP('SAP Data'!$C715,'2021 Balance Sheet'!$B$7:$O$1335,'2021 Balance Sheet'!H$2, FALSE),0)</f>
        <v>0</v>
      </c>
      <c r="AH715" s="199">
        <f>IFERROR(VLOOKUP('SAP Data'!$C715,'2021 Balance Sheet'!$B$7:$O$1335,'2021 Balance Sheet'!I$2, FALSE),0)</f>
        <v>0</v>
      </c>
      <c r="AI715" s="199">
        <f>IFERROR(VLOOKUP('SAP Data'!$C715,'2021 Balance Sheet'!$B$7:$O$1335,'2021 Balance Sheet'!J$2, FALSE),0)</f>
        <v>0</v>
      </c>
      <c r="AJ715" s="199">
        <f>IFERROR(VLOOKUP('SAP Data'!$C715,'2021 Balance Sheet'!$B$7:$O$1335,'2021 Balance Sheet'!K$2, FALSE),0)</f>
        <v>0</v>
      </c>
      <c r="AK715" s="199">
        <f>IFERROR(VLOOKUP('SAP Data'!$C715,'2021 Balance Sheet'!$B$7:$O$1335,'2021 Balance Sheet'!L$2, FALSE),0)</f>
        <v>0</v>
      </c>
      <c r="AL715" s="199">
        <f>IFERROR(VLOOKUP('SAP Data'!$C715,'2021 Balance Sheet'!$B$7:$O$1335,'2021 Balance Sheet'!M$2, FALSE),0)</f>
        <v>0</v>
      </c>
      <c r="AM715" s="199">
        <f>IFERROR(VLOOKUP('SAP Data'!$C715,'2021 Balance Sheet'!$B$7:$O$1335,'2021 Balance Sheet'!N$2, FALSE),0)</f>
        <v>0</v>
      </c>
      <c r="AN715" s="199">
        <f>IFERROR(VLOOKUP('SAP Data'!$C715,'2021 Balance Sheet'!$B$7:$O$1335,'2021 Balance Sheet'!O$2, FALSE),0)</f>
        <v>0</v>
      </c>
      <c r="AO715" s="198">
        <f t="shared" si="23"/>
        <v>0</v>
      </c>
    </row>
    <row r="716" spans="1:41" ht="15.75" thickBot="1" x14ac:dyDescent="0.3">
      <c r="A716" s="26" t="str">
        <f t="shared" si="24"/>
        <v>500303</v>
      </c>
      <c r="B716" s="150" t="s">
        <v>3336</v>
      </c>
      <c r="C716" s="153" t="s">
        <v>3337</v>
      </c>
      <c r="D716" s="125"/>
      <c r="E716" s="140"/>
      <c r="F716" s="140"/>
      <c r="G716" s="140"/>
      <c r="H716" s="140"/>
      <c r="I716" s="140"/>
      <c r="J716" s="140"/>
      <c r="K716" s="140"/>
      <c r="L716" s="140"/>
      <c r="M716" s="140"/>
      <c r="N716" s="140"/>
      <c r="O716" s="140"/>
      <c r="P716" s="140"/>
      <c r="Q716" s="199">
        <v>0</v>
      </c>
      <c r="R716" s="199">
        <v>0</v>
      </c>
      <c r="S716" s="199">
        <v>0</v>
      </c>
      <c r="T716" s="199">
        <v>0</v>
      </c>
      <c r="U716" s="199">
        <v>0</v>
      </c>
      <c r="V716" s="199">
        <v>0</v>
      </c>
      <c r="W716" s="199">
        <v>0</v>
      </c>
      <c r="X716" s="199">
        <v>0</v>
      </c>
      <c r="Y716" s="199">
        <v>0</v>
      </c>
      <c r="Z716" s="199">
        <v>0</v>
      </c>
      <c r="AA716" s="199">
        <v>0</v>
      </c>
      <c r="AB716" s="199">
        <v>0</v>
      </c>
      <c r="AC716" s="199">
        <f>IFERROR(VLOOKUP('SAP Data'!$C716,'2021 Balance Sheet'!$B$7:$O$1335,'2021 Balance Sheet'!D$2, FALSE),0)</f>
        <v>0</v>
      </c>
      <c r="AD716" s="199">
        <f>IFERROR(VLOOKUP('SAP Data'!$C716,'2021 Balance Sheet'!$B$7:$O$1335,'2021 Balance Sheet'!E$2, FALSE),0)</f>
        <v>0</v>
      </c>
      <c r="AE716" s="199">
        <f>IFERROR(VLOOKUP('SAP Data'!$C716,'2021 Balance Sheet'!$B$7:$O$1335,'2021 Balance Sheet'!F$2, FALSE),0)</f>
        <v>0</v>
      </c>
      <c r="AF716" s="199">
        <f>IFERROR(VLOOKUP('SAP Data'!$C716,'2021 Balance Sheet'!$B$7:$O$1335,'2021 Balance Sheet'!G$2, FALSE),0)</f>
        <v>0</v>
      </c>
      <c r="AG716" s="199">
        <f>IFERROR(VLOOKUP('SAP Data'!$C716,'2021 Balance Sheet'!$B$7:$O$1335,'2021 Balance Sheet'!H$2, FALSE),0)</f>
        <v>0</v>
      </c>
      <c r="AH716" s="199">
        <f>IFERROR(VLOOKUP('SAP Data'!$C716,'2021 Balance Sheet'!$B$7:$O$1335,'2021 Balance Sheet'!I$2, FALSE),0)</f>
        <v>0</v>
      </c>
      <c r="AI716" s="199">
        <f>IFERROR(VLOOKUP('SAP Data'!$C716,'2021 Balance Sheet'!$B$7:$O$1335,'2021 Balance Sheet'!J$2, FALSE),0)</f>
        <v>0</v>
      </c>
      <c r="AJ716" s="199">
        <f>IFERROR(VLOOKUP('SAP Data'!$C716,'2021 Balance Sheet'!$B$7:$O$1335,'2021 Balance Sheet'!K$2, FALSE),0)</f>
        <v>0</v>
      </c>
      <c r="AK716" s="199">
        <f>IFERROR(VLOOKUP('SAP Data'!$C716,'2021 Balance Sheet'!$B$7:$O$1335,'2021 Balance Sheet'!L$2, FALSE),0)</f>
        <v>0</v>
      </c>
      <c r="AL716" s="199">
        <f>IFERROR(VLOOKUP('SAP Data'!$C716,'2021 Balance Sheet'!$B$7:$O$1335,'2021 Balance Sheet'!M$2, FALSE),0)</f>
        <v>0</v>
      </c>
      <c r="AM716" s="199">
        <f>IFERROR(VLOOKUP('SAP Data'!$C716,'2021 Balance Sheet'!$B$7:$O$1335,'2021 Balance Sheet'!N$2, FALSE),0)</f>
        <v>0</v>
      </c>
      <c r="AN716" s="199">
        <f>IFERROR(VLOOKUP('SAP Data'!$C716,'2021 Balance Sheet'!$B$7:$O$1335,'2021 Balance Sheet'!O$2, FALSE),0)</f>
        <v>0</v>
      </c>
      <c r="AO716" s="198">
        <f t="shared" si="23"/>
        <v>0</v>
      </c>
    </row>
    <row r="717" spans="1:41" ht="15.75" thickBot="1" x14ac:dyDescent="0.3">
      <c r="A717" s="26" t="str">
        <f t="shared" si="24"/>
        <v>500304</v>
      </c>
      <c r="B717" s="150" t="s">
        <v>3338</v>
      </c>
      <c r="C717" s="153" t="s">
        <v>3339</v>
      </c>
      <c r="D717" s="125"/>
      <c r="E717" s="140"/>
      <c r="F717" s="140"/>
      <c r="G717" s="140"/>
      <c r="H717" s="140"/>
      <c r="I717" s="140"/>
      <c r="J717" s="140"/>
      <c r="K717" s="140"/>
      <c r="L717" s="140"/>
      <c r="M717" s="140"/>
      <c r="N717" s="140"/>
      <c r="O717" s="140"/>
      <c r="P717" s="140"/>
      <c r="Q717" s="199">
        <v>0</v>
      </c>
      <c r="R717" s="199">
        <v>0</v>
      </c>
      <c r="S717" s="199">
        <v>0</v>
      </c>
      <c r="T717" s="199">
        <v>0</v>
      </c>
      <c r="U717" s="199">
        <v>0</v>
      </c>
      <c r="V717" s="199">
        <v>0</v>
      </c>
      <c r="W717" s="199">
        <v>0</v>
      </c>
      <c r="X717" s="199">
        <v>0</v>
      </c>
      <c r="Y717" s="199">
        <v>0</v>
      </c>
      <c r="Z717" s="199">
        <v>0</v>
      </c>
      <c r="AA717" s="199">
        <v>0</v>
      </c>
      <c r="AB717" s="199">
        <v>0</v>
      </c>
      <c r="AC717" s="199">
        <f>IFERROR(VLOOKUP('SAP Data'!$C717,'2021 Balance Sheet'!$B$7:$O$1335,'2021 Balance Sheet'!D$2, FALSE),0)</f>
        <v>0</v>
      </c>
      <c r="AD717" s="199">
        <f>IFERROR(VLOOKUP('SAP Data'!$C717,'2021 Balance Sheet'!$B$7:$O$1335,'2021 Balance Sheet'!E$2, FALSE),0)</f>
        <v>0</v>
      </c>
      <c r="AE717" s="199">
        <f>IFERROR(VLOOKUP('SAP Data'!$C717,'2021 Balance Sheet'!$B$7:$O$1335,'2021 Balance Sheet'!F$2, FALSE),0)</f>
        <v>0</v>
      </c>
      <c r="AF717" s="199">
        <f>IFERROR(VLOOKUP('SAP Data'!$C717,'2021 Balance Sheet'!$B$7:$O$1335,'2021 Balance Sheet'!G$2, FALSE),0)</f>
        <v>0</v>
      </c>
      <c r="AG717" s="199">
        <f>IFERROR(VLOOKUP('SAP Data'!$C717,'2021 Balance Sheet'!$B$7:$O$1335,'2021 Balance Sheet'!H$2, FALSE),0)</f>
        <v>0</v>
      </c>
      <c r="AH717" s="199">
        <f>IFERROR(VLOOKUP('SAP Data'!$C717,'2021 Balance Sheet'!$B$7:$O$1335,'2021 Balance Sheet'!I$2, FALSE),0)</f>
        <v>0</v>
      </c>
      <c r="AI717" s="199">
        <f>IFERROR(VLOOKUP('SAP Data'!$C717,'2021 Balance Sheet'!$B$7:$O$1335,'2021 Balance Sheet'!J$2, FALSE),0)</f>
        <v>0</v>
      </c>
      <c r="AJ717" s="199">
        <f>IFERROR(VLOOKUP('SAP Data'!$C717,'2021 Balance Sheet'!$B$7:$O$1335,'2021 Balance Sheet'!K$2, FALSE),0)</f>
        <v>0</v>
      </c>
      <c r="AK717" s="199">
        <f>IFERROR(VLOOKUP('SAP Data'!$C717,'2021 Balance Sheet'!$B$7:$O$1335,'2021 Balance Sheet'!L$2, FALSE),0)</f>
        <v>0</v>
      </c>
      <c r="AL717" s="199">
        <f>IFERROR(VLOOKUP('SAP Data'!$C717,'2021 Balance Sheet'!$B$7:$O$1335,'2021 Balance Sheet'!M$2, FALSE),0)</f>
        <v>0</v>
      </c>
      <c r="AM717" s="199">
        <f>IFERROR(VLOOKUP('SAP Data'!$C717,'2021 Balance Sheet'!$B$7:$O$1335,'2021 Balance Sheet'!N$2, FALSE),0)</f>
        <v>0</v>
      </c>
      <c r="AN717" s="199">
        <f>IFERROR(VLOOKUP('SAP Data'!$C717,'2021 Balance Sheet'!$B$7:$O$1335,'2021 Balance Sheet'!O$2, FALSE),0)</f>
        <v>0</v>
      </c>
      <c r="AO717" s="198">
        <f t="shared" si="23"/>
        <v>0</v>
      </c>
    </row>
    <row r="718" spans="1:41" ht="15.75" thickBot="1" x14ac:dyDescent="0.3">
      <c r="A718" s="26" t="str">
        <f t="shared" si="24"/>
        <v>500305</v>
      </c>
      <c r="B718" s="150" t="s">
        <v>1715</v>
      </c>
      <c r="C718" s="153" t="s">
        <v>1716</v>
      </c>
      <c r="D718" s="125" t="s">
        <v>1657</v>
      </c>
      <c r="E718" s="139">
        <v>3309868.84</v>
      </c>
      <c r="F718" s="139">
        <v>6365274.3899999997</v>
      </c>
      <c r="G718" s="139">
        <v>9658785.0299999993</v>
      </c>
      <c r="H718" s="139">
        <v>12954188.460000001</v>
      </c>
      <c r="I718" s="139">
        <v>16507976.48</v>
      </c>
      <c r="J718" s="139">
        <v>19262928.34</v>
      </c>
      <c r="K718" s="139">
        <v>22391674.059999999</v>
      </c>
      <c r="L718" s="139">
        <v>25526945.32</v>
      </c>
      <c r="M718" s="139">
        <v>28398314.5</v>
      </c>
      <c r="N718" s="139">
        <v>31879090.350000001</v>
      </c>
      <c r="O718" s="139">
        <v>34759712.439999998</v>
      </c>
      <c r="P718" s="139">
        <v>37820087.390000001</v>
      </c>
      <c r="Q718" s="199">
        <v>3560978.68</v>
      </c>
      <c r="R718" s="199">
        <v>6814114.0300000003</v>
      </c>
      <c r="S718" s="199">
        <v>10430336.09</v>
      </c>
      <c r="T718" s="199">
        <v>14120562.35</v>
      </c>
      <c r="U718" s="199">
        <v>17366597.25</v>
      </c>
      <c r="V718" s="199">
        <v>20879705.120000001</v>
      </c>
      <c r="W718" s="199">
        <v>24243960.609999999</v>
      </c>
      <c r="X718" s="199">
        <v>27447284</v>
      </c>
      <c r="Y718" s="199">
        <v>30667416.800000001</v>
      </c>
      <c r="Z718" s="199">
        <v>34191898.5</v>
      </c>
      <c r="AA718" s="199">
        <v>37191021.590000004</v>
      </c>
      <c r="AB718" s="199">
        <v>40373142.159999996</v>
      </c>
      <c r="AC718" s="199">
        <f>IFERROR(VLOOKUP('SAP Data'!$C718,'2021 Balance Sheet'!$B$7:$O$1335,'2021 Balance Sheet'!D$2, FALSE),0)</f>
        <v>3253378.77</v>
      </c>
      <c r="AD718" s="199">
        <f>IFERROR(VLOOKUP('SAP Data'!$C718,'2021 Balance Sheet'!$B$7:$O$1335,'2021 Balance Sheet'!E$2, FALSE),0)</f>
        <v>6476995.8099999996</v>
      </c>
      <c r="AE718" s="199">
        <f>IFERROR(VLOOKUP('SAP Data'!$C718,'2021 Balance Sheet'!$B$7:$O$1335,'2021 Balance Sheet'!F$2, FALSE),0)</f>
        <v>10207457.550000001</v>
      </c>
      <c r="AF718" s="199">
        <f>IFERROR(VLOOKUP('SAP Data'!$C718,'2021 Balance Sheet'!$B$7:$O$1335,'2021 Balance Sheet'!G$2, FALSE),0)</f>
        <v>13757919.52</v>
      </c>
      <c r="AG718" s="199">
        <f>IFERROR(VLOOKUP('SAP Data'!$C718,'2021 Balance Sheet'!$B$7:$O$1335,'2021 Balance Sheet'!H$2, FALSE),0)</f>
        <v>16899774.690000001</v>
      </c>
      <c r="AH718" s="199">
        <f>IFERROR(VLOOKUP('SAP Data'!$C718,'2021 Balance Sheet'!$B$7:$O$1335,'2021 Balance Sheet'!I$2, FALSE),0)</f>
        <v>20452222.82</v>
      </c>
      <c r="AI718" s="199">
        <f>IFERROR(VLOOKUP('SAP Data'!$C718,'2021 Balance Sheet'!$B$7:$O$1335,'2021 Balance Sheet'!J$2, FALSE),0)</f>
        <v>23678992.710000001</v>
      </c>
      <c r="AJ718" s="199">
        <f>IFERROR(VLOOKUP('SAP Data'!$C718,'2021 Balance Sheet'!$B$7:$O$1335,'2021 Balance Sheet'!K$2, FALSE),0)</f>
        <v>27114093.390000001</v>
      </c>
      <c r="AK718" s="199">
        <f>IFERROR(VLOOKUP('SAP Data'!$C718,'2021 Balance Sheet'!$B$7:$O$1335,'2021 Balance Sheet'!L$2, FALSE),0)</f>
        <v>30470583.719999999</v>
      </c>
      <c r="AL718" s="199">
        <f>IFERROR(VLOOKUP('SAP Data'!$C718,'2021 Balance Sheet'!$B$7:$O$1335,'2021 Balance Sheet'!M$2, FALSE),0)</f>
        <v>33911360.560000002</v>
      </c>
      <c r="AM718" s="199">
        <f>IFERROR(VLOOKUP('SAP Data'!$C718,'2021 Balance Sheet'!$B$7:$O$1335,'2021 Balance Sheet'!N$2, FALSE),0)</f>
        <v>37139264.57</v>
      </c>
      <c r="AN718" s="199">
        <f>IFERROR(VLOOKUP('SAP Data'!$C718,'2021 Balance Sheet'!$B$7:$O$1335,'2021 Balance Sheet'!O$2, FALSE),0)</f>
        <v>40305216.780000001</v>
      </c>
      <c r="AO718" s="198">
        <f t="shared" si="23"/>
        <v>40373142.159999996</v>
      </c>
    </row>
    <row r="719" spans="1:41" ht="15.75" thickBot="1" x14ac:dyDescent="0.3">
      <c r="A719" s="26" t="str">
        <f t="shared" si="24"/>
        <v>500306</v>
      </c>
      <c r="B719" s="150" t="s">
        <v>1717</v>
      </c>
      <c r="C719" s="153" t="s">
        <v>1718</v>
      </c>
      <c r="D719" s="125" t="s">
        <v>1657</v>
      </c>
      <c r="E719" s="140">
        <v>350067.67</v>
      </c>
      <c r="F719" s="140">
        <v>648126.18000000005</v>
      </c>
      <c r="G719" s="140">
        <v>1052852.29</v>
      </c>
      <c r="H719" s="140">
        <v>1403707.44</v>
      </c>
      <c r="I719" s="140">
        <v>1853986.84</v>
      </c>
      <c r="J719" s="140">
        <v>2180723.04</v>
      </c>
      <c r="K719" s="140">
        <v>2526478.29</v>
      </c>
      <c r="L719" s="140">
        <v>2842628.06</v>
      </c>
      <c r="M719" s="140">
        <v>3120631.08</v>
      </c>
      <c r="N719" s="140">
        <v>3511517.61</v>
      </c>
      <c r="O719" s="140">
        <v>3822952.15</v>
      </c>
      <c r="P719" s="140">
        <v>4196227.53</v>
      </c>
      <c r="Q719" s="199">
        <v>345724.44</v>
      </c>
      <c r="R719" s="199">
        <v>690053.2</v>
      </c>
      <c r="S719" s="199">
        <v>1047178.12</v>
      </c>
      <c r="T719" s="199">
        <v>1368642.25</v>
      </c>
      <c r="U719" s="199">
        <v>1705699.62</v>
      </c>
      <c r="V719" s="199">
        <v>2043460.31</v>
      </c>
      <c r="W719" s="199">
        <v>2348390.7799999998</v>
      </c>
      <c r="X719" s="199">
        <v>2686211.23</v>
      </c>
      <c r="Y719" s="199">
        <v>3061950.81</v>
      </c>
      <c r="Z719" s="199">
        <v>3549316.29</v>
      </c>
      <c r="AA719" s="199">
        <v>3876642.62</v>
      </c>
      <c r="AB719" s="199">
        <v>4216163</v>
      </c>
      <c r="AC719" s="199">
        <f>IFERROR(VLOOKUP('SAP Data'!$C719,'2021 Balance Sheet'!$B$7:$O$1335,'2021 Balance Sheet'!D$2, FALSE),0)</f>
        <v>343335.4</v>
      </c>
      <c r="AD719" s="199">
        <f>IFERROR(VLOOKUP('SAP Data'!$C719,'2021 Balance Sheet'!$B$7:$O$1335,'2021 Balance Sheet'!E$2, FALSE),0)</f>
        <v>703220.67</v>
      </c>
      <c r="AE719" s="199">
        <f>IFERROR(VLOOKUP('SAP Data'!$C719,'2021 Balance Sheet'!$B$7:$O$1335,'2021 Balance Sheet'!F$2, FALSE),0)</f>
        <v>1107758.58</v>
      </c>
      <c r="AF719" s="199">
        <f>IFERROR(VLOOKUP('SAP Data'!$C719,'2021 Balance Sheet'!$B$7:$O$1335,'2021 Balance Sheet'!G$2, FALSE),0)</f>
        <v>1459136.38</v>
      </c>
      <c r="AG719" s="199">
        <f>IFERROR(VLOOKUP('SAP Data'!$C719,'2021 Balance Sheet'!$B$7:$O$1335,'2021 Balance Sheet'!H$2, FALSE),0)</f>
        <v>1813716.71</v>
      </c>
      <c r="AH719" s="199">
        <f>IFERROR(VLOOKUP('SAP Data'!$C719,'2021 Balance Sheet'!$B$7:$O$1335,'2021 Balance Sheet'!I$2, FALSE),0)</f>
        <v>2201142.38</v>
      </c>
      <c r="AI719" s="199">
        <f>IFERROR(VLOOKUP('SAP Data'!$C719,'2021 Balance Sheet'!$B$7:$O$1335,'2021 Balance Sheet'!J$2, FALSE),0)</f>
        <v>2543129.2599999998</v>
      </c>
      <c r="AJ719" s="199">
        <f>IFERROR(VLOOKUP('SAP Data'!$C719,'2021 Balance Sheet'!$B$7:$O$1335,'2021 Balance Sheet'!K$2, FALSE),0)</f>
        <v>2875630.43</v>
      </c>
      <c r="AK719" s="199">
        <f>IFERROR(VLOOKUP('SAP Data'!$C719,'2021 Balance Sheet'!$B$7:$O$1335,'2021 Balance Sheet'!L$2, FALSE),0)</f>
        <v>3197241.88</v>
      </c>
      <c r="AL719" s="199">
        <f>IFERROR(VLOOKUP('SAP Data'!$C719,'2021 Balance Sheet'!$B$7:$O$1335,'2021 Balance Sheet'!M$2, FALSE),0)</f>
        <v>3562120.55</v>
      </c>
      <c r="AM719" s="199">
        <f>IFERROR(VLOOKUP('SAP Data'!$C719,'2021 Balance Sheet'!$B$7:$O$1335,'2021 Balance Sheet'!N$2, FALSE),0)</f>
        <v>3880143.28</v>
      </c>
      <c r="AN719" s="199">
        <f>IFERROR(VLOOKUP('SAP Data'!$C719,'2021 Balance Sheet'!$B$7:$O$1335,'2021 Balance Sheet'!O$2, FALSE),0)</f>
        <v>4193482.41</v>
      </c>
      <c r="AO719" s="198">
        <f t="shared" si="23"/>
        <v>4216163</v>
      </c>
    </row>
    <row r="720" spans="1:41" ht="15.75" thickBot="1" x14ac:dyDescent="0.3">
      <c r="A720" s="26" t="str">
        <f t="shared" si="24"/>
        <v>500307</v>
      </c>
      <c r="B720" s="150" t="s">
        <v>2772</v>
      </c>
      <c r="C720" s="153" t="s">
        <v>2773</v>
      </c>
      <c r="D720" s="125" t="s">
        <v>1657</v>
      </c>
      <c r="E720" s="139">
        <v>167005.82</v>
      </c>
      <c r="F720" s="139">
        <v>209998.15</v>
      </c>
      <c r="G720" s="139">
        <v>255527.96</v>
      </c>
      <c r="H720" s="139">
        <v>300715.26</v>
      </c>
      <c r="I720" s="139">
        <v>348558.8</v>
      </c>
      <c r="J720" s="139">
        <v>391331.3</v>
      </c>
      <c r="K720" s="139">
        <v>442996</v>
      </c>
      <c r="L720" s="139">
        <v>490594.88</v>
      </c>
      <c r="M720" s="139">
        <v>538418.56999999995</v>
      </c>
      <c r="N720" s="139">
        <v>583217.44999999995</v>
      </c>
      <c r="O720" s="139">
        <v>629957.5</v>
      </c>
      <c r="P720" s="139">
        <v>681897.65</v>
      </c>
      <c r="Q720" s="199">
        <v>169774.85</v>
      </c>
      <c r="R720" s="199">
        <v>213158.85</v>
      </c>
      <c r="S720" s="199">
        <v>263531.84999999998</v>
      </c>
      <c r="T720" s="199">
        <v>319266.84999999998</v>
      </c>
      <c r="U720" s="199">
        <v>378780.85</v>
      </c>
      <c r="V720" s="199">
        <v>434185.53</v>
      </c>
      <c r="W720" s="199">
        <v>495158.07</v>
      </c>
      <c r="X720" s="199">
        <v>556066.35</v>
      </c>
      <c r="Y720" s="199">
        <v>620393.67000000004</v>
      </c>
      <c r="Z720" s="199">
        <v>679639.35</v>
      </c>
      <c r="AA720" s="199">
        <v>741130.05</v>
      </c>
      <c r="AB720" s="199">
        <v>805923.51</v>
      </c>
      <c r="AC720" s="199">
        <f>IFERROR(VLOOKUP('SAP Data'!$C720,'2021 Balance Sheet'!$B$7:$O$1335,'2021 Balance Sheet'!D$2, FALSE),0)</f>
        <v>156334.98000000001</v>
      </c>
      <c r="AD720" s="199">
        <f>IFERROR(VLOOKUP('SAP Data'!$C720,'2021 Balance Sheet'!$B$7:$O$1335,'2021 Balance Sheet'!E$2, FALSE),0)</f>
        <v>214134.3</v>
      </c>
      <c r="AE720" s="199">
        <f>IFERROR(VLOOKUP('SAP Data'!$C720,'2021 Balance Sheet'!$B$7:$O$1335,'2021 Balance Sheet'!F$2, FALSE),0)</f>
        <v>271105.38</v>
      </c>
      <c r="AF720" s="199">
        <f>IFERROR(VLOOKUP('SAP Data'!$C720,'2021 Balance Sheet'!$B$7:$O$1335,'2021 Balance Sheet'!G$2, FALSE),0)</f>
        <v>327597.06</v>
      </c>
      <c r="AG720" s="199">
        <f>IFERROR(VLOOKUP('SAP Data'!$C720,'2021 Balance Sheet'!$B$7:$O$1335,'2021 Balance Sheet'!H$2, FALSE),0)</f>
        <v>390942.12</v>
      </c>
      <c r="AH720" s="199">
        <f>IFERROR(VLOOKUP('SAP Data'!$C720,'2021 Balance Sheet'!$B$7:$O$1335,'2021 Balance Sheet'!I$2, FALSE),0)</f>
        <v>449388.96</v>
      </c>
      <c r="AI720" s="199">
        <f>IFERROR(VLOOKUP('SAP Data'!$C720,'2021 Balance Sheet'!$B$7:$O$1335,'2021 Balance Sheet'!J$2, FALSE),0)</f>
        <v>514115.52</v>
      </c>
      <c r="AJ720" s="199">
        <f>IFERROR(VLOOKUP('SAP Data'!$C720,'2021 Balance Sheet'!$B$7:$O$1335,'2021 Balance Sheet'!K$2, FALSE),0)</f>
        <v>574826.30000000005</v>
      </c>
      <c r="AK720" s="199">
        <f>IFERROR(VLOOKUP('SAP Data'!$C720,'2021 Balance Sheet'!$B$7:$O$1335,'2021 Balance Sheet'!L$2, FALSE),0)</f>
        <v>638490.76</v>
      </c>
      <c r="AL720" s="199">
        <f>IFERROR(VLOOKUP('SAP Data'!$C720,'2021 Balance Sheet'!$B$7:$O$1335,'2021 Balance Sheet'!M$2, FALSE),0)</f>
        <v>700421.11</v>
      </c>
      <c r="AM720" s="199">
        <f>IFERROR(VLOOKUP('SAP Data'!$C720,'2021 Balance Sheet'!$B$7:$O$1335,'2021 Balance Sheet'!N$2, FALSE),0)</f>
        <v>765058.8</v>
      </c>
      <c r="AN720" s="199">
        <f>IFERROR(VLOOKUP('SAP Data'!$C720,'2021 Balance Sheet'!$B$7:$O$1335,'2021 Balance Sheet'!O$2, FALSE),0)</f>
        <v>835095.39</v>
      </c>
      <c r="AO720" s="198">
        <f t="shared" si="23"/>
        <v>805923.51</v>
      </c>
    </row>
    <row r="721" spans="1:41" ht="15.75" thickBot="1" x14ac:dyDescent="0.3">
      <c r="A721" s="26" t="str">
        <f t="shared" si="24"/>
        <v>500308</v>
      </c>
      <c r="B721" s="150" t="s">
        <v>3340</v>
      </c>
      <c r="C721" s="153" t="s">
        <v>3341</v>
      </c>
      <c r="D721" s="125"/>
      <c r="E721" s="139"/>
      <c r="F721" s="139"/>
      <c r="G721" s="139"/>
      <c r="H721" s="139"/>
      <c r="I721" s="139"/>
      <c r="J721" s="139"/>
      <c r="K721" s="139"/>
      <c r="L721" s="139"/>
      <c r="M721" s="139"/>
      <c r="N721" s="139"/>
      <c r="O721" s="139"/>
      <c r="P721" s="139"/>
      <c r="Q721" s="199">
        <v>0</v>
      </c>
      <c r="R721" s="199">
        <v>0</v>
      </c>
      <c r="S721" s="199">
        <v>0</v>
      </c>
      <c r="T721" s="199">
        <v>0</v>
      </c>
      <c r="U721" s="199">
        <v>0</v>
      </c>
      <c r="V721" s="199">
        <v>0</v>
      </c>
      <c r="W721" s="199">
        <v>0</v>
      </c>
      <c r="X721" s="199">
        <v>0</v>
      </c>
      <c r="Y721" s="199">
        <v>0</v>
      </c>
      <c r="Z721" s="199">
        <v>0</v>
      </c>
      <c r="AA721" s="199">
        <v>0</v>
      </c>
      <c r="AB721" s="199">
        <v>0</v>
      </c>
      <c r="AC721" s="199">
        <f>IFERROR(VLOOKUP('SAP Data'!$C721,'2021 Balance Sheet'!$B$7:$O$1335,'2021 Balance Sheet'!D$2, FALSE),0)</f>
        <v>0</v>
      </c>
      <c r="AD721" s="199">
        <f>IFERROR(VLOOKUP('SAP Data'!$C721,'2021 Balance Sheet'!$B$7:$O$1335,'2021 Balance Sheet'!E$2, FALSE),0)</f>
        <v>0</v>
      </c>
      <c r="AE721" s="199">
        <f>IFERROR(VLOOKUP('SAP Data'!$C721,'2021 Balance Sheet'!$B$7:$O$1335,'2021 Balance Sheet'!F$2, FALSE),0)</f>
        <v>0</v>
      </c>
      <c r="AF721" s="199">
        <f>IFERROR(VLOOKUP('SAP Data'!$C721,'2021 Balance Sheet'!$B$7:$O$1335,'2021 Balance Sheet'!G$2, FALSE),0)</f>
        <v>0</v>
      </c>
      <c r="AG721" s="199">
        <f>IFERROR(VLOOKUP('SAP Data'!$C721,'2021 Balance Sheet'!$B$7:$O$1335,'2021 Balance Sheet'!H$2, FALSE),0)</f>
        <v>0</v>
      </c>
      <c r="AH721" s="199">
        <f>IFERROR(VLOOKUP('SAP Data'!$C721,'2021 Balance Sheet'!$B$7:$O$1335,'2021 Balance Sheet'!I$2, FALSE),0)</f>
        <v>0</v>
      </c>
      <c r="AI721" s="199">
        <f>IFERROR(VLOOKUP('SAP Data'!$C721,'2021 Balance Sheet'!$B$7:$O$1335,'2021 Balance Sheet'!J$2, FALSE),0)</f>
        <v>0</v>
      </c>
      <c r="AJ721" s="199">
        <f>IFERROR(VLOOKUP('SAP Data'!$C721,'2021 Balance Sheet'!$B$7:$O$1335,'2021 Balance Sheet'!K$2, FALSE),0)</f>
        <v>0</v>
      </c>
      <c r="AK721" s="199">
        <f>IFERROR(VLOOKUP('SAP Data'!$C721,'2021 Balance Sheet'!$B$7:$O$1335,'2021 Balance Sheet'!L$2, FALSE),0)</f>
        <v>0</v>
      </c>
      <c r="AL721" s="199">
        <f>IFERROR(VLOOKUP('SAP Data'!$C721,'2021 Balance Sheet'!$B$7:$O$1335,'2021 Balance Sheet'!M$2, FALSE),0)</f>
        <v>0</v>
      </c>
      <c r="AM721" s="199">
        <f>IFERROR(VLOOKUP('SAP Data'!$C721,'2021 Balance Sheet'!$B$7:$O$1335,'2021 Balance Sheet'!N$2, FALSE),0)</f>
        <v>0</v>
      </c>
      <c r="AN721" s="199">
        <f>IFERROR(VLOOKUP('SAP Data'!$C721,'2021 Balance Sheet'!$B$7:$O$1335,'2021 Balance Sheet'!O$2, FALSE),0)</f>
        <v>0</v>
      </c>
      <c r="AO721" s="198">
        <f t="shared" si="23"/>
        <v>0</v>
      </c>
    </row>
    <row r="722" spans="1:41" ht="15.75" thickBot="1" x14ac:dyDescent="0.3">
      <c r="A722" s="26" t="str">
        <f t="shared" si="24"/>
        <v>500380</v>
      </c>
      <c r="B722" s="150" t="s">
        <v>3342</v>
      </c>
      <c r="C722" s="153" t="s">
        <v>3343</v>
      </c>
      <c r="D722" s="125"/>
      <c r="E722" s="139"/>
      <c r="F722" s="139"/>
      <c r="G722" s="139"/>
      <c r="H722" s="139"/>
      <c r="I722" s="139"/>
      <c r="J722" s="139"/>
      <c r="K722" s="139"/>
      <c r="L722" s="139"/>
      <c r="M722" s="139"/>
      <c r="N722" s="139"/>
      <c r="O722" s="139"/>
      <c r="P722" s="139"/>
      <c r="Q722" s="199">
        <v>0</v>
      </c>
      <c r="R722" s="199">
        <v>0</v>
      </c>
      <c r="S722" s="199">
        <v>0</v>
      </c>
      <c r="T722" s="199">
        <v>0</v>
      </c>
      <c r="U722" s="199">
        <v>0</v>
      </c>
      <c r="V722" s="199">
        <v>0</v>
      </c>
      <c r="W722" s="199">
        <v>0</v>
      </c>
      <c r="X722" s="199">
        <v>0</v>
      </c>
      <c r="Y722" s="199">
        <v>0</v>
      </c>
      <c r="Z722" s="199">
        <v>0</v>
      </c>
      <c r="AA722" s="199">
        <v>0</v>
      </c>
      <c r="AB722" s="199">
        <v>0</v>
      </c>
      <c r="AC722" s="199">
        <f>IFERROR(VLOOKUP('SAP Data'!$C722,'2021 Balance Sheet'!$B$7:$O$1335,'2021 Balance Sheet'!D$2, FALSE),0)</f>
        <v>0</v>
      </c>
      <c r="AD722" s="199">
        <f>IFERROR(VLOOKUP('SAP Data'!$C722,'2021 Balance Sheet'!$B$7:$O$1335,'2021 Balance Sheet'!E$2, FALSE),0)</f>
        <v>0</v>
      </c>
      <c r="AE722" s="199">
        <f>IFERROR(VLOOKUP('SAP Data'!$C722,'2021 Balance Sheet'!$B$7:$O$1335,'2021 Balance Sheet'!F$2, FALSE),0)</f>
        <v>0</v>
      </c>
      <c r="AF722" s="199">
        <f>IFERROR(VLOOKUP('SAP Data'!$C722,'2021 Balance Sheet'!$B$7:$O$1335,'2021 Balance Sheet'!G$2, FALSE),0)</f>
        <v>0</v>
      </c>
      <c r="AG722" s="199">
        <f>IFERROR(VLOOKUP('SAP Data'!$C722,'2021 Balance Sheet'!$B$7:$O$1335,'2021 Balance Sheet'!H$2, FALSE),0)</f>
        <v>0</v>
      </c>
      <c r="AH722" s="199">
        <f>IFERROR(VLOOKUP('SAP Data'!$C722,'2021 Balance Sheet'!$B$7:$O$1335,'2021 Balance Sheet'!I$2, FALSE),0)</f>
        <v>0</v>
      </c>
      <c r="AI722" s="199">
        <f>IFERROR(VLOOKUP('SAP Data'!$C722,'2021 Balance Sheet'!$B$7:$O$1335,'2021 Balance Sheet'!J$2, FALSE),0)</f>
        <v>0</v>
      </c>
      <c r="AJ722" s="199">
        <f>IFERROR(VLOOKUP('SAP Data'!$C722,'2021 Balance Sheet'!$B$7:$O$1335,'2021 Balance Sheet'!K$2, FALSE),0)</f>
        <v>0</v>
      </c>
      <c r="AK722" s="199">
        <f>IFERROR(VLOOKUP('SAP Data'!$C722,'2021 Balance Sheet'!$B$7:$O$1335,'2021 Balance Sheet'!L$2, FALSE),0)</f>
        <v>0</v>
      </c>
      <c r="AL722" s="199">
        <f>IFERROR(VLOOKUP('SAP Data'!$C722,'2021 Balance Sheet'!$B$7:$O$1335,'2021 Balance Sheet'!M$2, FALSE),0)</f>
        <v>0</v>
      </c>
      <c r="AM722" s="199">
        <f>IFERROR(VLOOKUP('SAP Data'!$C722,'2021 Balance Sheet'!$B$7:$O$1335,'2021 Balance Sheet'!N$2, FALSE),0)</f>
        <v>0</v>
      </c>
      <c r="AN722" s="199">
        <f>IFERROR(VLOOKUP('SAP Data'!$C722,'2021 Balance Sheet'!$B$7:$O$1335,'2021 Balance Sheet'!O$2, FALSE),0)</f>
        <v>0</v>
      </c>
      <c r="AO722" s="198">
        <f t="shared" si="23"/>
        <v>0</v>
      </c>
    </row>
    <row r="723" spans="1:41" ht="15.75" thickBot="1" x14ac:dyDescent="0.3">
      <c r="A723" s="26" t="str">
        <f t="shared" si="24"/>
        <v>500400</v>
      </c>
      <c r="B723" s="150" t="s">
        <v>1719</v>
      </c>
      <c r="C723" s="153" t="s">
        <v>1720</v>
      </c>
      <c r="D723" s="125" t="s">
        <v>1657</v>
      </c>
      <c r="E723" s="140">
        <v>13567.17</v>
      </c>
      <c r="F723" s="140">
        <v>25598.62</v>
      </c>
      <c r="G723" s="140">
        <v>37601.65</v>
      </c>
      <c r="H723" s="140">
        <v>52079.6</v>
      </c>
      <c r="I723" s="140">
        <v>66821.38</v>
      </c>
      <c r="J723" s="140">
        <v>77227.95</v>
      </c>
      <c r="K723" s="140">
        <v>88558.14</v>
      </c>
      <c r="L723" s="140">
        <v>98921.96</v>
      </c>
      <c r="M723" s="140">
        <v>109418.64</v>
      </c>
      <c r="N723" s="140">
        <v>120761.52</v>
      </c>
      <c r="O723" s="140">
        <v>131131.28</v>
      </c>
      <c r="P723" s="140">
        <v>141064.12</v>
      </c>
      <c r="Q723" s="199">
        <v>11257.88</v>
      </c>
      <c r="R723" s="199">
        <v>22169.51</v>
      </c>
      <c r="S723" s="199">
        <v>33891.040000000001</v>
      </c>
      <c r="T723" s="199">
        <v>45711.29</v>
      </c>
      <c r="U723" s="199">
        <v>56885.45</v>
      </c>
      <c r="V723" s="199">
        <v>66679.86</v>
      </c>
      <c r="W723" s="199">
        <v>79006.600000000006</v>
      </c>
      <c r="X723" s="199">
        <v>91633.26</v>
      </c>
      <c r="Y723" s="199">
        <v>103548.67</v>
      </c>
      <c r="Z723" s="199">
        <v>117472.61</v>
      </c>
      <c r="AA723" s="199">
        <v>129854.04</v>
      </c>
      <c r="AB723" s="199">
        <v>141484.89000000001</v>
      </c>
      <c r="AC723" s="199">
        <f>IFERROR(VLOOKUP('SAP Data'!$C723,'2021 Balance Sheet'!$B$7:$O$1335,'2021 Balance Sheet'!D$2, FALSE),0)</f>
        <v>12413.21</v>
      </c>
      <c r="AD723" s="199">
        <f>IFERROR(VLOOKUP('SAP Data'!$C723,'2021 Balance Sheet'!$B$7:$O$1335,'2021 Balance Sheet'!E$2, FALSE),0)</f>
        <v>23187.7</v>
      </c>
      <c r="AE723" s="199">
        <f>IFERROR(VLOOKUP('SAP Data'!$C723,'2021 Balance Sheet'!$B$7:$O$1335,'2021 Balance Sheet'!F$2, FALSE),0)</f>
        <v>37207.120000000003</v>
      </c>
      <c r="AF723" s="199">
        <f>IFERROR(VLOOKUP('SAP Data'!$C723,'2021 Balance Sheet'!$B$7:$O$1335,'2021 Balance Sheet'!G$2, FALSE),0)</f>
        <v>50684.160000000003</v>
      </c>
      <c r="AG723" s="199">
        <f>IFERROR(VLOOKUP('SAP Data'!$C723,'2021 Balance Sheet'!$B$7:$O$1335,'2021 Balance Sheet'!H$2, FALSE),0)</f>
        <v>64027.74</v>
      </c>
      <c r="AH723" s="199">
        <f>IFERROR(VLOOKUP('SAP Data'!$C723,'2021 Balance Sheet'!$B$7:$O$1335,'2021 Balance Sheet'!I$2, FALSE),0)</f>
        <v>80353.09</v>
      </c>
      <c r="AI723" s="199">
        <f>IFERROR(VLOOKUP('SAP Data'!$C723,'2021 Balance Sheet'!$B$7:$O$1335,'2021 Balance Sheet'!J$2, FALSE),0)</f>
        <v>105294.96</v>
      </c>
      <c r="AJ723" s="199">
        <f>IFERROR(VLOOKUP('SAP Data'!$C723,'2021 Balance Sheet'!$B$7:$O$1335,'2021 Balance Sheet'!K$2, FALSE),0)</f>
        <v>130764.4</v>
      </c>
      <c r="AK723" s="199">
        <f>IFERROR(VLOOKUP('SAP Data'!$C723,'2021 Balance Sheet'!$B$7:$O$1335,'2021 Balance Sheet'!L$2, FALSE),0)</f>
        <v>156195.56</v>
      </c>
      <c r="AL723" s="199">
        <f>IFERROR(VLOOKUP('SAP Data'!$C723,'2021 Balance Sheet'!$B$7:$O$1335,'2021 Balance Sheet'!M$2, FALSE),0)</f>
        <v>181067.22</v>
      </c>
      <c r="AM723" s="199">
        <f>IFERROR(VLOOKUP('SAP Data'!$C723,'2021 Balance Sheet'!$B$7:$O$1335,'2021 Balance Sheet'!N$2, FALSE),0)</f>
        <v>204290.55</v>
      </c>
      <c r="AN723" s="199">
        <f>IFERROR(VLOOKUP('SAP Data'!$C723,'2021 Balance Sheet'!$B$7:$O$1335,'2021 Balance Sheet'!O$2, FALSE),0)</f>
        <v>228013.86</v>
      </c>
      <c r="AO723" s="198">
        <f t="shared" si="23"/>
        <v>141484.89000000001</v>
      </c>
    </row>
    <row r="724" spans="1:41" ht="15.75" thickBot="1" x14ac:dyDescent="0.3">
      <c r="A724" s="26" t="str">
        <f t="shared" si="24"/>
        <v>500500</v>
      </c>
      <c r="B724" s="150" t="s">
        <v>1721</v>
      </c>
      <c r="C724" s="153" t="s">
        <v>1722</v>
      </c>
      <c r="D724" s="125" t="s">
        <v>1657</v>
      </c>
      <c r="E724" s="139">
        <v>-91737.09</v>
      </c>
      <c r="F724" s="139">
        <v>-66661.570000000007</v>
      </c>
      <c r="G724" s="139">
        <v>6924530.3300000001</v>
      </c>
      <c r="H724" s="139">
        <v>6963684.2199999997</v>
      </c>
      <c r="I724" s="139">
        <v>6995846.9199999999</v>
      </c>
      <c r="J724" s="139">
        <v>6890885.0899999999</v>
      </c>
      <c r="K724" s="139">
        <v>6934049.25</v>
      </c>
      <c r="L724" s="139">
        <v>6990433.0599999996</v>
      </c>
      <c r="M724" s="139">
        <v>7823304.8899999997</v>
      </c>
      <c r="N724" s="139">
        <v>7876529.2400000002</v>
      </c>
      <c r="O724" s="139">
        <v>7927635.1900000004</v>
      </c>
      <c r="P724" s="139">
        <v>14365539.560000001</v>
      </c>
      <c r="Q724" s="199">
        <v>-82920.84</v>
      </c>
      <c r="R724" s="199">
        <v>-27535.55</v>
      </c>
      <c r="S724" s="199">
        <v>7900322.75</v>
      </c>
      <c r="T724" s="199">
        <v>7940390.1100000003</v>
      </c>
      <c r="U724" s="199">
        <v>8004813.1200000001</v>
      </c>
      <c r="V724" s="199">
        <v>7314944.9800000004</v>
      </c>
      <c r="W724" s="199">
        <v>7347432.4199999999</v>
      </c>
      <c r="X724" s="199">
        <v>7405258.46</v>
      </c>
      <c r="Y724" s="199">
        <v>7299892.0599999996</v>
      </c>
      <c r="Z724" s="199">
        <v>7385944.7199999997</v>
      </c>
      <c r="AA724" s="199">
        <v>7441075.1799999997</v>
      </c>
      <c r="AB724" s="199">
        <v>11748071.1</v>
      </c>
      <c r="AC724" s="199">
        <f>IFERROR(VLOOKUP('SAP Data'!$C724,'2021 Balance Sheet'!$B$7:$O$1335,'2021 Balance Sheet'!D$2, FALSE),0)</f>
        <v>-61242.8</v>
      </c>
      <c r="AD724" s="199">
        <f>IFERROR(VLOOKUP('SAP Data'!$C724,'2021 Balance Sheet'!$B$7:$O$1335,'2021 Balance Sheet'!E$2, FALSE),0)</f>
        <v>-16540.16</v>
      </c>
      <c r="AE724" s="199">
        <f>IFERROR(VLOOKUP('SAP Data'!$C724,'2021 Balance Sheet'!$B$7:$O$1335,'2021 Balance Sheet'!F$2, FALSE),0)</f>
        <v>10372502.949999999</v>
      </c>
      <c r="AF724" s="199">
        <f>IFERROR(VLOOKUP('SAP Data'!$C724,'2021 Balance Sheet'!$B$7:$O$1335,'2021 Balance Sheet'!G$2, FALSE),0)</f>
        <v>10483814.16</v>
      </c>
      <c r="AG724" s="199">
        <f>IFERROR(VLOOKUP('SAP Data'!$C724,'2021 Balance Sheet'!$B$7:$O$1335,'2021 Balance Sheet'!H$2, FALSE),0)</f>
        <v>10525428.6</v>
      </c>
      <c r="AH724" s="199">
        <f>IFERROR(VLOOKUP('SAP Data'!$C724,'2021 Balance Sheet'!$B$7:$O$1335,'2021 Balance Sheet'!I$2, FALSE),0)</f>
        <v>9798288.8499999996</v>
      </c>
      <c r="AI724" s="199">
        <f>IFERROR(VLOOKUP('SAP Data'!$C724,'2021 Balance Sheet'!$B$7:$O$1335,'2021 Balance Sheet'!J$2, FALSE),0)</f>
        <v>9853624.0899999999</v>
      </c>
      <c r="AJ724" s="199">
        <f>IFERROR(VLOOKUP('SAP Data'!$C724,'2021 Balance Sheet'!$B$7:$O$1335,'2021 Balance Sheet'!K$2, FALSE),0)</f>
        <v>9891188.6999999993</v>
      </c>
      <c r="AK724" s="199">
        <f>IFERROR(VLOOKUP('SAP Data'!$C724,'2021 Balance Sheet'!$B$7:$O$1335,'2021 Balance Sheet'!L$2, FALSE),0)</f>
        <v>8042050.9400000004</v>
      </c>
      <c r="AL724" s="199">
        <f>IFERROR(VLOOKUP('SAP Data'!$C724,'2021 Balance Sheet'!$B$7:$O$1335,'2021 Balance Sheet'!M$2, FALSE),0)</f>
        <v>8075092.46</v>
      </c>
      <c r="AM724" s="199">
        <f>IFERROR(VLOOKUP('SAP Data'!$C724,'2021 Balance Sheet'!$B$7:$O$1335,'2021 Balance Sheet'!N$2, FALSE),0)</f>
        <v>8133177.29</v>
      </c>
      <c r="AN724" s="199">
        <f>IFERROR(VLOOKUP('SAP Data'!$C724,'2021 Balance Sheet'!$B$7:$O$1335,'2021 Balance Sheet'!O$2, FALSE),0)</f>
        <v>12344918.25</v>
      </c>
      <c r="AO724" s="198">
        <f t="shared" si="23"/>
        <v>11748071.1</v>
      </c>
    </row>
    <row r="725" spans="1:41" ht="15.75" thickBot="1" x14ac:dyDescent="0.3">
      <c r="A725" s="26" t="str">
        <f t="shared" si="24"/>
        <v>500600</v>
      </c>
      <c r="B725" s="150" t="s">
        <v>3344</v>
      </c>
      <c r="C725" s="153" t="s">
        <v>3345</v>
      </c>
      <c r="D725" s="125"/>
      <c r="E725" s="139"/>
      <c r="F725" s="139"/>
      <c r="G725" s="139"/>
      <c r="H725" s="139"/>
      <c r="I725" s="139"/>
      <c r="J725" s="139"/>
      <c r="K725" s="139"/>
      <c r="L725" s="139"/>
      <c r="M725" s="139"/>
      <c r="N725" s="139"/>
      <c r="O725" s="139"/>
      <c r="P725" s="139"/>
      <c r="Q725" s="199">
        <v>0</v>
      </c>
      <c r="R725" s="199">
        <v>0</v>
      </c>
      <c r="S725" s="199">
        <v>0</v>
      </c>
      <c r="T725" s="199">
        <v>0</v>
      </c>
      <c r="U725" s="199">
        <v>0</v>
      </c>
      <c r="V725" s="199">
        <v>0</v>
      </c>
      <c r="W725" s="199">
        <v>0</v>
      </c>
      <c r="X725" s="199">
        <v>0</v>
      </c>
      <c r="Y725" s="199">
        <v>0</v>
      </c>
      <c r="Z725" s="199">
        <v>0</v>
      </c>
      <c r="AA725" s="199">
        <v>0</v>
      </c>
      <c r="AB725" s="199">
        <v>0</v>
      </c>
      <c r="AC725" s="199">
        <f>IFERROR(VLOOKUP('SAP Data'!$C725,'2021 Balance Sheet'!$B$7:$O$1335,'2021 Balance Sheet'!D$2, FALSE),0)</f>
        <v>0</v>
      </c>
      <c r="AD725" s="199">
        <f>IFERROR(VLOOKUP('SAP Data'!$C725,'2021 Balance Sheet'!$B$7:$O$1335,'2021 Balance Sheet'!E$2, FALSE),0)</f>
        <v>0</v>
      </c>
      <c r="AE725" s="199">
        <f>IFERROR(VLOOKUP('SAP Data'!$C725,'2021 Balance Sheet'!$B$7:$O$1335,'2021 Balance Sheet'!F$2, FALSE),0)</f>
        <v>0</v>
      </c>
      <c r="AF725" s="199">
        <f>IFERROR(VLOOKUP('SAP Data'!$C725,'2021 Balance Sheet'!$B$7:$O$1335,'2021 Balance Sheet'!G$2, FALSE),0)</f>
        <v>0</v>
      </c>
      <c r="AG725" s="199">
        <f>IFERROR(VLOOKUP('SAP Data'!$C725,'2021 Balance Sheet'!$B$7:$O$1335,'2021 Balance Sheet'!H$2, FALSE),0)</f>
        <v>0</v>
      </c>
      <c r="AH725" s="199">
        <f>IFERROR(VLOOKUP('SAP Data'!$C725,'2021 Balance Sheet'!$B$7:$O$1335,'2021 Balance Sheet'!I$2, FALSE),0)</f>
        <v>0</v>
      </c>
      <c r="AI725" s="199">
        <f>IFERROR(VLOOKUP('SAP Data'!$C725,'2021 Balance Sheet'!$B$7:$O$1335,'2021 Balance Sheet'!J$2, FALSE),0)</f>
        <v>0</v>
      </c>
      <c r="AJ725" s="199">
        <f>IFERROR(VLOOKUP('SAP Data'!$C725,'2021 Balance Sheet'!$B$7:$O$1335,'2021 Balance Sheet'!K$2, FALSE),0)</f>
        <v>0</v>
      </c>
      <c r="AK725" s="199">
        <f>IFERROR(VLOOKUP('SAP Data'!$C725,'2021 Balance Sheet'!$B$7:$O$1335,'2021 Balance Sheet'!L$2, FALSE),0)</f>
        <v>0</v>
      </c>
      <c r="AL725" s="199">
        <f>IFERROR(VLOOKUP('SAP Data'!$C725,'2021 Balance Sheet'!$B$7:$O$1335,'2021 Balance Sheet'!M$2, FALSE),0)</f>
        <v>0</v>
      </c>
      <c r="AM725" s="199">
        <f>IFERROR(VLOOKUP('SAP Data'!$C725,'2021 Balance Sheet'!$B$7:$O$1335,'2021 Balance Sheet'!N$2, FALSE),0)</f>
        <v>0</v>
      </c>
      <c r="AN725" s="199">
        <f>IFERROR(VLOOKUP('SAP Data'!$C725,'2021 Balance Sheet'!$B$7:$O$1335,'2021 Balance Sheet'!O$2, FALSE),0)</f>
        <v>0</v>
      </c>
      <c r="AO725" s="198">
        <f t="shared" si="23"/>
        <v>0</v>
      </c>
    </row>
    <row r="726" spans="1:41" ht="15.75" thickBot="1" x14ac:dyDescent="0.3">
      <c r="A726" s="26" t="str">
        <f t="shared" si="24"/>
        <v>500700</v>
      </c>
      <c r="B726" s="150" t="s">
        <v>1723</v>
      </c>
      <c r="C726" s="153" t="s">
        <v>1724</v>
      </c>
      <c r="D726" s="125" t="s">
        <v>1657</v>
      </c>
      <c r="E726" s="140">
        <v>0</v>
      </c>
      <c r="F726" s="140">
        <v>0</v>
      </c>
      <c r="G726" s="140">
        <v>203429.69</v>
      </c>
      <c r="H726" s="140">
        <v>203429.69</v>
      </c>
      <c r="I726" s="140">
        <v>203429.69</v>
      </c>
      <c r="J726" s="140">
        <v>279048.56</v>
      </c>
      <c r="K726" s="140">
        <v>279048.56</v>
      </c>
      <c r="L726" s="140">
        <v>279048.56</v>
      </c>
      <c r="M726" s="140">
        <v>976211</v>
      </c>
      <c r="N726" s="140">
        <v>976211</v>
      </c>
      <c r="O726" s="140">
        <v>976211</v>
      </c>
      <c r="P726" s="140">
        <v>1279060.96</v>
      </c>
      <c r="Q726" s="199">
        <v>0</v>
      </c>
      <c r="R726" s="199">
        <v>0</v>
      </c>
      <c r="S726" s="199">
        <v>116308.01</v>
      </c>
      <c r="T726" s="199">
        <v>116308.01</v>
      </c>
      <c r="U726" s="199">
        <v>116308.01</v>
      </c>
      <c r="V726" s="199">
        <v>116308.01</v>
      </c>
      <c r="W726" s="199">
        <v>116308.01</v>
      </c>
      <c r="X726" s="199">
        <v>125060.99</v>
      </c>
      <c r="Y726" s="199">
        <v>125060.99</v>
      </c>
      <c r="Z726" s="199">
        <v>125060.99</v>
      </c>
      <c r="AA726" s="199">
        <v>125060.99</v>
      </c>
      <c r="AB726" s="199">
        <v>125945.19</v>
      </c>
      <c r="AC726" s="199">
        <f>IFERROR(VLOOKUP('SAP Data'!$C726,'2021 Balance Sheet'!$B$7:$O$1335,'2021 Balance Sheet'!D$2, FALSE),0)</f>
        <v>0</v>
      </c>
      <c r="AD726" s="199">
        <f>IFERROR(VLOOKUP('SAP Data'!$C726,'2021 Balance Sheet'!$B$7:$O$1335,'2021 Balance Sheet'!E$2, FALSE),0)</f>
        <v>0</v>
      </c>
      <c r="AE726" s="199">
        <f>IFERROR(VLOOKUP('SAP Data'!$C726,'2021 Balance Sheet'!$B$7:$O$1335,'2021 Balance Sheet'!F$2, FALSE),0)</f>
        <v>0</v>
      </c>
      <c r="AF726" s="199">
        <f>IFERROR(VLOOKUP('SAP Data'!$C726,'2021 Balance Sheet'!$B$7:$O$1335,'2021 Balance Sheet'!G$2, FALSE),0)</f>
        <v>8310.01</v>
      </c>
      <c r="AG726" s="199">
        <f>IFERROR(VLOOKUP('SAP Data'!$C726,'2021 Balance Sheet'!$B$7:$O$1335,'2021 Balance Sheet'!H$2, FALSE),0)</f>
        <v>8310.01</v>
      </c>
      <c r="AH726" s="199">
        <f>IFERROR(VLOOKUP('SAP Data'!$C726,'2021 Balance Sheet'!$B$7:$O$1335,'2021 Balance Sheet'!I$2, FALSE),0)</f>
        <v>8310.01</v>
      </c>
      <c r="AI726" s="199">
        <f>IFERROR(VLOOKUP('SAP Data'!$C726,'2021 Balance Sheet'!$B$7:$O$1335,'2021 Balance Sheet'!J$2, FALSE),0)</f>
        <v>8310.01</v>
      </c>
      <c r="AJ726" s="199">
        <f>IFERROR(VLOOKUP('SAP Data'!$C726,'2021 Balance Sheet'!$B$7:$O$1335,'2021 Balance Sheet'!K$2, FALSE),0)</f>
        <v>8310.01</v>
      </c>
      <c r="AK726" s="199">
        <f>IFERROR(VLOOKUP('SAP Data'!$C726,'2021 Balance Sheet'!$B$7:$O$1335,'2021 Balance Sheet'!L$2, FALSE),0)</f>
        <v>8310.01</v>
      </c>
      <c r="AL726" s="199">
        <f>IFERROR(VLOOKUP('SAP Data'!$C726,'2021 Balance Sheet'!$B$7:$O$1335,'2021 Balance Sheet'!M$2, FALSE),0)</f>
        <v>8310.01</v>
      </c>
      <c r="AM726" s="199">
        <f>IFERROR(VLOOKUP('SAP Data'!$C726,'2021 Balance Sheet'!$B$7:$O$1335,'2021 Balance Sheet'!N$2, FALSE),0)</f>
        <v>17063.310000000001</v>
      </c>
      <c r="AN726" s="199">
        <f>IFERROR(VLOOKUP('SAP Data'!$C726,'2021 Balance Sheet'!$B$7:$O$1335,'2021 Balance Sheet'!O$2, FALSE),0)</f>
        <v>17408.97</v>
      </c>
      <c r="AO726" s="198">
        <f t="shared" si="23"/>
        <v>125945.19</v>
      </c>
    </row>
    <row r="727" spans="1:41" ht="15.75" thickBot="1" x14ac:dyDescent="0.3">
      <c r="A727" s="26" t="str">
        <f t="shared" si="24"/>
        <v>500800</v>
      </c>
      <c r="B727" s="150" t="s">
        <v>1725</v>
      </c>
      <c r="C727" s="153" t="s">
        <v>1726</v>
      </c>
      <c r="D727" s="125" t="s">
        <v>1657</v>
      </c>
      <c r="E727" s="139">
        <v>29619.09</v>
      </c>
      <c r="F727" s="139">
        <v>59589.46</v>
      </c>
      <c r="G727" s="139">
        <v>83878.009999999995</v>
      </c>
      <c r="H727" s="139">
        <v>112474.14</v>
      </c>
      <c r="I727" s="139">
        <v>140422.92000000001</v>
      </c>
      <c r="J727" s="139">
        <v>156823.91</v>
      </c>
      <c r="K727" s="139">
        <v>176787.53</v>
      </c>
      <c r="L727" s="139">
        <v>197012.35</v>
      </c>
      <c r="M727" s="139">
        <v>214676.6</v>
      </c>
      <c r="N727" s="139">
        <v>239377.35</v>
      </c>
      <c r="O727" s="139">
        <v>263787.26</v>
      </c>
      <c r="P727" s="139">
        <v>273718.26</v>
      </c>
      <c r="Q727" s="199">
        <v>27453.58</v>
      </c>
      <c r="R727" s="199">
        <v>50404.13</v>
      </c>
      <c r="S727" s="199">
        <v>68242.929999999993</v>
      </c>
      <c r="T727" s="199">
        <v>85318.77</v>
      </c>
      <c r="U727" s="199">
        <v>101289.69</v>
      </c>
      <c r="V727" s="199">
        <v>116576.7</v>
      </c>
      <c r="W727" s="199">
        <v>132437.09</v>
      </c>
      <c r="X727" s="199">
        <v>148793.38</v>
      </c>
      <c r="Y727" s="199">
        <v>158154.63</v>
      </c>
      <c r="Z727" s="199">
        <v>169996.99</v>
      </c>
      <c r="AA727" s="199">
        <v>181441.86</v>
      </c>
      <c r="AB727" s="199">
        <v>192290.41</v>
      </c>
      <c r="AC727" s="199">
        <f>IFERROR(VLOOKUP('SAP Data'!$C727,'2021 Balance Sheet'!$B$7:$O$1335,'2021 Balance Sheet'!D$2, FALSE),0)</f>
        <v>11027.46</v>
      </c>
      <c r="AD727" s="199">
        <f>IFERROR(VLOOKUP('SAP Data'!$C727,'2021 Balance Sheet'!$B$7:$O$1335,'2021 Balance Sheet'!E$2, FALSE),0)</f>
        <v>20971.67</v>
      </c>
      <c r="AE727" s="199">
        <f>IFERROR(VLOOKUP('SAP Data'!$C727,'2021 Balance Sheet'!$B$7:$O$1335,'2021 Balance Sheet'!F$2, FALSE),0)</f>
        <v>32674.880000000001</v>
      </c>
      <c r="AF727" s="199">
        <f>IFERROR(VLOOKUP('SAP Data'!$C727,'2021 Balance Sheet'!$B$7:$O$1335,'2021 Balance Sheet'!G$2, FALSE),0)</f>
        <v>41717.46</v>
      </c>
      <c r="AG727" s="199">
        <f>IFERROR(VLOOKUP('SAP Data'!$C727,'2021 Balance Sheet'!$B$7:$O$1335,'2021 Balance Sheet'!H$2, FALSE),0)</f>
        <v>52252.71</v>
      </c>
      <c r="AH727" s="199">
        <f>IFERROR(VLOOKUP('SAP Data'!$C727,'2021 Balance Sheet'!$B$7:$O$1335,'2021 Balance Sheet'!I$2, FALSE),0)</f>
        <v>71018.59</v>
      </c>
      <c r="AI727" s="199">
        <f>IFERROR(VLOOKUP('SAP Data'!$C727,'2021 Balance Sheet'!$B$7:$O$1335,'2021 Balance Sheet'!J$2, FALSE),0)</f>
        <v>106831.55</v>
      </c>
      <c r="AJ727" s="199">
        <f>IFERROR(VLOOKUP('SAP Data'!$C727,'2021 Balance Sheet'!$B$7:$O$1335,'2021 Balance Sheet'!K$2, FALSE),0)</f>
        <v>133688.47</v>
      </c>
      <c r="AK727" s="199">
        <f>IFERROR(VLOOKUP('SAP Data'!$C727,'2021 Balance Sheet'!$B$7:$O$1335,'2021 Balance Sheet'!L$2, FALSE),0)</f>
        <v>157719.25</v>
      </c>
      <c r="AL727" s="199">
        <f>IFERROR(VLOOKUP('SAP Data'!$C727,'2021 Balance Sheet'!$B$7:$O$1335,'2021 Balance Sheet'!M$2, FALSE),0)</f>
        <v>180237.62</v>
      </c>
      <c r="AM727" s="199">
        <f>IFERROR(VLOOKUP('SAP Data'!$C727,'2021 Balance Sheet'!$B$7:$O$1335,'2021 Balance Sheet'!N$2, FALSE),0)</f>
        <v>206854.35</v>
      </c>
      <c r="AN727" s="199">
        <f>IFERROR(VLOOKUP('SAP Data'!$C727,'2021 Balance Sheet'!$B$7:$O$1335,'2021 Balance Sheet'!O$2, FALSE),0)</f>
        <v>224933.26</v>
      </c>
      <c r="AO727" s="198">
        <f t="shared" si="23"/>
        <v>192290.41</v>
      </c>
    </row>
    <row r="728" spans="1:41" ht="15.75" thickBot="1" x14ac:dyDescent="0.3">
      <c r="A728" s="26" t="str">
        <f t="shared" si="24"/>
        <v>500900</v>
      </c>
      <c r="B728" s="150" t="s">
        <v>1727</v>
      </c>
      <c r="C728" s="153" t="s">
        <v>1728</v>
      </c>
      <c r="D728" s="125" t="s">
        <v>1657</v>
      </c>
      <c r="E728" s="140">
        <v>1167012.06</v>
      </c>
      <c r="F728" s="140">
        <v>2219864.7999999998</v>
      </c>
      <c r="G728" s="140">
        <v>3357275.23</v>
      </c>
      <c r="H728" s="140">
        <v>4485395.8499999996</v>
      </c>
      <c r="I728" s="140">
        <v>5646034.9000000004</v>
      </c>
      <c r="J728" s="140">
        <v>6722978.4000000004</v>
      </c>
      <c r="K728" s="140">
        <v>7876106.2199999997</v>
      </c>
      <c r="L728" s="140">
        <v>9003156.1899999995</v>
      </c>
      <c r="M728" s="140">
        <v>10101840.65</v>
      </c>
      <c r="N728" s="140">
        <v>11264855.300000001</v>
      </c>
      <c r="O728" s="140">
        <v>12389208.67</v>
      </c>
      <c r="P728" s="140">
        <v>13609946.74</v>
      </c>
      <c r="Q728" s="199">
        <v>1206524.56</v>
      </c>
      <c r="R728" s="199">
        <v>2339818.96</v>
      </c>
      <c r="S728" s="199">
        <v>3552412.11</v>
      </c>
      <c r="T728" s="199">
        <v>4770169.26</v>
      </c>
      <c r="U728" s="199">
        <v>5960268.04</v>
      </c>
      <c r="V728" s="199">
        <v>7171082.6200000001</v>
      </c>
      <c r="W728" s="199">
        <v>8419426.25</v>
      </c>
      <c r="X728" s="199">
        <v>9613413.0399999991</v>
      </c>
      <c r="Y728" s="199">
        <v>10836936.23</v>
      </c>
      <c r="Z728" s="199">
        <v>12058705.07</v>
      </c>
      <c r="AA728" s="199">
        <v>13250122.630000001</v>
      </c>
      <c r="AB728" s="199">
        <v>13932185.99</v>
      </c>
      <c r="AC728" s="199">
        <f>IFERROR(VLOOKUP('SAP Data'!$C728,'2021 Balance Sheet'!$B$7:$O$1335,'2021 Balance Sheet'!D$2, FALSE),0)</f>
        <v>1199555.94</v>
      </c>
      <c r="AD728" s="199">
        <f>IFERROR(VLOOKUP('SAP Data'!$C728,'2021 Balance Sheet'!$B$7:$O$1335,'2021 Balance Sheet'!E$2, FALSE),0)</f>
        <v>2374363.2799999998</v>
      </c>
      <c r="AE728" s="199">
        <f>IFERROR(VLOOKUP('SAP Data'!$C728,'2021 Balance Sheet'!$B$7:$O$1335,'2021 Balance Sheet'!F$2, FALSE),0)</f>
        <v>3642957.65</v>
      </c>
      <c r="AF728" s="199">
        <f>IFERROR(VLOOKUP('SAP Data'!$C728,'2021 Balance Sheet'!$B$7:$O$1335,'2021 Balance Sheet'!G$2, FALSE),0)</f>
        <v>4893488.16</v>
      </c>
      <c r="AG728" s="199">
        <f>IFERROR(VLOOKUP('SAP Data'!$C728,'2021 Balance Sheet'!$B$7:$O$1335,'2021 Balance Sheet'!H$2, FALSE),0)</f>
        <v>6114110.6900000004</v>
      </c>
      <c r="AH728" s="199">
        <f>IFERROR(VLOOKUP('SAP Data'!$C728,'2021 Balance Sheet'!$B$7:$O$1335,'2021 Balance Sheet'!I$2, FALSE),0)</f>
        <v>7369650.4000000004</v>
      </c>
      <c r="AI728" s="199">
        <f>IFERROR(VLOOKUP('SAP Data'!$C728,'2021 Balance Sheet'!$B$7:$O$1335,'2021 Balance Sheet'!J$2, FALSE),0)</f>
        <v>8633437.9000000004</v>
      </c>
      <c r="AJ728" s="199">
        <f>IFERROR(VLOOKUP('SAP Data'!$C728,'2021 Balance Sheet'!$B$7:$O$1335,'2021 Balance Sheet'!K$2, FALSE),0)</f>
        <v>9904574.4499999993</v>
      </c>
      <c r="AK728" s="199">
        <f>IFERROR(VLOOKUP('SAP Data'!$C728,'2021 Balance Sheet'!$B$7:$O$1335,'2021 Balance Sheet'!L$2, FALSE),0)</f>
        <v>11179192.75</v>
      </c>
      <c r="AL728" s="199">
        <f>IFERROR(VLOOKUP('SAP Data'!$C728,'2021 Balance Sheet'!$B$7:$O$1335,'2021 Balance Sheet'!M$2, FALSE),0)</f>
        <v>12432051.91</v>
      </c>
      <c r="AM728" s="199">
        <f>IFERROR(VLOOKUP('SAP Data'!$C728,'2021 Balance Sheet'!$B$7:$O$1335,'2021 Balance Sheet'!N$2, FALSE),0)</f>
        <v>13704942.140000001</v>
      </c>
      <c r="AN728" s="199">
        <f>IFERROR(VLOOKUP('SAP Data'!$C728,'2021 Balance Sheet'!$B$7:$O$1335,'2021 Balance Sheet'!O$2, FALSE),0)</f>
        <v>14935394.57</v>
      </c>
      <c r="AO728" s="198">
        <f t="shared" si="23"/>
        <v>13932185.99</v>
      </c>
    </row>
    <row r="729" spans="1:41" ht="15.75" thickBot="1" x14ac:dyDescent="0.3">
      <c r="A729" s="26" t="str">
        <f t="shared" si="24"/>
        <v>500905</v>
      </c>
      <c r="B729" s="150" t="s">
        <v>3346</v>
      </c>
      <c r="C729" s="153" t="s">
        <v>3347</v>
      </c>
      <c r="D729" s="125"/>
      <c r="E729" s="140"/>
      <c r="F729" s="140"/>
      <c r="G729" s="140"/>
      <c r="H729" s="140"/>
      <c r="I729" s="140"/>
      <c r="J729" s="140"/>
      <c r="K729" s="140"/>
      <c r="L729" s="140"/>
      <c r="M729" s="140"/>
      <c r="N729" s="140"/>
      <c r="O729" s="140"/>
      <c r="P729" s="140"/>
      <c r="Q729" s="199">
        <v>0</v>
      </c>
      <c r="R729" s="199">
        <v>0</v>
      </c>
      <c r="S729" s="199">
        <v>0</v>
      </c>
      <c r="T729" s="199">
        <v>0</v>
      </c>
      <c r="U729" s="199">
        <v>0</v>
      </c>
      <c r="V729" s="199">
        <v>0</v>
      </c>
      <c r="W729" s="199">
        <v>0</v>
      </c>
      <c r="X729" s="199">
        <v>0</v>
      </c>
      <c r="Y729" s="199">
        <v>0</v>
      </c>
      <c r="Z729" s="199">
        <v>0</v>
      </c>
      <c r="AA729" s="199">
        <v>0</v>
      </c>
      <c r="AB729" s="199">
        <v>0</v>
      </c>
      <c r="AC729" s="199">
        <f>IFERROR(VLOOKUP('SAP Data'!$C729,'2021 Balance Sheet'!$B$7:$O$1335,'2021 Balance Sheet'!D$2, FALSE),0)</f>
        <v>0</v>
      </c>
      <c r="AD729" s="199">
        <f>IFERROR(VLOOKUP('SAP Data'!$C729,'2021 Balance Sheet'!$B$7:$O$1335,'2021 Balance Sheet'!E$2, FALSE),0)</f>
        <v>0</v>
      </c>
      <c r="AE729" s="199">
        <f>IFERROR(VLOOKUP('SAP Data'!$C729,'2021 Balance Sheet'!$B$7:$O$1335,'2021 Balance Sheet'!F$2, FALSE),0)</f>
        <v>0</v>
      </c>
      <c r="AF729" s="199">
        <f>IFERROR(VLOOKUP('SAP Data'!$C729,'2021 Balance Sheet'!$B$7:$O$1335,'2021 Balance Sheet'!G$2, FALSE),0)</f>
        <v>0</v>
      </c>
      <c r="AG729" s="199">
        <f>IFERROR(VLOOKUP('SAP Data'!$C729,'2021 Balance Sheet'!$B$7:$O$1335,'2021 Balance Sheet'!H$2, FALSE),0)</f>
        <v>0</v>
      </c>
      <c r="AH729" s="199">
        <f>IFERROR(VLOOKUP('SAP Data'!$C729,'2021 Balance Sheet'!$B$7:$O$1335,'2021 Balance Sheet'!I$2, FALSE),0)</f>
        <v>0</v>
      </c>
      <c r="AI729" s="199">
        <f>IFERROR(VLOOKUP('SAP Data'!$C729,'2021 Balance Sheet'!$B$7:$O$1335,'2021 Balance Sheet'!J$2, FALSE),0)</f>
        <v>0</v>
      </c>
      <c r="AJ729" s="199">
        <f>IFERROR(VLOOKUP('SAP Data'!$C729,'2021 Balance Sheet'!$B$7:$O$1335,'2021 Balance Sheet'!K$2, FALSE),0)</f>
        <v>0</v>
      </c>
      <c r="AK729" s="199">
        <f>IFERROR(VLOOKUP('SAP Data'!$C729,'2021 Balance Sheet'!$B$7:$O$1335,'2021 Balance Sheet'!L$2, FALSE),0)</f>
        <v>0</v>
      </c>
      <c r="AL729" s="199">
        <f>IFERROR(VLOOKUP('SAP Data'!$C729,'2021 Balance Sheet'!$B$7:$O$1335,'2021 Balance Sheet'!M$2, FALSE),0)</f>
        <v>0</v>
      </c>
      <c r="AM729" s="199">
        <f>IFERROR(VLOOKUP('SAP Data'!$C729,'2021 Balance Sheet'!$B$7:$O$1335,'2021 Balance Sheet'!N$2, FALSE),0)</f>
        <v>0</v>
      </c>
      <c r="AN729" s="199">
        <f>IFERROR(VLOOKUP('SAP Data'!$C729,'2021 Balance Sheet'!$B$7:$O$1335,'2021 Balance Sheet'!O$2, FALSE),0)</f>
        <v>0</v>
      </c>
      <c r="AO729" s="198">
        <f t="shared" si="23"/>
        <v>0</v>
      </c>
    </row>
    <row r="730" spans="1:41" ht="15.75" thickBot="1" x14ac:dyDescent="0.3">
      <c r="A730" s="26" t="str">
        <f t="shared" si="24"/>
        <v>501000</v>
      </c>
      <c r="B730" s="150" t="s">
        <v>1729</v>
      </c>
      <c r="C730" s="153" t="s">
        <v>1730</v>
      </c>
      <c r="D730" s="125" t="s">
        <v>1657</v>
      </c>
      <c r="E730" s="139">
        <v>4413240.99</v>
      </c>
      <c r="F730" s="139">
        <v>8267695.4100000001</v>
      </c>
      <c r="G730" s="139">
        <v>12543369.77</v>
      </c>
      <c r="H730" s="139">
        <v>16775857.07</v>
      </c>
      <c r="I730" s="139">
        <v>21139674.98</v>
      </c>
      <c r="J730" s="139">
        <v>25170629.300000001</v>
      </c>
      <c r="K730" s="139">
        <v>29479902.379999999</v>
      </c>
      <c r="L730" s="139">
        <v>33707547.950000003</v>
      </c>
      <c r="M730" s="139">
        <v>37806188.039999999</v>
      </c>
      <c r="N730" s="139">
        <v>42153717.990000002</v>
      </c>
      <c r="O730" s="139">
        <v>46354734.07</v>
      </c>
      <c r="P730" s="139">
        <v>50747283.880000003</v>
      </c>
      <c r="Q730" s="199">
        <v>4516523.29</v>
      </c>
      <c r="R730" s="199">
        <v>8765749.4600000009</v>
      </c>
      <c r="S730" s="199">
        <v>13307342.210000001</v>
      </c>
      <c r="T730" s="199">
        <v>17857533.140000001</v>
      </c>
      <c r="U730" s="199">
        <v>22326544.57</v>
      </c>
      <c r="V730" s="199">
        <v>26855884.309999999</v>
      </c>
      <c r="W730" s="199">
        <v>31525610.120000001</v>
      </c>
      <c r="X730" s="199">
        <v>36003033.390000001</v>
      </c>
      <c r="Y730" s="199">
        <v>40606232.670000002</v>
      </c>
      <c r="Z730" s="199">
        <v>45211126.469999999</v>
      </c>
      <c r="AA730" s="199">
        <v>49673201.280000001</v>
      </c>
      <c r="AB730" s="199">
        <v>54350636.710000001</v>
      </c>
      <c r="AC730" s="199">
        <f>IFERROR(VLOOKUP('SAP Data'!$C730,'2021 Balance Sheet'!$B$7:$O$1335,'2021 Balance Sheet'!D$2, FALSE),0)</f>
        <v>4638540.32</v>
      </c>
      <c r="AD730" s="199">
        <f>IFERROR(VLOOKUP('SAP Data'!$C730,'2021 Balance Sheet'!$B$7:$O$1335,'2021 Balance Sheet'!E$2, FALSE),0)</f>
        <v>9185378.7899999991</v>
      </c>
      <c r="AE730" s="199">
        <f>IFERROR(VLOOKUP('SAP Data'!$C730,'2021 Balance Sheet'!$B$7:$O$1335,'2021 Balance Sheet'!F$2, FALSE),0)</f>
        <v>14077584.359999999</v>
      </c>
      <c r="AF730" s="199">
        <f>IFERROR(VLOOKUP('SAP Data'!$C730,'2021 Balance Sheet'!$B$7:$O$1335,'2021 Balance Sheet'!G$2, FALSE),0)</f>
        <v>18890973.210000001</v>
      </c>
      <c r="AG730" s="199">
        <f>IFERROR(VLOOKUP('SAP Data'!$C730,'2021 Balance Sheet'!$B$7:$O$1335,'2021 Balance Sheet'!H$2, FALSE),0)</f>
        <v>23608741.170000002</v>
      </c>
      <c r="AH730" s="199">
        <f>IFERROR(VLOOKUP('SAP Data'!$C730,'2021 Balance Sheet'!$B$7:$O$1335,'2021 Balance Sheet'!I$2, FALSE),0)</f>
        <v>28448427.23</v>
      </c>
      <c r="AI730" s="199">
        <f>IFERROR(VLOOKUP('SAP Data'!$C730,'2021 Balance Sheet'!$B$7:$O$1335,'2021 Balance Sheet'!J$2, FALSE),0)</f>
        <v>33316808.84</v>
      </c>
      <c r="AJ730" s="199">
        <f>IFERROR(VLOOKUP('SAP Data'!$C730,'2021 Balance Sheet'!$B$7:$O$1335,'2021 Balance Sheet'!K$2, FALSE),0)</f>
        <v>38206245.280000001</v>
      </c>
      <c r="AK730" s="199">
        <f>IFERROR(VLOOKUP('SAP Data'!$C730,'2021 Balance Sheet'!$B$7:$O$1335,'2021 Balance Sheet'!L$2, FALSE),0)</f>
        <v>43105865.729999997</v>
      </c>
      <c r="AL730" s="199">
        <f>IFERROR(VLOOKUP('SAP Data'!$C730,'2021 Balance Sheet'!$B$7:$O$1335,'2021 Balance Sheet'!M$2, FALSE),0)</f>
        <v>47905293.649999999</v>
      </c>
      <c r="AM730" s="199">
        <f>IFERROR(VLOOKUP('SAP Data'!$C730,'2021 Balance Sheet'!$B$7:$O$1335,'2021 Balance Sheet'!N$2, FALSE),0)</f>
        <v>52787672.57</v>
      </c>
      <c r="AN730" s="199">
        <f>IFERROR(VLOOKUP('SAP Data'!$C730,'2021 Balance Sheet'!$B$7:$O$1335,'2021 Balance Sheet'!O$2, FALSE),0)</f>
        <v>57806503.5</v>
      </c>
      <c r="AO730" s="198">
        <f t="shared" si="23"/>
        <v>54350636.710000001</v>
      </c>
    </row>
    <row r="731" spans="1:41" ht="15.75" thickBot="1" x14ac:dyDescent="0.3">
      <c r="A731" s="26" t="str">
        <f t="shared" si="24"/>
        <v>501001</v>
      </c>
      <c r="B731" s="150" t="s">
        <v>1731</v>
      </c>
      <c r="C731" s="153" t="s">
        <v>1732</v>
      </c>
      <c r="D731" s="125" t="s">
        <v>1657</v>
      </c>
      <c r="E731" s="140"/>
      <c r="F731" s="140"/>
      <c r="G731" s="140"/>
      <c r="H731" s="140"/>
      <c r="I731" s="140"/>
      <c r="J731" s="140"/>
      <c r="K731" s="140"/>
      <c r="L731" s="140"/>
      <c r="M731" s="140"/>
      <c r="N731" s="140">
        <v>0</v>
      </c>
      <c r="O731" s="140">
        <v>0</v>
      </c>
      <c r="P731" s="140">
        <v>0</v>
      </c>
      <c r="Q731" s="199">
        <v>0</v>
      </c>
      <c r="R731" s="199">
        <v>0</v>
      </c>
      <c r="S731" s="199">
        <v>0</v>
      </c>
      <c r="T731" s="199">
        <v>0</v>
      </c>
      <c r="U731" s="199">
        <v>0</v>
      </c>
      <c r="V731" s="199">
        <v>0</v>
      </c>
      <c r="W731" s="199">
        <v>0</v>
      </c>
      <c r="X731" s="199">
        <v>0</v>
      </c>
      <c r="Y731" s="199">
        <v>0</v>
      </c>
      <c r="Z731" s="199">
        <v>0</v>
      </c>
      <c r="AA731" s="199">
        <v>0</v>
      </c>
      <c r="AB731" s="199">
        <v>0</v>
      </c>
      <c r="AC731" s="199">
        <f>IFERROR(VLOOKUP('SAP Data'!$C731,'2021 Balance Sheet'!$B$7:$O$1335,'2021 Balance Sheet'!D$2, FALSE),0)</f>
        <v>0</v>
      </c>
      <c r="AD731" s="199">
        <f>IFERROR(VLOOKUP('SAP Data'!$C731,'2021 Balance Sheet'!$B$7:$O$1335,'2021 Balance Sheet'!E$2, FALSE),0)</f>
        <v>0</v>
      </c>
      <c r="AE731" s="199">
        <f>IFERROR(VLOOKUP('SAP Data'!$C731,'2021 Balance Sheet'!$B$7:$O$1335,'2021 Balance Sheet'!F$2, FALSE),0)</f>
        <v>0</v>
      </c>
      <c r="AF731" s="199">
        <f>IFERROR(VLOOKUP('SAP Data'!$C731,'2021 Balance Sheet'!$B$7:$O$1335,'2021 Balance Sheet'!G$2, FALSE),0)</f>
        <v>0</v>
      </c>
      <c r="AG731" s="199">
        <f>IFERROR(VLOOKUP('SAP Data'!$C731,'2021 Balance Sheet'!$B$7:$O$1335,'2021 Balance Sheet'!H$2, FALSE),0)</f>
        <v>0</v>
      </c>
      <c r="AH731" s="199">
        <f>IFERROR(VLOOKUP('SAP Data'!$C731,'2021 Balance Sheet'!$B$7:$O$1335,'2021 Balance Sheet'!I$2, FALSE),0)</f>
        <v>0</v>
      </c>
      <c r="AI731" s="199">
        <f>IFERROR(VLOOKUP('SAP Data'!$C731,'2021 Balance Sheet'!$B$7:$O$1335,'2021 Balance Sheet'!J$2, FALSE),0)</f>
        <v>0</v>
      </c>
      <c r="AJ731" s="199">
        <f>IFERROR(VLOOKUP('SAP Data'!$C731,'2021 Balance Sheet'!$B$7:$O$1335,'2021 Balance Sheet'!K$2, FALSE),0)</f>
        <v>0</v>
      </c>
      <c r="AK731" s="199">
        <f>IFERROR(VLOOKUP('SAP Data'!$C731,'2021 Balance Sheet'!$B$7:$O$1335,'2021 Balance Sheet'!L$2, FALSE),0)</f>
        <v>0</v>
      </c>
      <c r="AL731" s="199">
        <f>IFERROR(VLOOKUP('SAP Data'!$C731,'2021 Balance Sheet'!$B$7:$O$1335,'2021 Balance Sheet'!M$2, FALSE),0)</f>
        <v>0</v>
      </c>
      <c r="AM731" s="199">
        <f>IFERROR(VLOOKUP('SAP Data'!$C731,'2021 Balance Sheet'!$B$7:$O$1335,'2021 Balance Sheet'!N$2, FALSE),0)</f>
        <v>0</v>
      </c>
      <c r="AN731" s="199">
        <f>IFERROR(VLOOKUP('SAP Data'!$C731,'2021 Balance Sheet'!$B$7:$O$1335,'2021 Balance Sheet'!O$2, FALSE),0)</f>
        <v>0</v>
      </c>
      <c r="AO731" s="198">
        <f t="shared" si="23"/>
        <v>0</v>
      </c>
    </row>
    <row r="732" spans="1:41" ht="15.75" thickBot="1" x14ac:dyDescent="0.3">
      <c r="A732" s="26" t="str">
        <f t="shared" si="24"/>
        <v>501002</v>
      </c>
      <c r="B732" s="150" t="s">
        <v>1733</v>
      </c>
      <c r="C732" s="153" t="s">
        <v>1734</v>
      </c>
      <c r="D732" s="125" t="s">
        <v>1657</v>
      </c>
      <c r="E732" s="139">
        <v>-297</v>
      </c>
      <c r="F732" s="139">
        <v>-297</v>
      </c>
      <c r="G732" s="139">
        <v>-894.15</v>
      </c>
      <c r="H732" s="139">
        <v>-894.15</v>
      </c>
      <c r="I732" s="139">
        <v>-1492.15</v>
      </c>
      <c r="J732" s="139">
        <v>-1492.15</v>
      </c>
      <c r="K732" s="139">
        <v>-1492.15</v>
      </c>
      <c r="L732" s="139">
        <v>-1492.15</v>
      </c>
      <c r="M732" s="139">
        <v>-1492.15</v>
      </c>
      <c r="N732" s="139">
        <v>-2686.45</v>
      </c>
      <c r="O732" s="139">
        <v>-2686.45</v>
      </c>
      <c r="P732" s="139">
        <v>-2686.45</v>
      </c>
      <c r="Q732" s="199">
        <v>0</v>
      </c>
      <c r="R732" s="199">
        <v>0</v>
      </c>
      <c r="S732" s="199">
        <v>0</v>
      </c>
      <c r="T732" s="199">
        <v>0</v>
      </c>
      <c r="U732" s="199">
        <v>0</v>
      </c>
      <c r="V732" s="199">
        <v>-565</v>
      </c>
      <c r="W732" s="199">
        <v>-565</v>
      </c>
      <c r="X732" s="199">
        <v>-565</v>
      </c>
      <c r="Y732" s="199">
        <v>-565</v>
      </c>
      <c r="Z732" s="199">
        <v>-565</v>
      </c>
      <c r="AA732" s="199">
        <v>-565</v>
      </c>
      <c r="AB732" s="199">
        <v>-765</v>
      </c>
      <c r="AC732" s="199">
        <f>IFERROR(VLOOKUP('SAP Data'!$C732,'2021 Balance Sheet'!$B$7:$O$1335,'2021 Balance Sheet'!D$2, FALSE),0)</f>
        <v>0</v>
      </c>
      <c r="AD732" s="199">
        <f>IFERROR(VLOOKUP('SAP Data'!$C732,'2021 Balance Sheet'!$B$7:$O$1335,'2021 Balance Sheet'!E$2, FALSE),0)</f>
        <v>0</v>
      </c>
      <c r="AE732" s="199">
        <f>IFERROR(VLOOKUP('SAP Data'!$C732,'2021 Balance Sheet'!$B$7:$O$1335,'2021 Balance Sheet'!F$2, FALSE),0)</f>
        <v>0</v>
      </c>
      <c r="AF732" s="199">
        <f>IFERROR(VLOOKUP('SAP Data'!$C732,'2021 Balance Sheet'!$B$7:$O$1335,'2021 Balance Sheet'!G$2, FALSE),0)</f>
        <v>0</v>
      </c>
      <c r="AG732" s="199">
        <f>IFERROR(VLOOKUP('SAP Data'!$C732,'2021 Balance Sheet'!$B$7:$O$1335,'2021 Balance Sheet'!H$2, FALSE),0)</f>
        <v>0</v>
      </c>
      <c r="AH732" s="199">
        <f>IFERROR(VLOOKUP('SAP Data'!$C732,'2021 Balance Sheet'!$B$7:$O$1335,'2021 Balance Sheet'!I$2, FALSE),0)</f>
        <v>0</v>
      </c>
      <c r="AI732" s="199">
        <f>IFERROR(VLOOKUP('SAP Data'!$C732,'2021 Balance Sheet'!$B$7:$O$1335,'2021 Balance Sheet'!J$2, FALSE),0)</f>
        <v>0</v>
      </c>
      <c r="AJ732" s="199">
        <f>IFERROR(VLOOKUP('SAP Data'!$C732,'2021 Balance Sheet'!$B$7:$O$1335,'2021 Balance Sheet'!K$2, FALSE),0)</f>
        <v>0</v>
      </c>
      <c r="AK732" s="199">
        <f>IFERROR(VLOOKUP('SAP Data'!$C732,'2021 Balance Sheet'!$B$7:$O$1335,'2021 Balance Sheet'!L$2, FALSE),0)</f>
        <v>0</v>
      </c>
      <c r="AL732" s="199">
        <f>IFERROR(VLOOKUP('SAP Data'!$C732,'2021 Balance Sheet'!$B$7:$O$1335,'2021 Balance Sheet'!M$2, FALSE),0)</f>
        <v>0</v>
      </c>
      <c r="AM732" s="199">
        <f>IFERROR(VLOOKUP('SAP Data'!$C732,'2021 Balance Sheet'!$B$7:$O$1335,'2021 Balance Sheet'!N$2, FALSE),0)</f>
        <v>0</v>
      </c>
      <c r="AN732" s="199">
        <f>IFERROR(VLOOKUP('SAP Data'!$C732,'2021 Balance Sheet'!$B$7:$O$1335,'2021 Balance Sheet'!O$2, FALSE),0)</f>
        <v>-597</v>
      </c>
      <c r="AO732" s="198">
        <f t="shared" si="23"/>
        <v>-765</v>
      </c>
    </row>
    <row r="733" spans="1:41" ht="15.75" thickBot="1" x14ac:dyDescent="0.3">
      <c r="A733" s="26" t="str">
        <f t="shared" si="24"/>
        <v>501003</v>
      </c>
      <c r="B733" s="150" t="s">
        <v>1735</v>
      </c>
      <c r="C733" s="153" t="s">
        <v>1736</v>
      </c>
      <c r="D733" s="125" t="s">
        <v>1657</v>
      </c>
      <c r="E733" s="140">
        <v>1996893.98</v>
      </c>
      <c r="F733" s="140">
        <v>3926243.17</v>
      </c>
      <c r="G733" s="140">
        <v>6032499.4199999999</v>
      </c>
      <c r="H733" s="140">
        <v>7280642.3200000003</v>
      </c>
      <c r="I733" s="140">
        <v>7855791.8399999999</v>
      </c>
      <c r="J733" s="140">
        <v>7401261.6100000003</v>
      </c>
      <c r="K733" s="140">
        <v>7468622.2699999996</v>
      </c>
      <c r="L733" s="140">
        <v>7655316.25</v>
      </c>
      <c r="M733" s="140">
        <v>6645551.0800000001</v>
      </c>
      <c r="N733" s="140">
        <v>4546438.41</v>
      </c>
      <c r="O733" s="140">
        <v>2242408.6</v>
      </c>
      <c r="P733" s="140">
        <v>-2933051.99</v>
      </c>
      <c r="Q733" s="199">
        <v>1240674.8400000001</v>
      </c>
      <c r="R733" s="199">
        <v>2632858.17</v>
      </c>
      <c r="S733" s="199">
        <v>4541581.97</v>
      </c>
      <c r="T733" s="199">
        <v>5497075.21</v>
      </c>
      <c r="U733" s="199">
        <v>6425149.0700000003</v>
      </c>
      <c r="V733" s="199">
        <v>6144731.2400000002</v>
      </c>
      <c r="W733" s="199">
        <v>5232202.4000000004</v>
      </c>
      <c r="X733" s="199">
        <v>-68767.649999999994</v>
      </c>
      <c r="Y733" s="199">
        <v>-4113757.89</v>
      </c>
      <c r="Z733" s="199">
        <v>-6098680.2699999996</v>
      </c>
      <c r="AA733" s="199">
        <v>-6831300.1600000001</v>
      </c>
      <c r="AB733" s="199">
        <v>-9933489.4100000001</v>
      </c>
      <c r="AC733" s="199">
        <f>IFERROR(VLOOKUP('SAP Data'!$C733,'2021 Balance Sheet'!$B$7:$O$1335,'2021 Balance Sheet'!D$2, FALSE),0)</f>
        <v>-901290.62</v>
      </c>
      <c r="AD733" s="199">
        <f>IFERROR(VLOOKUP('SAP Data'!$C733,'2021 Balance Sheet'!$B$7:$O$1335,'2021 Balance Sheet'!E$2, FALSE),0)</f>
        <v>-921080.09</v>
      </c>
      <c r="AE733" s="199">
        <f>IFERROR(VLOOKUP('SAP Data'!$C733,'2021 Balance Sheet'!$B$7:$O$1335,'2021 Balance Sheet'!F$2, FALSE),0)</f>
        <v>-717554.72</v>
      </c>
      <c r="AF733" s="199">
        <f>IFERROR(VLOOKUP('SAP Data'!$C733,'2021 Balance Sheet'!$B$7:$O$1335,'2021 Balance Sheet'!G$2, FALSE),0)</f>
        <v>-453683.69</v>
      </c>
      <c r="AG733" s="199">
        <f>IFERROR(VLOOKUP('SAP Data'!$C733,'2021 Balance Sheet'!$B$7:$O$1335,'2021 Balance Sheet'!H$2, FALSE),0)</f>
        <v>-825197.99</v>
      </c>
      <c r="AH733" s="199">
        <f>IFERROR(VLOOKUP('SAP Data'!$C733,'2021 Balance Sheet'!$B$7:$O$1335,'2021 Balance Sheet'!I$2, FALSE),0)</f>
        <v>-2389181.7599999998</v>
      </c>
      <c r="AI733" s="199">
        <f>IFERROR(VLOOKUP('SAP Data'!$C733,'2021 Balance Sheet'!$B$7:$O$1335,'2021 Balance Sheet'!J$2, FALSE),0)</f>
        <v>-3112710.78</v>
      </c>
      <c r="AJ733" s="199">
        <f>IFERROR(VLOOKUP('SAP Data'!$C733,'2021 Balance Sheet'!$B$7:$O$1335,'2021 Balance Sheet'!K$2, FALSE),0)</f>
        <v>-4096615.3</v>
      </c>
      <c r="AK733" s="199">
        <f>IFERROR(VLOOKUP('SAP Data'!$C733,'2021 Balance Sheet'!$B$7:$O$1335,'2021 Balance Sheet'!L$2, FALSE),0)</f>
        <v>-4468203.07</v>
      </c>
      <c r="AL733" s="199">
        <f>IFERROR(VLOOKUP('SAP Data'!$C733,'2021 Balance Sheet'!$B$7:$O$1335,'2021 Balance Sheet'!M$2, FALSE),0)</f>
        <v>-3160032.36</v>
      </c>
      <c r="AM733" s="199">
        <f>IFERROR(VLOOKUP('SAP Data'!$C733,'2021 Balance Sheet'!$B$7:$O$1335,'2021 Balance Sheet'!N$2, FALSE),0)</f>
        <v>-1298935.08</v>
      </c>
      <c r="AN733" s="199">
        <f>IFERROR(VLOOKUP('SAP Data'!$C733,'2021 Balance Sheet'!$B$7:$O$1335,'2021 Balance Sheet'!O$2, FALSE),0)</f>
        <v>-1398431.36</v>
      </c>
      <c r="AO733" s="198">
        <f t="shared" si="23"/>
        <v>-9933489.4100000001</v>
      </c>
    </row>
    <row r="734" spans="1:41" ht="15.75" thickBot="1" x14ac:dyDescent="0.3">
      <c r="A734" s="26" t="str">
        <f t="shared" si="24"/>
        <v>501004</v>
      </c>
      <c r="B734" s="150" t="s">
        <v>3348</v>
      </c>
      <c r="C734" s="153" t="s">
        <v>3349</v>
      </c>
      <c r="D734" s="125"/>
      <c r="E734" s="140"/>
      <c r="F734" s="140"/>
      <c r="G734" s="140"/>
      <c r="H734" s="140"/>
      <c r="I734" s="140"/>
      <c r="J734" s="140"/>
      <c r="K734" s="140"/>
      <c r="L734" s="140"/>
      <c r="M734" s="140"/>
      <c r="N734" s="140"/>
      <c r="O734" s="140"/>
      <c r="P734" s="140"/>
      <c r="Q734" s="199">
        <v>0</v>
      </c>
      <c r="R734" s="199">
        <v>0</v>
      </c>
      <c r="S734" s="199">
        <v>0</v>
      </c>
      <c r="T734" s="199">
        <v>0</v>
      </c>
      <c r="U734" s="199">
        <v>0</v>
      </c>
      <c r="V734" s="199">
        <v>0</v>
      </c>
      <c r="W734" s="199">
        <v>0</v>
      </c>
      <c r="X734" s="199">
        <v>0</v>
      </c>
      <c r="Y734" s="199">
        <v>0</v>
      </c>
      <c r="Z734" s="199">
        <v>0</v>
      </c>
      <c r="AA734" s="199">
        <v>0</v>
      </c>
      <c r="AB734" s="199">
        <v>0</v>
      </c>
      <c r="AC734" s="199">
        <f>IFERROR(VLOOKUP('SAP Data'!$C734,'2021 Balance Sheet'!$B$7:$O$1335,'2021 Balance Sheet'!D$2, FALSE),0)</f>
        <v>0</v>
      </c>
      <c r="AD734" s="199">
        <f>IFERROR(VLOOKUP('SAP Data'!$C734,'2021 Balance Sheet'!$B$7:$O$1335,'2021 Balance Sheet'!E$2, FALSE),0)</f>
        <v>0</v>
      </c>
      <c r="AE734" s="199">
        <f>IFERROR(VLOOKUP('SAP Data'!$C734,'2021 Balance Sheet'!$B$7:$O$1335,'2021 Balance Sheet'!F$2, FALSE),0)</f>
        <v>0</v>
      </c>
      <c r="AF734" s="199">
        <f>IFERROR(VLOOKUP('SAP Data'!$C734,'2021 Balance Sheet'!$B$7:$O$1335,'2021 Balance Sheet'!G$2, FALSE),0)</f>
        <v>0</v>
      </c>
      <c r="AG734" s="199">
        <f>IFERROR(VLOOKUP('SAP Data'!$C734,'2021 Balance Sheet'!$B$7:$O$1335,'2021 Balance Sheet'!H$2, FALSE),0)</f>
        <v>0</v>
      </c>
      <c r="AH734" s="199">
        <f>IFERROR(VLOOKUP('SAP Data'!$C734,'2021 Balance Sheet'!$B$7:$O$1335,'2021 Balance Sheet'!I$2, FALSE),0)</f>
        <v>0</v>
      </c>
      <c r="AI734" s="199">
        <f>IFERROR(VLOOKUP('SAP Data'!$C734,'2021 Balance Sheet'!$B$7:$O$1335,'2021 Balance Sheet'!J$2, FALSE),0)</f>
        <v>0</v>
      </c>
      <c r="AJ734" s="199">
        <f>IFERROR(VLOOKUP('SAP Data'!$C734,'2021 Balance Sheet'!$B$7:$O$1335,'2021 Balance Sheet'!K$2, FALSE),0)</f>
        <v>0</v>
      </c>
      <c r="AK734" s="199">
        <f>IFERROR(VLOOKUP('SAP Data'!$C734,'2021 Balance Sheet'!$B$7:$O$1335,'2021 Balance Sheet'!L$2, FALSE),0)</f>
        <v>0</v>
      </c>
      <c r="AL734" s="199">
        <f>IFERROR(VLOOKUP('SAP Data'!$C734,'2021 Balance Sheet'!$B$7:$O$1335,'2021 Balance Sheet'!M$2, FALSE),0)</f>
        <v>0</v>
      </c>
      <c r="AM734" s="199">
        <f>IFERROR(VLOOKUP('SAP Data'!$C734,'2021 Balance Sheet'!$B$7:$O$1335,'2021 Balance Sheet'!N$2, FALSE),0)</f>
        <v>0</v>
      </c>
      <c r="AN734" s="199">
        <f>IFERROR(VLOOKUP('SAP Data'!$C734,'2021 Balance Sheet'!$B$7:$O$1335,'2021 Balance Sheet'!O$2, FALSE),0)</f>
        <v>0</v>
      </c>
      <c r="AO734" s="198">
        <f t="shared" si="23"/>
        <v>0</v>
      </c>
    </row>
    <row r="735" spans="1:41" ht="15.75" thickBot="1" x14ac:dyDescent="0.3">
      <c r="A735" s="26" t="str">
        <f t="shared" si="24"/>
        <v>501005</v>
      </c>
      <c r="B735" s="150" t="s">
        <v>1737</v>
      </c>
      <c r="C735" s="153" t="s">
        <v>1738</v>
      </c>
      <c r="D735" s="125" t="s">
        <v>1657</v>
      </c>
      <c r="E735" s="139">
        <v>220638.93</v>
      </c>
      <c r="F735" s="139">
        <v>438203.31</v>
      </c>
      <c r="G735" s="139">
        <v>647128.56999999995</v>
      </c>
      <c r="H735" s="139">
        <v>850007.61</v>
      </c>
      <c r="I735" s="139">
        <v>1053378.6399999999</v>
      </c>
      <c r="J735" s="139">
        <v>1256749.6499999999</v>
      </c>
      <c r="K735" s="139">
        <v>1460702.04</v>
      </c>
      <c r="L735" s="139">
        <v>1651284.06</v>
      </c>
      <c r="M735" s="139">
        <v>1841866.11</v>
      </c>
      <c r="N735" s="139">
        <v>2032448.13</v>
      </c>
      <c r="O735" s="139">
        <v>2223030.13</v>
      </c>
      <c r="P735" s="139">
        <v>2413612.15</v>
      </c>
      <c r="Q735" s="199">
        <v>202347.03</v>
      </c>
      <c r="R735" s="199">
        <v>404694.07</v>
      </c>
      <c r="S735" s="199">
        <v>619047.02</v>
      </c>
      <c r="T735" s="199">
        <v>833399.96</v>
      </c>
      <c r="U735" s="199">
        <v>1047752.91</v>
      </c>
      <c r="V735" s="199">
        <v>1262105.8799999999</v>
      </c>
      <c r="W735" s="199">
        <v>1476458.88</v>
      </c>
      <c r="X735" s="199">
        <v>1690811.83</v>
      </c>
      <c r="Y735" s="199">
        <v>1905164.77</v>
      </c>
      <c r="Z735" s="199">
        <v>2127456.1800000002</v>
      </c>
      <c r="AA735" s="199">
        <v>2357685.9700000002</v>
      </c>
      <c r="AB735" s="199">
        <v>2603792.6800000002</v>
      </c>
      <c r="AC735" s="199">
        <f>IFERROR(VLOOKUP('SAP Data'!$C735,'2021 Balance Sheet'!$B$7:$O$1335,'2021 Balance Sheet'!D$2, FALSE),0)</f>
        <v>166470.94</v>
      </c>
      <c r="AD735" s="199">
        <f>IFERROR(VLOOKUP('SAP Data'!$C735,'2021 Balance Sheet'!$B$7:$O$1335,'2021 Balance Sheet'!E$2, FALSE),0)</f>
        <v>332941.90000000002</v>
      </c>
      <c r="AE735" s="199">
        <f>IFERROR(VLOOKUP('SAP Data'!$C735,'2021 Balance Sheet'!$B$7:$O$1335,'2021 Balance Sheet'!F$2, FALSE),0)</f>
        <v>508618.68</v>
      </c>
      <c r="AF735" s="199">
        <f>IFERROR(VLOOKUP('SAP Data'!$C735,'2021 Balance Sheet'!$B$7:$O$1335,'2021 Balance Sheet'!G$2, FALSE),0)</f>
        <v>684295.54</v>
      </c>
      <c r="AG735" s="199">
        <f>IFERROR(VLOOKUP('SAP Data'!$C735,'2021 Balance Sheet'!$B$7:$O$1335,'2021 Balance Sheet'!H$2, FALSE),0)</f>
        <v>859972.36</v>
      </c>
      <c r="AH735" s="199">
        <f>IFERROR(VLOOKUP('SAP Data'!$C735,'2021 Balance Sheet'!$B$7:$O$1335,'2021 Balance Sheet'!I$2, FALSE),0)</f>
        <v>1035649.13</v>
      </c>
      <c r="AI735" s="199">
        <f>IFERROR(VLOOKUP('SAP Data'!$C735,'2021 Balance Sheet'!$B$7:$O$1335,'2021 Balance Sheet'!J$2, FALSE),0)</f>
        <v>1211325.92</v>
      </c>
      <c r="AJ735" s="199">
        <f>IFERROR(VLOOKUP('SAP Data'!$C735,'2021 Balance Sheet'!$B$7:$O$1335,'2021 Balance Sheet'!K$2, FALSE),0)</f>
        <v>1387002.71</v>
      </c>
      <c r="AK735" s="199">
        <f>IFERROR(VLOOKUP('SAP Data'!$C735,'2021 Balance Sheet'!$B$7:$O$1335,'2021 Balance Sheet'!L$2, FALSE),0)</f>
        <v>1562679.49</v>
      </c>
      <c r="AL735" s="199">
        <f>IFERROR(VLOOKUP('SAP Data'!$C735,'2021 Balance Sheet'!$B$7:$O$1335,'2021 Balance Sheet'!M$2, FALSE),0)</f>
        <v>1759249.86</v>
      </c>
      <c r="AM735" s="199">
        <f>IFERROR(VLOOKUP('SAP Data'!$C735,'2021 Balance Sheet'!$B$7:$O$1335,'2021 Balance Sheet'!N$2, FALSE),0)</f>
        <v>1948855.67</v>
      </c>
      <c r="AN735" s="199">
        <f>IFERROR(VLOOKUP('SAP Data'!$C735,'2021 Balance Sheet'!$B$7:$O$1335,'2021 Balance Sheet'!O$2, FALSE),0)</f>
        <v>2138461.52</v>
      </c>
      <c r="AO735" s="198">
        <f t="shared" si="23"/>
        <v>2603792.6800000002</v>
      </c>
    </row>
    <row r="736" spans="1:41" ht="15.75" thickBot="1" x14ac:dyDescent="0.3">
      <c r="A736" s="26" t="str">
        <f t="shared" si="24"/>
        <v>501006</v>
      </c>
      <c r="B736" s="150" t="s">
        <v>3350</v>
      </c>
      <c r="C736" s="153" t="s">
        <v>3351</v>
      </c>
      <c r="D736" s="125"/>
      <c r="E736" s="139"/>
      <c r="F736" s="139"/>
      <c r="G736" s="139"/>
      <c r="H736" s="139"/>
      <c r="I736" s="139"/>
      <c r="J736" s="139"/>
      <c r="K736" s="139"/>
      <c r="L736" s="139"/>
      <c r="M736" s="139"/>
      <c r="N736" s="139"/>
      <c r="O736" s="139"/>
      <c r="P736" s="139"/>
      <c r="Q736" s="199">
        <v>0</v>
      </c>
      <c r="R736" s="199">
        <v>0</v>
      </c>
      <c r="S736" s="199">
        <v>0</v>
      </c>
      <c r="T736" s="199">
        <v>0</v>
      </c>
      <c r="U736" s="199">
        <v>0</v>
      </c>
      <c r="V736" s="199">
        <v>0</v>
      </c>
      <c r="W736" s="199">
        <v>0</v>
      </c>
      <c r="X736" s="199">
        <v>0</v>
      </c>
      <c r="Y736" s="199">
        <v>0</v>
      </c>
      <c r="Z736" s="199">
        <v>0</v>
      </c>
      <c r="AA736" s="199">
        <v>0</v>
      </c>
      <c r="AB736" s="199">
        <v>0</v>
      </c>
      <c r="AC736" s="199">
        <f>IFERROR(VLOOKUP('SAP Data'!$C736,'2021 Balance Sheet'!$B$7:$O$1335,'2021 Balance Sheet'!D$2, FALSE),0)</f>
        <v>0</v>
      </c>
      <c r="AD736" s="199">
        <f>IFERROR(VLOOKUP('SAP Data'!$C736,'2021 Balance Sheet'!$B$7:$O$1335,'2021 Balance Sheet'!E$2, FALSE),0)</f>
        <v>0</v>
      </c>
      <c r="AE736" s="199">
        <f>IFERROR(VLOOKUP('SAP Data'!$C736,'2021 Balance Sheet'!$B$7:$O$1335,'2021 Balance Sheet'!F$2, FALSE),0)</f>
        <v>0</v>
      </c>
      <c r="AF736" s="199">
        <f>IFERROR(VLOOKUP('SAP Data'!$C736,'2021 Balance Sheet'!$B$7:$O$1335,'2021 Balance Sheet'!G$2, FALSE),0)</f>
        <v>0</v>
      </c>
      <c r="AG736" s="199">
        <f>IFERROR(VLOOKUP('SAP Data'!$C736,'2021 Balance Sheet'!$B$7:$O$1335,'2021 Balance Sheet'!H$2, FALSE),0)</f>
        <v>0</v>
      </c>
      <c r="AH736" s="199">
        <f>IFERROR(VLOOKUP('SAP Data'!$C736,'2021 Balance Sheet'!$B$7:$O$1335,'2021 Balance Sheet'!I$2, FALSE),0)</f>
        <v>0</v>
      </c>
      <c r="AI736" s="199">
        <f>IFERROR(VLOOKUP('SAP Data'!$C736,'2021 Balance Sheet'!$B$7:$O$1335,'2021 Balance Sheet'!J$2, FALSE),0)</f>
        <v>0</v>
      </c>
      <c r="AJ736" s="199">
        <f>IFERROR(VLOOKUP('SAP Data'!$C736,'2021 Balance Sheet'!$B$7:$O$1335,'2021 Balance Sheet'!K$2, FALSE),0)</f>
        <v>0</v>
      </c>
      <c r="AK736" s="199">
        <f>IFERROR(VLOOKUP('SAP Data'!$C736,'2021 Balance Sheet'!$B$7:$O$1335,'2021 Balance Sheet'!L$2, FALSE),0)</f>
        <v>0</v>
      </c>
      <c r="AL736" s="199">
        <f>IFERROR(VLOOKUP('SAP Data'!$C736,'2021 Balance Sheet'!$B$7:$O$1335,'2021 Balance Sheet'!M$2, FALSE),0)</f>
        <v>0</v>
      </c>
      <c r="AM736" s="199">
        <f>IFERROR(VLOOKUP('SAP Data'!$C736,'2021 Balance Sheet'!$B$7:$O$1335,'2021 Balance Sheet'!N$2, FALSE),0)</f>
        <v>0</v>
      </c>
      <c r="AN736" s="199">
        <f>IFERROR(VLOOKUP('SAP Data'!$C736,'2021 Balance Sheet'!$B$7:$O$1335,'2021 Balance Sheet'!O$2, FALSE),0)</f>
        <v>0</v>
      </c>
      <c r="AO736" s="198">
        <f t="shared" si="23"/>
        <v>0</v>
      </c>
    </row>
    <row r="737" spans="1:75" ht="15.75" thickBot="1" x14ac:dyDescent="0.3">
      <c r="A737" s="26" t="str">
        <f t="shared" si="24"/>
        <v>501007</v>
      </c>
      <c r="B737" s="150" t="s">
        <v>3352</v>
      </c>
      <c r="C737" s="153" t="s">
        <v>3353</v>
      </c>
      <c r="D737" s="125"/>
      <c r="E737" s="139"/>
      <c r="F737" s="139"/>
      <c r="G737" s="139"/>
      <c r="H737" s="139"/>
      <c r="I737" s="139"/>
      <c r="J737" s="139"/>
      <c r="K737" s="139"/>
      <c r="L737" s="139"/>
      <c r="M737" s="139"/>
      <c r="N737" s="139"/>
      <c r="O737" s="139"/>
      <c r="P737" s="139"/>
      <c r="Q737" s="199">
        <v>0</v>
      </c>
      <c r="R737" s="199">
        <v>0</v>
      </c>
      <c r="S737" s="199">
        <v>0</v>
      </c>
      <c r="T737" s="199">
        <v>0</v>
      </c>
      <c r="U737" s="199">
        <v>0</v>
      </c>
      <c r="V737" s="199">
        <v>0</v>
      </c>
      <c r="W737" s="199">
        <v>0</v>
      </c>
      <c r="X737" s="199">
        <v>0</v>
      </c>
      <c r="Y737" s="199">
        <v>0</v>
      </c>
      <c r="Z737" s="199">
        <v>0</v>
      </c>
      <c r="AA737" s="199">
        <v>0</v>
      </c>
      <c r="AB737" s="199">
        <v>0</v>
      </c>
      <c r="AC737" s="199">
        <f>IFERROR(VLOOKUP('SAP Data'!$C737,'2021 Balance Sheet'!$B$7:$O$1335,'2021 Balance Sheet'!D$2, FALSE),0)</f>
        <v>0</v>
      </c>
      <c r="AD737" s="199">
        <f>IFERROR(VLOOKUP('SAP Data'!$C737,'2021 Balance Sheet'!$B$7:$O$1335,'2021 Balance Sheet'!E$2, FALSE),0)</f>
        <v>0</v>
      </c>
      <c r="AE737" s="199">
        <f>IFERROR(VLOOKUP('SAP Data'!$C737,'2021 Balance Sheet'!$B$7:$O$1335,'2021 Balance Sheet'!F$2, FALSE),0)</f>
        <v>0</v>
      </c>
      <c r="AF737" s="199">
        <f>IFERROR(VLOOKUP('SAP Data'!$C737,'2021 Balance Sheet'!$B$7:$O$1335,'2021 Balance Sheet'!G$2, FALSE),0)</f>
        <v>0</v>
      </c>
      <c r="AG737" s="199">
        <f>IFERROR(VLOOKUP('SAP Data'!$C737,'2021 Balance Sheet'!$B$7:$O$1335,'2021 Balance Sheet'!H$2, FALSE),0)</f>
        <v>0</v>
      </c>
      <c r="AH737" s="199">
        <f>IFERROR(VLOOKUP('SAP Data'!$C737,'2021 Balance Sheet'!$B$7:$O$1335,'2021 Balance Sheet'!I$2, FALSE),0)</f>
        <v>0</v>
      </c>
      <c r="AI737" s="199">
        <f>IFERROR(VLOOKUP('SAP Data'!$C737,'2021 Balance Sheet'!$B$7:$O$1335,'2021 Balance Sheet'!J$2, FALSE),0)</f>
        <v>0</v>
      </c>
      <c r="AJ737" s="199">
        <f>IFERROR(VLOOKUP('SAP Data'!$C737,'2021 Balance Sheet'!$B$7:$O$1335,'2021 Balance Sheet'!K$2, FALSE),0)</f>
        <v>0</v>
      </c>
      <c r="AK737" s="199">
        <f>IFERROR(VLOOKUP('SAP Data'!$C737,'2021 Balance Sheet'!$B$7:$O$1335,'2021 Balance Sheet'!L$2, FALSE),0)</f>
        <v>0</v>
      </c>
      <c r="AL737" s="199">
        <f>IFERROR(VLOOKUP('SAP Data'!$C737,'2021 Balance Sheet'!$B$7:$O$1335,'2021 Balance Sheet'!M$2, FALSE),0)</f>
        <v>0</v>
      </c>
      <c r="AM737" s="199">
        <f>IFERROR(VLOOKUP('SAP Data'!$C737,'2021 Balance Sheet'!$B$7:$O$1335,'2021 Balance Sheet'!N$2, FALSE),0)</f>
        <v>0</v>
      </c>
      <c r="AN737" s="199">
        <f>IFERROR(VLOOKUP('SAP Data'!$C737,'2021 Balance Sheet'!$B$7:$O$1335,'2021 Balance Sheet'!O$2, FALSE),0)</f>
        <v>0</v>
      </c>
      <c r="AO737" s="198">
        <f t="shared" si="23"/>
        <v>0</v>
      </c>
    </row>
    <row r="738" spans="1:75" ht="15.75" thickBot="1" x14ac:dyDescent="0.3">
      <c r="A738" s="26" t="str">
        <f t="shared" si="24"/>
        <v>501008</v>
      </c>
      <c r="B738" s="150" t="s">
        <v>3354</v>
      </c>
      <c r="C738" s="153" t="s">
        <v>3355</v>
      </c>
      <c r="D738" s="125"/>
      <c r="E738" s="139"/>
      <c r="F738" s="139"/>
      <c r="G738" s="139"/>
      <c r="H738" s="139"/>
      <c r="I738" s="139"/>
      <c r="J738" s="139"/>
      <c r="K738" s="139"/>
      <c r="L738" s="139"/>
      <c r="M738" s="139"/>
      <c r="N738" s="139"/>
      <c r="O738" s="139"/>
      <c r="P738" s="139"/>
      <c r="Q738" s="199">
        <v>0</v>
      </c>
      <c r="R738" s="199">
        <v>0</v>
      </c>
      <c r="S738" s="199">
        <v>0</v>
      </c>
      <c r="T738" s="199">
        <v>0</v>
      </c>
      <c r="U738" s="199">
        <v>0</v>
      </c>
      <c r="V738" s="199">
        <v>0</v>
      </c>
      <c r="W738" s="199">
        <v>0</v>
      </c>
      <c r="X738" s="199">
        <v>0</v>
      </c>
      <c r="Y738" s="199">
        <v>0</v>
      </c>
      <c r="Z738" s="199">
        <v>0</v>
      </c>
      <c r="AA738" s="199">
        <v>0</v>
      </c>
      <c r="AB738" s="199">
        <v>0</v>
      </c>
      <c r="AC738" s="199">
        <f>IFERROR(VLOOKUP('SAP Data'!$C738,'2021 Balance Sheet'!$B$7:$O$1335,'2021 Balance Sheet'!D$2, FALSE),0)</f>
        <v>0</v>
      </c>
      <c r="AD738" s="199">
        <f>IFERROR(VLOOKUP('SAP Data'!$C738,'2021 Balance Sheet'!$B$7:$O$1335,'2021 Balance Sheet'!E$2, FALSE),0)</f>
        <v>0</v>
      </c>
      <c r="AE738" s="199">
        <f>IFERROR(VLOOKUP('SAP Data'!$C738,'2021 Balance Sheet'!$B$7:$O$1335,'2021 Balance Sheet'!F$2, FALSE),0)</f>
        <v>0</v>
      </c>
      <c r="AF738" s="199">
        <f>IFERROR(VLOOKUP('SAP Data'!$C738,'2021 Balance Sheet'!$B$7:$O$1335,'2021 Balance Sheet'!G$2, FALSE),0)</f>
        <v>0</v>
      </c>
      <c r="AG738" s="199">
        <f>IFERROR(VLOOKUP('SAP Data'!$C738,'2021 Balance Sheet'!$B$7:$O$1335,'2021 Balance Sheet'!H$2, FALSE),0)</f>
        <v>0</v>
      </c>
      <c r="AH738" s="199">
        <f>IFERROR(VLOOKUP('SAP Data'!$C738,'2021 Balance Sheet'!$B$7:$O$1335,'2021 Balance Sheet'!I$2, FALSE),0)</f>
        <v>0</v>
      </c>
      <c r="AI738" s="199">
        <f>IFERROR(VLOOKUP('SAP Data'!$C738,'2021 Balance Sheet'!$B$7:$O$1335,'2021 Balance Sheet'!J$2, FALSE),0)</f>
        <v>0</v>
      </c>
      <c r="AJ738" s="199">
        <f>IFERROR(VLOOKUP('SAP Data'!$C738,'2021 Balance Sheet'!$B$7:$O$1335,'2021 Balance Sheet'!K$2, FALSE),0)</f>
        <v>0</v>
      </c>
      <c r="AK738" s="199">
        <f>IFERROR(VLOOKUP('SAP Data'!$C738,'2021 Balance Sheet'!$B$7:$O$1335,'2021 Balance Sheet'!L$2, FALSE),0)</f>
        <v>0</v>
      </c>
      <c r="AL738" s="199">
        <f>IFERROR(VLOOKUP('SAP Data'!$C738,'2021 Balance Sheet'!$B$7:$O$1335,'2021 Balance Sheet'!M$2, FALSE),0)</f>
        <v>0</v>
      </c>
      <c r="AM738" s="199">
        <f>IFERROR(VLOOKUP('SAP Data'!$C738,'2021 Balance Sheet'!$B$7:$O$1335,'2021 Balance Sheet'!N$2, FALSE),0)</f>
        <v>0</v>
      </c>
      <c r="AN738" s="199">
        <f>IFERROR(VLOOKUP('SAP Data'!$C738,'2021 Balance Sheet'!$B$7:$O$1335,'2021 Balance Sheet'!O$2, FALSE),0)</f>
        <v>0</v>
      </c>
      <c r="AO738" s="198">
        <f t="shared" si="23"/>
        <v>0</v>
      </c>
    </row>
    <row r="739" spans="1:75" ht="15.75" thickBot="1" x14ac:dyDescent="0.3">
      <c r="A739" s="26" t="str">
        <f t="shared" si="24"/>
        <v>501009</v>
      </c>
      <c r="B739" s="150" t="s">
        <v>3356</v>
      </c>
      <c r="C739" s="153" t="s">
        <v>3357</v>
      </c>
      <c r="D739" s="125"/>
      <c r="E739" s="139"/>
      <c r="F739" s="139"/>
      <c r="G739" s="139"/>
      <c r="H739" s="139"/>
      <c r="I739" s="139"/>
      <c r="J739" s="139"/>
      <c r="K739" s="139"/>
      <c r="L739" s="139"/>
      <c r="M739" s="139"/>
      <c r="N739" s="139"/>
      <c r="O739" s="139"/>
      <c r="P739" s="139"/>
      <c r="Q739" s="199">
        <v>0</v>
      </c>
      <c r="R739" s="199">
        <v>0</v>
      </c>
      <c r="S739" s="199">
        <v>0</v>
      </c>
      <c r="T739" s="199">
        <v>0</v>
      </c>
      <c r="U739" s="199">
        <v>0</v>
      </c>
      <c r="V739" s="199">
        <v>0</v>
      </c>
      <c r="W739" s="199">
        <v>0</v>
      </c>
      <c r="X739" s="199">
        <v>0</v>
      </c>
      <c r="Y739" s="199">
        <v>0</v>
      </c>
      <c r="Z739" s="199">
        <v>0</v>
      </c>
      <c r="AA739" s="199">
        <v>0</v>
      </c>
      <c r="AB739" s="199">
        <v>0</v>
      </c>
      <c r="AC739" s="199">
        <f>IFERROR(VLOOKUP('SAP Data'!$C739,'2021 Balance Sheet'!$B$7:$O$1335,'2021 Balance Sheet'!D$2, FALSE),0)</f>
        <v>0</v>
      </c>
      <c r="AD739" s="199">
        <f>IFERROR(VLOOKUP('SAP Data'!$C739,'2021 Balance Sheet'!$B$7:$O$1335,'2021 Balance Sheet'!E$2, FALSE),0)</f>
        <v>0</v>
      </c>
      <c r="AE739" s="199">
        <f>IFERROR(VLOOKUP('SAP Data'!$C739,'2021 Balance Sheet'!$B$7:$O$1335,'2021 Balance Sheet'!F$2, FALSE),0)</f>
        <v>0</v>
      </c>
      <c r="AF739" s="199">
        <f>IFERROR(VLOOKUP('SAP Data'!$C739,'2021 Balance Sheet'!$B$7:$O$1335,'2021 Balance Sheet'!G$2, FALSE),0)</f>
        <v>0</v>
      </c>
      <c r="AG739" s="199">
        <f>IFERROR(VLOOKUP('SAP Data'!$C739,'2021 Balance Sheet'!$B$7:$O$1335,'2021 Balance Sheet'!H$2, FALSE),0)</f>
        <v>0</v>
      </c>
      <c r="AH739" s="199">
        <f>IFERROR(VLOOKUP('SAP Data'!$C739,'2021 Balance Sheet'!$B$7:$O$1335,'2021 Balance Sheet'!I$2, FALSE),0)</f>
        <v>0</v>
      </c>
      <c r="AI739" s="199">
        <f>IFERROR(VLOOKUP('SAP Data'!$C739,'2021 Balance Sheet'!$B$7:$O$1335,'2021 Balance Sheet'!J$2, FALSE),0)</f>
        <v>0</v>
      </c>
      <c r="AJ739" s="199">
        <f>IFERROR(VLOOKUP('SAP Data'!$C739,'2021 Balance Sheet'!$B$7:$O$1335,'2021 Balance Sheet'!K$2, FALSE),0)</f>
        <v>0</v>
      </c>
      <c r="AK739" s="199">
        <f>IFERROR(VLOOKUP('SAP Data'!$C739,'2021 Balance Sheet'!$B$7:$O$1335,'2021 Balance Sheet'!L$2, FALSE),0)</f>
        <v>0</v>
      </c>
      <c r="AL739" s="199">
        <f>IFERROR(VLOOKUP('SAP Data'!$C739,'2021 Balance Sheet'!$B$7:$O$1335,'2021 Balance Sheet'!M$2, FALSE),0)</f>
        <v>0</v>
      </c>
      <c r="AM739" s="199">
        <f>IFERROR(VLOOKUP('SAP Data'!$C739,'2021 Balance Sheet'!$B$7:$O$1335,'2021 Balance Sheet'!N$2, FALSE),0)</f>
        <v>0</v>
      </c>
      <c r="AN739" s="199">
        <f>IFERROR(VLOOKUP('SAP Data'!$C739,'2021 Balance Sheet'!$B$7:$O$1335,'2021 Balance Sheet'!O$2, FALSE),0)</f>
        <v>0</v>
      </c>
      <c r="AO739" s="198">
        <f t="shared" si="23"/>
        <v>0</v>
      </c>
    </row>
    <row r="740" spans="1:75" ht="15.75" thickBot="1" x14ac:dyDescent="0.3">
      <c r="A740" s="26" t="str">
        <f t="shared" si="24"/>
        <v>501100</v>
      </c>
      <c r="B740" s="150" t="s">
        <v>1739</v>
      </c>
      <c r="C740" s="153" t="s">
        <v>1740</v>
      </c>
      <c r="D740" s="125" t="s">
        <v>1657</v>
      </c>
      <c r="E740" s="140">
        <v>12092.77</v>
      </c>
      <c r="F740" s="140">
        <v>57295.62</v>
      </c>
      <c r="G740" s="140">
        <v>103228.22</v>
      </c>
      <c r="H740" s="140">
        <v>204590.9</v>
      </c>
      <c r="I740" s="140">
        <v>243056.98</v>
      </c>
      <c r="J740" s="140">
        <v>293183.18</v>
      </c>
      <c r="K740" s="140">
        <v>309781.15000000002</v>
      </c>
      <c r="L740" s="140">
        <v>347978.96</v>
      </c>
      <c r="M740" s="140">
        <v>420597.79</v>
      </c>
      <c r="N740" s="140">
        <v>448565.99</v>
      </c>
      <c r="O740" s="140">
        <v>520610.99</v>
      </c>
      <c r="P740" s="140">
        <v>583202.06999999995</v>
      </c>
      <c r="Q740" s="199">
        <v>25557.55</v>
      </c>
      <c r="R740" s="199">
        <v>128787.43</v>
      </c>
      <c r="S740" s="199">
        <v>211059.35</v>
      </c>
      <c r="T740" s="199">
        <v>258898.93</v>
      </c>
      <c r="U740" s="199">
        <v>304796.32</v>
      </c>
      <c r="V740" s="199">
        <v>313553.90000000002</v>
      </c>
      <c r="W740" s="199">
        <v>353215.9</v>
      </c>
      <c r="X740" s="199">
        <v>362277.04</v>
      </c>
      <c r="Y740" s="199">
        <v>407065.54</v>
      </c>
      <c r="Z740" s="199">
        <v>423527.33</v>
      </c>
      <c r="AA740" s="199">
        <v>435308.74</v>
      </c>
      <c r="AB740" s="199">
        <v>444571.34</v>
      </c>
      <c r="AC740" s="199">
        <f>IFERROR(VLOOKUP('SAP Data'!$C740,'2021 Balance Sheet'!$B$7:$O$1335,'2021 Balance Sheet'!D$2, FALSE),0)</f>
        <v>53479.25</v>
      </c>
      <c r="AD740" s="199">
        <f>IFERROR(VLOOKUP('SAP Data'!$C740,'2021 Balance Sheet'!$B$7:$O$1335,'2021 Balance Sheet'!E$2, FALSE),0)</f>
        <v>210901.21</v>
      </c>
      <c r="AE740" s="199">
        <f>IFERROR(VLOOKUP('SAP Data'!$C740,'2021 Balance Sheet'!$B$7:$O$1335,'2021 Balance Sheet'!F$2, FALSE),0)</f>
        <v>373767.78</v>
      </c>
      <c r="AF740" s="199">
        <f>IFERROR(VLOOKUP('SAP Data'!$C740,'2021 Balance Sheet'!$B$7:$O$1335,'2021 Balance Sheet'!G$2, FALSE),0)</f>
        <v>398901.37</v>
      </c>
      <c r="AG740" s="199">
        <f>IFERROR(VLOOKUP('SAP Data'!$C740,'2021 Balance Sheet'!$B$7:$O$1335,'2021 Balance Sheet'!H$2, FALSE),0)</f>
        <v>423831.68</v>
      </c>
      <c r="AH740" s="199">
        <f>IFERROR(VLOOKUP('SAP Data'!$C740,'2021 Balance Sheet'!$B$7:$O$1335,'2021 Balance Sheet'!I$2, FALSE),0)</f>
        <v>451696.96</v>
      </c>
      <c r="AI740" s="199">
        <f>IFERROR(VLOOKUP('SAP Data'!$C740,'2021 Balance Sheet'!$B$7:$O$1335,'2021 Balance Sheet'!J$2, FALSE),0)</f>
        <v>483750.46</v>
      </c>
      <c r="AJ740" s="199">
        <f>IFERROR(VLOOKUP('SAP Data'!$C740,'2021 Balance Sheet'!$B$7:$O$1335,'2021 Balance Sheet'!K$2, FALSE),0)</f>
        <v>506950</v>
      </c>
      <c r="AK740" s="199">
        <f>IFERROR(VLOOKUP('SAP Data'!$C740,'2021 Balance Sheet'!$B$7:$O$1335,'2021 Balance Sheet'!L$2, FALSE),0)</f>
        <v>533705.75</v>
      </c>
      <c r="AL740" s="199">
        <f>IFERROR(VLOOKUP('SAP Data'!$C740,'2021 Balance Sheet'!$B$7:$O$1335,'2021 Balance Sheet'!M$2, FALSE),0)</f>
        <v>650136.94999999995</v>
      </c>
      <c r="AM740" s="199">
        <f>IFERROR(VLOOKUP('SAP Data'!$C740,'2021 Balance Sheet'!$B$7:$O$1335,'2021 Balance Sheet'!N$2, FALSE),0)</f>
        <v>703450.9</v>
      </c>
      <c r="AN740" s="199">
        <f>IFERROR(VLOOKUP('SAP Data'!$C740,'2021 Balance Sheet'!$B$7:$O$1335,'2021 Balance Sheet'!O$2, FALSE),0)</f>
        <v>764750.81</v>
      </c>
      <c r="AO740" s="198">
        <f t="shared" ref="AO740:AO805" si="25">AB740</f>
        <v>444571.34</v>
      </c>
    </row>
    <row r="741" spans="1:75" ht="15.75" thickBot="1" x14ac:dyDescent="0.3">
      <c r="A741" s="26" t="str">
        <f t="shared" ref="A741:A806" si="26">RIGHT(C741,6)</f>
        <v>501200</v>
      </c>
      <c r="B741" s="150" t="s">
        <v>1741</v>
      </c>
      <c r="C741" s="153" t="s">
        <v>1742</v>
      </c>
      <c r="D741" s="125" t="s">
        <v>1657</v>
      </c>
      <c r="E741" s="139">
        <v>3150</v>
      </c>
      <c r="F741" s="139">
        <v>3531.27</v>
      </c>
      <c r="G741" s="139">
        <v>6681.27</v>
      </c>
      <c r="H741" s="139">
        <v>9831.27</v>
      </c>
      <c r="I741" s="139">
        <v>12981.27</v>
      </c>
      <c r="J741" s="139">
        <v>16131.27</v>
      </c>
      <c r="K741" s="139">
        <v>19281.27</v>
      </c>
      <c r="L741" s="139">
        <v>22431.27</v>
      </c>
      <c r="M741" s="139">
        <v>25581.27</v>
      </c>
      <c r="N741" s="139">
        <v>28731.27</v>
      </c>
      <c r="O741" s="139">
        <v>31881.27</v>
      </c>
      <c r="P741" s="139">
        <v>35031.269999999997</v>
      </c>
      <c r="Q741" s="199">
        <v>3150</v>
      </c>
      <c r="R741" s="199">
        <v>6300</v>
      </c>
      <c r="S741" s="199">
        <v>9450</v>
      </c>
      <c r="T741" s="199">
        <v>12600</v>
      </c>
      <c r="U741" s="199">
        <v>15750</v>
      </c>
      <c r="V741" s="199">
        <v>18900</v>
      </c>
      <c r="W741" s="199">
        <v>22550</v>
      </c>
      <c r="X741" s="199">
        <v>26200</v>
      </c>
      <c r="Y741" s="199">
        <v>29850</v>
      </c>
      <c r="Z741" s="199">
        <v>33500</v>
      </c>
      <c r="AA741" s="199">
        <v>37150</v>
      </c>
      <c r="AB741" s="199">
        <v>40800</v>
      </c>
      <c r="AC741" s="199">
        <f>IFERROR(VLOOKUP('SAP Data'!$C741,'2021 Balance Sheet'!$B$7:$O$1335,'2021 Balance Sheet'!D$2, FALSE),0)</f>
        <v>3650</v>
      </c>
      <c r="AD741" s="199">
        <f>IFERROR(VLOOKUP('SAP Data'!$C741,'2021 Balance Sheet'!$B$7:$O$1335,'2021 Balance Sheet'!E$2, FALSE),0)</f>
        <v>7300</v>
      </c>
      <c r="AE741" s="199">
        <f>IFERROR(VLOOKUP('SAP Data'!$C741,'2021 Balance Sheet'!$B$7:$O$1335,'2021 Balance Sheet'!F$2, FALSE),0)</f>
        <v>10950</v>
      </c>
      <c r="AF741" s="199">
        <f>IFERROR(VLOOKUP('SAP Data'!$C741,'2021 Balance Sheet'!$B$7:$O$1335,'2021 Balance Sheet'!G$2, FALSE),0)</f>
        <v>14600</v>
      </c>
      <c r="AG741" s="199">
        <f>IFERROR(VLOOKUP('SAP Data'!$C741,'2021 Balance Sheet'!$B$7:$O$1335,'2021 Balance Sheet'!H$2, FALSE),0)</f>
        <v>17987.5</v>
      </c>
      <c r="AH741" s="199">
        <f>IFERROR(VLOOKUP('SAP Data'!$C741,'2021 Balance Sheet'!$B$7:$O$1335,'2021 Balance Sheet'!I$2, FALSE),0)</f>
        <v>21112.5</v>
      </c>
      <c r="AI741" s="199">
        <f>IFERROR(VLOOKUP('SAP Data'!$C741,'2021 Balance Sheet'!$B$7:$O$1335,'2021 Balance Sheet'!J$2, FALSE),0)</f>
        <v>24237.5</v>
      </c>
      <c r="AJ741" s="199">
        <f>IFERROR(VLOOKUP('SAP Data'!$C741,'2021 Balance Sheet'!$B$7:$O$1335,'2021 Balance Sheet'!K$2, FALSE),0)</f>
        <v>27362.5</v>
      </c>
      <c r="AK741" s="199">
        <f>IFERROR(VLOOKUP('SAP Data'!$C741,'2021 Balance Sheet'!$B$7:$O$1335,'2021 Balance Sheet'!L$2, FALSE),0)</f>
        <v>30487.5</v>
      </c>
      <c r="AL741" s="199">
        <f>IFERROR(VLOOKUP('SAP Data'!$C741,'2021 Balance Sheet'!$B$7:$O$1335,'2021 Balance Sheet'!M$2, FALSE),0)</f>
        <v>33612.5</v>
      </c>
      <c r="AM741" s="199">
        <f>IFERROR(VLOOKUP('SAP Data'!$C741,'2021 Balance Sheet'!$B$7:$O$1335,'2021 Balance Sheet'!N$2, FALSE),0)</f>
        <v>37489.57</v>
      </c>
      <c r="AN741" s="199">
        <f>IFERROR(VLOOKUP('SAP Data'!$C741,'2021 Balance Sheet'!$B$7:$O$1335,'2021 Balance Sheet'!O$2, FALSE),0)</f>
        <v>40614.57</v>
      </c>
      <c r="AO741" s="198">
        <f t="shared" si="25"/>
        <v>40800</v>
      </c>
    </row>
    <row r="742" spans="1:75" ht="15.75" thickBot="1" x14ac:dyDescent="0.3">
      <c r="A742" s="26" t="str">
        <f t="shared" si="26"/>
        <v>501300</v>
      </c>
      <c r="B742" s="150" t="s">
        <v>1743</v>
      </c>
      <c r="C742" s="153" t="s">
        <v>1744</v>
      </c>
      <c r="D742" s="125" t="s">
        <v>1657</v>
      </c>
      <c r="E742" s="140">
        <v>25338.38</v>
      </c>
      <c r="F742" s="140">
        <v>49936.67</v>
      </c>
      <c r="G742" s="140">
        <v>74464.05</v>
      </c>
      <c r="H742" s="140">
        <v>95355.42</v>
      </c>
      <c r="I742" s="140">
        <v>111124.77</v>
      </c>
      <c r="J742" s="140">
        <v>132425.91</v>
      </c>
      <c r="K742" s="140">
        <v>145428.09</v>
      </c>
      <c r="L742" s="140">
        <v>159882.21</v>
      </c>
      <c r="M742" s="140">
        <v>175336.18</v>
      </c>
      <c r="N742" s="140">
        <v>202342.84</v>
      </c>
      <c r="O742" s="140">
        <v>231846.04</v>
      </c>
      <c r="P742" s="140">
        <v>277779.07</v>
      </c>
      <c r="Q742" s="199">
        <v>31373.41</v>
      </c>
      <c r="R742" s="199">
        <v>54765.16</v>
      </c>
      <c r="S742" s="199">
        <v>74219.839999999997</v>
      </c>
      <c r="T742" s="199">
        <v>85315.78</v>
      </c>
      <c r="U742" s="199">
        <v>99809.37</v>
      </c>
      <c r="V742" s="199">
        <v>113385.37</v>
      </c>
      <c r="W742" s="199">
        <v>128766.11</v>
      </c>
      <c r="X742" s="199">
        <v>144904.19</v>
      </c>
      <c r="Y742" s="199">
        <v>165930.62</v>
      </c>
      <c r="Z742" s="199">
        <v>189998.23</v>
      </c>
      <c r="AA742" s="199">
        <v>230812.17</v>
      </c>
      <c r="AB742" s="199">
        <v>265785.08</v>
      </c>
      <c r="AC742" s="199">
        <f>IFERROR(VLOOKUP('SAP Data'!$C742,'2021 Balance Sheet'!$B$7:$O$1335,'2021 Balance Sheet'!D$2, FALSE),0)</f>
        <v>22010.21</v>
      </c>
      <c r="AD742" s="199">
        <f>IFERROR(VLOOKUP('SAP Data'!$C742,'2021 Balance Sheet'!$B$7:$O$1335,'2021 Balance Sheet'!E$2, FALSE),0)</f>
        <v>47162.48</v>
      </c>
      <c r="AE742" s="199">
        <f>IFERROR(VLOOKUP('SAP Data'!$C742,'2021 Balance Sheet'!$B$7:$O$1335,'2021 Balance Sheet'!F$2, FALSE),0)</f>
        <v>74275.83</v>
      </c>
      <c r="AF742" s="199">
        <f>IFERROR(VLOOKUP('SAP Data'!$C742,'2021 Balance Sheet'!$B$7:$O$1335,'2021 Balance Sheet'!G$2, FALSE),0)</f>
        <v>99661.69</v>
      </c>
      <c r="AG742" s="199">
        <f>IFERROR(VLOOKUP('SAP Data'!$C742,'2021 Balance Sheet'!$B$7:$O$1335,'2021 Balance Sheet'!H$2, FALSE),0)</f>
        <v>129119.66</v>
      </c>
      <c r="AH742" s="199">
        <f>IFERROR(VLOOKUP('SAP Data'!$C742,'2021 Balance Sheet'!$B$7:$O$1335,'2021 Balance Sheet'!I$2, FALSE),0)</f>
        <v>148311.19</v>
      </c>
      <c r="AI742" s="199">
        <f>IFERROR(VLOOKUP('SAP Data'!$C742,'2021 Balance Sheet'!$B$7:$O$1335,'2021 Balance Sheet'!J$2, FALSE),0)</f>
        <v>165600.10999999999</v>
      </c>
      <c r="AJ742" s="199">
        <f>IFERROR(VLOOKUP('SAP Data'!$C742,'2021 Balance Sheet'!$B$7:$O$1335,'2021 Balance Sheet'!K$2, FALSE),0)</f>
        <v>183803.64</v>
      </c>
      <c r="AK742" s="199">
        <f>IFERROR(VLOOKUP('SAP Data'!$C742,'2021 Balance Sheet'!$B$7:$O$1335,'2021 Balance Sheet'!L$2, FALSE),0)</f>
        <v>205170.34</v>
      </c>
      <c r="AL742" s="199">
        <f>IFERROR(VLOOKUP('SAP Data'!$C742,'2021 Balance Sheet'!$B$7:$O$1335,'2021 Balance Sheet'!M$2, FALSE),0)</f>
        <v>244778.87</v>
      </c>
      <c r="AM742" s="199">
        <f>IFERROR(VLOOKUP('SAP Data'!$C742,'2021 Balance Sheet'!$B$7:$O$1335,'2021 Balance Sheet'!N$2, FALSE),0)</f>
        <v>278516.18</v>
      </c>
      <c r="AN742" s="199">
        <f>IFERROR(VLOOKUP('SAP Data'!$C742,'2021 Balance Sheet'!$B$7:$O$1335,'2021 Balance Sheet'!O$2, FALSE),0)</f>
        <v>314521.32</v>
      </c>
      <c r="AO742" s="198">
        <f t="shared" si="25"/>
        <v>265785.08</v>
      </c>
    </row>
    <row r="743" spans="1:75" ht="15.75" thickBot="1" x14ac:dyDescent="0.3">
      <c r="A743" s="26" t="str">
        <f t="shared" si="26"/>
        <v>501400</v>
      </c>
      <c r="B743" s="150" t="s">
        <v>1745</v>
      </c>
      <c r="C743" s="153" t="s">
        <v>1746</v>
      </c>
      <c r="D743" s="125" t="s">
        <v>1657</v>
      </c>
      <c r="E743" s="139">
        <v>751296.77</v>
      </c>
      <c r="F743" s="139">
        <v>2653124.14</v>
      </c>
      <c r="G743" s="139">
        <v>3851419.25</v>
      </c>
      <c r="H743" s="139">
        <v>5205139.25</v>
      </c>
      <c r="I743" s="139">
        <v>7152055.0099999998</v>
      </c>
      <c r="J743" s="139">
        <v>8597630.8000000007</v>
      </c>
      <c r="K743" s="139">
        <v>9685108</v>
      </c>
      <c r="L743" s="139">
        <v>13077334.48</v>
      </c>
      <c r="M743" s="139">
        <v>14612164.48</v>
      </c>
      <c r="N743" s="139">
        <v>16021850.24</v>
      </c>
      <c r="O743" s="139">
        <v>17651826.469999999</v>
      </c>
      <c r="P743" s="139">
        <v>18507373.859999999</v>
      </c>
      <c r="Q743" s="199">
        <v>1389577.73</v>
      </c>
      <c r="R743" s="199">
        <v>3194624.83</v>
      </c>
      <c r="S743" s="199">
        <v>3927884.6</v>
      </c>
      <c r="T743" s="199">
        <v>5395764.7199999997</v>
      </c>
      <c r="U743" s="199">
        <v>6202823.1900000004</v>
      </c>
      <c r="V743" s="199">
        <v>7294350</v>
      </c>
      <c r="W743" s="199">
        <v>8028910.3899999997</v>
      </c>
      <c r="X743" s="199">
        <v>9358618.7400000002</v>
      </c>
      <c r="Y743" s="199">
        <v>10843247.43</v>
      </c>
      <c r="Z743" s="199">
        <v>11402915.84</v>
      </c>
      <c r="AA743" s="199">
        <v>11952952.99</v>
      </c>
      <c r="AB743" s="199">
        <v>12806455.890000001</v>
      </c>
      <c r="AC743" s="199">
        <f>IFERROR(VLOOKUP('SAP Data'!$C743,'2021 Balance Sheet'!$B$7:$O$1335,'2021 Balance Sheet'!D$2, FALSE),0)</f>
        <v>1503167.47</v>
      </c>
      <c r="AD743" s="199">
        <f>IFERROR(VLOOKUP('SAP Data'!$C743,'2021 Balance Sheet'!$B$7:$O$1335,'2021 Balance Sheet'!E$2, FALSE),0)</f>
        <v>2113097.98</v>
      </c>
      <c r="AE743" s="199">
        <f>IFERROR(VLOOKUP('SAP Data'!$C743,'2021 Balance Sheet'!$B$7:$O$1335,'2021 Balance Sheet'!F$2, FALSE),0)</f>
        <v>3183327.85</v>
      </c>
      <c r="AF743" s="199">
        <f>IFERROR(VLOOKUP('SAP Data'!$C743,'2021 Balance Sheet'!$B$7:$O$1335,'2021 Balance Sheet'!G$2, FALSE),0)</f>
        <v>3807739.08</v>
      </c>
      <c r="AG743" s="199">
        <f>IFERROR(VLOOKUP('SAP Data'!$C743,'2021 Balance Sheet'!$B$7:$O$1335,'2021 Balance Sheet'!H$2, FALSE),0)</f>
        <v>4489682.54</v>
      </c>
      <c r="AH743" s="199">
        <f>IFERROR(VLOOKUP('SAP Data'!$C743,'2021 Balance Sheet'!$B$7:$O$1335,'2021 Balance Sheet'!I$2, FALSE),0)</f>
        <v>5356975.5999999996</v>
      </c>
      <c r="AI743" s="199">
        <f>IFERROR(VLOOKUP('SAP Data'!$C743,'2021 Balance Sheet'!$B$7:$O$1335,'2021 Balance Sheet'!J$2, FALSE),0)</f>
        <v>5935565.1100000003</v>
      </c>
      <c r="AJ743" s="199">
        <f>IFERROR(VLOOKUP('SAP Data'!$C743,'2021 Balance Sheet'!$B$7:$O$1335,'2021 Balance Sheet'!K$2, FALSE),0)</f>
        <v>7120140.6100000003</v>
      </c>
      <c r="AK743" s="199">
        <f>IFERROR(VLOOKUP('SAP Data'!$C743,'2021 Balance Sheet'!$B$7:$O$1335,'2021 Balance Sheet'!L$2, FALSE),0)</f>
        <v>7927598.0899999999</v>
      </c>
      <c r="AL743" s="199">
        <f>IFERROR(VLOOKUP('SAP Data'!$C743,'2021 Balance Sheet'!$B$7:$O$1335,'2021 Balance Sheet'!M$2, FALSE),0)</f>
        <v>8259630.46</v>
      </c>
      <c r="AM743" s="199">
        <f>IFERROR(VLOOKUP('SAP Data'!$C743,'2021 Balance Sheet'!$B$7:$O$1335,'2021 Balance Sheet'!N$2, FALSE),0)</f>
        <v>9278583.5</v>
      </c>
      <c r="AN743" s="199">
        <f>IFERROR(VLOOKUP('SAP Data'!$C743,'2021 Balance Sheet'!$B$7:$O$1335,'2021 Balance Sheet'!O$2, FALSE),0)</f>
        <v>10135201.380000001</v>
      </c>
      <c r="AO743" s="198">
        <f t="shared" si="25"/>
        <v>12806455.890000001</v>
      </c>
    </row>
    <row r="744" spans="1:75" ht="15.75" thickBot="1" x14ac:dyDescent="0.3">
      <c r="A744" s="26" t="str">
        <f t="shared" si="26"/>
        <v>501401</v>
      </c>
      <c r="B744" s="150" t="s">
        <v>1747</v>
      </c>
      <c r="C744" s="153" t="s">
        <v>1748</v>
      </c>
      <c r="D744" s="125" t="s">
        <v>1657</v>
      </c>
      <c r="E744" s="140">
        <v>771908.93</v>
      </c>
      <c r="F744" s="140">
        <v>1488742.48</v>
      </c>
      <c r="G744" s="140">
        <v>2124268.5699999998</v>
      </c>
      <c r="H744" s="140">
        <v>3256235.04</v>
      </c>
      <c r="I744" s="140">
        <v>4106023.84</v>
      </c>
      <c r="J744" s="140">
        <v>4906616.4000000004</v>
      </c>
      <c r="K744" s="140">
        <v>5938461.5099999998</v>
      </c>
      <c r="L744" s="140">
        <v>6777590.6100000003</v>
      </c>
      <c r="M744" s="140">
        <v>7609343.2199999997</v>
      </c>
      <c r="N744" s="140">
        <v>8542635.3100000005</v>
      </c>
      <c r="O744" s="140">
        <v>9327067.0500000007</v>
      </c>
      <c r="P744" s="140">
        <v>10037971.09</v>
      </c>
      <c r="Q744" s="199">
        <v>1738381.08</v>
      </c>
      <c r="R744" s="199">
        <v>2531381.29</v>
      </c>
      <c r="S744" s="199">
        <v>3350147.94</v>
      </c>
      <c r="T744" s="199">
        <v>4376089.18</v>
      </c>
      <c r="U744" s="199">
        <v>5267522.87</v>
      </c>
      <c r="V744" s="199">
        <v>6110970.5800000001</v>
      </c>
      <c r="W744" s="199">
        <v>7130930.0800000001</v>
      </c>
      <c r="X744" s="199">
        <v>8070298.6900000004</v>
      </c>
      <c r="Y744" s="199">
        <v>8815175.8599999994</v>
      </c>
      <c r="Z744" s="199">
        <v>9964938.1199999992</v>
      </c>
      <c r="AA744" s="199">
        <v>10882181.390000001</v>
      </c>
      <c r="AB744" s="199">
        <v>11807172</v>
      </c>
      <c r="AC744" s="199">
        <f>IFERROR(VLOOKUP('SAP Data'!$C744,'2021 Balance Sheet'!$B$7:$O$1335,'2021 Balance Sheet'!D$2, FALSE),0)</f>
        <v>647967.16</v>
      </c>
      <c r="AD744" s="199">
        <f>IFERROR(VLOOKUP('SAP Data'!$C744,'2021 Balance Sheet'!$B$7:$O$1335,'2021 Balance Sheet'!E$2, FALSE),0)</f>
        <v>1235543.1299999999</v>
      </c>
      <c r="AE744" s="199">
        <f>IFERROR(VLOOKUP('SAP Data'!$C744,'2021 Balance Sheet'!$B$7:$O$1335,'2021 Balance Sheet'!F$2, FALSE),0)</f>
        <v>2489532.5499999998</v>
      </c>
      <c r="AF744" s="199">
        <f>IFERROR(VLOOKUP('SAP Data'!$C744,'2021 Balance Sheet'!$B$7:$O$1335,'2021 Balance Sheet'!G$2, FALSE),0)</f>
        <v>3565950.58</v>
      </c>
      <c r="AG744" s="199">
        <f>IFERROR(VLOOKUP('SAP Data'!$C744,'2021 Balance Sheet'!$B$7:$O$1335,'2021 Balance Sheet'!H$2, FALSE),0)</f>
        <v>4397301.7300000004</v>
      </c>
      <c r="AH744" s="199">
        <f>IFERROR(VLOOKUP('SAP Data'!$C744,'2021 Balance Sheet'!$B$7:$O$1335,'2021 Balance Sheet'!I$2, FALSE),0)</f>
        <v>5165129.04</v>
      </c>
      <c r="AI744" s="199">
        <f>IFERROR(VLOOKUP('SAP Data'!$C744,'2021 Balance Sheet'!$B$7:$O$1335,'2021 Balance Sheet'!J$2, FALSE),0)</f>
        <v>6020104.5300000003</v>
      </c>
      <c r="AJ744" s="199">
        <f>IFERROR(VLOOKUP('SAP Data'!$C744,'2021 Balance Sheet'!$B$7:$O$1335,'2021 Balance Sheet'!K$2, FALSE),0)</f>
        <v>6864722.7699999996</v>
      </c>
      <c r="AK744" s="199">
        <f>IFERROR(VLOOKUP('SAP Data'!$C744,'2021 Balance Sheet'!$B$7:$O$1335,'2021 Balance Sheet'!L$2, FALSE),0)</f>
        <v>7901799.6100000003</v>
      </c>
      <c r="AL744" s="199">
        <f>IFERROR(VLOOKUP('SAP Data'!$C744,'2021 Balance Sheet'!$B$7:$O$1335,'2021 Balance Sheet'!M$2, FALSE),0)</f>
        <v>8959874.4499999993</v>
      </c>
      <c r="AM744" s="199">
        <f>IFERROR(VLOOKUP('SAP Data'!$C744,'2021 Balance Sheet'!$B$7:$O$1335,'2021 Balance Sheet'!N$2, FALSE),0)</f>
        <v>9687642.2100000009</v>
      </c>
      <c r="AN744" s="199">
        <f>IFERROR(VLOOKUP('SAP Data'!$C744,'2021 Balance Sheet'!$B$7:$O$1335,'2021 Balance Sheet'!O$2, FALSE),0)</f>
        <v>10494132.789999999</v>
      </c>
      <c r="AO744" s="198">
        <f t="shared" si="25"/>
        <v>11807172</v>
      </c>
    </row>
    <row r="745" spans="1:75" ht="15.75" thickBot="1" x14ac:dyDescent="0.3">
      <c r="A745" s="26" t="str">
        <f t="shared" si="26"/>
        <v>501402</v>
      </c>
      <c r="B745" s="150" t="s">
        <v>1749</v>
      </c>
      <c r="C745" s="153" t="s">
        <v>1750</v>
      </c>
      <c r="D745" s="125" t="s">
        <v>1657</v>
      </c>
      <c r="E745" s="139">
        <v>145529.26</v>
      </c>
      <c r="F745" s="139">
        <v>364211.65</v>
      </c>
      <c r="G745" s="139">
        <v>470351.22</v>
      </c>
      <c r="H745" s="139">
        <v>746226.91</v>
      </c>
      <c r="I745" s="139">
        <v>1072447.71</v>
      </c>
      <c r="J745" s="139">
        <v>1337365.06</v>
      </c>
      <c r="K745" s="139">
        <v>2232404.91</v>
      </c>
      <c r="L745" s="139">
        <v>2446898.69</v>
      </c>
      <c r="M745" s="139">
        <v>2768079.6</v>
      </c>
      <c r="N745" s="139">
        <v>3043120.14</v>
      </c>
      <c r="O745" s="139">
        <v>3317097.89</v>
      </c>
      <c r="P745" s="139">
        <v>3493501.96</v>
      </c>
      <c r="Q745" s="199">
        <v>181566.25</v>
      </c>
      <c r="R745" s="199">
        <v>339278.4</v>
      </c>
      <c r="S745" s="199">
        <v>555786.15</v>
      </c>
      <c r="T745" s="199">
        <v>768227.51</v>
      </c>
      <c r="U745" s="199">
        <v>940624.83</v>
      </c>
      <c r="V745" s="199">
        <v>1220700.58</v>
      </c>
      <c r="W745" s="199">
        <v>2010796.67</v>
      </c>
      <c r="X745" s="199">
        <v>2389434.36</v>
      </c>
      <c r="Y745" s="199">
        <v>2575923.4700000002</v>
      </c>
      <c r="Z745" s="199">
        <v>2980558.58</v>
      </c>
      <c r="AA745" s="199">
        <v>3138733.04</v>
      </c>
      <c r="AB745" s="199">
        <v>3318030.67</v>
      </c>
      <c r="AC745" s="199">
        <f>IFERROR(VLOOKUP('SAP Data'!$C745,'2021 Balance Sheet'!$B$7:$O$1335,'2021 Balance Sheet'!D$2, FALSE),0)</f>
        <v>163415.91</v>
      </c>
      <c r="AD745" s="199">
        <f>IFERROR(VLOOKUP('SAP Data'!$C745,'2021 Balance Sheet'!$B$7:$O$1335,'2021 Balance Sheet'!E$2, FALSE),0)</f>
        <v>289384.19</v>
      </c>
      <c r="AE745" s="199">
        <f>IFERROR(VLOOKUP('SAP Data'!$C745,'2021 Balance Sheet'!$B$7:$O$1335,'2021 Balance Sheet'!F$2, FALSE),0)</f>
        <v>525404.30000000005</v>
      </c>
      <c r="AF745" s="199">
        <f>IFERROR(VLOOKUP('SAP Data'!$C745,'2021 Balance Sheet'!$B$7:$O$1335,'2021 Balance Sheet'!G$2, FALSE),0)</f>
        <v>812663.79</v>
      </c>
      <c r="AG745" s="199">
        <f>IFERROR(VLOOKUP('SAP Data'!$C745,'2021 Balance Sheet'!$B$7:$O$1335,'2021 Balance Sheet'!H$2, FALSE),0)</f>
        <v>1007780.3</v>
      </c>
      <c r="AH745" s="199">
        <f>IFERROR(VLOOKUP('SAP Data'!$C745,'2021 Balance Sheet'!$B$7:$O$1335,'2021 Balance Sheet'!I$2, FALSE),0)</f>
        <v>1214628.97</v>
      </c>
      <c r="AI745" s="199">
        <f>IFERROR(VLOOKUP('SAP Data'!$C745,'2021 Balance Sheet'!$B$7:$O$1335,'2021 Balance Sheet'!J$2, FALSE),0)</f>
        <v>1437935.56</v>
      </c>
      <c r="AJ745" s="199">
        <f>IFERROR(VLOOKUP('SAP Data'!$C745,'2021 Balance Sheet'!$B$7:$O$1335,'2021 Balance Sheet'!K$2, FALSE),0)</f>
        <v>1653545.45</v>
      </c>
      <c r="AK745" s="199">
        <f>IFERROR(VLOOKUP('SAP Data'!$C745,'2021 Balance Sheet'!$B$7:$O$1335,'2021 Balance Sheet'!L$2, FALSE),0)</f>
        <v>1985271.21</v>
      </c>
      <c r="AL745" s="199">
        <f>IFERROR(VLOOKUP('SAP Data'!$C745,'2021 Balance Sheet'!$B$7:$O$1335,'2021 Balance Sheet'!M$2, FALSE),0)</f>
        <v>2232451.4700000002</v>
      </c>
      <c r="AM745" s="199">
        <f>IFERROR(VLOOKUP('SAP Data'!$C745,'2021 Balance Sheet'!$B$7:$O$1335,'2021 Balance Sheet'!N$2, FALSE),0)</f>
        <v>2389175.02</v>
      </c>
      <c r="AN745" s="199">
        <f>IFERROR(VLOOKUP('SAP Data'!$C745,'2021 Balance Sheet'!$B$7:$O$1335,'2021 Balance Sheet'!O$2, FALSE),0)</f>
        <v>2882083.75</v>
      </c>
      <c r="AO745" s="198">
        <f t="shared" si="25"/>
        <v>3318030.67</v>
      </c>
    </row>
    <row r="746" spans="1:75" ht="15.75" thickBot="1" x14ac:dyDescent="0.3">
      <c r="A746" s="26" t="str">
        <f t="shared" si="26"/>
        <v>501403</v>
      </c>
      <c r="B746" s="150" t="s">
        <v>1751</v>
      </c>
      <c r="C746" s="153" t="s">
        <v>1752</v>
      </c>
      <c r="D746" s="125" t="s">
        <v>1657</v>
      </c>
      <c r="E746" s="140">
        <v>4783.04</v>
      </c>
      <c r="F746" s="140">
        <v>11949.08</v>
      </c>
      <c r="G746" s="140">
        <v>15509.28</v>
      </c>
      <c r="H746" s="140">
        <v>22308.880000000001</v>
      </c>
      <c r="I746" s="140">
        <v>27674.62</v>
      </c>
      <c r="J746" s="140">
        <v>31275.14</v>
      </c>
      <c r="K746" s="140">
        <v>37149.86</v>
      </c>
      <c r="L746" s="140">
        <v>41389.22</v>
      </c>
      <c r="M746" s="140">
        <v>45995.92</v>
      </c>
      <c r="N746" s="140">
        <v>53383.28</v>
      </c>
      <c r="O746" s="140">
        <v>60864.1</v>
      </c>
      <c r="P746" s="140">
        <v>65964.08</v>
      </c>
      <c r="Q746" s="199">
        <v>3405.74</v>
      </c>
      <c r="R746" s="199">
        <v>7197.9</v>
      </c>
      <c r="S746" s="199">
        <v>10109.68</v>
      </c>
      <c r="T746" s="199">
        <v>13385.53</v>
      </c>
      <c r="U746" s="199">
        <v>19668.099999999999</v>
      </c>
      <c r="V746" s="199">
        <v>24431.23</v>
      </c>
      <c r="W746" s="199">
        <v>31841.37</v>
      </c>
      <c r="X746" s="199">
        <v>34586.04</v>
      </c>
      <c r="Y746" s="199">
        <v>37831.1</v>
      </c>
      <c r="Z746" s="199">
        <v>44298.92</v>
      </c>
      <c r="AA746" s="199">
        <v>47933.41</v>
      </c>
      <c r="AB746" s="199">
        <v>31047.56</v>
      </c>
      <c r="AC746" s="199">
        <f>IFERROR(VLOOKUP('SAP Data'!$C746,'2021 Balance Sheet'!$B$7:$O$1335,'2021 Balance Sheet'!D$2, FALSE),0)</f>
        <v>5255.95</v>
      </c>
      <c r="AD746" s="199">
        <f>IFERROR(VLOOKUP('SAP Data'!$C746,'2021 Balance Sheet'!$B$7:$O$1335,'2021 Balance Sheet'!E$2, FALSE),0)</f>
        <v>8675.92</v>
      </c>
      <c r="AE746" s="199">
        <f>IFERROR(VLOOKUP('SAP Data'!$C746,'2021 Balance Sheet'!$B$7:$O$1335,'2021 Balance Sheet'!F$2, FALSE),0)</f>
        <v>14023.14</v>
      </c>
      <c r="AF746" s="199">
        <f>IFERROR(VLOOKUP('SAP Data'!$C746,'2021 Balance Sheet'!$B$7:$O$1335,'2021 Balance Sheet'!G$2, FALSE),0)</f>
        <v>20459.47</v>
      </c>
      <c r="AG746" s="199">
        <f>IFERROR(VLOOKUP('SAP Data'!$C746,'2021 Balance Sheet'!$B$7:$O$1335,'2021 Balance Sheet'!H$2, FALSE),0)</f>
        <v>24537.4</v>
      </c>
      <c r="AH746" s="199">
        <f>IFERROR(VLOOKUP('SAP Data'!$C746,'2021 Balance Sheet'!$B$7:$O$1335,'2021 Balance Sheet'!I$2, FALSE),0)</f>
        <v>28733.119999999999</v>
      </c>
      <c r="AI746" s="199">
        <f>IFERROR(VLOOKUP('SAP Data'!$C746,'2021 Balance Sheet'!$B$7:$O$1335,'2021 Balance Sheet'!J$2, FALSE),0)</f>
        <v>36086.629999999997</v>
      </c>
      <c r="AJ746" s="199">
        <f>IFERROR(VLOOKUP('SAP Data'!$C746,'2021 Balance Sheet'!$B$7:$O$1335,'2021 Balance Sheet'!K$2, FALSE),0)</f>
        <v>40627.620000000003</v>
      </c>
      <c r="AK746" s="199">
        <f>IFERROR(VLOOKUP('SAP Data'!$C746,'2021 Balance Sheet'!$B$7:$O$1335,'2021 Balance Sheet'!L$2, FALSE),0)</f>
        <v>46151.199999999997</v>
      </c>
      <c r="AL746" s="199">
        <f>IFERROR(VLOOKUP('SAP Data'!$C746,'2021 Balance Sheet'!$B$7:$O$1335,'2021 Balance Sheet'!M$2, FALSE),0)</f>
        <v>50992.34</v>
      </c>
      <c r="AM746" s="199">
        <f>IFERROR(VLOOKUP('SAP Data'!$C746,'2021 Balance Sheet'!$B$7:$O$1335,'2021 Balance Sheet'!N$2, FALSE),0)</f>
        <v>55203.11</v>
      </c>
      <c r="AN746" s="199">
        <f>IFERROR(VLOOKUP('SAP Data'!$C746,'2021 Balance Sheet'!$B$7:$O$1335,'2021 Balance Sheet'!O$2, FALSE),0)</f>
        <v>59920.68</v>
      </c>
      <c r="AO746" s="198">
        <f t="shared" si="25"/>
        <v>31047.56</v>
      </c>
    </row>
    <row r="747" spans="1:75" ht="15.75" thickBot="1" x14ac:dyDescent="0.3">
      <c r="A747" s="26" t="str">
        <f t="shared" si="26"/>
        <v>501404</v>
      </c>
      <c r="B747" s="150" t="s">
        <v>1753</v>
      </c>
      <c r="C747" s="153" t="s">
        <v>1754</v>
      </c>
      <c r="D747" s="125" t="s">
        <v>1657</v>
      </c>
      <c r="E747" s="139">
        <v>0</v>
      </c>
      <c r="F747" s="139">
        <v>0</v>
      </c>
      <c r="G747" s="139">
        <v>0</v>
      </c>
      <c r="H747" s="139">
        <v>502.68</v>
      </c>
      <c r="I747" s="139">
        <v>502.68</v>
      </c>
      <c r="J747" s="139">
        <v>592.67999999999995</v>
      </c>
      <c r="K747" s="139">
        <v>592.67999999999995</v>
      </c>
      <c r="L747" s="139">
        <v>657.94</v>
      </c>
      <c r="M747" s="139">
        <v>657.94</v>
      </c>
      <c r="N747" s="139">
        <v>657.94</v>
      </c>
      <c r="O747" s="139">
        <v>657.94</v>
      </c>
      <c r="P747" s="139">
        <v>657.94</v>
      </c>
      <c r="Q747" s="199">
        <v>0</v>
      </c>
      <c r="R747" s="199">
        <v>0</v>
      </c>
      <c r="S747" s="199">
        <v>0</v>
      </c>
      <c r="T747" s="199">
        <v>0</v>
      </c>
      <c r="U747" s="199">
        <v>0</v>
      </c>
      <c r="V747" s="199">
        <v>0</v>
      </c>
      <c r="W747" s="199">
        <v>0</v>
      </c>
      <c r="X747" s="199">
        <v>0</v>
      </c>
      <c r="Y747" s="199">
        <v>0</v>
      </c>
      <c r="Z747" s="199">
        <v>0</v>
      </c>
      <c r="AA747" s="199">
        <v>0</v>
      </c>
      <c r="AB747" s="199">
        <v>0</v>
      </c>
      <c r="AC747" s="199">
        <f>IFERROR(VLOOKUP('SAP Data'!$C747,'2021 Balance Sheet'!$B$7:$O$1335,'2021 Balance Sheet'!D$2, FALSE),0)</f>
        <v>0</v>
      </c>
      <c r="AD747" s="199">
        <f>IFERROR(VLOOKUP('SAP Data'!$C747,'2021 Balance Sheet'!$B$7:$O$1335,'2021 Balance Sheet'!E$2, FALSE),0)</f>
        <v>0</v>
      </c>
      <c r="AE747" s="199">
        <f>IFERROR(VLOOKUP('SAP Data'!$C747,'2021 Balance Sheet'!$B$7:$O$1335,'2021 Balance Sheet'!F$2, FALSE),0)</f>
        <v>0</v>
      </c>
      <c r="AF747" s="199">
        <f>IFERROR(VLOOKUP('SAP Data'!$C747,'2021 Balance Sheet'!$B$7:$O$1335,'2021 Balance Sheet'!G$2, FALSE),0)</f>
        <v>0</v>
      </c>
      <c r="AG747" s="199">
        <f>IFERROR(VLOOKUP('SAP Data'!$C747,'2021 Balance Sheet'!$B$7:$O$1335,'2021 Balance Sheet'!H$2, FALSE),0)</f>
        <v>0</v>
      </c>
      <c r="AH747" s="199">
        <f>IFERROR(VLOOKUP('SAP Data'!$C747,'2021 Balance Sheet'!$B$7:$O$1335,'2021 Balance Sheet'!I$2, FALSE),0)</f>
        <v>0</v>
      </c>
      <c r="AI747" s="199">
        <f>IFERROR(VLOOKUP('SAP Data'!$C747,'2021 Balance Sheet'!$B$7:$O$1335,'2021 Balance Sheet'!J$2, FALSE),0)</f>
        <v>0</v>
      </c>
      <c r="AJ747" s="199">
        <f>IFERROR(VLOOKUP('SAP Data'!$C747,'2021 Balance Sheet'!$B$7:$O$1335,'2021 Balance Sheet'!K$2, FALSE),0)</f>
        <v>0</v>
      </c>
      <c r="AK747" s="199">
        <f>IFERROR(VLOOKUP('SAP Data'!$C747,'2021 Balance Sheet'!$B$7:$O$1335,'2021 Balance Sheet'!L$2, FALSE),0)</f>
        <v>0</v>
      </c>
      <c r="AL747" s="199">
        <f>IFERROR(VLOOKUP('SAP Data'!$C747,'2021 Balance Sheet'!$B$7:$O$1335,'2021 Balance Sheet'!M$2, FALSE),0)</f>
        <v>0</v>
      </c>
      <c r="AM747" s="199">
        <f>IFERROR(VLOOKUP('SAP Data'!$C747,'2021 Balance Sheet'!$B$7:$O$1335,'2021 Balance Sheet'!N$2, FALSE),0)</f>
        <v>686.09</v>
      </c>
      <c r="AN747" s="199">
        <f>IFERROR(VLOOKUP('SAP Data'!$C747,'2021 Balance Sheet'!$B$7:$O$1335,'2021 Balance Sheet'!O$2, FALSE),0)</f>
        <v>1351.15</v>
      </c>
      <c r="AO747" s="198">
        <f t="shared" si="25"/>
        <v>0</v>
      </c>
    </row>
    <row r="748" spans="1:75" ht="15.75" thickBot="1" x14ac:dyDescent="0.3">
      <c r="A748" s="26" t="str">
        <f t="shared" si="26"/>
        <v>501405</v>
      </c>
      <c r="B748" s="150" t="s">
        <v>3358</v>
      </c>
      <c r="C748" s="153" t="s">
        <v>3359</v>
      </c>
      <c r="D748" s="125"/>
      <c r="E748" s="139"/>
      <c r="F748" s="139"/>
      <c r="G748" s="139"/>
      <c r="H748" s="139"/>
      <c r="I748" s="139"/>
      <c r="J748" s="139"/>
      <c r="K748" s="139"/>
      <c r="L748" s="139"/>
      <c r="M748" s="139"/>
      <c r="N748" s="139"/>
      <c r="O748" s="139"/>
      <c r="P748" s="139"/>
      <c r="Q748" s="199">
        <v>0</v>
      </c>
      <c r="R748" s="199">
        <v>0</v>
      </c>
      <c r="S748" s="199">
        <v>0</v>
      </c>
      <c r="T748" s="199">
        <v>0</v>
      </c>
      <c r="U748" s="199">
        <v>0</v>
      </c>
      <c r="V748" s="199">
        <v>0</v>
      </c>
      <c r="W748" s="199">
        <v>0</v>
      </c>
      <c r="X748" s="199">
        <v>0</v>
      </c>
      <c r="Y748" s="199">
        <v>0</v>
      </c>
      <c r="Z748" s="199">
        <v>0</v>
      </c>
      <c r="AA748" s="199">
        <v>0</v>
      </c>
      <c r="AB748" s="199">
        <v>0</v>
      </c>
      <c r="AC748" s="199">
        <f>IFERROR(VLOOKUP('SAP Data'!$C748,'2021 Balance Sheet'!$B$7:$O$1335,'2021 Balance Sheet'!D$2, FALSE),0)</f>
        <v>0</v>
      </c>
      <c r="AD748" s="199">
        <f>IFERROR(VLOOKUP('SAP Data'!$C748,'2021 Balance Sheet'!$B$7:$O$1335,'2021 Balance Sheet'!E$2, FALSE),0)</f>
        <v>0</v>
      </c>
      <c r="AE748" s="199">
        <f>IFERROR(VLOOKUP('SAP Data'!$C748,'2021 Balance Sheet'!$B$7:$O$1335,'2021 Balance Sheet'!F$2, FALSE),0)</f>
        <v>0</v>
      </c>
      <c r="AF748" s="199">
        <f>IFERROR(VLOOKUP('SAP Data'!$C748,'2021 Balance Sheet'!$B$7:$O$1335,'2021 Balance Sheet'!G$2, FALSE),0)</f>
        <v>0</v>
      </c>
      <c r="AG748" s="199">
        <f>IFERROR(VLOOKUP('SAP Data'!$C748,'2021 Balance Sheet'!$B$7:$O$1335,'2021 Balance Sheet'!H$2, FALSE),0)</f>
        <v>0</v>
      </c>
      <c r="AH748" s="199">
        <f>IFERROR(VLOOKUP('SAP Data'!$C748,'2021 Balance Sheet'!$B$7:$O$1335,'2021 Balance Sheet'!I$2, FALSE),0)</f>
        <v>0</v>
      </c>
      <c r="AI748" s="199">
        <f>IFERROR(VLOOKUP('SAP Data'!$C748,'2021 Balance Sheet'!$B$7:$O$1335,'2021 Balance Sheet'!J$2, FALSE),0)</f>
        <v>0</v>
      </c>
      <c r="AJ748" s="199">
        <f>IFERROR(VLOOKUP('SAP Data'!$C748,'2021 Balance Sheet'!$B$7:$O$1335,'2021 Balance Sheet'!K$2, FALSE),0)</f>
        <v>0</v>
      </c>
      <c r="AK748" s="199">
        <f>IFERROR(VLOOKUP('SAP Data'!$C748,'2021 Balance Sheet'!$B$7:$O$1335,'2021 Balance Sheet'!L$2, FALSE),0)</f>
        <v>0</v>
      </c>
      <c r="AL748" s="199">
        <f>IFERROR(VLOOKUP('SAP Data'!$C748,'2021 Balance Sheet'!$B$7:$O$1335,'2021 Balance Sheet'!M$2, FALSE),0)</f>
        <v>0</v>
      </c>
      <c r="AM748" s="199">
        <f>IFERROR(VLOOKUP('SAP Data'!$C748,'2021 Balance Sheet'!$B$7:$O$1335,'2021 Balance Sheet'!N$2, FALSE),0)</f>
        <v>0</v>
      </c>
      <c r="AN748" s="199">
        <f>IFERROR(VLOOKUP('SAP Data'!$C748,'2021 Balance Sheet'!$B$7:$O$1335,'2021 Balance Sheet'!O$2, FALSE),0)</f>
        <v>0</v>
      </c>
      <c r="AO748" s="198">
        <f t="shared" si="25"/>
        <v>0</v>
      </c>
    </row>
    <row r="749" spans="1:75" ht="15.75" thickBot="1" x14ac:dyDescent="0.3">
      <c r="A749" s="26" t="str">
        <f t="shared" si="26"/>
        <v>501406</v>
      </c>
      <c r="B749" s="150" t="s">
        <v>3360</v>
      </c>
      <c r="C749" s="153" t="s">
        <v>3361</v>
      </c>
      <c r="D749" s="125"/>
      <c r="E749" s="139"/>
      <c r="F749" s="139"/>
      <c r="G749" s="139"/>
      <c r="H749" s="139"/>
      <c r="I749" s="139"/>
      <c r="J749" s="139"/>
      <c r="K749" s="139"/>
      <c r="L749" s="139"/>
      <c r="M749" s="139"/>
      <c r="N749" s="139"/>
      <c r="O749" s="139"/>
      <c r="P749" s="139"/>
      <c r="Q749" s="199">
        <v>0</v>
      </c>
      <c r="R749" s="199">
        <v>0</v>
      </c>
      <c r="S749" s="199">
        <v>0</v>
      </c>
      <c r="T749" s="199">
        <v>0</v>
      </c>
      <c r="U749" s="199">
        <v>0</v>
      </c>
      <c r="V749" s="199">
        <v>0</v>
      </c>
      <c r="W749" s="199">
        <v>0</v>
      </c>
      <c r="X749" s="199">
        <v>0</v>
      </c>
      <c r="Y749" s="199">
        <v>0</v>
      </c>
      <c r="Z749" s="199">
        <v>0</v>
      </c>
      <c r="AA749" s="199">
        <v>0</v>
      </c>
      <c r="AB749" s="199">
        <v>0</v>
      </c>
      <c r="AC749" s="199">
        <f>IFERROR(VLOOKUP('SAP Data'!$C749,'2021 Balance Sheet'!$B$7:$O$1335,'2021 Balance Sheet'!D$2, FALSE),0)</f>
        <v>0</v>
      </c>
      <c r="AD749" s="199">
        <f>IFERROR(VLOOKUP('SAP Data'!$C749,'2021 Balance Sheet'!$B$7:$O$1335,'2021 Balance Sheet'!E$2, FALSE),0)</f>
        <v>0</v>
      </c>
      <c r="AE749" s="199">
        <f>IFERROR(VLOOKUP('SAP Data'!$C749,'2021 Balance Sheet'!$B$7:$O$1335,'2021 Balance Sheet'!F$2, FALSE),0)</f>
        <v>0</v>
      </c>
      <c r="AF749" s="199">
        <f>IFERROR(VLOOKUP('SAP Data'!$C749,'2021 Balance Sheet'!$B$7:$O$1335,'2021 Balance Sheet'!G$2, FALSE),0)</f>
        <v>0</v>
      </c>
      <c r="AG749" s="199">
        <f>IFERROR(VLOOKUP('SAP Data'!$C749,'2021 Balance Sheet'!$B$7:$O$1335,'2021 Balance Sheet'!H$2, FALSE),0)</f>
        <v>0</v>
      </c>
      <c r="AH749" s="199">
        <f>IFERROR(VLOOKUP('SAP Data'!$C749,'2021 Balance Sheet'!$B$7:$O$1335,'2021 Balance Sheet'!I$2, FALSE),0)</f>
        <v>0</v>
      </c>
      <c r="AI749" s="199">
        <f>IFERROR(VLOOKUP('SAP Data'!$C749,'2021 Balance Sheet'!$B$7:$O$1335,'2021 Balance Sheet'!J$2, FALSE),0)</f>
        <v>0</v>
      </c>
      <c r="AJ749" s="199">
        <f>IFERROR(VLOOKUP('SAP Data'!$C749,'2021 Balance Sheet'!$B$7:$O$1335,'2021 Balance Sheet'!K$2, FALSE),0)</f>
        <v>0</v>
      </c>
      <c r="AK749" s="199">
        <f>IFERROR(VLOOKUP('SAP Data'!$C749,'2021 Balance Sheet'!$B$7:$O$1335,'2021 Balance Sheet'!L$2, FALSE),0)</f>
        <v>0</v>
      </c>
      <c r="AL749" s="199">
        <f>IFERROR(VLOOKUP('SAP Data'!$C749,'2021 Balance Sheet'!$B$7:$O$1335,'2021 Balance Sheet'!M$2, FALSE),0)</f>
        <v>0</v>
      </c>
      <c r="AM749" s="199">
        <f>IFERROR(VLOOKUP('SAP Data'!$C749,'2021 Balance Sheet'!$B$7:$O$1335,'2021 Balance Sheet'!N$2, FALSE),0)</f>
        <v>0</v>
      </c>
      <c r="AN749" s="199">
        <f>IFERROR(VLOOKUP('SAP Data'!$C749,'2021 Balance Sheet'!$B$7:$O$1335,'2021 Balance Sheet'!O$2, FALSE),0)</f>
        <v>0</v>
      </c>
      <c r="AO749" s="198">
        <f t="shared" si="25"/>
        <v>0</v>
      </c>
    </row>
    <row r="750" spans="1:75" ht="15.75" thickBot="1" x14ac:dyDescent="0.3">
      <c r="A750" s="26" t="str">
        <f t="shared" si="26"/>
        <v>501407</v>
      </c>
      <c r="B750" s="150" t="s">
        <v>2908</v>
      </c>
      <c r="C750" s="153" t="s">
        <v>2909</v>
      </c>
      <c r="D750" s="125" t="s">
        <v>1657</v>
      </c>
      <c r="E750" s="140">
        <v>0</v>
      </c>
      <c r="F750" s="140">
        <v>0</v>
      </c>
      <c r="G750" s="140">
        <v>0</v>
      </c>
      <c r="H750" s="140">
        <v>0</v>
      </c>
      <c r="I750" s="140">
        <v>0</v>
      </c>
      <c r="J750" s="140">
        <v>0</v>
      </c>
      <c r="K750" s="140">
        <v>311.72000000000003</v>
      </c>
      <c r="L750" s="140">
        <v>311.72000000000003</v>
      </c>
      <c r="M750" s="140">
        <v>311.72000000000003</v>
      </c>
      <c r="N750" s="140">
        <v>311.72000000000003</v>
      </c>
      <c r="O750" s="140">
        <v>311.72000000000003</v>
      </c>
      <c r="P750" s="140">
        <v>311.72000000000003</v>
      </c>
      <c r="Q750" s="199">
        <v>0</v>
      </c>
      <c r="R750" s="199">
        <v>0</v>
      </c>
      <c r="S750" s="199">
        <v>0</v>
      </c>
      <c r="T750" s="199">
        <v>0</v>
      </c>
      <c r="U750" s="199">
        <v>0</v>
      </c>
      <c r="V750" s="199">
        <v>0</v>
      </c>
      <c r="W750" s="199">
        <v>0</v>
      </c>
      <c r="X750" s="199">
        <v>0</v>
      </c>
      <c r="Y750" s="199">
        <v>0</v>
      </c>
      <c r="Z750" s="199">
        <v>0</v>
      </c>
      <c r="AA750" s="199">
        <v>0</v>
      </c>
      <c r="AB750" s="199">
        <v>0</v>
      </c>
      <c r="AC750" s="199">
        <f>IFERROR(VLOOKUP('SAP Data'!$C750,'2021 Balance Sheet'!$B$7:$O$1335,'2021 Balance Sheet'!D$2, FALSE),0)</f>
        <v>0</v>
      </c>
      <c r="AD750" s="199">
        <f>IFERROR(VLOOKUP('SAP Data'!$C750,'2021 Balance Sheet'!$B$7:$O$1335,'2021 Balance Sheet'!E$2, FALSE),0)</f>
        <v>0</v>
      </c>
      <c r="AE750" s="199">
        <f>IFERROR(VLOOKUP('SAP Data'!$C750,'2021 Balance Sheet'!$B$7:$O$1335,'2021 Balance Sheet'!F$2, FALSE),0)</f>
        <v>0</v>
      </c>
      <c r="AF750" s="199">
        <f>IFERROR(VLOOKUP('SAP Data'!$C750,'2021 Balance Sheet'!$B$7:$O$1335,'2021 Balance Sheet'!G$2, FALSE),0)</f>
        <v>0</v>
      </c>
      <c r="AG750" s="199">
        <f>IFERROR(VLOOKUP('SAP Data'!$C750,'2021 Balance Sheet'!$B$7:$O$1335,'2021 Balance Sheet'!H$2, FALSE),0)</f>
        <v>0</v>
      </c>
      <c r="AH750" s="199">
        <f>IFERROR(VLOOKUP('SAP Data'!$C750,'2021 Balance Sheet'!$B$7:$O$1335,'2021 Balance Sheet'!I$2, FALSE),0)</f>
        <v>0</v>
      </c>
      <c r="AI750" s="199">
        <f>IFERROR(VLOOKUP('SAP Data'!$C750,'2021 Balance Sheet'!$B$7:$O$1335,'2021 Balance Sheet'!J$2, FALSE),0)</f>
        <v>0</v>
      </c>
      <c r="AJ750" s="199">
        <f>IFERROR(VLOOKUP('SAP Data'!$C750,'2021 Balance Sheet'!$B$7:$O$1335,'2021 Balance Sheet'!K$2, FALSE),0)</f>
        <v>0</v>
      </c>
      <c r="AK750" s="199">
        <f>IFERROR(VLOOKUP('SAP Data'!$C750,'2021 Balance Sheet'!$B$7:$O$1335,'2021 Balance Sheet'!L$2, FALSE),0)</f>
        <v>0</v>
      </c>
      <c r="AL750" s="199">
        <f>IFERROR(VLOOKUP('SAP Data'!$C750,'2021 Balance Sheet'!$B$7:$O$1335,'2021 Balance Sheet'!M$2, FALSE),0)</f>
        <v>0</v>
      </c>
      <c r="AM750" s="199">
        <f>IFERROR(VLOOKUP('SAP Data'!$C750,'2021 Balance Sheet'!$B$7:$O$1335,'2021 Balance Sheet'!N$2, FALSE),0)</f>
        <v>0</v>
      </c>
      <c r="AN750" s="199">
        <f>IFERROR(VLOOKUP('SAP Data'!$C750,'2021 Balance Sheet'!$B$7:$O$1335,'2021 Balance Sheet'!O$2, FALSE),0)</f>
        <v>0</v>
      </c>
      <c r="AO750" s="198">
        <f t="shared" si="25"/>
        <v>0</v>
      </c>
    </row>
    <row r="751" spans="1:75" s="135" customFormat="1" ht="15.75" thickBot="1" x14ac:dyDescent="0.3">
      <c r="A751" s="26" t="str">
        <f t="shared" si="26"/>
        <v>501408</v>
      </c>
      <c r="B751" s="396" t="s">
        <v>4202</v>
      </c>
      <c r="C751" s="394" t="s">
        <v>4203</v>
      </c>
      <c r="D751" s="125"/>
      <c r="E751" s="140"/>
      <c r="F751" s="140"/>
      <c r="G751" s="140"/>
      <c r="H751" s="140"/>
      <c r="I751" s="140"/>
      <c r="J751" s="140"/>
      <c r="K751" s="140"/>
      <c r="L751" s="140"/>
      <c r="M751" s="140"/>
      <c r="N751" s="140"/>
      <c r="O751" s="140"/>
      <c r="P751" s="140"/>
      <c r="Q751" s="199"/>
      <c r="R751" s="199"/>
      <c r="S751" s="199"/>
      <c r="T751" s="199"/>
      <c r="U751" s="199"/>
      <c r="V751" s="199"/>
      <c r="W751" s="199"/>
      <c r="X751" s="199"/>
      <c r="Y751" s="199"/>
      <c r="Z751" s="199"/>
      <c r="AA751" s="199"/>
      <c r="AB751" s="199"/>
      <c r="AC751" s="199">
        <f>IFERROR(VLOOKUP('SAP Data'!$C751,'2021 Balance Sheet'!$B$7:$O$1335,'2021 Balance Sheet'!D$2, FALSE),0)</f>
        <v>0</v>
      </c>
      <c r="AD751" s="199">
        <f>IFERROR(VLOOKUP('SAP Data'!$C751,'2021 Balance Sheet'!$B$7:$O$1335,'2021 Balance Sheet'!E$2, FALSE),0)</f>
        <v>0</v>
      </c>
      <c r="AE751" s="199">
        <f>IFERROR(VLOOKUP('SAP Data'!$C751,'2021 Balance Sheet'!$B$7:$O$1335,'2021 Balance Sheet'!F$2, FALSE),0)</f>
        <v>0</v>
      </c>
      <c r="AF751" s="199">
        <f>IFERROR(VLOOKUP('SAP Data'!$C751,'2021 Balance Sheet'!$B$7:$O$1335,'2021 Balance Sheet'!G$2, FALSE),0)</f>
        <v>0</v>
      </c>
      <c r="AG751" s="199">
        <f>IFERROR(VLOOKUP('SAP Data'!$C751,'2021 Balance Sheet'!$B$7:$O$1335,'2021 Balance Sheet'!H$2, FALSE),0)</f>
        <v>0</v>
      </c>
      <c r="AH751" s="199">
        <f>IFERROR(VLOOKUP('SAP Data'!$C751,'2021 Balance Sheet'!$B$7:$O$1335,'2021 Balance Sheet'!I$2, FALSE),0)</f>
        <v>658.49</v>
      </c>
      <c r="AI751" s="199">
        <f>IFERROR(VLOOKUP('SAP Data'!$C751,'2021 Balance Sheet'!$B$7:$O$1335,'2021 Balance Sheet'!J$2, FALSE),0)</f>
        <v>658.49</v>
      </c>
      <c r="AJ751" s="199">
        <f>IFERROR(VLOOKUP('SAP Data'!$C751,'2021 Balance Sheet'!$B$7:$O$1335,'2021 Balance Sheet'!K$2, FALSE),0)</f>
        <v>658.49</v>
      </c>
      <c r="AK751" s="199">
        <f>IFERROR(VLOOKUP('SAP Data'!$C751,'2021 Balance Sheet'!$B$7:$O$1335,'2021 Balance Sheet'!L$2, FALSE),0)</f>
        <v>658.49</v>
      </c>
      <c r="AL751" s="199">
        <f>IFERROR(VLOOKUP('SAP Data'!$C751,'2021 Balance Sheet'!$B$7:$O$1335,'2021 Balance Sheet'!M$2, FALSE),0)</f>
        <v>658.49</v>
      </c>
      <c r="AM751" s="199">
        <f>IFERROR(VLOOKUP('SAP Data'!$C751,'2021 Balance Sheet'!$B$7:$O$1335,'2021 Balance Sheet'!N$2, FALSE),0)</f>
        <v>658.49</v>
      </c>
      <c r="AN751" s="199">
        <f>IFERROR(VLOOKUP('SAP Data'!$C751,'2021 Balance Sheet'!$B$7:$O$1335,'2021 Balance Sheet'!O$2, FALSE),0)</f>
        <v>658.49</v>
      </c>
      <c r="AO751" s="198">
        <f t="shared" ref="AO751" si="27">AB751</f>
        <v>0</v>
      </c>
      <c r="AP751" s="50"/>
      <c r="AQ751" s="50"/>
      <c r="AR751" s="50"/>
      <c r="AS751" s="50"/>
      <c r="AT751" s="50"/>
      <c r="AU751" s="50"/>
      <c r="AV751" s="50"/>
      <c r="AW751" s="50"/>
      <c r="AX751" s="50"/>
      <c r="AY751" s="50"/>
      <c r="AZ751" s="50"/>
      <c r="BA751" s="50"/>
      <c r="BB751" s="50"/>
      <c r="BC751" s="50"/>
      <c r="BD751" s="50"/>
      <c r="BE751" s="50"/>
      <c r="BF751" s="50"/>
      <c r="BG751" s="50"/>
      <c r="BH751" s="50"/>
      <c r="BI751" s="50"/>
      <c r="BJ751" s="50"/>
      <c r="BK751" s="50"/>
      <c r="BL751" s="50"/>
      <c r="BM751" s="50"/>
      <c r="BN751" s="50"/>
      <c r="BO751" s="50"/>
      <c r="BP751" s="50"/>
      <c r="BQ751" s="50"/>
      <c r="BR751" s="50"/>
      <c r="BS751" s="50"/>
      <c r="BT751" s="50"/>
      <c r="BU751" s="50"/>
      <c r="BV751" s="50"/>
      <c r="BW751" s="50"/>
    </row>
    <row r="752" spans="1:75" ht="15.75" thickBot="1" x14ac:dyDescent="0.3">
      <c r="A752" s="26" t="str">
        <f t="shared" si="26"/>
        <v>501409</v>
      </c>
      <c r="B752" s="150" t="s">
        <v>2968</v>
      </c>
      <c r="C752" s="153" t="s">
        <v>2969</v>
      </c>
      <c r="D752" s="125" t="s">
        <v>1657</v>
      </c>
      <c r="E752" s="139"/>
      <c r="F752" s="139"/>
      <c r="G752" s="139"/>
      <c r="H752" s="139"/>
      <c r="I752" s="139"/>
      <c r="J752" s="139"/>
      <c r="K752" s="139"/>
      <c r="L752" s="139"/>
      <c r="M752" s="139"/>
      <c r="N752" s="139">
        <v>20113</v>
      </c>
      <c r="O752" s="139">
        <v>20113</v>
      </c>
      <c r="P752" s="139">
        <v>20113</v>
      </c>
      <c r="Q752" s="199">
        <v>0</v>
      </c>
      <c r="R752" s="199">
        <v>0</v>
      </c>
      <c r="S752" s="199">
        <v>0</v>
      </c>
      <c r="T752" s="199">
        <v>0</v>
      </c>
      <c r="U752" s="199">
        <v>0</v>
      </c>
      <c r="V752" s="199">
        <v>0</v>
      </c>
      <c r="W752" s="199">
        <v>0</v>
      </c>
      <c r="X752" s="199">
        <v>0</v>
      </c>
      <c r="Y752" s="199">
        <v>0</v>
      </c>
      <c r="Z752" s="199">
        <v>0</v>
      </c>
      <c r="AA752" s="199">
        <v>0</v>
      </c>
      <c r="AB752" s="199">
        <v>0</v>
      </c>
      <c r="AC752" s="199">
        <f>IFERROR(VLOOKUP('SAP Data'!$C752,'2021 Balance Sheet'!$B$7:$O$1335,'2021 Balance Sheet'!D$2, FALSE),0)</f>
        <v>0</v>
      </c>
      <c r="AD752" s="199">
        <f>IFERROR(VLOOKUP('SAP Data'!$C752,'2021 Balance Sheet'!$B$7:$O$1335,'2021 Balance Sheet'!E$2, FALSE),0)</f>
        <v>0</v>
      </c>
      <c r="AE752" s="199">
        <f>IFERROR(VLOOKUP('SAP Data'!$C752,'2021 Balance Sheet'!$B$7:$O$1335,'2021 Balance Sheet'!F$2, FALSE),0)</f>
        <v>0</v>
      </c>
      <c r="AF752" s="199">
        <f>IFERROR(VLOOKUP('SAP Data'!$C752,'2021 Balance Sheet'!$B$7:$O$1335,'2021 Balance Sheet'!G$2, FALSE),0)</f>
        <v>0</v>
      </c>
      <c r="AG752" s="199">
        <f>IFERROR(VLOOKUP('SAP Data'!$C752,'2021 Balance Sheet'!$B$7:$O$1335,'2021 Balance Sheet'!H$2, FALSE),0)</f>
        <v>0</v>
      </c>
      <c r="AH752" s="199">
        <f>IFERROR(VLOOKUP('SAP Data'!$C752,'2021 Balance Sheet'!$B$7:$O$1335,'2021 Balance Sheet'!I$2, FALSE),0)</f>
        <v>0</v>
      </c>
      <c r="AI752" s="199">
        <f>IFERROR(VLOOKUP('SAP Data'!$C752,'2021 Balance Sheet'!$B$7:$O$1335,'2021 Balance Sheet'!J$2, FALSE),0)</f>
        <v>0</v>
      </c>
      <c r="AJ752" s="199">
        <f>IFERROR(VLOOKUP('SAP Data'!$C752,'2021 Balance Sheet'!$B$7:$O$1335,'2021 Balance Sheet'!K$2, FALSE),0)</f>
        <v>0</v>
      </c>
      <c r="AK752" s="199">
        <f>IFERROR(VLOOKUP('SAP Data'!$C752,'2021 Balance Sheet'!$B$7:$O$1335,'2021 Balance Sheet'!L$2, FALSE),0)</f>
        <v>0</v>
      </c>
      <c r="AL752" s="199">
        <f>IFERROR(VLOOKUP('SAP Data'!$C752,'2021 Balance Sheet'!$B$7:$O$1335,'2021 Balance Sheet'!M$2, FALSE),0)</f>
        <v>0</v>
      </c>
      <c r="AM752" s="199">
        <f>IFERROR(VLOOKUP('SAP Data'!$C752,'2021 Balance Sheet'!$B$7:$O$1335,'2021 Balance Sheet'!N$2, FALSE),0)</f>
        <v>0</v>
      </c>
      <c r="AN752" s="199">
        <f>IFERROR(VLOOKUP('SAP Data'!$C752,'2021 Balance Sheet'!$B$7:$O$1335,'2021 Balance Sheet'!O$2, FALSE),0)</f>
        <v>0</v>
      </c>
      <c r="AO752" s="198">
        <f t="shared" si="25"/>
        <v>0</v>
      </c>
    </row>
    <row r="753" spans="1:41" ht="15.75" thickBot="1" x14ac:dyDescent="0.3">
      <c r="A753" s="26" t="str">
        <f t="shared" si="26"/>
        <v>501410</v>
      </c>
      <c r="B753" s="150" t="s">
        <v>1755</v>
      </c>
      <c r="C753" s="153" t="s">
        <v>3362</v>
      </c>
      <c r="D753" s="125"/>
      <c r="E753" s="139"/>
      <c r="F753" s="139"/>
      <c r="G753" s="139"/>
      <c r="H753" s="139"/>
      <c r="I753" s="139"/>
      <c r="J753" s="139"/>
      <c r="K753" s="139"/>
      <c r="L753" s="139"/>
      <c r="M753" s="139"/>
      <c r="N753" s="139"/>
      <c r="O753" s="139"/>
      <c r="P753" s="139"/>
      <c r="Q753" s="199">
        <v>0</v>
      </c>
      <c r="R753" s="199">
        <v>0</v>
      </c>
      <c r="S753" s="199">
        <v>0</v>
      </c>
      <c r="T753" s="199">
        <v>0</v>
      </c>
      <c r="U753" s="199">
        <v>0</v>
      </c>
      <c r="V753" s="199">
        <v>0</v>
      </c>
      <c r="W753" s="199">
        <v>0</v>
      </c>
      <c r="X753" s="199">
        <v>0</v>
      </c>
      <c r="Y753" s="199">
        <v>0</v>
      </c>
      <c r="Z753" s="199">
        <v>0</v>
      </c>
      <c r="AA753" s="199">
        <v>0</v>
      </c>
      <c r="AB753" s="199">
        <v>0</v>
      </c>
      <c r="AC753" s="199">
        <f>IFERROR(VLOOKUP('SAP Data'!$C753,'2021 Balance Sheet'!$B$7:$O$1335,'2021 Balance Sheet'!D$2, FALSE),0)</f>
        <v>0</v>
      </c>
      <c r="AD753" s="199">
        <f>IFERROR(VLOOKUP('SAP Data'!$C753,'2021 Balance Sheet'!$B$7:$O$1335,'2021 Balance Sheet'!E$2, FALSE),0)</f>
        <v>0</v>
      </c>
      <c r="AE753" s="199">
        <f>IFERROR(VLOOKUP('SAP Data'!$C753,'2021 Balance Sheet'!$B$7:$O$1335,'2021 Balance Sheet'!F$2, FALSE),0)</f>
        <v>0</v>
      </c>
      <c r="AF753" s="199">
        <f>IFERROR(VLOOKUP('SAP Data'!$C753,'2021 Balance Sheet'!$B$7:$O$1335,'2021 Balance Sheet'!G$2, FALSE),0)</f>
        <v>0</v>
      </c>
      <c r="AG753" s="199">
        <f>IFERROR(VLOOKUP('SAP Data'!$C753,'2021 Balance Sheet'!$B$7:$O$1335,'2021 Balance Sheet'!H$2, FALSE),0)</f>
        <v>0</v>
      </c>
      <c r="AH753" s="199">
        <f>IFERROR(VLOOKUP('SAP Data'!$C753,'2021 Balance Sheet'!$B$7:$O$1335,'2021 Balance Sheet'!I$2, FALSE),0)</f>
        <v>0</v>
      </c>
      <c r="AI753" s="199">
        <f>IFERROR(VLOOKUP('SAP Data'!$C753,'2021 Balance Sheet'!$B$7:$O$1335,'2021 Balance Sheet'!J$2, FALSE),0)</f>
        <v>0</v>
      </c>
      <c r="AJ753" s="199">
        <f>IFERROR(VLOOKUP('SAP Data'!$C753,'2021 Balance Sheet'!$B$7:$O$1335,'2021 Balance Sheet'!K$2, FALSE),0)</f>
        <v>0</v>
      </c>
      <c r="AK753" s="199">
        <f>IFERROR(VLOOKUP('SAP Data'!$C753,'2021 Balance Sheet'!$B$7:$O$1335,'2021 Balance Sheet'!L$2, FALSE),0)</f>
        <v>0</v>
      </c>
      <c r="AL753" s="199">
        <f>IFERROR(VLOOKUP('SAP Data'!$C753,'2021 Balance Sheet'!$B$7:$O$1335,'2021 Balance Sheet'!M$2, FALSE),0)</f>
        <v>0</v>
      </c>
      <c r="AM753" s="199">
        <f>IFERROR(VLOOKUP('SAP Data'!$C753,'2021 Balance Sheet'!$B$7:$O$1335,'2021 Balance Sheet'!N$2, FALSE),0)</f>
        <v>0</v>
      </c>
      <c r="AN753" s="199">
        <f>IFERROR(VLOOKUP('SAP Data'!$C753,'2021 Balance Sheet'!$B$7:$O$1335,'2021 Balance Sheet'!O$2, FALSE),0)</f>
        <v>0</v>
      </c>
      <c r="AO753" s="198">
        <f t="shared" si="25"/>
        <v>0</v>
      </c>
    </row>
    <row r="754" spans="1:41" ht="15.75" thickBot="1" x14ac:dyDescent="0.3">
      <c r="A754" s="26" t="str">
        <f t="shared" si="26"/>
        <v>501411</v>
      </c>
      <c r="B754" s="150" t="s">
        <v>1755</v>
      </c>
      <c r="C754" s="153" t="s">
        <v>1756</v>
      </c>
      <c r="D754" s="125" t="s">
        <v>1657</v>
      </c>
      <c r="E754" s="139"/>
      <c r="F754" s="139"/>
      <c r="G754" s="139"/>
      <c r="H754" s="139"/>
      <c r="I754" s="139"/>
      <c r="J754" s="139"/>
      <c r="K754" s="139"/>
      <c r="L754" s="139"/>
      <c r="M754" s="139"/>
      <c r="N754" s="139"/>
      <c r="O754" s="139"/>
      <c r="P754" s="139"/>
      <c r="Q754" s="199">
        <v>0</v>
      </c>
      <c r="R754" s="199">
        <v>0</v>
      </c>
      <c r="S754" s="199">
        <v>0</v>
      </c>
      <c r="T754" s="199">
        <v>0</v>
      </c>
      <c r="U754" s="199">
        <v>0</v>
      </c>
      <c r="V754" s="199">
        <v>0</v>
      </c>
      <c r="W754" s="199">
        <v>0</v>
      </c>
      <c r="X754" s="199">
        <v>0</v>
      </c>
      <c r="Y754" s="199">
        <v>0</v>
      </c>
      <c r="Z754" s="199">
        <v>0</v>
      </c>
      <c r="AA754" s="199">
        <v>0</v>
      </c>
      <c r="AB754" s="199">
        <v>0</v>
      </c>
      <c r="AC754" s="199">
        <f>IFERROR(VLOOKUP('SAP Data'!$C754,'2021 Balance Sheet'!$B$7:$O$1335,'2021 Balance Sheet'!D$2, FALSE),0)</f>
        <v>0</v>
      </c>
      <c r="AD754" s="199">
        <f>IFERROR(VLOOKUP('SAP Data'!$C754,'2021 Balance Sheet'!$B$7:$O$1335,'2021 Balance Sheet'!E$2, FALSE),0)</f>
        <v>0</v>
      </c>
      <c r="AE754" s="199">
        <f>IFERROR(VLOOKUP('SAP Data'!$C754,'2021 Balance Sheet'!$B$7:$O$1335,'2021 Balance Sheet'!F$2, FALSE),0)</f>
        <v>0</v>
      </c>
      <c r="AF754" s="199">
        <f>IFERROR(VLOOKUP('SAP Data'!$C754,'2021 Balance Sheet'!$B$7:$O$1335,'2021 Balance Sheet'!G$2, FALSE),0)</f>
        <v>0</v>
      </c>
      <c r="AG754" s="199">
        <f>IFERROR(VLOOKUP('SAP Data'!$C754,'2021 Balance Sheet'!$B$7:$O$1335,'2021 Balance Sheet'!H$2, FALSE),0)</f>
        <v>0</v>
      </c>
      <c r="AH754" s="199">
        <f>IFERROR(VLOOKUP('SAP Data'!$C754,'2021 Balance Sheet'!$B$7:$O$1335,'2021 Balance Sheet'!I$2, FALSE),0)</f>
        <v>0</v>
      </c>
      <c r="AI754" s="199">
        <f>IFERROR(VLOOKUP('SAP Data'!$C754,'2021 Balance Sheet'!$B$7:$O$1335,'2021 Balance Sheet'!J$2, FALSE),0)</f>
        <v>0</v>
      </c>
      <c r="AJ754" s="199">
        <f>IFERROR(VLOOKUP('SAP Data'!$C754,'2021 Balance Sheet'!$B$7:$O$1335,'2021 Balance Sheet'!K$2, FALSE),0)</f>
        <v>0</v>
      </c>
      <c r="AK754" s="199">
        <f>IFERROR(VLOOKUP('SAP Data'!$C754,'2021 Balance Sheet'!$B$7:$O$1335,'2021 Balance Sheet'!L$2, FALSE),0)</f>
        <v>0</v>
      </c>
      <c r="AL754" s="199">
        <f>IFERROR(VLOOKUP('SAP Data'!$C754,'2021 Balance Sheet'!$B$7:$O$1335,'2021 Balance Sheet'!M$2, FALSE),0)</f>
        <v>0</v>
      </c>
      <c r="AM754" s="199">
        <f>IFERROR(VLOOKUP('SAP Data'!$C754,'2021 Balance Sheet'!$B$7:$O$1335,'2021 Balance Sheet'!N$2, FALSE),0)</f>
        <v>0</v>
      </c>
      <c r="AN754" s="199">
        <f>IFERROR(VLOOKUP('SAP Data'!$C754,'2021 Balance Sheet'!$B$7:$O$1335,'2021 Balance Sheet'!O$2, FALSE),0)</f>
        <v>0</v>
      </c>
      <c r="AO754" s="198">
        <f t="shared" si="25"/>
        <v>0</v>
      </c>
    </row>
    <row r="755" spans="1:41" ht="15.75" thickBot="1" x14ac:dyDescent="0.3">
      <c r="A755" s="26" t="str">
        <f t="shared" si="26"/>
        <v>501412</v>
      </c>
      <c r="B755" s="150" t="s">
        <v>1757</v>
      </c>
      <c r="C755" s="153" t="s">
        <v>1758</v>
      </c>
      <c r="D755" s="125" t="s">
        <v>1657</v>
      </c>
      <c r="E755" s="140">
        <v>45</v>
      </c>
      <c r="F755" s="140">
        <v>45</v>
      </c>
      <c r="G755" s="140">
        <v>45</v>
      </c>
      <c r="H755" s="140">
        <v>45</v>
      </c>
      <c r="I755" s="140">
        <v>45</v>
      </c>
      <c r="J755" s="140">
        <v>45</v>
      </c>
      <c r="K755" s="140">
        <v>45</v>
      </c>
      <c r="L755" s="140">
        <v>45</v>
      </c>
      <c r="M755" s="140">
        <v>45</v>
      </c>
      <c r="N755" s="140">
        <v>11818</v>
      </c>
      <c r="O755" s="140">
        <v>13344.65</v>
      </c>
      <c r="P755" s="140">
        <v>13344.65</v>
      </c>
      <c r="Q755" s="199">
        <v>0</v>
      </c>
      <c r="R755" s="199">
        <v>0</v>
      </c>
      <c r="S755" s="199">
        <v>0</v>
      </c>
      <c r="T755" s="199">
        <v>0</v>
      </c>
      <c r="U755" s="199">
        <v>0</v>
      </c>
      <c r="V755" s="199">
        <v>0</v>
      </c>
      <c r="W755" s="199">
        <v>0</v>
      </c>
      <c r="X755" s="199">
        <v>0</v>
      </c>
      <c r="Y755" s="199">
        <v>0</v>
      </c>
      <c r="Z755" s="199">
        <v>0</v>
      </c>
      <c r="AA755" s="199">
        <v>0</v>
      </c>
      <c r="AB755" s="199">
        <v>0</v>
      </c>
      <c r="AC755" s="199">
        <f>IFERROR(VLOOKUP('SAP Data'!$C755,'2021 Balance Sheet'!$B$7:$O$1335,'2021 Balance Sheet'!D$2, FALSE),0)</f>
        <v>0</v>
      </c>
      <c r="AD755" s="199">
        <f>IFERROR(VLOOKUP('SAP Data'!$C755,'2021 Balance Sheet'!$B$7:$O$1335,'2021 Balance Sheet'!E$2, FALSE),0)</f>
        <v>0</v>
      </c>
      <c r="AE755" s="199">
        <f>IFERROR(VLOOKUP('SAP Data'!$C755,'2021 Balance Sheet'!$B$7:$O$1335,'2021 Balance Sheet'!F$2, FALSE),0)</f>
        <v>0</v>
      </c>
      <c r="AF755" s="199">
        <f>IFERROR(VLOOKUP('SAP Data'!$C755,'2021 Balance Sheet'!$B$7:$O$1335,'2021 Balance Sheet'!G$2, FALSE),0)</f>
        <v>0</v>
      </c>
      <c r="AG755" s="199">
        <f>IFERROR(VLOOKUP('SAP Data'!$C755,'2021 Balance Sheet'!$B$7:$O$1335,'2021 Balance Sheet'!H$2, FALSE),0)</f>
        <v>0</v>
      </c>
      <c r="AH755" s="199">
        <f>IFERROR(VLOOKUP('SAP Data'!$C755,'2021 Balance Sheet'!$B$7:$O$1335,'2021 Balance Sheet'!I$2, FALSE),0)</f>
        <v>0</v>
      </c>
      <c r="AI755" s="199">
        <f>IFERROR(VLOOKUP('SAP Data'!$C755,'2021 Balance Sheet'!$B$7:$O$1335,'2021 Balance Sheet'!J$2, FALSE),0)</f>
        <v>0</v>
      </c>
      <c r="AJ755" s="199">
        <f>IFERROR(VLOOKUP('SAP Data'!$C755,'2021 Balance Sheet'!$B$7:$O$1335,'2021 Balance Sheet'!K$2, FALSE),0)</f>
        <v>0</v>
      </c>
      <c r="AK755" s="199">
        <f>IFERROR(VLOOKUP('SAP Data'!$C755,'2021 Balance Sheet'!$B$7:$O$1335,'2021 Balance Sheet'!L$2, FALSE),0)</f>
        <v>0</v>
      </c>
      <c r="AL755" s="199">
        <f>IFERROR(VLOOKUP('SAP Data'!$C755,'2021 Balance Sheet'!$B$7:$O$1335,'2021 Balance Sheet'!M$2, FALSE),0)</f>
        <v>0</v>
      </c>
      <c r="AM755" s="199">
        <f>IFERROR(VLOOKUP('SAP Data'!$C755,'2021 Balance Sheet'!$B$7:$O$1335,'2021 Balance Sheet'!N$2, FALSE),0)</f>
        <v>0</v>
      </c>
      <c r="AN755" s="199">
        <f>IFERROR(VLOOKUP('SAP Data'!$C755,'2021 Balance Sheet'!$B$7:$O$1335,'2021 Balance Sheet'!O$2, FALSE),0)</f>
        <v>0</v>
      </c>
      <c r="AO755" s="198">
        <f t="shared" si="25"/>
        <v>0</v>
      </c>
    </row>
    <row r="756" spans="1:41" ht="15.75" thickBot="1" x14ac:dyDescent="0.3">
      <c r="A756" s="26" t="str">
        <f t="shared" si="26"/>
        <v>501413</v>
      </c>
      <c r="B756" s="150" t="s">
        <v>3363</v>
      </c>
      <c r="C756" s="153" t="s">
        <v>3364</v>
      </c>
      <c r="D756" s="125"/>
      <c r="E756" s="140"/>
      <c r="F756" s="140"/>
      <c r="G756" s="140"/>
      <c r="H756" s="140"/>
      <c r="I756" s="140"/>
      <c r="J756" s="140"/>
      <c r="K756" s="140"/>
      <c r="L756" s="140"/>
      <c r="M756" s="140"/>
      <c r="N756" s="140"/>
      <c r="O756" s="140"/>
      <c r="P756" s="140"/>
      <c r="Q756" s="199">
        <v>0</v>
      </c>
      <c r="R756" s="199">
        <v>0</v>
      </c>
      <c r="S756" s="199">
        <v>0</v>
      </c>
      <c r="T756" s="199">
        <v>0</v>
      </c>
      <c r="U756" s="199">
        <v>0</v>
      </c>
      <c r="V756" s="199">
        <v>0</v>
      </c>
      <c r="W756" s="199">
        <v>0</v>
      </c>
      <c r="X756" s="199">
        <v>0</v>
      </c>
      <c r="Y756" s="199">
        <v>0</v>
      </c>
      <c r="Z756" s="199">
        <v>0</v>
      </c>
      <c r="AA756" s="199">
        <v>0</v>
      </c>
      <c r="AB756" s="199">
        <v>0</v>
      </c>
      <c r="AC756" s="199">
        <f>IFERROR(VLOOKUP('SAP Data'!$C756,'2021 Balance Sheet'!$B$7:$O$1335,'2021 Balance Sheet'!D$2, FALSE),0)</f>
        <v>0</v>
      </c>
      <c r="AD756" s="199">
        <f>IFERROR(VLOOKUP('SAP Data'!$C756,'2021 Balance Sheet'!$B$7:$O$1335,'2021 Balance Sheet'!E$2, FALSE),0)</f>
        <v>0</v>
      </c>
      <c r="AE756" s="199">
        <f>IFERROR(VLOOKUP('SAP Data'!$C756,'2021 Balance Sheet'!$B$7:$O$1335,'2021 Balance Sheet'!F$2, FALSE),0)</f>
        <v>0</v>
      </c>
      <c r="AF756" s="199">
        <f>IFERROR(VLOOKUP('SAP Data'!$C756,'2021 Balance Sheet'!$B$7:$O$1335,'2021 Balance Sheet'!G$2, FALSE),0)</f>
        <v>0</v>
      </c>
      <c r="AG756" s="199">
        <f>IFERROR(VLOOKUP('SAP Data'!$C756,'2021 Balance Sheet'!$B$7:$O$1335,'2021 Balance Sheet'!H$2, FALSE),0)</f>
        <v>0</v>
      </c>
      <c r="AH756" s="199">
        <f>IFERROR(VLOOKUP('SAP Data'!$C756,'2021 Balance Sheet'!$B$7:$O$1335,'2021 Balance Sheet'!I$2, FALSE),0)</f>
        <v>0</v>
      </c>
      <c r="AI756" s="199">
        <f>IFERROR(VLOOKUP('SAP Data'!$C756,'2021 Balance Sheet'!$B$7:$O$1335,'2021 Balance Sheet'!J$2, FALSE),0)</f>
        <v>0</v>
      </c>
      <c r="AJ756" s="199">
        <f>IFERROR(VLOOKUP('SAP Data'!$C756,'2021 Balance Sheet'!$B$7:$O$1335,'2021 Balance Sheet'!K$2, FALSE),0)</f>
        <v>0</v>
      </c>
      <c r="AK756" s="199">
        <f>IFERROR(VLOOKUP('SAP Data'!$C756,'2021 Balance Sheet'!$B$7:$O$1335,'2021 Balance Sheet'!L$2, FALSE),0)</f>
        <v>0</v>
      </c>
      <c r="AL756" s="199">
        <f>IFERROR(VLOOKUP('SAP Data'!$C756,'2021 Balance Sheet'!$B$7:$O$1335,'2021 Balance Sheet'!M$2, FALSE),0)</f>
        <v>0</v>
      </c>
      <c r="AM756" s="199">
        <f>IFERROR(VLOOKUP('SAP Data'!$C756,'2021 Balance Sheet'!$B$7:$O$1335,'2021 Balance Sheet'!N$2, FALSE),0)</f>
        <v>0</v>
      </c>
      <c r="AN756" s="199">
        <f>IFERROR(VLOOKUP('SAP Data'!$C756,'2021 Balance Sheet'!$B$7:$O$1335,'2021 Balance Sheet'!O$2, FALSE),0)</f>
        <v>0</v>
      </c>
      <c r="AO756" s="198">
        <f t="shared" si="25"/>
        <v>0</v>
      </c>
    </row>
    <row r="757" spans="1:41" ht="15.75" thickBot="1" x14ac:dyDescent="0.3">
      <c r="A757" s="26" t="str">
        <f t="shared" si="26"/>
        <v>501414</v>
      </c>
      <c r="B757" s="150" t="s">
        <v>1759</v>
      </c>
      <c r="C757" s="153" t="s">
        <v>1760</v>
      </c>
      <c r="D757" s="125" t="s">
        <v>1657</v>
      </c>
      <c r="E757" s="139">
        <v>71.52</v>
      </c>
      <c r="F757" s="139">
        <v>9662.49</v>
      </c>
      <c r="G757" s="139">
        <v>12491.95</v>
      </c>
      <c r="H757" s="139">
        <v>15736.64</v>
      </c>
      <c r="I757" s="139">
        <v>18625.59</v>
      </c>
      <c r="J757" s="139">
        <v>30123.98</v>
      </c>
      <c r="K757" s="139">
        <v>36939.919999999998</v>
      </c>
      <c r="L757" s="139">
        <v>39315.68</v>
      </c>
      <c r="M757" s="139">
        <v>40056.32</v>
      </c>
      <c r="N757" s="139">
        <v>41728.910000000003</v>
      </c>
      <c r="O757" s="139">
        <v>47193.11</v>
      </c>
      <c r="P757" s="139">
        <v>59497.9</v>
      </c>
      <c r="Q757" s="199">
        <v>11505.17</v>
      </c>
      <c r="R757" s="199">
        <v>22805.040000000001</v>
      </c>
      <c r="S757" s="199">
        <v>20890.509999999998</v>
      </c>
      <c r="T757" s="199">
        <v>26654.55</v>
      </c>
      <c r="U757" s="199">
        <v>30236.54</v>
      </c>
      <c r="V757" s="199">
        <v>44337.36</v>
      </c>
      <c r="W757" s="199">
        <v>52971.15</v>
      </c>
      <c r="X757" s="199">
        <v>60614.98</v>
      </c>
      <c r="Y757" s="199">
        <v>63727.22</v>
      </c>
      <c r="Z757" s="199">
        <v>78593.850000000006</v>
      </c>
      <c r="AA757" s="199">
        <v>83820.649999999994</v>
      </c>
      <c r="AB757" s="199">
        <v>86617.43</v>
      </c>
      <c r="AC757" s="199">
        <f>IFERROR(VLOOKUP('SAP Data'!$C757,'2021 Balance Sheet'!$B$7:$O$1335,'2021 Balance Sheet'!D$2, FALSE),0)</f>
        <v>2667.07</v>
      </c>
      <c r="AD757" s="199">
        <f>IFERROR(VLOOKUP('SAP Data'!$C757,'2021 Balance Sheet'!$B$7:$O$1335,'2021 Balance Sheet'!E$2, FALSE),0)</f>
        <v>23474.26</v>
      </c>
      <c r="AE757" s="199">
        <f>IFERROR(VLOOKUP('SAP Data'!$C757,'2021 Balance Sheet'!$B$7:$O$1335,'2021 Balance Sheet'!F$2, FALSE),0)</f>
        <v>32437.74</v>
      </c>
      <c r="AF757" s="199">
        <f>IFERROR(VLOOKUP('SAP Data'!$C757,'2021 Balance Sheet'!$B$7:$O$1335,'2021 Balance Sheet'!G$2, FALSE),0)</f>
        <v>53723.35</v>
      </c>
      <c r="AG757" s="199">
        <f>IFERROR(VLOOKUP('SAP Data'!$C757,'2021 Balance Sheet'!$B$7:$O$1335,'2021 Balance Sheet'!H$2, FALSE),0)</f>
        <v>53723.35</v>
      </c>
      <c r="AH757" s="199">
        <f>IFERROR(VLOOKUP('SAP Data'!$C757,'2021 Balance Sheet'!$B$7:$O$1335,'2021 Balance Sheet'!I$2, FALSE),0)</f>
        <v>53723.35</v>
      </c>
      <c r="AI757" s="199">
        <f>IFERROR(VLOOKUP('SAP Data'!$C757,'2021 Balance Sheet'!$B$7:$O$1335,'2021 Balance Sheet'!J$2, FALSE),0)</f>
        <v>53723.35</v>
      </c>
      <c r="AJ757" s="199">
        <f>IFERROR(VLOOKUP('SAP Data'!$C757,'2021 Balance Sheet'!$B$7:$O$1335,'2021 Balance Sheet'!K$2, FALSE),0)</f>
        <v>53723.35</v>
      </c>
      <c r="AK757" s="199">
        <f>IFERROR(VLOOKUP('SAP Data'!$C757,'2021 Balance Sheet'!$B$7:$O$1335,'2021 Balance Sheet'!L$2, FALSE),0)</f>
        <v>54486.77</v>
      </c>
      <c r="AL757" s="199">
        <f>IFERROR(VLOOKUP('SAP Data'!$C757,'2021 Balance Sheet'!$B$7:$O$1335,'2021 Balance Sheet'!M$2, FALSE),0)</f>
        <v>54486.77</v>
      </c>
      <c r="AM757" s="199">
        <f>IFERROR(VLOOKUP('SAP Data'!$C757,'2021 Balance Sheet'!$B$7:$O$1335,'2021 Balance Sheet'!N$2, FALSE),0)</f>
        <v>54486.77</v>
      </c>
      <c r="AN757" s="199">
        <f>IFERROR(VLOOKUP('SAP Data'!$C757,'2021 Balance Sheet'!$B$7:$O$1335,'2021 Balance Sheet'!O$2, FALSE),0)</f>
        <v>54667.97</v>
      </c>
      <c r="AO757" s="198">
        <f t="shared" si="25"/>
        <v>86617.43</v>
      </c>
    </row>
    <row r="758" spans="1:41" ht="15.75" thickBot="1" x14ac:dyDescent="0.3">
      <c r="A758" s="26" t="str">
        <f t="shared" si="26"/>
        <v>501415</v>
      </c>
      <c r="B758" s="150" t="s">
        <v>1761</v>
      </c>
      <c r="C758" s="153" t="s">
        <v>1762</v>
      </c>
      <c r="D758" s="125" t="s">
        <v>1657</v>
      </c>
      <c r="E758" s="140">
        <v>-817.7</v>
      </c>
      <c r="F758" s="140">
        <v>4821.34</v>
      </c>
      <c r="G758" s="140">
        <v>1555.61</v>
      </c>
      <c r="H758" s="140">
        <v>2409.41</v>
      </c>
      <c r="I758" s="140">
        <v>3504.41</v>
      </c>
      <c r="J758" s="140">
        <v>12128.16</v>
      </c>
      <c r="K758" s="140">
        <v>11758.54</v>
      </c>
      <c r="L758" s="140">
        <v>12333.14</v>
      </c>
      <c r="M758" s="140">
        <v>15680.64</v>
      </c>
      <c r="N758" s="140">
        <v>17048.77</v>
      </c>
      <c r="O758" s="140">
        <v>17311.7</v>
      </c>
      <c r="P758" s="140">
        <v>21032.89</v>
      </c>
      <c r="Q758" s="199">
        <v>789.37</v>
      </c>
      <c r="R758" s="199">
        <v>3419.95</v>
      </c>
      <c r="S758" s="199">
        <v>4850.95</v>
      </c>
      <c r="T758" s="199">
        <v>5573.34</v>
      </c>
      <c r="U758" s="199">
        <v>7535.72</v>
      </c>
      <c r="V758" s="199">
        <v>14938.38</v>
      </c>
      <c r="W758" s="199">
        <v>16593.259999999998</v>
      </c>
      <c r="X758" s="199">
        <v>17301.91</v>
      </c>
      <c r="Y758" s="199">
        <v>17574.259999999998</v>
      </c>
      <c r="Z758" s="199">
        <v>53306.12</v>
      </c>
      <c r="AA758" s="199">
        <v>98301.22</v>
      </c>
      <c r="AB758" s="199">
        <v>52946.05</v>
      </c>
      <c r="AC758" s="199">
        <f>IFERROR(VLOOKUP('SAP Data'!$C758,'2021 Balance Sheet'!$B$7:$O$1335,'2021 Balance Sheet'!D$2, FALSE),0)</f>
        <v>945.93</v>
      </c>
      <c r="AD758" s="199">
        <f>IFERROR(VLOOKUP('SAP Data'!$C758,'2021 Balance Sheet'!$B$7:$O$1335,'2021 Balance Sheet'!E$2, FALSE),0)</f>
        <v>4967.5</v>
      </c>
      <c r="AE758" s="199">
        <f>IFERROR(VLOOKUP('SAP Data'!$C758,'2021 Balance Sheet'!$B$7:$O$1335,'2021 Balance Sheet'!F$2, FALSE),0)</f>
        <v>7145.24</v>
      </c>
      <c r="AF758" s="199">
        <f>IFERROR(VLOOKUP('SAP Data'!$C758,'2021 Balance Sheet'!$B$7:$O$1335,'2021 Balance Sheet'!G$2, FALSE),0)</f>
        <v>14045.95</v>
      </c>
      <c r="AG758" s="199">
        <f>IFERROR(VLOOKUP('SAP Data'!$C758,'2021 Balance Sheet'!$B$7:$O$1335,'2021 Balance Sheet'!H$2, FALSE),0)</f>
        <v>14276.94</v>
      </c>
      <c r="AH758" s="199">
        <f>IFERROR(VLOOKUP('SAP Data'!$C758,'2021 Balance Sheet'!$B$7:$O$1335,'2021 Balance Sheet'!I$2, FALSE),0)</f>
        <v>14276.94</v>
      </c>
      <c r="AI758" s="199">
        <f>IFERROR(VLOOKUP('SAP Data'!$C758,'2021 Balance Sheet'!$B$7:$O$1335,'2021 Balance Sheet'!J$2, FALSE),0)</f>
        <v>14276.94</v>
      </c>
      <c r="AJ758" s="199">
        <f>IFERROR(VLOOKUP('SAP Data'!$C758,'2021 Balance Sheet'!$B$7:$O$1335,'2021 Balance Sheet'!K$2, FALSE),0)</f>
        <v>14276.94</v>
      </c>
      <c r="AK758" s="199">
        <f>IFERROR(VLOOKUP('SAP Data'!$C758,'2021 Balance Sheet'!$B$7:$O$1335,'2021 Balance Sheet'!L$2, FALSE),0)</f>
        <v>14276.94</v>
      </c>
      <c r="AL758" s="199">
        <f>IFERROR(VLOOKUP('SAP Data'!$C758,'2021 Balance Sheet'!$B$7:$O$1335,'2021 Balance Sheet'!M$2, FALSE),0)</f>
        <v>14276.94</v>
      </c>
      <c r="AM758" s="199">
        <f>IFERROR(VLOOKUP('SAP Data'!$C758,'2021 Balance Sheet'!$B$7:$O$1335,'2021 Balance Sheet'!N$2, FALSE),0)</f>
        <v>14321.64</v>
      </c>
      <c r="AN758" s="199">
        <f>IFERROR(VLOOKUP('SAP Data'!$C758,'2021 Balance Sheet'!$B$7:$O$1335,'2021 Balance Sheet'!O$2, FALSE),0)</f>
        <v>14321.64</v>
      </c>
      <c r="AO758" s="198">
        <f t="shared" si="25"/>
        <v>52946.05</v>
      </c>
    </row>
    <row r="759" spans="1:41" ht="15.75" thickBot="1" x14ac:dyDescent="0.3">
      <c r="A759" s="26" t="str">
        <f t="shared" si="26"/>
        <v>501416</v>
      </c>
      <c r="B759" s="150" t="s">
        <v>1763</v>
      </c>
      <c r="C759" s="153" t="s">
        <v>1764</v>
      </c>
      <c r="D759" s="125" t="s">
        <v>1657</v>
      </c>
      <c r="E759" s="139">
        <v>31824.54</v>
      </c>
      <c r="F759" s="139">
        <v>31824.54</v>
      </c>
      <c r="G759" s="139">
        <v>31824.54</v>
      </c>
      <c r="H759" s="139">
        <v>31824.54</v>
      </c>
      <c r="I759" s="139">
        <v>31824.54</v>
      </c>
      <c r="J759" s="139">
        <v>31824.54</v>
      </c>
      <c r="K759" s="139">
        <v>31824.54</v>
      </c>
      <c r="L759" s="139">
        <v>55646.86</v>
      </c>
      <c r="M759" s="139">
        <v>54240.54</v>
      </c>
      <c r="N759" s="139">
        <v>54240.54</v>
      </c>
      <c r="O759" s="139">
        <v>54240.54</v>
      </c>
      <c r="P759" s="139">
        <v>54240.54</v>
      </c>
      <c r="Q759" s="199">
        <v>0</v>
      </c>
      <c r="R759" s="199">
        <v>2046.02</v>
      </c>
      <c r="S759" s="199">
        <v>2046.02</v>
      </c>
      <c r="T759" s="199">
        <v>2297.0100000000002</v>
      </c>
      <c r="U759" s="199">
        <v>3252.75</v>
      </c>
      <c r="V759" s="199">
        <v>3252.75</v>
      </c>
      <c r="W759" s="199">
        <v>9601.5300000000007</v>
      </c>
      <c r="X759" s="199">
        <v>9601.5300000000007</v>
      </c>
      <c r="Y759" s="199">
        <v>9601.5300000000007</v>
      </c>
      <c r="Z759" s="199">
        <v>9601.5300000000007</v>
      </c>
      <c r="AA759" s="199">
        <v>9601.5300000000007</v>
      </c>
      <c r="AB759" s="199">
        <v>9601.5300000000007</v>
      </c>
      <c r="AC759" s="199">
        <f>IFERROR(VLOOKUP('SAP Data'!$C759,'2021 Balance Sheet'!$B$7:$O$1335,'2021 Balance Sheet'!D$2, FALSE),0)</f>
        <v>0</v>
      </c>
      <c r="AD759" s="199">
        <f>IFERROR(VLOOKUP('SAP Data'!$C759,'2021 Balance Sheet'!$B$7:$O$1335,'2021 Balance Sheet'!E$2, FALSE),0)</f>
        <v>0</v>
      </c>
      <c r="AE759" s="199">
        <f>IFERROR(VLOOKUP('SAP Data'!$C759,'2021 Balance Sheet'!$B$7:$O$1335,'2021 Balance Sheet'!F$2, FALSE),0)</f>
        <v>0</v>
      </c>
      <c r="AF759" s="199">
        <f>IFERROR(VLOOKUP('SAP Data'!$C759,'2021 Balance Sheet'!$B$7:$O$1335,'2021 Balance Sheet'!G$2, FALSE),0)</f>
        <v>0</v>
      </c>
      <c r="AG759" s="199">
        <f>IFERROR(VLOOKUP('SAP Data'!$C759,'2021 Balance Sheet'!$B$7:$O$1335,'2021 Balance Sheet'!H$2, FALSE),0)</f>
        <v>0</v>
      </c>
      <c r="AH759" s="199">
        <f>IFERROR(VLOOKUP('SAP Data'!$C759,'2021 Balance Sheet'!$B$7:$O$1335,'2021 Balance Sheet'!I$2, FALSE),0)</f>
        <v>0</v>
      </c>
      <c r="AI759" s="199">
        <f>IFERROR(VLOOKUP('SAP Data'!$C759,'2021 Balance Sheet'!$B$7:$O$1335,'2021 Balance Sheet'!J$2, FALSE),0)</f>
        <v>1798.98</v>
      </c>
      <c r="AJ759" s="199">
        <f>IFERROR(VLOOKUP('SAP Data'!$C759,'2021 Balance Sheet'!$B$7:$O$1335,'2021 Balance Sheet'!K$2, FALSE),0)</f>
        <v>1971.76</v>
      </c>
      <c r="AK759" s="199">
        <f>IFERROR(VLOOKUP('SAP Data'!$C759,'2021 Balance Sheet'!$B$7:$O$1335,'2021 Balance Sheet'!L$2, FALSE),0)</f>
        <v>1971.76</v>
      </c>
      <c r="AL759" s="199">
        <f>IFERROR(VLOOKUP('SAP Data'!$C759,'2021 Balance Sheet'!$B$7:$O$1335,'2021 Balance Sheet'!M$2, FALSE),0)</f>
        <v>2019.76</v>
      </c>
      <c r="AM759" s="199">
        <f>IFERROR(VLOOKUP('SAP Data'!$C759,'2021 Balance Sheet'!$B$7:$O$1335,'2021 Balance Sheet'!N$2, FALSE),0)</f>
        <v>2019.76</v>
      </c>
      <c r="AN759" s="199">
        <f>IFERROR(VLOOKUP('SAP Data'!$C759,'2021 Balance Sheet'!$B$7:$O$1335,'2021 Balance Sheet'!O$2, FALSE),0)</f>
        <v>2019.76</v>
      </c>
      <c r="AO759" s="198">
        <f t="shared" si="25"/>
        <v>9601.5300000000007</v>
      </c>
    </row>
    <row r="760" spans="1:41" ht="15.75" thickBot="1" x14ac:dyDescent="0.3">
      <c r="A760" s="26" t="str">
        <f t="shared" si="26"/>
        <v>501417</v>
      </c>
      <c r="B760" s="150" t="s">
        <v>3365</v>
      </c>
      <c r="C760" s="153" t="s">
        <v>3366</v>
      </c>
      <c r="D760" s="125"/>
      <c r="E760" s="139"/>
      <c r="F760" s="139"/>
      <c r="G760" s="139"/>
      <c r="H760" s="139"/>
      <c r="I760" s="139"/>
      <c r="J760" s="139"/>
      <c r="K760" s="139"/>
      <c r="L760" s="139"/>
      <c r="M760" s="139"/>
      <c r="N760" s="139"/>
      <c r="O760" s="139"/>
      <c r="P760" s="139"/>
      <c r="Q760" s="199">
        <v>0</v>
      </c>
      <c r="R760" s="199">
        <v>0</v>
      </c>
      <c r="S760" s="199">
        <v>0</v>
      </c>
      <c r="T760" s="199">
        <v>0</v>
      </c>
      <c r="U760" s="199">
        <v>0</v>
      </c>
      <c r="V760" s="199">
        <v>0</v>
      </c>
      <c r="W760" s="199">
        <v>0</v>
      </c>
      <c r="X760" s="199">
        <v>0</v>
      </c>
      <c r="Y760" s="199">
        <v>0</v>
      </c>
      <c r="Z760" s="199">
        <v>0</v>
      </c>
      <c r="AA760" s="199">
        <v>0</v>
      </c>
      <c r="AB760" s="199">
        <v>0</v>
      </c>
      <c r="AC760" s="199">
        <f>IFERROR(VLOOKUP('SAP Data'!$C760,'2021 Balance Sheet'!$B$7:$O$1335,'2021 Balance Sheet'!D$2, FALSE),0)</f>
        <v>0</v>
      </c>
      <c r="AD760" s="199">
        <f>IFERROR(VLOOKUP('SAP Data'!$C760,'2021 Balance Sheet'!$B$7:$O$1335,'2021 Balance Sheet'!E$2, FALSE),0)</f>
        <v>0</v>
      </c>
      <c r="AE760" s="199">
        <f>IFERROR(VLOOKUP('SAP Data'!$C760,'2021 Balance Sheet'!$B$7:$O$1335,'2021 Balance Sheet'!F$2, FALSE),0)</f>
        <v>0</v>
      </c>
      <c r="AF760" s="199">
        <f>IFERROR(VLOOKUP('SAP Data'!$C760,'2021 Balance Sheet'!$B$7:$O$1335,'2021 Balance Sheet'!G$2, FALSE),0)</f>
        <v>0</v>
      </c>
      <c r="AG760" s="199">
        <f>IFERROR(VLOOKUP('SAP Data'!$C760,'2021 Balance Sheet'!$B$7:$O$1335,'2021 Balance Sheet'!H$2, FALSE),0)</f>
        <v>0</v>
      </c>
      <c r="AH760" s="199">
        <f>IFERROR(VLOOKUP('SAP Data'!$C760,'2021 Balance Sheet'!$B$7:$O$1335,'2021 Balance Sheet'!I$2, FALSE),0)</f>
        <v>0</v>
      </c>
      <c r="AI760" s="199">
        <f>IFERROR(VLOOKUP('SAP Data'!$C760,'2021 Balance Sheet'!$B$7:$O$1335,'2021 Balance Sheet'!J$2, FALSE),0)</f>
        <v>0</v>
      </c>
      <c r="AJ760" s="199">
        <f>IFERROR(VLOOKUP('SAP Data'!$C760,'2021 Balance Sheet'!$B$7:$O$1335,'2021 Balance Sheet'!K$2, FALSE),0)</f>
        <v>0</v>
      </c>
      <c r="AK760" s="199">
        <f>IFERROR(VLOOKUP('SAP Data'!$C760,'2021 Balance Sheet'!$B$7:$O$1335,'2021 Balance Sheet'!L$2, FALSE),0)</f>
        <v>0</v>
      </c>
      <c r="AL760" s="199">
        <f>IFERROR(VLOOKUP('SAP Data'!$C760,'2021 Balance Sheet'!$B$7:$O$1335,'2021 Balance Sheet'!M$2, FALSE),0)</f>
        <v>0</v>
      </c>
      <c r="AM760" s="199">
        <f>IFERROR(VLOOKUP('SAP Data'!$C760,'2021 Balance Sheet'!$B$7:$O$1335,'2021 Balance Sheet'!N$2, FALSE),0)</f>
        <v>0</v>
      </c>
      <c r="AN760" s="199">
        <f>IFERROR(VLOOKUP('SAP Data'!$C760,'2021 Balance Sheet'!$B$7:$O$1335,'2021 Balance Sheet'!O$2, FALSE),0)</f>
        <v>0</v>
      </c>
      <c r="AO760" s="198">
        <f t="shared" si="25"/>
        <v>0</v>
      </c>
    </row>
    <row r="761" spans="1:41" ht="15.75" thickBot="1" x14ac:dyDescent="0.3">
      <c r="A761" s="26" t="str">
        <f t="shared" si="26"/>
        <v>501423</v>
      </c>
      <c r="B761" s="150" t="s">
        <v>3367</v>
      </c>
      <c r="C761" s="153" t="s">
        <v>3368</v>
      </c>
      <c r="D761" s="125"/>
      <c r="E761" s="139"/>
      <c r="F761" s="139"/>
      <c r="G761" s="139"/>
      <c r="H761" s="139"/>
      <c r="I761" s="139"/>
      <c r="J761" s="139"/>
      <c r="K761" s="139"/>
      <c r="L761" s="139"/>
      <c r="M761" s="139"/>
      <c r="N761" s="139"/>
      <c r="O761" s="139"/>
      <c r="P761" s="139"/>
      <c r="Q761" s="199">
        <v>0</v>
      </c>
      <c r="R761" s="199">
        <v>0</v>
      </c>
      <c r="S761" s="199">
        <v>0</v>
      </c>
      <c r="T761" s="199">
        <v>0</v>
      </c>
      <c r="U761" s="199">
        <v>0</v>
      </c>
      <c r="V761" s="199">
        <v>0</v>
      </c>
      <c r="W761" s="199">
        <v>0</v>
      </c>
      <c r="X761" s="199">
        <v>0</v>
      </c>
      <c r="Y761" s="199">
        <v>0</v>
      </c>
      <c r="Z761" s="199">
        <v>0</v>
      </c>
      <c r="AA761" s="199">
        <v>0</v>
      </c>
      <c r="AB761" s="199">
        <v>0</v>
      </c>
      <c r="AC761" s="199">
        <f>IFERROR(VLOOKUP('SAP Data'!$C761,'2021 Balance Sheet'!$B$7:$O$1335,'2021 Balance Sheet'!D$2, FALSE),0)</f>
        <v>0</v>
      </c>
      <c r="AD761" s="199">
        <f>IFERROR(VLOOKUP('SAP Data'!$C761,'2021 Balance Sheet'!$B$7:$O$1335,'2021 Balance Sheet'!E$2, FALSE),0)</f>
        <v>0</v>
      </c>
      <c r="AE761" s="199">
        <f>IFERROR(VLOOKUP('SAP Data'!$C761,'2021 Balance Sheet'!$B$7:$O$1335,'2021 Balance Sheet'!F$2, FALSE),0)</f>
        <v>0</v>
      </c>
      <c r="AF761" s="199">
        <f>IFERROR(VLOOKUP('SAP Data'!$C761,'2021 Balance Sheet'!$B$7:$O$1335,'2021 Balance Sheet'!G$2, FALSE),0)</f>
        <v>0</v>
      </c>
      <c r="AG761" s="199">
        <f>IFERROR(VLOOKUP('SAP Data'!$C761,'2021 Balance Sheet'!$B$7:$O$1335,'2021 Balance Sheet'!H$2, FALSE),0)</f>
        <v>0</v>
      </c>
      <c r="AH761" s="199">
        <f>IFERROR(VLOOKUP('SAP Data'!$C761,'2021 Balance Sheet'!$B$7:$O$1335,'2021 Balance Sheet'!I$2, FALSE),0)</f>
        <v>0</v>
      </c>
      <c r="AI761" s="199">
        <f>IFERROR(VLOOKUP('SAP Data'!$C761,'2021 Balance Sheet'!$B$7:$O$1335,'2021 Balance Sheet'!J$2, FALSE),0)</f>
        <v>0</v>
      </c>
      <c r="AJ761" s="199">
        <f>IFERROR(VLOOKUP('SAP Data'!$C761,'2021 Balance Sheet'!$B$7:$O$1335,'2021 Balance Sheet'!K$2, FALSE),0)</f>
        <v>0</v>
      </c>
      <c r="AK761" s="199">
        <f>IFERROR(VLOOKUP('SAP Data'!$C761,'2021 Balance Sheet'!$B$7:$O$1335,'2021 Balance Sheet'!L$2, FALSE),0)</f>
        <v>0</v>
      </c>
      <c r="AL761" s="199">
        <f>IFERROR(VLOOKUP('SAP Data'!$C761,'2021 Balance Sheet'!$B$7:$O$1335,'2021 Balance Sheet'!M$2, FALSE),0)</f>
        <v>0</v>
      </c>
      <c r="AM761" s="199">
        <f>IFERROR(VLOOKUP('SAP Data'!$C761,'2021 Balance Sheet'!$B$7:$O$1335,'2021 Balance Sheet'!N$2, FALSE),0)</f>
        <v>0</v>
      </c>
      <c r="AN761" s="199">
        <f>IFERROR(VLOOKUP('SAP Data'!$C761,'2021 Balance Sheet'!$B$7:$O$1335,'2021 Balance Sheet'!O$2, FALSE),0)</f>
        <v>0</v>
      </c>
      <c r="AO761" s="198">
        <f t="shared" si="25"/>
        <v>0</v>
      </c>
    </row>
    <row r="762" spans="1:41" ht="15.75" thickBot="1" x14ac:dyDescent="0.3">
      <c r="A762" s="26" t="str">
        <f t="shared" si="26"/>
        <v>501435</v>
      </c>
      <c r="B762" s="150" t="s">
        <v>2910</v>
      </c>
      <c r="C762" s="153" t="s">
        <v>2911</v>
      </c>
      <c r="D762" s="125" t="s">
        <v>1657</v>
      </c>
      <c r="E762" s="140">
        <v>0</v>
      </c>
      <c r="F762" s="140">
        <v>0</v>
      </c>
      <c r="G762" s="140">
        <v>0</v>
      </c>
      <c r="H762" s="140">
        <v>0</v>
      </c>
      <c r="I762" s="140">
        <v>0</v>
      </c>
      <c r="J762" s="140">
        <v>0</v>
      </c>
      <c r="K762" s="140">
        <v>94024.9</v>
      </c>
      <c r="L762" s="140">
        <v>263547.48</v>
      </c>
      <c r="M762" s="140">
        <v>288171.52000000002</v>
      </c>
      <c r="N762" s="140">
        <v>305088.69</v>
      </c>
      <c r="O762" s="140">
        <v>336652.48</v>
      </c>
      <c r="P762" s="140">
        <v>353844.62</v>
      </c>
      <c r="Q762" s="199">
        <v>0</v>
      </c>
      <c r="R762" s="199">
        <v>-6500</v>
      </c>
      <c r="S762" s="199">
        <v>-6500</v>
      </c>
      <c r="T762" s="199">
        <v>-6500</v>
      </c>
      <c r="U762" s="199">
        <v>-6500</v>
      </c>
      <c r="V762" s="199">
        <v>15632</v>
      </c>
      <c r="W762" s="199">
        <v>220365.97</v>
      </c>
      <c r="X762" s="199">
        <v>346646.09</v>
      </c>
      <c r="Y762" s="199">
        <v>383566.09</v>
      </c>
      <c r="Z762" s="199">
        <v>386951.12</v>
      </c>
      <c r="AA762" s="199">
        <v>522423.12</v>
      </c>
      <c r="AB762" s="199">
        <v>1027853.52</v>
      </c>
      <c r="AC762" s="199">
        <f>IFERROR(VLOOKUP('SAP Data'!$C762,'2021 Balance Sheet'!$B$7:$O$1335,'2021 Balance Sheet'!D$2, FALSE),0)</f>
        <v>30325.599999999999</v>
      </c>
      <c r="AD762" s="199">
        <f>IFERROR(VLOOKUP('SAP Data'!$C762,'2021 Balance Sheet'!$B$7:$O$1335,'2021 Balance Sheet'!E$2, FALSE),0)</f>
        <v>30325.599999999999</v>
      </c>
      <c r="AE762" s="199">
        <f>IFERROR(VLOOKUP('SAP Data'!$C762,'2021 Balance Sheet'!$B$7:$O$1335,'2021 Balance Sheet'!F$2, FALSE),0)</f>
        <v>30325.599999999999</v>
      </c>
      <c r="AF762" s="199">
        <f>IFERROR(VLOOKUP('SAP Data'!$C762,'2021 Balance Sheet'!$B$7:$O$1335,'2021 Balance Sheet'!G$2, FALSE),0)</f>
        <v>130325.6</v>
      </c>
      <c r="AG762" s="199">
        <f>IFERROR(VLOOKUP('SAP Data'!$C762,'2021 Balance Sheet'!$B$7:$O$1335,'2021 Balance Sheet'!H$2, FALSE),0)</f>
        <v>148618.79999999999</v>
      </c>
      <c r="AH762" s="199">
        <f>IFERROR(VLOOKUP('SAP Data'!$C762,'2021 Balance Sheet'!$B$7:$O$1335,'2021 Balance Sheet'!I$2, FALSE),0)</f>
        <v>157989.6</v>
      </c>
      <c r="AI762" s="199">
        <f>IFERROR(VLOOKUP('SAP Data'!$C762,'2021 Balance Sheet'!$B$7:$O$1335,'2021 Balance Sheet'!J$2, FALSE),0)</f>
        <v>157989.6</v>
      </c>
      <c r="AJ762" s="199">
        <f>IFERROR(VLOOKUP('SAP Data'!$C762,'2021 Balance Sheet'!$B$7:$O$1335,'2021 Balance Sheet'!K$2, FALSE),0)</f>
        <v>157989.6</v>
      </c>
      <c r="AK762" s="199">
        <f>IFERROR(VLOOKUP('SAP Data'!$C762,'2021 Balance Sheet'!$B$7:$O$1335,'2021 Balance Sheet'!L$2, FALSE),0)</f>
        <v>157989.6</v>
      </c>
      <c r="AL762" s="199">
        <f>IFERROR(VLOOKUP('SAP Data'!$C762,'2021 Balance Sheet'!$B$7:$O$1335,'2021 Balance Sheet'!M$2, FALSE),0)</f>
        <v>157989.6</v>
      </c>
      <c r="AM762" s="199">
        <f>IFERROR(VLOOKUP('SAP Data'!$C762,'2021 Balance Sheet'!$B$7:$O$1335,'2021 Balance Sheet'!N$2, FALSE),0)</f>
        <v>157989.6</v>
      </c>
      <c r="AN762" s="199">
        <f>IFERROR(VLOOKUP('SAP Data'!$C762,'2021 Balance Sheet'!$B$7:$O$1335,'2021 Balance Sheet'!O$2, FALSE),0)</f>
        <v>157989.6</v>
      </c>
      <c r="AO762" s="198">
        <f t="shared" si="25"/>
        <v>1027853.52</v>
      </c>
    </row>
    <row r="763" spans="1:41" ht="15.75" thickBot="1" x14ac:dyDescent="0.3">
      <c r="A763" s="26" t="str">
        <f t="shared" si="26"/>
        <v>501440</v>
      </c>
      <c r="B763" s="150" t="s">
        <v>2774</v>
      </c>
      <c r="C763" s="153" t="s">
        <v>2775</v>
      </c>
      <c r="D763" s="125" t="s">
        <v>1657</v>
      </c>
      <c r="E763" s="139">
        <v>0</v>
      </c>
      <c r="F763" s="139">
        <v>0</v>
      </c>
      <c r="G763" s="139">
        <v>0</v>
      </c>
      <c r="H763" s="139">
        <v>0</v>
      </c>
      <c r="I763" s="139">
        <v>900</v>
      </c>
      <c r="J763" s="139">
        <v>900</v>
      </c>
      <c r="K763" s="139">
        <v>900</v>
      </c>
      <c r="L763" s="139">
        <v>900</v>
      </c>
      <c r="M763" s="139">
        <v>900</v>
      </c>
      <c r="N763" s="139">
        <v>900</v>
      </c>
      <c r="O763" s="139">
        <v>900</v>
      </c>
      <c r="P763" s="139">
        <v>900</v>
      </c>
      <c r="Q763" s="199">
        <v>0</v>
      </c>
      <c r="R763" s="199">
        <v>0</v>
      </c>
      <c r="S763" s="199">
        <v>0</v>
      </c>
      <c r="T763" s="199">
        <v>0</v>
      </c>
      <c r="U763" s="199">
        <v>0</v>
      </c>
      <c r="V763" s="199">
        <v>0</v>
      </c>
      <c r="W763" s="199">
        <v>0</v>
      </c>
      <c r="X763" s="199">
        <v>0</v>
      </c>
      <c r="Y763" s="199">
        <v>0</v>
      </c>
      <c r="Z763" s="199">
        <v>0</v>
      </c>
      <c r="AA763" s="199">
        <v>0</v>
      </c>
      <c r="AB763" s="199">
        <v>0</v>
      </c>
      <c r="AC763" s="199">
        <f>IFERROR(VLOOKUP('SAP Data'!$C763,'2021 Balance Sheet'!$B$7:$O$1335,'2021 Balance Sheet'!D$2, FALSE),0)</f>
        <v>0</v>
      </c>
      <c r="AD763" s="199">
        <f>IFERROR(VLOOKUP('SAP Data'!$C763,'2021 Balance Sheet'!$B$7:$O$1335,'2021 Balance Sheet'!E$2, FALSE),0)</f>
        <v>0</v>
      </c>
      <c r="AE763" s="199">
        <f>IFERROR(VLOOKUP('SAP Data'!$C763,'2021 Balance Sheet'!$B$7:$O$1335,'2021 Balance Sheet'!F$2, FALSE),0)</f>
        <v>0</v>
      </c>
      <c r="AF763" s="199">
        <f>IFERROR(VLOOKUP('SAP Data'!$C763,'2021 Balance Sheet'!$B$7:$O$1335,'2021 Balance Sheet'!G$2, FALSE),0)</f>
        <v>0</v>
      </c>
      <c r="AG763" s="199">
        <f>IFERROR(VLOOKUP('SAP Data'!$C763,'2021 Balance Sheet'!$B$7:$O$1335,'2021 Balance Sheet'!H$2, FALSE),0)</f>
        <v>0</v>
      </c>
      <c r="AH763" s="199">
        <f>IFERROR(VLOOKUP('SAP Data'!$C763,'2021 Balance Sheet'!$B$7:$O$1335,'2021 Balance Sheet'!I$2, FALSE),0)</f>
        <v>0</v>
      </c>
      <c r="AI763" s="199">
        <f>IFERROR(VLOOKUP('SAP Data'!$C763,'2021 Balance Sheet'!$B$7:$O$1335,'2021 Balance Sheet'!J$2, FALSE),0)</f>
        <v>0</v>
      </c>
      <c r="AJ763" s="199">
        <f>IFERROR(VLOOKUP('SAP Data'!$C763,'2021 Balance Sheet'!$B$7:$O$1335,'2021 Balance Sheet'!K$2, FALSE),0)</f>
        <v>0</v>
      </c>
      <c r="AK763" s="199">
        <f>IFERROR(VLOOKUP('SAP Data'!$C763,'2021 Balance Sheet'!$B$7:$O$1335,'2021 Balance Sheet'!L$2, FALSE),0)</f>
        <v>0</v>
      </c>
      <c r="AL763" s="199">
        <f>IFERROR(VLOOKUP('SAP Data'!$C763,'2021 Balance Sheet'!$B$7:$O$1335,'2021 Balance Sheet'!M$2, FALSE),0)</f>
        <v>0</v>
      </c>
      <c r="AM763" s="199">
        <f>IFERROR(VLOOKUP('SAP Data'!$C763,'2021 Balance Sheet'!$B$7:$O$1335,'2021 Balance Sheet'!N$2, FALSE),0)</f>
        <v>0</v>
      </c>
      <c r="AN763" s="199">
        <f>IFERROR(VLOOKUP('SAP Data'!$C763,'2021 Balance Sheet'!$B$7:$O$1335,'2021 Balance Sheet'!O$2, FALSE),0)</f>
        <v>0</v>
      </c>
      <c r="AO763" s="198">
        <f t="shared" si="25"/>
        <v>0</v>
      </c>
    </row>
    <row r="764" spans="1:41" ht="15.75" thickBot="1" x14ac:dyDescent="0.3">
      <c r="A764" s="26" t="str">
        <f t="shared" si="26"/>
        <v>501450</v>
      </c>
      <c r="B764" s="150" t="s">
        <v>1765</v>
      </c>
      <c r="C764" s="153" t="s">
        <v>1766</v>
      </c>
      <c r="D764" s="125" t="s">
        <v>1657</v>
      </c>
      <c r="E764" s="139"/>
      <c r="F764" s="139"/>
      <c r="G764" s="139"/>
      <c r="H764" s="139"/>
      <c r="I764" s="139"/>
      <c r="J764" s="139"/>
      <c r="K764" s="139"/>
      <c r="L764" s="139"/>
      <c r="M764" s="139"/>
      <c r="N764" s="139"/>
      <c r="O764" s="139"/>
      <c r="P764" s="139"/>
      <c r="Q764" s="199">
        <v>0</v>
      </c>
      <c r="R764" s="199">
        <v>0</v>
      </c>
      <c r="S764" s="199">
        <v>0</v>
      </c>
      <c r="T764" s="199">
        <v>0</v>
      </c>
      <c r="U764" s="199">
        <v>0</v>
      </c>
      <c r="V764" s="199">
        <v>0</v>
      </c>
      <c r="W764" s="199">
        <v>0</v>
      </c>
      <c r="X764" s="199">
        <v>0</v>
      </c>
      <c r="Y764" s="199">
        <v>0</v>
      </c>
      <c r="Z764" s="199">
        <v>0</v>
      </c>
      <c r="AA764" s="199">
        <v>0</v>
      </c>
      <c r="AB764" s="199">
        <v>0</v>
      </c>
      <c r="AC764" s="199">
        <f>IFERROR(VLOOKUP('SAP Data'!$C764,'2021 Balance Sheet'!$B$7:$O$1335,'2021 Balance Sheet'!D$2, FALSE),0)</f>
        <v>0</v>
      </c>
      <c r="AD764" s="199">
        <f>IFERROR(VLOOKUP('SAP Data'!$C764,'2021 Balance Sheet'!$B$7:$O$1335,'2021 Balance Sheet'!E$2, FALSE),0)</f>
        <v>0</v>
      </c>
      <c r="AE764" s="199">
        <f>IFERROR(VLOOKUP('SAP Data'!$C764,'2021 Balance Sheet'!$B$7:$O$1335,'2021 Balance Sheet'!F$2, FALSE),0)</f>
        <v>0</v>
      </c>
      <c r="AF764" s="199">
        <f>IFERROR(VLOOKUP('SAP Data'!$C764,'2021 Balance Sheet'!$B$7:$O$1335,'2021 Balance Sheet'!G$2, FALSE),0)</f>
        <v>0</v>
      </c>
      <c r="AG764" s="199">
        <f>IFERROR(VLOOKUP('SAP Data'!$C764,'2021 Balance Sheet'!$B$7:$O$1335,'2021 Balance Sheet'!H$2, FALSE),0)</f>
        <v>0</v>
      </c>
      <c r="AH764" s="199">
        <f>IFERROR(VLOOKUP('SAP Data'!$C764,'2021 Balance Sheet'!$B$7:$O$1335,'2021 Balance Sheet'!I$2, FALSE),0)</f>
        <v>0</v>
      </c>
      <c r="AI764" s="199">
        <f>IFERROR(VLOOKUP('SAP Data'!$C764,'2021 Balance Sheet'!$B$7:$O$1335,'2021 Balance Sheet'!J$2, FALSE),0)</f>
        <v>0</v>
      </c>
      <c r="AJ764" s="199">
        <f>IFERROR(VLOOKUP('SAP Data'!$C764,'2021 Balance Sheet'!$B$7:$O$1335,'2021 Balance Sheet'!K$2, FALSE),0)</f>
        <v>0</v>
      </c>
      <c r="AK764" s="199">
        <f>IFERROR(VLOOKUP('SAP Data'!$C764,'2021 Balance Sheet'!$B$7:$O$1335,'2021 Balance Sheet'!L$2, FALSE),0)</f>
        <v>0</v>
      </c>
      <c r="AL764" s="199">
        <f>IFERROR(VLOOKUP('SAP Data'!$C764,'2021 Balance Sheet'!$B$7:$O$1335,'2021 Balance Sheet'!M$2, FALSE),0)</f>
        <v>0</v>
      </c>
      <c r="AM764" s="199">
        <f>IFERROR(VLOOKUP('SAP Data'!$C764,'2021 Balance Sheet'!$B$7:$O$1335,'2021 Balance Sheet'!N$2, FALSE),0)</f>
        <v>0</v>
      </c>
      <c r="AN764" s="199">
        <f>IFERROR(VLOOKUP('SAP Data'!$C764,'2021 Balance Sheet'!$B$7:$O$1335,'2021 Balance Sheet'!O$2, FALSE),0)</f>
        <v>0</v>
      </c>
      <c r="AO764" s="198">
        <f t="shared" si="25"/>
        <v>0</v>
      </c>
    </row>
    <row r="765" spans="1:41" ht="15.75" thickBot="1" x14ac:dyDescent="0.3">
      <c r="A765" s="26" t="str">
        <f t="shared" si="26"/>
        <v>501459</v>
      </c>
      <c r="B765" s="150" t="s">
        <v>1767</v>
      </c>
      <c r="C765" s="153" t="s">
        <v>1768</v>
      </c>
      <c r="D765" s="125" t="s">
        <v>1657</v>
      </c>
      <c r="E765" s="140">
        <v>60880.46</v>
      </c>
      <c r="F765" s="140">
        <v>124892.03</v>
      </c>
      <c r="G765" s="140">
        <v>196966.62</v>
      </c>
      <c r="H765" s="140">
        <v>304616.25</v>
      </c>
      <c r="I765" s="140">
        <v>468802.15</v>
      </c>
      <c r="J765" s="140">
        <v>594742.84</v>
      </c>
      <c r="K765" s="140">
        <v>766267.89</v>
      </c>
      <c r="L765" s="140">
        <v>814531.66</v>
      </c>
      <c r="M765" s="140">
        <v>890430.28</v>
      </c>
      <c r="N765" s="140">
        <v>924282.07</v>
      </c>
      <c r="O765" s="140">
        <v>1021677.64</v>
      </c>
      <c r="P765" s="140">
        <v>1118425.6399999999</v>
      </c>
      <c r="Q765" s="199">
        <v>176049.44</v>
      </c>
      <c r="R765" s="199">
        <v>258999.55</v>
      </c>
      <c r="S765" s="199">
        <v>379930.62</v>
      </c>
      <c r="T765" s="199">
        <v>546486.26</v>
      </c>
      <c r="U765" s="199">
        <v>640179.4</v>
      </c>
      <c r="V765" s="199">
        <v>755503.08</v>
      </c>
      <c r="W765" s="199">
        <v>902484.79</v>
      </c>
      <c r="X765" s="199">
        <v>1038249.68</v>
      </c>
      <c r="Y765" s="199">
        <v>1138303.45</v>
      </c>
      <c r="Z765" s="199">
        <v>1233141.8400000001</v>
      </c>
      <c r="AA765" s="199">
        <v>1344111.97</v>
      </c>
      <c r="AB765" s="199">
        <v>1457694.4</v>
      </c>
      <c r="AC765" s="199">
        <f>IFERROR(VLOOKUP('SAP Data'!$C765,'2021 Balance Sheet'!$B$7:$O$1335,'2021 Balance Sheet'!D$2, FALSE),0)</f>
        <v>83829.039999999994</v>
      </c>
      <c r="AD765" s="199">
        <f>IFERROR(VLOOKUP('SAP Data'!$C765,'2021 Balance Sheet'!$B$7:$O$1335,'2021 Balance Sheet'!E$2, FALSE),0)</f>
        <v>185162.52</v>
      </c>
      <c r="AE765" s="199">
        <f>IFERROR(VLOOKUP('SAP Data'!$C765,'2021 Balance Sheet'!$B$7:$O$1335,'2021 Balance Sheet'!F$2, FALSE),0)</f>
        <v>267909.56</v>
      </c>
      <c r="AF765" s="199">
        <f>IFERROR(VLOOKUP('SAP Data'!$C765,'2021 Balance Sheet'!$B$7:$O$1335,'2021 Balance Sheet'!G$2, FALSE),0)</f>
        <v>363863.54</v>
      </c>
      <c r="AG765" s="199">
        <f>IFERROR(VLOOKUP('SAP Data'!$C765,'2021 Balance Sheet'!$B$7:$O$1335,'2021 Balance Sheet'!H$2, FALSE),0)</f>
        <v>425955.08</v>
      </c>
      <c r="AH765" s="199">
        <f>IFERROR(VLOOKUP('SAP Data'!$C765,'2021 Balance Sheet'!$B$7:$O$1335,'2021 Balance Sheet'!I$2, FALSE),0)</f>
        <v>541220.86</v>
      </c>
      <c r="AI765" s="199">
        <f>IFERROR(VLOOKUP('SAP Data'!$C765,'2021 Balance Sheet'!$B$7:$O$1335,'2021 Balance Sheet'!J$2, FALSE),0)</f>
        <v>644622.9</v>
      </c>
      <c r="AJ765" s="199">
        <f>IFERROR(VLOOKUP('SAP Data'!$C765,'2021 Balance Sheet'!$B$7:$O$1335,'2021 Balance Sheet'!K$2, FALSE),0)</f>
        <v>713205.25</v>
      </c>
      <c r="AK765" s="199">
        <f>IFERROR(VLOOKUP('SAP Data'!$C765,'2021 Balance Sheet'!$B$7:$O$1335,'2021 Balance Sheet'!L$2, FALSE),0)</f>
        <v>768088.94</v>
      </c>
      <c r="AL765" s="199">
        <f>IFERROR(VLOOKUP('SAP Data'!$C765,'2021 Balance Sheet'!$B$7:$O$1335,'2021 Balance Sheet'!M$2, FALSE),0)</f>
        <v>851894.48</v>
      </c>
      <c r="AM765" s="199">
        <f>IFERROR(VLOOKUP('SAP Data'!$C765,'2021 Balance Sheet'!$B$7:$O$1335,'2021 Balance Sheet'!N$2, FALSE),0)</f>
        <v>930471.44</v>
      </c>
      <c r="AN765" s="199">
        <f>IFERROR(VLOOKUP('SAP Data'!$C765,'2021 Balance Sheet'!$B$7:$O$1335,'2021 Balance Sheet'!O$2, FALSE),0)</f>
        <v>983913.07</v>
      </c>
      <c r="AO765" s="198">
        <f t="shared" si="25"/>
        <v>1457694.4</v>
      </c>
    </row>
    <row r="766" spans="1:41" ht="15.75" thickBot="1" x14ac:dyDescent="0.3">
      <c r="A766" s="26" t="str">
        <f t="shared" si="26"/>
        <v>501470</v>
      </c>
      <c r="B766" s="150" t="s">
        <v>1769</v>
      </c>
      <c r="C766" s="153" t="s">
        <v>1770</v>
      </c>
      <c r="D766" s="125" t="s">
        <v>1657</v>
      </c>
      <c r="E766" s="139">
        <v>1433.94</v>
      </c>
      <c r="F766" s="139">
        <v>3520.37</v>
      </c>
      <c r="G766" s="139">
        <v>2540.71</v>
      </c>
      <c r="H766" s="139">
        <v>2840.71</v>
      </c>
      <c r="I766" s="139">
        <v>3515.35</v>
      </c>
      <c r="J766" s="139">
        <v>8581.51</v>
      </c>
      <c r="K766" s="139">
        <v>14368.26</v>
      </c>
      <c r="L766" s="139">
        <v>14923.14</v>
      </c>
      <c r="M766" s="139">
        <v>15835.14</v>
      </c>
      <c r="N766" s="139">
        <v>18559.509999999998</v>
      </c>
      <c r="O766" s="139">
        <v>18559.509999999998</v>
      </c>
      <c r="P766" s="139">
        <v>18559.509999999998</v>
      </c>
      <c r="Q766" s="199">
        <v>1804.97</v>
      </c>
      <c r="R766" s="199">
        <v>3031.58</v>
      </c>
      <c r="S766" s="199">
        <v>2332.1799999999998</v>
      </c>
      <c r="T766" s="199">
        <v>2955.25</v>
      </c>
      <c r="U766" s="199">
        <v>4542.54</v>
      </c>
      <c r="V766" s="199">
        <v>4862.33</v>
      </c>
      <c r="W766" s="199">
        <v>5233.76</v>
      </c>
      <c r="X766" s="199">
        <v>6818.6</v>
      </c>
      <c r="Y766" s="199">
        <v>6818.6</v>
      </c>
      <c r="Z766" s="199">
        <v>7187.18</v>
      </c>
      <c r="AA766" s="199">
        <v>18234.68</v>
      </c>
      <c r="AB766" s="199">
        <v>22711.81</v>
      </c>
      <c r="AC766" s="199">
        <f>IFERROR(VLOOKUP('SAP Data'!$C766,'2021 Balance Sheet'!$B$7:$O$1335,'2021 Balance Sheet'!D$2, FALSE),0)</f>
        <v>0</v>
      </c>
      <c r="AD766" s="199">
        <f>IFERROR(VLOOKUP('SAP Data'!$C766,'2021 Balance Sheet'!$B$7:$O$1335,'2021 Balance Sheet'!E$2, FALSE),0)</f>
        <v>0</v>
      </c>
      <c r="AE766" s="199">
        <f>IFERROR(VLOOKUP('SAP Data'!$C766,'2021 Balance Sheet'!$B$7:$O$1335,'2021 Balance Sheet'!F$2, FALSE),0)</f>
        <v>1481.67</v>
      </c>
      <c r="AF766" s="199">
        <f>IFERROR(VLOOKUP('SAP Data'!$C766,'2021 Balance Sheet'!$B$7:$O$1335,'2021 Balance Sheet'!G$2, FALSE),0)</f>
        <v>2677.6</v>
      </c>
      <c r="AG766" s="199">
        <f>IFERROR(VLOOKUP('SAP Data'!$C766,'2021 Balance Sheet'!$B$7:$O$1335,'2021 Balance Sheet'!H$2, FALSE),0)</f>
        <v>2677.6</v>
      </c>
      <c r="AH766" s="199">
        <f>IFERROR(VLOOKUP('SAP Data'!$C766,'2021 Balance Sheet'!$B$7:$O$1335,'2021 Balance Sheet'!I$2, FALSE),0)</f>
        <v>2677.6</v>
      </c>
      <c r="AI766" s="199">
        <f>IFERROR(VLOOKUP('SAP Data'!$C766,'2021 Balance Sheet'!$B$7:$O$1335,'2021 Balance Sheet'!J$2, FALSE),0)</f>
        <v>2677.6</v>
      </c>
      <c r="AJ766" s="199">
        <f>IFERROR(VLOOKUP('SAP Data'!$C766,'2021 Balance Sheet'!$B$7:$O$1335,'2021 Balance Sheet'!K$2, FALSE),0)</f>
        <v>2677.6</v>
      </c>
      <c r="AK766" s="199">
        <f>IFERROR(VLOOKUP('SAP Data'!$C766,'2021 Balance Sheet'!$B$7:$O$1335,'2021 Balance Sheet'!L$2, FALSE),0)</f>
        <v>2677.6</v>
      </c>
      <c r="AL766" s="199">
        <f>IFERROR(VLOOKUP('SAP Data'!$C766,'2021 Balance Sheet'!$B$7:$O$1335,'2021 Balance Sheet'!M$2, FALSE),0)</f>
        <v>2677.6</v>
      </c>
      <c r="AM766" s="199">
        <f>IFERROR(VLOOKUP('SAP Data'!$C766,'2021 Balance Sheet'!$B$7:$O$1335,'2021 Balance Sheet'!N$2, FALSE),0)</f>
        <v>2677.6</v>
      </c>
      <c r="AN766" s="199">
        <f>IFERROR(VLOOKUP('SAP Data'!$C766,'2021 Balance Sheet'!$B$7:$O$1335,'2021 Balance Sheet'!O$2, FALSE),0)</f>
        <v>2677.6</v>
      </c>
      <c r="AO766" s="198">
        <f t="shared" si="25"/>
        <v>22711.81</v>
      </c>
    </row>
    <row r="767" spans="1:41" ht="15.75" thickBot="1" x14ac:dyDescent="0.3">
      <c r="A767" s="26" t="str">
        <f t="shared" si="26"/>
        <v>501471</v>
      </c>
      <c r="B767" s="150" t="s">
        <v>3369</v>
      </c>
      <c r="C767" s="153" t="s">
        <v>3370</v>
      </c>
      <c r="D767" s="125"/>
      <c r="E767" s="139"/>
      <c r="F767" s="139"/>
      <c r="G767" s="139"/>
      <c r="H767" s="139"/>
      <c r="I767" s="139"/>
      <c r="J767" s="139"/>
      <c r="K767" s="139"/>
      <c r="L767" s="139"/>
      <c r="M767" s="139"/>
      <c r="N767" s="139"/>
      <c r="O767" s="139"/>
      <c r="P767" s="139"/>
      <c r="Q767" s="199">
        <v>0</v>
      </c>
      <c r="R767" s="199">
        <v>0</v>
      </c>
      <c r="S767" s="199">
        <v>0</v>
      </c>
      <c r="T767" s="199">
        <v>0</v>
      </c>
      <c r="U767" s="199">
        <v>0</v>
      </c>
      <c r="V767" s="199">
        <v>0</v>
      </c>
      <c r="W767" s="199">
        <v>0</v>
      </c>
      <c r="X767" s="199">
        <v>0</v>
      </c>
      <c r="Y767" s="199">
        <v>0</v>
      </c>
      <c r="Z767" s="199">
        <v>0</v>
      </c>
      <c r="AA767" s="199">
        <v>0</v>
      </c>
      <c r="AB767" s="199">
        <v>0</v>
      </c>
      <c r="AC767" s="199">
        <f>IFERROR(VLOOKUP('SAP Data'!$C767,'2021 Balance Sheet'!$B$7:$O$1335,'2021 Balance Sheet'!D$2, FALSE),0)</f>
        <v>0</v>
      </c>
      <c r="AD767" s="199">
        <f>IFERROR(VLOOKUP('SAP Data'!$C767,'2021 Balance Sheet'!$B$7:$O$1335,'2021 Balance Sheet'!E$2, FALSE),0)</f>
        <v>0</v>
      </c>
      <c r="AE767" s="199">
        <f>IFERROR(VLOOKUP('SAP Data'!$C767,'2021 Balance Sheet'!$B$7:$O$1335,'2021 Balance Sheet'!F$2, FALSE),0)</f>
        <v>0</v>
      </c>
      <c r="AF767" s="199">
        <f>IFERROR(VLOOKUP('SAP Data'!$C767,'2021 Balance Sheet'!$B$7:$O$1335,'2021 Balance Sheet'!G$2, FALSE),0)</f>
        <v>0</v>
      </c>
      <c r="AG767" s="199">
        <f>IFERROR(VLOOKUP('SAP Data'!$C767,'2021 Balance Sheet'!$B$7:$O$1335,'2021 Balance Sheet'!H$2, FALSE),0)</f>
        <v>0</v>
      </c>
      <c r="AH767" s="199">
        <f>IFERROR(VLOOKUP('SAP Data'!$C767,'2021 Balance Sheet'!$B$7:$O$1335,'2021 Balance Sheet'!I$2, FALSE),0)</f>
        <v>0</v>
      </c>
      <c r="AI767" s="199">
        <f>IFERROR(VLOOKUP('SAP Data'!$C767,'2021 Balance Sheet'!$B$7:$O$1335,'2021 Balance Sheet'!J$2, FALSE),0)</f>
        <v>0</v>
      </c>
      <c r="AJ767" s="199">
        <f>IFERROR(VLOOKUP('SAP Data'!$C767,'2021 Balance Sheet'!$B$7:$O$1335,'2021 Balance Sheet'!K$2, FALSE),0)</f>
        <v>0</v>
      </c>
      <c r="AK767" s="199">
        <f>IFERROR(VLOOKUP('SAP Data'!$C767,'2021 Balance Sheet'!$B$7:$O$1335,'2021 Balance Sheet'!L$2, FALSE),0)</f>
        <v>0</v>
      </c>
      <c r="AL767" s="199">
        <f>IFERROR(VLOOKUP('SAP Data'!$C767,'2021 Balance Sheet'!$B$7:$O$1335,'2021 Balance Sheet'!M$2, FALSE),0)</f>
        <v>0</v>
      </c>
      <c r="AM767" s="199">
        <f>IFERROR(VLOOKUP('SAP Data'!$C767,'2021 Balance Sheet'!$B$7:$O$1335,'2021 Balance Sheet'!N$2, FALSE),0)</f>
        <v>0</v>
      </c>
      <c r="AN767" s="199">
        <f>IFERROR(VLOOKUP('SAP Data'!$C767,'2021 Balance Sheet'!$B$7:$O$1335,'2021 Balance Sheet'!O$2, FALSE),0)</f>
        <v>0</v>
      </c>
      <c r="AO767" s="198">
        <f t="shared" si="25"/>
        <v>0</v>
      </c>
    </row>
    <row r="768" spans="1:41" ht="15.75" thickBot="1" x14ac:dyDescent="0.3">
      <c r="A768" s="26" t="str">
        <f t="shared" si="26"/>
        <v>501500</v>
      </c>
      <c r="B768" s="150" t="s">
        <v>1771</v>
      </c>
      <c r="C768" s="153" t="s">
        <v>1772</v>
      </c>
      <c r="D768" s="125" t="s">
        <v>1657</v>
      </c>
      <c r="E768" s="140">
        <v>18585.34</v>
      </c>
      <c r="F768" s="140">
        <v>35627.910000000003</v>
      </c>
      <c r="G768" s="140">
        <v>60079.91</v>
      </c>
      <c r="H768" s="140">
        <v>84528.02</v>
      </c>
      <c r="I768" s="140">
        <v>108895.09</v>
      </c>
      <c r="J768" s="140">
        <v>133745.01</v>
      </c>
      <c r="K768" s="140">
        <v>154930.10999999999</v>
      </c>
      <c r="L768" s="140">
        <v>179001.73</v>
      </c>
      <c r="M768" s="140">
        <v>201113.27</v>
      </c>
      <c r="N768" s="140">
        <v>228105.39</v>
      </c>
      <c r="O768" s="140">
        <v>248591.05</v>
      </c>
      <c r="P768" s="140">
        <v>284498.57</v>
      </c>
      <c r="Q768" s="199">
        <v>22156.13</v>
      </c>
      <c r="R768" s="199">
        <v>44005.69</v>
      </c>
      <c r="S768" s="199">
        <v>66606.31</v>
      </c>
      <c r="T768" s="199">
        <v>72788.42</v>
      </c>
      <c r="U768" s="199">
        <v>86988.75</v>
      </c>
      <c r="V768" s="199">
        <v>104458.43</v>
      </c>
      <c r="W768" s="199">
        <v>116589.29</v>
      </c>
      <c r="X768" s="199">
        <v>131299.15</v>
      </c>
      <c r="Y768" s="199">
        <v>139705.07999999999</v>
      </c>
      <c r="Z768" s="199">
        <v>152680.97</v>
      </c>
      <c r="AA768" s="199">
        <v>171792.27</v>
      </c>
      <c r="AB768" s="199">
        <v>187743.92</v>
      </c>
      <c r="AC768" s="199">
        <f>IFERROR(VLOOKUP('SAP Data'!$C768,'2021 Balance Sheet'!$B$7:$O$1335,'2021 Balance Sheet'!D$2, FALSE),0)</f>
        <v>6247.94</v>
      </c>
      <c r="AD768" s="199">
        <f>IFERROR(VLOOKUP('SAP Data'!$C768,'2021 Balance Sheet'!$B$7:$O$1335,'2021 Balance Sheet'!E$2, FALSE),0)</f>
        <v>13906.84</v>
      </c>
      <c r="AE768" s="199">
        <f>IFERROR(VLOOKUP('SAP Data'!$C768,'2021 Balance Sheet'!$B$7:$O$1335,'2021 Balance Sheet'!F$2, FALSE),0)</f>
        <v>30345.08</v>
      </c>
      <c r="AF768" s="199">
        <f>IFERROR(VLOOKUP('SAP Data'!$C768,'2021 Balance Sheet'!$B$7:$O$1335,'2021 Balance Sheet'!G$2, FALSE),0)</f>
        <v>39795.64</v>
      </c>
      <c r="AG768" s="199">
        <f>IFERROR(VLOOKUP('SAP Data'!$C768,'2021 Balance Sheet'!$B$7:$O$1335,'2021 Balance Sheet'!H$2, FALSE),0)</f>
        <v>59584.92</v>
      </c>
      <c r="AH768" s="199">
        <f>IFERROR(VLOOKUP('SAP Data'!$C768,'2021 Balance Sheet'!$B$7:$O$1335,'2021 Balance Sheet'!I$2, FALSE),0)</f>
        <v>79848.62</v>
      </c>
      <c r="AI768" s="199">
        <f>IFERROR(VLOOKUP('SAP Data'!$C768,'2021 Balance Sheet'!$B$7:$O$1335,'2021 Balance Sheet'!J$2, FALSE),0)</f>
        <v>92550.54</v>
      </c>
      <c r="AJ768" s="199">
        <f>IFERROR(VLOOKUP('SAP Data'!$C768,'2021 Balance Sheet'!$B$7:$O$1335,'2021 Balance Sheet'!K$2, FALSE),0)</f>
        <v>106305.47</v>
      </c>
      <c r="AK768" s="199">
        <f>IFERROR(VLOOKUP('SAP Data'!$C768,'2021 Balance Sheet'!$B$7:$O$1335,'2021 Balance Sheet'!L$2, FALSE),0)</f>
        <v>133489.89000000001</v>
      </c>
      <c r="AL768" s="199">
        <f>IFERROR(VLOOKUP('SAP Data'!$C768,'2021 Balance Sheet'!$B$7:$O$1335,'2021 Balance Sheet'!M$2, FALSE),0)</f>
        <v>150173.95000000001</v>
      </c>
      <c r="AM768" s="199">
        <f>IFERROR(VLOOKUP('SAP Data'!$C768,'2021 Balance Sheet'!$B$7:$O$1335,'2021 Balance Sheet'!N$2, FALSE),0)</f>
        <v>164742.57999999999</v>
      </c>
      <c r="AN768" s="199">
        <f>IFERROR(VLOOKUP('SAP Data'!$C768,'2021 Balance Sheet'!$B$7:$O$1335,'2021 Balance Sheet'!O$2, FALSE),0)</f>
        <v>184591.24</v>
      </c>
      <c r="AO768" s="198">
        <f t="shared" si="25"/>
        <v>187743.92</v>
      </c>
    </row>
    <row r="769" spans="1:75" ht="15.75" thickBot="1" x14ac:dyDescent="0.3">
      <c r="A769" s="26" t="str">
        <f t="shared" si="26"/>
        <v>501600</v>
      </c>
      <c r="B769" s="150" t="s">
        <v>1773</v>
      </c>
      <c r="C769" s="153" t="s">
        <v>1774</v>
      </c>
      <c r="D769" s="125" t="s">
        <v>1657</v>
      </c>
      <c r="E769" s="139">
        <v>12674.79</v>
      </c>
      <c r="F769" s="139">
        <v>26707.5</v>
      </c>
      <c r="G769" s="139">
        <v>40354.629999999997</v>
      </c>
      <c r="H769" s="139">
        <v>54777.52</v>
      </c>
      <c r="I769" s="139">
        <v>68858.600000000006</v>
      </c>
      <c r="J769" s="139">
        <v>82089.53</v>
      </c>
      <c r="K769" s="139">
        <v>96541.01</v>
      </c>
      <c r="L769" s="139">
        <v>110641.88</v>
      </c>
      <c r="M769" s="139">
        <v>127564.11</v>
      </c>
      <c r="N769" s="139">
        <v>144344.89000000001</v>
      </c>
      <c r="O769" s="139">
        <v>161293.01</v>
      </c>
      <c r="P769" s="139">
        <v>178436.61</v>
      </c>
      <c r="Q769" s="199">
        <v>21835.63</v>
      </c>
      <c r="R769" s="199">
        <v>39263.910000000003</v>
      </c>
      <c r="S769" s="199">
        <v>56198.87</v>
      </c>
      <c r="T769" s="199">
        <v>74641.73</v>
      </c>
      <c r="U769" s="199">
        <v>90642.22</v>
      </c>
      <c r="V769" s="199">
        <v>106808.23</v>
      </c>
      <c r="W769" s="199">
        <v>122408.59</v>
      </c>
      <c r="X769" s="199">
        <v>139881.15</v>
      </c>
      <c r="Y769" s="199">
        <v>151195.78</v>
      </c>
      <c r="Z769" s="199">
        <v>163123.01999999999</v>
      </c>
      <c r="AA769" s="199">
        <v>173618.03</v>
      </c>
      <c r="AB769" s="199">
        <v>184252.75</v>
      </c>
      <c r="AC769" s="199">
        <f>IFERROR(VLOOKUP('SAP Data'!$C769,'2021 Balance Sheet'!$B$7:$O$1335,'2021 Balance Sheet'!D$2, FALSE),0)</f>
        <v>10905.21</v>
      </c>
      <c r="AD769" s="199">
        <f>IFERROR(VLOOKUP('SAP Data'!$C769,'2021 Balance Sheet'!$B$7:$O$1335,'2021 Balance Sheet'!E$2, FALSE),0)</f>
        <v>22218.51</v>
      </c>
      <c r="AE769" s="199">
        <f>IFERROR(VLOOKUP('SAP Data'!$C769,'2021 Balance Sheet'!$B$7:$O$1335,'2021 Balance Sheet'!F$2, FALSE),0)</f>
        <v>43901.04</v>
      </c>
      <c r="AF769" s="199">
        <f>IFERROR(VLOOKUP('SAP Data'!$C769,'2021 Balance Sheet'!$B$7:$O$1335,'2021 Balance Sheet'!G$2, FALSE),0)</f>
        <v>56002.82</v>
      </c>
      <c r="AG769" s="199">
        <f>IFERROR(VLOOKUP('SAP Data'!$C769,'2021 Balance Sheet'!$B$7:$O$1335,'2021 Balance Sheet'!H$2, FALSE),0)</f>
        <v>66652.37</v>
      </c>
      <c r="AH769" s="199">
        <f>IFERROR(VLOOKUP('SAP Data'!$C769,'2021 Balance Sheet'!$B$7:$O$1335,'2021 Balance Sheet'!I$2, FALSE),0)</f>
        <v>79094.679999999993</v>
      </c>
      <c r="AI769" s="199">
        <f>IFERROR(VLOOKUP('SAP Data'!$C769,'2021 Balance Sheet'!$B$7:$O$1335,'2021 Balance Sheet'!J$2, FALSE),0)</f>
        <v>90388.06</v>
      </c>
      <c r="AJ769" s="199">
        <f>IFERROR(VLOOKUP('SAP Data'!$C769,'2021 Balance Sheet'!$B$7:$O$1335,'2021 Balance Sheet'!K$2, FALSE),0)</f>
        <v>103428.99</v>
      </c>
      <c r="AK769" s="199">
        <f>IFERROR(VLOOKUP('SAP Data'!$C769,'2021 Balance Sheet'!$B$7:$O$1335,'2021 Balance Sheet'!L$2, FALSE),0)</f>
        <v>141147.01</v>
      </c>
      <c r="AL769" s="199">
        <f>IFERROR(VLOOKUP('SAP Data'!$C769,'2021 Balance Sheet'!$B$7:$O$1335,'2021 Balance Sheet'!M$2, FALSE),0)</f>
        <v>168211.77</v>
      </c>
      <c r="AM769" s="199">
        <f>IFERROR(VLOOKUP('SAP Data'!$C769,'2021 Balance Sheet'!$B$7:$O$1335,'2021 Balance Sheet'!N$2, FALSE),0)</f>
        <v>200951.22</v>
      </c>
      <c r="AN769" s="199">
        <f>IFERROR(VLOOKUP('SAP Data'!$C769,'2021 Balance Sheet'!$B$7:$O$1335,'2021 Balance Sheet'!O$2, FALSE),0)</f>
        <v>223176.35</v>
      </c>
      <c r="AO769" s="198">
        <f t="shared" si="25"/>
        <v>184252.75</v>
      </c>
    </row>
    <row r="770" spans="1:75" s="135" customFormat="1" ht="15.75" thickBot="1" x14ac:dyDescent="0.3">
      <c r="A770" s="26" t="str">
        <f t="shared" si="26"/>
        <v>501601</v>
      </c>
      <c r="B770" s="432" t="s">
        <v>4261</v>
      </c>
      <c r="C770" s="434" t="s">
        <v>4249</v>
      </c>
      <c r="D770" s="125"/>
      <c r="E770" s="139"/>
      <c r="F770" s="139"/>
      <c r="G770" s="139"/>
      <c r="H770" s="139"/>
      <c r="I770" s="139"/>
      <c r="J770" s="139"/>
      <c r="K770" s="139"/>
      <c r="L770" s="139"/>
      <c r="M770" s="139"/>
      <c r="N770" s="139"/>
      <c r="O770" s="139"/>
      <c r="P770" s="139"/>
      <c r="Q770" s="199"/>
      <c r="R770" s="199"/>
      <c r="S770" s="199"/>
      <c r="T770" s="199"/>
      <c r="U770" s="199"/>
      <c r="V770" s="199"/>
      <c r="W770" s="199"/>
      <c r="X770" s="199"/>
      <c r="Y770" s="199"/>
      <c r="Z770" s="199"/>
      <c r="AA770" s="199"/>
      <c r="AB770" s="199"/>
      <c r="AC770" s="199">
        <f>IFERROR(VLOOKUP('SAP Data'!$C770,'2021 Balance Sheet'!$B$7:$O$1335,'2021 Balance Sheet'!D$2, FALSE),0)</f>
        <v>0</v>
      </c>
      <c r="AD770" s="199">
        <f>IFERROR(VLOOKUP('SAP Data'!$C770,'2021 Balance Sheet'!$B$7:$O$1335,'2021 Balance Sheet'!E$2, FALSE),0)</f>
        <v>0</v>
      </c>
      <c r="AE770" s="199">
        <f>IFERROR(VLOOKUP('SAP Data'!$C770,'2021 Balance Sheet'!$B$7:$O$1335,'2021 Balance Sheet'!F$2, FALSE),0)</f>
        <v>0</v>
      </c>
      <c r="AF770" s="199">
        <f>IFERROR(VLOOKUP('SAP Data'!$C770,'2021 Balance Sheet'!$B$7:$O$1335,'2021 Balance Sheet'!G$2, FALSE),0)</f>
        <v>0</v>
      </c>
      <c r="AG770" s="199">
        <f>IFERROR(VLOOKUP('SAP Data'!$C770,'2021 Balance Sheet'!$B$7:$O$1335,'2021 Balance Sheet'!H$2, FALSE),0)</f>
        <v>0</v>
      </c>
      <c r="AH770" s="199">
        <f>IFERROR(VLOOKUP('SAP Data'!$C770,'2021 Balance Sheet'!$B$7:$O$1335,'2021 Balance Sheet'!I$2, FALSE),0)</f>
        <v>0</v>
      </c>
      <c r="AI770" s="199">
        <f>IFERROR(VLOOKUP('SAP Data'!$C770,'2021 Balance Sheet'!$B$7:$O$1335,'2021 Balance Sheet'!J$2, FALSE),0)</f>
        <v>0</v>
      </c>
      <c r="AJ770" s="199">
        <f>IFERROR(VLOOKUP('SAP Data'!$C770,'2021 Balance Sheet'!$B$7:$O$1335,'2021 Balance Sheet'!K$2, FALSE),0)</f>
        <v>0</v>
      </c>
      <c r="AK770" s="199">
        <f>IFERROR(VLOOKUP('SAP Data'!$C770,'2021 Balance Sheet'!$B$7:$O$1335,'2021 Balance Sheet'!L$2, FALSE),0)</f>
        <v>0</v>
      </c>
      <c r="AL770" s="199">
        <f>IFERROR(VLOOKUP('SAP Data'!$C770,'2021 Balance Sheet'!$B$7:$O$1335,'2021 Balance Sheet'!M$2, FALSE),0)</f>
        <v>177.2</v>
      </c>
      <c r="AM770" s="199">
        <f>IFERROR(VLOOKUP('SAP Data'!$C770,'2021 Balance Sheet'!$B$7:$O$1335,'2021 Balance Sheet'!N$2, FALSE),0)</f>
        <v>177.2</v>
      </c>
      <c r="AN770" s="199">
        <f>IFERROR(VLOOKUP('SAP Data'!$C770,'2021 Balance Sheet'!$B$7:$O$1335,'2021 Balance Sheet'!O$2, FALSE),0)</f>
        <v>177.2</v>
      </c>
      <c r="AO770" s="198"/>
      <c r="AP770" s="50"/>
      <c r="AQ770" s="50"/>
      <c r="AR770" s="50"/>
      <c r="AS770" s="50"/>
      <c r="AT770" s="50"/>
      <c r="AU770" s="50"/>
      <c r="AV770" s="50"/>
      <c r="AW770" s="50"/>
      <c r="AX770" s="50"/>
      <c r="AY770" s="50"/>
      <c r="AZ770" s="50"/>
      <c r="BA770" s="50"/>
      <c r="BB770" s="50"/>
      <c r="BC770" s="50"/>
      <c r="BD770" s="50"/>
      <c r="BE770" s="50"/>
      <c r="BF770" s="50"/>
      <c r="BG770" s="50"/>
      <c r="BH770" s="50"/>
      <c r="BI770" s="50"/>
      <c r="BJ770" s="50"/>
      <c r="BK770" s="50"/>
      <c r="BL770" s="50"/>
      <c r="BM770" s="50"/>
      <c r="BN770" s="50"/>
      <c r="BO770" s="50"/>
      <c r="BP770" s="50"/>
      <c r="BQ770" s="50"/>
      <c r="BR770" s="50"/>
      <c r="BS770" s="50"/>
      <c r="BT770" s="50"/>
      <c r="BU770" s="50"/>
      <c r="BV770" s="50"/>
      <c r="BW770" s="50"/>
    </row>
    <row r="771" spans="1:75" ht="15.75" thickBot="1" x14ac:dyDescent="0.3">
      <c r="A771" s="26" t="str">
        <f t="shared" si="26"/>
        <v>501602</v>
      </c>
      <c r="B771" s="150" t="s">
        <v>3371</v>
      </c>
      <c r="C771" s="153" t="s">
        <v>3372</v>
      </c>
      <c r="D771" s="125"/>
      <c r="E771" s="139"/>
      <c r="F771" s="139"/>
      <c r="G771" s="139"/>
      <c r="H771" s="139"/>
      <c r="I771" s="139"/>
      <c r="J771" s="139"/>
      <c r="K771" s="139"/>
      <c r="L771" s="139"/>
      <c r="M771" s="139"/>
      <c r="N771" s="139"/>
      <c r="O771" s="139"/>
      <c r="P771" s="139"/>
      <c r="Q771" s="199">
        <v>0</v>
      </c>
      <c r="R771" s="199">
        <v>0</v>
      </c>
      <c r="S771" s="199">
        <v>0</v>
      </c>
      <c r="T771" s="199">
        <v>0</v>
      </c>
      <c r="U771" s="199">
        <v>0</v>
      </c>
      <c r="V771" s="199">
        <v>0</v>
      </c>
      <c r="W771" s="199">
        <v>0</v>
      </c>
      <c r="X771" s="199">
        <v>0</v>
      </c>
      <c r="Y771" s="199">
        <v>0</v>
      </c>
      <c r="Z771" s="199">
        <v>0</v>
      </c>
      <c r="AA771" s="199">
        <v>0</v>
      </c>
      <c r="AB771" s="199">
        <v>0</v>
      </c>
      <c r="AC771" s="199">
        <f>IFERROR(VLOOKUP('SAP Data'!$C771,'2021 Balance Sheet'!$B$7:$O$1335,'2021 Balance Sheet'!D$2, FALSE),0)</f>
        <v>0</v>
      </c>
      <c r="AD771" s="199">
        <f>IFERROR(VLOOKUP('SAP Data'!$C771,'2021 Balance Sheet'!$B$7:$O$1335,'2021 Balance Sheet'!E$2, FALSE),0)</f>
        <v>0</v>
      </c>
      <c r="AE771" s="199">
        <f>IFERROR(VLOOKUP('SAP Data'!$C771,'2021 Balance Sheet'!$B$7:$O$1335,'2021 Balance Sheet'!F$2, FALSE),0)</f>
        <v>0</v>
      </c>
      <c r="AF771" s="199">
        <f>IFERROR(VLOOKUP('SAP Data'!$C771,'2021 Balance Sheet'!$B$7:$O$1335,'2021 Balance Sheet'!G$2, FALSE),0)</f>
        <v>0</v>
      </c>
      <c r="AG771" s="199">
        <f>IFERROR(VLOOKUP('SAP Data'!$C771,'2021 Balance Sheet'!$B$7:$O$1335,'2021 Balance Sheet'!H$2, FALSE),0)</f>
        <v>0</v>
      </c>
      <c r="AH771" s="199">
        <f>IFERROR(VLOOKUP('SAP Data'!$C771,'2021 Balance Sheet'!$B$7:$O$1335,'2021 Balance Sheet'!I$2, FALSE),0)</f>
        <v>0</v>
      </c>
      <c r="AI771" s="199">
        <f>IFERROR(VLOOKUP('SAP Data'!$C771,'2021 Balance Sheet'!$B$7:$O$1335,'2021 Balance Sheet'!J$2, FALSE),0)</f>
        <v>0</v>
      </c>
      <c r="AJ771" s="199">
        <f>IFERROR(VLOOKUP('SAP Data'!$C771,'2021 Balance Sheet'!$B$7:$O$1335,'2021 Balance Sheet'!K$2, FALSE),0)</f>
        <v>0</v>
      </c>
      <c r="AK771" s="199">
        <f>IFERROR(VLOOKUP('SAP Data'!$C771,'2021 Balance Sheet'!$B$7:$O$1335,'2021 Balance Sheet'!L$2, FALSE),0)</f>
        <v>0</v>
      </c>
      <c r="AL771" s="199">
        <f>IFERROR(VLOOKUP('SAP Data'!$C771,'2021 Balance Sheet'!$B$7:$O$1335,'2021 Balance Sheet'!M$2, FALSE),0)</f>
        <v>0</v>
      </c>
      <c r="AM771" s="199">
        <f>IFERROR(VLOOKUP('SAP Data'!$C771,'2021 Balance Sheet'!$B$7:$O$1335,'2021 Balance Sheet'!N$2, FALSE),0)</f>
        <v>0</v>
      </c>
      <c r="AN771" s="199">
        <f>IFERROR(VLOOKUP('SAP Data'!$C771,'2021 Balance Sheet'!$B$7:$O$1335,'2021 Balance Sheet'!O$2, FALSE),0)</f>
        <v>0</v>
      </c>
      <c r="AO771" s="198">
        <f t="shared" si="25"/>
        <v>0</v>
      </c>
    </row>
    <row r="772" spans="1:75" ht="15.75" thickBot="1" x14ac:dyDescent="0.3">
      <c r="A772" s="26" t="str">
        <f t="shared" si="26"/>
        <v>501603</v>
      </c>
      <c r="B772" s="150" t="s">
        <v>3373</v>
      </c>
      <c r="C772" s="153" t="s">
        <v>3374</v>
      </c>
      <c r="D772" s="125"/>
      <c r="E772" s="139"/>
      <c r="F772" s="139"/>
      <c r="G772" s="139"/>
      <c r="H772" s="139"/>
      <c r="I772" s="139"/>
      <c r="J772" s="139"/>
      <c r="K772" s="139"/>
      <c r="L772" s="139"/>
      <c r="M772" s="139"/>
      <c r="N772" s="139"/>
      <c r="O772" s="139"/>
      <c r="P772" s="139"/>
      <c r="Q772" s="199">
        <v>0</v>
      </c>
      <c r="R772" s="199">
        <v>0</v>
      </c>
      <c r="S772" s="199">
        <v>0</v>
      </c>
      <c r="T772" s="199">
        <v>0</v>
      </c>
      <c r="U772" s="199">
        <v>0</v>
      </c>
      <c r="V772" s="199">
        <v>0</v>
      </c>
      <c r="W772" s="199">
        <v>0</v>
      </c>
      <c r="X772" s="199">
        <v>0</v>
      </c>
      <c r="Y772" s="199">
        <v>0</v>
      </c>
      <c r="Z772" s="199">
        <v>0</v>
      </c>
      <c r="AA772" s="199">
        <v>0</v>
      </c>
      <c r="AB772" s="199">
        <v>0</v>
      </c>
      <c r="AC772" s="199">
        <f>IFERROR(VLOOKUP('SAP Data'!$C772,'2021 Balance Sheet'!$B$7:$O$1335,'2021 Balance Sheet'!D$2, FALSE),0)</f>
        <v>0</v>
      </c>
      <c r="AD772" s="199">
        <f>IFERROR(VLOOKUP('SAP Data'!$C772,'2021 Balance Sheet'!$B$7:$O$1335,'2021 Balance Sheet'!E$2, FALSE),0)</f>
        <v>0</v>
      </c>
      <c r="AE772" s="199">
        <f>IFERROR(VLOOKUP('SAP Data'!$C772,'2021 Balance Sheet'!$B$7:$O$1335,'2021 Balance Sheet'!F$2, FALSE),0)</f>
        <v>0</v>
      </c>
      <c r="AF772" s="199">
        <f>IFERROR(VLOOKUP('SAP Data'!$C772,'2021 Balance Sheet'!$B$7:$O$1335,'2021 Balance Sheet'!G$2, FALSE),0)</f>
        <v>0</v>
      </c>
      <c r="AG772" s="199">
        <f>IFERROR(VLOOKUP('SAP Data'!$C772,'2021 Balance Sheet'!$B$7:$O$1335,'2021 Balance Sheet'!H$2, FALSE),0)</f>
        <v>0</v>
      </c>
      <c r="AH772" s="199">
        <f>IFERROR(VLOOKUP('SAP Data'!$C772,'2021 Balance Sheet'!$B$7:$O$1335,'2021 Balance Sheet'!I$2, FALSE),0)</f>
        <v>0</v>
      </c>
      <c r="AI772" s="199">
        <f>IFERROR(VLOOKUP('SAP Data'!$C772,'2021 Balance Sheet'!$B$7:$O$1335,'2021 Balance Sheet'!J$2, FALSE),0)</f>
        <v>0</v>
      </c>
      <c r="AJ772" s="199">
        <f>IFERROR(VLOOKUP('SAP Data'!$C772,'2021 Balance Sheet'!$B$7:$O$1335,'2021 Balance Sheet'!K$2, FALSE),0)</f>
        <v>0</v>
      </c>
      <c r="AK772" s="199">
        <f>IFERROR(VLOOKUP('SAP Data'!$C772,'2021 Balance Sheet'!$B$7:$O$1335,'2021 Balance Sheet'!L$2, FALSE),0)</f>
        <v>0</v>
      </c>
      <c r="AL772" s="199">
        <f>IFERROR(VLOOKUP('SAP Data'!$C772,'2021 Balance Sheet'!$B$7:$O$1335,'2021 Balance Sheet'!M$2, FALSE),0)</f>
        <v>0</v>
      </c>
      <c r="AM772" s="199">
        <f>IFERROR(VLOOKUP('SAP Data'!$C772,'2021 Balance Sheet'!$B$7:$O$1335,'2021 Balance Sheet'!N$2, FALSE),0)</f>
        <v>0</v>
      </c>
      <c r="AN772" s="199">
        <f>IFERROR(VLOOKUP('SAP Data'!$C772,'2021 Balance Sheet'!$B$7:$O$1335,'2021 Balance Sheet'!O$2, FALSE),0)</f>
        <v>0</v>
      </c>
      <c r="AO772" s="198">
        <f t="shared" si="25"/>
        <v>0</v>
      </c>
    </row>
    <row r="773" spans="1:75" ht="15.75" thickBot="1" x14ac:dyDescent="0.3">
      <c r="A773" s="26" t="str">
        <f t="shared" si="26"/>
        <v>501604</v>
      </c>
      <c r="B773" s="150" t="s">
        <v>3375</v>
      </c>
      <c r="C773" s="153" t="s">
        <v>3376</v>
      </c>
      <c r="D773" s="125"/>
      <c r="E773" s="139"/>
      <c r="F773" s="139"/>
      <c r="G773" s="139"/>
      <c r="H773" s="139"/>
      <c r="I773" s="139"/>
      <c r="J773" s="139"/>
      <c r="K773" s="139"/>
      <c r="L773" s="139"/>
      <c r="M773" s="139"/>
      <c r="N773" s="139"/>
      <c r="O773" s="139"/>
      <c r="P773" s="139"/>
      <c r="Q773" s="199">
        <v>0</v>
      </c>
      <c r="R773" s="199">
        <v>0</v>
      </c>
      <c r="S773" s="199">
        <v>0</v>
      </c>
      <c r="T773" s="199">
        <v>0</v>
      </c>
      <c r="U773" s="199">
        <v>0</v>
      </c>
      <c r="V773" s="199">
        <v>0</v>
      </c>
      <c r="W773" s="199">
        <v>0</v>
      </c>
      <c r="X773" s="199">
        <v>0</v>
      </c>
      <c r="Y773" s="199">
        <v>0</v>
      </c>
      <c r="Z773" s="199">
        <v>0</v>
      </c>
      <c r="AA773" s="199">
        <v>0</v>
      </c>
      <c r="AB773" s="199">
        <v>0</v>
      </c>
      <c r="AC773" s="199">
        <f>IFERROR(VLOOKUP('SAP Data'!$C773,'2021 Balance Sheet'!$B$7:$O$1335,'2021 Balance Sheet'!D$2, FALSE),0)</f>
        <v>0</v>
      </c>
      <c r="AD773" s="199">
        <f>IFERROR(VLOOKUP('SAP Data'!$C773,'2021 Balance Sheet'!$B$7:$O$1335,'2021 Balance Sheet'!E$2, FALSE),0)</f>
        <v>0</v>
      </c>
      <c r="AE773" s="199">
        <f>IFERROR(VLOOKUP('SAP Data'!$C773,'2021 Balance Sheet'!$B$7:$O$1335,'2021 Balance Sheet'!F$2, FALSE),0)</f>
        <v>0</v>
      </c>
      <c r="AF773" s="199">
        <f>IFERROR(VLOOKUP('SAP Data'!$C773,'2021 Balance Sheet'!$B$7:$O$1335,'2021 Balance Sheet'!G$2, FALSE),0)</f>
        <v>0</v>
      </c>
      <c r="AG773" s="199">
        <f>IFERROR(VLOOKUP('SAP Data'!$C773,'2021 Balance Sheet'!$B$7:$O$1335,'2021 Balance Sheet'!H$2, FALSE),0)</f>
        <v>0</v>
      </c>
      <c r="AH773" s="199">
        <f>IFERROR(VLOOKUP('SAP Data'!$C773,'2021 Balance Sheet'!$B$7:$O$1335,'2021 Balance Sheet'!I$2, FALSE),0)</f>
        <v>0</v>
      </c>
      <c r="AI773" s="199">
        <f>IFERROR(VLOOKUP('SAP Data'!$C773,'2021 Balance Sheet'!$B$7:$O$1335,'2021 Balance Sheet'!J$2, FALSE),0)</f>
        <v>0</v>
      </c>
      <c r="AJ773" s="199">
        <f>IFERROR(VLOOKUP('SAP Data'!$C773,'2021 Balance Sheet'!$B$7:$O$1335,'2021 Balance Sheet'!K$2, FALSE),0)</f>
        <v>0</v>
      </c>
      <c r="AK773" s="199">
        <f>IFERROR(VLOOKUP('SAP Data'!$C773,'2021 Balance Sheet'!$B$7:$O$1335,'2021 Balance Sheet'!L$2, FALSE),0)</f>
        <v>0</v>
      </c>
      <c r="AL773" s="199">
        <f>IFERROR(VLOOKUP('SAP Data'!$C773,'2021 Balance Sheet'!$B$7:$O$1335,'2021 Balance Sheet'!M$2, FALSE),0)</f>
        <v>0</v>
      </c>
      <c r="AM773" s="199">
        <f>IFERROR(VLOOKUP('SAP Data'!$C773,'2021 Balance Sheet'!$B$7:$O$1335,'2021 Balance Sheet'!N$2, FALSE),0)</f>
        <v>0</v>
      </c>
      <c r="AN773" s="199">
        <f>IFERROR(VLOOKUP('SAP Data'!$C773,'2021 Balance Sheet'!$B$7:$O$1335,'2021 Balance Sheet'!O$2, FALSE),0)</f>
        <v>0</v>
      </c>
      <c r="AO773" s="198">
        <f t="shared" si="25"/>
        <v>0</v>
      </c>
    </row>
    <row r="774" spans="1:75" ht="15.75" thickBot="1" x14ac:dyDescent="0.3">
      <c r="A774" s="26" t="str">
        <f t="shared" si="26"/>
        <v>501605</v>
      </c>
      <c r="B774" s="150" t="s">
        <v>3377</v>
      </c>
      <c r="C774" s="153" t="s">
        <v>3378</v>
      </c>
      <c r="D774" s="125"/>
      <c r="E774" s="139"/>
      <c r="F774" s="139"/>
      <c r="G774" s="139"/>
      <c r="H774" s="139"/>
      <c r="I774" s="139"/>
      <c r="J774" s="139"/>
      <c r="K774" s="139"/>
      <c r="L774" s="139"/>
      <c r="M774" s="139"/>
      <c r="N774" s="139"/>
      <c r="O774" s="139"/>
      <c r="P774" s="139"/>
      <c r="Q774" s="199">
        <v>0</v>
      </c>
      <c r="R774" s="199">
        <v>0</v>
      </c>
      <c r="S774" s="199">
        <v>0</v>
      </c>
      <c r="T774" s="199">
        <v>0</v>
      </c>
      <c r="U774" s="199">
        <v>0</v>
      </c>
      <c r="V774" s="199">
        <v>0</v>
      </c>
      <c r="W774" s="199">
        <v>0</v>
      </c>
      <c r="X774" s="199">
        <v>0</v>
      </c>
      <c r="Y774" s="199">
        <v>0</v>
      </c>
      <c r="Z774" s="199">
        <v>0</v>
      </c>
      <c r="AA774" s="199">
        <v>0</v>
      </c>
      <c r="AB774" s="199">
        <v>0</v>
      </c>
      <c r="AC774" s="199">
        <f>IFERROR(VLOOKUP('SAP Data'!$C774,'2021 Balance Sheet'!$B$7:$O$1335,'2021 Balance Sheet'!D$2, FALSE),0)</f>
        <v>0</v>
      </c>
      <c r="AD774" s="199">
        <f>IFERROR(VLOOKUP('SAP Data'!$C774,'2021 Balance Sheet'!$B$7:$O$1335,'2021 Balance Sheet'!E$2, FALSE),0)</f>
        <v>0</v>
      </c>
      <c r="AE774" s="199">
        <f>IFERROR(VLOOKUP('SAP Data'!$C774,'2021 Balance Sheet'!$B$7:$O$1335,'2021 Balance Sheet'!F$2, FALSE),0)</f>
        <v>0</v>
      </c>
      <c r="AF774" s="199">
        <f>IFERROR(VLOOKUP('SAP Data'!$C774,'2021 Balance Sheet'!$B$7:$O$1335,'2021 Balance Sheet'!G$2, FALSE),0)</f>
        <v>0</v>
      </c>
      <c r="AG774" s="199">
        <f>IFERROR(VLOOKUP('SAP Data'!$C774,'2021 Balance Sheet'!$B$7:$O$1335,'2021 Balance Sheet'!H$2, FALSE),0)</f>
        <v>0</v>
      </c>
      <c r="AH774" s="199">
        <f>IFERROR(VLOOKUP('SAP Data'!$C774,'2021 Balance Sheet'!$B$7:$O$1335,'2021 Balance Sheet'!I$2, FALSE),0)</f>
        <v>0</v>
      </c>
      <c r="AI774" s="199">
        <f>IFERROR(VLOOKUP('SAP Data'!$C774,'2021 Balance Sheet'!$B$7:$O$1335,'2021 Balance Sheet'!J$2, FALSE),0)</f>
        <v>0</v>
      </c>
      <c r="AJ774" s="199">
        <f>IFERROR(VLOOKUP('SAP Data'!$C774,'2021 Balance Sheet'!$B$7:$O$1335,'2021 Balance Sheet'!K$2, FALSE),0)</f>
        <v>0</v>
      </c>
      <c r="AK774" s="199">
        <f>IFERROR(VLOOKUP('SAP Data'!$C774,'2021 Balance Sheet'!$B$7:$O$1335,'2021 Balance Sheet'!L$2, FALSE),0)</f>
        <v>0</v>
      </c>
      <c r="AL774" s="199">
        <f>IFERROR(VLOOKUP('SAP Data'!$C774,'2021 Balance Sheet'!$B$7:$O$1335,'2021 Balance Sheet'!M$2, FALSE),0)</f>
        <v>0</v>
      </c>
      <c r="AM774" s="199">
        <f>IFERROR(VLOOKUP('SAP Data'!$C774,'2021 Balance Sheet'!$B$7:$O$1335,'2021 Balance Sheet'!N$2, FALSE),0)</f>
        <v>0</v>
      </c>
      <c r="AN774" s="199">
        <f>IFERROR(VLOOKUP('SAP Data'!$C774,'2021 Balance Sheet'!$B$7:$O$1335,'2021 Balance Sheet'!O$2, FALSE),0)</f>
        <v>0</v>
      </c>
      <c r="AO774" s="198">
        <f t="shared" si="25"/>
        <v>0</v>
      </c>
    </row>
    <row r="775" spans="1:75" ht="15.75" thickBot="1" x14ac:dyDescent="0.3">
      <c r="A775" s="26" t="str">
        <f t="shared" si="26"/>
        <v>501606</v>
      </c>
      <c r="B775" s="150" t="s">
        <v>3379</v>
      </c>
      <c r="C775" s="153" t="s">
        <v>3380</v>
      </c>
      <c r="D775" s="125"/>
      <c r="E775" s="139"/>
      <c r="F775" s="139"/>
      <c r="G775" s="139"/>
      <c r="H775" s="139"/>
      <c r="I775" s="139"/>
      <c r="J775" s="139"/>
      <c r="K775" s="139"/>
      <c r="L775" s="139"/>
      <c r="M775" s="139"/>
      <c r="N775" s="139"/>
      <c r="O775" s="139"/>
      <c r="P775" s="139"/>
      <c r="Q775" s="199">
        <v>0</v>
      </c>
      <c r="R775" s="199">
        <v>0</v>
      </c>
      <c r="S775" s="199">
        <v>0</v>
      </c>
      <c r="T775" s="199">
        <v>0</v>
      </c>
      <c r="U775" s="199">
        <v>0</v>
      </c>
      <c r="V775" s="199">
        <v>0</v>
      </c>
      <c r="W775" s="199">
        <v>0</v>
      </c>
      <c r="X775" s="199">
        <v>0</v>
      </c>
      <c r="Y775" s="199">
        <v>0</v>
      </c>
      <c r="Z775" s="199">
        <v>0</v>
      </c>
      <c r="AA775" s="199">
        <v>0</v>
      </c>
      <c r="AB775" s="199">
        <v>0</v>
      </c>
      <c r="AC775" s="199">
        <f>IFERROR(VLOOKUP('SAP Data'!$C775,'2021 Balance Sheet'!$B$7:$O$1335,'2021 Balance Sheet'!D$2, FALSE),0)</f>
        <v>0</v>
      </c>
      <c r="AD775" s="199">
        <f>IFERROR(VLOOKUP('SAP Data'!$C775,'2021 Balance Sheet'!$B$7:$O$1335,'2021 Balance Sheet'!E$2, FALSE),0)</f>
        <v>0</v>
      </c>
      <c r="AE775" s="199">
        <f>IFERROR(VLOOKUP('SAP Data'!$C775,'2021 Balance Sheet'!$B$7:$O$1335,'2021 Balance Sheet'!F$2, FALSE),0)</f>
        <v>0</v>
      </c>
      <c r="AF775" s="199">
        <f>IFERROR(VLOOKUP('SAP Data'!$C775,'2021 Balance Sheet'!$B$7:$O$1335,'2021 Balance Sheet'!G$2, FALSE),0)</f>
        <v>0</v>
      </c>
      <c r="AG775" s="199">
        <f>IFERROR(VLOOKUP('SAP Data'!$C775,'2021 Balance Sheet'!$B$7:$O$1335,'2021 Balance Sheet'!H$2, FALSE),0)</f>
        <v>0</v>
      </c>
      <c r="AH775" s="199">
        <f>IFERROR(VLOOKUP('SAP Data'!$C775,'2021 Balance Sheet'!$B$7:$O$1335,'2021 Balance Sheet'!I$2, FALSE),0)</f>
        <v>0</v>
      </c>
      <c r="AI775" s="199">
        <f>IFERROR(VLOOKUP('SAP Data'!$C775,'2021 Balance Sheet'!$B$7:$O$1335,'2021 Balance Sheet'!J$2, FALSE),0)</f>
        <v>0</v>
      </c>
      <c r="AJ775" s="199">
        <f>IFERROR(VLOOKUP('SAP Data'!$C775,'2021 Balance Sheet'!$B$7:$O$1335,'2021 Balance Sheet'!K$2, FALSE),0)</f>
        <v>0</v>
      </c>
      <c r="AK775" s="199">
        <f>IFERROR(VLOOKUP('SAP Data'!$C775,'2021 Balance Sheet'!$B$7:$O$1335,'2021 Balance Sheet'!L$2, FALSE),0)</f>
        <v>0</v>
      </c>
      <c r="AL775" s="199">
        <f>IFERROR(VLOOKUP('SAP Data'!$C775,'2021 Balance Sheet'!$B$7:$O$1335,'2021 Balance Sheet'!M$2, FALSE),0)</f>
        <v>0</v>
      </c>
      <c r="AM775" s="199">
        <f>IFERROR(VLOOKUP('SAP Data'!$C775,'2021 Balance Sheet'!$B$7:$O$1335,'2021 Balance Sheet'!N$2, FALSE),0)</f>
        <v>0</v>
      </c>
      <c r="AN775" s="199">
        <f>IFERROR(VLOOKUP('SAP Data'!$C775,'2021 Balance Sheet'!$B$7:$O$1335,'2021 Balance Sheet'!O$2, FALSE),0)</f>
        <v>0</v>
      </c>
      <c r="AO775" s="198">
        <f t="shared" si="25"/>
        <v>0</v>
      </c>
    </row>
    <row r="776" spans="1:75" ht="15.75" thickBot="1" x14ac:dyDescent="0.3">
      <c r="A776" s="26" t="str">
        <f t="shared" si="26"/>
        <v>501607</v>
      </c>
      <c r="B776" s="150" t="s">
        <v>3381</v>
      </c>
      <c r="C776" s="153" t="s">
        <v>3382</v>
      </c>
      <c r="D776" s="125"/>
      <c r="E776" s="139"/>
      <c r="F776" s="139"/>
      <c r="G776" s="139"/>
      <c r="H776" s="139"/>
      <c r="I776" s="139"/>
      <c r="J776" s="139"/>
      <c r="K776" s="139"/>
      <c r="L776" s="139"/>
      <c r="M776" s="139"/>
      <c r="N776" s="139"/>
      <c r="O776" s="139"/>
      <c r="P776" s="139"/>
      <c r="Q776" s="199">
        <v>0</v>
      </c>
      <c r="R776" s="199">
        <v>0</v>
      </c>
      <c r="S776" s="199">
        <v>0</v>
      </c>
      <c r="T776" s="199">
        <v>0</v>
      </c>
      <c r="U776" s="199">
        <v>0</v>
      </c>
      <c r="V776" s="199">
        <v>0</v>
      </c>
      <c r="W776" s="199">
        <v>0</v>
      </c>
      <c r="X776" s="199">
        <v>0</v>
      </c>
      <c r="Y776" s="199">
        <v>0</v>
      </c>
      <c r="Z776" s="199">
        <v>0</v>
      </c>
      <c r="AA776" s="199">
        <v>0</v>
      </c>
      <c r="AB776" s="199">
        <v>0</v>
      </c>
      <c r="AC776" s="199">
        <f>IFERROR(VLOOKUP('SAP Data'!$C776,'2021 Balance Sheet'!$B$7:$O$1335,'2021 Balance Sheet'!D$2, FALSE),0)</f>
        <v>0</v>
      </c>
      <c r="AD776" s="199">
        <f>IFERROR(VLOOKUP('SAP Data'!$C776,'2021 Balance Sheet'!$B$7:$O$1335,'2021 Balance Sheet'!E$2, FALSE),0)</f>
        <v>0</v>
      </c>
      <c r="AE776" s="199">
        <f>IFERROR(VLOOKUP('SAP Data'!$C776,'2021 Balance Sheet'!$B$7:$O$1335,'2021 Balance Sheet'!F$2, FALSE),0)</f>
        <v>0</v>
      </c>
      <c r="AF776" s="199">
        <f>IFERROR(VLOOKUP('SAP Data'!$C776,'2021 Balance Sheet'!$B$7:$O$1335,'2021 Balance Sheet'!G$2, FALSE),0)</f>
        <v>0</v>
      </c>
      <c r="AG776" s="199">
        <f>IFERROR(VLOOKUP('SAP Data'!$C776,'2021 Balance Sheet'!$B$7:$O$1335,'2021 Balance Sheet'!H$2, FALSE),0)</f>
        <v>0</v>
      </c>
      <c r="AH776" s="199">
        <f>IFERROR(VLOOKUP('SAP Data'!$C776,'2021 Balance Sheet'!$B$7:$O$1335,'2021 Balance Sheet'!I$2, FALSE),0)</f>
        <v>0</v>
      </c>
      <c r="AI776" s="199">
        <f>IFERROR(VLOOKUP('SAP Data'!$C776,'2021 Balance Sheet'!$B$7:$O$1335,'2021 Balance Sheet'!J$2, FALSE),0)</f>
        <v>0</v>
      </c>
      <c r="AJ776" s="199">
        <f>IFERROR(VLOOKUP('SAP Data'!$C776,'2021 Balance Sheet'!$B$7:$O$1335,'2021 Balance Sheet'!K$2, FALSE),0)</f>
        <v>0</v>
      </c>
      <c r="AK776" s="199">
        <f>IFERROR(VLOOKUP('SAP Data'!$C776,'2021 Balance Sheet'!$B$7:$O$1335,'2021 Balance Sheet'!L$2, FALSE),0)</f>
        <v>0</v>
      </c>
      <c r="AL776" s="199">
        <f>IFERROR(VLOOKUP('SAP Data'!$C776,'2021 Balance Sheet'!$B$7:$O$1335,'2021 Balance Sheet'!M$2, FALSE),0)</f>
        <v>0</v>
      </c>
      <c r="AM776" s="199">
        <f>IFERROR(VLOOKUP('SAP Data'!$C776,'2021 Balance Sheet'!$B$7:$O$1335,'2021 Balance Sheet'!N$2, FALSE),0)</f>
        <v>0</v>
      </c>
      <c r="AN776" s="199">
        <f>IFERROR(VLOOKUP('SAP Data'!$C776,'2021 Balance Sheet'!$B$7:$O$1335,'2021 Balance Sheet'!O$2, FALSE),0)</f>
        <v>0</v>
      </c>
      <c r="AO776" s="198">
        <f t="shared" si="25"/>
        <v>0</v>
      </c>
    </row>
    <row r="777" spans="1:75" ht="15.75" thickBot="1" x14ac:dyDescent="0.3">
      <c r="A777" s="26" t="str">
        <f t="shared" si="26"/>
        <v>501700</v>
      </c>
      <c r="B777" s="150" t="s">
        <v>1775</v>
      </c>
      <c r="C777" s="153" t="s">
        <v>1776</v>
      </c>
      <c r="D777" s="125" t="s">
        <v>1657</v>
      </c>
      <c r="E777" s="140">
        <v>314751.28000000003</v>
      </c>
      <c r="F777" s="140">
        <v>615557.66</v>
      </c>
      <c r="G777" s="140">
        <v>954025.78</v>
      </c>
      <c r="H777" s="140">
        <v>1275815.3999999999</v>
      </c>
      <c r="I777" s="140">
        <v>1611747.31</v>
      </c>
      <c r="J777" s="140">
        <v>1826318.98</v>
      </c>
      <c r="K777" s="140">
        <v>2124327.6</v>
      </c>
      <c r="L777" s="140">
        <v>2396159.7799999998</v>
      </c>
      <c r="M777" s="140">
        <v>2649615.23</v>
      </c>
      <c r="N777" s="140">
        <v>2976712.83</v>
      </c>
      <c r="O777" s="140">
        <v>3253661.69</v>
      </c>
      <c r="P777" s="140">
        <v>5905381.5599999996</v>
      </c>
      <c r="Q777" s="199">
        <v>571726.14</v>
      </c>
      <c r="R777" s="199">
        <v>889093.55</v>
      </c>
      <c r="S777" s="199">
        <v>1237114.04</v>
      </c>
      <c r="T777" s="199">
        <v>1552796.18</v>
      </c>
      <c r="U777" s="199">
        <v>1844115.72</v>
      </c>
      <c r="V777" s="199">
        <v>2126569.81</v>
      </c>
      <c r="W777" s="199">
        <v>2410998.4</v>
      </c>
      <c r="X777" s="199">
        <v>2691620.88</v>
      </c>
      <c r="Y777" s="199">
        <v>2991340.66</v>
      </c>
      <c r="Z777" s="199">
        <v>3310977.36</v>
      </c>
      <c r="AA777" s="199">
        <v>3745536.21</v>
      </c>
      <c r="AB777" s="199">
        <v>4123085.48</v>
      </c>
      <c r="AC777" s="199">
        <f>IFERROR(VLOOKUP('SAP Data'!$C777,'2021 Balance Sheet'!$B$7:$O$1335,'2021 Balance Sheet'!D$2, FALSE),0)</f>
        <v>309432.3</v>
      </c>
      <c r="AD777" s="199">
        <f>IFERROR(VLOOKUP('SAP Data'!$C777,'2021 Balance Sheet'!$B$7:$O$1335,'2021 Balance Sheet'!E$2, FALSE),0)</f>
        <v>645824.17000000004</v>
      </c>
      <c r="AE777" s="199">
        <f>IFERROR(VLOOKUP('SAP Data'!$C777,'2021 Balance Sheet'!$B$7:$O$1335,'2021 Balance Sheet'!F$2, FALSE),0)</f>
        <v>1091572.6200000001</v>
      </c>
      <c r="AF777" s="199">
        <f>IFERROR(VLOOKUP('SAP Data'!$C777,'2021 Balance Sheet'!$B$7:$O$1335,'2021 Balance Sheet'!G$2, FALSE),0)</f>
        <v>1394889.07</v>
      </c>
      <c r="AG777" s="199">
        <f>IFERROR(VLOOKUP('SAP Data'!$C777,'2021 Balance Sheet'!$B$7:$O$1335,'2021 Balance Sheet'!H$2, FALSE),0)</f>
        <v>1701642.11</v>
      </c>
      <c r="AH777" s="199">
        <f>IFERROR(VLOOKUP('SAP Data'!$C777,'2021 Balance Sheet'!$B$7:$O$1335,'2021 Balance Sheet'!I$2, FALSE),0)</f>
        <v>2038503.25</v>
      </c>
      <c r="AI777" s="199">
        <f>IFERROR(VLOOKUP('SAP Data'!$C777,'2021 Balance Sheet'!$B$7:$O$1335,'2021 Balance Sheet'!J$2, FALSE),0)</f>
        <v>2343053.58</v>
      </c>
      <c r="AJ777" s="199">
        <f>IFERROR(VLOOKUP('SAP Data'!$C777,'2021 Balance Sheet'!$B$7:$O$1335,'2021 Balance Sheet'!K$2, FALSE),0)</f>
        <v>2672651.7999999998</v>
      </c>
      <c r="AK777" s="199">
        <f>IFERROR(VLOOKUP('SAP Data'!$C777,'2021 Balance Sheet'!$B$7:$O$1335,'2021 Balance Sheet'!L$2, FALSE),0)</f>
        <v>2985579.05</v>
      </c>
      <c r="AL777" s="199">
        <f>IFERROR(VLOOKUP('SAP Data'!$C777,'2021 Balance Sheet'!$B$7:$O$1335,'2021 Balance Sheet'!M$2, FALSE),0)</f>
        <v>3307009.17</v>
      </c>
      <c r="AM777" s="199">
        <f>IFERROR(VLOOKUP('SAP Data'!$C777,'2021 Balance Sheet'!$B$7:$O$1335,'2021 Balance Sheet'!N$2, FALSE),0)</f>
        <v>3637078.87</v>
      </c>
      <c r="AN777" s="199">
        <f>IFERROR(VLOOKUP('SAP Data'!$C777,'2021 Balance Sheet'!$B$7:$O$1335,'2021 Balance Sheet'!O$2, FALSE),0)</f>
        <v>6547593.9199999999</v>
      </c>
      <c r="AO777" s="198">
        <f t="shared" si="25"/>
        <v>4123085.48</v>
      </c>
    </row>
    <row r="778" spans="1:75" ht="15.75" thickBot="1" x14ac:dyDescent="0.3">
      <c r="A778" s="26" t="str">
        <f t="shared" si="26"/>
        <v>501701</v>
      </c>
      <c r="B778" s="150" t="s">
        <v>3383</v>
      </c>
      <c r="C778" s="153" t="s">
        <v>3384</v>
      </c>
      <c r="D778" s="125"/>
      <c r="E778" s="140"/>
      <c r="F778" s="140"/>
      <c r="G778" s="140"/>
      <c r="H778" s="140"/>
      <c r="I778" s="140"/>
      <c r="J778" s="140"/>
      <c r="K778" s="140"/>
      <c r="L778" s="140"/>
      <c r="M778" s="140"/>
      <c r="N778" s="140"/>
      <c r="O778" s="140"/>
      <c r="P778" s="140"/>
      <c r="Q778" s="199">
        <v>0</v>
      </c>
      <c r="R778" s="199">
        <v>0</v>
      </c>
      <c r="S778" s="199">
        <v>0</v>
      </c>
      <c r="T778" s="199">
        <v>0</v>
      </c>
      <c r="U778" s="199">
        <v>0</v>
      </c>
      <c r="V778" s="199">
        <v>0</v>
      </c>
      <c r="W778" s="199">
        <v>0</v>
      </c>
      <c r="X778" s="199">
        <v>0</v>
      </c>
      <c r="Y778" s="199">
        <v>0</v>
      </c>
      <c r="Z778" s="199">
        <v>0</v>
      </c>
      <c r="AA778" s="199">
        <v>0</v>
      </c>
      <c r="AB778" s="199">
        <v>0</v>
      </c>
      <c r="AC778" s="199">
        <f>IFERROR(VLOOKUP('SAP Data'!$C778,'2021 Balance Sheet'!$B$7:$O$1335,'2021 Balance Sheet'!D$2, FALSE),0)</f>
        <v>0</v>
      </c>
      <c r="AD778" s="199">
        <f>IFERROR(VLOOKUP('SAP Data'!$C778,'2021 Balance Sheet'!$B$7:$O$1335,'2021 Balance Sheet'!E$2, FALSE),0)</f>
        <v>0</v>
      </c>
      <c r="AE778" s="199">
        <f>IFERROR(VLOOKUP('SAP Data'!$C778,'2021 Balance Sheet'!$B$7:$O$1335,'2021 Balance Sheet'!F$2, FALSE),0)</f>
        <v>0</v>
      </c>
      <c r="AF778" s="199">
        <f>IFERROR(VLOOKUP('SAP Data'!$C778,'2021 Balance Sheet'!$B$7:$O$1335,'2021 Balance Sheet'!G$2, FALSE),0)</f>
        <v>0</v>
      </c>
      <c r="AG778" s="199">
        <f>IFERROR(VLOOKUP('SAP Data'!$C778,'2021 Balance Sheet'!$B$7:$O$1335,'2021 Balance Sheet'!H$2, FALSE),0)</f>
        <v>0</v>
      </c>
      <c r="AH778" s="199">
        <f>IFERROR(VLOOKUP('SAP Data'!$C778,'2021 Balance Sheet'!$B$7:$O$1335,'2021 Balance Sheet'!I$2, FALSE),0)</f>
        <v>0</v>
      </c>
      <c r="AI778" s="199">
        <f>IFERROR(VLOOKUP('SAP Data'!$C778,'2021 Balance Sheet'!$B$7:$O$1335,'2021 Balance Sheet'!J$2, FALSE),0)</f>
        <v>0</v>
      </c>
      <c r="AJ778" s="199">
        <f>IFERROR(VLOOKUP('SAP Data'!$C778,'2021 Balance Sheet'!$B$7:$O$1335,'2021 Balance Sheet'!K$2, FALSE),0)</f>
        <v>0</v>
      </c>
      <c r="AK778" s="199">
        <f>IFERROR(VLOOKUP('SAP Data'!$C778,'2021 Balance Sheet'!$B$7:$O$1335,'2021 Balance Sheet'!L$2, FALSE),0)</f>
        <v>0</v>
      </c>
      <c r="AL778" s="199">
        <f>IFERROR(VLOOKUP('SAP Data'!$C778,'2021 Balance Sheet'!$B$7:$O$1335,'2021 Balance Sheet'!M$2, FALSE),0)</f>
        <v>0</v>
      </c>
      <c r="AM778" s="199">
        <f>IFERROR(VLOOKUP('SAP Data'!$C778,'2021 Balance Sheet'!$B$7:$O$1335,'2021 Balance Sheet'!N$2, FALSE),0)</f>
        <v>0</v>
      </c>
      <c r="AN778" s="199">
        <f>IFERROR(VLOOKUP('SAP Data'!$C778,'2021 Balance Sheet'!$B$7:$O$1335,'2021 Balance Sheet'!O$2, FALSE),0)</f>
        <v>0</v>
      </c>
      <c r="AO778" s="198">
        <f t="shared" si="25"/>
        <v>0</v>
      </c>
    </row>
    <row r="779" spans="1:75" ht="15.75" thickBot="1" x14ac:dyDescent="0.3">
      <c r="A779" s="26" t="str">
        <f t="shared" si="26"/>
        <v>501702</v>
      </c>
      <c r="B779" s="150" t="s">
        <v>3385</v>
      </c>
      <c r="C779" s="153" t="s">
        <v>3386</v>
      </c>
      <c r="D779" s="125"/>
      <c r="E779" s="140"/>
      <c r="F779" s="140"/>
      <c r="G779" s="140"/>
      <c r="H779" s="140"/>
      <c r="I779" s="140"/>
      <c r="J779" s="140"/>
      <c r="K779" s="140"/>
      <c r="L779" s="140"/>
      <c r="M779" s="140"/>
      <c r="N779" s="140"/>
      <c r="O779" s="140"/>
      <c r="P779" s="140"/>
      <c r="Q779" s="199">
        <v>0</v>
      </c>
      <c r="R779" s="199">
        <v>0</v>
      </c>
      <c r="S779" s="199">
        <v>0</v>
      </c>
      <c r="T779" s="199">
        <v>0</v>
      </c>
      <c r="U779" s="199">
        <v>0</v>
      </c>
      <c r="V779" s="199">
        <v>0</v>
      </c>
      <c r="W779" s="199">
        <v>0</v>
      </c>
      <c r="X779" s="199">
        <v>0</v>
      </c>
      <c r="Y779" s="199">
        <v>0</v>
      </c>
      <c r="Z779" s="199">
        <v>0</v>
      </c>
      <c r="AA779" s="199">
        <v>0</v>
      </c>
      <c r="AB779" s="199">
        <v>0</v>
      </c>
      <c r="AC779" s="199">
        <f>IFERROR(VLOOKUP('SAP Data'!$C779,'2021 Balance Sheet'!$B$7:$O$1335,'2021 Balance Sheet'!D$2, FALSE),0)</f>
        <v>0</v>
      </c>
      <c r="AD779" s="199">
        <f>IFERROR(VLOOKUP('SAP Data'!$C779,'2021 Balance Sheet'!$B$7:$O$1335,'2021 Balance Sheet'!E$2, FALSE),0)</f>
        <v>0</v>
      </c>
      <c r="AE779" s="199">
        <f>IFERROR(VLOOKUP('SAP Data'!$C779,'2021 Balance Sheet'!$B$7:$O$1335,'2021 Balance Sheet'!F$2, FALSE),0)</f>
        <v>0</v>
      </c>
      <c r="AF779" s="199">
        <f>IFERROR(VLOOKUP('SAP Data'!$C779,'2021 Balance Sheet'!$B$7:$O$1335,'2021 Balance Sheet'!G$2, FALSE),0)</f>
        <v>0</v>
      </c>
      <c r="AG779" s="199">
        <f>IFERROR(VLOOKUP('SAP Data'!$C779,'2021 Balance Sheet'!$B$7:$O$1335,'2021 Balance Sheet'!H$2, FALSE),0)</f>
        <v>0</v>
      </c>
      <c r="AH779" s="199">
        <f>IFERROR(VLOOKUP('SAP Data'!$C779,'2021 Balance Sheet'!$B$7:$O$1335,'2021 Balance Sheet'!I$2, FALSE),0)</f>
        <v>0</v>
      </c>
      <c r="AI779" s="199">
        <f>IFERROR(VLOOKUP('SAP Data'!$C779,'2021 Balance Sheet'!$B$7:$O$1335,'2021 Balance Sheet'!J$2, FALSE),0)</f>
        <v>0</v>
      </c>
      <c r="AJ779" s="199">
        <f>IFERROR(VLOOKUP('SAP Data'!$C779,'2021 Balance Sheet'!$B$7:$O$1335,'2021 Balance Sheet'!K$2, FALSE),0)</f>
        <v>0</v>
      </c>
      <c r="AK779" s="199">
        <f>IFERROR(VLOOKUP('SAP Data'!$C779,'2021 Balance Sheet'!$B$7:$O$1335,'2021 Balance Sheet'!L$2, FALSE),0)</f>
        <v>0</v>
      </c>
      <c r="AL779" s="199">
        <f>IFERROR(VLOOKUP('SAP Data'!$C779,'2021 Balance Sheet'!$B$7:$O$1335,'2021 Balance Sheet'!M$2, FALSE),0)</f>
        <v>0</v>
      </c>
      <c r="AM779" s="199">
        <f>IFERROR(VLOOKUP('SAP Data'!$C779,'2021 Balance Sheet'!$B$7:$O$1335,'2021 Balance Sheet'!N$2, FALSE),0)</f>
        <v>0</v>
      </c>
      <c r="AN779" s="199">
        <f>IFERROR(VLOOKUP('SAP Data'!$C779,'2021 Balance Sheet'!$B$7:$O$1335,'2021 Balance Sheet'!O$2, FALSE),0)</f>
        <v>0</v>
      </c>
      <c r="AO779" s="198">
        <f t="shared" si="25"/>
        <v>0</v>
      </c>
    </row>
    <row r="780" spans="1:75" ht="15.75" thickBot="1" x14ac:dyDescent="0.3">
      <c r="A780" s="26" t="str">
        <f t="shared" si="26"/>
        <v>501703</v>
      </c>
      <c r="B780" s="150" t="s">
        <v>3387</v>
      </c>
      <c r="C780" s="153" t="s">
        <v>3388</v>
      </c>
      <c r="D780" s="125"/>
      <c r="E780" s="140"/>
      <c r="F780" s="140"/>
      <c r="G780" s="140"/>
      <c r="H780" s="140"/>
      <c r="I780" s="140"/>
      <c r="J780" s="140"/>
      <c r="K780" s="140"/>
      <c r="L780" s="140"/>
      <c r="M780" s="140"/>
      <c r="N780" s="140"/>
      <c r="O780" s="140"/>
      <c r="P780" s="140"/>
      <c r="Q780" s="199">
        <v>0</v>
      </c>
      <c r="R780" s="199">
        <v>0</v>
      </c>
      <c r="S780" s="199">
        <v>0</v>
      </c>
      <c r="T780" s="199">
        <v>0</v>
      </c>
      <c r="U780" s="199">
        <v>0</v>
      </c>
      <c r="V780" s="199">
        <v>0</v>
      </c>
      <c r="W780" s="199">
        <v>0</v>
      </c>
      <c r="X780" s="199">
        <v>0</v>
      </c>
      <c r="Y780" s="199">
        <v>0</v>
      </c>
      <c r="Z780" s="199">
        <v>0</v>
      </c>
      <c r="AA780" s="199">
        <v>0</v>
      </c>
      <c r="AB780" s="199">
        <v>0</v>
      </c>
      <c r="AC780" s="199">
        <f>IFERROR(VLOOKUP('SAP Data'!$C780,'2021 Balance Sheet'!$B$7:$O$1335,'2021 Balance Sheet'!D$2, FALSE),0)</f>
        <v>0</v>
      </c>
      <c r="AD780" s="199">
        <f>IFERROR(VLOOKUP('SAP Data'!$C780,'2021 Balance Sheet'!$B$7:$O$1335,'2021 Balance Sheet'!E$2, FALSE),0)</f>
        <v>0</v>
      </c>
      <c r="AE780" s="199">
        <f>IFERROR(VLOOKUP('SAP Data'!$C780,'2021 Balance Sheet'!$B$7:$O$1335,'2021 Balance Sheet'!F$2, FALSE),0)</f>
        <v>0</v>
      </c>
      <c r="AF780" s="199">
        <f>IFERROR(VLOOKUP('SAP Data'!$C780,'2021 Balance Sheet'!$B$7:$O$1335,'2021 Balance Sheet'!G$2, FALSE),0)</f>
        <v>0</v>
      </c>
      <c r="AG780" s="199">
        <f>IFERROR(VLOOKUP('SAP Data'!$C780,'2021 Balance Sheet'!$B$7:$O$1335,'2021 Balance Sheet'!H$2, FALSE),0)</f>
        <v>0</v>
      </c>
      <c r="AH780" s="199">
        <f>IFERROR(VLOOKUP('SAP Data'!$C780,'2021 Balance Sheet'!$B$7:$O$1335,'2021 Balance Sheet'!I$2, FALSE),0)</f>
        <v>0</v>
      </c>
      <c r="AI780" s="199">
        <f>IFERROR(VLOOKUP('SAP Data'!$C780,'2021 Balance Sheet'!$B$7:$O$1335,'2021 Balance Sheet'!J$2, FALSE),0)</f>
        <v>0</v>
      </c>
      <c r="AJ780" s="199">
        <f>IFERROR(VLOOKUP('SAP Data'!$C780,'2021 Balance Sheet'!$B$7:$O$1335,'2021 Balance Sheet'!K$2, FALSE),0)</f>
        <v>0</v>
      </c>
      <c r="AK780" s="199">
        <f>IFERROR(VLOOKUP('SAP Data'!$C780,'2021 Balance Sheet'!$B$7:$O$1335,'2021 Balance Sheet'!L$2, FALSE),0)</f>
        <v>0</v>
      </c>
      <c r="AL780" s="199">
        <f>IFERROR(VLOOKUP('SAP Data'!$C780,'2021 Balance Sheet'!$B$7:$O$1335,'2021 Balance Sheet'!M$2, FALSE),0)</f>
        <v>0</v>
      </c>
      <c r="AM780" s="199">
        <f>IFERROR(VLOOKUP('SAP Data'!$C780,'2021 Balance Sheet'!$B$7:$O$1335,'2021 Balance Sheet'!N$2, FALSE),0)</f>
        <v>0</v>
      </c>
      <c r="AN780" s="199">
        <f>IFERROR(VLOOKUP('SAP Data'!$C780,'2021 Balance Sheet'!$B$7:$O$1335,'2021 Balance Sheet'!O$2, FALSE),0)</f>
        <v>0</v>
      </c>
      <c r="AO780" s="198">
        <f t="shared" si="25"/>
        <v>0</v>
      </c>
    </row>
    <row r="781" spans="1:75" ht="15.75" thickBot="1" x14ac:dyDescent="0.3">
      <c r="A781" s="26" t="str">
        <f t="shared" si="26"/>
        <v>501704</v>
      </c>
      <c r="B781" s="150" t="s">
        <v>3389</v>
      </c>
      <c r="C781" s="153" t="s">
        <v>3390</v>
      </c>
      <c r="D781" s="125"/>
      <c r="E781" s="140"/>
      <c r="F781" s="140"/>
      <c r="G781" s="140"/>
      <c r="H781" s="140"/>
      <c r="I781" s="140"/>
      <c r="J781" s="140"/>
      <c r="K781" s="140"/>
      <c r="L781" s="140"/>
      <c r="M781" s="140"/>
      <c r="N781" s="140"/>
      <c r="O781" s="140"/>
      <c r="P781" s="140"/>
      <c r="Q781" s="199">
        <v>0</v>
      </c>
      <c r="R781" s="199">
        <v>0</v>
      </c>
      <c r="S781" s="199">
        <v>0</v>
      </c>
      <c r="T781" s="199">
        <v>0</v>
      </c>
      <c r="U781" s="199">
        <v>0</v>
      </c>
      <c r="V781" s="199">
        <v>0</v>
      </c>
      <c r="W781" s="199">
        <v>0</v>
      </c>
      <c r="X781" s="199">
        <v>0</v>
      </c>
      <c r="Y781" s="199">
        <v>0</v>
      </c>
      <c r="Z781" s="199">
        <v>0</v>
      </c>
      <c r="AA781" s="199">
        <v>0</v>
      </c>
      <c r="AB781" s="199">
        <v>0</v>
      </c>
      <c r="AC781" s="199">
        <f>IFERROR(VLOOKUP('SAP Data'!$C781,'2021 Balance Sheet'!$B$7:$O$1335,'2021 Balance Sheet'!D$2, FALSE),0)</f>
        <v>0</v>
      </c>
      <c r="AD781" s="199">
        <f>IFERROR(VLOOKUP('SAP Data'!$C781,'2021 Balance Sheet'!$B$7:$O$1335,'2021 Balance Sheet'!E$2, FALSE),0)</f>
        <v>0</v>
      </c>
      <c r="AE781" s="199">
        <f>IFERROR(VLOOKUP('SAP Data'!$C781,'2021 Balance Sheet'!$B$7:$O$1335,'2021 Balance Sheet'!F$2, FALSE),0)</f>
        <v>0</v>
      </c>
      <c r="AF781" s="199">
        <f>IFERROR(VLOOKUP('SAP Data'!$C781,'2021 Balance Sheet'!$B$7:$O$1335,'2021 Balance Sheet'!G$2, FALSE),0)</f>
        <v>0</v>
      </c>
      <c r="AG781" s="199">
        <f>IFERROR(VLOOKUP('SAP Data'!$C781,'2021 Balance Sheet'!$B$7:$O$1335,'2021 Balance Sheet'!H$2, FALSE),0)</f>
        <v>0</v>
      </c>
      <c r="AH781" s="199">
        <f>IFERROR(VLOOKUP('SAP Data'!$C781,'2021 Balance Sheet'!$B$7:$O$1335,'2021 Balance Sheet'!I$2, FALSE),0)</f>
        <v>0</v>
      </c>
      <c r="AI781" s="199">
        <f>IFERROR(VLOOKUP('SAP Data'!$C781,'2021 Balance Sheet'!$B$7:$O$1335,'2021 Balance Sheet'!J$2, FALSE),0)</f>
        <v>0</v>
      </c>
      <c r="AJ781" s="199">
        <f>IFERROR(VLOOKUP('SAP Data'!$C781,'2021 Balance Sheet'!$B$7:$O$1335,'2021 Balance Sheet'!K$2, FALSE),0)</f>
        <v>0</v>
      </c>
      <c r="AK781" s="199">
        <f>IFERROR(VLOOKUP('SAP Data'!$C781,'2021 Balance Sheet'!$B$7:$O$1335,'2021 Balance Sheet'!L$2, FALSE),0)</f>
        <v>0</v>
      </c>
      <c r="AL781" s="199">
        <f>IFERROR(VLOOKUP('SAP Data'!$C781,'2021 Balance Sheet'!$B$7:$O$1335,'2021 Balance Sheet'!M$2, FALSE),0)</f>
        <v>0</v>
      </c>
      <c r="AM781" s="199">
        <f>IFERROR(VLOOKUP('SAP Data'!$C781,'2021 Balance Sheet'!$B$7:$O$1335,'2021 Balance Sheet'!N$2, FALSE),0)</f>
        <v>0</v>
      </c>
      <c r="AN781" s="199">
        <f>IFERROR(VLOOKUP('SAP Data'!$C781,'2021 Balance Sheet'!$B$7:$O$1335,'2021 Balance Sheet'!O$2, FALSE),0)</f>
        <v>0</v>
      </c>
      <c r="AO781" s="198">
        <f t="shared" si="25"/>
        <v>0</v>
      </c>
    </row>
    <row r="782" spans="1:75" ht="15.75" thickBot="1" x14ac:dyDescent="0.3">
      <c r="A782" s="26" t="str">
        <f t="shared" si="26"/>
        <v>501705</v>
      </c>
      <c r="B782" s="150" t="s">
        <v>3391</v>
      </c>
      <c r="C782" s="153" t="s">
        <v>3392</v>
      </c>
      <c r="D782" s="125"/>
      <c r="E782" s="140"/>
      <c r="F782" s="140"/>
      <c r="G782" s="140"/>
      <c r="H782" s="140"/>
      <c r="I782" s="140"/>
      <c r="J782" s="140"/>
      <c r="K782" s="140"/>
      <c r="L782" s="140"/>
      <c r="M782" s="140"/>
      <c r="N782" s="140"/>
      <c r="O782" s="140"/>
      <c r="P782" s="140"/>
      <c r="Q782" s="199">
        <v>0</v>
      </c>
      <c r="R782" s="199">
        <v>0</v>
      </c>
      <c r="S782" s="199">
        <v>0</v>
      </c>
      <c r="T782" s="199">
        <v>0</v>
      </c>
      <c r="U782" s="199">
        <v>0</v>
      </c>
      <c r="V782" s="199">
        <v>0</v>
      </c>
      <c r="W782" s="199">
        <v>0</v>
      </c>
      <c r="X782" s="199">
        <v>0</v>
      </c>
      <c r="Y782" s="199">
        <v>0</v>
      </c>
      <c r="Z782" s="199">
        <v>0</v>
      </c>
      <c r="AA782" s="199">
        <v>0</v>
      </c>
      <c r="AB782" s="199">
        <v>0</v>
      </c>
      <c r="AC782" s="199">
        <f>IFERROR(VLOOKUP('SAP Data'!$C782,'2021 Balance Sheet'!$B$7:$O$1335,'2021 Balance Sheet'!D$2, FALSE),0)</f>
        <v>0</v>
      </c>
      <c r="AD782" s="199">
        <f>IFERROR(VLOOKUP('SAP Data'!$C782,'2021 Balance Sheet'!$B$7:$O$1335,'2021 Balance Sheet'!E$2, FALSE),0)</f>
        <v>0</v>
      </c>
      <c r="AE782" s="199">
        <f>IFERROR(VLOOKUP('SAP Data'!$C782,'2021 Balance Sheet'!$B$7:$O$1335,'2021 Balance Sheet'!F$2, FALSE),0)</f>
        <v>0</v>
      </c>
      <c r="AF782" s="199">
        <f>IFERROR(VLOOKUP('SAP Data'!$C782,'2021 Balance Sheet'!$B$7:$O$1335,'2021 Balance Sheet'!G$2, FALSE),0)</f>
        <v>0</v>
      </c>
      <c r="AG782" s="199">
        <f>IFERROR(VLOOKUP('SAP Data'!$C782,'2021 Balance Sheet'!$B$7:$O$1335,'2021 Balance Sheet'!H$2, FALSE),0)</f>
        <v>0</v>
      </c>
      <c r="AH782" s="199">
        <f>IFERROR(VLOOKUP('SAP Data'!$C782,'2021 Balance Sheet'!$B$7:$O$1335,'2021 Balance Sheet'!I$2, FALSE),0)</f>
        <v>0</v>
      </c>
      <c r="AI782" s="199">
        <f>IFERROR(VLOOKUP('SAP Data'!$C782,'2021 Balance Sheet'!$B$7:$O$1335,'2021 Balance Sheet'!J$2, FALSE),0)</f>
        <v>0</v>
      </c>
      <c r="AJ782" s="199">
        <f>IFERROR(VLOOKUP('SAP Data'!$C782,'2021 Balance Sheet'!$B$7:$O$1335,'2021 Balance Sheet'!K$2, FALSE),0)</f>
        <v>0</v>
      </c>
      <c r="AK782" s="199">
        <f>IFERROR(VLOOKUP('SAP Data'!$C782,'2021 Balance Sheet'!$B$7:$O$1335,'2021 Balance Sheet'!L$2, FALSE),0)</f>
        <v>0</v>
      </c>
      <c r="AL782" s="199">
        <f>IFERROR(VLOOKUP('SAP Data'!$C782,'2021 Balance Sheet'!$B$7:$O$1335,'2021 Balance Sheet'!M$2, FALSE),0)</f>
        <v>0</v>
      </c>
      <c r="AM782" s="199">
        <f>IFERROR(VLOOKUP('SAP Data'!$C782,'2021 Balance Sheet'!$B$7:$O$1335,'2021 Balance Sheet'!N$2, FALSE),0)</f>
        <v>0</v>
      </c>
      <c r="AN782" s="199">
        <f>IFERROR(VLOOKUP('SAP Data'!$C782,'2021 Balance Sheet'!$B$7:$O$1335,'2021 Balance Sheet'!O$2, FALSE),0)</f>
        <v>0</v>
      </c>
      <c r="AO782" s="198">
        <f t="shared" si="25"/>
        <v>0</v>
      </c>
    </row>
    <row r="783" spans="1:75" ht="15.75" thickBot="1" x14ac:dyDescent="0.3">
      <c r="A783" s="26" t="str">
        <f t="shared" si="26"/>
        <v>501720</v>
      </c>
      <c r="B783" s="150" t="s">
        <v>3393</v>
      </c>
      <c r="C783" s="153" t="s">
        <v>3394</v>
      </c>
      <c r="D783" s="125"/>
      <c r="E783" s="140"/>
      <c r="F783" s="140"/>
      <c r="G783" s="140"/>
      <c r="H783" s="140"/>
      <c r="I783" s="140"/>
      <c r="J783" s="140"/>
      <c r="K783" s="140"/>
      <c r="L783" s="140"/>
      <c r="M783" s="140"/>
      <c r="N783" s="140"/>
      <c r="O783" s="140"/>
      <c r="P783" s="140"/>
      <c r="Q783" s="199">
        <v>0</v>
      </c>
      <c r="R783" s="199">
        <v>0</v>
      </c>
      <c r="S783" s="199">
        <v>0</v>
      </c>
      <c r="T783" s="199">
        <v>0</v>
      </c>
      <c r="U783" s="199">
        <v>0</v>
      </c>
      <c r="V783" s="199">
        <v>0</v>
      </c>
      <c r="W783" s="199">
        <v>0</v>
      </c>
      <c r="X783" s="199">
        <v>0</v>
      </c>
      <c r="Y783" s="199">
        <v>0</v>
      </c>
      <c r="Z783" s="199">
        <v>0</v>
      </c>
      <c r="AA783" s="199">
        <v>0</v>
      </c>
      <c r="AB783" s="199">
        <v>0</v>
      </c>
      <c r="AC783" s="199">
        <f>IFERROR(VLOOKUP('SAP Data'!$C783,'2021 Balance Sheet'!$B$7:$O$1335,'2021 Balance Sheet'!D$2, FALSE),0)</f>
        <v>0</v>
      </c>
      <c r="AD783" s="199">
        <f>IFERROR(VLOOKUP('SAP Data'!$C783,'2021 Balance Sheet'!$B$7:$O$1335,'2021 Balance Sheet'!E$2, FALSE),0)</f>
        <v>0</v>
      </c>
      <c r="AE783" s="199">
        <f>IFERROR(VLOOKUP('SAP Data'!$C783,'2021 Balance Sheet'!$B$7:$O$1335,'2021 Balance Sheet'!F$2, FALSE),0)</f>
        <v>0</v>
      </c>
      <c r="AF783" s="199">
        <f>IFERROR(VLOOKUP('SAP Data'!$C783,'2021 Balance Sheet'!$B$7:$O$1335,'2021 Balance Sheet'!G$2, FALSE),0)</f>
        <v>0</v>
      </c>
      <c r="AG783" s="199">
        <f>IFERROR(VLOOKUP('SAP Data'!$C783,'2021 Balance Sheet'!$B$7:$O$1335,'2021 Balance Sheet'!H$2, FALSE),0)</f>
        <v>0</v>
      </c>
      <c r="AH783" s="199">
        <f>IFERROR(VLOOKUP('SAP Data'!$C783,'2021 Balance Sheet'!$B$7:$O$1335,'2021 Balance Sheet'!I$2, FALSE),0)</f>
        <v>0</v>
      </c>
      <c r="AI783" s="199">
        <f>IFERROR(VLOOKUP('SAP Data'!$C783,'2021 Balance Sheet'!$B$7:$O$1335,'2021 Balance Sheet'!J$2, FALSE),0)</f>
        <v>0</v>
      </c>
      <c r="AJ783" s="199">
        <f>IFERROR(VLOOKUP('SAP Data'!$C783,'2021 Balance Sheet'!$B$7:$O$1335,'2021 Balance Sheet'!K$2, FALSE),0)</f>
        <v>0</v>
      </c>
      <c r="AK783" s="199">
        <f>IFERROR(VLOOKUP('SAP Data'!$C783,'2021 Balance Sheet'!$B$7:$O$1335,'2021 Balance Sheet'!L$2, FALSE),0)</f>
        <v>0</v>
      </c>
      <c r="AL783" s="199">
        <f>IFERROR(VLOOKUP('SAP Data'!$C783,'2021 Balance Sheet'!$B$7:$O$1335,'2021 Balance Sheet'!M$2, FALSE),0)</f>
        <v>0</v>
      </c>
      <c r="AM783" s="199">
        <f>IFERROR(VLOOKUP('SAP Data'!$C783,'2021 Balance Sheet'!$B$7:$O$1335,'2021 Balance Sheet'!N$2, FALSE),0)</f>
        <v>0</v>
      </c>
      <c r="AN783" s="199">
        <f>IFERROR(VLOOKUP('SAP Data'!$C783,'2021 Balance Sheet'!$B$7:$O$1335,'2021 Balance Sheet'!O$2, FALSE),0)</f>
        <v>0</v>
      </c>
      <c r="AO783" s="198">
        <f t="shared" si="25"/>
        <v>0</v>
      </c>
    </row>
    <row r="784" spans="1:75" ht="15.75" thickBot="1" x14ac:dyDescent="0.3">
      <c r="A784" s="26" t="str">
        <f t="shared" si="26"/>
        <v>501740</v>
      </c>
      <c r="B784" s="150" t="s">
        <v>3395</v>
      </c>
      <c r="C784" s="153" t="s">
        <v>3396</v>
      </c>
      <c r="D784" s="125"/>
      <c r="E784" s="140"/>
      <c r="F784" s="140"/>
      <c r="G784" s="140"/>
      <c r="H784" s="140"/>
      <c r="I784" s="140"/>
      <c r="J784" s="140"/>
      <c r="K784" s="140"/>
      <c r="L784" s="140"/>
      <c r="M784" s="140"/>
      <c r="N784" s="140"/>
      <c r="O784" s="140"/>
      <c r="P784" s="140"/>
      <c r="Q784" s="199">
        <v>0</v>
      </c>
      <c r="R784" s="199">
        <v>0</v>
      </c>
      <c r="S784" s="199">
        <v>0</v>
      </c>
      <c r="T784" s="199">
        <v>0</v>
      </c>
      <c r="U784" s="199">
        <v>0</v>
      </c>
      <c r="V784" s="199">
        <v>0</v>
      </c>
      <c r="W784" s="199">
        <v>0</v>
      </c>
      <c r="X784" s="199">
        <v>0</v>
      </c>
      <c r="Y784" s="199">
        <v>0</v>
      </c>
      <c r="Z784" s="199">
        <v>0</v>
      </c>
      <c r="AA784" s="199">
        <v>0</v>
      </c>
      <c r="AB784" s="199">
        <v>0</v>
      </c>
      <c r="AC784" s="199">
        <f>IFERROR(VLOOKUP('SAP Data'!$C784,'2021 Balance Sheet'!$B$7:$O$1335,'2021 Balance Sheet'!D$2, FALSE),0)</f>
        <v>0</v>
      </c>
      <c r="AD784" s="199">
        <f>IFERROR(VLOOKUP('SAP Data'!$C784,'2021 Balance Sheet'!$B$7:$O$1335,'2021 Balance Sheet'!E$2, FALSE),0)</f>
        <v>0</v>
      </c>
      <c r="AE784" s="199">
        <f>IFERROR(VLOOKUP('SAP Data'!$C784,'2021 Balance Sheet'!$B$7:$O$1335,'2021 Balance Sheet'!F$2, FALSE),0)</f>
        <v>0</v>
      </c>
      <c r="AF784" s="199">
        <f>IFERROR(VLOOKUP('SAP Data'!$C784,'2021 Balance Sheet'!$B$7:$O$1335,'2021 Balance Sheet'!G$2, FALSE),0)</f>
        <v>0</v>
      </c>
      <c r="AG784" s="199">
        <f>IFERROR(VLOOKUP('SAP Data'!$C784,'2021 Balance Sheet'!$B$7:$O$1335,'2021 Balance Sheet'!H$2, FALSE),0)</f>
        <v>0</v>
      </c>
      <c r="AH784" s="199">
        <f>IFERROR(VLOOKUP('SAP Data'!$C784,'2021 Balance Sheet'!$B$7:$O$1335,'2021 Balance Sheet'!I$2, FALSE),0)</f>
        <v>0</v>
      </c>
      <c r="AI784" s="199">
        <f>IFERROR(VLOOKUP('SAP Data'!$C784,'2021 Balance Sheet'!$B$7:$O$1335,'2021 Balance Sheet'!J$2, FALSE),0)</f>
        <v>0</v>
      </c>
      <c r="AJ784" s="199">
        <f>IFERROR(VLOOKUP('SAP Data'!$C784,'2021 Balance Sheet'!$B$7:$O$1335,'2021 Balance Sheet'!K$2, FALSE),0)</f>
        <v>0</v>
      </c>
      <c r="AK784" s="199">
        <f>IFERROR(VLOOKUP('SAP Data'!$C784,'2021 Balance Sheet'!$B$7:$O$1335,'2021 Balance Sheet'!L$2, FALSE),0)</f>
        <v>0</v>
      </c>
      <c r="AL784" s="199">
        <f>IFERROR(VLOOKUP('SAP Data'!$C784,'2021 Balance Sheet'!$B$7:$O$1335,'2021 Balance Sheet'!M$2, FALSE),0)</f>
        <v>0</v>
      </c>
      <c r="AM784" s="199">
        <f>IFERROR(VLOOKUP('SAP Data'!$C784,'2021 Balance Sheet'!$B$7:$O$1335,'2021 Balance Sheet'!N$2, FALSE),0)</f>
        <v>0</v>
      </c>
      <c r="AN784" s="199">
        <f>IFERROR(VLOOKUP('SAP Data'!$C784,'2021 Balance Sheet'!$B$7:$O$1335,'2021 Balance Sheet'!O$2, FALSE),0)</f>
        <v>0</v>
      </c>
      <c r="AO784" s="198">
        <f t="shared" si="25"/>
        <v>0</v>
      </c>
    </row>
    <row r="785" spans="1:41" ht="15.75" thickBot="1" x14ac:dyDescent="0.3">
      <c r="A785" s="26" t="str">
        <f t="shared" si="26"/>
        <v>501800</v>
      </c>
      <c r="B785" s="150" t="s">
        <v>1777</v>
      </c>
      <c r="C785" s="153" t="s">
        <v>1778</v>
      </c>
      <c r="D785" s="125" t="s">
        <v>1657</v>
      </c>
      <c r="E785" s="139">
        <v>566.39</v>
      </c>
      <c r="F785" s="139">
        <v>566.39</v>
      </c>
      <c r="G785" s="139">
        <v>816.44</v>
      </c>
      <c r="H785" s="139">
        <v>896.43</v>
      </c>
      <c r="I785" s="139">
        <v>2797.25</v>
      </c>
      <c r="J785" s="139">
        <v>146514.89000000001</v>
      </c>
      <c r="K785" s="139">
        <v>148435.94</v>
      </c>
      <c r="L785" s="139">
        <v>285660.98</v>
      </c>
      <c r="M785" s="139">
        <v>371386.57</v>
      </c>
      <c r="N785" s="139">
        <v>379948.97</v>
      </c>
      <c r="O785" s="139">
        <v>447889.97</v>
      </c>
      <c r="P785" s="139">
        <v>451064.35</v>
      </c>
      <c r="Q785" s="199">
        <v>17667.55</v>
      </c>
      <c r="R785" s="199">
        <v>106693.77</v>
      </c>
      <c r="S785" s="199">
        <v>272815.03999999998</v>
      </c>
      <c r="T785" s="199">
        <v>338830.38</v>
      </c>
      <c r="U785" s="199">
        <v>338938.08</v>
      </c>
      <c r="V785" s="199">
        <v>342036.08</v>
      </c>
      <c r="W785" s="199">
        <v>346613.88</v>
      </c>
      <c r="X785" s="199">
        <v>346393.7</v>
      </c>
      <c r="Y785" s="199">
        <v>347998.7</v>
      </c>
      <c r="Z785" s="199">
        <v>348679.46</v>
      </c>
      <c r="AA785" s="199">
        <v>405299.38</v>
      </c>
      <c r="AB785" s="199">
        <v>405299.38</v>
      </c>
      <c r="AC785" s="199">
        <f>IFERROR(VLOOKUP('SAP Data'!$C785,'2021 Balance Sheet'!$B$7:$O$1335,'2021 Balance Sheet'!D$2, FALSE),0)</f>
        <v>120.84</v>
      </c>
      <c r="AD785" s="199">
        <f>IFERROR(VLOOKUP('SAP Data'!$C785,'2021 Balance Sheet'!$B$7:$O$1335,'2021 Balance Sheet'!E$2, FALSE),0)</f>
        <v>4644.37</v>
      </c>
      <c r="AE785" s="199">
        <f>IFERROR(VLOOKUP('SAP Data'!$C785,'2021 Balance Sheet'!$B$7:$O$1335,'2021 Balance Sheet'!F$2, FALSE),0)</f>
        <v>36606.54</v>
      </c>
      <c r="AF785" s="199">
        <f>IFERROR(VLOOKUP('SAP Data'!$C785,'2021 Balance Sheet'!$B$7:$O$1335,'2021 Balance Sheet'!G$2, FALSE),0)</f>
        <v>180544.3</v>
      </c>
      <c r="AG785" s="199">
        <f>IFERROR(VLOOKUP('SAP Data'!$C785,'2021 Balance Sheet'!$B$7:$O$1335,'2021 Balance Sheet'!H$2, FALSE),0)</f>
        <v>194204.96</v>
      </c>
      <c r="AH785" s="199">
        <f>IFERROR(VLOOKUP('SAP Data'!$C785,'2021 Balance Sheet'!$B$7:$O$1335,'2021 Balance Sheet'!I$2, FALSE),0)</f>
        <v>195104.96</v>
      </c>
      <c r="AI785" s="199">
        <f>IFERROR(VLOOKUP('SAP Data'!$C785,'2021 Balance Sheet'!$B$7:$O$1335,'2021 Balance Sheet'!J$2, FALSE),0)</f>
        <v>343786.1</v>
      </c>
      <c r="AJ785" s="199">
        <f>IFERROR(VLOOKUP('SAP Data'!$C785,'2021 Balance Sheet'!$B$7:$O$1335,'2021 Balance Sheet'!K$2, FALSE),0)</f>
        <v>408627.03</v>
      </c>
      <c r="AK785" s="199">
        <f>IFERROR(VLOOKUP('SAP Data'!$C785,'2021 Balance Sheet'!$B$7:$O$1335,'2021 Balance Sheet'!L$2, FALSE),0)</f>
        <v>433939.93</v>
      </c>
      <c r="AL785" s="199">
        <f>IFERROR(VLOOKUP('SAP Data'!$C785,'2021 Balance Sheet'!$B$7:$O$1335,'2021 Balance Sheet'!M$2, FALSE),0)</f>
        <v>289120.21000000002</v>
      </c>
      <c r="AM785" s="199">
        <f>IFERROR(VLOOKUP('SAP Data'!$C785,'2021 Balance Sheet'!$B$7:$O$1335,'2021 Balance Sheet'!N$2, FALSE),0)</f>
        <v>432146.85</v>
      </c>
      <c r="AN785" s="199">
        <f>IFERROR(VLOOKUP('SAP Data'!$C785,'2021 Balance Sheet'!$B$7:$O$1335,'2021 Balance Sheet'!O$2, FALSE),0)</f>
        <v>435135.59</v>
      </c>
      <c r="AO785" s="198">
        <f t="shared" si="25"/>
        <v>405299.38</v>
      </c>
    </row>
    <row r="786" spans="1:41" ht="15.75" thickBot="1" x14ac:dyDescent="0.3">
      <c r="A786" s="26" t="str">
        <f t="shared" si="26"/>
        <v>501900</v>
      </c>
      <c r="B786" s="150" t="s">
        <v>1779</v>
      </c>
      <c r="C786" s="153" t="s">
        <v>1780</v>
      </c>
      <c r="D786" s="125" t="s">
        <v>1657</v>
      </c>
      <c r="E786" s="140">
        <v>666655.63</v>
      </c>
      <c r="F786" s="140">
        <v>710655.43</v>
      </c>
      <c r="G786" s="140">
        <v>994457.09</v>
      </c>
      <c r="H786" s="140">
        <v>1113618.52</v>
      </c>
      <c r="I786" s="140">
        <v>1176131.17</v>
      </c>
      <c r="J786" s="140">
        <v>1221552.5900000001</v>
      </c>
      <c r="K786" s="140">
        <v>778917.99</v>
      </c>
      <c r="L786" s="140">
        <v>823578.86</v>
      </c>
      <c r="M786" s="140">
        <v>738244.02</v>
      </c>
      <c r="N786" s="140">
        <v>870897.29</v>
      </c>
      <c r="O786" s="140">
        <v>975722.95</v>
      </c>
      <c r="P786" s="140">
        <v>1167122.8</v>
      </c>
      <c r="Q786" s="199">
        <v>342611.79</v>
      </c>
      <c r="R786" s="199">
        <v>392786.7</v>
      </c>
      <c r="S786" s="199">
        <v>436174.67</v>
      </c>
      <c r="T786" s="199">
        <v>554724.43999999994</v>
      </c>
      <c r="U786" s="199">
        <v>566168.39</v>
      </c>
      <c r="V786" s="199">
        <v>612032.30000000005</v>
      </c>
      <c r="W786" s="199">
        <v>739479.4</v>
      </c>
      <c r="X786" s="199">
        <v>756617.8</v>
      </c>
      <c r="Y786" s="199">
        <v>852105.89</v>
      </c>
      <c r="Z786" s="199">
        <v>892980.38</v>
      </c>
      <c r="AA786" s="199">
        <v>952556.55</v>
      </c>
      <c r="AB786" s="199">
        <v>1049007.53</v>
      </c>
      <c r="AC786" s="199">
        <f>IFERROR(VLOOKUP('SAP Data'!$C786,'2021 Balance Sheet'!$B$7:$O$1335,'2021 Balance Sheet'!D$2, FALSE),0)</f>
        <v>312185.90999999997</v>
      </c>
      <c r="AD786" s="199">
        <f>IFERROR(VLOOKUP('SAP Data'!$C786,'2021 Balance Sheet'!$B$7:$O$1335,'2021 Balance Sheet'!E$2, FALSE),0)</f>
        <v>429641.24</v>
      </c>
      <c r="AE786" s="199">
        <f>IFERROR(VLOOKUP('SAP Data'!$C786,'2021 Balance Sheet'!$B$7:$O$1335,'2021 Balance Sheet'!F$2, FALSE),0)</f>
        <v>528542.42000000004</v>
      </c>
      <c r="AF786" s="199">
        <f>IFERROR(VLOOKUP('SAP Data'!$C786,'2021 Balance Sheet'!$B$7:$O$1335,'2021 Balance Sheet'!G$2, FALSE),0)</f>
        <v>678310.55</v>
      </c>
      <c r="AG786" s="199">
        <f>IFERROR(VLOOKUP('SAP Data'!$C786,'2021 Balance Sheet'!$B$7:$O$1335,'2021 Balance Sheet'!H$2, FALSE),0)</f>
        <v>711102.55</v>
      </c>
      <c r="AH786" s="199">
        <f>IFERROR(VLOOKUP('SAP Data'!$C786,'2021 Balance Sheet'!$B$7:$O$1335,'2021 Balance Sheet'!I$2, FALSE),0)</f>
        <v>753759.64</v>
      </c>
      <c r="AI786" s="199">
        <f>IFERROR(VLOOKUP('SAP Data'!$C786,'2021 Balance Sheet'!$B$7:$O$1335,'2021 Balance Sheet'!J$2, FALSE),0)</f>
        <v>976917.6</v>
      </c>
      <c r="AJ786" s="199">
        <f>IFERROR(VLOOKUP('SAP Data'!$C786,'2021 Balance Sheet'!$B$7:$O$1335,'2021 Balance Sheet'!K$2, FALSE),0)</f>
        <v>997225.17</v>
      </c>
      <c r="AK786" s="199">
        <f>IFERROR(VLOOKUP('SAP Data'!$C786,'2021 Balance Sheet'!$B$7:$O$1335,'2021 Balance Sheet'!L$2, FALSE),0)</f>
        <v>1022776.2</v>
      </c>
      <c r="AL786" s="199">
        <f>IFERROR(VLOOKUP('SAP Data'!$C786,'2021 Balance Sheet'!$B$7:$O$1335,'2021 Balance Sheet'!M$2, FALSE),0)</f>
        <v>1231548.8799999999</v>
      </c>
      <c r="AM786" s="199">
        <f>IFERROR(VLOOKUP('SAP Data'!$C786,'2021 Balance Sheet'!$B$7:$O$1335,'2021 Balance Sheet'!N$2, FALSE),0)</f>
        <v>1288000.74</v>
      </c>
      <c r="AN786" s="199">
        <f>IFERROR(VLOOKUP('SAP Data'!$C786,'2021 Balance Sheet'!$B$7:$O$1335,'2021 Balance Sheet'!O$2, FALSE),0)</f>
        <v>1529923.66</v>
      </c>
      <c r="AO786" s="198">
        <f t="shared" si="25"/>
        <v>1049007.53</v>
      </c>
    </row>
    <row r="787" spans="1:41" ht="15.75" thickBot="1" x14ac:dyDescent="0.3">
      <c r="A787" s="26" t="str">
        <f t="shared" si="26"/>
        <v>502000</v>
      </c>
      <c r="B787" s="150" t="s">
        <v>1781</v>
      </c>
      <c r="C787" s="153" t="s">
        <v>1782</v>
      </c>
      <c r="D787" s="125" t="s">
        <v>1657</v>
      </c>
      <c r="E787" s="139">
        <v>29362.97</v>
      </c>
      <c r="F787" s="139">
        <v>49402.18</v>
      </c>
      <c r="G787" s="139">
        <v>91881.16</v>
      </c>
      <c r="H787" s="139">
        <v>132080.32000000001</v>
      </c>
      <c r="I787" s="139">
        <v>202886.71</v>
      </c>
      <c r="J787" s="139">
        <v>252240.08</v>
      </c>
      <c r="K787" s="139">
        <v>446320.87</v>
      </c>
      <c r="L787" s="139">
        <v>548303.73</v>
      </c>
      <c r="M787" s="139">
        <v>626358.23</v>
      </c>
      <c r="N787" s="139">
        <v>696381.11</v>
      </c>
      <c r="O787" s="139">
        <v>801384.89</v>
      </c>
      <c r="P787" s="139">
        <v>866799.72</v>
      </c>
      <c r="Q787" s="199">
        <v>101158.07</v>
      </c>
      <c r="R787" s="199">
        <v>201339.8</v>
      </c>
      <c r="S787" s="199">
        <v>275985.18</v>
      </c>
      <c r="T787" s="199">
        <v>352874.16</v>
      </c>
      <c r="U787" s="199">
        <v>369068.86</v>
      </c>
      <c r="V787" s="199">
        <v>468636.08</v>
      </c>
      <c r="W787" s="199">
        <v>492563.29</v>
      </c>
      <c r="X787" s="199">
        <v>540398.19999999995</v>
      </c>
      <c r="Y787" s="199">
        <v>611947.11</v>
      </c>
      <c r="Z787" s="199">
        <v>622054.57999999996</v>
      </c>
      <c r="AA787" s="199">
        <v>640527.37</v>
      </c>
      <c r="AB787" s="199">
        <v>694759.88</v>
      </c>
      <c r="AC787" s="199">
        <f>IFERROR(VLOOKUP('SAP Data'!$C787,'2021 Balance Sheet'!$B$7:$O$1335,'2021 Balance Sheet'!D$2, FALSE),0)</f>
        <v>64849.32</v>
      </c>
      <c r="AD787" s="199">
        <f>IFERROR(VLOOKUP('SAP Data'!$C787,'2021 Balance Sheet'!$B$7:$O$1335,'2021 Balance Sheet'!E$2, FALSE),0)</f>
        <v>98149.24</v>
      </c>
      <c r="AE787" s="199">
        <f>IFERROR(VLOOKUP('SAP Data'!$C787,'2021 Balance Sheet'!$B$7:$O$1335,'2021 Balance Sheet'!F$2, FALSE),0)</f>
        <v>158756.60999999999</v>
      </c>
      <c r="AF787" s="199">
        <f>IFERROR(VLOOKUP('SAP Data'!$C787,'2021 Balance Sheet'!$B$7:$O$1335,'2021 Balance Sheet'!G$2, FALSE),0)</f>
        <v>252364.12</v>
      </c>
      <c r="AG787" s="199">
        <f>IFERROR(VLOOKUP('SAP Data'!$C787,'2021 Balance Sheet'!$B$7:$O$1335,'2021 Balance Sheet'!H$2, FALSE),0)</f>
        <v>372216.62</v>
      </c>
      <c r="AH787" s="199">
        <f>IFERROR(VLOOKUP('SAP Data'!$C787,'2021 Balance Sheet'!$B$7:$O$1335,'2021 Balance Sheet'!I$2, FALSE),0)</f>
        <v>548088.41</v>
      </c>
      <c r="AI787" s="199">
        <f>IFERROR(VLOOKUP('SAP Data'!$C787,'2021 Balance Sheet'!$B$7:$O$1335,'2021 Balance Sheet'!J$2, FALSE),0)</f>
        <v>727062.49</v>
      </c>
      <c r="AJ787" s="199">
        <f>IFERROR(VLOOKUP('SAP Data'!$C787,'2021 Balance Sheet'!$B$7:$O$1335,'2021 Balance Sheet'!K$2, FALSE),0)</f>
        <v>893797.22</v>
      </c>
      <c r="AK787" s="199">
        <f>IFERROR(VLOOKUP('SAP Data'!$C787,'2021 Balance Sheet'!$B$7:$O$1335,'2021 Balance Sheet'!L$2, FALSE),0)</f>
        <v>1068442.1200000001</v>
      </c>
      <c r="AL787" s="199">
        <f>IFERROR(VLOOKUP('SAP Data'!$C787,'2021 Balance Sheet'!$B$7:$O$1335,'2021 Balance Sheet'!M$2, FALSE),0)</f>
        <v>1240221.23</v>
      </c>
      <c r="AM787" s="199">
        <f>IFERROR(VLOOKUP('SAP Data'!$C787,'2021 Balance Sheet'!$B$7:$O$1335,'2021 Balance Sheet'!N$2, FALSE),0)</f>
        <v>1410417.28</v>
      </c>
      <c r="AN787" s="199">
        <f>IFERROR(VLOOKUP('SAP Data'!$C787,'2021 Balance Sheet'!$B$7:$O$1335,'2021 Balance Sheet'!O$2, FALSE),0)</f>
        <v>1587559.78</v>
      </c>
      <c r="AO787" s="198">
        <f t="shared" si="25"/>
        <v>694759.88</v>
      </c>
    </row>
    <row r="788" spans="1:41" ht="15.75" thickBot="1" x14ac:dyDescent="0.3">
      <c r="A788" s="26" t="str">
        <f t="shared" si="26"/>
        <v>502100</v>
      </c>
      <c r="B788" s="150" t="s">
        <v>1783</v>
      </c>
      <c r="C788" s="153" t="s">
        <v>1784</v>
      </c>
      <c r="D788" s="125" t="s">
        <v>1657</v>
      </c>
      <c r="E788" s="140">
        <v>3974039.39</v>
      </c>
      <c r="F788" s="140">
        <v>19395975.649999999</v>
      </c>
      <c r="G788" s="140">
        <v>25345076.890000001</v>
      </c>
      <c r="H788" s="140">
        <v>32441013.390000001</v>
      </c>
      <c r="I788" s="140">
        <v>42160308.609999999</v>
      </c>
      <c r="J788" s="140">
        <v>51125588.229999997</v>
      </c>
      <c r="K788" s="140">
        <v>61496410.289999999</v>
      </c>
      <c r="L788" s="140">
        <v>72822274.180000007</v>
      </c>
      <c r="M788" s="140">
        <v>84218980.930000007</v>
      </c>
      <c r="N788" s="140">
        <v>95347869.680000007</v>
      </c>
      <c r="O788" s="140">
        <v>109996498.54000001</v>
      </c>
      <c r="P788" s="140">
        <v>120340508.48999999</v>
      </c>
      <c r="Q788" s="199">
        <v>11508670.27</v>
      </c>
      <c r="R788" s="199">
        <v>19451971.23</v>
      </c>
      <c r="S788" s="199">
        <v>31637469.530000001</v>
      </c>
      <c r="T788" s="199">
        <v>43550517.710000001</v>
      </c>
      <c r="U788" s="199">
        <v>51889248.880000003</v>
      </c>
      <c r="V788" s="199">
        <v>62076818.359999999</v>
      </c>
      <c r="W788" s="199">
        <v>73193201.659999996</v>
      </c>
      <c r="X788" s="199">
        <v>87172484.200000003</v>
      </c>
      <c r="Y788" s="199">
        <v>100070694.41</v>
      </c>
      <c r="Z788" s="199">
        <v>112874136.97</v>
      </c>
      <c r="AA788" s="199">
        <v>121963766.44</v>
      </c>
      <c r="AB788" s="199">
        <v>128497586.06999999</v>
      </c>
      <c r="AC788" s="199">
        <f>IFERROR(VLOOKUP('SAP Data'!$C788,'2021 Balance Sheet'!$B$7:$O$1335,'2021 Balance Sheet'!D$2, FALSE),0)</f>
        <v>5030948.54</v>
      </c>
      <c r="AD788" s="199">
        <f>IFERROR(VLOOKUP('SAP Data'!$C788,'2021 Balance Sheet'!$B$7:$O$1335,'2021 Balance Sheet'!E$2, FALSE),0)</f>
        <v>12086114.539999999</v>
      </c>
      <c r="AE788" s="199">
        <f>IFERROR(VLOOKUP('SAP Data'!$C788,'2021 Balance Sheet'!$B$7:$O$1335,'2021 Balance Sheet'!F$2, FALSE),0)</f>
        <v>19938474.420000002</v>
      </c>
      <c r="AF788" s="199">
        <f>IFERROR(VLOOKUP('SAP Data'!$C788,'2021 Balance Sheet'!$B$7:$O$1335,'2021 Balance Sheet'!G$2, FALSE),0)</f>
        <v>31313529.359999999</v>
      </c>
      <c r="AG788" s="199">
        <f>IFERROR(VLOOKUP('SAP Data'!$C788,'2021 Balance Sheet'!$B$7:$O$1335,'2021 Balance Sheet'!H$2, FALSE),0)</f>
        <v>45931004.960000001</v>
      </c>
      <c r="AH788" s="199">
        <f>IFERROR(VLOOKUP('SAP Data'!$C788,'2021 Balance Sheet'!$B$7:$O$1335,'2021 Balance Sheet'!I$2, FALSE),0)</f>
        <v>59615968.689999998</v>
      </c>
      <c r="AI788" s="199">
        <f>IFERROR(VLOOKUP('SAP Data'!$C788,'2021 Balance Sheet'!$B$7:$O$1335,'2021 Balance Sheet'!J$2, FALSE),0)</f>
        <v>73913663.010000005</v>
      </c>
      <c r="AJ788" s="199">
        <f>IFERROR(VLOOKUP('SAP Data'!$C788,'2021 Balance Sheet'!$B$7:$O$1335,'2021 Balance Sheet'!K$2, FALSE),0)</f>
        <v>85970636.670000002</v>
      </c>
      <c r="AK788" s="199">
        <f>IFERROR(VLOOKUP('SAP Data'!$C788,'2021 Balance Sheet'!$B$7:$O$1335,'2021 Balance Sheet'!L$2, FALSE),0)</f>
        <v>97605174.540000007</v>
      </c>
      <c r="AL788" s="199">
        <f>IFERROR(VLOOKUP('SAP Data'!$C788,'2021 Balance Sheet'!$B$7:$O$1335,'2021 Balance Sheet'!M$2, FALSE),0)</f>
        <v>115392067.15000001</v>
      </c>
      <c r="AM788" s="199">
        <f>IFERROR(VLOOKUP('SAP Data'!$C788,'2021 Balance Sheet'!$B$7:$O$1335,'2021 Balance Sheet'!N$2, FALSE),0)</f>
        <v>127750780.43000001</v>
      </c>
      <c r="AN788" s="199">
        <f>IFERROR(VLOOKUP('SAP Data'!$C788,'2021 Balance Sheet'!$B$7:$O$1335,'2021 Balance Sheet'!O$2, FALSE),0)</f>
        <v>144171840.18000001</v>
      </c>
      <c r="AO788" s="198">
        <f t="shared" si="25"/>
        <v>128497586.06999999</v>
      </c>
    </row>
    <row r="789" spans="1:41" ht="15.75" thickBot="1" x14ac:dyDescent="0.3">
      <c r="A789" s="26" t="str">
        <f t="shared" si="26"/>
        <v>502101</v>
      </c>
      <c r="B789" s="150" t="s">
        <v>3397</v>
      </c>
      <c r="C789" s="153" t="s">
        <v>3398</v>
      </c>
      <c r="D789" s="125"/>
      <c r="E789" s="140"/>
      <c r="F789" s="140"/>
      <c r="G789" s="140"/>
      <c r="H789" s="140"/>
      <c r="I789" s="140"/>
      <c r="J789" s="140"/>
      <c r="K789" s="140"/>
      <c r="L789" s="140"/>
      <c r="M789" s="140"/>
      <c r="N789" s="140"/>
      <c r="O789" s="140"/>
      <c r="P789" s="140"/>
      <c r="Q789" s="199">
        <v>0</v>
      </c>
      <c r="R789" s="199">
        <v>0</v>
      </c>
      <c r="S789" s="199">
        <v>0</v>
      </c>
      <c r="T789" s="199">
        <v>0</v>
      </c>
      <c r="U789" s="199">
        <v>0</v>
      </c>
      <c r="V789" s="199">
        <v>0</v>
      </c>
      <c r="W789" s="199">
        <v>0</v>
      </c>
      <c r="X789" s="199">
        <v>0</v>
      </c>
      <c r="Y789" s="199">
        <v>0</v>
      </c>
      <c r="Z789" s="199">
        <v>-1511.83</v>
      </c>
      <c r="AA789" s="199">
        <v>-1511.83</v>
      </c>
      <c r="AB789" s="199">
        <v>-1511.83</v>
      </c>
      <c r="AC789" s="199">
        <f>IFERROR(VLOOKUP('SAP Data'!$C789,'2021 Balance Sheet'!$B$7:$O$1335,'2021 Balance Sheet'!D$2, FALSE),0)</f>
        <v>-919.99</v>
      </c>
      <c r="AD789" s="199">
        <f>IFERROR(VLOOKUP('SAP Data'!$C789,'2021 Balance Sheet'!$B$7:$O$1335,'2021 Balance Sheet'!E$2, FALSE),0)</f>
        <v>-919.99</v>
      </c>
      <c r="AE789" s="199">
        <f>IFERROR(VLOOKUP('SAP Data'!$C789,'2021 Balance Sheet'!$B$7:$O$1335,'2021 Balance Sheet'!F$2, FALSE),0)</f>
        <v>-919.99</v>
      </c>
      <c r="AF789" s="199">
        <f>IFERROR(VLOOKUP('SAP Data'!$C789,'2021 Balance Sheet'!$B$7:$O$1335,'2021 Balance Sheet'!G$2, FALSE),0)</f>
        <v>-919.99</v>
      </c>
      <c r="AG789" s="199">
        <f>IFERROR(VLOOKUP('SAP Data'!$C789,'2021 Balance Sheet'!$B$7:$O$1335,'2021 Balance Sheet'!H$2, FALSE),0)</f>
        <v>-919.99</v>
      </c>
      <c r="AH789" s="199">
        <f>IFERROR(VLOOKUP('SAP Data'!$C789,'2021 Balance Sheet'!$B$7:$O$1335,'2021 Balance Sheet'!I$2, FALSE),0)</f>
        <v>-919.99</v>
      </c>
      <c r="AI789" s="199">
        <f>IFERROR(VLOOKUP('SAP Data'!$C789,'2021 Balance Sheet'!$B$7:$O$1335,'2021 Balance Sheet'!J$2, FALSE),0)</f>
        <v>-919.99</v>
      </c>
      <c r="AJ789" s="199">
        <f>IFERROR(VLOOKUP('SAP Data'!$C789,'2021 Balance Sheet'!$B$7:$O$1335,'2021 Balance Sheet'!K$2, FALSE),0)</f>
        <v>-919.99</v>
      </c>
      <c r="AK789" s="199">
        <f>IFERROR(VLOOKUP('SAP Data'!$C789,'2021 Balance Sheet'!$B$7:$O$1335,'2021 Balance Sheet'!L$2, FALSE),0)</f>
        <v>-919.99</v>
      </c>
      <c r="AL789" s="199">
        <f>IFERROR(VLOOKUP('SAP Data'!$C789,'2021 Balance Sheet'!$B$7:$O$1335,'2021 Balance Sheet'!M$2, FALSE),0)</f>
        <v>-919.99</v>
      </c>
      <c r="AM789" s="199">
        <f>IFERROR(VLOOKUP('SAP Data'!$C789,'2021 Balance Sheet'!$B$7:$O$1335,'2021 Balance Sheet'!N$2, FALSE),0)</f>
        <v>-919.99</v>
      </c>
      <c r="AN789" s="199">
        <f>IFERROR(VLOOKUP('SAP Data'!$C789,'2021 Balance Sheet'!$B$7:$O$1335,'2021 Balance Sheet'!O$2, FALSE),0)</f>
        <v>-919.99</v>
      </c>
      <c r="AO789" s="198">
        <f t="shared" si="25"/>
        <v>-1511.83</v>
      </c>
    </row>
    <row r="790" spans="1:41" ht="15.75" thickBot="1" x14ac:dyDescent="0.3">
      <c r="A790" s="26" t="str">
        <f t="shared" si="26"/>
        <v>502102</v>
      </c>
      <c r="B790" s="150" t="s">
        <v>2970</v>
      </c>
      <c r="C790" s="153" t="s">
        <v>2971</v>
      </c>
      <c r="D790" s="125" t="s">
        <v>1657</v>
      </c>
      <c r="E790" s="139"/>
      <c r="F790" s="139"/>
      <c r="G790" s="139"/>
      <c r="H790" s="139"/>
      <c r="I790" s="139"/>
      <c r="J790" s="139"/>
      <c r="K790" s="139"/>
      <c r="L790" s="139"/>
      <c r="M790" s="139"/>
      <c r="N790" s="139">
        <v>0</v>
      </c>
      <c r="O790" s="139">
        <v>13313</v>
      </c>
      <c r="P790" s="139">
        <v>13313</v>
      </c>
      <c r="Q790" s="199">
        <v>0</v>
      </c>
      <c r="R790" s="199">
        <v>-150.07</v>
      </c>
      <c r="S790" s="199">
        <v>18479.93</v>
      </c>
      <c r="T790" s="199">
        <v>-150.07</v>
      </c>
      <c r="U790" s="199">
        <v>18480.53</v>
      </c>
      <c r="V790" s="199">
        <v>18480.53</v>
      </c>
      <c r="W790" s="199">
        <v>18480.53</v>
      </c>
      <c r="X790" s="199">
        <v>18480.53</v>
      </c>
      <c r="Y790" s="199">
        <v>18480.53</v>
      </c>
      <c r="Z790" s="199">
        <v>18480.53</v>
      </c>
      <c r="AA790" s="199">
        <v>18480.53</v>
      </c>
      <c r="AB790" s="199">
        <v>18480.53</v>
      </c>
      <c r="AC790" s="199">
        <f>IFERROR(VLOOKUP('SAP Data'!$C790,'2021 Balance Sheet'!$B$7:$O$1335,'2021 Balance Sheet'!D$2, FALSE),0)</f>
        <v>0</v>
      </c>
      <c r="AD790" s="199">
        <f>IFERROR(VLOOKUP('SAP Data'!$C790,'2021 Balance Sheet'!$B$7:$O$1335,'2021 Balance Sheet'!E$2, FALSE),0)</f>
        <v>0</v>
      </c>
      <c r="AE790" s="199">
        <f>IFERROR(VLOOKUP('SAP Data'!$C790,'2021 Balance Sheet'!$B$7:$O$1335,'2021 Balance Sheet'!F$2, FALSE),0)</f>
        <v>0</v>
      </c>
      <c r="AF790" s="199">
        <f>IFERROR(VLOOKUP('SAP Data'!$C790,'2021 Balance Sheet'!$B$7:$O$1335,'2021 Balance Sheet'!G$2, FALSE),0)</f>
        <v>0</v>
      </c>
      <c r="AG790" s="199">
        <f>IFERROR(VLOOKUP('SAP Data'!$C790,'2021 Balance Sheet'!$B$7:$O$1335,'2021 Balance Sheet'!H$2, FALSE),0)</f>
        <v>0</v>
      </c>
      <c r="AH790" s="199">
        <f>IFERROR(VLOOKUP('SAP Data'!$C790,'2021 Balance Sheet'!$B$7:$O$1335,'2021 Balance Sheet'!I$2, FALSE),0)</f>
        <v>0</v>
      </c>
      <c r="AI790" s="199">
        <f>IFERROR(VLOOKUP('SAP Data'!$C790,'2021 Balance Sheet'!$B$7:$O$1335,'2021 Balance Sheet'!J$2, FALSE),0)</f>
        <v>0</v>
      </c>
      <c r="AJ790" s="199">
        <f>IFERROR(VLOOKUP('SAP Data'!$C790,'2021 Balance Sheet'!$B$7:$O$1335,'2021 Balance Sheet'!K$2, FALSE),0)</f>
        <v>0</v>
      </c>
      <c r="AK790" s="199">
        <f>IFERROR(VLOOKUP('SAP Data'!$C790,'2021 Balance Sheet'!$B$7:$O$1335,'2021 Balance Sheet'!L$2, FALSE),0)</f>
        <v>0</v>
      </c>
      <c r="AL790" s="199">
        <f>IFERROR(VLOOKUP('SAP Data'!$C790,'2021 Balance Sheet'!$B$7:$O$1335,'2021 Balance Sheet'!M$2, FALSE),0)</f>
        <v>0</v>
      </c>
      <c r="AM790" s="199">
        <f>IFERROR(VLOOKUP('SAP Data'!$C790,'2021 Balance Sheet'!$B$7:$O$1335,'2021 Balance Sheet'!N$2, FALSE),0)</f>
        <v>0</v>
      </c>
      <c r="AN790" s="199">
        <f>IFERROR(VLOOKUP('SAP Data'!$C790,'2021 Balance Sheet'!$B$7:$O$1335,'2021 Balance Sheet'!O$2, FALSE),0)</f>
        <v>0</v>
      </c>
      <c r="AO790" s="198">
        <f t="shared" si="25"/>
        <v>18480.53</v>
      </c>
    </row>
    <row r="791" spans="1:41" ht="15.75" thickBot="1" x14ac:dyDescent="0.3">
      <c r="A791" s="26" t="str">
        <f t="shared" si="26"/>
        <v>502103</v>
      </c>
      <c r="B791" s="150" t="s">
        <v>3399</v>
      </c>
      <c r="C791" s="153" t="s">
        <v>3400</v>
      </c>
      <c r="D791" s="125"/>
      <c r="E791" s="139"/>
      <c r="F791" s="139"/>
      <c r="G791" s="139"/>
      <c r="H791" s="139"/>
      <c r="I791" s="139"/>
      <c r="J791" s="139"/>
      <c r="K791" s="139"/>
      <c r="L791" s="139"/>
      <c r="M791" s="139"/>
      <c r="N791" s="139"/>
      <c r="O791" s="139"/>
      <c r="P791" s="139"/>
      <c r="Q791" s="199">
        <v>0</v>
      </c>
      <c r="R791" s="199">
        <v>0</v>
      </c>
      <c r="S791" s="199">
        <v>0</v>
      </c>
      <c r="T791" s="199">
        <v>0</v>
      </c>
      <c r="U791" s="199">
        <v>0</v>
      </c>
      <c r="V791" s="199">
        <v>0</v>
      </c>
      <c r="W791" s="199">
        <v>0</v>
      </c>
      <c r="X791" s="199">
        <v>0</v>
      </c>
      <c r="Y791" s="199">
        <v>0</v>
      </c>
      <c r="Z791" s="199">
        <v>0</v>
      </c>
      <c r="AA791" s="199">
        <v>0</v>
      </c>
      <c r="AB791" s="199">
        <v>0</v>
      </c>
      <c r="AC791" s="199">
        <f>IFERROR(VLOOKUP('SAP Data'!$C791,'2021 Balance Sheet'!$B$7:$O$1335,'2021 Balance Sheet'!D$2, FALSE),0)</f>
        <v>0</v>
      </c>
      <c r="AD791" s="199">
        <f>IFERROR(VLOOKUP('SAP Data'!$C791,'2021 Balance Sheet'!$B$7:$O$1335,'2021 Balance Sheet'!E$2, FALSE),0)</f>
        <v>0</v>
      </c>
      <c r="AE791" s="199">
        <f>IFERROR(VLOOKUP('SAP Data'!$C791,'2021 Balance Sheet'!$B$7:$O$1335,'2021 Balance Sheet'!F$2, FALSE),0)</f>
        <v>0</v>
      </c>
      <c r="AF791" s="199">
        <f>IFERROR(VLOOKUP('SAP Data'!$C791,'2021 Balance Sheet'!$B$7:$O$1335,'2021 Balance Sheet'!G$2, FALSE),0)</f>
        <v>0</v>
      </c>
      <c r="AG791" s="199">
        <f>IFERROR(VLOOKUP('SAP Data'!$C791,'2021 Balance Sheet'!$B$7:$O$1335,'2021 Balance Sheet'!H$2, FALSE),0)</f>
        <v>0</v>
      </c>
      <c r="AH791" s="199">
        <f>IFERROR(VLOOKUP('SAP Data'!$C791,'2021 Balance Sheet'!$B$7:$O$1335,'2021 Balance Sheet'!I$2, FALSE),0)</f>
        <v>0</v>
      </c>
      <c r="AI791" s="199">
        <f>IFERROR(VLOOKUP('SAP Data'!$C791,'2021 Balance Sheet'!$B$7:$O$1335,'2021 Balance Sheet'!J$2, FALSE),0)</f>
        <v>0</v>
      </c>
      <c r="AJ791" s="199">
        <f>IFERROR(VLOOKUP('SAP Data'!$C791,'2021 Balance Sheet'!$B$7:$O$1335,'2021 Balance Sheet'!K$2, FALSE),0)</f>
        <v>0</v>
      </c>
      <c r="AK791" s="199">
        <f>IFERROR(VLOOKUP('SAP Data'!$C791,'2021 Balance Sheet'!$B$7:$O$1335,'2021 Balance Sheet'!L$2, FALSE),0)</f>
        <v>0</v>
      </c>
      <c r="AL791" s="199">
        <f>IFERROR(VLOOKUP('SAP Data'!$C791,'2021 Balance Sheet'!$B$7:$O$1335,'2021 Balance Sheet'!M$2, FALSE),0)</f>
        <v>0</v>
      </c>
      <c r="AM791" s="199">
        <f>IFERROR(VLOOKUP('SAP Data'!$C791,'2021 Balance Sheet'!$B$7:$O$1335,'2021 Balance Sheet'!N$2, FALSE),0)</f>
        <v>0</v>
      </c>
      <c r="AN791" s="199">
        <f>IFERROR(VLOOKUP('SAP Data'!$C791,'2021 Balance Sheet'!$B$7:$O$1335,'2021 Balance Sheet'!O$2, FALSE),0)</f>
        <v>0</v>
      </c>
      <c r="AO791" s="198">
        <f t="shared" si="25"/>
        <v>0</v>
      </c>
    </row>
    <row r="792" spans="1:41" ht="15.75" thickBot="1" x14ac:dyDescent="0.3">
      <c r="A792" s="26" t="str">
        <f t="shared" si="26"/>
        <v>502104</v>
      </c>
      <c r="B792" s="150" t="s">
        <v>1785</v>
      </c>
      <c r="C792" s="153" t="s">
        <v>1786</v>
      </c>
      <c r="D792" s="125" t="s">
        <v>1657</v>
      </c>
      <c r="E792" s="140">
        <v>0</v>
      </c>
      <c r="F792" s="140">
        <v>7300</v>
      </c>
      <c r="G792" s="140">
        <v>0</v>
      </c>
      <c r="H792" s="140">
        <v>0</v>
      </c>
      <c r="I792" s="140">
        <v>0</v>
      </c>
      <c r="J792" s="140">
        <v>0</v>
      </c>
      <c r="K792" s="140">
        <v>0</v>
      </c>
      <c r="L792" s="140">
        <v>0</v>
      </c>
      <c r="M792" s="140">
        <v>0</v>
      </c>
      <c r="N792" s="140">
        <v>0</v>
      </c>
      <c r="O792" s="140">
        <v>0</v>
      </c>
      <c r="P792" s="140">
        <v>0</v>
      </c>
      <c r="Q792" s="199">
        <v>0</v>
      </c>
      <c r="R792" s="199">
        <v>0</v>
      </c>
      <c r="S792" s="199">
        <v>0</v>
      </c>
      <c r="T792" s="199">
        <v>0</v>
      </c>
      <c r="U792" s="199">
        <v>0</v>
      </c>
      <c r="V792" s="199">
        <v>0</v>
      </c>
      <c r="W792" s="199">
        <v>0</v>
      </c>
      <c r="X792" s="199">
        <v>0</v>
      </c>
      <c r="Y792" s="199">
        <v>0</v>
      </c>
      <c r="Z792" s="199">
        <v>0</v>
      </c>
      <c r="AA792" s="199">
        <v>0</v>
      </c>
      <c r="AB792" s="199">
        <v>0</v>
      </c>
      <c r="AC792" s="199">
        <f>IFERROR(VLOOKUP('SAP Data'!$C792,'2021 Balance Sheet'!$B$7:$O$1335,'2021 Balance Sheet'!D$2, FALSE),0)</f>
        <v>0</v>
      </c>
      <c r="AD792" s="199">
        <f>IFERROR(VLOOKUP('SAP Data'!$C792,'2021 Balance Sheet'!$B$7:$O$1335,'2021 Balance Sheet'!E$2, FALSE),0)</f>
        <v>0</v>
      </c>
      <c r="AE792" s="199">
        <f>IFERROR(VLOOKUP('SAP Data'!$C792,'2021 Balance Sheet'!$B$7:$O$1335,'2021 Balance Sheet'!F$2, FALSE),0)</f>
        <v>0</v>
      </c>
      <c r="AF792" s="199">
        <f>IFERROR(VLOOKUP('SAP Data'!$C792,'2021 Balance Sheet'!$B$7:$O$1335,'2021 Balance Sheet'!G$2, FALSE),0)</f>
        <v>0</v>
      </c>
      <c r="AG792" s="199">
        <f>IFERROR(VLOOKUP('SAP Data'!$C792,'2021 Balance Sheet'!$B$7:$O$1335,'2021 Balance Sheet'!H$2, FALSE),0)</f>
        <v>0</v>
      </c>
      <c r="AH792" s="199">
        <f>IFERROR(VLOOKUP('SAP Data'!$C792,'2021 Balance Sheet'!$B$7:$O$1335,'2021 Balance Sheet'!I$2, FALSE),0)</f>
        <v>0</v>
      </c>
      <c r="AI792" s="199">
        <f>IFERROR(VLOOKUP('SAP Data'!$C792,'2021 Balance Sheet'!$B$7:$O$1335,'2021 Balance Sheet'!J$2, FALSE),0)</f>
        <v>0</v>
      </c>
      <c r="AJ792" s="199">
        <f>IFERROR(VLOOKUP('SAP Data'!$C792,'2021 Balance Sheet'!$B$7:$O$1335,'2021 Balance Sheet'!K$2, FALSE),0)</f>
        <v>0</v>
      </c>
      <c r="AK792" s="199">
        <f>IFERROR(VLOOKUP('SAP Data'!$C792,'2021 Balance Sheet'!$B$7:$O$1335,'2021 Balance Sheet'!L$2, FALSE),0)</f>
        <v>0</v>
      </c>
      <c r="AL792" s="199">
        <f>IFERROR(VLOOKUP('SAP Data'!$C792,'2021 Balance Sheet'!$B$7:$O$1335,'2021 Balance Sheet'!M$2, FALSE),0)</f>
        <v>0</v>
      </c>
      <c r="AM792" s="199">
        <f>IFERROR(VLOOKUP('SAP Data'!$C792,'2021 Balance Sheet'!$B$7:$O$1335,'2021 Balance Sheet'!N$2, FALSE),0)</f>
        <v>0</v>
      </c>
      <c r="AN792" s="199">
        <f>IFERROR(VLOOKUP('SAP Data'!$C792,'2021 Balance Sheet'!$B$7:$O$1335,'2021 Balance Sheet'!O$2, FALSE),0)</f>
        <v>0</v>
      </c>
      <c r="AO792" s="198">
        <f t="shared" si="25"/>
        <v>0</v>
      </c>
    </row>
    <row r="793" spans="1:41" ht="15.75" thickBot="1" x14ac:dyDescent="0.3">
      <c r="A793" s="26" t="str">
        <f t="shared" si="26"/>
        <v>502105</v>
      </c>
      <c r="B793" s="150" t="s">
        <v>1787</v>
      </c>
      <c r="C793" s="153" t="s">
        <v>1788</v>
      </c>
      <c r="D793" s="125" t="s">
        <v>1657</v>
      </c>
      <c r="E793" s="139">
        <v>24524.25</v>
      </c>
      <c r="F793" s="139">
        <v>32747</v>
      </c>
      <c r="G793" s="139">
        <v>50747</v>
      </c>
      <c r="H793" s="139">
        <v>56784.75</v>
      </c>
      <c r="I793" s="139">
        <v>71359.850000000006</v>
      </c>
      <c r="J793" s="139">
        <v>112742.35</v>
      </c>
      <c r="K793" s="139">
        <v>134366.63</v>
      </c>
      <c r="L793" s="139">
        <v>131947.54999999999</v>
      </c>
      <c r="M793" s="139">
        <v>138447.54999999999</v>
      </c>
      <c r="N793" s="139">
        <v>145613.25</v>
      </c>
      <c r="O793" s="139">
        <v>260378.76</v>
      </c>
      <c r="P793" s="139">
        <v>302093.62</v>
      </c>
      <c r="Q793" s="199">
        <v>32772.69</v>
      </c>
      <c r="R793" s="199">
        <v>187093.55</v>
      </c>
      <c r="S793" s="199">
        <v>191578.34</v>
      </c>
      <c r="T793" s="199">
        <v>223553.16</v>
      </c>
      <c r="U793" s="199">
        <v>245466.31</v>
      </c>
      <c r="V793" s="199">
        <v>264333.15999999997</v>
      </c>
      <c r="W793" s="199">
        <v>288434.81</v>
      </c>
      <c r="X793" s="199">
        <v>293774.5</v>
      </c>
      <c r="Y793" s="199">
        <v>307845.34999999998</v>
      </c>
      <c r="Z793" s="199">
        <v>312967.09999999998</v>
      </c>
      <c r="AA793" s="199">
        <v>347974.68</v>
      </c>
      <c r="AB793" s="199">
        <v>359690.93</v>
      </c>
      <c r="AC793" s="199">
        <f>IFERROR(VLOOKUP('SAP Data'!$C793,'2021 Balance Sheet'!$B$7:$O$1335,'2021 Balance Sheet'!D$2, FALSE),0)</f>
        <v>250.86</v>
      </c>
      <c r="AD793" s="199">
        <f>IFERROR(VLOOKUP('SAP Data'!$C793,'2021 Balance Sheet'!$B$7:$O$1335,'2021 Balance Sheet'!E$2, FALSE),0)</f>
        <v>16303.86</v>
      </c>
      <c r="AE793" s="199">
        <f>IFERROR(VLOOKUP('SAP Data'!$C793,'2021 Balance Sheet'!$B$7:$O$1335,'2021 Balance Sheet'!F$2, FALSE),0)</f>
        <v>64045.8</v>
      </c>
      <c r="AF793" s="199">
        <f>IFERROR(VLOOKUP('SAP Data'!$C793,'2021 Balance Sheet'!$B$7:$O$1335,'2021 Balance Sheet'!G$2, FALSE),0)</f>
        <v>143764.99</v>
      </c>
      <c r="AG793" s="199">
        <f>IFERROR(VLOOKUP('SAP Data'!$C793,'2021 Balance Sheet'!$B$7:$O$1335,'2021 Balance Sheet'!H$2, FALSE),0)</f>
        <v>238643.87</v>
      </c>
      <c r="AH793" s="199">
        <f>IFERROR(VLOOKUP('SAP Data'!$C793,'2021 Balance Sheet'!$B$7:$O$1335,'2021 Balance Sheet'!I$2, FALSE),0)</f>
        <v>280058.36</v>
      </c>
      <c r="AI793" s="199">
        <f>IFERROR(VLOOKUP('SAP Data'!$C793,'2021 Balance Sheet'!$B$7:$O$1335,'2021 Balance Sheet'!J$2, FALSE),0)</f>
        <v>331547.11</v>
      </c>
      <c r="AJ793" s="199">
        <f>IFERROR(VLOOKUP('SAP Data'!$C793,'2021 Balance Sheet'!$B$7:$O$1335,'2021 Balance Sheet'!K$2, FALSE),0)</f>
        <v>358059.73</v>
      </c>
      <c r="AK793" s="199">
        <f>IFERROR(VLOOKUP('SAP Data'!$C793,'2021 Balance Sheet'!$B$7:$O$1335,'2021 Balance Sheet'!L$2, FALSE),0)</f>
        <v>400101.57</v>
      </c>
      <c r="AL793" s="199">
        <f>IFERROR(VLOOKUP('SAP Data'!$C793,'2021 Balance Sheet'!$B$7:$O$1335,'2021 Balance Sheet'!M$2, FALSE),0)</f>
        <v>402405.07</v>
      </c>
      <c r="AM793" s="199">
        <f>IFERROR(VLOOKUP('SAP Data'!$C793,'2021 Balance Sheet'!$B$7:$O$1335,'2021 Balance Sheet'!N$2, FALSE),0)</f>
        <v>413871</v>
      </c>
      <c r="AN793" s="199">
        <f>IFERROR(VLOOKUP('SAP Data'!$C793,'2021 Balance Sheet'!$B$7:$O$1335,'2021 Balance Sheet'!O$2, FALSE),0)</f>
        <v>419202.58</v>
      </c>
      <c r="AO793" s="198">
        <f t="shared" si="25"/>
        <v>359690.93</v>
      </c>
    </row>
    <row r="794" spans="1:41" ht="15.75" thickBot="1" x14ac:dyDescent="0.3">
      <c r="A794" s="26" t="str">
        <f t="shared" si="26"/>
        <v>502106</v>
      </c>
      <c r="B794" s="150" t="s">
        <v>1789</v>
      </c>
      <c r="C794" s="153" t="s">
        <v>1790</v>
      </c>
      <c r="D794" s="125" t="s">
        <v>1657</v>
      </c>
      <c r="E794" s="140">
        <v>4113.1400000000003</v>
      </c>
      <c r="F794" s="140">
        <v>4113.1400000000003</v>
      </c>
      <c r="G794" s="140">
        <v>4113.1400000000003</v>
      </c>
      <c r="H794" s="140">
        <v>113.14</v>
      </c>
      <c r="I794" s="140">
        <v>2863.14</v>
      </c>
      <c r="J794" s="140">
        <v>2863.14</v>
      </c>
      <c r="K794" s="140">
        <v>13118.34</v>
      </c>
      <c r="L794" s="140">
        <v>13118.34</v>
      </c>
      <c r="M794" s="140">
        <v>21388.59</v>
      </c>
      <c r="N794" s="140">
        <v>23531.33</v>
      </c>
      <c r="O794" s="140">
        <v>33410.800000000003</v>
      </c>
      <c r="P794" s="140">
        <v>53532.47</v>
      </c>
      <c r="Q794" s="199">
        <v>2964</v>
      </c>
      <c r="R794" s="199">
        <v>2964</v>
      </c>
      <c r="S794" s="199">
        <v>2964</v>
      </c>
      <c r="T794" s="199">
        <v>2964</v>
      </c>
      <c r="U794" s="199">
        <v>2964</v>
      </c>
      <c r="V794" s="199">
        <v>5914.02</v>
      </c>
      <c r="W794" s="199">
        <v>5914.02</v>
      </c>
      <c r="X794" s="199">
        <v>10821.73</v>
      </c>
      <c r="Y794" s="199">
        <v>26263.73</v>
      </c>
      <c r="Z794" s="199">
        <v>26263.73</v>
      </c>
      <c r="AA794" s="199">
        <v>38409.269999999997</v>
      </c>
      <c r="AB794" s="199">
        <v>61013.35</v>
      </c>
      <c r="AC794" s="199">
        <f>IFERROR(VLOOKUP('SAP Data'!$C794,'2021 Balance Sheet'!$B$7:$O$1335,'2021 Balance Sheet'!D$2, FALSE),0)</f>
        <v>0</v>
      </c>
      <c r="AD794" s="199">
        <f>IFERROR(VLOOKUP('SAP Data'!$C794,'2021 Balance Sheet'!$B$7:$O$1335,'2021 Balance Sheet'!E$2, FALSE),0)</f>
        <v>7896.59</v>
      </c>
      <c r="AE794" s="199">
        <f>IFERROR(VLOOKUP('SAP Data'!$C794,'2021 Balance Sheet'!$B$7:$O$1335,'2021 Balance Sheet'!F$2, FALSE),0)</f>
        <v>14398.68</v>
      </c>
      <c r="AF794" s="199">
        <f>IFERROR(VLOOKUP('SAP Data'!$C794,'2021 Balance Sheet'!$B$7:$O$1335,'2021 Balance Sheet'!G$2, FALSE),0)</f>
        <v>49127.69</v>
      </c>
      <c r="AG794" s="199">
        <f>IFERROR(VLOOKUP('SAP Data'!$C794,'2021 Balance Sheet'!$B$7:$O$1335,'2021 Balance Sheet'!H$2, FALSE),0)</f>
        <v>73779.649999999994</v>
      </c>
      <c r="AH794" s="199">
        <f>IFERROR(VLOOKUP('SAP Data'!$C794,'2021 Balance Sheet'!$B$7:$O$1335,'2021 Balance Sheet'!I$2, FALSE),0)</f>
        <v>74051.850000000006</v>
      </c>
      <c r="AI794" s="199">
        <f>IFERROR(VLOOKUP('SAP Data'!$C794,'2021 Balance Sheet'!$B$7:$O$1335,'2021 Balance Sheet'!J$2, FALSE),0)</f>
        <v>74051.850000000006</v>
      </c>
      <c r="AJ794" s="199">
        <f>IFERROR(VLOOKUP('SAP Data'!$C794,'2021 Balance Sheet'!$B$7:$O$1335,'2021 Balance Sheet'!K$2, FALSE),0)</f>
        <v>95009.65</v>
      </c>
      <c r="AK794" s="199">
        <f>IFERROR(VLOOKUP('SAP Data'!$C794,'2021 Balance Sheet'!$B$7:$O$1335,'2021 Balance Sheet'!L$2, FALSE),0)</f>
        <v>101283.29</v>
      </c>
      <c r="AL794" s="199">
        <f>IFERROR(VLOOKUP('SAP Data'!$C794,'2021 Balance Sheet'!$B$7:$O$1335,'2021 Balance Sheet'!M$2, FALSE),0)</f>
        <v>106496.2</v>
      </c>
      <c r="AM794" s="199">
        <f>IFERROR(VLOOKUP('SAP Data'!$C794,'2021 Balance Sheet'!$B$7:$O$1335,'2021 Balance Sheet'!N$2, FALSE),0)</f>
        <v>106790.5</v>
      </c>
      <c r="AN794" s="199">
        <f>IFERROR(VLOOKUP('SAP Data'!$C794,'2021 Balance Sheet'!$B$7:$O$1335,'2021 Balance Sheet'!O$2, FALSE),0)</f>
        <v>106875.5</v>
      </c>
      <c r="AO794" s="198">
        <f t="shared" si="25"/>
        <v>61013.35</v>
      </c>
    </row>
    <row r="795" spans="1:41" ht="15.75" thickBot="1" x14ac:dyDescent="0.3">
      <c r="A795" s="26" t="str">
        <f t="shared" si="26"/>
        <v>502107</v>
      </c>
      <c r="B795" s="150" t="s">
        <v>1791</v>
      </c>
      <c r="C795" s="153" t="s">
        <v>1792</v>
      </c>
      <c r="D795" s="125" t="s">
        <v>1657</v>
      </c>
      <c r="E795" s="140"/>
      <c r="F795" s="140"/>
      <c r="G795" s="140"/>
      <c r="H795" s="140"/>
      <c r="I795" s="140"/>
      <c r="J795" s="140">
        <v>0</v>
      </c>
      <c r="K795" s="140">
        <v>0</v>
      </c>
      <c r="L795" s="140">
        <v>0</v>
      </c>
      <c r="M795" s="140">
        <v>0</v>
      </c>
      <c r="N795" s="140"/>
      <c r="O795" s="140"/>
      <c r="P795" s="140"/>
      <c r="Q795" s="199">
        <v>0</v>
      </c>
      <c r="R795" s="199">
        <v>0</v>
      </c>
      <c r="S795" s="199">
        <v>0</v>
      </c>
      <c r="T795" s="199">
        <v>0</v>
      </c>
      <c r="U795" s="199">
        <v>0</v>
      </c>
      <c r="V795" s="199">
        <v>0</v>
      </c>
      <c r="W795" s="199">
        <v>0</v>
      </c>
      <c r="X795" s="199">
        <v>0</v>
      </c>
      <c r="Y795" s="199">
        <v>0</v>
      </c>
      <c r="Z795" s="199">
        <v>0</v>
      </c>
      <c r="AA795" s="199">
        <v>0</v>
      </c>
      <c r="AB795" s="199">
        <v>0</v>
      </c>
      <c r="AC795" s="199">
        <f>IFERROR(VLOOKUP('SAP Data'!$C795,'2021 Balance Sheet'!$B$7:$O$1335,'2021 Balance Sheet'!D$2, FALSE),0)</f>
        <v>0</v>
      </c>
      <c r="AD795" s="199">
        <f>IFERROR(VLOOKUP('SAP Data'!$C795,'2021 Balance Sheet'!$B$7:$O$1335,'2021 Balance Sheet'!E$2, FALSE),0)</f>
        <v>0</v>
      </c>
      <c r="AE795" s="199">
        <f>IFERROR(VLOOKUP('SAP Data'!$C795,'2021 Balance Sheet'!$B$7:$O$1335,'2021 Balance Sheet'!F$2, FALSE),0)</f>
        <v>0</v>
      </c>
      <c r="AF795" s="199">
        <f>IFERROR(VLOOKUP('SAP Data'!$C795,'2021 Balance Sheet'!$B$7:$O$1335,'2021 Balance Sheet'!G$2, FALSE),0)</f>
        <v>0</v>
      </c>
      <c r="AG795" s="199">
        <f>IFERROR(VLOOKUP('SAP Data'!$C795,'2021 Balance Sheet'!$B$7:$O$1335,'2021 Balance Sheet'!H$2, FALSE),0)</f>
        <v>0</v>
      </c>
      <c r="AH795" s="199">
        <f>IFERROR(VLOOKUP('SAP Data'!$C795,'2021 Balance Sheet'!$B$7:$O$1335,'2021 Balance Sheet'!I$2, FALSE),0)</f>
        <v>0</v>
      </c>
      <c r="AI795" s="199">
        <f>IFERROR(VLOOKUP('SAP Data'!$C795,'2021 Balance Sheet'!$B$7:$O$1335,'2021 Balance Sheet'!J$2, FALSE),0)</f>
        <v>0</v>
      </c>
      <c r="AJ795" s="199">
        <f>IFERROR(VLOOKUP('SAP Data'!$C795,'2021 Balance Sheet'!$B$7:$O$1335,'2021 Balance Sheet'!K$2, FALSE),0)</f>
        <v>0</v>
      </c>
      <c r="AK795" s="199">
        <f>IFERROR(VLOOKUP('SAP Data'!$C795,'2021 Balance Sheet'!$B$7:$O$1335,'2021 Balance Sheet'!L$2, FALSE),0)</f>
        <v>0</v>
      </c>
      <c r="AL795" s="199">
        <f>IFERROR(VLOOKUP('SAP Data'!$C795,'2021 Balance Sheet'!$B$7:$O$1335,'2021 Balance Sheet'!M$2, FALSE),0)</f>
        <v>0</v>
      </c>
      <c r="AM795" s="199">
        <f>IFERROR(VLOOKUP('SAP Data'!$C795,'2021 Balance Sheet'!$B$7:$O$1335,'2021 Balance Sheet'!N$2, FALSE),0)</f>
        <v>0</v>
      </c>
      <c r="AN795" s="199">
        <f>IFERROR(VLOOKUP('SAP Data'!$C795,'2021 Balance Sheet'!$B$7:$O$1335,'2021 Balance Sheet'!O$2, FALSE),0)</f>
        <v>0</v>
      </c>
      <c r="AO795" s="198">
        <f t="shared" si="25"/>
        <v>0</v>
      </c>
    </row>
    <row r="796" spans="1:41" ht="15.75" thickBot="1" x14ac:dyDescent="0.3">
      <c r="A796" s="26" t="str">
        <f t="shared" si="26"/>
        <v>502108</v>
      </c>
      <c r="B796" s="397" t="s">
        <v>2776</v>
      </c>
      <c r="C796" s="398" t="s">
        <v>2777</v>
      </c>
      <c r="D796" s="125" t="s">
        <v>1657</v>
      </c>
      <c r="E796" s="139">
        <v>0</v>
      </c>
      <c r="F796" s="139">
        <v>0</v>
      </c>
      <c r="G796" s="139">
        <v>0</v>
      </c>
      <c r="H796" s="139">
        <v>6852.05</v>
      </c>
      <c r="I796" s="139">
        <v>0</v>
      </c>
      <c r="J796" s="139"/>
      <c r="K796" s="139"/>
      <c r="L796" s="139"/>
      <c r="M796" s="139"/>
      <c r="N796" s="139">
        <v>0</v>
      </c>
      <c r="O796" s="139">
        <v>51403.31</v>
      </c>
      <c r="P796" s="139">
        <v>51403.31</v>
      </c>
      <c r="Q796" s="199">
        <v>0</v>
      </c>
      <c r="R796" s="199">
        <v>0</v>
      </c>
      <c r="S796" s="199">
        <v>0</v>
      </c>
      <c r="T796" s="199">
        <v>0</v>
      </c>
      <c r="U796" s="199">
        <v>0</v>
      </c>
      <c r="V796" s="199">
        <v>0</v>
      </c>
      <c r="W796" s="199">
        <v>0</v>
      </c>
      <c r="X796" s="199">
        <v>0</v>
      </c>
      <c r="Y796" s="199">
        <v>0</v>
      </c>
      <c r="Z796" s="199">
        <v>0</v>
      </c>
      <c r="AA796" s="199">
        <v>0</v>
      </c>
      <c r="AB796" s="199">
        <v>0</v>
      </c>
      <c r="AC796" s="199">
        <f>IFERROR(VLOOKUP('SAP Data'!$C796,'2021 Balance Sheet'!$B$7:$O$1335,'2021 Balance Sheet'!D$2, FALSE),0)</f>
        <v>0</v>
      </c>
      <c r="AD796" s="199">
        <f>IFERROR(VLOOKUP('SAP Data'!$C796,'2021 Balance Sheet'!$B$7:$O$1335,'2021 Balance Sheet'!E$2, FALSE),0)</f>
        <v>0</v>
      </c>
      <c r="AE796" s="199">
        <f>IFERROR(VLOOKUP('SAP Data'!$C796,'2021 Balance Sheet'!$B$7:$O$1335,'2021 Balance Sheet'!F$2, FALSE),0)</f>
        <v>0</v>
      </c>
      <c r="AF796" s="199">
        <f>IFERROR(VLOOKUP('SAP Data'!$C796,'2021 Balance Sheet'!$B$7:$O$1335,'2021 Balance Sheet'!G$2, FALSE),0)</f>
        <v>0</v>
      </c>
      <c r="AG796" s="199">
        <f>IFERROR(VLOOKUP('SAP Data'!$C796,'2021 Balance Sheet'!$B$7:$O$1335,'2021 Balance Sheet'!H$2, FALSE),0)</f>
        <v>0</v>
      </c>
      <c r="AH796" s="199">
        <f>IFERROR(VLOOKUP('SAP Data'!$C796,'2021 Balance Sheet'!$B$7:$O$1335,'2021 Balance Sheet'!I$2, FALSE),0)</f>
        <v>0</v>
      </c>
      <c r="AI796" s="199">
        <f>IFERROR(VLOOKUP('SAP Data'!$C796,'2021 Balance Sheet'!$B$7:$O$1335,'2021 Balance Sheet'!J$2, FALSE),0)</f>
        <v>40656</v>
      </c>
      <c r="AJ796" s="199">
        <f>IFERROR(VLOOKUP('SAP Data'!$C796,'2021 Balance Sheet'!$B$7:$O$1335,'2021 Balance Sheet'!K$2, FALSE),0)</f>
        <v>40656</v>
      </c>
      <c r="AK796" s="199">
        <f>IFERROR(VLOOKUP('SAP Data'!$C796,'2021 Balance Sheet'!$B$7:$O$1335,'2021 Balance Sheet'!L$2, FALSE),0)</f>
        <v>40656</v>
      </c>
      <c r="AL796" s="199">
        <f>IFERROR(VLOOKUP('SAP Data'!$C796,'2021 Balance Sheet'!$B$7:$O$1335,'2021 Balance Sheet'!M$2, FALSE),0)</f>
        <v>40656</v>
      </c>
      <c r="AM796" s="199">
        <f>IFERROR(VLOOKUP('SAP Data'!$C796,'2021 Balance Sheet'!$B$7:$O$1335,'2021 Balance Sheet'!N$2, FALSE),0)</f>
        <v>40656</v>
      </c>
      <c r="AN796" s="199">
        <f>IFERROR(VLOOKUP('SAP Data'!$C796,'2021 Balance Sheet'!$B$7:$O$1335,'2021 Balance Sheet'!O$2, FALSE),0)</f>
        <v>40656</v>
      </c>
      <c r="AO796" s="198">
        <f t="shared" si="25"/>
        <v>0</v>
      </c>
    </row>
    <row r="797" spans="1:41" ht="15.75" thickBot="1" x14ac:dyDescent="0.3">
      <c r="A797" s="26" t="str">
        <f t="shared" si="26"/>
        <v>502109</v>
      </c>
      <c r="B797" s="150" t="s">
        <v>3401</v>
      </c>
      <c r="C797" s="153" t="s">
        <v>3402</v>
      </c>
      <c r="D797" s="125"/>
      <c r="E797" s="139"/>
      <c r="F797" s="139"/>
      <c r="G797" s="139"/>
      <c r="H797" s="139"/>
      <c r="I797" s="139"/>
      <c r="J797" s="139"/>
      <c r="K797" s="139"/>
      <c r="L797" s="139"/>
      <c r="M797" s="139"/>
      <c r="N797" s="139"/>
      <c r="O797" s="139"/>
      <c r="P797" s="139"/>
      <c r="Q797" s="199">
        <v>0</v>
      </c>
      <c r="R797" s="199">
        <v>0</v>
      </c>
      <c r="S797" s="199">
        <v>0</v>
      </c>
      <c r="T797" s="199">
        <v>0</v>
      </c>
      <c r="U797" s="199">
        <v>0</v>
      </c>
      <c r="V797" s="199">
        <v>0</v>
      </c>
      <c r="W797" s="199">
        <v>0</v>
      </c>
      <c r="X797" s="199">
        <v>0</v>
      </c>
      <c r="Y797" s="199">
        <v>0</v>
      </c>
      <c r="Z797" s="199">
        <v>0</v>
      </c>
      <c r="AA797" s="199">
        <v>0</v>
      </c>
      <c r="AB797" s="199">
        <v>0</v>
      </c>
      <c r="AC797" s="199">
        <f>IFERROR(VLOOKUP('SAP Data'!$C797,'2021 Balance Sheet'!$B$7:$O$1335,'2021 Balance Sheet'!D$2, FALSE),0)</f>
        <v>0</v>
      </c>
      <c r="AD797" s="199">
        <f>IFERROR(VLOOKUP('SAP Data'!$C797,'2021 Balance Sheet'!$B$7:$O$1335,'2021 Balance Sheet'!E$2, FALSE),0)</f>
        <v>0</v>
      </c>
      <c r="AE797" s="199">
        <f>IFERROR(VLOOKUP('SAP Data'!$C797,'2021 Balance Sheet'!$B$7:$O$1335,'2021 Balance Sheet'!F$2, FALSE),0)</f>
        <v>0</v>
      </c>
      <c r="AF797" s="199">
        <f>IFERROR(VLOOKUP('SAP Data'!$C797,'2021 Balance Sheet'!$B$7:$O$1335,'2021 Balance Sheet'!G$2, FALSE),0)</f>
        <v>0</v>
      </c>
      <c r="AG797" s="199">
        <f>IFERROR(VLOOKUP('SAP Data'!$C797,'2021 Balance Sheet'!$B$7:$O$1335,'2021 Balance Sheet'!H$2, FALSE),0)</f>
        <v>0</v>
      </c>
      <c r="AH797" s="199">
        <f>IFERROR(VLOOKUP('SAP Data'!$C797,'2021 Balance Sheet'!$B$7:$O$1335,'2021 Balance Sheet'!I$2, FALSE),0)</f>
        <v>0</v>
      </c>
      <c r="AI797" s="199">
        <f>IFERROR(VLOOKUP('SAP Data'!$C797,'2021 Balance Sheet'!$B$7:$O$1335,'2021 Balance Sheet'!J$2, FALSE),0)</f>
        <v>0</v>
      </c>
      <c r="AJ797" s="199">
        <f>IFERROR(VLOOKUP('SAP Data'!$C797,'2021 Balance Sheet'!$B$7:$O$1335,'2021 Balance Sheet'!K$2, FALSE),0)</f>
        <v>0</v>
      </c>
      <c r="AK797" s="199">
        <f>IFERROR(VLOOKUP('SAP Data'!$C797,'2021 Balance Sheet'!$B$7:$O$1335,'2021 Balance Sheet'!L$2, FALSE),0)</f>
        <v>0</v>
      </c>
      <c r="AL797" s="199">
        <f>IFERROR(VLOOKUP('SAP Data'!$C797,'2021 Balance Sheet'!$B$7:$O$1335,'2021 Balance Sheet'!M$2, FALSE),0)</f>
        <v>0</v>
      </c>
      <c r="AM797" s="199">
        <f>IFERROR(VLOOKUP('SAP Data'!$C797,'2021 Balance Sheet'!$B$7:$O$1335,'2021 Balance Sheet'!N$2, FALSE),0)</f>
        <v>0</v>
      </c>
      <c r="AN797" s="199">
        <f>IFERROR(VLOOKUP('SAP Data'!$C797,'2021 Balance Sheet'!$B$7:$O$1335,'2021 Balance Sheet'!O$2, FALSE),0)</f>
        <v>0</v>
      </c>
      <c r="AO797" s="198">
        <f t="shared" si="25"/>
        <v>0</v>
      </c>
    </row>
    <row r="798" spans="1:41" ht="15.75" thickBot="1" x14ac:dyDescent="0.3">
      <c r="A798" s="26" t="str">
        <f t="shared" si="26"/>
        <v>502110</v>
      </c>
      <c r="B798" s="150" t="s">
        <v>3403</v>
      </c>
      <c r="C798" s="153" t="s">
        <v>3404</v>
      </c>
      <c r="D798" s="125"/>
      <c r="E798" s="139"/>
      <c r="F798" s="139"/>
      <c r="G798" s="139"/>
      <c r="H798" s="139"/>
      <c r="I798" s="139"/>
      <c r="J798" s="139"/>
      <c r="K798" s="139"/>
      <c r="L798" s="139"/>
      <c r="M798" s="139"/>
      <c r="N798" s="139"/>
      <c r="O798" s="139"/>
      <c r="P798" s="139"/>
      <c r="Q798" s="199">
        <v>0</v>
      </c>
      <c r="R798" s="199">
        <v>0</v>
      </c>
      <c r="S798" s="199">
        <v>0</v>
      </c>
      <c r="T798" s="199">
        <v>0</v>
      </c>
      <c r="U798" s="199">
        <v>0</v>
      </c>
      <c r="V798" s="199">
        <v>0</v>
      </c>
      <c r="W798" s="199">
        <v>0</v>
      </c>
      <c r="X798" s="199">
        <v>0</v>
      </c>
      <c r="Y798" s="199">
        <v>0</v>
      </c>
      <c r="Z798" s="199">
        <v>0</v>
      </c>
      <c r="AA798" s="199">
        <v>0</v>
      </c>
      <c r="AB798" s="199">
        <v>0</v>
      </c>
      <c r="AC798" s="199">
        <f>IFERROR(VLOOKUP('SAP Data'!$C798,'2021 Balance Sheet'!$B$7:$O$1335,'2021 Balance Sheet'!D$2, FALSE),0)</f>
        <v>0</v>
      </c>
      <c r="AD798" s="199">
        <f>IFERROR(VLOOKUP('SAP Data'!$C798,'2021 Balance Sheet'!$B$7:$O$1335,'2021 Balance Sheet'!E$2, FALSE),0)</f>
        <v>0</v>
      </c>
      <c r="AE798" s="199">
        <f>IFERROR(VLOOKUP('SAP Data'!$C798,'2021 Balance Sheet'!$B$7:$O$1335,'2021 Balance Sheet'!F$2, FALSE),0)</f>
        <v>0</v>
      </c>
      <c r="AF798" s="199">
        <f>IFERROR(VLOOKUP('SAP Data'!$C798,'2021 Balance Sheet'!$B$7:$O$1335,'2021 Balance Sheet'!G$2, FALSE),0)</f>
        <v>0</v>
      </c>
      <c r="AG798" s="199">
        <f>IFERROR(VLOOKUP('SAP Data'!$C798,'2021 Balance Sheet'!$B$7:$O$1335,'2021 Balance Sheet'!H$2, FALSE),0)</f>
        <v>0</v>
      </c>
      <c r="AH798" s="199">
        <f>IFERROR(VLOOKUP('SAP Data'!$C798,'2021 Balance Sheet'!$B$7:$O$1335,'2021 Balance Sheet'!I$2, FALSE),0)</f>
        <v>0</v>
      </c>
      <c r="AI798" s="199">
        <f>IFERROR(VLOOKUP('SAP Data'!$C798,'2021 Balance Sheet'!$B$7:$O$1335,'2021 Balance Sheet'!J$2, FALSE),0)</f>
        <v>0</v>
      </c>
      <c r="AJ798" s="199">
        <f>IFERROR(VLOOKUP('SAP Data'!$C798,'2021 Balance Sheet'!$B$7:$O$1335,'2021 Balance Sheet'!K$2, FALSE),0)</f>
        <v>0</v>
      </c>
      <c r="AK798" s="199">
        <f>IFERROR(VLOOKUP('SAP Data'!$C798,'2021 Balance Sheet'!$B$7:$O$1335,'2021 Balance Sheet'!L$2, FALSE),0)</f>
        <v>0</v>
      </c>
      <c r="AL798" s="199">
        <f>IFERROR(VLOOKUP('SAP Data'!$C798,'2021 Balance Sheet'!$B$7:$O$1335,'2021 Balance Sheet'!M$2, FALSE),0)</f>
        <v>0</v>
      </c>
      <c r="AM798" s="199">
        <f>IFERROR(VLOOKUP('SAP Data'!$C798,'2021 Balance Sheet'!$B$7:$O$1335,'2021 Balance Sheet'!N$2, FALSE),0)</f>
        <v>0</v>
      </c>
      <c r="AN798" s="199">
        <f>IFERROR(VLOOKUP('SAP Data'!$C798,'2021 Balance Sheet'!$B$7:$O$1335,'2021 Balance Sheet'!O$2, FALSE),0)</f>
        <v>0</v>
      </c>
      <c r="AO798" s="198">
        <f t="shared" si="25"/>
        <v>0</v>
      </c>
    </row>
    <row r="799" spans="1:41" ht="15.75" thickBot="1" x14ac:dyDescent="0.3">
      <c r="A799" s="26" t="str">
        <f t="shared" si="26"/>
        <v>502111</v>
      </c>
      <c r="B799" s="150" t="s">
        <v>1793</v>
      </c>
      <c r="C799" s="153" t="s">
        <v>1794</v>
      </c>
      <c r="D799" s="125" t="s">
        <v>1657</v>
      </c>
      <c r="E799" s="140">
        <v>211213.73</v>
      </c>
      <c r="F799" s="140">
        <v>232615.23</v>
      </c>
      <c r="G799" s="140">
        <v>244362.83</v>
      </c>
      <c r="H799" s="140">
        <v>787035.87</v>
      </c>
      <c r="I799" s="140">
        <v>1114960.32</v>
      </c>
      <c r="J799" s="140">
        <v>1291658.73</v>
      </c>
      <c r="K799" s="140">
        <v>1402741.31</v>
      </c>
      <c r="L799" s="140">
        <v>1451922.23</v>
      </c>
      <c r="M799" s="140">
        <v>1538585.34</v>
      </c>
      <c r="N799" s="140">
        <v>1674470.34</v>
      </c>
      <c r="O799" s="140">
        <v>1741765.19</v>
      </c>
      <c r="P799" s="140">
        <v>1938325.81</v>
      </c>
      <c r="Q799" s="199">
        <v>60640.99</v>
      </c>
      <c r="R799" s="199">
        <v>60640.99</v>
      </c>
      <c r="S799" s="199">
        <v>136538.29</v>
      </c>
      <c r="T799" s="199">
        <v>210551.18</v>
      </c>
      <c r="U799" s="199">
        <v>524573.17000000004</v>
      </c>
      <c r="V799" s="199">
        <v>725635.58</v>
      </c>
      <c r="W799" s="199">
        <v>957807.68</v>
      </c>
      <c r="X799" s="199">
        <v>1482527.27</v>
      </c>
      <c r="Y799" s="199">
        <v>1527225.12</v>
      </c>
      <c r="Z799" s="199">
        <v>1679738.64</v>
      </c>
      <c r="AA799" s="199">
        <v>1892463.09</v>
      </c>
      <c r="AB799" s="199">
        <v>1926978.18</v>
      </c>
      <c r="AC799" s="199">
        <f>IFERROR(VLOOKUP('SAP Data'!$C799,'2021 Balance Sheet'!$B$7:$O$1335,'2021 Balance Sheet'!D$2, FALSE),0)</f>
        <v>208816.43</v>
      </c>
      <c r="AD799" s="199">
        <f>IFERROR(VLOOKUP('SAP Data'!$C799,'2021 Balance Sheet'!$B$7:$O$1335,'2021 Balance Sheet'!E$2, FALSE),0)</f>
        <v>208816.43</v>
      </c>
      <c r="AE799" s="199">
        <f>IFERROR(VLOOKUP('SAP Data'!$C799,'2021 Balance Sheet'!$B$7:$O$1335,'2021 Balance Sheet'!F$2, FALSE),0)</f>
        <v>615531.72</v>
      </c>
      <c r="AF799" s="199">
        <f>IFERROR(VLOOKUP('SAP Data'!$C799,'2021 Balance Sheet'!$B$7:$O$1335,'2021 Balance Sheet'!G$2, FALSE),0)</f>
        <v>736794.76</v>
      </c>
      <c r="AG799" s="199">
        <f>IFERROR(VLOOKUP('SAP Data'!$C799,'2021 Balance Sheet'!$B$7:$O$1335,'2021 Balance Sheet'!H$2, FALSE),0)</f>
        <v>742149.76</v>
      </c>
      <c r="AH799" s="199">
        <f>IFERROR(VLOOKUP('SAP Data'!$C799,'2021 Balance Sheet'!$B$7:$O$1335,'2021 Balance Sheet'!I$2, FALSE),0)</f>
        <v>1176670.33</v>
      </c>
      <c r="AI799" s="199">
        <f>IFERROR(VLOOKUP('SAP Data'!$C799,'2021 Balance Sheet'!$B$7:$O$1335,'2021 Balance Sheet'!J$2, FALSE),0)</f>
        <v>1288862.3400000001</v>
      </c>
      <c r="AJ799" s="199">
        <f>IFERROR(VLOOKUP('SAP Data'!$C799,'2021 Balance Sheet'!$B$7:$O$1335,'2021 Balance Sheet'!K$2, FALSE),0)</f>
        <v>1392538.41</v>
      </c>
      <c r="AK799" s="199">
        <f>IFERROR(VLOOKUP('SAP Data'!$C799,'2021 Balance Sheet'!$B$7:$O$1335,'2021 Balance Sheet'!L$2, FALSE),0)</f>
        <v>1577794.35</v>
      </c>
      <c r="AL799" s="199">
        <f>IFERROR(VLOOKUP('SAP Data'!$C799,'2021 Balance Sheet'!$B$7:$O$1335,'2021 Balance Sheet'!M$2, FALSE),0)</f>
        <v>1718663</v>
      </c>
      <c r="AM799" s="199">
        <f>IFERROR(VLOOKUP('SAP Data'!$C799,'2021 Balance Sheet'!$B$7:$O$1335,'2021 Balance Sheet'!N$2, FALSE),0)</f>
        <v>1765319.07</v>
      </c>
      <c r="AN799" s="199">
        <f>IFERROR(VLOOKUP('SAP Data'!$C799,'2021 Balance Sheet'!$B$7:$O$1335,'2021 Balance Sheet'!O$2, FALSE),0)</f>
        <v>1888295.95</v>
      </c>
      <c r="AO799" s="198">
        <f t="shared" si="25"/>
        <v>1926978.18</v>
      </c>
    </row>
    <row r="800" spans="1:41" ht="15.75" thickBot="1" x14ac:dyDescent="0.3">
      <c r="A800" s="26" t="str">
        <f t="shared" si="26"/>
        <v>502112</v>
      </c>
      <c r="B800" s="150" t="s">
        <v>1795</v>
      </c>
      <c r="C800" s="153" t="s">
        <v>1796</v>
      </c>
      <c r="D800" s="125" t="s">
        <v>1657</v>
      </c>
      <c r="E800" s="140"/>
      <c r="F800" s="140"/>
      <c r="G800" s="140"/>
      <c r="H800" s="140"/>
      <c r="I800" s="140"/>
      <c r="J800" s="140"/>
      <c r="K800" s="140"/>
      <c r="L800" s="140"/>
      <c r="M800" s="140"/>
      <c r="N800" s="140"/>
      <c r="O800" s="140"/>
      <c r="P800" s="140"/>
      <c r="Q800" s="199">
        <v>0</v>
      </c>
      <c r="R800" s="199">
        <v>0</v>
      </c>
      <c r="S800" s="199">
        <v>0</v>
      </c>
      <c r="T800" s="199">
        <v>0</v>
      </c>
      <c r="U800" s="199">
        <v>0</v>
      </c>
      <c r="V800" s="199">
        <v>0</v>
      </c>
      <c r="W800" s="199">
        <v>0</v>
      </c>
      <c r="X800" s="199">
        <v>0</v>
      </c>
      <c r="Y800" s="199">
        <v>0</v>
      </c>
      <c r="Z800" s="199">
        <v>0</v>
      </c>
      <c r="AA800" s="199">
        <v>0</v>
      </c>
      <c r="AB800" s="199">
        <v>0</v>
      </c>
      <c r="AC800" s="199">
        <f>IFERROR(VLOOKUP('SAP Data'!$C800,'2021 Balance Sheet'!$B$7:$O$1335,'2021 Balance Sheet'!D$2, FALSE),0)</f>
        <v>0</v>
      </c>
      <c r="AD800" s="199">
        <f>IFERROR(VLOOKUP('SAP Data'!$C800,'2021 Balance Sheet'!$B$7:$O$1335,'2021 Balance Sheet'!E$2, FALSE),0)</f>
        <v>0</v>
      </c>
      <c r="AE800" s="199">
        <f>IFERROR(VLOOKUP('SAP Data'!$C800,'2021 Balance Sheet'!$B$7:$O$1335,'2021 Balance Sheet'!F$2, FALSE),0)</f>
        <v>0</v>
      </c>
      <c r="AF800" s="199">
        <f>IFERROR(VLOOKUP('SAP Data'!$C800,'2021 Balance Sheet'!$B$7:$O$1335,'2021 Balance Sheet'!G$2, FALSE),0)</f>
        <v>0</v>
      </c>
      <c r="AG800" s="199">
        <f>IFERROR(VLOOKUP('SAP Data'!$C800,'2021 Balance Sheet'!$B$7:$O$1335,'2021 Balance Sheet'!H$2, FALSE),0)</f>
        <v>0</v>
      </c>
      <c r="AH800" s="199">
        <f>IFERROR(VLOOKUP('SAP Data'!$C800,'2021 Balance Sheet'!$B$7:$O$1335,'2021 Balance Sheet'!I$2, FALSE),0)</f>
        <v>0</v>
      </c>
      <c r="AI800" s="199">
        <f>IFERROR(VLOOKUP('SAP Data'!$C800,'2021 Balance Sheet'!$B$7:$O$1335,'2021 Balance Sheet'!J$2, FALSE),0)</f>
        <v>0</v>
      </c>
      <c r="AJ800" s="199">
        <f>IFERROR(VLOOKUP('SAP Data'!$C800,'2021 Balance Sheet'!$B$7:$O$1335,'2021 Balance Sheet'!K$2, FALSE),0)</f>
        <v>0</v>
      </c>
      <c r="AK800" s="199">
        <f>IFERROR(VLOOKUP('SAP Data'!$C800,'2021 Balance Sheet'!$B$7:$O$1335,'2021 Balance Sheet'!L$2, FALSE),0)</f>
        <v>0</v>
      </c>
      <c r="AL800" s="199">
        <f>IFERROR(VLOOKUP('SAP Data'!$C800,'2021 Balance Sheet'!$B$7:$O$1335,'2021 Balance Sheet'!M$2, FALSE),0)</f>
        <v>0</v>
      </c>
      <c r="AM800" s="199">
        <f>IFERROR(VLOOKUP('SAP Data'!$C800,'2021 Balance Sheet'!$B$7:$O$1335,'2021 Balance Sheet'!N$2, FALSE),0)</f>
        <v>0</v>
      </c>
      <c r="AN800" s="199">
        <f>IFERROR(VLOOKUP('SAP Data'!$C800,'2021 Balance Sheet'!$B$7:$O$1335,'2021 Balance Sheet'!O$2, FALSE),0)</f>
        <v>0</v>
      </c>
      <c r="AO800" s="198">
        <f t="shared" si="25"/>
        <v>0</v>
      </c>
    </row>
    <row r="801" spans="1:41" ht="15.75" thickBot="1" x14ac:dyDescent="0.3">
      <c r="A801" s="26" t="str">
        <f t="shared" si="26"/>
        <v>502113</v>
      </c>
      <c r="B801" s="150" t="s">
        <v>1797</v>
      </c>
      <c r="C801" s="153" t="s">
        <v>1798</v>
      </c>
      <c r="D801" s="125" t="s">
        <v>1657</v>
      </c>
      <c r="E801" s="139">
        <v>2746</v>
      </c>
      <c r="F801" s="139">
        <v>10111</v>
      </c>
      <c r="G801" s="139">
        <v>20994.06</v>
      </c>
      <c r="H801" s="139">
        <v>25429.040000000001</v>
      </c>
      <c r="I801" s="139">
        <v>25429.040000000001</v>
      </c>
      <c r="J801" s="139">
        <v>25948.29</v>
      </c>
      <c r="K801" s="139">
        <v>39662.29</v>
      </c>
      <c r="L801" s="139">
        <v>39662.29</v>
      </c>
      <c r="M801" s="139">
        <v>40192.29</v>
      </c>
      <c r="N801" s="139">
        <v>46124.59</v>
      </c>
      <c r="O801" s="139">
        <v>56429.59</v>
      </c>
      <c r="P801" s="139">
        <v>59782.07</v>
      </c>
      <c r="Q801" s="199">
        <v>0</v>
      </c>
      <c r="R801" s="199">
        <v>394.1</v>
      </c>
      <c r="S801" s="199">
        <v>13390.33</v>
      </c>
      <c r="T801" s="199">
        <v>16064.28</v>
      </c>
      <c r="U801" s="199">
        <v>17722.32</v>
      </c>
      <c r="V801" s="199">
        <v>26733.15</v>
      </c>
      <c r="W801" s="199">
        <v>38768.949999999997</v>
      </c>
      <c r="X801" s="199">
        <v>57496.3</v>
      </c>
      <c r="Y801" s="199">
        <v>77364.3</v>
      </c>
      <c r="Z801" s="199">
        <v>99742.53</v>
      </c>
      <c r="AA801" s="199">
        <v>114706.53</v>
      </c>
      <c r="AB801" s="199">
        <v>159565.57</v>
      </c>
      <c r="AC801" s="199">
        <f>IFERROR(VLOOKUP('SAP Data'!$C801,'2021 Balance Sheet'!$B$7:$O$1335,'2021 Balance Sheet'!D$2, FALSE),0)</f>
        <v>7514</v>
      </c>
      <c r="AD801" s="199">
        <f>IFERROR(VLOOKUP('SAP Data'!$C801,'2021 Balance Sheet'!$B$7:$O$1335,'2021 Balance Sheet'!E$2, FALSE),0)</f>
        <v>28475.82</v>
      </c>
      <c r="AE801" s="199">
        <f>IFERROR(VLOOKUP('SAP Data'!$C801,'2021 Balance Sheet'!$B$7:$O$1335,'2021 Balance Sheet'!F$2, FALSE),0)</f>
        <v>50894.57</v>
      </c>
      <c r="AF801" s="199">
        <f>IFERROR(VLOOKUP('SAP Data'!$C801,'2021 Balance Sheet'!$B$7:$O$1335,'2021 Balance Sheet'!G$2, FALSE),0)</f>
        <v>66665.570000000007</v>
      </c>
      <c r="AG801" s="199">
        <f>IFERROR(VLOOKUP('SAP Data'!$C801,'2021 Balance Sheet'!$B$7:$O$1335,'2021 Balance Sheet'!H$2, FALSE),0)</f>
        <v>68510.570000000007</v>
      </c>
      <c r="AH801" s="199">
        <f>IFERROR(VLOOKUP('SAP Data'!$C801,'2021 Balance Sheet'!$B$7:$O$1335,'2021 Balance Sheet'!I$2, FALSE),0)</f>
        <v>68732.570000000007</v>
      </c>
      <c r="AI801" s="199">
        <f>IFERROR(VLOOKUP('SAP Data'!$C801,'2021 Balance Sheet'!$B$7:$O$1335,'2021 Balance Sheet'!J$2, FALSE),0)</f>
        <v>69204.87</v>
      </c>
      <c r="AJ801" s="199">
        <f>IFERROR(VLOOKUP('SAP Data'!$C801,'2021 Balance Sheet'!$B$7:$O$1335,'2021 Balance Sheet'!K$2, FALSE),0)</f>
        <v>70396.87</v>
      </c>
      <c r="AK801" s="199">
        <f>IFERROR(VLOOKUP('SAP Data'!$C801,'2021 Balance Sheet'!$B$7:$O$1335,'2021 Balance Sheet'!L$2, FALSE),0)</f>
        <v>72161.87</v>
      </c>
      <c r="AL801" s="199">
        <f>IFERROR(VLOOKUP('SAP Data'!$C801,'2021 Balance Sheet'!$B$7:$O$1335,'2021 Balance Sheet'!M$2, FALSE),0)</f>
        <v>72856.87</v>
      </c>
      <c r="AM801" s="199">
        <f>IFERROR(VLOOKUP('SAP Data'!$C801,'2021 Balance Sheet'!$B$7:$O$1335,'2021 Balance Sheet'!N$2, FALSE),0)</f>
        <v>76364.17</v>
      </c>
      <c r="AN801" s="199">
        <f>IFERROR(VLOOKUP('SAP Data'!$C801,'2021 Balance Sheet'!$B$7:$O$1335,'2021 Balance Sheet'!O$2, FALSE),0)</f>
        <v>76364.17</v>
      </c>
      <c r="AO801" s="198">
        <f t="shared" si="25"/>
        <v>159565.57</v>
      </c>
    </row>
    <row r="802" spans="1:41" ht="15.75" thickBot="1" x14ac:dyDescent="0.3">
      <c r="A802" s="26" t="str">
        <f t="shared" si="26"/>
        <v>502114</v>
      </c>
      <c r="B802" s="150" t="s">
        <v>1799</v>
      </c>
      <c r="C802" s="153" t="s">
        <v>1800</v>
      </c>
      <c r="D802" s="125" t="s">
        <v>1657</v>
      </c>
      <c r="E802" s="140">
        <v>0</v>
      </c>
      <c r="F802" s="140">
        <v>-1505</v>
      </c>
      <c r="G802" s="140">
        <v>-1505</v>
      </c>
      <c r="H802" s="140">
        <v>-1505</v>
      </c>
      <c r="I802" s="140">
        <v>-1505</v>
      </c>
      <c r="J802" s="140">
        <v>331.32</v>
      </c>
      <c r="K802" s="140">
        <v>5500.82</v>
      </c>
      <c r="L802" s="140">
        <v>7400.32</v>
      </c>
      <c r="M802" s="140">
        <v>8368.32</v>
      </c>
      <c r="N802" s="140">
        <v>11800.07</v>
      </c>
      <c r="O802" s="140">
        <v>16396.07</v>
      </c>
      <c r="P802" s="140">
        <v>17378.07</v>
      </c>
      <c r="Q802" s="199">
        <v>1369.75</v>
      </c>
      <c r="R802" s="199">
        <v>5546.75</v>
      </c>
      <c r="S802" s="199">
        <v>6436.25</v>
      </c>
      <c r="T802" s="199">
        <v>6942.5</v>
      </c>
      <c r="U802" s="199">
        <v>11647.5</v>
      </c>
      <c r="V802" s="199">
        <v>12491.25</v>
      </c>
      <c r="W802" s="199">
        <v>12862.5</v>
      </c>
      <c r="X802" s="199">
        <v>15307.5</v>
      </c>
      <c r="Y802" s="199">
        <v>15307.5</v>
      </c>
      <c r="Z802" s="199">
        <v>19184.22</v>
      </c>
      <c r="AA802" s="199">
        <v>19589.22</v>
      </c>
      <c r="AB802" s="199">
        <v>22389.22</v>
      </c>
      <c r="AC802" s="199">
        <f>IFERROR(VLOOKUP('SAP Data'!$C802,'2021 Balance Sheet'!$B$7:$O$1335,'2021 Balance Sheet'!D$2, FALSE),0)</f>
        <v>0</v>
      </c>
      <c r="AD802" s="199">
        <f>IFERROR(VLOOKUP('SAP Data'!$C802,'2021 Balance Sheet'!$B$7:$O$1335,'2021 Balance Sheet'!E$2, FALSE),0)</f>
        <v>0</v>
      </c>
      <c r="AE802" s="199">
        <f>IFERROR(VLOOKUP('SAP Data'!$C802,'2021 Balance Sheet'!$B$7:$O$1335,'2021 Balance Sheet'!F$2, FALSE),0)</f>
        <v>0</v>
      </c>
      <c r="AF802" s="199">
        <f>IFERROR(VLOOKUP('SAP Data'!$C802,'2021 Balance Sheet'!$B$7:$O$1335,'2021 Balance Sheet'!G$2, FALSE),0)</f>
        <v>438.75</v>
      </c>
      <c r="AG802" s="199">
        <f>IFERROR(VLOOKUP('SAP Data'!$C802,'2021 Balance Sheet'!$B$7:$O$1335,'2021 Balance Sheet'!H$2, FALSE),0)</f>
        <v>438.75</v>
      </c>
      <c r="AH802" s="199">
        <f>IFERROR(VLOOKUP('SAP Data'!$C802,'2021 Balance Sheet'!$B$7:$O$1335,'2021 Balance Sheet'!I$2, FALSE),0)</f>
        <v>438.75</v>
      </c>
      <c r="AI802" s="199">
        <f>IFERROR(VLOOKUP('SAP Data'!$C802,'2021 Balance Sheet'!$B$7:$O$1335,'2021 Balance Sheet'!J$2, FALSE),0)</f>
        <v>438.75</v>
      </c>
      <c r="AJ802" s="199">
        <f>IFERROR(VLOOKUP('SAP Data'!$C802,'2021 Balance Sheet'!$B$7:$O$1335,'2021 Balance Sheet'!K$2, FALSE),0)</f>
        <v>438.75</v>
      </c>
      <c r="AK802" s="199">
        <f>IFERROR(VLOOKUP('SAP Data'!$C802,'2021 Balance Sheet'!$B$7:$O$1335,'2021 Balance Sheet'!L$2, FALSE),0)</f>
        <v>438.75</v>
      </c>
      <c r="AL802" s="199">
        <f>IFERROR(VLOOKUP('SAP Data'!$C802,'2021 Balance Sheet'!$B$7:$O$1335,'2021 Balance Sheet'!M$2, FALSE),0)</f>
        <v>438.75</v>
      </c>
      <c r="AM802" s="199">
        <f>IFERROR(VLOOKUP('SAP Data'!$C802,'2021 Balance Sheet'!$B$7:$O$1335,'2021 Balance Sheet'!N$2, FALSE),0)</f>
        <v>438.75</v>
      </c>
      <c r="AN802" s="199">
        <f>IFERROR(VLOOKUP('SAP Data'!$C802,'2021 Balance Sheet'!$B$7:$O$1335,'2021 Balance Sheet'!O$2, FALSE),0)</f>
        <v>438.75</v>
      </c>
      <c r="AO802" s="198">
        <f t="shared" si="25"/>
        <v>22389.22</v>
      </c>
    </row>
    <row r="803" spans="1:41" ht="15.75" thickBot="1" x14ac:dyDescent="0.3">
      <c r="A803" s="26" t="str">
        <f t="shared" si="26"/>
        <v>502115</v>
      </c>
      <c r="B803" s="150" t="s">
        <v>1801</v>
      </c>
      <c r="C803" s="153" t="s">
        <v>1802</v>
      </c>
      <c r="D803" s="125" t="s">
        <v>1657</v>
      </c>
      <c r="E803" s="139">
        <v>43188.5</v>
      </c>
      <c r="F803" s="139">
        <v>29253.5</v>
      </c>
      <c r="G803" s="139">
        <v>29253.5</v>
      </c>
      <c r="H803" s="139">
        <v>29253.5</v>
      </c>
      <c r="I803" s="139">
        <v>53155</v>
      </c>
      <c r="J803" s="139">
        <v>83695</v>
      </c>
      <c r="K803" s="139">
        <v>130467.5</v>
      </c>
      <c r="L803" s="139">
        <v>148938</v>
      </c>
      <c r="M803" s="139">
        <v>156141</v>
      </c>
      <c r="N803" s="139">
        <v>156141</v>
      </c>
      <c r="O803" s="139">
        <v>177869</v>
      </c>
      <c r="P803" s="139">
        <v>191744.5</v>
      </c>
      <c r="Q803" s="199">
        <v>48606</v>
      </c>
      <c r="R803" s="199">
        <v>77679.5</v>
      </c>
      <c r="S803" s="199">
        <v>114732.5</v>
      </c>
      <c r="T803" s="199">
        <v>158202</v>
      </c>
      <c r="U803" s="199">
        <v>196584.5</v>
      </c>
      <c r="V803" s="199">
        <v>204184.5</v>
      </c>
      <c r="W803" s="199">
        <v>223449.5</v>
      </c>
      <c r="X803" s="199">
        <v>252265</v>
      </c>
      <c r="Y803" s="199">
        <v>277243.5</v>
      </c>
      <c r="Z803" s="199">
        <v>322565</v>
      </c>
      <c r="AA803" s="199">
        <v>352387.5</v>
      </c>
      <c r="AB803" s="199">
        <v>364331</v>
      </c>
      <c r="AC803" s="199">
        <f>IFERROR(VLOOKUP('SAP Data'!$C803,'2021 Balance Sheet'!$B$7:$O$1335,'2021 Balance Sheet'!D$2, FALSE),0)</f>
        <v>0</v>
      </c>
      <c r="AD803" s="199">
        <f>IFERROR(VLOOKUP('SAP Data'!$C803,'2021 Balance Sheet'!$B$7:$O$1335,'2021 Balance Sheet'!E$2, FALSE),0)</f>
        <v>0</v>
      </c>
      <c r="AE803" s="199">
        <f>IFERROR(VLOOKUP('SAP Data'!$C803,'2021 Balance Sheet'!$B$7:$O$1335,'2021 Balance Sheet'!F$2, FALSE),0)</f>
        <v>0</v>
      </c>
      <c r="AF803" s="199">
        <f>IFERROR(VLOOKUP('SAP Data'!$C803,'2021 Balance Sheet'!$B$7:$O$1335,'2021 Balance Sheet'!G$2, FALSE),0)</f>
        <v>0</v>
      </c>
      <c r="AG803" s="199">
        <f>IFERROR(VLOOKUP('SAP Data'!$C803,'2021 Balance Sheet'!$B$7:$O$1335,'2021 Balance Sheet'!H$2, FALSE),0)</f>
        <v>0</v>
      </c>
      <c r="AH803" s="199">
        <f>IFERROR(VLOOKUP('SAP Data'!$C803,'2021 Balance Sheet'!$B$7:$O$1335,'2021 Balance Sheet'!I$2, FALSE),0)</f>
        <v>0</v>
      </c>
      <c r="AI803" s="199">
        <f>IFERROR(VLOOKUP('SAP Data'!$C803,'2021 Balance Sheet'!$B$7:$O$1335,'2021 Balance Sheet'!J$2, FALSE),0)</f>
        <v>0</v>
      </c>
      <c r="AJ803" s="199">
        <f>IFERROR(VLOOKUP('SAP Data'!$C803,'2021 Balance Sheet'!$B$7:$O$1335,'2021 Balance Sheet'!K$2, FALSE),0)</f>
        <v>0</v>
      </c>
      <c r="AK803" s="199">
        <f>IFERROR(VLOOKUP('SAP Data'!$C803,'2021 Balance Sheet'!$B$7:$O$1335,'2021 Balance Sheet'!L$2, FALSE),0)</f>
        <v>4543.6400000000003</v>
      </c>
      <c r="AL803" s="199">
        <f>IFERROR(VLOOKUP('SAP Data'!$C803,'2021 Balance Sheet'!$B$7:$O$1335,'2021 Balance Sheet'!M$2, FALSE),0)</f>
        <v>20084.810000000001</v>
      </c>
      <c r="AM803" s="199">
        <f>IFERROR(VLOOKUP('SAP Data'!$C803,'2021 Balance Sheet'!$B$7:$O$1335,'2021 Balance Sheet'!N$2, FALSE),0)</f>
        <v>20616.810000000001</v>
      </c>
      <c r="AN803" s="199">
        <f>IFERROR(VLOOKUP('SAP Data'!$C803,'2021 Balance Sheet'!$B$7:$O$1335,'2021 Balance Sheet'!O$2, FALSE),0)</f>
        <v>20616.810000000001</v>
      </c>
      <c r="AO803" s="198">
        <f t="shared" si="25"/>
        <v>364331</v>
      </c>
    </row>
    <row r="804" spans="1:41" ht="15.75" thickBot="1" x14ac:dyDescent="0.3">
      <c r="A804" s="26" t="str">
        <f t="shared" si="26"/>
        <v>502116</v>
      </c>
      <c r="B804" s="150" t="s">
        <v>1803</v>
      </c>
      <c r="C804" s="153" t="s">
        <v>1804</v>
      </c>
      <c r="D804" s="125" t="s">
        <v>1657</v>
      </c>
      <c r="E804" s="140">
        <v>30278.25</v>
      </c>
      <c r="F804" s="140">
        <v>77651.75</v>
      </c>
      <c r="G804" s="140">
        <v>138926.95000000001</v>
      </c>
      <c r="H804" s="140">
        <v>196541.75</v>
      </c>
      <c r="I804" s="140">
        <v>298929</v>
      </c>
      <c r="J804" s="140">
        <v>347221.39</v>
      </c>
      <c r="K804" s="140">
        <v>423086.39</v>
      </c>
      <c r="L804" s="140">
        <v>500807.39</v>
      </c>
      <c r="M804" s="140">
        <v>551968.64</v>
      </c>
      <c r="N804" s="140">
        <v>603063.14</v>
      </c>
      <c r="O804" s="140">
        <v>672932.5</v>
      </c>
      <c r="P804" s="140">
        <v>754789.97</v>
      </c>
      <c r="Q804" s="199">
        <v>96553.25</v>
      </c>
      <c r="R804" s="199">
        <v>152179.5</v>
      </c>
      <c r="S804" s="199">
        <v>234778.18</v>
      </c>
      <c r="T804" s="199">
        <v>318346.98</v>
      </c>
      <c r="U804" s="199">
        <v>381823.23</v>
      </c>
      <c r="V804" s="199">
        <v>469273.61</v>
      </c>
      <c r="W804" s="199">
        <v>537845.91</v>
      </c>
      <c r="X804" s="199">
        <v>585423.51</v>
      </c>
      <c r="Y804" s="199">
        <v>616336.01</v>
      </c>
      <c r="Z804" s="199">
        <v>691372.26</v>
      </c>
      <c r="AA804" s="199">
        <v>726906.01</v>
      </c>
      <c r="AB804" s="199">
        <v>777818.76</v>
      </c>
      <c r="AC804" s="199">
        <f>IFERROR(VLOOKUP('SAP Data'!$C804,'2021 Balance Sheet'!$B$7:$O$1335,'2021 Balance Sheet'!D$2, FALSE),0)</f>
        <v>52381.25</v>
      </c>
      <c r="AD804" s="199">
        <f>IFERROR(VLOOKUP('SAP Data'!$C804,'2021 Balance Sheet'!$B$7:$O$1335,'2021 Balance Sheet'!E$2, FALSE),0)</f>
        <v>131148.78</v>
      </c>
      <c r="AE804" s="199">
        <f>IFERROR(VLOOKUP('SAP Data'!$C804,'2021 Balance Sheet'!$B$7:$O$1335,'2021 Balance Sheet'!F$2, FALSE),0)</f>
        <v>184730.03</v>
      </c>
      <c r="AF804" s="199">
        <f>IFERROR(VLOOKUP('SAP Data'!$C804,'2021 Balance Sheet'!$B$7:$O$1335,'2021 Balance Sheet'!G$2, FALSE),0)</f>
        <v>253547.05</v>
      </c>
      <c r="AG804" s="199">
        <f>IFERROR(VLOOKUP('SAP Data'!$C804,'2021 Balance Sheet'!$B$7:$O$1335,'2021 Balance Sheet'!H$2, FALSE),0)</f>
        <v>285408.90000000002</v>
      </c>
      <c r="AH804" s="199">
        <f>IFERROR(VLOOKUP('SAP Data'!$C804,'2021 Balance Sheet'!$B$7:$O$1335,'2021 Balance Sheet'!I$2, FALSE),0)</f>
        <v>353011.15</v>
      </c>
      <c r="AI804" s="199">
        <f>IFERROR(VLOOKUP('SAP Data'!$C804,'2021 Balance Sheet'!$B$7:$O$1335,'2021 Balance Sheet'!J$2, FALSE),0)</f>
        <v>407892.4</v>
      </c>
      <c r="AJ804" s="199">
        <f>IFERROR(VLOOKUP('SAP Data'!$C804,'2021 Balance Sheet'!$B$7:$O$1335,'2021 Balance Sheet'!K$2, FALSE),0)</f>
        <v>439333.65</v>
      </c>
      <c r="AK804" s="199">
        <f>IFERROR(VLOOKUP('SAP Data'!$C804,'2021 Balance Sheet'!$B$7:$O$1335,'2021 Balance Sheet'!L$2, FALSE),0)</f>
        <v>467364.05</v>
      </c>
      <c r="AL804" s="199">
        <f>IFERROR(VLOOKUP('SAP Data'!$C804,'2021 Balance Sheet'!$B$7:$O$1335,'2021 Balance Sheet'!M$2, FALSE),0)</f>
        <v>582723.78</v>
      </c>
      <c r="AM804" s="199">
        <f>IFERROR(VLOOKUP('SAP Data'!$C804,'2021 Balance Sheet'!$B$7:$O$1335,'2021 Balance Sheet'!N$2, FALSE),0)</f>
        <v>632420.92000000004</v>
      </c>
      <c r="AN804" s="199">
        <f>IFERROR(VLOOKUP('SAP Data'!$C804,'2021 Balance Sheet'!$B$7:$O$1335,'2021 Balance Sheet'!O$2, FALSE),0)</f>
        <v>821174.52</v>
      </c>
      <c r="AO804" s="198">
        <f t="shared" si="25"/>
        <v>777818.76</v>
      </c>
    </row>
    <row r="805" spans="1:41" ht="15.75" thickBot="1" x14ac:dyDescent="0.3">
      <c r="A805" s="26" t="str">
        <f t="shared" si="26"/>
        <v>502118</v>
      </c>
      <c r="B805" s="150" t="s">
        <v>1805</v>
      </c>
      <c r="C805" s="153" t="s">
        <v>1806</v>
      </c>
      <c r="D805" s="125" t="s">
        <v>1657</v>
      </c>
      <c r="E805" s="139">
        <v>1596.2</v>
      </c>
      <c r="F805" s="139">
        <v>1596.2</v>
      </c>
      <c r="G805" s="139">
        <v>1596.2</v>
      </c>
      <c r="H805" s="139">
        <v>3269.5</v>
      </c>
      <c r="I805" s="139">
        <v>3269.5</v>
      </c>
      <c r="J805" s="139">
        <v>3269.5</v>
      </c>
      <c r="K805" s="139">
        <v>3269.5</v>
      </c>
      <c r="L805" s="139">
        <v>3269.5</v>
      </c>
      <c r="M805" s="139">
        <v>3269.5</v>
      </c>
      <c r="N805" s="139">
        <v>3269.5</v>
      </c>
      <c r="O805" s="139">
        <v>3269.5</v>
      </c>
      <c r="P805" s="139">
        <v>3269.5</v>
      </c>
      <c r="Q805" s="199">
        <v>0</v>
      </c>
      <c r="R805" s="199">
        <v>0</v>
      </c>
      <c r="S805" s="199">
        <v>0</v>
      </c>
      <c r="T805" s="199">
        <v>0</v>
      </c>
      <c r="U805" s="199">
        <v>0</v>
      </c>
      <c r="V805" s="199">
        <v>0</v>
      </c>
      <c r="W805" s="199">
        <v>0</v>
      </c>
      <c r="X805" s="199">
        <v>0</v>
      </c>
      <c r="Y805" s="199">
        <v>0</v>
      </c>
      <c r="Z805" s="199">
        <v>0</v>
      </c>
      <c r="AA805" s="199">
        <v>0</v>
      </c>
      <c r="AB805" s="199">
        <v>5964.4</v>
      </c>
      <c r="AC805" s="199">
        <f>IFERROR(VLOOKUP('SAP Data'!$C805,'2021 Balance Sheet'!$B$7:$O$1335,'2021 Balance Sheet'!D$2, FALSE),0)</f>
        <v>0</v>
      </c>
      <c r="AD805" s="199">
        <f>IFERROR(VLOOKUP('SAP Data'!$C805,'2021 Balance Sheet'!$B$7:$O$1335,'2021 Balance Sheet'!E$2, FALSE),0)</f>
        <v>3712.98</v>
      </c>
      <c r="AE805" s="199">
        <f>IFERROR(VLOOKUP('SAP Data'!$C805,'2021 Balance Sheet'!$B$7:$O$1335,'2021 Balance Sheet'!F$2, FALSE),0)</f>
        <v>712.98</v>
      </c>
      <c r="AF805" s="199">
        <f>IFERROR(VLOOKUP('SAP Data'!$C805,'2021 Balance Sheet'!$B$7:$O$1335,'2021 Balance Sheet'!G$2, FALSE),0)</f>
        <v>712.98</v>
      </c>
      <c r="AG805" s="199">
        <f>IFERROR(VLOOKUP('SAP Data'!$C805,'2021 Balance Sheet'!$B$7:$O$1335,'2021 Balance Sheet'!H$2, FALSE),0)</f>
        <v>712.98</v>
      </c>
      <c r="AH805" s="199">
        <f>IFERROR(VLOOKUP('SAP Data'!$C805,'2021 Balance Sheet'!$B$7:$O$1335,'2021 Balance Sheet'!I$2, FALSE),0)</f>
        <v>712.98</v>
      </c>
      <c r="AI805" s="199">
        <f>IFERROR(VLOOKUP('SAP Data'!$C805,'2021 Balance Sheet'!$B$7:$O$1335,'2021 Balance Sheet'!J$2, FALSE),0)</f>
        <v>712.98</v>
      </c>
      <c r="AJ805" s="199">
        <f>IFERROR(VLOOKUP('SAP Data'!$C805,'2021 Balance Sheet'!$B$7:$O$1335,'2021 Balance Sheet'!K$2, FALSE),0)</f>
        <v>712.98</v>
      </c>
      <c r="AK805" s="199">
        <f>IFERROR(VLOOKUP('SAP Data'!$C805,'2021 Balance Sheet'!$B$7:$O$1335,'2021 Balance Sheet'!L$2, FALSE),0)</f>
        <v>712.98</v>
      </c>
      <c r="AL805" s="199">
        <f>IFERROR(VLOOKUP('SAP Data'!$C805,'2021 Balance Sheet'!$B$7:$O$1335,'2021 Balance Sheet'!M$2, FALSE),0)</f>
        <v>712.98</v>
      </c>
      <c r="AM805" s="199">
        <f>IFERROR(VLOOKUP('SAP Data'!$C805,'2021 Balance Sheet'!$B$7:$O$1335,'2021 Balance Sheet'!N$2, FALSE),0)</f>
        <v>712.98</v>
      </c>
      <c r="AN805" s="199">
        <f>IFERROR(VLOOKUP('SAP Data'!$C805,'2021 Balance Sheet'!$B$7:$O$1335,'2021 Balance Sheet'!O$2, FALSE),0)</f>
        <v>712.98</v>
      </c>
      <c r="AO805" s="198">
        <f t="shared" si="25"/>
        <v>5964.4</v>
      </c>
    </row>
    <row r="806" spans="1:41" ht="15.75" thickBot="1" x14ac:dyDescent="0.3">
      <c r="A806" s="26" t="str">
        <f t="shared" si="26"/>
        <v>502120</v>
      </c>
      <c r="B806" s="150" t="s">
        <v>3405</v>
      </c>
      <c r="C806" s="153" t="s">
        <v>3406</v>
      </c>
      <c r="D806" s="125"/>
      <c r="E806" s="139"/>
      <c r="F806" s="139"/>
      <c r="G806" s="139"/>
      <c r="H806" s="139"/>
      <c r="I806" s="139"/>
      <c r="J806" s="139"/>
      <c r="K806" s="139"/>
      <c r="L806" s="139"/>
      <c r="M806" s="139"/>
      <c r="N806" s="139"/>
      <c r="O806" s="139"/>
      <c r="P806" s="139"/>
      <c r="Q806" s="199">
        <v>0</v>
      </c>
      <c r="R806" s="199">
        <v>0</v>
      </c>
      <c r="S806" s="199">
        <v>0</v>
      </c>
      <c r="T806" s="199">
        <v>0</v>
      </c>
      <c r="U806" s="199">
        <v>0</v>
      </c>
      <c r="V806" s="199">
        <v>0</v>
      </c>
      <c r="W806" s="199">
        <v>0</v>
      </c>
      <c r="X806" s="199">
        <v>0</v>
      </c>
      <c r="Y806" s="199">
        <v>0</v>
      </c>
      <c r="Z806" s="199">
        <v>0</v>
      </c>
      <c r="AA806" s="199">
        <v>0</v>
      </c>
      <c r="AB806" s="199">
        <v>0</v>
      </c>
      <c r="AC806" s="199">
        <f>IFERROR(VLOOKUP('SAP Data'!$C806,'2021 Balance Sheet'!$B$7:$O$1335,'2021 Balance Sheet'!D$2, FALSE),0)</f>
        <v>0</v>
      </c>
      <c r="AD806" s="199">
        <f>IFERROR(VLOOKUP('SAP Data'!$C806,'2021 Balance Sheet'!$B$7:$O$1335,'2021 Balance Sheet'!E$2, FALSE),0)</f>
        <v>0</v>
      </c>
      <c r="AE806" s="199">
        <f>IFERROR(VLOOKUP('SAP Data'!$C806,'2021 Balance Sheet'!$B$7:$O$1335,'2021 Balance Sheet'!F$2, FALSE),0)</f>
        <v>0</v>
      </c>
      <c r="AF806" s="199">
        <f>IFERROR(VLOOKUP('SAP Data'!$C806,'2021 Balance Sheet'!$B$7:$O$1335,'2021 Balance Sheet'!G$2, FALSE),0)</f>
        <v>0</v>
      </c>
      <c r="AG806" s="199">
        <f>IFERROR(VLOOKUP('SAP Data'!$C806,'2021 Balance Sheet'!$B$7:$O$1335,'2021 Balance Sheet'!H$2, FALSE),0)</f>
        <v>0</v>
      </c>
      <c r="AH806" s="199">
        <f>IFERROR(VLOOKUP('SAP Data'!$C806,'2021 Balance Sheet'!$B$7:$O$1335,'2021 Balance Sheet'!I$2, FALSE),0)</f>
        <v>0</v>
      </c>
      <c r="AI806" s="199">
        <f>IFERROR(VLOOKUP('SAP Data'!$C806,'2021 Balance Sheet'!$B$7:$O$1335,'2021 Balance Sheet'!J$2, FALSE),0)</f>
        <v>0</v>
      </c>
      <c r="AJ806" s="199">
        <f>IFERROR(VLOOKUP('SAP Data'!$C806,'2021 Balance Sheet'!$B$7:$O$1335,'2021 Balance Sheet'!K$2, FALSE),0)</f>
        <v>0</v>
      </c>
      <c r="AK806" s="199">
        <f>IFERROR(VLOOKUP('SAP Data'!$C806,'2021 Balance Sheet'!$B$7:$O$1335,'2021 Balance Sheet'!L$2, FALSE),0)</f>
        <v>0</v>
      </c>
      <c r="AL806" s="199">
        <f>IFERROR(VLOOKUP('SAP Data'!$C806,'2021 Balance Sheet'!$B$7:$O$1335,'2021 Balance Sheet'!M$2, FALSE),0)</f>
        <v>0</v>
      </c>
      <c r="AM806" s="199">
        <f>IFERROR(VLOOKUP('SAP Data'!$C806,'2021 Balance Sheet'!$B$7:$O$1335,'2021 Balance Sheet'!N$2, FALSE),0)</f>
        <v>0</v>
      </c>
      <c r="AN806" s="199">
        <f>IFERROR(VLOOKUP('SAP Data'!$C806,'2021 Balance Sheet'!$B$7:$O$1335,'2021 Balance Sheet'!O$2, FALSE),0)</f>
        <v>0</v>
      </c>
      <c r="AO806" s="198">
        <f t="shared" ref="AO806:AO869" si="28">AB806</f>
        <v>0</v>
      </c>
    </row>
    <row r="807" spans="1:41" ht="15.75" thickBot="1" x14ac:dyDescent="0.3">
      <c r="A807" s="26" t="str">
        <f t="shared" ref="A807:A870" si="29">RIGHT(C807,6)</f>
        <v>502121</v>
      </c>
      <c r="B807" s="150" t="s">
        <v>1807</v>
      </c>
      <c r="C807" s="153" t="s">
        <v>1808</v>
      </c>
      <c r="D807" s="125" t="s">
        <v>1657</v>
      </c>
      <c r="E807" s="139"/>
      <c r="F807" s="139"/>
      <c r="G807" s="139"/>
      <c r="H807" s="139"/>
      <c r="I807" s="139"/>
      <c r="J807" s="139"/>
      <c r="K807" s="139"/>
      <c r="L807" s="139"/>
      <c r="M807" s="139"/>
      <c r="N807" s="139"/>
      <c r="O807" s="139"/>
      <c r="P807" s="139"/>
      <c r="Q807" s="199">
        <v>0</v>
      </c>
      <c r="R807" s="199">
        <v>0</v>
      </c>
      <c r="S807" s="199">
        <v>0</v>
      </c>
      <c r="T807" s="199">
        <v>0</v>
      </c>
      <c r="U807" s="199">
        <v>0</v>
      </c>
      <c r="V807" s="199">
        <v>0</v>
      </c>
      <c r="W807" s="199">
        <v>0</v>
      </c>
      <c r="X807" s="199">
        <v>0</v>
      </c>
      <c r="Y807" s="199">
        <v>0</v>
      </c>
      <c r="Z807" s="199">
        <v>0</v>
      </c>
      <c r="AA807" s="199">
        <v>0</v>
      </c>
      <c r="AB807" s="199">
        <v>0</v>
      </c>
      <c r="AC807" s="199">
        <f>IFERROR(VLOOKUP('SAP Data'!$C807,'2021 Balance Sheet'!$B$7:$O$1335,'2021 Balance Sheet'!D$2, FALSE),0)</f>
        <v>0</v>
      </c>
      <c r="AD807" s="199">
        <f>IFERROR(VLOOKUP('SAP Data'!$C807,'2021 Balance Sheet'!$B$7:$O$1335,'2021 Balance Sheet'!E$2, FALSE),0)</f>
        <v>0</v>
      </c>
      <c r="AE807" s="199">
        <f>IFERROR(VLOOKUP('SAP Data'!$C807,'2021 Balance Sheet'!$B$7:$O$1335,'2021 Balance Sheet'!F$2, FALSE),0)</f>
        <v>0</v>
      </c>
      <c r="AF807" s="199">
        <f>IFERROR(VLOOKUP('SAP Data'!$C807,'2021 Balance Sheet'!$B$7:$O$1335,'2021 Balance Sheet'!G$2, FALSE),0)</f>
        <v>0</v>
      </c>
      <c r="AG807" s="199">
        <f>IFERROR(VLOOKUP('SAP Data'!$C807,'2021 Balance Sheet'!$B$7:$O$1335,'2021 Balance Sheet'!H$2, FALSE),0)</f>
        <v>0</v>
      </c>
      <c r="AH807" s="199">
        <f>IFERROR(VLOOKUP('SAP Data'!$C807,'2021 Balance Sheet'!$B$7:$O$1335,'2021 Balance Sheet'!I$2, FALSE),0)</f>
        <v>0</v>
      </c>
      <c r="AI807" s="199">
        <f>IFERROR(VLOOKUP('SAP Data'!$C807,'2021 Balance Sheet'!$B$7:$O$1335,'2021 Balance Sheet'!J$2, FALSE),0)</f>
        <v>0</v>
      </c>
      <c r="AJ807" s="199">
        <f>IFERROR(VLOOKUP('SAP Data'!$C807,'2021 Balance Sheet'!$B$7:$O$1335,'2021 Balance Sheet'!K$2, FALSE),0)</f>
        <v>0</v>
      </c>
      <c r="AK807" s="199">
        <f>IFERROR(VLOOKUP('SAP Data'!$C807,'2021 Balance Sheet'!$B$7:$O$1335,'2021 Balance Sheet'!L$2, FALSE),0)</f>
        <v>0</v>
      </c>
      <c r="AL807" s="199">
        <f>IFERROR(VLOOKUP('SAP Data'!$C807,'2021 Balance Sheet'!$B$7:$O$1335,'2021 Balance Sheet'!M$2, FALSE),0)</f>
        <v>0</v>
      </c>
      <c r="AM807" s="199">
        <f>IFERROR(VLOOKUP('SAP Data'!$C807,'2021 Balance Sheet'!$B$7:$O$1335,'2021 Balance Sheet'!N$2, FALSE),0)</f>
        <v>0</v>
      </c>
      <c r="AN807" s="199">
        <f>IFERROR(VLOOKUP('SAP Data'!$C807,'2021 Balance Sheet'!$B$7:$O$1335,'2021 Balance Sheet'!O$2, FALSE),0)</f>
        <v>0</v>
      </c>
      <c r="AO807" s="198">
        <f t="shared" si="28"/>
        <v>0</v>
      </c>
    </row>
    <row r="808" spans="1:41" ht="15.75" thickBot="1" x14ac:dyDescent="0.3">
      <c r="A808" s="26" t="str">
        <f t="shared" si="29"/>
        <v>502123</v>
      </c>
      <c r="B808" s="150" t="s">
        <v>3407</v>
      </c>
      <c r="C808" s="153" t="s">
        <v>3408</v>
      </c>
      <c r="D808" s="125"/>
      <c r="E808" s="139"/>
      <c r="F808" s="139"/>
      <c r="G808" s="139"/>
      <c r="H808" s="139"/>
      <c r="I808" s="139"/>
      <c r="J808" s="139"/>
      <c r="K808" s="139"/>
      <c r="L808" s="139"/>
      <c r="M808" s="139"/>
      <c r="N808" s="139"/>
      <c r="O808" s="139"/>
      <c r="P808" s="139"/>
      <c r="Q808" s="199">
        <v>0</v>
      </c>
      <c r="R808" s="199">
        <v>0</v>
      </c>
      <c r="S808" s="199">
        <v>0</v>
      </c>
      <c r="T808" s="199">
        <v>0</v>
      </c>
      <c r="U808" s="199">
        <v>0</v>
      </c>
      <c r="V808" s="199">
        <v>0</v>
      </c>
      <c r="W808" s="199">
        <v>0</v>
      </c>
      <c r="X808" s="199">
        <v>0</v>
      </c>
      <c r="Y808" s="199">
        <v>0</v>
      </c>
      <c r="Z808" s="199">
        <v>0</v>
      </c>
      <c r="AA808" s="199">
        <v>0</v>
      </c>
      <c r="AB808" s="199">
        <v>0</v>
      </c>
      <c r="AC808" s="199">
        <f>IFERROR(VLOOKUP('SAP Data'!$C808,'2021 Balance Sheet'!$B$7:$O$1335,'2021 Balance Sheet'!D$2, FALSE),0)</f>
        <v>0</v>
      </c>
      <c r="AD808" s="199">
        <f>IFERROR(VLOOKUP('SAP Data'!$C808,'2021 Balance Sheet'!$B$7:$O$1335,'2021 Balance Sheet'!E$2, FALSE),0)</f>
        <v>0</v>
      </c>
      <c r="AE808" s="199">
        <f>IFERROR(VLOOKUP('SAP Data'!$C808,'2021 Balance Sheet'!$B$7:$O$1335,'2021 Balance Sheet'!F$2, FALSE),0)</f>
        <v>0</v>
      </c>
      <c r="AF808" s="199">
        <f>IFERROR(VLOOKUP('SAP Data'!$C808,'2021 Balance Sheet'!$B$7:$O$1335,'2021 Balance Sheet'!G$2, FALSE),0)</f>
        <v>0</v>
      </c>
      <c r="AG808" s="199">
        <f>IFERROR(VLOOKUP('SAP Data'!$C808,'2021 Balance Sheet'!$B$7:$O$1335,'2021 Balance Sheet'!H$2, FALSE),0)</f>
        <v>0</v>
      </c>
      <c r="AH808" s="199">
        <f>IFERROR(VLOOKUP('SAP Data'!$C808,'2021 Balance Sheet'!$B$7:$O$1335,'2021 Balance Sheet'!I$2, FALSE),0)</f>
        <v>0</v>
      </c>
      <c r="AI808" s="199">
        <f>IFERROR(VLOOKUP('SAP Data'!$C808,'2021 Balance Sheet'!$B$7:$O$1335,'2021 Balance Sheet'!J$2, FALSE),0)</f>
        <v>0</v>
      </c>
      <c r="AJ808" s="199">
        <f>IFERROR(VLOOKUP('SAP Data'!$C808,'2021 Balance Sheet'!$B$7:$O$1335,'2021 Balance Sheet'!K$2, FALSE),0)</f>
        <v>0</v>
      </c>
      <c r="AK808" s="199">
        <f>IFERROR(VLOOKUP('SAP Data'!$C808,'2021 Balance Sheet'!$B$7:$O$1335,'2021 Balance Sheet'!L$2, FALSE),0)</f>
        <v>0</v>
      </c>
      <c r="AL808" s="199">
        <f>IFERROR(VLOOKUP('SAP Data'!$C808,'2021 Balance Sheet'!$B$7:$O$1335,'2021 Balance Sheet'!M$2, FALSE),0)</f>
        <v>0</v>
      </c>
      <c r="AM808" s="199">
        <f>IFERROR(VLOOKUP('SAP Data'!$C808,'2021 Balance Sheet'!$B$7:$O$1335,'2021 Balance Sheet'!N$2, FALSE),0)</f>
        <v>0</v>
      </c>
      <c r="AN808" s="199">
        <f>IFERROR(VLOOKUP('SAP Data'!$C808,'2021 Balance Sheet'!$B$7:$O$1335,'2021 Balance Sheet'!O$2, FALSE),0)</f>
        <v>0</v>
      </c>
      <c r="AO808" s="198">
        <f t="shared" si="28"/>
        <v>0</v>
      </c>
    </row>
    <row r="809" spans="1:41" ht="15.75" thickBot="1" x14ac:dyDescent="0.3">
      <c r="A809" s="26" t="str">
        <f t="shared" si="29"/>
        <v>502124</v>
      </c>
      <c r="B809" s="150" t="s">
        <v>3409</v>
      </c>
      <c r="C809" s="153" t="s">
        <v>3410</v>
      </c>
      <c r="D809" s="125"/>
      <c r="E809" s="139"/>
      <c r="F809" s="139"/>
      <c r="G809" s="139"/>
      <c r="H809" s="139"/>
      <c r="I809" s="139"/>
      <c r="J809" s="139"/>
      <c r="K809" s="139"/>
      <c r="L809" s="139"/>
      <c r="M809" s="139"/>
      <c r="N809" s="139"/>
      <c r="O809" s="139"/>
      <c r="P809" s="139"/>
      <c r="Q809" s="199">
        <v>0</v>
      </c>
      <c r="R809" s="199">
        <v>0</v>
      </c>
      <c r="S809" s="199">
        <v>0</v>
      </c>
      <c r="T809" s="199">
        <v>0</v>
      </c>
      <c r="U809" s="199">
        <v>0</v>
      </c>
      <c r="V809" s="199">
        <v>0</v>
      </c>
      <c r="W809" s="199">
        <v>0</v>
      </c>
      <c r="X809" s="199">
        <v>0</v>
      </c>
      <c r="Y809" s="199">
        <v>0</v>
      </c>
      <c r="Z809" s="199">
        <v>0</v>
      </c>
      <c r="AA809" s="199">
        <v>0</v>
      </c>
      <c r="AB809" s="199">
        <v>0</v>
      </c>
      <c r="AC809" s="199">
        <f>IFERROR(VLOOKUP('SAP Data'!$C809,'2021 Balance Sheet'!$B$7:$O$1335,'2021 Balance Sheet'!D$2, FALSE),0)</f>
        <v>0</v>
      </c>
      <c r="AD809" s="199">
        <f>IFERROR(VLOOKUP('SAP Data'!$C809,'2021 Balance Sheet'!$B$7:$O$1335,'2021 Balance Sheet'!E$2, FALSE),0)</f>
        <v>0</v>
      </c>
      <c r="AE809" s="199">
        <f>IFERROR(VLOOKUP('SAP Data'!$C809,'2021 Balance Sheet'!$B$7:$O$1335,'2021 Balance Sheet'!F$2, FALSE),0)</f>
        <v>0</v>
      </c>
      <c r="AF809" s="199">
        <f>IFERROR(VLOOKUP('SAP Data'!$C809,'2021 Balance Sheet'!$B$7:$O$1335,'2021 Balance Sheet'!G$2, FALSE),0)</f>
        <v>0</v>
      </c>
      <c r="AG809" s="199">
        <f>IFERROR(VLOOKUP('SAP Data'!$C809,'2021 Balance Sheet'!$B$7:$O$1335,'2021 Balance Sheet'!H$2, FALSE),0)</f>
        <v>0</v>
      </c>
      <c r="AH809" s="199">
        <f>IFERROR(VLOOKUP('SAP Data'!$C809,'2021 Balance Sheet'!$B$7:$O$1335,'2021 Balance Sheet'!I$2, FALSE),0)</f>
        <v>0</v>
      </c>
      <c r="AI809" s="199">
        <f>IFERROR(VLOOKUP('SAP Data'!$C809,'2021 Balance Sheet'!$B$7:$O$1335,'2021 Balance Sheet'!J$2, FALSE),0)</f>
        <v>0</v>
      </c>
      <c r="AJ809" s="199">
        <f>IFERROR(VLOOKUP('SAP Data'!$C809,'2021 Balance Sheet'!$B$7:$O$1335,'2021 Balance Sheet'!K$2, FALSE),0)</f>
        <v>0</v>
      </c>
      <c r="AK809" s="199">
        <f>IFERROR(VLOOKUP('SAP Data'!$C809,'2021 Balance Sheet'!$B$7:$O$1335,'2021 Balance Sheet'!L$2, FALSE),0)</f>
        <v>0</v>
      </c>
      <c r="AL809" s="199">
        <f>IFERROR(VLOOKUP('SAP Data'!$C809,'2021 Balance Sheet'!$B$7:$O$1335,'2021 Balance Sheet'!M$2, FALSE),0)</f>
        <v>0</v>
      </c>
      <c r="AM809" s="199">
        <f>IFERROR(VLOOKUP('SAP Data'!$C809,'2021 Balance Sheet'!$B$7:$O$1335,'2021 Balance Sheet'!N$2, FALSE),0)</f>
        <v>0</v>
      </c>
      <c r="AN809" s="199">
        <f>IFERROR(VLOOKUP('SAP Data'!$C809,'2021 Balance Sheet'!$B$7:$O$1335,'2021 Balance Sheet'!O$2, FALSE),0)</f>
        <v>0</v>
      </c>
      <c r="AO809" s="198">
        <f t="shared" si="28"/>
        <v>0</v>
      </c>
    </row>
    <row r="810" spans="1:41" ht="15.75" thickBot="1" x14ac:dyDescent="0.3">
      <c r="A810" s="26" t="str">
        <f t="shared" si="29"/>
        <v>502125</v>
      </c>
      <c r="B810" s="150" t="s">
        <v>1809</v>
      </c>
      <c r="C810" s="153" t="s">
        <v>1810</v>
      </c>
      <c r="D810" s="125" t="s">
        <v>1657</v>
      </c>
      <c r="E810" s="140">
        <v>692655.97</v>
      </c>
      <c r="F810" s="140">
        <v>1244043.1399999999</v>
      </c>
      <c r="G810" s="140">
        <v>2311619.46</v>
      </c>
      <c r="H810" s="140">
        <v>2469210.5</v>
      </c>
      <c r="I810" s="140">
        <v>2997398.24</v>
      </c>
      <c r="J810" s="140">
        <v>3673553.65</v>
      </c>
      <c r="K810" s="140">
        <v>4484911.38</v>
      </c>
      <c r="L810" s="140">
        <v>4911962.0999999996</v>
      </c>
      <c r="M810" s="140">
        <v>5264930.25</v>
      </c>
      <c r="N810" s="140">
        <v>5774329.3600000003</v>
      </c>
      <c r="O810" s="140">
        <v>6298993.6600000001</v>
      </c>
      <c r="P810" s="140">
        <v>7142347.7599999998</v>
      </c>
      <c r="Q810" s="199">
        <v>385658.75</v>
      </c>
      <c r="R810" s="199">
        <v>674961.25</v>
      </c>
      <c r="S810" s="199">
        <v>1166534.22</v>
      </c>
      <c r="T810" s="199">
        <v>1995564.56</v>
      </c>
      <c r="U810" s="199">
        <v>2176921</v>
      </c>
      <c r="V810" s="199">
        <v>2683758.31</v>
      </c>
      <c r="W810" s="199">
        <v>3568964.74</v>
      </c>
      <c r="X810" s="199">
        <v>3823311.23</v>
      </c>
      <c r="Y810" s="199">
        <v>4120958.47</v>
      </c>
      <c r="Z810" s="199">
        <v>4643391.0199999996</v>
      </c>
      <c r="AA810" s="199">
        <v>5133775.1100000003</v>
      </c>
      <c r="AB810" s="199">
        <v>5550444.5199999996</v>
      </c>
      <c r="AC810" s="199">
        <f>IFERROR(VLOOKUP('SAP Data'!$C810,'2021 Balance Sheet'!$B$7:$O$1335,'2021 Balance Sheet'!D$2, FALSE),0)</f>
        <v>515410.1</v>
      </c>
      <c r="AD810" s="199">
        <f>IFERROR(VLOOKUP('SAP Data'!$C810,'2021 Balance Sheet'!$B$7:$O$1335,'2021 Balance Sheet'!E$2, FALSE),0)</f>
        <v>531179.4</v>
      </c>
      <c r="AE810" s="199">
        <f>IFERROR(VLOOKUP('SAP Data'!$C810,'2021 Balance Sheet'!$B$7:$O$1335,'2021 Balance Sheet'!F$2, FALSE),0)</f>
        <v>972156.69</v>
      </c>
      <c r="AF810" s="199">
        <f>IFERROR(VLOOKUP('SAP Data'!$C810,'2021 Balance Sheet'!$B$7:$O$1335,'2021 Balance Sheet'!G$2, FALSE),0)</f>
        <v>977567.97</v>
      </c>
      <c r="AG810" s="199">
        <f>IFERROR(VLOOKUP('SAP Data'!$C810,'2021 Balance Sheet'!$B$7:$O$1335,'2021 Balance Sheet'!H$2, FALSE),0)</f>
        <v>1199678.31</v>
      </c>
      <c r="AH810" s="199">
        <f>IFERROR(VLOOKUP('SAP Data'!$C810,'2021 Balance Sheet'!$B$7:$O$1335,'2021 Balance Sheet'!I$2, FALSE),0)</f>
        <v>1998480.92</v>
      </c>
      <c r="AI810" s="199">
        <f>IFERROR(VLOOKUP('SAP Data'!$C810,'2021 Balance Sheet'!$B$7:$O$1335,'2021 Balance Sheet'!J$2, FALSE),0)</f>
        <v>2412685.83</v>
      </c>
      <c r="AJ810" s="199">
        <f>IFERROR(VLOOKUP('SAP Data'!$C810,'2021 Balance Sheet'!$B$7:$O$1335,'2021 Balance Sheet'!K$2, FALSE),0)</f>
        <v>3535494.49</v>
      </c>
      <c r="AK810" s="199">
        <f>IFERROR(VLOOKUP('SAP Data'!$C810,'2021 Balance Sheet'!$B$7:$O$1335,'2021 Balance Sheet'!L$2, FALSE),0)</f>
        <v>3716887.89</v>
      </c>
      <c r="AL810" s="199">
        <f>IFERROR(VLOOKUP('SAP Data'!$C810,'2021 Balance Sheet'!$B$7:$O$1335,'2021 Balance Sheet'!M$2, FALSE),0)</f>
        <v>4258017.63</v>
      </c>
      <c r="AM810" s="199">
        <f>IFERROR(VLOOKUP('SAP Data'!$C810,'2021 Balance Sheet'!$B$7:$O$1335,'2021 Balance Sheet'!N$2, FALSE),0)</f>
        <v>4679457.46</v>
      </c>
      <c r="AN810" s="199">
        <f>IFERROR(VLOOKUP('SAP Data'!$C810,'2021 Balance Sheet'!$B$7:$O$1335,'2021 Balance Sheet'!O$2, FALSE),0)</f>
        <v>5327986.42</v>
      </c>
      <c r="AO810" s="198">
        <f t="shared" si="28"/>
        <v>5550444.5199999996</v>
      </c>
    </row>
    <row r="811" spans="1:41" ht="15.75" thickBot="1" x14ac:dyDescent="0.3">
      <c r="A811" s="26" t="str">
        <f t="shared" si="29"/>
        <v>502126</v>
      </c>
      <c r="B811" s="150" t="s">
        <v>1811</v>
      </c>
      <c r="C811" s="153" t="s">
        <v>1812</v>
      </c>
      <c r="D811" s="125" t="s">
        <v>1657</v>
      </c>
      <c r="E811" s="140"/>
      <c r="F811" s="140"/>
      <c r="G811" s="140"/>
      <c r="H811" s="140"/>
      <c r="I811" s="140"/>
      <c r="J811" s="140"/>
      <c r="K811" s="140"/>
      <c r="L811" s="140"/>
      <c r="M811" s="140"/>
      <c r="N811" s="140"/>
      <c r="O811" s="140"/>
      <c r="P811" s="140"/>
      <c r="Q811" s="199">
        <v>0</v>
      </c>
      <c r="R811" s="199">
        <v>0</v>
      </c>
      <c r="S811" s="199">
        <v>0</v>
      </c>
      <c r="T811" s="199">
        <v>0</v>
      </c>
      <c r="U811" s="199">
        <v>2575</v>
      </c>
      <c r="V811" s="199">
        <v>0</v>
      </c>
      <c r="W811" s="199">
        <v>0</v>
      </c>
      <c r="X811" s="199">
        <v>0</v>
      </c>
      <c r="Y811" s="199">
        <v>0</v>
      </c>
      <c r="Z811" s="199">
        <v>0</v>
      </c>
      <c r="AA811" s="199">
        <v>3340</v>
      </c>
      <c r="AB811" s="199">
        <v>5133</v>
      </c>
      <c r="AC811" s="199">
        <f>IFERROR(VLOOKUP('SAP Data'!$C811,'2021 Balance Sheet'!$B$7:$O$1335,'2021 Balance Sheet'!D$2, FALSE),0)</f>
        <v>-5133</v>
      </c>
      <c r="AD811" s="199">
        <f>IFERROR(VLOOKUP('SAP Data'!$C811,'2021 Balance Sheet'!$B$7:$O$1335,'2021 Balance Sheet'!E$2, FALSE),0)</f>
        <v>-5133</v>
      </c>
      <c r="AE811" s="199">
        <f>IFERROR(VLOOKUP('SAP Data'!$C811,'2021 Balance Sheet'!$B$7:$O$1335,'2021 Balance Sheet'!F$2, FALSE),0)</f>
        <v>-5133</v>
      </c>
      <c r="AF811" s="199">
        <f>IFERROR(VLOOKUP('SAP Data'!$C811,'2021 Balance Sheet'!$B$7:$O$1335,'2021 Balance Sheet'!G$2, FALSE),0)</f>
        <v>-5133</v>
      </c>
      <c r="AG811" s="199">
        <f>IFERROR(VLOOKUP('SAP Data'!$C811,'2021 Balance Sheet'!$B$7:$O$1335,'2021 Balance Sheet'!H$2, FALSE),0)</f>
        <v>-5133</v>
      </c>
      <c r="AH811" s="199">
        <f>IFERROR(VLOOKUP('SAP Data'!$C811,'2021 Balance Sheet'!$B$7:$O$1335,'2021 Balance Sheet'!I$2, FALSE),0)</f>
        <v>-5133</v>
      </c>
      <c r="AI811" s="199">
        <f>IFERROR(VLOOKUP('SAP Data'!$C811,'2021 Balance Sheet'!$B$7:$O$1335,'2021 Balance Sheet'!J$2, FALSE),0)</f>
        <v>-5133</v>
      </c>
      <c r="AJ811" s="199">
        <f>IFERROR(VLOOKUP('SAP Data'!$C811,'2021 Balance Sheet'!$B$7:$O$1335,'2021 Balance Sheet'!K$2, FALSE),0)</f>
        <v>-5133</v>
      </c>
      <c r="AK811" s="199">
        <f>IFERROR(VLOOKUP('SAP Data'!$C811,'2021 Balance Sheet'!$B$7:$O$1335,'2021 Balance Sheet'!L$2, FALSE),0)</f>
        <v>-5133</v>
      </c>
      <c r="AL811" s="199">
        <f>IFERROR(VLOOKUP('SAP Data'!$C811,'2021 Balance Sheet'!$B$7:$O$1335,'2021 Balance Sheet'!M$2, FALSE),0)</f>
        <v>-5133</v>
      </c>
      <c r="AM811" s="199">
        <f>IFERROR(VLOOKUP('SAP Data'!$C811,'2021 Balance Sheet'!$B$7:$O$1335,'2021 Balance Sheet'!N$2, FALSE),0)</f>
        <v>-5133</v>
      </c>
      <c r="AN811" s="199">
        <f>IFERROR(VLOOKUP('SAP Data'!$C811,'2021 Balance Sheet'!$B$7:$O$1335,'2021 Balance Sheet'!O$2, FALSE),0)</f>
        <v>-5133</v>
      </c>
      <c r="AO811" s="198">
        <f t="shared" si="28"/>
        <v>5133</v>
      </c>
    </row>
    <row r="812" spans="1:41" ht="15.75" thickBot="1" x14ac:dyDescent="0.3">
      <c r="A812" s="26" t="str">
        <f t="shared" si="29"/>
        <v>502127</v>
      </c>
      <c r="B812" s="150" t="s">
        <v>1813</v>
      </c>
      <c r="C812" s="153" t="s">
        <v>1814</v>
      </c>
      <c r="D812" s="125" t="s">
        <v>1657</v>
      </c>
      <c r="E812" s="139"/>
      <c r="F812" s="139"/>
      <c r="G812" s="139"/>
      <c r="H812" s="139">
        <v>0</v>
      </c>
      <c r="I812" s="139">
        <v>0</v>
      </c>
      <c r="J812" s="139">
        <v>773.3</v>
      </c>
      <c r="K812" s="139">
        <v>773.3</v>
      </c>
      <c r="L812" s="139">
        <v>773.3</v>
      </c>
      <c r="M812" s="139">
        <v>1271.26</v>
      </c>
      <c r="N812" s="139">
        <v>2474.98</v>
      </c>
      <c r="O812" s="139">
        <v>2500.66</v>
      </c>
      <c r="P812" s="139">
        <v>2500.66</v>
      </c>
      <c r="Q812" s="199">
        <v>0</v>
      </c>
      <c r="R812" s="199">
        <v>0</v>
      </c>
      <c r="S812" s="199">
        <v>0</v>
      </c>
      <c r="T812" s="199">
        <v>870</v>
      </c>
      <c r="U812" s="199">
        <v>870</v>
      </c>
      <c r="V812" s="199">
        <v>1305</v>
      </c>
      <c r="W812" s="199">
        <v>1305</v>
      </c>
      <c r="X812" s="199">
        <v>1305</v>
      </c>
      <c r="Y812" s="199">
        <v>1305</v>
      </c>
      <c r="Z812" s="199">
        <v>1305</v>
      </c>
      <c r="AA812" s="199">
        <v>1305</v>
      </c>
      <c r="AB812" s="199">
        <v>1305</v>
      </c>
      <c r="AC812" s="199">
        <f>IFERROR(VLOOKUP('SAP Data'!$C812,'2021 Balance Sheet'!$B$7:$O$1335,'2021 Balance Sheet'!D$2, FALSE),0)</f>
        <v>0</v>
      </c>
      <c r="AD812" s="199">
        <f>IFERROR(VLOOKUP('SAP Data'!$C812,'2021 Balance Sheet'!$B$7:$O$1335,'2021 Balance Sheet'!E$2, FALSE),0)</f>
        <v>0</v>
      </c>
      <c r="AE812" s="199">
        <f>IFERROR(VLOOKUP('SAP Data'!$C812,'2021 Balance Sheet'!$B$7:$O$1335,'2021 Balance Sheet'!F$2, FALSE),0)</f>
        <v>0</v>
      </c>
      <c r="AF812" s="199">
        <f>IFERROR(VLOOKUP('SAP Data'!$C812,'2021 Balance Sheet'!$B$7:$O$1335,'2021 Balance Sheet'!G$2, FALSE),0)</f>
        <v>1380.58</v>
      </c>
      <c r="AG812" s="199">
        <f>IFERROR(VLOOKUP('SAP Data'!$C812,'2021 Balance Sheet'!$B$7:$O$1335,'2021 Balance Sheet'!H$2, FALSE),0)</f>
        <v>1380.58</v>
      </c>
      <c r="AH812" s="199">
        <f>IFERROR(VLOOKUP('SAP Data'!$C812,'2021 Balance Sheet'!$B$7:$O$1335,'2021 Balance Sheet'!I$2, FALSE),0)</f>
        <v>1815.58</v>
      </c>
      <c r="AI812" s="199">
        <f>IFERROR(VLOOKUP('SAP Data'!$C812,'2021 Balance Sheet'!$B$7:$O$1335,'2021 Balance Sheet'!J$2, FALSE),0)</f>
        <v>2534.04</v>
      </c>
      <c r="AJ812" s="199">
        <f>IFERROR(VLOOKUP('SAP Data'!$C812,'2021 Balance Sheet'!$B$7:$O$1335,'2021 Balance Sheet'!K$2, FALSE),0)</f>
        <v>3440.59</v>
      </c>
      <c r="AK812" s="199">
        <f>IFERROR(VLOOKUP('SAP Data'!$C812,'2021 Balance Sheet'!$B$7:$O$1335,'2021 Balance Sheet'!L$2, FALSE),0)</f>
        <v>5154.04</v>
      </c>
      <c r="AL812" s="199">
        <f>IFERROR(VLOOKUP('SAP Data'!$C812,'2021 Balance Sheet'!$B$7:$O$1335,'2021 Balance Sheet'!M$2, FALSE),0)</f>
        <v>5367.04</v>
      </c>
      <c r="AM812" s="199">
        <f>IFERROR(VLOOKUP('SAP Data'!$C812,'2021 Balance Sheet'!$B$7:$O$1335,'2021 Balance Sheet'!N$2, FALSE),0)</f>
        <v>5492.04</v>
      </c>
      <c r="AN812" s="199">
        <f>IFERROR(VLOOKUP('SAP Data'!$C812,'2021 Balance Sheet'!$B$7:$O$1335,'2021 Balance Sheet'!O$2, FALSE),0)</f>
        <v>5492.04</v>
      </c>
      <c r="AO812" s="198">
        <f t="shared" si="28"/>
        <v>1305</v>
      </c>
    </row>
    <row r="813" spans="1:41" ht="15.75" thickBot="1" x14ac:dyDescent="0.3">
      <c r="A813" s="26" t="str">
        <f t="shared" si="29"/>
        <v>502128</v>
      </c>
      <c r="B813" s="150" t="s">
        <v>3411</v>
      </c>
      <c r="C813" s="153" t="s">
        <v>3412</v>
      </c>
      <c r="D813" s="125"/>
      <c r="E813" s="139"/>
      <c r="F813" s="139"/>
      <c r="G813" s="139"/>
      <c r="H813" s="139"/>
      <c r="I813" s="139"/>
      <c r="J813" s="139"/>
      <c r="K813" s="139"/>
      <c r="L813" s="139"/>
      <c r="M813" s="139"/>
      <c r="N813" s="139"/>
      <c r="O813" s="139"/>
      <c r="P813" s="139"/>
      <c r="Q813" s="199">
        <v>0</v>
      </c>
      <c r="R813" s="199">
        <v>0</v>
      </c>
      <c r="S813" s="199">
        <v>0</v>
      </c>
      <c r="T813" s="199">
        <v>0</v>
      </c>
      <c r="U813" s="199">
        <v>0</v>
      </c>
      <c r="V813" s="199">
        <v>0</v>
      </c>
      <c r="W813" s="199">
        <v>0</v>
      </c>
      <c r="X813" s="199">
        <v>0</v>
      </c>
      <c r="Y813" s="199">
        <v>0</v>
      </c>
      <c r="Z813" s="199">
        <v>0</v>
      </c>
      <c r="AA813" s="199">
        <v>0</v>
      </c>
      <c r="AB813" s="199">
        <v>0</v>
      </c>
      <c r="AC813" s="199">
        <f>IFERROR(VLOOKUP('SAP Data'!$C813,'2021 Balance Sheet'!$B$7:$O$1335,'2021 Balance Sheet'!D$2, FALSE),0)</f>
        <v>0</v>
      </c>
      <c r="AD813" s="199">
        <f>IFERROR(VLOOKUP('SAP Data'!$C813,'2021 Balance Sheet'!$B$7:$O$1335,'2021 Balance Sheet'!E$2, FALSE),0)</f>
        <v>0</v>
      </c>
      <c r="AE813" s="199">
        <f>IFERROR(VLOOKUP('SAP Data'!$C813,'2021 Balance Sheet'!$B$7:$O$1335,'2021 Balance Sheet'!F$2, FALSE),0)</f>
        <v>0</v>
      </c>
      <c r="AF813" s="199">
        <f>IFERROR(VLOOKUP('SAP Data'!$C813,'2021 Balance Sheet'!$B$7:$O$1335,'2021 Balance Sheet'!G$2, FALSE),0)</f>
        <v>0</v>
      </c>
      <c r="AG813" s="199">
        <f>IFERROR(VLOOKUP('SAP Data'!$C813,'2021 Balance Sheet'!$B$7:$O$1335,'2021 Balance Sheet'!H$2, FALSE),0)</f>
        <v>0</v>
      </c>
      <c r="AH813" s="199">
        <f>IFERROR(VLOOKUP('SAP Data'!$C813,'2021 Balance Sheet'!$B$7:$O$1335,'2021 Balance Sheet'!I$2, FALSE),0)</f>
        <v>0</v>
      </c>
      <c r="AI813" s="199">
        <f>IFERROR(VLOOKUP('SAP Data'!$C813,'2021 Balance Sheet'!$B$7:$O$1335,'2021 Balance Sheet'!J$2, FALSE),0)</f>
        <v>0</v>
      </c>
      <c r="AJ813" s="199">
        <f>IFERROR(VLOOKUP('SAP Data'!$C813,'2021 Balance Sheet'!$B$7:$O$1335,'2021 Balance Sheet'!K$2, FALSE),0)</f>
        <v>0</v>
      </c>
      <c r="AK813" s="199">
        <f>IFERROR(VLOOKUP('SAP Data'!$C813,'2021 Balance Sheet'!$B$7:$O$1335,'2021 Balance Sheet'!L$2, FALSE),0)</f>
        <v>0</v>
      </c>
      <c r="AL813" s="199">
        <f>IFERROR(VLOOKUP('SAP Data'!$C813,'2021 Balance Sheet'!$B$7:$O$1335,'2021 Balance Sheet'!M$2, FALSE),0)</f>
        <v>0</v>
      </c>
      <c r="AM813" s="199">
        <f>IFERROR(VLOOKUP('SAP Data'!$C813,'2021 Balance Sheet'!$B$7:$O$1335,'2021 Balance Sheet'!N$2, FALSE),0)</f>
        <v>0</v>
      </c>
      <c r="AN813" s="199">
        <f>IFERROR(VLOOKUP('SAP Data'!$C813,'2021 Balance Sheet'!$B$7:$O$1335,'2021 Balance Sheet'!O$2, FALSE),0)</f>
        <v>0</v>
      </c>
      <c r="AO813" s="198">
        <f t="shared" si="28"/>
        <v>0</v>
      </c>
    </row>
    <row r="814" spans="1:41" ht="15.75" thickBot="1" x14ac:dyDescent="0.3">
      <c r="A814" s="26" t="str">
        <f t="shared" si="29"/>
        <v>502129</v>
      </c>
      <c r="B814" s="150" t="s">
        <v>1815</v>
      </c>
      <c r="C814" s="153" t="s">
        <v>1816</v>
      </c>
      <c r="D814" s="125" t="s">
        <v>1657</v>
      </c>
      <c r="E814" s="140">
        <v>52822.79</v>
      </c>
      <c r="F814" s="140">
        <v>63789.69</v>
      </c>
      <c r="G814" s="140">
        <v>161350.44</v>
      </c>
      <c r="H814" s="140">
        <v>311689.19</v>
      </c>
      <c r="I814" s="140">
        <v>453472.94</v>
      </c>
      <c r="J814" s="140">
        <v>606145.93999999994</v>
      </c>
      <c r="K814" s="140">
        <v>750135.44</v>
      </c>
      <c r="L814" s="140">
        <v>845256.94</v>
      </c>
      <c r="M814" s="140">
        <v>942906.44</v>
      </c>
      <c r="N814" s="140">
        <v>1001631.44</v>
      </c>
      <c r="O814" s="140">
        <v>1054721.69</v>
      </c>
      <c r="P814" s="140">
        <v>1090787.19</v>
      </c>
      <c r="Q814" s="199">
        <v>73049.75</v>
      </c>
      <c r="R814" s="199">
        <v>119226.75</v>
      </c>
      <c r="S814" s="199">
        <v>206024.25</v>
      </c>
      <c r="T814" s="199">
        <v>263570.75</v>
      </c>
      <c r="U814" s="199">
        <v>366400</v>
      </c>
      <c r="V814" s="199">
        <v>467775.75</v>
      </c>
      <c r="W814" s="199">
        <v>574651.25</v>
      </c>
      <c r="X814" s="199">
        <v>622517</v>
      </c>
      <c r="Y814" s="199">
        <v>670915.75</v>
      </c>
      <c r="Z814" s="199">
        <v>817774.75</v>
      </c>
      <c r="AA814" s="199">
        <v>945424.5</v>
      </c>
      <c r="AB814" s="199">
        <v>1147806.25</v>
      </c>
      <c r="AC814" s="199">
        <f>IFERROR(VLOOKUP('SAP Data'!$C814,'2021 Balance Sheet'!$B$7:$O$1335,'2021 Balance Sheet'!D$2, FALSE),0)</f>
        <v>40608.69</v>
      </c>
      <c r="AD814" s="199">
        <f>IFERROR(VLOOKUP('SAP Data'!$C814,'2021 Balance Sheet'!$B$7:$O$1335,'2021 Balance Sheet'!E$2, FALSE),0)</f>
        <v>83162.94</v>
      </c>
      <c r="AE814" s="199">
        <f>IFERROR(VLOOKUP('SAP Data'!$C814,'2021 Balance Sheet'!$B$7:$O$1335,'2021 Balance Sheet'!F$2, FALSE),0)</f>
        <v>262544.69</v>
      </c>
      <c r="AF814" s="199">
        <f>IFERROR(VLOOKUP('SAP Data'!$C814,'2021 Balance Sheet'!$B$7:$O$1335,'2021 Balance Sheet'!G$2, FALSE),0)</f>
        <v>424222.69</v>
      </c>
      <c r="AG814" s="199">
        <f>IFERROR(VLOOKUP('SAP Data'!$C814,'2021 Balance Sheet'!$B$7:$O$1335,'2021 Balance Sheet'!H$2, FALSE),0)</f>
        <v>548385.93999999994</v>
      </c>
      <c r="AH814" s="199">
        <f>IFERROR(VLOOKUP('SAP Data'!$C814,'2021 Balance Sheet'!$B$7:$O$1335,'2021 Balance Sheet'!I$2, FALSE),0)</f>
        <v>601461.68999999994</v>
      </c>
      <c r="AI814" s="199">
        <f>IFERROR(VLOOKUP('SAP Data'!$C814,'2021 Balance Sheet'!$B$7:$O$1335,'2021 Balance Sheet'!J$2, FALSE),0)</f>
        <v>709974.44</v>
      </c>
      <c r="AJ814" s="199">
        <f>IFERROR(VLOOKUP('SAP Data'!$C814,'2021 Balance Sheet'!$B$7:$O$1335,'2021 Balance Sheet'!K$2, FALSE),0)</f>
        <v>860905.59</v>
      </c>
      <c r="AK814" s="199">
        <f>IFERROR(VLOOKUP('SAP Data'!$C814,'2021 Balance Sheet'!$B$7:$O$1335,'2021 Balance Sheet'!L$2, FALSE),0)</f>
        <v>1037651</v>
      </c>
      <c r="AL814" s="199">
        <f>IFERROR(VLOOKUP('SAP Data'!$C814,'2021 Balance Sheet'!$B$7:$O$1335,'2021 Balance Sheet'!M$2, FALSE),0)</f>
        <v>1097861.28</v>
      </c>
      <c r="AM814" s="199">
        <f>IFERROR(VLOOKUP('SAP Data'!$C814,'2021 Balance Sheet'!$B$7:$O$1335,'2021 Balance Sheet'!N$2, FALSE),0)</f>
        <v>1301757.1399999999</v>
      </c>
      <c r="AN814" s="199">
        <f>IFERROR(VLOOKUP('SAP Data'!$C814,'2021 Balance Sheet'!$B$7:$O$1335,'2021 Balance Sheet'!O$2, FALSE),0)</f>
        <v>1468279.63</v>
      </c>
      <c r="AO814" s="198">
        <f t="shared" si="28"/>
        <v>1147806.25</v>
      </c>
    </row>
    <row r="815" spans="1:41" ht="15.75" thickBot="1" x14ac:dyDescent="0.3">
      <c r="A815" s="26" t="str">
        <f t="shared" si="29"/>
        <v>502130</v>
      </c>
      <c r="B815" s="150" t="s">
        <v>2912</v>
      </c>
      <c r="C815" s="153" t="s">
        <v>2913</v>
      </c>
      <c r="D815" s="125" t="s">
        <v>1657</v>
      </c>
      <c r="E815" s="139">
        <v>0</v>
      </c>
      <c r="F815" s="139">
        <v>0</v>
      </c>
      <c r="G815" s="139">
        <v>0</v>
      </c>
      <c r="H815" s="139">
        <v>0</v>
      </c>
      <c r="I815" s="139">
        <v>0</v>
      </c>
      <c r="J815" s="139">
        <v>0</v>
      </c>
      <c r="K815" s="139">
        <v>178170.54</v>
      </c>
      <c r="L815" s="139">
        <v>1055386.44</v>
      </c>
      <c r="M815" s="139">
        <v>1436583.92</v>
      </c>
      <c r="N815" s="139">
        <v>1669273.37</v>
      </c>
      <c r="O815" s="139">
        <v>1919831.7</v>
      </c>
      <c r="P815" s="139">
        <v>2004761.07</v>
      </c>
      <c r="Q815" s="199">
        <v>9760</v>
      </c>
      <c r="R815" s="199">
        <v>9760</v>
      </c>
      <c r="S815" s="199">
        <v>9760</v>
      </c>
      <c r="T815" s="199">
        <v>9760</v>
      </c>
      <c r="U815" s="199">
        <v>9760</v>
      </c>
      <c r="V815" s="199">
        <v>101819.84</v>
      </c>
      <c r="W815" s="199">
        <v>536577.42000000004</v>
      </c>
      <c r="X815" s="199">
        <v>1120929.46</v>
      </c>
      <c r="Y815" s="199">
        <v>1295814.31</v>
      </c>
      <c r="Z815" s="199">
        <v>1322932.54</v>
      </c>
      <c r="AA815" s="199">
        <v>1326348.0900000001</v>
      </c>
      <c r="AB815" s="199">
        <v>1326348.0900000001</v>
      </c>
      <c r="AC815" s="199">
        <f>IFERROR(VLOOKUP('SAP Data'!$C815,'2021 Balance Sheet'!$B$7:$O$1335,'2021 Balance Sheet'!D$2, FALSE),0)</f>
        <v>0</v>
      </c>
      <c r="AD815" s="199">
        <f>IFERROR(VLOOKUP('SAP Data'!$C815,'2021 Balance Sheet'!$B$7:$O$1335,'2021 Balance Sheet'!E$2, FALSE),0)</f>
        <v>0</v>
      </c>
      <c r="AE815" s="199">
        <f>IFERROR(VLOOKUP('SAP Data'!$C815,'2021 Balance Sheet'!$B$7:$O$1335,'2021 Balance Sheet'!F$2, FALSE),0)</f>
        <v>0</v>
      </c>
      <c r="AF815" s="199">
        <f>IFERROR(VLOOKUP('SAP Data'!$C815,'2021 Balance Sheet'!$B$7:$O$1335,'2021 Balance Sheet'!G$2, FALSE),0)</f>
        <v>0</v>
      </c>
      <c r="AG815" s="199">
        <f>IFERROR(VLOOKUP('SAP Data'!$C815,'2021 Balance Sheet'!$B$7:$O$1335,'2021 Balance Sheet'!H$2, FALSE),0)</f>
        <v>0</v>
      </c>
      <c r="AH815" s="199">
        <f>IFERROR(VLOOKUP('SAP Data'!$C815,'2021 Balance Sheet'!$B$7:$O$1335,'2021 Balance Sheet'!I$2, FALSE),0)</f>
        <v>0</v>
      </c>
      <c r="AI815" s="199">
        <f>IFERROR(VLOOKUP('SAP Data'!$C815,'2021 Balance Sheet'!$B$7:$O$1335,'2021 Balance Sheet'!J$2, FALSE),0)</f>
        <v>0</v>
      </c>
      <c r="AJ815" s="199">
        <f>IFERROR(VLOOKUP('SAP Data'!$C815,'2021 Balance Sheet'!$B$7:$O$1335,'2021 Balance Sheet'!K$2, FALSE),0)</f>
        <v>0</v>
      </c>
      <c r="AK815" s="199">
        <f>IFERROR(VLOOKUP('SAP Data'!$C815,'2021 Balance Sheet'!$B$7:$O$1335,'2021 Balance Sheet'!L$2, FALSE),0)</f>
        <v>0</v>
      </c>
      <c r="AL815" s="199">
        <f>IFERROR(VLOOKUP('SAP Data'!$C815,'2021 Balance Sheet'!$B$7:$O$1335,'2021 Balance Sheet'!M$2, FALSE),0)</f>
        <v>0</v>
      </c>
      <c r="AM815" s="199">
        <f>IFERROR(VLOOKUP('SAP Data'!$C815,'2021 Balance Sheet'!$B$7:$O$1335,'2021 Balance Sheet'!N$2, FALSE),0)</f>
        <v>0</v>
      </c>
      <c r="AN815" s="199">
        <f>IFERROR(VLOOKUP('SAP Data'!$C815,'2021 Balance Sheet'!$B$7:$O$1335,'2021 Balance Sheet'!O$2, FALSE),0)</f>
        <v>0</v>
      </c>
      <c r="AO815" s="198">
        <f t="shared" si="28"/>
        <v>1326348.0900000001</v>
      </c>
    </row>
    <row r="816" spans="1:41" ht="15.75" thickBot="1" x14ac:dyDescent="0.3">
      <c r="A816" s="26" t="str">
        <f t="shared" si="29"/>
        <v>502131</v>
      </c>
      <c r="B816" s="150" t="s">
        <v>3413</v>
      </c>
      <c r="C816" s="153" t="s">
        <v>3414</v>
      </c>
      <c r="D816" s="125"/>
      <c r="E816" s="139"/>
      <c r="F816" s="139"/>
      <c r="G816" s="139"/>
      <c r="H816" s="139"/>
      <c r="I816" s="139"/>
      <c r="J816" s="139"/>
      <c r="K816" s="139"/>
      <c r="L816" s="139"/>
      <c r="M816" s="139"/>
      <c r="N816" s="139"/>
      <c r="O816" s="139"/>
      <c r="P816" s="139"/>
      <c r="Q816" s="199">
        <v>0</v>
      </c>
      <c r="R816" s="199">
        <v>0</v>
      </c>
      <c r="S816" s="199">
        <v>0</v>
      </c>
      <c r="T816" s="199">
        <v>0</v>
      </c>
      <c r="U816" s="199">
        <v>0</v>
      </c>
      <c r="V816" s="199">
        <v>0</v>
      </c>
      <c r="W816" s="199">
        <v>0</v>
      </c>
      <c r="X816" s="199">
        <v>0</v>
      </c>
      <c r="Y816" s="199">
        <v>0</v>
      </c>
      <c r="Z816" s="199">
        <v>0</v>
      </c>
      <c r="AA816" s="199">
        <v>0</v>
      </c>
      <c r="AB816" s="199">
        <v>0</v>
      </c>
      <c r="AC816" s="199">
        <f>IFERROR(VLOOKUP('SAP Data'!$C816,'2021 Balance Sheet'!$B$7:$O$1335,'2021 Balance Sheet'!D$2, FALSE),0)</f>
        <v>0</v>
      </c>
      <c r="AD816" s="199">
        <f>IFERROR(VLOOKUP('SAP Data'!$C816,'2021 Balance Sheet'!$B$7:$O$1335,'2021 Balance Sheet'!E$2, FALSE),0)</f>
        <v>0</v>
      </c>
      <c r="AE816" s="199">
        <f>IFERROR(VLOOKUP('SAP Data'!$C816,'2021 Balance Sheet'!$B$7:$O$1335,'2021 Balance Sheet'!F$2, FALSE),0)</f>
        <v>0</v>
      </c>
      <c r="AF816" s="199">
        <f>IFERROR(VLOOKUP('SAP Data'!$C816,'2021 Balance Sheet'!$B$7:$O$1335,'2021 Balance Sheet'!G$2, FALSE),0)</f>
        <v>0</v>
      </c>
      <c r="AG816" s="199">
        <f>IFERROR(VLOOKUP('SAP Data'!$C816,'2021 Balance Sheet'!$B$7:$O$1335,'2021 Balance Sheet'!H$2, FALSE),0)</f>
        <v>0</v>
      </c>
      <c r="AH816" s="199">
        <f>IFERROR(VLOOKUP('SAP Data'!$C816,'2021 Balance Sheet'!$B$7:$O$1335,'2021 Balance Sheet'!I$2, FALSE),0)</f>
        <v>0</v>
      </c>
      <c r="AI816" s="199">
        <f>IFERROR(VLOOKUP('SAP Data'!$C816,'2021 Balance Sheet'!$B$7:$O$1335,'2021 Balance Sheet'!J$2, FALSE),0)</f>
        <v>0</v>
      </c>
      <c r="AJ816" s="199">
        <f>IFERROR(VLOOKUP('SAP Data'!$C816,'2021 Balance Sheet'!$B$7:$O$1335,'2021 Balance Sheet'!K$2, FALSE),0)</f>
        <v>0</v>
      </c>
      <c r="AK816" s="199">
        <f>IFERROR(VLOOKUP('SAP Data'!$C816,'2021 Balance Sheet'!$B$7:$O$1335,'2021 Balance Sheet'!L$2, FALSE),0)</f>
        <v>0</v>
      </c>
      <c r="AL816" s="199">
        <f>IFERROR(VLOOKUP('SAP Data'!$C816,'2021 Balance Sheet'!$B$7:$O$1335,'2021 Balance Sheet'!M$2, FALSE),0)</f>
        <v>0</v>
      </c>
      <c r="AM816" s="199">
        <f>IFERROR(VLOOKUP('SAP Data'!$C816,'2021 Balance Sheet'!$B$7:$O$1335,'2021 Balance Sheet'!N$2, FALSE),0)</f>
        <v>0</v>
      </c>
      <c r="AN816" s="199">
        <f>IFERROR(VLOOKUP('SAP Data'!$C816,'2021 Balance Sheet'!$B$7:$O$1335,'2021 Balance Sheet'!O$2, FALSE),0)</f>
        <v>0</v>
      </c>
      <c r="AO816" s="198">
        <f t="shared" si="28"/>
        <v>0</v>
      </c>
    </row>
    <row r="817" spans="1:41" ht="15.75" thickBot="1" x14ac:dyDescent="0.3">
      <c r="A817" s="26" t="str">
        <f t="shared" si="29"/>
        <v>502134</v>
      </c>
      <c r="B817" s="150" t="s">
        <v>1817</v>
      </c>
      <c r="C817" s="153" t="s">
        <v>1818</v>
      </c>
      <c r="D817" s="125" t="s">
        <v>1657</v>
      </c>
      <c r="E817" s="140">
        <v>1010.8</v>
      </c>
      <c r="F817" s="140">
        <v>1010.8</v>
      </c>
      <c r="G817" s="140">
        <v>1010.8</v>
      </c>
      <c r="H817" s="140">
        <v>1010.8</v>
      </c>
      <c r="I817" s="140">
        <v>1010.8</v>
      </c>
      <c r="J817" s="140">
        <v>1010.8</v>
      </c>
      <c r="K817" s="140">
        <v>1010.8</v>
      </c>
      <c r="L817" s="140">
        <v>3240.8</v>
      </c>
      <c r="M817" s="140">
        <v>3240.8</v>
      </c>
      <c r="N817" s="140">
        <v>3240.8</v>
      </c>
      <c r="O817" s="140">
        <v>3240.8</v>
      </c>
      <c r="P817" s="140">
        <v>3240.8</v>
      </c>
      <c r="Q817" s="199">
        <v>0</v>
      </c>
      <c r="R817" s="199">
        <v>750</v>
      </c>
      <c r="S817" s="199">
        <v>750</v>
      </c>
      <c r="T817" s="199">
        <v>750</v>
      </c>
      <c r="U817" s="199">
        <v>750</v>
      </c>
      <c r="V817" s="199">
        <v>750</v>
      </c>
      <c r="W817" s="199">
        <v>4610</v>
      </c>
      <c r="X817" s="199">
        <v>5360</v>
      </c>
      <c r="Y817" s="199">
        <v>6110</v>
      </c>
      <c r="Z817" s="199">
        <v>10120</v>
      </c>
      <c r="AA817" s="199">
        <v>10120</v>
      </c>
      <c r="AB817" s="199">
        <v>17135</v>
      </c>
      <c r="AC817" s="199">
        <f>IFERROR(VLOOKUP('SAP Data'!$C817,'2021 Balance Sheet'!$B$7:$O$1335,'2021 Balance Sheet'!D$2, FALSE),0)</f>
        <v>0</v>
      </c>
      <c r="AD817" s="199">
        <f>IFERROR(VLOOKUP('SAP Data'!$C817,'2021 Balance Sheet'!$B$7:$O$1335,'2021 Balance Sheet'!E$2, FALSE),0)</f>
        <v>0</v>
      </c>
      <c r="AE817" s="199">
        <f>IFERROR(VLOOKUP('SAP Data'!$C817,'2021 Balance Sheet'!$B$7:$O$1335,'2021 Balance Sheet'!F$2, FALSE),0)</f>
        <v>0</v>
      </c>
      <c r="AF817" s="199">
        <f>IFERROR(VLOOKUP('SAP Data'!$C817,'2021 Balance Sheet'!$B$7:$O$1335,'2021 Balance Sheet'!G$2, FALSE),0)</f>
        <v>0</v>
      </c>
      <c r="AG817" s="199">
        <f>IFERROR(VLOOKUP('SAP Data'!$C817,'2021 Balance Sheet'!$B$7:$O$1335,'2021 Balance Sheet'!H$2, FALSE),0)</f>
        <v>0</v>
      </c>
      <c r="AH817" s="199">
        <f>IFERROR(VLOOKUP('SAP Data'!$C817,'2021 Balance Sheet'!$B$7:$O$1335,'2021 Balance Sheet'!I$2, FALSE),0)</f>
        <v>0</v>
      </c>
      <c r="AI817" s="199">
        <f>IFERROR(VLOOKUP('SAP Data'!$C817,'2021 Balance Sheet'!$B$7:$O$1335,'2021 Balance Sheet'!J$2, FALSE),0)</f>
        <v>0</v>
      </c>
      <c r="AJ817" s="199">
        <f>IFERROR(VLOOKUP('SAP Data'!$C817,'2021 Balance Sheet'!$B$7:$O$1335,'2021 Balance Sheet'!K$2, FALSE),0)</f>
        <v>0</v>
      </c>
      <c r="AK817" s="199">
        <f>IFERROR(VLOOKUP('SAP Data'!$C817,'2021 Balance Sheet'!$B$7:$O$1335,'2021 Balance Sheet'!L$2, FALSE),0)</f>
        <v>0</v>
      </c>
      <c r="AL817" s="199">
        <f>IFERROR(VLOOKUP('SAP Data'!$C817,'2021 Balance Sheet'!$B$7:$O$1335,'2021 Balance Sheet'!M$2, FALSE),0)</f>
        <v>0</v>
      </c>
      <c r="AM817" s="199">
        <f>IFERROR(VLOOKUP('SAP Data'!$C817,'2021 Balance Sheet'!$B$7:$O$1335,'2021 Balance Sheet'!N$2, FALSE),0)</f>
        <v>21500</v>
      </c>
      <c r="AN817" s="199">
        <f>IFERROR(VLOOKUP('SAP Data'!$C817,'2021 Balance Sheet'!$B$7:$O$1335,'2021 Balance Sheet'!O$2, FALSE),0)</f>
        <v>21500</v>
      </c>
      <c r="AO817" s="198">
        <f t="shared" si="28"/>
        <v>17135</v>
      </c>
    </row>
    <row r="818" spans="1:41" ht="15.75" thickBot="1" x14ac:dyDescent="0.3">
      <c r="A818" s="26" t="str">
        <f t="shared" si="29"/>
        <v>502140</v>
      </c>
      <c r="B818" s="150" t="s">
        <v>1819</v>
      </c>
      <c r="C818" s="153" t="s">
        <v>1820</v>
      </c>
      <c r="D818" s="125" t="s">
        <v>1657</v>
      </c>
      <c r="E818" s="139">
        <v>730.25</v>
      </c>
      <c r="F818" s="139">
        <v>974.61</v>
      </c>
      <c r="G818" s="139">
        <v>1221.3599999999999</v>
      </c>
      <c r="H818" s="139">
        <v>2087.61</v>
      </c>
      <c r="I818" s="139">
        <v>3484.61</v>
      </c>
      <c r="J818" s="139">
        <v>3844.25</v>
      </c>
      <c r="K818" s="139">
        <v>4747.75</v>
      </c>
      <c r="L818" s="139">
        <v>4922.75</v>
      </c>
      <c r="M818" s="139">
        <v>4922.75</v>
      </c>
      <c r="N818" s="139">
        <v>4922.75</v>
      </c>
      <c r="O818" s="139">
        <v>4922.75</v>
      </c>
      <c r="P818" s="139">
        <v>4922.75</v>
      </c>
      <c r="Q818" s="199">
        <v>0</v>
      </c>
      <c r="R818" s="199">
        <v>0</v>
      </c>
      <c r="S818" s="199">
        <v>0</v>
      </c>
      <c r="T818" s="199">
        <v>0</v>
      </c>
      <c r="U818" s="199">
        <v>0</v>
      </c>
      <c r="V818" s="199">
        <v>0</v>
      </c>
      <c r="W818" s="199">
        <v>0</v>
      </c>
      <c r="X818" s="199">
        <v>420</v>
      </c>
      <c r="Y818" s="199">
        <v>420</v>
      </c>
      <c r="Z818" s="199">
        <v>420</v>
      </c>
      <c r="AA818" s="199">
        <v>8858.75</v>
      </c>
      <c r="AB818" s="199">
        <v>8858.75</v>
      </c>
      <c r="AC818" s="199">
        <f>IFERROR(VLOOKUP('SAP Data'!$C818,'2021 Balance Sheet'!$B$7:$O$1335,'2021 Balance Sheet'!D$2, FALSE),0)</f>
        <v>675</v>
      </c>
      <c r="AD818" s="199">
        <f>IFERROR(VLOOKUP('SAP Data'!$C818,'2021 Balance Sheet'!$B$7:$O$1335,'2021 Balance Sheet'!E$2, FALSE),0)</f>
        <v>675</v>
      </c>
      <c r="AE818" s="199">
        <f>IFERROR(VLOOKUP('SAP Data'!$C818,'2021 Balance Sheet'!$B$7:$O$1335,'2021 Balance Sheet'!F$2, FALSE),0)</f>
        <v>14095</v>
      </c>
      <c r="AF818" s="199">
        <f>IFERROR(VLOOKUP('SAP Data'!$C818,'2021 Balance Sheet'!$B$7:$O$1335,'2021 Balance Sheet'!G$2, FALSE),0)</f>
        <v>19695</v>
      </c>
      <c r="AG818" s="199">
        <f>IFERROR(VLOOKUP('SAP Data'!$C818,'2021 Balance Sheet'!$B$7:$O$1335,'2021 Balance Sheet'!H$2, FALSE),0)</f>
        <v>22175.99</v>
      </c>
      <c r="AH818" s="199">
        <f>IFERROR(VLOOKUP('SAP Data'!$C818,'2021 Balance Sheet'!$B$7:$O$1335,'2021 Balance Sheet'!I$2, FALSE),0)</f>
        <v>19460.5</v>
      </c>
      <c r="AI818" s="199">
        <f>IFERROR(VLOOKUP('SAP Data'!$C818,'2021 Balance Sheet'!$B$7:$O$1335,'2021 Balance Sheet'!J$2, FALSE),0)</f>
        <v>21538.5</v>
      </c>
      <c r="AJ818" s="199">
        <f>IFERROR(VLOOKUP('SAP Data'!$C818,'2021 Balance Sheet'!$B$7:$O$1335,'2021 Balance Sheet'!K$2, FALSE),0)</f>
        <v>21538.5</v>
      </c>
      <c r="AK818" s="199">
        <f>IFERROR(VLOOKUP('SAP Data'!$C818,'2021 Balance Sheet'!$B$7:$O$1335,'2021 Balance Sheet'!L$2, FALSE),0)</f>
        <v>21538.5</v>
      </c>
      <c r="AL818" s="199">
        <f>IFERROR(VLOOKUP('SAP Data'!$C818,'2021 Balance Sheet'!$B$7:$O$1335,'2021 Balance Sheet'!M$2, FALSE),0)</f>
        <v>29112.99</v>
      </c>
      <c r="AM818" s="199">
        <f>IFERROR(VLOOKUP('SAP Data'!$C818,'2021 Balance Sheet'!$B$7:$O$1335,'2021 Balance Sheet'!N$2, FALSE),0)</f>
        <v>36310.25</v>
      </c>
      <c r="AN818" s="199">
        <f>IFERROR(VLOOKUP('SAP Data'!$C818,'2021 Balance Sheet'!$B$7:$O$1335,'2021 Balance Sheet'!O$2, FALSE),0)</f>
        <v>46256.06</v>
      </c>
      <c r="AO818" s="198">
        <f t="shared" si="28"/>
        <v>8858.75</v>
      </c>
    </row>
    <row r="819" spans="1:41" ht="15.75" thickBot="1" x14ac:dyDescent="0.3">
      <c r="A819" s="26" t="str">
        <f t="shared" si="29"/>
        <v>502150</v>
      </c>
      <c r="B819" s="150" t="s">
        <v>1821</v>
      </c>
      <c r="C819" s="153" t="s">
        <v>1822</v>
      </c>
      <c r="D819" s="125" t="s">
        <v>1657</v>
      </c>
      <c r="E819" s="139"/>
      <c r="F819" s="139"/>
      <c r="G819" s="139"/>
      <c r="H819" s="139"/>
      <c r="I819" s="139"/>
      <c r="J819" s="139"/>
      <c r="K819" s="139"/>
      <c r="L819" s="139"/>
      <c r="M819" s="139"/>
      <c r="N819" s="139"/>
      <c r="O819" s="139"/>
      <c r="P819" s="139"/>
      <c r="Q819" s="199">
        <v>0</v>
      </c>
      <c r="R819" s="199">
        <v>0</v>
      </c>
      <c r="S819" s="199">
        <v>0</v>
      </c>
      <c r="T819" s="199">
        <v>0</v>
      </c>
      <c r="U819" s="199">
        <v>0</v>
      </c>
      <c r="V819" s="199">
        <v>0</v>
      </c>
      <c r="W819" s="199">
        <v>0</v>
      </c>
      <c r="X819" s="199">
        <v>0</v>
      </c>
      <c r="Y819" s="199">
        <v>0</v>
      </c>
      <c r="Z819" s="199">
        <v>0</v>
      </c>
      <c r="AA819" s="199">
        <v>0</v>
      </c>
      <c r="AB819" s="199">
        <v>0</v>
      </c>
      <c r="AC819" s="199">
        <f>IFERROR(VLOOKUP('SAP Data'!$C819,'2021 Balance Sheet'!$B$7:$O$1335,'2021 Balance Sheet'!D$2, FALSE),0)</f>
        <v>0</v>
      </c>
      <c r="AD819" s="199">
        <f>IFERROR(VLOOKUP('SAP Data'!$C819,'2021 Balance Sheet'!$B$7:$O$1335,'2021 Balance Sheet'!E$2, FALSE),0)</f>
        <v>0</v>
      </c>
      <c r="AE819" s="199">
        <f>IFERROR(VLOOKUP('SAP Data'!$C819,'2021 Balance Sheet'!$B$7:$O$1335,'2021 Balance Sheet'!F$2, FALSE),0)</f>
        <v>0</v>
      </c>
      <c r="AF819" s="199">
        <f>IFERROR(VLOOKUP('SAP Data'!$C819,'2021 Balance Sheet'!$B$7:$O$1335,'2021 Balance Sheet'!G$2, FALSE),0)</f>
        <v>0</v>
      </c>
      <c r="AG819" s="199">
        <f>IFERROR(VLOOKUP('SAP Data'!$C819,'2021 Balance Sheet'!$B$7:$O$1335,'2021 Balance Sheet'!H$2, FALSE),0)</f>
        <v>0</v>
      </c>
      <c r="AH819" s="199">
        <f>IFERROR(VLOOKUP('SAP Data'!$C819,'2021 Balance Sheet'!$B$7:$O$1335,'2021 Balance Sheet'!I$2, FALSE),0)</f>
        <v>0</v>
      </c>
      <c r="AI819" s="199">
        <f>IFERROR(VLOOKUP('SAP Data'!$C819,'2021 Balance Sheet'!$B$7:$O$1335,'2021 Balance Sheet'!J$2, FALSE),0)</f>
        <v>0</v>
      </c>
      <c r="AJ819" s="199">
        <f>IFERROR(VLOOKUP('SAP Data'!$C819,'2021 Balance Sheet'!$B$7:$O$1335,'2021 Balance Sheet'!K$2, FALSE),0)</f>
        <v>0</v>
      </c>
      <c r="AK819" s="199">
        <f>IFERROR(VLOOKUP('SAP Data'!$C819,'2021 Balance Sheet'!$B$7:$O$1335,'2021 Balance Sheet'!L$2, FALSE),0)</f>
        <v>0</v>
      </c>
      <c r="AL819" s="199">
        <f>IFERROR(VLOOKUP('SAP Data'!$C819,'2021 Balance Sheet'!$B$7:$O$1335,'2021 Balance Sheet'!M$2, FALSE),0)</f>
        <v>0</v>
      </c>
      <c r="AM819" s="199">
        <f>IFERROR(VLOOKUP('SAP Data'!$C819,'2021 Balance Sheet'!$B$7:$O$1335,'2021 Balance Sheet'!N$2, FALSE),0)</f>
        <v>0</v>
      </c>
      <c r="AN819" s="199">
        <f>IFERROR(VLOOKUP('SAP Data'!$C819,'2021 Balance Sheet'!$B$7:$O$1335,'2021 Balance Sheet'!O$2, FALSE),0)</f>
        <v>0</v>
      </c>
      <c r="AO819" s="198">
        <f t="shared" si="28"/>
        <v>0</v>
      </c>
    </row>
    <row r="820" spans="1:41" ht="15.75" thickBot="1" x14ac:dyDescent="0.3">
      <c r="A820" s="26" t="str">
        <f t="shared" si="29"/>
        <v>502160</v>
      </c>
      <c r="B820" s="150" t="s">
        <v>1823</v>
      </c>
      <c r="C820" s="153" t="s">
        <v>1824</v>
      </c>
      <c r="D820" s="125" t="s">
        <v>1657</v>
      </c>
      <c r="E820" s="140">
        <v>51674.04</v>
      </c>
      <c r="F820" s="140">
        <v>109622.75</v>
      </c>
      <c r="G820" s="140">
        <v>225768.2</v>
      </c>
      <c r="H820" s="140">
        <v>401187.48</v>
      </c>
      <c r="I820" s="140">
        <v>654572.80000000005</v>
      </c>
      <c r="J820" s="140">
        <v>802130.36</v>
      </c>
      <c r="K820" s="140">
        <v>948275.89</v>
      </c>
      <c r="L820" s="140">
        <v>1079907.6399999999</v>
      </c>
      <c r="M820" s="140">
        <v>1232405.3</v>
      </c>
      <c r="N820" s="140">
        <v>1413295.74</v>
      </c>
      <c r="O820" s="140">
        <v>1611443.72</v>
      </c>
      <c r="P820" s="140">
        <v>1817820.79</v>
      </c>
      <c r="Q820" s="199">
        <v>100542.57</v>
      </c>
      <c r="R820" s="199">
        <v>375010.85</v>
      </c>
      <c r="S820" s="199">
        <v>616667.69999999995</v>
      </c>
      <c r="T820" s="199">
        <v>767655.55</v>
      </c>
      <c r="U820" s="199">
        <v>932162.83</v>
      </c>
      <c r="V820" s="199">
        <v>1138678.3400000001</v>
      </c>
      <c r="W820" s="199">
        <v>1471513</v>
      </c>
      <c r="X820" s="199">
        <v>1714303.43</v>
      </c>
      <c r="Y820" s="199">
        <v>1890937.11</v>
      </c>
      <c r="Z820" s="199">
        <v>2073465.96</v>
      </c>
      <c r="AA820" s="199">
        <v>2189033.63</v>
      </c>
      <c r="AB820" s="199">
        <v>2364011.06</v>
      </c>
      <c r="AC820" s="199">
        <f>IFERROR(VLOOKUP('SAP Data'!$C820,'2021 Balance Sheet'!$B$7:$O$1335,'2021 Balance Sheet'!D$2, FALSE),0)</f>
        <v>133127.20000000001</v>
      </c>
      <c r="AD820" s="199">
        <f>IFERROR(VLOOKUP('SAP Data'!$C820,'2021 Balance Sheet'!$B$7:$O$1335,'2021 Balance Sheet'!E$2, FALSE),0)</f>
        <v>326350.89</v>
      </c>
      <c r="AE820" s="199">
        <f>IFERROR(VLOOKUP('SAP Data'!$C820,'2021 Balance Sheet'!$B$7:$O$1335,'2021 Balance Sheet'!F$2, FALSE),0)</f>
        <v>505595.38</v>
      </c>
      <c r="AF820" s="199">
        <f>IFERROR(VLOOKUP('SAP Data'!$C820,'2021 Balance Sheet'!$B$7:$O$1335,'2021 Balance Sheet'!G$2, FALSE),0)</f>
        <v>616164.78</v>
      </c>
      <c r="AG820" s="199">
        <f>IFERROR(VLOOKUP('SAP Data'!$C820,'2021 Balance Sheet'!$B$7:$O$1335,'2021 Balance Sheet'!H$2, FALSE),0)</f>
        <v>826317.37</v>
      </c>
      <c r="AH820" s="199">
        <f>IFERROR(VLOOKUP('SAP Data'!$C820,'2021 Balance Sheet'!$B$7:$O$1335,'2021 Balance Sheet'!I$2, FALSE),0)</f>
        <v>915856.63</v>
      </c>
      <c r="AI820" s="199">
        <f>IFERROR(VLOOKUP('SAP Data'!$C820,'2021 Balance Sheet'!$B$7:$O$1335,'2021 Balance Sheet'!J$2, FALSE),0)</f>
        <v>1122279.3700000001</v>
      </c>
      <c r="AJ820" s="199">
        <f>IFERROR(VLOOKUP('SAP Data'!$C820,'2021 Balance Sheet'!$B$7:$O$1335,'2021 Balance Sheet'!K$2, FALSE),0)</f>
        <v>1161098.96</v>
      </c>
      <c r="AK820" s="199">
        <f>IFERROR(VLOOKUP('SAP Data'!$C820,'2021 Balance Sheet'!$B$7:$O$1335,'2021 Balance Sheet'!L$2, FALSE),0)</f>
        <v>1248989.82</v>
      </c>
      <c r="AL820" s="199">
        <f>IFERROR(VLOOKUP('SAP Data'!$C820,'2021 Balance Sheet'!$B$7:$O$1335,'2021 Balance Sheet'!M$2, FALSE),0)</f>
        <v>1275479.1499999999</v>
      </c>
      <c r="AM820" s="199">
        <f>IFERROR(VLOOKUP('SAP Data'!$C820,'2021 Balance Sheet'!$B$7:$O$1335,'2021 Balance Sheet'!N$2, FALSE),0)</f>
        <v>1432783.17</v>
      </c>
      <c r="AN820" s="199">
        <f>IFERROR(VLOOKUP('SAP Data'!$C820,'2021 Balance Sheet'!$B$7:$O$1335,'2021 Balance Sheet'!O$2, FALSE),0)</f>
        <v>1526854.32</v>
      </c>
      <c r="AO820" s="198">
        <f t="shared" si="28"/>
        <v>2364011.06</v>
      </c>
    </row>
    <row r="821" spans="1:41" ht="15.75" thickBot="1" x14ac:dyDescent="0.3">
      <c r="A821" s="26" t="str">
        <f t="shared" si="29"/>
        <v>502165</v>
      </c>
      <c r="B821" s="150" t="s">
        <v>1825</v>
      </c>
      <c r="C821" s="153" t="s">
        <v>1826</v>
      </c>
      <c r="D821" s="125" t="s">
        <v>1657</v>
      </c>
      <c r="E821" s="139">
        <v>130065.18</v>
      </c>
      <c r="F821" s="139">
        <v>245458.89</v>
      </c>
      <c r="G821" s="139">
        <v>352341.22</v>
      </c>
      <c r="H821" s="139">
        <v>483969.94</v>
      </c>
      <c r="I821" s="139">
        <v>719440.62</v>
      </c>
      <c r="J821" s="139">
        <v>887054.01</v>
      </c>
      <c r="K821" s="139">
        <v>1041292.7</v>
      </c>
      <c r="L821" s="139">
        <v>1181882.8</v>
      </c>
      <c r="M821" s="139">
        <v>1291889.6499999999</v>
      </c>
      <c r="N821" s="139">
        <v>1429056.74</v>
      </c>
      <c r="O821" s="139">
        <v>1559925.75</v>
      </c>
      <c r="P821" s="139">
        <v>1684391.82</v>
      </c>
      <c r="Q821" s="199">
        <v>271143.71000000002</v>
      </c>
      <c r="R821" s="199">
        <v>369792.46</v>
      </c>
      <c r="S821" s="199">
        <v>609500.93999999994</v>
      </c>
      <c r="T821" s="199">
        <v>781831.94</v>
      </c>
      <c r="U821" s="199">
        <v>955823.17</v>
      </c>
      <c r="V821" s="199">
        <v>1153918.42</v>
      </c>
      <c r="W821" s="199">
        <v>1182364.08</v>
      </c>
      <c r="X821" s="199">
        <v>1465768.51</v>
      </c>
      <c r="Y821" s="199">
        <v>1600830.11</v>
      </c>
      <c r="Z821" s="199">
        <v>1758484.36</v>
      </c>
      <c r="AA821" s="199">
        <v>1930164.36</v>
      </c>
      <c r="AB821" s="199">
        <v>2109390.4700000002</v>
      </c>
      <c r="AC821" s="199">
        <f>IFERROR(VLOOKUP('SAP Data'!$C821,'2021 Balance Sheet'!$B$7:$O$1335,'2021 Balance Sheet'!D$2, FALSE),0)</f>
        <v>112398.25</v>
      </c>
      <c r="AD821" s="199">
        <f>IFERROR(VLOOKUP('SAP Data'!$C821,'2021 Balance Sheet'!$B$7:$O$1335,'2021 Balance Sheet'!E$2, FALSE),0)</f>
        <v>256623.02</v>
      </c>
      <c r="AE821" s="199">
        <f>IFERROR(VLOOKUP('SAP Data'!$C821,'2021 Balance Sheet'!$B$7:$O$1335,'2021 Balance Sheet'!F$2, FALSE),0)</f>
        <v>419309.09</v>
      </c>
      <c r="AF821" s="199">
        <f>IFERROR(VLOOKUP('SAP Data'!$C821,'2021 Balance Sheet'!$B$7:$O$1335,'2021 Balance Sheet'!G$2, FALSE),0)</f>
        <v>610643.43000000005</v>
      </c>
      <c r="AG821" s="199">
        <f>IFERROR(VLOOKUP('SAP Data'!$C821,'2021 Balance Sheet'!$B$7:$O$1335,'2021 Balance Sheet'!H$2, FALSE),0)</f>
        <v>753139.7</v>
      </c>
      <c r="AH821" s="199">
        <f>IFERROR(VLOOKUP('SAP Data'!$C821,'2021 Balance Sheet'!$B$7:$O$1335,'2021 Balance Sheet'!I$2, FALSE),0)</f>
        <v>881801.95</v>
      </c>
      <c r="AI821" s="199">
        <f>IFERROR(VLOOKUP('SAP Data'!$C821,'2021 Balance Sheet'!$B$7:$O$1335,'2021 Balance Sheet'!J$2, FALSE),0)</f>
        <v>1042165.7</v>
      </c>
      <c r="AJ821" s="199">
        <f>IFERROR(VLOOKUP('SAP Data'!$C821,'2021 Balance Sheet'!$B$7:$O$1335,'2021 Balance Sheet'!K$2, FALSE),0)</f>
        <v>1202058.6100000001</v>
      </c>
      <c r="AK821" s="199">
        <f>IFERROR(VLOOKUP('SAP Data'!$C821,'2021 Balance Sheet'!$B$7:$O$1335,'2021 Balance Sheet'!L$2, FALSE),0)</f>
        <v>1334167.46</v>
      </c>
      <c r="AL821" s="199">
        <f>IFERROR(VLOOKUP('SAP Data'!$C821,'2021 Balance Sheet'!$B$7:$O$1335,'2021 Balance Sheet'!M$2, FALSE),0)</f>
        <v>1527629.01</v>
      </c>
      <c r="AM821" s="199">
        <f>IFERROR(VLOOKUP('SAP Data'!$C821,'2021 Balance Sheet'!$B$7:$O$1335,'2021 Balance Sheet'!N$2, FALSE),0)</f>
        <v>1669680.24</v>
      </c>
      <c r="AN821" s="199">
        <f>IFERROR(VLOOKUP('SAP Data'!$C821,'2021 Balance Sheet'!$B$7:$O$1335,'2021 Balance Sheet'!O$2, FALSE),0)</f>
        <v>1753003.24</v>
      </c>
      <c r="AO821" s="198">
        <f t="shared" si="28"/>
        <v>2109390.4700000002</v>
      </c>
    </row>
    <row r="822" spans="1:41" ht="15.75" thickBot="1" x14ac:dyDescent="0.3">
      <c r="A822" s="26" t="str">
        <f t="shared" si="29"/>
        <v>502166</v>
      </c>
      <c r="B822" s="150" t="s">
        <v>3415</v>
      </c>
      <c r="C822" s="153" t="s">
        <v>3416</v>
      </c>
      <c r="D822" s="125"/>
      <c r="E822" s="139"/>
      <c r="F822" s="139"/>
      <c r="G822" s="139"/>
      <c r="H822" s="139"/>
      <c r="I822" s="139"/>
      <c r="J822" s="139"/>
      <c r="K822" s="139"/>
      <c r="L822" s="139"/>
      <c r="M822" s="139"/>
      <c r="N822" s="139"/>
      <c r="O822" s="139"/>
      <c r="P822" s="139"/>
      <c r="Q822" s="199">
        <v>0</v>
      </c>
      <c r="R822" s="199">
        <v>0</v>
      </c>
      <c r="S822" s="199">
        <v>0</v>
      </c>
      <c r="T822" s="199">
        <v>0</v>
      </c>
      <c r="U822" s="199">
        <v>0</v>
      </c>
      <c r="V822" s="199">
        <v>0</v>
      </c>
      <c r="W822" s="199">
        <v>0</v>
      </c>
      <c r="X822" s="199">
        <v>0</v>
      </c>
      <c r="Y822" s="199">
        <v>0</v>
      </c>
      <c r="Z822" s="199">
        <v>0</v>
      </c>
      <c r="AA822" s="199">
        <v>0</v>
      </c>
      <c r="AB822" s="199">
        <v>0</v>
      </c>
      <c r="AC822" s="199">
        <f>IFERROR(VLOOKUP('SAP Data'!$C822,'2021 Balance Sheet'!$B$7:$O$1335,'2021 Balance Sheet'!D$2, FALSE),0)</f>
        <v>0</v>
      </c>
      <c r="AD822" s="199">
        <f>IFERROR(VLOOKUP('SAP Data'!$C822,'2021 Balance Sheet'!$B$7:$O$1335,'2021 Balance Sheet'!E$2, FALSE),0)</f>
        <v>0</v>
      </c>
      <c r="AE822" s="199">
        <f>IFERROR(VLOOKUP('SAP Data'!$C822,'2021 Balance Sheet'!$B$7:$O$1335,'2021 Balance Sheet'!F$2, FALSE),0)</f>
        <v>0</v>
      </c>
      <c r="AF822" s="199">
        <f>IFERROR(VLOOKUP('SAP Data'!$C822,'2021 Balance Sheet'!$B$7:$O$1335,'2021 Balance Sheet'!G$2, FALSE),0)</f>
        <v>0</v>
      </c>
      <c r="AG822" s="199">
        <f>IFERROR(VLOOKUP('SAP Data'!$C822,'2021 Balance Sheet'!$B$7:$O$1335,'2021 Balance Sheet'!H$2, FALSE),0)</f>
        <v>0</v>
      </c>
      <c r="AH822" s="199">
        <f>IFERROR(VLOOKUP('SAP Data'!$C822,'2021 Balance Sheet'!$B$7:$O$1335,'2021 Balance Sheet'!I$2, FALSE),0)</f>
        <v>0</v>
      </c>
      <c r="AI822" s="199">
        <f>IFERROR(VLOOKUP('SAP Data'!$C822,'2021 Balance Sheet'!$B$7:$O$1335,'2021 Balance Sheet'!J$2, FALSE),0)</f>
        <v>0</v>
      </c>
      <c r="AJ822" s="199">
        <f>IFERROR(VLOOKUP('SAP Data'!$C822,'2021 Balance Sheet'!$B$7:$O$1335,'2021 Balance Sheet'!K$2, FALSE),0)</f>
        <v>0</v>
      </c>
      <c r="AK822" s="199">
        <f>IFERROR(VLOOKUP('SAP Data'!$C822,'2021 Balance Sheet'!$B$7:$O$1335,'2021 Balance Sheet'!L$2, FALSE),0)</f>
        <v>0</v>
      </c>
      <c r="AL822" s="199">
        <f>IFERROR(VLOOKUP('SAP Data'!$C822,'2021 Balance Sheet'!$B$7:$O$1335,'2021 Balance Sheet'!M$2, FALSE),0)</f>
        <v>0</v>
      </c>
      <c r="AM822" s="199">
        <f>IFERROR(VLOOKUP('SAP Data'!$C822,'2021 Balance Sheet'!$B$7:$O$1335,'2021 Balance Sheet'!N$2, FALSE),0)</f>
        <v>0</v>
      </c>
      <c r="AN822" s="199">
        <f>IFERROR(VLOOKUP('SAP Data'!$C822,'2021 Balance Sheet'!$B$7:$O$1335,'2021 Balance Sheet'!O$2, FALSE),0)</f>
        <v>0</v>
      </c>
      <c r="AO822" s="198">
        <f t="shared" si="28"/>
        <v>0</v>
      </c>
    </row>
    <row r="823" spans="1:41" ht="15.75" thickBot="1" x14ac:dyDescent="0.3">
      <c r="A823" s="26" t="str">
        <f t="shared" si="29"/>
        <v>502167</v>
      </c>
      <c r="B823" s="150" t="s">
        <v>3417</v>
      </c>
      <c r="C823" s="153" t="s">
        <v>3418</v>
      </c>
      <c r="D823" s="125"/>
      <c r="E823" s="139"/>
      <c r="F823" s="139"/>
      <c r="G823" s="139"/>
      <c r="H823" s="139"/>
      <c r="I823" s="139"/>
      <c r="J823" s="139"/>
      <c r="K823" s="139"/>
      <c r="L823" s="139"/>
      <c r="M823" s="139"/>
      <c r="N823" s="139"/>
      <c r="O823" s="139"/>
      <c r="P823" s="139"/>
      <c r="Q823" s="199">
        <v>0</v>
      </c>
      <c r="R823" s="199">
        <v>0</v>
      </c>
      <c r="S823" s="199">
        <v>0</v>
      </c>
      <c r="T823" s="199">
        <v>0</v>
      </c>
      <c r="U823" s="199">
        <v>0</v>
      </c>
      <c r="V823" s="199">
        <v>0</v>
      </c>
      <c r="W823" s="199">
        <v>0</v>
      </c>
      <c r="X823" s="199">
        <v>0</v>
      </c>
      <c r="Y823" s="199">
        <v>0</v>
      </c>
      <c r="Z823" s="199">
        <v>0</v>
      </c>
      <c r="AA823" s="199">
        <v>0</v>
      </c>
      <c r="AB823" s="199">
        <v>0</v>
      </c>
      <c r="AC823" s="199">
        <f>IFERROR(VLOOKUP('SAP Data'!$C823,'2021 Balance Sheet'!$B$7:$O$1335,'2021 Balance Sheet'!D$2, FALSE),0)</f>
        <v>0</v>
      </c>
      <c r="AD823" s="199">
        <f>IFERROR(VLOOKUP('SAP Data'!$C823,'2021 Balance Sheet'!$B$7:$O$1335,'2021 Balance Sheet'!E$2, FALSE),0)</f>
        <v>0</v>
      </c>
      <c r="AE823" s="199">
        <f>IFERROR(VLOOKUP('SAP Data'!$C823,'2021 Balance Sheet'!$B$7:$O$1335,'2021 Balance Sheet'!F$2, FALSE),0)</f>
        <v>0</v>
      </c>
      <c r="AF823" s="199">
        <f>IFERROR(VLOOKUP('SAP Data'!$C823,'2021 Balance Sheet'!$B$7:$O$1335,'2021 Balance Sheet'!G$2, FALSE),0)</f>
        <v>0</v>
      </c>
      <c r="AG823" s="199">
        <f>IFERROR(VLOOKUP('SAP Data'!$C823,'2021 Balance Sheet'!$B$7:$O$1335,'2021 Balance Sheet'!H$2, FALSE),0)</f>
        <v>0</v>
      </c>
      <c r="AH823" s="199">
        <f>IFERROR(VLOOKUP('SAP Data'!$C823,'2021 Balance Sheet'!$B$7:$O$1335,'2021 Balance Sheet'!I$2, FALSE),0)</f>
        <v>0</v>
      </c>
      <c r="AI823" s="199">
        <f>IFERROR(VLOOKUP('SAP Data'!$C823,'2021 Balance Sheet'!$B$7:$O$1335,'2021 Balance Sheet'!J$2, FALSE),0)</f>
        <v>0</v>
      </c>
      <c r="AJ823" s="199">
        <f>IFERROR(VLOOKUP('SAP Data'!$C823,'2021 Balance Sheet'!$B$7:$O$1335,'2021 Balance Sheet'!K$2, FALSE),0)</f>
        <v>0</v>
      </c>
      <c r="AK823" s="199">
        <f>IFERROR(VLOOKUP('SAP Data'!$C823,'2021 Balance Sheet'!$B$7:$O$1335,'2021 Balance Sheet'!L$2, FALSE),0)</f>
        <v>0</v>
      </c>
      <c r="AL823" s="199">
        <f>IFERROR(VLOOKUP('SAP Data'!$C823,'2021 Balance Sheet'!$B$7:$O$1335,'2021 Balance Sheet'!M$2, FALSE),0)</f>
        <v>0</v>
      </c>
      <c r="AM823" s="199">
        <f>IFERROR(VLOOKUP('SAP Data'!$C823,'2021 Balance Sheet'!$B$7:$O$1335,'2021 Balance Sheet'!N$2, FALSE),0)</f>
        <v>0</v>
      </c>
      <c r="AN823" s="199">
        <f>IFERROR(VLOOKUP('SAP Data'!$C823,'2021 Balance Sheet'!$B$7:$O$1335,'2021 Balance Sheet'!O$2, FALSE),0)</f>
        <v>0</v>
      </c>
      <c r="AO823" s="198">
        <f t="shared" si="28"/>
        <v>0</v>
      </c>
    </row>
    <row r="824" spans="1:41" ht="15.75" thickBot="1" x14ac:dyDescent="0.3">
      <c r="A824" s="26" t="str">
        <f t="shared" si="29"/>
        <v>502170</v>
      </c>
      <c r="B824" s="150" t="s">
        <v>1827</v>
      </c>
      <c r="C824" s="153" t="s">
        <v>1828</v>
      </c>
      <c r="D824" s="125" t="s">
        <v>1657</v>
      </c>
      <c r="E824" s="140">
        <v>108208.64</v>
      </c>
      <c r="F824" s="140">
        <v>467643.82</v>
      </c>
      <c r="G824" s="140">
        <v>1061973.6200000001</v>
      </c>
      <c r="H824" s="140">
        <v>1590586.25</v>
      </c>
      <c r="I824" s="140">
        <v>2202749.16</v>
      </c>
      <c r="J824" s="140">
        <v>2788876.54</v>
      </c>
      <c r="K824" s="140">
        <v>2863610.69</v>
      </c>
      <c r="L824" s="140">
        <v>3512126.23</v>
      </c>
      <c r="M824" s="140">
        <v>4074974.34</v>
      </c>
      <c r="N824" s="140">
        <v>4522783.12</v>
      </c>
      <c r="O824" s="140">
        <v>4904808.4000000004</v>
      </c>
      <c r="P824" s="140">
        <v>5301042.97</v>
      </c>
      <c r="Q824" s="199">
        <v>564094.66</v>
      </c>
      <c r="R824" s="199">
        <v>1075094.47</v>
      </c>
      <c r="S824" s="199">
        <v>1732647.14</v>
      </c>
      <c r="T824" s="199">
        <v>2375782.31</v>
      </c>
      <c r="U824" s="199">
        <v>3023135.98</v>
      </c>
      <c r="V824" s="199">
        <v>3709883.27</v>
      </c>
      <c r="W824" s="199">
        <v>4463062.93</v>
      </c>
      <c r="X824" s="199">
        <v>5024755.08</v>
      </c>
      <c r="Y824" s="199">
        <v>5360123.51</v>
      </c>
      <c r="Z824" s="199">
        <v>6130696.7699999996</v>
      </c>
      <c r="AA824" s="199">
        <v>6789577.1399999997</v>
      </c>
      <c r="AB824" s="199">
        <v>7347120.1500000004</v>
      </c>
      <c r="AC824" s="199">
        <f>IFERROR(VLOOKUP('SAP Data'!$C824,'2021 Balance Sheet'!$B$7:$O$1335,'2021 Balance Sheet'!D$2, FALSE),0)</f>
        <v>832903.53</v>
      </c>
      <c r="AD824" s="199">
        <f>IFERROR(VLOOKUP('SAP Data'!$C824,'2021 Balance Sheet'!$B$7:$O$1335,'2021 Balance Sheet'!E$2, FALSE),0)</f>
        <v>1326932.6599999999</v>
      </c>
      <c r="AE824" s="199">
        <f>IFERROR(VLOOKUP('SAP Data'!$C824,'2021 Balance Sheet'!$B$7:$O$1335,'2021 Balance Sheet'!F$2, FALSE),0)</f>
        <v>1856753.33</v>
      </c>
      <c r="AF824" s="199">
        <f>IFERROR(VLOOKUP('SAP Data'!$C824,'2021 Balance Sheet'!$B$7:$O$1335,'2021 Balance Sheet'!G$2, FALSE),0)</f>
        <v>2156026.66</v>
      </c>
      <c r="AG824" s="199">
        <f>IFERROR(VLOOKUP('SAP Data'!$C824,'2021 Balance Sheet'!$B$7:$O$1335,'2021 Balance Sheet'!H$2, FALSE),0)</f>
        <v>2630756.59</v>
      </c>
      <c r="AH824" s="199">
        <f>IFERROR(VLOOKUP('SAP Data'!$C824,'2021 Balance Sheet'!$B$7:$O$1335,'2021 Balance Sheet'!I$2, FALSE),0)</f>
        <v>3261159.88</v>
      </c>
      <c r="AI824" s="199">
        <f>IFERROR(VLOOKUP('SAP Data'!$C824,'2021 Balance Sheet'!$B$7:$O$1335,'2021 Balance Sheet'!J$2, FALSE),0)</f>
        <v>3789291.12</v>
      </c>
      <c r="AJ824" s="199">
        <f>IFERROR(VLOOKUP('SAP Data'!$C824,'2021 Balance Sheet'!$B$7:$O$1335,'2021 Balance Sheet'!K$2, FALSE),0)</f>
        <v>4373269.16</v>
      </c>
      <c r="AK824" s="199">
        <f>IFERROR(VLOOKUP('SAP Data'!$C824,'2021 Balance Sheet'!$B$7:$O$1335,'2021 Balance Sheet'!L$2, FALSE),0)</f>
        <v>5194933.9000000004</v>
      </c>
      <c r="AL824" s="199">
        <f>IFERROR(VLOOKUP('SAP Data'!$C824,'2021 Balance Sheet'!$B$7:$O$1335,'2021 Balance Sheet'!M$2, FALSE),0)</f>
        <v>5668888.9900000002</v>
      </c>
      <c r="AM824" s="199">
        <f>IFERROR(VLOOKUP('SAP Data'!$C824,'2021 Balance Sheet'!$B$7:$O$1335,'2021 Balance Sheet'!N$2, FALSE),0)</f>
        <v>6080379.3300000001</v>
      </c>
      <c r="AN824" s="199">
        <f>IFERROR(VLOOKUP('SAP Data'!$C824,'2021 Balance Sheet'!$B$7:$O$1335,'2021 Balance Sheet'!O$2, FALSE),0)</f>
        <v>6533262.1299999999</v>
      </c>
      <c r="AO824" s="198">
        <f t="shared" si="28"/>
        <v>7347120.1500000004</v>
      </c>
    </row>
    <row r="825" spans="1:41" ht="15.75" thickBot="1" x14ac:dyDescent="0.3">
      <c r="A825" s="26" t="str">
        <f t="shared" si="29"/>
        <v>502171</v>
      </c>
      <c r="B825" s="150" t="s">
        <v>1829</v>
      </c>
      <c r="C825" s="153" t="s">
        <v>1830</v>
      </c>
      <c r="D825" s="125" t="s">
        <v>1657</v>
      </c>
      <c r="E825" s="139">
        <v>3060</v>
      </c>
      <c r="F825" s="139">
        <v>3060</v>
      </c>
      <c r="G825" s="139">
        <v>25129.79</v>
      </c>
      <c r="H825" s="139">
        <v>27812.3</v>
      </c>
      <c r="I825" s="139">
        <v>30737.3</v>
      </c>
      <c r="J825" s="139">
        <v>32510.799999999999</v>
      </c>
      <c r="K825" s="139">
        <v>45762.3</v>
      </c>
      <c r="L825" s="139">
        <v>54632.800000000003</v>
      </c>
      <c r="M825" s="139">
        <v>54772.800000000003</v>
      </c>
      <c r="N825" s="139">
        <v>56035.05</v>
      </c>
      <c r="O825" s="139">
        <v>56535.05</v>
      </c>
      <c r="P825" s="139">
        <v>56535.05</v>
      </c>
      <c r="Q825" s="199">
        <v>500</v>
      </c>
      <c r="R825" s="199">
        <v>1500</v>
      </c>
      <c r="S825" s="199">
        <v>2500</v>
      </c>
      <c r="T825" s="199">
        <v>3500</v>
      </c>
      <c r="U825" s="199">
        <v>4500</v>
      </c>
      <c r="V825" s="199">
        <v>5500</v>
      </c>
      <c r="W825" s="199">
        <v>6774.5</v>
      </c>
      <c r="X825" s="199">
        <v>14991.5</v>
      </c>
      <c r="Y825" s="199">
        <v>22066.75</v>
      </c>
      <c r="Z825" s="199">
        <v>22460.25</v>
      </c>
      <c r="AA825" s="199">
        <v>81234.36</v>
      </c>
      <c r="AB825" s="199">
        <v>77508.86</v>
      </c>
      <c r="AC825" s="199">
        <f>IFERROR(VLOOKUP('SAP Data'!$C825,'2021 Balance Sheet'!$B$7:$O$1335,'2021 Balance Sheet'!D$2, FALSE),0)</f>
        <v>2511.4499999999998</v>
      </c>
      <c r="AD825" s="199">
        <f>IFERROR(VLOOKUP('SAP Data'!$C825,'2021 Balance Sheet'!$B$7:$O$1335,'2021 Balance Sheet'!E$2, FALSE),0)</f>
        <v>6054.45</v>
      </c>
      <c r="AE825" s="199">
        <f>IFERROR(VLOOKUP('SAP Data'!$C825,'2021 Balance Sheet'!$B$7:$O$1335,'2021 Balance Sheet'!F$2, FALSE),0)</f>
        <v>13793.25</v>
      </c>
      <c r="AF825" s="199">
        <f>IFERROR(VLOOKUP('SAP Data'!$C825,'2021 Balance Sheet'!$B$7:$O$1335,'2021 Balance Sheet'!G$2, FALSE),0)</f>
        <v>53197.15</v>
      </c>
      <c r="AG825" s="199">
        <f>IFERROR(VLOOKUP('SAP Data'!$C825,'2021 Balance Sheet'!$B$7:$O$1335,'2021 Balance Sheet'!H$2, FALSE),0)</f>
        <v>57001.9</v>
      </c>
      <c r="AH825" s="199">
        <f>IFERROR(VLOOKUP('SAP Data'!$C825,'2021 Balance Sheet'!$B$7:$O$1335,'2021 Balance Sheet'!I$2, FALSE),0)</f>
        <v>61536.28</v>
      </c>
      <c r="AI825" s="199">
        <f>IFERROR(VLOOKUP('SAP Data'!$C825,'2021 Balance Sheet'!$B$7:$O$1335,'2021 Balance Sheet'!J$2, FALSE),0)</f>
        <v>67017.78</v>
      </c>
      <c r="AJ825" s="199">
        <f>IFERROR(VLOOKUP('SAP Data'!$C825,'2021 Balance Sheet'!$B$7:$O$1335,'2021 Balance Sheet'!K$2, FALSE),0)</f>
        <v>90747.37</v>
      </c>
      <c r="AK825" s="199">
        <f>IFERROR(VLOOKUP('SAP Data'!$C825,'2021 Balance Sheet'!$B$7:$O$1335,'2021 Balance Sheet'!L$2, FALSE),0)</f>
        <v>90547.37</v>
      </c>
      <c r="AL825" s="199">
        <f>IFERROR(VLOOKUP('SAP Data'!$C825,'2021 Balance Sheet'!$B$7:$O$1335,'2021 Balance Sheet'!M$2, FALSE),0)</f>
        <v>95162.37</v>
      </c>
      <c r="AM825" s="199">
        <f>IFERROR(VLOOKUP('SAP Data'!$C825,'2021 Balance Sheet'!$B$7:$O$1335,'2021 Balance Sheet'!N$2, FALSE),0)</f>
        <v>95162.37</v>
      </c>
      <c r="AN825" s="199">
        <f>IFERROR(VLOOKUP('SAP Data'!$C825,'2021 Balance Sheet'!$B$7:$O$1335,'2021 Balance Sheet'!O$2, FALSE),0)</f>
        <v>98832.37</v>
      </c>
      <c r="AO825" s="198">
        <f t="shared" si="28"/>
        <v>77508.86</v>
      </c>
    </row>
    <row r="826" spans="1:41" ht="15.75" thickBot="1" x14ac:dyDescent="0.3">
      <c r="A826" s="26" t="str">
        <f t="shared" si="29"/>
        <v>502180</v>
      </c>
      <c r="B826" s="150" t="s">
        <v>1831</v>
      </c>
      <c r="C826" s="153" t="s">
        <v>1832</v>
      </c>
      <c r="D826" s="125" t="s">
        <v>1657</v>
      </c>
      <c r="E826" s="140">
        <v>296434.17</v>
      </c>
      <c r="F826" s="140">
        <v>719942.38</v>
      </c>
      <c r="G826" s="140">
        <v>889680.27</v>
      </c>
      <c r="H826" s="140">
        <v>1186960.17</v>
      </c>
      <c r="I826" s="140">
        <v>1781839.33</v>
      </c>
      <c r="J826" s="140">
        <v>2519268.61</v>
      </c>
      <c r="K826" s="140">
        <v>2891239.37</v>
      </c>
      <c r="L826" s="140">
        <v>3518411.81</v>
      </c>
      <c r="M826" s="140">
        <v>4234466.91</v>
      </c>
      <c r="N826" s="140">
        <v>4797049.3</v>
      </c>
      <c r="O826" s="140">
        <v>5205773.29</v>
      </c>
      <c r="P826" s="140">
        <v>5624130.4900000002</v>
      </c>
      <c r="Q826" s="199">
        <v>216105.95</v>
      </c>
      <c r="R826" s="199">
        <v>898612.73</v>
      </c>
      <c r="S826" s="199">
        <v>1788639.31</v>
      </c>
      <c r="T826" s="199">
        <v>2803953.34</v>
      </c>
      <c r="U826" s="199">
        <v>3072421.96</v>
      </c>
      <c r="V826" s="199">
        <v>3177131.28</v>
      </c>
      <c r="W826" s="199">
        <v>3935373.09</v>
      </c>
      <c r="X826" s="199">
        <v>5032021.6100000003</v>
      </c>
      <c r="Y826" s="199">
        <v>5550133.0300000003</v>
      </c>
      <c r="Z826" s="199">
        <v>6023141.6500000004</v>
      </c>
      <c r="AA826" s="199">
        <v>7025180.5499999998</v>
      </c>
      <c r="AB826" s="199">
        <v>7547225.6200000001</v>
      </c>
      <c r="AC826" s="199">
        <f>IFERROR(VLOOKUP('SAP Data'!$C826,'2021 Balance Sheet'!$B$7:$O$1335,'2021 Balance Sheet'!D$2, FALSE),0)</f>
        <v>1031001.06</v>
      </c>
      <c r="AD826" s="199">
        <f>IFERROR(VLOOKUP('SAP Data'!$C826,'2021 Balance Sheet'!$B$7:$O$1335,'2021 Balance Sheet'!E$2, FALSE),0)</f>
        <v>1469025.17</v>
      </c>
      <c r="AE826" s="199">
        <f>IFERROR(VLOOKUP('SAP Data'!$C826,'2021 Balance Sheet'!$B$7:$O$1335,'2021 Balance Sheet'!F$2, FALSE),0)</f>
        <v>2204933.52</v>
      </c>
      <c r="AF826" s="199">
        <f>IFERROR(VLOOKUP('SAP Data'!$C826,'2021 Balance Sheet'!$B$7:$O$1335,'2021 Balance Sheet'!G$2, FALSE),0)</f>
        <v>3504446.61</v>
      </c>
      <c r="AG826" s="199">
        <f>IFERROR(VLOOKUP('SAP Data'!$C826,'2021 Balance Sheet'!$B$7:$O$1335,'2021 Balance Sheet'!H$2, FALSE),0)</f>
        <v>4140273.73</v>
      </c>
      <c r="AH826" s="199">
        <f>IFERROR(VLOOKUP('SAP Data'!$C826,'2021 Balance Sheet'!$B$7:$O$1335,'2021 Balance Sheet'!I$2, FALSE),0)</f>
        <v>4942777.09</v>
      </c>
      <c r="AI826" s="199">
        <f>IFERROR(VLOOKUP('SAP Data'!$C826,'2021 Balance Sheet'!$B$7:$O$1335,'2021 Balance Sheet'!J$2, FALSE),0)</f>
        <v>5228884.24</v>
      </c>
      <c r="AJ826" s="199">
        <f>IFERROR(VLOOKUP('SAP Data'!$C826,'2021 Balance Sheet'!$B$7:$O$1335,'2021 Balance Sheet'!K$2, FALSE),0)</f>
        <v>5232699.75</v>
      </c>
      <c r="AK826" s="199">
        <f>IFERROR(VLOOKUP('SAP Data'!$C826,'2021 Balance Sheet'!$B$7:$O$1335,'2021 Balance Sheet'!L$2, FALSE),0)</f>
        <v>5861941.7300000004</v>
      </c>
      <c r="AL826" s="199">
        <f>IFERROR(VLOOKUP('SAP Data'!$C826,'2021 Balance Sheet'!$B$7:$O$1335,'2021 Balance Sheet'!M$2, FALSE),0)</f>
        <v>7008553.8499999996</v>
      </c>
      <c r="AM826" s="199">
        <f>IFERROR(VLOOKUP('SAP Data'!$C826,'2021 Balance Sheet'!$B$7:$O$1335,'2021 Balance Sheet'!N$2, FALSE),0)</f>
        <v>7518501.2000000002</v>
      </c>
      <c r="AN826" s="199">
        <f>IFERROR(VLOOKUP('SAP Data'!$C826,'2021 Balance Sheet'!$B$7:$O$1335,'2021 Balance Sheet'!O$2, FALSE),0)</f>
        <v>8267625.1600000001</v>
      </c>
      <c r="AO826" s="198">
        <f t="shared" si="28"/>
        <v>7547225.6200000001</v>
      </c>
    </row>
    <row r="827" spans="1:41" ht="15.75" thickBot="1" x14ac:dyDescent="0.3">
      <c r="A827" s="26" t="str">
        <f t="shared" si="29"/>
        <v>502181</v>
      </c>
      <c r="B827" s="150" t="s">
        <v>3419</v>
      </c>
      <c r="C827" s="153" t="s">
        <v>3420</v>
      </c>
      <c r="D827" s="125"/>
      <c r="E827" s="140"/>
      <c r="F827" s="140"/>
      <c r="G827" s="140"/>
      <c r="H827" s="140"/>
      <c r="I827" s="140"/>
      <c r="J827" s="140"/>
      <c r="K827" s="140"/>
      <c r="L827" s="140"/>
      <c r="M827" s="140"/>
      <c r="N827" s="140"/>
      <c r="O827" s="140"/>
      <c r="P827" s="140"/>
      <c r="Q827" s="199">
        <v>0</v>
      </c>
      <c r="R827" s="199">
        <v>0</v>
      </c>
      <c r="S827" s="199">
        <v>0</v>
      </c>
      <c r="T827" s="199">
        <v>0</v>
      </c>
      <c r="U827" s="199">
        <v>0</v>
      </c>
      <c r="V827" s="199">
        <v>0</v>
      </c>
      <c r="W827" s="199">
        <v>0</v>
      </c>
      <c r="X827" s="199">
        <v>0</v>
      </c>
      <c r="Y827" s="199">
        <v>0</v>
      </c>
      <c r="Z827" s="199">
        <v>0</v>
      </c>
      <c r="AA827" s="199">
        <v>0</v>
      </c>
      <c r="AB827" s="199">
        <v>0</v>
      </c>
      <c r="AC827" s="199">
        <f>IFERROR(VLOOKUP('SAP Data'!$C827,'2021 Balance Sheet'!$B$7:$O$1335,'2021 Balance Sheet'!D$2, FALSE),0)</f>
        <v>0</v>
      </c>
      <c r="AD827" s="199">
        <f>IFERROR(VLOOKUP('SAP Data'!$C827,'2021 Balance Sheet'!$B$7:$O$1335,'2021 Balance Sheet'!E$2, FALSE),0)</f>
        <v>0</v>
      </c>
      <c r="AE827" s="199">
        <f>IFERROR(VLOOKUP('SAP Data'!$C827,'2021 Balance Sheet'!$B$7:$O$1335,'2021 Balance Sheet'!F$2, FALSE),0)</f>
        <v>0</v>
      </c>
      <c r="AF827" s="199">
        <f>IFERROR(VLOOKUP('SAP Data'!$C827,'2021 Balance Sheet'!$B$7:$O$1335,'2021 Balance Sheet'!G$2, FALSE),0)</f>
        <v>0</v>
      </c>
      <c r="AG827" s="199">
        <f>IFERROR(VLOOKUP('SAP Data'!$C827,'2021 Balance Sheet'!$B$7:$O$1335,'2021 Balance Sheet'!H$2, FALSE),0)</f>
        <v>0</v>
      </c>
      <c r="AH827" s="199">
        <f>IFERROR(VLOOKUP('SAP Data'!$C827,'2021 Balance Sheet'!$B$7:$O$1335,'2021 Balance Sheet'!I$2, FALSE),0)</f>
        <v>0</v>
      </c>
      <c r="AI827" s="199">
        <f>IFERROR(VLOOKUP('SAP Data'!$C827,'2021 Balance Sheet'!$B$7:$O$1335,'2021 Balance Sheet'!J$2, FALSE),0)</f>
        <v>0</v>
      </c>
      <c r="AJ827" s="199">
        <f>IFERROR(VLOOKUP('SAP Data'!$C827,'2021 Balance Sheet'!$B$7:$O$1335,'2021 Balance Sheet'!K$2, FALSE),0)</f>
        <v>0</v>
      </c>
      <c r="AK827" s="199">
        <f>IFERROR(VLOOKUP('SAP Data'!$C827,'2021 Balance Sheet'!$B$7:$O$1335,'2021 Balance Sheet'!L$2, FALSE),0)</f>
        <v>0</v>
      </c>
      <c r="AL827" s="199">
        <f>IFERROR(VLOOKUP('SAP Data'!$C827,'2021 Balance Sheet'!$B$7:$O$1335,'2021 Balance Sheet'!M$2, FALSE),0)</f>
        <v>0</v>
      </c>
      <c r="AM827" s="199">
        <f>IFERROR(VLOOKUP('SAP Data'!$C827,'2021 Balance Sheet'!$B$7:$O$1335,'2021 Balance Sheet'!N$2, FALSE),0)</f>
        <v>0</v>
      </c>
      <c r="AN827" s="199">
        <f>IFERROR(VLOOKUP('SAP Data'!$C827,'2021 Balance Sheet'!$B$7:$O$1335,'2021 Balance Sheet'!O$2, FALSE),0)</f>
        <v>0</v>
      </c>
      <c r="AO827" s="198">
        <f t="shared" si="28"/>
        <v>0</v>
      </c>
    </row>
    <row r="828" spans="1:41" ht="15.75" thickBot="1" x14ac:dyDescent="0.3">
      <c r="A828" s="26" t="str">
        <f t="shared" si="29"/>
        <v>502182</v>
      </c>
      <c r="B828" s="150" t="s">
        <v>3421</v>
      </c>
      <c r="C828" s="153" t="s">
        <v>3422</v>
      </c>
      <c r="D828" s="125"/>
      <c r="E828" s="140"/>
      <c r="F828" s="140"/>
      <c r="G828" s="140"/>
      <c r="H828" s="140"/>
      <c r="I828" s="140"/>
      <c r="J828" s="140"/>
      <c r="K828" s="140"/>
      <c r="L828" s="140"/>
      <c r="M828" s="140"/>
      <c r="N828" s="140"/>
      <c r="O828" s="140"/>
      <c r="P828" s="140"/>
      <c r="Q828" s="199">
        <v>0</v>
      </c>
      <c r="R828" s="199">
        <v>0</v>
      </c>
      <c r="S828" s="199">
        <v>0</v>
      </c>
      <c r="T828" s="199">
        <v>0</v>
      </c>
      <c r="U828" s="199">
        <v>0</v>
      </c>
      <c r="V828" s="199">
        <v>0</v>
      </c>
      <c r="W828" s="199">
        <v>0</v>
      </c>
      <c r="X828" s="199">
        <v>0</v>
      </c>
      <c r="Y828" s="199">
        <v>0</v>
      </c>
      <c r="Z828" s="199">
        <v>0</v>
      </c>
      <c r="AA828" s="199">
        <v>0</v>
      </c>
      <c r="AB828" s="199">
        <v>0</v>
      </c>
      <c r="AC828" s="199">
        <f>IFERROR(VLOOKUP('SAP Data'!$C828,'2021 Balance Sheet'!$B$7:$O$1335,'2021 Balance Sheet'!D$2, FALSE),0)</f>
        <v>0</v>
      </c>
      <c r="AD828" s="199">
        <f>IFERROR(VLOOKUP('SAP Data'!$C828,'2021 Balance Sheet'!$B$7:$O$1335,'2021 Balance Sheet'!E$2, FALSE),0)</f>
        <v>0</v>
      </c>
      <c r="AE828" s="199">
        <f>IFERROR(VLOOKUP('SAP Data'!$C828,'2021 Balance Sheet'!$B$7:$O$1335,'2021 Balance Sheet'!F$2, FALSE),0)</f>
        <v>0</v>
      </c>
      <c r="AF828" s="199">
        <f>IFERROR(VLOOKUP('SAP Data'!$C828,'2021 Balance Sheet'!$B$7:$O$1335,'2021 Balance Sheet'!G$2, FALSE),0)</f>
        <v>0</v>
      </c>
      <c r="AG828" s="199">
        <f>IFERROR(VLOOKUP('SAP Data'!$C828,'2021 Balance Sheet'!$B$7:$O$1335,'2021 Balance Sheet'!H$2, FALSE),0)</f>
        <v>0</v>
      </c>
      <c r="AH828" s="199">
        <f>IFERROR(VLOOKUP('SAP Data'!$C828,'2021 Balance Sheet'!$B$7:$O$1335,'2021 Balance Sheet'!I$2, FALSE),0)</f>
        <v>0</v>
      </c>
      <c r="AI828" s="199">
        <f>IFERROR(VLOOKUP('SAP Data'!$C828,'2021 Balance Sheet'!$B$7:$O$1335,'2021 Balance Sheet'!J$2, FALSE),0)</f>
        <v>0</v>
      </c>
      <c r="AJ828" s="199">
        <f>IFERROR(VLOOKUP('SAP Data'!$C828,'2021 Balance Sheet'!$B$7:$O$1335,'2021 Balance Sheet'!K$2, FALSE),0)</f>
        <v>0</v>
      </c>
      <c r="AK828" s="199">
        <f>IFERROR(VLOOKUP('SAP Data'!$C828,'2021 Balance Sheet'!$B$7:$O$1335,'2021 Balance Sheet'!L$2, FALSE),0)</f>
        <v>0</v>
      </c>
      <c r="AL828" s="199">
        <f>IFERROR(VLOOKUP('SAP Data'!$C828,'2021 Balance Sheet'!$B$7:$O$1335,'2021 Balance Sheet'!M$2, FALSE),0)</f>
        <v>0</v>
      </c>
      <c r="AM828" s="199">
        <f>IFERROR(VLOOKUP('SAP Data'!$C828,'2021 Balance Sheet'!$B$7:$O$1335,'2021 Balance Sheet'!N$2, FALSE),0)</f>
        <v>0</v>
      </c>
      <c r="AN828" s="199">
        <f>IFERROR(VLOOKUP('SAP Data'!$C828,'2021 Balance Sheet'!$B$7:$O$1335,'2021 Balance Sheet'!O$2, FALSE),0)</f>
        <v>0</v>
      </c>
      <c r="AO828" s="198">
        <f t="shared" si="28"/>
        <v>0</v>
      </c>
    </row>
    <row r="829" spans="1:41" ht="15.75" thickBot="1" x14ac:dyDescent="0.3">
      <c r="A829" s="26" t="str">
        <f t="shared" si="29"/>
        <v>502185</v>
      </c>
      <c r="B829" s="150" t="s">
        <v>1833</v>
      </c>
      <c r="C829" s="153" t="s">
        <v>1834</v>
      </c>
      <c r="D829" s="125" t="s">
        <v>1657</v>
      </c>
      <c r="E829" s="140"/>
      <c r="F829" s="140"/>
      <c r="G829" s="140"/>
      <c r="H829" s="140"/>
      <c r="I829" s="140"/>
      <c r="J829" s="140"/>
      <c r="K829" s="140"/>
      <c r="L829" s="140"/>
      <c r="M829" s="140"/>
      <c r="N829" s="140"/>
      <c r="O829" s="140"/>
      <c r="P829" s="140"/>
      <c r="Q829" s="199">
        <v>0</v>
      </c>
      <c r="R829" s="199">
        <v>0</v>
      </c>
      <c r="S829" s="199">
        <v>0</v>
      </c>
      <c r="T829" s="199">
        <v>0</v>
      </c>
      <c r="U829" s="199">
        <v>0</v>
      </c>
      <c r="V829" s="199">
        <v>0</v>
      </c>
      <c r="W829" s="199">
        <v>0</v>
      </c>
      <c r="X829" s="199">
        <v>0</v>
      </c>
      <c r="Y829" s="199">
        <v>0</v>
      </c>
      <c r="Z829" s="199">
        <v>0</v>
      </c>
      <c r="AA829" s="199">
        <v>0</v>
      </c>
      <c r="AB829" s="199">
        <v>0</v>
      </c>
      <c r="AC829" s="199">
        <f>IFERROR(VLOOKUP('SAP Data'!$C829,'2021 Balance Sheet'!$B$7:$O$1335,'2021 Balance Sheet'!D$2, FALSE),0)</f>
        <v>0</v>
      </c>
      <c r="AD829" s="199">
        <f>IFERROR(VLOOKUP('SAP Data'!$C829,'2021 Balance Sheet'!$B$7:$O$1335,'2021 Balance Sheet'!E$2, FALSE),0)</f>
        <v>0</v>
      </c>
      <c r="AE829" s="199">
        <f>IFERROR(VLOOKUP('SAP Data'!$C829,'2021 Balance Sheet'!$B$7:$O$1335,'2021 Balance Sheet'!F$2, FALSE),0)</f>
        <v>0</v>
      </c>
      <c r="AF829" s="199">
        <f>IFERROR(VLOOKUP('SAP Data'!$C829,'2021 Balance Sheet'!$B$7:$O$1335,'2021 Balance Sheet'!G$2, FALSE),0)</f>
        <v>0</v>
      </c>
      <c r="AG829" s="199">
        <f>IFERROR(VLOOKUP('SAP Data'!$C829,'2021 Balance Sheet'!$B$7:$O$1335,'2021 Balance Sheet'!H$2, FALSE),0)</f>
        <v>0</v>
      </c>
      <c r="AH829" s="199">
        <f>IFERROR(VLOOKUP('SAP Data'!$C829,'2021 Balance Sheet'!$B$7:$O$1335,'2021 Balance Sheet'!I$2, FALSE),0)</f>
        <v>0</v>
      </c>
      <c r="AI829" s="199">
        <f>IFERROR(VLOOKUP('SAP Data'!$C829,'2021 Balance Sheet'!$B$7:$O$1335,'2021 Balance Sheet'!J$2, FALSE),0)</f>
        <v>0</v>
      </c>
      <c r="AJ829" s="199">
        <f>IFERROR(VLOOKUP('SAP Data'!$C829,'2021 Balance Sheet'!$B$7:$O$1335,'2021 Balance Sheet'!K$2, FALSE),0)</f>
        <v>1360045</v>
      </c>
      <c r="AK829" s="199">
        <f>IFERROR(VLOOKUP('SAP Data'!$C829,'2021 Balance Sheet'!$B$7:$O$1335,'2021 Balance Sheet'!L$2, FALSE),0)</f>
        <v>2277153.21</v>
      </c>
      <c r="AL829" s="199">
        <f>IFERROR(VLOOKUP('SAP Data'!$C829,'2021 Balance Sheet'!$B$7:$O$1335,'2021 Balance Sheet'!M$2, FALSE),0)</f>
        <v>2353915.92</v>
      </c>
      <c r="AM829" s="199">
        <f>IFERROR(VLOOKUP('SAP Data'!$C829,'2021 Balance Sheet'!$B$7:$O$1335,'2021 Balance Sheet'!N$2, FALSE),0)</f>
        <v>2353915.92</v>
      </c>
      <c r="AN829" s="199">
        <f>IFERROR(VLOOKUP('SAP Data'!$C829,'2021 Balance Sheet'!$B$7:$O$1335,'2021 Balance Sheet'!O$2, FALSE),0)</f>
        <v>2353915.92</v>
      </c>
      <c r="AO829" s="198">
        <f t="shared" si="28"/>
        <v>0</v>
      </c>
    </row>
    <row r="830" spans="1:41" ht="15.75" thickBot="1" x14ac:dyDescent="0.3">
      <c r="A830" s="26" t="str">
        <f t="shared" si="29"/>
        <v>502190</v>
      </c>
      <c r="B830" s="150" t="s">
        <v>3423</v>
      </c>
      <c r="C830" s="153" t="s">
        <v>3424</v>
      </c>
      <c r="D830" s="125"/>
      <c r="E830" s="140"/>
      <c r="F830" s="140"/>
      <c r="G830" s="140"/>
      <c r="H830" s="140"/>
      <c r="I830" s="140"/>
      <c r="J830" s="140"/>
      <c r="K830" s="140"/>
      <c r="L830" s="140"/>
      <c r="M830" s="140"/>
      <c r="N830" s="140"/>
      <c r="O830" s="140"/>
      <c r="P830" s="140"/>
      <c r="Q830" s="199">
        <v>0</v>
      </c>
      <c r="R830" s="199">
        <v>0</v>
      </c>
      <c r="S830" s="199">
        <v>0</v>
      </c>
      <c r="T830" s="199">
        <v>0</v>
      </c>
      <c r="U830" s="199">
        <v>0</v>
      </c>
      <c r="V830" s="199">
        <v>4345</v>
      </c>
      <c r="W830" s="199">
        <v>4345</v>
      </c>
      <c r="X830" s="199">
        <v>4345</v>
      </c>
      <c r="Y830" s="199">
        <v>4345</v>
      </c>
      <c r="Z830" s="199">
        <v>4345</v>
      </c>
      <c r="AA830" s="199">
        <v>4345</v>
      </c>
      <c r="AB830" s="199">
        <v>4345</v>
      </c>
      <c r="AC830" s="199">
        <f>IFERROR(VLOOKUP('SAP Data'!$C830,'2021 Balance Sheet'!$B$7:$O$1335,'2021 Balance Sheet'!D$2, FALSE),0)</f>
        <v>0</v>
      </c>
      <c r="AD830" s="199">
        <f>IFERROR(VLOOKUP('SAP Data'!$C830,'2021 Balance Sheet'!$B$7:$O$1335,'2021 Balance Sheet'!E$2, FALSE),0)</f>
        <v>0</v>
      </c>
      <c r="AE830" s="199">
        <f>IFERROR(VLOOKUP('SAP Data'!$C830,'2021 Balance Sheet'!$B$7:$O$1335,'2021 Balance Sheet'!F$2, FALSE),0)</f>
        <v>0</v>
      </c>
      <c r="AF830" s="199">
        <f>IFERROR(VLOOKUP('SAP Data'!$C830,'2021 Balance Sheet'!$B$7:$O$1335,'2021 Balance Sheet'!G$2, FALSE),0)</f>
        <v>0</v>
      </c>
      <c r="AG830" s="199">
        <f>IFERROR(VLOOKUP('SAP Data'!$C830,'2021 Balance Sheet'!$B$7:$O$1335,'2021 Balance Sheet'!H$2, FALSE),0)</f>
        <v>0</v>
      </c>
      <c r="AH830" s="199">
        <f>IFERROR(VLOOKUP('SAP Data'!$C830,'2021 Balance Sheet'!$B$7:$O$1335,'2021 Balance Sheet'!I$2, FALSE),0)</f>
        <v>0</v>
      </c>
      <c r="AI830" s="199">
        <f>IFERROR(VLOOKUP('SAP Data'!$C830,'2021 Balance Sheet'!$B$7:$O$1335,'2021 Balance Sheet'!J$2, FALSE),0)</f>
        <v>0</v>
      </c>
      <c r="AJ830" s="199">
        <f>IFERROR(VLOOKUP('SAP Data'!$C830,'2021 Balance Sheet'!$B$7:$O$1335,'2021 Balance Sheet'!K$2, FALSE),0)</f>
        <v>0</v>
      </c>
      <c r="AK830" s="199">
        <f>IFERROR(VLOOKUP('SAP Data'!$C830,'2021 Balance Sheet'!$B$7:$O$1335,'2021 Balance Sheet'!L$2, FALSE),0)</f>
        <v>0</v>
      </c>
      <c r="AL830" s="199">
        <f>IFERROR(VLOOKUP('SAP Data'!$C830,'2021 Balance Sheet'!$B$7:$O$1335,'2021 Balance Sheet'!M$2, FALSE),0)</f>
        <v>0</v>
      </c>
      <c r="AM830" s="199">
        <f>IFERROR(VLOOKUP('SAP Data'!$C830,'2021 Balance Sheet'!$B$7:$O$1335,'2021 Balance Sheet'!N$2, FALSE),0)</f>
        <v>0</v>
      </c>
      <c r="AN830" s="199">
        <f>IFERROR(VLOOKUP('SAP Data'!$C830,'2021 Balance Sheet'!$B$7:$O$1335,'2021 Balance Sheet'!O$2, FALSE),0)</f>
        <v>0</v>
      </c>
      <c r="AO830" s="198">
        <f t="shared" si="28"/>
        <v>4345</v>
      </c>
    </row>
    <row r="831" spans="1:41" ht="15.75" thickBot="1" x14ac:dyDescent="0.3">
      <c r="A831" s="26" t="str">
        <f t="shared" si="29"/>
        <v>502192</v>
      </c>
      <c r="B831" s="150" t="s">
        <v>3425</v>
      </c>
      <c r="C831" s="153" t="s">
        <v>3426</v>
      </c>
      <c r="D831" s="125"/>
      <c r="E831" s="140"/>
      <c r="F831" s="140"/>
      <c r="G831" s="140"/>
      <c r="H831" s="140"/>
      <c r="I831" s="140"/>
      <c r="J831" s="140"/>
      <c r="K831" s="140"/>
      <c r="L831" s="140"/>
      <c r="M831" s="140"/>
      <c r="N831" s="140"/>
      <c r="O831" s="140"/>
      <c r="P831" s="140"/>
      <c r="Q831" s="199">
        <v>0</v>
      </c>
      <c r="R831" s="199">
        <v>0</v>
      </c>
      <c r="S831" s="199">
        <v>0</v>
      </c>
      <c r="T831" s="199">
        <v>0</v>
      </c>
      <c r="U831" s="199">
        <v>0</v>
      </c>
      <c r="V831" s="199">
        <v>0</v>
      </c>
      <c r="W831" s="199">
        <v>0</v>
      </c>
      <c r="X831" s="199">
        <v>0</v>
      </c>
      <c r="Y831" s="199">
        <v>0</v>
      </c>
      <c r="Z831" s="199">
        <v>0</v>
      </c>
      <c r="AA831" s="199">
        <v>0</v>
      </c>
      <c r="AB831" s="199">
        <v>0</v>
      </c>
      <c r="AC831" s="199">
        <f>IFERROR(VLOOKUP('SAP Data'!$C831,'2021 Balance Sheet'!$B$7:$O$1335,'2021 Balance Sheet'!D$2, FALSE),0)</f>
        <v>0</v>
      </c>
      <c r="AD831" s="199">
        <f>IFERROR(VLOOKUP('SAP Data'!$C831,'2021 Balance Sheet'!$B$7:$O$1335,'2021 Balance Sheet'!E$2, FALSE),0)</f>
        <v>0</v>
      </c>
      <c r="AE831" s="199">
        <f>IFERROR(VLOOKUP('SAP Data'!$C831,'2021 Balance Sheet'!$B$7:$O$1335,'2021 Balance Sheet'!F$2, FALSE),0)</f>
        <v>0</v>
      </c>
      <c r="AF831" s="199">
        <f>IFERROR(VLOOKUP('SAP Data'!$C831,'2021 Balance Sheet'!$B$7:$O$1335,'2021 Balance Sheet'!G$2, FALSE),0)</f>
        <v>0</v>
      </c>
      <c r="AG831" s="199">
        <f>IFERROR(VLOOKUP('SAP Data'!$C831,'2021 Balance Sheet'!$B$7:$O$1335,'2021 Balance Sheet'!H$2, FALSE),0)</f>
        <v>0</v>
      </c>
      <c r="AH831" s="199">
        <f>IFERROR(VLOOKUP('SAP Data'!$C831,'2021 Balance Sheet'!$B$7:$O$1335,'2021 Balance Sheet'!I$2, FALSE),0)</f>
        <v>0</v>
      </c>
      <c r="AI831" s="199">
        <f>IFERROR(VLOOKUP('SAP Data'!$C831,'2021 Balance Sheet'!$B$7:$O$1335,'2021 Balance Sheet'!J$2, FALSE),0)</f>
        <v>0</v>
      </c>
      <c r="AJ831" s="199">
        <f>IFERROR(VLOOKUP('SAP Data'!$C831,'2021 Balance Sheet'!$B$7:$O$1335,'2021 Balance Sheet'!K$2, FALSE),0)</f>
        <v>0</v>
      </c>
      <c r="AK831" s="199">
        <f>IFERROR(VLOOKUP('SAP Data'!$C831,'2021 Balance Sheet'!$B$7:$O$1335,'2021 Balance Sheet'!L$2, FALSE),0)</f>
        <v>0</v>
      </c>
      <c r="AL831" s="199">
        <f>IFERROR(VLOOKUP('SAP Data'!$C831,'2021 Balance Sheet'!$B$7:$O$1335,'2021 Balance Sheet'!M$2, FALSE),0)</f>
        <v>0</v>
      </c>
      <c r="AM831" s="199">
        <f>IFERROR(VLOOKUP('SAP Data'!$C831,'2021 Balance Sheet'!$B$7:$O$1335,'2021 Balance Sheet'!N$2, FALSE),0)</f>
        <v>0</v>
      </c>
      <c r="AN831" s="199">
        <f>IFERROR(VLOOKUP('SAP Data'!$C831,'2021 Balance Sheet'!$B$7:$O$1335,'2021 Balance Sheet'!O$2, FALSE),0)</f>
        <v>0</v>
      </c>
      <c r="AO831" s="198">
        <f t="shared" si="28"/>
        <v>0</v>
      </c>
    </row>
    <row r="832" spans="1:41" ht="15.75" thickBot="1" x14ac:dyDescent="0.3">
      <c r="A832" s="26" t="str">
        <f t="shared" si="29"/>
        <v>502195</v>
      </c>
      <c r="B832" s="150" t="s">
        <v>1835</v>
      </c>
      <c r="C832" s="153" t="s">
        <v>1836</v>
      </c>
      <c r="D832" s="125" t="s">
        <v>1657</v>
      </c>
      <c r="E832" s="139">
        <v>45968.5</v>
      </c>
      <c r="F832" s="139">
        <v>122515.28</v>
      </c>
      <c r="G832" s="139">
        <v>183099.61</v>
      </c>
      <c r="H832" s="139">
        <v>258279.29</v>
      </c>
      <c r="I832" s="139">
        <v>373469.35</v>
      </c>
      <c r="J832" s="139">
        <v>459453.17</v>
      </c>
      <c r="K832" s="139">
        <v>538772.32999999996</v>
      </c>
      <c r="L832" s="139">
        <v>609363.92000000004</v>
      </c>
      <c r="M832" s="139">
        <v>696373.48</v>
      </c>
      <c r="N832" s="139">
        <v>779371.22</v>
      </c>
      <c r="O832" s="139">
        <v>847011.47</v>
      </c>
      <c r="P832" s="139">
        <v>1009459.92</v>
      </c>
      <c r="Q832" s="199">
        <v>91868.07</v>
      </c>
      <c r="R832" s="199">
        <v>159967.48000000001</v>
      </c>
      <c r="S832" s="199">
        <v>252235.99</v>
      </c>
      <c r="T832" s="199">
        <v>309925.58</v>
      </c>
      <c r="U832" s="199">
        <v>415856.3</v>
      </c>
      <c r="V832" s="199">
        <v>496562.02</v>
      </c>
      <c r="W832" s="199">
        <v>608001.12</v>
      </c>
      <c r="X832" s="199">
        <v>703255.04000000004</v>
      </c>
      <c r="Y832" s="199">
        <v>766502.34</v>
      </c>
      <c r="Z832" s="199">
        <v>882503.5</v>
      </c>
      <c r="AA832" s="199">
        <v>963383.25</v>
      </c>
      <c r="AB832" s="199">
        <v>1055889.68</v>
      </c>
      <c r="AC832" s="199">
        <f>IFERROR(VLOOKUP('SAP Data'!$C832,'2021 Balance Sheet'!$B$7:$O$1335,'2021 Balance Sheet'!D$2, FALSE),0)</f>
        <v>94126.63</v>
      </c>
      <c r="AD832" s="199">
        <f>IFERROR(VLOOKUP('SAP Data'!$C832,'2021 Balance Sheet'!$B$7:$O$1335,'2021 Balance Sheet'!E$2, FALSE),0)</f>
        <v>166978.57</v>
      </c>
      <c r="AE832" s="199">
        <f>IFERROR(VLOOKUP('SAP Data'!$C832,'2021 Balance Sheet'!$B$7:$O$1335,'2021 Balance Sheet'!F$2, FALSE),0)</f>
        <v>247199.07</v>
      </c>
      <c r="AF832" s="199">
        <f>IFERROR(VLOOKUP('SAP Data'!$C832,'2021 Balance Sheet'!$B$7:$O$1335,'2021 Balance Sheet'!G$2, FALSE),0)</f>
        <v>352627.93</v>
      </c>
      <c r="AG832" s="199">
        <f>IFERROR(VLOOKUP('SAP Data'!$C832,'2021 Balance Sheet'!$B$7:$O$1335,'2021 Balance Sheet'!H$2, FALSE),0)</f>
        <v>450247.65</v>
      </c>
      <c r="AH832" s="199">
        <f>IFERROR(VLOOKUP('SAP Data'!$C832,'2021 Balance Sheet'!$B$7:$O$1335,'2021 Balance Sheet'!I$2, FALSE),0)</f>
        <v>735994.75</v>
      </c>
      <c r="AI832" s="199">
        <f>IFERROR(VLOOKUP('SAP Data'!$C832,'2021 Balance Sheet'!$B$7:$O$1335,'2021 Balance Sheet'!J$2, FALSE),0)</f>
        <v>1257831.52</v>
      </c>
      <c r="AJ832" s="199">
        <f>IFERROR(VLOOKUP('SAP Data'!$C832,'2021 Balance Sheet'!$B$7:$O$1335,'2021 Balance Sheet'!K$2, FALSE),0)</f>
        <v>2165067.39</v>
      </c>
      <c r="AK832" s="199">
        <f>IFERROR(VLOOKUP('SAP Data'!$C832,'2021 Balance Sheet'!$B$7:$O$1335,'2021 Balance Sheet'!L$2, FALSE),0)</f>
        <v>2376548.88</v>
      </c>
      <c r="AL832" s="199">
        <f>IFERROR(VLOOKUP('SAP Data'!$C832,'2021 Balance Sheet'!$B$7:$O$1335,'2021 Balance Sheet'!M$2, FALSE),0)</f>
        <v>2154379.85</v>
      </c>
      <c r="AM832" s="199">
        <f>IFERROR(VLOOKUP('SAP Data'!$C832,'2021 Balance Sheet'!$B$7:$O$1335,'2021 Balance Sheet'!N$2, FALSE),0)</f>
        <v>2318270.5499999998</v>
      </c>
      <c r="AN832" s="199">
        <f>IFERROR(VLOOKUP('SAP Data'!$C832,'2021 Balance Sheet'!$B$7:$O$1335,'2021 Balance Sheet'!O$2, FALSE),0)</f>
        <v>2456496.7599999998</v>
      </c>
      <c r="AO832" s="198">
        <f t="shared" si="28"/>
        <v>1055889.68</v>
      </c>
    </row>
    <row r="833" spans="1:41" ht="15.75" thickBot="1" x14ac:dyDescent="0.3">
      <c r="A833" s="26" t="str">
        <f t="shared" si="29"/>
        <v>502199</v>
      </c>
      <c r="B833" s="150" t="s">
        <v>1837</v>
      </c>
      <c r="C833" s="153" t="s">
        <v>1838</v>
      </c>
      <c r="D833" s="125" t="s">
        <v>1657</v>
      </c>
      <c r="E833" s="140"/>
      <c r="F833" s="140"/>
      <c r="G833" s="140"/>
      <c r="H833" s="140"/>
      <c r="I833" s="140"/>
      <c r="J833" s="140"/>
      <c r="K833" s="140"/>
      <c r="L833" s="140"/>
      <c r="M833" s="140"/>
      <c r="N833" s="140">
        <v>0</v>
      </c>
      <c r="O833" s="140">
        <v>10585</v>
      </c>
      <c r="P833" s="140">
        <v>10585</v>
      </c>
      <c r="Q833" s="199">
        <v>0</v>
      </c>
      <c r="R833" s="199">
        <v>0</v>
      </c>
      <c r="S833" s="199">
        <v>2000</v>
      </c>
      <c r="T833" s="199">
        <v>2000</v>
      </c>
      <c r="U833" s="199">
        <v>2000</v>
      </c>
      <c r="V833" s="199">
        <v>5490</v>
      </c>
      <c r="W833" s="199">
        <v>6640</v>
      </c>
      <c r="X833" s="199">
        <v>9165</v>
      </c>
      <c r="Y833" s="199">
        <v>14657.54</v>
      </c>
      <c r="Z833" s="199">
        <v>15857.54</v>
      </c>
      <c r="AA833" s="199">
        <v>15857.54</v>
      </c>
      <c r="AB833" s="199">
        <v>15857.54</v>
      </c>
      <c r="AC833" s="199">
        <f>IFERROR(VLOOKUP('SAP Data'!$C833,'2021 Balance Sheet'!$B$7:$O$1335,'2021 Balance Sheet'!D$2, FALSE),0)</f>
        <v>0</v>
      </c>
      <c r="AD833" s="199">
        <f>IFERROR(VLOOKUP('SAP Data'!$C833,'2021 Balance Sheet'!$B$7:$O$1335,'2021 Balance Sheet'!E$2, FALSE),0)</f>
        <v>0</v>
      </c>
      <c r="AE833" s="199">
        <f>IFERROR(VLOOKUP('SAP Data'!$C833,'2021 Balance Sheet'!$B$7:$O$1335,'2021 Balance Sheet'!F$2, FALSE),0)</f>
        <v>0</v>
      </c>
      <c r="AF833" s="199">
        <f>IFERROR(VLOOKUP('SAP Data'!$C833,'2021 Balance Sheet'!$B$7:$O$1335,'2021 Balance Sheet'!G$2, FALSE),0)</f>
        <v>0</v>
      </c>
      <c r="AG833" s="199">
        <f>IFERROR(VLOOKUP('SAP Data'!$C833,'2021 Balance Sheet'!$B$7:$O$1335,'2021 Balance Sheet'!H$2, FALSE),0)</f>
        <v>0</v>
      </c>
      <c r="AH833" s="199">
        <f>IFERROR(VLOOKUP('SAP Data'!$C833,'2021 Balance Sheet'!$B$7:$O$1335,'2021 Balance Sheet'!I$2, FALSE),0)</f>
        <v>0</v>
      </c>
      <c r="AI833" s="199">
        <f>IFERROR(VLOOKUP('SAP Data'!$C833,'2021 Balance Sheet'!$B$7:$O$1335,'2021 Balance Sheet'!J$2, FALSE),0)</f>
        <v>0</v>
      </c>
      <c r="AJ833" s="199">
        <f>IFERROR(VLOOKUP('SAP Data'!$C833,'2021 Balance Sheet'!$B$7:$O$1335,'2021 Balance Sheet'!K$2, FALSE),0)</f>
        <v>0</v>
      </c>
      <c r="AK833" s="199">
        <f>IFERROR(VLOOKUP('SAP Data'!$C833,'2021 Balance Sheet'!$B$7:$O$1335,'2021 Balance Sheet'!L$2, FALSE),0)</f>
        <v>0</v>
      </c>
      <c r="AL833" s="199">
        <f>IFERROR(VLOOKUP('SAP Data'!$C833,'2021 Balance Sheet'!$B$7:$O$1335,'2021 Balance Sheet'!M$2, FALSE),0)</f>
        <v>0</v>
      </c>
      <c r="AM833" s="199">
        <f>IFERROR(VLOOKUP('SAP Data'!$C833,'2021 Balance Sheet'!$B$7:$O$1335,'2021 Balance Sheet'!N$2, FALSE),0)</f>
        <v>0</v>
      </c>
      <c r="AN833" s="199">
        <f>IFERROR(VLOOKUP('SAP Data'!$C833,'2021 Balance Sheet'!$B$7:$O$1335,'2021 Balance Sheet'!O$2, FALSE),0)</f>
        <v>0</v>
      </c>
      <c r="AO833" s="198">
        <f t="shared" si="28"/>
        <v>15857.54</v>
      </c>
    </row>
    <row r="834" spans="1:41" ht="15.75" thickBot="1" x14ac:dyDescent="0.3">
      <c r="A834" s="26" t="str">
        <f t="shared" si="29"/>
        <v>502200</v>
      </c>
      <c r="B834" s="150" t="s">
        <v>1839</v>
      </c>
      <c r="C834" s="153" t="s">
        <v>1840</v>
      </c>
      <c r="D834" s="125" t="s">
        <v>1657</v>
      </c>
      <c r="E834" s="139">
        <v>1593763.12</v>
      </c>
      <c r="F834" s="139">
        <v>3503012.07</v>
      </c>
      <c r="G834" s="139">
        <v>5794344.9500000002</v>
      </c>
      <c r="H834" s="139">
        <v>7356869.4800000004</v>
      </c>
      <c r="I834" s="139">
        <v>8941228.7100000009</v>
      </c>
      <c r="J834" s="139">
        <v>10572744.949999999</v>
      </c>
      <c r="K834" s="139">
        <v>12135381.630000001</v>
      </c>
      <c r="L834" s="139">
        <v>13750293.17</v>
      </c>
      <c r="M834" s="139">
        <v>15335579.060000001</v>
      </c>
      <c r="N834" s="139">
        <v>16914789.260000002</v>
      </c>
      <c r="O834" s="139">
        <v>18751381.059999999</v>
      </c>
      <c r="P834" s="139">
        <v>19876656.989999998</v>
      </c>
      <c r="Q834" s="199">
        <v>1698388.07</v>
      </c>
      <c r="R834" s="199">
        <v>3708186.14</v>
      </c>
      <c r="S834" s="199">
        <v>6164084.6600000001</v>
      </c>
      <c r="T834" s="199">
        <v>7862122.7599999998</v>
      </c>
      <c r="U834" s="199">
        <v>9637488.9399999995</v>
      </c>
      <c r="V834" s="199">
        <v>11339539.35</v>
      </c>
      <c r="W834" s="199">
        <v>13030515.210000001</v>
      </c>
      <c r="X834" s="199">
        <v>14713464.84</v>
      </c>
      <c r="Y834" s="199">
        <v>16930916.690000001</v>
      </c>
      <c r="Z834" s="199">
        <v>18594998.050000001</v>
      </c>
      <c r="AA834" s="199">
        <v>20420462.460000001</v>
      </c>
      <c r="AB834" s="199">
        <v>21690868.5</v>
      </c>
      <c r="AC834" s="199">
        <f>IFERROR(VLOOKUP('SAP Data'!$C834,'2021 Balance Sheet'!$B$7:$O$1335,'2021 Balance Sheet'!D$2, FALSE),0)</f>
        <v>1549513.14</v>
      </c>
      <c r="AD834" s="199">
        <f>IFERROR(VLOOKUP('SAP Data'!$C834,'2021 Balance Sheet'!$B$7:$O$1335,'2021 Balance Sheet'!E$2, FALSE),0)</f>
        <v>3327878.73</v>
      </c>
      <c r="AE834" s="199">
        <f>IFERROR(VLOOKUP('SAP Data'!$C834,'2021 Balance Sheet'!$B$7:$O$1335,'2021 Balance Sheet'!F$2, FALSE),0)</f>
        <v>5537570.6100000003</v>
      </c>
      <c r="AF834" s="199">
        <f>IFERROR(VLOOKUP('SAP Data'!$C834,'2021 Balance Sheet'!$B$7:$O$1335,'2021 Balance Sheet'!G$2, FALSE),0)</f>
        <v>7060215.8300000001</v>
      </c>
      <c r="AG834" s="199">
        <f>IFERROR(VLOOKUP('SAP Data'!$C834,'2021 Balance Sheet'!$B$7:$O$1335,'2021 Balance Sheet'!H$2, FALSE),0)</f>
        <v>8604830.2799999993</v>
      </c>
      <c r="AH834" s="199">
        <f>IFERROR(VLOOKUP('SAP Data'!$C834,'2021 Balance Sheet'!$B$7:$O$1335,'2021 Balance Sheet'!I$2, FALSE),0)</f>
        <v>9409384.9299999997</v>
      </c>
      <c r="AI834" s="199">
        <f>IFERROR(VLOOKUP('SAP Data'!$C834,'2021 Balance Sheet'!$B$7:$O$1335,'2021 Balance Sheet'!J$2, FALSE),0)</f>
        <v>10932880.57</v>
      </c>
      <c r="AJ834" s="199">
        <f>IFERROR(VLOOKUP('SAP Data'!$C834,'2021 Balance Sheet'!$B$7:$O$1335,'2021 Balance Sheet'!K$2, FALSE),0)</f>
        <v>12457101.75</v>
      </c>
      <c r="AK834" s="199">
        <f>IFERROR(VLOOKUP('SAP Data'!$C834,'2021 Balance Sheet'!$B$7:$O$1335,'2021 Balance Sheet'!L$2, FALSE),0)</f>
        <v>14389490.65</v>
      </c>
      <c r="AL834" s="199">
        <f>IFERROR(VLOOKUP('SAP Data'!$C834,'2021 Balance Sheet'!$B$7:$O$1335,'2021 Balance Sheet'!M$2, FALSE),0)</f>
        <v>16000906.18</v>
      </c>
      <c r="AM834" s="199">
        <f>IFERROR(VLOOKUP('SAP Data'!$C834,'2021 Balance Sheet'!$B$7:$O$1335,'2021 Balance Sheet'!N$2, FALSE),0)</f>
        <v>17551614.170000002</v>
      </c>
      <c r="AN834" s="199">
        <f>IFERROR(VLOOKUP('SAP Data'!$C834,'2021 Balance Sheet'!$B$7:$O$1335,'2021 Balance Sheet'!O$2, FALSE),0)</f>
        <v>19401094.789999999</v>
      </c>
      <c r="AO834" s="198">
        <f t="shared" si="28"/>
        <v>21690868.5</v>
      </c>
    </row>
    <row r="835" spans="1:41" ht="15.75" thickBot="1" x14ac:dyDescent="0.3">
      <c r="A835" s="26" t="str">
        <f t="shared" si="29"/>
        <v>502206</v>
      </c>
      <c r="B835" s="150" t="s">
        <v>3427</v>
      </c>
      <c r="C835" s="153" t="s">
        <v>3428</v>
      </c>
      <c r="D835" s="125"/>
      <c r="E835" s="139"/>
      <c r="F835" s="139"/>
      <c r="G835" s="139"/>
      <c r="H835" s="139"/>
      <c r="I835" s="139"/>
      <c r="J835" s="139"/>
      <c r="K835" s="139"/>
      <c r="L835" s="139"/>
      <c r="M835" s="139"/>
      <c r="N835" s="139"/>
      <c r="O835" s="139"/>
      <c r="P835" s="139"/>
      <c r="Q835" s="199">
        <v>0</v>
      </c>
      <c r="R835" s="199">
        <v>0</v>
      </c>
      <c r="S835" s="199">
        <v>0</v>
      </c>
      <c r="T835" s="199">
        <v>0</v>
      </c>
      <c r="U835" s="199">
        <v>0</v>
      </c>
      <c r="V835" s="199">
        <v>0</v>
      </c>
      <c r="W835" s="199">
        <v>0</v>
      </c>
      <c r="X835" s="199">
        <v>0</v>
      </c>
      <c r="Y835" s="199">
        <v>0</v>
      </c>
      <c r="Z835" s="199">
        <v>0</v>
      </c>
      <c r="AA835" s="199">
        <v>0</v>
      </c>
      <c r="AB835" s="199">
        <v>0</v>
      </c>
      <c r="AC835" s="199">
        <f>IFERROR(VLOOKUP('SAP Data'!$C835,'2021 Balance Sheet'!$B$7:$O$1335,'2021 Balance Sheet'!D$2, FALSE),0)</f>
        <v>0</v>
      </c>
      <c r="AD835" s="199">
        <f>IFERROR(VLOOKUP('SAP Data'!$C835,'2021 Balance Sheet'!$B$7:$O$1335,'2021 Balance Sheet'!E$2, FALSE),0)</f>
        <v>0</v>
      </c>
      <c r="AE835" s="199">
        <f>IFERROR(VLOOKUP('SAP Data'!$C835,'2021 Balance Sheet'!$B$7:$O$1335,'2021 Balance Sheet'!F$2, FALSE),0)</f>
        <v>0</v>
      </c>
      <c r="AF835" s="199">
        <f>IFERROR(VLOOKUP('SAP Data'!$C835,'2021 Balance Sheet'!$B$7:$O$1335,'2021 Balance Sheet'!G$2, FALSE),0)</f>
        <v>0</v>
      </c>
      <c r="AG835" s="199">
        <f>IFERROR(VLOOKUP('SAP Data'!$C835,'2021 Balance Sheet'!$B$7:$O$1335,'2021 Balance Sheet'!H$2, FALSE),0)</f>
        <v>0</v>
      </c>
      <c r="AH835" s="199">
        <f>IFERROR(VLOOKUP('SAP Data'!$C835,'2021 Balance Sheet'!$B$7:$O$1335,'2021 Balance Sheet'!I$2, FALSE),0)</f>
        <v>0</v>
      </c>
      <c r="AI835" s="199">
        <f>IFERROR(VLOOKUP('SAP Data'!$C835,'2021 Balance Sheet'!$B$7:$O$1335,'2021 Balance Sheet'!J$2, FALSE),0)</f>
        <v>0</v>
      </c>
      <c r="AJ835" s="199">
        <f>IFERROR(VLOOKUP('SAP Data'!$C835,'2021 Balance Sheet'!$B$7:$O$1335,'2021 Balance Sheet'!K$2, FALSE),0)</f>
        <v>0</v>
      </c>
      <c r="AK835" s="199">
        <f>IFERROR(VLOOKUP('SAP Data'!$C835,'2021 Balance Sheet'!$B$7:$O$1335,'2021 Balance Sheet'!L$2, FALSE),0)</f>
        <v>0</v>
      </c>
      <c r="AL835" s="199">
        <f>IFERROR(VLOOKUP('SAP Data'!$C835,'2021 Balance Sheet'!$B$7:$O$1335,'2021 Balance Sheet'!M$2, FALSE),0)</f>
        <v>0</v>
      </c>
      <c r="AM835" s="199">
        <f>IFERROR(VLOOKUP('SAP Data'!$C835,'2021 Balance Sheet'!$B$7:$O$1335,'2021 Balance Sheet'!N$2, FALSE),0)</f>
        <v>0</v>
      </c>
      <c r="AN835" s="199">
        <f>IFERROR(VLOOKUP('SAP Data'!$C835,'2021 Balance Sheet'!$B$7:$O$1335,'2021 Balance Sheet'!O$2, FALSE),0)</f>
        <v>0</v>
      </c>
      <c r="AO835" s="198">
        <f t="shared" si="28"/>
        <v>0</v>
      </c>
    </row>
    <row r="836" spans="1:41" ht="15.75" thickBot="1" x14ac:dyDescent="0.3">
      <c r="A836" s="26" t="str">
        <f t="shared" si="29"/>
        <v>502220</v>
      </c>
      <c r="B836" s="150" t="s">
        <v>1841</v>
      </c>
      <c r="C836" s="153" t="s">
        <v>1842</v>
      </c>
      <c r="D836" s="125" t="s">
        <v>1657</v>
      </c>
      <c r="E836" s="140">
        <v>194367.3</v>
      </c>
      <c r="F836" s="140">
        <v>574023.80000000005</v>
      </c>
      <c r="G836" s="140">
        <v>819763.03</v>
      </c>
      <c r="H836" s="140">
        <v>1013140.41</v>
      </c>
      <c r="I836" s="140">
        <v>1209985.99</v>
      </c>
      <c r="J836" s="140">
        <v>1440450.96</v>
      </c>
      <c r="K836" s="140">
        <v>1634808.95</v>
      </c>
      <c r="L836" s="140">
        <v>1827371.17</v>
      </c>
      <c r="M836" s="140">
        <v>2023130.13</v>
      </c>
      <c r="N836" s="140">
        <v>2225624.2200000002</v>
      </c>
      <c r="O836" s="140">
        <v>2429273.71</v>
      </c>
      <c r="P836" s="140">
        <v>2684139.6</v>
      </c>
      <c r="Q836" s="199">
        <v>221297.01</v>
      </c>
      <c r="R836" s="199">
        <v>637374.48</v>
      </c>
      <c r="S836" s="199">
        <v>948309.04</v>
      </c>
      <c r="T836" s="199">
        <v>1177975.8500000001</v>
      </c>
      <c r="U836" s="199">
        <v>1453564.7</v>
      </c>
      <c r="V836" s="199">
        <v>1684541.57</v>
      </c>
      <c r="W836" s="199">
        <v>1916521.06</v>
      </c>
      <c r="X836" s="199">
        <v>2148730.96</v>
      </c>
      <c r="Y836" s="199">
        <v>2386894.96</v>
      </c>
      <c r="Z836" s="199">
        <v>2624712.31</v>
      </c>
      <c r="AA836" s="199">
        <v>2912238.68</v>
      </c>
      <c r="AB836" s="199">
        <v>3165054.67</v>
      </c>
      <c r="AC836" s="199">
        <f>IFERROR(VLOOKUP('SAP Data'!$C836,'2021 Balance Sheet'!$B$7:$O$1335,'2021 Balance Sheet'!D$2, FALSE),0)</f>
        <v>252566.33</v>
      </c>
      <c r="AD836" s="199">
        <f>IFERROR(VLOOKUP('SAP Data'!$C836,'2021 Balance Sheet'!$B$7:$O$1335,'2021 Balance Sheet'!E$2, FALSE),0)</f>
        <v>717056.63</v>
      </c>
      <c r="AE836" s="199">
        <f>IFERROR(VLOOKUP('SAP Data'!$C836,'2021 Balance Sheet'!$B$7:$O$1335,'2021 Balance Sheet'!F$2, FALSE),0)</f>
        <v>1028715.28</v>
      </c>
      <c r="AF836" s="199">
        <f>IFERROR(VLOOKUP('SAP Data'!$C836,'2021 Balance Sheet'!$B$7:$O$1335,'2021 Balance Sheet'!G$2, FALSE),0)</f>
        <v>1284338.78</v>
      </c>
      <c r="AG836" s="199">
        <f>IFERROR(VLOOKUP('SAP Data'!$C836,'2021 Balance Sheet'!$B$7:$O$1335,'2021 Balance Sheet'!H$2, FALSE),0)</f>
        <v>1586103.77</v>
      </c>
      <c r="AH836" s="199">
        <f>IFERROR(VLOOKUP('SAP Data'!$C836,'2021 Balance Sheet'!$B$7:$O$1335,'2021 Balance Sheet'!I$2, FALSE),0)</f>
        <v>1847924.01</v>
      </c>
      <c r="AI836" s="199">
        <f>IFERROR(VLOOKUP('SAP Data'!$C836,'2021 Balance Sheet'!$B$7:$O$1335,'2021 Balance Sheet'!J$2, FALSE),0)</f>
        <v>2112266.25</v>
      </c>
      <c r="AJ836" s="199">
        <f>IFERROR(VLOOKUP('SAP Data'!$C836,'2021 Balance Sheet'!$B$7:$O$1335,'2021 Balance Sheet'!K$2, FALSE),0)</f>
        <v>2376003.25</v>
      </c>
      <c r="AK836" s="199">
        <f>IFERROR(VLOOKUP('SAP Data'!$C836,'2021 Balance Sheet'!$B$7:$O$1335,'2021 Balance Sheet'!L$2, FALSE),0)</f>
        <v>2641310.9</v>
      </c>
      <c r="AL836" s="199">
        <f>IFERROR(VLOOKUP('SAP Data'!$C836,'2021 Balance Sheet'!$B$7:$O$1335,'2021 Balance Sheet'!M$2, FALSE),0)</f>
        <v>2960699.96</v>
      </c>
      <c r="AM836" s="199">
        <f>IFERROR(VLOOKUP('SAP Data'!$C836,'2021 Balance Sheet'!$B$7:$O$1335,'2021 Balance Sheet'!N$2, FALSE),0)</f>
        <v>3230564.51</v>
      </c>
      <c r="AN836" s="199">
        <f>IFERROR(VLOOKUP('SAP Data'!$C836,'2021 Balance Sheet'!$B$7:$O$1335,'2021 Balance Sheet'!O$2, FALSE),0)</f>
        <v>3508520.52</v>
      </c>
      <c r="AO836" s="198">
        <f t="shared" si="28"/>
        <v>3165054.67</v>
      </c>
    </row>
    <row r="837" spans="1:41" ht="15.75" thickBot="1" x14ac:dyDescent="0.3">
      <c r="A837" s="26" t="str">
        <f t="shared" si="29"/>
        <v>502300</v>
      </c>
      <c r="B837" s="150" t="s">
        <v>1843</v>
      </c>
      <c r="C837" s="153" t="s">
        <v>1844</v>
      </c>
      <c r="D837" s="125" t="s">
        <v>1657</v>
      </c>
      <c r="E837" s="139">
        <v>84249.58</v>
      </c>
      <c r="F837" s="139">
        <v>114341.22</v>
      </c>
      <c r="G837" s="139">
        <v>194112.24</v>
      </c>
      <c r="H837" s="139">
        <v>303400.24</v>
      </c>
      <c r="I837" s="139">
        <v>442662.65</v>
      </c>
      <c r="J837" s="139">
        <v>566195.32999999996</v>
      </c>
      <c r="K837" s="139">
        <v>710720.06</v>
      </c>
      <c r="L837" s="139">
        <v>817879.65</v>
      </c>
      <c r="M837" s="139">
        <v>929439.9</v>
      </c>
      <c r="N837" s="139">
        <v>1125754.54</v>
      </c>
      <c r="O837" s="139">
        <v>1249974.69</v>
      </c>
      <c r="P837" s="139">
        <v>1370347.35</v>
      </c>
      <c r="Q837" s="199">
        <v>143345.21</v>
      </c>
      <c r="R837" s="199">
        <v>229788.2</v>
      </c>
      <c r="S837" s="199">
        <v>403154.3</v>
      </c>
      <c r="T837" s="199">
        <v>635951.68999999994</v>
      </c>
      <c r="U837" s="199">
        <v>647838.89</v>
      </c>
      <c r="V837" s="199">
        <v>820159.6</v>
      </c>
      <c r="W837" s="199">
        <v>946274.59</v>
      </c>
      <c r="X837" s="199">
        <v>1051835.76</v>
      </c>
      <c r="Y837" s="199">
        <v>1242617.8999999999</v>
      </c>
      <c r="Z837" s="199">
        <v>1361856.87</v>
      </c>
      <c r="AA837" s="199">
        <v>1496431.27</v>
      </c>
      <c r="AB837" s="199">
        <v>1603370.45</v>
      </c>
      <c r="AC837" s="199">
        <f>IFERROR(VLOOKUP('SAP Data'!$C837,'2021 Balance Sheet'!$B$7:$O$1335,'2021 Balance Sheet'!D$2, FALSE),0)</f>
        <v>105721.55</v>
      </c>
      <c r="AD837" s="199">
        <f>IFERROR(VLOOKUP('SAP Data'!$C837,'2021 Balance Sheet'!$B$7:$O$1335,'2021 Balance Sheet'!E$2, FALSE),0)</f>
        <v>196106.87</v>
      </c>
      <c r="AE837" s="199">
        <f>IFERROR(VLOOKUP('SAP Data'!$C837,'2021 Balance Sheet'!$B$7:$O$1335,'2021 Balance Sheet'!F$2, FALSE),0)</f>
        <v>267142.46000000002</v>
      </c>
      <c r="AF837" s="199">
        <f>IFERROR(VLOOKUP('SAP Data'!$C837,'2021 Balance Sheet'!$B$7:$O$1335,'2021 Balance Sheet'!G$2, FALSE),0)</f>
        <v>414221.56</v>
      </c>
      <c r="AG837" s="199">
        <f>IFERROR(VLOOKUP('SAP Data'!$C837,'2021 Balance Sheet'!$B$7:$O$1335,'2021 Balance Sheet'!H$2, FALSE),0)</f>
        <v>483193.48</v>
      </c>
      <c r="AH837" s="199">
        <f>IFERROR(VLOOKUP('SAP Data'!$C837,'2021 Balance Sheet'!$B$7:$O$1335,'2021 Balance Sheet'!I$2, FALSE),0)</f>
        <v>715956.02</v>
      </c>
      <c r="AI837" s="199">
        <f>IFERROR(VLOOKUP('SAP Data'!$C837,'2021 Balance Sheet'!$B$7:$O$1335,'2021 Balance Sheet'!J$2, FALSE),0)</f>
        <v>937522.18</v>
      </c>
      <c r="AJ837" s="199">
        <f>IFERROR(VLOOKUP('SAP Data'!$C837,'2021 Balance Sheet'!$B$7:$O$1335,'2021 Balance Sheet'!K$2, FALSE),0)</f>
        <v>1136420.08</v>
      </c>
      <c r="AK837" s="199">
        <f>IFERROR(VLOOKUP('SAP Data'!$C837,'2021 Balance Sheet'!$B$7:$O$1335,'2021 Balance Sheet'!L$2, FALSE),0)</f>
        <v>1302851.25</v>
      </c>
      <c r="AL837" s="199">
        <f>IFERROR(VLOOKUP('SAP Data'!$C837,'2021 Balance Sheet'!$B$7:$O$1335,'2021 Balance Sheet'!M$2, FALSE),0)</f>
        <v>1370517.22</v>
      </c>
      <c r="AM837" s="199">
        <f>IFERROR(VLOOKUP('SAP Data'!$C837,'2021 Balance Sheet'!$B$7:$O$1335,'2021 Balance Sheet'!N$2, FALSE),0)</f>
        <v>1432715.51</v>
      </c>
      <c r="AN837" s="199">
        <f>IFERROR(VLOOKUP('SAP Data'!$C837,'2021 Balance Sheet'!$B$7:$O$1335,'2021 Balance Sheet'!O$2, FALSE),0)</f>
        <v>1520749.77</v>
      </c>
      <c r="AO837" s="198">
        <f t="shared" si="28"/>
        <v>1603370.45</v>
      </c>
    </row>
    <row r="838" spans="1:41" ht="15.75" thickBot="1" x14ac:dyDescent="0.3">
      <c r="A838" s="26" t="str">
        <f t="shared" si="29"/>
        <v>502301</v>
      </c>
      <c r="B838" s="150" t="s">
        <v>3429</v>
      </c>
      <c r="C838" s="153" t="s">
        <v>3430</v>
      </c>
      <c r="D838" s="125"/>
      <c r="E838" s="139"/>
      <c r="F838" s="139"/>
      <c r="G838" s="139"/>
      <c r="H838" s="139"/>
      <c r="I838" s="139"/>
      <c r="J838" s="139"/>
      <c r="K838" s="139"/>
      <c r="L838" s="139"/>
      <c r="M838" s="139"/>
      <c r="N838" s="139"/>
      <c r="O838" s="139"/>
      <c r="P838" s="139"/>
      <c r="Q838" s="199">
        <v>0</v>
      </c>
      <c r="R838" s="199">
        <v>0</v>
      </c>
      <c r="S838" s="199">
        <v>0</v>
      </c>
      <c r="T838" s="199">
        <v>0</v>
      </c>
      <c r="U838" s="199">
        <v>0</v>
      </c>
      <c r="V838" s="199">
        <v>0</v>
      </c>
      <c r="W838" s="199">
        <v>0</v>
      </c>
      <c r="X838" s="199">
        <v>0</v>
      </c>
      <c r="Y838" s="199">
        <v>0</v>
      </c>
      <c r="Z838" s="199">
        <v>0</v>
      </c>
      <c r="AA838" s="199">
        <v>0</v>
      </c>
      <c r="AB838" s="199">
        <v>0</v>
      </c>
      <c r="AC838" s="199">
        <f>IFERROR(VLOOKUP('SAP Data'!$C838,'2021 Balance Sheet'!$B$7:$O$1335,'2021 Balance Sheet'!D$2, FALSE),0)</f>
        <v>0</v>
      </c>
      <c r="AD838" s="199">
        <f>IFERROR(VLOOKUP('SAP Data'!$C838,'2021 Balance Sheet'!$B$7:$O$1335,'2021 Balance Sheet'!E$2, FALSE),0)</f>
        <v>0</v>
      </c>
      <c r="AE838" s="199">
        <f>IFERROR(VLOOKUP('SAP Data'!$C838,'2021 Balance Sheet'!$B$7:$O$1335,'2021 Balance Sheet'!F$2, FALSE),0)</f>
        <v>0</v>
      </c>
      <c r="AF838" s="199">
        <f>IFERROR(VLOOKUP('SAP Data'!$C838,'2021 Balance Sheet'!$B$7:$O$1335,'2021 Balance Sheet'!G$2, FALSE),0)</f>
        <v>0</v>
      </c>
      <c r="AG838" s="199">
        <f>IFERROR(VLOOKUP('SAP Data'!$C838,'2021 Balance Sheet'!$B$7:$O$1335,'2021 Balance Sheet'!H$2, FALSE),0)</f>
        <v>0</v>
      </c>
      <c r="AH838" s="199">
        <f>IFERROR(VLOOKUP('SAP Data'!$C838,'2021 Balance Sheet'!$B$7:$O$1335,'2021 Balance Sheet'!I$2, FALSE),0)</f>
        <v>0</v>
      </c>
      <c r="AI838" s="199">
        <f>IFERROR(VLOOKUP('SAP Data'!$C838,'2021 Balance Sheet'!$B$7:$O$1335,'2021 Balance Sheet'!J$2, FALSE),0)</f>
        <v>0</v>
      </c>
      <c r="AJ838" s="199">
        <f>IFERROR(VLOOKUP('SAP Data'!$C838,'2021 Balance Sheet'!$B$7:$O$1335,'2021 Balance Sheet'!K$2, FALSE),0)</f>
        <v>0</v>
      </c>
      <c r="AK838" s="199">
        <f>IFERROR(VLOOKUP('SAP Data'!$C838,'2021 Balance Sheet'!$B$7:$O$1335,'2021 Balance Sheet'!L$2, FALSE),0)</f>
        <v>0</v>
      </c>
      <c r="AL838" s="199">
        <f>IFERROR(VLOOKUP('SAP Data'!$C838,'2021 Balance Sheet'!$B$7:$O$1335,'2021 Balance Sheet'!M$2, FALSE),0)</f>
        <v>0</v>
      </c>
      <c r="AM838" s="199">
        <f>IFERROR(VLOOKUP('SAP Data'!$C838,'2021 Balance Sheet'!$B$7:$O$1335,'2021 Balance Sheet'!N$2, FALSE),0)</f>
        <v>0</v>
      </c>
      <c r="AN838" s="199">
        <f>IFERROR(VLOOKUP('SAP Data'!$C838,'2021 Balance Sheet'!$B$7:$O$1335,'2021 Balance Sheet'!O$2, FALSE),0)</f>
        <v>0</v>
      </c>
      <c r="AO838" s="198">
        <f t="shared" si="28"/>
        <v>0</v>
      </c>
    </row>
    <row r="839" spans="1:41" ht="15.75" thickBot="1" x14ac:dyDescent="0.3">
      <c r="A839" s="26" t="str">
        <f t="shared" si="29"/>
        <v>502302</v>
      </c>
      <c r="B839" s="150" t="s">
        <v>1845</v>
      </c>
      <c r="C839" s="153" t="s">
        <v>1846</v>
      </c>
      <c r="D839" s="125" t="s">
        <v>1657</v>
      </c>
      <c r="E839" s="140">
        <v>71450.740000000005</v>
      </c>
      <c r="F839" s="140">
        <v>141990.32999999999</v>
      </c>
      <c r="G839" s="140">
        <v>251887.73</v>
      </c>
      <c r="H839" s="140">
        <v>329821.03999999998</v>
      </c>
      <c r="I839" s="140">
        <v>548795.59</v>
      </c>
      <c r="J839" s="140">
        <v>531935.31000000006</v>
      </c>
      <c r="K839" s="140">
        <v>666604.94999999995</v>
      </c>
      <c r="L839" s="140">
        <v>786410.6</v>
      </c>
      <c r="M839" s="140">
        <v>871858.76</v>
      </c>
      <c r="N839" s="140">
        <v>1039012.11</v>
      </c>
      <c r="O839" s="140">
        <v>1153222.28</v>
      </c>
      <c r="P839" s="140">
        <v>1282820.33</v>
      </c>
      <c r="Q839" s="199">
        <v>108399.61</v>
      </c>
      <c r="R839" s="199">
        <v>178791.95</v>
      </c>
      <c r="S839" s="199">
        <v>254666.82</v>
      </c>
      <c r="T839" s="199">
        <v>338859.06</v>
      </c>
      <c r="U839" s="199">
        <v>443485.88</v>
      </c>
      <c r="V839" s="199">
        <v>563388.36</v>
      </c>
      <c r="W839" s="199">
        <v>741964.1</v>
      </c>
      <c r="X839" s="199">
        <v>871861.33</v>
      </c>
      <c r="Y839" s="199">
        <v>993432.06</v>
      </c>
      <c r="Z839" s="199">
        <v>1108935.33</v>
      </c>
      <c r="AA839" s="199">
        <v>1194314.43</v>
      </c>
      <c r="AB839" s="199">
        <v>1271225.5</v>
      </c>
      <c r="AC839" s="199">
        <f>IFERROR(VLOOKUP('SAP Data'!$C839,'2021 Balance Sheet'!$B$7:$O$1335,'2021 Balance Sheet'!D$2, FALSE),0)</f>
        <v>127106.84</v>
      </c>
      <c r="AD839" s="199">
        <f>IFERROR(VLOOKUP('SAP Data'!$C839,'2021 Balance Sheet'!$B$7:$O$1335,'2021 Balance Sheet'!E$2, FALSE),0)</f>
        <v>251408.96</v>
      </c>
      <c r="AE839" s="199">
        <f>IFERROR(VLOOKUP('SAP Data'!$C839,'2021 Balance Sheet'!$B$7:$O$1335,'2021 Balance Sheet'!F$2, FALSE),0)</f>
        <v>320526.82</v>
      </c>
      <c r="AF839" s="199">
        <f>IFERROR(VLOOKUP('SAP Data'!$C839,'2021 Balance Sheet'!$B$7:$O$1335,'2021 Balance Sheet'!G$2, FALSE),0)</f>
        <v>410508.14</v>
      </c>
      <c r="AG839" s="199">
        <f>IFERROR(VLOOKUP('SAP Data'!$C839,'2021 Balance Sheet'!$B$7:$O$1335,'2021 Balance Sheet'!H$2, FALSE),0)</f>
        <v>507284.78</v>
      </c>
      <c r="AH839" s="199">
        <f>IFERROR(VLOOKUP('SAP Data'!$C839,'2021 Balance Sheet'!$B$7:$O$1335,'2021 Balance Sheet'!I$2, FALSE),0)</f>
        <v>626939.30000000005</v>
      </c>
      <c r="AI839" s="199">
        <f>IFERROR(VLOOKUP('SAP Data'!$C839,'2021 Balance Sheet'!$B$7:$O$1335,'2021 Balance Sheet'!J$2, FALSE),0)</f>
        <v>796118.8</v>
      </c>
      <c r="AJ839" s="199">
        <f>IFERROR(VLOOKUP('SAP Data'!$C839,'2021 Balance Sheet'!$B$7:$O$1335,'2021 Balance Sheet'!K$2, FALSE),0)</f>
        <v>868742.7</v>
      </c>
      <c r="AK839" s="199">
        <f>IFERROR(VLOOKUP('SAP Data'!$C839,'2021 Balance Sheet'!$B$7:$O$1335,'2021 Balance Sheet'!L$2, FALSE),0)</f>
        <v>955981.88</v>
      </c>
      <c r="AL839" s="199">
        <f>IFERROR(VLOOKUP('SAP Data'!$C839,'2021 Balance Sheet'!$B$7:$O$1335,'2021 Balance Sheet'!M$2, FALSE),0)</f>
        <v>1011031.69</v>
      </c>
      <c r="AM839" s="199">
        <f>IFERROR(VLOOKUP('SAP Data'!$C839,'2021 Balance Sheet'!$B$7:$O$1335,'2021 Balance Sheet'!N$2, FALSE),0)</f>
        <v>1087178.45</v>
      </c>
      <c r="AN839" s="199">
        <f>IFERROR(VLOOKUP('SAP Data'!$C839,'2021 Balance Sheet'!$B$7:$O$1335,'2021 Balance Sheet'!O$2, FALSE),0)</f>
        <v>1138971.1100000001</v>
      </c>
      <c r="AO839" s="198">
        <f t="shared" si="28"/>
        <v>1271225.5</v>
      </c>
    </row>
    <row r="840" spans="1:41" ht="15.75" thickBot="1" x14ac:dyDescent="0.3">
      <c r="A840" s="26" t="str">
        <f t="shared" si="29"/>
        <v>502330</v>
      </c>
      <c r="B840" s="150" t="s">
        <v>1847</v>
      </c>
      <c r="C840" s="153" t="s">
        <v>1848</v>
      </c>
      <c r="D840" s="125" t="s">
        <v>1657</v>
      </c>
      <c r="E840" s="139">
        <v>0</v>
      </c>
      <c r="F840" s="139">
        <v>41510.550000000003</v>
      </c>
      <c r="G840" s="139">
        <v>41510.550000000003</v>
      </c>
      <c r="H840" s="139">
        <v>41510.550000000003</v>
      </c>
      <c r="I840" s="139">
        <v>41510.550000000003</v>
      </c>
      <c r="J840" s="139">
        <v>41510.550000000003</v>
      </c>
      <c r="K840" s="139">
        <v>41510.550000000003</v>
      </c>
      <c r="L840" s="139">
        <v>41510.550000000003</v>
      </c>
      <c r="M840" s="139">
        <v>41510.550000000003</v>
      </c>
      <c r="N840" s="139">
        <v>41510.550000000003</v>
      </c>
      <c r="O840" s="139">
        <v>41510.550000000003</v>
      </c>
      <c r="P840" s="139">
        <v>41510.550000000003</v>
      </c>
      <c r="Q840" s="199">
        <v>0</v>
      </c>
      <c r="R840" s="199">
        <v>0</v>
      </c>
      <c r="S840" s="199">
        <v>0</v>
      </c>
      <c r="T840" s="199">
        <v>0</v>
      </c>
      <c r="U840" s="199">
        <v>0</v>
      </c>
      <c r="V840" s="199">
        <v>0</v>
      </c>
      <c r="W840" s="199">
        <v>0</v>
      </c>
      <c r="X840" s="199">
        <v>0</v>
      </c>
      <c r="Y840" s="199">
        <v>0</v>
      </c>
      <c r="Z840" s="199">
        <v>140</v>
      </c>
      <c r="AA840" s="199">
        <v>140</v>
      </c>
      <c r="AB840" s="199">
        <v>140</v>
      </c>
      <c r="AC840" s="199">
        <f>IFERROR(VLOOKUP('SAP Data'!$C840,'2021 Balance Sheet'!$B$7:$O$1335,'2021 Balance Sheet'!D$2, FALSE),0)</f>
        <v>0</v>
      </c>
      <c r="AD840" s="199">
        <f>IFERROR(VLOOKUP('SAP Data'!$C840,'2021 Balance Sheet'!$B$7:$O$1335,'2021 Balance Sheet'!E$2, FALSE),0)</f>
        <v>0</v>
      </c>
      <c r="AE840" s="199">
        <f>IFERROR(VLOOKUP('SAP Data'!$C840,'2021 Balance Sheet'!$B$7:$O$1335,'2021 Balance Sheet'!F$2, FALSE),0)</f>
        <v>0</v>
      </c>
      <c r="AF840" s="199">
        <f>IFERROR(VLOOKUP('SAP Data'!$C840,'2021 Balance Sheet'!$B$7:$O$1335,'2021 Balance Sheet'!G$2, FALSE),0)</f>
        <v>0</v>
      </c>
      <c r="AG840" s="199">
        <f>IFERROR(VLOOKUP('SAP Data'!$C840,'2021 Balance Sheet'!$B$7:$O$1335,'2021 Balance Sheet'!H$2, FALSE),0)</f>
        <v>0</v>
      </c>
      <c r="AH840" s="199">
        <f>IFERROR(VLOOKUP('SAP Data'!$C840,'2021 Balance Sheet'!$B$7:$O$1335,'2021 Balance Sheet'!I$2, FALSE),0)</f>
        <v>0</v>
      </c>
      <c r="AI840" s="199">
        <f>IFERROR(VLOOKUP('SAP Data'!$C840,'2021 Balance Sheet'!$B$7:$O$1335,'2021 Balance Sheet'!J$2, FALSE),0)</f>
        <v>0</v>
      </c>
      <c r="AJ840" s="199">
        <f>IFERROR(VLOOKUP('SAP Data'!$C840,'2021 Balance Sheet'!$B$7:$O$1335,'2021 Balance Sheet'!K$2, FALSE),0)</f>
        <v>0</v>
      </c>
      <c r="AK840" s="199">
        <f>IFERROR(VLOOKUP('SAP Data'!$C840,'2021 Balance Sheet'!$B$7:$O$1335,'2021 Balance Sheet'!L$2, FALSE),0)</f>
        <v>0</v>
      </c>
      <c r="AL840" s="199">
        <f>IFERROR(VLOOKUP('SAP Data'!$C840,'2021 Balance Sheet'!$B$7:$O$1335,'2021 Balance Sheet'!M$2, FALSE),0)</f>
        <v>0</v>
      </c>
      <c r="AM840" s="199">
        <f>IFERROR(VLOOKUP('SAP Data'!$C840,'2021 Balance Sheet'!$B$7:$O$1335,'2021 Balance Sheet'!N$2, FALSE),0)</f>
        <v>0</v>
      </c>
      <c r="AN840" s="199">
        <f>IFERROR(VLOOKUP('SAP Data'!$C840,'2021 Balance Sheet'!$B$7:$O$1335,'2021 Balance Sheet'!O$2, FALSE),0)</f>
        <v>0</v>
      </c>
      <c r="AO840" s="198">
        <f t="shared" si="28"/>
        <v>140</v>
      </c>
    </row>
    <row r="841" spans="1:41" ht="15.75" thickBot="1" x14ac:dyDescent="0.3">
      <c r="A841" s="26" t="str">
        <f t="shared" si="29"/>
        <v>502350</v>
      </c>
      <c r="B841" s="150" t="s">
        <v>3431</v>
      </c>
      <c r="C841" s="153" t="s">
        <v>3432</v>
      </c>
      <c r="D841" s="125"/>
      <c r="E841" s="139"/>
      <c r="F841" s="139"/>
      <c r="G841" s="139"/>
      <c r="H841" s="139"/>
      <c r="I841" s="139"/>
      <c r="J841" s="139"/>
      <c r="K841" s="139"/>
      <c r="L841" s="139"/>
      <c r="M841" s="139"/>
      <c r="N841" s="139"/>
      <c r="O841" s="139"/>
      <c r="P841" s="139"/>
      <c r="Q841" s="199">
        <v>0</v>
      </c>
      <c r="R841" s="199">
        <v>0</v>
      </c>
      <c r="S841" s="199">
        <v>0</v>
      </c>
      <c r="T841" s="199">
        <v>0</v>
      </c>
      <c r="U841" s="199">
        <v>0</v>
      </c>
      <c r="V841" s="199">
        <v>0</v>
      </c>
      <c r="W841" s="199">
        <v>0</v>
      </c>
      <c r="X841" s="199">
        <v>0</v>
      </c>
      <c r="Y841" s="199">
        <v>0</v>
      </c>
      <c r="Z841" s="199">
        <v>0</v>
      </c>
      <c r="AA841" s="199">
        <v>0</v>
      </c>
      <c r="AB841" s="199">
        <v>0</v>
      </c>
      <c r="AC841" s="199">
        <f>IFERROR(VLOOKUP('SAP Data'!$C841,'2021 Balance Sheet'!$B$7:$O$1335,'2021 Balance Sheet'!D$2, FALSE),0)</f>
        <v>0</v>
      </c>
      <c r="AD841" s="199">
        <f>IFERROR(VLOOKUP('SAP Data'!$C841,'2021 Balance Sheet'!$B$7:$O$1335,'2021 Balance Sheet'!E$2, FALSE),0)</f>
        <v>0</v>
      </c>
      <c r="AE841" s="199">
        <f>IFERROR(VLOOKUP('SAP Data'!$C841,'2021 Balance Sheet'!$B$7:$O$1335,'2021 Balance Sheet'!F$2, FALSE),0)</f>
        <v>0</v>
      </c>
      <c r="AF841" s="199">
        <f>IFERROR(VLOOKUP('SAP Data'!$C841,'2021 Balance Sheet'!$B$7:$O$1335,'2021 Balance Sheet'!G$2, FALSE),0)</f>
        <v>0</v>
      </c>
      <c r="AG841" s="199">
        <f>IFERROR(VLOOKUP('SAP Data'!$C841,'2021 Balance Sheet'!$B$7:$O$1335,'2021 Balance Sheet'!H$2, FALSE),0)</f>
        <v>0</v>
      </c>
      <c r="AH841" s="199">
        <f>IFERROR(VLOOKUP('SAP Data'!$C841,'2021 Balance Sheet'!$B$7:$O$1335,'2021 Balance Sheet'!I$2, FALSE),0)</f>
        <v>0</v>
      </c>
      <c r="AI841" s="199">
        <f>IFERROR(VLOOKUP('SAP Data'!$C841,'2021 Balance Sheet'!$B$7:$O$1335,'2021 Balance Sheet'!J$2, FALSE),0)</f>
        <v>0</v>
      </c>
      <c r="AJ841" s="199">
        <f>IFERROR(VLOOKUP('SAP Data'!$C841,'2021 Balance Sheet'!$B$7:$O$1335,'2021 Balance Sheet'!K$2, FALSE),0)</f>
        <v>0</v>
      </c>
      <c r="AK841" s="199">
        <f>IFERROR(VLOOKUP('SAP Data'!$C841,'2021 Balance Sheet'!$B$7:$O$1335,'2021 Balance Sheet'!L$2, FALSE),0)</f>
        <v>0</v>
      </c>
      <c r="AL841" s="199">
        <f>IFERROR(VLOOKUP('SAP Data'!$C841,'2021 Balance Sheet'!$B$7:$O$1335,'2021 Balance Sheet'!M$2, FALSE),0)</f>
        <v>0</v>
      </c>
      <c r="AM841" s="199">
        <f>IFERROR(VLOOKUP('SAP Data'!$C841,'2021 Balance Sheet'!$B$7:$O$1335,'2021 Balance Sheet'!N$2, FALSE),0)</f>
        <v>0</v>
      </c>
      <c r="AN841" s="199">
        <f>IFERROR(VLOOKUP('SAP Data'!$C841,'2021 Balance Sheet'!$B$7:$O$1335,'2021 Balance Sheet'!O$2, FALSE),0)</f>
        <v>0</v>
      </c>
      <c r="AO841" s="198">
        <f t="shared" si="28"/>
        <v>0</v>
      </c>
    </row>
    <row r="842" spans="1:41" ht="15.75" thickBot="1" x14ac:dyDescent="0.3">
      <c r="A842" s="26" t="str">
        <f t="shared" si="29"/>
        <v>502357</v>
      </c>
      <c r="B842" s="150" t="s">
        <v>1849</v>
      </c>
      <c r="C842" s="153" t="s">
        <v>1850</v>
      </c>
      <c r="D842" s="125" t="s">
        <v>1657</v>
      </c>
      <c r="E842" s="140">
        <v>18970.21</v>
      </c>
      <c r="F842" s="140">
        <v>26819.599999999999</v>
      </c>
      <c r="G842" s="140">
        <v>33667.69</v>
      </c>
      <c r="H842" s="140">
        <v>56063.91</v>
      </c>
      <c r="I842" s="140">
        <v>67057.34</v>
      </c>
      <c r="J842" s="140">
        <v>69350.070000000007</v>
      </c>
      <c r="K842" s="140">
        <v>72009.66</v>
      </c>
      <c r="L842" s="140">
        <v>71586.53</v>
      </c>
      <c r="M842" s="140">
        <v>77135.61</v>
      </c>
      <c r="N842" s="140">
        <v>77729.25</v>
      </c>
      <c r="O842" s="140">
        <v>96819.43</v>
      </c>
      <c r="P842" s="140">
        <v>100928.7</v>
      </c>
      <c r="Q842" s="199">
        <v>6019.46</v>
      </c>
      <c r="R842" s="199">
        <v>11187.44</v>
      </c>
      <c r="S842" s="199">
        <v>18915.64</v>
      </c>
      <c r="T842" s="199">
        <v>29630.53</v>
      </c>
      <c r="U842" s="199">
        <v>37739.870000000003</v>
      </c>
      <c r="V842" s="199">
        <v>62504</v>
      </c>
      <c r="W842" s="199">
        <v>77388.61</v>
      </c>
      <c r="X842" s="199">
        <v>84697.47</v>
      </c>
      <c r="Y842" s="199">
        <v>80168.92</v>
      </c>
      <c r="Z842" s="199">
        <v>95547.25</v>
      </c>
      <c r="AA842" s="199">
        <v>99619.82</v>
      </c>
      <c r="AB842" s="199">
        <v>101383.85</v>
      </c>
      <c r="AC842" s="199">
        <f>IFERROR(VLOOKUP('SAP Data'!$C842,'2021 Balance Sheet'!$B$7:$O$1335,'2021 Balance Sheet'!D$2, FALSE),0)</f>
        <v>7371.64</v>
      </c>
      <c r="AD842" s="199">
        <f>IFERROR(VLOOKUP('SAP Data'!$C842,'2021 Balance Sheet'!$B$7:$O$1335,'2021 Balance Sheet'!E$2, FALSE),0)</f>
        <v>13380.85</v>
      </c>
      <c r="AE842" s="199">
        <f>IFERROR(VLOOKUP('SAP Data'!$C842,'2021 Balance Sheet'!$B$7:$O$1335,'2021 Balance Sheet'!F$2, FALSE),0)</f>
        <v>19005.09</v>
      </c>
      <c r="AF842" s="199">
        <f>IFERROR(VLOOKUP('SAP Data'!$C842,'2021 Balance Sheet'!$B$7:$O$1335,'2021 Balance Sheet'!G$2, FALSE),0)</f>
        <v>19049.8</v>
      </c>
      <c r="AG842" s="199">
        <f>IFERROR(VLOOKUP('SAP Data'!$C842,'2021 Balance Sheet'!$B$7:$O$1335,'2021 Balance Sheet'!H$2, FALSE),0)</f>
        <v>26495.119999999999</v>
      </c>
      <c r="AH842" s="199">
        <f>IFERROR(VLOOKUP('SAP Data'!$C842,'2021 Balance Sheet'!$B$7:$O$1335,'2021 Balance Sheet'!I$2, FALSE),0)</f>
        <v>29367.22</v>
      </c>
      <c r="AI842" s="199">
        <f>IFERROR(VLOOKUP('SAP Data'!$C842,'2021 Balance Sheet'!$B$7:$O$1335,'2021 Balance Sheet'!J$2, FALSE),0)</f>
        <v>31932.78</v>
      </c>
      <c r="AJ842" s="199">
        <f>IFERROR(VLOOKUP('SAP Data'!$C842,'2021 Balance Sheet'!$B$7:$O$1335,'2021 Balance Sheet'!K$2, FALSE),0)</f>
        <v>32357.06</v>
      </c>
      <c r="AK842" s="199">
        <f>IFERROR(VLOOKUP('SAP Data'!$C842,'2021 Balance Sheet'!$B$7:$O$1335,'2021 Balance Sheet'!L$2, FALSE),0)</f>
        <v>35420.44</v>
      </c>
      <c r="AL842" s="199">
        <f>IFERROR(VLOOKUP('SAP Data'!$C842,'2021 Balance Sheet'!$B$7:$O$1335,'2021 Balance Sheet'!M$2, FALSE),0)</f>
        <v>39435.86</v>
      </c>
      <c r="AM842" s="199">
        <f>IFERROR(VLOOKUP('SAP Data'!$C842,'2021 Balance Sheet'!$B$7:$O$1335,'2021 Balance Sheet'!N$2, FALSE),0)</f>
        <v>42995.42</v>
      </c>
      <c r="AN842" s="199">
        <f>IFERROR(VLOOKUP('SAP Data'!$C842,'2021 Balance Sheet'!$B$7:$O$1335,'2021 Balance Sheet'!O$2, FALSE),0)</f>
        <v>42995.42</v>
      </c>
      <c r="AO842" s="198">
        <f t="shared" si="28"/>
        <v>101383.85</v>
      </c>
    </row>
    <row r="843" spans="1:41" ht="15.75" thickBot="1" x14ac:dyDescent="0.3">
      <c r="A843" s="26" t="str">
        <f t="shared" si="29"/>
        <v>502360</v>
      </c>
      <c r="B843" s="150" t="s">
        <v>2778</v>
      </c>
      <c r="C843" s="153" t="s">
        <v>2779</v>
      </c>
      <c r="D843" s="125" t="s">
        <v>1657</v>
      </c>
      <c r="E843" s="139">
        <v>365905.42</v>
      </c>
      <c r="F843" s="139">
        <v>757271.36</v>
      </c>
      <c r="G843" s="139">
        <v>1142302.97</v>
      </c>
      <c r="H843" s="139">
        <v>1527334.58</v>
      </c>
      <c r="I843" s="139">
        <v>1912366.19</v>
      </c>
      <c r="J843" s="139">
        <v>2297397.7999999998</v>
      </c>
      <c r="K843" s="139">
        <v>2682429.41</v>
      </c>
      <c r="L843" s="139">
        <v>3067461.02</v>
      </c>
      <c r="M843" s="139">
        <v>3455247.83</v>
      </c>
      <c r="N843" s="139">
        <v>3843034.64</v>
      </c>
      <c r="O843" s="139">
        <v>4230821.45</v>
      </c>
      <c r="P843" s="139">
        <v>4620149.1900000004</v>
      </c>
      <c r="Q843" s="199">
        <v>389579.03</v>
      </c>
      <c r="R843" s="199">
        <v>801572.96</v>
      </c>
      <c r="S843" s="199">
        <v>1202359.44</v>
      </c>
      <c r="T843" s="199">
        <v>1605931.37</v>
      </c>
      <c r="U843" s="199">
        <v>1944949.93</v>
      </c>
      <c r="V843" s="199">
        <v>2116197.09</v>
      </c>
      <c r="W843" s="199">
        <v>2196106.15</v>
      </c>
      <c r="X843" s="199">
        <v>2298514.17</v>
      </c>
      <c r="Y843" s="199">
        <v>2861827.18</v>
      </c>
      <c r="Z843" s="199">
        <v>3425140.19</v>
      </c>
      <c r="AA843" s="199">
        <v>3988453.2</v>
      </c>
      <c r="AB843" s="199">
        <v>4380672.25</v>
      </c>
      <c r="AC843" s="199">
        <f>IFERROR(VLOOKUP('SAP Data'!$C843,'2021 Balance Sheet'!$B$7:$O$1335,'2021 Balance Sheet'!D$2, FALSE),0)</f>
        <v>558264.36</v>
      </c>
      <c r="AD843" s="199">
        <f>IFERROR(VLOOKUP('SAP Data'!$C843,'2021 Balance Sheet'!$B$7:$O$1335,'2021 Balance Sheet'!E$2, FALSE),0)</f>
        <v>1116528.72</v>
      </c>
      <c r="AE843" s="199">
        <f>IFERROR(VLOOKUP('SAP Data'!$C843,'2021 Balance Sheet'!$B$7:$O$1335,'2021 Balance Sheet'!F$2, FALSE),0)</f>
        <v>1677840.61</v>
      </c>
      <c r="AF843" s="199">
        <f>IFERROR(VLOOKUP('SAP Data'!$C843,'2021 Balance Sheet'!$B$7:$O$1335,'2021 Balance Sheet'!G$2, FALSE),0)</f>
        <v>2243723.7999999998</v>
      </c>
      <c r="AG843" s="199">
        <f>IFERROR(VLOOKUP('SAP Data'!$C843,'2021 Balance Sheet'!$B$7:$O$1335,'2021 Balance Sheet'!H$2, FALSE),0)</f>
        <v>2809606.99</v>
      </c>
      <c r="AH843" s="199">
        <f>IFERROR(VLOOKUP('SAP Data'!$C843,'2021 Balance Sheet'!$B$7:$O$1335,'2021 Balance Sheet'!I$2, FALSE),0)</f>
        <v>3388037.18</v>
      </c>
      <c r="AI843" s="199">
        <f>IFERROR(VLOOKUP('SAP Data'!$C843,'2021 Balance Sheet'!$B$7:$O$1335,'2021 Balance Sheet'!J$2, FALSE),0)</f>
        <v>3966467.37</v>
      </c>
      <c r="AJ843" s="199">
        <f>IFERROR(VLOOKUP('SAP Data'!$C843,'2021 Balance Sheet'!$B$7:$O$1335,'2021 Balance Sheet'!K$2, FALSE),0)</f>
        <v>4544897.5599999996</v>
      </c>
      <c r="AK843" s="199">
        <f>IFERROR(VLOOKUP('SAP Data'!$C843,'2021 Balance Sheet'!$B$7:$O$1335,'2021 Balance Sheet'!L$2, FALSE),0)</f>
        <v>5123327.75</v>
      </c>
      <c r="AL843" s="199">
        <f>IFERROR(VLOOKUP('SAP Data'!$C843,'2021 Balance Sheet'!$B$7:$O$1335,'2021 Balance Sheet'!M$2, FALSE),0)</f>
        <v>5701929.7400000002</v>
      </c>
      <c r="AM843" s="199">
        <f>IFERROR(VLOOKUP('SAP Data'!$C843,'2021 Balance Sheet'!$B$7:$O$1335,'2021 Balance Sheet'!N$2, FALSE),0)</f>
        <v>6280531.7300000004</v>
      </c>
      <c r="AN843" s="199">
        <f>IFERROR(VLOOKUP('SAP Data'!$C843,'2021 Balance Sheet'!$B$7:$O$1335,'2021 Balance Sheet'!O$2, FALSE),0)</f>
        <v>6859133.7699999996</v>
      </c>
      <c r="AO843" s="198">
        <f t="shared" si="28"/>
        <v>4380672.25</v>
      </c>
    </row>
    <row r="844" spans="1:41" ht="15.75" thickBot="1" x14ac:dyDescent="0.3">
      <c r="A844" s="26" t="str">
        <f t="shared" si="29"/>
        <v>502362</v>
      </c>
      <c r="B844" s="150" t="s">
        <v>2780</v>
      </c>
      <c r="C844" s="153" t="s">
        <v>2781</v>
      </c>
      <c r="D844" s="125" t="s">
        <v>1657</v>
      </c>
      <c r="E844" s="140">
        <v>5064.83</v>
      </c>
      <c r="F844" s="140">
        <v>5064.83</v>
      </c>
      <c r="G844" s="140">
        <v>5582.83</v>
      </c>
      <c r="H844" s="140">
        <v>14281.93</v>
      </c>
      <c r="I844" s="140">
        <v>38752.21</v>
      </c>
      <c r="J844" s="140">
        <v>47380.23</v>
      </c>
      <c r="K844" s="140">
        <v>56147.26</v>
      </c>
      <c r="L844" s="140">
        <v>64787.16</v>
      </c>
      <c r="M844" s="140">
        <v>73662.89</v>
      </c>
      <c r="N844" s="140">
        <v>82326.77</v>
      </c>
      <c r="O844" s="140">
        <v>90869</v>
      </c>
      <c r="P844" s="140">
        <v>99369.24</v>
      </c>
      <c r="Q844" s="199">
        <v>4050.46</v>
      </c>
      <c r="R844" s="199">
        <v>8065.64</v>
      </c>
      <c r="S844" s="199">
        <v>12208.99</v>
      </c>
      <c r="T844" s="199">
        <v>38482.089999999997</v>
      </c>
      <c r="U844" s="199">
        <v>42269.04</v>
      </c>
      <c r="V844" s="199">
        <v>135461.34</v>
      </c>
      <c r="W844" s="199">
        <v>362878.43</v>
      </c>
      <c r="X844" s="199">
        <v>518820.43</v>
      </c>
      <c r="Y844" s="199">
        <v>345577.21</v>
      </c>
      <c r="Z844" s="199">
        <v>363747.36</v>
      </c>
      <c r="AA844" s="199">
        <v>444129.01</v>
      </c>
      <c r="AB844" s="199">
        <v>544807.57999999996</v>
      </c>
      <c r="AC844" s="199">
        <f>IFERROR(VLOOKUP('SAP Data'!$C844,'2021 Balance Sheet'!$B$7:$O$1335,'2021 Balance Sheet'!D$2, FALSE),0)</f>
        <v>117340.41</v>
      </c>
      <c r="AD844" s="199">
        <f>IFERROR(VLOOKUP('SAP Data'!$C844,'2021 Balance Sheet'!$B$7:$O$1335,'2021 Balance Sheet'!E$2, FALSE),0)</f>
        <v>259585.69</v>
      </c>
      <c r="AE844" s="199">
        <f>IFERROR(VLOOKUP('SAP Data'!$C844,'2021 Balance Sheet'!$B$7:$O$1335,'2021 Balance Sheet'!F$2, FALSE),0)</f>
        <v>332912.21999999997</v>
      </c>
      <c r="AF844" s="199">
        <f>IFERROR(VLOOKUP('SAP Data'!$C844,'2021 Balance Sheet'!$B$7:$O$1335,'2021 Balance Sheet'!G$2, FALSE),0)</f>
        <v>516606.12</v>
      </c>
      <c r="AG844" s="199">
        <f>IFERROR(VLOOKUP('SAP Data'!$C844,'2021 Balance Sheet'!$B$7:$O$1335,'2021 Balance Sheet'!H$2, FALSE),0)</f>
        <v>659432.53</v>
      </c>
      <c r="AH844" s="199">
        <f>IFERROR(VLOOKUP('SAP Data'!$C844,'2021 Balance Sheet'!$B$7:$O$1335,'2021 Balance Sheet'!I$2, FALSE),0)</f>
        <v>802256.99</v>
      </c>
      <c r="AI844" s="199">
        <f>IFERROR(VLOOKUP('SAP Data'!$C844,'2021 Balance Sheet'!$B$7:$O$1335,'2021 Balance Sheet'!J$2, FALSE),0)</f>
        <v>944446.84</v>
      </c>
      <c r="AJ844" s="199">
        <f>IFERROR(VLOOKUP('SAP Data'!$C844,'2021 Balance Sheet'!$B$7:$O$1335,'2021 Balance Sheet'!K$2, FALSE),0)</f>
        <v>1088061.3500000001</v>
      </c>
      <c r="AK844" s="199">
        <f>IFERROR(VLOOKUP('SAP Data'!$C844,'2021 Balance Sheet'!$B$7:$O$1335,'2021 Balance Sheet'!L$2, FALSE),0)</f>
        <v>1231709.93</v>
      </c>
      <c r="AL844" s="199">
        <f>IFERROR(VLOOKUP('SAP Data'!$C844,'2021 Balance Sheet'!$B$7:$O$1335,'2021 Balance Sheet'!M$2, FALSE),0)</f>
        <v>1374051.42</v>
      </c>
      <c r="AM844" s="199">
        <f>IFERROR(VLOOKUP('SAP Data'!$C844,'2021 Balance Sheet'!$B$7:$O$1335,'2021 Balance Sheet'!N$2, FALSE),0)</f>
        <v>1516637.24</v>
      </c>
      <c r="AN844" s="199">
        <f>IFERROR(VLOOKUP('SAP Data'!$C844,'2021 Balance Sheet'!$B$7:$O$1335,'2021 Balance Sheet'!O$2, FALSE),0)</f>
        <v>1660782.26</v>
      </c>
      <c r="AO844" s="198">
        <f t="shared" si="28"/>
        <v>544807.57999999996</v>
      </c>
    </row>
    <row r="845" spans="1:41" ht="15.75" thickBot="1" x14ac:dyDescent="0.3">
      <c r="A845" s="26" t="str">
        <f t="shared" si="29"/>
        <v>502390</v>
      </c>
      <c r="B845" s="150" t="s">
        <v>1851</v>
      </c>
      <c r="C845" s="153" t="s">
        <v>1852</v>
      </c>
      <c r="D845" s="125" t="s">
        <v>1657</v>
      </c>
      <c r="E845" s="139">
        <v>77262.84</v>
      </c>
      <c r="F845" s="139">
        <v>104183.71</v>
      </c>
      <c r="G845" s="139">
        <v>175079.3</v>
      </c>
      <c r="H845" s="139">
        <v>202776.35</v>
      </c>
      <c r="I845" s="139">
        <v>229842.39</v>
      </c>
      <c r="J845" s="139">
        <v>256908.43</v>
      </c>
      <c r="K845" s="139">
        <v>295965.11</v>
      </c>
      <c r="L845" s="139">
        <v>329708.61</v>
      </c>
      <c r="M845" s="139">
        <v>393472.62</v>
      </c>
      <c r="N845" s="139">
        <v>480326.18</v>
      </c>
      <c r="O845" s="139">
        <v>569395.31000000006</v>
      </c>
      <c r="P845" s="139">
        <v>596461.35</v>
      </c>
      <c r="Q845" s="199">
        <v>27645.91</v>
      </c>
      <c r="R845" s="199">
        <v>106516.52</v>
      </c>
      <c r="S845" s="199">
        <v>190993.83</v>
      </c>
      <c r="T845" s="199">
        <v>225548.03</v>
      </c>
      <c r="U845" s="199">
        <v>251899.49</v>
      </c>
      <c r="V845" s="199">
        <v>278250.95</v>
      </c>
      <c r="W845" s="199">
        <v>311369.90999999997</v>
      </c>
      <c r="X845" s="199">
        <v>339056.93</v>
      </c>
      <c r="Y845" s="199">
        <v>402602.2</v>
      </c>
      <c r="Z845" s="199">
        <v>521444.33</v>
      </c>
      <c r="AA845" s="199">
        <v>562337.9</v>
      </c>
      <c r="AB845" s="199">
        <v>590203.99</v>
      </c>
      <c r="AC845" s="199">
        <f>IFERROR(VLOOKUP('SAP Data'!$C845,'2021 Balance Sheet'!$B$7:$O$1335,'2021 Balance Sheet'!D$2, FALSE),0)</f>
        <v>79362.55</v>
      </c>
      <c r="AD845" s="199">
        <f>IFERROR(VLOOKUP('SAP Data'!$C845,'2021 Balance Sheet'!$B$7:$O$1335,'2021 Balance Sheet'!E$2, FALSE),0)</f>
        <v>107488.68</v>
      </c>
      <c r="AE845" s="199">
        <f>IFERROR(VLOOKUP('SAP Data'!$C845,'2021 Balance Sheet'!$B$7:$O$1335,'2021 Balance Sheet'!F$2, FALSE),0)</f>
        <v>196685.72</v>
      </c>
      <c r="AF845" s="199">
        <f>IFERROR(VLOOKUP('SAP Data'!$C845,'2021 Balance Sheet'!$B$7:$O$1335,'2021 Balance Sheet'!G$2, FALSE),0)</f>
        <v>230746.45</v>
      </c>
      <c r="AG845" s="199">
        <f>IFERROR(VLOOKUP('SAP Data'!$C845,'2021 Balance Sheet'!$B$7:$O$1335,'2021 Balance Sheet'!H$2, FALSE),0)</f>
        <v>258872.58</v>
      </c>
      <c r="AH845" s="199">
        <f>IFERROR(VLOOKUP('SAP Data'!$C845,'2021 Balance Sheet'!$B$7:$O$1335,'2021 Balance Sheet'!I$2, FALSE),0)</f>
        <v>286998.71000000002</v>
      </c>
      <c r="AI845" s="199">
        <f>IFERROR(VLOOKUP('SAP Data'!$C845,'2021 Balance Sheet'!$B$7:$O$1335,'2021 Balance Sheet'!J$2, FALSE),0)</f>
        <v>321544.48</v>
      </c>
      <c r="AJ845" s="199">
        <f>IFERROR(VLOOKUP('SAP Data'!$C845,'2021 Balance Sheet'!$B$7:$O$1335,'2021 Balance Sheet'!K$2, FALSE),0)</f>
        <v>351022.25</v>
      </c>
      <c r="AK845" s="199">
        <f>IFERROR(VLOOKUP('SAP Data'!$C845,'2021 Balance Sheet'!$B$7:$O$1335,'2021 Balance Sheet'!L$2, FALSE),0)</f>
        <v>379148.38</v>
      </c>
      <c r="AL845" s="199">
        <f>IFERROR(VLOOKUP('SAP Data'!$C845,'2021 Balance Sheet'!$B$7:$O$1335,'2021 Balance Sheet'!M$2, FALSE),0)</f>
        <v>510046.46</v>
      </c>
      <c r="AM845" s="199">
        <f>IFERROR(VLOOKUP('SAP Data'!$C845,'2021 Balance Sheet'!$B$7:$O$1335,'2021 Balance Sheet'!N$2, FALSE),0)</f>
        <v>600541.18000000005</v>
      </c>
      <c r="AN845" s="199">
        <f>IFERROR(VLOOKUP('SAP Data'!$C845,'2021 Balance Sheet'!$B$7:$O$1335,'2021 Balance Sheet'!O$2, FALSE),0)</f>
        <v>685736.14</v>
      </c>
      <c r="AO845" s="198">
        <f t="shared" si="28"/>
        <v>590203.99</v>
      </c>
    </row>
    <row r="846" spans="1:41" ht="15.75" thickBot="1" x14ac:dyDescent="0.3">
      <c r="A846" s="26" t="str">
        <f t="shared" si="29"/>
        <v>502400</v>
      </c>
      <c r="B846" s="150" t="s">
        <v>1853</v>
      </c>
      <c r="C846" s="153" t="s">
        <v>1854</v>
      </c>
      <c r="D846" s="125" t="s">
        <v>1657</v>
      </c>
      <c r="E846" s="140">
        <v>418719.87</v>
      </c>
      <c r="F846" s="140">
        <v>1185862.23</v>
      </c>
      <c r="G846" s="140">
        <v>1621967.52</v>
      </c>
      <c r="H846" s="140">
        <v>1991168.59</v>
      </c>
      <c r="I846" s="140">
        <v>2415318.21</v>
      </c>
      <c r="J846" s="140">
        <v>3186723.96</v>
      </c>
      <c r="K846" s="140">
        <v>3818813.24</v>
      </c>
      <c r="L846" s="140">
        <v>4614565.63</v>
      </c>
      <c r="M846" s="140">
        <v>-8757210.3200000003</v>
      </c>
      <c r="N846" s="140">
        <v>-7838023.4199999999</v>
      </c>
      <c r="O846" s="140">
        <v>-6508521.8200000003</v>
      </c>
      <c r="P846" s="140">
        <v>-5993748.5099999998</v>
      </c>
      <c r="Q846" s="199">
        <v>308899.83</v>
      </c>
      <c r="R846" s="199">
        <v>810893.76</v>
      </c>
      <c r="S846" s="199">
        <v>1118561.77</v>
      </c>
      <c r="T846" s="199">
        <v>1789041.48</v>
      </c>
      <c r="U846" s="199">
        <v>1924346.55</v>
      </c>
      <c r="V846" s="199">
        <v>2083479.08</v>
      </c>
      <c r="W846" s="199">
        <v>2168908.9900000002</v>
      </c>
      <c r="X846" s="199">
        <v>2330921.58</v>
      </c>
      <c r="Y846" s="199">
        <v>-12961454.4</v>
      </c>
      <c r="Z846" s="199">
        <v>-12840282.380000001</v>
      </c>
      <c r="AA846" s="199">
        <v>-12871009.51</v>
      </c>
      <c r="AB846" s="199">
        <v>-11691840.369999999</v>
      </c>
      <c r="AC846" s="199">
        <f>IFERROR(VLOOKUP('SAP Data'!$C846,'2021 Balance Sheet'!$B$7:$O$1335,'2021 Balance Sheet'!D$2, FALSE),0)</f>
        <v>341541.43</v>
      </c>
      <c r="AD846" s="199">
        <f>IFERROR(VLOOKUP('SAP Data'!$C846,'2021 Balance Sheet'!$B$7:$O$1335,'2021 Balance Sheet'!E$2, FALSE),0)</f>
        <v>400347.89</v>
      </c>
      <c r="AE846" s="199">
        <f>IFERROR(VLOOKUP('SAP Data'!$C846,'2021 Balance Sheet'!$B$7:$O$1335,'2021 Balance Sheet'!F$2, FALSE),0)</f>
        <v>798996.06</v>
      </c>
      <c r="AF846" s="199">
        <f>IFERROR(VLOOKUP('SAP Data'!$C846,'2021 Balance Sheet'!$B$7:$O$1335,'2021 Balance Sheet'!G$2, FALSE),0)</f>
        <v>1528005.74</v>
      </c>
      <c r="AG846" s="199">
        <f>IFERROR(VLOOKUP('SAP Data'!$C846,'2021 Balance Sheet'!$B$7:$O$1335,'2021 Balance Sheet'!H$2, FALSE),0)</f>
        <v>2089549.97</v>
      </c>
      <c r="AH846" s="199">
        <f>IFERROR(VLOOKUP('SAP Data'!$C846,'2021 Balance Sheet'!$B$7:$O$1335,'2021 Balance Sheet'!I$2, FALSE),0)</f>
        <v>2700816.33</v>
      </c>
      <c r="AI846" s="199">
        <f>IFERROR(VLOOKUP('SAP Data'!$C846,'2021 Balance Sheet'!$B$7:$O$1335,'2021 Balance Sheet'!J$2, FALSE),0)</f>
        <v>3244104.93</v>
      </c>
      <c r="AJ846" s="199">
        <f>IFERROR(VLOOKUP('SAP Data'!$C846,'2021 Balance Sheet'!$B$7:$O$1335,'2021 Balance Sheet'!K$2, FALSE),0)</f>
        <v>3668772.43</v>
      </c>
      <c r="AK846" s="199">
        <f>IFERROR(VLOOKUP('SAP Data'!$C846,'2021 Balance Sheet'!$B$7:$O$1335,'2021 Balance Sheet'!L$2, FALSE),0)</f>
        <v>-24129584.91</v>
      </c>
      <c r="AL846" s="199">
        <f>IFERROR(VLOOKUP('SAP Data'!$C846,'2021 Balance Sheet'!$B$7:$O$1335,'2021 Balance Sheet'!M$2, FALSE),0)</f>
        <v>-23358165.219999999</v>
      </c>
      <c r="AM846" s="199">
        <f>IFERROR(VLOOKUP('SAP Data'!$C846,'2021 Balance Sheet'!$B$7:$O$1335,'2021 Balance Sheet'!N$2, FALSE),0)</f>
        <v>-22670491.219999999</v>
      </c>
      <c r="AN846" s="199">
        <f>IFERROR(VLOOKUP('SAP Data'!$C846,'2021 Balance Sheet'!$B$7:$O$1335,'2021 Balance Sheet'!O$2, FALSE),0)</f>
        <v>-21961032.75</v>
      </c>
      <c r="AO846" s="198">
        <f t="shared" si="28"/>
        <v>-11691840.369999999</v>
      </c>
    </row>
    <row r="847" spans="1:41" ht="15.75" thickBot="1" x14ac:dyDescent="0.3">
      <c r="A847" s="26" t="str">
        <f t="shared" si="29"/>
        <v>502401</v>
      </c>
      <c r="B847" s="150" t="s">
        <v>1855</v>
      </c>
      <c r="C847" s="153" t="s">
        <v>1856</v>
      </c>
      <c r="D847" s="125" t="s">
        <v>1657</v>
      </c>
      <c r="E847" s="139">
        <v>-68286.55</v>
      </c>
      <c r="F847" s="139">
        <v>-98807.09</v>
      </c>
      <c r="G847" s="139">
        <v>-520312.78</v>
      </c>
      <c r="H847" s="139">
        <v>-605306.68999999994</v>
      </c>
      <c r="I847" s="139">
        <v>-634845.21</v>
      </c>
      <c r="J847" s="139">
        <v>-1069141.51</v>
      </c>
      <c r="K847" s="139">
        <v>-1131956.25</v>
      </c>
      <c r="L847" s="139">
        <v>-1166963.29</v>
      </c>
      <c r="M847" s="139">
        <v>-1204103.74</v>
      </c>
      <c r="N847" s="139">
        <v>-1229756.8400000001</v>
      </c>
      <c r="O847" s="139">
        <v>-2071356.5</v>
      </c>
      <c r="P847" s="139">
        <v>-2089052.53</v>
      </c>
      <c r="Q847" s="199">
        <v>-7945.79</v>
      </c>
      <c r="R847" s="199">
        <v>-36542.06</v>
      </c>
      <c r="S847" s="199">
        <v>-2191542.4900000002</v>
      </c>
      <c r="T847" s="199">
        <v>-2223806.27</v>
      </c>
      <c r="U847" s="199">
        <v>-2251933.63</v>
      </c>
      <c r="V847" s="199">
        <v>-2357211.21</v>
      </c>
      <c r="W847" s="199">
        <v>-2405191.0499999998</v>
      </c>
      <c r="X847" s="199">
        <v>-2441920.5699999998</v>
      </c>
      <c r="Y847" s="199">
        <v>-2504955.7000000002</v>
      </c>
      <c r="Z847" s="199">
        <v>-2568372.56</v>
      </c>
      <c r="AA847" s="199">
        <v>-2604660.38</v>
      </c>
      <c r="AB847" s="199">
        <v>-2650279.65</v>
      </c>
      <c r="AC847" s="199">
        <f>IFERROR(VLOOKUP('SAP Data'!$C847,'2021 Balance Sheet'!$B$7:$O$1335,'2021 Balance Sheet'!D$2, FALSE),0)</f>
        <v>-13565.92</v>
      </c>
      <c r="AD847" s="199">
        <f>IFERROR(VLOOKUP('SAP Data'!$C847,'2021 Balance Sheet'!$B$7:$O$1335,'2021 Balance Sheet'!E$2, FALSE),0)</f>
        <v>-89298.559999999998</v>
      </c>
      <c r="AE847" s="199">
        <f>IFERROR(VLOOKUP('SAP Data'!$C847,'2021 Balance Sheet'!$B$7:$O$1335,'2021 Balance Sheet'!F$2, FALSE),0)</f>
        <v>-154232.95999999999</v>
      </c>
      <c r="AF847" s="199">
        <f>IFERROR(VLOOKUP('SAP Data'!$C847,'2021 Balance Sheet'!$B$7:$O$1335,'2021 Balance Sheet'!G$2, FALSE),0)</f>
        <v>-204762.37</v>
      </c>
      <c r="AG847" s="199">
        <f>IFERROR(VLOOKUP('SAP Data'!$C847,'2021 Balance Sheet'!$B$7:$O$1335,'2021 Balance Sheet'!H$2, FALSE),0)</f>
        <v>-250013.88</v>
      </c>
      <c r="AH847" s="199">
        <f>IFERROR(VLOOKUP('SAP Data'!$C847,'2021 Balance Sheet'!$B$7:$O$1335,'2021 Balance Sheet'!I$2, FALSE),0)</f>
        <v>-315418.99</v>
      </c>
      <c r="AI847" s="199">
        <f>IFERROR(VLOOKUP('SAP Data'!$C847,'2021 Balance Sheet'!$B$7:$O$1335,'2021 Balance Sheet'!J$2, FALSE),0)</f>
        <v>-369789.82</v>
      </c>
      <c r="AJ847" s="199">
        <f>IFERROR(VLOOKUP('SAP Data'!$C847,'2021 Balance Sheet'!$B$7:$O$1335,'2021 Balance Sheet'!K$2, FALSE),0)</f>
        <v>-407636.61</v>
      </c>
      <c r="AK847" s="199">
        <f>IFERROR(VLOOKUP('SAP Data'!$C847,'2021 Balance Sheet'!$B$7:$O$1335,'2021 Balance Sheet'!L$2, FALSE),0)</f>
        <v>-568597.09</v>
      </c>
      <c r="AL847" s="199">
        <f>IFERROR(VLOOKUP('SAP Data'!$C847,'2021 Balance Sheet'!$B$7:$O$1335,'2021 Balance Sheet'!M$2, FALSE),0)</f>
        <v>-666534.86</v>
      </c>
      <c r="AM847" s="199">
        <f>IFERROR(VLOOKUP('SAP Data'!$C847,'2021 Balance Sheet'!$B$7:$O$1335,'2021 Balance Sheet'!N$2, FALSE),0)</f>
        <v>-910942.19</v>
      </c>
      <c r="AN847" s="199">
        <f>IFERROR(VLOOKUP('SAP Data'!$C847,'2021 Balance Sheet'!$B$7:$O$1335,'2021 Balance Sheet'!O$2, FALSE),0)</f>
        <v>-1026227.68</v>
      </c>
      <c r="AO847" s="198">
        <f t="shared" si="28"/>
        <v>-2650279.65</v>
      </c>
    </row>
    <row r="848" spans="1:41" ht="15.75" thickBot="1" x14ac:dyDescent="0.3">
      <c r="A848" s="26" t="str">
        <f t="shared" si="29"/>
        <v>502466</v>
      </c>
      <c r="B848" s="150" t="s">
        <v>1857</v>
      </c>
      <c r="C848" s="153" t="s">
        <v>1858</v>
      </c>
      <c r="D848" s="125" t="s">
        <v>1657</v>
      </c>
      <c r="E848" s="140">
        <v>308.11</v>
      </c>
      <c r="F848" s="140">
        <v>394.03</v>
      </c>
      <c r="G848" s="140">
        <v>9924.4599999999991</v>
      </c>
      <c r="H848" s="140">
        <v>3783.24</v>
      </c>
      <c r="I848" s="140">
        <v>12749.64</v>
      </c>
      <c r="J848" s="140">
        <v>9309.49</v>
      </c>
      <c r="K848" s="140">
        <v>9245.8700000000008</v>
      </c>
      <c r="L848" s="140">
        <v>10529.2</v>
      </c>
      <c r="M848" s="140">
        <v>13317.83</v>
      </c>
      <c r="N848" s="140">
        <v>20851.02</v>
      </c>
      <c r="O848" s="140">
        <v>21798.14</v>
      </c>
      <c r="P848" s="140">
        <v>20978.61</v>
      </c>
      <c r="Q848" s="199">
        <v>247.67</v>
      </c>
      <c r="R848" s="199">
        <v>13640.04</v>
      </c>
      <c r="S848" s="199">
        <v>37152.42</v>
      </c>
      <c r="T848" s="199">
        <v>39624.69</v>
      </c>
      <c r="U848" s="199">
        <v>53081.1</v>
      </c>
      <c r="V848" s="199">
        <v>59658.879999999997</v>
      </c>
      <c r="W848" s="199">
        <v>320025.39</v>
      </c>
      <c r="X848" s="199">
        <v>308550.48</v>
      </c>
      <c r="Y848" s="199">
        <v>362723.64</v>
      </c>
      <c r="Z848" s="199">
        <v>870562.93</v>
      </c>
      <c r="AA848" s="199">
        <v>887774.82</v>
      </c>
      <c r="AB848" s="199">
        <v>277206.46999999997</v>
      </c>
      <c r="AC848" s="199">
        <f>IFERROR(VLOOKUP('SAP Data'!$C848,'2021 Balance Sheet'!$B$7:$O$1335,'2021 Balance Sheet'!D$2, FALSE),0)</f>
        <v>-51867.59</v>
      </c>
      <c r="AD848" s="199">
        <f>IFERROR(VLOOKUP('SAP Data'!$C848,'2021 Balance Sheet'!$B$7:$O$1335,'2021 Balance Sheet'!E$2, FALSE),0)</f>
        <v>-66412.47</v>
      </c>
      <c r="AE848" s="199">
        <f>IFERROR(VLOOKUP('SAP Data'!$C848,'2021 Balance Sheet'!$B$7:$O$1335,'2021 Balance Sheet'!F$2, FALSE),0)</f>
        <v>-147333.6</v>
      </c>
      <c r="AF848" s="199">
        <f>IFERROR(VLOOKUP('SAP Data'!$C848,'2021 Balance Sheet'!$B$7:$O$1335,'2021 Balance Sheet'!G$2, FALSE),0)</f>
        <v>-122730.44</v>
      </c>
      <c r="AG848" s="199">
        <f>IFERROR(VLOOKUP('SAP Data'!$C848,'2021 Balance Sheet'!$B$7:$O$1335,'2021 Balance Sheet'!H$2, FALSE),0)</f>
        <v>-38139.379999999997</v>
      </c>
      <c r="AH848" s="199">
        <f>IFERROR(VLOOKUP('SAP Data'!$C848,'2021 Balance Sheet'!$B$7:$O$1335,'2021 Balance Sheet'!I$2, FALSE),0)</f>
        <v>-117044.24</v>
      </c>
      <c r="AI848" s="199">
        <f>IFERROR(VLOOKUP('SAP Data'!$C848,'2021 Balance Sheet'!$B$7:$O$1335,'2021 Balance Sheet'!J$2, FALSE),0)</f>
        <v>-78810.38</v>
      </c>
      <c r="AJ848" s="199">
        <f>IFERROR(VLOOKUP('SAP Data'!$C848,'2021 Balance Sheet'!$B$7:$O$1335,'2021 Balance Sheet'!K$2, FALSE),0)</f>
        <v>-142942.45000000001</v>
      </c>
      <c r="AK848" s="199">
        <f>IFERROR(VLOOKUP('SAP Data'!$C848,'2021 Balance Sheet'!$B$7:$O$1335,'2021 Balance Sheet'!L$2, FALSE),0)</f>
        <v>-146268.01999999999</v>
      </c>
      <c r="AL848" s="199">
        <f>IFERROR(VLOOKUP('SAP Data'!$C848,'2021 Balance Sheet'!$B$7:$O$1335,'2021 Balance Sheet'!M$2, FALSE),0)</f>
        <v>-130138.22</v>
      </c>
      <c r="AM848" s="199">
        <f>IFERROR(VLOOKUP('SAP Data'!$C848,'2021 Balance Sheet'!$B$7:$O$1335,'2021 Balance Sheet'!N$2, FALSE),0)</f>
        <v>-196420.97</v>
      </c>
      <c r="AN848" s="199">
        <f>IFERROR(VLOOKUP('SAP Data'!$C848,'2021 Balance Sheet'!$B$7:$O$1335,'2021 Balance Sheet'!O$2, FALSE),0)</f>
        <v>-158423.67000000001</v>
      </c>
      <c r="AO848" s="198">
        <f t="shared" si="28"/>
        <v>277206.46999999997</v>
      </c>
    </row>
    <row r="849" spans="1:41" ht="15.75" thickBot="1" x14ac:dyDescent="0.3">
      <c r="A849" s="26" t="str">
        <f t="shared" si="29"/>
        <v>502500</v>
      </c>
      <c r="B849" s="150" t="s">
        <v>1859</v>
      </c>
      <c r="C849" s="153" t="s">
        <v>1860</v>
      </c>
      <c r="D849" s="125" t="s">
        <v>1657</v>
      </c>
      <c r="E849" s="139">
        <v>240864.94</v>
      </c>
      <c r="F849" s="139">
        <v>495450.73</v>
      </c>
      <c r="G849" s="139">
        <v>723161.2</v>
      </c>
      <c r="H849" s="139">
        <v>982581.27</v>
      </c>
      <c r="I849" s="139">
        <v>1218681.71</v>
      </c>
      <c r="J849" s="139">
        <v>1411723.93</v>
      </c>
      <c r="K849" s="139">
        <v>1596308.23</v>
      </c>
      <c r="L849" s="139">
        <v>1821393.98</v>
      </c>
      <c r="M849" s="139">
        <v>2058646.11</v>
      </c>
      <c r="N849" s="139">
        <v>2314048.81</v>
      </c>
      <c r="O849" s="139">
        <v>2452423.02</v>
      </c>
      <c r="P849" s="139">
        <v>2742528.21</v>
      </c>
      <c r="Q849" s="199">
        <v>325697.26</v>
      </c>
      <c r="R849" s="199">
        <v>670431.89</v>
      </c>
      <c r="S849" s="199">
        <v>983521.47</v>
      </c>
      <c r="T849" s="199">
        <v>1289592.43</v>
      </c>
      <c r="U849" s="199">
        <v>1554368.57</v>
      </c>
      <c r="V849" s="199">
        <v>1809806.96</v>
      </c>
      <c r="W849" s="199">
        <v>2047071.33</v>
      </c>
      <c r="X849" s="199">
        <v>2297006.4700000002</v>
      </c>
      <c r="Y849" s="199">
        <v>2528929.37</v>
      </c>
      <c r="Z849" s="199">
        <v>2723567.43</v>
      </c>
      <c r="AA849" s="199">
        <v>2807886.73</v>
      </c>
      <c r="AB849" s="199">
        <v>2882468.57</v>
      </c>
      <c r="AC849" s="199">
        <f>IFERROR(VLOOKUP('SAP Data'!$C849,'2021 Balance Sheet'!$B$7:$O$1335,'2021 Balance Sheet'!D$2, FALSE),0)</f>
        <v>74950.41</v>
      </c>
      <c r="AD849" s="199">
        <f>IFERROR(VLOOKUP('SAP Data'!$C849,'2021 Balance Sheet'!$B$7:$O$1335,'2021 Balance Sheet'!E$2, FALSE),0)</f>
        <v>143463.32999999999</v>
      </c>
      <c r="AE849" s="199">
        <f>IFERROR(VLOOKUP('SAP Data'!$C849,'2021 Balance Sheet'!$B$7:$O$1335,'2021 Balance Sheet'!F$2, FALSE),0)</f>
        <v>188690.13</v>
      </c>
      <c r="AF849" s="199">
        <f>IFERROR(VLOOKUP('SAP Data'!$C849,'2021 Balance Sheet'!$B$7:$O$1335,'2021 Balance Sheet'!G$2, FALSE),0)</f>
        <v>268141.27</v>
      </c>
      <c r="AG849" s="199">
        <f>IFERROR(VLOOKUP('SAP Data'!$C849,'2021 Balance Sheet'!$B$7:$O$1335,'2021 Balance Sheet'!H$2, FALSE),0)</f>
        <v>343030.83</v>
      </c>
      <c r="AH849" s="199">
        <f>IFERROR(VLOOKUP('SAP Data'!$C849,'2021 Balance Sheet'!$B$7:$O$1335,'2021 Balance Sheet'!I$2, FALSE),0)</f>
        <v>408103.51</v>
      </c>
      <c r="AI849" s="199">
        <f>IFERROR(VLOOKUP('SAP Data'!$C849,'2021 Balance Sheet'!$B$7:$O$1335,'2021 Balance Sheet'!J$2, FALSE),0)</f>
        <v>475044.97</v>
      </c>
      <c r="AJ849" s="199">
        <f>IFERROR(VLOOKUP('SAP Data'!$C849,'2021 Balance Sheet'!$B$7:$O$1335,'2021 Balance Sheet'!K$2, FALSE),0)</f>
        <v>543454.30000000005</v>
      </c>
      <c r="AK849" s="199">
        <f>IFERROR(VLOOKUP('SAP Data'!$C849,'2021 Balance Sheet'!$B$7:$O$1335,'2021 Balance Sheet'!L$2, FALSE),0)</f>
        <v>616841.06999999995</v>
      </c>
      <c r="AL849" s="199">
        <f>IFERROR(VLOOKUP('SAP Data'!$C849,'2021 Balance Sheet'!$B$7:$O$1335,'2021 Balance Sheet'!M$2, FALSE),0)</f>
        <v>694256.29</v>
      </c>
      <c r="AM849" s="199">
        <f>IFERROR(VLOOKUP('SAP Data'!$C849,'2021 Balance Sheet'!$B$7:$O$1335,'2021 Balance Sheet'!N$2, FALSE),0)</f>
        <v>777713.17</v>
      </c>
      <c r="AN849" s="199">
        <f>IFERROR(VLOOKUP('SAP Data'!$C849,'2021 Balance Sheet'!$B$7:$O$1335,'2021 Balance Sheet'!O$2, FALSE),0)</f>
        <v>855717.14</v>
      </c>
      <c r="AO849" s="198">
        <f t="shared" si="28"/>
        <v>2882468.57</v>
      </c>
    </row>
    <row r="850" spans="1:41" ht="15.75" thickBot="1" x14ac:dyDescent="0.3">
      <c r="A850" s="26" t="str">
        <f t="shared" si="29"/>
        <v>502600</v>
      </c>
      <c r="B850" s="150" t="s">
        <v>1861</v>
      </c>
      <c r="C850" s="153" t="s">
        <v>1862</v>
      </c>
      <c r="D850" s="125" t="s">
        <v>1657</v>
      </c>
      <c r="E850" s="140">
        <v>93195.42</v>
      </c>
      <c r="F850" s="140">
        <v>207383.7</v>
      </c>
      <c r="G850" s="140">
        <v>373719.42</v>
      </c>
      <c r="H850" s="140">
        <v>698779.7</v>
      </c>
      <c r="I850" s="140">
        <v>814547.72</v>
      </c>
      <c r="J850" s="140">
        <v>962693.69</v>
      </c>
      <c r="K850" s="140">
        <v>1060611.3700000001</v>
      </c>
      <c r="L850" s="140">
        <v>1232053.3500000001</v>
      </c>
      <c r="M850" s="140">
        <v>1399889.18</v>
      </c>
      <c r="N850" s="140">
        <v>1533322.26</v>
      </c>
      <c r="O850" s="140">
        <v>1705456.57</v>
      </c>
      <c r="P850" s="140">
        <v>1850482.91</v>
      </c>
      <c r="Q850" s="199">
        <v>115709.29</v>
      </c>
      <c r="R850" s="199">
        <v>258788.66</v>
      </c>
      <c r="S850" s="199">
        <v>384033.46</v>
      </c>
      <c r="T850" s="199">
        <v>492290.98</v>
      </c>
      <c r="U850" s="199">
        <v>637959.30000000005</v>
      </c>
      <c r="V850" s="199">
        <v>851626.04</v>
      </c>
      <c r="W850" s="199">
        <v>987600.85</v>
      </c>
      <c r="X850" s="199">
        <v>1093332.33</v>
      </c>
      <c r="Y850" s="199">
        <v>1221811.67</v>
      </c>
      <c r="Z850" s="199">
        <v>1365011.84</v>
      </c>
      <c r="AA850" s="199">
        <v>1527116.02</v>
      </c>
      <c r="AB850" s="199">
        <v>1685906.16</v>
      </c>
      <c r="AC850" s="199">
        <f>IFERROR(VLOOKUP('SAP Data'!$C850,'2021 Balance Sheet'!$B$7:$O$1335,'2021 Balance Sheet'!D$2, FALSE),0)</f>
        <v>169641.46</v>
      </c>
      <c r="AD850" s="199">
        <f>IFERROR(VLOOKUP('SAP Data'!$C850,'2021 Balance Sheet'!$B$7:$O$1335,'2021 Balance Sheet'!E$2, FALSE),0)</f>
        <v>280366.49</v>
      </c>
      <c r="AE850" s="199">
        <f>IFERROR(VLOOKUP('SAP Data'!$C850,'2021 Balance Sheet'!$B$7:$O$1335,'2021 Balance Sheet'!F$2, FALSE),0)</f>
        <v>493927.2</v>
      </c>
      <c r="AF850" s="199">
        <f>IFERROR(VLOOKUP('SAP Data'!$C850,'2021 Balance Sheet'!$B$7:$O$1335,'2021 Balance Sheet'!G$2, FALSE),0)</f>
        <v>685999.79</v>
      </c>
      <c r="AG850" s="199">
        <f>IFERROR(VLOOKUP('SAP Data'!$C850,'2021 Balance Sheet'!$B$7:$O$1335,'2021 Balance Sheet'!H$2, FALSE),0)</f>
        <v>857167.03</v>
      </c>
      <c r="AH850" s="199">
        <f>IFERROR(VLOOKUP('SAP Data'!$C850,'2021 Balance Sheet'!$B$7:$O$1335,'2021 Balance Sheet'!I$2, FALSE),0)</f>
        <v>1052559.22</v>
      </c>
      <c r="AI850" s="199">
        <f>IFERROR(VLOOKUP('SAP Data'!$C850,'2021 Balance Sheet'!$B$7:$O$1335,'2021 Balance Sheet'!J$2, FALSE),0)</f>
        <v>1214126.1599999999</v>
      </c>
      <c r="AJ850" s="199">
        <f>IFERROR(VLOOKUP('SAP Data'!$C850,'2021 Balance Sheet'!$B$7:$O$1335,'2021 Balance Sheet'!K$2, FALSE),0)</f>
        <v>1370313.62</v>
      </c>
      <c r="AK850" s="199">
        <f>IFERROR(VLOOKUP('SAP Data'!$C850,'2021 Balance Sheet'!$B$7:$O$1335,'2021 Balance Sheet'!L$2, FALSE),0)</f>
        <v>1521962.69</v>
      </c>
      <c r="AL850" s="199">
        <f>IFERROR(VLOOKUP('SAP Data'!$C850,'2021 Balance Sheet'!$B$7:$O$1335,'2021 Balance Sheet'!M$2, FALSE),0)</f>
        <v>1669925.13</v>
      </c>
      <c r="AM850" s="199">
        <f>IFERROR(VLOOKUP('SAP Data'!$C850,'2021 Balance Sheet'!$B$7:$O$1335,'2021 Balance Sheet'!N$2, FALSE),0)</f>
        <v>1803313.9</v>
      </c>
      <c r="AN850" s="199">
        <f>IFERROR(VLOOKUP('SAP Data'!$C850,'2021 Balance Sheet'!$B$7:$O$1335,'2021 Balance Sheet'!O$2, FALSE),0)</f>
        <v>1979509.49</v>
      </c>
      <c r="AO850" s="198">
        <f t="shared" si="28"/>
        <v>1685906.16</v>
      </c>
    </row>
    <row r="851" spans="1:41" ht="15.75" thickBot="1" x14ac:dyDescent="0.3">
      <c r="A851" s="26" t="str">
        <f t="shared" si="29"/>
        <v>502700</v>
      </c>
      <c r="B851" s="150" t="s">
        <v>1863</v>
      </c>
      <c r="C851" s="153" t="s">
        <v>1864</v>
      </c>
      <c r="D851" s="125" t="s">
        <v>1657</v>
      </c>
      <c r="E851" s="139">
        <v>80318.539999999994</v>
      </c>
      <c r="F851" s="139">
        <v>149182.44</v>
      </c>
      <c r="G851" s="139">
        <v>266506.89</v>
      </c>
      <c r="H851" s="139">
        <v>345710.84</v>
      </c>
      <c r="I851" s="139">
        <v>434740.98</v>
      </c>
      <c r="J851" s="139">
        <v>528914.36</v>
      </c>
      <c r="K851" s="139">
        <v>609719.81000000006</v>
      </c>
      <c r="L851" s="139">
        <v>698377.92</v>
      </c>
      <c r="M851" s="139">
        <v>792943</v>
      </c>
      <c r="N851" s="139">
        <v>885814.61</v>
      </c>
      <c r="O851" s="139">
        <v>963860.38</v>
      </c>
      <c r="P851" s="139">
        <v>1105385.32</v>
      </c>
      <c r="Q851" s="199">
        <v>98580.61</v>
      </c>
      <c r="R851" s="199">
        <v>220753.92000000001</v>
      </c>
      <c r="S851" s="199">
        <v>338336.87</v>
      </c>
      <c r="T851" s="199">
        <v>437877.65</v>
      </c>
      <c r="U851" s="199">
        <v>540321.74</v>
      </c>
      <c r="V851" s="199">
        <v>657575.82999999996</v>
      </c>
      <c r="W851" s="199">
        <v>750344.2</v>
      </c>
      <c r="X851" s="199">
        <v>849591.15</v>
      </c>
      <c r="Y851" s="199">
        <v>925779.14</v>
      </c>
      <c r="Z851" s="199">
        <v>1007143.91</v>
      </c>
      <c r="AA851" s="199">
        <v>1111818.73</v>
      </c>
      <c r="AB851" s="199">
        <v>1196940.23</v>
      </c>
      <c r="AC851" s="199">
        <f>IFERROR(VLOOKUP('SAP Data'!$C851,'2021 Balance Sheet'!$B$7:$O$1335,'2021 Balance Sheet'!D$2, FALSE),0)</f>
        <v>108482.43</v>
      </c>
      <c r="AD851" s="199">
        <f>IFERROR(VLOOKUP('SAP Data'!$C851,'2021 Balance Sheet'!$B$7:$O$1335,'2021 Balance Sheet'!E$2, FALSE),0)</f>
        <v>206230.48</v>
      </c>
      <c r="AE851" s="199">
        <f>IFERROR(VLOOKUP('SAP Data'!$C851,'2021 Balance Sheet'!$B$7:$O$1335,'2021 Balance Sheet'!F$2, FALSE),0)</f>
        <v>307437.89</v>
      </c>
      <c r="AF851" s="199">
        <f>IFERROR(VLOOKUP('SAP Data'!$C851,'2021 Balance Sheet'!$B$7:$O$1335,'2021 Balance Sheet'!G$2, FALSE),0)</f>
        <v>402477.01</v>
      </c>
      <c r="AG851" s="199">
        <f>IFERROR(VLOOKUP('SAP Data'!$C851,'2021 Balance Sheet'!$B$7:$O$1335,'2021 Balance Sheet'!H$2, FALSE),0)</f>
        <v>497286.47</v>
      </c>
      <c r="AH851" s="199">
        <f>IFERROR(VLOOKUP('SAP Data'!$C851,'2021 Balance Sheet'!$B$7:$O$1335,'2021 Balance Sheet'!I$2, FALSE),0)</f>
        <v>581725.37</v>
      </c>
      <c r="AI851" s="199">
        <f>IFERROR(VLOOKUP('SAP Data'!$C851,'2021 Balance Sheet'!$B$7:$O$1335,'2021 Balance Sheet'!J$2, FALSE),0)</f>
        <v>669848.92000000004</v>
      </c>
      <c r="AJ851" s="199">
        <f>IFERROR(VLOOKUP('SAP Data'!$C851,'2021 Balance Sheet'!$B$7:$O$1335,'2021 Balance Sheet'!K$2, FALSE),0)</f>
        <v>759445.36</v>
      </c>
      <c r="AK851" s="199">
        <f>IFERROR(VLOOKUP('SAP Data'!$C851,'2021 Balance Sheet'!$B$7:$O$1335,'2021 Balance Sheet'!L$2, FALSE),0)</f>
        <v>854092.26</v>
      </c>
      <c r="AL851" s="199">
        <f>IFERROR(VLOOKUP('SAP Data'!$C851,'2021 Balance Sheet'!$B$7:$O$1335,'2021 Balance Sheet'!M$2, FALSE),0)</f>
        <v>953716.47</v>
      </c>
      <c r="AM851" s="199">
        <f>IFERROR(VLOOKUP('SAP Data'!$C851,'2021 Balance Sheet'!$B$7:$O$1335,'2021 Balance Sheet'!N$2, FALSE),0)</f>
        <v>1043864.95</v>
      </c>
      <c r="AN851" s="199">
        <f>IFERROR(VLOOKUP('SAP Data'!$C851,'2021 Balance Sheet'!$B$7:$O$1335,'2021 Balance Sheet'!O$2, FALSE),0)</f>
        <v>1180939.49</v>
      </c>
      <c r="AO851" s="198">
        <f t="shared" si="28"/>
        <v>1196940.23</v>
      </c>
    </row>
    <row r="852" spans="1:41" ht="15.75" thickBot="1" x14ac:dyDescent="0.3">
      <c r="A852" s="26" t="str">
        <f t="shared" si="29"/>
        <v>502800</v>
      </c>
      <c r="B852" s="150" t="s">
        <v>1865</v>
      </c>
      <c r="C852" s="153" t="s">
        <v>1866</v>
      </c>
      <c r="D852" s="125" t="s">
        <v>1657</v>
      </c>
      <c r="E852" s="140">
        <v>300782.39</v>
      </c>
      <c r="F852" s="140">
        <v>560919.18999999994</v>
      </c>
      <c r="G852" s="140">
        <v>815908.4</v>
      </c>
      <c r="H852" s="140">
        <v>1076317.82</v>
      </c>
      <c r="I852" s="140">
        <v>1359057.68</v>
      </c>
      <c r="J852" s="140">
        <v>1622136.67</v>
      </c>
      <c r="K852" s="140">
        <v>1885748.57</v>
      </c>
      <c r="L852" s="140">
        <v>2204669.1800000002</v>
      </c>
      <c r="M852" s="140">
        <v>2422022.81</v>
      </c>
      <c r="N852" s="140">
        <v>2679777.5699999998</v>
      </c>
      <c r="O852" s="140">
        <v>2947345.93</v>
      </c>
      <c r="P852" s="140">
        <v>3176831.66</v>
      </c>
      <c r="Q852" s="199">
        <v>332801.39</v>
      </c>
      <c r="R852" s="199">
        <v>593553.49</v>
      </c>
      <c r="S852" s="199">
        <v>850943.76</v>
      </c>
      <c r="T852" s="199">
        <v>1137803.8600000001</v>
      </c>
      <c r="U852" s="199">
        <v>1344732.81</v>
      </c>
      <c r="V852" s="199">
        <v>1563091.95</v>
      </c>
      <c r="W852" s="199">
        <v>1891109.57</v>
      </c>
      <c r="X852" s="199">
        <v>2129499.21</v>
      </c>
      <c r="Y852" s="199">
        <v>2360296.2999999998</v>
      </c>
      <c r="Z852" s="199">
        <v>2646373.09</v>
      </c>
      <c r="AA852" s="199">
        <v>2855588.25</v>
      </c>
      <c r="AB852" s="199">
        <v>3118999.49</v>
      </c>
      <c r="AC852" s="199">
        <f>IFERROR(VLOOKUP('SAP Data'!$C852,'2021 Balance Sheet'!$B$7:$O$1335,'2021 Balance Sheet'!D$2, FALSE),0)</f>
        <v>233999.01</v>
      </c>
      <c r="AD852" s="199">
        <f>IFERROR(VLOOKUP('SAP Data'!$C852,'2021 Balance Sheet'!$B$7:$O$1335,'2021 Balance Sheet'!E$2, FALSE),0)</f>
        <v>499575.23</v>
      </c>
      <c r="AE852" s="199">
        <f>IFERROR(VLOOKUP('SAP Data'!$C852,'2021 Balance Sheet'!$B$7:$O$1335,'2021 Balance Sheet'!F$2, FALSE),0)</f>
        <v>745699.02</v>
      </c>
      <c r="AF852" s="199">
        <f>IFERROR(VLOOKUP('SAP Data'!$C852,'2021 Balance Sheet'!$B$7:$O$1335,'2021 Balance Sheet'!G$2, FALSE),0)</f>
        <v>976714.32</v>
      </c>
      <c r="AG852" s="199">
        <f>IFERROR(VLOOKUP('SAP Data'!$C852,'2021 Balance Sheet'!$B$7:$O$1335,'2021 Balance Sheet'!H$2, FALSE),0)</f>
        <v>1220056.1399999999</v>
      </c>
      <c r="AH852" s="199">
        <f>IFERROR(VLOOKUP('SAP Data'!$C852,'2021 Balance Sheet'!$B$7:$O$1335,'2021 Balance Sheet'!I$2, FALSE),0)</f>
        <v>1495084.17</v>
      </c>
      <c r="AI852" s="199">
        <f>IFERROR(VLOOKUP('SAP Data'!$C852,'2021 Balance Sheet'!$B$7:$O$1335,'2021 Balance Sheet'!J$2, FALSE),0)</f>
        <v>1883924.5</v>
      </c>
      <c r="AJ852" s="199">
        <f>IFERROR(VLOOKUP('SAP Data'!$C852,'2021 Balance Sheet'!$B$7:$O$1335,'2021 Balance Sheet'!K$2, FALSE),0)</f>
        <v>2216306.37</v>
      </c>
      <c r="AK852" s="199">
        <f>IFERROR(VLOOKUP('SAP Data'!$C852,'2021 Balance Sheet'!$B$7:$O$1335,'2021 Balance Sheet'!L$2, FALSE),0)</f>
        <v>2588206.6</v>
      </c>
      <c r="AL852" s="199">
        <f>IFERROR(VLOOKUP('SAP Data'!$C852,'2021 Balance Sheet'!$B$7:$O$1335,'2021 Balance Sheet'!M$2, FALSE),0)</f>
        <v>2826931.92</v>
      </c>
      <c r="AM852" s="199">
        <f>IFERROR(VLOOKUP('SAP Data'!$C852,'2021 Balance Sheet'!$B$7:$O$1335,'2021 Balance Sheet'!N$2, FALSE),0)</f>
        <v>3071929.68</v>
      </c>
      <c r="AN852" s="199">
        <f>IFERROR(VLOOKUP('SAP Data'!$C852,'2021 Balance Sheet'!$B$7:$O$1335,'2021 Balance Sheet'!O$2, FALSE),0)</f>
        <v>3381698.62</v>
      </c>
      <c r="AO852" s="198">
        <f t="shared" si="28"/>
        <v>3118999.49</v>
      </c>
    </row>
    <row r="853" spans="1:41" ht="15.75" thickBot="1" x14ac:dyDescent="0.3">
      <c r="A853" s="26" t="str">
        <f t="shared" si="29"/>
        <v>502900</v>
      </c>
      <c r="B853" s="150" t="s">
        <v>1867</v>
      </c>
      <c r="C853" s="153" t="s">
        <v>1868</v>
      </c>
      <c r="D853" s="125" t="s">
        <v>1657</v>
      </c>
      <c r="E853" s="139">
        <v>13122</v>
      </c>
      <c r="F853" s="139">
        <v>26457.01</v>
      </c>
      <c r="G853" s="139">
        <v>41218.300000000003</v>
      </c>
      <c r="H853" s="139">
        <v>50754.03</v>
      </c>
      <c r="I853" s="139">
        <v>55253.91</v>
      </c>
      <c r="J853" s="139">
        <v>57500.07</v>
      </c>
      <c r="K853" s="139">
        <v>59032.23</v>
      </c>
      <c r="L853" s="139">
        <v>60124.95</v>
      </c>
      <c r="M853" s="139">
        <v>136536.42000000001</v>
      </c>
      <c r="N853" s="139">
        <v>140047.53</v>
      </c>
      <c r="O853" s="139">
        <v>147318.31</v>
      </c>
      <c r="P853" s="139">
        <v>158852.22</v>
      </c>
      <c r="Q853" s="199">
        <v>14801.73</v>
      </c>
      <c r="R853" s="199">
        <v>26499.88</v>
      </c>
      <c r="S853" s="199">
        <v>37483.39</v>
      </c>
      <c r="T853" s="199">
        <v>46416.25</v>
      </c>
      <c r="U853" s="199">
        <v>51036.87</v>
      </c>
      <c r="V853" s="199">
        <v>53182.85</v>
      </c>
      <c r="W853" s="199">
        <v>54885.51</v>
      </c>
      <c r="X853" s="199">
        <v>56134.21</v>
      </c>
      <c r="Y853" s="199">
        <v>138961.9</v>
      </c>
      <c r="Z853" s="199">
        <v>140946.74</v>
      </c>
      <c r="AA853" s="199">
        <v>148159.51999999999</v>
      </c>
      <c r="AB853" s="199">
        <v>162670.03</v>
      </c>
      <c r="AC853" s="199">
        <f>IFERROR(VLOOKUP('SAP Data'!$C853,'2021 Balance Sheet'!$B$7:$O$1335,'2021 Balance Sheet'!D$2, FALSE),0)</f>
        <v>17229.330000000002</v>
      </c>
      <c r="AD853" s="199">
        <f>IFERROR(VLOOKUP('SAP Data'!$C853,'2021 Balance Sheet'!$B$7:$O$1335,'2021 Balance Sheet'!E$2, FALSE),0)</f>
        <v>33318.080000000002</v>
      </c>
      <c r="AE853" s="199">
        <f>IFERROR(VLOOKUP('SAP Data'!$C853,'2021 Balance Sheet'!$B$7:$O$1335,'2021 Balance Sheet'!F$2, FALSE),0)</f>
        <v>48977.06</v>
      </c>
      <c r="AF853" s="199">
        <f>IFERROR(VLOOKUP('SAP Data'!$C853,'2021 Balance Sheet'!$B$7:$O$1335,'2021 Balance Sheet'!G$2, FALSE),0)</f>
        <v>61564.89</v>
      </c>
      <c r="AG853" s="199">
        <f>IFERROR(VLOOKUP('SAP Data'!$C853,'2021 Balance Sheet'!$B$7:$O$1335,'2021 Balance Sheet'!H$2, FALSE),0)</f>
        <v>67004.17</v>
      </c>
      <c r="AH853" s="199">
        <f>IFERROR(VLOOKUP('SAP Data'!$C853,'2021 Balance Sheet'!$B$7:$O$1335,'2021 Balance Sheet'!I$2, FALSE),0)</f>
        <v>70017.19</v>
      </c>
      <c r="AI853" s="199">
        <f>IFERROR(VLOOKUP('SAP Data'!$C853,'2021 Balance Sheet'!$B$7:$O$1335,'2021 Balance Sheet'!J$2, FALSE),0)</f>
        <v>71819.199999999997</v>
      </c>
      <c r="AJ853" s="199">
        <f>IFERROR(VLOOKUP('SAP Data'!$C853,'2021 Balance Sheet'!$B$7:$O$1335,'2021 Balance Sheet'!K$2, FALSE),0)</f>
        <v>73884.41</v>
      </c>
      <c r="AK853" s="199">
        <f>IFERROR(VLOOKUP('SAP Data'!$C853,'2021 Balance Sheet'!$B$7:$O$1335,'2021 Balance Sheet'!L$2, FALSE),0)</f>
        <v>154223.97</v>
      </c>
      <c r="AL853" s="199">
        <f>IFERROR(VLOOKUP('SAP Data'!$C853,'2021 Balance Sheet'!$B$7:$O$1335,'2021 Balance Sheet'!M$2, FALSE),0)</f>
        <v>158465.57</v>
      </c>
      <c r="AM853" s="199">
        <f>IFERROR(VLOOKUP('SAP Data'!$C853,'2021 Balance Sheet'!$B$7:$O$1335,'2021 Balance Sheet'!N$2, FALSE),0)</f>
        <v>167011.69</v>
      </c>
      <c r="AN853" s="199">
        <f>IFERROR(VLOOKUP('SAP Data'!$C853,'2021 Balance Sheet'!$B$7:$O$1335,'2021 Balance Sheet'!O$2, FALSE),0)</f>
        <v>186145.45</v>
      </c>
      <c r="AO853" s="198">
        <f t="shared" si="28"/>
        <v>162670.03</v>
      </c>
    </row>
    <row r="854" spans="1:41" ht="15.75" thickBot="1" x14ac:dyDescent="0.3">
      <c r="A854" s="26" t="str">
        <f t="shared" si="29"/>
        <v>503000</v>
      </c>
      <c r="B854" s="150" t="s">
        <v>1869</v>
      </c>
      <c r="C854" s="153" t="s">
        <v>1870</v>
      </c>
      <c r="D854" s="125" t="s">
        <v>1657</v>
      </c>
      <c r="E854" s="140">
        <v>24207.200000000001</v>
      </c>
      <c r="F854" s="140">
        <v>48115.91</v>
      </c>
      <c r="G854" s="140">
        <v>77595.95</v>
      </c>
      <c r="H854" s="140">
        <v>99149.35</v>
      </c>
      <c r="I854" s="140">
        <v>120701.7</v>
      </c>
      <c r="J854" s="140">
        <v>147839.25</v>
      </c>
      <c r="K854" s="140">
        <v>169971.21</v>
      </c>
      <c r="L854" s="140">
        <v>190829.02</v>
      </c>
      <c r="M854" s="140">
        <v>213066.71</v>
      </c>
      <c r="N854" s="140">
        <v>242138.58</v>
      </c>
      <c r="O854" s="140">
        <v>270083.58</v>
      </c>
      <c r="P854" s="140">
        <v>288294.7</v>
      </c>
      <c r="Q854" s="199">
        <v>21888.47</v>
      </c>
      <c r="R854" s="199">
        <v>58511.59</v>
      </c>
      <c r="S854" s="199">
        <v>109417.62</v>
      </c>
      <c r="T854" s="199">
        <v>146039.14000000001</v>
      </c>
      <c r="U854" s="199">
        <v>165032.87</v>
      </c>
      <c r="V854" s="199">
        <v>184751.77</v>
      </c>
      <c r="W854" s="199">
        <v>208449.87</v>
      </c>
      <c r="X854" s="199">
        <v>221645.63</v>
      </c>
      <c r="Y854" s="199">
        <v>196760.46</v>
      </c>
      <c r="Z854" s="199">
        <v>217538</v>
      </c>
      <c r="AA854" s="199">
        <v>228013.72</v>
      </c>
      <c r="AB854" s="199">
        <v>269639.37</v>
      </c>
      <c r="AC854" s="199">
        <f>IFERROR(VLOOKUP('SAP Data'!$C854,'2021 Balance Sheet'!$B$7:$O$1335,'2021 Balance Sheet'!D$2, FALSE),0)</f>
        <v>24176.959999999999</v>
      </c>
      <c r="AD854" s="199">
        <f>IFERROR(VLOOKUP('SAP Data'!$C854,'2021 Balance Sheet'!$B$7:$O$1335,'2021 Balance Sheet'!E$2, FALSE),0)</f>
        <v>38428.15</v>
      </c>
      <c r="AE854" s="199">
        <f>IFERROR(VLOOKUP('SAP Data'!$C854,'2021 Balance Sheet'!$B$7:$O$1335,'2021 Balance Sheet'!F$2, FALSE),0)</f>
        <v>75642.95</v>
      </c>
      <c r="AF854" s="199">
        <f>IFERROR(VLOOKUP('SAP Data'!$C854,'2021 Balance Sheet'!$B$7:$O$1335,'2021 Balance Sheet'!G$2, FALSE),0)</f>
        <v>93433.12</v>
      </c>
      <c r="AG854" s="199">
        <f>IFERROR(VLOOKUP('SAP Data'!$C854,'2021 Balance Sheet'!$B$7:$O$1335,'2021 Balance Sheet'!H$2, FALSE),0)</f>
        <v>110365.03</v>
      </c>
      <c r="AH854" s="199">
        <f>IFERROR(VLOOKUP('SAP Data'!$C854,'2021 Balance Sheet'!$B$7:$O$1335,'2021 Balance Sheet'!I$2, FALSE),0)</f>
        <v>125300.49</v>
      </c>
      <c r="AI854" s="199">
        <f>IFERROR(VLOOKUP('SAP Data'!$C854,'2021 Balance Sheet'!$B$7:$O$1335,'2021 Balance Sheet'!J$2, FALSE),0)</f>
        <v>139465.44</v>
      </c>
      <c r="AJ854" s="199">
        <f>IFERROR(VLOOKUP('SAP Data'!$C854,'2021 Balance Sheet'!$B$7:$O$1335,'2021 Balance Sheet'!K$2, FALSE),0)</f>
        <v>158920.13</v>
      </c>
      <c r="AK854" s="199">
        <f>IFERROR(VLOOKUP('SAP Data'!$C854,'2021 Balance Sheet'!$B$7:$O$1335,'2021 Balance Sheet'!L$2, FALSE),0)</f>
        <v>194449.82</v>
      </c>
      <c r="AL854" s="199">
        <f>IFERROR(VLOOKUP('SAP Data'!$C854,'2021 Balance Sheet'!$B$7:$O$1335,'2021 Balance Sheet'!M$2, FALSE),0)</f>
        <v>213579.66</v>
      </c>
      <c r="AM854" s="199">
        <f>IFERROR(VLOOKUP('SAP Data'!$C854,'2021 Balance Sheet'!$B$7:$O$1335,'2021 Balance Sheet'!N$2, FALSE),0)</f>
        <v>227965.78</v>
      </c>
      <c r="AN854" s="199">
        <f>IFERROR(VLOOKUP('SAP Data'!$C854,'2021 Balance Sheet'!$B$7:$O$1335,'2021 Balance Sheet'!O$2, FALSE),0)</f>
        <v>259978.27</v>
      </c>
      <c r="AO854" s="198">
        <f t="shared" si="28"/>
        <v>269639.37</v>
      </c>
    </row>
    <row r="855" spans="1:41" ht="15.75" thickBot="1" x14ac:dyDescent="0.3">
      <c r="A855" s="26" t="str">
        <f t="shared" si="29"/>
        <v>503100</v>
      </c>
      <c r="B855" s="150" t="s">
        <v>1871</v>
      </c>
      <c r="C855" s="153" t="s">
        <v>1872</v>
      </c>
      <c r="D855" s="125" t="s">
        <v>1657</v>
      </c>
      <c r="E855" s="139">
        <v>85052.54</v>
      </c>
      <c r="F855" s="139">
        <v>93249.88</v>
      </c>
      <c r="G855" s="139">
        <v>353477.85</v>
      </c>
      <c r="H855" s="139">
        <v>415024.8</v>
      </c>
      <c r="I855" s="139">
        <v>488303.42</v>
      </c>
      <c r="J855" s="139">
        <v>621672.02</v>
      </c>
      <c r="K855" s="139">
        <v>773198.36</v>
      </c>
      <c r="L855" s="139">
        <v>811789.85</v>
      </c>
      <c r="M855" s="139">
        <v>895308.19</v>
      </c>
      <c r="N855" s="139">
        <v>950502.31</v>
      </c>
      <c r="O855" s="139">
        <v>1143879.48</v>
      </c>
      <c r="P855" s="139">
        <v>1258829.05</v>
      </c>
      <c r="Q855" s="199">
        <v>48276.82</v>
      </c>
      <c r="R855" s="199">
        <v>60537.77</v>
      </c>
      <c r="S855" s="199">
        <v>252540.75</v>
      </c>
      <c r="T855" s="199">
        <v>349026.26</v>
      </c>
      <c r="U855" s="199">
        <v>532015.71</v>
      </c>
      <c r="V855" s="199">
        <v>584968.68999999994</v>
      </c>
      <c r="W855" s="199">
        <v>674945.53</v>
      </c>
      <c r="X855" s="199">
        <v>687723.38</v>
      </c>
      <c r="Y855" s="199">
        <v>734950.55</v>
      </c>
      <c r="Z855" s="199">
        <v>862608.58</v>
      </c>
      <c r="AA855" s="199">
        <v>1018379.73</v>
      </c>
      <c r="AB855" s="199">
        <v>1064505.8999999999</v>
      </c>
      <c r="AC855" s="199">
        <f>IFERROR(VLOOKUP('SAP Data'!$C855,'2021 Balance Sheet'!$B$7:$O$1335,'2021 Balance Sheet'!D$2, FALSE),0)</f>
        <v>17573.57</v>
      </c>
      <c r="AD855" s="199">
        <f>IFERROR(VLOOKUP('SAP Data'!$C855,'2021 Balance Sheet'!$B$7:$O$1335,'2021 Balance Sheet'!E$2, FALSE),0)</f>
        <v>61416.34</v>
      </c>
      <c r="AE855" s="199">
        <f>IFERROR(VLOOKUP('SAP Data'!$C855,'2021 Balance Sheet'!$B$7:$O$1335,'2021 Balance Sheet'!F$2, FALSE),0)</f>
        <v>110693.11</v>
      </c>
      <c r="AF855" s="199">
        <f>IFERROR(VLOOKUP('SAP Data'!$C855,'2021 Balance Sheet'!$B$7:$O$1335,'2021 Balance Sheet'!G$2, FALSE),0)</f>
        <v>191905.56</v>
      </c>
      <c r="AG855" s="199">
        <f>IFERROR(VLOOKUP('SAP Data'!$C855,'2021 Balance Sheet'!$B$7:$O$1335,'2021 Balance Sheet'!H$2, FALSE),0)</f>
        <v>281755.77</v>
      </c>
      <c r="AH855" s="199">
        <f>IFERROR(VLOOKUP('SAP Data'!$C855,'2021 Balance Sheet'!$B$7:$O$1335,'2021 Balance Sheet'!I$2, FALSE),0)</f>
        <v>338408.02</v>
      </c>
      <c r="AI855" s="199">
        <f>IFERROR(VLOOKUP('SAP Data'!$C855,'2021 Balance Sheet'!$B$7:$O$1335,'2021 Balance Sheet'!J$2, FALSE),0)</f>
        <v>435354.14</v>
      </c>
      <c r="AJ855" s="199">
        <f>IFERROR(VLOOKUP('SAP Data'!$C855,'2021 Balance Sheet'!$B$7:$O$1335,'2021 Balance Sheet'!K$2, FALSE),0)</f>
        <v>549837.74</v>
      </c>
      <c r="AK855" s="199">
        <f>IFERROR(VLOOKUP('SAP Data'!$C855,'2021 Balance Sheet'!$B$7:$O$1335,'2021 Balance Sheet'!L$2, FALSE),0)</f>
        <v>600142.02</v>
      </c>
      <c r="AL855" s="199">
        <f>IFERROR(VLOOKUP('SAP Data'!$C855,'2021 Balance Sheet'!$B$7:$O$1335,'2021 Balance Sheet'!M$2, FALSE),0)</f>
        <v>738373.38</v>
      </c>
      <c r="AM855" s="199">
        <f>IFERROR(VLOOKUP('SAP Data'!$C855,'2021 Balance Sheet'!$B$7:$O$1335,'2021 Balance Sheet'!N$2, FALSE),0)</f>
        <v>881171.74</v>
      </c>
      <c r="AN855" s="199">
        <f>IFERROR(VLOOKUP('SAP Data'!$C855,'2021 Balance Sheet'!$B$7:$O$1335,'2021 Balance Sheet'!O$2, FALSE),0)</f>
        <v>959462.43</v>
      </c>
      <c r="AO855" s="198">
        <f t="shared" si="28"/>
        <v>1064505.8999999999</v>
      </c>
    </row>
    <row r="856" spans="1:41" ht="15.75" thickBot="1" x14ac:dyDescent="0.3">
      <c r="A856" s="26" t="str">
        <f t="shared" si="29"/>
        <v>503200</v>
      </c>
      <c r="B856" s="150" t="s">
        <v>1873</v>
      </c>
      <c r="C856" s="153" t="s">
        <v>1874</v>
      </c>
      <c r="D856" s="125" t="s">
        <v>1657</v>
      </c>
      <c r="E856" s="140">
        <v>2458.34</v>
      </c>
      <c r="F856" s="140">
        <v>7176</v>
      </c>
      <c r="G856" s="140">
        <v>9379.61</v>
      </c>
      <c r="H856" s="140">
        <v>15599.34</v>
      </c>
      <c r="I856" s="140">
        <v>16511.490000000002</v>
      </c>
      <c r="J856" s="140">
        <v>19305.71</v>
      </c>
      <c r="K856" s="140">
        <v>39193.08</v>
      </c>
      <c r="L856" s="140">
        <v>40879.58</v>
      </c>
      <c r="M856" s="140">
        <v>42299.3</v>
      </c>
      <c r="N856" s="140">
        <v>45821.95</v>
      </c>
      <c r="O856" s="140">
        <v>47245.73</v>
      </c>
      <c r="P856" s="140">
        <v>49703.28</v>
      </c>
      <c r="Q856" s="199">
        <v>1588.87</v>
      </c>
      <c r="R856" s="199">
        <v>31965.42</v>
      </c>
      <c r="S856" s="199">
        <v>34322.300000000003</v>
      </c>
      <c r="T856" s="199">
        <v>36546.080000000002</v>
      </c>
      <c r="U856" s="199">
        <v>38367.33</v>
      </c>
      <c r="V856" s="199">
        <v>40153.81</v>
      </c>
      <c r="W856" s="199">
        <v>47919.24</v>
      </c>
      <c r="X856" s="199">
        <v>49261.41</v>
      </c>
      <c r="Y856" s="199">
        <v>49889.49</v>
      </c>
      <c r="Z856" s="199">
        <v>53069.54</v>
      </c>
      <c r="AA856" s="199">
        <v>53941.99</v>
      </c>
      <c r="AB856" s="199">
        <v>57122.77</v>
      </c>
      <c r="AC856" s="199">
        <f>IFERROR(VLOOKUP('SAP Data'!$C856,'2021 Balance Sheet'!$B$7:$O$1335,'2021 Balance Sheet'!D$2, FALSE),0)</f>
        <v>2062.8200000000002</v>
      </c>
      <c r="AD856" s="199">
        <f>IFERROR(VLOOKUP('SAP Data'!$C856,'2021 Balance Sheet'!$B$7:$O$1335,'2021 Balance Sheet'!E$2, FALSE),0)</f>
        <v>8798.09</v>
      </c>
      <c r="AE856" s="199">
        <f>IFERROR(VLOOKUP('SAP Data'!$C856,'2021 Balance Sheet'!$B$7:$O$1335,'2021 Balance Sheet'!F$2, FALSE),0)</f>
        <v>13861.88</v>
      </c>
      <c r="AF856" s="199">
        <f>IFERROR(VLOOKUP('SAP Data'!$C856,'2021 Balance Sheet'!$B$7:$O$1335,'2021 Balance Sheet'!G$2, FALSE),0)</f>
        <v>21092.27</v>
      </c>
      <c r="AG856" s="199">
        <f>IFERROR(VLOOKUP('SAP Data'!$C856,'2021 Balance Sheet'!$B$7:$O$1335,'2021 Balance Sheet'!H$2, FALSE),0)</f>
        <v>25632.959999999999</v>
      </c>
      <c r="AH856" s="199">
        <f>IFERROR(VLOOKUP('SAP Data'!$C856,'2021 Balance Sheet'!$B$7:$O$1335,'2021 Balance Sheet'!I$2, FALSE),0)</f>
        <v>29391.93</v>
      </c>
      <c r="AI856" s="199">
        <f>IFERROR(VLOOKUP('SAP Data'!$C856,'2021 Balance Sheet'!$B$7:$O$1335,'2021 Balance Sheet'!J$2, FALSE),0)</f>
        <v>38399.35</v>
      </c>
      <c r="AJ856" s="199">
        <f>IFERROR(VLOOKUP('SAP Data'!$C856,'2021 Balance Sheet'!$B$7:$O$1335,'2021 Balance Sheet'!K$2, FALSE),0)</f>
        <v>41694.67</v>
      </c>
      <c r="AK856" s="199">
        <f>IFERROR(VLOOKUP('SAP Data'!$C856,'2021 Balance Sheet'!$B$7:$O$1335,'2021 Balance Sheet'!L$2, FALSE),0)</f>
        <v>46607.06</v>
      </c>
      <c r="AL856" s="199">
        <f>IFERROR(VLOOKUP('SAP Data'!$C856,'2021 Balance Sheet'!$B$7:$O$1335,'2021 Balance Sheet'!M$2, FALSE),0)</f>
        <v>51127.3</v>
      </c>
      <c r="AM856" s="199">
        <f>IFERROR(VLOOKUP('SAP Data'!$C856,'2021 Balance Sheet'!$B$7:$O$1335,'2021 Balance Sheet'!N$2, FALSE),0)</f>
        <v>55900.03</v>
      </c>
      <c r="AN856" s="199">
        <f>IFERROR(VLOOKUP('SAP Data'!$C856,'2021 Balance Sheet'!$B$7:$O$1335,'2021 Balance Sheet'!O$2, FALSE),0)</f>
        <v>61511.57</v>
      </c>
      <c r="AO856" s="198">
        <f t="shared" si="28"/>
        <v>57122.77</v>
      </c>
    </row>
    <row r="857" spans="1:41" ht="15.75" thickBot="1" x14ac:dyDescent="0.3">
      <c r="A857" s="26" t="str">
        <f t="shared" si="29"/>
        <v>503300</v>
      </c>
      <c r="B857" s="150" t="s">
        <v>1875</v>
      </c>
      <c r="C857" s="153" t="s">
        <v>1876</v>
      </c>
      <c r="D857" s="125" t="s">
        <v>1657</v>
      </c>
      <c r="E857" s="139">
        <v>8985.26</v>
      </c>
      <c r="F857" s="139">
        <v>22942.93</v>
      </c>
      <c r="G857" s="139">
        <v>36482.5</v>
      </c>
      <c r="H857" s="139">
        <v>50073.87</v>
      </c>
      <c r="I857" s="139">
        <v>69862.179999999993</v>
      </c>
      <c r="J857" s="139">
        <v>80365.539999999994</v>
      </c>
      <c r="K857" s="139">
        <v>99498.23</v>
      </c>
      <c r="L857" s="139">
        <v>114843.12</v>
      </c>
      <c r="M857" s="139">
        <v>128914.84</v>
      </c>
      <c r="N857" s="139">
        <v>142899.93</v>
      </c>
      <c r="O857" s="139">
        <v>157476.72</v>
      </c>
      <c r="P857" s="139">
        <v>175537.85</v>
      </c>
      <c r="Q857" s="199">
        <v>10080.459999999999</v>
      </c>
      <c r="R857" s="199">
        <v>24049.67</v>
      </c>
      <c r="S857" s="199">
        <v>37595.4</v>
      </c>
      <c r="T857" s="199">
        <v>42066.7</v>
      </c>
      <c r="U857" s="199">
        <v>46249.73</v>
      </c>
      <c r="V857" s="199">
        <v>51001.89</v>
      </c>
      <c r="W857" s="199">
        <v>54961.96</v>
      </c>
      <c r="X857" s="199">
        <v>60241.03</v>
      </c>
      <c r="Y857" s="199">
        <v>64979.02</v>
      </c>
      <c r="Z857" s="199">
        <v>67410.84</v>
      </c>
      <c r="AA857" s="199">
        <v>70761.62</v>
      </c>
      <c r="AB857" s="199">
        <v>71582.66</v>
      </c>
      <c r="AC857" s="199">
        <f>IFERROR(VLOOKUP('SAP Data'!$C857,'2021 Balance Sheet'!$B$7:$O$1335,'2021 Balance Sheet'!D$2, FALSE),0)</f>
        <v>4022.21</v>
      </c>
      <c r="AD857" s="199">
        <f>IFERROR(VLOOKUP('SAP Data'!$C857,'2021 Balance Sheet'!$B$7:$O$1335,'2021 Balance Sheet'!E$2, FALSE),0)</f>
        <v>6968.41</v>
      </c>
      <c r="AE857" s="199">
        <f>IFERROR(VLOOKUP('SAP Data'!$C857,'2021 Balance Sheet'!$B$7:$O$1335,'2021 Balance Sheet'!F$2, FALSE),0)</f>
        <v>97201.32</v>
      </c>
      <c r="AF857" s="199">
        <f>IFERROR(VLOOKUP('SAP Data'!$C857,'2021 Balance Sheet'!$B$7:$O$1335,'2021 Balance Sheet'!G$2, FALSE),0)</f>
        <v>101933.8</v>
      </c>
      <c r="AG857" s="199">
        <f>IFERROR(VLOOKUP('SAP Data'!$C857,'2021 Balance Sheet'!$B$7:$O$1335,'2021 Balance Sheet'!H$2, FALSE),0)</f>
        <v>97143.4</v>
      </c>
      <c r="AH857" s="199">
        <f>IFERROR(VLOOKUP('SAP Data'!$C857,'2021 Balance Sheet'!$B$7:$O$1335,'2021 Balance Sheet'!I$2, FALSE),0)</f>
        <v>124175.73</v>
      </c>
      <c r="AI857" s="199">
        <f>IFERROR(VLOOKUP('SAP Data'!$C857,'2021 Balance Sheet'!$B$7:$O$1335,'2021 Balance Sheet'!J$2, FALSE),0)</f>
        <v>134864</v>
      </c>
      <c r="AJ857" s="199">
        <f>IFERROR(VLOOKUP('SAP Data'!$C857,'2021 Balance Sheet'!$B$7:$O$1335,'2021 Balance Sheet'!K$2, FALSE),0)</f>
        <v>141128.4</v>
      </c>
      <c r="AK857" s="199">
        <f>IFERROR(VLOOKUP('SAP Data'!$C857,'2021 Balance Sheet'!$B$7:$O$1335,'2021 Balance Sheet'!L$2, FALSE),0)</f>
        <v>156608.18</v>
      </c>
      <c r="AL857" s="199">
        <f>IFERROR(VLOOKUP('SAP Data'!$C857,'2021 Balance Sheet'!$B$7:$O$1335,'2021 Balance Sheet'!M$2, FALSE),0)</f>
        <v>163483.24</v>
      </c>
      <c r="AM857" s="199">
        <f>IFERROR(VLOOKUP('SAP Data'!$C857,'2021 Balance Sheet'!$B$7:$O$1335,'2021 Balance Sheet'!N$2, FALSE),0)</f>
        <v>169857.96</v>
      </c>
      <c r="AN857" s="199">
        <f>IFERROR(VLOOKUP('SAP Data'!$C857,'2021 Balance Sheet'!$B$7:$O$1335,'2021 Balance Sheet'!O$2, FALSE),0)</f>
        <v>181431.98</v>
      </c>
      <c r="AO857" s="198">
        <f t="shared" si="28"/>
        <v>71582.66</v>
      </c>
    </row>
    <row r="858" spans="1:41" ht="15.75" thickBot="1" x14ac:dyDescent="0.3">
      <c r="A858" s="26" t="str">
        <f t="shared" si="29"/>
        <v>503400</v>
      </c>
      <c r="B858" s="150" t="s">
        <v>1877</v>
      </c>
      <c r="C858" s="153" t="s">
        <v>1878</v>
      </c>
      <c r="D858" s="125" t="s">
        <v>1657</v>
      </c>
      <c r="E858" s="140">
        <v>23142.240000000002</v>
      </c>
      <c r="F858" s="140">
        <v>88001.17</v>
      </c>
      <c r="G858" s="140">
        <v>350103.57</v>
      </c>
      <c r="H858" s="140">
        <v>414929.29</v>
      </c>
      <c r="I858" s="140">
        <v>482209.97</v>
      </c>
      <c r="J858" s="140">
        <v>488849.29</v>
      </c>
      <c r="K858" s="140">
        <v>529140.36</v>
      </c>
      <c r="L858" s="140">
        <v>524489.48</v>
      </c>
      <c r="M858" s="140">
        <v>531161.53</v>
      </c>
      <c r="N858" s="140">
        <v>548511.39</v>
      </c>
      <c r="O858" s="140">
        <v>563522.54</v>
      </c>
      <c r="P858" s="140">
        <v>658683.5</v>
      </c>
      <c r="Q858" s="199">
        <v>106589.7</v>
      </c>
      <c r="R858" s="199">
        <v>211198.38</v>
      </c>
      <c r="S858" s="199">
        <v>444001.3</v>
      </c>
      <c r="T858" s="199">
        <v>996437.33</v>
      </c>
      <c r="U858" s="199">
        <v>2146756.62</v>
      </c>
      <c r="V858" s="199">
        <v>2514494.87</v>
      </c>
      <c r="W858" s="199">
        <v>2718604.7</v>
      </c>
      <c r="X858" s="199">
        <v>3003767.22</v>
      </c>
      <c r="Y858" s="199">
        <v>3417221.22</v>
      </c>
      <c r="Z858" s="199">
        <v>4460035.97</v>
      </c>
      <c r="AA858" s="199">
        <v>4597426.6900000004</v>
      </c>
      <c r="AB858" s="199">
        <v>4903528.28</v>
      </c>
      <c r="AC858" s="199">
        <f>IFERROR(VLOOKUP('SAP Data'!$C858,'2021 Balance Sheet'!$B$7:$O$1335,'2021 Balance Sheet'!D$2, FALSE),0)</f>
        <v>1272950.3500000001</v>
      </c>
      <c r="AD858" s="199">
        <f>IFERROR(VLOOKUP('SAP Data'!$C858,'2021 Balance Sheet'!$B$7:$O$1335,'2021 Balance Sheet'!E$2, FALSE),0)</f>
        <v>2804193.27</v>
      </c>
      <c r="AE858" s="199">
        <f>IFERROR(VLOOKUP('SAP Data'!$C858,'2021 Balance Sheet'!$B$7:$O$1335,'2021 Balance Sheet'!F$2, FALSE),0)</f>
        <v>4868767.7</v>
      </c>
      <c r="AF858" s="199">
        <f>IFERROR(VLOOKUP('SAP Data'!$C858,'2021 Balance Sheet'!$B$7:$O$1335,'2021 Balance Sheet'!G$2, FALSE),0)</f>
        <v>5658915.9199999999</v>
      </c>
      <c r="AG858" s="199">
        <f>IFERROR(VLOOKUP('SAP Data'!$C858,'2021 Balance Sheet'!$B$7:$O$1335,'2021 Balance Sheet'!H$2, FALSE),0)</f>
        <v>6377044.0300000003</v>
      </c>
      <c r="AH858" s="199">
        <f>IFERROR(VLOOKUP('SAP Data'!$C858,'2021 Balance Sheet'!$B$7:$O$1335,'2021 Balance Sheet'!I$2, FALSE),0)</f>
        <v>7076382.0899999999</v>
      </c>
      <c r="AI858" s="199">
        <f>IFERROR(VLOOKUP('SAP Data'!$C858,'2021 Balance Sheet'!$B$7:$O$1335,'2021 Balance Sheet'!J$2, FALSE),0)</f>
        <v>8406724.9299999997</v>
      </c>
      <c r="AJ858" s="199">
        <f>IFERROR(VLOOKUP('SAP Data'!$C858,'2021 Balance Sheet'!$B$7:$O$1335,'2021 Balance Sheet'!K$2, FALSE),0)</f>
        <v>9116116.8300000001</v>
      </c>
      <c r="AK858" s="199">
        <f>IFERROR(VLOOKUP('SAP Data'!$C858,'2021 Balance Sheet'!$B$7:$O$1335,'2021 Balance Sheet'!L$2, FALSE),0)</f>
        <v>9465777.9900000002</v>
      </c>
      <c r="AL858" s="199">
        <f>IFERROR(VLOOKUP('SAP Data'!$C858,'2021 Balance Sheet'!$B$7:$O$1335,'2021 Balance Sheet'!M$2, FALSE),0)</f>
        <v>9816755.3499999996</v>
      </c>
      <c r="AM858" s="199">
        <f>IFERROR(VLOOKUP('SAP Data'!$C858,'2021 Balance Sheet'!$B$7:$O$1335,'2021 Balance Sheet'!N$2, FALSE),0)</f>
        <v>10292047.699999999</v>
      </c>
      <c r="AN858" s="199">
        <f>IFERROR(VLOOKUP('SAP Data'!$C858,'2021 Balance Sheet'!$B$7:$O$1335,'2021 Balance Sheet'!O$2, FALSE),0)</f>
        <v>10753025.529999999</v>
      </c>
      <c r="AO858" s="198">
        <f t="shared" si="28"/>
        <v>4903528.28</v>
      </c>
    </row>
    <row r="859" spans="1:41" ht="15.75" thickBot="1" x14ac:dyDescent="0.3">
      <c r="A859" s="26" t="str">
        <f t="shared" si="29"/>
        <v>503500</v>
      </c>
      <c r="B859" s="150" t="s">
        <v>1879</v>
      </c>
      <c r="C859" s="153" t="s">
        <v>1880</v>
      </c>
      <c r="D859" s="125" t="s">
        <v>1657</v>
      </c>
      <c r="E859" s="139"/>
      <c r="F859" s="139"/>
      <c r="G859" s="139"/>
      <c r="H859" s="139"/>
      <c r="I859" s="139"/>
      <c r="J859" s="139">
        <v>0</v>
      </c>
      <c r="K859" s="139">
        <v>0</v>
      </c>
      <c r="L859" s="139">
        <v>7737.88</v>
      </c>
      <c r="M859" s="139">
        <v>7737.88</v>
      </c>
      <c r="N859" s="139">
        <v>7768.31</v>
      </c>
      <c r="O859" s="139">
        <v>7768.31</v>
      </c>
      <c r="P859" s="139">
        <v>7768.31</v>
      </c>
      <c r="Q859" s="199">
        <v>0</v>
      </c>
      <c r="R859" s="199">
        <v>0</v>
      </c>
      <c r="S859" s="199">
        <v>0</v>
      </c>
      <c r="T859" s="199">
        <v>33</v>
      </c>
      <c r="U859" s="199">
        <v>33</v>
      </c>
      <c r="V859" s="199">
        <v>33</v>
      </c>
      <c r="W859" s="199">
        <v>33</v>
      </c>
      <c r="X859" s="199">
        <v>33</v>
      </c>
      <c r="Y859" s="199">
        <v>33</v>
      </c>
      <c r="Z859" s="199">
        <v>33</v>
      </c>
      <c r="AA859" s="199">
        <v>33</v>
      </c>
      <c r="AB859" s="199">
        <v>221.05</v>
      </c>
      <c r="AC859" s="199">
        <f>IFERROR(VLOOKUP('SAP Data'!$C859,'2021 Balance Sheet'!$B$7:$O$1335,'2021 Balance Sheet'!D$2, FALSE),0)</f>
        <v>0</v>
      </c>
      <c r="AD859" s="199">
        <f>IFERROR(VLOOKUP('SAP Data'!$C859,'2021 Balance Sheet'!$B$7:$O$1335,'2021 Balance Sheet'!E$2, FALSE),0)</f>
        <v>0</v>
      </c>
      <c r="AE859" s="199">
        <f>IFERROR(VLOOKUP('SAP Data'!$C859,'2021 Balance Sheet'!$B$7:$O$1335,'2021 Balance Sheet'!F$2, FALSE),0)</f>
        <v>0</v>
      </c>
      <c r="AF859" s="199">
        <f>IFERROR(VLOOKUP('SAP Data'!$C859,'2021 Balance Sheet'!$B$7:$O$1335,'2021 Balance Sheet'!G$2, FALSE),0)</f>
        <v>0</v>
      </c>
      <c r="AG859" s="199">
        <f>IFERROR(VLOOKUP('SAP Data'!$C859,'2021 Balance Sheet'!$B$7:$O$1335,'2021 Balance Sheet'!H$2, FALSE),0)</f>
        <v>0</v>
      </c>
      <c r="AH859" s="199">
        <f>IFERROR(VLOOKUP('SAP Data'!$C859,'2021 Balance Sheet'!$B$7:$O$1335,'2021 Balance Sheet'!I$2, FALSE),0)</f>
        <v>0</v>
      </c>
      <c r="AI859" s="199">
        <f>IFERROR(VLOOKUP('SAP Data'!$C859,'2021 Balance Sheet'!$B$7:$O$1335,'2021 Balance Sheet'!J$2, FALSE),0)</f>
        <v>0</v>
      </c>
      <c r="AJ859" s="199">
        <f>IFERROR(VLOOKUP('SAP Data'!$C859,'2021 Balance Sheet'!$B$7:$O$1335,'2021 Balance Sheet'!K$2, FALSE),0)</f>
        <v>1939.04</v>
      </c>
      <c r="AK859" s="199">
        <f>IFERROR(VLOOKUP('SAP Data'!$C859,'2021 Balance Sheet'!$B$7:$O$1335,'2021 Balance Sheet'!L$2, FALSE),0)</f>
        <v>3978.98</v>
      </c>
      <c r="AL859" s="199">
        <f>IFERROR(VLOOKUP('SAP Data'!$C859,'2021 Balance Sheet'!$B$7:$O$1335,'2021 Balance Sheet'!M$2, FALSE),0)</f>
        <v>5325.24</v>
      </c>
      <c r="AM859" s="199">
        <f>IFERROR(VLOOKUP('SAP Data'!$C859,'2021 Balance Sheet'!$B$7:$O$1335,'2021 Balance Sheet'!N$2, FALSE),0)</f>
        <v>6824.83</v>
      </c>
      <c r="AN859" s="199">
        <f>IFERROR(VLOOKUP('SAP Data'!$C859,'2021 Balance Sheet'!$B$7:$O$1335,'2021 Balance Sheet'!O$2, FALSE),0)</f>
        <v>8383.2999999999993</v>
      </c>
      <c r="AO859" s="198">
        <f t="shared" si="28"/>
        <v>221.05</v>
      </c>
    </row>
    <row r="860" spans="1:41" ht="15.75" thickBot="1" x14ac:dyDescent="0.3">
      <c r="A860" s="26" t="str">
        <f t="shared" si="29"/>
        <v>503600</v>
      </c>
      <c r="B860" s="150" t="s">
        <v>1881</v>
      </c>
      <c r="C860" s="153" t="s">
        <v>1882</v>
      </c>
      <c r="D860" s="125" t="s">
        <v>1657</v>
      </c>
      <c r="E860" s="140">
        <v>10798.56</v>
      </c>
      <c r="F860" s="140">
        <v>19088.849999999999</v>
      </c>
      <c r="G860" s="140">
        <v>23284.18</v>
      </c>
      <c r="H860" s="140">
        <v>38134.35</v>
      </c>
      <c r="I860" s="140">
        <v>47453.64</v>
      </c>
      <c r="J860" s="140">
        <v>56877.279999999999</v>
      </c>
      <c r="K860" s="140">
        <v>65106.79</v>
      </c>
      <c r="L860" s="140">
        <v>72824.45</v>
      </c>
      <c r="M860" s="140">
        <v>84332.92</v>
      </c>
      <c r="N860" s="140">
        <v>91210.47</v>
      </c>
      <c r="O860" s="140">
        <v>91281.38</v>
      </c>
      <c r="P860" s="140">
        <v>109823.37</v>
      </c>
      <c r="Q860" s="199">
        <v>-19894</v>
      </c>
      <c r="R860" s="199">
        <v>-25456.05</v>
      </c>
      <c r="S860" s="199">
        <v>-18504.080000000002</v>
      </c>
      <c r="T860" s="199">
        <v>2770.01</v>
      </c>
      <c r="U860" s="199">
        <v>81.7</v>
      </c>
      <c r="V860" s="199">
        <v>1510.01</v>
      </c>
      <c r="W860" s="199">
        <v>24645.78</v>
      </c>
      <c r="X860" s="199">
        <v>24645.78</v>
      </c>
      <c r="Y860" s="199">
        <v>24645.78</v>
      </c>
      <c r="Z860" s="199">
        <v>26091.200000000001</v>
      </c>
      <c r="AA860" s="199">
        <v>107081.81</v>
      </c>
      <c r="AB860" s="199">
        <v>109456.09</v>
      </c>
      <c r="AC860" s="199">
        <f>IFERROR(VLOOKUP('SAP Data'!$C860,'2021 Balance Sheet'!$B$7:$O$1335,'2021 Balance Sheet'!D$2, FALSE),0)</f>
        <v>19900</v>
      </c>
      <c r="AD860" s="199">
        <f>IFERROR(VLOOKUP('SAP Data'!$C860,'2021 Balance Sheet'!$B$7:$O$1335,'2021 Balance Sheet'!E$2, FALSE),0)</f>
        <v>24810.799999999999</v>
      </c>
      <c r="AE860" s="199">
        <f>IFERROR(VLOOKUP('SAP Data'!$C860,'2021 Balance Sheet'!$B$7:$O$1335,'2021 Balance Sheet'!F$2, FALSE),0)</f>
        <v>24810.799999999999</v>
      </c>
      <c r="AF860" s="199">
        <f>IFERROR(VLOOKUP('SAP Data'!$C860,'2021 Balance Sheet'!$B$7:$O$1335,'2021 Balance Sheet'!G$2, FALSE),0)</f>
        <v>24810.799999999999</v>
      </c>
      <c r="AG860" s="199">
        <f>IFERROR(VLOOKUP('SAP Data'!$C860,'2021 Balance Sheet'!$B$7:$O$1335,'2021 Balance Sheet'!H$2, FALSE),0)</f>
        <v>42010.8</v>
      </c>
      <c r="AH860" s="199">
        <f>IFERROR(VLOOKUP('SAP Data'!$C860,'2021 Balance Sheet'!$B$7:$O$1335,'2021 Balance Sheet'!I$2, FALSE),0)</f>
        <v>45775.98</v>
      </c>
      <c r="AI860" s="199">
        <f>IFERROR(VLOOKUP('SAP Data'!$C860,'2021 Balance Sheet'!$B$7:$O$1335,'2021 Balance Sheet'!J$2, FALSE),0)</f>
        <v>143425.98000000001</v>
      </c>
      <c r="AJ860" s="199">
        <f>IFERROR(VLOOKUP('SAP Data'!$C860,'2021 Balance Sheet'!$B$7:$O$1335,'2021 Balance Sheet'!K$2, FALSE),0)</f>
        <v>143425.98000000001</v>
      </c>
      <c r="AK860" s="199">
        <f>IFERROR(VLOOKUP('SAP Data'!$C860,'2021 Balance Sheet'!$B$7:$O$1335,'2021 Balance Sheet'!L$2, FALSE),0)</f>
        <v>229847.35</v>
      </c>
      <c r="AL860" s="199">
        <f>IFERROR(VLOOKUP('SAP Data'!$C860,'2021 Balance Sheet'!$B$7:$O$1335,'2021 Balance Sheet'!M$2, FALSE),0)</f>
        <v>247047.35</v>
      </c>
      <c r="AM860" s="199">
        <f>IFERROR(VLOOKUP('SAP Data'!$C860,'2021 Balance Sheet'!$B$7:$O$1335,'2021 Balance Sheet'!N$2, FALSE),0)</f>
        <v>247047.35</v>
      </c>
      <c r="AN860" s="199">
        <f>IFERROR(VLOOKUP('SAP Data'!$C860,'2021 Balance Sheet'!$B$7:$O$1335,'2021 Balance Sheet'!O$2, FALSE),0)</f>
        <v>247047.35</v>
      </c>
      <c r="AO860" s="198">
        <f t="shared" si="28"/>
        <v>109456.09</v>
      </c>
    </row>
    <row r="861" spans="1:41" ht="15.75" thickBot="1" x14ac:dyDescent="0.3">
      <c r="A861" s="26" t="str">
        <f t="shared" si="29"/>
        <v>503700</v>
      </c>
      <c r="B861" s="150" t="s">
        <v>1883</v>
      </c>
      <c r="C861" s="153" t="s">
        <v>1884</v>
      </c>
      <c r="D861" s="125" t="s">
        <v>1657</v>
      </c>
      <c r="E861" s="139">
        <v>7437389.46</v>
      </c>
      <c r="F861" s="139">
        <v>14907807.91</v>
      </c>
      <c r="G861" s="139">
        <v>22399185.800000001</v>
      </c>
      <c r="H861" s="139">
        <v>29926492.949999999</v>
      </c>
      <c r="I861" s="139">
        <v>37604741.689999998</v>
      </c>
      <c r="J861" s="139">
        <v>45552419.420000002</v>
      </c>
      <c r="K861" s="139">
        <v>53524149.509999998</v>
      </c>
      <c r="L861" s="139">
        <v>61516572.82</v>
      </c>
      <c r="M861" s="139">
        <v>69568685.370000005</v>
      </c>
      <c r="N861" s="139">
        <v>77703933.75</v>
      </c>
      <c r="O861" s="139">
        <v>85890861.780000001</v>
      </c>
      <c r="P861" s="139">
        <v>94128732.859999999</v>
      </c>
      <c r="Q861" s="199">
        <v>8351535.5199999996</v>
      </c>
      <c r="R861" s="199">
        <v>16746499.24</v>
      </c>
      <c r="S861" s="199">
        <v>25187597.890000001</v>
      </c>
      <c r="T861" s="199">
        <v>33713932.189999998</v>
      </c>
      <c r="U861" s="199">
        <v>42371617.469999999</v>
      </c>
      <c r="V861" s="199">
        <v>51177098.210000001</v>
      </c>
      <c r="W861" s="199">
        <v>60040601.969999999</v>
      </c>
      <c r="X861" s="199">
        <v>68922774.629999995</v>
      </c>
      <c r="Y861" s="199">
        <v>77869968.379999995</v>
      </c>
      <c r="Z861" s="199">
        <v>87139152.819999993</v>
      </c>
      <c r="AA861" s="199">
        <v>96315493.129999995</v>
      </c>
      <c r="AB861" s="199">
        <v>105626012.88</v>
      </c>
      <c r="AC861" s="199">
        <f>IFERROR(VLOOKUP('SAP Data'!$C861,'2021 Balance Sheet'!$B$7:$O$1335,'2021 Balance Sheet'!D$2, FALSE),0)</f>
        <v>9368782.2899999991</v>
      </c>
      <c r="AD861" s="199">
        <f>IFERROR(VLOOKUP('SAP Data'!$C861,'2021 Balance Sheet'!$B$7:$O$1335,'2021 Balance Sheet'!E$2, FALSE),0)</f>
        <v>18791504.449999999</v>
      </c>
      <c r="AE861" s="199">
        <f>IFERROR(VLOOKUP('SAP Data'!$C861,'2021 Balance Sheet'!$B$7:$O$1335,'2021 Balance Sheet'!F$2, FALSE),0)</f>
        <v>28233204.399999999</v>
      </c>
      <c r="AF861" s="199">
        <f>IFERROR(VLOOKUP('SAP Data'!$C861,'2021 Balance Sheet'!$B$7:$O$1335,'2021 Balance Sheet'!G$2, FALSE),0)</f>
        <v>37760759.579999998</v>
      </c>
      <c r="AG861" s="199">
        <f>IFERROR(VLOOKUP('SAP Data'!$C861,'2021 Balance Sheet'!$B$7:$O$1335,'2021 Balance Sheet'!H$2, FALSE),0)</f>
        <v>47302756.469999999</v>
      </c>
      <c r="AH861" s="199">
        <f>IFERROR(VLOOKUP('SAP Data'!$C861,'2021 Balance Sheet'!$B$7:$O$1335,'2021 Balance Sheet'!I$2, FALSE),0)</f>
        <v>56842347.710000001</v>
      </c>
      <c r="AI861" s="199">
        <f>IFERROR(VLOOKUP('SAP Data'!$C861,'2021 Balance Sheet'!$B$7:$O$1335,'2021 Balance Sheet'!J$2, FALSE),0)</f>
        <v>66372361.229999997</v>
      </c>
      <c r="AJ861" s="199">
        <f>IFERROR(VLOOKUP('SAP Data'!$C861,'2021 Balance Sheet'!$B$7:$O$1335,'2021 Balance Sheet'!K$2, FALSE),0)</f>
        <v>76076015.719999999</v>
      </c>
      <c r="AK861" s="199">
        <f>IFERROR(VLOOKUP('SAP Data'!$C861,'2021 Balance Sheet'!$B$7:$O$1335,'2021 Balance Sheet'!L$2, FALSE),0)</f>
        <v>85634059.340000004</v>
      </c>
      <c r="AL861" s="199">
        <f>IFERROR(VLOOKUP('SAP Data'!$C861,'2021 Balance Sheet'!$B$7:$O$1335,'2021 Balance Sheet'!M$2, FALSE),0)</f>
        <v>95335283.200000003</v>
      </c>
      <c r="AM861" s="199">
        <f>IFERROR(VLOOKUP('SAP Data'!$C861,'2021 Balance Sheet'!$B$7:$O$1335,'2021 Balance Sheet'!N$2, FALSE),0)</f>
        <v>105043361.92</v>
      </c>
      <c r="AN861" s="199">
        <f>IFERROR(VLOOKUP('SAP Data'!$C861,'2021 Balance Sheet'!$B$7:$O$1335,'2021 Balance Sheet'!O$2, FALSE),0)</f>
        <v>114801709.45999999</v>
      </c>
      <c r="AO861" s="198">
        <f t="shared" si="28"/>
        <v>105626012.88</v>
      </c>
    </row>
    <row r="862" spans="1:41" ht="15.75" thickBot="1" x14ac:dyDescent="0.3">
      <c r="A862" s="26" t="str">
        <f t="shared" si="29"/>
        <v>503760</v>
      </c>
      <c r="B862" s="150" t="s">
        <v>2782</v>
      </c>
      <c r="C862" s="153" t="s">
        <v>2783</v>
      </c>
      <c r="D862" s="125" t="s">
        <v>1657</v>
      </c>
      <c r="E862" s="140">
        <v>372.59</v>
      </c>
      <c r="F862" s="140">
        <v>745.19</v>
      </c>
      <c r="G862" s="140">
        <v>1117.76</v>
      </c>
      <c r="H862" s="140">
        <v>1490.35</v>
      </c>
      <c r="I862" s="140">
        <v>2029.55</v>
      </c>
      <c r="J862" s="140">
        <v>2568.75</v>
      </c>
      <c r="K862" s="140">
        <v>3107.91</v>
      </c>
      <c r="L862" s="140">
        <v>3647.11</v>
      </c>
      <c r="M862" s="140">
        <v>4186.3</v>
      </c>
      <c r="N862" s="140">
        <v>4725.51</v>
      </c>
      <c r="O862" s="140">
        <v>5264.68</v>
      </c>
      <c r="P862" s="140">
        <v>6087</v>
      </c>
      <c r="Q862" s="199">
        <v>941.76</v>
      </c>
      <c r="R862" s="199">
        <v>2144.54</v>
      </c>
      <c r="S862" s="199">
        <v>3562.06</v>
      </c>
      <c r="T862" s="199">
        <v>4985.6000000000004</v>
      </c>
      <c r="U862" s="199">
        <v>6521.08</v>
      </c>
      <c r="V862" s="199">
        <v>8287.67</v>
      </c>
      <c r="W862" s="199">
        <v>10059.780000000001</v>
      </c>
      <c r="X862" s="199">
        <v>11831.94</v>
      </c>
      <c r="Y862" s="199">
        <v>14964.55</v>
      </c>
      <c r="Z862" s="199">
        <v>17192.04</v>
      </c>
      <c r="AA862" s="199">
        <v>20322.22</v>
      </c>
      <c r="AB862" s="199">
        <v>22890.33</v>
      </c>
      <c r="AC862" s="199">
        <f>IFERROR(VLOOKUP('SAP Data'!$C862,'2021 Balance Sheet'!$B$7:$O$1335,'2021 Balance Sheet'!D$2, FALSE),0)</f>
        <v>2997.24</v>
      </c>
      <c r="AD862" s="199">
        <f>IFERROR(VLOOKUP('SAP Data'!$C862,'2021 Balance Sheet'!$B$7:$O$1335,'2021 Balance Sheet'!E$2, FALSE),0)</f>
        <v>7455.14</v>
      </c>
      <c r="AE862" s="199">
        <f>IFERROR(VLOOKUP('SAP Data'!$C862,'2021 Balance Sheet'!$B$7:$O$1335,'2021 Balance Sheet'!F$2, FALSE),0)</f>
        <v>11191.76</v>
      </c>
      <c r="AF862" s="199">
        <f>IFERROR(VLOOKUP('SAP Data'!$C862,'2021 Balance Sheet'!$B$7:$O$1335,'2021 Balance Sheet'!G$2, FALSE),0)</f>
        <v>14922.81</v>
      </c>
      <c r="AG862" s="199">
        <f>IFERROR(VLOOKUP('SAP Data'!$C862,'2021 Balance Sheet'!$B$7:$O$1335,'2021 Balance Sheet'!H$2, FALSE),0)</f>
        <v>18946.93</v>
      </c>
      <c r="AH862" s="199">
        <f>IFERROR(VLOOKUP('SAP Data'!$C862,'2021 Balance Sheet'!$B$7:$O$1335,'2021 Balance Sheet'!I$2, FALSE),0)</f>
        <v>22821.75</v>
      </c>
      <c r="AI862" s="199">
        <f>IFERROR(VLOOKUP('SAP Data'!$C862,'2021 Balance Sheet'!$B$7:$O$1335,'2021 Balance Sheet'!J$2, FALSE),0)</f>
        <v>26702.09</v>
      </c>
      <c r="AJ862" s="199">
        <f>IFERROR(VLOOKUP('SAP Data'!$C862,'2021 Balance Sheet'!$B$7:$O$1335,'2021 Balance Sheet'!K$2, FALSE),0)</f>
        <v>30582.47</v>
      </c>
      <c r="AK862" s="199">
        <f>IFERROR(VLOOKUP('SAP Data'!$C862,'2021 Balance Sheet'!$B$7:$O$1335,'2021 Balance Sheet'!L$2, FALSE),0)</f>
        <v>34815.599999999999</v>
      </c>
      <c r="AL862" s="199">
        <f>IFERROR(VLOOKUP('SAP Data'!$C862,'2021 Balance Sheet'!$B$7:$O$1335,'2021 Balance Sheet'!M$2, FALSE),0)</f>
        <v>38816.75</v>
      </c>
      <c r="AM862" s="199">
        <f>IFERROR(VLOOKUP('SAP Data'!$C862,'2021 Balance Sheet'!$B$7:$O$1335,'2021 Balance Sheet'!N$2, FALSE),0)</f>
        <v>42812.32</v>
      </c>
      <c r="AN862" s="199">
        <f>IFERROR(VLOOKUP('SAP Data'!$C862,'2021 Balance Sheet'!$B$7:$O$1335,'2021 Balance Sheet'!O$2, FALSE),0)</f>
        <v>46813.47</v>
      </c>
      <c r="AO862" s="198">
        <f t="shared" si="28"/>
        <v>22890.33</v>
      </c>
    </row>
    <row r="863" spans="1:41" ht="15.75" thickBot="1" x14ac:dyDescent="0.3">
      <c r="A863" s="26" t="str">
        <f t="shared" si="29"/>
        <v>503800</v>
      </c>
      <c r="B863" s="150" t="s">
        <v>1885</v>
      </c>
      <c r="C863" s="153" t="s">
        <v>1886</v>
      </c>
      <c r="D863" s="125" t="s">
        <v>1657</v>
      </c>
      <c r="E863" s="139">
        <v>6381845.75</v>
      </c>
      <c r="F863" s="139">
        <v>12839464.32</v>
      </c>
      <c r="G863" s="139">
        <v>19931525.469999999</v>
      </c>
      <c r="H863" s="139">
        <v>24375387.280000001</v>
      </c>
      <c r="I863" s="139">
        <v>28070777.460000001</v>
      </c>
      <c r="J863" s="139">
        <v>30865270.780000001</v>
      </c>
      <c r="K863" s="139">
        <v>34124673.219999999</v>
      </c>
      <c r="L863" s="139">
        <v>37528576.899999999</v>
      </c>
      <c r="M863" s="139">
        <v>41115396.969999999</v>
      </c>
      <c r="N863" s="139">
        <v>46065334.219999999</v>
      </c>
      <c r="O863" s="139">
        <v>51585579.270000003</v>
      </c>
      <c r="P863" s="139">
        <v>57737031.140000001</v>
      </c>
      <c r="Q863" s="199">
        <v>6507353.3600000003</v>
      </c>
      <c r="R863" s="199">
        <v>12617243.109999999</v>
      </c>
      <c r="S863" s="199">
        <v>20335643.309999999</v>
      </c>
      <c r="T863" s="199">
        <v>24776024.300000001</v>
      </c>
      <c r="U863" s="199">
        <v>28530598.870000001</v>
      </c>
      <c r="V863" s="199">
        <v>31447380.489999998</v>
      </c>
      <c r="W863" s="199">
        <v>34952346.850000001</v>
      </c>
      <c r="X863" s="199">
        <v>38609309.479999997</v>
      </c>
      <c r="Y863" s="199">
        <v>42236388.5</v>
      </c>
      <c r="Z863" s="199">
        <v>46846724.060000002</v>
      </c>
      <c r="AA863" s="199">
        <v>53077518.950000003</v>
      </c>
      <c r="AB863" s="199">
        <v>59617370.240000002</v>
      </c>
      <c r="AC863" s="199">
        <f>IFERROR(VLOOKUP('SAP Data'!$C863,'2021 Balance Sheet'!$B$7:$O$1335,'2021 Balance Sheet'!D$2, FALSE),0)</f>
        <v>7078221.2000000002</v>
      </c>
      <c r="AD863" s="199">
        <f>IFERROR(VLOOKUP('SAP Data'!$C863,'2021 Balance Sheet'!$B$7:$O$1335,'2021 Balance Sheet'!E$2, FALSE),0)</f>
        <v>13579248.779999999</v>
      </c>
      <c r="AE863" s="199">
        <f>IFERROR(VLOOKUP('SAP Data'!$C863,'2021 Balance Sheet'!$B$7:$O$1335,'2021 Balance Sheet'!F$2, FALSE),0)</f>
        <v>22170452.559999999</v>
      </c>
      <c r="AF863" s="199">
        <f>IFERROR(VLOOKUP('SAP Data'!$C863,'2021 Balance Sheet'!$B$7:$O$1335,'2021 Balance Sheet'!G$2, FALSE),0)</f>
        <v>27114472.390000001</v>
      </c>
      <c r="AG863" s="199">
        <f>IFERROR(VLOOKUP('SAP Data'!$C863,'2021 Balance Sheet'!$B$7:$O$1335,'2021 Balance Sheet'!H$2, FALSE),0)</f>
        <v>31373534.219999999</v>
      </c>
      <c r="AH863" s="199">
        <f>IFERROR(VLOOKUP('SAP Data'!$C863,'2021 Balance Sheet'!$B$7:$O$1335,'2021 Balance Sheet'!I$2, FALSE),0)</f>
        <v>35138999.399999999</v>
      </c>
      <c r="AI863" s="199">
        <f>IFERROR(VLOOKUP('SAP Data'!$C863,'2021 Balance Sheet'!$B$7:$O$1335,'2021 Balance Sheet'!J$2, FALSE),0)</f>
        <v>38778403.840000004</v>
      </c>
      <c r="AJ863" s="199">
        <f>IFERROR(VLOOKUP('SAP Data'!$C863,'2021 Balance Sheet'!$B$7:$O$1335,'2021 Balance Sheet'!K$2, FALSE),0)</f>
        <v>42642249.490000002</v>
      </c>
      <c r="AK863" s="199">
        <f>IFERROR(VLOOKUP('SAP Data'!$C863,'2021 Balance Sheet'!$B$7:$O$1335,'2021 Balance Sheet'!L$2, FALSE),0)</f>
        <v>46679719.310000002</v>
      </c>
      <c r="AL863" s="199">
        <f>IFERROR(VLOOKUP('SAP Data'!$C863,'2021 Balance Sheet'!$B$7:$O$1335,'2021 Balance Sheet'!M$2, FALSE),0)</f>
        <v>51966955.490000002</v>
      </c>
      <c r="AM863" s="199">
        <f>IFERROR(VLOOKUP('SAP Data'!$C863,'2021 Balance Sheet'!$B$7:$O$1335,'2021 Balance Sheet'!N$2, FALSE),0)</f>
        <v>58441665.399999999</v>
      </c>
      <c r="AN863" s="199">
        <f>IFERROR(VLOOKUP('SAP Data'!$C863,'2021 Balance Sheet'!$B$7:$O$1335,'2021 Balance Sheet'!O$2, FALSE),0)</f>
        <v>67170451.180000007</v>
      </c>
      <c r="AO863" s="198">
        <f t="shared" si="28"/>
        <v>59617370.240000002</v>
      </c>
    </row>
    <row r="864" spans="1:41" ht="15.75" thickBot="1" x14ac:dyDescent="0.3">
      <c r="A864" s="26" t="str">
        <f t="shared" si="29"/>
        <v>503803</v>
      </c>
      <c r="B864" s="150" t="s">
        <v>2972</v>
      </c>
      <c r="C864" s="153" t="s">
        <v>2973</v>
      </c>
      <c r="D864" s="125" t="s">
        <v>1657</v>
      </c>
      <c r="E864" s="140"/>
      <c r="F864" s="140"/>
      <c r="G864" s="140"/>
      <c r="H864" s="140"/>
      <c r="I864" s="140"/>
      <c r="J864" s="140"/>
      <c r="K864" s="140"/>
      <c r="L864" s="140"/>
      <c r="M864" s="140"/>
      <c r="N864" s="140">
        <v>0</v>
      </c>
      <c r="O864" s="140">
        <v>0</v>
      </c>
      <c r="P864" s="140">
        <v>42.19</v>
      </c>
      <c r="Q864" s="199">
        <v>0</v>
      </c>
      <c r="R864" s="199">
        <v>0</v>
      </c>
      <c r="S864" s="199">
        <v>0</v>
      </c>
      <c r="T864" s="199">
        <v>0</v>
      </c>
      <c r="U864" s="199">
        <v>0</v>
      </c>
      <c r="V864" s="199">
        <v>0</v>
      </c>
      <c r="W864" s="199">
        <v>0</v>
      </c>
      <c r="X864" s="199">
        <v>0</v>
      </c>
      <c r="Y864" s="199">
        <v>0</v>
      </c>
      <c r="Z864" s="199">
        <v>0</v>
      </c>
      <c r="AA864" s="199">
        <v>0</v>
      </c>
      <c r="AB864" s="199">
        <v>0</v>
      </c>
      <c r="AC864" s="199">
        <f>IFERROR(VLOOKUP('SAP Data'!$C864,'2021 Balance Sheet'!$B$7:$O$1335,'2021 Balance Sheet'!D$2, FALSE),0)</f>
        <v>0</v>
      </c>
      <c r="AD864" s="199">
        <f>IFERROR(VLOOKUP('SAP Data'!$C864,'2021 Balance Sheet'!$B$7:$O$1335,'2021 Balance Sheet'!E$2, FALSE),0)</f>
        <v>0</v>
      </c>
      <c r="AE864" s="199">
        <f>IFERROR(VLOOKUP('SAP Data'!$C864,'2021 Balance Sheet'!$B$7:$O$1335,'2021 Balance Sheet'!F$2, FALSE),0)</f>
        <v>0</v>
      </c>
      <c r="AF864" s="199">
        <f>IFERROR(VLOOKUP('SAP Data'!$C864,'2021 Balance Sheet'!$B$7:$O$1335,'2021 Balance Sheet'!G$2, FALSE),0)</f>
        <v>0</v>
      </c>
      <c r="AG864" s="199">
        <f>IFERROR(VLOOKUP('SAP Data'!$C864,'2021 Balance Sheet'!$B$7:$O$1335,'2021 Balance Sheet'!H$2, FALSE),0)</f>
        <v>0</v>
      </c>
      <c r="AH864" s="199">
        <f>IFERROR(VLOOKUP('SAP Data'!$C864,'2021 Balance Sheet'!$B$7:$O$1335,'2021 Balance Sheet'!I$2, FALSE),0)</f>
        <v>0</v>
      </c>
      <c r="AI864" s="199">
        <f>IFERROR(VLOOKUP('SAP Data'!$C864,'2021 Balance Sheet'!$B$7:$O$1335,'2021 Balance Sheet'!J$2, FALSE),0)</f>
        <v>0</v>
      </c>
      <c r="AJ864" s="199">
        <f>IFERROR(VLOOKUP('SAP Data'!$C864,'2021 Balance Sheet'!$B$7:$O$1335,'2021 Balance Sheet'!K$2, FALSE),0)</f>
        <v>0</v>
      </c>
      <c r="AK864" s="199">
        <f>IFERROR(VLOOKUP('SAP Data'!$C864,'2021 Balance Sheet'!$B$7:$O$1335,'2021 Balance Sheet'!L$2, FALSE),0)</f>
        <v>0</v>
      </c>
      <c r="AL864" s="199">
        <f>IFERROR(VLOOKUP('SAP Data'!$C864,'2021 Balance Sheet'!$B$7:$O$1335,'2021 Balance Sheet'!M$2, FALSE),0)</f>
        <v>0</v>
      </c>
      <c r="AM864" s="199">
        <f>IFERROR(VLOOKUP('SAP Data'!$C864,'2021 Balance Sheet'!$B$7:$O$1335,'2021 Balance Sheet'!N$2, FALSE),0)</f>
        <v>0</v>
      </c>
      <c r="AN864" s="199">
        <f>IFERROR(VLOOKUP('SAP Data'!$C864,'2021 Balance Sheet'!$B$7:$O$1335,'2021 Balance Sheet'!O$2, FALSE),0)</f>
        <v>0</v>
      </c>
      <c r="AO864" s="198">
        <f t="shared" si="28"/>
        <v>0</v>
      </c>
    </row>
    <row r="865" spans="1:41" ht="15.75" thickBot="1" x14ac:dyDescent="0.3">
      <c r="A865" s="26" t="str">
        <f t="shared" si="29"/>
        <v>503806</v>
      </c>
      <c r="B865" s="150" t="s">
        <v>1887</v>
      </c>
      <c r="C865" s="153" t="s">
        <v>1888</v>
      </c>
      <c r="D865" s="125" t="s">
        <v>1657</v>
      </c>
      <c r="E865" s="139">
        <v>75375</v>
      </c>
      <c r="F865" s="139">
        <v>153674.35999999999</v>
      </c>
      <c r="G865" s="139">
        <v>229049.36</v>
      </c>
      <c r="H865" s="139">
        <v>304424.36</v>
      </c>
      <c r="I865" s="139">
        <v>377165.87</v>
      </c>
      <c r="J865" s="139">
        <v>452540.87</v>
      </c>
      <c r="K865" s="139">
        <v>527915.87</v>
      </c>
      <c r="L865" s="139">
        <v>479695.2</v>
      </c>
      <c r="M865" s="139">
        <v>539600.12</v>
      </c>
      <c r="N865" s="139">
        <v>599505.04</v>
      </c>
      <c r="O865" s="139">
        <v>659530.78</v>
      </c>
      <c r="P865" s="139">
        <v>719435.69</v>
      </c>
      <c r="Q865" s="199">
        <v>62100</v>
      </c>
      <c r="R865" s="199">
        <v>124330.73</v>
      </c>
      <c r="S865" s="199">
        <v>186430.73</v>
      </c>
      <c r="T865" s="199">
        <v>248530.73</v>
      </c>
      <c r="U865" s="199">
        <v>304441.78999999998</v>
      </c>
      <c r="V865" s="199">
        <v>365272.12</v>
      </c>
      <c r="W865" s="199">
        <v>426102.45</v>
      </c>
      <c r="X865" s="199">
        <v>487172.34</v>
      </c>
      <c r="Y865" s="199">
        <v>548002.67000000004</v>
      </c>
      <c r="Z865" s="199">
        <v>608833</v>
      </c>
      <c r="AA865" s="199">
        <v>669824.59</v>
      </c>
      <c r="AB865" s="199">
        <v>730654.94</v>
      </c>
      <c r="AC865" s="199">
        <f>IFERROR(VLOOKUP('SAP Data'!$C865,'2021 Balance Sheet'!$B$7:$O$1335,'2021 Balance Sheet'!D$2, FALSE),0)</f>
        <v>64890</v>
      </c>
      <c r="AD865" s="199">
        <f>IFERROR(VLOOKUP('SAP Data'!$C865,'2021 Balance Sheet'!$B$7:$O$1335,'2021 Balance Sheet'!E$2, FALSE),0)</f>
        <v>129905.87</v>
      </c>
      <c r="AE865" s="199">
        <f>IFERROR(VLOOKUP('SAP Data'!$C865,'2021 Balance Sheet'!$B$7:$O$1335,'2021 Balance Sheet'!F$2, FALSE),0)</f>
        <v>194795.87</v>
      </c>
      <c r="AF865" s="199">
        <f>IFERROR(VLOOKUP('SAP Data'!$C865,'2021 Balance Sheet'!$B$7:$O$1335,'2021 Balance Sheet'!G$2, FALSE),0)</f>
        <v>259685.87</v>
      </c>
      <c r="AG865" s="199">
        <f>IFERROR(VLOOKUP('SAP Data'!$C865,'2021 Balance Sheet'!$B$7:$O$1335,'2021 Balance Sheet'!H$2, FALSE),0)</f>
        <v>324687.82</v>
      </c>
      <c r="AH865" s="199">
        <f>IFERROR(VLOOKUP('SAP Data'!$C865,'2021 Balance Sheet'!$B$7:$O$1335,'2021 Balance Sheet'!I$2, FALSE),0)</f>
        <v>389577.82</v>
      </c>
      <c r="AI865" s="199">
        <f>IFERROR(VLOOKUP('SAP Data'!$C865,'2021 Balance Sheet'!$B$7:$O$1335,'2021 Balance Sheet'!J$2, FALSE),0)</f>
        <v>454467.82</v>
      </c>
      <c r="AJ865" s="199">
        <f>IFERROR(VLOOKUP('SAP Data'!$C865,'2021 Balance Sheet'!$B$7:$O$1335,'2021 Balance Sheet'!K$2, FALSE),0)</f>
        <v>519492.06</v>
      </c>
      <c r="AK865" s="199">
        <f>IFERROR(VLOOKUP('SAP Data'!$C865,'2021 Balance Sheet'!$B$7:$O$1335,'2021 Balance Sheet'!L$2, FALSE),0)</f>
        <v>616752.81000000006</v>
      </c>
      <c r="AL865" s="199">
        <f>IFERROR(VLOOKUP('SAP Data'!$C865,'2021 Balance Sheet'!$B$7:$O$1335,'2021 Balance Sheet'!M$2, FALSE),0)</f>
        <v>685239.56</v>
      </c>
      <c r="AM865" s="199">
        <f>IFERROR(VLOOKUP('SAP Data'!$C865,'2021 Balance Sheet'!$B$7:$O$1335,'2021 Balance Sheet'!N$2, FALSE),0)</f>
        <v>753687.31</v>
      </c>
      <c r="AN865" s="199">
        <f>IFERROR(VLOOKUP('SAP Data'!$C865,'2021 Balance Sheet'!$B$7:$O$1335,'2021 Balance Sheet'!O$2, FALSE),0)</f>
        <v>822174.06</v>
      </c>
      <c r="AO865" s="198">
        <f t="shared" si="28"/>
        <v>730654.94</v>
      </c>
    </row>
    <row r="866" spans="1:41" ht="15.75" thickBot="1" x14ac:dyDescent="0.3">
      <c r="A866" s="26" t="str">
        <f t="shared" si="29"/>
        <v>503808</v>
      </c>
      <c r="B866" s="150" t="s">
        <v>1889</v>
      </c>
      <c r="C866" s="153" t="s">
        <v>1890</v>
      </c>
      <c r="D866" s="125" t="s">
        <v>1657</v>
      </c>
      <c r="E866" s="140">
        <v>0</v>
      </c>
      <c r="F866" s="140">
        <v>0</v>
      </c>
      <c r="G866" s="140">
        <v>-618.23</v>
      </c>
      <c r="H866" s="140">
        <v>-618.23</v>
      </c>
      <c r="I866" s="140">
        <v>-618.23</v>
      </c>
      <c r="J866" s="140">
        <v>-616.55999999999995</v>
      </c>
      <c r="K866" s="140">
        <v>-616.55999999999995</v>
      </c>
      <c r="L866" s="140">
        <v>-616.55999999999995</v>
      </c>
      <c r="M866" s="140">
        <v>-616.55999999999995</v>
      </c>
      <c r="N866" s="140">
        <v>-616.55999999999995</v>
      </c>
      <c r="O866" s="140">
        <v>-616.55999999999995</v>
      </c>
      <c r="P866" s="140">
        <v>-616.55999999999995</v>
      </c>
      <c r="Q866" s="199">
        <v>0</v>
      </c>
      <c r="R866" s="199">
        <v>0</v>
      </c>
      <c r="S866" s="199">
        <v>0</v>
      </c>
      <c r="T866" s="199">
        <v>0</v>
      </c>
      <c r="U866" s="199">
        <v>0</v>
      </c>
      <c r="V866" s="199">
        <v>0</v>
      </c>
      <c r="W866" s="199">
        <v>-203.54</v>
      </c>
      <c r="X866" s="199">
        <v>-203.54</v>
      </c>
      <c r="Y866" s="199">
        <v>-126.18</v>
      </c>
      <c r="Z866" s="199">
        <v>-126.18</v>
      </c>
      <c r="AA866" s="199">
        <v>-126.18</v>
      </c>
      <c r="AB866" s="199">
        <v>3369.52</v>
      </c>
      <c r="AC866" s="199">
        <f>IFERROR(VLOOKUP('SAP Data'!$C866,'2021 Balance Sheet'!$B$7:$O$1335,'2021 Balance Sheet'!D$2, FALSE),0)</f>
        <v>-1279.76</v>
      </c>
      <c r="AD866" s="199">
        <f>IFERROR(VLOOKUP('SAP Data'!$C866,'2021 Balance Sheet'!$B$7:$O$1335,'2021 Balance Sheet'!E$2, FALSE),0)</f>
        <v>2469.29</v>
      </c>
      <c r="AE866" s="199">
        <f>IFERROR(VLOOKUP('SAP Data'!$C866,'2021 Balance Sheet'!$B$7:$O$1335,'2021 Balance Sheet'!F$2, FALSE),0)</f>
        <v>6609.27</v>
      </c>
      <c r="AF866" s="199">
        <f>IFERROR(VLOOKUP('SAP Data'!$C866,'2021 Balance Sheet'!$B$7:$O$1335,'2021 Balance Sheet'!G$2, FALSE),0)</f>
        <v>6609.27</v>
      </c>
      <c r="AG866" s="199">
        <f>IFERROR(VLOOKUP('SAP Data'!$C866,'2021 Balance Sheet'!$B$7:$O$1335,'2021 Balance Sheet'!H$2, FALSE),0)</f>
        <v>6609.27</v>
      </c>
      <c r="AH866" s="199">
        <f>IFERROR(VLOOKUP('SAP Data'!$C866,'2021 Balance Sheet'!$B$7:$O$1335,'2021 Balance Sheet'!I$2, FALSE),0)</f>
        <v>6609.27</v>
      </c>
      <c r="AI866" s="199">
        <f>IFERROR(VLOOKUP('SAP Data'!$C866,'2021 Balance Sheet'!$B$7:$O$1335,'2021 Balance Sheet'!J$2, FALSE),0)</f>
        <v>6609.27</v>
      </c>
      <c r="AJ866" s="199">
        <f>IFERROR(VLOOKUP('SAP Data'!$C866,'2021 Balance Sheet'!$B$7:$O$1335,'2021 Balance Sheet'!K$2, FALSE),0)</f>
        <v>6609.27</v>
      </c>
      <c r="AK866" s="199">
        <f>IFERROR(VLOOKUP('SAP Data'!$C866,'2021 Balance Sheet'!$B$7:$O$1335,'2021 Balance Sheet'!L$2, FALSE),0)</f>
        <v>6609.27</v>
      </c>
      <c r="AL866" s="199">
        <f>IFERROR(VLOOKUP('SAP Data'!$C866,'2021 Balance Sheet'!$B$7:$O$1335,'2021 Balance Sheet'!M$2, FALSE),0)</f>
        <v>6609.27</v>
      </c>
      <c r="AM866" s="199">
        <f>IFERROR(VLOOKUP('SAP Data'!$C866,'2021 Balance Sheet'!$B$7:$O$1335,'2021 Balance Sheet'!N$2, FALSE),0)</f>
        <v>6609.27</v>
      </c>
      <c r="AN866" s="199">
        <f>IFERROR(VLOOKUP('SAP Data'!$C866,'2021 Balance Sheet'!$B$7:$O$1335,'2021 Balance Sheet'!O$2, FALSE),0)</f>
        <v>6609.27</v>
      </c>
      <c r="AO866" s="198">
        <f t="shared" si="28"/>
        <v>3369.52</v>
      </c>
    </row>
    <row r="867" spans="1:41" ht="15.75" thickBot="1" x14ac:dyDescent="0.3">
      <c r="A867" s="26" t="str">
        <f t="shared" si="29"/>
        <v>503810</v>
      </c>
      <c r="B867" s="150" t="s">
        <v>3433</v>
      </c>
      <c r="C867" s="153" t="s">
        <v>3434</v>
      </c>
      <c r="D867" s="125"/>
      <c r="E867" s="140"/>
      <c r="F867" s="140"/>
      <c r="G867" s="140"/>
      <c r="H867" s="140"/>
      <c r="I867" s="140"/>
      <c r="J867" s="140"/>
      <c r="K867" s="140"/>
      <c r="L867" s="140"/>
      <c r="M867" s="140"/>
      <c r="N867" s="140"/>
      <c r="O867" s="140"/>
      <c r="P867" s="140"/>
      <c r="Q867" s="199">
        <v>0</v>
      </c>
      <c r="R867" s="199">
        <v>0</v>
      </c>
      <c r="S867" s="199">
        <v>0</v>
      </c>
      <c r="T867" s="199">
        <v>0</v>
      </c>
      <c r="U867" s="199">
        <v>0</v>
      </c>
      <c r="V867" s="199">
        <v>0</v>
      </c>
      <c r="W867" s="199">
        <v>0</v>
      </c>
      <c r="X867" s="199">
        <v>0</v>
      </c>
      <c r="Y867" s="199">
        <v>0</v>
      </c>
      <c r="Z867" s="199">
        <v>0</v>
      </c>
      <c r="AA867" s="199">
        <v>0</v>
      </c>
      <c r="AB867" s="199">
        <v>0</v>
      </c>
      <c r="AC867" s="199">
        <f>IFERROR(VLOOKUP('SAP Data'!$C867,'2021 Balance Sheet'!$B$7:$O$1335,'2021 Balance Sheet'!D$2, FALSE),0)</f>
        <v>0</v>
      </c>
      <c r="AD867" s="199">
        <f>IFERROR(VLOOKUP('SAP Data'!$C867,'2021 Balance Sheet'!$B$7:$O$1335,'2021 Balance Sheet'!E$2, FALSE),0)</f>
        <v>0</v>
      </c>
      <c r="AE867" s="199">
        <f>IFERROR(VLOOKUP('SAP Data'!$C867,'2021 Balance Sheet'!$B$7:$O$1335,'2021 Balance Sheet'!F$2, FALSE),0)</f>
        <v>0</v>
      </c>
      <c r="AF867" s="199">
        <f>IFERROR(VLOOKUP('SAP Data'!$C867,'2021 Balance Sheet'!$B$7:$O$1335,'2021 Balance Sheet'!G$2, FALSE),0)</f>
        <v>0</v>
      </c>
      <c r="AG867" s="199">
        <f>IFERROR(VLOOKUP('SAP Data'!$C867,'2021 Balance Sheet'!$B$7:$O$1335,'2021 Balance Sheet'!H$2, FALSE),0)</f>
        <v>0</v>
      </c>
      <c r="AH867" s="199">
        <f>IFERROR(VLOOKUP('SAP Data'!$C867,'2021 Balance Sheet'!$B$7:$O$1335,'2021 Balance Sheet'!I$2, FALSE),0)</f>
        <v>0</v>
      </c>
      <c r="AI867" s="199">
        <f>IFERROR(VLOOKUP('SAP Data'!$C867,'2021 Balance Sheet'!$B$7:$O$1335,'2021 Balance Sheet'!J$2, FALSE),0)</f>
        <v>0</v>
      </c>
      <c r="AJ867" s="199">
        <f>IFERROR(VLOOKUP('SAP Data'!$C867,'2021 Balance Sheet'!$B$7:$O$1335,'2021 Balance Sheet'!K$2, FALSE),0)</f>
        <v>0</v>
      </c>
      <c r="AK867" s="199">
        <f>IFERROR(VLOOKUP('SAP Data'!$C867,'2021 Balance Sheet'!$B$7:$O$1335,'2021 Balance Sheet'!L$2, FALSE),0)</f>
        <v>0</v>
      </c>
      <c r="AL867" s="199">
        <f>IFERROR(VLOOKUP('SAP Data'!$C867,'2021 Balance Sheet'!$B$7:$O$1335,'2021 Balance Sheet'!M$2, FALSE),0)</f>
        <v>0</v>
      </c>
      <c r="AM867" s="199">
        <f>IFERROR(VLOOKUP('SAP Data'!$C867,'2021 Balance Sheet'!$B$7:$O$1335,'2021 Balance Sheet'!N$2, FALSE),0)</f>
        <v>0</v>
      </c>
      <c r="AN867" s="199">
        <f>IFERROR(VLOOKUP('SAP Data'!$C867,'2021 Balance Sheet'!$B$7:$O$1335,'2021 Balance Sheet'!O$2, FALSE),0)</f>
        <v>0</v>
      </c>
      <c r="AO867" s="198">
        <f t="shared" si="28"/>
        <v>0</v>
      </c>
    </row>
    <row r="868" spans="1:41" ht="15.75" thickBot="1" x14ac:dyDescent="0.3">
      <c r="A868" s="26" t="str">
        <f t="shared" si="29"/>
        <v>503811</v>
      </c>
      <c r="B868" s="150" t="s">
        <v>1891</v>
      </c>
      <c r="C868" s="153" t="s">
        <v>1892</v>
      </c>
      <c r="D868" s="125" t="s">
        <v>1657</v>
      </c>
      <c r="E868" s="139">
        <v>116103</v>
      </c>
      <c r="F868" s="139">
        <v>322012</v>
      </c>
      <c r="G868" s="139">
        <v>586233</v>
      </c>
      <c r="H868" s="139">
        <v>759189</v>
      </c>
      <c r="I868" s="139">
        <v>960690</v>
      </c>
      <c r="J868" s="139">
        <v>996691</v>
      </c>
      <c r="K868" s="139">
        <v>1118957</v>
      </c>
      <c r="L868" s="139">
        <v>1254931</v>
      </c>
      <c r="M868" s="139">
        <v>1465619</v>
      </c>
      <c r="N868" s="139">
        <v>1599478</v>
      </c>
      <c r="O868" s="139">
        <v>1720632</v>
      </c>
      <c r="P868" s="139">
        <v>1767815</v>
      </c>
      <c r="Q868" s="199">
        <v>123578</v>
      </c>
      <c r="R868" s="199">
        <v>238936</v>
      </c>
      <c r="S868" s="199">
        <v>258664</v>
      </c>
      <c r="T868" s="199">
        <v>383329</v>
      </c>
      <c r="U868" s="199">
        <v>530495</v>
      </c>
      <c r="V868" s="199">
        <v>691763</v>
      </c>
      <c r="W868" s="199">
        <v>829115</v>
      </c>
      <c r="X868" s="199">
        <v>975078</v>
      </c>
      <c r="Y868" s="199">
        <v>1113658</v>
      </c>
      <c r="Z868" s="199">
        <v>1242159</v>
      </c>
      <c r="AA868" s="199">
        <v>1361745</v>
      </c>
      <c r="AB868" s="199">
        <v>1474308</v>
      </c>
      <c r="AC868" s="199">
        <f>IFERROR(VLOOKUP('SAP Data'!$C868,'2021 Balance Sheet'!$B$7:$O$1335,'2021 Balance Sheet'!D$2, FALSE),0)</f>
        <v>137058</v>
      </c>
      <c r="AD868" s="199">
        <f>IFERROR(VLOOKUP('SAP Data'!$C868,'2021 Balance Sheet'!$B$7:$O$1335,'2021 Balance Sheet'!E$2, FALSE),0)</f>
        <v>1473861</v>
      </c>
      <c r="AE868" s="199">
        <f>IFERROR(VLOOKUP('SAP Data'!$C868,'2021 Balance Sheet'!$B$7:$O$1335,'2021 Balance Sheet'!F$2, FALSE),0)</f>
        <v>1567258</v>
      </c>
      <c r="AF868" s="199">
        <f>IFERROR(VLOOKUP('SAP Data'!$C868,'2021 Balance Sheet'!$B$7:$O$1335,'2021 Balance Sheet'!G$2, FALSE),0)</f>
        <v>1700290</v>
      </c>
      <c r="AG868" s="199">
        <f>IFERROR(VLOOKUP('SAP Data'!$C868,'2021 Balance Sheet'!$B$7:$O$1335,'2021 Balance Sheet'!H$2, FALSE),0)</f>
        <v>1867278</v>
      </c>
      <c r="AH868" s="199">
        <f>IFERROR(VLOOKUP('SAP Data'!$C868,'2021 Balance Sheet'!$B$7:$O$1335,'2021 Balance Sheet'!I$2, FALSE),0)</f>
        <v>2022023</v>
      </c>
      <c r="AI868" s="199">
        <f>IFERROR(VLOOKUP('SAP Data'!$C868,'2021 Balance Sheet'!$B$7:$O$1335,'2021 Balance Sheet'!J$2, FALSE),0)</f>
        <v>2194948</v>
      </c>
      <c r="AJ868" s="199">
        <f>IFERROR(VLOOKUP('SAP Data'!$C868,'2021 Balance Sheet'!$B$7:$O$1335,'2021 Balance Sheet'!K$2, FALSE),0)</f>
        <v>2369367</v>
      </c>
      <c r="AK868" s="199">
        <f>IFERROR(VLOOKUP('SAP Data'!$C868,'2021 Balance Sheet'!$B$7:$O$1335,'2021 Balance Sheet'!L$2, FALSE),0)</f>
        <v>2557486</v>
      </c>
      <c r="AL868" s="199">
        <f>IFERROR(VLOOKUP('SAP Data'!$C868,'2021 Balance Sheet'!$B$7:$O$1335,'2021 Balance Sheet'!M$2, FALSE),0)</f>
        <v>2716013</v>
      </c>
      <c r="AM868" s="199">
        <f>IFERROR(VLOOKUP('SAP Data'!$C868,'2021 Balance Sheet'!$B$7:$O$1335,'2021 Balance Sheet'!N$2, FALSE),0)</f>
        <v>2861966</v>
      </c>
      <c r="AN868" s="199">
        <f>IFERROR(VLOOKUP('SAP Data'!$C868,'2021 Balance Sheet'!$B$7:$O$1335,'2021 Balance Sheet'!O$2, FALSE),0)</f>
        <v>2966199</v>
      </c>
      <c r="AO868" s="198">
        <f t="shared" si="28"/>
        <v>1474308</v>
      </c>
    </row>
    <row r="869" spans="1:41" ht="15.75" thickBot="1" x14ac:dyDescent="0.3">
      <c r="A869" s="26" t="str">
        <f t="shared" si="29"/>
        <v>503812</v>
      </c>
      <c r="B869" s="150" t="s">
        <v>1893</v>
      </c>
      <c r="C869" s="153" t="s">
        <v>1894</v>
      </c>
      <c r="D869" s="125" t="s">
        <v>1657</v>
      </c>
      <c r="E869" s="140">
        <v>-17316</v>
      </c>
      <c r="F869" s="140">
        <v>-57518</v>
      </c>
      <c r="G869" s="140">
        <v>-97376</v>
      </c>
      <c r="H869" s="140">
        <v>-101036</v>
      </c>
      <c r="I869" s="140">
        <v>-124785</v>
      </c>
      <c r="J869" s="140">
        <v>-131425</v>
      </c>
      <c r="K869" s="140">
        <v>-137164</v>
      </c>
      <c r="L869" s="140">
        <v>-150677</v>
      </c>
      <c r="M869" s="140">
        <v>-160777</v>
      </c>
      <c r="N869" s="140">
        <v>-158178</v>
      </c>
      <c r="O869" s="140">
        <v>-146441</v>
      </c>
      <c r="P869" s="140">
        <v>-334562</v>
      </c>
      <c r="Q869" s="199">
        <v>-6128</v>
      </c>
      <c r="R869" s="199">
        <v>-12932</v>
      </c>
      <c r="S869" s="199">
        <v>-70041</v>
      </c>
      <c r="T869" s="199">
        <v>-79944</v>
      </c>
      <c r="U869" s="199">
        <v>-113224</v>
      </c>
      <c r="V869" s="199">
        <v>-139030</v>
      </c>
      <c r="W869" s="199">
        <v>-158111</v>
      </c>
      <c r="X869" s="199">
        <v>-145904</v>
      </c>
      <c r="Y869" s="199">
        <v>-138805</v>
      </c>
      <c r="Z869" s="199">
        <v>-130569</v>
      </c>
      <c r="AA869" s="199">
        <v>-125004</v>
      </c>
      <c r="AB869" s="199">
        <v>-83978</v>
      </c>
      <c r="AC869" s="199">
        <f>IFERROR(VLOOKUP('SAP Data'!$C869,'2021 Balance Sheet'!$B$7:$O$1335,'2021 Balance Sheet'!D$2, FALSE),0)</f>
        <v>-41201</v>
      </c>
      <c r="AD869" s="199">
        <f>IFERROR(VLOOKUP('SAP Data'!$C869,'2021 Balance Sheet'!$B$7:$O$1335,'2021 Balance Sheet'!E$2, FALSE),0)</f>
        <v>-56644</v>
      </c>
      <c r="AE869" s="199">
        <f>IFERROR(VLOOKUP('SAP Data'!$C869,'2021 Balance Sheet'!$B$7:$O$1335,'2021 Balance Sheet'!F$2, FALSE),0)</f>
        <v>-101910</v>
      </c>
      <c r="AF869" s="199">
        <f>IFERROR(VLOOKUP('SAP Data'!$C869,'2021 Balance Sheet'!$B$7:$O$1335,'2021 Balance Sheet'!G$2, FALSE),0)</f>
        <v>-110977</v>
      </c>
      <c r="AG869" s="199">
        <f>IFERROR(VLOOKUP('SAP Data'!$C869,'2021 Balance Sheet'!$B$7:$O$1335,'2021 Balance Sheet'!H$2, FALSE),0)</f>
        <v>-137509</v>
      </c>
      <c r="AH869" s="199">
        <f>IFERROR(VLOOKUP('SAP Data'!$C869,'2021 Balance Sheet'!$B$7:$O$1335,'2021 Balance Sheet'!I$2, FALSE),0)</f>
        <v>-123044</v>
      </c>
      <c r="AI869" s="199">
        <f>IFERROR(VLOOKUP('SAP Data'!$C869,'2021 Balance Sheet'!$B$7:$O$1335,'2021 Balance Sheet'!J$2, FALSE),0)</f>
        <v>-133619</v>
      </c>
      <c r="AJ869" s="199">
        <f>IFERROR(VLOOKUP('SAP Data'!$C869,'2021 Balance Sheet'!$B$7:$O$1335,'2021 Balance Sheet'!K$2, FALSE),0)</f>
        <v>-130276</v>
      </c>
      <c r="AK869" s="199">
        <f>IFERROR(VLOOKUP('SAP Data'!$C869,'2021 Balance Sheet'!$B$7:$O$1335,'2021 Balance Sheet'!L$2, FALSE),0)</f>
        <v>-134479</v>
      </c>
      <c r="AL869" s="199">
        <f>IFERROR(VLOOKUP('SAP Data'!$C869,'2021 Balance Sheet'!$B$7:$O$1335,'2021 Balance Sheet'!M$2, FALSE),0)</f>
        <v>-156029</v>
      </c>
      <c r="AM869" s="199">
        <f>IFERROR(VLOOKUP('SAP Data'!$C869,'2021 Balance Sheet'!$B$7:$O$1335,'2021 Balance Sheet'!N$2, FALSE),0)</f>
        <v>-150433</v>
      </c>
      <c r="AN869" s="199">
        <f>IFERROR(VLOOKUP('SAP Data'!$C869,'2021 Balance Sheet'!$B$7:$O$1335,'2021 Balance Sheet'!O$2, FALSE),0)</f>
        <v>-341804</v>
      </c>
      <c r="AO869" s="198">
        <f t="shared" si="28"/>
        <v>-83978</v>
      </c>
    </row>
    <row r="870" spans="1:41" ht="15.75" thickBot="1" x14ac:dyDescent="0.3">
      <c r="A870" s="26" t="str">
        <f t="shared" si="29"/>
        <v>503813</v>
      </c>
      <c r="B870" s="150" t="s">
        <v>1895</v>
      </c>
      <c r="C870" s="153" t="s">
        <v>1896</v>
      </c>
      <c r="D870" s="125" t="s">
        <v>1657</v>
      </c>
      <c r="E870" s="139">
        <v>2425812</v>
      </c>
      <c r="F870" s="139">
        <v>4934868</v>
      </c>
      <c r="G870" s="139">
        <v>1941126</v>
      </c>
      <c r="H870" s="139">
        <v>1504553</v>
      </c>
      <c r="I870" s="139">
        <v>10495355</v>
      </c>
      <c r="J870" s="139">
        <v>8940421</v>
      </c>
      <c r="K870" s="139">
        <v>5545477</v>
      </c>
      <c r="L870" s="139">
        <v>2232810</v>
      </c>
      <c r="M870" s="139">
        <v>112109</v>
      </c>
      <c r="N870" s="139">
        <v>-992973</v>
      </c>
      <c r="O870" s="139">
        <v>1845422</v>
      </c>
      <c r="P870" s="139">
        <v>4996761</v>
      </c>
      <c r="Q870" s="199">
        <v>3476447</v>
      </c>
      <c r="R870" s="199">
        <v>6289421</v>
      </c>
      <c r="S870" s="199">
        <v>12348454</v>
      </c>
      <c r="T870" s="199">
        <v>13042210</v>
      </c>
      <c r="U870" s="199">
        <v>12157461</v>
      </c>
      <c r="V870" s="199">
        <v>11482170</v>
      </c>
      <c r="W870" s="199">
        <v>8784387</v>
      </c>
      <c r="X870" s="199">
        <v>6485415</v>
      </c>
      <c r="Y870" s="199">
        <v>4642205</v>
      </c>
      <c r="Z870" s="199">
        <v>4463565</v>
      </c>
      <c r="AA870" s="199">
        <v>8984232</v>
      </c>
      <c r="AB870" s="199">
        <v>10828536</v>
      </c>
      <c r="AC870" s="199">
        <f>IFERROR(VLOOKUP('SAP Data'!$C870,'2021 Balance Sheet'!$B$7:$O$1335,'2021 Balance Sheet'!D$2, FALSE),0)</f>
        <v>4223143</v>
      </c>
      <c r="AD870" s="199">
        <f>IFERROR(VLOOKUP('SAP Data'!$C870,'2021 Balance Sheet'!$B$7:$O$1335,'2021 Balance Sheet'!E$2, FALSE),0)</f>
        <v>7104575</v>
      </c>
      <c r="AE870" s="199">
        <f>IFERROR(VLOOKUP('SAP Data'!$C870,'2021 Balance Sheet'!$B$7:$O$1335,'2021 Balance Sheet'!F$2, FALSE),0)</f>
        <v>9697181</v>
      </c>
      <c r="AF870" s="199">
        <f>IFERROR(VLOOKUP('SAP Data'!$C870,'2021 Balance Sheet'!$B$7:$O$1335,'2021 Balance Sheet'!G$2, FALSE),0)</f>
        <v>10567208</v>
      </c>
      <c r="AG870" s="199">
        <f>IFERROR(VLOOKUP('SAP Data'!$C870,'2021 Balance Sheet'!$B$7:$O$1335,'2021 Balance Sheet'!H$2, FALSE),0)</f>
        <v>12679362</v>
      </c>
      <c r="AH870" s="199">
        <f>IFERROR(VLOOKUP('SAP Data'!$C870,'2021 Balance Sheet'!$B$7:$O$1335,'2021 Balance Sheet'!I$2, FALSE),0)</f>
        <v>10812941</v>
      </c>
      <c r="AI870" s="199">
        <f>IFERROR(VLOOKUP('SAP Data'!$C870,'2021 Balance Sheet'!$B$7:$O$1335,'2021 Balance Sheet'!J$2, FALSE),0)</f>
        <v>9183318</v>
      </c>
      <c r="AJ870" s="199">
        <f>IFERROR(VLOOKUP('SAP Data'!$C870,'2021 Balance Sheet'!$B$7:$O$1335,'2021 Balance Sheet'!K$2, FALSE),0)</f>
        <v>7561262</v>
      </c>
      <c r="AK870" s="199">
        <f>IFERROR(VLOOKUP('SAP Data'!$C870,'2021 Balance Sheet'!$B$7:$O$1335,'2021 Balance Sheet'!L$2, FALSE),0)</f>
        <v>4798211</v>
      </c>
      <c r="AL870" s="199">
        <f>IFERROR(VLOOKUP('SAP Data'!$C870,'2021 Balance Sheet'!$B$7:$O$1335,'2021 Balance Sheet'!M$2, FALSE),0)</f>
        <v>5080950</v>
      </c>
      <c r="AM870" s="199">
        <f>IFERROR(VLOOKUP('SAP Data'!$C870,'2021 Balance Sheet'!$B$7:$O$1335,'2021 Balance Sheet'!N$2, FALSE),0)</f>
        <v>7156998</v>
      </c>
      <c r="AN870" s="199">
        <f>IFERROR(VLOOKUP('SAP Data'!$C870,'2021 Balance Sheet'!$B$7:$O$1335,'2021 Balance Sheet'!O$2, FALSE),0)</f>
        <v>3984918</v>
      </c>
      <c r="AO870" s="198">
        <f t="shared" ref="AO870:AO933" si="30">AB870</f>
        <v>10828536</v>
      </c>
    </row>
    <row r="871" spans="1:41" ht="15.75" thickBot="1" x14ac:dyDescent="0.3">
      <c r="A871" s="26" t="str">
        <f t="shared" ref="A871:A934" si="31">RIGHT(C871,6)</f>
        <v>503816</v>
      </c>
      <c r="B871" s="150" t="s">
        <v>1897</v>
      </c>
      <c r="C871" s="153" t="s">
        <v>1898</v>
      </c>
      <c r="D871" s="125" t="s">
        <v>1657</v>
      </c>
      <c r="E871" s="140">
        <v>40957</v>
      </c>
      <c r="F871" s="140">
        <v>113627</v>
      </c>
      <c r="G871" s="140">
        <v>206973</v>
      </c>
      <c r="H871" s="140">
        <v>268085</v>
      </c>
      <c r="I871" s="140">
        <v>339312</v>
      </c>
      <c r="J871" s="140">
        <v>351967</v>
      </c>
      <c r="K871" s="140">
        <v>395155</v>
      </c>
      <c r="L871" s="140">
        <v>443200</v>
      </c>
      <c r="M871" s="140">
        <v>517720</v>
      </c>
      <c r="N871" s="140">
        <v>565026</v>
      </c>
      <c r="O871" s="140">
        <v>607833</v>
      </c>
      <c r="P871" s="140">
        <v>624424</v>
      </c>
      <c r="Q871" s="199">
        <v>43638</v>
      </c>
      <c r="R871" s="199">
        <v>84370</v>
      </c>
      <c r="S871" s="199">
        <v>91308</v>
      </c>
      <c r="T871" s="199">
        <v>171252</v>
      </c>
      <c r="U871" s="199">
        <v>236919</v>
      </c>
      <c r="V871" s="199">
        <v>307875</v>
      </c>
      <c r="W871" s="199">
        <v>368951</v>
      </c>
      <c r="X871" s="199">
        <v>433352</v>
      </c>
      <c r="Y871" s="199">
        <v>494997</v>
      </c>
      <c r="Z871" s="199">
        <v>552980</v>
      </c>
      <c r="AA871" s="199">
        <v>607816</v>
      </c>
      <c r="AB871" s="199">
        <v>643147</v>
      </c>
      <c r="AC871" s="199">
        <f>IFERROR(VLOOKUP('SAP Data'!$C871,'2021 Balance Sheet'!$B$7:$O$1335,'2021 Balance Sheet'!D$2, FALSE),0)</f>
        <v>60486</v>
      </c>
      <c r="AD871" s="199">
        <f>IFERROR(VLOOKUP('SAP Data'!$C871,'2021 Balance Sheet'!$B$7:$O$1335,'2021 Balance Sheet'!E$2, FALSE),0)</f>
        <v>596757</v>
      </c>
      <c r="AE871" s="199">
        <f>IFERROR(VLOOKUP('SAP Data'!$C871,'2021 Balance Sheet'!$B$7:$O$1335,'2021 Balance Sheet'!F$2, FALSE),0)</f>
        <v>636345</v>
      </c>
      <c r="AF871" s="199">
        <f>IFERROR(VLOOKUP('SAP Data'!$C871,'2021 Balance Sheet'!$B$7:$O$1335,'2021 Balance Sheet'!G$2, FALSE),0)</f>
        <v>690879</v>
      </c>
      <c r="AG871" s="199">
        <f>IFERROR(VLOOKUP('SAP Data'!$C871,'2021 Balance Sheet'!$B$7:$O$1335,'2021 Balance Sheet'!H$2, FALSE),0)</f>
        <v>758093</v>
      </c>
      <c r="AH871" s="199">
        <f>IFERROR(VLOOKUP('SAP Data'!$C871,'2021 Balance Sheet'!$B$7:$O$1335,'2021 Balance Sheet'!I$2, FALSE),0)</f>
        <v>820519</v>
      </c>
      <c r="AI871" s="199">
        <f>IFERROR(VLOOKUP('SAP Data'!$C871,'2021 Balance Sheet'!$B$7:$O$1335,'2021 Balance Sheet'!J$2, FALSE),0)</f>
        <v>889750</v>
      </c>
      <c r="AJ871" s="199">
        <f>IFERROR(VLOOKUP('SAP Data'!$C871,'2021 Balance Sheet'!$B$7:$O$1335,'2021 Balance Sheet'!K$2, FALSE),0)</f>
        <v>959442</v>
      </c>
      <c r="AK871" s="199">
        <f>IFERROR(VLOOKUP('SAP Data'!$C871,'2021 Balance Sheet'!$B$7:$O$1335,'2021 Balance Sheet'!L$2, FALSE),0)</f>
        <v>1033958</v>
      </c>
      <c r="AL871" s="199">
        <f>IFERROR(VLOOKUP('SAP Data'!$C871,'2021 Balance Sheet'!$B$7:$O$1335,'2021 Balance Sheet'!M$2, FALSE),0)</f>
        <v>1097666</v>
      </c>
      <c r="AM871" s="199">
        <f>IFERROR(VLOOKUP('SAP Data'!$C871,'2021 Balance Sheet'!$B$7:$O$1335,'2021 Balance Sheet'!N$2, FALSE),0)</f>
        <v>1156844</v>
      </c>
      <c r="AN871" s="199">
        <f>IFERROR(VLOOKUP('SAP Data'!$C871,'2021 Balance Sheet'!$B$7:$O$1335,'2021 Balance Sheet'!O$2, FALSE),0)</f>
        <v>1383762</v>
      </c>
      <c r="AO871" s="198">
        <f t="shared" si="30"/>
        <v>643147</v>
      </c>
    </row>
    <row r="872" spans="1:41" ht="15.75" thickBot="1" x14ac:dyDescent="0.3">
      <c r="A872" s="26" t="str">
        <f t="shared" si="31"/>
        <v>503817</v>
      </c>
      <c r="B872" s="150" t="s">
        <v>1899</v>
      </c>
      <c r="C872" s="153" t="s">
        <v>1900</v>
      </c>
      <c r="D872" s="125" t="s">
        <v>1657</v>
      </c>
      <c r="E872" s="139">
        <v>-6202</v>
      </c>
      <c r="F872" s="139">
        <v>-20574</v>
      </c>
      <c r="G872" s="139">
        <v>-34831</v>
      </c>
      <c r="H872" s="139">
        <v>-36141</v>
      </c>
      <c r="I872" s="139">
        <v>-44610</v>
      </c>
      <c r="J872" s="139">
        <v>-46996</v>
      </c>
      <c r="K872" s="139">
        <v>-49046</v>
      </c>
      <c r="L872" s="139">
        <v>-53879</v>
      </c>
      <c r="M872" s="139">
        <v>-57475</v>
      </c>
      <c r="N872" s="139">
        <v>-56544</v>
      </c>
      <c r="O872" s="139">
        <v>-52409</v>
      </c>
      <c r="P872" s="139">
        <v>-119279</v>
      </c>
      <c r="Q872" s="199">
        <v>-2220</v>
      </c>
      <c r="R872" s="199">
        <v>-4679</v>
      </c>
      <c r="S872" s="199">
        <v>-25152</v>
      </c>
      <c r="T872" s="199">
        <v>-12769</v>
      </c>
      <c r="U872" s="199">
        <v>-20780</v>
      </c>
      <c r="V872" s="199">
        <v>-26880</v>
      </c>
      <c r="W872" s="199">
        <v>-33042</v>
      </c>
      <c r="X872" s="199">
        <v>-28191</v>
      </c>
      <c r="Y872" s="199">
        <v>-24222</v>
      </c>
      <c r="Z872" s="199">
        <v>-22601</v>
      </c>
      <c r="AA872" s="199">
        <v>-19841</v>
      </c>
      <c r="AB872" s="199">
        <v>4328</v>
      </c>
      <c r="AC872" s="199">
        <f>IFERROR(VLOOKUP('SAP Data'!$C872,'2021 Balance Sheet'!$B$7:$O$1335,'2021 Balance Sheet'!D$2, FALSE),0)</f>
        <v>-6595</v>
      </c>
      <c r="AD872" s="199">
        <f>IFERROR(VLOOKUP('SAP Data'!$C872,'2021 Balance Sheet'!$B$7:$O$1335,'2021 Balance Sheet'!E$2, FALSE),0)</f>
        <v>-10719</v>
      </c>
      <c r="AE872" s="199">
        <f>IFERROR(VLOOKUP('SAP Data'!$C872,'2021 Balance Sheet'!$B$7:$O$1335,'2021 Balance Sheet'!F$2, FALSE),0)</f>
        <v>-20325</v>
      </c>
      <c r="AF872" s="199">
        <f>IFERROR(VLOOKUP('SAP Data'!$C872,'2021 Balance Sheet'!$B$7:$O$1335,'2021 Balance Sheet'!G$2, FALSE),0)</f>
        <v>-23141</v>
      </c>
      <c r="AG872" s="199">
        <f>IFERROR(VLOOKUP('SAP Data'!$C872,'2021 Balance Sheet'!$B$7:$O$1335,'2021 Balance Sheet'!H$2, FALSE),0)</f>
        <v>-29995</v>
      </c>
      <c r="AH872" s="199">
        <f>IFERROR(VLOOKUP('SAP Data'!$C872,'2021 Balance Sheet'!$B$7:$O$1335,'2021 Balance Sheet'!I$2, FALSE),0)</f>
        <v>-23541</v>
      </c>
      <c r="AI872" s="199">
        <f>IFERROR(VLOOKUP('SAP Data'!$C872,'2021 Balance Sheet'!$B$7:$O$1335,'2021 Balance Sheet'!J$2, FALSE),0)</f>
        <v>-26456</v>
      </c>
      <c r="AJ872" s="199">
        <f>IFERROR(VLOOKUP('SAP Data'!$C872,'2021 Balance Sheet'!$B$7:$O$1335,'2021 Balance Sheet'!K$2, FALSE),0)</f>
        <v>-24474</v>
      </c>
      <c r="AK872" s="199">
        <f>IFERROR(VLOOKUP('SAP Data'!$C872,'2021 Balance Sheet'!$B$7:$O$1335,'2021 Balance Sheet'!L$2, FALSE),0)</f>
        <v>-25223</v>
      </c>
      <c r="AL872" s="199">
        <f>IFERROR(VLOOKUP('SAP Data'!$C872,'2021 Balance Sheet'!$B$7:$O$1335,'2021 Balance Sheet'!M$2, FALSE),0)</f>
        <v>-32653</v>
      </c>
      <c r="AM872" s="199">
        <f>IFERROR(VLOOKUP('SAP Data'!$C872,'2021 Balance Sheet'!$B$7:$O$1335,'2021 Balance Sheet'!N$2, FALSE),0)</f>
        <v>-29409</v>
      </c>
      <c r="AN872" s="199">
        <f>IFERROR(VLOOKUP('SAP Data'!$C872,'2021 Balance Sheet'!$B$7:$O$1335,'2021 Balance Sheet'!O$2, FALSE),0)</f>
        <v>-86465</v>
      </c>
      <c r="AO872" s="198">
        <f t="shared" si="30"/>
        <v>4328</v>
      </c>
    </row>
    <row r="873" spans="1:41" ht="15.75" thickBot="1" x14ac:dyDescent="0.3">
      <c r="A873" s="26" t="str">
        <f t="shared" si="31"/>
        <v>503818</v>
      </c>
      <c r="B873" s="150" t="s">
        <v>1901</v>
      </c>
      <c r="C873" s="153" t="s">
        <v>1902</v>
      </c>
      <c r="D873" s="125" t="s">
        <v>1657</v>
      </c>
      <c r="E873" s="140">
        <v>769344</v>
      </c>
      <c r="F873" s="140">
        <v>1588402</v>
      </c>
      <c r="G873" s="140">
        <v>530905</v>
      </c>
      <c r="H873" s="140">
        <v>355654</v>
      </c>
      <c r="I873" s="140">
        <v>3526652</v>
      </c>
      <c r="J873" s="140">
        <v>3000780</v>
      </c>
      <c r="K873" s="140">
        <v>1832638</v>
      </c>
      <c r="L873" s="140">
        <v>690428</v>
      </c>
      <c r="M873" s="140">
        <v>-33940</v>
      </c>
      <c r="N873" s="140">
        <v>-427291</v>
      </c>
      <c r="O873" s="140">
        <v>523938</v>
      </c>
      <c r="P873" s="140">
        <v>1419351</v>
      </c>
      <c r="Q873" s="199">
        <v>1140599</v>
      </c>
      <c r="R873" s="199">
        <v>2068182</v>
      </c>
      <c r="S873" s="199">
        <v>4360173</v>
      </c>
      <c r="T873" s="199">
        <v>4437094</v>
      </c>
      <c r="U873" s="199">
        <v>4143264</v>
      </c>
      <c r="V873" s="199">
        <v>3943173</v>
      </c>
      <c r="W873" s="199">
        <v>3037149</v>
      </c>
      <c r="X873" s="199">
        <v>2268627</v>
      </c>
      <c r="Y873" s="199">
        <v>1652320</v>
      </c>
      <c r="Z873" s="199">
        <v>1906092</v>
      </c>
      <c r="AA873" s="199">
        <v>3795699</v>
      </c>
      <c r="AB873" s="199">
        <v>5008151</v>
      </c>
      <c r="AC873" s="199">
        <f>IFERROR(VLOOKUP('SAP Data'!$C873,'2021 Balance Sheet'!$B$7:$O$1335,'2021 Balance Sheet'!D$2, FALSE),0)</f>
        <v>3125730</v>
      </c>
      <c r="AD873" s="199">
        <f>IFERROR(VLOOKUP('SAP Data'!$C873,'2021 Balance Sheet'!$B$7:$O$1335,'2021 Balance Sheet'!E$2, FALSE),0)</f>
        <v>5468788</v>
      </c>
      <c r="AE873" s="199">
        <f>IFERROR(VLOOKUP('SAP Data'!$C873,'2021 Balance Sheet'!$B$7:$O$1335,'2021 Balance Sheet'!F$2, FALSE),0)</f>
        <v>7084326</v>
      </c>
      <c r="AF873" s="199">
        <f>IFERROR(VLOOKUP('SAP Data'!$C873,'2021 Balance Sheet'!$B$7:$O$1335,'2021 Balance Sheet'!G$2, FALSE),0)</f>
        <v>7775215</v>
      </c>
      <c r="AG873" s="199">
        <f>IFERROR(VLOOKUP('SAP Data'!$C873,'2021 Balance Sheet'!$B$7:$O$1335,'2021 Balance Sheet'!H$2, FALSE),0)</f>
        <v>8365032</v>
      </c>
      <c r="AH873" s="199">
        <f>IFERROR(VLOOKUP('SAP Data'!$C873,'2021 Balance Sheet'!$B$7:$O$1335,'2021 Balance Sheet'!I$2, FALSE),0)</f>
        <v>7263453</v>
      </c>
      <c r="AI873" s="199">
        <f>IFERROR(VLOOKUP('SAP Data'!$C873,'2021 Balance Sheet'!$B$7:$O$1335,'2021 Balance Sheet'!J$2, FALSE),0)</f>
        <v>6048745</v>
      </c>
      <c r="AJ873" s="199">
        <f>IFERROR(VLOOKUP('SAP Data'!$C873,'2021 Balance Sheet'!$B$7:$O$1335,'2021 Balance Sheet'!K$2, FALSE),0)</f>
        <v>4877584</v>
      </c>
      <c r="AK873" s="199">
        <f>IFERROR(VLOOKUP('SAP Data'!$C873,'2021 Balance Sheet'!$B$7:$O$1335,'2021 Balance Sheet'!L$2, FALSE),0)</f>
        <v>3385260</v>
      </c>
      <c r="AL873" s="199">
        <f>IFERROR(VLOOKUP('SAP Data'!$C873,'2021 Balance Sheet'!$B$7:$O$1335,'2021 Balance Sheet'!M$2, FALSE),0)</f>
        <v>3535373</v>
      </c>
      <c r="AM873" s="199">
        <f>IFERROR(VLOOKUP('SAP Data'!$C873,'2021 Balance Sheet'!$B$7:$O$1335,'2021 Balance Sheet'!N$2, FALSE),0)</f>
        <v>5195850</v>
      </c>
      <c r="AN873" s="199">
        <f>IFERROR(VLOOKUP('SAP Data'!$C873,'2021 Balance Sheet'!$B$7:$O$1335,'2021 Balance Sheet'!O$2, FALSE),0)</f>
        <v>5822629</v>
      </c>
      <c r="AO873" s="198">
        <f t="shared" si="30"/>
        <v>5008151</v>
      </c>
    </row>
    <row r="874" spans="1:41" ht="15.75" thickBot="1" x14ac:dyDescent="0.3">
      <c r="A874" s="26" t="str">
        <f t="shared" si="31"/>
        <v>503819</v>
      </c>
      <c r="B874" s="150" t="s">
        <v>1903</v>
      </c>
      <c r="C874" s="153" t="s">
        <v>1904</v>
      </c>
      <c r="D874" s="125" t="s">
        <v>1657</v>
      </c>
      <c r="E874" s="139">
        <v>1724575</v>
      </c>
      <c r="F874" s="139">
        <v>3095218</v>
      </c>
      <c r="G874" s="139">
        <v>4270872</v>
      </c>
      <c r="H874" s="139">
        <v>4821534</v>
      </c>
      <c r="I874" s="139">
        <v>4937911</v>
      </c>
      <c r="J874" s="139">
        <v>5571624</v>
      </c>
      <c r="K874" s="139">
        <v>6361445</v>
      </c>
      <c r="L874" s="139">
        <v>7166102</v>
      </c>
      <c r="M874" s="139">
        <v>7468040</v>
      </c>
      <c r="N874" s="139">
        <v>8029981</v>
      </c>
      <c r="O874" s="139">
        <v>8979081</v>
      </c>
      <c r="P874" s="139">
        <v>10400381</v>
      </c>
      <c r="Q874" s="199">
        <v>1027326</v>
      </c>
      <c r="R874" s="199">
        <v>1807045</v>
      </c>
      <c r="S874" s="199">
        <v>2435385</v>
      </c>
      <c r="T874" s="199">
        <v>2608615</v>
      </c>
      <c r="U874" s="199">
        <v>2716616</v>
      </c>
      <c r="V874" s="199">
        <v>2776311</v>
      </c>
      <c r="W874" s="199">
        <v>3155041</v>
      </c>
      <c r="X874" s="199">
        <v>3499831</v>
      </c>
      <c r="Y874" s="199">
        <v>3853884</v>
      </c>
      <c r="Z874" s="199">
        <v>3892458</v>
      </c>
      <c r="AA874" s="199">
        <v>4527292</v>
      </c>
      <c r="AB874" s="199">
        <v>6612595</v>
      </c>
      <c r="AC874" s="199">
        <f>IFERROR(VLOOKUP('SAP Data'!$C874,'2021 Balance Sheet'!$B$7:$O$1335,'2021 Balance Sheet'!D$2, FALSE),0)</f>
        <v>1003561</v>
      </c>
      <c r="AD874" s="199">
        <f>IFERROR(VLOOKUP('SAP Data'!$C874,'2021 Balance Sheet'!$B$7:$O$1335,'2021 Balance Sheet'!E$2, FALSE),0)</f>
        <v>1816892</v>
      </c>
      <c r="AE874" s="199">
        <f>IFERROR(VLOOKUP('SAP Data'!$C874,'2021 Balance Sheet'!$B$7:$O$1335,'2021 Balance Sheet'!F$2, FALSE),0)</f>
        <v>2394769</v>
      </c>
      <c r="AF874" s="199">
        <f>IFERROR(VLOOKUP('SAP Data'!$C874,'2021 Balance Sheet'!$B$7:$O$1335,'2021 Balance Sheet'!G$2, FALSE),0)</f>
        <v>2623177</v>
      </c>
      <c r="AG874" s="199">
        <f>IFERROR(VLOOKUP('SAP Data'!$C874,'2021 Balance Sheet'!$B$7:$O$1335,'2021 Balance Sheet'!H$2, FALSE),0)</f>
        <v>2640605</v>
      </c>
      <c r="AH874" s="199">
        <f>IFERROR(VLOOKUP('SAP Data'!$C874,'2021 Balance Sheet'!$B$7:$O$1335,'2021 Balance Sheet'!I$2, FALSE),0)</f>
        <v>3114609</v>
      </c>
      <c r="AI874" s="199">
        <f>IFERROR(VLOOKUP('SAP Data'!$C874,'2021 Balance Sheet'!$B$7:$O$1335,'2021 Balance Sheet'!J$2, FALSE),0)</f>
        <v>3222657</v>
      </c>
      <c r="AJ874" s="199">
        <f>IFERROR(VLOOKUP('SAP Data'!$C874,'2021 Balance Sheet'!$B$7:$O$1335,'2021 Balance Sheet'!K$2, FALSE),0)</f>
        <v>3348001</v>
      </c>
      <c r="AK874" s="199">
        <f>IFERROR(VLOOKUP('SAP Data'!$C874,'2021 Balance Sheet'!$B$7:$O$1335,'2021 Balance Sheet'!L$2, FALSE),0)</f>
        <v>3679194</v>
      </c>
      <c r="AL874" s="199">
        <f>IFERROR(VLOOKUP('SAP Data'!$C874,'2021 Balance Sheet'!$B$7:$O$1335,'2021 Balance Sheet'!M$2, FALSE),0)</f>
        <v>3735369</v>
      </c>
      <c r="AM874" s="199">
        <f>IFERROR(VLOOKUP('SAP Data'!$C874,'2021 Balance Sheet'!$B$7:$O$1335,'2021 Balance Sheet'!N$2, FALSE),0)</f>
        <v>4534471</v>
      </c>
      <c r="AN874" s="199">
        <f>IFERROR(VLOOKUP('SAP Data'!$C874,'2021 Balance Sheet'!$B$7:$O$1335,'2021 Balance Sheet'!O$2, FALSE),0)</f>
        <v>8232522</v>
      </c>
      <c r="AO874" s="198">
        <f t="shared" si="30"/>
        <v>6612595</v>
      </c>
    </row>
    <row r="875" spans="1:41" ht="15.75" thickBot="1" x14ac:dyDescent="0.3">
      <c r="A875" s="26" t="str">
        <f t="shared" si="31"/>
        <v>503820</v>
      </c>
      <c r="B875" s="150" t="s">
        <v>1905</v>
      </c>
      <c r="C875" s="153" t="s">
        <v>1906</v>
      </c>
      <c r="D875" s="125" t="s">
        <v>1657</v>
      </c>
      <c r="E875" s="140">
        <v>19139</v>
      </c>
      <c r="F875" s="140">
        <v>49946</v>
      </c>
      <c r="G875" s="140">
        <v>83802</v>
      </c>
      <c r="H875" s="140">
        <v>103736</v>
      </c>
      <c r="I875" s="140">
        <v>124055</v>
      </c>
      <c r="J875" s="140">
        <v>134601</v>
      </c>
      <c r="K875" s="140">
        <v>150010</v>
      </c>
      <c r="L875" s="140">
        <v>165634</v>
      </c>
      <c r="M875" s="140">
        <v>172096</v>
      </c>
      <c r="N875" s="140">
        <v>185838</v>
      </c>
      <c r="O875" s="140">
        <v>199083</v>
      </c>
      <c r="P875" s="140">
        <v>268073</v>
      </c>
      <c r="Q875" s="199">
        <v>12286</v>
      </c>
      <c r="R875" s="199">
        <v>24043</v>
      </c>
      <c r="S875" s="199">
        <v>27744</v>
      </c>
      <c r="T875" s="199">
        <v>41767</v>
      </c>
      <c r="U875" s="199">
        <v>57707</v>
      </c>
      <c r="V875" s="199">
        <v>74083</v>
      </c>
      <c r="W875" s="199">
        <v>88728</v>
      </c>
      <c r="X875" s="199">
        <v>103696</v>
      </c>
      <c r="Y875" s="199">
        <v>133989</v>
      </c>
      <c r="Z875" s="199">
        <v>150609</v>
      </c>
      <c r="AA875" s="199">
        <v>167245</v>
      </c>
      <c r="AB875" s="199">
        <v>186534</v>
      </c>
      <c r="AC875" s="199">
        <f>IFERROR(VLOOKUP('SAP Data'!$C875,'2021 Balance Sheet'!$B$7:$O$1335,'2021 Balance Sheet'!D$2, FALSE),0)</f>
        <v>8290</v>
      </c>
      <c r="AD875" s="199">
        <f>IFERROR(VLOOKUP('SAP Data'!$C875,'2021 Balance Sheet'!$B$7:$O$1335,'2021 Balance Sheet'!E$2, FALSE),0)</f>
        <v>51742</v>
      </c>
      <c r="AE875" s="199">
        <f>IFERROR(VLOOKUP('SAP Data'!$C875,'2021 Balance Sheet'!$B$7:$O$1335,'2021 Balance Sheet'!F$2, FALSE),0)</f>
        <v>83353</v>
      </c>
      <c r="AF875" s="199">
        <f>IFERROR(VLOOKUP('SAP Data'!$C875,'2021 Balance Sheet'!$B$7:$O$1335,'2021 Balance Sheet'!G$2, FALSE),0)</f>
        <v>90964</v>
      </c>
      <c r="AG875" s="199">
        <f>IFERROR(VLOOKUP('SAP Data'!$C875,'2021 Balance Sheet'!$B$7:$O$1335,'2021 Balance Sheet'!H$2, FALSE),0)</f>
        <v>99240</v>
      </c>
      <c r="AH875" s="199">
        <f>IFERROR(VLOOKUP('SAP Data'!$C875,'2021 Balance Sheet'!$B$7:$O$1335,'2021 Balance Sheet'!I$2, FALSE),0)</f>
        <v>101638</v>
      </c>
      <c r="AI875" s="199">
        <f>IFERROR(VLOOKUP('SAP Data'!$C875,'2021 Balance Sheet'!$B$7:$O$1335,'2021 Balance Sheet'!J$2, FALSE),0)</f>
        <v>109408</v>
      </c>
      <c r="AJ875" s="199">
        <f>IFERROR(VLOOKUP('SAP Data'!$C875,'2021 Balance Sheet'!$B$7:$O$1335,'2021 Balance Sheet'!K$2, FALSE),0)</f>
        <v>117111</v>
      </c>
      <c r="AK875" s="199">
        <f>IFERROR(VLOOKUP('SAP Data'!$C875,'2021 Balance Sheet'!$B$7:$O$1335,'2021 Balance Sheet'!L$2, FALSE),0)</f>
        <v>124314</v>
      </c>
      <c r="AL875" s="199">
        <f>IFERROR(VLOOKUP('SAP Data'!$C875,'2021 Balance Sheet'!$B$7:$O$1335,'2021 Balance Sheet'!M$2, FALSE),0)</f>
        <v>131647</v>
      </c>
      <c r="AM875" s="199">
        <f>IFERROR(VLOOKUP('SAP Data'!$C875,'2021 Balance Sheet'!$B$7:$O$1335,'2021 Balance Sheet'!N$2, FALSE),0)</f>
        <v>138909</v>
      </c>
      <c r="AN875" s="199">
        <f>IFERROR(VLOOKUP('SAP Data'!$C875,'2021 Balance Sheet'!$B$7:$O$1335,'2021 Balance Sheet'!O$2, FALSE),0)</f>
        <v>162886</v>
      </c>
      <c r="AO875" s="198">
        <f t="shared" si="30"/>
        <v>186534</v>
      </c>
    </row>
    <row r="876" spans="1:41" ht="15.75" thickBot="1" x14ac:dyDescent="0.3">
      <c r="A876" s="26" t="str">
        <f t="shared" si="31"/>
        <v>503821</v>
      </c>
      <c r="B876" s="150" t="s">
        <v>1907</v>
      </c>
      <c r="C876" s="153" t="s">
        <v>1908</v>
      </c>
      <c r="D876" s="125" t="s">
        <v>1657</v>
      </c>
      <c r="E876" s="139">
        <v>4609112</v>
      </c>
      <c r="F876" s="139">
        <v>8272303</v>
      </c>
      <c r="G876" s="139">
        <v>10468485</v>
      </c>
      <c r="H876" s="139">
        <v>11964029</v>
      </c>
      <c r="I876" s="139">
        <v>13753646</v>
      </c>
      <c r="J876" s="139">
        <v>16316262</v>
      </c>
      <c r="K876" s="139">
        <v>19624042</v>
      </c>
      <c r="L876" s="139">
        <v>22874927</v>
      </c>
      <c r="M876" s="139">
        <v>24563788</v>
      </c>
      <c r="N876" s="139">
        <v>26144432</v>
      </c>
      <c r="O876" s="139">
        <v>28666543</v>
      </c>
      <c r="P876" s="139">
        <v>32322174</v>
      </c>
      <c r="Q876" s="199">
        <v>2656154</v>
      </c>
      <c r="R876" s="199">
        <v>4672271</v>
      </c>
      <c r="S876" s="199">
        <v>6346497</v>
      </c>
      <c r="T876" s="199">
        <v>6790973</v>
      </c>
      <c r="U876" s="199">
        <v>7351358</v>
      </c>
      <c r="V876" s="199">
        <v>8175798</v>
      </c>
      <c r="W876" s="199">
        <v>10134102</v>
      </c>
      <c r="X876" s="199">
        <v>11912637</v>
      </c>
      <c r="Y876" s="199">
        <v>13527005</v>
      </c>
      <c r="Z876" s="199">
        <v>13649579</v>
      </c>
      <c r="AA876" s="199">
        <v>15253807</v>
      </c>
      <c r="AB876" s="199">
        <v>20828084</v>
      </c>
      <c r="AC876" s="199">
        <f>IFERROR(VLOOKUP('SAP Data'!$C876,'2021 Balance Sheet'!$B$7:$O$1335,'2021 Balance Sheet'!D$2, FALSE),0)</f>
        <v>2535777</v>
      </c>
      <c r="AD876" s="199">
        <f>IFERROR(VLOOKUP('SAP Data'!$C876,'2021 Balance Sheet'!$B$7:$O$1335,'2021 Balance Sheet'!E$2, FALSE),0)</f>
        <v>4590753</v>
      </c>
      <c r="AE876" s="199">
        <f>IFERROR(VLOOKUP('SAP Data'!$C876,'2021 Balance Sheet'!$B$7:$O$1335,'2021 Balance Sheet'!F$2, FALSE),0)</f>
        <v>6150730</v>
      </c>
      <c r="AF876" s="199">
        <f>IFERROR(VLOOKUP('SAP Data'!$C876,'2021 Balance Sheet'!$B$7:$O$1335,'2021 Balance Sheet'!G$2, FALSE),0)</f>
        <v>6732475</v>
      </c>
      <c r="AG876" s="199">
        <f>IFERROR(VLOOKUP('SAP Data'!$C876,'2021 Balance Sheet'!$B$7:$O$1335,'2021 Balance Sheet'!H$2, FALSE),0)</f>
        <v>7020660</v>
      </c>
      <c r="AH876" s="199">
        <f>IFERROR(VLOOKUP('SAP Data'!$C876,'2021 Balance Sheet'!$B$7:$O$1335,'2021 Balance Sheet'!I$2, FALSE),0)</f>
        <v>9060015</v>
      </c>
      <c r="AI876" s="199">
        <f>IFERROR(VLOOKUP('SAP Data'!$C876,'2021 Balance Sheet'!$B$7:$O$1335,'2021 Balance Sheet'!J$2, FALSE),0)</f>
        <v>10291006</v>
      </c>
      <c r="AJ876" s="199">
        <f>IFERROR(VLOOKUP('SAP Data'!$C876,'2021 Balance Sheet'!$B$7:$O$1335,'2021 Balance Sheet'!K$2, FALSE),0)</f>
        <v>11512343</v>
      </c>
      <c r="AK876" s="199">
        <f>IFERROR(VLOOKUP('SAP Data'!$C876,'2021 Balance Sheet'!$B$7:$O$1335,'2021 Balance Sheet'!L$2, FALSE),0)</f>
        <v>13194444</v>
      </c>
      <c r="AL876" s="199">
        <f>IFERROR(VLOOKUP('SAP Data'!$C876,'2021 Balance Sheet'!$B$7:$O$1335,'2021 Balance Sheet'!M$2, FALSE),0)</f>
        <v>13345743</v>
      </c>
      <c r="AM876" s="199">
        <f>IFERROR(VLOOKUP('SAP Data'!$C876,'2021 Balance Sheet'!$B$7:$O$1335,'2021 Balance Sheet'!N$2, FALSE),0)</f>
        <v>15448890</v>
      </c>
      <c r="AN876" s="199">
        <f>IFERROR(VLOOKUP('SAP Data'!$C876,'2021 Balance Sheet'!$B$7:$O$1335,'2021 Balance Sheet'!O$2, FALSE),0)</f>
        <v>25294511</v>
      </c>
      <c r="AO876" s="198">
        <f t="shared" si="30"/>
        <v>20828084</v>
      </c>
    </row>
    <row r="877" spans="1:41" ht="15.75" thickBot="1" x14ac:dyDescent="0.3">
      <c r="A877" s="26" t="str">
        <f t="shared" si="31"/>
        <v>503822</v>
      </c>
      <c r="B877" s="150" t="s">
        <v>1909</v>
      </c>
      <c r="C877" s="153" t="s">
        <v>1910</v>
      </c>
      <c r="D877" s="125" t="s">
        <v>1657</v>
      </c>
      <c r="E877" s="140"/>
      <c r="F877" s="140"/>
      <c r="G877" s="140"/>
      <c r="H877" s="140"/>
      <c r="I877" s="140"/>
      <c r="J877" s="140"/>
      <c r="K877" s="140"/>
      <c r="L877" s="140"/>
      <c r="M877" s="140"/>
      <c r="N877" s="140">
        <v>41</v>
      </c>
      <c r="O877" s="140">
        <v>41</v>
      </c>
      <c r="P877" s="140">
        <v>14789</v>
      </c>
      <c r="Q877" s="199">
        <v>0</v>
      </c>
      <c r="R877" s="199">
        <v>0</v>
      </c>
      <c r="S877" s="199">
        <v>0</v>
      </c>
      <c r="T877" s="199">
        <v>0</v>
      </c>
      <c r="U877" s="199">
        <v>0</v>
      </c>
      <c r="V877" s="199">
        <v>0</v>
      </c>
      <c r="W877" s="199">
        <v>0</v>
      </c>
      <c r="X877" s="199">
        <v>0</v>
      </c>
      <c r="Y877" s="199">
        <v>0</v>
      </c>
      <c r="Z877" s="199">
        <v>411</v>
      </c>
      <c r="AA877" s="199">
        <v>411</v>
      </c>
      <c r="AB877" s="199">
        <v>19953</v>
      </c>
      <c r="AC877" s="199">
        <f>IFERROR(VLOOKUP('SAP Data'!$C877,'2021 Balance Sheet'!$B$7:$O$1335,'2021 Balance Sheet'!D$2, FALSE),0)</f>
        <v>0</v>
      </c>
      <c r="AD877" s="199">
        <f>IFERROR(VLOOKUP('SAP Data'!$C877,'2021 Balance Sheet'!$B$7:$O$1335,'2021 Balance Sheet'!E$2, FALSE),0)</f>
        <v>0</v>
      </c>
      <c r="AE877" s="199">
        <f>IFERROR(VLOOKUP('SAP Data'!$C877,'2021 Balance Sheet'!$B$7:$O$1335,'2021 Balance Sheet'!F$2, FALSE),0)</f>
        <v>0</v>
      </c>
      <c r="AF877" s="199">
        <f>IFERROR(VLOOKUP('SAP Data'!$C877,'2021 Balance Sheet'!$B$7:$O$1335,'2021 Balance Sheet'!G$2, FALSE),0)</f>
        <v>0</v>
      </c>
      <c r="AG877" s="199">
        <f>IFERROR(VLOOKUP('SAP Data'!$C877,'2021 Balance Sheet'!$B$7:$O$1335,'2021 Balance Sheet'!H$2, FALSE),0)</f>
        <v>0</v>
      </c>
      <c r="AH877" s="199">
        <f>IFERROR(VLOOKUP('SAP Data'!$C877,'2021 Balance Sheet'!$B$7:$O$1335,'2021 Balance Sheet'!I$2, FALSE),0)</f>
        <v>0</v>
      </c>
      <c r="AI877" s="199">
        <f>IFERROR(VLOOKUP('SAP Data'!$C877,'2021 Balance Sheet'!$B$7:$O$1335,'2021 Balance Sheet'!J$2, FALSE),0)</f>
        <v>0</v>
      </c>
      <c r="AJ877" s="199">
        <f>IFERROR(VLOOKUP('SAP Data'!$C877,'2021 Balance Sheet'!$B$7:$O$1335,'2021 Balance Sheet'!K$2, FALSE),0)</f>
        <v>0</v>
      </c>
      <c r="AK877" s="199">
        <f>IFERROR(VLOOKUP('SAP Data'!$C877,'2021 Balance Sheet'!$B$7:$O$1335,'2021 Balance Sheet'!L$2, FALSE),0)</f>
        <v>0</v>
      </c>
      <c r="AL877" s="199">
        <f>IFERROR(VLOOKUP('SAP Data'!$C877,'2021 Balance Sheet'!$B$7:$O$1335,'2021 Balance Sheet'!M$2, FALSE),0)</f>
        <v>0</v>
      </c>
      <c r="AM877" s="199">
        <f>IFERROR(VLOOKUP('SAP Data'!$C877,'2021 Balance Sheet'!$B$7:$O$1335,'2021 Balance Sheet'!N$2, FALSE),0)</f>
        <v>0</v>
      </c>
      <c r="AN877" s="199">
        <f>IFERROR(VLOOKUP('SAP Data'!$C877,'2021 Balance Sheet'!$B$7:$O$1335,'2021 Balance Sheet'!O$2, FALSE),0)</f>
        <v>37742</v>
      </c>
      <c r="AO877" s="198">
        <f t="shared" si="30"/>
        <v>19953</v>
      </c>
    </row>
    <row r="878" spans="1:41" ht="15.75" thickBot="1" x14ac:dyDescent="0.3">
      <c r="A878" s="26" t="str">
        <f t="shared" si="31"/>
        <v>503823</v>
      </c>
      <c r="B878" s="150" t="s">
        <v>3435</v>
      </c>
      <c r="C878" s="153" t="s">
        <v>3436</v>
      </c>
      <c r="D878" s="125"/>
      <c r="E878" s="140"/>
      <c r="F878" s="140"/>
      <c r="G878" s="140"/>
      <c r="H878" s="140"/>
      <c r="I878" s="140"/>
      <c r="J878" s="140"/>
      <c r="K878" s="140"/>
      <c r="L878" s="140"/>
      <c r="M878" s="140"/>
      <c r="N878" s="140"/>
      <c r="O878" s="140"/>
      <c r="P878" s="140"/>
      <c r="Q878" s="199">
        <v>0</v>
      </c>
      <c r="R878" s="199">
        <v>0</v>
      </c>
      <c r="S878" s="199">
        <v>0</v>
      </c>
      <c r="T878" s="199">
        <v>0</v>
      </c>
      <c r="U878" s="199">
        <v>0</v>
      </c>
      <c r="V878" s="199">
        <v>0</v>
      </c>
      <c r="W878" s="199">
        <v>0</v>
      </c>
      <c r="X878" s="199">
        <v>0</v>
      </c>
      <c r="Y878" s="199">
        <v>0</v>
      </c>
      <c r="Z878" s="199">
        <v>0</v>
      </c>
      <c r="AA878" s="199">
        <v>0</v>
      </c>
      <c r="AB878" s="199">
        <v>0</v>
      </c>
      <c r="AC878" s="199">
        <f>IFERROR(VLOOKUP('SAP Data'!$C878,'2021 Balance Sheet'!$B$7:$O$1335,'2021 Balance Sheet'!D$2, FALSE),0)</f>
        <v>0</v>
      </c>
      <c r="AD878" s="199">
        <f>IFERROR(VLOOKUP('SAP Data'!$C878,'2021 Balance Sheet'!$B$7:$O$1335,'2021 Balance Sheet'!E$2, FALSE),0)</f>
        <v>0</v>
      </c>
      <c r="AE878" s="199">
        <f>IFERROR(VLOOKUP('SAP Data'!$C878,'2021 Balance Sheet'!$B$7:$O$1335,'2021 Balance Sheet'!F$2, FALSE),0)</f>
        <v>0</v>
      </c>
      <c r="AF878" s="199">
        <f>IFERROR(VLOOKUP('SAP Data'!$C878,'2021 Balance Sheet'!$B$7:$O$1335,'2021 Balance Sheet'!G$2, FALSE),0)</f>
        <v>0</v>
      </c>
      <c r="AG878" s="199">
        <f>IFERROR(VLOOKUP('SAP Data'!$C878,'2021 Balance Sheet'!$B$7:$O$1335,'2021 Balance Sheet'!H$2, FALSE),0)</f>
        <v>0</v>
      </c>
      <c r="AH878" s="199">
        <f>IFERROR(VLOOKUP('SAP Data'!$C878,'2021 Balance Sheet'!$B$7:$O$1335,'2021 Balance Sheet'!I$2, FALSE),0)</f>
        <v>0</v>
      </c>
      <c r="AI878" s="199">
        <f>IFERROR(VLOOKUP('SAP Data'!$C878,'2021 Balance Sheet'!$B$7:$O$1335,'2021 Balance Sheet'!J$2, FALSE),0)</f>
        <v>0</v>
      </c>
      <c r="AJ878" s="199">
        <f>IFERROR(VLOOKUP('SAP Data'!$C878,'2021 Balance Sheet'!$B$7:$O$1335,'2021 Balance Sheet'!K$2, FALSE),0)</f>
        <v>0</v>
      </c>
      <c r="AK878" s="199">
        <f>IFERROR(VLOOKUP('SAP Data'!$C878,'2021 Balance Sheet'!$B$7:$O$1335,'2021 Balance Sheet'!L$2, FALSE),0)</f>
        <v>0</v>
      </c>
      <c r="AL878" s="199">
        <f>IFERROR(VLOOKUP('SAP Data'!$C878,'2021 Balance Sheet'!$B$7:$O$1335,'2021 Balance Sheet'!M$2, FALSE),0)</f>
        <v>0</v>
      </c>
      <c r="AM878" s="199">
        <f>IFERROR(VLOOKUP('SAP Data'!$C878,'2021 Balance Sheet'!$B$7:$O$1335,'2021 Balance Sheet'!N$2, FALSE),0)</f>
        <v>0</v>
      </c>
      <c r="AN878" s="199">
        <f>IFERROR(VLOOKUP('SAP Data'!$C878,'2021 Balance Sheet'!$B$7:$O$1335,'2021 Balance Sheet'!O$2, FALSE),0)</f>
        <v>0</v>
      </c>
      <c r="AO878" s="198">
        <f t="shared" si="30"/>
        <v>0</v>
      </c>
    </row>
    <row r="879" spans="1:41" ht="15.75" thickBot="1" x14ac:dyDescent="0.3">
      <c r="A879" s="26" t="str">
        <f t="shared" si="31"/>
        <v>503824</v>
      </c>
      <c r="B879" s="150" t="s">
        <v>1911</v>
      </c>
      <c r="C879" s="153" t="s">
        <v>1912</v>
      </c>
      <c r="D879" s="125" t="s">
        <v>1657</v>
      </c>
      <c r="E879" s="139">
        <v>6987</v>
      </c>
      <c r="F879" s="139">
        <v>18234</v>
      </c>
      <c r="G879" s="139">
        <v>30558</v>
      </c>
      <c r="H879" s="139">
        <v>37827</v>
      </c>
      <c r="I879" s="139">
        <v>45236</v>
      </c>
      <c r="J879" s="139">
        <v>49082</v>
      </c>
      <c r="K879" s="139">
        <v>54701</v>
      </c>
      <c r="L879" s="139">
        <v>60398</v>
      </c>
      <c r="M879" s="139">
        <v>62859</v>
      </c>
      <c r="N879" s="139">
        <v>67878</v>
      </c>
      <c r="O879" s="139">
        <v>72716</v>
      </c>
      <c r="P879" s="139">
        <v>97308</v>
      </c>
      <c r="Q879" s="199">
        <v>4526</v>
      </c>
      <c r="R879" s="199">
        <v>8857</v>
      </c>
      <c r="S879" s="199">
        <v>10224</v>
      </c>
      <c r="T879" s="199">
        <v>15392</v>
      </c>
      <c r="U879" s="199">
        <v>21266</v>
      </c>
      <c r="V879" s="199">
        <v>27300</v>
      </c>
      <c r="W879" s="199">
        <v>32697</v>
      </c>
      <c r="X879" s="199">
        <v>38213</v>
      </c>
      <c r="Y879" s="199">
        <v>49159</v>
      </c>
      <c r="Z879" s="199">
        <v>55257</v>
      </c>
      <c r="AA879" s="199">
        <v>61361</v>
      </c>
      <c r="AB879" s="199">
        <v>68402</v>
      </c>
      <c r="AC879" s="199">
        <f>IFERROR(VLOOKUP('SAP Data'!$C879,'2021 Balance Sheet'!$B$7:$O$1335,'2021 Balance Sheet'!D$2, FALSE),0)</f>
        <v>3120</v>
      </c>
      <c r="AD879" s="199">
        <f>IFERROR(VLOOKUP('SAP Data'!$C879,'2021 Balance Sheet'!$B$7:$O$1335,'2021 Balance Sheet'!E$2, FALSE),0)</f>
        <v>19472</v>
      </c>
      <c r="AE879" s="199">
        <f>IFERROR(VLOOKUP('SAP Data'!$C879,'2021 Balance Sheet'!$B$7:$O$1335,'2021 Balance Sheet'!F$2, FALSE),0)</f>
        <v>30777</v>
      </c>
      <c r="AF879" s="199">
        <f>IFERROR(VLOOKUP('SAP Data'!$C879,'2021 Balance Sheet'!$B$7:$O$1335,'2021 Balance Sheet'!G$2, FALSE),0)</f>
        <v>33587</v>
      </c>
      <c r="AG879" s="199">
        <f>IFERROR(VLOOKUP('SAP Data'!$C879,'2021 Balance Sheet'!$B$7:$O$1335,'2021 Balance Sheet'!H$2, FALSE),0)</f>
        <v>36643</v>
      </c>
      <c r="AH879" s="199">
        <f>IFERROR(VLOOKUP('SAP Data'!$C879,'2021 Balance Sheet'!$B$7:$O$1335,'2021 Balance Sheet'!I$2, FALSE),0)</f>
        <v>37608</v>
      </c>
      <c r="AI879" s="199">
        <f>IFERROR(VLOOKUP('SAP Data'!$C879,'2021 Balance Sheet'!$B$7:$O$1335,'2021 Balance Sheet'!J$2, FALSE),0)</f>
        <v>40483</v>
      </c>
      <c r="AJ879" s="199">
        <f>IFERROR(VLOOKUP('SAP Data'!$C879,'2021 Balance Sheet'!$B$7:$O$1335,'2021 Balance Sheet'!K$2, FALSE),0)</f>
        <v>43333</v>
      </c>
      <c r="AK879" s="199">
        <f>IFERROR(VLOOKUP('SAP Data'!$C879,'2021 Balance Sheet'!$B$7:$O$1335,'2021 Balance Sheet'!L$2, FALSE),0)</f>
        <v>46005</v>
      </c>
      <c r="AL879" s="199">
        <f>IFERROR(VLOOKUP('SAP Data'!$C879,'2021 Balance Sheet'!$B$7:$O$1335,'2021 Balance Sheet'!M$2, FALSE),0)</f>
        <v>48719</v>
      </c>
      <c r="AM879" s="199">
        <f>IFERROR(VLOOKUP('SAP Data'!$C879,'2021 Balance Sheet'!$B$7:$O$1335,'2021 Balance Sheet'!N$2, FALSE),0)</f>
        <v>51406</v>
      </c>
      <c r="AN879" s="199">
        <f>IFERROR(VLOOKUP('SAP Data'!$C879,'2021 Balance Sheet'!$B$7:$O$1335,'2021 Balance Sheet'!O$2, FALSE),0)</f>
        <v>60019</v>
      </c>
      <c r="AO879" s="198">
        <f t="shared" si="30"/>
        <v>68402</v>
      </c>
    </row>
    <row r="880" spans="1:41" ht="15.75" thickBot="1" x14ac:dyDescent="0.3">
      <c r="A880" s="26" t="str">
        <f t="shared" si="31"/>
        <v>503825</v>
      </c>
      <c r="B880" s="150" t="s">
        <v>1913</v>
      </c>
      <c r="C880" s="153" t="s">
        <v>1914</v>
      </c>
      <c r="D880" s="125" t="s">
        <v>1657</v>
      </c>
      <c r="E880" s="140"/>
      <c r="F880" s="140"/>
      <c r="G880" s="140"/>
      <c r="H880" s="140"/>
      <c r="I880" s="140"/>
      <c r="J880" s="140"/>
      <c r="K880" s="140"/>
      <c r="L880" s="140"/>
      <c r="M880" s="140"/>
      <c r="N880" s="140">
        <v>4</v>
      </c>
      <c r="O880" s="140">
        <v>4</v>
      </c>
      <c r="P880" s="140">
        <v>5510</v>
      </c>
      <c r="Q880" s="199">
        <v>0</v>
      </c>
      <c r="R880" s="199">
        <v>0</v>
      </c>
      <c r="S880" s="199">
        <v>0</v>
      </c>
      <c r="T880" s="199">
        <v>0</v>
      </c>
      <c r="U880" s="199">
        <v>0</v>
      </c>
      <c r="V880" s="199">
        <v>0</v>
      </c>
      <c r="W880" s="199">
        <v>0</v>
      </c>
      <c r="X880" s="199">
        <v>0</v>
      </c>
      <c r="Y880" s="199">
        <v>0</v>
      </c>
      <c r="Z880" s="199">
        <v>118</v>
      </c>
      <c r="AA880" s="199">
        <v>118</v>
      </c>
      <c r="AB880" s="199">
        <v>7205</v>
      </c>
      <c r="AC880" s="199">
        <f>IFERROR(VLOOKUP('SAP Data'!$C880,'2021 Balance Sheet'!$B$7:$O$1335,'2021 Balance Sheet'!D$2, FALSE),0)</f>
        <v>0</v>
      </c>
      <c r="AD880" s="199">
        <f>IFERROR(VLOOKUP('SAP Data'!$C880,'2021 Balance Sheet'!$B$7:$O$1335,'2021 Balance Sheet'!E$2, FALSE),0)</f>
        <v>0</v>
      </c>
      <c r="AE880" s="199">
        <f>IFERROR(VLOOKUP('SAP Data'!$C880,'2021 Balance Sheet'!$B$7:$O$1335,'2021 Balance Sheet'!F$2, FALSE),0)</f>
        <v>0</v>
      </c>
      <c r="AF880" s="199">
        <f>IFERROR(VLOOKUP('SAP Data'!$C880,'2021 Balance Sheet'!$B$7:$O$1335,'2021 Balance Sheet'!G$2, FALSE),0)</f>
        <v>0</v>
      </c>
      <c r="AG880" s="199">
        <f>IFERROR(VLOOKUP('SAP Data'!$C880,'2021 Balance Sheet'!$B$7:$O$1335,'2021 Balance Sheet'!H$2, FALSE),0)</f>
        <v>0</v>
      </c>
      <c r="AH880" s="199">
        <f>IFERROR(VLOOKUP('SAP Data'!$C880,'2021 Balance Sheet'!$B$7:$O$1335,'2021 Balance Sheet'!I$2, FALSE),0)</f>
        <v>0</v>
      </c>
      <c r="AI880" s="199">
        <f>IFERROR(VLOOKUP('SAP Data'!$C880,'2021 Balance Sheet'!$B$7:$O$1335,'2021 Balance Sheet'!J$2, FALSE),0)</f>
        <v>0</v>
      </c>
      <c r="AJ880" s="199">
        <f>IFERROR(VLOOKUP('SAP Data'!$C880,'2021 Balance Sheet'!$B$7:$O$1335,'2021 Balance Sheet'!K$2, FALSE),0)</f>
        <v>0</v>
      </c>
      <c r="AK880" s="199">
        <f>IFERROR(VLOOKUP('SAP Data'!$C880,'2021 Balance Sheet'!$B$7:$O$1335,'2021 Balance Sheet'!L$2, FALSE),0)</f>
        <v>0</v>
      </c>
      <c r="AL880" s="199">
        <f>IFERROR(VLOOKUP('SAP Data'!$C880,'2021 Balance Sheet'!$B$7:$O$1335,'2021 Balance Sheet'!M$2, FALSE),0)</f>
        <v>0</v>
      </c>
      <c r="AM880" s="199">
        <f>IFERROR(VLOOKUP('SAP Data'!$C880,'2021 Balance Sheet'!$B$7:$O$1335,'2021 Balance Sheet'!N$2, FALSE),0)</f>
        <v>0</v>
      </c>
      <c r="AN880" s="199">
        <f>IFERROR(VLOOKUP('SAP Data'!$C880,'2021 Balance Sheet'!$B$7:$O$1335,'2021 Balance Sheet'!O$2, FALSE),0)</f>
        <v>13504</v>
      </c>
      <c r="AO880" s="198">
        <f t="shared" si="30"/>
        <v>7205</v>
      </c>
    </row>
    <row r="881" spans="1:41" ht="15.75" thickBot="1" x14ac:dyDescent="0.3">
      <c r="A881" s="26" t="str">
        <f t="shared" si="31"/>
        <v>503826</v>
      </c>
      <c r="B881" s="150" t="s">
        <v>1915</v>
      </c>
      <c r="C881" s="153" t="s">
        <v>1916</v>
      </c>
      <c r="D881" s="125" t="s">
        <v>1657</v>
      </c>
      <c r="E881" s="139">
        <v>-372665</v>
      </c>
      <c r="F881" s="139">
        <v>-661338</v>
      </c>
      <c r="G881" s="139">
        <v>-1062336</v>
      </c>
      <c r="H881" s="139">
        <v>-1165022</v>
      </c>
      <c r="I881" s="139">
        <v>-4578481</v>
      </c>
      <c r="J881" s="139">
        <v>-4750997</v>
      </c>
      <c r="K881" s="139">
        <v>-5048620</v>
      </c>
      <c r="L881" s="139">
        <v>-5319027</v>
      </c>
      <c r="M881" s="139">
        <v>-5506843</v>
      </c>
      <c r="N881" s="139">
        <v>-5559940</v>
      </c>
      <c r="O881" s="139">
        <v>-6064124</v>
      </c>
      <c r="P881" s="139">
        <v>-6459869</v>
      </c>
      <c r="Q881" s="199">
        <v>0</v>
      </c>
      <c r="R881" s="199">
        <v>0</v>
      </c>
      <c r="S881" s="199">
        <v>-1915094</v>
      </c>
      <c r="T881" s="199">
        <v>-2029070</v>
      </c>
      <c r="U881" s="199">
        <v>-2137202</v>
      </c>
      <c r="V881" s="199">
        <v>-2639057</v>
      </c>
      <c r="W881" s="199">
        <v>-3031049</v>
      </c>
      <c r="X881" s="199">
        <v>-3379478</v>
      </c>
      <c r="Y881" s="199">
        <v>-3668829</v>
      </c>
      <c r="Z881" s="199">
        <v>-3705613</v>
      </c>
      <c r="AA881" s="199">
        <v>-4206178</v>
      </c>
      <c r="AB881" s="199">
        <v>-4206178</v>
      </c>
      <c r="AC881" s="199">
        <f>IFERROR(VLOOKUP('SAP Data'!$C881,'2021 Balance Sheet'!$B$7:$O$1335,'2021 Balance Sheet'!D$2, FALSE),0)</f>
        <v>0</v>
      </c>
      <c r="AD881" s="199">
        <f>IFERROR(VLOOKUP('SAP Data'!$C881,'2021 Balance Sheet'!$B$7:$O$1335,'2021 Balance Sheet'!E$2, FALSE),0)</f>
        <v>0</v>
      </c>
      <c r="AE881" s="199">
        <f>IFERROR(VLOOKUP('SAP Data'!$C881,'2021 Balance Sheet'!$B$7:$O$1335,'2021 Balance Sheet'!F$2, FALSE),0)</f>
        <v>-426885</v>
      </c>
      <c r="AF881" s="199">
        <f>IFERROR(VLOOKUP('SAP Data'!$C881,'2021 Balance Sheet'!$B$7:$O$1335,'2021 Balance Sheet'!G$2, FALSE),0)</f>
        <v>-426885</v>
      </c>
      <c r="AG881" s="199">
        <f>IFERROR(VLOOKUP('SAP Data'!$C881,'2021 Balance Sheet'!$B$7:$O$1335,'2021 Balance Sheet'!H$2, FALSE),0)</f>
        <v>-1320800</v>
      </c>
      <c r="AH881" s="199">
        <f>IFERROR(VLOOKUP('SAP Data'!$C881,'2021 Balance Sheet'!$B$7:$O$1335,'2021 Balance Sheet'!I$2, FALSE),0)</f>
        <v>-1677014</v>
      </c>
      <c r="AI881" s="199">
        <f>IFERROR(VLOOKUP('SAP Data'!$C881,'2021 Balance Sheet'!$B$7:$O$1335,'2021 Balance Sheet'!J$2, FALSE),0)</f>
        <v>-2046146</v>
      </c>
      <c r="AJ881" s="199">
        <f>IFERROR(VLOOKUP('SAP Data'!$C881,'2021 Balance Sheet'!$B$7:$O$1335,'2021 Balance Sheet'!K$2, FALSE),0)</f>
        <v>-2391987</v>
      </c>
      <c r="AK881" s="199">
        <f>IFERROR(VLOOKUP('SAP Data'!$C881,'2021 Balance Sheet'!$B$7:$O$1335,'2021 Balance Sheet'!L$2, FALSE),0)</f>
        <v>-2465458</v>
      </c>
      <c r="AL881" s="199">
        <f>IFERROR(VLOOKUP('SAP Data'!$C881,'2021 Balance Sheet'!$B$7:$O$1335,'2021 Balance Sheet'!M$2, FALSE),0)</f>
        <v>-2465458</v>
      </c>
      <c r="AM881" s="199">
        <f>IFERROR(VLOOKUP('SAP Data'!$C881,'2021 Balance Sheet'!$B$7:$O$1335,'2021 Balance Sheet'!N$2, FALSE),0)</f>
        <v>-2544866</v>
      </c>
      <c r="AN881" s="199">
        <f>IFERROR(VLOOKUP('SAP Data'!$C881,'2021 Balance Sheet'!$B$7:$O$1335,'2021 Balance Sheet'!O$2, FALSE),0)</f>
        <v>-2586376</v>
      </c>
      <c r="AO881" s="198">
        <f t="shared" si="30"/>
        <v>-4206178</v>
      </c>
    </row>
    <row r="882" spans="1:41" ht="15.75" thickBot="1" x14ac:dyDescent="0.3">
      <c r="A882" s="26" t="str">
        <f t="shared" si="31"/>
        <v>503827</v>
      </c>
      <c r="B882" s="150" t="s">
        <v>1917</v>
      </c>
      <c r="C882" s="153" t="s">
        <v>1918</v>
      </c>
      <c r="D882" s="125" t="s">
        <v>1657</v>
      </c>
      <c r="E882" s="140">
        <v>-27</v>
      </c>
      <c r="F882" s="140">
        <v>-78</v>
      </c>
      <c r="G882" s="140">
        <v>-140</v>
      </c>
      <c r="H882" s="140">
        <v>-146</v>
      </c>
      <c r="I882" s="140">
        <v>-168</v>
      </c>
      <c r="J882" s="140">
        <v>-182</v>
      </c>
      <c r="K882" s="140">
        <v>-189</v>
      </c>
      <c r="L882" s="140">
        <v>-208</v>
      </c>
      <c r="M882" s="140">
        <v>-215</v>
      </c>
      <c r="N882" s="140">
        <v>-215</v>
      </c>
      <c r="O882" s="140">
        <v>-227</v>
      </c>
      <c r="P882" s="140">
        <v>1064</v>
      </c>
      <c r="Q882" s="199">
        <v>-207</v>
      </c>
      <c r="R882" s="199">
        <v>-410</v>
      </c>
      <c r="S882" s="199">
        <v>-1395</v>
      </c>
      <c r="T882" s="199">
        <v>-1419</v>
      </c>
      <c r="U882" s="199">
        <v>-1764</v>
      </c>
      <c r="V882" s="199">
        <v>-2042</v>
      </c>
      <c r="W882" s="199">
        <v>-2097</v>
      </c>
      <c r="X882" s="199">
        <v>-2145</v>
      </c>
      <c r="Y882" s="199">
        <v>-2277</v>
      </c>
      <c r="Z882" s="199">
        <v>-2277</v>
      </c>
      <c r="AA882" s="199">
        <v>-2349</v>
      </c>
      <c r="AB882" s="199">
        <v>-2349</v>
      </c>
      <c r="AC882" s="199">
        <f>IFERROR(VLOOKUP('SAP Data'!$C882,'2021 Balance Sheet'!$B$7:$O$1335,'2021 Balance Sheet'!D$2, FALSE),0)</f>
        <v>-945</v>
      </c>
      <c r="AD882" s="199">
        <f>IFERROR(VLOOKUP('SAP Data'!$C882,'2021 Balance Sheet'!$B$7:$O$1335,'2021 Balance Sheet'!E$2, FALSE),0)</f>
        <v>-1104</v>
      </c>
      <c r="AE882" s="199">
        <f>IFERROR(VLOOKUP('SAP Data'!$C882,'2021 Balance Sheet'!$B$7:$O$1335,'2021 Balance Sheet'!F$2, FALSE),0)</f>
        <v>-1691</v>
      </c>
      <c r="AF882" s="199">
        <f>IFERROR(VLOOKUP('SAP Data'!$C882,'2021 Balance Sheet'!$B$7:$O$1335,'2021 Balance Sheet'!G$2, FALSE),0)</f>
        <v>-1734</v>
      </c>
      <c r="AG882" s="199">
        <f>IFERROR(VLOOKUP('SAP Data'!$C882,'2021 Balance Sheet'!$B$7:$O$1335,'2021 Balance Sheet'!H$2, FALSE),0)</f>
        <v>-2007</v>
      </c>
      <c r="AH882" s="199">
        <f>IFERROR(VLOOKUP('SAP Data'!$C882,'2021 Balance Sheet'!$B$7:$O$1335,'2021 Balance Sheet'!I$2, FALSE),0)</f>
        <v>-2194</v>
      </c>
      <c r="AI882" s="199">
        <f>IFERROR(VLOOKUP('SAP Data'!$C882,'2021 Balance Sheet'!$B$7:$O$1335,'2021 Balance Sheet'!J$2, FALSE),0)</f>
        <v>-2285</v>
      </c>
      <c r="AJ882" s="199">
        <f>IFERROR(VLOOKUP('SAP Data'!$C882,'2021 Balance Sheet'!$B$7:$O$1335,'2021 Balance Sheet'!K$2, FALSE),0)</f>
        <v>-2372</v>
      </c>
      <c r="AK882" s="199">
        <f>IFERROR(VLOOKUP('SAP Data'!$C882,'2021 Balance Sheet'!$B$7:$O$1335,'2021 Balance Sheet'!L$2, FALSE),0)</f>
        <v>-2454</v>
      </c>
      <c r="AL882" s="199">
        <f>IFERROR(VLOOKUP('SAP Data'!$C882,'2021 Balance Sheet'!$B$7:$O$1335,'2021 Balance Sheet'!M$2, FALSE),0)</f>
        <v>-2477</v>
      </c>
      <c r="AM882" s="199">
        <f>IFERROR(VLOOKUP('SAP Data'!$C882,'2021 Balance Sheet'!$B$7:$O$1335,'2021 Balance Sheet'!N$2, FALSE),0)</f>
        <v>-2615</v>
      </c>
      <c r="AN882" s="199">
        <f>IFERROR(VLOOKUP('SAP Data'!$C882,'2021 Balance Sheet'!$B$7:$O$1335,'2021 Balance Sheet'!O$2, FALSE),0)</f>
        <v>-2615</v>
      </c>
      <c r="AO882" s="198">
        <f t="shared" si="30"/>
        <v>-2349</v>
      </c>
    </row>
    <row r="883" spans="1:41" ht="15.75" thickBot="1" x14ac:dyDescent="0.3">
      <c r="A883" s="26" t="str">
        <f t="shared" si="31"/>
        <v>503828</v>
      </c>
      <c r="B883" s="150" t="s">
        <v>1919</v>
      </c>
      <c r="C883" s="153" t="s">
        <v>1920</v>
      </c>
      <c r="D883" s="125" t="s">
        <v>1657</v>
      </c>
      <c r="E883" s="139">
        <v>-254</v>
      </c>
      <c r="F883" s="139">
        <v>-734</v>
      </c>
      <c r="G883" s="139">
        <v>-1266</v>
      </c>
      <c r="H883" s="139">
        <v>-1317</v>
      </c>
      <c r="I883" s="139">
        <v>-1520</v>
      </c>
      <c r="J883" s="139">
        <v>-1651</v>
      </c>
      <c r="K883" s="139">
        <v>-1715</v>
      </c>
      <c r="L883" s="139">
        <v>-1890</v>
      </c>
      <c r="M883" s="139">
        <v>-1954</v>
      </c>
      <c r="N883" s="139">
        <v>-1954</v>
      </c>
      <c r="O883" s="139">
        <v>-2059</v>
      </c>
      <c r="P883" s="139">
        <v>1871</v>
      </c>
      <c r="Q883" s="199">
        <v>-720</v>
      </c>
      <c r="R883" s="199">
        <v>-1423</v>
      </c>
      <c r="S883" s="199">
        <v>-4844</v>
      </c>
      <c r="T883" s="199">
        <v>-4926</v>
      </c>
      <c r="U883" s="199">
        <v>-6124</v>
      </c>
      <c r="V883" s="199">
        <v>-7088</v>
      </c>
      <c r="W883" s="199">
        <v>-7279</v>
      </c>
      <c r="X883" s="199">
        <v>-7445</v>
      </c>
      <c r="Y883" s="199">
        <v>-7904</v>
      </c>
      <c r="Z883" s="199">
        <v>-7904</v>
      </c>
      <c r="AA883" s="199">
        <v>-8153</v>
      </c>
      <c r="AB883" s="199">
        <v>-8153</v>
      </c>
      <c r="AC883" s="199">
        <f>IFERROR(VLOOKUP('SAP Data'!$C883,'2021 Balance Sheet'!$B$7:$O$1335,'2021 Balance Sheet'!D$2, FALSE),0)</f>
        <v>-3186</v>
      </c>
      <c r="AD883" s="199">
        <f>IFERROR(VLOOKUP('SAP Data'!$C883,'2021 Balance Sheet'!$B$7:$O$1335,'2021 Balance Sheet'!E$2, FALSE),0)</f>
        <v>-3723</v>
      </c>
      <c r="AE883" s="199">
        <f>IFERROR(VLOOKUP('SAP Data'!$C883,'2021 Balance Sheet'!$B$7:$O$1335,'2021 Balance Sheet'!F$2, FALSE),0)</f>
        <v>-5797</v>
      </c>
      <c r="AF883" s="199">
        <f>IFERROR(VLOOKUP('SAP Data'!$C883,'2021 Balance Sheet'!$B$7:$O$1335,'2021 Balance Sheet'!G$2, FALSE),0)</f>
        <v>-5943</v>
      </c>
      <c r="AG883" s="199">
        <f>IFERROR(VLOOKUP('SAP Data'!$C883,'2021 Balance Sheet'!$B$7:$O$1335,'2021 Balance Sheet'!H$2, FALSE),0)</f>
        <v>-6879</v>
      </c>
      <c r="AH883" s="199">
        <f>IFERROR(VLOOKUP('SAP Data'!$C883,'2021 Balance Sheet'!$B$7:$O$1335,'2021 Balance Sheet'!I$2, FALSE),0)</f>
        <v>-7491</v>
      </c>
      <c r="AI883" s="199">
        <f>IFERROR(VLOOKUP('SAP Data'!$C883,'2021 Balance Sheet'!$B$7:$O$1335,'2021 Balance Sheet'!J$2, FALSE),0)</f>
        <v>-7802</v>
      </c>
      <c r="AJ883" s="199">
        <f>IFERROR(VLOOKUP('SAP Data'!$C883,'2021 Balance Sheet'!$B$7:$O$1335,'2021 Balance Sheet'!K$2, FALSE),0)</f>
        <v>-8099</v>
      </c>
      <c r="AK883" s="199">
        <f>IFERROR(VLOOKUP('SAP Data'!$C883,'2021 Balance Sheet'!$B$7:$O$1335,'2021 Balance Sheet'!L$2, FALSE),0)</f>
        <v>-8379</v>
      </c>
      <c r="AL883" s="199">
        <f>IFERROR(VLOOKUP('SAP Data'!$C883,'2021 Balance Sheet'!$B$7:$O$1335,'2021 Balance Sheet'!M$2, FALSE),0)</f>
        <v>-8457</v>
      </c>
      <c r="AM883" s="199">
        <f>IFERROR(VLOOKUP('SAP Data'!$C883,'2021 Balance Sheet'!$B$7:$O$1335,'2021 Balance Sheet'!N$2, FALSE),0)</f>
        <v>-8927</v>
      </c>
      <c r="AN883" s="199">
        <f>IFERROR(VLOOKUP('SAP Data'!$C883,'2021 Balance Sheet'!$B$7:$O$1335,'2021 Balance Sheet'!O$2, FALSE),0)</f>
        <v>-8927</v>
      </c>
      <c r="AO883" s="198">
        <f t="shared" si="30"/>
        <v>-8153</v>
      </c>
    </row>
    <row r="884" spans="1:41" ht="15.75" thickBot="1" x14ac:dyDescent="0.3">
      <c r="A884" s="26" t="str">
        <f t="shared" si="31"/>
        <v>503829</v>
      </c>
      <c r="B884" s="150" t="s">
        <v>1921</v>
      </c>
      <c r="C884" s="153" t="s">
        <v>1922</v>
      </c>
      <c r="D884" s="125" t="s">
        <v>1657</v>
      </c>
      <c r="E884" s="140">
        <v>-995102</v>
      </c>
      <c r="F884" s="140">
        <v>-1764795</v>
      </c>
      <c r="G884" s="140">
        <v>-7841841</v>
      </c>
      <c r="H884" s="140">
        <v>-8756605</v>
      </c>
      <c r="I884" s="140">
        <v>-20389833</v>
      </c>
      <c r="J884" s="140">
        <v>-20806021</v>
      </c>
      <c r="K884" s="140">
        <v>-21545754</v>
      </c>
      <c r="L884" s="140">
        <v>-22217841</v>
      </c>
      <c r="M884" s="140">
        <v>-22670257</v>
      </c>
      <c r="N884" s="140">
        <v>-23624305</v>
      </c>
      <c r="O884" s="140">
        <v>-26752489</v>
      </c>
      <c r="P884" s="140">
        <v>-30768177</v>
      </c>
      <c r="Q884" s="199">
        <v>-1893474</v>
      </c>
      <c r="R884" s="199">
        <v>-3329376</v>
      </c>
      <c r="S884" s="199">
        <v>-9500767</v>
      </c>
      <c r="T884" s="199">
        <v>-10168267</v>
      </c>
      <c r="U884" s="199">
        <v>-10440638</v>
      </c>
      <c r="V884" s="199">
        <v>-11772519</v>
      </c>
      <c r="W884" s="199">
        <v>-12764630</v>
      </c>
      <c r="X884" s="199">
        <v>-13644585</v>
      </c>
      <c r="Y884" s="199">
        <v>-14382189</v>
      </c>
      <c r="Z884" s="199">
        <v>-14475246</v>
      </c>
      <c r="AA884" s="199">
        <v>-17438149</v>
      </c>
      <c r="AB884" s="199">
        <v>-19936904</v>
      </c>
      <c r="AC884" s="199">
        <f>IFERROR(VLOOKUP('SAP Data'!$C884,'2021 Balance Sheet'!$B$7:$O$1335,'2021 Balance Sheet'!D$2, FALSE),0)</f>
        <v>-2338460</v>
      </c>
      <c r="AD884" s="199">
        <f>IFERROR(VLOOKUP('SAP Data'!$C884,'2021 Balance Sheet'!$B$7:$O$1335,'2021 Balance Sheet'!E$2, FALSE),0)</f>
        <v>-4234697</v>
      </c>
      <c r="AE884" s="199">
        <f>IFERROR(VLOOKUP('SAP Data'!$C884,'2021 Balance Sheet'!$B$7:$O$1335,'2021 Balance Sheet'!F$2, FALSE),0)</f>
        <v>-6407280</v>
      </c>
      <c r="AF884" s="199">
        <f>IFERROR(VLOOKUP('SAP Data'!$C884,'2021 Balance Sheet'!$B$7:$O$1335,'2021 Balance Sheet'!G$2, FALSE),0)</f>
        <v>-6945687</v>
      </c>
      <c r="AG884" s="199">
        <f>IFERROR(VLOOKUP('SAP Data'!$C884,'2021 Balance Sheet'!$B$7:$O$1335,'2021 Balance Sheet'!H$2, FALSE),0)</f>
        <v>-9439504</v>
      </c>
      <c r="AH884" s="199">
        <f>IFERROR(VLOOKUP('SAP Data'!$C884,'2021 Balance Sheet'!$B$7:$O$1335,'2021 Balance Sheet'!I$2, FALSE),0)</f>
        <v>-10429612</v>
      </c>
      <c r="AI884" s="199">
        <f>IFERROR(VLOOKUP('SAP Data'!$C884,'2021 Balance Sheet'!$B$7:$O$1335,'2021 Balance Sheet'!J$2, FALSE),0)</f>
        <v>-11364902</v>
      </c>
      <c r="AJ884" s="199">
        <f>IFERROR(VLOOKUP('SAP Data'!$C884,'2021 Balance Sheet'!$B$7:$O$1335,'2021 Balance Sheet'!K$2, FALSE),0)</f>
        <v>-12241178</v>
      </c>
      <c r="AK884" s="199">
        <f>IFERROR(VLOOKUP('SAP Data'!$C884,'2021 Balance Sheet'!$B$7:$O$1335,'2021 Balance Sheet'!L$2, FALSE),0)</f>
        <v>-12362859</v>
      </c>
      <c r="AL884" s="199">
        <f>IFERROR(VLOOKUP('SAP Data'!$C884,'2021 Balance Sheet'!$B$7:$O$1335,'2021 Balance Sheet'!M$2, FALSE),0)</f>
        <v>-12421700</v>
      </c>
      <c r="AM884" s="199">
        <f>IFERROR(VLOOKUP('SAP Data'!$C884,'2021 Balance Sheet'!$B$7:$O$1335,'2021 Balance Sheet'!N$2, FALSE),0)</f>
        <v>-13963812</v>
      </c>
      <c r="AN884" s="199">
        <f>IFERROR(VLOOKUP('SAP Data'!$C884,'2021 Balance Sheet'!$B$7:$O$1335,'2021 Balance Sheet'!O$2, FALSE),0)</f>
        <v>-16418466</v>
      </c>
      <c r="AO884" s="198">
        <f t="shared" si="30"/>
        <v>-19936904</v>
      </c>
    </row>
    <row r="885" spans="1:41" ht="15.75" thickBot="1" x14ac:dyDescent="0.3">
      <c r="A885" s="26" t="str">
        <f t="shared" si="31"/>
        <v>503831</v>
      </c>
      <c r="B885" s="150" t="s">
        <v>2784</v>
      </c>
      <c r="C885" s="153" t="s">
        <v>2785</v>
      </c>
      <c r="D885" s="125" t="s">
        <v>1657</v>
      </c>
      <c r="E885" s="139">
        <v>0</v>
      </c>
      <c r="F885" s="139">
        <v>0</v>
      </c>
      <c r="G885" s="139">
        <v>1560</v>
      </c>
      <c r="H885" s="139">
        <v>1560</v>
      </c>
      <c r="I885" s="139">
        <v>1560</v>
      </c>
      <c r="J885" s="139">
        <v>11966</v>
      </c>
      <c r="K885" s="139">
        <v>26485</v>
      </c>
      <c r="L885" s="139">
        <v>39676</v>
      </c>
      <c r="M885" s="139">
        <v>50400</v>
      </c>
      <c r="N885" s="139">
        <v>50400</v>
      </c>
      <c r="O885" s="139">
        <v>50400</v>
      </c>
      <c r="P885" s="139">
        <v>105446</v>
      </c>
      <c r="Q885" s="199">
        <v>0</v>
      </c>
      <c r="R885" s="199">
        <v>0</v>
      </c>
      <c r="S885" s="199">
        <v>0</v>
      </c>
      <c r="T885" s="199">
        <v>0</v>
      </c>
      <c r="U885" s="199">
        <v>0</v>
      </c>
      <c r="V885" s="199">
        <v>0</v>
      </c>
      <c r="W885" s="199">
        <v>0</v>
      </c>
      <c r="X885" s="199">
        <v>0</v>
      </c>
      <c r="Y885" s="199">
        <v>0</v>
      </c>
      <c r="Z885" s="199">
        <v>0</v>
      </c>
      <c r="AA885" s="199">
        <v>0</v>
      </c>
      <c r="AB885" s="199">
        <v>0</v>
      </c>
      <c r="AC885" s="199">
        <f>IFERROR(VLOOKUP('SAP Data'!$C885,'2021 Balance Sheet'!$B$7:$O$1335,'2021 Balance Sheet'!D$2, FALSE),0)</f>
        <v>0</v>
      </c>
      <c r="AD885" s="199">
        <f>IFERROR(VLOOKUP('SAP Data'!$C885,'2021 Balance Sheet'!$B$7:$O$1335,'2021 Balance Sheet'!E$2, FALSE),0)</f>
        <v>0</v>
      </c>
      <c r="AE885" s="199">
        <f>IFERROR(VLOOKUP('SAP Data'!$C885,'2021 Balance Sheet'!$B$7:$O$1335,'2021 Balance Sheet'!F$2, FALSE),0)</f>
        <v>0</v>
      </c>
      <c r="AF885" s="199">
        <f>IFERROR(VLOOKUP('SAP Data'!$C885,'2021 Balance Sheet'!$B$7:$O$1335,'2021 Balance Sheet'!G$2, FALSE),0)</f>
        <v>0</v>
      </c>
      <c r="AG885" s="199">
        <f>IFERROR(VLOOKUP('SAP Data'!$C885,'2021 Balance Sheet'!$B$7:$O$1335,'2021 Balance Sheet'!H$2, FALSE),0)</f>
        <v>0</v>
      </c>
      <c r="AH885" s="199">
        <f>IFERROR(VLOOKUP('SAP Data'!$C885,'2021 Balance Sheet'!$B$7:$O$1335,'2021 Balance Sheet'!I$2, FALSE),0)</f>
        <v>0</v>
      </c>
      <c r="AI885" s="199">
        <f>IFERROR(VLOOKUP('SAP Data'!$C885,'2021 Balance Sheet'!$B$7:$O$1335,'2021 Balance Sheet'!J$2, FALSE),0)</f>
        <v>0</v>
      </c>
      <c r="AJ885" s="199">
        <f>IFERROR(VLOOKUP('SAP Data'!$C885,'2021 Balance Sheet'!$B$7:$O$1335,'2021 Balance Sheet'!K$2, FALSE),0)</f>
        <v>0</v>
      </c>
      <c r="AK885" s="199">
        <f>IFERROR(VLOOKUP('SAP Data'!$C885,'2021 Balance Sheet'!$B$7:$O$1335,'2021 Balance Sheet'!L$2, FALSE),0)</f>
        <v>0</v>
      </c>
      <c r="AL885" s="199">
        <f>IFERROR(VLOOKUP('SAP Data'!$C885,'2021 Balance Sheet'!$B$7:$O$1335,'2021 Balance Sheet'!M$2, FALSE),0)</f>
        <v>0</v>
      </c>
      <c r="AM885" s="199">
        <f>IFERROR(VLOOKUP('SAP Data'!$C885,'2021 Balance Sheet'!$B$7:$O$1335,'2021 Balance Sheet'!N$2, FALSE),0)</f>
        <v>0</v>
      </c>
      <c r="AN885" s="199">
        <f>IFERROR(VLOOKUP('SAP Data'!$C885,'2021 Balance Sheet'!$B$7:$O$1335,'2021 Balance Sheet'!O$2, FALSE),0)</f>
        <v>0</v>
      </c>
      <c r="AO885" s="198">
        <f t="shared" si="30"/>
        <v>0</v>
      </c>
    </row>
    <row r="886" spans="1:41" ht="15.75" thickBot="1" x14ac:dyDescent="0.3">
      <c r="A886" s="26" t="str">
        <f t="shared" si="31"/>
        <v>503832</v>
      </c>
      <c r="B886" s="150" t="s">
        <v>2786</v>
      </c>
      <c r="C886" s="153" t="s">
        <v>2787</v>
      </c>
      <c r="D886" s="125" t="s">
        <v>1657</v>
      </c>
      <c r="E886" s="140">
        <v>-37183</v>
      </c>
      <c r="F886" s="140">
        <v>-66735</v>
      </c>
      <c r="G886" s="140">
        <v>-66735</v>
      </c>
      <c r="H886" s="140">
        <v>-75140</v>
      </c>
      <c r="I886" s="140">
        <v>-81824</v>
      </c>
      <c r="J886" s="140">
        <v>-81824</v>
      </c>
      <c r="K886" s="140">
        <v>-81824</v>
      </c>
      <c r="L886" s="140">
        <v>-81824</v>
      </c>
      <c r="M886" s="140">
        <v>-81824</v>
      </c>
      <c r="N886" s="140">
        <v>-82489</v>
      </c>
      <c r="O886" s="140">
        <v>-105445</v>
      </c>
      <c r="P886" s="140">
        <v>-105447.23</v>
      </c>
      <c r="Q886" s="199">
        <v>0</v>
      </c>
      <c r="R886" s="199">
        <v>0</v>
      </c>
      <c r="S886" s="199">
        <v>0</v>
      </c>
      <c r="T886" s="199">
        <v>0</v>
      </c>
      <c r="U886" s="199">
        <v>0</v>
      </c>
      <c r="V886" s="199">
        <v>0</v>
      </c>
      <c r="W886" s="199">
        <v>0</v>
      </c>
      <c r="X886" s="199">
        <v>0</v>
      </c>
      <c r="Y886" s="199">
        <v>0</v>
      </c>
      <c r="Z886" s="199">
        <v>0</v>
      </c>
      <c r="AA886" s="199">
        <v>0</v>
      </c>
      <c r="AB886" s="199">
        <v>0</v>
      </c>
      <c r="AC886" s="199">
        <f>IFERROR(VLOOKUP('SAP Data'!$C886,'2021 Balance Sheet'!$B$7:$O$1335,'2021 Balance Sheet'!D$2, FALSE),0)</f>
        <v>0</v>
      </c>
      <c r="AD886" s="199">
        <f>IFERROR(VLOOKUP('SAP Data'!$C886,'2021 Balance Sheet'!$B$7:$O$1335,'2021 Balance Sheet'!E$2, FALSE),0)</f>
        <v>0</v>
      </c>
      <c r="AE886" s="199">
        <f>IFERROR(VLOOKUP('SAP Data'!$C886,'2021 Balance Sheet'!$B$7:$O$1335,'2021 Balance Sheet'!F$2, FALSE),0)</f>
        <v>0</v>
      </c>
      <c r="AF886" s="199">
        <f>IFERROR(VLOOKUP('SAP Data'!$C886,'2021 Balance Sheet'!$B$7:$O$1335,'2021 Balance Sheet'!G$2, FALSE),0)</f>
        <v>0</v>
      </c>
      <c r="AG886" s="199">
        <f>IFERROR(VLOOKUP('SAP Data'!$C886,'2021 Balance Sheet'!$B$7:$O$1335,'2021 Balance Sheet'!H$2, FALSE),0)</f>
        <v>0</v>
      </c>
      <c r="AH886" s="199">
        <f>IFERROR(VLOOKUP('SAP Data'!$C886,'2021 Balance Sheet'!$B$7:$O$1335,'2021 Balance Sheet'!I$2, FALSE),0)</f>
        <v>0</v>
      </c>
      <c r="AI886" s="199">
        <f>IFERROR(VLOOKUP('SAP Data'!$C886,'2021 Balance Sheet'!$B$7:$O$1335,'2021 Balance Sheet'!J$2, FALSE),0)</f>
        <v>0</v>
      </c>
      <c r="AJ886" s="199">
        <f>IFERROR(VLOOKUP('SAP Data'!$C886,'2021 Balance Sheet'!$B$7:$O$1335,'2021 Balance Sheet'!K$2, FALSE),0)</f>
        <v>0</v>
      </c>
      <c r="AK886" s="199">
        <f>IFERROR(VLOOKUP('SAP Data'!$C886,'2021 Balance Sheet'!$B$7:$O$1335,'2021 Balance Sheet'!L$2, FALSE),0)</f>
        <v>0</v>
      </c>
      <c r="AL886" s="199">
        <f>IFERROR(VLOOKUP('SAP Data'!$C886,'2021 Balance Sheet'!$B$7:$O$1335,'2021 Balance Sheet'!M$2, FALSE),0)</f>
        <v>0</v>
      </c>
      <c r="AM886" s="199">
        <f>IFERROR(VLOOKUP('SAP Data'!$C886,'2021 Balance Sheet'!$B$7:$O$1335,'2021 Balance Sheet'!N$2, FALSE),0)</f>
        <v>0</v>
      </c>
      <c r="AN886" s="199">
        <f>IFERROR(VLOOKUP('SAP Data'!$C886,'2021 Balance Sheet'!$B$7:$O$1335,'2021 Balance Sheet'!O$2, FALSE),0)</f>
        <v>0</v>
      </c>
      <c r="AO886" s="198">
        <f t="shared" si="30"/>
        <v>0</v>
      </c>
    </row>
    <row r="887" spans="1:41" ht="15.75" thickBot="1" x14ac:dyDescent="0.3">
      <c r="A887" s="26" t="str">
        <f t="shared" si="31"/>
        <v>503833</v>
      </c>
      <c r="B887" s="150" t="s">
        <v>3437</v>
      </c>
      <c r="C887" s="153" t="s">
        <v>3438</v>
      </c>
      <c r="D887" s="125"/>
      <c r="E887" s="140"/>
      <c r="F887" s="140"/>
      <c r="G887" s="140"/>
      <c r="H887" s="140"/>
      <c r="I887" s="140"/>
      <c r="J887" s="140"/>
      <c r="K887" s="140"/>
      <c r="L887" s="140"/>
      <c r="M887" s="140"/>
      <c r="N887" s="140"/>
      <c r="O887" s="140"/>
      <c r="P887" s="140"/>
      <c r="Q887" s="199">
        <v>0</v>
      </c>
      <c r="R887" s="199">
        <v>0</v>
      </c>
      <c r="S887" s="199">
        <v>0</v>
      </c>
      <c r="T887" s="199">
        <v>0</v>
      </c>
      <c r="U887" s="199">
        <v>0</v>
      </c>
      <c r="V887" s="199">
        <v>0</v>
      </c>
      <c r="W887" s="199">
        <v>0</v>
      </c>
      <c r="X887" s="199">
        <v>0</v>
      </c>
      <c r="Y887" s="199">
        <v>0</v>
      </c>
      <c r="Z887" s="199">
        <v>0</v>
      </c>
      <c r="AA887" s="199">
        <v>0</v>
      </c>
      <c r="AB887" s="199">
        <v>0</v>
      </c>
      <c r="AC887" s="199">
        <f>IFERROR(VLOOKUP('SAP Data'!$C887,'2021 Balance Sheet'!$B$7:$O$1335,'2021 Balance Sheet'!D$2, FALSE),0)</f>
        <v>0</v>
      </c>
      <c r="AD887" s="199">
        <f>IFERROR(VLOOKUP('SAP Data'!$C887,'2021 Balance Sheet'!$B$7:$O$1335,'2021 Balance Sheet'!E$2, FALSE),0)</f>
        <v>0</v>
      </c>
      <c r="AE887" s="199">
        <f>IFERROR(VLOOKUP('SAP Data'!$C887,'2021 Balance Sheet'!$B$7:$O$1335,'2021 Balance Sheet'!F$2, FALSE),0)</f>
        <v>0</v>
      </c>
      <c r="AF887" s="199">
        <f>IFERROR(VLOOKUP('SAP Data'!$C887,'2021 Balance Sheet'!$B$7:$O$1335,'2021 Balance Sheet'!G$2, FALSE),0)</f>
        <v>0</v>
      </c>
      <c r="AG887" s="199">
        <f>IFERROR(VLOOKUP('SAP Data'!$C887,'2021 Balance Sheet'!$B$7:$O$1335,'2021 Balance Sheet'!H$2, FALSE),0)</f>
        <v>0</v>
      </c>
      <c r="AH887" s="199">
        <f>IFERROR(VLOOKUP('SAP Data'!$C887,'2021 Balance Sheet'!$B$7:$O$1335,'2021 Balance Sheet'!I$2, FALSE),0)</f>
        <v>0</v>
      </c>
      <c r="AI887" s="199">
        <f>IFERROR(VLOOKUP('SAP Data'!$C887,'2021 Balance Sheet'!$B$7:$O$1335,'2021 Balance Sheet'!J$2, FALSE),0)</f>
        <v>0</v>
      </c>
      <c r="AJ887" s="199">
        <f>IFERROR(VLOOKUP('SAP Data'!$C887,'2021 Balance Sheet'!$B$7:$O$1335,'2021 Balance Sheet'!K$2, FALSE),0)</f>
        <v>0</v>
      </c>
      <c r="AK887" s="199">
        <f>IFERROR(VLOOKUP('SAP Data'!$C887,'2021 Balance Sheet'!$B$7:$O$1335,'2021 Balance Sheet'!L$2, FALSE),0)</f>
        <v>0</v>
      </c>
      <c r="AL887" s="199">
        <f>IFERROR(VLOOKUP('SAP Data'!$C887,'2021 Balance Sheet'!$B$7:$O$1335,'2021 Balance Sheet'!M$2, FALSE),0)</f>
        <v>0</v>
      </c>
      <c r="AM887" s="199">
        <f>IFERROR(VLOOKUP('SAP Data'!$C887,'2021 Balance Sheet'!$B$7:$O$1335,'2021 Balance Sheet'!N$2, FALSE),0)</f>
        <v>0</v>
      </c>
      <c r="AN887" s="199">
        <f>IFERROR(VLOOKUP('SAP Data'!$C887,'2021 Balance Sheet'!$B$7:$O$1335,'2021 Balance Sheet'!O$2, FALSE),0)</f>
        <v>0</v>
      </c>
      <c r="AO887" s="198">
        <f t="shared" si="30"/>
        <v>0</v>
      </c>
    </row>
    <row r="888" spans="1:41" ht="15.75" thickBot="1" x14ac:dyDescent="0.3">
      <c r="A888" s="26" t="str">
        <f t="shared" si="31"/>
        <v>503834</v>
      </c>
      <c r="B888" s="150" t="s">
        <v>3439</v>
      </c>
      <c r="C888" s="153" t="s">
        <v>3440</v>
      </c>
      <c r="D888" s="125"/>
      <c r="E888" s="140"/>
      <c r="F888" s="140"/>
      <c r="G888" s="140"/>
      <c r="H888" s="140"/>
      <c r="I888" s="140"/>
      <c r="J888" s="140"/>
      <c r="K888" s="140"/>
      <c r="L888" s="140"/>
      <c r="M888" s="140"/>
      <c r="N888" s="140"/>
      <c r="O888" s="140"/>
      <c r="P888" s="140"/>
      <c r="Q888" s="199">
        <v>0</v>
      </c>
      <c r="R888" s="199">
        <v>0</v>
      </c>
      <c r="S888" s="199">
        <v>0</v>
      </c>
      <c r="T888" s="199">
        <v>0</v>
      </c>
      <c r="U888" s="199">
        <v>0</v>
      </c>
      <c r="V888" s="199">
        <v>0</v>
      </c>
      <c r="W888" s="199">
        <v>0</v>
      </c>
      <c r="X888" s="199">
        <v>0</v>
      </c>
      <c r="Y888" s="199">
        <v>0</v>
      </c>
      <c r="Z888" s="199">
        <v>0</v>
      </c>
      <c r="AA888" s="199">
        <v>0</v>
      </c>
      <c r="AB888" s="199">
        <v>0</v>
      </c>
      <c r="AC888" s="199">
        <f>IFERROR(VLOOKUP('SAP Data'!$C888,'2021 Balance Sheet'!$B$7:$O$1335,'2021 Balance Sheet'!D$2, FALSE),0)</f>
        <v>0</v>
      </c>
      <c r="AD888" s="199">
        <f>IFERROR(VLOOKUP('SAP Data'!$C888,'2021 Balance Sheet'!$B$7:$O$1335,'2021 Balance Sheet'!E$2, FALSE),0)</f>
        <v>0</v>
      </c>
      <c r="AE888" s="199">
        <f>IFERROR(VLOOKUP('SAP Data'!$C888,'2021 Balance Sheet'!$B$7:$O$1335,'2021 Balance Sheet'!F$2, FALSE),0)</f>
        <v>0</v>
      </c>
      <c r="AF888" s="199">
        <f>IFERROR(VLOOKUP('SAP Data'!$C888,'2021 Balance Sheet'!$B$7:$O$1335,'2021 Balance Sheet'!G$2, FALSE),0)</f>
        <v>0</v>
      </c>
      <c r="AG888" s="199">
        <f>IFERROR(VLOOKUP('SAP Data'!$C888,'2021 Balance Sheet'!$B$7:$O$1335,'2021 Balance Sheet'!H$2, FALSE),0)</f>
        <v>0</v>
      </c>
      <c r="AH888" s="199">
        <f>IFERROR(VLOOKUP('SAP Data'!$C888,'2021 Balance Sheet'!$B$7:$O$1335,'2021 Balance Sheet'!I$2, FALSE),0)</f>
        <v>0</v>
      </c>
      <c r="AI888" s="199">
        <f>IFERROR(VLOOKUP('SAP Data'!$C888,'2021 Balance Sheet'!$B$7:$O$1335,'2021 Balance Sheet'!J$2, FALSE),0)</f>
        <v>0</v>
      </c>
      <c r="AJ888" s="199">
        <f>IFERROR(VLOOKUP('SAP Data'!$C888,'2021 Balance Sheet'!$B$7:$O$1335,'2021 Balance Sheet'!K$2, FALSE),0)</f>
        <v>0</v>
      </c>
      <c r="AK888" s="199">
        <f>IFERROR(VLOOKUP('SAP Data'!$C888,'2021 Balance Sheet'!$B$7:$O$1335,'2021 Balance Sheet'!L$2, FALSE),0)</f>
        <v>0</v>
      </c>
      <c r="AL888" s="199">
        <f>IFERROR(VLOOKUP('SAP Data'!$C888,'2021 Balance Sheet'!$B$7:$O$1335,'2021 Balance Sheet'!M$2, FALSE),0)</f>
        <v>0</v>
      </c>
      <c r="AM888" s="199">
        <f>IFERROR(VLOOKUP('SAP Data'!$C888,'2021 Balance Sheet'!$B$7:$O$1335,'2021 Balance Sheet'!N$2, FALSE),0)</f>
        <v>0</v>
      </c>
      <c r="AN888" s="199">
        <f>IFERROR(VLOOKUP('SAP Data'!$C888,'2021 Balance Sheet'!$B$7:$O$1335,'2021 Balance Sheet'!O$2, FALSE),0)</f>
        <v>0</v>
      </c>
      <c r="AO888" s="198">
        <f t="shared" si="30"/>
        <v>0</v>
      </c>
    </row>
    <row r="889" spans="1:41" ht="15.75" thickBot="1" x14ac:dyDescent="0.3">
      <c r="A889" s="26" t="str">
        <f t="shared" si="31"/>
        <v>503835</v>
      </c>
      <c r="B889" s="150" t="s">
        <v>3441</v>
      </c>
      <c r="C889" s="153" t="s">
        <v>3442</v>
      </c>
      <c r="D889" s="125"/>
      <c r="E889" s="140"/>
      <c r="F889" s="140"/>
      <c r="G889" s="140"/>
      <c r="H889" s="140"/>
      <c r="I889" s="140"/>
      <c r="J889" s="140"/>
      <c r="K889" s="140"/>
      <c r="L889" s="140"/>
      <c r="M889" s="140"/>
      <c r="N889" s="140"/>
      <c r="O889" s="140"/>
      <c r="P889" s="140"/>
      <c r="Q889" s="199">
        <v>0</v>
      </c>
      <c r="R889" s="199">
        <v>0</v>
      </c>
      <c r="S889" s="199">
        <v>0</v>
      </c>
      <c r="T889" s="199">
        <v>0</v>
      </c>
      <c r="U889" s="199">
        <v>0</v>
      </c>
      <c r="V889" s="199">
        <v>0</v>
      </c>
      <c r="W889" s="199">
        <v>0</v>
      </c>
      <c r="X889" s="199">
        <v>0</v>
      </c>
      <c r="Y889" s="199">
        <v>0</v>
      </c>
      <c r="Z889" s="199">
        <v>0</v>
      </c>
      <c r="AA889" s="199">
        <v>0</v>
      </c>
      <c r="AB889" s="199">
        <v>0</v>
      </c>
      <c r="AC889" s="199">
        <f>IFERROR(VLOOKUP('SAP Data'!$C889,'2021 Balance Sheet'!$B$7:$O$1335,'2021 Balance Sheet'!D$2, FALSE),0)</f>
        <v>0</v>
      </c>
      <c r="AD889" s="199">
        <f>IFERROR(VLOOKUP('SAP Data'!$C889,'2021 Balance Sheet'!$B$7:$O$1335,'2021 Balance Sheet'!E$2, FALSE),0)</f>
        <v>0</v>
      </c>
      <c r="AE889" s="199">
        <f>IFERROR(VLOOKUP('SAP Data'!$C889,'2021 Balance Sheet'!$B$7:$O$1335,'2021 Balance Sheet'!F$2, FALSE),0)</f>
        <v>0</v>
      </c>
      <c r="AF889" s="199">
        <f>IFERROR(VLOOKUP('SAP Data'!$C889,'2021 Balance Sheet'!$B$7:$O$1335,'2021 Balance Sheet'!G$2, FALSE),0)</f>
        <v>0</v>
      </c>
      <c r="AG889" s="199">
        <f>IFERROR(VLOOKUP('SAP Data'!$C889,'2021 Balance Sheet'!$B$7:$O$1335,'2021 Balance Sheet'!H$2, FALSE),0)</f>
        <v>0</v>
      </c>
      <c r="AH889" s="199">
        <f>IFERROR(VLOOKUP('SAP Data'!$C889,'2021 Balance Sheet'!$B$7:$O$1335,'2021 Balance Sheet'!I$2, FALSE),0)</f>
        <v>0</v>
      </c>
      <c r="AI889" s="199">
        <f>IFERROR(VLOOKUP('SAP Data'!$C889,'2021 Balance Sheet'!$B$7:$O$1335,'2021 Balance Sheet'!J$2, FALSE),0)</f>
        <v>0</v>
      </c>
      <c r="AJ889" s="199">
        <f>IFERROR(VLOOKUP('SAP Data'!$C889,'2021 Balance Sheet'!$B$7:$O$1335,'2021 Balance Sheet'!K$2, FALSE),0)</f>
        <v>0</v>
      </c>
      <c r="AK889" s="199">
        <f>IFERROR(VLOOKUP('SAP Data'!$C889,'2021 Balance Sheet'!$B$7:$O$1335,'2021 Balance Sheet'!L$2, FALSE),0)</f>
        <v>0</v>
      </c>
      <c r="AL889" s="199">
        <f>IFERROR(VLOOKUP('SAP Data'!$C889,'2021 Balance Sheet'!$B$7:$O$1335,'2021 Balance Sheet'!M$2, FALSE),0)</f>
        <v>0</v>
      </c>
      <c r="AM889" s="199">
        <f>IFERROR(VLOOKUP('SAP Data'!$C889,'2021 Balance Sheet'!$B$7:$O$1335,'2021 Balance Sheet'!N$2, FALSE),0)</f>
        <v>0</v>
      </c>
      <c r="AN889" s="199">
        <f>IFERROR(VLOOKUP('SAP Data'!$C889,'2021 Balance Sheet'!$B$7:$O$1335,'2021 Balance Sheet'!O$2, FALSE),0)</f>
        <v>0</v>
      </c>
      <c r="AO889" s="198">
        <f t="shared" si="30"/>
        <v>0</v>
      </c>
    </row>
    <row r="890" spans="1:41" ht="15.75" thickBot="1" x14ac:dyDescent="0.3">
      <c r="A890" s="26" t="str">
        <f t="shared" si="31"/>
        <v>503840</v>
      </c>
      <c r="B890" s="150" t="s">
        <v>1923</v>
      </c>
      <c r="C890" s="153" t="s">
        <v>1924</v>
      </c>
      <c r="D890" s="125" t="s">
        <v>1657</v>
      </c>
      <c r="E890" s="139">
        <v>7576.66</v>
      </c>
      <c r="F890" s="139">
        <v>14368.93</v>
      </c>
      <c r="G890" s="139">
        <v>20044.509999999998</v>
      </c>
      <c r="H890" s="139">
        <v>26075.91</v>
      </c>
      <c r="I890" s="139">
        <v>32570.1</v>
      </c>
      <c r="J890" s="139">
        <v>39469.410000000003</v>
      </c>
      <c r="K890" s="139">
        <v>46085.9</v>
      </c>
      <c r="L890" s="139">
        <v>54088.45</v>
      </c>
      <c r="M890" s="139">
        <v>60711.55</v>
      </c>
      <c r="N890" s="139">
        <v>68198.78</v>
      </c>
      <c r="O890" s="139">
        <v>76685.94</v>
      </c>
      <c r="P890" s="139">
        <v>83356.649999999994</v>
      </c>
      <c r="Q890" s="199">
        <v>6150.92</v>
      </c>
      <c r="R890" s="199">
        <v>13316.08</v>
      </c>
      <c r="S890" s="199">
        <v>13316.08</v>
      </c>
      <c r="T890" s="199">
        <v>13316.08</v>
      </c>
      <c r="U890" s="199">
        <v>23222.49</v>
      </c>
      <c r="V890" s="199">
        <v>37497.89</v>
      </c>
      <c r="W890" s="199">
        <v>44903.03</v>
      </c>
      <c r="X890" s="199">
        <v>53276.97</v>
      </c>
      <c r="Y890" s="199">
        <v>61649.760000000002</v>
      </c>
      <c r="Z890" s="199">
        <v>89716.78</v>
      </c>
      <c r="AA890" s="199">
        <v>101881.84</v>
      </c>
      <c r="AB890" s="199">
        <v>213391.34</v>
      </c>
      <c r="AC890" s="199">
        <f>IFERROR(VLOOKUP('SAP Data'!$C890,'2021 Balance Sheet'!$B$7:$O$1335,'2021 Balance Sheet'!D$2, FALSE),0)</f>
        <v>11376.45</v>
      </c>
      <c r="AD890" s="199">
        <f>IFERROR(VLOOKUP('SAP Data'!$C890,'2021 Balance Sheet'!$B$7:$O$1335,'2021 Balance Sheet'!E$2, FALSE),0)</f>
        <v>25562.33</v>
      </c>
      <c r="AE890" s="199">
        <f>IFERROR(VLOOKUP('SAP Data'!$C890,'2021 Balance Sheet'!$B$7:$O$1335,'2021 Balance Sheet'!F$2, FALSE),0)</f>
        <v>36724.269999999997</v>
      </c>
      <c r="AF890" s="199">
        <f>IFERROR(VLOOKUP('SAP Data'!$C890,'2021 Balance Sheet'!$B$7:$O$1335,'2021 Balance Sheet'!G$2, FALSE),0)</f>
        <v>55636</v>
      </c>
      <c r="AG890" s="199">
        <f>IFERROR(VLOOKUP('SAP Data'!$C890,'2021 Balance Sheet'!$B$7:$O$1335,'2021 Balance Sheet'!H$2, FALSE),0)</f>
        <v>72339.94</v>
      </c>
      <c r="AH890" s="199">
        <f>IFERROR(VLOOKUP('SAP Data'!$C890,'2021 Balance Sheet'!$B$7:$O$1335,'2021 Balance Sheet'!I$2, FALSE),0)</f>
        <v>24914.5</v>
      </c>
      <c r="AI890" s="199">
        <f>IFERROR(VLOOKUP('SAP Data'!$C890,'2021 Balance Sheet'!$B$7:$O$1335,'2021 Balance Sheet'!J$2, FALSE),0)</f>
        <v>49791.97</v>
      </c>
      <c r="AJ890" s="199">
        <f>IFERROR(VLOOKUP('SAP Data'!$C890,'2021 Balance Sheet'!$B$7:$O$1335,'2021 Balance Sheet'!K$2, FALSE),0)</f>
        <v>62424.59</v>
      </c>
      <c r="AK890" s="199">
        <f>IFERROR(VLOOKUP('SAP Data'!$C890,'2021 Balance Sheet'!$B$7:$O$1335,'2021 Balance Sheet'!L$2, FALSE),0)</f>
        <v>78593.440000000002</v>
      </c>
      <c r="AL890" s="199">
        <f>IFERROR(VLOOKUP('SAP Data'!$C890,'2021 Balance Sheet'!$B$7:$O$1335,'2021 Balance Sheet'!M$2, FALSE),0)</f>
        <v>92287.18</v>
      </c>
      <c r="AM890" s="199">
        <f>IFERROR(VLOOKUP('SAP Data'!$C890,'2021 Balance Sheet'!$B$7:$O$1335,'2021 Balance Sheet'!N$2, FALSE),0)</f>
        <v>108629.11</v>
      </c>
      <c r="AN890" s="199">
        <f>IFERROR(VLOOKUP('SAP Data'!$C890,'2021 Balance Sheet'!$B$7:$O$1335,'2021 Balance Sheet'!O$2, FALSE),0)</f>
        <v>122525.1</v>
      </c>
      <c r="AO890" s="198">
        <f t="shared" si="30"/>
        <v>213391.34</v>
      </c>
    </row>
    <row r="891" spans="1:41" ht="15.75" thickBot="1" x14ac:dyDescent="0.3">
      <c r="A891" s="26" t="str">
        <f t="shared" si="31"/>
        <v>503900</v>
      </c>
      <c r="B891" s="150" t="s">
        <v>1925</v>
      </c>
      <c r="C891" s="153" t="s">
        <v>1926</v>
      </c>
      <c r="D891" s="125" t="s">
        <v>1657</v>
      </c>
      <c r="E891" s="140">
        <v>2276037.6800000002</v>
      </c>
      <c r="F891" s="140">
        <v>4544650.55</v>
      </c>
      <c r="G891" s="140">
        <v>6855593.0999999996</v>
      </c>
      <c r="H891" s="140">
        <v>9192146.9600000009</v>
      </c>
      <c r="I891" s="140">
        <v>11288782.859999999</v>
      </c>
      <c r="J891" s="140">
        <v>13232604.300000001</v>
      </c>
      <c r="K891" s="140">
        <v>15406822.83</v>
      </c>
      <c r="L891" s="140">
        <v>17572575.129999999</v>
      </c>
      <c r="M891" s="140">
        <v>19787602.370000001</v>
      </c>
      <c r="N891" s="140">
        <v>21992116.07</v>
      </c>
      <c r="O891" s="140">
        <v>24310443.969999999</v>
      </c>
      <c r="P891" s="140">
        <v>26519756.640000001</v>
      </c>
      <c r="Q891" s="199">
        <v>2351322.98</v>
      </c>
      <c r="R891" s="199">
        <v>4693103.1900000004</v>
      </c>
      <c r="S891" s="199">
        <v>6582917.9500000002</v>
      </c>
      <c r="T891" s="199">
        <v>8977170.8200000003</v>
      </c>
      <c r="U891" s="199">
        <v>11353872.220000001</v>
      </c>
      <c r="V891" s="199">
        <v>13677949.26</v>
      </c>
      <c r="W891" s="199">
        <v>15997258.99</v>
      </c>
      <c r="X891" s="199">
        <v>18337410.100000001</v>
      </c>
      <c r="Y891" s="199">
        <v>20722433.760000002</v>
      </c>
      <c r="Z891" s="199">
        <v>23046283.899999999</v>
      </c>
      <c r="AA891" s="199">
        <v>25396553.010000002</v>
      </c>
      <c r="AB891" s="199">
        <v>27747938.93</v>
      </c>
      <c r="AC891" s="199">
        <f>IFERROR(VLOOKUP('SAP Data'!$C891,'2021 Balance Sheet'!$B$7:$O$1335,'2021 Balance Sheet'!D$2, FALSE),0)</f>
        <v>2448946.92</v>
      </c>
      <c r="AD891" s="199">
        <f>IFERROR(VLOOKUP('SAP Data'!$C891,'2021 Balance Sheet'!$B$7:$O$1335,'2021 Balance Sheet'!E$2, FALSE),0)</f>
        <v>5008356.24</v>
      </c>
      <c r="AE891" s="199">
        <f>IFERROR(VLOOKUP('SAP Data'!$C891,'2021 Balance Sheet'!$B$7:$O$1335,'2021 Balance Sheet'!F$2, FALSE),0)</f>
        <v>7085420.9500000002</v>
      </c>
      <c r="AF891" s="199">
        <f>IFERROR(VLOOKUP('SAP Data'!$C891,'2021 Balance Sheet'!$B$7:$O$1335,'2021 Balance Sheet'!G$2, FALSE),0)</f>
        <v>9749946.9399999995</v>
      </c>
      <c r="AG891" s="199">
        <f>IFERROR(VLOOKUP('SAP Data'!$C891,'2021 Balance Sheet'!$B$7:$O$1335,'2021 Balance Sheet'!H$2, FALSE),0)</f>
        <v>12239603.779999999</v>
      </c>
      <c r="AH891" s="199">
        <f>IFERROR(VLOOKUP('SAP Data'!$C891,'2021 Balance Sheet'!$B$7:$O$1335,'2021 Balance Sheet'!I$2, FALSE),0)</f>
        <v>14457870.949999999</v>
      </c>
      <c r="AI891" s="199">
        <f>IFERROR(VLOOKUP('SAP Data'!$C891,'2021 Balance Sheet'!$B$7:$O$1335,'2021 Balance Sheet'!J$2, FALSE),0)</f>
        <v>16976118.609999999</v>
      </c>
      <c r="AJ891" s="199">
        <f>IFERROR(VLOOKUP('SAP Data'!$C891,'2021 Balance Sheet'!$B$7:$O$1335,'2021 Balance Sheet'!K$2, FALSE),0)</f>
        <v>19375501.640000001</v>
      </c>
      <c r="AK891" s="199">
        <f>IFERROR(VLOOKUP('SAP Data'!$C891,'2021 Balance Sheet'!$B$7:$O$1335,'2021 Balance Sheet'!L$2, FALSE),0)</f>
        <v>21913862.530000001</v>
      </c>
      <c r="AL891" s="199">
        <f>IFERROR(VLOOKUP('SAP Data'!$C891,'2021 Balance Sheet'!$B$7:$O$1335,'2021 Balance Sheet'!M$2, FALSE),0)</f>
        <v>24324127.23</v>
      </c>
      <c r="AM891" s="199">
        <f>IFERROR(VLOOKUP('SAP Data'!$C891,'2021 Balance Sheet'!$B$7:$O$1335,'2021 Balance Sheet'!N$2, FALSE),0)</f>
        <v>26850722.670000002</v>
      </c>
      <c r="AN891" s="199">
        <f>IFERROR(VLOOKUP('SAP Data'!$C891,'2021 Balance Sheet'!$B$7:$O$1335,'2021 Balance Sheet'!O$2, FALSE),0)</f>
        <v>29329959.23</v>
      </c>
      <c r="AO891" s="198">
        <f t="shared" si="30"/>
        <v>27747938.93</v>
      </c>
    </row>
    <row r="892" spans="1:41" ht="15.75" thickBot="1" x14ac:dyDescent="0.3">
      <c r="A892" s="26" t="str">
        <f t="shared" si="31"/>
        <v>504000</v>
      </c>
      <c r="B892" s="150" t="s">
        <v>1927</v>
      </c>
      <c r="C892" s="153" t="s">
        <v>1928</v>
      </c>
      <c r="D892" s="125" t="s">
        <v>1657</v>
      </c>
      <c r="E892" s="139">
        <v>-24943.43</v>
      </c>
      <c r="F892" s="139">
        <v>-40868.22</v>
      </c>
      <c r="G892" s="139">
        <v>-43258.27</v>
      </c>
      <c r="H892" s="139">
        <v>-70440.2</v>
      </c>
      <c r="I892" s="139">
        <v>-74371.58</v>
      </c>
      <c r="J892" s="139">
        <v>-78981.41</v>
      </c>
      <c r="K892" s="139">
        <v>-82739.839999999997</v>
      </c>
      <c r="L892" s="139">
        <v>-87242.16</v>
      </c>
      <c r="M892" s="139">
        <v>-94802.62</v>
      </c>
      <c r="N892" s="139">
        <v>-110628.62</v>
      </c>
      <c r="O892" s="139">
        <v>-119511.46</v>
      </c>
      <c r="P892" s="139">
        <v>-141582.29</v>
      </c>
      <c r="Q892" s="199">
        <v>-13183.98</v>
      </c>
      <c r="R892" s="199">
        <v>-31310.41</v>
      </c>
      <c r="S892" s="199">
        <v>-44284.83</v>
      </c>
      <c r="T892" s="199">
        <v>-45310.78</v>
      </c>
      <c r="U892" s="199">
        <v>-53010.78</v>
      </c>
      <c r="V892" s="199">
        <v>-54017.84</v>
      </c>
      <c r="W892" s="199">
        <v>-57782.89</v>
      </c>
      <c r="X892" s="199">
        <v>-67785.62</v>
      </c>
      <c r="Y892" s="199">
        <v>-89240.42</v>
      </c>
      <c r="Z892" s="199">
        <v>-92624.93</v>
      </c>
      <c r="AA892" s="199">
        <v>-110837.35</v>
      </c>
      <c r="AB892" s="199">
        <v>-129982.91</v>
      </c>
      <c r="AC892" s="199">
        <f>IFERROR(VLOOKUP('SAP Data'!$C892,'2021 Balance Sheet'!$B$7:$O$1335,'2021 Balance Sheet'!D$2, FALSE),0)</f>
        <v>-17194.72</v>
      </c>
      <c r="AD892" s="199">
        <f>IFERROR(VLOOKUP('SAP Data'!$C892,'2021 Balance Sheet'!$B$7:$O$1335,'2021 Balance Sheet'!E$2, FALSE),0)</f>
        <v>-19360.66</v>
      </c>
      <c r="AE892" s="199">
        <f>IFERROR(VLOOKUP('SAP Data'!$C892,'2021 Balance Sheet'!$B$7:$O$1335,'2021 Balance Sheet'!F$2, FALSE),0)</f>
        <v>-33259.33</v>
      </c>
      <c r="AF892" s="199">
        <f>IFERROR(VLOOKUP('SAP Data'!$C892,'2021 Balance Sheet'!$B$7:$O$1335,'2021 Balance Sheet'!G$2, FALSE),0)</f>
        <v>-40078.199999999997</v>
      </c>
      <c r="AG892" s="199">
        <f>IFERROR(VLOOKUP('SAP Data'!$C892,'2021 Balance Sheet'!$B$7:$O$1335,'2021 Balance Sheet'!H$2, FALSE),0)</f>
        <v>-57899.24</v>
      </c>
      <c r="AH892" s="199">
        <f>IFERROR(VLOOKUP('SAP Data'!$C892,'2021 Balance Sheet'!$B$7:$O$1335,'2021 Balance Sheet'!I$2, FALSE),0)</f>
        <v>-67305.740000000005</v>
      </c>
      <c r="AI892" s="199">
        <f>IFERROR(VLOOKUP('SAP Data'!$C892,'2021 Balance Sheet'!$B$7:$O$1335,'2021 Balance Sheet'!J$2, FALSE),0)</f>
        <v>-75919.08</v>
      </c>
      <c r="AJ892" s="199">
        <f>IFERROR(VLOOKUP('SAP Data'!$C892,'2021 Balance Sheet'!$B$7:$O$1335,'2021 Balance Sheet'!K$2, FALSE),0)</f>
        <v>-73431.17</v>
      </c>
      <c r="AK892" s="199">
        <f>IFERROR(VLOOKUP('SAP Data'!$C892,'2021 Balance Sheet'!$B$7:$O$1335,'2021 Balance Sheet'!L$2, FALSE),0)</f>
        <v>-78491.429999999993</v>
      </c>
      <c r="AL892" s="199">
        <f>IFERROR(VLOOKUP('SAP Data'!$C892,'2021 Balance Sheet'!$B$7:$O$1335,'2021 Balance Sheet'!M$2, FALSE),0)</f>
        <v>-91699.15</v>
      </c>
      <c r="AM892" s="199">
        <f>IFERROR(VLOOKUP('SAP Data'!$C892,'2021 Balance Sheet'!$B$7:$O$1335,'2021 Balance Sheet'!N$2, FALSE),0)</f>
        <v>-100710.24</v>
      </c>
      <c r="AN892" s="199">
        <f>IFERROR(VLOOKUP('SAP Data'!$C892,'2021 Balance Sheet'!$B$7:$O$1335,'2021 Balance Sheet'!O$2, FALSE),0)</f>
        <v>-110920.8</v>
      </c>
      <c r="AO892" s="198">
        <f t="shared" si="30"/>
        <v>-129982.91</v>
      </c>
    </row>
    <row r="893" spans="1:41" ht="15.75" thickBot="1" x14ac:dyDescent="0.3">
      <c r="A893" s="26" t="str">
        <f t="shared" si="31"/>
        <v>504100</v>
      </c>
      <c r="B893" s="150" t="s">
        <v>1929</v>
      </c>
      <c r="C893" s="153" t="s">
        <v>1930</v>
      </c>
      <c r="D893" s="125" t="s">
        <v>1657</v>
      </c>
      <c r="E893" s="140">
        <v>-709.65</v>
      </c>
      <c r="F893" s="140">
        <v>5792.85</v>
      </c>
      <c r="G893" s="140">
        <v>8133</v>
      </c>
      <c r="H893" s="140">
        <v>12075.45</v>
      </c>
      <c r="I893" s="140">
        <v>13962.85</v>
      </c>
      <c r="J893" s="140">
        <v>16391</v>
      </c>
      <c r="K893" s="140">
        <v>18538.599999999999</v>
      </c>
      <c r="L893" s="140">
        <v>21919.4</v>
      </c>
      <c r="M893" s="140">
        <v>24073.200000000001</v>
      </c>
      <c r="N893" s="140">
        <v>26414.05</v>
      </c>
      <c r="O893" s="140">
        <v>40354.199999999997</v>
      </c>
      <c r="P893" s="140">
        <v>31187.25</v>
      </c>
      <c r="Q893" s="199">
        <v>2861.25</v>
      </c>
      <c r="R893" s="199">
        <v>4766</v>
      </c>
      <c r="S893" s="199">
        <v>7938.8</v>
      </c>
      <c r="T893" s="199">
        <v>9211.25</v>
      </c>
      <c r="U893" s="199">
        <v>10458.450000000001</v>
      </c>
      <c r="V893" s="199">
        <v>11935.15</v>
      </c>
      <c r="W893" s="199">
        <v>13075.5</v>
      </c>
      <c r="X893" s="199">
        <v>13616.05</v>
      </c>
      <c r="Y893" s="199">
        <v>13981.3</v>
      </c>
      <c r="Z893" s="199">
        <v>15121.05</v>
      </c>
      <c r="AA893" s="199">
        <v>15870.15</v>
      </c>
      <c r="AB893" s="199">
        <v>17679.05</v>
      </c>
      <c r="AC893" s="199">
        <f>IFERROR(VLOOKUP('SAP Data'!$C893,'2021 Balance Sheet'!$B$7:$O$1335,'2021 Balance Sheet'!D$2, FALSE),0)</f>
        <v>633.65</v>
      </c>
      <c r="AD893" s="199">
        <f>IFERROR(VLOOKUP('SAP Data'!$C893,'2021 Balance Sheet'!$B$7:$O$1335,'2021 Balance Sheet'!E$2, FALSE),0)</f>
        <v>3596.97</v>
      </c>
      <c r="AE893" s="199">
        <f>IFERROR(VLOOKUP('SAP Data'!$C893,'2021 Balance Sheet'!$B$7:$O$1335,'2021 Balance Sheet'!F$2, FALSE),0)</f>
        <v>24119.18</v>
      </c>
      <c r="AF893" s="199">
        <f>IFERROR(VLOOKUP('SAP Data'!$C893,'2021 Balance Sheet'!$B$7:$O$1335,'2021 Balance Sheet'!G$2, FALSE),0)</f>
        <v>48187.8</v>
      </c>
      <c r="AG893" s="199">
        <f>IFERROR(VLOOKUP('SAP Data'!$C893,'2021 Balance Sheet'!$B$7:$O$1335,'2021 Balance Sheet'!H$2, FALSE),0)</f>
        <v>51383.94</v>
      </c>
      <c r="AH893" s="199">
        <f>IFERROR(VLOOKUP('SAP Data'!$C893,'2021 Balance Sheet'!$B$7:$O$1335,'2021 Balance Sheet'!I$2, FALSE),0)</f>
        <v>58702.239999999998</v>
      </c>
      <c r="AI893" s="199">
        <f>IFERROR(VLOOKUP('SAP Data'!$C893,'2021 Balance Sheet'!$B$7:$O$1335,'2021 Balance Sheet'!J$2, FALSE),0)</f>
        <v>109649.51</v>
      </c>
      <c r="AJ893" s="199">
        <f>IFERROR(VLOOKUP('SAP Data'!$C893,'2021 Balance Sheet'!$B$7:$O$1335,'2021 Balance Sheet'!K$2, FALSE),0)</f>
        <v>69344.990000000005</v>
      </c>
      <c r="AK893" s="199">
        <f>IFERROR(VLOOKUP('SAP Data'!$C893,'2021 Balance Sheet'!$B$7:$O$1335,'2021 Balance Sheet'!L$2, FALSE),0)</f>
        <v>74969.58</v>
      </c>
      <c r="AL893" s="199">
        <f>IFERROR(VLOOKUP('SAP Data'!$C893,'2021 Balance Sheet'!$B$7:$O$1335,'2021 Balance Sheet'!M$2, FALSE),0)</f>
        <v>111506.6</v>
      </c>
      <c r="AM893" s="199">
        <f>IFERROR(VLOOKUP('SAP Data'!$C893,'2021 Balance Sheet'!$B$7:$O$1335,'2021 Balance Sheet'!N$2, FALSE),0)</f>
        <v>75827.38</v>
      </c>
      <c r="AN893" s="199">
        <f>IFERROR(VLOOKUP('SAP Data'!$C893,'2021 Balance Sheet'!$B$7:$O$1335,'2021 Balance Sheet'!O$2, FALSE),0)</f>
        <v>78414.92</v>
      </c>
      <c r="AO893" s="198">
        <f t="shared" si="30"/>
        <v>17679.05</v>
      </c>
    </row>
    <row r="894" spans="1:41" ht="15.75" thickBot="1" x14ac:dyDescent="0.3">
      <c r="A894" s="26" t="str">
        <f t="shared" si="31"/>
        <v>504200</v>
      </c>
      <c r="B894" s="150" t="s">
        <v>1931</v>
      </c>
      <c r="C894" s="153" t="s">
        <v>1932</v>
      </c>
      <c r="D894" s="125" t="s">
        <v>1657</v>
      </c>
      <c r="E894" s="139">
        <v>-224690.91</v>
      </c>
      <c r="F894" s="139">
        <v>-469301.57</v>
      </c>
      <c r="G894" s="139">
        <v>22273951.629999999</v>
      </c>
      <c r="H894" s="139">
        <v>22685838.949999999</v>
      </c>
      <c r="I894" s="139">
        <v>22590682.300000001</v>
      </c>
      <c r="J894" s="139">
        <v>22448454.300000001</v>
      </c>
      <c r="K894" s="139">
        <v>22423515.02</v>
      </c>
      <c r="L894" s="139">
        <v>22189039.600000001</v>
      </c>
      <c r="M894" s="139">
        <v>22132310.07</v>
      </c>
      <c r="N894" s="139">
        <v>22220861.370000001</v>
      </c>
      <c r="O894" s="139">
        <v>22630310.84</v>
      </c>
      <c r="P894" s="139">
        <v>23477743.899999999</v>
      </c>
      <c r="Q894" s="199">
        <v>745611.43</v>
      </c>
      <c r="R894" s="199">
        <v>1461198.25</v>
      </c>
      <c r="S894" s="199">
        <v>1737673.81</v>
      </c>
      <c r="T894" s="199">
        <v>1933266.16</v>
      </c>
      <c r="U894" s="199">
        <v>2108687.19</v>
      </c>
      <c r="V894" s="199">
        <v>2218903.75</v>
      </c>
      <c r="W894" s="199">
        <v>2280932.16</v>
      </c>
      <c r="X894" s="199">
        <v>2355710.9700000002</v>
      </c>
      <c r="Y894" s="199">
        <v>2272690.5299999998</v>
      </c>
      <c r="Z894" s="199">
        <v>2284687.9500000002</v>
      </c>
      <c r="AA894" s="199">
        <v>2752817.76</v>
      </c>
      <c r="AB894" s="199">
        <v>3627641.77</v>
      </c>
      <c r="AC894" s="199">
        <f>IFERROR(VLOOKUP('SAP Data'!$C894,'2021 Balance Sheet'!$B$7:$O$1335,'2021 Balance Sheet'!D$2, FALSE),0)</f>
        <v>972856.31</v>
      </c>
      <c r="AD894" s="199">
        <f>IFERROR(VLOOKUP('SAP Data'!$C894,'2021 Balance Sheet'!$B$7:$O$1335,'2021 Balance Sheet'!E$2, FALSE),0)</f>
        <v>1482438.24</v>
      </c>
      <c r="AE894" s="199">
        <f>IFERROR(VLOOKUP('SAP Data'!$C894,'2021 Balance Sheet'!$B$7:$O$1335,'2021 Balance Sheet'!F$2, FALSE),0)</f>
        <v>1959591.9</v>
      </c>
      <c r="AF894" s="199">
        <f>IFERROR(VLOOKUP('SAP Data'!$C894,'2021 Balance Sheet'!$B$7:$O$1335,'2021 Balance Sheet'!G$2, FALSE),0)</f>
        <v>2155702.56</v>
      </c>
      <c r="AG894" s="199">
        <f>IFERROR(VLOOKUP('SAP Data'!$C894,'2021 Balance Sheet'!$B$7:$O$1335,'2021 Balance Sheet'!H$2, FALSE),0)</f>
        <v>2228810.6800000002</v>
      </c>
      <c r="AH894" s="199">
        <f>IFERROR(VLOOKUP('SAP Data'!$C894,'2021 Balance Sheet'!$B$7:$O$1335,'2021 Balance Sheet'!I$2, FALSE),0)</f>
        <v>2250190.5</v>
      </c>
      <c r="AI894" s="199">
        <f>IFERROR(VLOOKUP('SAP Data'!$C894,'2021 Balance Sheet'!$B$7:$O$1335,'2021 Balance Sheet'!J$2, FALSE),0)</f>
        <v>2271166.13</v>
      </c>
      <c r="AJ894" s="199">
        <f>IFERROR(VLOOKUP('SAP Data'!$C894,'2021 Balance Sheet'!$B$7:$O$1335,'2021 Balance Sheet'!K$2, FALSE),0)</f>
        <v>2219036.64</v>
      </c>
      <c r="AK894" s="199">
        <f>IFERROR(VLOOKUP('SAP Data'!$C894,'2021 Balance Sheet'!$B$7:$O$1335,'2021 Balance Sheet'!L$2, FALSE),0)</f>
        <v>2250026.06</v>
      </c>
      <c r="AL894" s="199">
        <f>IFERROR(VLOOKUP('SAP Data'!$C894,'2021 Balance Sheet'!$B$7:$O$1335,'2021 Balance Sheet'!M$2, FALSE),0)</f>
        <v>2202826.25</v>
      </c>
      <c r="AM894" s="199">
        <f>IFERROR(VLOOKUP('SAP Data'!$C894,'2021 Balance Sheet'!$B$7:$O$1335,'2021 Balance Sheet'!N$2, FALSE),0)</f>
        <v>2833163.79</v>
      </c>
      <c r="AN894" s="199">
        <f>IFERROR(VLOOKUP('SAP Data'!$C894,'2021 Balance Sheet'!$B$7:$O$1335,'2021 Balance Sheet'!O$2, FALSE),0)</f>
        <v>3612679.7</v>
      </c>
      <c r="AO894" s="198">
        <f t="shared" si="30"/>
        <v>3627641.77</v>
      </c>
    </row>
    <row r="895" spans="1:41" ht="15.75" thickBot="1" x14ac:dyDescent="0.3">
      <c r="A895" s="26" t="str">
        <f t="shared" si="31"/>
        <v>504300</v>
      </c>
      <c r="B895" s="150" t="s">
        <v>1933</v>
      </c>
      <c r="C895" s="153" t="s">
        <v>1934</v>
      </c>
      <c r="D895" s="125" t="s">
        <v>1657</v>
      </c>
      <c r="E895" s="140">
        <v>-2063991.39</v>
      </c>
      <c r="F895" s="140">
        <v>-3764579.7</v>
      </c>
      <c r="G895" s="140">
        <v>-4750297.72</v>
      </c>
      <c r="H895" s="140">
        <v>-6113357.9800000004</v>
      </c>
      <c r="I895" s="140">
        <v>-7238824.2000000002</v>
      </c>
      <c r="J895" s="140">
        <v>-9502798.2799999993</v>
      </c>
      <c r="K895" s="140">
        <v>-11603809.49</v>
      </c>
      <c r="L895" s="140">
        <v>-12998908.75</v>
      </c>
      <c r="M895" s="140">
        <v>-14214134.66</v>
      </c>
      <c r="N895" s="140">
        <v>-14894461.68</v>
      </c>
      <c r="O895" s="140">
        <v>-15041679.52</v>
      </c>
      <c r="P895" s="140">
        <v>-14957330.83</v>
      </c>
      <c r="Q895" s="199">
        <v>412745.96</v>
      </c>
      <c r="R895" s="199">
        <v>-47331.98</v>
      </c>
      <c r="S895" s="199">
        <v>-231861.18</v>
      </c>
      <c r="T895" s="199">
        <v>-358612.74</v>
      </c>
      <c r="U895" s="199">
        <v>-479441.15</v>
      </c>
      <c r="V895" s="199">
        <v>-673827.12</v>
      </c>
      <c r="W895" s="199">
        <v>-2540820.9300000002</v>
      </c>
      <c r="X895" s="199">
        <v>-2704032.92</v>
      </c>
      <c r="Y895" s="199">
        <v>-3568601.54</v>
      </c>
      <c r="Z895" s="199">
        <v>-3792235.26</v>
      </c>
      <c r="AA895" s="199">
        <v>-3925490.74</v>
      </c>
      <c r="AB895" s="199">
        <v>-4682118.79</v>
      </c>
      <c r="AC895" s="199">
        <f>IFERROR(VLOOKUP('SAP Data'!$C895,'2021 Balance Sheet'!$B$7:$O$1335,'2021 Balance Sheet'!D$2, FALSE),0)</f>
        <v>404126.02</v>
      </c>
      <c r="AD895" s="199">
        <f>IFERROR(VLOOKUP('SAP Data'!$C895,'2021 Balance Sheet'!$B$7:$O$1335,'2021 Balance Sheet'!E$2, FALSE),0)</f>
        <v>215299.74</v>
      </c>
      <c r="AE895" s="199">
        <f>IFERROR(VLOOKUP('SAP Data'!$C895,'2021 Balance Sheet'!$B$7:$O$1335,'2021 Balance Sheet'!F$2, FALSE),0)</f>
        <v>31775.59</v>
      </c>
      <c r="AF895" s="199">
        <f>IFERROR(VLOOKUP('SAP Data'!$C895,'2021 Balance Sheet'!$B$7:$O$1335,'2021 Balance Sheet'!G$2, FALSE),0)</f>
        <v>-143886.63</v>
      </c>
      <c r="AG895" s="199">
        <f>IFERROR(VLOOKUP('SAP Data'!$C895,'2021 Balance Sheet'!$B$7:$O$1335,'2021 Balance Sheet'!H$2, FALSE),0)</f>
        <v>-296745.36</v>
      </c>
      <c r="AH895" s="199">
        <f>IFERROR(VLOOKUP('SAP Data'!$C895,'2021 Balance Sheet'!$B$7:$O$1335,'2021 Balance Sheet'!I$2, FALSE),0)</f>
        <v>-654783.32999999996</v>
      </c>
      <c r="AI895" s="199">
        <f>IFERROR(VLOOKUP('SAP Data'!$C895,'2021 Balance Sheet'!$B$7:$O$1335,'2021 Balance Sheet'!J$2, FALSE),0)</f>
        <v>-1074883.49</v>
      </c>
      <c r="AJ895" s="199">
        <f>IFERROR(VLOOKUP('SAP Data'!$C895,'2021 Balance Sheet'!$B$7:$O$1335,'2021 Balance Sheet'!K$2, FALSE),0)</f>
        <v>-1381567.38</v>
      </c>
      <c r="AK895" s="199">
        <f>IFERROR(VLOOKUP('SAP Data'!$C895,'2021 Balance Sheet'!$B$7:$O$1335,'2021 Balance Sheet'!L$2, FALSE),0)</f>
        <v>-2069736.65</v>
      </c>
      <c r="AL895" s="199">
        <f>IFERROR(VLOOKUP('SAP Data'!$C895,'2021 Balance Sheet'!$B$7:$O$1335,'2021 Balance Sheet'!M$2, FALSE),0)</f>
        <v>-2809232.62</v>
      </c>
      <c r="AM895" s="199">
        <f>IFERROR(VLOOKUP('SAP Data'!$C895,'2021 Balance Sheet'!$B$7:$O$1335,'2021 Balance Sheet'!N$2, FALSE),0)</f>
        <v>-3054312.33</v>
      </c>
      <c r="AN895" s="199">
        <f>IFERROR(VLOOKUP('SAP Data'!$C895,'2021 Balance Sheet'!$B$7:$O$1335,'2021 Balance Sheet'!O$2, FALSE),0)</f>
        <v>-3263852.18</v>
      </c>
      <c r="AO895" s="198">
        <f t="shared" si="30"/>
        <v>-4682118.79</v>
      </c>
    </row>
    <row r="896" spans="1:41" ht="15.75" thickBot="1" x14ac:dyDescent="0.3">
      <c r="A896" s="26" t="str">
        <f t="shared" si="31"/>
        <v>504305</v>
      </c>
      <c r="B896" s="150" t="s">
        <v>1935</v>
      </c>
      <c r="C896" s="153" t="s">
        <v>1936</v>
      </c>
      <c r="D896" s="125" t="s">
        <v>1657</v>
      </c>
      <c r="E896" s="139">
        <v>-117493.16</v>
      </c>
      <c r="F896" s="139">
        <v>-233117.5</v>
      </c>
      <c r="G896" s="139">
        <v>-292725.02</v>
      </c>
      <c r="H896" s="139">
        <v>-407970.52</v>
      </c>
      <c r="I896" s="139">
        <v>-523957.62</v>
      </c>
      <c r="J896" s="139">
        <v>-694850.22</v>
      </c>
      <c r="K896" s="139">
        <v>-807535.38</v>
      </c>
      <c r="L896" s="139">
        <v>-862855.11</v>
      </c>
      <c r="M896" s="139">
        <v>-973915.7</v>
      </c>
      <c r="N896" s="139">
        <v>-1084164.42</v>
      </c>
      <c r="O896" s="139">
        <v>-1198151.95</v>
      </c>
      <c r="P896" s="139">
        <v>-1372539.52</v>
      </c>
      <c r="Q896" s="199">
        <v>-63417.62</v>
      </c>
      <c r="R896" s="199">
        <v>-189556.09</v>
      </c>
      <c r="S896" s="199">
        <v>-317483.23</v>
      </c>
      <c r="T896" s="199">
        <v>-441843.93</v>
      </c>
      <c r="U896" s="199">
        <v>-626481.1</v>
      </c>
      <c r="V896" s="199">
        <v>-747808.74</v>
      </c>
      <c r="W896" s="199">
        <v>-810229.54</v>
      </c>
      <c r="X896" s="199">
        <v>-931063.84</v>
      </c>
      <c r="Y896" s="199">
        <v>-1054337.6200000001</v>
      </c>
      <c r="Z896" s="199">
        <v>-1174261.57</v>
      </c>
      <c r="AA896" s="199">
        <v>-1354903.88</v>
      </c>
      <c r="AB896" s="199">
        <v>-1415889.09</v>
      </c>
      <c r="AC896" s="199">
        <f>IFERROR(VLOOKUP('SAP Data'!$C896,'2021 Balance Sheet'!$B$7:$O$1335,'2021 Balance Sheet'!D$2, FALSE),0)</f>
        <v>-118782.66</v>
      </c>
      <c r="AD896" s="199">
        <f>IFERROR(VLOOKUP('SAP Data'!$C896,'2021 Balance Sheet'!$B$7:$O$1335,'2021 Balance Sheet'!E$2, FALSE),0)</f>
        <v>-238584.33</v>
      </c>
      <c r="AE896" s="199">
        <f>IFERROR(VLOOKUP('SAP Data'!$C896,'2021 Balance Sheet'!$B$7:$O$1335,'2021 Balance Sheet'!F$2, FALSE),0)</f>
        <v>-356660.38</v>
      </c>
      <c r="AF896" s="199">
        <f>IFERROR(VLOOKUP('SAP Data'!$C896,'2021 Balance Sheet'!$B$7:$O$1335,'2021 Balance Sheet'!G$2, FALSE),0)</f>
        <v>-475314.76</v>
      </c>
      <c r="AG896" s="199">
        <f>IFERROR(VLOOKUP('SAP Data'!$C896,'2021 Balance Sheet'!$B$7:$O$1335,'2021 Balance Sheet'!H$2, FALSE),0)</f>
        <v>-652648.28</v>
      </c>
      <c r="AH896" s="199">
        <f>IFERROR(VLOOKUP('SAP Data'!$C896,'2021 Balance Sheet'!$B$7:$O$1335,'2021 Balance Sheet'!I$2, FALSE),0)</f>
        <v>-772182.71</v>
      </c>
      <c r="AI896" s="199">
        <f>IFERROR(VLOOKUP('SAP Data'!$C896,'2021 Balance Sheet'!$B$7:$O$1335,'2021 Balance Sheet'!J$2, FALSE),0)</f>
        <v>-832284.24</v>
      </c>
      <c r="AJ896" s="199">
        <f>IFERROR(VLOOKUP('SAP Data'!$C896,'2021 Balance Sheet'!$B$7:$O$1335,'2021 Balance Sheet'!K$2, FALSE),0)</f>
        <v>-951083.73</v>
      </c>
      <c r="AK896" s="199">
        <f>IFERROR(VLOOKUP('SAP Data'!$C896,'2021 Balance Sheet'!$B$7:$O$1335,'2021 Balance Sheet'!L$2, FALSE),0)</f>
        <v>-1072722.82</v>
      </c>
      <c r="AL896" s="199">
        <f>IFERROR(VLOOKUP('SAP Data'!$C896,'2021 Balance Sheet'!$B$7:$O$1335,'2021 Balance Sheet'!M$2, FALSE),0)</f>
        <v>-1250479</v>
      </c>
      <c r="AM896" s="199">
        <f>IFERROR(VLOOKUP('SAP Data'!$C896,'2021 Balance Sheet'!$B$7:$O$1335,'2021 Balance Sheet'!N$2, FALSE),0)</f>
        <v>-1371610.66</v>
      </c>
      <c r="AN896" s="199">
        <f>IFERROR(VLOOKUP('SAP Data'!$C896,'2021 Balance Sheet'!$B$7:$O$1335,'2021 Balance Sheet'!O$2, FALSE),0)</f>
        <v>-1434329.6</v>
      </c>
      <c r="AO896" s="198">
        <f t="shared" si="30"/>
        <v>-1415889.09</v>
      </c>
    </row>
    <row r="897" spans="1:41" ht="15.75" thickBot="1" x14ac:dyDescent="0.3">
      <c r="A897" s="26" t="str">
        <f t="shared" si="31"/>
        <v>504400</v>
      </c>
      <c r="B897" s="150" t="s">
        <v>1937</v>
      </c>
      <c r="C897" s="153" t="s">
        <v>1938</v>
      </c>
      <c r="D897" s="125" t="s">
        <v>1657</v>
      </c>
      <c r="E897" s="140">
        <v>9190.48</v>
      </c>
      <c r="F897" s="140">
        <v>18356.060000000001</v>
      </c>
      <c r="G897" s="140">
        <v>27638.65</v>
      </c>
      <c r="H897" s="140">
        <v>36921.24</v>
      </c>
      <c r="I897" s="140">
        <v>46934.53</v>
      </c>
      <c r="J897" s="140">
        <v>56947.82</v>
      </c>
      <c r="K897" s="140">
        <v>66961.11</v>
      </c>
      <c r="L897" s="140">
        <v>77128.570000000007</v>
      </c>
      <c r="M897" s="140">
        <v>87706.68</v>
      </c>
      <c r="N897" s="140">
        <v>98284.79</v>
      </c>
      <c r="O897" s="140">
        <v>108862.9</v>
      </c>
      <c r="P897" s="140">
        <v>120268.93</v>
      </c>
      <c r="Q897" s="199">
        <v>11407.16</v>
      </c>
      <c r="R897" s="199">
        <v>22815.13</v>
      </c>
      <c r="S897" s="199">
        <v>155500.01</v>
      </c>
      <c r="T897" s="199">
        <v>299928.38</v>
      </c>
      <c r="U897" s="199">
        <v>437847.47</v>
      </c>
      <c r="V897" s="199">
        <v>573468.56000000006</v>
      </c>
      <c r="W897" s="199">
        <v>709639.03</v>
      </c>
      <c r="X897" s="199">
        <v>847774.22</v>
      </c>
      <c r="Y897" s="199">
        <v>983198.81</v>
      </c>
      <c r="Z897" s="199">
        <v>1119076.72</v>
      </c>
      <c r="AA897" s="199">
        <v>1283393.3400000001</v>
      </c>
      <c r="AB897" s="199">
        <v>1411981.47</v>
      </c>
      <c r="AC897" s="199">
        <f>IFERROR(VLOOKUP('SAP Data'!$C897,'2021 Balance Sheet'!$B$7:$O$1335,'2021 Balance Sheet'!D$2, FALSE),0)</f>
        <v>128588.67</v>
      </c>
      <c r="AD897" s="199">
        <f>IFERROR(VLOOKUP('SAP Data'!$C897,'2021 Balance Sheet'!$B$7:$O$1335,'2021 Balance Sheet'!E$2, FALSE),0)</f>
        <v>257177.34</v>
      </c>
      <c r="AE897" s="199">
        <f>IFERROR(VLOOKUP('SAP Data'!$C897,'2021 Balance Sheet'!$B$7:$O$1335,'2021 Balance Sheet'!F$2, FALSE),0)</f>
        <v>385766.01</v>
      </c>
      <c r="AF897" s="199">
        <f>IFERROR(VLOOKUP('SAP Data'!$C897,'2021 Balance Sheet'!$B$7:$O$1335,'2021 Balance Sheet'!G$2, FALSE),0)</f>
        <v>514304.64</v>
      </c>
      <c r="AG897" s="199">
        <f>IFERROR(VLOOKUP('SAP Data'!$C897,'2021 Balance Sheet'!$B$7:$O$1335,'2021 Balance Sheet'!H$2, FALSE),0)</f>
        <v>643268.05000000005</v>
      </c>
      <c r="AH897" s="199">
        <f>IFERROR(VLOOKUP('SAP Data'!$C897,'2021 Balance Sheet'!$B$7:$O$1335,'2021 Balance Sheet'!I$2, FALSE),0)</f>
        <v>772295.15</v>
      </c>
      <c r="AI897" s="199">
        <f>IFERROR(VLOOKUP('SAP Data'!$C897,'2021 Balance Sheet'!$B$7:$O$1335,'2021 Balance Sheet'!J$2, FALSE),0)</f>
        <v>901322.25</v>
      </c>
      <c r="AJ897" s="199">
        <f>IFERROR(VLOOKUP('SAP Data'!$C897,'2021 Balance Sheet'!$B$7:$O$1335,'2021 Balance Sheet'!K$2, FALSE),0)</f>
        <v>1036019.99</v>
      </c>
      <c r="AK897" s="199">
        <f>IFERROR(VLOOKUP('SAP Data'!$C897,'2021 Balance Sheet'!$B$7:$O$1335,'2021 Balance Sheet'!L$2, FALSE),0)</f>
        <v>1167712.32</v>
      </c>
      <c r="AL897" s="199">
        <f>IFERROR(VLOOKUP('SAP Data'!$C897,'2021 Balance Sheet'!$B$7:$O$1335,'2021 Balance Sheet'!M$2, FALSE),0)</f>
        <v>1299404.77</v>
      </c>
      <c r="AM897" s="199">
        <f>IFERROR(VLOOKUP('SAP Data'!$C897,'2021 Balance Sheet'!$B$7:$O$1335,'2021 Balance Sheet'!N$2, FALSE),0)</f>
        <v>1431097.28</v>
      </c>
      <c r="AN897" s="199">
        <f>IFERROR(VLOOKUP('SAP Data'!$C897,'2021 Balance Sheet'!$B$7:$O$1335,'2021 Balance Sheet'!O$2, FALSE),0)</f>
        <v>1562907.64</v>
      </c>
      <c r="AO897" s="198">
        <f t="shared" si="30"/>
        <v>1411981.47</v>
      </c>
    </row>
    <row r="898" spans="1:41" ht="15.75" thickBot="1" x14ac:dyDescent="0.3">
      <c r="A898" s="26" t="str">
        <f t="shared" si="31"/>
        <v>504500</v>
      </c>
      <c r="B898" s="150" t="s">
        <v>1939</v>
      </c>
      <c r="C898" s="153" t="s">
        <v>1940</v>
      </c>
      <c r="D898" s="125" t="s">
        <v>1657</v>
      </c>
      <c r="E898" s="139">
        <v>110043.12</v>
      </c>
      <c r="F898" s="139">
        <v>218180.66</v>
      </c>
      <c r="G898" s="139">
        <v>342148.25</v>
      </c>
      <c r="H898" s="139">
        <v>400010.37</v>
      </c>
      <c r="I898" s="139">
        <v>435464.77</v>
      </c>
      <c r="J898" s="139">
        <v>262649.98</v>
      </c>
      <c r="K898" s="139">
        <v>17231.36</v>
      </c>
      <c r="L898" s="139">
        <v>41460.910000000003</v>
      </c>
      <c r="M898" s="139">
        <v>80351.88</v>
      </c>
      <c r="N898" s="139">
        <v>145857.54</v>
      </c>
      <c r="O898" s="139">
        <v>231227.91</v>
      </c>
      <c r="P898" s="139">
        <v>449186.73</v>
      </c>
      <c r="Q898" s="199">
        <v>107685.81</v>
      </c>
      <c r="R898" s="199">
        <v>202109.35</v>
      </c>
      <c r="S898" s="199">
        <v>694385.61</v>
      </c>
      <c r="T898" s="199">
        <v>749059.33</v>
      </c>
      <c r="U898" s="199">
        <v>785361.79</v>
      </c>
      <c r="V898" s="199">
        <v>1231809.27</v>
      </c>
      <c r="W898" s="199">
        <v>1254709.33</v>
      </c>
      <c r="X898" s="199">
        <v>1279726.92</v>
      </c>
      <c r="Y898" s="199">
        <v>734430.52</v>
      </c>
      <c r="Z898" s="199">
        <v>816795.31</v>
      </c>
      <c r="AA898" s="199">
        <v>916707.03</v>
      </c>
      <c r="AB898" s="199">
        <v>779161.95</v>
      </c>
      <c r="AC898" s="199">
        <f>IFERROR(VLOOKUP('SAP Data'!$C898,'2021 Balance Sheet'!$B$7:$O$1335,'2021 Balance Sheet'!D$2, FALSE),0)</f>
        <v>103848.02</v>
      </c>
      <c r="AD898" s="199">
        <f>IFERROR(VLOOKUP('SAP Data'!$C898,'2021 Balance Sheet'!$B$7:$O$1335,'2021 Balance Sheet'!E$2, FALSE),0)</f>
        <v>194724.53</v>
      </c>
      <c r="AE898" s="199">
        <f>IFERROR(VLOOKUP('SAP Data'!$C898,'2021 Balance Sheet'!$B$7:$O$1335,'2021 Balance Sheet'!F$2, FALSE),0)</f>
        <v>313262.57</v>
      </c>
      <c r="AF898" s="199">
        <f>IFERROR(VLOOKUP('SAP Data'!$C898,'2021 Balance Sheet'!$B$7:$O$1335,'2021 Balance Sheet'!G$2, FALSE),0)</f>
        <v>364862.97</v>
      </c>
      <c r="AG898" s="199">
        <f>IFERROR(VLOOKUP('SAP Data'!$C898,'2021 Balance Sheet'!$B$7:$O$1335,'2021 Balance Sheet'!H$2, FALSE),0)</f>
        <v>401220.69</v>
      </c>
      <c r="AH898" s="199">
        <f>IFERROR(VLOOKUP('SAP Data'!$C898,'2021 Balance Sheet'!$B$7:$O$1335,'2021 Balance Sheet'!I$2, FALSE),0)</f>
        <v>463358.7</v>
      </c>
      <c r="AI898" s="199">
        <f>IFERROR(VLOOKUP('SAP Data'!$C898,'2021 Balance Sheet'!$B$7:$O$1335,'2021 Balance Sheet'!J$2, FALSE),0)</f>
        <v>486208.23</v>
      </c>
      <c r="AJ898" s="199">
        <f>IFERROR(VLOOKUP('SAP Data'!$C898,'2021 Balance Sheet'!$B$7:$O$1335,'2021 Balance Sheet'!K$2, FALSE),0)</f>
        <v>510038.79</v>
      </c>
      <c r="AK898" s="199">
        <f>IFERROR(VLOOKUP('SAP Data'!$C898,'2021 Balance Sheet'!$B$7:$O$1335,'2021 Balance Sheet'!L$2, FALSE),0)</f>
        <v>612172.54</v>
      </c>
      <c r="AL898" s="199">
        <f>IFERROR(VLOOKUP('SAP Data'!$C898,'2021 Balance Sheet'!$B$7:$O$1335,'2021 Balance Sheet'!M$2, FALSE),0)</f>
        <v>671083.42000000004</v>
      </c>
      <c r="AM898" s="199">
        <f>IFERROR(VLOOKUP('SAP Data'!$C898,'2021 Balance Sheet'!$B$7:$O$1335,'2021 Balance Sheet'!N$2, FALSE),0)</f>
        <v>1160244.52</v>
      </c>
      <c r="AN898" s="199">
        <f>IFERROR(VLOOKUP('SAP Data'!$C898,'2021 Balance Sheet'!$B$7:$O$1335,'2021 Balance Sheet'!O$2, FALSE),0)</f>
        <v>999180.13</v>
      </c>
      <c r="AO898" s="198">
        <f t="shared" si="30"/>
        <v>779161.95</v>
      </c>
    </row>
    <row r="899" spans="1:41" ht="15.75" thickBot="1" x14ac:dyDescent="0.3">
      <c r="A899" s="26" t="str">
        <f t="shared" si="31"/>
        <v>504600</v>
      </c>
      <c r="B899" s="150" t="s">
        <v>1941</v>
      </c>
      <c r="C899" s="153" t="s">
        <v>1942</v>
      </c>
      <c r="D899" s="125" t="s">
        <v>1657</v>
      </c>
      <c r="E899" s="140">
        <v>19494.16</v>
      </c>
      <c r="F899" s="140">
        <v>28556.04</v>
      </c>
      <c r="G899" s="140">
        <v>44756.47</v>
      </c>
      <c r="H899" s="140">
        <v>61062.29</v>
      </c>
      <c r="I899" s="140">
        <v>83946.42</v>
      </c>
      <c r="J899" s="140">
        <v>104369.4</v>
      </c>
      <c r="K899" s="140">
        <v>148485.82</v>
      </c>
      <c r="L899" s="140">
        <v>169280.17</v>
      </c>
      <c r="M899" s="140">
        <v>197882.9</v>
      </c>
      <c r="N899" s="140">
        <v>215466.23999999999</v>
      </c>
      <c r="O899" s="140">
        <v>246978.47</v>
      </c>
      <c r="P899" s="140">
        <v>267170.09999999998</v>
      </c>
      <c r="Q899" s="199">
        <v>26721.21</v>
      </c>
      <c r="R899" s="199">
        <v>35905.910000000003</v>
      </c>
      <c r="S899" s="199">
        <v>38237.040000000001</v>
      </c>
      <c r="T899" s="199">
        <v>40145.57</v>
      </c>
      <c r="U899" s="199">
        <v>41038.57</v>
      </c>
      <c r="V899" s="199">
        <v>46854.54</v>
      </c>
      <c r="W899" s="199">
        <v>47274.93</v>
      </c>
      <c r="X899" s="199">
        <v>52229.82</v>
      </c>
      <c r="Y899" s="199">
        <v>52377.14</v>
      </c>
      <c r="Z899" s="199">
        <v>57273.87</v>
      </c>
      <c r="AA899" s="199">
        <v>57525.87</v>
      </c>
      <c r="AB899" s="199">
        <v>68568.789999999994</v>
      </c>
      <c r="AC899" s="199">
        <f>IFERROR(VLOOKUP('SAP Data'!$C899,'2021 Balance Sheet'!$B$7:$O$1335,'2021 Balance Sheet'!D$2, FALSE),0)</f>
        <v>3015.09</v>
      </c>
      <c r="AD899" s="199">
        <f>IFERROR(VLOOKUP('SAP Data'!$C899,'2021 Balance Sheet'!$B$7:$O$1335,'2021 Balance Sheet'!E$2, FALSE),0)</f>
        <v>5079.42</v>
      </c>
      <c r="AE899" s="199">
        <f>IFERROR(VLOOKUP('SAP Data'!$C899,'2021 Balance Sheet'!$B$7:$O$1335,'2021 Balance Sheet'!F$2, FALSE),0)</f>
        <v>15876.4</v>
      </c>
      <c r="AF899" s="199">
        <f>IFERROR(VLOOKUP('SAP Data'!$C899,'2021 Balance Sheet'!$B$7:$O$1335,'2021 Balance Sheet'!G$2, FALSE),0)</f>
        <v>26992.400000000001</v>
      </c>
      <c r="AG899" s="199">
        <f>IFERROR(VLOOKUP('SAP Data'!$C899,'2021 Balance Sheet'!$B$7:$O$1335,'2021 Balance Sheet'!H$2, FALSE),0)</f>
        <v>30661.37</v>
      </c>
      <c r="AH899" s="199">
        <f>IFERROR(VLOOKUP('SAP Data'!$C899,'2021 Balance Sheet'!$B$7:$O$1335,'2021 Balance Sheet'!I$2, FALSE),0)</f>
        <v>35115.480000000003</v>
      </c>
      <c r="AI899" s="199">
        <f>IFERROR(VLOOKUP('SAP Data'!$C899,'2021 Balance Sheet'!$B$7:$O$1335,'2021 Balance Sheet'!J$2, FALSE),0)</f>
        <v>119146.52</v>
      </c>
      <c r="AJ899" s="199">
        <f>IFERROR(VLOOKUP('SAP Data'!$C899,'2021 Balance Sheet'!$B$7:$O$1335,'2021 Balance Sheet'!K$2, FALSE),0)</f>
        <v>110827.42</v>
      </c>
      <c r="AK899" s="199">
        <f>IFERROR(VLOOKUP('SAP Data'!$C899,'2021 Balance Sheet'!$B$7:$O$1335,'2021 Balance Sheet'!L$2, FALSE),0)</f>
        <v>133959</v>
      </c>
      <c r="AL899" s="199">
        <f>IFERROR(VLOOKUP('SAP Data'!$C899,'2021 Balance Sheet'!$B$7:$O$1335,'2021 Balance Sheet'!M$2, FALSE),0)</f>
        <v>164273.01999999999</v>
      </c>
      <c r="AM899" s="199">
        <f>IFERROR(VLOOKUP('SAP Data'!$C899,'2021 Balance Sheet'!$B$7:$O$1335,'2021 Balance Sheet'!N$2, FALSE),0)</f>
        <v>167194.21</v>
      </c>
      <c r="AN899" s="199">
        <f>IFERROR(VLOOKUP('SAP Data'!$C899,'2021 Balance Sheet'!$B$7:$O$1335,'2021 Balance Sheet'!O$2, FALSE),0)</f>
        <v>175736</v>
      </c>
      <c r="AO899" s="198">
        <f t="shared" si="30"/>
        <v>68568.789999999994</v>
      </c>
    </row>
    <row r="900" spans="1:41" ht="15.75" thickBot="1" x14ac:dyDescent="0.3">
      <c r="A900" s="26" t="str">
        <f t="shared" si="31"/>
        <v>504700</v>
      </c>
      <c r="B900" s="150" t="s">
        <v>1943</v>
      </c>
      <c r="C900" s="153" t="s">
        <v>1944</v>
      </c>
      <c r="D900" s="125" t="s">
        <v>1657</v>
      </c>
      <c r="E900" s="139">
        <v>12845.85</v>
      </c>
      <c r="F900" s="139">
        <v>26979.22</v>
      </c>
      <c r="G900" s="139">
        <v>45371.43</v>
      </c>
      <c r="H900" s="139">
        <v>56615.75</v>
      </c>
      <c r="I900" s="139">
        <v>67750.5</v>
      </c>
      <c r="J900" s="139">
        <v>95328.82</v>
      </c>
      <c r="K900" s="139">
        <v>106279.92</v>
      </c>
      <c r="L900" s="139">
        <v>119582.35</v>
      </c>
      <c r="M900" s="139">
        <v>133107.12</v>
      </c>
      <c r="N900" s="139">
        <v>146659.63</v>
      </c>
      <c r="O900" s="139">
        <v>157594.4</v>
      </c>
      <c r="P900" s="139">
        <v>173280.75</v>
      </c>
      <c r="Q900" s="199">
        <v>13349.97</v>
      </c>
      <c r="R900" s="199">
        <v>83087.92</v>
      </c>
      <c r="S900" s="199">
        <v>151992.46</v>
      </c>
      <c r="T900" s="199">
        <v>233056.05</v>
      </c>
      <c r="U900" s="199">
        <v>242719.86</v>
      </c>
      <c r="V900" s="199">
        <v>321752.86</v>
      </c>
      <c r="W900" s="199">
        <v>367956.6</v>
      </c>
      <c r="X900" s="199">
        <v>414551.65</v>
      </c>
      <c r="Y900" s="199">
        <v>461344.98</v>
      </c>
      <c r="Z900" s="199">
        <v>507683.03</v>
      </c>
      <c r="AA900" s="199">
        <v>552663.48</v>
      </c>
      <c r="AB900" s="199">
        <v>598387.72</v>
      </c>
      <c r="AC900" s="199">
        <f>IFERROR(VLOOKUP('SAP Data'!$C900,'2021 Balance Sheet'!$B$7:$O$1335,'2021 Balance Sheet'!D$2, FALSE),0)</f>
        <v>46049.5</v>
      </c>
      <c r="AD900" s="199">
        <f>IFERROR(VLOOKUP('SAP Data'!$C900,'2021 Balance Sheet'!$B$7:$O$1335,'2021 Balance Sheet'!E$2, FALSE),0)</f>
        <v>59865.8</v>
      </c>
      <c r="AE900" s="199">
        <f>IFERROR(VLOOKUP('SAP Data'!$C900,'2021 Balance Sheet'!$B$7:$O$1335,'2021 Balance Sheet'!F$2, FALSE),0)</f>
        <v>100911.95</v>
      </c>
      <c r="AF900" s="199">
        <f>IFERROR(VLOOKUP('SAP Data'!$C900,'2021 Balance Sheet'!$B$7:$O$1335,'2021 Balance Sheet'!G$2, FALSE),0)</f>
        <v>142744.54999999999</v>
      </c>
      <c r="AG900" s="199">
        <f>IFERROR(VLOOKUP('SAP Data'!$C900,'2021 Balance Sheet'!$B$7:$O$1335,'2021 Balance Sheet'!H$2, FALSE),0)</f>
        <v>183276.1</v>
      </c>
      <c r="AH900" s="199">
        <f>IFERROR(VLOOKUP('SAP Data'!$C900,'2021 Balance Sheet'!$B$7:$O$1335,'2021 Balance Sheet'!I$2, FALSE),0)</f>
        <v>225512.7</v>
      </c>
      <c r="AI900" s="199">
        <f>IFERROR(VLOOKUP('SAP Data'!$C900,'2021 Balance Sheet'!$B$7:$O$1335,'2021 Balance Sheet'!J$2, FALSE),0)</f>
        <v>247051.7</v>
      </c>
      <c r="AJ900" s="199">
        <f>IFERROR(VLOOKUP('SAP Data'!$C900,'2021 Balance Sheet'!$B$7:$O$1335,'2021 Balance Sheet'!K$2, FALSE),0)</f>
        <v>279090.59999999998</v>
      </c>
      <c r="AK900" s="199">
        <f>IFERROR(VLOOKUP('SAP Data'!$C900,'2021 Balance Sheet'!$B$7:$O$1335,'2021 Balance Sheet'!L$2, FALSE),0)</f>
        <v>310101.15000000002</v>
      </c>
      <c r="AL900" s="199">
        <f>IFERROR(VLOOKUP('SAP Data'!$C900,'2021 Balance Sheet'!$B$7:$O$1335,'2021 Balance Sheet'!M$2, FALSE),0)</f>
        <v>340732.5</v>
      </c>
      <c r="AM900" s="199">
        <f>IFERROR(VLOOKUP('SAP Data'!$C900,'2021 Balance Sheet'!$B$7:$O$1335,'2021 Balance Sheet'!N$2, FALSE),0)</f>
        <v>371154.95</v>
      </c>
      <c r="AN900" s="199">
        <f>IFERROR(VLOOKUP('SAP Data'!$C900,'2021 Balance Sheet'!$B$7:$O$1335,'2021 Balance Sheet'!O$2, FALSE),0)</f>
        <v>403041.52</v>
      </c>
      <c r="AO900" s="198">
        <f t="shared" si="30"/>
        <v>598387.72</v>
      </c>
    </row>
    <row r="901" spans="1:41" ht="15.75" thickBot="1" x14ac:dyDescent="0.3">
      <c r="A901" s="26" t="str">
        <f t="shared" si="31"/>
        <v>504800</v>
      </c>
      <c r="B901" s="150" t="s">
        <v>1945</v>
      </c>
      <c r="C901" s="153" t="s">
        <v>1946</v>
      </c>
      <c r="D901" s="125" t="s">
        <v>1657</v>
      </c>
      <c r="E901" s="140">
        <v>1799.3</v>
      </c>
      <c r="F901" s="140">
        <v>6553.87</v>
      </c>
      <c r="G901" s="140">
        <v>12121.85</v>
      </c>
      <c r="H901" s="140">
        <v>16856.78</v>
      </c>
      <c r="I901" s="140">
        <v>23316.080000000002</v>
      </c>
      <c r="J901" s="140">
        <v>27506.21</v>
      </c>
      <c r="K901" s="140">
        <v>29883.02</v>
      </c>
      <c r="L901" s="140">
        <v>35048.720000000001</v>
      </c>
      <c r="M901" s="140">
        <v>58753.07</v>
      </c>
      <c r="N901" s="140">
        <v>63892.17</v>
      </c>
      <c r="O901" s="140">
        <v>67020.44</v>
      </c>
      <c r="P901" s="140">
        <v>72838.36</v>
      </c>
      <c r="Q901" s="199">
        <v>1250.58</v>
      </c>
      <c r="R901" s="199">
        <v>6540.23</v>
      </c>
      <c r="S901" s="199">
        <v>10310.18</v>
      </c>
      <c r="T901" s="199">
        <v>12926.15</v>
      </c>
      <c r="U901" s="199">
        <v>13303.86</v>
      </c>
      <c r="V901" s="199">
        <v>13612.67</v>
      </c>
      <c r="W901" s="199">
        <v>15339.88</v>
      </c>
      <c r="X901" s="199">
        <v>16924.919999999998</v>
      </c>
      <c r="Y901" s="199">
        <v>17864.2</v>
      </c>
      <c r="Z901" s="199">
        <v>24785.95</v>
      </c>
      <c r="AA901" s="199">
        <v>26616.54</v>
      </c>
      <c r="AB901" s="199">
        <v>29858.21</v>
      </c>
      <c r="AC901" s="199">
        <f>IFERROR(VLOOKUP('SAP Data'!$C901,'2021 Balance Sheet'!$B$7:$O$1335,'2021 Balance Sheet'!D$2, FALSE),0)</f>
        <v>3941.45</v>
      </c>
      <c r="AD901" s="199">
        <f>IFERROR(VLOOKUP('SAP Data'!$C901,'2021 Balance Sheet'!$B$7:$O$1335,'2021 Balance Sheet'!E$2, FALSE),0)</f>
        <v>7363.16</v>
      </c>
      <c r="AE901" s="199">
        <f>IFERROR(VLOOKUP('SAP Data'!$C901,'2021 Balance Sheet'!$B$7:$O$1335,'2021 Balance Sheet'!F$2, FALSE),0)</f>
        <v>10691.84</v>
      </c>
      <c r="AF901" s="199">
        <f>IFERROR(VLOOKUP('SAP Data'!$C901,'2021 Balance Sheet'!$B$7:$O$1335,'2021 Balance Sheet'!G$2, FALSE),0)</f>
        <v>15221.97</v>
      </c>
      <c r="AG901" s="199">
        <f>IFERROR(VLOOKUP('SAP Data'!$C901,'2021 Balance Sheet'!$B$7:$O$1335,'2021 Balance Sheet'!H$2, FALSE),0)</f>
        <v>18239.97</v>
      </c>
      <c r="AH901" s="199">
        <f>IFERROR(VLOOKUP('SAP Data'!$C901,'2021 Balance Sheet'!$B$7:$O$1335,'2021 Balance Sheet'!I$2, FALSE),0)</f>
        <v>25217.43</v>
      </c>
      <c r="AI901" s="199">
        <f>IFERROR(VLOOKUP('SAP Data'!$C901,'2021 Balance Sheet'!$B$7:$O$1335,'2021 Balance Sheet'!J$2, FALSE),0)</f>
        <v>27978.66</v>
      </c>
      <c r="AJ901" s="199">
        <f>IFERROR(VLOOKUP('SAP Data'!$C901,'2021 Balance Sheet'!$B$7:$O$1335,'2021 Balance Sheet'!K$2, FALSE),0)</f>
        <v>31559.040000000001</v>
      </c>
      <c r="AK901" s="199">
        <f>IFERROR(VLOOKUP('SAP Data'!$C901,'2021 Balance Sheet'!$B$7:$O$1335,'2021 Balance Sheet'!L$2, FALSE),0)</f>
        <v>35847.19</v>
      </c>
      <c r="AL901" s="199">
        <f>IFERROR(VLOOKUP('SAP Data'!$C901,'2021 Balance Sheet'!$B$7:$O$1335,'2021 Balance Sheet'!M$2, FALSE),0)</f>
        <v>39255.050000000003</v>
      </c>
      <c r="AM901" s="199">
        <f>IFERROR(VLOOKUP('SAP Data'!$C901,'2021 Balance Sheet'!$B$7:$O$1335,'2021 Balance Sheet'!N$2, FALSE),0)</f>
        <v>40700.89</v>
      </c>
      <c r="AN901" s="199">
        <f>IFERROR(VLOOKUP('SAP Data'!$C901,'2021 Balance Sheet'!$B$7:$O$1335,'2021 Balance Sheet'!O$2, FALSE),0)</f>
        <v>46704.959999999999</v>
      </c>
      <c r="AO901" s="198">
        <f t="shared" si="30"/>
        <v>29858.21</v>
      </c>
    </row>
    <row r="902" spans="1:41" ht="15.75" thickBot="1" x14ac:dyDescent="0.3">
      <c r="A902" s="26" t="str">
        <f t="shared" si="31"/>
        <v>504900</v>
      </c>
      <c r="B902" s="150" t="s">
        <v>1947</v>
      </c>
      <c r="C902" s="153" t="s">
        <v>1948</v>
      </c>
      <c r="D902" s="125" t="s">
        <v>1657</v>
      </c>
      <c r="E902" s="139">
        <v>8126.07</v>
      </c>
      <c r="F902" s="139">
        <v>17709.5</v>
      </c>
      <c r="G902" s="139">
        <v>30039.94</v>
      </c>
      <c r="H902" s="139">
        <v>40805.620000000003</v>
      </c>
      <c r="I902" s="139">
        <v>57571.65</v>
      </c>
      <c r="J902" s="139">
        <v>68181.960000000006</v>
      </c>
      <c r="K902" s="139">
        <v>78173.850000000006</v>
      </c>
      <c r="L902" s="139">
        <v>89754.16</v>
      </c>
      <c r="M902" s="139">
        <v>100307.28</v>
      </c>
      <c r="N902" s="139">
        <v>111250.34</v>
      </c>
      <c r="O902" s="139">
        <v>124249.57</v>
      </c>
      <c r="P902" s="139">
        <v>136308.39000000001</v>
      </c>
      <c r="Q902" s="199">
        <v>12969.78</v>
      </c>
      <c r="R902" s="199">
        <v>25521.31</v>
      </c>
      <c r="S902" s="199">
        <v>36120.18</v>
      </c>
      <c r="T902" s="199">
        <v>58969.58</v>
      </c>
      <c r="U902" s="199">
        <v>75692.58</v>
      </c>
      <c r="V902" s="199">
        <v>87364.83</v>
      </c>
      <c r="W902" s="199">
        <v>99217.74</v>
      </c>
      <c r="X902" s="199">
        <v>109604.96</v>
      </c>
      <c r="Y902" s="199">
        <v>104509.69</v>
      </c>
      <c r="Z902" s="199">
        <v>117020.05</v>
      </c>
      <c r="AA902" s="199">
        <v>124845.78</v>
      </c>
      <c r="AB902" s="199">
        <v>174876.51</v>
      </c>
      <c r="AC902" s="199">
        <f>IFERROR(VLOOKUP('SAP Data'!$C902,'2021 Balance Sheet'!$B$7:$O$1335,'2021 Balance Sheet'!D$2, FALSE),0)</f>
        <v>109075.49</v>
      </c>
      <c r="AD902" s="199">
        <f>IFERROR(VLOOKUP('SAP Data'!$C902,'2021 Balance Sheet'!$B$7:$O$1335,'2021 Balance Sheet'!E$2, FALSE),0)</f>
        <v>193741.84</v>
      </c>
      <c r="AE902" s="199">
        <f>IFERROR(VLOOKUP('SAP Data'!$C902,'2021 Balance Sheet'!$B$7:$O$1335,'2021 Balance Sheet'!F$2, FALSE),0)</f>
        <v>260020.84</v>
      </c>
      <c r="AF902" s="199">
        <f>IFERROR(VLOOKUP('SAP Data'!$C902,'2021 Balance Sheet'!$B$7:$O$1335,'2021 Balance Sheet'!G$2, FALSE),0)</f>
        <v>310582.67</v>
      </c>
      <c r="AG902" s="199">
        <f>IFERROR(VLOOKUP('SAP Data'!$C902,'2021 Balance Sheet'!$B$7:$O$1335,'2021 Balance Sheet'!H$2, FALSE),0)</f>
        <v>347393.68</v>
      </c>
      <c r="AH902" s="199">
        <f>IFERROR(VLOOKUP('SAP Data'!$C902,'2021 Balance Sheet'!$B$7:$O$1335,'2021 Balance Sheet'!I$2, FALSE),0)</f>
        <v>399320.6</v>
      </c>
      <c r="AI902" s="199">
        <f>IFERROR(VLOOKUP('SAP Data'!$C902,'2021 Balance Sheet'!$B$7:$O$1335,'2021 Balance Sheet'!J$2, FALSE),0)</f>
        <v>441708.07</v>
      </c>
      <c r="AJ902" s="199">
        <f>IFERROR(VLOOKUP('SAP Data'!$C902,'2021 Balance Sheet'!$B$7:$O$1335,'2021 Balance Sheet'!K$2, FALSE),0)</f>
        <v>485964.41</v>
      </c>
      <c r="AK902" s="199">
        <f>IFERROR(VLOOKUP('SAP Data'!$C902,'2021 Balance Sheet'!$B$7:$O$1335,'2021 Balance Sheet'!L$2, FALSE),0)</f>
        <v>532537.64</v>
      </c>
      <c r="AL902" s="199">
        <f>IFERROR(VLOOKUP('SAP Data'!$C902,'2021 Balance Sheet'!$B$7:$O$1335,'2021 Balance Sheet'!M$2, FALSE),0)</f>
        <v>547632.85</v>
      </c>
      <c r="AM902" s="199">
        <f>IFERROR(VLOOKUP('SAP Data'!$C902,'2021 Balance Sheet'!$B$7:$O$1335,'2021 Balance Sheet'!N$2, FALSE),0)</f>
        <v>562734.59</v>
      </c>
      <c r="AN902" s="199">
        <f>IFERROR(VLOOKUP('SAP Data'!$C902,'2021 Balance Sheet'!$B$7:$O$1335,'2021 Balance Sheet'!O$2, FALSE),0)</f>
        <v>582809.9</v>
      </c>
      <c r="AO902" s="198">
        <f t="shared" si="30"/>
        <v>174876.51</v>
      </c>
    </row>
    <row r="903" spans="1:41" ht="15.75" thickBot="1" x14ac:dyDescent="0.3">
      <c r="A903" s="26" t="str">
        <f t="shared" si="31"/>
        <v>504950</v>
      </c>
      <c r="B903" s="150" t="s">
        <v>1949</v>
      </c>
      <c r="C903" s="153" t="s">
        <v>1950</v>
      </c>
      <c r="D903" s="125" t="s">
        <v>1657</v>
      </c>
      <c r="E903" s="140">
        <v>26167.51</v>
      </c>
      <c r="F903" s="140">
        <v>85821.98</v>
      </c>
      <c r="G903" s="140">
        <v>147579.29999999999</v>
      </c>
      <c r="H903" s="140">
        <v>182869.28</v>
      </c>
      <c r="I903" s="140">
        <v>223608.06</v>
      </c>
      <c r="J903" s="140">
        <v>249172.92</v>
      </c>
      <c r="K903" s="140">
        <v>282251.09999999998</v>
      </c>
      <c r="L903" s="140">
        <v>311529.90000000002</v>
      </c>
      <c r="M903" s="140">
        <v>345054.59</v>
      </c>
      <c r="N903" s="140">
        <v>395898.1</v>
      </c>
      <c r="O903" s="140">
        <v>444282.37</v>
      </c>
      <c r="P903" s="140">
        <v>494345.94</v>
      </c>
      <c r="Q903" s="199">
        <v>97363.89</v>
      </c>
      <c r="R903" s="199">
        <v>169890.17</v>
      </c>
      <c r="S903" s="199">
        <v>225864.59</v>
      </c>
      <c r="T903" s="199">
        <v>260563.08</v>
      </c>
      <c r="U903" s="199">
        <v>303640.82</v>
      </c>
      <c r="V903" s="199">
        <v>340387.35</v>
      </c>
      <c r="W903" s="199">
        <v>357973.91</v>
      </c>
      <c r="X903" s="199">
        <v>380889.33</v>
      </c>
      <c r="Y903" s="199">
        <v>422366.67</v>
      </c>
      <c r="Z903" s="199">
        <v>467800.97</v>
      </c>
      <c r="AA903" s="199">
        <v>526449.16</v>
      </c>
      <c r="AB903" s="199">
        <v>499994.47</v>
      </c>
      <c r="AC903" s="199">
        <f>IFERROR(VLOOKUP('SAP Data'!$C903,'2021 Balance Sheet'!$B$7:$O$1335,'2021 Balance Sheet'!D$2, FALSE),0)</f>
        <v>8329.1</v>
      </c>
      <c r="AD903" s="199">
        <f>IFERROR(VLOOKUP('SAP Data'!$C903,'2021 Balance Sheet'!$B$7:$O$1335,'2021 Balance Sheet'!E$2, FALSE),0)</f>
        <v>9532.8799999999992</v>
      </c>
      <c r="AE903" s="199">
        <f>IFERROR(VLOOKUP('SAP Data'!$C903,'2021 Balance Sheet'!$B$7:$O$1335,'2021 Balance Sheet'!F$2, FALSE),0)</f>
        <v>11524.81</v>
      </c>
      <c r="AF903" s="199">
        <f>IFERROR(VLOOKUP('SAP Data'!$C903,'2021 Balance Sheet'!$B$7:$O$1335,'2021 Balance Sheet'!G$2, FALSE),0)</f>
        <v>23341.48</v>
      </c>
      <c r="AG903" s="199">
        <f>IFERROR(VLOOKUP('SAP Data'!$C903,'2021 Balance Sheet'!$B$7:$O$1335,'2021 Balance Sheet'!H$2, FALSE),0)</f>
        <v>25680.97</v>
      </c>
      <c r="AH903" s="199">
        <f>IFERROR(VLOOKUP('SAP Data'!$C903,'2021 Balance Sheet'!$B$7:$O$1335,'2021 Balance Sheet'!I$2, FALSE),0)</f>
        <v>27419.94</v>
      </c>
      <c r="AI903" s="199">
        <f>IFERROR(VLOOKUP('SAP Data'!$C903,'2021 Balance Sheet'!$B$7:$O$1335,'2021 Balance Sheet'!J$2, FALSE),0)</f>
        <v>29481.439999999999</v>
      </c>
      <c r="AJ903" s="199">
        <f>IFERROR(VLOOKUP('SAP Data'!$C903,'2021 Balance Sheet'!$B$7:$O$1335,'2021 Balance Sheet'!K$2, FALSE),0)</f>
        <v>29859.14</v>
      </c>
      <c r="AK903" s="199">
        <f>IFERROR(VLOOKUP('SAP Data'!$C903,'2021 Balance Sheet'!$B$7:$O$1335,'2021 Balance Sheet'!L$2, FALSE),0)</f>
        <v>34844.6</v>
      </c>
      <c r="AL903" s="199">
        <f>IFERROR(VLOOKUP('SAP Data'!$C903,'2021 Balance Sheet'!$B$7:$O$1335,'2021 Balance Sheet'!M$2, FALSE),0)</f>
        <v>87144.65</v>
      </c>
      <c r="AM903" s="199">
        <f>IFERROR(VLOOKUP('SAP Data'!$C903,'2021 Balance Sheet'!$B$7:$O$1335,'2021 Balance Sheet'!N$2, FALSE),0)</f>
        <v>125655.06</v>
      </c>
      <c r="AN903" s="199">
        <f>IFERROR(VLOOKUP('SAP Data'!$C903,'2021 Balance Sheet'!$B$7:$O$1335,'2021 Balance Sheet'!O$2, FALSE),0)</f>
        <v>166637.41</v>
      </c>
      <c r="AO903" s="198">
        <f t="shared" si="30"/>
        <v>499994.47</v>
      </c>
    </row>
    <row r="904" spans="1:41" ht="15.75" thickBot="1" x14ac:dyDescent="0.3">
      <c r="A904" s="26" t="str">
        <f t="shared" si="31"/>
        <v>505000</v>
      </c>
      <c r="B904" s="150" t="s">
        <v>1951</v>
      </c>
      <c r="C904" s="153" t="s">
        <v>1952</v>
      </c>
      <c r="D904" s="125" t="s">
        <v>1657</v>
      </c>
      <c r="E904" s="139">
        <v>442985.5</v>
      </c>
      <c r="F904" s="139">
        <v>728753.95</v>
      </c>
      <c r="G904" s="139">
        <v>1089611.49</v>
      </c>
      <c r="H904" s="139">
        <v>1467914.34</v>
      </c>
      <c r="I904" s="139">
        <v>1714245.92</v>
      </c>
      <c r="J904" s="139">
        <v>1957594.83</v>
      </c>
      <c r="K904" s="139">
        <v>2168587.19</v>
      </c>
      <c r="L904" s="139">
        <v>2516204.9900000002</v>
      </c>
      <c r="M904" s="139">
        <v>2706191.47</v>
      </c>
      <c r="N904" s="139">
        <v>3057999</v>
      </c>
      <c r="O904" s="139">
        <v>3302969.37</v>
      </c>
      <c r="P904" s="139">
        <v>3590386.03</v>
      </c>
      <c r="Q904" s="199">
        <v>255463.42</v>
      </c>
      <c r="R904" s="199">
        <v>570344.14</v>
      </c>
      <c r="S904" s="199">
        <v>1011463.38</v>
      </c>
      <c r="T904" s="199">
        <v>1318030.02</v>
      </c>
      <c r="U904" s="199">
        <v>1907532.61</v>
      </c>
      <c r="V904" s="199">
        <v>2155651.17</v>
      </c>
      <c r="W904" s="199">
        <v>2363278.71</v>
      </c>
      <c r="X904" s="199">
        <v>2757789.97</v>
      </c>
      <c r="Y904" s="199">
        <v>3004535.89</v>
      </c>
      <c r="Z904" s="199">
        <v>3412528.2</v>
      </c>
      <c r="AA904" s="199">
        <v>3649106.31</v>
      </c>
      <c r="AB904" s="199">
        <v>4057570.95</v>
      </c>
      <c r="AC904" s="199">
        <f>IFERROR(VLOOKUP('SAP Data'!$C904,'2021 Balance Sheet'!$B$7:$O$1335,'2021 Balance Sheet'!D$2, FALSE),0)</f>
        <v>205473.03</v>
      </c>
      <c r="AD904" s="199">
        <f>IFERROR(VLOOKUP('SAP Data'!$C904,'2021 Balance Sheet'!$B$7:$O$1335,'2021 Balance Sheet'!E$2, FALSE),0)</f>
        <v>484727.7</v>
      </c>
      <c r="AE904" s="199">
        <f>IFERROR(VLOOKUP('SAP Data'!$C904,'2021 Balance Sheet'!$B$7:$O$1335,'2021 Balance Sheet'!F$2, FALSE),0)</f>
        <v>985177.35</v>
      </c>
      <c r="AF904" s="199">
        <f>IFERROR(VLOOKUP('SAP Data'!$C904,'2021 Balance Sheet'!$B$7:$O$1335,'2021 Balance Sheet'!G$2, FALSE),0)</f>
        <v>2342293.61</v>
      </c>
      <c r="AG904" s="199">
        <f>IFERROR(VLOOKUP('SAP Data'!$C904,'2021 Balance Sheet'!$B$7:$O$1335,'2021 Balance Sheet'!H$2, FALSE),0)</f>
        <v>1661486.14</v>
      </c>
      <c r="AH904" s="199">
        <f>IFERROR(VLOOKUP('SAP Data'!$C904,'2021 Balance Sheet'!$B$7:$O$1335,'2021 Balance Sheet'!I$2, FALSE),0)</f>
        <v>2050165.69</v>
      </c>
      <c r="AI904" s="199">
        <f>IFERROR(VLOOKUP('SAP Data'!$C904,'2021 Balance Sheet'!$B$7:$O$1335,'2021 Balance Sheet'!J$2, FALSE),0)</f>
        <v>2328179.19</v>
      </c>
      <c r="AJ904" s="199">
        <f>IFERROR(VLOOKUP('SAP Data'!$C904,'2021 Balance Sheet'!$B$7:$O$1335,'2021 Balance Sheet'!K$2, FALSE),0)</f>
        <v>2848348.96</v>
      </c>
      <c r="AK904" s="199">
        <f>IFERROR(VLOOKUP('SAP Data'!$C904,'2021 Balance Sheet'!$B$7:$O$1335,'2021 Balance Sheet'!L$2, FALSE),0)</f>
        <v>3125365.91</v>
      </c>
      <c r="AL904" s="199">
        <f>IFERROR(VLOOKUP('SAP Data'!$C904,'2021 Balance Sheet'!$B$7:$O$1335,'2021 Balance Sheet'!M$2, FALSE),0)</f>
        <v>3606199.73</v>
      </c>
      <c r="AM904" s="199">
        <f>IFERROR(VLOOKUP('SAP Data'!$C904,'2021 Balance Sheet'!$B$7:$O$1335,'2021 Balance Sheet'!N$2, FALSE),0)</f>
        <v>3939775</v>
      </c>
      <c r="AN904" s="199">
        <f>IFERROR(VLOOKUP('SAP Data'!$C904,'2021 Balance Sheet'!$B$7:$O$1335,'2021 Balance Sheet'!O$2, FALSE),0)</f>
        <v>4376746.17</v>
      </c>
      <c r="AO904" s="198">
        <f t="shared" si="30"/>
        <v>4057570.95</v>
      </c>
    </row>
    <row r="905" spans="1:41" ht="15.75" thickBot="1" x14ac:dyDescent="0.3">
      <c r="A905" s="26" t="str">
        <f t="shared" si="31"/>
        <v>505100</v>
      </c>
      <c r="B905" s="150" t="s">
        <v>1953</v>
      </c>
      <c r="C905" s="153" t="s">
        <v>1954</v>
      </c>
      <c r="D905" s="125" t="s">
        <v>1657</v>
      </c>
      <c r="E905" s="140">
        <v>2129140.5</v>
      </c>
      <c r="F905" s="140">
        <v>3552519.72</v>
      </c>
      <c r="G905" s="140">
        <v>6351562.4299999997</v>
      </c>
      <c r="H905" s="140">
        <v>8067097.1200000001</v>
      </c>
      <c r="I905" s="140">
        <v>10946084.4</v>
      </c>
      <c r="J905" s="140">
        <v>12635195</v>
      </c>
      <c r="K905" s="140">
        <v>15042098.390000001</v>
      </c>
      <c r="L905" s="140">
        <v>17884648.93</v>
      </c>
      <c r="M905" s="140">
        <v>22192616.120000001</v>
      </c>
      <c r="N905" s="140">
        <v>25960212.719999999</v>
      </c>
      <c r="O905" s="140">
        <v>26524891.300000001</v>
      </c>
      <c r="P905" s="140">
        <v>31346526.989999998</v>
      </c>
      <c r="Q905" s="199">
        <v>2489074.3199999998</v>
      </c>
      <c r="R905" s="199">
        <v>4754356.53</v>
      </c>
      <c r="S905" s="199">
        <v>8000332.7800000003</v>
      </c>
      <c r="T905" s="199">
        <v>11442632</v>
      </c>
      <c r="U905" s="199">
        <v>14940678.300000001</v>
      </c>
      <c r="V905" s="199">
        <v>17991882.670000002</v>
      </c>
      <c r="W905" s="199">
        <v>22583183.25</v>
      </c>
      <c r="X905" s="199">
        <v>25799497.34</v>
      </c>
      <c r="Y905" s="199">
        <v>29274382.359999999</v>
      </c>
      <c r="Z905" s="199">
        <v>33423601.780000001</v>
      </c>
      <c r="AA905" s="199">
        <v>38619082</v>
      </c>
      <c r="AB905" s="199">
        <v>44962962.479999997</v>
      </c>
      <c r="AC905" s="199">
        <f>IFERROR(VLOOKUP('SAP Data'!$C905,'2021 Balance Sheet'!$B$7:$O$1335,'2021 Balance Sheet'!D$2, FALSE),0)</f>
        <v>5069397.5999999996</v>
      </c>
      <c r="AD905" s="199">
        <f>IFERROR(VLOOKUP('SAP Data'!$C905,'2021 Balance Sheet'!$B$7:$O$1335,'2021 Balance Sheet'!E$2, FALSE),0)</f>
        <v>8140762.2800000003</v>
      </c>
      <c r="AE905" s="199">
        <f>IFERROR(VLOOKUP('SAP Data'!$C905,'2021 Balance Sheet'!$B$7:$O$1335,'2021 Balance Sheet'!F$2, FALSE),0)</f>
        <v>11141699.1</v>
      </c>
      <c r="AF905" s="199">
        <f>IFERROR(VLOOKUP('SAP Data'!$C905,'2021 Balance Sheet'!$B$7:$O$1335,'2021 Balance Sheet'!G$2, FALSE),0)</f>
        <v>15543624.039999999</v>
      </c>
      <c r="AG905" s="199">
        <f>IFERROR(VLOOKUP('SAP Data'!$C905,'2021 Balance Sheet'!$B$7:$O$1335,'2021 Balance Sheet'!H$2, FALSE),0)</f>
        <v>18782008.809999999</v>
      </c>
      <c r="AH905" s="199">
        <f>IFERROR(VLOOKUP('SAP Data'!$C905,'2021 Balance Sheet'!$B$7:$O$1335,'2021 Balance Sheet'!I$2, FALSE),0)</f>
        <v>21823642.98</v>
      </c>
      <c r="AI905" s="199">
        <f>IFERROR(VLOOKUP('SAP Data'!$C905,'2021 Balance Sheet'!$B$7:$O$1335,'2021 Balance Sheet'!J$2, FALSE),0)</f>
        <v>25707892.890000001</v>
      </c>
      <c r="AJ905" s="199">
        <f>IFERROR(VLOOKUP('SAP Data'!$C905,'2021 Balance Sheet'!$B$7:$O$1335,'2021 Balance Sheet'!K$2, FALSE),0)</f>
        <v>27952038.41</v>
      </c>
      <c r="AK905" s="199">
        <f>IFERROR(VLOOKUP('SAP Data'!$C905,'2021 Balance Sheet'!$B$7:$O$1335,'2021 Balance Sheet'!L$2, FALSE),0)</f>
        <v>31866300.25</v>
      </c>
      <c r="AL905" s="199">
        <f>IFERROR(VLOOKUP('SAP Data'!$C905,'2021 Balance Sheet'!$B$7:$O$1335,'2021 Balance Sheet'!M$2, FALSE),0)</f>
        <v>34534038.450000003</v>
      </c>
      <c r="AM905" s="199">
        <f>IFERROR(VLOOKUP('SAP Data'!$C905,'2021 Balance Sheet'!$B$7:$O$1335,'2021 Balance Sheet'!N$2, FALSE),0)</f>
        <v>37821769.369999997</v>
      </c>
      <c r="AN905" s="199">
        <f>IFERROR(VLOOKUP('SAP Data'!$C905,'2021 Balance Sheet'!$B$7:$O$1335,'2021 Balance Sheet'!O$2, FALSE),0)</f>
        <v>41249619.289999999</v>
      </c>
      <c r="AO905" s="198">
        <f t="shared" si="30"/>
        <v>44962962.479999997</v>
      </c>
    </row>
    <row r="906" spans="1:41" ht="15.75" thickBot="1" x14ac:dyDescent="0.3">
      <c r="A906" s="26" t="str">
        <f t="shared" si="31"/>
        <v>505200</v>
      </c>
      <c r="B906" s="150" t="s">
        <v>1955</v>
      </c>
      <c r="C906" s="153" t="s">
        <v>1956</v>
      </c>
      <c r="D906" s="125" t="s">
        <v>1657</v>
      </c>
      <c r="E906" s="139">
        <v>22768.59</v>
      </c>
      <c r="F906" s="139">
        <v>124465.22</v>
      </c>
      <c r="G906" s="139">
        <v>259906.47</v>
      </c>
      <c r="H906" s="139">
        <v>386530.26</v>
      </c>
      <c r="I906" s="139">
        <v>499449</v>
      </c>
      <c r="J906" s="139">
        <v>619081.47</v>
      </c>
      <c r="K906" s="139">
        <v>647158.13</v>
      </c>
      <c r="L906" s="139">
        <v>760439.67</v>
      </c>
      <c r="M906" s="139">
        <v>862784.47</v>
      </c>
      <c r="N906" s="139">
        <v>991851.49</v>
      </c>
      <c r="O906" s="139">
        <v>1109228.75</v>
      </c>
      <c r="P906" s="139">
        <v>1227382.97</v>
      </c>
      <c r="Q906" s="199">
        <v>31637.279999999999</v>
      </c>
      <c r="R906" s="199">
        <v>155369.91</v>
      </c>
      <c r="S906" s="199">
        <v>275231.81</v>
      </c>
      <c r="T906" s="199">
        <v>358627.58</v>
      </c>
      <c r="U906" s="199">
        <v>356521.79</v>
      </c>
      <c r="V906" s="199">
        <v>380564.01</v>
      </c>
      <c r="W906" s="199">
        <v>517295.18</v>
      </c>
      <c r="X906" s="199">
        <v>577911.32999999996</v>
      </c>
      <c r="Y906" s="199">
        <v>656599.15</v>
      </c>
      <c r="Z906" s="199">
        <v>725218.7</v>
      </c>
      <c r="AA906" s="199">
        <v>810876.04</v>
      </c>
      <c r="AB906" s="199">
        <v>857360.27</v>
      </c>
      <c r="AC906" s="199">
        <f>IFERROR(VLOOKUP('SAP Data'!$C906,'2021 Balance Sheet'!$B$7:$O$1335,'2021 Balance Sheet'!D$2, FALSE),0)</f>
        <v>13549.89</v>
      </c>
      <c r="AD906" s="199">
        <f>IFERROR(VLOOKUP('SAP Data'!$C906,'2021 Balance Sheet'!$B$7:$O$1335,'2021 Balance Sheet'!E$2, FALSE),0)</f>
        <v>53732.97</v>
      </c>
      <c r="AE906" s="199">
        <f>IFERROR(VLOOKUP('SAP Data'!$C906,'2021 Balance Sheet'!$B$7:$O$1335,'2021 Balance Sheet'!F$2, FALSE),0)</f>
        <v>127859.7</v>
      </c>
      <c r="AF906" s="199">
        <f>IFERROR(VLOOKUP('SAP Data'!$C906,'2021 Balance Sheet'!$B$7:$O$1335,'2021 Balance Sheet'!G$2, FALSE),0)</f>
        <v>193102.92</v>
      </c>
      <c r="AG906" s="199">
        <f>IFERROR(VLOOKUP('SAP Data'!$C906,'2021 Balance Sheet'!$B$7:$O$1335,'2021 Balance Sheet'!H$2, FALSE),0)</f>
        <v>287342.69</v>
      </c>
      <c r="AH906" s="199">
        <f>IFERROR(VLOOKUP('SAP Data'!$C906,'2021 Balance Sheet'!$B$7:$O$1335,'2021 Balance Sheet'!I$2, FALSE),0)</f>
        <v>363282.9</v>
      </c>
      <c r="AI906" s="199">
        <f>IFERROR(VLOOKUP('SAP Data'!$C906,'2021 Balance Sheet'!$B$7:$O$1335,'2021 Balance Sheet'!J$2, FALSE),0)</f>
        <v>433481.21</v>
      </c>
      <c r="AJ906" s="199">
        <f>IFERROR(VLOOKUP('SAP Data'!$C906,'2021 Balance Sheet'!$B$7:$O$1335,'2021 Balance Sheet'!K$2, FALSE),0)</f>
        <v>548521.91</v>
      </c>
      <c r="AK906" s="199">
        <f>IFERROR(VLOOKUP('SAP Data'!$C906,'2021 Balance Sheet'!$B$7:$O$1335,'2021 Balance Sheet'!L$2, FALSE),0)</f>
        <v>766573.24</v>
      </c>
      <c r="AL906" s="199">
        <f>IFERROR(VLOOKUP('SAP Data'!$C906,'2021 Balance Sheet'!$B$7:$O$1335,'2021 Balance Sheet'!M$2, FALSE),0)</f>
        <v>887681.74</v>
      </c>
      <c r="AM906" s="199">
        <f>IFERROR(VLOOKUP('SAP Data'!$C906,'2021 Balance Sheet'!$B$7:$O$1335,'2021 Balance Sheet'!N$2, FALSE),0)</f>
        <v>983702.89</v>
      </c>
      <c r="AN906" s="199">
        <f>IFERROR(VLOOKUP('SAP Data'!$C906,'2021 Balance Sheet'!$B$7:$O$1335,'2021 Balance Sheet'!O$2, FALSE),0)</f>
        <v>1051147.1100000001</v>
      </c>
      <c r="AO906" s="198">
        <f t="shared" si="30"/>
        <v>857360.27</v>
      </c>
    </row>
    <row r="907" spans="1:41" ht="15.75" thickBot="1" x14ac:dyDescent="0.3">
      <c r="A907" s="26" t="str">
        <f t="shared" si="31"/>
        <v>505300</v>
      </c>
      <c r="B907" s="150" t="s">
        <v>1957</v>
      </c>
      <c r="C907" s="153" t="s">
        <v>1958</v>
      </c>
      <c r="D907" s="125" t="s">
        <v>1657</v>
      </c>
      <c r="E907" s="140">
        <v>2719.19</v>
      </c>
      <c r="F907" s="140">
        <v>3937.56</v>
      </c>
      <c r="G907" s="140">
        <v>4575.43</v>
      </c>
      <c r="H907" s="140">
        <v>5181.6899999999996</v>
      </c>
      <c r="I907" s="140">
        <v>11742.9</v>
      </c>
      <c r="J907" s="140">
        <v>13683.07</v>
      </c>
      <c r="K907" s="140">
        <v>15075.48</v>
      </c>
      <c r="L907" s="140">
        <v>16745.54</v>
      </c>
      <c r="M907" s="140">
        <v>17777.61</v>
      </c>
      <c r="N907" s="140">
        <v>22340.31</v>
      </c>
      <c r="O907" s="140">
        <v>24085.55</v>
      </c>
      <c r="P907" s="140">
        <v>27929.56</v>
      </c>
      <c r="Q907" s="199">
        <v>1205.46</v>
      </c>
      <c r="R907" s="199">
        <v>2103.11</v>
      </c>
      <c r="S907" s="199">
        <v>2810.76</v>
      </c>
      <c r="T907" s="199">
        <v>3932.77</v>
      </c>
      <c r="U907" s="199">
        <v>3066.24</v>
      </c>
      <c r="V907" s="199">
        <v>4380.17</v>
      </c>
      <c r="W907" s="199">
        <v>7008.74</v>
      </c>
      <c r="X907" s="199">
        <v>8115.06</v>
      </c>
      <c r="Y907" s="199">
        <v>8292.2999999999993</v>
      </c>
      <c r="Z907" s="199">
        <v>8958.0300000000007</v>
      </c>
      <c r="AA907" s="199">
        <v>10312.68</v>
      </c>
      <c r="AB907" s="199">
        <v>10873.74</v>
      </c>
      <c r="AC907" s="199">
        <f>IFERROR(VLOOKUP('SAP Data'!$C907,'2021 Balance Sheet'!$B$7:$O$1335,'2021 Balance Sheet'!D$2, FALSE),0)</f>
        <v>290.8</v>
      </c>
      <c r="AD907" s="199">
        <f>IFERROR(VLOOKUP('SAP Data'!$C907,'2021 Balance Sheet'!$B$7:$O$1335,'2021 Balance Sheet'!E$2, FALSE),0)</f>
        <v>1432.84</v>
      </c>
      <c r="AE907" s="199">
        <f>IFERROR(VLOOKUP('SAP Data'!$C907,'2021 Balance Sheet'!$B$7:$O$1335,'2021 Balance Sheet'!F$2, FALSE),0)</f>
        <v>1760.55</v>
      </c>
      <c r="AF907" s="199">
        <f>IFERROR(VLOOKUP('SAP Data'!$C907,'2021 Balance Sheet'!$B$7:$O$1335,'2021 Balance Sheet'!G$2, FALSE),0)</f>
        <v>1996.91</v>
      </c>
      <c r="AG907" s="199">
        <f>IFERROR(VLOOKUP('SAP Data'!$C907,'2021 Balance Sheet'!$B$7:$O$1335,'2021 Balance Sheet'!H$2, FALSE),0)</f>
        <v>3469.18</v>
      </c>
      <c r="AH907" s="199">
        <f>IFERROR(VLOOKUP('SAP Data'!$C907,'2021 Balance Sheet'!$B$7:$O$1335,'2021 Balance Sheet'!I$2, FALSE),0)</f>
        <v>4242.78</v>
      </c>
      <c r="AI907" s="199">
        <f>IFERROR(VLOOKUP('SAP Data'!$C907,'2021 Balance Sheet'!$B$7:$O$1335,'2021 Balance Sheet'!J$2, FALSE),0)</f>
        <v>3939.58</v>
      </c>
      <c r="AJ907" s="199">
        <f>IFERROR(VLOOKUP('SAP Data'!$C907,'2021 Balance Sheet'!$B$7:$O$1335,'2021 Balance Sheet'!K$2, FALSE),0)</f>
        <v>4799.8</v>
      </c>
      <c r="AK907" s="199">
        <f>IFERROR(VLOOKUP('SAP Data'!$C907,'2021 Balance Sheet'!$B$7:$O$1335,'2021 Balance Sheet'!L$2, FALSE),0)</f>
        <v>5519.24</v>
      </c>
      <c r="AL907" s="199">
        <f>IFERROR(VLOOKUP('SAP Data'!$C907,'2021 Balance Sheet'!$B$7:$O$1335,'2021 Balance Sheet'!M$2, FALSE),0)</f>
        <v>6013.76</v>
      </c>
      <c r="AM907" s="199">
        <f>IFERROR(VLOOKUP('SAP Data'!$C907,'2021 Balance Sheet'!$B$7:$O$1335,'2021 Balance Sheet'!N$2, FALSE),0)</f>
        <v>6806.14</v>
      </c>
      <c r="AN907" s="199">
        <f>IFERROR(VLOOKUP('SAP Data'!$C907,'2021 Balance Sheet'!$B$7:$O$1335,'2021 Balance Sheet'!O$2, FALSE),0)</f>
        <v>9388.82</v>
      </c>
      <c r="AO907" s="198">
        <f t="shared" si="30"/>
        <v>10873.74</v>
      </c>
    </row>
    <row r="908" spans="1:41" ht="15.75" thickBot="1" x14ac:dyDescent="0.3">
      <c r="A908" s="26" t="str">
        <f t="shared" si="31"/>
        <v>505400</v>
      </c>
      <c r="B908" s="150" t="s">
        <v>872</v>
      </c>
      <c r="C908" s="153" t="s">
        <v>1959</v>
      </c>
      <c r="D908" s="125" t="s">
        <v>1657</v>
      </c>
      <c r="E908" s="139">
        <v>-5702428.4100000001</v>
      </c>
      <c r="F908" s="139">
        <v>-11608669.289999999</v>
      </c>
      <c r="G908" s="139">
        <v>-22046568.780000001</v>
      </c>
      <c r="H908" s="139">
        <v>-27277212.260000002</v>
      </c>
      <c r="I908" s="139">
        <v>-31210332.579999998</v>
      </c>
      <c r="J908" s="139">
        <v>-34862043.090000004</v>
      </c>
      <c r="K908" s="139">
        <v>-38544152.350000001</v>
      </c>
      <c r="L908" s="139">
        <v>-42183788.75</v>
      </c>
      <c r="M908" s="139">
        <v>-47203450.969999999</v>
      </c>
      <c r="N908" s="139">
        <v>-49340978.609999999</v>
      </c>
      <c r="O908" s="139">
        <v>-51197055.100000001</v>
      </c>
      <c r="P908" s="139">
        <v>-53796430.25</v>
      </c>
      <c r="Q908" s="199">
        <v>-6007968.6200000001</v>
      </c>
      <c r="R908" s="199">
        <v>-12140515.550000001</v>
      </c>
      <c r="S908" s="199">
        <v>-22270559.32</v>
      </c>
      <c r="T908" s="199">
        <v>-27332293.52</v>
      </c>
      <c r="U908" s="199">
        <v>-32284850.050000001</v>
      </c>
      <c r="V908" s="199">
        <v>-35921688.909999996</v>
      </c>
      <c r="W908" s="199">
        <v>-38957476.640000001</v>
      </c>
      <c r="X908" s="199">
        <v>-37420202.490000002</v>
      </c>
      <c r="Y908" s="199">
        <v>-38193204.5</v>
      </c>
      <c r="Z908" s="199">
        <v>-40174844.960000001</v>
      </c>
      <c r="AA908" s="199">
        <v>-43221438.659999996</v>
      </c>
      <c r="AB908" s="199">
        <v>-47745953.289999999</v>
      </c>
      <c r="AC908" s="199">
        <f>IFERROR(VLOOKUP('SAP Data'!$C908,'2021 Balance Sheet'!$B$7:$O$1335,'2021 Balance Sheet'!D$2, FALSE),0)</f>
        <v>-3904593.12</v>
      </c>
      <c r="AD908" s="199">
        <f>IFERROR(VLOOKUP('SAP Data'!$C908,'2021 Balance Sheet'!$B$7:$O$1335,'2021 Balance Sheet'!E$2, FALSE),0)</f>
        <v>-8437821.1799999997</v>
      </c>
      <c r="AE908" s="199">
        <f>IFERROR(VLOOKUP('SAP Data'!$C908,'2021 Balance Sheet'!$B$7:$O$1335,'2021 Balance Sheet'!F$2, FALSE),0)</f>
        <v>-18447707.489999998</v>
      </c>
      <c r="AF908" s="199">
        <f>IFERROR(VLOOKUP('SAP Data'!$C908,'2021 Balance Sheet'!$B$7:$O$1335,'2021 Balance Sheet'!G$2, FALSE),0)</f>
        <v>-22978629.739999998</v>
      </c>
      <c r="AG908" s="199">
        <f>IFERROR(VLOOKUP('SAP Data'!$C908,'2021 Balance Sheet'!$B$7:$O$1335,'2021 Balance Sheet'!H$2, FALSE),0)</f>
        <v>-26689055.620000001</v>
      </c>
      <c r="AH908" s="199">
        <f>IFERROR(VLOOKUP('SAP Data'!$C908,'2021 Balance Sheet'!$B$7:$O$1335,'2021 Balance Sheet'!I$2, FALSE),0)</f>
        <v>-29121197.23</v>
      </c>
      <c r="AI908" s="199">
        <f>IFERROR(VLOOKUP('SAP Data'!$C908,'2021 Balance Sheet'!$B$7:$O$1335,'2021 Balance Sheet'!J$2, FALSE),0)</f>
        <v>-32545474.5</v>
      </c>
      <c r="AJ908" s="199">
        <f>IFERROR(VLOOKUP('SAP Data'!$C908,'2021 Balance Sheet'!$B$7:$O$1335,'2021 Balance Sheet'!K$2, FALSE),0)</f>
        <v>-35485923.049999997</v>
      </c>
      <c r="AK908" s="199">
        <f>IFERROR(VLOOKUP('SAP Data'!$C908,'2021 Balance Sheet'!$B$7:$O$1335,'2021 Balance Sheet'!L$2, FALSE),0)</f>
        <v>-39632975.25</v>
      </c>
      <c r="AL908" s="199">
        <f>IFERROR(VLOOKUP('SAP Data'!$C908,'2021 Balance Sheet'!$B$7:$O$1335,'2021 Balance Sheet'!M$2, FALSE),0)</f>
        <v>-44988182.829999998</v>
      </c>
      <c r="AM908" s="199">
        <f>IFERROR(VLOOKUP('SAP Data'!$C908,'2021 Balance Sheet'!$B$7:$O$1335,'2021 Balance Sheet'!N$2, FALSE),0)</f>
        <v>-50826223.039999999</v>
      </c>
      <c r="AN908" s="199">
        <f>IFERROR(VLOOKUP('SAP Data'!$C908,'2021 Balance Sheet'!$B$7:$O$1335,'2021 Balance Sheet'!O$2, FALSE),0)</f>
        <v>-58082914.359999999</v>
      </c>
      <c r="AO908" s="198">
        <f t="shared" si="30"/>
        <v>-47745953.289999999</v>
      </c>
    </row>
    <row r="909" spans="1:41" ht="15.75" thickBot="1" x14ac:dyDescent="0.3">
      <c r="A909" s="26" t="str">
        <f t="shared" si="31"/>
        <v>505500</v>
      </c>
      <c r="B909" s="150" t="s">
        <v>1960</v>
      </c>
      <c r="C909" s="153" t="s">
        <v>1961</v>
      </c>
      <c r="D909" s="125" t="s">
        <v>1657</v>
      </c>
      <c r="E909" s="140">
        <v>140540.31</v>
      </c>
      <c r="F909" s="140">
        <v>256537.38</v>
      </c>
      <c r="G909" s="140">
        <v>350638.73</v>
      </c>
      <c r="H909" s="140">
        <v>437706.78</v>
      </c>
      <c r="I909" s="140">
        <v>528461.47</v>
      </c>
      <c r="J909" s="140">
        <v>654145.9</v>
      </c>
      <c r="K909" s="140">
        <v>726259.03</v>
      </c>
      <c r="L909" s="140">
        <v>773670.25</v>
      </c>
      <c r="M909" s="140">
        <v>828252.35</v>
      </c>
      <c r="N909" s="140">
        <v>1053240.6100000001</v>
      </c>
      <c r="O909" s="140">
        <v>1131875.6100000001</v>
      </c>
      <c r="P909" s="140">
        <v>1313350.23</v>
      </c>
      <c r="Q909" s="199">
        <v>70800.990000000005</v>
      </c>
      <c r="R909" s="199">
        <v>161179.23000000001</v>
      </c>
      <c r="S909" s="199">
        <v>261501.93</v>
      </c>
      <c r="T909" s="199">
        <v>399949.63</v>
      </c>
      <c r="U909" s="199">
        <v>560478.89</v>
      </c>
      <c r="V909" s="199">
        <v>694617.14</v>
      </c>
      <c r="W909" s="199">
        <v>783260.09</v>
      </c>
      <c r="X909" s="199">
        <v>889673.36</v>
      </c>
      <c r="Y909" s="199">
        <v>982596.46</v>
      </c>
      <c r="Z909" s="199">
        <v>1142591.7</v>
      </c>
      <c r="AA909" s="199">
        <v>1300345.95</v>
      </c>
      <c r="AB909" s="199">
        <v>1502617.86</v>
      </c>
      <c r="AC909" s="199">
        <f>IFERROR(VLOOKUP('SAP Data'!$C909,'2021 Balance Sheet'!$B$7:$O$1335,'2021 Balance Sheet'!D$2, FALSE),0)</f>
        <v>171889.44</v>
      </c>
      <c r="AD909" s="199">
        <f>IFERROR(VLOOKUP('SAP Data'!$C909,'2021 Balance Sheet'!$B$7:$O$1335,'2021 Balance Sheet'!E$2, FALSE),0)</f>
        <v>369358.02</v>
      </c>
      <c r="AE909" s="199">
        <f>IFERROR(VLOOKUP('SAP Data'!$C909,'2021 Balance Sheet'!$B$7:$O$1335,'2021 Balance Sheet'!F$2, FALSE),0)</f>
        <v>533041.13</v>
      </c>
      <c r="AF909" s="199">
        <f>IFERROR(VLOOKUP('SAP Data'!$C909,'2021 Balance Sheet'!$B$7:$O$1335,'2021 Balance Sheet'!G$2, FALSE),0)</f>
        <v>709083.91</v>
      </c>
      <c r="AG909" s="199">
        <f>IFERROR(VLOOKUP('SAP Data'!$C909,'2021 Balance Sheet'!$B$7:$O$1335,'2021 Balance Sheet'!H$2, FALSE),0)</f>
        <v>960687.55</v>
      </c>
      <c r="AH909" s="199">
        <f>IFERROR(VLOOKUP('SAP Data'!$C909,'2021 Balance Sheet'!$B$7:$O$1335,'2021 Balance Sheet'!I$2, FALSE),0)</f>
        <v>1123370.1399999999</v>
      </c>
      <c r="AI909" s="199">
        <f>IFERROR(VLOOKUP('SAP Data'!$C909,'2021 Balance Sheet'!$B$7:$O$1335,'2021 Balance Sheet'!J$2, FALSE),0)</f>
        <v>1292228.94</v>
      </c>
      <c r="AJ909" s="199">
        <f>IFERROR(VLOOKUP('SAP Data'!$C909,'2021 Balance Sheet'!$B$7:$O$1335,'2021 Balance Sheet'!K$2, FALSE),0)</f>
        <v>1533452.83</v>
      </c>
      <c r="AK909" s="199">
        <f>IFERROR(VLOOKUP('SAP Data'!$C909,'2021 Balance Sheet'!$B$7:$O$1335,'2021 Balance Sheet'!L$2, FALSE),0)</f>
        <v>1742095.81</v>
      </c>
      <c r="AL909" s="199">
        <f>IFERROR(VLOOKUP('SAP Data'!$C909,'2021 Balance Sheet'!$B$7:$O$1335,'2021 Balance Sheet'!M$2, FALSE),0)</f>
        <v>1904802.58</v>
      </c>
      <c r="AM909" s="199">
        <f>IFERROR(VLOOKUP('SAP Data'!$C909,'2021 Balance Sheet'!$B$7:$O$1335,'2021 Balance Sheet'!N$2, FALSE),0)</f>
        <v>2132510.98</v>
      </c>
      <c r="AN909" s="199">
        <f>IFERROR(VLOOKUP('SAP Data'!$C909,'2021 Balance Sheet'!$B$7:$O$1335,'2021 Balance Sheet'!O$2, FALSE),0)</f>
        <v>2322168.14</v>
      </c>
      <c r="AO909" s="198">
        <f t="shared" si="30"/>
        <v>1502617.86</v>
      </c>
    </row>
    <row r="910" spans="1:41" ht="15.75" thickBot="1" x14ac:dyDescent="0.3">
      <c r="A910" s="26" t="str">
        <f t="shared" si="31"/>
        <v>505600</v>
      </c>
      <c r="B910" s="150" t="s">
        <v>1962</v>
      </c>
      <c r="C910" s="153" t="s">
        <v>1963</v>
      </c>
      <c r="D910" s="125" t="s">
        <v>1657</v>
      </c>
      <c r="E910" s="139">
        <v>941652.57</v>
      </c>
      <c r="F910" s="139">
        <v>1287571.29</v>
      </c>
      <c r="G910" s="139">
        <v>1659755.19</v>
      </c>
      <c r="H910" s="139">
        <v>2003843.57</v>
      </c>
      <c r="I910" s="139">
        <v>2393043.36</v>
      </c>
      <c r="J910" s="139">
        <v>3548547.48</v>
      </c>
      <c r="K910" s="139">
        <v>4401499.9400000004</v>
      </c>
      <c r="L910" s="139">
        <v>5247180.5599999996</v>
      </c>
      <c r="M910" s="139">
        <v>6004623.1399999997</v>
      </c>
      <c r="N910" s="139">
        <v>7218267.71</v>
      </c>
      <c r="O910" s="139">
        <v>7873112.8300000001</v>
      </c>
      <c r="P910" s="139">
        <v>9954479.5500000007</v>
      </c>
      <c r="Q910" s="199">
        <v>405713.07</v>
      </c>
      <c r="R910" s="199">
        <v>1075415.3400000001</v>
      </c>
      <c r="S910" s="199">
        <v>2010952.12</v>
      </c>
      <c r="T910" s="199">
        <v>2547618.19</v>
      </c>
      <c r="U910" s="199">
        <v>3498204.84</v>
      </c>
      <c r="V910" s="199">
        <v>4213488.8099999996</v>
      </c>
      <c r="W910" s="199">
        <v>4637784.1399999997</v>
      </c>
      <c r="X910" s="199">
        <v>5146414.8499999996</v>
      </c>
      <c r="Y910" s="199">
        <v>6118723.1699999999</v>
      </c>
      <c r="Z910" s="199">
        <v>6578556</v>
      </c>
      <c r="AA910" s="199">
        <v>6971844.4199999999</v>
      </c>
      <c r="AB910" s="199">
        <v>7786159.5499999998</v>
      </c>
      <c r="AC910" s="199">
        <f>IFERROR(VLOOKUP('SAP Data'!$C910,'2021 Balance Sheet'!$B$7:$O$1335,'2021 Balance Sheet'!D$2, FALSE),0)</f>
        <v>478766.17</v>
      </c>
      <c r="AD910" s="199">
        <f>IFERROR(VLOOKUP('SAP Data'!$C910,'2021 Balance Sheet'!$B$7:$O$1335,'2021 Balance Sheet'!E$2, FALSE),0)</f>
        <v>1184048.74</v>
      </c>
      <c r="AE910" s="199">
        <f>IFERROR(VLOOKUP('SAP Data'!$C910,'2021 Balance Sheet'!$B$7:$O$1335,'2021 Balance Sheet'!F$2, FALSE),0)</f>
        <v>2099357.16</v>
      </c>
      <c r="AF910" s="199">
        <f>IFERROR(VLOOKUP('SAP Data'!$C910,'2021 Balance Sheet'!$B$7:$O$1335,'2021 Balance Sheet'!G$2, FALSE),0)</f>
        <v>2648832.4500000002</v>
      </c>
      <c r="AG910" s="199">
        <f>IFERROR(VLOOKUP('SAP Data'!$C910,'2021 Balance Sheet'!$B$7:$O$1335,'2021 Balance Sheet'!H$2, FALSE),0)</f>
        <v>3997297.29</v>
      </c>
      <c r="AH910" s="199">
        <f>IFERROR(VLOOKUP('SAP Data'!$C910,'2021 Balance Sheet'!$B$7:$O$1335,'2021 Balance Sheet'!I$2, FALSE),0)</f>
        <v>11974780.060000001</v>
      </c>
      <c r="AI910" s="199">
        <f>IFERROR(VLOOKUP('SAP Data'!$C910,'2021 Balance Sheet'!$B$7:$O$1335,'2021 Balance Sheet'!J$2, FALSE),0)</f>
        <v>12419332.800000001</v>
      </c>
      <c r="AJ910" s="199">
        <f>IFERROR(VLOOKUP('SAP Data'!$C910,'2021 Balance Sheet'!$B$7:$O$1335,'2021 Balance Sheet'!K$2, FALSE),0)</f>
        <v>13190339.279999999</v>
      </c>
      <c r="AK910" s="199">
        <f>IFERROR(VLOOKUP('SAP Data'!$C910,'2021 Balance Sheet'!$B$7:$O$1335,'2021 Balance Sheet'!L$2, FALSE),0)</f>
        <v>14547295.48</v>
      </c>
      <c r="AL910" s="199">
        <f>IFERROR(VLOOKUP('SAP Data'!$C910,'2021 Balance Sheet'!$B$7:$O$1335,'2021 Balance Sheet'!M$2, FALSE),0)</f>
        <v>16043173.4</v>
      </c>
      <c r="AM910" s="199">
        <f>IFERROR(VLOOKUP('SAP Data'!$C910,'2021 Balance Sheet'!$B$7:$O$1335,'2021 Balance Sheet'!N$2, FALSE),0)</f>
        <v>16440869.970000001</v>
      </c>
      <c r="AN910" s="199">
        <f>IFERROR(VLOOKUP('SAP Data'!$C910,'2021 Balance Sheet'!$B$7:$O$1335,'2021 Balance Sheet'!O$2, FALSE),0)</f>
        <v>18361921.809999999</v>
      </c>
      <c r="AO910" s="198">
        <f t="shared" si="30"/>
        <v>7786159.5499999998</v>
      </c>
    </row>
    <row r="911" spans="1:41" ht="15.75" thickBot="1" x14ac:dyDescent="0.3">
      <c r="A911" s="26" t="str">
        <f t="shared" si="31"/>
        <v>505700</v>
      </c>
      <c r="B911" s="150" t="s">
        <v>1964</v>
      </c>
      <c r="C911" s="153" t="s">
        <v>1965</v>
      </c>
      <c r="D911" s="125" t="s">
        <v>1657</v>
      </c>
      <c r="E911" s="140">
        <v>-353.81</v>
      </c>
      <c r="F911" s="140">
        <v>23758.11</v>
      </c>
      <c r="G911" s="140">
        <v>37231.910000000003</v>
      </c>
      <c r="H911" s="140">
        <v>50255.48</v>
      </c>
      <c r="I911" s="140">
        <v>63011.1</v>
      </c>
      <c r="J911" s="140">
        <v>76744.95</v>
      </c>
      <c r="K911" s="140">
        <v>83407.100000000006</v>
      </c>
      <c r="L911" s="140">
        <v>92557.75</v>
      </c>
      <c r="M911" s="140">
        <v>106427.81</v>
      </c>
      <c r="N911" s="140">
        <v>118922.94</v>
      </c>
      <c r="O911" s="140">
        <v>129997.47</v>
      </c>
      <c r="P911" s="140">
        <v>135881.93</v>
      </c>
      <c r="Q911" s="199">
        <v>9444.89</v>
      </c>
      <c r="R911" s="199">
        <v>23823.71</v>
      </c>
      <c r="S911" s="199">
        <v>30894.29</v>
      </c>
      <c r="T911" s="199">
        <v>40233.83</v>
      </c>
      <c r="U911" s="199">
        <v>48045.5</v>
      </c>
      <c r="V911" s="199">
        <v>58860.61</v>
      </c>
      <c r="W911" s="199">
        <v>71908.39</v>
      </c>
      <c r="X911" s="199">
        <v>79815.520000000004</v>
      </c>
      <c r="Y911" s="199">
        <v>86671.18</v>
      </c>
      <c r="Z911" s="199">
        <v>90019.06</v>
      </c>
      <c r="AA911" s="199">
        <v>96348.83</v>
      </c>
      <c r="AB911" s="199">
        <v>103851.01</v>
      </c>
      <c r="AC911" s="199">
        <f>IFERROR(VLOOKUP('SAP Data'!$C911,'2021 Balance Sheet'!$B$7:$O$1335,'2021 Balance Sheet'!D$2, FALSE),0)</f>
        <v>2015.94</v>
      </c>
      <c r="AD911" s="199">
        <f>IFERROR(VLOOKUP('SAP Data'!$C911,'2021 Balance Sheet'!$B$7:$O$1335,'2021 Balance Sheet'!E$2, FALSE),0)</f>
        <v>7260.42</v>
      </c>
      <c r="AE911" s="199">
        <f>IFERROR(VLOOKUP('SAP Data'!$C911,'2021 Balance Sheet'!$B$7:$O$1335,'2021 Balance Sheet'!F$2, FALSE),0)</f>
        <v>12808.38</v>
      </c>
      <c r="AF911" s="199">
        <f>IFERROR(VLOOKUP('SAP Data'!$C911,'2021 Balance Sheet'!$B$7:$O$1335,'2021 Balance Sheet'!G$2, FALSE),0)</f>
        <v>20471.169999999998</v>
      </c>
      <c r="AG911" s="199">
        <f>IFERROR(VLOOKUP('SAP Data'!$C911,'2021 Balance Sheet'!$B$7:$O$1335,'2021 Balance Sheet'!H$2, FALSE),0)</f>
        <v>25440.42</v>
      </c>
      <c r="AH911" s="199">
        <f>IFERROR(VLOOKUP('SAP Data'!$C911,'2021 Balance Sheet'!$B$7:$O$1335,'2021 Balance Sheet'!I$2, FALSE),0)</f>
        <v>28015.22</v>
      </c>
      <c r="AI911" s="199">
        <f>IFERROR(VLOOKUP('SAP Data'!$C911,'2021 Balance Sheet'!$B$7:$O$1335,'2021 Balance Sheet'!J$2, FALSE),0)</f>
        <v>33306.839999999997</v>
      </c>
      <c r="AJ911" s="199">
        <f>IFERROR(VLOOKUP('SAP Data'!$C911,'2021 Balance Sheet'!$B$7:$O$1335,'2021 Balance Sheet'!K$2, FALSE),0)</f>
        <v>36033.08</v>
      </c>
      <c r="AK911" s="199">
        <f>IFERROR(VLOOKUP('SAP Data'!$C911,'2021 Balance Sheet'!$B$7:$O$1335,'2021 Balance Sheet'!L$2, FALSE),0)</f>
        <v>40256.839999999997</v>
      </c>
      <c r="AL911" s="199">
        <f>IFERROR(VLOOKUP('SAP Data'!$C911,'2021 Balance Sheet'!$B$7:$O$1335,'2021 Balance Sheet'!M$2, FALSE),0)</f>
        <v>44015.4</v>
      </c>
      <c r="AM911" s="199">
        <f>IFERROR(VLOOKUP('SAP Data'!$C911,'2021 Balance Sheet'!$B$7:$O$1335,'2021 Balance Sheet'!N$2, FALSE),0)</f>
        <v>47869.93</v>
      </c>
      <c r="AN911" s="199">
        <f>IFERROR(VLOOKUP('SAP Data'!$C911,'2021 Balance Sheet'!$B$7:$O$1335,'2021 Balance Sheet'!O$2, FALSE),0)</f>
        <v>53884.32</v>
      </c>
      <c r="AO911" s="198">
        <f t="shared" si="30"/>
        <v>103851.01</v>
      </c>
    </row>
    <row r="912" spans="1:41" ht="15.75" thickBot="1" x14ac:dyDescent="0.3">
      <c r="A912" s="26" t="str">
        <f t="shared" si="31"/>
        <v>505800</v>
      </c>
      <c r="B912" s="150" t="s">
        <v>1966</v>
      </c>
      <c r="C912" s="153" t="s">
        <v>1967</v>
      </c>
      <c r="D912" s="125" t="s">
        <v>1657</v>
      </c>
      <c r="E912" s="139">
        <v>36844.5</v>
      </c>
      <c r="F912" s="139">
        <v>70657.5</v>
      </c>
      <c r="G912" s="139">
        <v>108358.5</v>
      </c>
      <c r="H912" s="139">
        <v>137103</v>
      </c>
      <c r="I912" s="139">
        <v>165786</v>
      </c>
      <c r="J912" s="139">
        <v>190419</v>
      </c>
      <c r="K912" s="139">
        <v>213741</v>
      </c>
      <c r="L912" s="139">
        <v>236190</v>
      </c>
      <c r="M912" s="139">
        <v>263289</v>
      </c>
      <c r="N912" s="139">
        <v>289753.5</v>
      </c>
      <c r="O912" s="139">
        <v>317016</v>
      </c>
      <c r="P912" s="139">
        <v>347993.1</v>
      </c>
      <c r="Q912" s="199">
        <v>28438.799999999999</v>
      </c>
      <c r="R912" s="199">
        <v>46675.3</v>
      </c>
      <c r="S912" s="199">
        <v>65033.1</v>
      </c>
      <c r="T912" s="199">
        <v>84979</v>
      </c>
      <c r="U912" s="199">
        <v>109988.03</v>
      </c>
      <c r="V912" s="199">
        <v>131926.13</v>
      </c>
      <c r="W912" s="199">
        <v>165510.23000000001</v>
      </c>
      <c r="X912" s="199">
        <v>194186.93</v>
      </c>
      <c r="Y912" s="199">
        <v>239298.43</v>
      </c>
      <c r="Z912" s="199">
        <v>281487.73</v>
      </c>
      <c r="AA912" s="199">
        <v>308440.43</v>
      </c>
      <c r="AB912" s="199">
        <v>328253.13</v>
      </c>
      <c r="AC912" s="199">
        <f>IFERROR(VLOOKUP('SAP Data'!$C912,'2021 Balance Sheet'!$B$7:$O$1335,'2021 Balance Sheet'!D$2, FALSE),0)</f>
        <v>14784.1</v>
      </c>
      <c r="AD912" s="199">
        <f>IFERROR(VLOOKUP('SAP Data'!$C912,'2021 Balance Sheet'!$B$7:$O$1335,'2021 Balance Sheet'!E$2, FALSE),0)</f>
        <v>40675.800000000003</v>
      </c>
      <c r="AE912" s="199">
        <f>IFERROR(VLOOKUP('SAP Data'!$C912,'2021 Balance Sheet'!$B$7:$O$1335,'2021 Balance Sheet'!F$2, FALSE),0)</f>
        <v>72884</v>
      </c>
      <c r="AF912" s="199">
        <f>IFERROR(VLOOKUP('SAP Data'!$C912,'2021 Balance Sheet'!$B$7:$O$1335,'2021 Balance Sheet'!G$2, FALSE),0)</f>
        <v>104098.6</v>
      </c>
      <c r="AG912" s="199">
        <f>IFERROR(VLOOKUP('SAP Data'!$C912,'2021 Balance Sheet'!$B$7:$O$1335,'2021 Balance Sheet'!H$2, FALSE),0)</f>
        <v>140366.39999999999</v>
      </c>
      <c r="AH912" s="199">
        <f>IFERROR(VLOOKUP('SAP Data'!$C912,'2021 Balance Sheet'!$B$7:$O$1335,'2021 Balance Sheet'!I$2, FALSE),0)</f>
        <v>183640.1</v>
      </c>
      <c r="AI912" s="199">
        <f>IFERROR(VLOOKUP('SAP Data'!$C912,'2021 Balance Sheet'!$B$7:$O$1335,'2021 Balance Sheet'!J$2, FALSE),0)</f>
        <v>217247.1</v>
      </c>
      <c r="AJ912" s="199">
        <f>IFERROR(VLOOKUP('SAP Data'!$C912,'2021 Balance Sheet'!$B$7:$O$1335,'2021 Balance Sheet'!K$2, FALSE),0)</f>
        <v>238053.9</v>
      </c>
      <c r="AK912" s="199">
        <f>IFERROR(VLOOKUP('SAP Data'!$C912,'2021 Balance Sheet'!$B$7:$O$1335,'2021 Balance Sheet'!L$2, FALSE),0)</f>
        <v>263309.5</v>
      </c>
      <c r="AL912" s="199">
        <f>IFERROR(VLOOKUP('SAP Data'!$C912,'2021 Balance Sheet'!$B$7:$O$1335,'2021 Balance Sheet'!M$2, FALSE),0)</f>
        <v>290650.2</v>
      </c>
      <c r="AM912" s="199">
        <f>IFERROR(VLOOKUP('SAP Data'!$C912,'2021 Balance Sheet'!$B$7:$O$1335,'2021 Balance Sheet'!N$2, FALSE),0)</f>
        <v>317635</v>
      </c>
      <c r="AN912" s="199">
        <f>IFERROR(VLOOKUP('SAP Data'!$C912,'2021 Balance Sheet'!$B$7:$O$1335,'2021 Balance Sheet'!O$2, FALSE),0)</f>
        <v>332833.40000000002</v>
      </c>
      <c r="AO912" s="198">
        <f t="shared" si="30"/>
        <v>328253.13</v>
      </c>
    </row>
    <row r="913" spans="1:41" ht="15.75" thickBot="1" x14ac:dyDescent="0.3">
      <c r="A913" s="26" t="str">
        <f t="shared" si="31"/>
        <v>505900</v>
      </c>
      <c r="B913" s="150" t="s">
        <v>1968</v>
      </c>
      <c r="C913" s="153" t="s">
        <v>1969</v>
      </c>
      <c r="D913" s="125" t="s">
        <v>1657</v>
      </c>
      <c r="E913" s="140">
        <v>420766.25</v>
      </c>
      <c r="F913" s="140">
        <v>494910.46</v>
      </c>
      <c r="G913" s="140">
        <v>588337.43999999994</v>
      </c>
      <c r="H913" s="140">
        <v>788602.16</v>
      </c>
      <c r="I913" s="140">
        <v>1577069.42</v>
      </c>
      <c r="J913" s="140">
        <v>1674796.92</v>
      </c>
      <c r="K913" s="140">
        <v>2721445.56</v>
      </c>
      <c r="L913" s="140">
        <v>4495169.45</v>
      </c>
      <c r="M913" s="140">
        <v>5659047.3499999996</v>
      </c>
      <c r="N913" s="140">
        <v>7234464.2199999997</v>
      </c>
      <c r="O913" s="140">
        <v>9265380.8399999999</v>
      </c>
      <c r="P913" s="140">
        <v>10537694.380000001</v>
      </c>
      <c r="Q913" s="199">
        <v>757760.03</v>
      </c>
      <c r="R913" s="199">
        <v>1321322.95</v>
      </c>
      <c r="S913" s="199">
        <v>1774977.31</v>
      </c>
      <c r="T913" s="199">
        <v>1981170.41</v>
      </c>
      <c r="U913" s="199">
        <v>2113746.23</v>
      </c>
      <c r="V913" s="199">
        <v>2407824.59</v>
      </c>
      <c r="W913" s="199">
        <v>2670635.31</v>
      </c>
      <c r="X913" s="199">
        <v>3710953.17</v>
      </c>
      <c r="Y913" s="199">
        <v>3951402.15</v>
      </c>
      <c r="Z913" s="199">
        <v>4288133.5199999996</v>
      </c>
      <c r="AA913" s="199">
        <v>4432933.33</v>
      </c>
      <c r="AB913" s="199">
        <v>4751744.51</v>
      </c>
      <c r="AC913" s="199">
        <f>IFERROR(VLOOKUP('SAP Data'!$C913,'2021 Balance Sheet'!$B$7:$O$1335,'2021 Balance Sheet'!D$2, FALSE),0)</f>
        <v>180865.57</v>
      </c>
      <c r="AD913" s="199">
        <f>IFERROR(VLOOKUP('SAP Data'!$C913,'2021 Balance Sheet'!$B$7:$O$1335,'2021 Balance Sheet'!E$2, FALSE),0)</f>
        <v>288176.62</v>
      </c>
      <c r="AE913" s="199">
        <f>IFERROR(VLOOKUP('SAP Data'!$C913,'2021 Balance Sheet'!$B$7:$O$1335,'2021 Balance Sheet'!F$2, FALSE),0)</f>
        <v>428561.44</v>
      </c>
      <c r="AF913" s="199">
        <f>IFERROR(VLOOKUP('SAP Data'!$C913,'2021 Balance Sheet'!$B$7:$O$1335,'2021 Balance Sheet'!G$2, FALSE),0)</f>
        <v>1026025.52</v>
      </c>
      <c r="AG913" s="199">
        <f>IFERROR(VLOOKUP('SAP Data'!$C913,'2021 Balance Sheet'!$B$7:$O$1335,'2021 Balance Sheet'!H$2, FALSE),0)</f>
        <v>1253483.6000000001</v>
      </c>
      <c r="AH913" s="199">
        <f>IFERROR(VLOOKUP('SAP Data'!$C913,'2021 Balance Sheet'!$B$7:$O$1335,'2021 Balance Sheet'!I$2, FALSE),0)</f>
        <v>1541435.76</v>
      </c>
      <c r="AI913" s="199">
        <f>IFERROR(VLOOKUP('SAP Data'!$C913,'2021 Balance Sheet'!$B$7:$O$1335,'2021 Balance Sheet'!J$2, FALSE),0)</f>
        <v>1572951.07</v>
      </c>
      <c r="AJ913" s="199">
        <f>IFERROR(VLOOKUP('SAP Data'!$C913,'2021 Balance Sheet'!$B$7:$O$1335,'2021 Balance Sheet'!K$2, FALSE),0)</f>
        <v>1798946.18</v>
      </c>
      <c r="AK913" s="199">
        <f>IFERROR(VLOOKUP('SAP Data'!$C913,'2021 Balance Sheet'!$B$7:$O$1335,'2021 Balance Sheet'!L$2, FALSE),0)</f>
        <v>2269517.15</v>
      </c>
      <c r="AL913" s="199">
        <f>IFERROR(VLOOKUP('SAP Data'!$C913,'2021 Balance Sheet'!$B$7:$O$1335,'2021 Balance Sheet'!M$2, FALSE),0)</f>
        <v>2549757.5099999998</v>
      </c>
      <c r="AM913" s="199">
        <f>IFERROR(VLOOKUP('SAP Data'!$C913,'2021 Balance Sheet'!$B$7:$O$1335,'2021 Balance Sheet'!N$2, FALSE),0)</f>
        <v>2937406.44</v>
      </c>
      <c r="AN913" s="199">
        <f>IFERROR(VLOOKUP('SAP Data'!$C913,'2021 Balance Sheet'!$B$7:$O$1335,'2021 Balance Sheet'!O$2, FALSE),0)</f>
        <v>3304412.98</v>
      </c>
      <c r="AO913" s="198">
        <f t="shared" si="30"/>
        <v>4751744.51</v>
      </c>
    </row>
    <row r="914" spans="1:41" ht="15.75" thickBot="1" x14ac:dyDescent="0.3">
      <c r="A914" s="26" t="str">
        <f t="shared" si="31"/>
        <v>506000</v>
      </c>
      <c r="B914" s="150" t="s">
        <v>1970</v>
      </c>
      <c r="C914" s="153" t="s">
        <v>1971</v>
      </c>
      <c r="D914" s="125" t="s">
        <v>1657</v>
      </c>
      <c r="E914" s="139">
        <v>625545.67000000004</v>
      </c>
      <c r="F914" s="139">
        <v>1106297.8999999999</v>
      </c>
      <c r="G914" s="139">
        <v>1586214.57</v>
      </c>
      <c r="H914" s="139">
        <v>2213124.17</v>
      </c>
      <c r="I914" s="139">
        <v>2693040.84</v>
      </c>
      <c r="J914" s="139">
        <v>3176149.14</v>
      </c>
      <c r="K914" s="139">
        <v>3801694.81</v>
      </c>
      <c r="L914" s="139">
        <v>4281611.4800000004</v>
      </c>
      <c r="M914" s="139">
        <v>4761528.1500000004</v>
      </c>
      <c r="N914" s="139">
        <v>5387073.8200000003</v>
      </c>
      <c r="O914" s="139">
        <v>6102468.4500000002</v>
      </c>
      <c r="P914" s="139">
        <v>6582385.1200000001</v>
      </c>
      <c r="Q914" s="199">
        <v>694545.67</v>
      </c>
      <c r="R914" s="199">
        <v>1243462.3400000001</v>
      </c>
      <c r="S914" s="199">
        <v>1792379.01</v>
      </c>
      <c r="T914" s="199">
        <v>2487544.1</v>
      </c>
      <c r="U914" s="199">
        <v>3036460.77</v>
      </c>
      <c r="V914" s="199">
        <v>3585377.44</v>
      </c>
      <c r="W914" s="199">
        <v>4279923.1100000003</v>
      </c>
      <c r="X914" s="199">
        <v>4828839.78</v>
      </c>
      <c r="Y914" s="199">
        <v>5387506.4500000002</v>
      </c>
      <c r="Z914" s="199">
        <v>6108968.79</v>
      </c>
      <c r="AA914" s="199">
        <v>6600549.4500000002</v>
      </c>
      <c r="AB914" s="199">
        <v>7150549.4500000002</v>
      </c>
      <c r="AC914" s="199">
        <f>IFERROR(VLOOKUP('SAP Data'!$C914,'2021 Balance Sheet'!$B$7:$O$1335,'2021 Balance Sheet'!D$2, FALSE),0)</f>
        <v>712295.67</v>
      </c>
      <c r="AD914" s="199">
        <f>IFERROR(VLOOKUP('SAP Data'!$C914,'2021 Balance Sheet'!$B$7:$O$1335,'2021 Balance Sheet'!E$2, FALSE),0)</f>
        <v>1281847.1000000001</v>
      </c>
      <c r="AE914" s="199">
        <f>IFERROR(VLOOKUP('SAP Data'!$C914,'2021 Balance Sheet'!$B$7:$O$1335,'2021 Balance Sheet'!F$2, FALSE),0)</f>
        <v>1848513.77</v>
      </c>
      <c r="AF914" s="199">
        <f>IFERROR(VLOOKUP('SAP Data'!$C914,'2021 Balance Sheet'!$B$7:$O$1335,'2021 Balance Sheet'!G$2, FALSE),0)</f>
        <v>2568276.71</v>
      </c>
      <c r="AG914" s="199">
        <f>IFERROR(VLOOKUP('SAP Data'!$C914,'2021 Balance Sheet'!$B$7:$O$1335,'2021 Balance Sheet'!H$2, FALSE),0)</f>
        <v>3134943.38</v>
      </c>
      <c r="AH914" s="199">
        <f>IFERROR(VLOOKUP('SAP Data'!$C914,'2021 Balance Sheet'!$B$7:$O$1335,'2021 Balance Sheet'!I$2, FALSE),0)</f>
        <v>3701610.05</v>
      </c>
      <c r="AI914" s="199">
        <f>IFERROR(VLOOKUP('SAP Data'!$C914,'2021 Balance Sheet'!$B$7:$O$1335,'2021 Balance Sheet'!J$2, FALSE),0)</f>
        <v>4413905.72</v>
      </c>
      <c r="AJ914" s="199">
        <f>IFERROR(VLOOKUP('SAP Data'!$C914,'2021 Balance Sheet'!$B$7:$O$1335,'2021 Balance Sheet'!K$2, FALSE),0)</f>
        <v>4980572.3899999997</v>
      </c>
      <c r="AK914" s="199">
        <f>IFERROR(VLOOKUP('SAP Data'!$C914,'2021 Balance Sheet'!$B$7:$O$1335,'2021 Balance Sheet'!L$2, FALSE),0)</f>
        <v>5547239.0599999996</v>
      </c>
      <c r="AL914" s="199">
        <f>IFERROR(VLOOKUP('SAP Data'!$C914,'2021 Balance Sheet'!$B$7:$O$1335,'2021 Balance Sheet'!M$2, FALSE),0)</f>
        <v>6259534.7300000004</v>
      </c>
      <c r="AM914" s="199">
        <f>IFERROR(VLOOKUP('SAP Data'!$C914,'2021 Balance Sheet'!$B$7:$O$1335,'2021 Balance Sheet'!N$2, FALSE),0)</f>
        <v>6826201.4000000004</v>
      </c>
      <c r="AN914" s="199">
        <f>IFERROR(VLOOKUP('SAP Data'!$C914,'2021 Balance Sheet'!$B$7:$O$1335,'2021 Balance Sheet'!O$2, FALSE),0)</f>
        <v>7513637.0700000003</v>
      </c>
      <c r="AO914" s="198">
        <f t="shared" si="30"/>
        <v>7150549.4500000002</v>
      </c>
    </row>
    <row r="915" spans="1:41" ht="15.75" thickBot="1" x14ac:dyDescent="0.3">
      <c r="A915" s="26" t="str">
        <f t="shared" si="31"/>
        <v>506100</v>
      </c>
      <c r="B915" s="150" t="s">
        <v>1972</v>
      </c>
      <c r="C915" s="153" t="s">
        <v>1973</v>
      </c>
      <c r="D915" s="125" t="s">
        <v>1657</v>
      </c>
      <c r="E915" s="140">
        <v>0</v>
      </c>
      <c r="F915" s="140">
        <v>3284.48</v>
      </c>
      <c r="G915" s="140">
        <v>6286.24</v>
      </c>
      <c r="H915" s="140">
        <v>6641.24</v>
      </c>
      <c r="I915" s="140">
        <v>9600.74</v>
      </c>
      <c r="J915" s="140">
        <v>11315.86</v>
      </c>
      <c r="K915" s="140">
        <v>13282.04</v>
      </c>
      <c r="L915" s="140">
        <v>32941.4</v>
      </c>
      <c r="M915" s="140">
        <v>39907.9</v>
      </c>
      <c r="N915" s="140">
        <v>40497.9</v>
      </c>
      <c r="O915" s="140">
        <v>44751.26</v>
      </c>
      <c r="P915" s="140">
        <v>54720.81</v>
      </c>
      <c r="Q915" s="199">
        <v>9868.44</v>
      </c>
      <c r="R915" s="199">
        <v>273613.92</v>
      </c>
      <c r="S915" s="199">
        <v>281296.11</v>
      </c>
      <c r="T915" s="199">
        <v>32983.199999999997</v>
      </c>
      <c r="U915" s="199">
        <v>38031.83</v>
      </c>
      <c r="V915" s="199">
        <v>50864.5</v>
      </c>
      <c r="W915" s="199">
        <v>61186.1</v>
      </c>
      <c r="X915" s="199">
        <v>75175.649999999994</v>
      </c>
      <c r="Y915" s="199">
        <v>91805.94</v>
      </c>
      <c r="Z915" s="199">
        <v>107613.26</v>
      </c>
      <c r="AA915" s="199">
        <v>182050.51</v>
      </c>
      <c r="AB915" s="199">
        <v>241809.26</v>
      </c>
      <c r="AC915" s="199">
        <f>IFERROR(VLOOKUP('SAP Data'!$C915,'2021 Balance Sheet'!$B$7:$O$1335,'2021 Balance Sheet'!D$2, FALSE),0)</f>
        <v>18193.54</v>
      </c>
      <c r="AD915" s="199">
        <f>IFERROR(VLOOKUP('SAP Data'!$C915,'2021 Balance Sheet'!$B$7:$O$1335,'2021 Balance Sheet'!E$2, FALSE),0)</f>
        <v>37754.04</v>
      </c>
      <c r="AE915" s="199">
        <f>IFERROR(VLOOKUP('SAP Data'!$C915,'2021 Balance Sheet'!$B$7:$O$1335,'2021 Balance Sheet'!F$2, FALSE),0)</f>
        <v>52649.4</v>
      </c>
      <c r="AF915" s="199">
        <f>IFERROR(VLOOKUP('SAP Data'!$C915,'2021 Balance Sheet'!$B$7:$O$1335,'2021 Balance Sheet'!G$2, FALSE),0)</f>
        <v>75470.83</v>
      </c>
      <c r="AG915" s="199">
        <f>IFERROR(VLOOKUP('SAP Data'!$C915,'2021 Balance Sheet'!$B$7:$O$1335,'2021 Balance Sheet'!H$2, FALSE),0)</f>
        <v>99177.14</v>
      </c>
      <c r="AH915" s="199">
        <f>IFERROR(VLOOKUP('SAP Data'!$C915,'2021 Balance Sheet'!$B$7:$O$1335,'2021 Balance Sheet'!I$2, FALSE),0)</f>
        <v>136167.44</v>
      </c>
      <c r="AI915" s="199">
        <f>IFERROR(VLOOKUP('SAP Data'!$C915,'2021 Balance Sheet'!$B$7:$O$1335,'2021 Balance Sheet'!J$2, FALSE),0)</f>
        <v>167940.39</v>
      </c>
      <c r="AJ915" s="199">
        <f>IFERROR(VLOOKUP('SAP Data'!$C915,'2021 Balance Sheet'!$B$7:$O$1335,'2021 Balance Sheet'!K$2, FALSE),0)</f>
        <v>182504.22</v>
      </c>
      <c r="AK915" s="199">
        <f>IFERROR(VLOOKUP('SAP Data'!$C915,'2021 Balance Sheet'!$B$7:$O$1335,'2021 Balance Sheet'!L$2, FALSE),0)</f>
        <v>229112.77</v>
      </c>
      <c r="AL915" s="199">
        <f>IFERROR(VLOOKUP('SAP Data'!$C915,'2021 Balance Sheet'!$B$7:$O$1335,'2021 Balance Sheet'!M$2, FALSE),0)</f>
        <v>263560.65000000002</v>
      </c>
      <c r="AM915" s="199">
        <f>IFERROR(VLOOKUP('SAP Data'!$C915,'2021 Balance Sheet'!$B$7:$O$1335,'2021 Balance Sheet'!N$2, FALSE),0)</f>
        <v>302010.06</v>
      </c>
      <c r="AN915" s="199">
        <f>IFERROR(VLOOKUP('SAP Data'!$C915,'2021 Balance Sheet'!$B$7:$O$1335,'2021 Balance Sheet'!O$2, FALSE),0)</f>
        <v>356823.33</v>
      </c>
      <c r="AO915" s="198">
        <f t="shared" si="30"/>
        <v>241809.26</v>
      </c>
    </row>
    <row r="916" spans="1:41" ht="15.75" thickBot="1" x14ac:dyDescent="0.3">
      <c r="A916" s="26" t="str">
        <f t="shared" si="31"/>
        <v>506200</v>
      </c>
      <c r="B916" s="150" t="s">
        <v>1974</v>
      </c>
      <c r="C916" s="153" t="s">
        <v>1975</v>
      </c>
      <c r="D916" s="125" t="s">
        <v>1657</v>
      </c>
      <c r="E916" s="139">
        <v>185097.64</v>
      </c>
      <c r="F916" s="139">
        <v>326728.62</v>
      </c>
      <c r="G916" s="139">
        <v>540089.71</v>
      </c>
      <c r="H916" s="139">
        <v>740911.19</v>
      </c>
      <c r="I916" s="139">
        <v>1002553.19</v>
      </c>
      <c r="J916" s="139">
        <v>1240552.21</v>
      </c>
      <c r="K916" s="139">
        <v>1503734.12</v>
      </c>
      <c r="L916" s="139">
        <v>1767151.42</v>
      </c>
      <c r="M916" s="139">
        <v>2045000.69</v>
      </c>
      <c r="N916" s="139">
        <v>2216727.98</v>
      </c>
      <c r="O916" s="139">
        <v>2636815.2999999998</v>
      </c>
      <c r="P916" s="139">
        <v>2886229.38</v>
      </c>
      <c r="Q916" s="199">
        <v>213280.1</v>
      </c>
      <c r="R916" s="199">
        <v>351942.47</v>
      </c>
      <c r="S916" s="199">
        <v>576080.80000000005</v>
      </c>
      <c r="T916" s="199">
        <v>728315.3</v>
      </c>
      <c r="U916" s="199">
        <v>1328001.27</v>
      </c>
      <c r="V916" s="199">
        <v>1598421.85</v>
      </c>
      <c r="W916" s="199">
        <v>2207214.6</v>
      </c>
      <c r="X916" s="199">
        <v>2300953.41</v>
      </c>
      <c r="Y916" s="199">
        <v>2575038.02</v>
      </c>
      <c r="Z916" s="199">
        <v>2962200.96</v>
      </c>
      <c r="AA916" s="199">
        <v>3170500.5</v>
      </c>
      <c r="AB916" s="199">
        <v>4086315.12</v>
      </c>
      <c r="AC916" s="199">
        <f>IFERROR(VLOOKUP('SAP Data'!$C916,'2021 Balance Sheet'!$B$7:$O$1335,'2021 Balance Sheet'!D$2, FALSE),0)</f>
        <v>225045.69</v>
      </c>
      <c r="AD916" s="199">
        <f>IFERROR(VLOOKUP('SAP Data'!$C916,'2021 Balance Sheet'!$B$7:$O$1335,'2021 Balance Sheet'!E$2, FALSE),0)</f>
        <v>343400.69</v>
      </c>
      <c r="AE916" s="199">
        <f>IFERROR(VLOOKUP('SAP Data'!$C916,'2021 Balance Sheet'!$B$7:$O$1335,'2021 Balance Sheet'!F$2, FALSE),0)</f>
        <v>1100995.23</v>
      </c>
      <c r="AF916" s="199">
        <f>IFERROR(VLOOKUP('SAP Data'!$C916,'2021 Balance Sheet'!$B$7:$O$1335,'2021 Balance Sheet'!G$2, FALSE),0)</f>
        <v>1226889.73</v>
      </c>
      <c r="AG916" s="199">
        <f>IFERROR(VLOOKUP('SAP Data'!$C916,'2021 Balance Sheet'!$B$7:$O$1335,'2021 Balance Sheet'!H$2, FALSE),0)</f>
        <v>1714830.96</v>
      </c>
      <c r="AH916" s="199">
        <f>IFERROR(VLOOKUP('SAP Data'!$C916,'2021 Balance Sheet'!$B$7:$O$1335,'2021 Balance Sheet'!I$2, FALSE),0)</f>
        <v>1965678.83</v>
      </c>
      <c r="AI916" s="199">
        <f>IFERROR(VLOOKUP('SAP Data'!$C916,'2021 Balance Sheet'!$B$7:$O$1335,'2021 Balance Sheet'!J$2, FALSE),0)</f>
        <v>2263178.14</v>
      </c>
      <c r="AJ916" s="199">
        <f>IFERROR(VLOOKUP('SAP Data'!$C916,'2021 Balance Sheet'!$B$7:$O$1335,'2021 Balance Sheet'!K$2, FALSE),0)</f>
        <v>2351590.35</v>
      </c>
      <c r="AK916" s="199">
        <f>IFERROR(VLOOKUP('SAP Data'!$C916,'2021 Balance Sheet'!$B$7:$O$1335,'2021 Balance Sheet'!L$2, FALSE),0)</f>
        <v>2657288.02</v>
      </c>
      <c r="AL916" s="199">
        <f>IFERROR(VLOOKUP('SAP Data'!$C916,'2021 Balance Sheet'!$B$7:$O$1335,'2021 Balance Sheet'!M$2, FALSE),0)</f>
        <v>2921831.33</v>
      </c>
      <c r="AM916" s="199">
        <f>IFERROR(VLOOKUP('SAP Data'!$C916,'2021 Balance Sheet'!$B$7:$O$1335,'2021 Balance Sheet'!N$2, FALSE),0)</f>
        <v>3104683.15</v>
      </c>
      <c r="AN916" s="199">
        <f>IFERROR(VLOOKUP('SAP Data'!$C916,'2021 Balance Sheet'!$B$7:$O$1335,'2021 Balance Sheet'!O$2, FALSE),0)</f>
        <v>3371939.58</v>
      </c>
      <c r="AO916" s="198">
        <f t="shared" si="30"/>
        <v>4086315.12</v>
      </c>
    </row>
    <row r="917" spans="1:41" ht="15.75" thickBot="1" x14ac:dyDescent="0.3">
      <c r="A917" s="26" t="str">
        <f t="shared" si="31"/>
        <v>506245</v>
      </c>
      <c r="B917" s="150" t="s">
        <v>1976</v>
      </c>
      <c r="C917" s="153" t="s">
        <v>1977</v>
      </c>
      <c r="D917" s="125" t="s">
        <v>1657</v>
      </c>
      <c r="E917" s="140">
        <v>5655</v>
      </c>
      <c r="F917" s="140">
        <v>13165</v>
      </c>
      <c r="G917" s="140">
        <v>17475</v>
      </c>
      <c r="H917" s="140">
        <v>23980</v>
      </c>
      <c r="I917" s="140">
        <v>29616.68</v>
      </c>
      <c r="J917" s="140">
        <v>37616.68</v>
      </c>
      <c r="K917" s="140">
        <v>42956.68</v>
      </c>
      <c r="L917" s="140">
        <v>49071.68</v>
      </c>
      <c r="M917" s="140">
        <v>53366.68</v>
      </c>
      <c r="N917" s="140">
        <v>51576.68</v>
      </c>
      <c r="O917" s="140">
        <v>71616.679999999993</v>
      </c>
      <c r="P917" s="140">
        <v>79616.679999999993</v>
      </c>
      <c r="Q917" s="199">
        <v>9115</v>
      </c>
      <c r="R917" s="199">
        <v>21960</v>
      </c>
      <c r="S917" s="199">
        <v>27855</v>
      </c>
      <c r="T917" s="199">
        <v>36855</v>
      </c>
      <c r="U917" s="199">
        <v>42595</v>
      </c>
      <c r="V917" s="199">
        <v>49695</v>
      </c>
      <c r="W917" s="199">
        <v>47205</v>
      </c>
      <c r="X917" s="199">
        <v>56205</v>
      </c>
      <c r="Y917" s="199">
        <v>60890</v>
      </c>
      <c r="Z917" s="199">
        <v>61880</v>
      </c>
      <c r="AA917" s="199">
        <v>61880</v>
      </c>
      <c r="AB917" s="199">
        <v>58180</v>
      </c>
      <c r="AC917" s="199">
        <f>IFERROR(VLOOKUP('SAP Data'!$C917,'2021 Balance Sheet'!$B$7:$O$1335,'2021 Balance Sheet'!D$2, FALSE),0)</f>
        <v>0</v>
      </c>
      <c r="AD917" s="199">
        <f>IFERROR(VLOOKUP('SAP Data'!$C917,'2021 Balance Sheet'!$B$7:$O$1335,'2021 Balance Sheet'!E$2, FALSE),0)</f>
        <v>0</v>
      </c>
      <c r="AE917" s="199">
        <f>IFERROR(VLOOKUP('SAP Data'!$C917,'2021 Balance Sheet'!$B$7:$O$1335,'2021 Balance Sheet'!F$2, FALSE),0)</f>
        <v>19740</v>
      </c>
      <c r="AF917" s="199">
        <f>IFERROR(VLOOKUP('SAP Data'!$C917,'2021 Balance Sheet'!$B$7:$O$1335,'2021 Balance Sheet'!G$2, FALSE),0)</f>
        <v>25550</v>
      </c>
      <c r="AG917" s="199">
        <f>IFERROR(VLOOKUP('SAP Data'!$C917,'2021 Balance Sheet'!$B$7:$O$1335,'2021 Balance Sheet'!H$2, FALSE),0)</f>
        <v>32405</v>
      </c>
      <c r="AH917" s="199">
        <f>IFERROR(VLOOKUP('SAP Data'!$C917,'2021 Balance Sheet'!$B$7:$O$1335,'2021 Balance Sheet'!I$2, FALSE),0)</f>
        <v>35035</v>
      </c>
      <c r="AI917" s="199">
        <f>IFERROR(VLOOKUP('SAP Data'!$C917,'2021 Balance Sheet'!$B$7:$O$1335,'2021 Balance Sheet'!J$2, FALSE),0)</f>
        <v>52725.25</v>
      </c>
      <c r="AJ917" s="199">
        <f>IFERROR(VLOOKUP('SAP Data'!$C917,'2021 Balance Sheet'!$B$7:$O$1335,'2021 Balance Sheet'!K$2, FALSE),0)</f>
        <v>102222.25</v>
      </c>
      <c r="AK917" s="199">
        <f>IFERROR(VLOOKUP('SAP Data'!$C917,'2021 Balance Sheet'!$B$7:$O$1335,'2021 Balance Sheet'!L$2, FALSE),0)</f>
        <v>136026.59</v>
      </c>
      <c r="AL917" s="199">
        <f>IFERROR(VLOOKUP('SAP Data'!$C917,'2021 Balance Sheet'!$B$7:$O$1335,'2021 Balance Sheet'!M$2, FALSE),0)</f>
        <v>139026.59</v>
      </c>
      <c r="AM917" s="199">
        <f>IFERROR(VLOOKUP('SAP Data'!$C917,'2021 Balance Sheet'!$B$7:$O$1335,'2021 Balance Sheet'!N$2, FALSE),0)</f>
        <v>124817.76</v>
      </c>
      <c r="AN917" s="199">
        <f>IFERROR(VLOOKUP('SAP Data'!$C917,'2021 Balance Sheet'!$B$7:$O$1335,'2021 Balance Sheet'!O$2, FALSE),0)</f>
        <v>155318.15</v>
      </c>
      <c r="AO917" s="198">
        <f t="shared" si="30"/>
        <v>58180</v>
      </c>
    </row>
    <row r="918" spans="1:41" ht="15.75" thickBot="1" x14ac:dyDescent="0.3">
      <c r="A918" s="26" t="str">
        <f t="shared" si="31"/>
        <v>506250</v>
      </c>
      <c r="B918" s="150" t="s">
        <v>3443</v>
      </c>
      <c r="C918" s="153" t="s">
        <v>3444</v>
      </c>
      <c r="D918" s="125"/>
      <c r="E918" s="140"/>
      <c r="F918" s="140"/>
      <c r="G918" s="140"/>
      <c r="H918" s="140"/>
      <c r="I918" s="140"/>
      <c r="J918" s="140"/>
      <c r="K918" s="140"/>
      <c r="L918" s="140"/>
      <c r="M918" s="140"/>
      <c r="N918" s="140"/>
      <c r="O918" s="140"/>
      <c r="P918" s="140"/>
      <c r="Q918" s="199">
        <v>0</v>
      </c>
      <c r="R918" s="199">
        <v>0</v>
      </c>
      <c r="S918" s="199">
        <v>0</v>
      </c>
      <c r="T918" s="199">
        <v>0</v>
      </c>
      <c r="U918" s="199">
        <v>0</v>
      </c>
      <c r="V918" s="199">
        <v>0</v>
      </c>
      <c r="W918" s="199">
        <v>0</v>
      </c>
      <c r="X918" s="199">
        <v>0</v>
      </c>
      <c r="Y918" s="199">
        <v>0</v>
      </c>
      <c r="Z918" s="199">
        <v>0</v>
      </c>
      <c r="AA918" s="199">
        <v>0</v>
      </c>
      <c r="AB918" s="199">
        <v>0</v>
      </c>
      <c r="AC918" s="199">
        <f>IFERROR(VLOOKUP('SAP Data'!$C918,'2021 Balance Sheet'!$B$7:$O$1335,'2021 Balance Sheet'!D$2, FALSE),0)</f>
        <v>0</v>
      </c>
      <c r="AD918" s="199">
        <f>IFERROR(VLOOKUP('SAP Data'!$C918,'2021 Balance Sheet'!$B$7:$O$1335,'2021 Balance Sheet'!E$2, FALSE),0)</f>
        <v>0</v>
      </c>
      <c r="AE918" s="199">
        <f>IFERROR(VLOOKUP('SAP Data'!$C918,'2021 Balance Sheet'!$B$7:$O$1335,'2021 Balance Sheet'!F$2, FALSE),0)</f>
        <v>0</v>
      </c>
      <c r="AF918" s="199">
        <f>IFERROR(VLOOKUP('SAP Data'!$C918,'2021 Balance Sheet'!$B$7:$O$1335,'2021 Balance Sheet'!G$2, FALSE),0)</f>
        <v>0</v>
      </c>
      <c r="AG918" s="199">
        <f>IFERROR(VLOOKUP('SAP Data'!$C918,'2021 Balance Sheet'!$B$7:$O$1335,'2021 Balance Sheet'!H$2, FALSE),0)</f>
        <v>0</v>
      </c>
      <c r="AH918" s="199">
        <f>IFERROR(VLOOKUP('SAP Data'!$C918,'2021 Balance Sheet'!$B$7:$O$1335,'2021 Balance Sheet'!I$2, FALSE),0)</f>
        <v>0</v>
      </c>
      <c r="AI918" s="199">
        <f>IFERROR(VLOOKUP('SAP Data'!$C918,'2021 Balance Sheet'!$B$7:$O$1335,'2021 Balance Sheet'!J$2, FALSE),0)</f>
        <v>0</v>
      </c>
      <c r="AJ918" s="199">
        <f>IFERROR(VLOOKUP('SAP Data'!$C918,'2021 Balance Sheet'!$B$7:$O$1335,'2021 Balance Sheet'!K$2, FALSE),0)</f>
        <v>0</v>
      </c>
      <c r="AK918" s="199">
        <f>IFERROR(VLOOKUP('SAP Data'!$C918,'2021 Balance Sheet'!$B$7:$O$1335,'2021 Balance Sheet'!L$2, FALSE),0)</f>
        <v>0</v>
      </c>
      <c r="AL918" s="199">
        <f>IFERROR(VLOOKUP('SAP Data'!$C918,'2021 Balance Sheet'!$B$7:$O$1335,'2021 Balance Sheet'!M$2, FALSE),0)</f>
        <v>0</v>
      </c>
      <c r="AM918" s="199">
        <f>IFERROR(VLOOKUP('SAP Data'!$C918,'2021 Balance Sheet'!$B$7:$O$1335,'2021 Balance Sheet'!N$2, FALSE),0)</f>
        <v>0</v>
      </c>
      <c r="AN918" s="199">
        <f>IFERROR(VLOOKUP('SAP Data'!$C918,'2021 Balance Sheet'!$B$7:$O$1335,'2021 Balance Sheet'!O$2, FALSE),0)</f>
        <v>0</v>
      </c>
      <c r="AO918" s="198">
        <f t="shared" si="30"/>
        <v>0</v>
      </c>
    </row>
    <row r="919" spans="1:41" ht="15.75" thickBot="1" x14ac:dyDescent="0.3">
      <c r="A919" s="26" t="str">
        <f t="shared" si="31"/>
        <v>506300</v>
      </c>
      <c r="B919" s="150" t="s">
        <v>1978</v>
      </c>
      <c r="C919" s="153" t="s">
        <v>1979</v>
      </c>
      <c r="D919" s="125" t="s">
        <v>1657</v>
      </c>
      <c r="E919" s="139">
        <v>80489.23</v>
      </c>
      <c r="F919" s="139">
        <v>160860.64000000001</v>
      </c>
      <c r="G919" s="139">
        <v>242657.79</v>
      </c>
      <c r="H919" s="139">
        <v>320747.33</v>
      </c>
      <c r="I919" s="139">
        <v>400162.94</v>
      </c>
      <c r="J919" s="139">
        <v>480468.19</v>
      </c>
      <c r="K919" s="139">
        <v>561780.67000000004</v>
      </c>
      <c r="L919" s="139">
        <v>640342.96</v>
      </c>
      <c r="M919" s="139">
        <v>724175.71</v>
      </c>
      <c r="N919" s="139">
        <v>808353.08</v>
      </c>
      <c r="O919" s="139">
        <v>891493.93</v>
      </c>
      <c r="P919" s="139">
        <v>977140.22</v>
      </c>
      <c r="Q919" s="199">
        <v>85580.42</v>
      </c>
      <c r="R919" s="199">
        <v>165319.71</v>
      </c>
      <c r="S919" s="199">
        <v>255467.18</v>
      </c>
      <c r="T919" s="199">
        <v>340573.31</v>
      </c>
      <c r="U919" s="199">
        <v>424374.86</v>
      </c>
      <c r="V919" s="199">
        <v>511496.8</v>
      </c>
      <c r="W919" s="199">
        <v>595713.23</v>
      </c>
      <c r="X919" s="199">
        <v>685709.27</v>
      </c>
      <c r="Y919" s="199">
        <v>771767.6</v>
      </c>
      <c r="Z919" s="199">
        <v>853299.01</v>
      </c>
      <c r="AA919" s="199">
        <v>942907.74</v>
      </c>
      <c r="AB919" s="199">
        <v>1026409.37</v>
      </c>
      <c r="AC919" s="199">
        <f>IFERROR(VLOOKUP('SAP Data'!$C919,'2021 Balance Sheet'!$B$7:$O$1335,'2021 Balance Sheet'!D$2, FALSE),0)</f>
        <v>91108.35</v>
      </c>
      <c r="AD919" s="199">
        <f>IFERROR(VLOOKUP('SAP Data'!$C919,'2021 Balance Sheet'!$B$7:$O$1335,'2021 Balance Sheet'!E$2, FALSE),0)</f>
        <v>166294.70000000001</v>
      </c>
      <c r="AE919" s="199">
        <f>IFERROR(VLOOKUP('SAP Data'!$C919,'2021 Balance Sheet'!$B$7:$O$1335,'2021 Balance Sheet'!F$2, FALSE),0)</f>
        <v>245731.5</v>
      </c>
      <c r="AF919" s="199">
        <f>IFERROR(VLOOKUP('SAP Data'!$C919,'2021 Balance Sheet'!$B$7:$O$1335,'2021 Balance Sheet'!G$2, FALSE),0)</f>
        <v>320668.92</v>
      </c>
      <c r="AG919" s="199">
        <f>IFERROR(VLOOKUP('SAP Data'!$C919,'2021 Balance Sheet'!$B$7:$O$1335,'2021 Balance Sheet'!H$2, FALSE),0)</f>
        <v>396561.02</v>
      </c>
      <c r="AH919" s="199">
        <f>IFERROR(VLOOKUP('SAP Data'!$C919,'2021 Balance Sheet'!$B$7:$O$1335,'2021 Balance Sheet'!I$2, FALSE),0)</f>
        <v>474367.02</v>
      </c>
      <c r="AI919" s="199">
        <f>IFERROR(VLOOKUP('SAP Data'!$C919,'2021 Balance Sheet'!$B$7:$O$1335,'2021 Balance Sheet'!J$2, FALSE),0)</f>
        <v>558193.86</v>
      </c>
      <c r="AJ919" s="199">
        <f>IFERROR(VLOOKUP('SAP Data'!$C919,'2021 Balance Sheet'!$B$7:$O$1335,'2021 Balance Sheet'!K$2, FALSE),0)</f>
        <v>649643.85</v>
      </c>
      <c r="AK919" s="199">
        <f>IFERROR(VLOOKUP('SAP Data'!$C919,'2021 Balance Sheet'!$B$7:$O$1335,'2021 Balance Sheet'!L$2, FALSE),0)</f>
        <v>741220.45</v>
      </c>
      <c r="AL919" s="199">
        <f>IFERROR(VLOOKUP('SAP Data'!$C919,'2021 Balance Sheet'!$B$7:$O$1335,'2021 Balance Sheet'!M$2, FALSE),0)</f>
        <v>829912.14</v>
      </c>
      <c r="AM919" s="199">
        <f>IFERROR(VLOOKUP('SAP Data'!$C919,'2021 Balance Sheet'!$B$7:$O$1335,'2021 Balance Sheet'!N$2, FALSE),0)</f>
        <v>930936.17</v>
      </c>
      <c r="AN919" s="199">
        <f>IFERROR(VLOOKUP('SAP Data'!$C919,'2021 Balance Sheet'!$B$7:$O$1335,'2021 Balance Sheet'!O$2, FALSE),0)</f>
        <v>1027753.49</v>
      </c>
      <c r="AO919" s="198">
        <f t="shared" si="30"/>
        <v>1026409.37</v>
      </c>
    </row>
    <row r="920" spans="1:41" ht="15.75" thickBot="1" x14ac:dyDescent="0.3">
      <c r="A920" s="26" t="str">
        <f t="shared" si="31"/>
        <v>506400</v>
      </c>
      <c r="B920" s="150" t="s">
        <v>1980</v>
      </c>
      <c r="C920" s="153" t="s">
        <v>1981</v>
      </c>
      <c r="D920" s="125" t="s">
        <v>1657</v>
      </c>
      <c r="E920" s="140">
        <v>161020</v>
      </c>
      <c r="F920" s="140">
        <v>358504.29</v>
      </c>
      <c r="G920" s="140">
        <v>400913.42</v>
      </c>
      <c r="H920" s="140">
        <v>499563.42</v>
      </c>
      <c r="I920" s="140">
        <v>580079.63</v>
      </c>
      <c r="J920" s="140">
        <v>613249.63</v>
      </c>
      <c r="K920" s="140">
        <v>649630.63</v>
      </c>
      <c r="L920" s="140">
        <v>687230.63</v>
      </c>
      <c r="M920" s="140">
        <v>737248.08</v>
      </c>
      <c r="N920" s="140">
        <v>789498.08</v>
      </c>
      <c r="O920" s="140">
        <v>810365.51</v>
      </c>
      <c r="P920" s="140">
        <v>1458520.44</v>
      </c>
      <c r="Q920" s="199">
        <v>128092.06</v>
      </c>
      <c r="R920" s="199">
        <v>223415.06</v>
      </c>
      <c r="S920" s="199">
        <v>405217.84</v>
      </c>
      <c r="T920" s="199">
        <v>492908.92</v>
      </c>
      <c r="U920" s="199">
        <v>668634.92000000004</v>
      </c>
      <c r="V920" s="199">
        <v>687655.42</v>
      </c>
      <c r="W920" s="199">
        <v>750897.42</v>
      </c>
      <c r="X920" s="199">
        <v>757217.42</v>
      </c>
      <c r="Y920" s="199">
        <v>772717.42</v>
      </c>
      <c r="Z920" s="199">
        <v>828785.48</v>
      </c>
      <c r="AA920" s="199">
        <v>834133.94</v>
      </c>
      <c r="AB920" s="199">
        <v>1046675.25</v>
      </c>
      <c r="AC920" s="199">
        <f>IFERROR(VLOOKUP('SAP Data'!$C920,'2021 Balance Sheet'!$B$7:$O$1335,'2021 Balance Sheet'!D$2, FALSE),0)</f>
        <v>389693.67</v>
      </c>
      <c r="AD920" s="199">
        <f>IFERROR(VLOOKUP('SAP Data'!$C920,'2021 Balance Sheet'!$B$7:$O$1335,'2021 Balance Sheet'!E$2, FALSE),0)</f>
        <v>466060.94</v>
      </c>
      <c r="AE920" s="199">
        <f>IFERROR(VLOOKUP('SAP Data'!$C920,'2021 Balance Sheet'!$B$7:$O$1335,'2021 Balance Sheet'!F$2, FALSE),0)</f>
        <v>536924.42000000004</v>
      </c>
      <c r="AF920" s="199">
        <f>IFERROR(VLOOKUP('SAP Data'!$C920,'2021 Balance Sheet'!$B$7:$O$1335,'2021 Balance Sheet'!G$2, FALSE),0)</f>
        <v>617324.42000000004</v>
      </c>
      <c r="AG920" s="199">
        <f>IFERROR(VLOOKUP('SAP Data'!$C920,'2021 Balance Sheet'!$B$7:$O$1335,'2021 Balance Sheet'!H$2, FALSE),0)</f>
        <v>819145.43</v>
      </c>
      <c r="AH920" s="199">
        <f>IFERROR(VLOOKUP('SAP Data'!$C920,'2021 Balance Sheet'!$B$7:$O$1335,'2021 Balance Sheet'!I$2, FALSE),0)</f>
        <v>846984.12</v>
      </c>
      <c r="AI920" s="199">
        <f>IFERROR(VLOOKUP('SAP Data'!$C920,'2021 Balance Sheet'!$B$7:$O$1335,'2021 Balance Sheet'!J$2, FALSE),0)</f>
        <v>926148.22</v>
      </c>
      <c r="AJ920" s="199">
        <f>IFERROR(VLOOKUP('SAP Data'!$C920,'2021 Balance Sheet'!$B$7:$O$1335,'2021 Balance Sheet'!K$2, FALSE),0)</f>
        <v>952098.22</v>
      </c>
      <c r="AK920" s="199">
        <f>IFERROR(VLOOKUP('SAP Data'!$C920,'2021 Balance Sheet'!$B$7:$O$1335,'2021 Balance Sheet'!L$2, FALSE),0)</f>
        <v>1103535.57</v>
      </c>
      <c r="AL920" s="199">
        <f>IFERROR(VLOOKUP('SAP Data'!$C920,'2021 Balance Sheet'!$B$7:$O$1335,'2021 Balance Sheet'!M$2, FALSE),0)</f>
        <v>1140468.67</v>
      </c>
      <c r="AM920" s="199">
        <f>IFERROR(VLOOKUP('SAP Data'!$C920,'2021 Balance Sheet'!$B$7:$O$1335,'2021 Balance Sheet'!N$2, FALSE),0)</f>
        <v>1241937.67</v>
      </c>
      <c r="AN920" s="199">
        <f>IFERROR(VLOOKUP('SAP Data'!$C920,'2021 Balance Sheet'!$B$7:$O$1335,'2021 Balance Sheet'!O$2, FALSE),0)</f>
        <v>1894188.86</v>
      </c>
      <c r="AO920" s="198">
        <f t="shared" si="30"/>
        <v>1046675.25</v>
      </c>
    </row>
    <row r="921" spans="1:41" ht="15.75" thickBot="1" x14ac:dyDescent="0.3">
      <c r="A921" s="26" t="str">
        <f t="shared" si="31"/>
        <v>506500</v>
      </c>
      <c r="B921" s="150" t="s">
        <v>1982</v>
      </c>
      <c r="C921" s="153" t="s">
        <v>1983</v>
      </c>
      <c r="D921" s="125" t="s">
        <v>1657</v>
      </c>
      <c r="E921" s="139">
        <v>157000.18</v>
      </c>
      <c r="F921" s="139">
        <v>270809.07</v>
      </c>
      <c r="G921" s="139">
        <v>415142.58</v>
      </c>
      <c r="H921" s="139">
        <v>589084.81000000006</v>
      </c>
      <c r="I921" s="139">
        <v>762454.96</v>
      </c>
      <c r="J921" s="139">
        <v>914684.58</v>
      </c>
      <c r="K921" s="139">
        <v>1067592.6200000001</v>
      </c>
      <c r="L921" s="139">
        <v>1209100</v>
      </c>
      <c r="M921" s="139">
        <v>1364769.87</v>
      </c>
      <c r="N921" s="139">
        <v>1574620.48</v>
      </c>
      <c r="O921" s="139">
        <v>1679081.78</v>
      </c>
      <c r="P921" s="139">
        <v>1766379.64</v>
      </c>
      <c r="Q921" s="199">
        <v>151571.82999999999</v>
      </c>
      <c r="R921" s="199">
        <v>222269.33</v>
      </c>
      <c r="S921" s="199">
        <v>325481.12</v>
      </c>
      <c r="T921" s="199">
        <v>424154.58</v>
      </c>
      <c r="U921" s="199">
        <v>520660.59</v>
      </c>
      <c r="V921" s="199">
        <v>782313.36</v>
      </c>
      <c r="W921" s="199">
        <v>999267.95</v>
      </c>
      <c r="X921" s="199">
        <v>1140614.23</v>
      </c>
      <c r="Y921" s="199">
        <v>1285642.0900000001</v>
      </c>
      <c r="Z921" s="199">
        <v>1451278.04</v>
      </c>
      <c r="AA921" s="199">
        <v>1594875.82</v>
      </c>
      <c r="AB921" s="199">
        <v>1827640.78</v>
      </c>
      <c r="AC921" s="199">
        <f>IFERROR(VLOOKUP('SAP Data'!$C921,'2021 Balance Sheet'!$B$7:$O$1335,'2021 Balance Sheet'!D$2, FALSE),0)</f>
        <v>136664.29999999999</v>
      </c>
      <c r="AD921" s="199">
        <f>IFERROR(VLOOKUP('SAP Data'!$C921,'2021 Balance Sheet'!$B$7:$O$1335,'2021 Balance Sheet'!E$2, FALSE),0)</f>
        <v>178228.03</v>
      </c>
      <c r="AE921" s="199">
        <f>IFERROR(VLOOKUP('SAP Data'!$C921,'2021 Balance Sheet'!$B$7:$O$1335,'2021 Balance Sheet'!F$2, FALSE),0)</f>
        <v>265827.27</v>
      </c>
      <c r="AF921" s="199">
        <f>IFERROR(VLOOKUP('SAP Data'!$C921,'2021 Balance Sheet'!$B$7:$O$1335,'2021 Balance Sheet'!G$2, FALSE),0)</f>
        <v>357814.29</v>
      </c>
      <c r="AG921" s="199">
        <f>IFERROR(VLOOKUP('SAP Data'!$C921,'2021 Balance Sheet'!$B$7:$O$1335,'2021 Balance Sheet'!H$2, FALSE),0)</f>
        <v>408167.46</v>
      </c>
      <c r="AH921" s="199">
        <f>IFERROR(VLOOKUP('SAP Data'!$C921,'2021 Balance Sheet'!$B$7:$O$1335,'2021 Balance Sheet'!I$2, FALSE),0)</f>
        <v>482737.86</v>
      </c>
      <c r="AI921" s="199">
        <f>IFERROR(VLOOKUP('SAP Data'!$C921,'2021 Balance Sheet'!$B$7:$O$1335,'2021 Balance Sheet'!J$2, FALSE),0)</f>
        <v>642917.81999999995</v>
      </c>
      <c r="AJ921" s="199">
        <f>IFERROR(VLOOKUP('SAP Data'!$C921,'2021 Balance Sheet'!$B$7:$O$1335,'2021 Balance Sheet'!K$2, FALSE),0)</f>
        <v>631965.76</v>
      </c>
      <c r="AK921" s="199">
        <f>IFERROR(VLOOKUP('SAP Data'!$C921,'2021 Balance Sheet'!$B$7:$O$1335,'2021 Balance Sheet'!L$2, FALSE),0)</f>
        <v>700751.44</v>
      </c>
      <c r="AL921" s="199">
        <f>IFERROR(VLOOKUP('SAP Data'!$C921,'2021 Balance Sheet'!$B$7:$O$1335,'2021 Balance Sheet'!M$2, FALSE),0)</f>
        <v>781497.37</v>
      </c>
      <c r="AM921" s="199">
        <f>IFERROR(VLOOKUP('SAP Data'!$C921,'2021 Balance Sheet'!$B$7:$O$1335,'2021 Balance Sheet'!N$2, FALSE),0)</f>
        <v>959678.25</v>
      </c>
      <c r="AN921" s="199">
        <f>IFERROR(VLOOKUP('SAP Data'!$C921,'2021 Balance Sheet'!$B$7:$O$1335,'2021 Balance Sheet'!O$2, FALSE),0)</f>
        <v>1029688.87</v>
      </c>
      <c r="AO921" s="198">
        <f t="shared" si="30"/>
        <v>1827640.78</v>
      </c>
    </row>
    <row r="922" spans="1:41" ht="15.75" thickBot="1" x14ac:dyDescent="0.3">
      <c r="A922" s="26" t="str">
        <f t="shared" si="31"/>
        <v>506600</v>
      </c>
      <c r="B922" s="150" t="s">
        <v>1984</v>
      </c>
      <c r="C922" s="153" t="s">
        <v>1985</v>
      </c>
      <c r="D922" s="125" t="s">
        <v>1657</v>
      </c>
      <c r="E922" s="140">
        <v>31652.7</v>
      </c>
      <c r="F922" s="140">
        <v>71753.679999999993</v>
      </c>
      <c r="G922" s="140">
        <v>101542.88</v>
      </c>
      <c r="H922" s="140">
        <v>138970.76</v>
      </c>
      <c r="I922" s="140">
        <v>172904.8</v>
      </c>
      <c r="J922" s="140">
        <v>209615.81</v>
      </c>
      <c r="K922" s="140">
        <v>239268.22</v>
      </c>
      <c r="L922" s="140">
        <v>272643.90000000002</v>
      </c>
      <c r="M922" s="140">
        <v>300905.14</v>
      </c>
      <c r="N922" s="140">
        <v>325334.69</v>
      </c>
      <c r="O922" s="140">
        <v>332554.31</v>
      </c>
      <c r="P922" s="140">
        <v>339123</v>
      </c>
      <c r="Q922" s="199">
        <v>8766.65</v>
      </c>
      <c r="R922" s="199">
        <v>14741.67</v>
      </c>
      <c r="S922" s="199">
        <v>23540.41</v>
      </c>
      <c r="T922" s="199">
        <v>33641.980000000003</v>
      </c>
      <c r="U922" s="199">
        <v>41428.400000000001</v>
      </c>
      <c r="V922" s="199">
        <v>271459.96999999997</v>
      </c>
      <c r="W922" s="199">
        <v>288220.37</v>
      </c>
      <c r="X922" s="199">
        <v>296140.86</v>
      </c>
      <c r="Y922" s="199">
        <v>305137.64</v>
      </c>
      <c r="Z922" s="199">
        <v>312546.96999999997</v>
      </c>
      <c r="AA922" s="199">
        <v>327918.84000000003</v>
      </c>
      <c r="AB922" s="199">
        <v>343430.53</v>
      </c>
      <c r="AC922" s="199">
        <f>IFERROR(VLOOKUP('SAP Data'!$C922,'2021 Balance Sheet'!$B$7:$O$1335,'2021 Balance Sheet'!D$2, FALSE),0)</f>
        <v>21913.5</v>
      </c>
      <c r="AD922" s="199">
        <f>IFERROR(VLOOKUP('SAP Data'!$C922,'2021 Balance Sheet'!$B$7:$O$1335,'2021 Balance Sheet'!E$2, FALSE),0)</f>
        <v>53246.95</v>
      </c>
      <c r="AE922" s="199">
        <f>IFERROR(VLOOKUP('SAP Data'!$C922,'2021 Balance Sheet'!$B$7:$O$1335,'2021 Balance Sheet'!F$2, FALSE),0)</f>
        <v>84880.94</v>
      </c>
      <c r="AF922" s="199">
        <f>IFERROR(VLOOKUP('SAP Data'!$C922,'2021 Balance Sheet'!$B$7:$O$1335,'2021 Balance Sheet'!G$2, FALSE),0)</f>
        <v>112777.28</v>
      </c>
      <c r="AG922" s="199">
        <f>IFERROR(VLOOKUP('SAP Data'!$C922,'2021 Balance Sheet'!$B$7:$O$1335,'2021 Balance Sheet'!H$2, FALSE),0)</f>
        <v>148892.39000000001</v>
      </c>
      <c r="AH922" s="199">
        <f>IFERROR(VLOOKUP('SAP Data'!$C922,'2021 Balance Sheet'!$B$7:$O$1335,'2021 Balance Sheet'!I$2, FALSE),0)</f>
        <v>185313.74</v>
      </c>
      <c r="AI922" s="199">
        <f>IFERROR(VLOOKUP('SAP Data'!$C922,'2021 Balance Sheet'!$B$7:$O$1335,'2021 Balance Sheet'!J$2, FALSE),0)</f>
        <v>228528.26</v>
      </c>
      <c r="AJ922" s="199">
        <f>IFERROR(VLOOKUP('SAP Data'!$C922,'2021 Balance Sheet'!$B$7:$O$1335,'2021 Balance Sheet'!K$2, FALSE),0)</f>
        <v>263631.23</v>
      </c>
      <c r="AK922" s="199">
        <f>IFERROR(VLOOKUP('SAP Data'!$C922,'2021 Balance Sheet'!$B$7:$O$1335,'2021 Balance Sheet'!L$2, FALSE),0)</f>
        <v>299003.19</v>
      </c>
      <c r="AL922" s="199">
        <f>IFERROR(VLOOKUP('SAP Data'!$C922,'2021 Balance Sheet'!$B$7:$O$1335,'2021 Balance Sheet'!M$2, FALSE),0)</f>
        <v>340699.08</v>
      </c>
      <c r="AM922" s="199">
        <f>IFERROR(VLOOKUP('SAP Data'!$C922,'2021 Balance Sheet'!$B$7:$O$1335,'2021 Balance Sheet'!N$2, FALSE),0)</f>
        <v>389193.27</v>
      </c>
      <c r="AN922" s="199">
        <f>IFERROR(VLOOKUP('SAP Data'!$C922,'2021 Balance Sheet'!$B$7:$O$1335,'2021 Balance Sheet'!O$2, FALSE),0)</f>
        <v>444660.57</v>
      </c>
      <c r="AO922" s="198">
        <f t="shared" si="30"/>
        <v>343430.53</v>
      </c>
    </row>
    <row r="923" spans="1:41" ht="15.75" thickBot="1" x14ac:dyDescent="0.3">
      <c r="A923" s="26" t="str">
        <f t="shared" si="31"/>
        <v>506700</v>
      </c>
      <c r="B923" s="150" t="s">
        <v>1986</v>
      </c>
      <c r="C923" s="153" t="s">
        <v>1987</v>
      </c>
      <c r="D923" s="125" t="s">
        <v>1657</v>
      </c>
      <c r="E923" s="140"/>
      <c r="F923" s="140"/>
      <c r="G923" s="140"/>
      <c r="H923" s="140"/>
      <c r="I923" s="140"/>
      <c r="J923" s="140"/>
      <c r="K923" s="140"/>
      <c r="L923" s="140"/>
      <c r="M923" s="140"/>
      <c r="N923" s="140"/>
      <c r="O923" s="140"/>
      <c r="P923" s="140"/>
      <c r="Q923" s="199">
        <v>0</v>
      </c>
      <c r="R923" s="199">
        <v>0</v>
      </c>
      <c r="S923" s="199">
        <v>0</v>
      </c>
      <c r="T923" s="199">
        <v>0</v>
      </c>
      <c r="U923" s="199">
        <v>0</v>
      </c>
      <c r="V923" s="199">
        <v>0</v>
      </c>
      <c r="W923" s="199">
        <v>0</v>
      </c>
      <c r="X923" s="199">
        <v>0</v>
      </c>
      <c r="Y923" s="199">
        <v>0</v>
      </c>
      <c r="Z923" s="199">
        <v>0</v>
      </c>
      <c r="AA923" s="199">
        <v>0</v>
      </c>
      <c r="AB923" s="199">
        <v>0</v>
      </c>
      <c r="AC923" s="199">
        <f>IFERROR(VLOOKUP('SAP Data'!$C923,'2021 Balance Sheet'!$B$7:$O$1335,'2021 Balance Sheet'!D$2, FALSE),0)</f>
        <v>0</v>
      </c>
      <c r="AD923" s="199">
        <f>IFERROR(VLOOKUP('SAP Data'!$C923,'2021 Balance Sheet'!$B$7:$O$1335,'2021 Balance Sheet'!E$2, FALSE),0)</f>
        <v>0</v>
      </c>
      <c r="AE923" s="199">
        <f>IFERROR(VLOOKUP('SAP Data'!$C923,'2021 Balance Sheet'!$B$7:$O$1335,'2021 Balance Sheet'!F$2, FALSE),0)</f>
        <v>0</v>
      </c>
      <c r="AF923" s="199">
        <f>IFERROR(VLOOKUP('SAP Data'!$C923,'2021 Balance Sheet'!$B$7:$O$1335,'2021 Balance Sheet'!G$2, FALSE),0)</f>
        <v>0</v>
      </c>
      <c r="AG923" s="199">
        <f>IFERROR(VLOOKUP('SAP Data'!$C923,'2021 Balance Sheet'!$B$7:$O$1335,'2021 Balance Sheet'!H$2, FALSE),0)</f>
        <v>0</v>
      </c>
      <c r="AH923" s="199">
        <f>IFERROR(VLOOKUP('SAP Data'!$C923,'2021 Balance Sheet'!$B$7:$O$1335,'2021 Balance Sheet'!I$2, FALSE),0)</f>
        <v>0</v>
      </c>
      <c r="AI923" s="199">
        <f>IFERROR(VLOOKUP('SAP Data'!$C923,'2021 Balance Sheet'!$B$7:$O$1335,'2021 Balance Sheet'!J$2, FALSE),0)</f>
        <v>0</v>
      </c>
      <c r="AJ923" s="199">
        <f>IFERROR(VLOOKUP('SAP Data'!$C923,'2021 Balance Sheet'!$B$7:$O$1335,'2021 Balance Sheet'!K$2, FALSE),0)</f>
        <v>0</v>
      </c>
      <c r="AK923" s="199">
        <f>IFERROR(VLOOKUP('SAP Data'!$C923,'2021 Balance Sheet'!$B$7:$O$1335,'2021 Balance Sheet'!L$2, FALSE),0)</f>
        <v>0</v>
      </c>
      <c r="AL923" s="199">
        <f>IFERROR(VLOOKUP('SAP Data'!$C923,'2021 Balance Sheet'!$B$7:$O$1335,'2021 Balance Sheet'!M$2, FALSE),0)</f>
        <v>0</v>
      </c>
      <c r="AM923" s="199">
        <f>IFERROR(VLOOKUP('SAP Data'!$C923,'2021 Balance Sheet'!$B$7:$O$1335,'2021 Balance Sheet'!N$2, FALSE),0)</f>
        <v>0</v>
      </c>
      <c r="AN923" s="199">
        <f>IFERROR(VLOOKUP('SAP Data'!$C923,'2021 Balance Sheet'!$B$7:$O$1335,'2021 Balance Sheet'!O$2, FALSE),0)</f>
        <v>0</v>
      </c>
      <c r="AO923" s="198">
        <f t="shared" si="30"/>
        <v>0</v>
      </c>
    </row>
    <row r="924" spans="1:41" ht="15.75" thickBot="1" x14ac:dyDescent="0.3">
      <c r="A924" s="26" t="str">
        <f t="shared" si="31"/>
        <v>506800</v>
      </c>
      <c r="B924" s="150" t="s">
        <v>1988</v>
      </c>
      <c r="C924" s="153" t="s">
        <v>1989</v>
      </c>
      <c r="D924" s="125" t="s">
        <v>1657</v>
      </c>
      <c r="E924" s="139">
        <v>494</v>
      </c>
      <c r="F924" s="139">
        <v>1562</v>
      </c>
      <c r="G924" s="139">
        <v>1634</v>
      </c>
      <c r="H924" s="139">
        <v>-180967.87</v>
      </c>
      <c r="I924" s="139">
        <v>-180967.87</v>
      </c>
      <c r="J924" s="139">
        <v>-180967.87</v>
      </c>
      <c r="K924" s="139">
        <v>-181109.63</v>
      </c>
      <c r="L924" s="139">
        <v>-181109.63</v>
      </c>
      <c r="M924" s="139">
        <v>-180752.63</v>
      </c>
      <c r="N924" s="139">
        <v>-180752.63</v>
      </c>
      <c r="O924" s="139">
        <v>-125647.27</v>
      </c>
      <c r="P924" s="139">
        <v>-180450.63</v>
      </c>
      <c r="Q924" s="199">
        <v>0</v>
      </c>
      <c r="R924" s="199">
        <v>0</v>
      </c>
      <c r="S924" s="199">
        <v>0</v>
      </c>
      <c r="T924" s="199">
        <v>0</v>
      </c>
      <c r="U924" s="199">
        <v>0</v>
      </c>
      <c r="V924" s="199">
        <v>0</v>
      </c>
      <c r="W924" s="199">
        <v>-1736.69</v>
      </c>
      <c r="X924" s="199">
        <v>-536.69000000000005</v>
      </c>
      <c r="Y924" s="199">
        <v>689.56</v>
      </c>
      <c r="Z924" s="199">
        <v>1833.81</v>
      </c>
      <c r="AA924" s="199">
        <v>2177.81</v>
      </c>
      <c r="AB924" s="199">
        <v>2177.81</v>
      </c>
      <c r="AC924" s="199">
        <f>IFERROR(VLOOKUP('SAP Data'!$C924,'2021 Balance Sheet'!$B$7:$O$1335,'2021 Balance Sheet'!D$2, FALSE),0)</f>
        <v>0</v>
      </c>
      <c r="AD924" s="199">
        <f>IFERROR(VLOOKUP('SAP Data'!$C924,'2021 Balance Sheet'!$B$7:$O$1335,'2021 Balance Sheet'!E$2, FALSE),0)</f>
        <v>0</v>
      </c>
      <c r="AE924" s="199">
        <f>IFERROR(VLOOKUP('SAP Data'!$C924,'2021 Balance Sheet'!$B$7:$O$1335,'2021 Balance Sheet'!F$2, FALSE),0)</f>
        <v>0</v>
      </c>
      <c r="AF924" s="199">
        <f>IFERROR(VLOOKUP('SAP Data'!$C924,'2021 Balance Sheet'!$B$7:$O$1335,'2021 Balance Sheet'!G$2, FALSE),0)</f>
        <v>0</v>
      </c>
      <c r="AG924" s="199">
        <f>IFERROR(VLOOKUP('SAP Data'!$C924,'2021 Balance Sheet'!$B$7:$O$1335,'2021 Balance Sheet'!H$2, FALSE),0)</f>
        <v>0</v>
      </c>
      <c r="AH924" s="199">
        <f>IFERROR(VLOOKUP('SAP Data'!$C924,'2021 Balance Sheet'!$B$7:$O$1335,'2021 Balance Sheet'!I$2, FALSE),0)</f>
        <v>0</v>
      </c>
      <c r="AI924" s="199">
        <f>IFERROR(VLOOKUP('SAP Data'!$C924,'2021 Balance Sheet'!$B$7:$O$1335,'2021 Balance Sheet'!J$2, FALSE),0)</f>
        <v>0</v>
      </c>
      <c r="AJ924" s="199">
        <f>IFERROR(VLOOKUP('SAP Data'!$C924,'2021 Balance Sheet'!$B$7:$O$1335,'2021 Balance Sheet'!K$2, FALSE),0)</f>
        <v>0</v>
      </c>
      <c r="AK924" s="199">
        <f>IFERROR(VLOOKUP('SAP Data'!$C924,'2021 Balance Sheet'!$B$7:$O$1335,'2021 Balance Sheet'!L$2, FALSE),0)</f>
        <v>0</v>
      </c>
      <c r="AL924" s="199">
        <f>IFERROR(VLOOKUP('SAP Data'!$C924,'2021 Balance Sheet'!$B$7:$O$1335,'2021 Balance Sheet'!M$2, FALSE),0)</f>
        <v>0</v>
      </c>
      <c r="AM924" s="199">
        <f>IFERROR(VLOOKUP('SAP Data'!$C924,'2021 Balance Sheet'!$B$7:$O$1335,'2021 Balance Sheet'!N$2, FALSE),0)</f>
        <v>0</v>
      </c>
      <c r="AN924" s="199">
        <f>IFERROR(VLOOKUP('SAP Data'!$C924,'2021 Balance Sheet'!$B$7:$O$1335,'2021 Balance Sheet'!O$2, FALSE),0)</f>
        <v>59777.4</v>
      </c>
      <c r="AO924" s="198">
        <f t="shared" si="30"/>
        <v>2177.81</v>
      </c>
    </row>
    <row r="925" spans="1:41" ht="15.75" thickBot="1" x14ac:dyDescent="0.3">
      <c r="A925" s="26" t="str">
        <f t="shared" si="31"/>
        <v>506801</v>
      </c>
      <c r="B925" s="150" t="s">
        <v>1990</v>
      </c>
      <c r="C925" s="153" t="s">
        <v>1991</v>
      </c>
      <c r="D925" s="125" t="s">
        <v>1657</v>
      </c>
      <c r="E925" s="140">
        <v>3804.75</v>
      </c>
      <c r="F925" s="140">
        <v>7609.5</v>
      </c>
      <c r="G925" s="140">
        <v>11414.25</v>
      </c>
      <c r="H925" s="140">
        <v>15219</v>
      </c>
      <c r="I925" s="140">
        <v>-88391.37</v>
      </c>
      <c r="J925" s="140">
        <v>-85410.12</v>
      </c>
      <c r="K925" s="140">
        <v>-81605.37</v>
      </c>
      <c r="L925" s="140">
        <v>-77800.62</v>
      </c>
      <c r="M925" s="140">
        <v>-82413.649999999994</v>
      </c>
      <c r="N925" s="140">
        <v>-78608.899999999994</v>
      </c>
      <c r="O925" s="140">
        <v>-68069</v>
      </c>
      <c r="P925" s="140">
        <v>-64264.25</v>
      </c>
      <c r="Q925" s="199">
        <v>3763.88</v>
      </c>
      <c r="R925" s="199">
        <v>6940.59</v>
      </c>
      <c r="S925" s="199">
        <v>237610.25</v>
      </c>
      <c r="T925" s="199">
        <v>241415</v>
      </c>
      <c r="U925" s="199">
        <v>245219.75</v>
      </c>
      <c r="V925" s="199">
        <v>249024.5</v>
      </c>
      <c r="W925" s="199">
        <v>252352.67</v>
      </c>
      <c r="X925" s="199">
        <v>256157.42</v>
      </c>
      <c r="Y925" s="199">
        <v>259962.17</v>
      </c>
      <c r="Z925" s="199">
        <v>263766.92</v>
      </c>
      <c r="AA925" s="199">
        <v>267571.67</v>
      </c>
      <c r="AB925" s="199">
        <v>271376.42</v>
      </c>
      <c r="AC925" s="199">
        <f>IFERROR(VLOOKUP('SAP Data'!$C925,'2021 Balance Sheet'!$B$7:$O$1335,'2021 Balance Sheet'!D$2, FALSE),0)</f>
        <v>249026.39</v>
      </c>
      <c r="AD925" s="199">
        <f>IFERROR(VLOOKUP('SAP Data'!$C925,'2021 Balance Sheet'!$B$7:$O$1335,'2021 Balance Sheet'!E$2, FALSE),0)</f>
        <v>246772.91</v>
      </c>
      <c r="AE925" s="199">
        <f>IFERROR(VLOOKUP('SAP Data'!$C925,'2021 Balance Sheet'!$B$7:$O$1335,'2021 Balance Sheet'!F$2, FALSE),0)</f>
        <v>-2058802.71</v>
      </c>
      <c r="AF925" s="199">
        <f>IFERROR(VLOOKUP('SAP Data'!$C925,'2021 Balance Sheet'!$B$7:$O$1335,'2021 Balance Sheet'!G$2, FALSE),0)</f>
        <v>-2504559.48</v>
      </c>
      <c r="AG925" s="199">
        <f>IFERROR(VLOOKUP('SAP Data'!$C925,'2021 Balance Sheet'!$B$7:$O$1335,'2021 Balance Sheet'!H$2, FALSE),0)</f>
        <v>-3303813.93</v>
      </c>
      <c r="AH925" s="199">
        <f>IFERROR(VLOOKUP('SAP Data'!$C925,'2021 Balance Sheet'!$B$7:$O$1335,'2021 Balance Sheet'!I$2, FALSE),0)</f>
        <v>-2863857.9</v>
      </c>
      <c r="AI925" s="199">
        <f>IFERROR(VLOOKUP('SAP Data'!$C925,'2021 Balance Sheet'!$B$7:$O$1335,'2021 Balance Sheet'!J$2, FALSE),0)</f>
        <v>-3089312.73</v>
      </c>
      <c r="AJ925" s="199">
        <f>IFERROR(VLOOKUP('SAP Data'!$C925,'2021 Balance Sheet'!$B$7:$O$1335,'2021 Balance Sheet'!K$2, FALSE),0)</f>
        <v>-2118494.61</v>
      </c>
      <c r="AK925" s="199">
        <f>IFERROR(VLOOKUP('SAP Data'!$C925,'2021 Balance Sheet'!$B$7:$O$1335,'2021 Balance Sheet'!L$2, FALSE),0)</f>
        <v>-1066711.56</v>
      </c>
      <c r="AL925" s="199">
        <f>IFERROR(VLOOKUP('SAP Data'!$C925,'2021 Balance Sheet'!$B$7:$O$1335,'2021 Balance Sheet'!M$2, FALSE),0)</f>
        <v>-630072.44999999995</v>
      </c>
      <c r="AM925" s="199">
        <f>IFERROR(VLOOKUP('SAP Data'!$C925,'2021 Balance Sheet'!$B$7:$O$1335,'2021 Balance Sheet'!N$2, FALSE),0)</f>
        <v>-1116274.31</v>
      </c>
      <c r="AN925" s="199">
        <f>IFERROR(VLOOKUP('SAP Data'!$C925,'2021 Balance Sheet'!$B$7:$O$1335,'2021 Balance Sheet'!O$2, FALSE),0)</f>
        <v>-886557</v>
      </c>
      <c r="AO925" s="198">
        <f t="shared" si="30"/>
        <v>271376.42</v>
      </c>
    </row>
    <row r="926" spans="1:41" ht="15.75" thickBot="1" x14ac:dyDescent="0.3">
      <c r="A926" s="26" t="str">
        <f t="shared" si="31"/>
        <v>506803</v>
      </c>
      <c r="B926" s="150" t="s">
        <v>3445</v>
      </c>
      <c r="C926" s="153" t="s">
        <v>3446</v>
      </c>
      <c r="D926" s="125"/>
      <c r="E926" s="140"/>
      <c r="F926" s="140"/>
      <c r="G926" s="140"/>
      <c r="H926" s="140"/>
      <c r="I926" s="140"/>
      <c r="J926" s="140"/>
      <c r="K926" s="140"/>
      <c r="L926" s="140"/>
      <c r="M926" s="140"/>
      <c r="N926" s="140"/>
      <c r="O926" s="140"/>
      <c r="P926" s="140"/>
      <c r="Q926" s="199">
        <v>0</v>
      </c>
      <c r="R926" s="199">
        <v>0</v>
      </c>
      <c r="S926" s="199">
        <v>0</v>
      </c>
      <c r="T926" s="199">
        <v>0</v>
      </c>
      <c r="U926" s="199">
        <v>0</v>
      </c>
      <c r="V926" s="199">
        <v>0</v>
      </c>
      <c r="W926" s="199">
        <v>0</v>
      </c>
      <c r="X926" s="199">
        <v>0</v>
      </c>
      <c r="Y926" s="199">
        <v>0</v>
      </c>
      <c r="Z926" s="199">
        <v>0</v>
      </c>
      <c r="AA926" s="199">
        <v>0</v>
      </c>
      <c r="AB926" s="199">
        <v>0</v>
      </c>
      <c r="AC926" s="199">
        <f>IFERROR(VLOOKUP('SAP Data'!$C926,'2021 Balance Sheet'!$B$7:$O$1335,'2021 Balance Sheet'!D$2, FALSE),0)</f>
        <v>0</v>
      </c>
      <c r="AD926" s="199">
        <f>IFERROR(VLOOKUP('SAP Data'!$C926,'2021 Balance Sheet'!$B$7:$O$1335,'2021 Balance Sheet'!E$2, FALSE),0)</f>
        <v>0</v>
      </c>
      <c r="AE926" s="199">
        <f>IFERROR(VLOOKUP('SAP Data'!$C926,'2021 Balance Sheet'!$B$7:$O$1335,'2021 Balance Sheet'!F$2, FALSE),0)</f>
        <v>0</v>
      </c>
      <c r="AF926" s="199">
        <f>IFERROR(VLOOKUP('SAP Data'!$C926,'2021 Balance Sheet'!$B$7:$O$1335,'2021 Balance Sheet'!G$2, FALSE),0)</f>
        <v>0</v>
      </c>
      <c r="AG926" s="199">
        <f>IFERROR(VLOOKUP('SAP Data'!$C926,'2021 Balance Sheet'!$B$7:$O$1335,'2021 Balance Sheet'!H$2, FALSE),0)</f>
        <v>0</v>
      </c>
      <c r="AH926" s="199">
        <f>IFERROR(VLOOKUP('SAP Data'!$C926,'2021 Balance Sheet'!$B$7:$O$1335,'2021 Balance Sheet'!I$2, FALSE),0)</f>
        <v>0</v>
      </c>
      <c r="AI926" s="199">
        <f>IFERROR(VLOOKUP('SAP Data'!$C926,'2021 Balance Sheet'!$B$7:$O$1335,'2021 Balance Sheet'!J$2, FALSE),0)</f>
        <v>0</v>
      </c>
      <c r="AJ926" s="199">
        <f>IFERROR(VLOOKUP('SAP Data'!$C926,'2021 Balance Sheet'!$B$7:$O$1335,'2021 Balance Sheet'!K$2, FALSE),0)</f>
        <v>0</v>
      </c>
      <c r="AK926" s="199">
        <f>IFERROR(VLOOKUP('SAP Data'!$C926,'2021 Balance Sheet'!$B$7:$O$1335,'2021 Balance Sheet'!L$2, FALSE),0)</f>
        <v>0</v>
      </c>
      <c r="AL926" s="199">
        <f>IFERROR(VLOOKUP('SAP Data'!$C926,'2021 Balance Sheet'!$B$7:$O$1335,'2021 Balance Sheet'!M$2, FALSE),0)</f>
        <v>0</v>
      </c>
      <c r="AM926" s="199">
        <f>IFERROR(VLOOKUP('SAP Data'!$C926,'2021 Balance Sheet'!$B$7:$O$1335,'2021 Balance Sheet'!N$2, FALSE),0)</f>
        <v>0</v>
      </c>
      <c r="AN926" s="199">
        <f>IFERROR(VLOOKUP('SAP Data'!$C926,'2021 Balance Sheet'!$B$7:$O$1335,'2021 Balance Sheet'!O$2, FALSE),0)</f>
        <v>0</v>
      </c>
      <c r="AO926" s="198">
        <f t="shared" si="30"/>
        <v>0</v>
      </c>
    </row>
    <row r="927" spans="1:41" ht="15.75" thickBot="1" x14ac:dyDescent="0.3">
      <c r="A927" s="26" t="str">
        <f t="shared" si="31"/>
        <v>506804</v>
      </c>
      <c r="B927" s="150" t="s">
        <v>2788</v>
      </c>
      <c r="C927" s="153" t="s">
        <v>2789</v>
      </c>
      <c r="D927" s="125" t="s">
        <v>1657</v>
      </c>
      <c r="E927" s="139">
        <v>447.24</v>
      </c>
      <c r="F927" s="139">
        <v>447.24</v>
      </c>
      <c r="G927" s="139">
        <v>447.24</v>
      </c>
      <c r="H927" s="139">
        <v>447.24</v>
      </c>
      <c r="I927" s="139">
        <v>447.24</v>
      </c>
      <c r="J927" s="139">
        <v>447.24</v>
      </c>
      <c r="K927" s="139">
        <v>447.24</v>
      </c>
      <c r="L927" s="139">
        <v>447.24</v>
      </c>
      <c r="M927" s="139">
        <v>447.24</v>
      </c>
      <c r="N927" s="139">
        <v>447.24</v>
      </c>
      <c r="O927" s="139">
        <v>447.24</v>
      </c>
      <c r="P927" s="139">
        <v>447.24</v>
      </c>
      <c r="Q927" s="199">
        <v>0</v>
      </c>
      <c r="R927" s="199">
        <v>0</v>
      </c>
      <c r="S927" s="199">
        <v>0</v>
      </c>
      <c r="T927" s="199">
        <v>0</v>
      </c>
      <c r="U927" s="199">
        <v>0</v>
      </c>
      <c r="V927" s="199">
        <v>0</v>
      </c>
      <c r="W927" s="199">
        <v>0</v>
      </c>
      <c r="X927" s="199">
        <v>0</v>
      </c>
      <c r="Y927" s="199">
        <v>0</v>
      </c>
      <c r="Z927" s="199">
        <v>0</v>
      </c>
      <c r="AA927" s="199">
        <v>0</v>
      </c>
      <c r="AB927" s="199">
        <v>0</v>
      </c>
      <c r="AC927" s="199">
        <f>IFERROR(VLOOKUP('SAP Data'!$C927,'2021 Balance Sheet'!$B$7:$O$1335,'2021 Balance Sheet'!D$2, FALSE),0)</f>
        <v>0</v>
      </c>
      <c r="AD927" s="199">
        <f>IFERROR(VLOOKUP('SAP Data'!$C927,'2021 Balance Sheet'!$B$7:$O$1335,'2021 Balance Sheet'!E$2, FALSE),0)</f>
        <v>0</v>
      </c>
      <c r="AE927" s="199">
        <f>IFERROR(VLOOKUP('SAP Data'!$C927,'2021 Balance Sheet'!$B$7:$O$1335,'2021 Balance Sheet'!F$2, FALSE),0)</f>
        <v>0</v>
      </c>
      <c r="AF927" s="199">
        <f>IFERROR(VLOOKUP('SAP Data'!$C927,'2021 Balance Sheet'!$B$7:$O$1335,'2021 Balance Sheet'!G$2, FALSE),0)</f>
        <v>0</v>
      </c>
      <c r="AG927" s="199">
        <f>IFERROR(VLOOKUP('SAP Data'!$C927,'2021 Balance Sheet'!$B$7:$O$1335,'2021 Balance Sheet'!H$2, FALSE),0)</f>
        <v>0</v>
      </c>
      <c r="AH927" s="199">
        <f>IFERROR(VLOOKUP('SAP Data'!$C927,'2021 Balance Sheet'!$B$7:$O$1335,'2021 Balance Sheet'!I$2, FALSE),0)</f>
        <v>0</v>
      </c>
      <c r="AI927" s="199">
        <f>IFERROR(VLOOKUP('SAP Data'!$C927,'2021 Balance Sheet'!$B$7:$O$1335,'2021 Balance Sheet'!J$2, FALSE),0)</f>
        <v>0</v>
      </c>
      <c r="AJ927" s="199">
        <f>IFERROR(VLOOKUP('SAP Data'!$C927,'2021 Balance Sheet'!$B$7:$O$1335,'2021 Balance Sheet'!K$2, FALSE),0)</f>
        <v>0</v>
      </c>
      <c r="AK927" s="199">
        <f>IFERROR(VLOOKUP('SAP Data'!$C927,'2021 Balance Sheet'!$B$7:$O$1335,'2021 Balance Sheet'!L$2, FALSE),0)</f>
        <v>0</v>
      </c>
      <c r="AL927" s="199">
        <f>IFERROR(VLOOKUP('SAP Data'!$C927,'2021 Balance Sheet'!$B$7:$O$1335,'2021 Balance Sheet'!M$2, FALSE),0)</f>
        <v>0</v>
      </c>
      <c r="AM927" s="199">
        <f>IFERROR(VLOOKUP('SAP Data'!$C927,'2021 Balance Sheet'!$B$7:$O$1335,'2021 Balance Sheet'!N$2, FALSE),0)</f>
        <v>0</v>
      </c>
      <c r="AN927" s="199">
        <f>IFERROR(VLOOKUP('SAP Data'!$C927,'2021 Balance Sheet'!$B$7:$O$1335,'2021 Balance Sheet'!O$2, FALSE),0)</f>
        <v>0</v>
      </c>
      <c r="AO927" s="198">
        <f t="shared" si="30"/>
        <v>0</v>
      </c>
    </row>
    <row r="928" spans="1:41" ht="15.75" thickBot="1" x14ac:dyDescent="0.3">
      <c r="A928" s="26" t="str">
        <f t="shared" si="31"/>
        <v>506806</v>
      </c>
      <c r="B928" s="150" t="s">
        <v>3447</v>
      </c>
      <c r="C928" s="153" t="s">
        <v>3448</v>
      </c>
      <c r="D928" s="125"/>
      <c r="E928" s="139"/>
      <c r="F928" s="139"/>
      <c r="G928" s="139"/>
      <c r="H928" s="139"/>
      <c r="I928" s="139"/>
      <c r="J928" s="139"/>
      <c r="K928" s="139"/>
      <c r="L928" s="139"/>
      <c r="M928" s="139"/>
      <c r="N928" s="139"/>
      <c r="O928" s="139"/>
      <c r="P928" s="139"/>
      <c r="Q928" s="199">
        <v>0</v>
      </c>
      <c r="R928" s="199">
        <v>0</v>
      </c>
      <c r="S928" s="199">
        <v>0</v>
      </c>
      <c r="T928" s="199">
        <v>0</v>
      </c>
      <c r="U928" s="199">
        <v>0</v>
      </c>
      <c r="V928" s="199">
        <v>0</v>
      </c>
      <c r="W928" s="199">
        <v>0</v>
      </c>
      <c r="X928" s="199">
        <v>0</v>
      </c>
      <c r="Y928" s="199">
        <v>0</v>
      </c>
      <c r="Z928" s="199">
        <v>0</v>
      </c>
      <c r="AA928" s="199">
        <v>0</v>
      </c>
      <c r="AB928" s="199">
        <v>0</v>
      </c>
      <c r="AC928" s="199">
        <f>IFERROR(VLOOKUP('SAP Data'!$C928,'2021 Balance Sheet'!$B$7:$O$1335,'2021 Balance Sheet'!D$2, FALSE),0)</f>
        <v>0</v>
      </c>
      <c r="AD928" s="199">
        <f>IFERROR(VLOOKUP('SAP Data'!$C928,'2021 Balance Sheet'!$B$7:$O$1335,'2021 Balance Sheet'!E$2, FALSE),0)</f>
        <v>0</v>
      </c>
      <c r="AE928" s="199">
        <f>IFERROR(VLOOKUP('SAP Data'!$C928,'2021 Balance Sheet'!$B$7:$O$1335,'2021 Balance Sheet'!F$2, FALSE),0)</f>
        <v>0</v>
      </c>
      <c r="AF928" s="199">
        <f>IFERROR(VLOOKUP('SAP Data'!$C928,'2021 Balance Sheet'!$B$7:$O$1335,'2021 Balance Sheet'!G$2, FALSE),0)</f>
        <v>0</v>
      </c>
      <c r="AG928" s="199">
        <f>IFERROR(VLOOKUP('SAP Data'!$C928,'2021 Balance Sheet'!$B$7:$O$1335,'2021 Balance Sheet'!H$2, FALSE),0)</f>
        <v>0</v>
      </c>
      <c r="AH928" s="199">
        <f>IFERROR(VLOOKUP('SAP Data'!$C928,'2021 Balance Sheet'!$B$7:$O$1335,'2021 Balance Sheet'!I$2, FALSE),0)</f>
        <v>0</v>
      </c>
      <c r="AI928" s="199">
        <f>IFERROR(VLOOKUP('SAP Data'!$C928,'2021 Balance Sheet'!$B$7:$O$1335,'2021 Balance Sheet'!J$2, FALSE),0)</f>
        <v>0</v>
      </c>
      <c r="AJ928" s="199">
        <f>IFERROR(VLOOKUP('SAP Data'!$C928,'2021 Balance Sheet'!$B$7:$O$1335,'2021 Balance Sheet'!K$2, FALSE),0)</f>
        <v>0</v>
      </c>
      <c r="AK928" s="199">
        <f>IFERROR(VLOOKUP('SAP Data'!$C928,'2021 Balance Sheet'!$B$7:$O$1335,'2021 Balance Sheet'!L$2, FALSE),0)</f>
        <v>0</v>
      </c>
      <c r="AL928" s="199">
        <f>IFERROR(VLOOKUP('SAP Data'!$C928,'2021 Balance Sheet'!$B$7:$O$1335,'2021 Balance Sheet'!M$2, FALSE),0)</f>
        <v>0</v>
      </c>
      <c r="AM928" s="199">
        <f>IFERROR(VLOOKUP('SAP Data'!$C928,'2021 Balance Sheet'!$B$7:$O$1335,'2021 Balance Sheet'!N$2, FALSE),0)</f>
        <v>0</v>
      </c>
      <c r="AN928" s="199">
        <f>IFERROR(VLOOKUP('SAP Data'!$C928,'2021 Balance Sheet'!$B$7:$O$1335,'2021 Balance Sheet'!O$2, FALSE),0)</f>
        <v>0</v>
      </c>
      <c r="AO928" s="198">
        <f t="shared" si="30"/>
        <v>0</v>
      </c>
    </row>
    <row r="929" spans="1:41" ht="15.75" thickBot="1" x14ac:dyDescent="0.3">
      <c r="A929" s="26" t="str">
        <f t="shared" si="31"/>
        <v>506810</v>
      </c>
      <c r="B929" s="150" t="s">
        <v>1992</v>
      </c>
      <c r="C929" s="153" t="s">
        <v>1993</v>
      </c>
      <c r="D929" s="125" t="s">
        <v>1657</v>
      </c>
      <c r="E929" s="140">
        <v>-98729.12</v>
      </c>
      <c r="F929" s="140">
        <v>-122572.79</v>
      </c>
      <c r="G929" s="140">
        <v>-248786.23</v>
      </c>
      <c r="H929" s="140">
        <v>-391552.44</v>
      </c>
      <c r="I929" s="140">
        <v>-441600.37</v>
      </c>
      <c r="J929" s="140">
        <v>-584670.61</v>
      </c>
      <c r="K929" s="140">
        <v>-640742.72</v>
      </c>
      <c r="L929" s="140">
        <v>-724694.09</v>
      </c>
      <c r="M929" s="140">
        <v>-797351.81</v>
      </c>
      <c r="N929" s="140">
        <v>-905898.48</v>
      </c>
      <c r="O929" s="140">
        <v>-963081.68</v>
      </c>
      <c r="P929" s="140">
        <v>-1042277.6</v>
      </c>
      <c r="Q929" s="199">
        <v>-82560.62</v>
      </c>
      <c r="R929" s="199">
        <v>-186022.33</v>
      </c>
      <c r="S929" s="199">
        <v>-249078.97</v>
      </c>
      <c r="T929" s="199">
        <v>-381856.57</v>
      </c>
      <c r="U929" s="199">
        <v>-422935.97</v>
      </c>
      <c r="V929" s="199">
        <v>-518656.39</v>
      </c>
      <c r="W929" s="199">
        <v>-590663.59</v>
      </c>
      <c r="X929" s="199">
        <v>-716262.8</v>
      </c>
      <c r="Y929" s="199">
        <v>-723239.71</v>
      </c>
      <c r="Z929" s="199">
        <v>-740746.51</v>
      </c>
      <c r="AA929" s="199">
        <v>-829388.08</v>
      </c>
      <c r="AB929" s="199">
        <v>-886267.48</v>
      </c>
      <c r="AC929" s="199">
        <f>IFERROR(VLOOKUP('SAP Data'!$C929,'2021 Balance Sheet'!$B$7:$O$1335,'2021 Balance Sheet'!D$2, FALSE),0)</f>
        <v>-56800.79</v>
      </c>
      <c r="AD929" s="199">
        <f>IFERROR(VLOOKUP('SAP Data'!$C929,'2021 Balance Sheet'!$B$7:$O$1335,'2021 Balance Sheet'!E$2, FALSE),0)</f>
        <v>-284863.23</v>
      </c>
      <c r="AE929" s="199">
        <f>IFERROR(VLOOKUP('SAP Data'!$C929,'2021 Balance Sheet'!$B$7:$O$1335,'2021 Balance Sheet'!F$2, FALSE),0)</f>
        <v>-417644.59</v>
      </c>
      <c r="AF929" s="199">
        <f>IFERROR(VLOOKUP('SAP Data'!$C929,'2021 Balance Sheet'!$B$7:$O$1335,'2021 Balance Sheet'!G$2, FALSE),0)</f>
        <v>-628615.48</v>
      </c>
      <c r="AG929" s="199">
        <f>IFERROR(VLOOKUP('SAP Data'!$C929,'2021 Balance Sheet'!$B$7:$O$1335,'2021 Balance Sheet'!H$2, FALSE),0)</f>
        <v>-802884.41</v>
      </c>
      <c r="AH929" s="199">
        <f>IFERROR(VLOOKUP('SAP Data'!$C929,'2021 Balance Sheet'!$B$7:$O$1335,'2021 Balance Sheet'!I$2, FALSE),0)</f>
        <v>-895500.94</v>
      </c>
      <c r="AI929" s="199">
        <f>IFERROR(VLOOKUP('SAP Data'!$C929,'2021 Balance Sheet'!$B$7:$O$1335,'2021 Balance Sheet'!J$2, FALSE),0)</f>
        <v>-998552.08</v>
      </c>
      <c r="AJ929" s="199">
        <f>IFERROR(VLOOKUP('SAP Data'!$C929,'2021 Balance Sheet'!$B$7:$O$1335,'2021 Balance Sheet'!K$2, FALSE),0)</f>
        <v>-1078227.44</v>
      </c>
      <c r="AK929" s="199">
        <f>IFERROR(VLOOKUP('SAP Data'!$C929,'2021 Balance Sheet'!$B$7:$O$1335,'2021 Balance Sheet'!L$2, FALSE),0)</f>
        <v>-1314744.3500000001</v>
      </c>
      <c r="AL929" s="199">
        <f>IFERROR(VLOOKUP('SAP Data'!$C929,'2021 Balance Sheet'!$B$7:$O$1335,'2021 Balance Sheet'!M$2, FALSE),0)</f>
        <v>-1448458.37</v>
      </c>
      <c r="AM929" s="199">
        <f>IFERROR(VLOOKUP('SAP Data'!$C929,'2021 Balance Sheet'!$B$7:$O$1335,'2021 Balance Sheet'!N$2, FALSE),0)</f>
        <v>-1542445.61</v>
      </c>
      <c r="AN929" s="199">
        <f>IFERROR(VLOOKUP('SAP Data'!$C929,'2021 Balance Sheet'!$B$7:$O$1335,'2021 Balance Sheet'!O$2, FALSE),0)</f>
        <v>-1634266.84</v>
      </c>
      <c r="AO929" s="198">
        <f t="shared" si="30"/>
        <v>-886267.48</v>
      </c>
    </row>
    <row r="930" spans="1:41" ht="15.75" thickBot="1" x14ac:dyDescent="0.3">
      <c r="A930" s="26" t="str">
        <f t="shared" si="31"/>
        <v>506900</v>
      </c>
      <c r="B930" s="150" t="s">
        <v>3449</v>
      </c>
      <c r="C930" s="153" t="s">
        <v>3450</v>
      </c>
      <c r="D930" s="125"/>
      <c r="E930" s="140"/>
      <c r="F930" s="140"/>
      <c r="G930" s="140"/>
      <c r="H930" s="140"/>
      <c r="I930" s="140"/>
      <c r="J930" s="140"/>
      <c r="K930" s="140"/>
      <c r="L930" s="140"/>
      <c r="M930" s="140"/>
      <c r="N930" s="140"/>
      <c r="O930" s="140"/>
      <c r="P930" s="140"/>
      <c r="Q930" s="199">
        <v>0</v>
      </c>
      <c r="R930" s="199">
        <v>0</v>
      </c>
      <c r="S930" s="199">
        <v>0</v>
      </c>
      <c r="T930" s="199">
        <v>0</v>
      </c>
      <c r="U930" s="199">
        <v>0</v>
      </c>
      <c r="V930" s="199">
        <v>0</v>
      </c>
      <c r="W930" s="199">
        <v>0</v>
      </c>
      <c r="X930" s="199">
        <v>0</v>
      </c>
      <c r="Y930" s="199">
        <v>0</v>
      </c>
      <c r="Z930" s="199">
        <v>0</v>
      </c>
      <c r="AA930" s="199">
        <v>0</v>
      </c>
      <c r="AB930" s="199">
        <v>0</v>
      </c>
      <c r="AC930" s="199">
        <f>IFERROR(VLOOKUP('SAP Data'!$C930,'2021 Balance Sheet'!$B$7:$O$1335,'2021 Balance Sheet'!D$2, FALSE),0)</f>
        <v>0</v>
      </c>
      <c r="AD930" s="199">
        <f>IFERROR(VLOOKUP('SAP Data'!$C930,'2021 Balance Sheet'!$B$7:$O$1335,'2021 Balance Sheet'!E$2, FALSE),0)</f>
        <v>0</v>
      </c>
      <c r="AE930" s="199">
        <f>IFERROR(VLOOKUP('SAP Data'!$C930,'2021 Balance Sheet'!$B$7:$O$1335,'2021 Balance Sheet'!F$2, FALSE),0)</f>
        <v>0</v>
      </c>
      <c r="AF930" s="199">
        <f>IFERROR(VLOOKUP('SAP Data'!$C930,'2021 Balance Sheet'!$B$7:$O$1335,'2021 Balance Sheet'!G$2, FALSE),0)</f>
        <v>0</v>
      </c>
      <c r="AG930" s="199">
        <f>IFERROR(VLOOKUP('SAP Data'!$C930,'2021 Balance Sheet'!$B$7:$O$1335,'2021 Balance Sheet'!H$2, FALSE),0)</f>
        <v>0</v>
      </c>
      <c r="AH930" s="199">
        <f>IFERROR(VLOOKUP('SAP Data'!$C930,'2021 Balance Sheet'!$B$7:$O$1335,'2021 Balance Sheet'!I$2, FALSE),0)</f>
        <v>0</v>
      </c>
      <c r="AI930" s="199">
        <f>IFERROR(VLOOKUP('SAP Data'!$C930,'2021 Balance Sheet'!$B$7:$O$1335,'2021 Balance Sheet'!J$2, FALSE),0)</f>
        <v>0</v>
      </c>
      <c r="AJ930" s="199">
        <f>IFERROR(VLOOKUP('SAP Data'!$C930,'2021 Balance Sheet'!$B$7:$O$1335,'2021 Balance Sheet'!K$2, FALSE),0)</f>
        <v>0</v>
      </c>
      <c r="AK930" s="199">
        <f>IFERROR(VLOOKUP('SAP Data'!$C930,'2021 Balance Sheet'!$B$7:$O$1335,'2021 Balance Sheet'!L$2, FALSE),0)</f>
        <v>0</v>
      </c>
      <c r="AL930" s="199">
        <f>IFERROR(VLOOKUP('SAP Data'!$C930,'2021 Balance Sheet'!$B$7:$O$1335,'2021 Balance Sheet'!M$2, FALSE),0)</f>
        <v>0</v>
      </c>
      <c r="AM930" s="199">
        <f>IFERROR(VLOOKUP('SAP Data'!$C930,'2021 Balance Sheet'!$B$7:$O$1335,'2021 Balance Sheet'!N$2, FALSE),0)</f>
        <v>0</v>
      </c>
      <c r="AN930" s="199">
        <f>IFERROR(VLOOKUP('SAP Data'!$C930,'2021 Balance Sheet'!$B$7:$O$1335,'2021 Balance Sheet'!O$2, FALSE),0)</f>
        <v>0</v>
      </c>
      <c r="AO930" s="198">
        <f t="shared" si="30"/>
        <v>0</v>
      </c>
    </row>
    <row r="931" spans="1:41" ht="15.75" thickBot="1" x14ac:dyDescent="0.3">
      <c r="A931" s="26" t="str">
        <f t="shared" si="31"/>
        <v>507000</v>
      </c>
      <c r="B931" s="150" t="s">
        <v>1994</v>
      </c>
      <c r="C931" s="153" t="s">
        <v>1995</v>
      </c>
      <c r="D931" s="125" t="s">
        <v>1657</v>
      </c>
      <c r="E931" s="139">
        <v>132924.14000000001</v>
      </c>
      <c r="F931" s="139">
        <v>286723.90999999997</v>
      </c>
      <c r="G931" s="139">
        <v>467341.37</v>
      </c>
      <c r="H931" s="139">
        <v>563993.59999999998</v>
      </c>
      <c r="I931" s="139">
        <v>930720.71</v>
      </c>
      <c r="J931" s="139">
        <v>1246736.83</v>
      </c>
      <c r="K931" s="139">
        <v>1391663.36</v>
      </c>
      <c r="L931" s="139">
        <v>1669411.82</v>
      </c>
      <c r="M931" s="139">
        <v>1932190.3</v>
      </c>
      <c r="N931" s="139">
        <v>2203041.8199999998</v>
      </c>
      <c r="O931" s="139">
        <v>2491342.4700000002</v>
      </c>
      <c r="P931" s="139">
        <v>2623689.06</v>
      </c>
      <c r="Q931" s="199">
        <v>262171.78999999998</v>
      </c>
      <c r="R931" s="199">
        <v>354315.08</v>
      </c>
      <c r="S931" s="199">
        <v>793384.45</v>
      </c>
      <c r="T931" s="199">
        <v>1106751.8400000001</v>
      </c>
      <c r="U931" s="199">
        <v>1247516.46</v>
      </c>
      <c r="V931" s="199">
        <v>1323550.0900000001</v>
      </c>
      <c r="W931" s="199">
        <v>1367287.87</v>
      </c>
      <c r="X931" s="199">
        <v>1408455.05</v>
      </c>
      <c r="Y931" s="199">
        <v>1649690.71</v>
      </c>
      <c r="Z931" s="199">
        <v>1994636.07</v>
      </c>
      <c r="AA931" s="199">
        <v>2229436.2799999998</v>
      </c>
      <c r="AB931" s="199">
        <v>2373731.88</v>
      </c>
      <c r="AC931" s="199">
        <f>IFERROR(VLOOKUP('SAP Data'!$C931,'2021 Balance Sheet'!$B$7:$O$1335,'2021 Balance Sheet'!D$2, FALSE),0)</f>
        <v>28543.85</v>
      </c>
      <c r="AD931" s="199">
        <f>IFERROR(VLOOKUP('SAP Data'!$C931,'2021 Balance Sheet'!$B$7:$O$1335,'2021 Balance Sheet'!E$2, FALSE),0)</f>
        <v>192748.49</v>
      </c>
      <c r="AE931" s="199">
        <f>IFERROR(VLOOKUP('SAP Data'!$C931,'2021 Balance Sheet'!$B$7:$O$1335,'2021 Balance Sheet'!F$2, FALSE),0)</f>
        <v>423647.65</v>
      </c>
      <c r="AF931" s="199">
        <f>IFERROR(VLOOKUP('SAP Data'!$C931,'2021 Balance Sheet'!$B$7:$O$1335,'2021 Balance Sheet'!G$2, FALSE),0)</f>
        <v>715497.44</v>
      </c>
      <c r="AG931" s="199">
        <f>IFERROR(VLOOKUP('SAP Data'!$C931,'2021 Balance Sheet'!$B$7:$O$1335,'2021 Balance Sheet'!H$2, FALSE),0)</f>
        <v>915088.09</v>
      </c>
      <c r="AH931" s="199">
        <f>IFERROR(VLOOKUP('SAP Data'!$C931,'2021 Balance Sheet'!$B$7:$O$1335,'2021 Balance Sheet'!I$2, FALSE),0)</f>
        <v>1066960.96</v>
      </c>
      <c r="AI931" s="199">
        <f>IFERROR(VLOOKUP('SAP Data'!$C931,'2021 Balance Sheet'!$B$7:$O$1335,'2021 Balance Sheet'!J$2, FALSE),0)</f>
        <v>1149621.99</v>
      </c>
      <c r="AJ931" s="199">
        <f>IFERROR(VLOOKUP('SAP Data'!$C931,'2021 Balance Sheet'!$B$7:$O$1335,'2021 Balance Sheet'!K$2, FALSE),0)</f>
        <v>1295265.2</v>
      </c>
      <c r="AK931" s="199">
        <f>IFERROR(VLOOKUP('SAP Data'!$C931,'2021 Balance Sheet'!$B$7:$O$1335,'2021 Balance Sheet'!L$2, FALSE),0)</f>
        <v>1397772.43</v>
      </c>
      <c r="AL931" s="199">
        <f>IFERROR(VLOOKUP('SAP Data'!$C931,'2021 Balance Sheet'!$B$7:$O$1335,'2021 Balance Sheet'!M$2, FALSE),0)</f>
        <v>1762403.19</v>
      </c>
      <c r="AM931" s="199">
        <f>IFERROR(VLOOKUP('SAP Data'!$C931,'2021 Balance Sheet'!$B$7:$O$1335,'2021 Balance Sheet'!N$2, FALSE),0)</f>
        <v>1827194.98</v>
      </c>
      <c r="AN931" s="199">
        <f>IFERROR(VLOOKUP('SAP Data'!$C931,'2021 Balance Sheet'!$B$7:$O$1335,'2021 Balance Sheet'!O$2, FALSE),0)</f>
        <v>1496829.47</v>
      </c>
      <c r="AO931" s="198">
        <f t="shared" si="30"/>
        <v>2373731.88</v>
      </c>
    </row>
    <row r="932" spans="1:41" ht="15.75" thickBot="1" x14ac:dyDescent="0.3">
      <c r="A932" s="26" t="str">
        <f t="shared" si="31"/>
        <v>507100</v>
      </c>
      <c r="B932" s="150" t="s">
        <v>1996</v>
      </c>
      <c r="C932" s="153" t="s">
        <v>1997</v>
      </c>
      <c r="D932" s="125" t="s">
        <v>1657</v>
      </c>
      <c r="E932" s="140">
        <v>0</v>
      </c>
      <c r="F932" s="140">
        <v>0</v>
      </c>
      <c r="G932" s="140">
        <v>3208.11</v>
      </c>
      <c r="H932" s="140">
        <v>35000</v>
      </c>
      <c r="I932" s="140">
        <v>16561.54</v>
      </c>
      <c r="J932" s="140">
        <v>16561.54</v>
      </c>
      <c r="K932" s="140">
        <v>614994.87</v>
      </c>
      <c r="L932" s="140">
        <v>614994.87</v>
      </c>
      <c r="M932" s="140">
        <v>634374.87</v>
      </c>
      <c r="N932" s="140">
        <v>634374.87</v>
      </c>
      <c r="O932" s="140">
        <v>634374.87</v>
      </c>
      <c r="P932" s="140">
        <v>1269374.8700000001</v>
      </c>
      <c r="Q932" s="199">
        <v>0</v>
      </c>
      <c r="R932" s="199">
        <v>68999.990000000005</v>
      </c>
      <c r="S932" s="199">
        <v>125000</v>
      </c>
      <c r="T932" s="199">
        <v>125000</v>
      </c>
      <c r="U932" s="199">
        <v>120465.04</v>
      </c>
      <c r="V932" s="199">
        <v>120465.04</v>
      </c>
      <c r="W932" s="199">
        <v>120465.04</v>
      </c>
      <c r="X932" s="199">
        <v>120465.04</v>
      </c>
      <c r="Y932" s="199">
        <v>120465.04</v>
      </c>
      <c r="Z932" s="199">
        <v>120465.04</v>
      </c>
      <c r="AA932" s="199">
        <v>120465.04</v>
      </c>
      <c r="AB932" s="199">
        <v>170465.04</v>
      </c>
      <c r="AC932" s="199">
        <f>IFERROR(VLOOKUP('SAP Data'!$C932,'2021 Balance Sheet'!$B$7:$O$1335,'2021 Balance Sheet'!D$2, FALSE),0)</f>
        <v>0</v>
      </c>
      <c r="AD932" s="199">
        <f>IFERROR(VLOOKUP('SAP Data'!$C932,'2021 Balance Sheet'!$B$7:$O$1335,'2021 Balance Sheet'!E$2, FALSE),0)</f>
        <v>0</v>
      </c>
      <c r="AE932" s="199">
        <f>IFERROR(VLOOKUP('SAP Data'!$C932,'2021 Balance Sheet'!$B$7:$O$1335,'2021 Balance Sheet'!F$2, FALSE),0)</f>
        <v>360000</v>
      </c>
      <c r="AF932" s="199">
        <f>IFERROR(VLOOKUP('SAP Data'!$C932,'2021 Balance Sheet'!$B$7:$O$1335,'2021 Balance Sheet'!G$2, FALSE),0)</f>
        <v>610000</v>
      </c>
      <c r="AG932" s="199">
        <f>IFERROR(VLOOKUP('SAP Data'!$C932,'2021 Balance Sheet'!$B$7:$O$1335,'2021 Balance Sheet'!H$2, FALSE),0)</f>
        <v>610000</v>
      </c>
      <c r="AH932" s="199">
        <f>IFERROR(VLOOKUP('SAP Data'!$C932,'2021 Balance Sheet'!$B$7:$O$1335,'2021 Balance Sheet'!I$2, FALSE),0)</f>
        <v>610000</v>
      </c>
      <c r="AI932" s="199">
        <f>IFERROR(VLOOKUP('SAP Data'!$C932,'2021 Balance Sheet'!$B$7:$O$1335,'2021 Balance Sheet'!J$2, FALSE),0)</f>
        <v>610000</v>
      </c>
      <c r="AJ932" s="199">
        <f>IFERROR(VLOOKUP('SAP Data'!$C932,'2021 Balance Sheet'!$B$7:$O$1335,'2021 Balance Sheet'!K$2, FALSE),0)</f>
        <v>617500</v>
      </c>
      <c r="AK932" s="199">
        <f>IFERROR(VLOOKUP('SAP Data'!$C932,'2021 Balance Sheet'!$B$7:$O$1335,'2021 Balance Sheet'!L$2, FALSE),0)</f>
        <v>617500</v>
      </c>
      <c r="AL932" s="199">
        <f>IFERROR(VLOOKUP('SAP Data'!$C932,'2021 Balance Sheet'!$B$7:$O$1335,'2021 Balance Sheet'!M$2, FALSE),0)</f>
        <v>666900</v>
      </c>
      <c r="AM932" s="199">
        <f>IFERROR(VLOOKUP('SAP Data'!$C932,'2021 Balance Sheet'!$B$7:$O$1335,'2021 Balance Sheet'!N$2, FALSE),0)</f>
        <v>666900</v>
      </c>
      <c r="AN932" s="199">
        <f>IFERROR(VLOOKUP('SAP Data'!$C932,'2021 Balance Sheet'!$B$7:$O$1335,'2021 Balance Sheet'!O$2, FALSE),0)</f>
        <v>1521880</v>
      </c>
      <c r="AO932" s="198">
        <f t="shared" si="30"/>
        <v>170465.04</v>
      </c>
    </row>
    <row r="933" spans="1:41" ht="15.75" thickBot="1" x14ac:dyDescent="0.3">
      <c r="A933" s="26" t="str">
        <f t="shared" si="31"/>
        <v>507400</v>
      </c>
      <c r="B933" s="150" t="s">
        <v>1998</v>
      </c>
      <c r="C933" s="153" t="s">
        <v>1999</v>
      </c>
      <c r="D933" s="125" t="s">
        <v>1657</v>
      </c>
      <c r="E933" s="139">
        <v>460292</v>
      </c>
      <c r="F933" s="139">
        <v>477109</v>
      </c>
      <c r="G933" s="139">
        <v>493926</v>
      </c>
      <c r="H933" s="139">
        <v>954218</v>
      </c>
      <c r="I933" s="139">
        <v>954218</v>
      </c>
      <c r="J933" s="139">
        <v>954218</v>
      </c>
      <c r="K933" s="139">
        <v>1400393</v>
      </c>
      <c r="L933" s="139">
        <v>1400393</v>
      </c>
      <c r="M933" s="139">
        <v>1400393</v>
      </c>
      <c r="N933" s="139">
        <v>1869068</v>
      </c>
      <c r="O933" s="139">
        <v>1869068</v>
      </c>
      <c r="P933" s="139">
        <v>1903718</v>
      </c>
      <c r="Q933" s="199">
        <v>524250</v>
      </c>
      <c r="R933" s="199">
        <v>524250</v>
      </c>
      <c r="S933" s="199">
        <v>524250</v>
      </c>
      <c r="T933" s="199">
        <v>1048500</v>
      </c>
      <c r="U933" s="199">
        <v>1048500</v>
      </c>
      <c r="V933" s="199">
        <v>1048500</v>
      </c>
      <c r="W933" s="199">
        <v>1563188</v>
      </c>
      <c r="X933" s="199">
        <v>1563188</v>
      </c>
      <c r="Y933" s="199">
        <v>1563188</v>
      </c>
      <c r="Z933" s="199">
        <v>2074500.5</v>
      </c>
      <c r="AA933" s="199">
        <v>2074500.5</v>
      </c>
      <c r="AB933" s="199">
        <v>2074500.5</v>
      </c>
      <c r="AC933" s="199">
        <f>IFERROR(VLOOKUP('SAP Data'!$C933,'2021 Balance Sheet'!$B$7:$O$1335,'2021 Balance Sheet'!D$2, FALSE),0)</f>
        <v>474300</v>
      </c>
      <c r="AD933" s="199">
        <f>IFERROR(VLOOKUP('SAP Data'!$C933,'2021 Balance Sheet'!$B$7:$O$1335,'2021 Balance Sheet'!E$2, FALSE),0)</f>
        <v>554175</v>
      </c>
      <c r="AE933" s="199">
        <f>IFERROR(VLOOKUP('SAP Data'!$C933,'2021 Balance Sheet'!$B$7:$O$1335,'2021 Balance Sheet'!F$2, FALSE),0)</f>
        <v>554175</v>
      </c>
      <c r="AF933" s="199">
        <f>IFERROR(VLOOKUP('SAP Data'!$C933,'2021 Balance Sheet'!$B$7:$O$1335,'2021 Balance Sheet'!G$2, FALSE),0)</f>
        <v>1156275</v>
      </c>
      <c r="AG933" s="199">
        <f>IFERROR(VLOOKUP('SAP Data'!$C933,'2021 Balance Sheet'!$B$7:$O$1335,'2021 Balance Sheet'!H$2, FALSE),0)</f>
        <v>1156275</v>
      </c>
      <c r="AH933" s="199">
        <f>IFERROR(VLOOKUP('SAP Data'!$C933,'2021 Balance Sheet'!$B$7:$O$1335,'2021 Balance Sheet'!I$2, FALSE),0)</f>
        <v>1156275</v>
      </c>
      <c r="AI933" s="199">
        <f>IFERROR(VLOOKUP('SAP Data'!$C933,'2021 Balance Sheet'!$B$7:$O$1335,'2021 Balance Sheet'!J$2, FALSE),0)</f>
        <v>1630575</v>
      </c>
      <c r="AJ933" s="199">
        <f>IFERROR(VLOOKUP('SAP Data'!$C933,'2021 Balance Sheet'!$B$7:$O$1335,'2021 Balance Sheet'!K$2, FALSE),0)</f>
        <v>1630575</v>
      </c>
      <c r="AK933" s="199">
        <f>IFERROR(VLOOKUP('SAP Data'!$C933,'2021 Balance Sheet'!$B$7:$O$1335,'2021 Balance Sheet'!L$2, FALSE),0)</f>
        <v>1630575</v>
      </c>
      <c r="AL933" s="199">
        <f>IFERROR(VLOOKUP('SAP Data'!$C933,'2021 Balance Sheet'!$B$7:$O$1335,'2021 Balance Sheet'!M$2, FALSE),0)</f>
        <v>2131824.2599999998</v>
      </c>
      <c r="AM933" s="199">
        <f>IFERROR(VLOOKUP('SAP Data'!$C933,'2021 Balance Sheet'!$B$7:$O$1335,'2021 Balance Sheet'!N$2, FALSE),0)</f>
        <v>2131824.2599999998</v>
      </c>
      <c r="AN933" s="199">
        <f>IFERROR(VLOOKUP('SAP Data'!$C933,'2021 Balance Sheet'!$B$7:$O$1335,'2021 Balance Sheet'!O$2, FALSE),0)</f>
        <v>2131824.2599999998</v>
      </c>
      <c r="AO933" s="198">
        <f t="shared" si="30"/>
        <v>2074500.5</v>
      </c>
    </row>
    <row r="934" spans="1:41" ht="15.75" thickBot="1" x14ac:dyDescent="0.3">
      <c r="A934" s="26" t="str">
        <f t="shared" si="31"/>
        <v>507500</v>
      </c>
      <c r="B934" s="150" t="s">
        <v>2000</v>
      </c>
      <c r="C934" s="153" t="s">
        <v>2001</v>
      </c>
      <c r="D934" s="125" t="s">
        <v>1657</v>
      </c>
      <c r="E934" s="140">
        <v>57399.57</v>
      </c>
      <c r="F934" s="140">
        <v>84540.75</v>
      </c>
      <c r="G934" s="140">
        <v>121661.47</v>
      </c>
      <c r="H934" s="140">
        <v>289139.78999999998</v>
      </c>
      <c r="I934" s="140">
        <v>313244.37</v>
      </c>
      <c r="J934" s="140">
        <v>375401.48</v>
      </c>
      <c r="K934" s="140">
        <v>400535.2</v>
      </c>
      <c r="L934" s="140">
        <v>427609.79</v>
      </c>
      <c r="M934" s="140">
        <v>457385.74</v>
      </c>
      <c r="N934" s="140">
        <v>475643.44</v>
      </c>
      <c r="O934" s="140">
        <v>503188.31</v>
      </c>
      <c r="P934" s="140">
        <v>562174.86</v>
      </c>
      <c r="Q934" s="199">
        <v>11088.71</v>
      </c>
      <c r="R934" s="199">
        <v>35481.339999999997</v>
      </c>
      <c r="S934" s="199">
        <v>146262.54999999999</v>
      </c>
      <c r="T934" s="199">
        <v>73992.59</v>
      </c>
      <c r="U934" s="199">
        <v>71542.59</v>
      </c>
      <c r="V934" s="199">
        <v>142594.15</v>
      </c>
      <c r="W934" s="199">
        <v>157435.34</v>
      </c>
      <c r="X934" s="199">
        <v>166201.34</v>
      </c>
      <c r="Y934" s="199">
        <v>222588.08</v>
      </c>
      <c r="Z934" s="199">
        <v>234572.08</v>
      </c>
      <c r="AA934" s="199">
        <v>263393.46000000002</v>
      </c>
      <c r="AB934" s="199">
        <v>274169.46000000002</v>
      </c>
      <c r="AC934" s="199">
        <f>IFERROR(VLOOKUP('SAP Data'!$C934,'2021 Balance Sheet'!$B$7:$O$1335,'2021 Balance Sheet'!D$2, FALSE),0)</f>
        <v>24501.46</v>
      </c>
      <c r="AD934" s="199">
        <f>IFERROR(VLOOKUP('SAP Data'!$C934,'2021 Balance Sheet'!$B$7:$O$1335,'2021 Balance Sheet'!E$2, FALSE),0)</f>
        <v>35946.01</v>
      </c>
      <c r="AE934" s="199">
        <f>IFERROR(VLOOKUP('SAP Data'!$C934,'2021 Balance Sheet'!$B$7:$O$1335,'2021 Balance Sheet'!F$2, FALSE),0)</f>
        <v>57473.05</v>
      </c>
      <c r="AF934" s="199">
        <f>IFERROR(VLOOKUP('SAP Data'!$C934,'2021 Balance Sheet'!$B$7:$O$1335,'2021 Balance Sheet'!G$2, FALSE),0)</f>
        <v>169857.6</v>
      </c>
      <c r="AG934" s="199">
        <f>IFERROR(VLOOKUP('SAP Data'!$C934,'2021 Balance Sheet'!$B$7:$O$1335,'2021 Balance Sheet'!H$2, FALSE),0)</f>
        <v>277857.59999999998</v>
      </c>
      <c r="AH934" s="199">
        <f>IFERROR(VLOOKUP('SAP Data'!$C934,'2021 Balance Sheet'!$B$7:$O$1335,'2021 Balance Sheet'!I$2, FALSE),0)</f>
        <v>288914.32</v>
      </c>
      <c r="AI934" s="199">
        <f>IFERROR(VLOOKUP('SAP Data'!$C934,'2021 Balance Sheet'!$B$7:$O$1335,'2021 Balance Sheet'!J$2, FALSE),0)</f>
        <v>322346.38</v>
      </c>
      <c r="AJ934" s="199">
        <f>IFERROR(VLOOKUP('SAP Data'!$C934,'2021 Balance Sheet'!$B$7:$O$1335,'2021 Balance Sheet'!K$2, FALSE),0)</f>
        <v>344426.36</v>
      </c>
      <c r="AK934" s="199">
        <f>IFERROR(VLOOKUP('SAP Data'!$C934,'2021 Balance Sheet'!$B$7:$O$1335,'2021 Balance Sheet'!L$2, FALSE),0)</f>
        <v>357176.36</v>
      </c>
      <c r="AL934" s="199">
        <f>IFERROR(VLOOKUP('SAP Data'!$C934,'2021 Balance Sheet'!$B$7:$O$1335,'2021 Balance Sheet'!M$2, FALSE),0)</f>
        <v>372301.59</v>
      </c>
      <c r="AM934" s="199">
        <f>IFERROR(VLOOKUP('SAP Data'!$C934,'2021 Balance Sheet'!$B$7:$O$1335,'2021 Balance Sheet'!N$2, FALSE),0)</f>
        <v>415889.55</v>
      </c>
      <c r="AN934" s="199">
        <f>IFERROR(VLOOKUP('SAP Data'!$C934,'2021 Balance Sheet'!$B$7:$O$1335,'2021 Balance Sheet'!O$2, FALSE),0)</f>
        <v>466307.61</v>
      </c>
      <c r="AO934" s="198">
        <f t="shared" ref="AO934:AO997" si="32">AB934</f>
        <v>274169.46000000002</v>
      </c>
    </row>
    <row r="935" spans="1:41" ht="15.75" thickBot="1" x14ac:dyDescent="0.3">
      <c r="A935" s="26" t="str">
        <f t="shared" ref="A935:A998" si="33">RIGHT(C935,6)</f>
        <v>507600</v>
      </c>
      <c r="B935" s="150" t="s">
        <v>3451</v>
      </c>
      <c r="C935" s="153" t="s">
        <v>3452</v>
      </c>
      <c r="D935" s="125"/>
      <c r="E935" s="140"/>
      <c r="F935" s="140"/>
      <c r="G935" s="140"/>
      <c r="H935" s="140"/>
      <c r="I935" s="140"/>
      <c r="J935" s="140"/>
      <c r="K935" s="140"/>
      <c r="L935" s="140"/>
      <c r="M935" s="140"/>
      <c r="N935" s="140"/>
      <c r="O935" s="140"/>
      <c r="P935" s="140"/>
      <c r="Q935" s="199">
        <v>0</v>
      </c>
      <c r="R935" s="199">
        <v>0</v>
      </c>
      <c r="S935" s="199">
        <v>0</v>
      </c>
      <c r="T935" s="199">
        <v>0</v>
      </c>
      <c r="U935" s="199">
        <v>0</v>
      </c>
      <c r="V935" s="199">
        <v>0</v>
      </c>
      <c r="W935" s="199">
        <v>0</v>
      </c>
      <c r="X935" s="199">
        <v>0</v>
      </c>
      <c r="Y935" s="199">
        <v>0</v>
      </c>
      <c r="Z935" s="199">
        <v>0</v>
      </c>
      <c r="AA935" s="199">
        <v>0</v>
      </c>
      <c r="AB935" s="199">
        <v>0</v>
      </c>
      <c r="AC935" s="199">
        <f>IFERROR(VLOOKUP('SAP Data'!$C935,'2021 Balance Sheet'!$B$7:$O$1335,'2021 Balance Sheet'!D$2, FALSE),0)</f>
        <v>0</v>
      </c>
      <c r="AD935" s="199">
        <f>IFERROR(VLOOKUP('SAP Data'!$C935,'2021 Balance Sheet'!$B$7:$O$1335,'2021 Balance Sheet'!E$2, FALSE),0)</f>
        <v>0</v>
      </c>
      <c r="AE935" s="199">
        <f>IFERROR(VLOOKUP('SAP Data'!$C935,'2021 Balance Sheet'!$B$7:$O$1335,'2021 Balance Sheet'!F$2, FALSE),0)</f>
        <v>0</v>
      </c>
      <c r="AF935" s="199">
        <f>IFERROR(VLOOKUP('SAP Data'!$C935,'2021 Balance Sheet'!$B$7:$O$1335,'2021 Balance Sheet'!G$2, FALSE),0)</f>
        <v>0</v>
      </c>
      <c r="AG935" s="199">
        <f>IFERROR(VLOOKUP('SAP Data'!$C935,'2021 Balance Sheet'!$B$7:$O$1335,'2021 Balance Sheet'!H$2, FALSE),0)</f>
        <v>0</v>
      </c>
      <c r="AH935" s="199">
        <f>IFERROR(VLOOKUP('SAP Data'!$C935,'2021 Balance Sheet'!$B$7:$O$1335,'2021 Balance Sheet'!I$2, FALSE),0)</f>
        <v>0</v>
      </c>
      <c r="AI935" s="199">
        <f>IFERROR(VLOOKUP('SAP Data'!$C935,'2021 Balance Sheet'!$B$7:$O$1335,'2021 Balance Sheet'!J$2, FALSE),0)</f>
        <v>0</v>
      </c>
      <c r="AJ935" s="199">
        <f>IFERROR(VLOOKUP('SAP Data'!$C935,'2021 Balance Sheet'!$B$7:$O$1335,'2021 Balance Sheet'!K$2, FALSE),0)</f>
        <v>0</v>
      </c>
      <c r="AK935" s="199">
        <f>IFERROR(VLOOKUP('SAP Data'!$C935,'2021 Balance Sheet'!$B$7:$O$1335,'2021 Balance Sheet'!L$2, FALSE),0)</f>
        <v>0</v>
      </c>
      <c r="AL935" s="199">
        <f>IFERROR(VLOOKUP('SAP Data'!$C935,'2021 Balance Sheet'!$B$7:$O$1335,'2021 Balance Sheet'!M$2, FALSE),0)</f>
        <v>0</v>
      </c>
      <c r="AM935" s="199">
        <f>IFERROR(VLOOKUP('SAP Data'!$C935,'2021 Balance Sheet'!$B$7:$O$1335,'2021 Balance Sheet'!N$2, FALSE),0)</f>
        <v>0</v>
      </c>
      <c r="AN935" s="199">
        <f>IFERROR(VLOOKUP('SAP Data'!$C935,'2021 Balance Sheet'!$B$7:$O$1335,'2021 Balance Sheet'!O$2, FALSE),0)</f>
        <v>0</v>
      </c>
      <c r="AO935" s="198">
        <f t="shared" si="32"/>
        <v>0</v>
      </c>
    </row>
    <row r="936" spans="1:41" ht="15.75" thickBot="1" x14ac:dyDescent="0.3">
      <c r="A936" s="26" t="str">
        <f t="shared" si="33"/>
        <v>507700</v>
      </c>
      <c r="B936" s="150" t="s">
        <v>2002</v>
      </c>
      <c r="C936" s="153" t="s">
        <v>2003</v>
      </c>
      <c r="D936" s="125" t="s">
        <v>1657</v>
      </c>
      <c r="E936" s="139">
        <v>1030.43</v>
      </c>
      <c r="F936" s="139">
        <v>2851.65</v>
      </c>
      <c r="G936" s="139">
        <v>5008.78</v>
      </c>
      <c r="H936" s="139">
        <v>10522.06</v>
      </c>
      <c r="I936" s="139">
        <v>12616.37</v>
      </c>
      <c r="J936" s="139">
        <v>14876.46</v>
      </c>
      <c r="K936" s="139">
        <v>19462.759999999998</v>
      </c>
      <c r="L936" s="139">
        <v>23379.1</v>
      </c>
      <c r="M936" s="139">
        <v>27078.3</v>
      </c>
      <c r="N936" s="139">
        <v>29135.1</v>
      </c>
      <c r="O936" s="139">
        <v>30056.87</v>
      </c>
      <c r="P936" s="139">
        <v>31586.09</v>
      </c>
      <c r="Q936" s="199">
        <v>947.54</v>
      </c>
      <c r="R936" s="199">
        <v>3472.24</v>
      </c>
      <c r="S936" s="199">
        <v>7337.75</v>
      </c>
      <c r="T936" s="199">
        <v>11228.91</v>
      </c>
      <c r="U936" s="199">
        <v>14470.67</v>
      </c>
      <c r="V936" s="199">
        <v>18059.79</v>
      </c>
      <c r="W936" s="199">
        <v>23312.880000000001</v>
      </c>
      <c r="X936" s="199">
        <v>26564.55</v>
      </c>
      <c r="Y936" s="199">
        <v>31184.61</v>
      </c>
      <c r="Z936" s="199">
        <v>37228.32</v>
      </c>
      <c r="AA936" s="199">
        <v>42337.47</v>
      </c>
      <c r="AB936" s="199">
        <v>46691.5</v>
      </c>
      <c r="AC936" s="199">
        <f>IFERROR(VLOOKUP('SAP Data'!$C936,'2021 Balance Sheet'!$B$7:$O$1335,'2021 Balance Sheet'!D$2, FALSE),0)</f>
        <v>2265.39</v>
      </c>
      <c r="AD936" s="199">
        <f>IFERROR(VLOOKUP('SAP Data'!$C936,'2021 Balance Sheet'!$B$7:$O$1335,'2021 Balance Sheet'!E$2, FALSE),0)</f>
        <v>16740.32</v>
      </c>
      <c r="AE936" s="199">
        <f>IFERROR(VLOOKUP('SAP Data'!$C936,'2021 Balance Sheet'!$B$7:$O$1335,'2021 Balance Sheet'!F$2, FALSE),0)</f>
        <v>21465.99</v>
      </c>
      <c r="AF936" s="199">
        <f>IFERROR(VLOOKUP('SAP Data'!$C936,'2021 Balance Sheet'!$B$7:$O$1335,'2021 Balance Sheet'!G$2, FALSE),0)</f>
        <v>28318.41</v>
      </c>
      <c r="AG936" s="199">
        <f>IFERROR(VLOOKUP('SAP Data'!$C936,'2021 Balance Sheet'!$B$7:$O$1335,'2021 Balance Sheet'!H$2, FALSE),0)</f>
        <v>35630</v>
      </c>
      <c r="AH936" s="199">
        <f>IFERROR(VLOOKUP('SAP Data'!$C936,'2021 Balance Sheet'!$B$7:$O$1335,'2021 Balance Sheet'!I$2, FALSE),0)</f>
        <v>43264.73</v>
      </c>
      <c r="AI936" s="199">
        <f>IFERROR(VLOOKUP('SAP Data'!$C936,'2021 Balance Sheet'!$B$7:$O$1335,'2021 Balance Sheet'!J$2, FALSE),0)</f>
        <v>47722.53</v>
      </c>
      <c r="AJ936" s="199">
        <f>IFERROR(VLOOKUP('SAP Data'!$C936,'2021 Balance Sheet'!$B$7:$O$1335,'2021 Balance Sheet'!K$2, FALSE),0)</f>
        <v>50998.17</v>
      </c>
      <c r="AK936" s="199">
        <f>IFERROR(VLOOKUP('SAP Data'!$C936,'2021 Balance Sheet'!$B$7:$O$1335,'2021 Balance Sheet'!L$2, FALSE),0)</f>
        <v>56698.85</v>
      </c>
      <c r="AL936" s="199">
        <f>IFERROR(VLOOKUP('SAP Data'!$C936,'2021 Balance Sheet'!$B$7:$O$1335,'2021 Balance Sheet'!M$2, FALSE),0)</f>
        <v>64445.94</v>
      </c>
      <c r="AM936" s="199">
        <f>IFERROR(VLOOKUP('SAP Data'!$C936,'2021 Balance Sheet'!$B$7:$O$1335,'2021 Balance Sheet'!N$2, FALSE),0)</f>
        <v>70193.61</v>
      </c>
      <c r="AN936" s="199">
        <f>IFERROR(VLOOKUP('SAP Data'!$C936,'2021 Balance Sheet'!$B$7:$O$1335,'2021 Balance Sheet'!O$2, FALSE),0)</f>
        <v>76952.41</v>
      </c>
      <c r="AO936" s="198">
        <f t="shared" si="32"/>
        <v>46691.5</v>
      </c>
    </row>
    <row r="937" spans="1:41" ht="15.75" thickBot="1" x14ac:dyDescent="0.3">
      <c r="A937" s="26" t="str">
        <f t="shared" si="33"/>
        <v>508000</v>
      </c>
      <c r="B937" s="150" t="s">
        <v>2004</v>
      </c>
      <c r="C937" s="153" t="s">
        <v>2005</v>
      </c>
      <c r="D937" s="125" t="s">
        <v>1657</v>
      </c>
      <c r="E937" s="140">
        <v>322603</v>
      </c>
      <c r="F937" s="140">
        <v>575331</v>
      </c>
      <c r="G937" s="140">
        <v>889764</v>
      </c>
      <c r="H937" s="140">
        <v>1115550</v>
      </c>
      <c r="I937" s="140">
        <v>1317998</v>
      </c>
      <c r="J937" s="140">
        <v>1527447</v>
      </c>
      <c r="K937" s="140">
        <v>1701031</v>
      </c>
      <c r="L937" s="140">
        <v>1887065</v>
      </c>
      <c r="M937" s="140">
        <v>2113754</v>
      </c>
      <c r="N937" s="140">
        <v>2440867</v>
      </c>
      <c r="O937" s="140">
        <v>2873529</v>
      </c>
      <c r="P937" s="140">
        <v>3229195</v>
      </c>
      <c r="Q937" s="199">
        <v>365300</v>
      </c>
      <c r="R937" s="199">
        <v>626570</v>
      </c>
      <c r="S937" s="199">
        <v>919721</v>
      </c>
      <c r="T937" s="199">
        <v>1085080</v>
      </c>
      <c r="U937" s="199">
        <v>1230151</v>
      </c>
      <c r="V937" s="199">
        <v>1441791</v>
      </c>
      <c r="W937" s="199">
        <v>1635069</v>
      </c>
      <c r="X937" s="199">
        <v>1934502</v>
      </c>
      <c r="Y937" s="199">
        <v>2166528</v>
      </c>
      <c r="Z937" s="199">
        <v>2510272</v>
      </c>
      <c r="AA937" s="199">
        <v>2830919</v>
      </c>
      <c r="AB937" s="199">
        <v>3232236</v>
      </c>
      <c r="AC937" s="199">
        <f>IFERROR(VLOOKUP('SAP Data'!$C937,'2021 Balance Sheet'!$B$7:$O$1335,'2021 Balance Sheet'!D$2, FALSE),0)</f>
        <v>291390</v>
      </c>
      <c r="AD937" s="199">
        <f>IFERROR(VLOOKUP('SAP Data'!$C937,'2021 Balance Sheet'!$B$7:$O$1335,'2021 Balance Sheet'!E$2, FALSE),0)</f>
        <v>571267</v>
      </c>
      <c r="AE937" s="199">
        <f>IFERROR(VLOOKUP('SAP Data'!$C937,'2021 Balance Sheet'!$B$7:$O$1335,'2021 Balance Sheet'!F$2, FALSE),0)</f>
        <v>919204</v>
      </c>
      <c r="AF937" s="199">
        <f>IFERROR(VLOOKUP('SAP Data'!$C937,'2021 Balance Sheet'!$B$7:$O$1335,'2021 Balance Sheet'!G$2, FALSE),0)</f>
        <v>1190653</v>
      </c>
      <c r="AG937" s="199">
        <f>IFERROR(VLOOKUP('SAP Data'!$C937,'2021 Balance Sheet'!$B$7:$O$1335,'2021 Balance Sheet'!H$2, FALSE),0)</f>
        <v>1434568</v>
      </c>
      <c r="AH937" s="199">
        <f>IFERROR(VLOOKUP('SAP Data'!$C937,'2021 Balance Sheet'!$B$7:$O$1335,'2021 Balance Sheet'!I$2, FALSE),0)</f>
        <v>1698809</v>
      </c>
      <c r="AI937" s="199">
        <f>IFERROR(VLOOKUP('SAP Data'!$C937,'2021 Balance Sheet'!$B$7:$O$1335,'2021 Balance Sheet'!J$2, FALSE),0)</f>
        <v>1907929</v>
      </c>
      <c r="AJ937" s="199">
        <f>IFERROR(VLOOKUP('SAP Data'!$C937,'2021 Balance Sheet'!$B$7:$O$1335,'2021 Balance Sheet'!K$2, FALSE),0)</f>
        <v>2127678</v>
      </c>
      <c r="AK937" s="199">
        <f>IFERROR(VLOOKUP('SAP Data'!$C937,'2021 Balance Sheet'!$B$7:$O$1335,'2021 Balance Sheet'!L$2, FALSE),0)</f>
        <v>2368909</v>
      </c>
      <c r="AL937" s="199">
        <f>IFERROR(VLOOKUP('SAP Data'!$C937,'2021 Balance Sheet'!$B$7:$O$1335,'2021 Balance Sheet'!M$2, FALSE),0)</f>
        <v>2672202</v>
      </c>
      <c r="AM937" s="199">
        <f>IFERROR(VLOOKUP('SAP Data'!$C937,'2021 Balance Sheet'!$B$7:$O$1335,'2021 Balance Sheet'!N$2, FALSE),0)</f>
        <v>3021807</v>
      </c>
      <c r="AN937" s="199">
        <f>IFERROR(VLOOKUP('SAP Data'!$C937,'2021 Balance Sheet'!$B$7:$O$1335,'2021 Balance Sheet'!O$2, FALSE),0)</f>
        <v>3334216</v>
      </c>
      <c r="AO937" s="198">
        <f t="shared" si="32"/>
        <v>3232236</v>
      </c>
    </row>
    <row r="938" spans="1:41" ht="15.75" thickBot="1" x14ac:dyDescent="0.3">
      <c r="A938" s="26" t="str">
        <f t="shared" si="33"/>
        <v>508200</v>
      </c>
      <c r="B938" s="150" t="s">
        <v>2974</v>
      </c>
      <c r="C938" s="153" t="s">
        <v>2975</v>
      </c>
      <c r="D938" s="125" t="s">
        <v>1657</v>
      </c>
      <c r="E938" s="139"/>
      <c r="F938" s="139"/>
      <c r="G938" s="139"/>
      <c r="H938" s="139"/>
      <c r="I938" s="139"/>
      <c r="J938" s="139"/>
      <c r="K938" s="139"/>
      <c r="L938" s="139"/>
      <c r="M938" s="139"/>
      <c r="N938" s="139">
        <v>0</v>
      </c>
      <c r="O938" s="139">
        <v>0</v>
      </c>
      <c r="P938" s="139">
        <v>9.98</v>
      </c>
      <c r="Q938" s="199">
        <v>-9.98</v>
      </c>
      <c r="R938" s="199">
        <v>-9.98</v>
      </c>
      <c r="S938" s="199">
        <v>-9.98</v>
      </c>
      <c r="T938" s="199">
        <v>-9.98</v>
      </c>
      <c r="U938" s="199">
        <v>-9.98</v>
      </c>
      <c r="V938" s="199">
        <v>-9.98</v>
      </c>
      <c r="W938" s="199">
        <v>-9.98</v>
      </c>
      <c r="X938" s="199">
        <v>-9.98</v>
      </c>
      <c r="Y938" s="199">
        <v>-9.98</v>
      </c>
      <c r="Z938" s="199">
        <v>-9.98</v>
      </c>
      <c r="AA938" s="199">
        <v>-9.98</v>
      </c>
      <c r="AB938" s="199">
        <v>-9.98</v>
      </c>
      <c r="AC938" s="199">
        <f>IFERROR(VLOOKUP('SAP Data'!$C938,'2021 Balance Sheet'!$B$7:$O$1335,'2021 Balance Sheet'!D$2, FALSE),0)</f>
        <v>0</v>
      </c>
      <c r="AD938" s="199">
        <f>IFERROR(VLOOKUP('SAP Data'!$C938,'2021 Balance Sheet'!$B$7:$O$1335,'2021 Balance Sheet'!E$2, FALSE),0)</f>
        <v>0</v>
      </c>
      <c r="AE938" s="199">
        <f>IFERROR(VLOOKUP('SAP Data'!$C938,'2021 Balance Sheet'!$B$7:$O$1335,'2021 Balance Sheet'!F$2, FALSE),0)</f>
        <v>0</v>
      </c>
      <c r="AF938" s="199">
        <f>IFERROR(VLOOKUP('SAP Data'!$C938,'2021 Balance Sheet'!$B$7:$O$1335,'2021 Balance Sheet'!G$2, FALSE),0)</f>
        <v>0</v>
      </c>
      <c r="AG938" s="199">
        <f>IFERROR(VLOOKUP('SAP Data'!$C938,'2021 Balance Sheet'!$B$7:$O$1335,'2021 Balance Sheet'!H$2, FALSE),0)</f>
        <v>0</v>
      </c>
      <c r="AH938" s="199">
        <f>IFERROR(VLOOKUP('SAP Data'!$C938,'2021 Balance Sheet'!$B$7:$O$1335,'2021 Balance Sheet'!I$2, FALSE),0)</f>
        <v>0</v>
      </c>
      <c r="AI938" s="199">
        <f>IFERROR(VLOOKUP('SAP Data'!$C938,'2021 Balance Sheet'!$B$7:$O$1335,'2021 Balance Sheet'!J$2, FALSE),0)</f>
        <v>0</v>
      </c>
      <c r="AJ938" s="199">
        <f>IFERROR(VLOOKUP('SAP Data'!$C938,'2021 Balance Sheet'!$B$7:$O$1335,'2021 Balance Sheet'!K$2, FALSE),0)</f>
        <v>0</v>
      </c>
      <c r="AK938" s="199">
        <f>IFERROR(VLOOKUP('SAP Data'!$C938,'2021 Balance Sheet'!$B$7:$O$1335,'2021 Balance Sheet'!L$2, FALSE),0)</f>
        <v>0</v>
      </c>
      <c r="AL938" s="199">
        <f>IFERROR(VLOOKUP('SAP Data'!$C938,'2021 Balance Sheet'!$B$7:$O$1335,'2021 Balance Sheet'!M$2, FALSE),0)</f>
        <v>0</v>
      </c>
      <c r="AM938" s="199">
        <f>IFERROR(VLOOKUP('SAP Data'!$C938,'2021 Balance Sheet'!$B$7:$O$1335,'2021 Balance Sheet'!N$2, FALSE),0)</f>
        <v>0</v>
      </c>
      <c r="AN938" s="199">
        <f>IFERROR(VLOOKUP('SAP Data'!$C938,'2021 Balance Sheet'!$B$7:$O$1335,'2021 Balance Sheet'!O$2, FALSE),0)</f>
        <v>0</v>
      </c>
      <c r="AO938" s="198">
        <f t="shared" si="32"/>
        <v>-9.98</v>
      </c>
    </row>
    <row r="939" spans="1:41" ht="15.75" thickBot="1" x14ac:dyDescent="0.3">
      <c r="A939" s="26" t="str">
        <f t="shared" si="33"/>
        <v>508400</v>
      </c>
      <c r="B939" s="150" t="s">
        <v>2006</v>
      </c>
      <c r="C939" s="153" t="s">
        <v>2007</v>
      </c>
      <c r="D939" s="125" t="s">
        <v>1657</v>
      </c>
      <c r="E939" s="140">
        <v>-16808.78</v>
      </c>
      <c r="F939" s="140">
        <v>-32024.65</v>
      </c>
      <c r="G939" s="140">
        <v>-50034.48</v>
      </c>
      <c r="H939" s="140">
        <v>-66154.92</v>
      </c>
      <c r="I939" s="140">
        <v>-90879.23</v>
      </c>
      <c r="J939" s="140">
        <v>-107141.34</v>
      </c>
      <c r="K939" s="140">
        <v>-119406.57</v>
      </c>
      <c r="L939" s="140">
        <v>-134509.17000000001</v>
      </c>
      <c r="M939" s="140">
        <v>-149412.1</v>
      </c>
      <c r="N939" s="140">
        <v>-166433.07</v>
      </c>
      <c r="O939" s="140">
        <v>-182767.71</v>
      </c>
      <c r="P939" s="140">
        <v>-220615.01</v>
      </c>
      <c r="Q939" s="199">
        <v>-19774.07</v>
      </c>
      <c r="R939" s="199">
        <v>-37261.699999999997</v>
      </c>
      <c r="S939" s="199">
        <v>-56891.65</v>
      </c>
      <c r="T939" s="199">
        <v>-77729.67</v>
      </c>
      <c r="U939" s="199">
        <v>-98311.07</v>
      </c>
      <c r="V939" s="199">
        <v>-207605.6</v>
      </c>
      <c r="W939" s="199">
        <v>-233495.85</v>
      </c>
      <c r="X939" s="199">
        <v>-254654.63</v>
      </c>
      <c r="Y939" s="199">
        <v>-215250.1</v>
      </c>
      <c r="Z939" s="199">
        <v>-238223.03</v>
      </c>
      <c r="AA939" s="199">
        <v>-250419.42</v>
      </c>
      <c r="AB939" s="199">
        <v>-309110.14</v>
      </c>
      <c r="AC939" s="199">
        <f>IFERROR(VLOOKUP('SAP Data'!$C939,'2021 Balance Sheet'!$B$7:$O$1335,'2021 Balance Sheet'!D$2, FALSE),0)</f>
        <v>0</v>
      </c>
      <c r="AD939" s="199">
        <f>IFERROR(VLOOKUP('SAP Data'!$C939,'2021 Balance Sheet'!$B$7:$O$1335,'2021 Balance Sheet'!E$2, FALSE),0)</f>
        <v>0</v>
      </c>
      <c r="AE939" s="199">
        <f>IFERROR(VLOOKUP('SAP Data'!$C939,'2021 Balance Sheet'!$B$7:$O$1335,'2021 Balance Sheet'!F$2, FALSE),0)</f>
        <v>17764.07</v>
      </c>
      <c r="AF939" s="199">
        <f>IFERROR(VLOOKUP('SAP Data'!$C939,'2021 Balance Sheet'!$B$7:$O$1335,'2021 Balance Sheet'!G$2, FALSE),0)</f>
        <v>17764.07</v>
      </c>
      <c r="AG939" s="199">
        <f>IFERROR(VLOOKUP('SAP Data'!$C939,'2021 Balance Sheet'!$B$7:$O$1335,'2021 Balance Sheet'!H$2, FALSE),0)</f>
        <v>17764.07</v>
      </c>
      <c r="AH939" s="199">
        <f>IFERROR(VLOOKUP('SAP Data'!$C939,'2021 Balance Sheet'!$B$7:$O$1335,'2021 Balance Sheet'!I$2, FALSE),0)</f>
        <v>-22009.66</v>
      </c>
      <c r="AI939" s="199">
        <f>IFERROR(VLOOKUP('SAP Data'!$C939,'2021 Balance Sheet'!$B$7:$O$1335,'2021 Balance Sheet'!J$2, FALSE),0)</f>
        <v>-22009.66</v>
      </c>
      <c r="AJ939" s="199">
        <f>IFERROR(VLOOKUP('SAP Data'!$C939,'2021 Balance Sheet'!$B$7:$O$1335,'2021 Balance Sheet'!K$2, FALSE),0)</f>
        <v>-22009.66</v>
      </c>
      <c r="AK939" s="199">
        <f>IFERROR(VLOOKUP('SAP Data'!$C939,'2021 Balance Sheet'!$B$7:$O$1335,'2021 Balance Sheet'!L$2, FALSE),0)</f>
        <v>-87306.240000000005</v>
      </c>
      <c r="AL939" s="199">
        <f>IFERROR(VLOOKUP('SAP Data'!$C939,'2021 Balance Sheet'!$B$7:$O$1335,'2021 Balance Sheet'!M$2, FALSE),0)</f>
        <v>-87306.240000000005</v>
      </c>
      <c r="AM939" s="199">
        <f>IFERROR(VLOOKUP('SAP Data'!$C939,'2021 Balance Sheet'!$B$7:$O$1335,'2021 Balance Sheet'!N$2, FALSE),0)</f>
        <v>-87306.240000000005</v>
      </c>
      <c r="AN939" s="199">
        <f>IFERROR(VLOOKUP('SAP Data'!$C939,'2021 Balance Sheet'!$B$7:$O$1335,'2021 Balance Sheet'!O$2, FALSE),0)</f>
        <v>-137462.97</v>
      </c>
      <c r="AO939" s="198">
        <f t="shared" si="32"/>
        <v>-309110.14</v>
      </c>
    </row>
    <row r="940" spans="1:41" ht="15.75" thickBot="1" x14ac:dyDescent="0.3">
      <c r="A940" s="26" t="str">
        <f t="shared" si="33"/>
        <v>508410</v>
      </c>
      <c r="B940" s="150" t="s">
        <v>2008</v>
      </c>
      <c r="C940" s="153" t="s">
        <v>2009</v>
      </c>
      <c r="D940" s="125" t="s">
        <v>1657</v>
      </c>
      <c r="E940" s="139">
        <v>-33203.4</v>
      </c>
      <c r="F940" s="139">
        <v>-130288.26</v>
      </c>
      <c r="G940" s="139">
        <v>-270953.21999999997</v>
      </c>
      <c r="H940" s="139">
        <v>-387493.64</v>
      </c>
      <c r="I940" s="139">
        <v>-538028.89</v>
      </c>
      <c r="J940" s="139">
        <v>-686607.66</v>
      </c>
      <c r="K940" s="139">
        <v>-1057266.44</v>
      </c>
      <c r="L940" s="139">
        <v>-1134596.8899999999</v>
      </c>
      <c r="M940" s="139">
        <v>-1383541.06</v>
      </c>
      <c r="N940" s="139">
        <v>-1507101.31</v>
      </c>
      <c r="O940" s="139">
        <v>-1612327.57</v>
      </c>
      <c r="P940" s="139">
        <v>-1933464.7</v>
      </c>
      <c r="Q940" s="199">
        <v>-92684.69</v>
      </c>
      <c r="R940" s="199">
        <v>-245367.29</v>
      </c>
      <c r="S940" s="199">
        <v>-434966.16</v>
      </c>
      <c r="T940" s="199">
        <v>-679809.23</v>
      </c>
      <c r="U940" s="199">
        <v>-853154.86</v>
      </c>
      <c r="V940" s="199">
        <v>-996017.78</v>
      </c>
      <c r="W940" s="199">
        <v>-1109320.78</v>
      </c>
      <c r="X940" s="199">
        <v>-1278364.8600000001</v>
      </c>
      <c r="Y940" s="199">
        <v>-1420835.7</v>
      </c>
      <c r="Z940" s="199">
        <v>-1546723.08</v>
      </c>
      <c r="AA940" s="199">
        <v>-1833920</v>
      </c>
      <c r="AB940" s="199">
        <v>-2042483.91</v>
      </c>
      <c r="AC940" s="199">
        <f>IFERROR(VLOOKUP('SAP Data'!$C940,'2021 Balance Sheet'!$B$7:$O$1335,'2021 Balance Sheet'!D$2, FALSE),0)</f>
        <v>-84299.44</v>
      </c>
      <c r="AD940" s="199">
        <f>IFERROR(VLOOKUP('SAP Data'!$C940,'2021 Balance Sheet'!$B$7:$O$1335,'2021 Balance Sheet'!E$2, FALSE),0)</f>
        <v>-376857.49</v>
      </c>
      <c r="AE940" s="199">
        <f>IFERROR(VLOOKUP('SAP Data'!$C940,'2021 Balance Sheet'!$B$7:$O$1335,'2021 Balance Sheet'!F$2, FALSE),0)</f>
        <v>-616037.79</v>
      </c>
      <c r="AF940" s="199">
        <f>IFERROR(VLOOKUP('SAP Data'!$C940,'2021 Balance Sheet'!$B$7:$O$1335,'2021 Balance Sheet'!G$2, FALSE),0)</f>
        <v>-829166.56</v>
      </c>
      <c r="AG940" s="199">
        <f>IFERROR(VLOOKUP('SAP Data'!$C940,'2021 Balance Sheet'!$B$7:$O$1335,'2021 Balance Sheet'!H$2, FALSE),0)</f>
        <v>-1032944.78</v>
      </c>
      <c r="AH940" s="199">
        <f>IFERROR(VLOOKUP('SAP Data'!$C940,'2021 Balance Sheet'!$B$7:$O$1335,'2021 Balance Sheet'!I$2, FALSE),0)</f>
        <v>-1286987.96</v>
      </c>
      <c r="AI940" s="199">
        <f>IFERROR(VLOOKUP('SAP Data'!$C940,'2021 Balance Sheet'!$B$7:$O$1335,'2021 Balance Sheet'!J$2, FALSE),0)</f>
        <v>-1525539.25</v>
      </c>
      <c r="AJ940" s="199">
        <f>IFERROR(VLOOKUP('SAP Data'!$C940,'2021 Balance Sheet'!$B$7:$O$1335,'2021 Balance Sheet'!K$2, FALSE),0)</f>
        <v>-1666950.68</v>
      </c>
      <c r="AK940" s="199">
        <f>IFERROR(VLOOKUP('SAP Data'!$C940,'2021 Balance Sheet'!$B$7:$O$1335,'2021 Balance Sheet'!L$2, FALSE),0)</f>
        <v>-2006307.81</v>
      </c>
      <c r="AL940" s="199">
        <f>IFERROR(VLOOKUP('SAP Data'!$C940,'2021 Balance Sheet'!$B$7:$O$1335,'2021 Balance Sheet'!M$2, FALSE),0)</f>
        <v>-2249161.2999999998</v>
      </c>
      <c r="AM940" s="199">
        <f>IFERROR(VLOOKUP('SAP Data'!$C940,'2021 Balance Sheet'!$B$7:$O$1335,'2021 Balance Sheet'!N$2, FALSE),0)</f>
        <v>-2415350.4300000002</v>
      </c>
      <c r="AN940" s="199">
        <f>IFERROR(VLOOKUP('SAP Data'!$C940,'2021 Balance Sheet'!$B$7:$O$1335,'2021 Balance Sheet'!O$2, FALSE),0)</f>
        <v>-2623525.13</v>
      </c>
      <c r="AO940" s="198">
        <f t="shared" si="32"/>
        <v>-2042483.91</v>
      </c>
    </row>
    <row r="941" spans="1:41" ht="15.75" thickBot="1" x14ac:dyDescent="0.3">
      <c r="A941" s="26" t="str">
        <f t="shared" si="33"/>
        <v>508500</v>
      </c>
      <c r="B941" s="150" t="s">
        <v>3453</v>
      </c>
      <c r="C941" s="153" t="s">
        <v>3454</v>
      </c>
      <c r="D941" s="125"/>
      <c r="E941" s="139"/>
      <c r="F941" s="139"/>
      <c r="G941" s="139"/>
      <c r="H941" s="139"/>
      <c r="I941" s="139"/>
      <c r="J941" s="139"/>
      <c r="K941" s="139"/>
      <c r="L941" s="139"/>
      <c r="M941" s="139"/>
      <c r="N941" s="139"/>
      <c r="O941" s="139"/>
      <c r="P941" s="139"/>
      <c r="Q941" s="199">
        <v>0</v>
      </c>
      <c r="R941" s="199">
        <v>0</v>
      </c>
      <c r="S941" s="199">
        <v>0</v>
      </c>
      <c r="T941" s="199">
        <v>0</v>
      </c>
      <c r="U941" s="199">
        <v>0</v>
      </c>
      <c r="V941" s="199">
        <v>0</v>
      </c>
      <c r="W941" s="199">
        <v>0</v>
      </c>
      <c r="X941" s="199">
        <v>0</v>
      </c>
      <c r="Y941" s="199">
        <v>0</v>
      </c>
      <c r="Z941" s="199">
        <v>0</v>
      </c>
      <c r="AA941" s="199">
        <v>0</v>
      </c>
      <c r="AB941" s="199">
        <v>0</v>
      </c>
      <c r="AC941" s="199">
        <f>IFERROR(VLOOKUP('SAP Data'!$C941,'2021 Balance Sheet'!$B$7:$O$1335,'2021 Balance Sheet'!D$2, FALSE),0)</f>
        <v>0</v>
      </c>
      <c r="AD941" s="199">
        <f>IFERROR(VLOOKUP('SAP Data'!$C941,'2021 Balance Sheet'!$B$7:$O$1335,'2021 Balance Sheet'!E$2, FALSE),0)</f>
        <v>0</v>
      </c>
      <c r="AE941" s="199">
        <f>IFERROR(VLOOKUP('SAP Data'!$C941,'2021 Balance Sheet'!$B$7:$O$1335,'2021 Balance Sheet'!F$2, FALSE),0)</f>
        <v>0</v>
      </c>
      <c r="AF941" s="199">
        <f>IFERROR(VLOOKUP('SAP Data'!$C941,'2021 Balance Sheet'!$B$7:$O$1335,'2021 Balance Sheet'!G$2, FALSE),0)</f>
        <v>0</v>
      </c>
      <c r="AG941" s="199">
        <f>IFERROR(VLOOKUP('SAP Data'!$C941,'2021 Balance Sheet'!$B$7:$O$1335,'2021 Balance Sheet'!H$2, FALSE),0)</f>
        <v>0</v>
      </c>
      <c r="AH941" s="199">
        <f>IFERROR(VLOOKUP('SAP Data'!$C941,'2021 Balance Sheet'!$B$7:$O$1335,'2021 Balance Sheet'!I$2, FALSE),0)</f>
        <v>0</v>
      </c>
      <c r="AI941" s="199">
        <f>IFERROR(VLOOKUP('SAP Data'!$C941,'2021 Balance Sheet'!$B$7:$O$1335,'2021 Balance Sheet'!J$2, FALSE),0)</f>
        <v>0</v>
      </c>
      <c r="AJ941" s="199">
        <f>IFERROR(VLOOKUP('SAP Data'!$C941,'2021 Balance Sheet'!$B$7:$O$1335,'2021 Balance Sheet'!K$2, FALSE),0)</f>
        <v>0</v>
      </c>
      <c r="AK941" s="199">
        <f>IFERROR(VLOOKUP('SAP Data'!$C941,'2021 Balance Sheet'!$B$7:$O$1335,'2021 Balance Sheet'!L$2, FALSE),0)</f>
        <v>0</v>
      </c>
      <c r="AL941" s="199">
        <f>IFERROR(VLOOKUP('SAP Data'!$C941,'2021 Balance Sheet'!$B$7:$O$1335,'2021 Balance Sheet'!M$2, FALSE),0)</f>
        <v>0</v>
      </c>
      <c r="AM941" s="199">
        <f>IFERROR(VLOOKUP('SAP Data'!$C941,'2021 Balance Sheet'!$B$7:$O$1335,'2021 Balance Sheet'!N$2, FALSE),0)</f>
        <v>0</v>
      </c>
      <c r="AN941" s="199">
        <f>IFERROR(VLOOKUP('SAP Data'!$C941,'2021 Balance Sheet'!$B$7:$O$1335,'2021 Balance Sheet'!O$2, FALSE),0)</f>
        <v>0</v>
      </c>
      <c r="AO941" s="198">
        <f t="shared" si="32"/>
        <v>0</v>
      </c>
    </row>
    <row r="942" spans="1:41" ht="15.75" thickBot="1" x14ac:dyDescent="0.3">
      <c r="A942" s="26" t="str">
        <f t="shared" si="33"/>
        <v>509100</v>
      </c>
      <c r="B942" s="150" t="s">
        <v>2010</v>
      </c>
      <c r="C942" s="153" t="s">
        <v>2011</v>
      </c>
      <c r="D942" s="125" t="s">
        <v>1657</v>
      </c>
      <c r="E942" s="140">
        <v>261.81</v>
      </c>
      <c r="F942" s="140">
        <v>9475.07</v>
      </c>
      <c r="G942" s="140">
        <v>16940.34</v>
      </c>
      <c r="H942" s="140">
        <v>20218.78</v>
      </c>
      <c r="I942" s="140">
        <v>25493.71</v>
      </c>
      <c r="J942" s="140">
        <v>27305.8</v>
      </c>
      <c r="K942" s="140">
        <v>26462.49</v>
      </c>
      <c r="L942" s="140">
        <v>26329.77</v>
      </c>
      <c r="M942" s="140">
        <v>120535.18</v>
      </c>
      <c r="N942" s="140">
        <v>101786.87</v>
      </c>
      <c r="O942" s="140">
        <v>100270.93</v>
      </c>
      <c r="P942" s="140">
        <v>41637.94</v>
      </c>
      <c r="Q942" s="199">
        <v>-51928.28</v>
      </c>
      <c r="R942" s="199">
        <v>-52010.2</v>
      </c>
      <c r="S942" s="199">
        <v>-34479.01</v>
      </c>
      <c r="T942" s="199">
        <v>-23491.21</v>
      </c>
      <c r="U942" s="199">
        <v>-28762.74</v>
      </c>
      <c r="V942" s="199">
        <v>-22692.07</v>
      </c>
      <c r="W942" s="199">
        <v>-15260.62</v>
      </c>
      <c r="X942" s="199">
        <v>-38507.32</v>
      </c>
      <c r="Y942" s="199">
        <v>-26608.04</v>
      </c>
      <c r="Z942" s="199">
        <v>-36954.83</v>
      </c>
      <c r="AA942" s="199">
        <v>-37337.269999999997</v>
      </c>
      <c r="AB942" s="199">
        <v>-17801.900000000001</v>
      </c>
      <c r="AC942" s="199">
        <f>IFERROR(VLOOKUP('SAP Data'!$C942,'2021 Balance Sheet'!$B$7:$O$1335,'2021 Balance Sheet'!D$2, FALSE),0)</f>
        <v>1209.98</v>
      </c>
      <c r="AD942" s="199">
        <f>IFERROR(VLOOKUP('SAP Data'!$C942,'2021 Balance Sheet'!$B$7:$O$1335,'2021 Balance Sheet'!E$2, FALSE),0)</f>
        <v>-4199</v>
      </c>
      <c r="AE942" s="199">
        <f>IFERROR(VLOOKUP('SAP Data'!$C942,'2021 Balance Sheet'!$B$7:$O$1335,'2021 Balance Sheet'!F$2, FALSE),0)</f>
        <v>-10252.959999999999</v>
      </c>
      <c r="AF942" s="199">
        <f>IFERROR(VLOOKUP('SAP Data'!$C942,'2021 Balance Sheet'!$B$7:$O$1335,'2021 Balance Sheet'!G$2, FALSE),0)</f>
        <v>-45960.29</v>
      </c>
      <c r="AG942" s="199">
        <f>IFERROR(VLOOKUP('SAP Data'!$C942,'2021 Balance Sheet'!$B$7:$O$1335,'2021 Balance Sheet'!H$2, FALSE),0)</f>
        <v>-63649.74</v>
      </c>
      <c r="AH942" s="199">
        <f>IFERROR(VLOOKUP('SAP Data'!$C942,'2021 Balance Sheet'!$B$7:$O$1335,'2021 Balance Sheet'!I$2, FALSE),0)</f>
        <v>-54758.09</v>
      </c>
      <c r="AI942" s="199">
        <f>IFERROR(VLOOKUP('SAP Data'!$C942,'2021 Balance Sheet'!$B$7:$O$1335,'2021 Balance Sheet'!J$2, FALSE),0)</f>
        <v>-55437.96</v>
      </c>
      <c r="AJ942" s="199">
        <f>IFERROR(VLOOKUP('SAP Data'!$C942,'2021 Balance Sheet'!$B$7:$O$1335,'2021 Balance Sheet'!K$2, FALSE),0)</f>
        <v>-58765.46</v>
      </c>
      <c r="AK942" s="199">
        <f>IFERROR(VLOOKUP('SAP Data'!$C942,'2021 Balance Sheet'!$B$7:$O$1335,'2021 Balance Sheet'!L$2, FALSE),0)</f>
        <v>-82915.899999999994</v>
      </c>
      <c r="AL942" s="199">
        <f>IFERROR(VLOOKUP('SAP Data'!$C942,'2021 Balance Sheet'!$B$7:$O$1335,'2021 Balance Sheet'!M$2, FALSE),0)</f>
        <v>-84312.7</v>
      </c>
      <c r="AM942" s="199">
        <f>IFERROR(VLOOKUP('SAP Data'!$C942,'2021 Balance Sheet'!$B$7:$O$1335,'2021 Balance Sheet'!N$2, FALSE),0)</f>
        <v>-72587.72</v>
      </c>
      <c r="AN942" s="199">
        <f>IFERROR(VLOOKUP('SAP Data'!$C942,'2021 Balance Sheet'!$B$7:$O$1335,'2021 Balance Sheet'!O$2, FALSE),0)</f>
        <v>17861.990000000002</v>
      </c>
      <c r="AO942" s="198">
        <f t="shared" si="32"/>
        <v>-17801.900000000001</v>
      </c>
    </row>
    <row r="943" spans="1:41" ht="15.75" thickBot="1" x14ac:dyDescent="0.3">
      <c r="A943" s="26" t="str">
        <f t="shared" si="33"/>
        <v>511111</v>
      </c>
      <c r="B943" s="150" t="s">
        <v>2770</v>
      </c>
      <c r="C943" s="153" t="s">
        <v>2790</v>
      </c>
      <c r="D943" s="125" t="s">
        <v>1657</v>
      </c>
      <c r="E943" s="139">
        <v>0</v>
      </c>
      <c r="F943" s="139">
        <v>0</v>
      </c>
      <c r="G943" s="139">
        <v>0</v>
      </c>
      <c r="H943" s="139">
        <v>0</v>
      </c>
      <c r="I943" s="139">
        <v>0</v>
      </c>
      <c r="J943" s="139">
        <v>0</v>
      </c>
      <c r="K943" s="139">
        <v>0</v>
      </c>
      <c r="L943" s="139">
        <v>0</v>
      </c>
      <c r="M943" s="139">
        <v>0</v>
      </c>
      <c r="N943" s="139">
        <v>0</v>
      </c>
      <c r="O943" s="139">
        <v>0</v>
      </c>
      <c r="P943" s="139">
        <v>0</v>
      </c>
      <c r="Q943" s="199">
        <v>0</v>
      </c>
      <c r="R943" s="199">
        <v>0</v>
      </c>
      <c r="S943" s="199">
        <v>0</v>
      </c>
      <c r="T943" s="199">
        <v>0</v>
      </c>
      <c r="U943" s="199">
        <v>0</v>
      </c>
      <c r="V943" s="199">
        <v>0</v>
      </c>
      <c r="W943" s="199">
        <v>0</v>
      </c>
      <c r="X943" s="199">
        <v>0</v>
      </c>
      <c r="Y943" s="199">
        <v>0</v>
      </c>
      <c r="Z943" s="199">
        <v>0</v>
      </c>
      <c r="AA943" s="199">
        <v>0</v>
      </c>
      <c r="AB943" s="199">
        <v>0</v>
      </c>
      <c r="AC943" s="199">
        <f>IFERROR(VLOOKUP('SAP Data'!$C943,'2021 Balance Sheet'!$B$7:$O$1335,'2021 Balance Sheet'!D$2, FALSE),0)</f>
        <v>0</v>
      </c>
      <c r="AD943" s="199">
        <f>IFERROR(VLOOKUP('SAP Data'!$C943,'2021 Balance Sheet'!$B$7:$O$1335,'2021 Balance Sheet'!E$2, FALSE),0)</f>
        <v>0</v>
      </c>
      <c r="AE943" s="199">
        <f>IFERROR(VLOOKUP('SAP Data'!$C943,'2021 Balance Sheet'!$B$7:$O$1335,'2021 Balance Sheet'!F$2, FALSE),0)</f>
        <v>0</v>
      </c>
      <c r="AF943" s="199">
        <f>IFERROR(VLOOKUP('SAP Data'!$C943,'2021 Balance Sheet'!$B$7:$O$1335,'2021 Balance Sheet'!G$2, FALSE),0)</f>
        <v>0</v>
      </c>
      <c r="AG943" s="199">
        <f>IFERROR(VLOOKUP('SAP Data'!$C943,'2021 Balance Sheet'!$B$7:$O$1335,'2021 Balance Sheet'!H$2, FALSE),0)</f>
        <v>0</v>
      </c>
      <c r="AH943" s="199">
        <f>IFERROR(VLOOKUP('SAP Data'!$C943,'2021 Balance Sheet'!$B$7:$O$1335,'2021 Balance Sheet'!I$2, FALSE),0)</f>
        <v>0</v>
      </c>
      <c r="AI943" s="199">
        <f>IFERROR(VLOOKUP('SAP Data'!$C943,'2021 Balance Sheet'!$B$7:$O$1335,'2021 Balance Sheet'!J$2, FALSE),0)</f>
        <v>0</v>
      </c>
      <c r="AJ943" s="199">
        <f>IFERROR(VLOOKUP('SAP Data'!$C943,'2021 Balance Sheet'!$B$7:$O$1335,'2021 Balance Sheet'!K$2, FALSE),0)</f>
        <v>0</v>
      </c>
      <c r="AK943" s="199">
        <f>IFERROR(VLOOKUP('SAP Data'!$C943,'2021 Balance Sheet'!$B$7:$O$1335,'2021 Balance Sheet'!L$2, FALSE),0)</f>
        <v>0</v>
      </c>
      <c r="AL943" s="199">
        <f>IFERROR(VLOOKUP('SAP Data'!$C943,'2021 Balance Sheet'!$B$7:$O$1335,'2021 Balance Sheet'!M$2, FALSE),0)</f>
        <v>0</v>
      </c>
      <c r="AM943" s="199">
        <f>IFERROR(VLOOKUP('SAP Data'!$C943,'2021 Balance Sheet'!$B$7:$O$1335,'2021 Balance Sheet'!N$2, FALSE),0)</f>
        <v>0</v>
      </c>
      <c r="AN943" s="199">
        <f>IFERROR(VLOOKUP('SAP Data'!$C943,'2021 Balance Sheet'!$B$7:$O$1335,'2021 Balance Sheet'!O$2, FALSE),0)</f>
        <v>0</v>
      </c>
      <c r="AO943" s="198">
        <f t="shared" si="32"/>
        <v>0</v>
      </c>
    </row>
    <row r="944" spans="1:41" ht="15.75" thickBot="1" x14ac:dyDescent="0.3">
      <c r="A944" s="26" t="str">
        <f t="shared" si="33"/>
        <v>512100</v>
      </c>
      <c r="B944" s="150" t="s">
        <v>2012</v>
      </c>
      <c r="C944" s="153" t="s">
        <v>2013</v>
      </c>
      <c r="D944" s="125" t="s">
        <v>1657</v>
      </c>
      <c r="E944" s="140">
        <v>47604.08</v>
      </c>
      <c r="F944" s="140">
        <v>98043.21</v>
      </c>
      <c r="G944" s="140">
        <v>174886</v>
      </c>
      <c r="H944" s="140">
        <v>229961.67</v>
      </c>
      <c r="I944" s="140">
        <v>287963.21000000002</v>
      </c>
      <c r="J944" s="140">
        <v>357471.42</v>
      </c>
      <c r="K944" s="140">
        <v>414076.53</v>
      </c>
      <c r="L944" s="140">
        <v>467737.81</v>
      </c>
      <c r="M944" s="140">
        <v>537338.71</v>
      </c>
      <c r="N944" s="140">
        <v>632964.24</v>
      </c>
      <c r="O944" s="140">
        <v>702215.75</v>
      </c>
      <c r="P944" s="140">
        <v>820541.47</v>
      </c>
      <c r="Q944" s="199">
        <v>56611.03</v>
      </c>
      <c r="R944" s="199">
        <v>127370.72</v>
      </c>
      <c r="S944" s="199">
        <v>178449.65</v>
      </c>
      <c r="T944" s="199">
        <v>186612.35</v>
      </c>
      <c r="U944" s="199">
        <v>198611.62</v>
      </c>
      <c r="V944" s="199">
        <v>209732.69</v>
      </c>
      <c r="W944" s="199">
        <v>216475.08</v>
      </c>
      <c r="X944" s="199">
        <v>227771.85</v>
      </c>
      <c r="Y944" s="199">
        <v>238280.86</v>
      </c>
      <c r="Z944" s="199">
        <v>246019.9</v>
      </c>
      <c r="AA944" s="199">
        <v>253883.4</v>
      </c>
      <c r="AB944" s="199">
        <v>262250.28000000003</v>
      </c>
      <c r="AC944" s="199">
        <f>IFERROR(VLOOKUP('SAP Data'!$C944,'2021 Balance Sheet'!$B$7:$O$1335,'2021 Balance Sheet'!D$2, FALSE),0)</f>
        <v>8525.3799999999992</v>
      </c>
      <c r="AD944" s="199">
        <f>IFERROR(VLOOKUP('SAP Data'!$C944,'2021 Balance Sheet'!$B$7:$O$1335,'2021 Balance Sheet'!E$2, FALSE),0)</f>
        <v>12047.96</v>
      </c>
      <c r="AE944" s="199">
        <f>IFERROR(VLOOKUP('SAP Data'!$C944,'2021 Balance Sheet'!$B$7:$O$1335,'2021 Balance Sheet'!F$2, FALSE),0)</f>
        <v>18478.84</v>
      </c>
      <c r="AF944" s="199">
        <f>IFERROR(VLOOKUP('SAP Data'!$C944,'2021 Balance Sheet'!$B$7:$O$1335,'2021 Balance Sheet'!G$2, FALSE),0)</f>
        <v>27737.46</v>
      </c>
      <c r="AG944" s="199">
        <f>IFERROR(VLOOKUP('SAP Data'!$C944,'2021 Balance Sheet'!$B$7:$O$1335,'2021 Balance Sheet'!H$2, FALSE),0)</f>
        <v>42971.91</v>
      </c>
      <c r="AH944" s="199">
        <f>IFERROR(VLOOKUP('SAP Data'!$C944,'2021 Balance Sheet'!$B$7:$O$1335,'2021 Balance Sheet'!I$2, FALSE),0)</f>
        <v>61278.52</v>
      </c>
      <c r="AI944" s="199">
        <f>IFERROR(VLOOKUP('SAP Data'!$C944,'2021 Balance Sheet'!$B$7:$O$1335,'2021 Balance Sheet'!J$2, FALSE),0)</f>
        <v>83231.83</v>
      </c>
      <c r="AJ944" s="199">
        <f>IFERROR(VLOOKUP('SAP Data'!$C944,'2021 Balance Sheet'!$B$7:$O$1335,'2021 Balance Sheet'!K$2, FALSE),0)</f>
        <v>104243.16</v>
      </c>
      <c r="AK944" s="199">
        <f>IFERROR(VLOOKUP('SAP Data'!$C944,'2021 Balance Sheet'!$B$7:$O$1335,'2021 Balance Sheet'!L$2, FALSE),0)</f>
        <v>132206.31</v>
      </c>
      <c r="AL944" s="199">
        <f>IFERROR(VLOOKUP('SAP Data'!$C944,'2021 Balance Sheet'!$B$7:$O$1335,'2021 Balance Sheet'!M$2, FALSE),0)</f>
        <v>149323.26999999999</v>
      </c>
      <c r="AM944" s="199">
        <f>IFERROR(VLOOKUP('SAP Data'!$C944,'2021 Balance Sheet'!$B$7:$O$1335,'2021 Balance Sheet'!N$2, FALSE),0)</f>
        <v>165723.68</v>
      </c>
      <c r="AN944" s="199">
        <f>IFERROR(VLOOKUP('SAP Data'!$C944,'2021 Balance Sheet'!$B$7:$O$1335,'2021 Balance Sheet'!O$2, FALSE),0)</f>
        <v>198397.07</v>
      </c>
      <c r="AO944" s="198">
        <f t="shared" si="32"/>
        <v>262250.28000000003</v>
      </c>
    </row>
    <row r="945" spans="1:41" ht="15.75" thickBot="1" x14ac:dyDescent="0.3">
      <c r="A945" s="26" t="str">
        <f t="shared" si="33"/>
        <v>512200</v>
      </c>
      <c r="B945" s="150" t="s">
        <v>2014</v>
      </c>
      <c r="C945" s="153" t="s">
        <v>2015</v>
      </c>
      <c r="D945" s="125" t="s">
        <v>1657</v>
      </c>
      <c r="E945" s="139">
        <v>35242.300000000003</v>
      </c>
      <c r="F945" s="139">
        <v>87477.71</v>
      </c>
      <c r="G945" s="139">
        <v>142638.03</v>
      </c>
      <c r="H945" s="139">
        <v>184585.85</v>
      </c>
      <c r="I945" s="139">
        <v>223373.18</v>
      </c>
      <c r="J945" s="139">
        <v>253709.69</v>
      </c>
      <c r="K945" s="139">
        <v>281703.08</v>
      </c>
      <c r="L945" s="139">
        <v>322349.52</v>
      </c>
      <c r="M945" s="139">
        <v>354159.65</v>
      </c>
      <c r="N945" s="139">
        <v>398910.31</v>
      </c>
      <c r="O945" s="139">
        <v>430987.83</v>
      </c>
      <c r="P945" s="139">
        <v>473922.73</v>
      </c>
      <c r="Q945" s="199">
        <v>31220.19</v>
      </c>
      <c r="R945" s="199">
        <v>57416.46</v>
      </c>
      <c r="S945" s="199">
        <v>86345.88</v>
      </c>
      <c r="T945" s="199">
        <v>98795.71</v>
      </c>
      <c r="U945" s="199">
        <v>112191.12</v>
      </c>
      <c r="V945" s="199">
        <v>137422.9</v>
      </c>
      <c r="W945" s="199">
        <v>142072.47</v>
      </c>
      <c r="X945" s="199">
        <v>156677.94</v>
      </c>
      <c r="Y945" s="199">
        <v>172268.01</v>
      </c>
      <c r="Z945" s="199">
        <v>186428.26</v>
      </c>
      <c r="AA945" s="199">
        <v>235133.47</v>
      </c>
      <c r="AB945" s="199">
        <v>340416.55</v>
      </c>
      <c r="AC945" s="199">
        <f>IFERROR(VLOOKUP('SAP Data'!$C945,'2021 Balance Sheet'!$B$7:$O$1335,'2021 Balance Sheet'!D$2, FALSE),0)</f>
        <v>7336.85</v>
      </c>
      <c r="AD945" s="199">
        <f>IFERROR(VLOOKUP('SAP Data'!$C945,'2021 Balance Sheet'!$B$7:$O$1335,'2021 Balance Sheet'!E$2, FALSE),0)</f>
        <v>45281.32</v>
      </c>
      <c r="AE945" s="199">
        <f>IFERROR(VLOOKUP('SAP Data'!$C945,'2021 Balance Sheet'!$B$7:$O$1335,'2021 Balance Sheet'!F$2, FALSE),0)</f>
        <v>78284.789999999994</v>
      </c>
      <c r="AF945" s="199">
        <f>IFERROR(VLOOKUP('SAP Data'!$C945,'2021 Balance Sheet'!$B$7:$O$1335,'2021 Balance Sheet'!G$2, FALSE),0)</f>
        <v>104920.44</v>
      </c>
      <c r="AG945" s="199">
        <f>IFERROR(VLOOKUP('SAP Data'!$C945,'2021 Balance Sheet'!$B$7:$O$1335,'2021 Balance Sheet'!H$2, FALSE),0)</f>
        <v>114478.83</v>
      </c>
      <c r="AH945" s="199">
        <f>IFERROR(VLOOKUP('SAP Data'!$C945,'2021 Balance Sheet'!$B$7:$O$1335,'2021 Balance Sheet'!I$2, FALSE),0)</f>
        <v>176398.17</v>
      </c>
      <c r="AI945" s="199">
        <f>IFERROR(VLOOKUP('SAP Data'!$C945,'2021 Balance Sheet'!$B$7:$O$1335,'2021 Balance Sheet'!J$2, FALSE),0)</f>
        <v>238735.12</v>
      </c>
      <c r="AJ945" s="199">
        <f>IFERROR(VLOOKUP('SAP Data'!$C945,'2021 Balance Sheet'!$B$7:$O$1335,'2021 Balance Sheet'!K$2, FALSE),0)</f>
        <v>302296.55</v>
      </c>
      <c r="AK945" s="199">
        <f>IFERROR(VLOOKUP('SAP Data'!$C945,'2021 Balance Sheet'!$B$7:$O$1335,'2021 Balance Sheet'!L$2, FALSE),0)</f>
        <v>378233.17</v>
      </c>
      <c r="AL945" s="199">
        <f>IFERROR(VLOOKUP('SAP Data'!$C945,'2021 Balance Sheet'!$B$7:$O$1335,'2021 Balance Sheet'!M$2, FALSE),0)</f>
        <v>418681.76</v>
      </c>
      <c r="AM945" s="199">
        <f>IFERROR(VLOOKUP('SAP Data'!$C945,'2021 Balance Sheet'!$B$7:$O$1335,'2021 Balance Sheet'!N$2, FALSE),0)</f>
        <v>459094.36</v>
      </c>
      <c r="AN945" s="199">
        <f>IFERROR(VLOOKUP('SAP Data'!$C945,'2021 Balance Sheet'!$B$7:$O$1335,'2021 Balance Sheet'!O$2, FALSE),0)</f>
        <v>482319.2</v>
      </c>
      <c r="AO945" s="198">
        <f t="shared" si="32"/>
        <v>340416.55</v>
      </c>
    </row>
    <row r="946" spans="1:41" ht="15.75" thickBot="1" x14ac:dyDescent="0.3">
      <c r="A946" s="26" t="str">
        <f t="shared" si="33"/>
        <v>513100</v>
      </c>
      <c r="B946" s="150" t="s">
        <v>2016</v>
      </c>
      <c r="C946" s="153" t="s">
        <v>2017</v>
      </c>
      <c r="D946" s="125" t="s">
        <v>1657</v>
      </c>
      <c r="E946" s="140">
        <v>26487.22</v>
      </c>
      <c r="F946" s="140">
        <v>62370.04</v>
      </c>
      <c r="G946" s="140">
        <v>118963.24</v>
      </c>
      <c r="H946" s="140">
        <v>194030.37</v>
      </c>
      <c r="I946" s="140">
        <v>259210.53</v>
      </c>
      <c r="J946" s="140">
        <v>303546.62</v>
      </c>
      <c r="K946" s="140">
        <v>329622.92</v>
      </c>
      <c r="L946" s="140">
        <v>369976.27</v>
      </c>
      <c r="M946" s="140">
        <v>450457.27</v>
      </c>
      <c r="N946" s="140">
        <v>530373.38</v>
      </c>
      <c r="O946" s="140">
        <v>587023.54</v>
      </c>
      <c r="P946" s="140">
        <v>617911.1</v>
      </c>
      <c r="Q946" s="199">
        <v>34580.81</v>
      </c>
      <c r="R946" s="199">
        <v>89855.43</v>
      </c>
      <c r="S946" s="199">
        <v>131945.07</v>
      </c>
      <c r="T946" s="199">
        <v>110161.49</v>
      </c>
      <c r="U946" s="199">
        <v>108078.1</v>
      </c>
      <c r="V946" s="199">
        <v>106609.08</v>
      </c>
      <c r="W946" s="199">
        <v>106609.08</v>
      </c>
      <c r="X946" s="199">
        <v>106609.08</v>
      </c>
      <c r="Y946" s="199">
        <v>105359.08</v>
      </c>
      <c r="Z946" s="199">
        <v>105359.08</v>
      </c>
      <c r="AA946" s="199">
        <v>105359.08</v>
      </c>
      <c r="AB946" s="199">
        <v>105270.77</v>
      </c>
      <c r="AC946" s="199">
        <f>IFERROR(VLOOKUP('SAP Data'!$C946,'2021 Balance Sheet'!$B$7:$O$1335,'2021 Balance Sheet'!D$2, FALSE),0)</f>
        <v>2000</v>
      </c>
      <c r="AD946" s="199">
        <f>IFERROR(VLOOKUP('SAP Data'!$C946,'2021 Balance Sheet'!$B$7:$O$1335,'2021 Balance Sheet'!E$2, FALSE),0)</f>
        <v>2899</v>
      </c>
      <c r="AE946" s="199">
        <f>IFERROR(VLOOKUP('SAP Data'!$C946,'2021 Balance Sheet'!$B$7:$O$1335,'2021 Balance Sheet'!F$2, FALSE),0)</f>
        <v>2899</v>
      </c>
      <c r="AF946" s="199">
        <f>IFERROR(VLOOKUP('SAP Data'!$C946,'2021 Balance Sheet'!$B$7:$O$1335,'2021 Balance Sheet'!G$2, FALSE),0)</f>
        <v>2899</v>
      </c>
      <c r="AG946" s="199">
        <f>IFERROR(VLOOKUP('SAP Data'!$C946,'2021 Balance Sheet'!$B$7:$O$1335,'2021 Balance Sheet'!H$2, FALSE),0)</f>
        <v>4142.4799999999996</v>
      </c>
      <c r="AH946" s="199">
        <f>IFERROR(VLOOKUP('SAP Data'!$C946,'2021 Balance Sheet'!$B$7:$O$1335,'2021 Balance Sheet'!I$2, FALSE),0)</f>
        <v>7450.92</v>
      </c>
      <c r="AI946" s="199">
        <f>IFERROR(VLOOKUP('SAP Data'!$C946,'2021 Balance Sheet'!$B$7:$O$1335,'2021 Balance Sheet'!J$2, FALSE),0)</f>
        <v>12675.02</v>
      </c>
      <c r="AJ946" s="199">
        <f>IFERROR(VLOOKUP('SAP Data'!$C946,'2021 Balance Sheet'!$B$7:$O$1335,'2021 Balance Sheet'!K$2, FALSE),0)</f>
        <v>17855.57</v>
      </c>
      <c r="AK946" s="199">
        <f>IFERROR(VLOOKUP('SAP Data'!$C946,'2021 Balance Sheet'!$B$7:$O$1335,'2021 Balance Sheet'!L$2, FALSE),0)</f>
        <v>40114.6</v>
      </c>
      <c r="AL946" s="199">
        <f>IFERROR(VLOOKUP('SAP Data'!$C946,'2021 Balance Sheet'!$B$7:$O$1335,'2021 Balance Sheet'!M$2, FALSE),0)</f>
        <v>46001.5</v>
      </c>
      <c r="AM946" s="199">
        <f>IFERROR(VLOOKUP('SAP Data'!$C946,'2021 Balance Sheet'!$B$7:$O$1335,'2021 Balance Sheet'!N$2, FALSE),0)</f>
        <v>51340.18</v>
      </c>
      <c r="AN946" s="199">
        <f>IFERROR(VLOOKUP('SAP Data'!$C946,'2021 Balance Sheet'!$B$7:$O$1335,'2021 Balance Sheet'!O$2, FALSE),0)</f>
        <v>59711.63</v>
      </c>
      <c r="AO946" s="198">
        <f t="shared" si="32"/>
        <v>105270.77</v>
      </c>
    </row>
    <row r="947" spans="1:41" ht="15.75" thickBot="1" x14ac:dyDescent="0.3">
      <c r="A947" s="26" t="str">
        <f t="shared" si="33"/>
        <v>513200</v>
      </c>
      <c r="B947" s="150" t="s">
        <v>2018</v>
      </c>
      <c r="C947" s="153" t="s">
        <v>2019</v>
      </c>
      <c r="D947" s="125" t="s">
        <v>1657</v>
      </c>
      <c r="E947" s="139">
        <v>25547.439999999999</v>
      </c>
      <c r="F947" s="139">
        <v>43614.99</v>
      </c>
      <c r="G947" s="139">
        <v>68600.91</v>
      </c>
      <c r="H947" s="139">
        <v>114666.85</v>
      </c>
      <c r="I947" s="139">
        <v>158827.29</v>
      </c>
      <c r="J947" s="139">
        <v>202039.37</v>
      </c>
      <c r="K947" s="139">
        <v>218045.96</v>
      </c>
      <c r="L947" s="139">
        <v>273094.34999999998</v>
      </c>
      <c r="M947" s="139">
        <v>359854.42</v>
      </c>
      <c r="N947" s="139">
        <v>386485.48</v>
      </c>
      <c r="O947" s="139">
        <v>425097.76</v>
      </c>
      <c r="P947" s="139">
        <v>458370.3</v>
      </c>
      <c r="Q947" s="199">
        <v>43246.42</v>
      </c>
      <c r="R947" s="199">
        <v>73616.75</v>
      </c>
      <c r="S947" s="199">
        <v>98773.27</v>
      </c>
      <c r="T947" s="199">
        <v>98802.54</v>
      </c>
      <c r="U947" s="199">
        <v>99034.57</v>
      </c>
      <c r="V947" s="199">
        <v>49799.15</v>
      </c>
      <c r="W947" s="199">
        <v>52640.26</v>
      </c>
      <c r="X947" s="199">
        <v>53735.67</v>
      </c>
      <c r="Y947" s="199">
        <v>56736.47</v>
      </c>
      <c r="Z947" s="199">
        <v>59248.480000000003</v>
      </c>
      <c r="AA947" s="199">
        <v>62913.46</v>
      </c>
      <c r="AB947" s="199">
        <v>73808.42</v>
      </c>
      <c r="AC947" s="199">
        <f>IFERROR(VLOOKUP('SAP Data'!$C947,'2021 Balance Sheet'!$B$7:$O$1335,'2021 Balance Sheet'!D$2, FALSE),0)</f>
        <v>1400.48</v>
      </c>
      <c r="AD947" s="199">
        <f>IFERROR(VLOOKUP('SAP Data'!$C947,'2021 Balance Sheet'!$B$7:$O$1335,'2021 Balance Sheet'!E$2, FALSE),0)</f>
        <v>5333.93</v>
      </c>
      <c r="AE947" s="199">
        <f>IFERROR(VLOOKUP('SAP Data'!$C947,'2021 Balance Sheet'!$B$7:$O$1335,'2021 Balance Sheet'!F$2, FALSE),0)</f>
        <v>11883.77</v>
      </c>
      <c r="AF947" s="199">
        <f>IFERROR(VLOOKUP('SAP Data'!$C947,'2021 Balance Sheet'!$B$7:$O$1335,'2021 Balance Sheet'!G$2, FALSE),0)</f>
        <v>14478.95</v>
      </c>
      <c r="AG947" s="199">
        <f>IFERROR(VLOOKUP('SAP Data'!$C947,'2021 Balance Sheet'!$B$7:$O$1335,'2021 Balance Sheet'!H$2, FALSE),0)</f>
        <v>31835.81</v>
      </c>
      <c r="AH947" s="199">
        <f>IFERROR(VLOOKUP('SAP Data'!$C947,'2021 Balance Sheet'!$B$7:$O$1335,'2021 Balance Sheet'!I$2, FALSE),0)</f>
        <v>42088.94</v>
      </c>
      <c r="AI947" s="199">
        <f>IFERROR(VLOOKUP('SAP Data'!$C947,'2021 Balance Sheet'!$B$7:$O$1335,'2021 Balance Sheet'!J$2, FALSE),0)</f>
        <v>68607.58</v>
      </c>
      <c r="AJ947" s="199">
        <f>IFERROR(VLOOKUP('SAP Data'!$C947,'2021 Balance Sheet'!$B$7:$O$1335,'2021 Balance Sheet'!K$2, FALSE),0)</f>
        <v>76714.59</v>
      </c>
      <c r="AK947" s="199">
        <f>IFERROR(VLOOKUP('SAP Data'!$C947,'2021 Balance Sheet'!$B$7:$O$1335,'2021 Balance Sheet'!L$2, FALSE),0)</f>
        <v>81140.009999999995</v>
      </c>
      <c r="AL947" s="199">
        <f>IFERROR(VLOOKUP('SAP Data'!$C947,'2021 Balance Sheet'!$B$7:$O$1335,'2021 Balance Sheet'!M$2, FALSE),0)</f>
        <v>87945.2</v>
      </c>
      <c r="AM947" s="199">
        <f>IFERROR(VLOOKUP('SAP Data'!$C947,'2021 Balance Sheet'!$B$7:$O$1335,'2021 Balance Sheet'!N$2, FALSE),0)</f>
        <v>94105.19</v>
      </c>
      <c r="AN947" s="199">
        <f>IFERROR(VLOOKUP('SAP Data'!$C947,'2021 Balance Sheet'!$B$7:$O$1335,'2021 Balance Sheet'!O$2, FALSE),0)</f>
        <v>106180.17</v>
      </c>
      <c r="AO947" s="198">
        <f t="shared" si="32"/>
        <v>73808.42</v>
      </c>
    </row>
    <row r="948" spans="1:41" ht="15.75" thickBot="1" x14ac:dyDescent="0.3">
      <c r="A948" s="26" t="str">
        <f t="shared" si="33"/>
        <v>522000</v>
      </c>
      <c r="B948" s="150" t="s">
        <v>2020</v>
      </c>
      <c r="C948" s="153" t="s">
        <v>2021</v>
      </c>
      <c r="D948" s="125" t="s">
        <v>1657</v>
      </c>
      <c r="E948" s="140">
        <v>59731.28</v>
      </c>
      <c r="F948" s="140">
        <v>94063.47</v>
      </c>
      <c r="G948" s="140">
        <v>124267.8</v>
      </c>
      <c r="H948" s="140">
        <v>159399.51999999999</v>
      </c>
      <c r="I948" s="140">
        <v>190101.42</v>
      </c>
      <c r="J948" s="140">
        <v>261364.88</v>
      </c>
      <c r="K948" s="140">
        <v>297293.3</v>
      </c>
      <c r="L948" s="140">
        <v>311975.40999999997</v>
      </c>
      <c r="M948" s="140">
        <v>334920.11</v>
      </c>
      <c r="N948" s="140">
        <v>365893.81</v>
      </c>
      <c r="O948" s="140">
        <v>415582.06</v>
      </c>
      <c r="P948" s="140">
        <v>548519.32999999996</v>
      </c>
      <c r="Q948" s="199">
        <v>61987.03</v>
      </c>
      <c r="R948" s="199">
        <v>84921.63</v>
      </c>
      <c r="S948" s="199">
        <v>103460.54</v>
      </c>
      <c r="T948" s="199">
        <v>123128.51</v>
      </c>
      <c r="U948" s="199">
        <v>153449.47</v>
      </c>
      <c r="V948" s="199">
        <v>183650.23</v>
      </c>
      <c r="W948" s="199">
        <v>205157.34</v>
      </c>
      <c r="X948" s="199">
        <v>228601.47</v>
      </c>
      <c r="Y948" s="199">
        <v>266198.61</v>
      </c>
      <c r="Z948" s="199">
        <v>295101.96000000002</v>
      </c>
      <c r="AA948" s="199">
        <v>324013.36</v>
      </c>
      <c r="AB948" s="199">
        <v>415761.07</v>
      </c>
      <c r="AC948" s="199">
        <f>IFERROR(VLOOKUP('SAP Data'!$C948,'2021 Balance Sheet'!$B$7:$O$1335,'2021 Balance Sheet'!D$2, FALSE),0)</f>
        <v>101726.77</v>
      </c>
      <c r="AD948" s="199">
        <f>IFERROR(VLOOKUP('SAP Data'!$C948,'2021 Balance Sheet'!$B$7:$O$1335,'2021 Balance Sheet'!E$2, FALSE),0)</f>
        <v>130602.52</v>
      </c>
      <c r="AE948" s="199">
        <f>IFERROR(VLOOKUP('SAP Data'!$C948,'2021 Balance Sheet'!$B$7:$O$1335,'2021 Balance Sheet'!F$2, FALSE),0)</f>
        <v>141001.25</v>
      </c>
      <c r="AF948" s="199">
        <f>IFERROR(VLOOKUP('SAP Data'!$C948,'2021 Balance Sheet'!$B$7:$O$1335,'2021 Balance Sheet'!G$2, FALSE),0)</f>
        <v>188887.02</v>
      </c>
      <c r="AG948" s="199">
        <f>IFERROR(VLOOKUP('SAP Data'!$C948,'2021 Balance Sheet'!$B$7:$O$1335,'2021 Balance Sheet'!H$2, FALSE),0)</f>
        <v>211049.84</v>
      </c>
      <c r="AH948" s="199">
        <f>IFERROR(VLOOKUP('SAP Data'!$C948,'2021 Balance Sheet'!$B$7:$O$1335,'2021 Balance Sheet'!I$2, FALSE),0)</f>
        <v>278998.02</v>
      </c>
      <c r="AI948" s="199">
        <f>IFERROR(VLOOKUP('SAP Data'!$C948,'2021 Balance Sheet'!$B$7:$O$1335,'2021 Balance Sheet'!J$2, FALSE),0)</f>
        <v>307121.38</v>
      </c>
      <c r="AJ948" s="199">
        <f>IFERROR(VLOOKUP('SAP Data'!$C948,'2021 Balance Sheet'!$B$7:$O$1335,'2021 Balance Sheet'!K$2, FALSE),0)</f>
        <v>322081.99</v>
      </c>
      <c r="AK948" s="199">
        <f>IFERROR(VLOOKUP('SAP Data'!$C948,'2021 Balance Sheet'!$B$7:$O$1335,'2021 Balance Sheet'!L$2, FALSE),0)</f>
        <v>345587.24</v>
      </c>
      <c r="AL948" s="199">
        <f>IFERROR(VLOOKUP('SAP Data'!$C948,'2021 Balance Sheet'!$B$7:$O$1335,'2021 Balance Sheet'!M$2, FALSE),0)</f>
        <v>363468.66</v>
      </c>
      <c r="AM948" s="199">
        <f>IFERROR(VLOOKUP('SAP Data'!$C948,'2021 Balance Sheet'!$B$7:$O$1335,'2021 Balance Sheet'!N$2, FALSE),0)</f>
        <v>392308.93</v>
      </c>
      <c r="AN948" s="199">
        <f>IFERROR(VLOOKUP('SAP Data'!$C948,'2021 Balance Sheet'!$B$7:$O$1335,'2021 Balance Sheet'!O$2, FALSE),0)</f>
        <v>516124.8</v>
      </c>
      <c r="AO948" s="198">
        <f t="shared" si="32"/>
        <v>415761.07</v>
      </c>
    </row>
    <row r="949" spans="1:41" ht="15.75" thickBot="1" x14ac:dyDescent="0.3">
      <c r="A949" s="26" t="str">
        <f t="shared" si="33"/>
        <v>522100</v>
      </c>
      <c r="B949" s="150" t="s">
        <v>2022</v>
      </c>
      <c r="C949" s="153" t="s">
        <v>2023</v>
      </c>
      <c r="D949" s="125" t="s">
        <v>1657</v>
      </c>
      <c r="E949" s="139">
        <v>4767.3100000000004</v>
      </c>
      <c r="F949" s="139">
        <v>7778.54</v>
      </c>
      <c r="G949" s="139">
        <v>13911.89</v>
      </c>
      <c r="H949" s="139">
        <v>20631.13</v>
      </c>
      <c r="I949" s="139">
        <v>27232.59</v>
      </c>
      <c r="J949" s="139">
        <v>36837.360000000001</v>
      </c>
      <c r="K949" s="139">
        <v>53171.3</v>
      </c>
      <c r="L949" s="139">
        <v>55895.65</v>
      </c>
      <c r="M949" s="139">
        <v>58567.28</v>
      </c>
      <c r="N949" s="139">
        <v>97818.04</v>
      </c>
      <c r="O949" s="139">
        <v>112781.65</v>
      </c>
      <c r="P949" s="139">
        <v>138664.95999999999</v>
      </c>
      <c r="Q949" s="199">
        <v>2474.0500000000002</v>
      </c>
      <c r="R949" s="199">
        <v>3652.55</v>
      </c>
      <c r="S949" s="199">
        <v>8962.2999999999993</v>
      </c>
      <c r="T949" s="199">
        <v>9461.3700000000008</v>
      </c>
      <c r="U949" s="199">
        <v>10854.57</v>
      </c>
      <c r="V949" s="199">
        <v>13568.94</v>
      </c>
      <c r="W949" s="199">
        <v>13568.94</v>
      </c>
      <c r="X949" s="199">
        <v>13568.94</v>
      </c>
      <c r="Y949" s="199">
        <v>13568.94</v>
      </c>
      <c r="Z949" s="199">
        <v>13568.94</v>
      </c>
      <c r="AA949" s="199">
        <v>13568.94</v>
      </c>
      <c r="AB949" s="199">
        <v>13568.94</v>
      </c>
      <c r="AC949" s="199">
        <f>IFERROR(VLOOKUP('SAP Data'!$C949,'2021 Balance Sheet'!$B$7:$O$1335,'2021 Balance Sheet'!D$2, FALSE),0)</f>
        <v>0</v>
      </c>
      <c r="AD949" s="199">
        <f>IFERROR(VLOOKUP('SAP Data'!$C949,'2021 Balance Sheet'!$B$7:$O$1335,'2021 Balance Sheet'!E$2, FALSE),0)</f>
        <v>0</v>
      </c>
      <c r="AE949" s="199">
        <f>IFERROR(VLOOKUP('SAP Data'!$C949,'2021 Balance Sheet'!$B$7:$O$1335,'2021 Balance Sheet'!F$2, FALSE),0)</f>
        <v>0</v>
      </c>
      <c r="AF949" s="199">
        <f>IFERROR(VLOOKUP('SAP Data'!$C949,'2021 Balance Sheet'!$B$7:$O$1335,'2021 Balance Sheet'!G$2, FALSE),0)</f>
        <v>0</v>
      </c>
      <c r="AG949" s="199">
        <f>IFERROR(VLOOKUP('SAP Data'!$C949,'2021 Balance Sheet'!$B$7:$O$1335,'2021 Balance Sheet'!H$2, FALSE),0)</f>
        <v>124.75</v>
      </c>
      <c r="AH949" s="199">
        <f>IFERROR(VLOOKUP('SAP Data'!$C949,'2021 Balance Sheet'!$B$7:$O$1335,'2021 Balance Sheet'!I$2, FALSE),0)</f>
        <v>119.01</v>
      </c>
      <c r="AI949" s="199">
        <f>IFERROR(VLOOKUP('SAP Data'!$C949,'2021 Balance Sheet'!$B$7:$O$1335,'2021 Balance Sheet'!J$2, FALSE),0)</f>
        <v>119.01</v>
      </c>
      <c r="AJ949" s="199">
        <f>IFERROR(VLOOKUP('SAP Data'!$C949,'2021 Balance Sheet'!$B$7:$O$1335,'2021 Balance Sheet'!K$2, FALSE),0)</f>
        <v>119.01</v>
      </c>
      <c r="AK949" s="199">
        <f>IFERROR(VLOOKUP('SAP Data'!$C949,'2021 Balance Sheet'!$B$7:$O$1335,'2021 Balance Sheet'!L$2, FALSE),0)</f>
        <v>119.01</v>
      </c>
      <c r="AL949" s="199">
        <f>IFERROR(VLOOKUP('SAP Data'!$C949,'2021 Balance Sheet'!$B$7:$O$1335,'2021 Balance Sheet'!M$2, FALSE),0)</f>
        <v>119.01</v>
      </c>
      <c r="AM949" s="199">
        <f>IFERROR(VLOOKUP('SAP Data'!$C949,'2021 Balance Sheet'!$B$7:$O$1335,'2021 Balance Sheet'!N$2, FALSE),0)</f>
        <v>119.01</v>
      </c>
      <c r="AN949" s="199">
        <f>IFERROR(VLOOKUP('SAP Data'!$C949,'2021 Balance Sheet'!$B$7:$O$1335,'2021 Balance Sheet'!O$2, FALSE),0)</f>
        <v>136.08000000000001</v>
      </c>
      <c r="AO949" s="198">
        <f t="shared" si="32"/>
        <v>13568.94</v>
      </c>
    </row>
    <row r="950" spans="1:41" ht="15.75" thickBot="1" x14ac:dyDescent="0.3">
      <c r="A950" s="26" t="str">
        <f t="shared" si="33"/>
        <v>522200</v>
      </c>
      <c r="B950" s="150" t="s">
        <v>2024</v>
      </c>
      <c r="C950" s="153" t="s">
        <v>2025</v>
      </c>
      <c r="D950" s="125" t="s">
        <v>1657</v>
      </c>
      <c r="E950" s="140">
        <v>391</v>
      </c>
      <c r="F950" s="140">
        <v>2006.92</v>
      </c>
      <c r="G950" s="140">
        <v>2444.91</v>
      </c>
      <c r="H950" s="140">
        <v>3265.86</v>
      </c>
      <c r="I950" s="140">
        <v>3415.86</v>
      </c>
      <c r="J950" s="140">
        <v>3709.84</v>
      </c>
      <c r="K950" s="140">
        <v>4644.7</v>
      </c>
      <c r="L950" s="140">
        <v>4653.68</v>
      </c>
      <c r="M950" s="140">
        <v>5124.13</v>
      </c>
      <c r="N950" s="140">
        <v>8345.9599999999991</v>
      </c>
      <c r="O950" s="140">
        <v>13728.08</v>
      </c>
      <c r="P950" s="140">
        <v>17806.14</v>
      </c>
      <c r="Q950" s="199">
        <v>991.31</v>
      </c>
      <c r="R950" s="199">
        <v>1532.34</v>
      </c>
      <c r="S950" s="199">
        <v>1555.79</v>
      </c>
      <c r="T950" s="199">
        <v>1555.79</v>
      </c>
      <c r="U950" s="199">
        <v>1790.79</v>
      </c>
      <c r="V950" s="199">
        <v>1935.79</v>
      </c>
      <c r="W950" s="199">
        <v>1935.79</v>
      </c>
      <c r="X950" s="199">
        <v>1990.79</v>
      </c>
      <c r="Y950" s="199">
        <v>3310.99</v>
      </c>
      <c r="Z950" s="199">
        <v>5035.93</v>
      </c>
      <c r="AA950" s="199">
        <v>5229.87</v>
      </c>
      <c r="AB950" s="199">
        <v>8198.18</v>
      </c>
      <c r="AC950" s="199">
        <f>IFERROR(VLOOKUP('SAP Data'!$C950,'2021 Balance Sheet'!$B$7:$O$1335,'2021 Balance Sheet'!D$2, FALSE),0)</f>
        <v>3260.83</v>
      </c>
      <c r="AD950" s="199">
        <f>IFERROR(VLOOKUP('SAP Data'!$C950,'2021 Balance Sheet'!$B$7:$O$1335,'2021 Balance Sheet'!E$2, FALSE),0)</f>
        <v>4010.83</v>
      </c>
      <c r="AE950" s="199">
        <f>IFERROR(VLOOKUP('SAP Data'!$C950,'2021 Balance Sheet'!$B$7:$O$1335,'2021 Balance Sheet'!F$2, FALSE),0)</f>
        <v>4626.7</v>
      </c>
      <c r="AF950" s="199">
        <f>IFERROR(VLOOKUP('SAP Data'!$C950,'2021 Balance Sheet'!$B$7:$O$1335,'2021 Balance Sheet'!G$2, FALSE),0)</f>
        <v>5176.7</v>
      </c>
      <c r="AG950" s="199">
        <f>IFERROR(VLOOKUP('SAP Data'!$C950,'2021 Balance Sheet'!$B$7:$O$1335,'2021 Balance Sheet'!H$2, FALSE),0)</f>
        <v>5983.38</v>
      </c>
      <c r="AH950" s="199">
        <f>IFERROR(VLOOKUP('SAP Data'!$C950,'2021 Balance Sheet'!$B$7:$O$1335,'2021 Balance Sheet'!I$2, FALSE),0)</f>
        <v>6322.95</v>
      </c>
      <c r="AI950" s="199">
        <f>IFERROR(VLOOKUP('SAP Data'!$C950,'2021 Balance Sheet'!$B$7:$O$1335,'2021 Balance Sheet'!J$2, FALSE),0)</f>
        <v>6562.95</v>
      </c>
      <c r="AJ950" s="199">
        <f>IFERROR(VLOOKUP('SAP Data'!$C950,'2021 Balance Sheet'!$B$7:$O$1335,'2021 Balance Sheet'!K$2, FALSE),0)</f>
        <v>7012.95</v>
      </c>
      <c r="AK950" s="199">
        <f>IFERROR(VLOOKUP('SAP Data'!$C950,'2021 Balance Sheet'!$B$7:$O$1335,'2021 Balance Sheet'!L$2, FALSE),0)</f>
        <v>7712.95</v>
      </c>
      <c r="AL950" s="199">
        <f>IFERROR(VLOOKUP('SAP Data'!$C950,'2021 Balance Sheet'!$B$7:$O$1335,'2021 Balance Sheet'!M$2, FALSE),0)</f>
        <v>8116.84</v>
      </c>
      <c r="AM950" s="199">
        <f>IFERROR(VLOOKUP('SAP Data'!$C950,'2021 Balance Sheet'!$B$7:$O$1335,'2021 Balance Sheet'!N$2, FALSE),0)</f>
        <v>8266.83</v>
      </c>
      <c r="AN950" s="199">
        <f>IFERROR(VLOOKUP('SAP Data'!$C950,'2021 Balance Sheet'!$B$7:$O$1335,'2021 Balance Sheet'!O$2, FALSE),0)</f>
        <v>12296.6</v>
      </c>
      <c r="AO950" s="198">
        <f t="shared" si="32"/>
        <v>8198.18</v>
      </c>
    </row>
    <row r="951" spans="1:41" ht="15.75" thickBot="1" x14ac:dyDescent="0.3">
      <c r="A951" s="26" t="str">
        <f t="shared" si="33"/>
        <v>524100</v>
      </c>
      <c r="B951" s="150" t="s">
        <v>2026</v>
      </c>
      <c r="C951" s="153" t="s">
        <v>2027</v>
      </c>
      <c r="D951" s="125" t="s">
        <v>1657</v>
      </c>
      <c r="E951" s="139">
        <v>0</v>
      </c>
      <c r="F951" s="139">
        <v>595</v>
      </c>
      <c r="G951" s="139">
        <v>595</v>
      </c>
      <c r="H951" s="139">
        <v>595</v>
      </c>
      <c r="I951" s="139">
        <v>603.17999999999995</v>
      </c>
      <c r="J951" s="139">
        <v>603.17999999999995</v>
      </c>
      <c r="K951" s="139">
        <v>603.17999999999995</v>
      </c>
      <c r="L951" s="139">
        <v>603.17999999999995</v>
      </c>
      <c r="M951" s="139">
        <v>603.17999999999995</v>
      </c>
      <c r="N951" s="139">
        <v>978.18</v>
      </c>
      <c r="O951" s="139">
        <v>1478.18</v>
      </c>
      <c r="P951" s="139">
        <v>1478.18</v>
      </c>
      <c r="Q951" s="199">
        <v>0</v>
      </c>
      <c r="R951" s="199">
        <v>0</v>
      </c>
      <c r="S951" s="199">
        <v>250</v>
      </c>
      <c r="T951" s="199">
        <v>5250</v>
      </c>
      <c r="U951" s="199">
        <v>5250</v>
      </c>
      <c r="V951" s="199">
        <v>5250</v>
      </c>
      <c r="W951" s="199">
        <v>5250</v>
      </c>
      <c r="X951" s="199">
        <v>5250</v>
      </c>
      <c r="Y951" s="199">
        <v>5250</v>
      </c>
      <c r="Z951" s="199">
        <v>5250</v>
      </c>
      <c r="AA951" s="199">
        <v>5250</v>
      </c>
      <c r="AB951" s="199">
        <v>5250</v>
      </c>
      <c r="AC951" s="199">
        <f>IFERROR(VLOOKUP('SAP Data'!$C951,'2021 Balance Sheet'!$B$7:$O$1335,'2021 Balance Sheet'!D$2, FALSE),0)</f>
        <v>0</v>
      </c>
      <c r="AD951" s="199">
        <f>IFERROR(VLOOKUP('SAP Data'!$C951,'2021 Balance Sheet'!$B$7:$O$1335,'2021 Balance Sheet'!E$2, FALSE),0)</f>
        <v>0</v>
      </c>
      <c r="AE951" s="199">
        <f>IFERROR(VLOOKUP('SAP Data'!$C951,'2021 Balance Sheet'!$B$7:$O$1335,'2021 Balance Sheet'!F$2, FALSE),0)</f>
        <v>250</v>
      </c>
      <c r="AF951" s="199">
        <f>IFERROR(VLOOKUP('SAP Data'!$C951,'2021 Balance Sheet'!$B$7:$O$1335,'2021 Balance Sheet'!G$2, FALSE),0)</f>
        <v>250</v>
      </c>
      <c r="AG951" s="199">
        <f>IFERROR(VLOOKUP('SAP Data'!$C951,'2021 Balance Sheet'!$B$7:$O$1335,'2021 Balance Sheet'!H$2, FALSE),0)</f>
        <v>250</v>
      </c>
      <c r="AH951" s="199">
        <f>IFERROR(VLOOKUP('SAP Data'!$C951,'2021 Balance Sheet'!$B$7:$O$1335,'2021 Balance Sheet'!I$2, FALSE),0)</f>
        <v>250</v>
      </c>
      <c r="AI951" s="199">
        <f>IFERROR(VLOOKUP('SAP Data'!$C951,'2021 Balance Sheet'!$B$7:$O$1335,'2021 Balance Sheet'!J$2, FALSE),0)</f>
        <v>250</v>
      </c>
      <c r="AJ951" s="199">
        <f>IFERROR(VLOOKUP('SAP Data'!$C951,'2021 Balance Sheet'!$B$7:$O$1335,'2021 Balance Sheet'!K$2, FALSE),0)</f>
        <v>250</v>
      </c>
      <c r="AK951" s="199">
        <f>IFERROR(VLOOKUP('SAP Data'!$C951,'2021 Balance Sheet'!$B$7:$O$1335,'2021 Balance Sheet'!L$2, FALSE),0)</f>
        <v>500</v>
      </c>
      <c r="AL951" s="199">
        <f>IFERROR(VLOOKUP('SAP Data'!$C951,'2021 Balance Sheet'!$B$7:$O$1335,'2021 Balance Sheet'!M$2, FALSE),0)</f>
        <v>500</v>
      </c>
      <c r="AM951" s="199">
        <f>IFERROR(VLOOKUP('SAP Data'!$C951,'2021 Balance Sheet'!$B$7:$O$1335,'2021 Balance Sheet'!N$2, FALSE),0)</f>
        <v>500</v>
      </c>
      <c r="AN951" s="199">
        <f>IFERROR(VLOOKUP('SAP Data'!$C951,'2021 Balance Sheet'!$B$7:$O$1335,'2021 Balance Sheet'!O$2, FALSE),0)</f>
        <v>500</v>
      </c>
      <c r="AO951" s="198">
        <f t="shared" si="32"/>
        <v>5250</v>
      </c>
    </row>
    <row r="952" spans="1:41" ht="15.75" thickBot="1" x14ac:dyDescent="0.3">
      <c r="A952" s="26" t="str">
        <f t="shared" si="33"/>
        <v>524200</v>
      </c>
      <c r="B952" s="150" t="s">
        <v>2028</v>
      </c>
      <c r="C952" s="153" t="s">
        <v>2029</v>
      </c>
      <c r="D952" s="125" t="s">
        <v>1657</v>
      </c>
      <c r="E952" s="140">
        <v>2239.17</v>
      </c>
      <c r="F952" s="140">
        <v>3372.46</v>
      </c>
      <c r="G952" s="140">
        <v>83971.23</v>
      </c>
      <c r="H952" s="140">
        <v>85467.98</v>
      </c>
      <c r="I952" s="140">
        <v>92948.98</v>
      </c>
      <c r="J952" s="140">
        <v>126397.9</v>
      </c>
      <c r="K952" s="140">
        <v>129151.32</v>
      </c>
      <c r="L952" s="140">
        <v>130608.74</v>
      </c>
      <c r="M952" s="140">
        <v>204507.2</v>
      </c>
      <c r="N952" s="140">
        <v>221476.64</v>
      </c>
      <c r="O952" s="140">
        <v>222734.02</v>
      </c>
      <c r="P952" s="140">
        <v>300441.58</v>
      </c>
      <c r="Q952" s="199">
        <v>7609.7</v>
      </c>
      <c r="R952" s="199">
        <v>8603.26</v>
      </c>
      <c r="S952" s="199">
        <v>26056.49</v>
      </c>
      <c r="T952" s="199">
        <v>28281.43</v>
      </c>
      <c r="U952" s="199">
        <v>31134.720000000001</v>
      </c>
      <c r="V952" s="199">
        <v>108524.85</v>
      </c>
      <c r="W952" s="199">
        <v>169379.39</v>
      </c>
      <c r="X952" s="199">
        <v>178809.3</v>
      </c>
      <c r="Y952" s="199">
        <v>271793.96000000002</v>
      </c>
      <c r="Z952" s="199">
        <v>319376.7</v>
      </c>
      <c r="AA952" s="199">
        <v>426120.09</v>
      </c>
      <c r="AB952" s="199">
        <v>330119.42</v>
      </c>
      <c r="AC952" s="199">
        <f>IFERROR(VLOOKUP('SAP Data'!$C952,'2021 Balance Sheet'!$B$7:$O$1335,'2021 Balance Sheet'!D$2, FALSE),0)</f>
        <v>-41794.400000000001</v>
      </c>
      <c r="AD952" s="199">
        <f>IFERROR(VLOOKUP('SAP Data'!$C952,'2021 Balance Sheet'!$B$7:$O$1335,'2021 Balance Sheet'!E$2, FALSE),0)</f>
        <v>23657.79</v>
      </c>
      <c r="AE952" s="199">
        <f>IFERROR(VLOOKUP('SAP Data'!$C952,'2021 Balance Sheet'!$B$7:$O$1335,'2021 Balance Sheet'!F$2, FALSE),0)</f>
        <v>12635.58</v>
      </c>
      <c r="AF952" s="199">
        <f>IFERROR(VLOOKUP('SAP Data'!$C952,'2021 Balance Sheet'!$B$7:$O$1335,'2021 Balance Sheet'!G$2, FALSE),0)</f>
        <v>13723.24</v>
      </c>
      <c r="AG952" s="199">
        <f>IFERROR(VLOOKUP('SAP Data'!$C952,'2021 Balance Sheet'!$B$7:$O$1335,'2021 Balance Sheet'!H$2, FALSE),0)</f>
        <v>14720.96</v>
      </c>
      <c r="AH952" s="199">
        <f>IFERROR(VLOOKUP('SAP Data'!$C952,'2021 Balance Sheet'!$B$7:$O$1335,'2021 Balance Sheet'!I$2, FALSE),0)</f>
        <v>418711.74</v>
      </c>
      <c r="AI952" s="199">
        <f>IFERROR(VLOOKUP('SAP Data'!$C952,'2021 Balance Sheet'!$B$7:$O$1335,'2021 Balance Sheet'!J$2, FALSE),0)</f>
        <v>420671.92</v>
      </c>
      <c r="AJ952" s="199">
        <f>IFERROR(VLOOKUP('SAP Data'!$C952,'2021 Balance Sheet'!$B$7:$O$1335,'2021 Balance Sheet'!K$2, FALSE),0)</f>
        <v>420853.28</v>
      </c>
      <c r="AK952" s="199">
        <f>IFERROR(VLOOKUP('SAP Data'!$C952,'2021 Balance Sheet'!$B$7:$O$1335,'2021 Balance Sheet'!L$2, FALSE),0)</f>
        <v>506183.29</v>
      </c>
      <c r="AL952" s="199">
        <f>IFERROR(VLOOKUP('SAP Data'!$C952,'2021 Balance Sheet'!$B$7:$O$1335,'2021 Balance Sheet'!M$2, FALSE),0)</f>
        <v>507384.78</v>
      </c>
      <c r="AM952" s="199">
        <f>IFERROR(VLOOKUP('SAP Data'!$C952,'2021 Balance Sheet'!$B$7:$O$1335,'2021 Balance Sheet'!N$2, FALSE),0)</f>
        <v>507415.82</v>
      </c>
      <c r="AN952" s="199">
        <f>IFERROR(VLOOKUP('SAP Data'!$C952,'2021 Balance Sheet'!$B$7:$O$1335,'2021 Balance Sheet'!O$2, FALSE),0)</f>
        <v>542549.42000000004</v>
      </c>
      <c r="AO952" s="198">
        <f t="shared" si="32"/>
        <v>330119.42</v>
      </c>
    </row>
    <row r="953" spans="1:41" ht="15.75" thickBot="1" x14ac:dyDescent="0.3">
      <c r="A953" s="26" t="str">
        <f t="shared" si="33"/>
        <v>530100</v>
      </c>
      <c r="B953" s="150" t="s">
        <v>2030</v>
      </c>
      <c r="C953" s="153" t="s">
        <v>2031</v>
      </c>
      <c r="D953" s="125" t="s">
        <v>1657</v>
      </c>
      <c r="E953" s="139">
        <v>3915013.01</v>
      </c>
      <c r="F953" s="139">
        <v>7737651.8899999997</v>
      </c>
      <c r="G953" s="139">
        <v>11569682.369999999</v>
      </c>
      <c r="H953" s="139">
        <v>15315084.26</v>
      </c>
      <c r="I953" s="139">
        <v>19084342.780000001</v>
      </c>
      <c r="J953" s="139">
        <v>22835951.140000001</v>
      </c>
      <c r="K953" s="139">
        <v>26679486.800000001</v>
      </c>
      <c r="L953" s="139">
        <v>30527775.789999999</v>
      </c>
      <c r="M953" s="139">
        <v>35694761.240000002</v>
      </c>
      <c r="N953" s="139">
        <v>39857785.579999998</v>
      </c>
      <c r="O953" s="139">
        <v>44034794.600000001</v>
      </c>
      <c r="P953" s="139">
        <v>48189485.880000003</v>
      </c>
      <c r="Q953" s="199">
        <v>4101053.59</v>
      </c>
      <c r="R953" s="199">
        <v>7831246.6299999999</v>
      </c>
      <c r="S953" s="199">
        <v>11712521.890000001</v>
      </c>
      <c r="T953" s="199">
        <v>16319548.800000001</v>
      </c>
      <c r="U953" s="199">
        <v>20865791.27</v>
      </c>
      <c r="V953" s="199">
        <v>25192032.09</v>
      </c>
      <c r="W953" s="199">
        <v>29252462.93</v>
      </c>
      <c r="X953" s="199">
        <v>33299308.300000001</v>
      </c>
      <c r="Y953" s="199">
        <v>35643704.18</v>
      </c>
      <c r="Z953" s="199">
        <v>39609799.310000002</v>
      </c>
      <c r="AA953" s="199">
        <v>43622451.259999998</v>
      </c>
      <c r="AB953" s="199">
        <v>47328244.079999998</v>
      </c>
      <c r="AC953" s="199">
        <f>IFERROR(VLOOKUP('SAP Data'!$C953,'2021 Balance Sheet'!$B$7:$O$1335,'2021 Balance Sheet'!D$2, FALSE),0)</f>
        <v>3898996.81</v>
      </c>
      <c r="AD953" s="199">
        <f>IFERROR(VLOOKUP('SAP Data'!$C953,'2021 Balance Sheet'!$B$7:$O$1335,'2021 Balance Sheet'!E$2, FALSE),0)</f>
        <v>7827661.2199999997</v>
      </c>
      <c r="AE953" s="199">
        <f>IFERROR(VLOOKUP('SAP Data'!$C953,'2021 Balance Sheet'!$B$7:$O$1335,'2021 Balance Sheet'!F$2, FALSE),0)</f>
        <v>11755736.300000001</v>
      </c>
      <c r="AF953" s="199">
        <f>IFERROR(VLOOKUP('SAP Data'!$C953,'2021 Balance Sheet'!$B$7:$O$1335,'2021 Balance Sheet'!G$2, FALSE),0)</f>
        <v>15675291.66</v>
      </c>
      <c r="AG953" s="199">
        <f>IFERROR(VLOOKUP('SAP Data'!$C953,'2021 Balance Sheet'!$B$7:$O$1335,'2021 Balance Sheet'!H$2, FALSE),0)</f>
        <v>19587547.300000001</v>
      </c>
      <c r="AH953" s="199">
        <f>IFERROR(VLOOKUP('SAP Data'!$C953,'2021 Balance Sheet'!$B$7:$O$1335,'2021 Balance Sheet'!I$2, FALSE),0)</f>
        <v>23481610.949999999</v>
      </c>
      <c r="AI953" s="199">
        <f>IFERROR(VLOOKUP('SAP Data'!$C953,'2021 Balance Sheet'!$B$7:$O$1335,'2021 Balance Sheet'!J$2, FALSE),0)</f>
        <v>27427210.050000001</v>
      </c>
      <c r="AJ953" s="199">
        <f>IFERROR(VLOOKUP('SAP Data'!$C953,'2021 Balance Sheet'!$B$7:$O$1335,'2021 Balance Sheet'!K$2, FALSE),0)</f>
        <v>31326832.890000001</v>
      </c>
      <c r="AK953" s="199">
        <f>IFERROR(VLOOKUP('SAP Data'!$C953,'2021 Balance Sheet'!$B$7:$O$1335,'2021 Balance Sheet'!L$2, FALSE),0)</f>
        <v>35395872.859999999</v>
      </c>
      <c r="AL953" s="199">
        <f>IFERROR(VLOOKUP('SAP Data'!$C953,'2021 Balance Sheet'!$B$7:$O$1335,'2021 Balance Sheet'!M$2, FALSE),0)</f>
        <v>39138831.450000003</v>
      </c>
      <c r="AM953" s="199">
        <f>IFERROR(VLOOKUP('SAP Data'!$C953,'2021 Balance Sheet'!$B$7:$O$1335,'2021 Balance Sheet'!N$2, FALSE),0)</f>
        <v>43060513.359999999</v>
      </c>
      <c r="AN953" s="199">
        <f>IFERROR(VLOOKUP('SAP Data'!$C953,'2021 Balance Sheet'!$B$7:$O$1335,'2021 Balance Sheet'!O$2, FALSE),0)</f>
        <v>47130793.960000001</v>
      </c>
      <c r="AO953" s="198">
        <f t="shared" si="32"/>
        <v>47328244.079999998</v>
      </c>
    </row>
    <row r="954" spans="1:41" ht="15.75" thickBot="1" x14ac:dyDescent="0.3">
      <c r="A954" s="26" t="str">
        <f t="shared" si="33"/>
        <v>530200</v>
      </c>
      <c r="B954" s="150" t="s">
        <v>2032</v>
      </c>
      <c r="C954" s="153" t="s">
        <v>2033</v>
      </c>
      <c r="D954" s="125" t="s">
        <v>1657</v>
      </c>
      <c r="E954" s="140">
        <v>0</v>
      </c>
      <c r="F954" s="140">
        <v>12936252.43</v>
      </c>
      <c r="G954" s="140">
        <v>12936252.43</v>
      </c>
      <c r="H954" s="140">
        <v>12970494.5</v>
      </c>
      <c r="I954" s="140">
        <v>25948860.579999998</v>
      </c>
      <c r="J954" s="140">
        <v>25914618.510000002</v>
      </c>
      <c r="K954" s="140">
        <v>25914618.510000002</v>
      </c>
      <c r="L954" s="140">
        <v>39602058.509999998</v>
      </c>
      <c r="M954" s="140">
        <v>39602058.509999998</v>
      </c>
      <c r="N954" s="140">
        <v>39602058.509999998</v>
      </c>
      <c r="O954" s="140">
        <v>53372813.869999997</v>
      </c>
      <c r="P954" s="140">
        <v>53372813.869999997</v>
      </c>
      <c r="Q954" s="199">
        <v>0</v>
      </c>
      <c r="R954" s="199">
        <v>13796661.84</v>
      </c>
      <c r="S954" s="199">
        <v>13796661.84</v>
      </c>
      <c r="T954" s="199">
        <v>13796661.84</v>
      </c>
      <c r="U954" s="199">
        <v>27614855.960000001</v>
      </c>
      <c r="V954" s="199">
        <v>27614855.960000001</v>
      </c>
      <c r="W954" s="199">
        <v>27614855.960000001</v>
      </c>
      <c r="X954" s="199">
        <v>41443849.100000001</v>
      </c>
      <c r="Y954" s="199">
        <v>41443849.100000001</v>
      </c>
      <c r="Z954" s="199">
        <v>41443849.100000001</v>
      </c>
      <c r="AA954" s="199">
        <v>55354560.420000002</v>
      </c>
      <c r="AB954" s="199">
        <v>55354560.420000002</v>
      </c>
      <c r="AC954" s="199">
        <f>IFERROR(VLOOKUP('SAP Data'!$C954,'2021 Balance Sheet'!$B$7:$O$1335,'2021 Balance Sheet'!D$2, FALSE),0)</f>
        <v>0</v>
      </c>
      <c r="AD954" s="199">
        <f>IFERROR(VLOOKUP('SAP Data'!$C954,'2021 Balance Sheet'!$B$7:$O$1335,'2021 Balance Sheet'!E$2, FALSE),0)</f>
        <v>13951214.630000001</v>
      </c>
      <c r="AE954" s="199">
        <f>IFERROR(VLOOKUP('SAP Data'!$C954,'2021 Balance Sheet'!$B$7:$O$1335,'2021 Balance Sheet'!F$2, FALSE),0)</f>
        <v>13951214.630000001</v>
      </c>
      <c r="AF954" s="199">
        <f>IFERROR(VLOOKUP('SAP Data'!$C954,'2021 Balance Sheet'!$B$7:$O$1335,'2021 Balance Sheet'!G$2, FALSE),0)</f>
        <v>13951214.630000001</v>
      </c>
      <c r="AG954" s="199">
        <f>IFERROR(VLOOKUP('SAP Data'!$C954,'2021 Balance Sheet'!$B$7:$O$1335,'2021 Balance Sheet'!H$2, FALSE),0)</f>
        <v>27935678.649999999</v>
      </c>
      <c r="AH954" s="199">
        <f>IFERROR(VLOOKUP('SAP Data'!$C954,'2021 Balance Sheet'!$B$7:$O$1335,'2021 Balance Sheet'!I$2, FALSE),0)</f>
        <v>27935678.649999999</v>
      </c>
      <c r="AI954" s="199">
        <f>IFERROR(VLOOKUP('SAP Data'!$C954,'2021 Balance Sheet'!$B$7:$O$1335,'2021 Balance Sheet'!J$2, FALSE),0)</f>
        <v>27935678.649999999</v>
      </c>
      <c r="AJ954" s="199">
        <f>IFERROR(VLOOKUP('SAP Data'!$C954,'2021 Balance Sheet'!$B$7:$O$1335,'2021 Balance Sheet'!K$2, FALSE),0)</f>
        <v>41934660</v>
      </c>
      <c r="AK954" s="199">
        <f>IFERROR(VLOOKUP('SAP Data'!$C954,'2021 Balance Sheet'!$B$7:$O$1335,'2021 Balance Sheet'!L$2, FALSE),0)</f>
        <v>41934660</v>
      </c>
      <c r="AL954" s="199">
        <f>IFERROR(VLOOKUP('SAP Data'!$C954,'2021 Balance Sheet'!$B$7:$O$1335,'2021 Balance Sheet'!M$2, FALSE),0)</f>
        <v>41934660</v>
      </c>
      <c r="AM954" s="199">
        <f>IFERROR(VLOOKUP('SAP Data'!$C954,'2021 Balance Sheet'!$B$7:$O$1335,'2021 Balance Sheet'!N$2, FALSE),0)</f>
        <v>56056579.469999999</v>
      </c>
      <c r="AN954" s="199">
        <f>IFERROR(VLOOKUP('SAP Data'!$C954,'2021 Balance Sheet'!$B$7:$O$1335,'2021 Balance Sheet'!O$2, FALSE),0)</f>
        <v>56056579.469999999</v>
      </c>
      <c r="AO954" s="198">
        <f t="shared" si="32"/>
        <v>55354560.420000002</v>
      </c>
    </row>
    <row r="955" spans="1:41" ht="15.75" thickBot="1" x14ac:dyDescent="0.3">
      <c r="A955" s="26" t="str">
        <f t="shared" si="33"/>
        <v>531200</v>
      </c>
      <c r="B955" s="150" t="s">
        <v>2034</v>
      </c>
      <c r="C955" s="153" t="s">
        <v>2035</v>
      </c>
      <c r="D955" s="125" t="s">
        <v>1657</v>
      </c>
      <c r="E955" s="139">
        <v>528990.36</v>
      </c>
      <c r="F955" s="139">
        <v>1016677.52</v>
      </c>
      <c r="G955" s="139">
        <v>1213071.08</v>
      </c>
      <c r="H955" s="139">
        <v>1421731.49</v>
      </c>
      <c r="I955" s="139">
        <v>1644674.43</v>
      </c>
      <c r="J955" s="139">
        <v>1880967.55</v>
      </c>
      <c r="K955" s="139">
        <v>2140765.67</v>
      </c>
      <c r="L955" s="139">
        <v>2438873.5699999998</v>
      </c>
      <c r="M955" s="139">
        <v>2760619.2</v>
      </c>
      <c r="N955" s="139">
        <v>3097510.49</v>
      </c>
      <c r="O955" s="139">
        <v>3425435.75</v>
      </c>
      <c r="P955" s="139">
        <v>3771618.16</v>
      </c>
      <c r="Q955" s="199">
        <v>233030.36</v>
      </c>
      <c r="R955" s="199">
        <v>463988.22</v>
      </c>
      <c r="S955" s="199">
        <v>722556.62</v>
      </c>
      <c r="T955" s="199">
        <v>971787.34</v>
      </c>
      <c r="U955" s="199">
        <v>1089118.6000000001</v>
      </c>
      <c r="V955" s="199">
        <v>1244947.72</v>
      </c>
      <c r="W955" s="199">
        <v>1406515.13</v>
      </c>
      <c r="X955" s="199">
        <v>1582928.02</v>
      </c>
      <c r="Y955" s="199">
        <v>1748960.07</v>
      </c>
      <c r="Z955" s="199">
        <v>1917378.55</v>
      </c>
      <c r="AA955" s="199">
        <v>1991900.78</v>
      </c>
      <c r="AB955" s="199">
        <v>2060841.3</v>
      </c>
      <c r="AC955" s="199">
        <f>IFERROR(VLOOKUP('SAP Data'!$C955,'2021 Balance Sheet'!$B$7:$O$1335,'2021 Balance Sheet'!D$2, FALSE),0)</f>
        <v>39070.5</v>
      </c>
      <c r="AD955" s="199">
        <f>IFERROR(VLOOKUP('SAP Data'!$C955,'2021 Balance Sheet'!$B$7:$O$1335,'2021 Balance Sheet'!E$2, FALSE),0)</f>
        <v>71194.710000000006</v>
      </c>
      <c r="AE955" s="199">
        <f>IFERROR(VLOOKUP('SAP Data'!$C955,'2021 Balance Sheet'!$B$7:$O$1335,'2021 Balance Sheet'!F$2, FALSE),0)</f>
        <v>109131.21</v>
      </c>
      <c r="AF955" s="199">
        <f>IFERROR(VLOOKUP('SAP Data'!$C955,'2021 Balance Sheet'!$B$7:$O$1335,'2021 Balance Sheet'!G$2, FALSE),0)</f>
        <v>151453.97</v>
      </c>
      <c r="AG955" s="199">
        <f>IFERROR(VLOOKUP('SAP Data'!$C955,'2021 Balance Sheet'!$B$7:$O$1335,'2021 Balance Sheet'!H$2, FALSE),0)</f>
        <v>193201.89</v>
      </c>
      <c r="AH955" s="199">
        <f>IFERROR(VLOOKUP('SAP Data'!$C955,'2021 Balance Sheet'!$B$7:$O$1335,'2021 Balance Sheet'!I$2, FALSE),0)</f>
        <v>242571.28</v>
      </c>
      <c r="AI955" s="199">
        <f>IFERROR(VLOOKUP('SAP Data'!$C955,'2021 Balance Sheet'!$B$7:$O$1335,'2021 Balance Sheet'!J$2, FALSE),0)</f>
        <v>297112.78000000003</v>
      </c>
      <c r="AJ955" s="199">
        <f>IFERROR(VLOOKUP('SAP Data'!$C955,'2021 Balance Sheet'!$B$7:$O$1335,'2021 Balance Sheet'!K$2, FALSE),0)</f>
        <v>355806.9</v>
      </c>
      <c r="AK955" s="199">
        <f>IFERROR(VLOOKUP('SAP Data'!$C955,'2021 Balance Sheet'!$B$7:$O$1335,'2021 Balance Sheet'!L$2, FALSE),0)</f>
        <v>417896.67</v>
      </c>
      <c r="AL955" s="199">
        <f>IFERROR(VLOOKUP('SAP Data'!$C955,'2021 Balance Sheet'!$B$7:$O$1335,'2021 Balance Sheet'!M$2, FALSE),0)</f>
        <v>483035.66</v>
      </c>
      <c r="AM955" s="199">
        <f>IFERROR(VLOOKUP('SAP Data'!$C955,'2021 Balance Sheet'!$B$7:$O$1335,'2021 Balance Sheet'!N$2, FALSE),0)</f>
        <v>551268.81999999995</v>
      </c>
      <c r="AN955" s="199">
        <f>IFERROR(VLOOKUP('SAP Data'!$C955,'2021 Balance Sheet'!$B$7:$O$1335,'2021 Balance Sheet'!O$2, FALSE),0)</f>
        <v>619129.21</v>
      </c>
      <c r="AO955" s="198">
        <f t="shared" si="32"/>
        <v>2060841.3</v>
      </c>
    </row>
    <row r="956" spans="1:41" ht="15.75" thickBot="1" x14ac:dyDescent="0.3">
      <c r="A956" s="26" t="str">
        <f t="shared" si="33"/>
        <v>531201</v>
      </c>
      <c r="B956" s="150" t="s">
        <v>2036</v>
      </c>
      <c r="C956" s="153" t="s">
        <v>2037</v>
      </c>
      <c r="D956" s="125" t="s">
        <v>1657</v>
      </c>
      <c r="E956" s="140">
        <v>35439.360000000001</v>
      </c>
      <c r="F956" s="140">
        <v>59967.57</v>
      </c>
      <c r="G956" s="140">
        <v>68592.78</v>
      </c>
      <c r="H956" s="140">
        <v>84539.09</v>
      </c>
      <c r="I956" s="140">
        <v>127491.2</v>
      </c>
      <c r="J956" s="140">
        <v>176054.02</v>
      </c>
      <c r="K956" s="140">
        <v>228650.81</v>
      </c>
      <c r="L956" s="140">
        <v>292655.67</v>
      </c>
      <c r="M956" s="140">
        <v>369874.43</v>
      </c>
      <c r="N956" s="140">
        <v>459359.84</v>
      </c>
      <c r="O956" s="140">
        <v>561996.14</v>
      </c>
      <c r="P956" s="140">
        <v>683845.81</v>
      </c>
      <c r="Q956" s="199">
        <v>-17.52</v>
      </c>
      <c r="R956" s="199">
        <v>-17.52</v>
      </c>
      <c r="S956" s="199">
        <v>-17.52</v>
      </c>
      <c r="T956" s="199">
        <v>-17.52</v>
      </c>
      <c r="U956" s="199">
        <v>-17.52</v>
      </c>
      <c r="V956" s="199">
        <v>-17.52</v>
      </c>
      <c r="W956" s="199">
        <v>-17.52</v>
      </c>
      <c r="X956" s="199">
        <v>-17.52</v>
      </c>
      <c r="Y956" s="199">
        <v>-17.52</v>
      </c>
      <c r="Z956" s="199">
        <v>-17.52</v>
      </c>
      <c r="AA956" s="199">
        <v>-17.52</v>
      </c>
      <c r="AB956" s="199">
        <v>-17.52</v>
      </c>
      <c r="AC956" s="199">
        <f>IFERROR(VLOOKUP('SAP Data'!$C956,'2021 Balance Sheet'!$B$7:$O$1335,'2021 Balance Sheet'!D$2, FALSE),0)</f>
        <v>0</v>
      </c>
      <c r="AD956" s="199">
        <f>IFERROR(VLOOKUP('SAP Data'!$C956,'2021 Balance Sheet'!$B$7:$O$1335,'2021 Balance Sheet'!E$2, FALSE),0)</f>
        <v>0</v>
      </c>
      <c r="AE956" s="199">
        <f>IFERROR(VLOOKUP('SAP Data'!$C956,'2021 Balance Sheet'!$B$7:$O$1335,'2021 Balance Sheet'!F$2, FALSE),0)</f>
        <v>0</v>
      </c>
      <c r="AF956" s="199">
        <f>IFERROR(VLOOKUP('SAP Data'!$C956,'2021 Balance Sheet'!$B$7:$O$1335,'2021 Balance Sheet'!G$2, FALSE),0)</f>
        <v>0</v>
      </c>
      <c r="AG956" s="199">
        <f>IFERROR(VLOOKUP('SAP Data'!$C956,'2021 Balance Sheet'!$B$7:$O$1335,'2021 Balance Sheet'!H$2, FALSE),0)</f>
        <v>0</v>
      </c>
      <c r="AH956" s="199">
        <f>IFERROR(VLOOKUP('SAP Data'!$C956,'2021 Balance Sheet'!$B$7:$O$1335,'2021 Balance Sheet'!I$2, FALSE),0)</f>
        <v>0</v>
      </c>
      <c r="AI956" s="199">
        <f>IFERROR(VLOOKUP('SAP Data'!$C956,'2021 Balance Sheet'!$B$7:$O$1335,'2021 Balance Sheet'!J$2, FALSE),0)</f>
        <v>0</v>
      </c>
      <c r="AJ956" s="199">
        <f>IFERROR(VLOOKUP('SAP Data'!$C956,'2021 Balance Sheet'!$B$7:$O$1335,'2021 Balance Sheet'!K$2, FALSE),0)</f>
        <v>0</v>
      </c>
      <c r="AK956" s="199">
        <f>IFERROR(VLOOKUP('SAP Data'!$C956,'2021 Balance Sheet'!$B$7:$O$1335,'2021 Balance Sheet'!L$2, FALSE),0)</f>
        <v>0</v>
      </c>
      <c r="AL956" s="199">
        <f>IFERROR(VLOOKUP('SAP Data'!$C956,'2021 Balance Sheet'!$B$7:$O$1335,'2021 Balance Sheet'!M$2, FALSE),0)</f>
        <v>0</v>
      </c>
      <c r="AM956" s="199">
        <f>IFERROR(VLOOKUP('SAP Data'!$C956,'2021 Balance Sheet'!$B$7:$O$1335,'2021 Balance Sheet'!N$2, FALSE),0)</f>
        <v>0</v>
      </c>
      <c r="AN956" s="199">
        <f>IFERROR(VLOOKUP('SAP Data'!$C956,'2021 Balance Sheet'!$B$7:$O$1335,'2021 Balance Sheet'!O$2, FALSE),0)</f>
        <v>0</v>
      </c>
      <c r="AO956" s="198">
        <f t="shared" si="32"/>
        <v>-17.52</v>
      </c>
    </row>
    <row r="957" spans="1:41" ht="15.75" thickBot="1" x14ac:dyDescent="0.3">
      <c r="A957" s="26" t="str">
        <f t="shared" si="33"/>
        <v>540100</v>
      </c>
      <c r="B957" s="150" t="s">
        <v>2038</v>
      </c>
      <c r="C957" s="153" t="s">
        <v>2039</v>
      </c>
      <c r="D957" s="125" t="s">
        <v>1657</v>
      </c>
      <c r="E957" s="139">
        <v>6813175.6100000003</v>
      </c>
      <c r="F957" s="139">
        <v>16493140.67</v>
      </c>
      <c r="G957" s="139">
        <v>24478994.949999999</v>
      </c>
      <c r="H957" s="139">
        <v>29961400.82</v>
      </c>
      <c r="I957" s="139">
        <v>35521311.380000003</v>
      </c>
      <c r="J957" s="139">
        <v>41130219.600000001</v>
      </c>
      <c r="K957" s="139">
        <v>47102954.009999998</v>
      </c>
      <c r="L957" s="139">
        <v>53280652.520000003</v>
      </c>
      <c r="M957" s="139">
        <v>59812361.369999997</v>
      </c>
      <c r="N957" s="139">
        <v>68375051.480000004</v>
      </c>
      <c r="O957" s="139">
        <v>75592566.680000007</v>
      </c>
      <c r="P957" s="139">
        <v>82045950.459999993</v>
      </c>
      <c r="Q957" s="199">
        <v>6361418.8399999999</v>
      </c>
      <c r="R957" s="199">
        <v>13475375.869999999</v>
      </c>
      <c r="S957" s="199">
        <v>21081818.010000002</v>
      </c>
      <c r="T957" s="199">
        <v>26083955.620000001</v>
      </c>
      <c r="U957" s="199">
        <v>31684303.870000001</v>
      </c>
      <c r="V957" s="199">
        <v>37586179.939999998</v>
      </c>
      <c r="W957" s="199">
        <v>43595337</v>
      </c>
      <c r="X957" s="199">
        <v>49654617.170000002</v>
      </c>
      <c r="Y957" s="199">
        <v>55468891.979999997</v>
      </c>
      <c r="Z957" s="199">
        <v>62007482.93</v>
      </c>
      <c r="AA957" s="199">
        <v>68773232.530000001</v>
      </c>
      <c r="AB957" s="199">
        <v>74582512.989999995</v>
      </c>
      <c r="AC957" s="199">
        <f>IFERROR(VLOOKUP('SAP Data'!$C957,'2021 Balance Sheet'!$B$7:$O$1335,'2021 Balance Sheet'!D$2, FALSE),0)</f>
        <v>5630847.4000000004</v>
      </c>
      <c r="AD957" s="199">
        <f>IFERROR(VLOOKUP('SAP Data'!$C957,'2021 Balance Sheet'!$B$7:$O$1335,'2021 Balance Sheet'!E$2, FALSE),0)</f>
        <v>12716835.68</v>
      </c>
      <c r="AE957" s="199">
        <f>IFERROR(VLOOKUP('SAP Data'!$C957,'2021 Balance Sheet'!$B$7:$O$1335,'2021 Balance Sheet'!F$2, FALSE),0)</f>
        <v>19895317.25</v>
      </c>
      <c r="AF957" s="199">
        <f>IFERROR(VLOOKUP('SAP Data'!$C957,'2021 Balance Sheet'!$B$7:$O$1335,'2021 Balance Sheet'!G$2, FALSE),0)</f>
        <v>24605329.73</v>
      </c>
      <c r="AG957" s="199">
        <f>IFERROR(VLOOKUP('SAP Data'!$C957,'2021 Balance Sheet'!$B$7:$O$1335,'2021 Balance Sheet'!H$2, FALSE),0)</f>
        <v>29962055.870000001</v>
      </c>
      <c r="AH957" s="199">
        <f>IFERROR(VLOOKUP('SAP Data'!$C957,'2021 Balance Sheet'!$B$7:$O$1335,'2021 Balance Sheet'!I$2, FALSE),0)</f>
        <v>35030702.869999997</v>
      </c>
      <c r="AI957" s="199">
        <f>IFERROR(VLOOKUP('SAP Data'!$C957,'2021 Balance Sheet'!$B$7:$O$1335,'2021 Balance Sheet'!J$2, FALSE),0)</f>
        <v>40402226.810000002</v>
      </c>
      <c r="AJ957" s="199">
        <f>IFERROR(VLOOKUP('SAP Data'!$C957,'2021 Balance Sheet'!$B$7:$O$1335,'2021 Balance Sheet'!K$2, FALSE),0)</f>
        <v>46009079.890000001</v>
      </c>
      <c r="AK957" s="199">
        <f>IFERROR(VLOOKUP('SAP Data'!$C957,'2021 Balance Sheet'!$B$7:$O$1335,'2021 Balance Sheet'!L$2, FALSE),0)</f>
        <v>51614504.539999999</v>
      </c>
      <c r="AL957" s="199">
        <f>IFERROR(VLOOKUP('SAP Data'!$C957,'2021 Balance Sheet'!$B$7:$O$1335,'2021 Balance Sheet'!M$2, FALSE),0)</f>
        <v>58396666.219999999</v>
      </c>
      <c r="AM957" s="199">
        <f>IFERROR(VLOOKUP('SAP Data'!$C957,'2021 Balance Sheet'!$B$7:$O$1335,'2021 Balance Sheet'!N$2, FALSE),0)</f>
        <v>64040123.340000004</v>
      </c>
      <c r="AN957" s="199">
        <f>IFERROR(VLOOKUP('SAP Data'!$C957,'2021 Balance Sheet'!$B$7:$O$1335,'2021 Balance Sheet'!O$2, FALSE),0)</f>
        <v>71905572.180000007</v>
      </c>
      <c r="AO957" s="198">
        <f t="shared" si="32"/>
        <v>74582512.989999995</v>
      </c>
    </row>
    <row r="958" spans="1:41" ht="15.75" thickBot="1" x14ac:dyDescent="0.3">
      <c r="A958" s="26" t="str">
        <f t="shared" si="33"/>
        <v>540200</v>
      </c>
      <c r="B958" s="150" t="s">
        <v>2040</v>
      </c>
      <c r="C958" s="153" t="s">
        <v>2041</v>
      </c>
      <c r="D958" s="125" t="s">
        <v>1657</v>
      </c>
      <c r="E958" s="140">
        <v>22144874.030000001</v>
      </c>
      <c r="F958" s="140">
        <v>43240403.340000004</v>
      </c>
      <c r="G958" s="140">
        <v>64766001.57</v>
      </c>
      <c r="H958" s="140">
        <v>77854010.349999994</v>
      </c>
      <c r="I958" s="140">
        <v>86263940.219999999</v>
      </c>
      <c r="J958" s="140">
        <v>92427261.709999993</v>
      </c>
      <c r="K958" s="140">
        <v>102321680.26000001</v>
      </c>
      <c r="L958" s="140">
        <v>110757639.20999999</v>
      </c>
      <c r="M958" s="140">
        <v>118297177.39</v>
      </c>
      <c r="N958" s="140">
        <v>134737351.47999999</v>
      </c>
      <c r="O958" s="140">
        <v>157880516.86000001</v>
      </c>
      <c r="P958" s="140">
        <v>182853099.15000001</v>
      </c>
      <c r="Q958" s="199">
        <v>22559888.649999999</v>
      </c>
      <c r="R958" s="199">
        <v>44682865.240000002</v>
      </c>
      <c r="S958" s="199">
        <v>65175668.759999998</v>
      </c>
      <c r="T958" s="199">
        <v>76827360.849999994</v>
      </c>
      <c r="U958" s="199">
        <v>84827379.140000001</v>
      </c>
      <c r="V958" s="199">
        <v>91468761.810000002</v>
      </c>
      <c r="W958" s="199">
        <v>96593407.439999998</v>
      </c>
      <c r="X958" s="199">
        <v>102445072.19</v>
      </c>
      <c r="Y958" s="199">
        <v>108187634.7</v>
      </c>
      <c r="Z958" s="199">
        <v>119004906.25</v>
      </c>
      <c r="AA958" s="199">
        <v>146486035.03999999</v>
      </c>
      <c r="AB958" s="199">
        <v>171047522.43000001</v>
      </c>
      <c r="AC958" s="199">
        <f>IFERROR(VLOOKUP('SAP Data'!$C958,'2021 Balance Sheet'!$B$7:$O$1335,'2021 Balance Sheet'!D$2, FALSE),0)</f>
        <v>23118382.489999998</v>
      </c>
      <c r="AD958" s="199">
        <f>IFERROR(VLOOKUP('SAP Data'!$C958,'2021 Balance Sheet'!$B$7:$O$1335,'2021 Balance Sheet'!E$2, FALSE),0)</f>
        <v>48694062.740000002</v>
      </c>
      <c r="AE958" s="199">
        <f>IFERROR(VLOOKUP('SAP Data'!$C958,'2021 Balance Sheet'!$B$7:$O$1335,'2021 Balance Sheet'!F$2, FALSE),0)</f>
        <v>71825068.920000002</v>
      </c>
      <c r="AF958" s="199">
        <f>IFERROR(VLOOKUP('SAP Data'!$C958,'2021 Balance Sheet'!$B$7:$O$1335,'2021 Balance Sheet'!G$2, FALSE),0)</f>
        <v>87158338.159999996</v>
      </c>
      <c r="AG958" s="199">
        <f>IFERROR(VLOOKUP('SAP Data'!$C958,'2021 Balance Sheet'!$B$7:$O$1335,'2021 Balance Sheet'!H$2, FALSE),0)</f>
        <v>98962841.120000005</v>
      </c>
      <c r="AH958" s="199">
        <f>IFERROR(VLOOKUP('SAP Data'!$C958,'2021 Balance Sheet'!$B$7:$O$1335,'2021 Balance Sheet'!I$2, FALSE),0)</f>
        <v>109232353.36</v>
      </c>
      <c r="AI958" s="199">
        <f>IFERROR(VLOOKUP('SAP Data'!$C958,'2021 Balance Sheet'!$B$7:$O$1335,'2021 Balance Sheet'!J$2, FALSE),0)</f>
        <v>121148189.31999999</v>
      </c>
      <c r="AJ958" s="199">
        <f>IFERROR(VLOOKUP('SAP Data'!$C958,'2021 Balance Sheet'!$B$7:$O$1335,'2021 Balance Sheet'!K$2, FALSE),0)</f>
        <v>135000472.27000001</v>
      </c>
      <c r="AK958" s="199">
        <f>IFERROR(VLOOKUP('SAP Data'!$C958,'2021 Balance Sheet'!$B$7:$O$1335,'2021 Balance Sheet'!L$2, FALSE),0)</f>
        <v>147843254.46000001</v>
      </c>
      <c r="AL958" s="199">
        <f>IFERROR(VLOOKUP('SAP Data'!$C958,'2021 Balance Sheet'!$B$7:$O$1335,'2021 Balance Sheet'!M$2, FALSE),0)</f>
        <v>171870570.34999999</v>
      </c>
      <c r="AM958" s="199">
        <f>IFERROR(VLOOKUP('SAP Data'!$C958,'2021 Balance Sheet'!$B$7:$O$1335,'2021 Balance Sheet'!N$2, FALSE),0)</f>
        <v>198004907.19</v>
      </c>
      <c r="AN958" s="199">
        <f>IFERROR(VLOOKUP('SAP Data'!$C958,'2021 Balance Sheet'!$B$7:$O$1335,'2021 Balance Sheet'!O$2, FALSE),0)</f>
        <v>229470664.80000001</v>
      </c>
      <c r="AO958" s="198">
        <f t="shared" si="32"/>
        <v>171047522.43000001</v>
      </c>
    </row>
    <row r="959" spans="1:41" ht="15.75" thickBot="1" x14ac:dyDescent="0.3">
      <c r="A959" s="26" t="str">
        <f t="shared" si="33"/>
        <v>540250</v>
      </c>
      <c r="B959" s="150" t="s">
        <v>3455</v>
      </c>
      <c r="C959" s="153" t="s">
        <v>3456</v>
      </c>
      <c r="D959" s="125"/>
      <c r="E959" s="140"/>
      <c r="F959" s="140"/>
      <c r="G959" s="140"/>
      <c r="H959" s="140"/>
      <c r="I959" s="140"/>
      <c r="J959" s="140"/>
      <c r="K959" s="140"/>
      <c r="L959" s="140"/>
      <c r="M959" s="140"/>
      <c r="N959" s="140"/>
      <c r="O959" s="140"/>
      <c r="P959" s="140"/>
      <c r="Q959" s="199">
        <v>0</v>
      </c>
      <c r="R959" s="199">
        <v>0</v>
      </c>
      <c r="S959" s="199">
        <v>0</v>
      </c>
      <c r="T959" s="199">
        <v>0</v>
      </c>
      <c r="U959" s="199">
        <v>0</v>
      </c>
      <c r="V959" s="199">
        <v>0</v>
      </c>
      <c r="W959" s="199">
        <v>0</v>
      </c>
      <c r="X959" s="199">
        <v>0</v>
      </c>
      <c r="Y959" s="199">
        <v>0</v>
      </c>
      <c r="Z959" s="199">
        <v>0</v>
      </c>
      <c r="AA959" s="199">
        <v>0</v>
      </c>
      <c r="AB959" s="199">
        <v>0</v>
      </c>
      <c r="AC959" s="199">
        <f>IFERROR(VLOOKUP('SAP Data'!$C959,'2021 Balance Sheet'!$B$7:$O$1335,'2021 Balance Sheet'!D$2, FALSE),0)</f>
        <v>0</v>
      </c>
      <c r="AD959" s="199">
        <f>IFERROR(VLOOKUP('SAP Data'!$C959,'2021 Balance Sheet'!$B$7:$O$1335,'2021 Balance Sheet'!E$2, FALSE),0)</f>
        <v>0</v>
      </c>
      <c r="AE959" s="199">
        <f>IFERROR(VLOOKUP('SAP Data'!$C959,'2021 Balance Sheet'!$B$7:$O$1335,'2021 Balance Sheet'!F$2, FALSE),0)</f>
        <v>0</v>
      </c>
      <c r="AF959" s="199">
        <f>IFERROR(VLOOKUP('SAP Data'!$C959,'2021 Balance Sheet'!$B$7:$O$1335,'2021 Balance Sheet'!G$2, FALSE),0)</f>
        <v>0</v>
      </c>
      <c r="AG959" s="199">
        <f>IFERROR(VLOOKUP('SAP Data'!$C959,'2021 Balance Sheet'!$B$7:$O$1335,'2021 Balance Sheet'!H$2, FALSE),0)</f>
        <v>0</v>
      </c>
      <c r="AH959" s="199">
        <f>IFERROR(VLOOKUP('SAP Data'!$C959,'2021 Balance Sheet'!$B$7:$O$1335,'2021 Balance Sheet'!I$2, FALSE),0)</f>
        <v>0</v>
      </c>
      <c r="AI959" s="199">
        <f>IFERROR(VLOOKUP('SAP Data'!$C959,'2021 Balance Sheet'!$B$7:$O$1335,'2021 Balance Sheet'!J$2, FALSE),0)</f>
        <v>0</v>
      </c>
      <c r="AJ959" s="199">
        <f>IFERROR(VLOOKUP('SAP Data'!$C959,'2021 Balance Sheet'!$B$7:$O$1335,'2021 Balance Sheet'!K$2, FALSE),0)</f>
        <v>0</v>
      </c>
      <c r="AK959" s="199">
        <f>IFERROR(VLOOKUP('SAP Data'!$C959,'2021 Balance Sheet'!$B$7:$O$1335,'2021 Balance Sheet'!L$2, FALSE),0)</f>
        <v>0</v>
      </c>
      <c r="AL959" s="199">
        <f>IFERROR(VLOOKUP('SAP Data'!$C959,'2021 Balance Sheet'!$B$7:$O$1335,'2021 Balance Sheet'!M$2, FALSE),0)</f>
        <v>0</v>
      </c>
      <c r="AM959" s="199">
        <f>IFERROR(VLOOKUP('SAP Data'!$C959,'2021 Balance Sheet'!$B$7:$O$1335,'2021 Balance Sheet'!N$2, FALSE),0)</f>
        <v>0</v>
      </c>
      <c r="AN959" s="199">
        <f>IFERROR(VLOOKUP('SAP Data'!$C959,'2021 Balance Sheet'!$B$7:$O$1335,'2021 Balance Sheet'!O$2, FALSE),0)</f>
        <v>0</v>
      </c>
      <c r="AO959" s="198">
        <f t="shared" si="32"/>
        <v>0</v>
      </c>
    </row>
    <row r="960" spans="1:41" ht="15.75" thickBot="1" x14ac:dyDescent="0.3">
      <c r="A960" s="26" t="str">
        <f t="shared" si="33"/>
        <v>540300</v>
      </c>
      <c r="B960" s="150" t="s">
        <v>2042</v>
      </c>
      <c r="C960" s="153" t="s">
        <v>2043</v>
      </c>
      <c r="D960" s="125" t="s">
        <v>1657</v>
      </c>
      <c r="E960" s="139">
        <v>4755615</v>
      </c>
      <c r="F960" s="139">
        <v>7826401.7400000002</v>
      </c>
      <c r="G960" s="139">
        <v>9679964.7400000002</v>
      </c>
      <c r="H960" s="139">
        <v>10250643.74</v>
      </c>
      <c r="I960" s="139">
        <v>8421613.7400000002</v>
      </c>
      <c r="J960" s="139">
        <v>5372375.7400000002</v>
      </c>
      <c r="K960" s="139">
        <v>1538912.74</v>
      </c>
      <c r="L960" s="139">
        <v>-2337830.2599999998</v>
      </c>
      <c r="M960" s="139">
        <v>-5861611.2599999998</v>
      </c>
      <c r="N960" s="139">
        <v>-6975683.2599999998</v>
      </c>
      <c r="O960" s="139">
        <v>-4852055.49</v>
      </c>
      <c r="P960" s="139">
        <v>37236.78</v>
      </c>
      <c r="Q960" s="199">
        <v>4655027.8499999996</v>
      </c>
      <c r="R960" s="199">
        <v>8117549.6200000001</v>
      </c>
      <c r="S960" s="199">
        <v>10180897.470000001</v>
      </c>
      <c r="T960" s="199">
        <v>10688657.77</v>
      </c>
      <c r="U960" s="199">
        <v>8728892.5</v>
      </c>
      <c r="V960" s="199">
        <v>5584086.7999999998</v>
      </c>
      <c r="W960" s="199">
        <v>1657759.53</v>
      </c>
      <c r="X960" s="199">
        <v>-2281935.7400000002</v>
      </c>
      <c r="Y960" s="199">
        <v>-5874533.4400000004</v>
      </c>
      <c r="Z960" s="199">
        <v>-7013120.4900000002</v>
      </c>
      <c r="AA960" s="199">
        <v>-5104013.9800000004</v>
      </c>
      <c r="AB960" s="199">
        <v>-723420.11</v>
      </c>
      <c r="AC960" s="199">
        <f>IFERROR(VLOOKUP('SAP Data'!$C960,'2021 Balance Sheet'!$B$7:$O$1335,'2021 Balance Sheet'!D$2, FALSE),0)</f>
        <v>4442836.87</v>
      </c>
      <c r="AD960" s="199">
        <f>IFERROR(VLOOKUP('SAP Data'!$C960,'2021 Balance Sheet'!$B$7:$O$1335,'2021 Balance Sheet'!E$2, FALSE),0)</f>
        <v>7799545.5499999998</v>
      </c>
      <c r="AE960" s="199">
        <f>IFERROR(VLOOKUP('SAP Data'!$C960,'2021 Balance Sheet'!$B$7:$O$1335,'2021 Balance Sheet'!F$2, FALSE),0)</f>
        <v>9807822.4199999999</v>
      </c>
      <c r="AF960" s="199">
        <f>IFERROR(VLOOKUP('SAP Data'!$C960,'2021 Balance Sheet'!$B$7:$O$1335,'2021 Balance Sheet'!G$2, FALSE),0)</f>
        <v>10190760.26</v>
      </c>
      <c r="AG960" s="199">
        <f>IFERROR(VLOOKUP('SAP Data'!$C960,'2021 Balance Sheet'!$B$7:$O$1335,'2021 Balance Sheet'!H$2, FALSE),0)</f>
        <v>8357402.8200000003</v>
      </c>
      <c r="AH960" s="199">
        <f>IFERROR(VLOOKUP('SAP Data'!$C960,'2021 Balance Sheet'!$B$7:$O$1335,'2021 Balance Sheet'!I$2, FALSE),0)</f>
        <v>5495348.6600000001</v>
      </c>
      <c r="AI960" s="199">
        <f>IFERROR(VLOOKUP('SAP Data'!$C960,'2021 Balance Sheet'!$B$7:$O$1335,'2021 Balance Sheet'!J$2, FALSE),0)</f>
        <v>1961376.22</v>
      </c>
      <c r="AJ960" s="199">
        <f>IFERROR(VLOOKUP('SAP Data'!$C960,'2021 Balance Sheet'!$B$7:$O$1335,'2021 Balance Sheet'!K$2, FALSE),0)</f>
        <v>-1743920.22</v>
      </c>
      <c r="AK960" s="199">
        <f>IFERROR(VLOOKUP('SAP Data'!$C960,'2021 Balance Sheet'!$B$7:$O$1335,'2021 Balance Sheet'!L$2, FALSE),0)</f>
        <v>-5080338.38</v>
      </c>
      <c r="AL960" s="199">
        <f>IFERROR(VLOOKUP('SAP Data'!$C960,'2021 Balance Sheet'!$B$7:$O$1335,'2021 Balance Sheet'!M$2, FALSE),0)</f>
        <v>-6289700.4299999997</v>
      </c>
      <c r="AM960" s="199">
        <f>IFERROR(VLOOKUP('SAP Data'!$C960,'2021 Balance Sheet'!$B$7:$O$1335,'2021 Balance Sheet'!N$2, FALSE),0)</f>
        <v>-4446961.49</v>
      </c>
      <c r="AN960" s="199">
        <f>IFERROR(VLOOKUP('SAP Data'!$C960,'2021 Balance Sheet'!$B$7:$O$1335,'2021 Balance Sheet'!O$2, FALSE),0)</f>
        <v>334158.18</v>
      </c>
      <c r="AO960" s="198">
        <f t="shared" si="32"/>
        <v>-723420.11</v>
      </c>
    </row>
    <row r="961" spans="1:41" ht="15.75" thickBot="1" x14ac:dyDescent="0.3">
      <c r="A961" s="26" t="str">
        <f t="shared" si="33"/>
        <v>540500</v>
      </c>
      <c r="B961" s="150" t="s">
        <v>3457</v>
      </c>
      <c r="C961" s="153" t="s">
        <v>3458</v>
      </c>
      <c r="D961" s="125"/>
      <c r="E961" s="139"/>
      <c r="F961" s="139"/>
      <c r="G961" s="139"/>
      <c r="H961" s="139"/>
      <c r="I961" s="139"/>
      <c r="J961" s="139"/>
      <c r="K961" s="139"/>
      <c r="L961" s="139"/>
      <c r="M961" s="139"/>
      <c r="N961" s="139"/>
      <c r="O961" s="139"/>
      <c r="P961" s="139"/>
      <c r="Q961" s="199">
        <v>0</v>
      </c>
      <c r="R961" s="199">
        <v>0</v>
      </c>
      <c r="S961" s="199">
        <v>0</v>
      </c>
      <c r="T961" s="199">
        <v>0</v>
      </c>
      <c r="U961" s="199">
        <v>0</v>
      </c>
      <c r="V961" s="199">
        <v>0</v>
      </c>
      <c r="W961" s="199">
        <v>0</v>
      </c>
      <c r="X961" s="199">
        <v>0</v>
      </c>
      <c r="Y961" s="199">
        <v>0</v>
      </c>
      <c r="Z961" s="199">
        <v>0</v>
      </c>
      <c r="AA961" s="199">
        <v>0</v>
      </c>
      <c r="AB961" s="199">
        <v>0</v>
      </c>
      <c r="AC961" s="199">
        <f>IFERROR(VLOOKUP('SAP Data'!$C961,'2021 Balance Sheet'!$B$7:$O$1335,'2021 Balance Sheet'!D$2, FALSE),0)</f>
        <v>0</v>
      </c>
      <c r="AD961" s="199">
        <f>IFERROR(VLOOKUP('SAP Data'!$C961,'2021 Balance Sheet'!$B$7:$O$1335,'2021 Balance Sheet'!E$2, FALSE),0)</f>
        <v>0</v>
      </c>
      <c r="AE961" s="199">
        <f>IFERROR(VLOOKUP('SAP Data'!$C961,'2021 Balance Sheet'!$B$7:$O$1335,'2021 Balance Sheet'!F$2, FALSE),0)</f>
        <v>0</v>
      </c>
      <c r="AF961" s="199">
        <f>IFERROR(VLOOKUP('SAP Data'!$C961,'2021 Balance Sheet'!$B$7:$O$1335,'2021 Balance Sheet'!G$2, FALSE),0)</f>
        <v>0</v>
      </c>
      <c r="AG961" s="199">
        <f>IFERROR(VLOOKUP('SAP Data'!$C961,'2021 Balance Sheet'!$B$7:$O$1335,'2021 Balance Sheet'!H$2, FALSE),0)</f>
        <v>0</v>
      </c>
      <c r="AH961" s="199">
        <f>IFERROR(VLOOKUP('SAP Data'!$C961,'2021 Balance Sheet'!$B$7:$O$1335,'2021 Balance Sheet'!I$2, FALSE),0)</f>
        <v>0</v>
      </c>
      <c r="AI961" s="199">
        <f>IFERROR(VLOOKUP('SAP Data'!$C961,'2021 Balance Sheet'!$B$7:$O$1335,'2021 Balance Sheet'!J$2, FALSE),0)</f>
        <v>0</v>
      </c>
      <c r="AJ961" s="199">
        <f>IFERROR(VLOOKUP('SAP Data'!$C961,'2021 Balance Sheet'!$B$7:$O$1335,'2021 Balance Sheet'!K$2, FALSE),0)</f>
        <v>0</v>
      </c>
      <c r="AK961" s="199">
        <f>IFERROR(VLOOKUP('SAP Data'!$C961,'2021 Balance Sheet'!$B$7:$O$1335,'2021 Balance Sheet'!L$2, FALSE),0)</f>
        <v>0</v>
      </c>
      <c r="AL961" s="199">
        <f>IFERROR(VLOOKUP('SAP Data'!$C961,'2021 Balance Sheet'!$B$7:$O$1335,'2021 Balance Sheet'!M$2, FALSE),0)</f>
        <v>0</v>
      </c>
      <c r="AM961" s="199">
        <f>IFERROR(VLOOKUP('SAP Data'!$C961,'2021 Balance Sheet'!$B$7:$O$1335,'2021 Balance Sheet'!N$2, FALSE),0)</f>
        <v>0</v>
      </c>
      <c r="AN961" s="199">
        <f>IFERROR(VLOOKUP('SAP Data'!$C961,'2021 Balance Sheet'!$B$7:$O$1335,'2021 Balance Sheet'!O$2, FALSE),0)</f>
        <v>0</v>
      </c>
      <c r="AO961" s="198">
        <f t="shared" si="32"/>
        <v>0</v>
      </c>
    </row>
    <row r="962" spans="1:41" ht="15.75" thickBot="1" x14ac:dyDescent="0.3">
      <c r="A962" s="26" t="str">
        <f t="shared" si="33"/>
        <v>540600</v>
      </c>
      <c r="B962" s="150" t="s">
        <v>2044</v>
      </c>
      <c r="C962" s="153" t="s">
        <v>2045</v>
      </c>
      <c r="D962" s="125" t="s">
        <v>1657</v>
      </c>
      <c r="E962" s="140">
        <v>177685.49</v>
      </c>
      <c r="F962" s="140">
        <v>1850096.6</v>
      </c>
      <c r="G962" s="140">
        <v>2376206.64</v>
      </c>
      <c r="H962" s="140">
        <v>2445724.62</v>
      </c>
      <c r="I962" s="140">
        <v>2242492.4</v>
      </c>
      <c r="J962" s="140">
        <v>2155512.8199999998</v>
      </c>
      <c r="K962" s="140">
        <v>1858496.65</v>
      </c>
      <c r="L962" s="140">
        <v>1577117.27</v>
      </c>
      <c r="M962" s="140">
        <v>1415522.37</v>
      </c>
      <c r="N962" s="140">
        <v>1023336.79</v>
      </c>
      <c r="O962" s="140">
        <v>919743.49</v>
      </c>
      <c r="P962" s="140">
        <v>986609.52</v>
      </c>
      <c r="Q962" s="199">
        <v>80948.539999999994</v>
      </c>
      <c r="R962" s="199">
        <v>653829.59</v>
      </c>
      <c r="S962" s="199">
        <v>858081.46</v>
      </c>
      <c r="T962" s="199">
        <v>764508.23</v>
      </c>
      <c r="U962" s="199">
        <v>658516</v>
      </c>
      <c r="V962" s="199">
        <v>384164.56</v>
      </c>
      <c r="W962" s="199">
        <v>442856.62</v>
      </c>
      <c r="X962" s="199">
        <v>402912.98</v>
      </c>
      <c r="Y962" s="199">
        <v>394897.34</v>
      </c>
      <c r="Z962" s="199">
        <v>18882.509999999998</v>
      </c>
      <c r="AA962" s="199">
        <v>-358864.37</v>
      </c>
      <c r="AB962" s="199">
        <v>-285972.23</v>
      </c>
      <c r="AC962" s="199">
        <f>IFERROR(VLOOKUP('SAP Data'!$C962,'2021 Balance Sheet'!$B$7:$O$1335,'2021 Balance Sheet'!D$2, FALSE),0)</f>
        <v>73272.44</v>
      </c>
      <c r="AD962" s="199">
        <f>IFERROR(VLOOKUP('SAP Data'!$C962,'2021 Balance Sheet'!$B$7:$O$1335,'2021 Balance Sheet'!E$2, FALSE),0)</f>
        <v>869080.51</v>
      </c>
      <c r="AE962" s="199">
        <f>IFERROR(VLOOKUP('SAP Data'!$C962,'2021 Balance Sheet'!$B$7:$O$1335,'2021 Balance Sheet'!F$2, FALSE),0)</f>
        <v>663071.07999999996</v>
      </c>
      <c r="AF962" s="199">
        <f>IFERROR(VLOOKUP('SAP Data'!$C962,'2021 Balance Sheet'!$B$7:$O$1335,'2021 Balance Sheet'!G$2, FALSE),0)</f>
        <v>489575.3</v>
      </c>
      <c r="AG962" s="199">
        <f>IFERROR(VLOOKUP('SAP Data'!$C962,'2021 Balance Sheet'!$B$7:$O$1335,'2021 Balance Sheet'!H$2, FALSE),0)</f>
        <v>483966.46</v>
      </c>
      <c r="AH962" s="199">
        <f>IFERROR(VLOOKUP('SAP Data'!$C962,'2021 Balance Sheet'!$B$7:$O$1335,'2021 Balance Sheet'!I$2, FALSE),0)</f>
        <v>380479.81</v>
      </c>
      <c r="AI962" s="199">
        <f>IFERROR(VLOOKUP('SAP Data'!$C962,'2021 Balance Sheet'!$B$7:$O$1335,'2021 Balance Sheet'!J$2, FALSE),0)</f>
        <v>130254.61</v>
      </c>
      <c r="AJ962" s="199">
        <f>IFERROR(VLOOKUP('SAP Data'!$C962,'2021 Balance Sheet'!$B$7:$O$1335,'2021 Balance Sheet'!K$2, FALSE),0)</f>
        <v>-349108.12</v>
      </c>
      <c r="AK962" s="199">
        <f>IFERROR(VLOOKUP('SAP Data'!$C962,'2021 Balance Sheet'!$B$7:$O$1335,'2021 Balance Sheet'!L$2, FALSE),0)</f>
        <v>-1133286.72</v>
      </c>
      <c r="AL962" s="199">
        <f>IFERROR(VLOOKUP('SAP Data'!$C962,'2021 Balance Sheet'!$B$7:$O$1335,'2021 Balance Sheet'!M$2, FALSE),0)</f>
        <v>-1826025.27</v>
      </c>
      <c r="AM962" s="199">
        <f>IFERROR(VLOOKUP('SAP Data'!$C962,'2021 Balance Sheet'!$B$7:$O$1335,'2021 Balance Sheet'!N$2, FALSE),0)</f>
        <v>-1721221.64</v>
      </c>
      <c r="AN962" s="199">
        <f>IFERROR(VLOOKUP('SAP Data'!$C962,'2021 Balance Sheet'!$B$7:$O$1335,'2021 Balance Sheet'!O$2, FALSE),0)</f>
        <v>-1027844.11</v>
      </c>
      <c r="AO962" s="198">
        <f t="shared" si="32"/>
        <v>-285972.23</v>
      </c>
    </row>
    <row r="963" spans="1:41" ht="15.75" thickBot="1" x14ac:dyDescent="0.3">
      <c r="A963" s="26" t="str">
        <f t="shared" si="33"/>
        <v>540700</v>
      </c>
      <c r="B963" s="150" t="s">
        <v>1937</v>
      </c>
      <c r="C963" s="153" t="s">
        <v>2046</v>
      </c>
      <c r="D963" s="125" t="s">
        <v>1657</v>
      </c>
      <c r="E963" s="139">
        <v>-923469.66</v>
      </c>
      <c r="F963" s="139">
        <v>-1836852.99</v>
      </c>
      <c r="G963" s="139">
        <v>-2802841.82</v>
      </c>
      <c r="H963" s="139">
        <v>-3317056.7</v>
      </c>
      <c r="I963" s="139">
        <v>-3652099.61</v>
      </c>
      <c r="J963" s="139">
        <v>-3882072.67</v>
      </c>
      <c r="K963" s="139">
        <v>-4073001.98</v>
      </c>
      <c r="L963" s="139">
        <v>-4236673.53</v>
      </c>
      <c r="M963" s="139">
        <v>-4410598.03</v>
      </c>
      <c r="N963" s="139">
        <v>-4741901.6399999997</v>
      </c>
      <c r="O963" s="139">
        <v>-5178779.95</v>
      </c>
      <c r="P963" s="139">
        <v>-5541580.9299999997</v>
      </c>
      <c r="Q963" s="199">
        <v>-403481.25</v>
      </c>
      <c r="R963" s="199">
        <v>-740421.95</v>
      </c>
      <c r="S963" s="199">
        <v>-1066315.8799999999</v>
      </c>
      <c r="T963" s="199">
        <v>-1314197.3700000001</v>
      </c>
      <c r="U963" s="199">
        <v>-1449006.4</v>
      </c>
      <c r="V963" s="199">
        <v>-1553707.12</v>
      </c>
      <c r="W963" s="199">
        <v>-1636546.81</v>
      </c>
      <c r="X963" s="199">
        <v>-1703024.17</v>
      </c>
      <c r="Y963" s="199">
        <v>-1772792.42</v>
      </c>
      <c r="Z963" s="199">
        <v>-1863255.98</v>
      </c>
      <c r="AA963" s="199">
        <v>-2053917.71</v>
      </c>
      <c r="AB963" s="199">
        <v>-2287944.83</v>
      </c>
      <c r="AC963" s="199">
        <f>IFERROR(VLOOKUP('SAP Data'!$C963,'2021 Balance Sheet'!$B$7:$O$1335,'2021 Balance Sheet'!D$2, FALSE),0)</f>
        <v>-237361.31</v>
      </c>
      <c r="AD963" s="199">
        <f>IFERROR(VLOOKUP('SAP Data'!$C963,'2021 Balance Sheet'!$B$7:$O$1335,'2021 Balance Sheet'!E$2, FALSE),0)</f>
        <v>-481539.74</v>
      </c>
      <c r="AE963" s="199">
        <f>IFERROR(VLOOKUP('SAP Data'!$C963,'2021 Balance Sheet'!$B$7:$O$1335,'2021 Balance Sheet'!F$2, FALSE),0)</f>
        <v>-700170.54</v>
      </c>
      <c r="AF963" s="199">
        <f>IFERROR(VLOOKUP('SAP Data'!$C963,'2021 Balance Sheet'!$B$7:$O$1335,'2021 Balance Sheet'!G$2, FALSE),0)</f>
        <v>-860120.69</v>
      </c>
      <c r="AG963" s="199">
        <f>IFERROR(VLOOKUP('SAP Data'!$C963,'2021 Balance Sheet'!$B$7:$O$1335,'2021 Balance Sheet'!H$2, FALSE),0)</f>
        <v>-946499.36</v>
      </c>
      <c r="AH963" s="199">
        <f>IFERROR(VLOOKUP('SAP Data'!$C963,'2021 Balance Sheet'!$B$7:$O$1335,'2021 Balance Sheet'!I$2, FALSE),0)</f>
        <v>-1014655.73</v>
      </c>
      <c r="AI963" s="199">
        <f>IFERROR(VLOOKUP('SAP Data'!$C963,'2021 Balance Sheet'!$B$7:$O$1335,'2021 Balance Sheet'!J$2, FALSE),0)</f>
        <v>-1059933.3</v>
      </c>
      <c r="AJ963" s="199">
        <f>IFERROR(VLOOKUP('SAP Data'!$C963,'2021 Balance Sheet'!$B$7:$O$1335,'2021 Balance Sheet'!K$2, FALSE),0)</f>
        <v>-1101770.3899999999</v>
      </c>
      <c r="AK963" s="199">
        <f>IFERROR(VLOOKUP('SAP Data'!$C963,'2021 Balance Sheet'!$B$7:$O$1335,'2021 Balance Sheet'!L$2, FALSE),0)</f>
        <v>-1149415.83</v>
      </c>
      <c r="AL963" s="199">
        <f>IFERROR(VLOOKUP('SAP Data'!$C963,'2021 Balance Sheet'!$B$7:$O$1335,'2021 Balance Sheet'!M$2, FALSE),0)</f>
        <v>-1226397.33</v>
      </c>
      <c r="AM963" s="199">
        <f>IFERROR(VLOOKUP('SAP Data'!$C963,'2021 Balance Sheet'!$B$7:$O$1335,'2021 Balance Sheet'!N$2, FALSE),0)</f>
        <v>-1344975.13</v>
      </c>
      <c r="AN963" s="199">
        <f>IFERROR(VLOOKUP('SAP Data'!$C963,'2021 Balance Sheet'!$B$7:$O$1335,'2021 Balance Sheet'!O$2, FALSE),0)</f>
        <v>-1558684.47</v>
      </c>
      <c r="AO963" s="198">
        <f t="shared" si="32"/>
        <v>-2287944.83</v>
      </c>
    </row>
    <row r="964" spans="1:41" ht="15.75" thickBot="1" x14ac:dyDescent="0.3">
      <c r="A964" s="26" t="str">
        <f t="shared" si="33"/>
        <v>540800</v>
      </c>
      <c r="B964" s="150" t="s">
        <v>2047</v>
      </c>
      <c r="C964" s="153" t="s">
        <v>2048</v>
      </c>
      <c r="D964" s="125" t="s">
        <v>1657</v>
      </c>
      <c r="E964" s="140">
        <v>373316.64</v>
      </c>
      <c r="F964" s="140">
        <v>2616960.7799999998</v>
      </c>
      <c r="G964" s="140">
        <v>5425453.0999999996</v>
      </c>
      <c r="H964" s="140">
        <v>7225785.4199999999</v>
      </c>
      <c r="I964" s="140">
        <v>9178253.0199999996</v>
      </c>
      <c r="J964" s="140">
        <v>10940252.18</v>
      </c>
      <c r="K964" s="140">
        <v>12558382.82</v>
      </c>
      <c r="L964" s="140">
        <v>14032769.300000001</v>
      </c>
      <c r="M964" s="140">
        <v>15436758.039999999</v>
      </c>
      <c r="N964" s="140">
        <v>17006954.370000001</v>
      </c>
      <c r="O964" s="140">
        <v>17806332.579999998</v>
      </c>
      <c r="P964" s="140">
        <v>18581248.210000001</v>
      </c>
      <c r="Q964" s="199">
        <v>654446.18999999994</v>
      </c>
      <c r="R964" s="199">
        <v>1358598.78</v>
      </c>
      <c r="S964" s="199">
        <v>2083246.28</v>
      </c>
      <c r="T964" s="199">
        <v>3234542.67</v>
      </c>
      <c r="U964" s="199">
        <v>4341929.6500000004</v>
      </c>
      <c r="V964" s="199">
        <v>5436451.25</v>
      </c>
      <c r="W964" s="199">
        <v>6554666.4299999997</v>
      </c>
      <c r="X964" s="199">
        <v>7707790</v>
      </c>
      <c r="Y964" s="199">
        <v>8895537.1500000004</v>
      </c>
      <c r="Z964" s="199">
        <v>9922028.3000000007</v>
      </c>
      <c r="AA964" s="199">
        <v>10583448.890000001</v>
      </c>
      <c r="AB964" s="199">
        <v>11346544.369999999</v>
      </c>
      <c r="AC964" s="199">
        <f>IFERROR(VLOOKUP('SAP Data'!$C964,'2021 Balance Sheet'!$B$7:$O$1335,'2021 Balance Sheet'!D$2, FALSE),0)</f>
        <v>556022.17000000004</v>
      </c>
      <c r="AD964" s="199">
        <f>IFERROR(VLOOKUP('SAP Data'!$C964,'2021 Balance Sheet'!$B$7:$O$1335,'2021 Balance Sheet'!E$2, FALSE),0)</f>
        <v>33666180.810000002</v>
      </c>
      <c r="AE964" s="199">
        <f>IFERROR(VLOOKUP('SAP Data'!$C964,'2021 Balance Sheet'!$B$7:$O$1335,'2021 Balance Sheet'!F$2, FALSE),0)</f>
        <v>34578951.57</v>
      </c>
      <c r="AF964" s="199">
        <f>IFERROR(VLOOKUP('SAP Data'!$C964,'2021 Balance Sheet'!$B$7:$O$1335,'2021 Balance Sheet'!G$2, FALSE),0)</f>
        <v>35552563.590000004</v>
      </c>
      <c r="AG964" s="199">
        <f>IFERROR(VLOOKUP('SAP Data'!$C964,'2021 Balance Sheet'!$B$7:$O$1335,'2021 Balance Sheet'!H$2, FALSE),0)</f>
        <v>36805890.990000002</v>
      </c>
      <c r="AH964" s="199">
        <f>IFERROR(VLOOKUP('SAP Data'!$C964,'2021 Balance Sheet'!$B$7:$O$1335,'2021 Balance Sheet'!I$2, FALSE),0)</f>
        <v>38049124.469999999</v>
      </c>
      <c r="AI964" s="199">
        <f>IFERROR(VLOOKUP('SAP Data'!$C964,'2021 Balance Sheet'!$B$7:$O$1335,'2021 Balance Sheet'!J$2, FALSE),0)</f>
        <v>39425416.329999998</v>
      </c>
      <c r="AJ964" s="199">
        <f>IFERROR(VLOOKUP('SAP Data'!$C964,'2021 Balance Sheet'!$B$7:$O$1335,'2021 Balance Sheet'!K$2, FALSE),0)</f>
        <v>40948074.32</v>
      </c>
      <c r="AK964" s="199">
        <f>IFERROR(VLOOKUP('SAP Data'!$C964,'2021 Balance Sheet'!$B$7:$O$1335,'2021 Balance Sheet'!L$2, FALSE),0)</f>
        <v>42584599.600000001</v>
      </c>
      <c r="AL964" s="199">
        <f>IFERROR(VLOOKUP('SAP Data'!$C964,'2021 Balance Sheet'!$B$7:$O$1335,'2021 Balance Sheet'!M$2, FALSE),0)</f>
        <v>43576824.189999998</v>
      </c>
      <c r="AM964" s="199">
        <f>IFERROR(VLOOKUP('SAP Data'!$C964,'2021 Balance Sheet'!$B$7:$O$1335,'2021 Balance Sheet'!N$2, FALSE),0)</f>
        <v>44457360.039999999</v>
      </c>
      <c r="AN964" s="199">
        <f>IFERROR(VLOOKUP('SAP Data'!$C964,'2021 Balance Sheet'!$B$7:$O$1335,'2021 Balance Sheet'!O$2, FALSE),0)</f>
        <v>45635424.640000001</v>
      </c>
      <c r="AO964" s="198">
        <f t="shared" si="32"/>
        <v>11346544.369999999</v>
      </c>
    </row>
    <row r="965" spans="1:41" ht="15.75" thickBot="1" x14ac:dyDescent="0.3">
      <c r="A965" s="26" t="str">
        <f t="shared" si="33"/>
        <v>540900</v>
      </c>
      <c r="B965" s="150" t="s">
        <v>2049</v>
      </c>
      <c r="C965" s="153" t="s">
        <v>2050</v>
      </c>
      <c r="D965" s="125" t="s">
        <v>1657</v>
      </c>
      <c r="E965" s="139">
        <v>5343465.51</v>
      </c>
      <c r="F965" s="139">
        <v>13641245.66</v>
      </c>
      <c r="G965" s="139">
        <v>14812975.26</v>
      </c>
      <c r="H965" s="139">
        <v>14771758.550000001</v>
      </c>
      <c r="I965" s="139">
        <v>14669469.550000001</v>
      </c>
      <c r="J965" s="139">
        <v>14356723.75</v>
      </c>
      <c r="K965" s="139">
        <v>9844694.6899999995</v>
      </c>
      <c r="L965" s="139">
        <v>7128810.3499999996</v>
      </c>
      <c r="M965" s="139">
        <v>6598423.7199999997</v>
      </c>
      <c r="N965" s="139">
        <v>7106080.3399999999</v>
      </c>
      <c r="O965" s="139">
        <v>4594242.2699999996</v>
      </c>
      <c r="P965" s="139">
        <v>4895844</v>
      </c>
      <c r="Q965" s="199">
        <v>2056583.19</v>
      </c>
      <c r="R965" s="199">
        <v>2595979.67</v>
      </c>
      <c r="S965" s="199">
        <v>2896926.46</v>
      </c>
      <c r="T965" s="199">
        <v>2575827.36</v>
      </c>
      <c r="U965" s="199">
        <v>2474770.33</v>
      </c>
      <c r="V965" s="199">
        <v>2437296.2400000002</v>
      </c>
      <c r="W965" s="199">
        <v>2331962.52</v>
      </c>
      <c r="X965" s="199">
        <v>1706330.19</v>
      </c>
      <c r="Y965" s="199">
        <v>1303639.3600000001</v>
      </c>
      <c r="Z965" s="199">
        <v>2649028.39</v>
      </c>
      <c r="AA965" s="199">
        <v>-789345.88</v>
      </c>
      <c r="AB965" s="199">
        <v>2710830.86</v>
      </c>
      <c r="AC965" s="199">
        <f>IFERROR(VLOOKUP('SAP Data'!$C965,'2021 Balance Sheet'!$B$7:$O$1335,'2021 Balance Sheet'!D$2, FALSE),0)</f>
        <v>4413208.37</v>
      </c>
      <c r="AD965" s="199">
        <f>IFERROR(VLOOKUP('SAP Data'!$C965,'2021 Balance Sheet'!$B$7:$O$1335,'2021 Balance Sheet'!E$2, FALSE),0)</f>
        <v>8549754.7400000002</v>
      </c>
      <c r="AE965" s="199">
        <f>IFERROR(VLOOKUP('SAP Data'!$C965,'2021 Balance Sheet'!$B$7:$O$1335,'2021 Balance Sheet'!F$2, FALSE),0)</f>
        <v>10705456.08</v>
      </c>
      <c r="AF965" s="199">
        <f>IFERROR(VLOOKUP('SAP Data'!$C965,'2021 Balance Sheet'!$B$7:$O$1335,'2021 Balance Sheet'!G$2, FALSE),0)</f>
        <v>9341774.25</v>
      </c>
      <c r="AG965" s="199">
        <f>IFERROR(VLOOKUP('SAP Data'!$C965,'2021 Balance Sheet'!$B$7:$O$1335,'2021 Balance Sheet'!H$2, FALSE),0)</f>
        <v>7641467.2599999998</v>
      </c>
      <c r="AH965" s="199">
        <f>IFERROR(VLOOKUP('SAP Data'!$C965,'2021 Balance Sheet'!$B$7:$O$1335,'2021 Balance Sheet'!I$2, FALSE),0)</f>
        <v>4287721.3899999997</v>
      </c>
      <c r="AI965" s="199">
        <f>IFERROR(VLOOKUP('SAP Data'!$C965,'2021 Balance Sheet'!$B$7:$O$1335,'2021 Balance Sheet'!J$2, FALSE),0)</f>
        <v>-1295040.8500000001</v>
      </c>
      <c r="AJ965" s="199">
        <f>IFERROR(VLOOKUP('SAP Data'!$C965,'2021 Balance Sheet'!$B$7:$O$1335,'2021 Balance Sheet'!K$2, FALSE),0)</f>
        <v>-8433258.6999999993</v>
      </c>
      <c r="AK965" s="199">
        <f>IFERROR(VLOOKUP('SAP Data'!$C965,'2021 Balance Sheet'!$B$7:$O$1335,'2021 Balance Sheet'!L$2, FALSE),0)</f>
        <v>-13329674.58</v>
      </c>
      <c r="AL965" s="199">
        <f>IFERROR(VLOOKUP('SAP Data'!$C965,'2021 Balance Sheet'!$B$7:$O$1335,'2021 Balance Sheet'!M$2, FALSE),0)</f>
        <v>-20402869.59</v>
      </c>
      <c r="AM965" s="199">
        <f>IFERROR(VLOOKUP('SAP Data'!$C965,'2021 Balance Sheet'!$B$7:$O$1335,'2021 Balance Sheet'!N$2, FALSE),0)</f>
        <v>-21039755.539999999</v>
      </c>
      <c r="AN965" s="199">
        <f>IFERROR(VLOOKUP('SAP Data'!$C965,'2021 Balance Sheet'!$B$7:$O$1335,'2021 Balance Sheet'!O$2, FALSE),0)</f>
        <v>-12291758.34</v>
      </c>
      <c r="AO965" s="198">
        <f t="shared" si="32"/>
        <v>2710830.86</v>
      </c>
    </row>
    <row r="966" spans="1:41" ht="15.75" thickBot="1" x14ac:dyDescent="0.3">
      <c r="A966" s="26" t="str">
        <f t="shared" si="33"/>
        <v>541000</v>
      </c>
      <c r="B966" s="150" t="s">
        <v>2051</v>
      </c>
      <c r="C966" s="153" t="s">
        <v>2052</v>
      </c>
      <c r="D966" s="125" t="s">
        <v>1657</v>
      </c>
      <c r="E966" s="140">
        <v>-2590406.48</v>
      </c>
      <c r="F966" s="140">
        <v>-5149320.03</v>
      </c>
      <c r="G966" s="140">
        <v>-7821181.2300000004</v>
      </c>
      <c r="H966" s="140">
        <v>-9325778.8499999996</v>
      </c>
      <c r="I966" s="140">
        <v>-10306232.84</v>
      </c>
      <c r="J966" s="140">
        <v>-10993997.939999999</v>
      </c>
      <c r="K966" s="140">
        <v>-11567503.859999999</v>
      </c>
      <c r="L966" s="140">
        <v>-12071496.789999999</v>
      </c>
      <c r="M966" s="140">
        <v>-12608056.68</v>
      </c>
      <c r="N966" s="140">
        <v>-13595410.4</v>
      </c>
      <c r="O966" s="140">
        <v>-13527672.02</v>
      </c>
      <c r="P966" s="140">
        <v>-10246836.49</v>
      </c>
      <c r="Q966" s="199">
        <v>3580921</v>
      </c>
      <c r="R966" s="199">
        <v>6607724.1200000001</v>
      </c>
      <c r="S966" s="199">
        <v>9504065.0800000001</v>
      </c>
      <c r="T966" s="199">
        <v>11716039.58</v>
      </c>
      <c r="U966" s="199">
        <v>12957030.359999999</v>
      </c>
      <c r="V966" s="199">
        <v>13953324.23</v>
      </c>
      <c r="W966" s="199">
        <v>14735564.34</v>
      </c>
      <c r="X966" s="199">
        <v>15377806.970000001</v>
      </c>
      <c r="Y966" s="199">
        <v>16038499.619999999</v>
      </c>
      <c r="Z966" s="199">
        <v>16927190.829999998</v>
      </c>
      <c r="AA966" s="199">
        <v>17983281.050000001</v>
      </c>
      <c r="AB966" s="199">
        <v>18017475.77</v>
      </c>
      <c r="AC966" s="199">
        <f>IFERROR(VLOOKUP('SAP Data'!$C966,'2021 Balance Sheet'!$B$7:$O$1335,'2021 Balance Sheet'!D$2, FALSE),0)</f>
        <v>33605.67</v>
      </c>
      <c r="AD966" s="199">
        <f>IFERROR(VLOOKUP('SAP Data'!$C966,'2021 Balance Sheet'!$B$7:$O$1335,'2021 Balance Sheet'!E$2, FALSE),0)</f>
        <v>69527.89</v>
      </c>
      <c r="AE966" s="199">
        <f>IFERROR(VLOOKUP('SAP Data'!$C966,'2021 Balance Sheet'!$B$7:$O$1335,'2021 Balance Sheet'!F$2, FALSE),0)</f>
        <v>101195.34</v>
      </c>
      <c r="AF966" s="199">
        <f>IFERROR(VLOOKUP('SAP Data'!$C966,'2021 Balance Sheet'!$B$7:$O$1335,'2021 Balance Sheet'!G$2, FALSE),0)</f>
        <v>123285.91</v>
      </c>
      <c r="AG966" s="199">
        <f>IFERROR(VLOOKUP('SAP Data'!$C966,'2021 Balance Sheet'!$B$7:$O$1335,'2021 Balance Sheet'!H$2, FALSE),0)</f>
        <v>134550.93</v>
      </c>
      <c r="AH966" s="199">
        <f>IFERROR(VLOOKUP('SAP Data'!$C966,'2021 Balance Sheet'!$B$7:$O$1335,'2021 Balance Sheet'!I$2, FALSE),0)</f>
        <v>143743.47</v>
      </c>
      <c r="AI966" s="199">
        <f>IFERROR(VLOOKUP('SAP Data'!$C966,'2021 Balance Sheet'!$B$7:$O$1335,'2021 Balance Sheet'!J$2, FALSE),0)</f>
        <v>149606.07999999999</v>
      </c>
      <c r="AJ966" s="199">
        <f>IFERROR(VLOOKUP('SAP Data'!$C966,'2021 Balance Sheet'!$B$7:$O$1335,'2021 Balance Sheet'!K$2, FALSE),0)</f>
        <v>154963.53</v>
      </c>
      <c r="AK966" s="199">
        <f>IFERROR(VLOOKUP('SAP Data'!$C966,'2021 Balance Sheet'!$B$7:$O$1335,'2021 Balance Sheet'!L$2, FALSE),0)</f>
        <v>161525.70000000001</v>
      </c>
      <c r="AL966" s="199">
        <f>IFERROR(VLOOKUP('SAP Data'!$C966,'2021 Balance Sheet'!$B$7:$O$1335,'2021 Balance Sheet'!M$2, FALSE),0)</f>
        <v>170893.59</v>
      </c>
      <c r="AM966" s="199">
        <f>IFERROR(VLOOKUP('SAP Data'!$C966,'2021 Balance Sheet'!$B$7:$O$1335,'2021 Balance Sheet'!N$2, FALSE),0)</f>
        <v>1493892.86</v>
      </c>
      <c r="AN966" s="199">
        <f>IFERROR(VLOOKUP('SAP Data'!$C966,'2021 Balance Sheet'!$B$7:$O$1335,'2021 Balance Sheet'!O$2, FALSE),0)</f>
        <v>5806935.1699999999</v>
      </c>
      <c r="AO966" s="198">
        <f t="shared" si="32"/>
        <v>18017475.77</v>
      </c>
    </row>
    <row r="967" spans="1:41" ht="15.75" thickBot="1" x14ac:dyDescent="0.3">
      <c r="A967" s="26" t="str">
        <f t="shared" si="33"/>
        <v>561000</v>
      </c>
      <c r="B967" s="150" t="s">
        <v>2053</v>
      </c>
      <c r="C967" s="153" t="s">
        <v>2054</v>
      </c>
      <c r="D967" s="125" t="s">
        <v>1657</v>
      </c>
      <c r="E967" s="139">
        <v>21.98</v>
      </c>
      <c r="F967" s="139">
        <v>17240.22</v>
      </c>
      <c r="G967" s="139">
        <v>-12463.94</v>
      </c>
      <c r="H967" s="139">
        <v>-2243.96</v>
      </c>
      <c r="I967" s="139">
        <v>-19263.59</v>
      </c>
      <c r="J967" s="139">
        <v>-20919.2</v>
      </c>
      <c r="K967" s="139">
        <v>-20919.2</v>
      </c>
      <c r="L967" s="139">
        <v>-3001.62</v>
      </c>
      <c r="M967" s="139">
        <v>-5821.86</v>
      </c>
      <c r="N967" s="139">
        <v>-6534.21</v>
      </c>
      <c r="O967" s="139">
        <v>2534.9299999999998</v>
      </c>
      <c r="P967" s="139">
        <v>-15332.36</v>
      </c>
      <c r="Q967" s="199">
        <v>-10494.94</v>
      </c>
      <c r="R967" s="199">
        <v>-10494.94</v>
      </c>
      <c r="S967" s="199">
        <v>-10494.94</v>
      </c>
      <c r="T967" s="199">
        <v>-10494.94</v>
      </c>
      <c r="U967" s="199">
        <v>-10494.94</v>
      </c>
      <c r="V967" s="199">
        <v>-10494.94</v>
      </c>
      <c r="W967" s="199">
        <v>-10494.94</v>
      </c>
      <c r="X967" s="199">
        <v>-10494.94</v>
      </c>
      <c r="Y967" s="199">
        <v>-10494.94</v>
      </c>
      <c r="Z967" s="199">
        <v>-10337.68</v>
      </c>
      <c r="AA967" s="199">
        <v>-10337.68</v>
      </c>
      <c r="AB967" s="199">
        <v>-10337.68</v>
      </c>
      <c r="AC967" s="199">
        <f>IFERROR(VLOOKUP('SAP Data'!$C967,'2021 Balance Sheet'!$B$7:$O$1335,'2021 Balance Sheet'!D$2, FALSE),0)</f>
        <v>0</v>
      </c>
      <c r="AD967" s="199">
        <f>IFERROR(VLOOKUP('SAP Data'!$C967,'2021 Balance Sheet'!$B$7:$O$1335,'2021 Balance Sheet'!E$2, FALSE),0)</f>
        <v>0</v>
      </c>
      <c r="AE967" s="199">
        <f>IFERROR(VLOOKUP('SAP Data'!$C967,'2021 Balance Sheet'!$B$7:$O$1335,'2021 Balance Sheet'!F$2, FALSE),0)</f>
        <v>0</v>
      </c>
      <c r="AF967" s="199">
        <f>IFERROR(VLOOKUP('SAP Data'!$C967,'2021 Balance Sheet'!$B$7:$O$1335,'2021 Balance Sheet'!G$2, FALSE),0)</f>
        <v>0</v>
      </c>
      <c r="AG967" s="199">
        <f>IFERROR(VLOOKUP('SAP Data'!$C967,'2021 Balance Sheet'!$B$7:$O$1335,'2021 Balance Sheet'!H$2, FALSE),0)</f>
        <v>0</v>
      </c>
      <c r="AH967" s="199">
        <f>IFERROR(VLOOKUP('SAP Data'!$C967,'2021 Balance Sheet'!$B$7:$O$1335,'2021 Balance Sheet'!I$2, FALSE),0)</f>
        <v>0</v>
      </c>
      <c r="AI967" s="199">
        <f>IFERROR(VLOOKUP('SAP Data'!$C967,'2021 Balance Sheet'!$B$7:$O$1335,'2021 Balance Sheet'!J$2, FALSE),0)</f>
        <v>0</v>
      </c>
      <c r="AJ967" s="199">
        <f>IFERROR(VLOOKUP('SAP Data'!$C967,'2021 Balance Sheet'!$B$7:$O$1335,'2021 Balance Sheet'!K$2, FALSE),0)</f>
        <v>0</v>
      </c>
      <c r="AK967" s="199">
        <f>IFERROR(VLOOKUP('SAP Data'!$C967,'2021 Balance Sheet'!$B$7:$O$1335,'2021 Balance Sheet'!L$2, FALSE),0)</f>
        <v>0</v>
      </c>
      <c r="AL967" s="199">
        <f>IFERROR(VLOOKUP('SAP Data'!$C967,'2021 Balance Sheet'!$B$7:$O$1335,'2021 Balance Sheet'!M$2, FALSE),0)</f>
        <v>0</v>
      </c>
      <c r="AM967" s="199">
        <f>IFERROR(VLOOKUP('SAP Data'!$C967,'2021 Balance Sheet'!$B$7:$O$1335,'2021 Balance Sheet'!N$2, FALSE),0)</f>
        <v>0</v>
      </c>
      <c r="AN967" s="199">
        <f>IFERROR(VLOOKUP('SAP Data'!$C967,'2021 Balance Sheet'!$B$7:$O$1335,'2021 Balance Sheet'!O$2, FALSE),0)</f>
        <v>0</v>
      </c>
      <c r="AO967" s="198">
        <f t="shared" si="32"/>
        <v>-10337.68</v>
      </c>
    </row>
    <row r="968" spans="1:41" ht="15.75" thickBot="1" x14ac:dyDescent="0.3">
      <c r="A968" s="26" t="str">
        <f t="shared" si="33"/>
        <v>562000</v>
      </c>
      <c r="B968" s="150" t="s">
        <v>2055</v>
      </c>
      <c r="C968" s="153" t="s">
        <v>2056</v>
      </c>
      <c r="D968" s="125" t="s">
        <v>1657</v>
      </c>
      <c r="E968" s="140">
        <v>0</v>
      </c>
      <c r="F968" s="140">
        <v>0</v>
      </c>
      <c r="G968" s="140">
        <v>0</v>
      </c>
      <c r="H968" s="140">
        <v>0</v>
      </c>
      <c r="I968" s="140">
        <v>0</v>
      </c>
      <c r="J968" s="140">
        <v>0</v>
      </c>
      <c r="K968" s="140">
        <v>0</v>
      </c>
      <c r="L968" s="140">
        <v>0</v>
      </c>
      <c r="M968" s="140">
        <v>0</v>
      </c>
      <c r="N968" s="140">
        <v>0</v>
      </c>
      <c r="O968" s="140">
        <v>0</v>
      </c>
      <c r="P968" s="140">
        <v>0</v>
      </c>
      <c r="Q968" s="199">
        <v>0</v>
      </c>
      <c r="R968" s="199">
        <v>0</v>
      </c>
      <c r="S968" s="199">
        <v>0</v>
      </c>
      <c r="T968" s="199">
        <v>0</v>
      </c>
      <c r="U968" s="199">
        <v>0</v>
      </c>
      <c r="V968" s="199">
        <v>0</v>
      </c>
      <c r="W968" s="199">
        <v>0</v>
      </c>
      <c r="X968" s="199">
        <v>0</v>
      </c>
      <c r="Y968" s="199">
        <v>0</v>
      </c>
      <c r="Z968" s="199">
        <v>0</v>
      </c>
      <c r="AA968" s="199">
        <v>0</v>
      </c>
      <c r="AB968" s="199">
        <v>0</v>
      </c>
      <c r="AC968" s="199">
        <f>IFERROR(VLOOKUP('SAP Data'!$C968,'2021 Balance Sheet'!$B$7:$O$1335,'2021 Balance Sheet'!D$2, FALSE),0)</f>
        <v>0</v>
      </c>
      <c r="AD968" s="199">
        <f>IFERROR(VLOOKUP('SAP Data'!$C968,'2021 Balance Sheet'!$B$7:$O$1335,'2021 Balance Sheet'!E$2, FALSE),0)</f>
        <v>0</v>
      </c>
      <c r="AE968" s="199">
        <f>IFERROR(VLOOKUP('SAP Data'!$C968,'2021 Balance Sheet'!$B$7:$O$1335,'2021 Balance Sheet'!F$2, FALSE),0)</f>
        <v>0</v>
      </c>
      <c r="AF968" s="199">
        <f>IFERROR(VLOOKUP('SAP Data'!$C968,'2021 Balance Sheet'!$B$7:$O$1335,'2021 Balance Sheet'!G$2, FALSE),0)</f>
        <v>0</v>
      </c>
      <c r="AG968" s="199">
        <f>IFERROR(VLOOKUP('SAP Data'!$C968,'2021 Balance Sheet'!$B$7:$O$1335,'2021 Balance Sheet'!H$2, FALSE),0)</f>
        <v>0</v>
      </c>
      <c r="AH968" s="199">
        <f>IFERROR(VLOOKUP('SAP Data'!$C968,'2021 Balance Sheet'!$B$7:$O$1335,'2021 Balance Sheet'!I$2, FALSE),0)</f>
        <v>0</v>
      </c>
      <c r="AI968" s="199">
        <f>IFERROR(VLOOKUP('SAP Data'!$C968,'2021 Balance Sheet'!$B$7:$O$1335,'2021 Balance Sheet'!J$2, FALSE),0)</f>
        <v>0</v>
      </c>
      <c r="AJ968" s="199">
        <f>IFERROR(VLOOKUP('SAP Data'!$C968,'2021 Balance Sheet'!$B$7:$O$1335,'2021 Balance Sheet'!K$2, FALSE),0)</f>
        <v>0</v>
      </c>
      <c r="AK968" s="199">
        <f>IFERROR(VLOOKUP('SAP Data'!$C968,'2021 Balance Sheet'!$B$7:$O$1335,'2021 Balance Sheet'!L$2, FALSE),0)</f>
        <v>0</v>
      </c>
      <c r="AL968" s="199">
        <f>IFERROR(VLOOKUP('SAP Data'!$C968,'2021 Balance Sheet'!$B$7:$O$1335,'2021 Balance Sheet'!M$2, FALSE),0)</f>
        <v>0</v>
      </c>
      <c r="AM968" s="199">
        <f>IFERROR(VLOOKUP('SAP Data'!$C968,'2021 Balance Sheet'!$B$7:$O$1335,'2021 Balance Sheet'!N$2, FALSE),0)</f>
        <v>0</v>
      </c>
      <c r="AN968" s="199">
        <f>IFERROR(VLOOKUP('SAP Data'!$C968,'2021 Balance Sheet'!$B$7:$O$1335,'2021 Balance Sheet'!O$2, FALSE),0)</f>
        <v>0</v>
      </c>
      <c r="AO968" s="198">
        <f t="shared" si="32"/>
        <v>0</v>
      </c>
    </row>
    <row r="969" spans="1:41" ht="15.75" thickBot="1" x14ac:dyDescent="0.3">
      <c r="A969" s="26" t="str">
        <f t="shared" si="33"/>
        <v>566666</v>
      </c>
      <c r="B969" s="150" t="s">
        <v>2057</v>
      </c>
      <c r="C969" s="153" t="s">
        <v>2058</v>
      </c>
      <c r="D969" s="125" t="s">
        <v>1657</v>
      </c>
      <c r="E969" s="139">
        <v>12.46</v>
      </c>
      <c r="F969" s="139">
        <v>0</v>
      </c>
      <c r="G969" s="139">
        <v>0</v>
      </c>
      <c r="H969" s="139">
        <v>0</v>
      </c>
      <c r="I969" s="139">
        <v>0</v>
      </c>
      <c r="J969" s="139">
        <v>0</v>
      </c>
      <c r="K969" s="139">
        <v>0</v>
      </c>
      <c r="L969" s="139">
        <v>0</v>
      </c>
      <c r="M969" s="139">
        <v>0</v>
      </c>
      <c r="N969" s="139">
        <v>0</v>
      </c>
      <c r="O969" s="139">
        <v>0</v>
      </c>
      <c r="P969" s="139">
        <v>0</v>
      </c>
      <c r="Q969" s="199">
        <v>0</v>
      </c>
      <c r="R969" s="199">
        <v>0</v>
      </c>
      <c r="S969" s="199">
        <v>0</v>
      </c>
      <c r="T969" s="199">
        <v>0</v>
      </c>
      <c r="U969" s="199">
        <v>0</v>
      </c>
      <c r="V969" s="199">
        <v>0</v>
      </c>
      <c r="W969" s="199">
        <v>0</v>
      </c>
      <c r="X969" s="199">
        <v>0</v>
      </c>
      <c r="Y969" s="199">
        <v>0</v>
      </c>
      <c r="Z969" s="199">
        <v>0</v>
      </c>
      <c r="AA969" s="199">
        <v>0</v>
      </c>
      <c r="AB969" s="199">
        <v>0</v>
      </c>
      <c r="AC969" s="199">
        <f>IFERROR(VLOOKUP('SAP Data'!$C969,'2021 Balance Sheet'!$B$7:$O$1335,'2021 Balance Sheet'!D$2, FALSE),0)</f>
        <v>0</v>
      </c>
      <c r="AD969" s="199">
        <f>IFERROR(VLOOKUP('SAP Data'!$C969,'2021 Balance Sheet'!$B$7:$O$1335,'2021 Balance Sheet'!E$2, FALSE),0)</f>
        <v>0</v>
      </c>
      <c r="AE969" s="199">
        <f>IFERROR(VLOOKUP('SAP Data'!$C969,'2021 Balance Sheet'!$B$7:$O$1335,'2021 Balance Sheet'!F$2, FALSE),0)</f>
        <v>0</v>
      </c>
      <c r="AF969" s="199">
        <f>IFERROR(VLOOKUP('SAP Data'!$C969,'2021 Balance Sheet'!$B$7:$O$1335,'2021 Balance Sheet'!G$2, FALSE),0)</f>
        <v>0</v>
      </c>
      <c r="AG969" s="199">
        <f>IFERROR(VLOOKUP('SAP Data'!$C969,'2021 Balance Sheet'!$B$7:$O$1335,'2021 Balance Sheet'!H$2, FALSE),0)</f>
        <v>0</v>
      </c>
      <c r="AH969" s="199">
        <f>IFERROR(VLOOKUP('SAP Data'!$C969,'2021 Balance Sheet'!$B$7:$O$1335,'2021 Balance Sheet'!I$2, FALSE),0)</f>
        <v>0</v>
      </c>
      <c r="AI969" s="199">
        <f>IFERROR(VLOOKUP('SAP Data'!$C969,'2021 Balance Sheet'!$B$7:$O$1335,'2021 Balance Sheet'!J$2, FALSE),0)</f>
        <v>0</v>
      </c>
      <c r="AJ969" s="199">
        <f>IFERROR(VLOOKUP('SAP Data'!$C969,'2021 Balance Sheet'!$B$7:$O$1335,'2021 Balance Sheet'!K$2, FALSE),0)</f>
        <v>0</v>
      </c>
      <c r="AK969" s="199">
        <f>IFERROR(VLOOKUP('SAP Data'!$C969,'2021 Balance Sheet'!$B$7:$O$1335,'2021 Balance Sheet'!L$2, FALSE),0)</f>
        <v>0</v>
      </c>
      <c r="AL969" s="199">
        <f>IFERROR(VLOOKUP('SAP Data'!$C969,'2021 Balance Sheet'!$B$7:$O$1335,'2021 Balance Sheet'!M$2, FALSE),0)</f>
        <v>0</v>
      </c>
      <c r="AM969" s="199">
        <f>IFERROR(VLOOKUP('SAP Data'!$C969,'2021 Balance Sheet'!$B$7:$O$1335,'2021 Balance Sheet'!N$2, FALSE),0)</f>
        <v>0</v>
      </c>
      <c r="AN969" s="199">
        <f>IFERROR(VLOOKUP('SAP Data'!$C969,'2021 Balance Sheet'!$B$7:$O$1335,'2021 Balance Sheet'!O$2, FALSE),0)</f>
        <v>0</v>
      </c>
      <c r="AO969" s="198">
        <f t="shared" si="32"/>
        <v>0</v>
      </c>
    </row>
    <row r="970" spans="1:41" ht="15.75" thickBot="1" x14ac:dyDescent="0.3">
      <c r="A970" s="26" t="str">
        <f t="shared" si="33"/>
        <v>588105</v>
      </c>
      <c r="B970" s="150" t="s">
        <v>2791</v>
      </c>
      <c r="C970" s="153" t="s">
        <v>2792</v>
      </c>
      <c r="D970" s="125" t="s">
        <v>1657</v>
      </c>
      <c r="E970" s="140">
        <v>0</v>
      </c>
      <c r="F970" s="140">
        <v>0</v>
      </c>
      <c r="G970" s="140">
        <v>0</v>
      </c>
      <c r="H970" s="140">
        <v>0</v>
      </c>
      <c r="I970" s="140">
        <v>0</v>
      </c>
      <c r="J970" s="140">
        <v>0</v>
      </c>
      <c r="K970" s="140">
        <v>0</v>
      </c>
      <c r="L970" s="140">
        <v>0</v>
      </c>
      <c r="M970" s="140">
        <v>0</v>
      </c>
      <c r="N970" s="140">
        <v>0</v>
      </c>
      <c r="O970" s="140">
        <v>0</v>
      </c>
      <c r="P970" s="140">
        <v>0</v>
      </c>
      <c r="Q970" s="199">
        <v>0</v>
      </c>
      <c r="R970" s="199">
        <v>0</v>
      </c>
      <c r="S970" s="199">
        <v>0</v>
      </c>
      <c r="T970" s="199">
        <v>0</v>
      </c>
      <c r="U970" s="199">
        <v>0</v>
      </c>
      <c r="V970" s="199">
        <v>0</v>
      </c>
      <c r="W970" s="199">
        <v>0</v>
      </c>
      <c r="X970" s="199">
        <v>0</v>
      </c>
      <c r="Y970" s="199">
        <v>0</v>
      </c>
      <c r="Z970" s="199">
        <v>0</v>
      </c>
      <c r="AA970" s="199">
        <v>0</v>
      </c>
      <c r="AB970" s="199">
        <v>0</v>
      </c>
      <c r="AC970" s="199">
        <f>IFERROR(VLOOKUP('SAP Data'!$C970,'2021 Balance Sheet'!$B$7:$O$1335,'2021 Balance Sheet'!D$2, FALSE),0)</f>
        <v>0</v>
      </c>
      <c r="AD970" s="199">
        <f>IFERROR(VLOOKUP('SAP Data'!$C970,'2021 Balance Sheet'!$B$7:$O$1335,'2021 Balance Sheet'!E$2, FALSE),0)</f>
        <v>0</v>
      </c>
      <c r="AE970" s="199">
        <f>IFERROR(VLOOKUP('SAP Data'!$C970,'2021 Balance Sheet'!$B$7:$O$1335,'2021 Balance Sheet'!F$2, FALSE),0)</f>
        <v>0</v>
      </c>
      <c r="AF970" s="199">
        <f>IFERROR(VLOOKUP('SAP Data'!$C970,'2021 Balance Sheet'!$B$7:$O$1335,'2021 Balance Sheet'!G$2, FALSE),0)</f>
        <v>0</v>
      </c>
      <c r="AG970" s="199">
        <f>IFERROR(VLOOKUP('SAP Data'!$C970,'2021 Balance Sheet'!$B$7:$O$1335,'2021 Balance Sheet'!H$2, FALSE),0)</f>
        <v>0</v>
      </c>
      <c r="AH970" s="199">
        <f>IFERROR(VLOOKUP('SAP Data'!$C970,'2021 Balance Sheet'!$B$7:$O$1335,'2021 Balance Sheet'!I$2, FALSE),0)</f>
        <v>0</v>
      </c>
      <c r="AI970" s="199">
        <f>IFERROR(VLOOKUP('SAP Data'!$C970,'2021 Balance Sheet'!$B$7:$O$1335,'2021 Balance Sheet'!J$2, FALSE),0)</f>
        <v>0</v>
      </c>
      <c r="AJ970" s="199">
        <f>IFERROR(VLOOKUP('SAP Data'!$C970,'2021 Balance Sheet'!$B$7:$O$1335,'2021 Balance Sheet'!K$2, FALSE),0)</f>
        <v>0</v>
      </c>
      <c r="AK970" s="199">
        <f>IFERROR(VLOOKUP('SAP Data'!$C970,'2021 Balance Sheet'!$B$7:$O$1335,'2021 Balance Sheet'!L$2, FALSE),0)</f>
        <v>0</v>
      </c>
      <c r="AL970" s="199">
        <f>IFERROR(VLOOKUP('SAP Data'!$C970,'2021 Balance Sheet'!$B$7:$O$1335,'2021 Balance Sheet'!M$2, FALSE),0)</f>
        <v>0</v>
      </c>
      <c r="AM970" s="199">
        <f>IFERROR(VLOOKUP('SAP Data'!$C970,'2021 Balance Sheet'!$B$7:$O$1335,'2021 Balance Sheet'!N$2, FALSE),0)</f>
        <v>0</v>
      </c>
      <c r="AN970" s="199">
        <f>IFERROR(VLOOKUP('SAP Data'!$C970,'2021 Balance Sheet'!$B$7:$O$1335,'2021 Balance Sheet'!O$2, FALSE),0)</f>
        <v>0</v>
      </c>
      <c r="AO970" s="198">
        <f t="shared" si="32"/>
        <v>0</v>
      </c>
    </row>
    <row r="971" spans="1:41" ht="15.75" thickBot="1" x14ac:dyDescent="0.3">
      <c r="A971" s="26" t="str">
        <f t="shared" si="33"/>
        <v>588305</v>
      </c>
      <c r="B971" s="150" t="s">
        <v>3459</v>
      </c>
      <c r="C971" s="153" t="s">
        <v>3460</v>
      </c>
      <c r="D971" s="125"/>
      <c r="E971" s="140"/>
      <c r="F971" s="140"/>
      <c r="G971" s="140"/>
      <c r="H971" s="140"/>
      <c r="I971" s="140"/>
      <c r="J971" s="140"/>
      <c r="K971" s="140"/>
      <c r="L971" s="140"/>
      <c r="M971" s="140"/>
      <c r="N971" s="140"/>
      <c r="O971" s="140"/>
      <c r="P971" s="140"/>
      <c r="Q971" s="199">
        <v>0</v>
      </c>
      <c r="R971" s="199">
        <v>0</v>
      </c>
      <c r="S971" s="199">
        <v>0</v>
      </c>
      <c r="T971" s="199">
        <v>0</v>
      </c>
      <c r="U971" s="199">
        <v>0</v>
      </c>
      <c r="V971" s="199">
        <v>0</v>
      </c>
      <c r="W971" s="199">
        <v>0</v>
      </c>
      <c r="X971" s="199">
        <v>0</v>
      </c>
      <c r="Y971" s="199">
        <v>0</v>
      </c>
      <c r="Z971" s="199">
        <v>0</v>
      </c>
      <c r="AA971" s="199">
        <v>0</v>
      </c>
      <c r="AB971" s="199">
        <v>0</v>
      </c>
      <c r="AC971" s="199">
        <f>IFERROR(VLOOKUP('SAP Data'!$C971,'2021 Balance Sheet'!$B$7:$O$1335,'2021 Balance Sheet'!D$2, FALSE),0)</f>
        <v>0</v>
      </c>
      <c r="AD971" s="199">
        <f>IFERROR(VLOOKUP('SAP Data'!$C971,'2021 Balance Sheet'!$B$7:$O$1335,'2021 Balance Sheet'!E$2, FALSE),0)</f>
        <v>0</v>
      </c>
      <c r="AE971" s="199">
        <f>IFERROR(VLOOKUP('SAP Data'!$C971,'2021 Balance Sheet'!$B$7:$O$1335,'2021 Balance Sheet'!F$2, FALSE),0)</f>
        <v>0</v>
      </c>
      <c r="AF971" s="199">
        <f>IFERROR(VLOOKUP('SAP Data'!$C971,'2021 Balance Sheet'!$B$7:$O$1335,'2021 Balance Sheet'!G$2, FALSE),0)</f>
        <v>0</v>
      </c>
      <c r="AG971" s="199">
        <f>IFERROR(VLOOKUP('SAP Data'!$C971,'2021 Balance Sheet'!$B$7:$O$1335,'2021 Balance Sheet'!H$2, FALSE),0)</f>
        <v>0</v>
      </c>
      <c r="AH971" s="199">
        <f>IFERROR(VLOOKUP('SAP Data'!$C971,'2021 Balance Sheet'!$B$7:$O$1335,'2021 Balance Sheet'!I$2, FALSE),0)</f>
        <v>0</v>
      </c>
      <c r="AI971" s="199">
        <f>IFERROR(VLOOKUP('SAP Data'!$C971,'2021 Balance Sheet'!$B$7:$O$1335,'2021 Balance Sheet'!J$2, FALSE),0)</f>
        <v>0</v>
      </c>
      <c r="AJ971" s="199">
        <f>IFERROR(VLOOKUP('SAP Data'!$C971,'2021 Balance Sheet'!$B$7:$O$1335,'2021 Balance Sheet'!K$2, FALSE),0)</f>
        <v>0</v>
      </c>
      <c r="AK971" s="199">
        <f>IFERROR(VLOOKUP('SAP Data'!$C971,'2021 Balance Sheet'!$B$7:$O$1335,'2021 Balance Sheet'!L$2, FALSE),0)</f>
        <v>0</v>
      </c>
      <c r="AL971" s="199">
        <f>IFERROR(VLOOKUP('SAP Data'!$C971,'2021 Balance Sheet'!$B$7:$O$1335,'2021 Balance Sheet'!M$2, FALSE),0)</f>
        <v>0</v>
      </c>
      <c r="AM971" s="199">
        <f>IFERROR(VLOOKUP('SAP Data'!$C971,'2021 Balance Sheet'!$B$7:$O$1335,'2021 Balance Sheet'!N$2, FALSE),0)</f>
        <v>0</v>
      </c>
      <c r="AN971" s="199">
        <f>IFERROR(VLOOKUP('SAP Data'!$C971,'2021 Balance Sheet'!$B$7:$O$1335,'2021 Balance Sheet'!O$2, FALSE),0)</f>
        <v>0</v>
      </c>
      <c r="AO971" s="198">
        <f t="shared" si="32"/>
        <v>0</v>
      </c>
    </row>
    <row r="972" spans="1:41" ht="15.75" thickBot="1" x14ac:dyDescent="0.3">
      <c r="A972" s="26" t="str">
        <f t="shared" si="33"/>
        <v>589999</v>
      </c>
      <c r="B972" s="150" t="s">
        <v>2059</v>
      </c>
      <c r="C972" s="153" t="s">
        <v>2060</v>
      </c>
      <c r="D972" s="125" t="s">
        <v>1657</v>
      </c>
      <c r="E972" s="139">
        <v>-29087.14</v>
      </c>
      <c r="F972" s="139">
        <v>-58364.42</v>
      </c>
      <c r="G972" s="139">
        <v>-90772.06</v>
      </c>
      <c r="H972" s="139">
        <v>-121299.66</v>
      </c>
      <c r="I972" s="139">
        <v>-166426.93</v>
      </c>
      <c r="J972" s="139">
        <v>-192806.28</v>
      </c>
      <c r="K972" s="139">
        <v>-209250.14</v>
      </c>
      <c r="L972" s="139">
        <v>-224238.13</v>
      </c>
      <c r="M972" s="139">
        <v>-240904.89</v>
      </c>
      <c r="N972" s="139">
        <v>-260094.77</v>
      </c>
      <c r="O972" s="139">
        <v>-275737.03999999998</v>
      </c>
      <c r="P972" s="139">
        <v>-279502.8</v>
      </c>
      <c r="Q972" s="199">
        <v>-27972.07</v>
      </c>
      <c r="R972" s="199">
        <v>-53572.17</v>
      </c>
      <c r="S972" s="199">
        <v>-89061.39</v>
      </c>
      <c r="T972" s="199">
        <v>-130091.89</v>
      </c>
      <c r="U972" s="199">
        <v>-144645.54999999999</v>
      </c>
      <c r="V972" s="199">
        <v>-170604.84</v>
      </c>
      <c r="W972" s="199">
        <v>-200443.92</v>
      </c>
      <c r="X972" s="199">
        <v>-228012.76</v>
      </c>
      <c r="Y972" s="199">
        <v>-255547.3</v>
      </c>
      <c r="Z972" s="199">
        <v>-288514.74</v>
      </c>
      <c r="AA972" s="199">
        <v>-309434.46999999997</v>
      </c>
      <c r="AB972" s="199">
        <v>-316824.2</v>
      </c>
      <c r="AC972" s="199">
        <f>IFERROR(VLOOKUP('SAP Data'!$C972,'2021 Balance Sheet'!$B$7:$O$1335,'2021 Balance Sheet'!D$2, FALSE),0)</f>
        <v>-15951.4</v>
      </c>
      <c r="AD972" s="199">
        <f>IFERROR(VLOOKUP('SAP Data'!$C972,'2021 Balance Sheet'!$B$7:$O$1335,'2021 Balance Sheet'!E$2, FALSE),0)</f>
        <v>1544</v>
      </c>
      <c r="AE972" s="199">
        <f>IFERROR(VLOOKUP('SAP Data'!$C972,'2021 Balance Sheet'!$B$7:$O$1335,'2021 Balance Sheet'!F$2, FALSE),0)</f>
        <v>1544</v>
      </c>
      <c r="AF972" s="199">
        <f>IFERROR(VLOOKUP('SAP Data'!$C972,'2021 Balance Sheet'!$B$7:$O$1335,'2021 Balance Sheet'!G$2, FALSE),0)</f>
        <v>1544</v>
      </c>
      <c r="AG972" s="199">
        <f>IFERROR(VLOOKUP('SAP Data'!$C972,'2021 Balance Sheet'!$B$7:$O$1335,'2021 Balance Sheet'!H$2, FALSE),0)</f>
        <v>-69.400000000000006</v>
      </c>
      <c r="AH972" s="199">
        <f>IFERROR(VLOOKUP('SAP Data'!$C972,'2021 Balance Sheet'!$B$7:$O$1335,'2021 Balance Sheet'!I$2, FALSE),0)</f>
        <v>-69.400000000000006</v>
      </c>
      <c r="AI972" s="199">
        <f>IFERROR(VLOOKUP('SAP Data'!$C972,'2021 Balance Sheet'!$B$7:$O$1335,'2021 Balance Sheet'!J$2, FALSE),0)</f>
        <v>-69.400000000000006</v>
      </c>
      <c r="AJ972" s="199">
        <f>IFERROR(VLOOKUP('SAP Data'!$C972,'2021 Balance Sheet'!$B$7:$O$1335,'2021 Balance Sheet'!K$2, FALSE),0)</f>
        <v>-1215.2</v>
      </c>
      <c r="AK972" s="199">
        <f>IFERROR(VLOOKUP('SAP Data'!$C972,'2021 Balance Sheet'!$B$7:$O$1335,'2021 Balance Sheet'!L$2, FALSE),0)</f>
        <v>-298.56</v>
      </c>
      <c r="AL972" s="199">
        <f>IFERROR(VLOOKUP('SAP Data'!$C972,'2021 Balance Sheet'!$B$7:$O$1335,'2021 Balance Sheet'!M$2, FALSE),0)</f>
        <v>-298.56</v>
      </c>
      <c r="AM972" s="199">
        <f>IFERROR(VLOOKUP('SAP Data'!$C972,'2021 Balance Sheet'!$B$7:$O$1335,'2021 Balance Sheet'!N$2, FALSE),0)</f>
        <v>-298.56</v>
      </c>
      <c r="AN972" s="199">
        <f>IFERROR(VLOOKUP('SAP Data'!$C972,'2021 Balance Sheet'!$B$7:$O$1335,'2021 Balance Sheet'!O$2, FALSE),0)</f>
        <v>-298.56</v>
      </c>
      <c r="AO972" s="198">
        <f t="shared" si="32"/>
        <v>-316824.2</v>
      </c>
    </row>
    <row r="973" spans="1:41" ht="15.75" thickBot="1" x14ac:dyDescent="0.3">
      <c r="A973" s="26" t="str">
        <f t="shared" si="33"/>
        <v>599666</v>
      </c>
      <c r="B973" s="150" t="s">
        <v>3461</v>
      </c>
      <c r="C973" s="153" t="s">
        <v>3462</v>
      </c>
      <c r="D973" s="125"/>
      <c r="E973" s="139"/>
      <c r="F973" s="139"/>
      <c r="G973" s="139"/>
      <c r="H973" s="139"/>
      <c r="I973" s="139"/>
      <c r="J973" s="139"/>
      <c r="K973" s="139"/>
      <c r="L973" s="139"/>
      <c r="M973" s="139"/>
      <c r="N973" s="139"/>
      <c r="O973" s="139"/>
      <c r="P973" s="139"/>
      <c r="Q973" s="199">
        <v>0</v>
      </c>
      <c r="R973" s="199">
        <v>0</v>
      </c>
      <c r="S973" s="199">
        <v>0</v>
      </c>
      <c r="T973" s="199">
        <v>0</v>
      </c>
      <c r="U973" s="199">
        <v>0</v>
      </c>
      <c r="V973" s="199">
        <v>0</v>
      </c>
      <c r="W973" s="199">
        <v>0</v>
      </c>
      <c r="X973" s="199">
        <v>0</v>
      </c>
      <c r="Y973" s="199">
        <v>0</v>
      </c>
      <c r="Z973" s="199">
        <v>0</v>
      </c>
      <c r="AA973" s="199">
        <v>0</v>
      </c>
      <c r="AB973" s="199">
        <v>0</v>
      </c>
      <c r="AC973" s="199">
        <f>IFERROR(VLOOKUP('SAP Data'!$C973,'2021 Balance Sheet'!$B$7:$O$1335,'2021 Balance Sheet'!D$2, FALSE),0)</f>
        <v>0</v>
      </c>
      <c r="AD973" s="199">
        <f>IFERROR(VLOOKUP('SAP Data'!$C973,'2021 Balance Sheet'!$B$7:$O$1335,'2021 Balance Sheet'!E$2, FALSE),0)</f>
        <v>0</v>
      </c>
      <c r="AE973" s="199">
        <f>IFERROR(VLOOKUP('SAP Data'!$C973,'2021 Balance Sheet'!$B$7:$O$1335,'2021 Balance Sheet'!F$2, FALSE),0)</f>
        <v>0</v>
      </c>
      <c r="AF973" s="199">
        <f>IFERROR(VLOOKUP('SAP Data'!$C973,'2021 Balance Sheet'!$B$7:$O$1335,'2021 Balance Sheet'!G$2, FALSE),0)</f>
        <v>0</v>
      </c>
      <c r="AG973" s="199">
        <f>IFERROR(VLOOKUP('SAP Data'!$C973,'2021 Balance Sheet'!$B$7:$O$1335,'2021 Balance Sheet'!H$2, FALSE),0)</f>
        <v>0</v>
      </c>
      <c r="AH973" s="199">
        <f>IFERROR(VLOOKUP('SAP Data'!$C973,'2021 Balance Sheet'!$B$7:$O$1335,'2021 Balance Sheet'!I$2, FALSE),0)</f>
        <v>0</v>
      </c>
      <c r="AI973" s="199">
        <f>IFERROR(VLOOKUP('SAP Data'!$C973,'2021 Balance Sheet'!$B$7:$O$1335,'2021 Balance Sheet'!J$2, FALSE),0)</f>
        <v>0</v>
      </c>
      <c r="AJ973" s="199">
        <f>IFERROR(VLOOKUP('SAP Data'!$C973,'2021 Balance Sheet'!$B$7:$O$1335,'2021 Balance Sheet'!K$2, FALSE),0)</f>
        <v>0</v>
      </c>
      <c r="AK973" s="199">
        <f>IFERROR(VLOOKUP('SAP Data'!$C973,'2021 Balance Sheet'!$B$7:$O$1335,'2021 Balance Sheet'!L$2, FALSE),0)</f>
        <v>0</v>
      </c>
      <c r="AL973" s="199">
        <f>IFERROR(VLOOKUP('SAP Data'!$C973,'2021 Balance Sheet'!$B$7:$O$1335,'2021 Balance Sheet'!M$2, FALSE),0)</f>
        <v>0</v>
      </c>
      <c r="AM973" s="199">
        <f>IFERROR(VLOOKUP('SAP Data'!$C973,'2021 Balance Sheet'!$B$7:$O$1335,'2021 Balance Sheet'!N$2, FALSE),0)</f>
        <v>0</v>
      </c>
      <c r="AN973" s="199">
        <f>IFERROR(VLOOKUP('SAP Data'!$C973,'2021 Balance Sheet'!$B$7:$O$1335,'2021 Balance Sheet'!O$2, FALSE),0)</f>
        <v>0</v>
      </c>
      <c r="AO973" s="198">
        <f t="shared" si="32"/>
        <v>0</v>
      </c>
    </row>
    <row r="974" spans="1:41" ht="15.75" thickBot="1" x14ac:dyDescent="0.3">
      <c r="A974" s="26" t="str">
        <f t="shared" si="33"/>
        <v>599900</v>
      </c>
      <c r="B974" s="150" t="s">
        <v>2061</v>
      </c>
      <c r="C974" s="153" t="s">
        <v>2062</v>
      </c>
      <c r="D974" s="125" t="s">
        <v>1657</v>
      </c>
      <c r="E974" s="140">
        <v>0</v>
      </c>
      <c r="F974" s="140">
        <v>0</v>
      </c>
      <c r="G974" s="140">
        <v>0</v>
      </c>
      <c r="H974" s="140">
        <v>0</v>
      </c>
      <c r="I974" s="140">
        <v>1350</v>
      </c>
      <c r="J974" s="140">
        <v>1350</v>
      </c>
      <c r="K974" s="140">
        <v>1350</v>
      </c>
      <c r="L974" s="140">
        <v>1350</v>
      </c>
      <c r="M974" s="140">
        <v>1350</v>
      </c>
      <c r="N974" s="140">
        <v>1350</v>
      </c>
      <c r="O974" s="140">
        <v>1350</v>
      </c>
      <c r="P974" s="140">
        <v>1350</v>
      </c>
      <c r="Q974" s="199">
        <v>0</v>
      </c>
      <c r="R974" s="199">
        <v>0</v>
      </c>
      <c r="S974" s="199">
        <v>0</v>
      </c>
      <c r="T974" s="199">
        <v>0</v>
      </c>
      <c r="U974" s="199">
        <v>0</v>
      </c>
      <c r="V974" s="199">
        <v>0</v>
      </c>
      <c r="W974" s="199">
        <v>0</v>
      </c>
      <c r="X974" s="199">
        <v>0</v>
      </c>
      <c r="Y974" s="199">
        <v>0</v>
      </c>
      <c r="Z974" s="199">
        <v>0</v>
      </c>
      <c r="AA974" s="199">
        <v>0</v>
      </c>
      <c r="AB974" s="199">
        <v>0</v>
      </c>
      <c r="AC974" s="199">
        <f>IFERROR(VLOOKUP('SAP Data'!$C974,'2021 Balance Sheet'!$B$7:$O$1335,'2021 Balance Sheet'!D$2, FALSE),0)</f>
        <v>0</v>
      </c>
      <c r="AD974" s="199">
        <f>IFERROR(VLOOKUP('SAP Data'!$C974,'2021 Balance Sheet'!$B$7:$O$1335,'2021 Balance Sheet'!E$2, FALSE),0)</f>
        <v>0</v>
      </c>
      <c r="AE974" s="199">
        <f>IFERROR(VLOOKUP('SAP Data'!$C974,'2021 Balance Sheet'!$B$7:$O$1335,'2021 Balance Sheet'!F$2, FALSE),0)</f>
        <v>0</v>
      </c>
      <c r="AF974" s="199">
        <f>IFERROR(VLOOKUP('SAP Data'!$C974,'2021 Balance Sheet'!$B$7:$O$1335,'2021 Balance Sheet'!G$2, FALSE),0)</f>
        <v>0</v>
      </c>
      <c r="AG974" s="199">
        <f>IFERROR(VLOOKUP('SAP Data'!$C974,'2021 Balance Sheet'!$B$7:$O$1335,'2021 Balance Sheet'!H$2, FALSE),0)</f>
        <v>0</v>
      </c>
      <c r="AH974" s="199">
        <f>IFERROR(VLOOKUP('SAP Data'!$C974,'2021 Balance Sheet'!$B$7:$O$1335,'2021 Balance Sheet'!I$2, FALSE),0)</f>
        <v>0</v>
      </c>
      <c r="AI974" s="199">
        <f>IFERROR(VLOOKUP('SAP Data'!$C974,'2021 Balance Sheet'!$B$7:$O$1335,'2021 Balance Sheet'!J$2, FALSE),0)</f>
        <v>0</v>
      </c>
      <c r="AJ974" s="199">
        <f>IFERROR(VLOOKUP('SAP Data'!$C974,'2021 Balance Sheet'!$B$7:$O$1335,'2021 Balance Sheet'!K$2, FALSE),0)</f>
        <v>0</v>
      </c>
      <c r="AK974" s="199">
        <f>IFERROR(VLOOKUP('SAP Data'!$C974,'2021 Balance Sheet'!$B$7:$O$1335,'2021 Balance Sheet'!L$2, FALSE),0)</f>
        <v>0</v>
      </c>
      <c r="AL974" s="199">
        <f>IFERROR(VLOOKUP('SAP Data'!$C974,'2021 Balance Sheet'!$B$7:$O$1335,'2021 Balance Sheet'!M$2, FALSE),0)</f>
        <v>0</v>
      </c>
      <c r="AM974" s="199">
        <f>IFERROR(VLOOKUP('SAP Data'!$C974,'2021 Balance Sheet'!$B$7:$O$1335,'2021 Balance Sheet'!N$2, FALSE),0)</f>
        <v>0</v>
      </c>
      <c r="AN974" s="199">
        <f>IFERROR(VLOOKUP('SAP Data'!$C974,'2021 Balance Sheet'!$B$7:$O$1335,'2021 Balance Sheet'!O$2, FALSE),0)</f>
        <v>0</v>
      </c>
      <c r="AO974" s="198">
        <f t="shared" si="32"/>
        <v>0</v>
      </c>
    </row>
    <row r="975" spans="1:41" ht="15.75" thickBot="1" x14ac:dyDescent="0.3">
      <c r="A975" s="26" t="str">
        <f t="shared" si="33"/>
        <v>599999</v>
      </c>
      <c r="B975" s="150" t="s">
        <v>2063</v>
      </c>
      <c r="C975" s="153" t="s">
        <v>2064</v>
      </c>
      <c r="D975" s="125" t="s">
        <v>1657</v>
      </c>
      <c r="E975" s="139">
        <v>-14158774.6</v>
      </c>
      <c r="F975" s="139">
        <v>-39414715.780000001</v>
      </c>
      <c r="G975" s="139">
        <v>-57111601.780000001</v>
      </c>
      <c r="H975" s="139">
        <v>-74185002.359999999</v>
      </c>
      <c r="I975" s="139">
        <v>-98046469.609999999</v>
      </c>
      <c r="J975" s="139">
        <v>-118308605.18000001</v>
      </c>
      <c r="K975" s="139">
        <v>-141220890.13999999</v>
      </c>
      <c r="L975" s="139">
        <v>-170177346.36000001</v>
      </c>
      <c r="M975" s="139">
        <v>-182296286</v>
      </c>
      <c r="N975" s="139">
        <v>-210242050.50999999</v>
      </c>
      <c r="O975" s="139">
        <v>-237682118.31</v>
      </c>
      <c r="P975" s="139">
        <v>-266987908.56999999</v>
      </c>
      <c r="Q975" s="199">
        <v>-25770190.890000001</v>
      </c>
      <c r="R975" s="199">
        <v>-46525050.68</v>
      </c>
      <c r="S975" s="199">
        <v>-72907458.569999993</v>
      </c>
      <c r="T975" s="199">
        <v>-100607531.34999999</v>
      </c>
      <c r="U975" s="199">
        <v>-122933128.42</v>
      </c>
      <c r="V975" s="199">
        <v>-147076491.75999999</v>
      </c>
      <c r="W975" s="199">
        <v>-173179064.46000001</v>
      </c>
      <c r="X975" s="199">
        <v>-203027245.62</v>
      </c>
      <c r="Y975" s="199">
        <v>-214375016.28</v>
      </c>
      <c r="Z975" s="199">
        <v>-243567148.19999999</v>
      </c>
      <c r="AA975" s="199">
        <v>-267244732.03999999</v>
      </c>
      <c r="AB975" s="199">
        <v>-290093762.69</v>
      </c>
      <c r="AC975" s="199">
        <f>IFERROR(VLOOKUP('SAP Data'!$C975,'2021 Balance Sheet'!$B$7:$O$1335,'2021 Balance Sheet'!D$2, FALSE),0)</f>
        <v>-21959521.719999999</v>
      </c>
      <c r="AD975" s="199">
        <f>IFERROR(VLOOKUP('SAP Data'!$C975,'2021 Balance Sheet'!$B$7:$O$1335,'2021 Balance Sheet'!E$2, FALSE),0)</f>
        <v>-40910906.020000003</v>
      </c>
      <c r="AE975" s="199">
        <f>IFERROR(VLOOKUP('SAP Data'!$C975,'2021 Balance Sheet'!$B$7:$O$1335,'2021 Balance Sheet'!F$2, FALSE),0)</f>
        <v>-64096569.030000001</v>
      </c>
      <c r="AF975" s="199">
        <f>IFERROR(VLOOKUP('SAP Data'!$C975,'2021 Balance Sheet'!$B$7:$O$1335,'2021 Balance Sheet'!G$2, FALSE),0)</f>
        <v>-91291776.239999995</v>
      </c>
      <c r="AG975" s="199">
        <f>IFERROR(VLOOKUP('SAP Data'!$C975,'2021 Balance Sheet'!$B$7:$O$1335,'2021 Balance Sheet'!H$2, FALSE),0)</f>
        <v>-117847636.23</v>
      </c>
      <c r="AH975" s="199">
        <f>IFERROR(VLOOKUP('SAP Data'!$C975,'2021 Balance Sheet'!$B$7:$O$1335,'2021 Balance Sheet'!I$2, FALSE),0)</f>
        <v>-153253317.78999999</v>
      </c>
      <c r="AI975" s="199">
        <f>IFERROR(VLOOKUP('SAP Data'!$C975,'2021 Balance Sheet'!$B$7:$O$1335,'2021 Balance Sheet'!J$2, FALSE),0)</f>
        <v>-181956021.97</v>
      </c>
      <c r="AJ975" s="199">
        <f>IFERROR(VLOOKUP('SAP Data'!$C975,'2021 Balance Sheet'!$B$7:$O$1335,'2021 Balance Sheet'!K$2, FALSE),0)</f>
        <v>-209997865.77000001</v>
      </c>
      <c r="AK975" s="199">
        <f>IFERROR(VLOOKUP('SAP Data'!$C975,'2021 Balance Sheet'!$B$7:$O$1335,'2021 Balance Sheet'!L$2, FALSE),0)</f>
        <v>-208626801.83000001</v>
      </c>
      <c r="AL975" s="199">
        <f>IFERROR(VLOOKUP('SAP Data'!$C975,'2021 Balance Sheet'!$B$7:$O$1335,'2021 Balance Sheet'!M$2, FALSE),0)</f>
        <v>-239870345.16999999</v>
      </c>
      <c r="AM975" s="199">
        <f>IFERROR(VLOOKUP('SAP Data'!$C975,'2021 Balance Sheet'!$B$7:$O$1335,'2021 Balance Sheet'!N$2, FALSE),0)</f>
        <v>-263708767.13</v>
      </c>
      <c r="AN975" s="199">
        <f>IFERROR(VLOOKUP('SAP Data'!$C975,'2021 Balance Sheet'!$B$7:$O$1335,'2021 Balance Sheet'!O$2, FALSE),0)</f>
        <v>-294878543.23000002</v>
      </c>
      <c r="AO975" s="198">
        <f t="shared" si="32"/>
        <v>-290093762.69</v>
      </c>
    </row>
    <row r="976" spans="1:41" ht="15.75" thickBot="1" x14ac:dyDescent="0.3">
      <c r="A976" s="26" t="str">
        <f t="shared" si="33"/>
        <v>500159</v>
      </c>
      <c r="B976" s="148" t="s">
        <v>969</v>
      </c>
      <c r="C976" s="153">
        <v>500159</v>
      </c>
      <c r="D976" s="166"/>
      <c r="E976" s="140">
        <v>-704249510.12</v>
      </c>
      <c r="F976" s="140">
        <v>-630350525.12</v>
      </c>
      <c r="G976" s="140">
        <v>-630370117.69000006</v>
      </c>
      <c r="H976" s="140">
        <v>-630488988.03999996</v>
      </c>
      <c r="I976" s="140">
        <v>-630602052.13999999</v>
      </c>
      <c r="J976" s="140">
        <v>-768946848.20000005</v>
      </c>
      <c r="K976" s="140">
        <v>-769041433.99000001</v>
      </c>
      <c r="L976" s="140">
        <v>-769154893.86000001</v>
      </c>
      <c r="M976" s="140">
        <v>-768995325.39999998</v>
      </c>
      <c r="N976" s="140">
        <v>-769106153.39999998</v>
      </c>
      <c r="O976" s="140">
        <v>-769228662.75</v>
      </c>
      <c r="P976" s="140">
        <v>-769081036.53999996</v>
      </c>
      <c r="Q976" s="199">
        <v>-769204256.33000004</v>
      </c>
      <c r="R976" s="199">
        <v>-694228020.12</v>
      </c>
      <c r="S976" s="199">
        <v>-917146131.65999997</v>
      </c>
      <c r="T976" s="199">
        <v>-916986328.23000002</v>
      </c>
      <c r="U976" s="199">
        <v>-916999304.51999998</v>
      </c>
      <c r="V976" s="199">
        <v>-917011888.30999994</v>
      </c>
      <c r="W976" s="199">
        <v>-917065383.10000002</v>
      </c>
      <c r="X976" s="199">
        <v>-927083580.38999999</v>
      </c>
      <c r="Y976" s="199">
        <v>-857173975.67999995</v>
      </c>
      <c r="Z976" s="199">
        <v>-857204029.97000003</v>
      </c>
      <c r="AA976" s="199">
        <v>-857240848.69000006</v>
      </c>
      <c r="AB976" s="199">
        <v>-857265235.04999995</v>
      </c>
      <c r="AC976" s="199">
        <f>IFERROR(VLOOKUP('SAP Data'!$C976,'2021 Balance Sheet'!$B$7:$O$1335,'2021 Balance Sheet'!D$2, FALSE),0)</f>
        <v>-857288822.13</v>
      </c>
      <c r="AD976" s="199">
        <f>IFERROR(VLOOKUP('SAP Data'!$C976,'2021 Balance Sheet'!$B$7:$O$1335,'2021 Balance Sheet'!E$2, FALSE),0)</f>
        <v>-857317699.91999996</v>
      </c>
      <c r="AE976" s="199">
        <f>IFERROR(VLOOKUP('SAP Data'!$C976,'2021 Balance Sheet'!$B$7:$O$1335,'2021 Balance Sheet'!F$2, FALSE),0)</f>
        <v>-857365429.21000004</v>
      </c>
      <c r="AF976" s="199">
        <f>IFERROR(VLOOKUP('SAP Data'!$C976,'2021 Balance Sheet'!$B$7:$O$1335,'2021 Balance Sheet'!G$2, FALSE),0)</f>
        <v>-857382936.5</v>
      </c>
      <c r="AG976" s="199">
        <f>IFERROR(VLOOKUP('SAP Data'!$C976,'2021 Balance Sheet'!$B$7:$O$1335,'2021 Balance Sheet'!H$2, FALSE),0)</f>
        <v>-857380073.72000003</v>
      </c>
      <c r="AH976" s="199">
        <f>IFERROR(VLOOKUP('SAP Data'!$C976,'2021 Balance Sheet'!$B$7:$O$1335,'2021 Balance Sheet'!I$2, FALSE),0)</f>
        <v>-857421823.75999999</v>
      </c>
      <c r="AI976" s="199">
        <f>IFERROR(VLOOKUP('SAP Data'!$C976,'2021 Balance Sheet'!$B$7:$O$1335,'2021 Balance Sheet'!J$2, FALSE),0)</f>
        <v>-857431384.29999995</v>
      </c>
      <c r="AJ976" s="199">
        <f>IFERROR(VLOOKUP('SAP Data'!$C976,'2021 Balance Sheet'!$B$7:$O$1335,'2021 Balance Sheet'!K$2, FALSE),0)</f>
        <v>-857473453.09000003</v>
      </c>
      <c r="AK976" s="199">
        <f>IFERROR(VLOOKUP('SAP Data'!$C976,'2021 Balance Sheet'!$B$7:$O$1335,'2021 Balance Sheet'!L$2, FALSE),0)</f>
        <v>-857759673.48000002</v>
      </c>
      <c r="AL976" s="199">
        <f>IFERROR(VLOOKUP('SAP Data'!$C976,'2021 Balance Sheet'!$B$7:$O$1335,'2021 Balance Sheet'!M$2, FALSE),0)</f>
        <v>-857766802.76999998</v>
      </c>
      <c r="AM976" s="199">
        <f>IFERROR(VLOOKUP('SAP Data'!$C976,'2021 Balance Sheet'!$B$7:$O$1335,'2021 Balance Sheet'!N$2, FALSE),0)</f>
        <v>-986503317.38999999</v>
      </c>
      <c r="AN976" s="199">
        <f>IFERROR(VLOOKUP('SAP Data'!$C976,'2021 Balance Sheet'!$B$7:$O$1335,'2021 Balance Sheet'!O$2, FALSE),0)</f>
        <v>-986494931.35000002</v>
      </c>
      <c r="AO976" s="198">
        <f t="shared" si="32"/>
        <v>-857265235.04999995</v>
      </c>
    </row>
    <row r="977" spans="1:41" ht="15.75" thickBot="1" x14ac:dyDescent="0.3">
      <c r="A977" s="26" t="str">
        <f t="shared" si="33"/>
        <v>181000</v>
      </c>
      <c r="B977" s="149" t="s">
        <v>970</v>
      </c>
      <c r="C977" s="153" t="s">
        <v>2065</v>
      </c>
      <c r="D977" s="125" t="s">
        <v>4</v>
      </c>
      <c r="E977" s="139">
        <v>-10957</v>
      </c>
      <c r="F977" s="139">
        <v>-1007461</v>
      </c>
      <c r="G977" s="139">
        <v>-915928</v>
      </c>
      <c r="H977" s="139">
        <v>-915928</v>
      </c>
      <c r="I977" s="139">
        <v>-915928</v>
      </c>
      <c r="J977" s="139">
        <v>-641329</v>
      </c>
      <c r="K977" s="139">
        <v>-641329</v>
      </c>
      <c r="L977" s="139">
        <v>-641329</v>
      </c>
      <c r="M977" s="139">
        <v>-366805</v>
      </c>
      <c r="N977" s="139">
        <v>-366805</v>
      </c>
      <c r="O977" s="139">
        <v>-366805</v>
      </c>
      <c r="P977" s="139">
        <v>-93474</v>
      </c>
      <c r="Q977" s="199">
        <v>-93474</v>
      </c>
      <c r="R977" s="199">
        <v>-93474</v>
      </c>
      <c r="S977" s="199">
        <v>0</v>
      </c>
      <c r="T977" s="199">
        <v>0</v>
      </c>
      <c r="U977" s="199">
        <v>0</v>
      </c>
      <c r="V977" s="199">
        <v>0</v>
      </c>
      <c r="W977" s="199">
        <v>0</v>
      </c>
      <c r="X977" s="199">
        <v>3616</v>
      </c>
      <c r="Y977" s="199">
        <v>-60468</v>
      </c>
      <c r="Z977" s="199">
        <v>-55177</v>
      </c>
      <c r="AA977" s="199">
        <v>-49886</v>
      </c>
      <c r="AB977" s="199">
        <v>-44595</v>
      </c>
      <c r="AC977" s="199">
        <f>IFERROR(VLOOKUP('SAP Data'!$C977,'2021 Balance Sheet'!$B$7:$O$1335,'2021 Balance Sheet'!D$2, FALSE),0)</f>
        <v>-39304</v>
      </c>
      <c r="AD977" s="199">
        <f>IFERROR(VLOOKUP('SAP Data'!$C977,'2021 Balance Sheet'!$B$7:$O$1335,'2021 Balance Sheet'!E$2, FALSE),0)</f>
        <v>-34013</v>
      </c>
      <c r="AE977" s="199">
        <f>IFERROR(VLOOKUP('SAP Data'!$C977,'2021 Balance Sheet'!$B$7:$O$1335,'2021 Balance Sheet'!F$2, FALSE),0)</f>
        <v>-28722</v>
      </c>
      <c r="AF977" s="199">
        <f>IFERROR(VLOOKUP('SAP Data'!$C977,'2021 Balance Sheet'!$B$7:$O$1335,'2021 Balance Sheet'!G$2, FALSE),0)</f>
        <v>-23431</v>
      </c>
      <c r="AG977" s="199">
        <f>IFERROR(VLOOKUP('SAP Data'!$C977,'2021 Balance Sheet'!$B$7:$O$1335,'2021 Balance Sheet'!H$2, FALSE),0)</f>
        <v>-18140</v>
      </c>
      <c r="AH977" s="199">
        <f>IFERROR(VLOOKUP('SAP Data'!$C977,'2021 Balance Sheet'!$B$7:$O$1335,'2021 Balance Sheet'!I$2, FALSE),0)</f>
        <v>-12849</v>
      </c>
      <c r="AI977" s="199">
        <f>IFERROR(VLOOKUP('SAP Data'!$C977,'2021 Balance Sheet'!$B$7:$O$1335,'2021 Balance Sheet'!J$2, FALSE),0)</f>
        <v>-7558</v>
      </c>
      <c r="AJ977" s="199">
        <f>IFERROR(VLOOKUP('SAP Data'!$C977,'2021 Balance Sheet'!$B$7:$O$1335,'2021 Balance Sheet'!K$2, FALSE),0)</f>
        <v>-2443</v>
      </c>
      <c r="AK977" s="199">
        <f>IFERROR(VLOOKUP('SAP Data'!$C977,'2021 Balance Sheet'!$B$7:$O$1335,'2021 Balance Sheet'!L$2, FALSE),0)</f>
        <v>0</v>
      </c>
      <c r="AL977" s="199">
        <f>IFERROR(VLOOKUP('SAP Data'!$C977,'2021 Balance Sheet'!$B$7:$O$1335,'2021 Balance Sheet'!M$2, FALSE),0)</f>
        <v>0</v>
      </c>
      <c r="AM977" s="199">
        <f>IFERROR(VLOOKUP('SAP Data'!$C977,'2021 Balance Sheet'!$B$7:$O$1335,'2021 Balance Sheet'!N$2, FALSE),0)</f>
        <v>0</v>
      </c>
      <c r="AN977" s="199">
        <f>IFERROR(VLOOKUP('SAP Data'!$C977,'2021 Balance Sheet'!$B$7:$O$1335,'2021 Balance Sheet'!O$2, FALSE),0)</f>
        <v>0</v>
      </c>
      <c r="AO977" s="198">
        <f t="shared" si="32"/>
        <v>-44595</v>
      </c>
    </row>
    <row r="978" spans="1:41" ht="15.75" thickBot="1" x14ac:dyDescent="0.3">
      <c r="A978" s="26" t="str">
        <f t="shared" si="33"/>
        <v>181026</v>
      </c>
      <c r="B978" s="149" t="s">
        <v>971</v>
      </c>
      <c r="C978" s="153" t="s">
        <v>2066</v>
      </c>
      <c r="D978" s="125" t="s">
        <v>4</v>
      </c>
      <c r="E978" s="140">
        <v>9620</v>
      </c>
      <c r="F978" s="140">
        <v>9304</v>
      </c>
      <c r="G978" s="140">
        <v>8988</v>
      </c>
      <c r="H978" s="140">
        <v>8672</v>
      </c>
      <c r="I978" s="140">
        <v>8356</v>
      </c>
      <c r="J978" s="140">
        <v>8040</v>
      </c>
      <c r="K978" s="140">
        <v>7724</v>
      </c>
      <c r="L978" s="140">
        <v>7408</v>
      </c>
      <c r="M978" s="140">
        <v>7092</v>
      </c>
      <c r="N978" s="140">
        <v>6776</v>
      </c>
      <c r="O978" s="140">
        <v>6460</v>
      </c>
      <c r="P978" s="140">
        <v>6144</v>
      </c>
      <c r="Q978" s="199">
        <v>5828</v>
      </c>
      <c r="R978" s="199">
        <v>5512</v>
      </c>
      <c r="S978" s="199">
        <v>5196</v>
      </c>
      <c r="T978" s="199">
        <v>4880</v>
      </c>
      <c r="U978" s="199">
        <v>4564</v>
      </c>
      <c r="V978" s="199">
        <v>4248</v>
      </c>
      <c r="W978" s="199">
        <v>3932</v>
      </c>
      <c r="X978" s="199">
        <v>3616</v>
      </c>
      <c r="Y978" s="199">
        <v>3300</v>
      </c>
      <c r="Z978" s="199">
        <v>2984</v>
      </c>
      <c r="AA978" s="199">
        <v>2668</v>
      </c>
      <c r="AB978" s="199">
        <v>2352</v>
      </c>
      <c r="AC978" s="199">
        <f>IFERROR(VLOOKUP('SAP Data'!$C978,'2021 Balance Sheet'!$B$7:$O$1335,'2021 Balance Sheet'!D$2, FALSE),0)</f>
        <v>2036</v>
      </c>
      <c r="AD978" s="199">
        <f>IFERROR(VLOOKUP('SAP Data'!$C978,'2021 Balance Sheet'!$B$7:$O$1335,'2021 Balance Sheet'!E$2, FALSE),0)</f>
        <v>1720</v>
      </c>
      <c r="AE978" s="199">
        <f>IFERROR(VLOOKUP('SAP Data'!$C978,'2021 Balance Sheet'!$B$7:$O$1335,'2021 Balance Sheet'!F$2, FALSE),0)</f>
        <v>1404</v>
      </c>
      <c r="AF978" s="199">
        <f>IFERROR(VLOOKUP('SAP Data'!$C978,'2021 Balance Sheet'!$B$7:$O$1335,'2021 Balance Sheet'!G$2, FALSE),0)</f>
        <v>1088</v>
      </c>
      <c r="AG978" s="199">
        <f>IFERROR(VLOOKUP('SAP Data'!$C978,'2021 Balance Sheet'!$B$7:$O$1335,'2021 Balance Sheet'!H$2, FALSE),0)</f>
        <v>772</v>
      </c>
      <c r="AH978" s="199">
        <f>IFERROR(VLOOKUP('SAP Data'!$C978,'2021 Balance Sheet'!$B$7:$O$1335,'2021 Balance Sheet'!I$2, FALSE),0)</f>
        <v>456</v>
      </c>
      <c r="AI978" s="199">
        <f>IFERROR(VLOOKUP('SAP Data'!$C978,'2021 Balance Sheet'!$B$7:$O$1335,'2021 Balance Sheet'!J$2, FALSE),0)</f>
        <v>140</v>
      </c>
      <c r="AJ978" s="199">
        <f>IFERROR(VLOOKUP('SAP Data'!$C978,'2021 Balance Sheet'!$B$7:$O$1335,'2021 Balance Sheet'!K$2, FALSE),0)</f>
        <v>0</v>
      </c>
      <c r="AK978" s="199">
        <f>IFERROR(VLOOKUP('SAP Data'!$C978,'2021 Balance Sheet'!$B$7:$O$1335,'2021 Balance Sheet'!L$2, FALSE),0)</f>
        <v>0</v>
      </c>
      <c r="AL978" s="199">
        <f>IFERROR(VLOOKUP('SAP Data'!$C978,'2021 Balance Sheet'!$B$7:$O$1335,'2021 Balance Sheet'!M$2, FALSE),0)</f>
        <v>0</v>
      </c>
      <c r="AM978" s="199">
        <f>IFERROR(VLOOKUP('SAP Data'!$C978,'2021 Balance Sheet'!$B$7:$O$1335,'2021 Balance Sheet'!N$2, FALSE),0)</f>
        <v>0</v>
      </c>
      <c r="AN978" s="199">
        <f>IFERROR(VLOOKUP('SAP Data'!$C978,'2021 Balance Sheet'!$B$7:$O$1335,'2021 Balance Sheet'!O$2, FALSE),0)</f>
        <v>0</v>
      </c>
      <c r="AO978" s="198">
        <f t="shared" si="32"/>
        <v>2352</v>
      </c>
    </row>
    <row r="979" spans="1:41" ht="15.75" thickBot="1" x14ac:dyDescent="0.3">
      <c r="A979" s="26" t="str">
        <f t="shared" si="33"/>
        <v>181067</v>
      </c>
      <c r="B979" s="149" t="s">
        <v>3463</v>
      </c>
      <c r="C979" s="153" t="s">
        <v>3464</v>
      </c>
      <c r="D979" s="125"/>
      <c r="E979" s="140"/>
      <c r="F979" s="140"/>
      <c r="G979" s="140"/>
      <c r="H979" s="140"/>
      <c r="I979" s="140"/>
      <c r="J979" s="140"/>
      <c r="K979" s="140"/>
      <c r="L979" s="140"/>
      <c r="M979" s="140"/>
      <c r="N979" s="140"/>
      <c r="O979" s="140"/>
      <c r="P979" s="140"/>
      <c r="Q979" s="199">
        <v>0</v>
      </c>
      <c r="R979" s="199">
        <v>0</v>
      </c>
      <c r="S979" s="199">
        <v>0</v>
      </c>
      <c r="T979" s="199">
        <v>0</v>
      </c>
      <c r="U979" s="199">
        <v>0</v>
      </c>
      <c r="V979" s="199">
        <v>0</v>
      </c>
      <c r="W979" s="199">
        <v>0</v>
      </c>
      <c r="X979" s="199">
        <v>0</v>
      </c>
      <c r="Y979" s="199">
        <v>0</v>
      </c>
      <c r="Z979" s="199">
        <v>0</v>
      </c>
      <c r="AA979" s="199">
        <v>0</v>
      </c>
      <c r="AB979" s="199">
        <v>0</v>
      </c>
      <c r="AC979" s="199">
        <f>IFERROR(VLOOKUP('SAP Data'!$C979,'2021 Balance Sheet'!$B$7:$O$1335,'2021 Balance Sheet'!D$2, FALSE),0)</f>
        <v>0</v>
      </c>
      <c r="AD979" s="199">
        <f>IFERROR(VLOOKUP('SAP Data'!$C979,'2021 Balance Sheet'!$B$7:$O$1335,'2021 Balance Sheet'!E$2, FALSE),0)</f>
        <v>0</v>
      </c>
      <c r="AE979" s="199">
        <f>IFERROR(VLOOKUP('SAP Data'!$C979,'2021 Balance Sheet'!$B$7:$O$1335,'2021 Balance Sheet'!F$2, FALSE),0)</f>
        <v>0</v>
      </c>
      <c r="AF979" s="199">
        <f>IFERROR(VLOOKUP('SAP Data'!$C979,'2021 Balance Sheet'!$B$7:$O$1335,'2021 Balance Sheet'!G$2, FALSE),0)</f>
        <v>0</v>
      </c>
      <c r="AG979" s="199">
        <f>IFERROR(VLOOKUP('SAP Data'!$C979,'2021 Balance Sheet'!$B$7:$O$1335,'2021 Balance Sheet'!H$2, FALSE),0)</f>
        <v>0</v>
      </c>
      <c r="AH979" s="199">
        <f>IFERROR(VLOOKUP('SAP Data'!$C979,'2021 Balance Sheet'!$B$7:$O$1335,'2021 Balance Sheet'!I$2, FALSE),0)</f>
        <v>0</v>
      </c>
      <c r="AI979" s="199">
        <f>IFERROR(VLOOKUP('SAP Data'!$C979,'2021 Balance Sheet'!$B$7:$O$1335,'2021 Balance Sheet'!J$2, FALSE),0)</f>
        <v>0</v>
      </c>
      <c r="AJ979" s="199">
        <f>IFERROR(VLOOKUP('SAP Data'!$C979,'2021 Balance Sheet'!$B$7:$O$1335,'2021 Balance Sheet'!K$2, FALSE),0)</f>
        <v>0</v>
      </c>
      <c r="AK979" s="199">
        <f>IFERROR(VLOOKUP('SAP Data'!$C979,'2021 Balance Sheet'!$B$7:$O$1335,'2021 Balance Sheet'!L$2, FALSE),0)</f>
        <v>0</v>
      </c>
      <c r="AL979" s="199">
        <f>IFERROR(VLOOKUP('SAP Data'!$C979,'2021 Balance Sheet'!$B$7:$O$1335,'2021 Balance Sheet'!M$2, FALSE),0)</f>
        <v>0</v>
      </c>
      <c r="AM979" s="199">
        <f>IFERROR(VLOOKUP('SAP Data'!$C979,'2021 Balance Sheet'!$B$7:$O$1335,'2021 Balance Sheet'!N$2, FALSE),0)</f>
        <v>0</v>
      </c>
      <c r="AN979" s="199">
        <f>IFERROR(VLOOKUP('SAP Data'!$C979,'2021 Balance Sheet'!$B$7:$O$1335,'2021 Balance Sheet'!O$2, FALSE),0)</f>
        <v>0</v>
      </c>
      <c r="AO979" s="198">
        <f t="shared" si="32"/>
        <v>0</v>
      </c>
    </row>
    <row r="980" spans="1:41" ht="15.75" thickBot="1" x14ac:dyDescent="0.3">
      <c r="A980" s="26" t="str">
        <f t="shared" si="33"/>
        <v>181072</v>
      </c>
      <c r="B980" s="149" t="s">
        <v>3465</v>
      </c>
      <c r="C980" s="153" t="s">
        <v>3466</v>
      </c>
      <c r="D980" s="125"/>
      <c r="E980" s="140"/>
      <c r="F980" s="140"/>
      <c r="G980" s="140"/>
      <c r="H980" s="140"/>
      <c r="I980" s="140"/>
      <c r="J980" s="140"/>
      <c r="K980" s="140"/>
      <c r="L980" s="140"/>
      <c r="M980" s="140"/>
      <c r="N980" s="140"/>
      <c r="O980" s="140"/>
      <c r="P980" s="140"/>
      <c r="Q980" s="199">
        <v>0</v>
      </c>
      <c r="R980" s="199">
        <v>0</v>
      </c>
      <c r="S980" s="199">
        <v>0</v>
      </c>
      <c r="T980" s="199">
        <v>0</v>
      </c>
      <c r="U980" s="199">
        <v>0</v>
      </c>
      <c r="V980" s="199">
        <v>0</v>
      </c>
      <c r="W980" s="199">
        <v>0</v>
      </c>
      <c r="X980" s="199">
        <v>0</v>
      </c>
      <c r="Y980" s="199">
        <v>0</v>
      </c>
      <c r="Z980" s="199">
        <v>0</v>
      </c>
      <c r="AA980" s="199">
        <v>0</v>
      </c>
      <c r="AB980" s="199">
        <v>0</v>
      </c>
      <c r="AC980" s="199">
        <f>IFERROR(VLOOKUP('SAP Data'!$C980,'2021 Balance Sheet'!$B$7:$O$1335,'2021 Balance Sheet'!D$2, FALSE),0)</f>
        <v>0</v>
      </c>
      <c r="AD980" s="199">
        <f>IFERROR(VLOOKUP('SAP Data'!$C980,'2021 Balance Sheet'!$B$7:$O$1335,'2021 Balance Sheet'!E$2, FALSE),0)</f>
        <v>0</v>
      </c>
      <c r="AE980" s="199">
        <f>IFERROR(VLOOKUP('SAP Data'!$C980,'2021 Balance Sheet'!$B$7:$O$1335,'2021 Balance Sheet'!F$2, FALSE),0)</f>
        <v>0</v>
      </c>
      <c r="AF980" s="199">
        <f>IFERROR(VLOOKUP('SAP Data'!$C980,'2021 Balance Sheet'!$B$7:$O$1335,'2021 Balance Sheet'!G$2, FALSE),0)</f>
        <v>0</v>
      </c>
      <c r="AG980" s="199">
        <f>IFERROR(VLOOKUP('SAP Data'!$C980,'2021 Balance Sheet'!$B$7:$O$1335,'2021 Balance Sheet'!H$2, FALSE),0)</f>
        <v>0</v>
      </c>
      <c r="AH980" s="199">
        <f>IFERROR(VLOOKUP('SAP Data'!$C980,'2021 Balance Sheet'!$B$7:$O$1335,'2021 Balance Sheet'!I$2, FALSE),0)</f>
        <v>0</v>
      </c>
      <c r="AI980" s="199">
        <f>IFERROR(VLOOKUP('SAP Data'!$C980,'2021 Balance Sheet'!$B$7:$O$1335,'2021 Balance Sheet'!J$2, FALSE),0)</f>
        <v>0</v>
      </c>
      <c r="AJ980" s="199">
        <f>IFERROR(VLOOKUP('SAP Data'!$C980,'2021 Balance Sheet'!$B$7:$O$1335,'2021 Balance Sheet'!K$2, FALSE),0)</f>
        <v>0</v>
      </c>
      <c r="AK980" s="199">
        <f>IFERROR(VLOOKUP('SAP Data'!$C980,'2021 Balance Sheet'!$B$7:$O$1335,'2021 Balance Sheet'!L$2, FALSE),0)</f>
        <v>0</v>
      </c>
      <c r="AL980" s="199">
        <f>IFERROR(VLOOKUP('SAP Data'!$C980,'2021 Balance Sheet'!$B$7:$O$1335,'2021 Balance Sheet'!M$2, FALSE),0)</f>
        <v>0</v>
      </c>
      <c r="AM980" s="199">
        <f>IFERROR(VLOOKUP('SAP Data'!$C980,'2021 Balance Sheet'!$B$7:$O$1335,'2021 Balance Sheet'!N$2, FALSE),0)</f>
        <v>0</v>
      </c>
      <c r="AN980" s="199">
        <f>IFERROR(VLOOKUP('SAP Data'!$C980,'2021 Balance Sheet'!$B$7:$O$1335,'2021 Balance Sheet'!O$2, FALSE),0)</f>
        <v>0</v>
      </c>
      <c r="AO980" s="198">
        <f t="shared" si="32"/>
        <v>0</v>
      </c>
    </row>
    <row r="981" spans="1:41" ht="15.75" thickBot="1" x14ac:dyDescent="0.3">
      <c r="A981" s="26" t="str">
        <f t="shared" si="33"/>
        <v>181073</v>
      </c>
      <c r="B981" s="149" t="s">
        <v>972</v>
      </c>
      <c r="C981" s="153" t="s">
        <v>2067</v>
      </c>
      <c r="D981" s="125" t="s">
        <v>4</v>
      </c>
      <c r="E981" s="139">
        <v>1725</v>
      </c>
      <c r="F981" s="139">
        <v>1500</v>
      </c>
      <c r="G981" s="139">
        <v>1275</v>
      </c>
      <c r="H981" s="139">
        <v>1050</v>
      </c>
      <c r="I981" s="139">
        <v>825</v>
      </c>
      <c r="J981" s="139">
        <v>600</v>
      </c>
      <c r="K981" s="139">
        <v>375</v>
      </c>
      <c r="L981" s="139">
        <v>150</v>
      </c>
      <c r="M981" s="139">
        <v>0</v>
      </c>
      <c r="N981" s="139">
        <v>0</v>
      </c>
      <c r="O981" s="139">
        <v>0</v>
      </c>
      <c r="P981" s="139">
        <v>0</v>
      </c>
      <c r="Q981" s="199">
        <v>0</v>
      </c>
      <c r="R981" s="199">
        <v>0</v>
      </c>
      <c r="S981" s="199">
        <v>0</v>
      </c>
      <c r="T981" s="199">
        <v>0</v>
      </c>
      <c r="U981" s="199">
        <v>0</v>
      </c>
      <c r="V981" s="199">
        <v>0</v>
      </c>
      <c r="W981" s="199">
        <v>0</v>
      </c>
      <c r="X981" s="199">
        <v>0</v>
      </c>
      <c r="Y981" s="199">
        <v>0</v>
      </c>
      <c r="Z981" s="199">
        <v>0</v>
      </c>
      <c r="AA981" s="199">
        <v>0</v>
      </c>
      <c r="AB981" s="199">
        <v>0</v>
      </c>
      <c r="AC981" s="199">
        <f>IFERROR(VLOOKUP('SAP Data'!$C981,'2021 Balance Sheet'!$B$7:$O$1335,'2021 Balance Sheet'!D$2, FALSE),0)</f>
        <v>0</v>
      </c>
      <c r="AD981" s="199">
        <f>IFERROR(VLOOKUP('SAP Data'!$C981,'2021 Balance Sheet'!$B$7:$O$1335,'2021 Balance Sheet'!E$2, FALSE),0)</f>
        <v>0</v>
      </c>
      <c r="AE981" s="199">
        <f>IFERROR(VLOOKUP('SAP Data'!$C981,'2021 Balance Sheet'!$B$7:$O$1335,'2021 Balance Sheet'!F$2, FALSE),0)</f>
        <v>0</v>
      </c>
      <c r="AF981" s="199">
        <f>IFERROR(VLOOKUP('SAP Data'!$C981,'2021 Balance Sheet'!$B$7:$O$1335,'2021 Balance Sheet'!G$2, FALSE),0)</f>
        <v>0</v>
      </c>
      <c r="AG981" s="199">
        <f>IFERROR(VLOOKUP('SAP Data'!$C981,'2021 Balance Sheet'!$B$7:$O$1335,'2021 Balance Sheet'!H$2, FALSE),0)</f>
        <v>0</v>
      </c>
      <c r="AH981" s="199">
        <f>IFERROR(VLOOKUP('SAP Data'!$C981,'2021 Balance Sheet'!$B$7:$O$1335,'2021 Balance Sheet'!I$2, FALSE),0)</f>
        <v>0</v>
      </c>
      <c r="AI981" s="199">
        <f>IFERROR(VLOOKUP('SAP Data'!$C981,'2021 Balance Sheet'!$B$7:$O$1335,'2021 Balance Sheet'!J$2, FALSE),0)</f>
        <v>0</v>
      </c>
      <c r="AJ981" s="199">
        <f>IFERROR(VLOOKUP('SAP Data'!$C981,'2021 Balance Sheet'!$B$7:$O$1335,'2021 Balance Sheet'!K$2, FALSE),0)</f>
        <v>0</v>
      </c>
      <c r="AK981" s="199">
        <f>IFERROR(VLOOKUP('SAP Data'!$C981,'2021 Balance Sheet'!$B$7:$O$1335,'2021 Balance Sheet'!L$2, FALSE),0)</f>
        <v>0</v>
      </c>
      <c r="AL981" s="199">
        <f>IFERROR(VLOOKUP('SAP Data'!$C981,'2021 Balance Sheet'!$B$7:$O$1335,'2021 Balance Sheet'!M$2, FALSE),0)</f>
        <v>0</v>
      </c>
      <c r="AM981" s="199">
        <f>IFERROR(VLOOKUP('SAP Data'!$C981,'2021 Balance Sheet'!$B$7:$O$1335,'2021 Balance Sheet'!N$2, FALSE),0)</f>
        <v>0</v>
      </c>
      <c r="AN981" s="199">
        <f>IFERROR(VLOOKUP('SAP Data'!$C981,'2021 Balance Sheet'!$B$7:$O$1335,'2021 Balance Sheet'!O$2, FALSE),0)</f>
        <v>0</v>
      </c>
      <c r="AO981" s="198">
        <f t="shared" si="32"/>
        <v>0</v>
      </c>
    </row>
    <row r="982" spans="1:41" ht="15.75" thickBot="1" x14ac:dyDescent="0.3">
      <c r="A982" s="26" t="str">
        <f t="shared" si="33"/>
        <v>181074</v>
      </c>
      <c r="B982" s="149" t="s">
        <v>973</v>
      </c>
      <c r="C982" s="153" t="s">
        <v>2068</v>
      </c>
      <c r="D982" s="125" t="s">
        <v>4</v>
      </c>
      <c r="E982" s="140">
        <v>20500</v>
      </c>
      <c r="F982" s="140">
        <v>20250</v>
      </c>
      <c r="G982" s="140">
        <v>20000</v>
      </c>
      <c r="H982" s="140">
        <v>19750</v>
      </c>
      <c r="I982" s="140">
        <v>19500</v>
      </c>
      <c r="J982" s="140">
        <v>19250</v>
      </c>
      <c r="K982" s="140">
        <v>19000</v>
      </c>
      <c r="L982" s="140">
        <v>18750</v>
      </c>
      <c r="M982" s="140">
        <v>18500</v>
      </c>
      <c r="N982" s="140">
        <v>18250</v>
      </c>
      <c r="O982" s="140">
        <v>18000</v>
      </c>
      <c r="P982" s="140">
        <v>17750</v>
      </c>
      <c r="Q982" s="199">
        <v>17500</v>
      </c>
      <c r="R982" s="199">
        <v>17250</v>
      </c>
      <c r="S982" s="199">
        <v>17000</v>
      </c>
      <c r="T982" s="199">
        <v>16750</v>
      </c>
      <c r="U982" s="199">
        <v>16500</v>
      </c>
      <c r="V982" s="199">
        <v>16250</v>
      </c>
      <c r="W982" s="199">
        <v>16000</v>
      </c>
      <c r="X982" s="199">
        <v>15750</v>
      </c>
      <c r="Y982" s="199">
        <v>15500</v>
      </c>
      <c r="Z982" s="199">
        <v>15250</v>
      </c>
      <c r="AA982" s="199">
        <v>15000</v>
      </c>
      <c r="AB982" s="199">
        <v>14750</v>
      </c>
      <c r="AC982" s="199">
        <f>IFERROR(VLOOKUP('SAP Data'!$C982,'2021 Balance Sheet'!$B$7:$O$1335,'2021 Balance Sheet'!D$2, FALSE),0)</f>
        <v>14500</v>
      </c>
      <c r="AD982" s="199">
        <f>IFERROR(VLOOKUP('SAP Data'!$C982,'2021 Balance Sheet'!$B$7:$O$1335,'2021 Balance Sheet'!E$2, FALSE),0)</f>
        <v>14250</v>
      </c>
      <c r="AE982" s="199">
        <f>IFERROR(VLOOKUP('SAP Data'!$C982,'2021 Balance Sheet'!$B$7:$O$1335,'2021 Balance Sheet'!F$2, FALSE),0)</f>
        <v>14000</v>
      </c>
      <c r="AF982" s="199">
        <f>IFERROR(VLOOKUP('SAP Data'!$C982,'2021 Balance Sheet'!$B$7:$O$1335,'2021 Balance Sheet'!G$2, FALSE),0)</f>
        <v>13750</v>
      </c>
      <c r="AG982" s="199">
        <f>IFERROR(VLOOKUP('SAP Data'!$C982,'2021 Balance Sheet'!$B$7:$O$1335,'2021 Balance Sheet'!H$2, FALSE),0)</f>
        <v>13500</v>
      </c>
      <c r="AH982" s="199">
        <f>IFERROR(VLOOKUP('SAP Data'!$C982,'2021 Balance Sheet'!$B$7:$O$1335,'2021 Balance Sheet'!I$2, FALSE),0)</f>
        <v>13250</v>
      </c>
      <c r="AI982" s="199">
        <f>IFERROR(VLOOKUP('SAP Data'!$C982,'2021 Balance Sheet'!$B$7:$O$1335,'2021 Balance Sheet'!J$2, FALSE),0)</f>
        <v>13000</v>
      </c>
      <c r="AJ982" s="199">
        <f>IFERROR(VLOOKUP('SAP Data'!$C982,'2021 Balance Sheet'!$B$7:$O$1335,'2021 Balance Sheet'!K$2, FALSE),0)</f>
        <v>12750</v>
      </c>
      <c r="AK982" s="199">
        <f>IFERROR(VLOOKUP('SAP Data'!$C982,'2021 Balance Sheet'!$B$7:$O$1335,'2021 Balance Sheet'!L$2, FALSE),0)</f>
        <v>12500</v>
      </c>
      <c r="AL982" s="199">
        <f>IFERROR(VLOOKUP('SAP Data'!$C982,'2021 Balance Sheet'!$B$7:$O$1335,'2021 Balance Sheet'!M$2, FALSE),0)</f>
        <v>12250</v>
      </c>
      <c r="AM982" s="199">
        <f>IFERROR(VLOOKUP('SAP Data'!$C982,'2021 Balance Sheet'!$B$7:$O$1335,'2021 Balance Sheet'!N$2, FALSE),0)</f>
        <v>12000</v>
      </c>
      <c r="AN982" s="199">
        <f>IFERROR(VLOOKUP('SAP Data'!$C982,'2021 Balance Sheet'!$B$7:$O$1335,'2021 Balance Sheet'!O$2, FALSE),0)</f>
        <v>11750</v>
      </c>
      <c r="AO982" s="198">
        <f t="shared" si="32"/>
        <v>14750</v>
      </c>
    </row>
    <row r="983" spans="1:41" ht="15.75" thickBot="1" x14ac:dyDescent="0.3">
      <c r="A983" s="26" t="str">
        <f t="shared" si="33"/>
        <v>181075</v>
      </c>
      <c r="B983" s="149" t="s">
        <v>974</v>
      </c>
      <c r="C983" s="153" t="s">
        <v>2069</v>
      </c>
      <c r="D983" s="125" t="s">
        <v>4</v>
      </c>
      <c r="E983" s="139">
        <v>45232</v>
      </c>
      <c r="F983" s="139">
        <v>44743</v>
      </c>
      <c r="G983" s="139">
        <v>44254</v>
      </c>
      <c r="H983" s="139">
        <v>43765</v>
      </c>
      <c r="I983" s="139">
        <v>43276</v>
      </c>
      <c r="J983" s="139">
        <v>42787</v>
      </c>
      <c r="K983" s="139">
        <v>42298</v>
      </c>
      <c r="L983" s="139">
        <v>41809</v>
      </c>
      <c r="M983" s="139">
        <v>41320</v>
      </c>
      <c r="N983" s="139">
        <v>40831</v>
      </c>
      <c r="O983" s="139">
        <v>40342</v>
      </c>
      <c r="P983" s="139">
        <v>39853</v>
      </c>
      <c r="Q983" s="199">
        <v>39364</v>
      </c>
      <c r="R983" s="199">
        <v>38875</v>
      </c>
      <c r="S983" s="199">
        <v>38386</v>
      </c>
      <c r="T983" s="199">
        <v>37897</v>
      </c>
      <c r="U983" s="199">
        <v>37408</v>
      </c>
      <c r="V983" s="199">
        <v>36919</v>
      </c>
      <c r="W983" s="199">
        <v>36430</v>
      </c>
      <c r="X983" s="199">
        <v>35941</v>
      </c>
      <c r="Y983" s="199">
        <v>35452</v>
      </c>
      <c r="Z983" s="199">
        <v>34963</v>
      </c>
      <c r="AA983" s="199">
        <v>34474</v>
      </c>
      <c r="AB983" s="199">
        <v>33985</v>
      </c>
      <c r="AC983" s="199">
        <f>IFERROR(VLOOKUP('SAP Data'!$C983,'2021 Balance Sheet'!$B$7:$O$1335,'2021 Balance Sheet'!D$2, FALSE),0)</f>
        <v>33496</v>
      </c>
      <c r="AD983" s="199">
        <f>IFERROR(VLOOKUP('SAP Data'!$C983,'2021 Balance Sheet'!$B$7:$O$1335,'2021 Balance Sheet'!E$2, FALSE),0)</f>
        <v>33007</v>
      </c>
      <c r="AE983" s="199">
        <f>IFERROR(VLOOKUP('SAP Data'!$C983,'2021 Balance Sheet'!$B$7:$O$1335,'2021 Balance Sheet'!F$2, FALSE),0)</f>
        <v>32518</v>
      </c>
      <c r="AF983" s="199">
        <f>IFERROR(VLOOKUP('SAP Data'!$C983,'2021 Balance Sheet'!$B$7:$O$1335,'2021 Balance Sheet'!G$2, FALSE),0)</f>
        <v>32029</v>
      </c>
      <c r="AG983" s="199">
        <f>IFERROR(VLOOKUP('SAP Data'!$C983,'2021 Balance Sheet'!$B$7:$O$1335,'2021 Balance Sheet'!H$2, FALSE),0)</f>
        <v>31540</v>
      </c>
      <c r="AH983" s="199">
        <f>IFERROR(VLOOKUP('SAP Data'!$C983,'2021 Balance Sheet'!$B$7:$O$1335,'2021 Balance Sheet'!I$2, FALSE),0)</f>
        <v>31051</v>
      </c>
      <c r="AI983" s="199">
        <f>IFERROR(VLOOKUP('SAP Data'!$C983,'2021 Balance Sheet'!$B$7:$O$1335,'2021 Balance Sheet'!J$2, FALSE),0)</f>
        <v>30562</v>
      </c>
      <c r="AJ983" s="199">
        <f>IFERROR(VLOOKUP('SAP Data'!$C983,'2021 Balance Sheet'!$B$7:$O$1335,'2021 Balance Sheet'!K$2, FALSE),0)</f>
        <v>30073</v>
      </c>
      <c r="AK983" s="199">
        <f>IFERROR(VLOOKUP('SAP Data'!$C983,'2021 Balance Sheet'!$B$7:$O$1335,'2021 Balance Sheet'!L$2, FALSE),0)</f>
        <v>29584</v>
      </c>
      <c r="AL983" s="199">
        <f>IFERROR(VLOOKUP('SAP Data'!$C983,'2021 Balance Sheet'!$B$7:$O$1335,'2021 Balance Sheet'!M$2, FALSE),0)</f>
        <v>29095</v>
      </c>
      <c r="AM983" s="199">
        <f>IFERROR(VLOOKUP('SAP Data'!$C983,'2021 Balance Sheet'!$B$7:$O$1335,'2021 Balance Sheet'!N$2, FALSE),0)</f>
        <v>28606</v>
      </c>
      <c r="AN983" s="199">
        <f>IFERROR(VLOOKUP('SAP Data'!$C983,'2021 Balance Sheet'!$B$7:$O$1335,'2021 Balance Sheet'!O$2, FALSE),0)</f>
        <v>28117</v>
      </c>
      <c r="AO983" s="198">
        <f t="shared" si="32"/>
        <v>33985</v>
      </c>
    </row>
    <row r="984" spans="1:41" ht="15.75" thickBot="1" x14ac:dyDescent="0.3">
      <c r="A984" s="26" t="str">
        <f t="shared" si="33"/>
        <v>181076</v>
      </c>
      <c r="B984" s="149" t="s">
        <v>975</v>
      </c>
      <c r="C984" s="153" t="s">
        <v>2070</v>
      </c>
      <c r="D984" s="125" t="s">
        <v>4</v>
      </c>
      <c r="E984" s="140">
        <v>42795</v>
      </c>
      <c r="F984" s="140">
        <v>42366</v>
      </c>
      <c r="G984" s="140">
        <v>41937</v>
      </c>
      <c r="H984" s="140">
        <v>41508</v>
      </c>
      <c r="I984" s="140">
        <v>41079</v>
      </c>
      <c r="J984" s="140">
        <v>40650</v>
      </c>
      <c r="K984" s="140">
        <v>40221</v>
      </c>
      <c r="L984" s="140">
        <v>39792</v>
      </c>
      <c r="M984" s="140">
        <v>39363</v>
      </c>
      <c r="N984" s="140">
        <v>38934</v>
      </c>
      <c r="O984" s="140">
        <v>38505</v>
      </c>
      <c r="P984" s="140">
        <v>38076</v>
      </c>
      <c r="Q984" s="199">
        <v>37647</v>
      </c>
      <c r="R984" s="199">
        <v>37218</v>
      </c>
      <c r="S984" s="199">
        <v>36789</v>
      </c>
      <c r="T984" s="199">
        <v>36360</v>
      </c>
      <c r="U984" s="199">
        <v>35931</v>
      </c>
      <c r="V984" s="199">
        <v>35502</v>
      </c>
      <c r="W984" s="199">
        <v>35073</v>
      </c>
      <c r="X984" s="199">
        <v>34644</v>
      </c>
      <c r="Y984" s="199">
        <v>34215</v>
      </c>
      <c r="Z984" s="199">
        <v>33786</v>
      </c>
      <c r="AA984" s="199">
        <v>33357</v>
      </c>
      <c r="AB984" s="199">
        <v>32928</v>
      </c>
      <c r="AC984" s="199">
        <f>IFERROR(VLOOKUP('SAP Data'!$C984,'2021 Balance Sheet'!$B$7:$O$1335,'2021 Balance Sheet'!D$2, FALSE),0)</f>
        <v>32499</v>
      </c>
      <c r="AD984" s="199">
        <f>IFERROR(VLOOKUP('SAP Data'!$C984,'2021 Balance Sheet'!$B$7:$O$1335,'2021 Balance Sheet'!E$2, FALSE),0)</f>
        <v>32070</v>
      </c>
      <c r="AE984" s="199">
        <f>IFERROR(VLOOKUP('SAP Data'!$C984,'2021 Balance Sheet'!$B$7:$O$1335,'2021 Balance Sheet'!F$2, FALSE),0)</f>
        <v>31641</v>
      </c>
      <c r="AF984" s="199">
        <f>IFERROR(VLOOKUP('SAP Data'!$C984,'2021 Balance Sheet'!$B$7:$O$1335,'2021 Balance Sheet'!G$2, FALSE),0)</f>
        <v>31212</v>
      </c>
      <c r="AG984" s="199">
        <f>IFERROR(VLOOKUP('SAP Data'!$C984,'2021 Balance Sheet'!$B$7:$O$1335,'2021 Balance Sheet'!H$2, FALSE),0)</f>
        <v>30783</v>
      </c>
      <c r="AH984" s="199">
        <f>IFERROR(VLOOKUP('SAP Data'!$C984,'2021 Balance Sheet'!$B$7:$O$1335,'2021 Balance Sheet'!I$2, FALSE),0)</f>
        <v>30354</v>
      </c>
      <c r="AI984" s="199">
        <f>IFERROR(VLOOKUP('SAP Data'!$C984,'2021 Balance Sheet'!$B$7:$O$1335,'2021 Balance Sheet'!J$2, FALSE),0)</f>
        <v>29925</v>
      </c>
      <c r="AJ984" s="199">
        <f>IFERROR(VLOOKUP('SAP Data'!$C984,'2021 Balance Sheet'!$B$7:$O$1335,'2021 Balance Sheet'!K$2, FALSE),0)</f>
        <v>29496</v>
      </c>
      <c r="AK984" s="199">
        <f>IFERROR(VLOOKUP('SAP Data'!$C984,'2021 Balance Sheet'!$B$7:$O$1335,'2021 Balance Sheet'!L$2, FALSE),0)</f>
        <v>29067</v>
      </c>
      <c r="AL984" s="199">
        <f>IFERROR(VLOOKUP('SAP Data'!$C984,'2021 Balance Sheet'!$B$7:$O$1335,'2021 Balance Sheet'!M$2, FALSE),0)</f>
        <v>28638</v>
      </c>
      <c r="AM984" s="199">
        <f>IFERROR(VLOOKUP('SAP Data'!$C984,'2021 Balance Sheet'!$B$7:$O$1335,'2021 Balance Sheet'!N$2, FALSE),0)</f>
        <v>28209</v>
      </c>
      <c r="AN984" s="199">
        <f>IFERROR(VLOOKUP('SAP Data'!$C984,'2021 Balance Sheet'!$B$7:$O$1335,'2021 Balance Sheet'!O$2, FALSE),0)</f>
        <v>27780</v>
      </c>
      <c r="AO984" s="198">
        <f t="shared" si="32"/>
        <v>32928</v>
      </c>
    </row>
    <row r="985" spans="1:41" ht="15.75" thickBot="1" x14ac:dyDescent="0.3">
      <c r="A985" s="26" t="str">
        <f t="shared" si="33"/>
        <v>181078</v>
      </c>
      <c r="B985" s="149" t="s">
        <v>975</v>
      </c>
      <c r="C985" s="153" t="s">
        <v>3467</v>
      </c>
      <c r="D985" s="125"/>
      <c r="E985" s="140"/>
      <c r="F985" s="140"/>
      <c r="G985" s="140"/>
      <c r="H985" s="140"/>
      <c r="I985" s="140"/>
      <c r="J985" s="140"/>
      <c r="K985" s="140"/>
      <c r="L985" s="140"/>
      <c r="M985" s="140"/>
      <c r="N985" s="140"/>
      <c r="O985" s="140"/>
      <c r="P985" s="140"/>
      <c r="Q985" s="199">
        <v>0</v>
      </c>
      <c r="R985" s="199">
        <v>0</v>
      </c>
      <c r="S985" s="199">
        <v>0</v>
      </c>
      <c r="T985" s="199">
        <v>0</v>
      </c>
      <c r="U985" s="199">
        <v>0</v>
      </c>
      <c r="V985" s="199">
        <v>0</v>
      </c>
      <c r="W985" s="199">
        <v>0</v>
      </c>
      <c r="X985" s="199">
        <v>0</v>
      </c>
      <c r="Y985" s="199">
        <v>0</v>
      </c>
      <c r="Z985" s="199">
        <v>0</v>
      </c>
      <c r="AA985" s="199">
        <v>0</v>
      </c>
      <c r="AB985" s="199">
        <v>0</v>
      </c>
      <c r="AC985" s="199">
        <f>IFERROR(VLOOKUP('SAP Data'!$C985,'2021 Balance Sheet'!$B$7:$O$1335,'2021 Balance Sheet'!D$2, FALSE),0)</f>
        <v>0</v>
      </c>
      <c r="AD985" s="199">
        <f>IFERROR(VLOOKUP('SAP Data'!$C985,'2021 Balance Sheet'!$B$7:$O$1335,'2021 Balance Sheet'!E$2, FALSE),0)</f>
        <v>0</v>
      </c>
      <c r="AE985" s="199">
        <f>IFERROR(VLOOKUP('SAP Data'!$C985,'2021 Balance Sheet'!$B$7:$O$1335,'2021 Balance Sheet'!F$2, FALSE),0)</f>
        <v>0</v>
      </c>
      <c r="AF985" s="199">
        <f>IFERROR(VLOOKUP('SAP Data'!$C985,'2021 Balance Sheet'!$B$7:$O$1335,'2021 Balance Sheet'!G$2, FALSE),0)</f>
        <v>0</v>
      </c>
      <c r="AG985" s="199">
        <f>IFERROR(VLOOKUP('SAP Data'!$C985,'2021 Balance Sheet'!$B$7:$O$1335,'2021 Balance Sheet'!H$2, FALSE),0)</f>
        <v>0</v>
      </c>
      <c r="AH985" s="199">
        <f>IFERROR(VLOOKUP('SAP Data'!$C985,'2021 Balance Sheet'!$B$7:$O$1335,'2021 Balance Sheet'!I$2, FALSE),0)</f>
        <v>0</v>
      </c>
      <c r="AI985" s="199">
        <f>IFERROR(VLOOKUP('SAP Data'!$C985,'2021 Balance Sheet'!$B$7:$O$1335,'2021 Balance Sheet'!J$2, FALSE),0)</f>
        <v>0</v>
      </c>
      <c r="AJ985" s="199">
        <f>IFERROR(VLOOKUP('SAP Data'!$C985,'2021 Balance Sheet'!$B$7:$O$1335,'2021 Balance Sheet'!K$2, FALSE),0)</f>
        <v>0</v>
      </c>
      <c r="AK985" s="199">
        <f>IFERROR(VLOOKUP('SAP Data'!$C985,'2021 Balance Sheet'!$B$7:$O$1335,'2021 Balance Sheet'!L$2, FALSE),0)</f>
        <v>0</v>
      </c>
      <c r="AL985" s="199">
        <f>IFERROR(VLOOKUP('SAP Data'!$C985,'2021 Balance Sheet'!$B$7:$O$1335,'2021 Balance Sheet'!M$2, FALSE),0)</f>
        <v>0</v>
      </c>
      <c r="AM985" s="199">
        <f>IFERROR(VLOOKUP('SAP Data'!$C985,'2021 Balance Sheet'!$B$7:$O$1335,'2021 Balance Sheet'!N$2, FALSE),0)</f>
        <v>0</v>
      </c>
      <c r="AN985" s="199">
        <f>IFERROR(VLOOKUP('SAP Data'!$C985,'2021 Balance Sheet'!$B$7:$O$1335,'2021 Balance Sheet'!O$2, FALSE),0)</f>
        <v>0</v>
      </c>
      <c r="AO985" s="198">
        <f t="shared" si="32"/>
        <v>0</v>
      </c>
    </row>
    <row r="986" spans="1:41" ht="15.75" thickBot="1" x14ac:dyDescent="0.3">
      <c r="A986" s="26" t="str">
        <f t="shared" si="33"/>
        <v>181079</v>
      </c>
      <c r="B986" s="149" t="s">
        <v>976</v>
      </c>
      <c r="C986" s="153" t="s">
        <v>2071</v>
      </c>
      <c r="D986" s="125" t="s">
        <v>4</v>
      </c>
      <c r="E986" s="139">
        <v>47465</v>
      </c>
      <c r="F986" s="139">
        <v>47014</v>
      </c>
      <c r="G986" s="139">
        <v>46563</v>
      </c>
      <c r="H986" s="139">
        <v>46112</v>
      </c>
      <c r="I986" s="139">
        <v>45661</v>
      </c>
      <c r="J986" s="139">
        <v>45210</v>
      </c>
      <c r="K986" s="139">
        <v>44759</v>
      </c>
      <c r="L986" s="139">
        <v>44308</v>
      </c>
      <c r="M986" s="139">
        <v>43857</v>
      </c>
      <c r="N986" s="139">
        <v>43406</v>
      </c>
      <c r="O986" s="139">
        <v>42955</v>
      </c>
      <c r="P986" s="139">
        <v>42504</v>
      </c>
      <c r="Q986" s="199">
        <v>42053</v>
      </c>
      <c r="R986" s="199">
        <v>41602</v>
      </c>
      <c r="S986" s="199">
        <v>41151</v>
      </c>
      <c r="T986" s="199">
        <v>40700</v>
      </c>
      <c r="U986" s="199">
        <v>40249</v>
      </c>
      <c r="V986" s="199">
        <v>39798</v>
      </c>
      <c r="W986" s="199">
        <v>39347</v>
      </c>
      <c r="X986" s="199">
        <v>38896</v>
      </c>
      <c r="Y986" s="199">
        <v>38445</v>
      </c>
      <c r="Z986" s="199">
        <v>37994</v>
      </c>
      <c r="AA986" s="199">
        <v>37543</v>
      </c>
      <c r="AB986" s="199">
        <v>37092</v>
      </c>
      <c r="AC986" s="199">
        <f>IFERROR(VLOOKUP('SAP Data'!$C986,'2021 Balance Sheet'!$B$7:$O$1335,'2021 Balance Sheet'!D$2, FALSE),0)</f>
        <v>36641</v>
      </c>
      <c r="AD986" s="199">
        <f>IFERROR(VLOOKUP('SAP Data'!$C986,'2021 Balance Sheet'!$B$7:$O$1335,'2021 Balance Sheet'!E$2, FALSE),0)</f>
        <v>36190</v>
      </c>
      <c r="AE986" s="199">
        <f>IFERROR(VLOOKUP('SAP Data'!$C986,'2021 Balance Sheet'!$B$7:$O$1335,'2021 Balance Sheet'!F$2, FALSE),0)</f>
        <v>35739</v>
      </c>
      <c r="AF986" s="199">
        <f>IFERROR(VLOOKUP('SAP Data'!$C986,'2021 Balance Sheet'!$B$7:$O$1335,'2021 Balance Sheet'!G$2, FALSE),0)</f>
        <v>35288</v>
      </c>
      <c r="AG986" s="199">
        <f>IFERROR(VLOOKUP('SAP Data'!$C986,'2021 Balance Sheet'!$B$7:$O$1335,'2021 Balance Sheet'!H$2, FALSE),0)</f>
        <v>34837</v>
      </c>
      <c r="AH986" s="199">
        <f>IFERROR(VLOOKUP('SAP Data'!$C986,'2021 Balance Sheet'!$B$7:$O$1335,'2021 Balance Sheet'!I$2, FALSE),0)</f>
        <v>34386</v>
      </c>
      <c r="AI986" s="199">
        <f>IFERROR(VLOOKUP('SAP Data'!$C986,'2021 Balance Sheet'!$B$7:$O$1335,'2021 Balance Sheet'!J$2, FALSE),0)</f>
        <v>33935</v>
      </c>
      <c r="AJ986" s="199">
        <f>IFERROR(VLOOKUP('SAP Data'!$C986,'2021 Balance Sheet'!$B$7:$O$1335,'2021 Balance Sheet'!K$2, FALSE),0)</f>
        <v>33484</v>
      </c>
      <c r="AK986" s="199">
        <f>IFERROR(VLOOKUP('SAP Data'!$C986,'2021 Balance Sheet'!$B$7:$O$1335,'2021 Balance Sheet'!L$2, FALSE),0)</f>
        <v>33033</v>
      </c>
      <c r="AL986" s="199">
        <f>IFERROR(VLOOKUP('SAP Data'!$C986,'2021 Balance Sheet'!$B$7:$O$1335,'2021 Balance Sheet'!M$2, FALSE),0)</f>
        <v>32582</v>
      </c>
      <c r="AM986" s="199">
        <f>IFERROR(VLOOKUP('SAP Data'!$C986,'2021 Balance Sheet'!$B$7:$O$1335,'2021 Balance Sheet'!N$2, FALSE),0)</f>
        <v>32131</v>
      </c>
      <c r="AN986" s="199">
        <f>IFERROR(VLOOKUP('SAP Data'!$C986,'2021 Balance Sheet'!$B$7:$O$1335,'2021 Balance Sheet'!O$2, FALSE),0)</f>
        <v>31680</v>
      </c>
      <c r="AO986" s="198">
        <f t="shared" si="32"/>
        <v>37092</v>
      </c>
    </row>
    <row r="987" spans="1:41" ht="15.75" thickBot="1" x14ac:dyDescent="0.3">
      <c r="A987" s="26" t="str">
        <f t="shared" si="33"/>
        <v>181080</v>
      </c>
      <c r="B987" s="149" t="s">
        <v>977</v>
      </c>
      <c r="C987" s="153" t="s">
        <v>2072</v>
      </c>
      <c r="D987" s="125" t="s">
        <v>4</v>
      </c>
      <c r="E987" s="139"/>
      <c r="F987" s="139"/>
      <c r="G987" s="139"/>
      <c r="H987" s="139"/>
      <c r="I987" s="139"/>
      <c r="J987" s="139"/>
      <c r="K987" s="139"/>
      <c r="L987" s="139"/>
      <c r="M987" s="139"/>
      <c r="N987" s="139"/>
      <c r="O987" s="139"/>
      <c r="P987" s="139"/>
      <c r="Q987" s="199">
        <v>0</v>
      </c>
      <c r="R987" s="199">
        <v>0</v>
      </c>
      <c r="S987" s="199">
        <v>0</v>
      </c>
      <c r="T987" s="199">
        <v>0</v>
      </c>
      <c r="U987" s="199">
        <v>0</v>
      </c>
      <c r="V987" s="199">
        <v>0</v>
      </c>
      <c r="W987" s="199">
        <v>0</v>
      </c>
      <c r="X987" s="199">
        <v>0</v>
      </c>
      <c r="Y987" s="199">
        <v>0</v>
      </c>
      <c r="Z987" s="199">
        <v>0</v>
      </c>
      <c r="AA987" s="199">
        <v>0</v>
      </c>
      <c r="AB987" s="199">
        <v>0</v>
      </c>
      <c r="AC987" s="199">
        <f>IFERROR(VLOOKUP('SAP Data'!$C987,'2021 Balance Sheet'!$B$7:$O$1335,'2021 Balance Sheet'!D$2, FALSE),0)</f>
        <v>0</v>
      </c>
      <c r="AD987" s="199">
        <f>IFERROR(VLOOKUP('SAP Data'!$C987,'2021 Balance Sheet'!$B$7:$O$1335,'2021 Balance Sheet'!E$2, FALSE),0)</f>
        <v>0</v>
      </c>
      <c r="AE987" s="199">
        <f>IFERROR(VLOOKUP('SAP Data'!$C987,'2021 Balance Sheet'!$B$7:$O$1335,'2021 Balance Sheet'!F$2, FALSE),0)</f>
        <v>0</v>
      </c>
      <c r="AF987" s="199">
        <f>IFERROR(VLOOKUP('SAP Data'!$C987,'2021 Balance Sheet'!$B$7:$O$1335,'2021 Balance Sheet'!G$2, FALSE),0)</f>
        <v>0</v>
      </c>
      <c r="AG987" s="199">
        <f>IFERROR(VLOOKUP('SAP Data'!$C987,'2021 Balance Sheet'!$B$7:$O$1335,'2021 Balance Sheet'!H$2, FALSE),0)</f>
        <v>0</v>
      </c>
      <c r="AH987" s="199">
        <f>IFERROR(VLOOKUP('SAP Data'!$C987,'2021 Balance Sheet'!$B$7:$O$1335,'2021 Balance Sheet'!I$2, FALSE),0)</f>
        <v>0</v>
      </c>
      <c r="AI987" s="199">
        <f>IFERROR(VLOOKUP('SAP Data'!$C987,'2021 Balance Sheet'!$B$7:$O$1335,'2021 Balance Sheet'!J$2, FALSE),0)</f>
        <v>0</v>
      </c>
      <c r="AJ987" s="199">
        <f>IFERROR(VLOOKUP('SAP Data'!$C987,'2021 Balance Sheet'!$B$7:$O$1335,'2021 Balance Sheet'!K$2, FALSE),0)</f>
        <v>0</v>
      </c>
      <c r="AK987" s="199">
        <f>IFERROR(VLOOKUP('SAP Data'!$C987,'2021 Balance Sheet'!$B$7:$O$1335,'2021 Balance Sheet'!L$2, FALSE),0)</f>
        <v>0</v>
      </c>
      <c r="AL987" s="199">
        <f>IFERROR(VLOOKUP('SAP Data'!$C987,'2021 Balance Sheet'!$B$7:$O$1335,'2021 Balance Sheet'!M$2, FALSE),0)</f>
        <v>0</v>
      </c>
      <c r="AM987" s="199">
        <f>IFERROR(VLOOKUP('SAP Data'!$C987,'2021 Balance Sheet'!$B$7:$O$1335,'2021 Balance Sheet'!N$2, FALSE),0)</f>
        <v>0</v>
      </c>
      <c r="AN987" s="199">
        <f>IFERROR(VLOOKUP('SAP Data'!$C987,'2021 Balance Sheet'!$B$7:$O$1335,'2021 Balance Sheet'!O$2, FALSE),0)</f>
        <v>0</v>
      </c>
      <c r="AO987" s="198">
        <f t="shared" si="32"/>
        <v>0</v>
      </c>
    </row>
    <row r="988" spans="1:41" ht="15.75" thickBot="1" x14ac:dyDescent="0.3">
      <c r="A988" s="26" t="str">
        <f t="shared" si="33"/>
        <v>181081</v>
      </c>
      <c r="B988" s="149" t="s">
        <v>976</v>
      </c>
      <c r="C988" s="153" t="s">
        <v>2073</v>
      </c>
      <c r="D988" s="125" t="s">
        <v>4</v>
      </c>
      <c r="E988" s="140">
        <v>30576</v>
      </c>
      <c r="F988" s="140">
        <v>30303</v>
      </c>
      <c r="G988" s="140">
        <v>30030</v>
      </c>
      <c r="H988" s="140">
        <v>29757</v>
      </c>
      <c r="I988" s="140">
        <v>29484</v>
      </c>
      <c r="J988" s="140">
        <v>29211</v>
      </c>
      <c r="K988" s="140">
        <v>28938</v>
      </c>
      <c r="L988" s="140">
        <v>28665</v>
      </c>
      <c r="M988" s="140">
        <v>28392</v>
      </c>
      <c r="N988" s="140">
        <v>28119</v>
      </c>
      <c r="O988" s="140">
        <v>27846</v>
      </c>
      <c r="P988" s="140">
        <v>27573</v>
      </c>
      <c r="Q988" s="199">
        <v>27300</v>
      </c>
      <c r="R988" s="199">
        <v>27027</v>
      </c>
      <c r="S988" s="199">
        <v>26754</v>
      </c>
      <c r="T988" s="199">
        <v>26481</v>
      </c>
      <c r="U988" s="199">
        <v>26208</v>
      </c>
      <c r="V988" s="199">
        <v>25935</v>
      </c>
      <c r="W988" s="199">
        <v>25662</v>
      </c>
      <c r="X988" s="199">
        <v>25389</v>
      </c>
      <c r="Y988" s="199">
        <v>25116</v>
      </c>
      <c r="Z988" s="199">
        <v>24843</v>
      </c>
      <c r="AA988" s="199">
        <v>24570</v>
      </c>
      <c r="AB988" s="199">
        <v>24297</v>
      </c>
      <c r="AC988" s="199">
        <f>IFERROR(VLOOKUP('SAP Data'!$C988,'2021 Balance Sheet'!$B$7:$O$1335,'2021 Balance Sheet'!D$2, FALSE),0)</f>
        <v>24024</v>
      </c>
      <c r="AD988" s="199">
        <f>IFERROR(VLOOKUP('SAP Data'!$C988,'2021 Balance Sheet'!$B$7:$O$1335,'2021 Balance Sheet'!E$2, FALSE),0)</f>
        <v>23751</v>
      </c>
      <c r="AE988" s="199">
        <f>IFERROR(VLOOKUP('SAP Data'!$C988,'2021 Balance Sheet'!$B$7:$O$1335,'2021 Balance Sheet'!F$2, FALSE),0)</f>
        <v>23478</v>
      </c>
      <c r="AF988" s="199">
        <f>IFERROR(VLOOKUP('SAP Data'!$C988,'2021 Balance Sheet'!$B$7:$O$1335,'2021 Balance Sheet'!G$2, FALSE),0)</f>
        <v>23205</v>
      </c>
      <c r="AG988" s="199">
        <f>IFERROR(VLOOKUP('SAP Data'!$C988,'2021 Balance Sheet'!$B$7:$O$1335,'2021 Balance Sheet'!H$2, FALSE),0)</f>
        <v>22932</v>
      </c>
      <c r="AH988" s="199">
        <f>IFERROR(VLOOKUP('SAP Data'!$C988,'2021 Balance Sheet'!$B$7:$O$1335,'2021 Balance Sheet'!I$2, FALSE),0)</f>
        <v>22659</v>
      </c>
      <c r="AI988" s="199">
        <f>IFERROR(VLOOKUP('SAP Data'!$C988,'2021 Balance Sheet'!$B$7:$O$1335,'2021 Balance Sheet'!J$2, FALSE),0)</f>
        <v>22386</v>
      </c>
      <c r="AJ988" s="199">
        <f>IFERROR(VLOOKUP('SAP Data'!$C988,'2021 Balance Sheet'!$B$7:$O$1335,'2021 Balance Sheet'!K$2, FALSE),0)</f>
        <v>22113</v>
      </c>
      <c r="AK988" s="199">
        <f>IFERROR(VLOOKUP('SAP Data'!$C988,'2021 Balance Sheet'!$B$7:$O$1335,'2021 Balance Sheet'!L$2, FALSE),0)</f>
        <v>21840</v>
      </c>
      <c r="AL988" s="199">
        <f>IFERROR(VLOOKUP('SAP Data'!$C988,'2021 Balance Sheet'!$B$7:$O$1335,'2021 Balance Sheet'!M$2, FALSE),0)</f>
        <v>21567</v>
      </c>
      <c r="AM988" s="199">
        <f>IFERROR(VLOOKUP('SAP Data'!$C988,'2021 Balance Sheet'!$B$7:$O$1335,'2021 Balance Sheet'!N$2, FALSE),0)</f>
        <v>21294</v>
      </c>
      <c r="AN988" s="199">
        <f>IFERROR(VLOOKUP('SAP Data'!$C988,'2021 Balance Sheet'!$B$7:$O$1335,'2021 Balance Sheet'!O$2, FALSE),0)</f>
        <v>21021</v>
      </c>
      <c r="AO988" s="198">
        <f t="shared" si="32"/>
        <v>24297</v>
      </c>
    </row>
    <row r="989" spans="1:41" ht="15.75" thickBot="1" x14ac:dyDescent="0.3">
      <c r="A989" s="26" t="str">
        <f t="shared" si="33"/>
        <v>181085</v>
      </c>
      <c r="B989" s="149" t="s">
        <v>978</v>
      </c>
      <c r="C989" s="153" t="s">
        <v>2074</v>
      </c>
      <c r="D989" s="125" t="s">
        <v>4</v>
      </c>
      <c r="E989" s="139">
        <v>8207</v>
      </c>
      <c r="F989" s="139">
        <v>7407</v>
      </c>
      <c r="G989" s="139">
        <v>6607</v>
      </c>
      <c r="H989" s="139">
        <v>5807</v>
      </c>
      <c r="I989" s="139">
        <v>5007</v>
      </c>
      <c r="J989" s="139">
        <v>4207</v>
      </c>
      <c r="K989" s="139">
        <v>3407</v>
      </c>
      <c r="L989" s="139">
        <v>2607</v>
      </c>
      <c r="M989" s="139">
        <v>1807</v>
      </c>
      <c r="N989" s="139">
        <v>1007</v>
      </c>
      <c r="O989" s="139">
        <v>207</v>
      </c>
      <c r="P989" s="139">
        <v>0</v>
      </c>
      <c r="Q989" s="199">
        <v>0</v>
      </c>
      <c r="R989" s="199">
        <v>0</v>
      </c>
      <c r="S989" s="199">
        <v>0</v>
      </c>
      <c r="T989" s="199">
        <v>0</v>
      </c>
      <c r="U989" s="199">
        <v>0</v>
      </c>
      <c r="V989" s="199">
        <v>0</v>
      </c>
      <c r="W989" s="199">
        <v>0</v>
      </c>
      <c r="X989" s="199">
        <v>0</v>
      </c>
      <c r="Y989" s="199">
        <v>0</v>
      </c>
      <c r="Z989" s="199">
        <v>0</v>
      </c>
      <c r="AA989" s="199">
        <v>0</v>
      </c>
      <c r="AB989" s="199">
        <v>0</v>
      </c>
      <c r="AC989" s="199">
        <f>IFERROR(VLOOKUP('SAP Data'!$C989,'2021 Balance Sheet'!$B$7:$O$1335,'2021 Balance Sheet'!D$2, FALSE),0)</f>
        <v>0</v>
      </c>
      <c r="AD989" s="199">
        <f>IFERROR(VLOOKUP('SAP Data'!$C989,'2021 Balance Sheet'!$B$7:$O$1335,'2021 Balance Sheet'!E$2, FALSE),0)</f>
        <v>0</v>
      </c>
      <c r="AE989" s="199">
        <f>IFERROR(VLOOKUP('SAP Data'!$C989,'2021 Balance Sheet'!$B$7:$O$1335,'2021 Balance Sheet'!F$2, FALSE),0)</f>
        <v>0</v>
      </c>
      <c r="AF989" s="199">
        <f>IFERROR(VLOOKUP('SAP Data'!$C989,'2021 Balance Sheet'!$B$7:$O$1335,'2021 Balance Sheet'!G$2, FALSE),0)</f>
        <v>0</v>
      </c>
      <c r="AG989" s="199">
        <f>IFERROR(VLOOKUP('SAP Data'!$C989,'2021 Balance Sheet'!$B$7:$O$1335,'2021 Balance Sheet'!H$2, FALSE),0)</f>
        <v>0</v>
      </c>
      <c r="AH989" s="199">
        <f>IFERROR(VLOOKUP('SAP Data'!$C989,'2021 Balance Sheet'!$B$7:$O$1335,'2021 Balance Sheet'!I$2, FALSE),0)</f>
        <v>0</v>
      </c>
      <c r="AI989" s="199">
        <f>IFERROR(VLOOKUP('SAP Data'!$C989,'2021 Balance Sheet'!$B$7:$O$1335,'2021 Balance Sheet'!J$2, FALSE),0)</f>
        <v>0</v>
      </c>
      <c r="AJ989" s="199">
        <f>IFERROR(VLOOKUP('SAP Data'!$C989,'2021 Balance Sheet'!$B$7:$O$1335,'2021 Balance Sheet'!K$2, FALSE),0)</f>
        <v>0</v>
      </c>
      <c r="AK989" s="199">
        <f>IFERROR(VLOOKUP('SAP Data'!$C989,'2021 Balance Sheet'!$B$7:$O$1335,'2021 Balance Sheet'!L$2, FALSE),0)</f>
        <v>0</v>
      </c>
      <c r="AL989" s="199">
        <f>IFERROR(VLOOKUP('SAP Data'!$C989,'2021 Balance Sheet'!$B$7:$O$1335,'2021 Balance Sheet'!M$2, FALSE),0)</f>
        <v>0</v>
      </c>
      <c r="AM989" s="199">
        <f>IFERROR(VLOOKUP('SAP Data'!$C989,'2021 Balance Sheet'!$B$7:$O$1335,'2021 Balance Sheet'!N$2, FALSE),0)</f>
        <v>0</v>
      </c>
      <c r="AN989" s="199">
        <f>IFERROR(VLOOKUP('SAP Data'!$C989,'2021 Balance Sheet'!$B$7:$O$1335,'2021 Balance Sheet'!O$2, FALSE),0)</f>
        <v>0</v>
      </c>
      <c r="AO989" s="198">
        <f t="shared" si="32"/>
        <v>0</v>
      </c>
    </row>
    <row r="990" spans="1:41" ht="15.75" thickBot="1" x14ac:dyDescent="0.3">
      <c r="A990" s="26" t="str">
        <f t="shared" si="33"/>
        <v>181086</v>
      </c>
      <c r="B990" s="149" t="s">
        <v>979</v>
      </c>
      <c r="C990" s="153" t="s">
        <v>2075</v>
      </c>
      <c r="D990" s="125" t="s">
        <v>4</v>
      </c>
      <c r="E990" s="140">
        <v>70947</v>
      </c>
      <c r="F990" s="140">
        <v>70436</v>
      </c>
      <c r="G990" s="140">
        <v>69925</v>
      </c>
      <c r="H990" s="140">
        <v>69414</v>
      </c>
      <c r="I990" s="140">
        <v>68903</v>
      </c>
      <c r="J990" s="140">
        <v>68392</v>
      </c>
      <c r="K990" s="140">
        <v>67881</v>
      </c>
      <c r="L990" s="140">
        <v>67370</v>
      </c>
      <c r="M990" s="140">
        <v>66859</v>
      </c>
      <c r="N990" s="140">
        <v>66348</v>
      </c>
      <c r="O990" s="140">
        <v>65837</v>
      </c>
      <c r="P990" s="140">
        <v>65326</v>
      </c>
      <c r="Q990" s="199">
        <v>64815</v>
      </c>
      <c r="R990" s="199">
        <v>64304</v>
      </c>
      <c r="S990" s="199">
        <v>63793</v>
      </c>
      <c r="T990" s="199">
        <v>63282</v>
      </c>
      <c r="U990" s="199">
        <v>62771</v>
      </c>
      <c r="V990" s="199">
        <v>62260</v>
      </c>
      <c r="W990" s="199">
        <v>61749</v>
      </c>
      <c r="X990" s="199">
        <v>61238</v>
      </c>
      <c r="Y990" s="199">
        <v>60727</v>
      </c>
      <c r="Z990" s="199">
        <v>60216</v>
      </c>
      <c r="AA990" s="199">
        <v>59705</v>
      </c>
      <c r="AB990" s="199">
        <v>59194</v>
      </c>
      <c r="AC990" s="199">
        <f>IFERROR(VLOOKUP('SAP Data'!$C990,'2021 Balance Sheet'!$B$7:$O$1335,'2021 Balance Sheet'!D$2, FALSE),0)</f>
        <v>58683</v>
      </c>
      <c r="AD990" s="199">
        <f>IFERROR(VLOOKUP('SAP Data'!$C990,'2021 Balance Sheet'!$B$7:$O$1335,'2021 Balance Sheet'!E$2, FALSE),0)</f>
        <v>58172</v>
      </c>
      <c r="AE990" s="199">
        <f>IFERROR(VLOOKUP('SAP Data'!$C990,'2021 Balance Sheet'!$B$7:$O$1335,'2021 Balance Sheet'!F$2, FALSE),0)</f>
        <v>57661</v>
      </c>
      <c r="AF990" s="199">
        <f>IFERROR(VLOOKUP('SAP Data'!$C990,'2021 Balance Sheet'!$B$7:$O$1335,'2021 Balance Sheet'!G$2, FALSE),0)</f>
        <v>57150</v>
      </c>
      <c r="AG990" s="199">
        <f>IFERROR(VLOOKUP('SAP Data'!$C990,'2021 Balance Sheet'!$B$7:$O$1335,'2021 Balance Sheet'!H$2, FALSE),0)</f>
        <v>56639</v>
      </c>
      <c r="AH990" s="199">
        <f>IFERROR(VLOOKUP('SAP Data'!$C990,'2021 Balance Sheet'!$B$7:$O$1335,'2021 Balance Sheet'!I$2, FALSE),0)</f>
        <v>56128</v>
      </c>
      <c r="AI990" s="199">
        <f>IFERROR(VLOOKUP('SAP Data'!$C990,'2021 Balance Sheet'!$B$7:$O$1335,'2021 Balance Sheet'!J$2, FALSE),0)</f>
        <v>55617</v>
      </c>
      <c r="AJ990" s="199">
        <f>IFERROR(VLOOKUP('SAP Data'!$C990,'2021 Balance Sheet'!$B$7:$O$1335,'2021 Balance Sheet'!K$2, FALSE),0)</f>
        <v>55106</v>
      </c>
      <c r="AK990" s="199">
        <f>IFERROR(VLOOKUP('SAP Data'!$C990,'2021 Balance Sheet'!$B$7:$O$1335,'2021 Balance Sheet'!L$2, FALSE),0)</f>
        <v>54595</v>
      </c>
      <c r="AL990" s="199">
        <f>IFERROR(VLOOKUP('SAP Data'!$C990,'2021 Balance Sheet'!$B$7:$O$1335,'2021 Balance Sheet'!M$2, FALSE),0)</f>
        <v>54084</v>
      </c>
      <c r="AM990" s="199">
        <f>IFERROR(VLOOKUP('SAP Data'!$C990,'2021 Balance Sheet'!$B$7:$O$1335,'2021 Balance Sheet'!N$2, FALSE),0)</f>
        <v>53573</v>
      </c>
      <c r="AN990" s="199">
        <f>IFERROR(VLOOKUP('SAP Data'!$C990,'2021 Balance Sheet'!$B$7:$O$1335,'2021 Balance Sheet'!O$2, FALSE),0)</f>
        <v>53062</v>
      </c>
      <c r="AO990" s="198">
        <f t="shared" si="32"/>
        <v>59194</v>
      </c>
    </row>
    <row r="991" spans="1:41" ht="15.75" thickBot="1" x14ac:dyDescent="0.3">
      <c r="A991" s="26" t="str">
        <f t="shared" si="33"/>
        <v>181087</v>
      </c>
      <c r="B991" s="149" t="s">
        <v>980</v>
      </c>
      <c r="C991" s="153" t="s">
        <v>2076</v>
      </c>
      <c r="D991" s="125" t="s">
        <v>4</v>
      </c>
      <c r="E991" s="139">
        <v>36001</v>
      </c>
      <c r="F991" s="139">
        <v>35742</v>
      </c>
      <c r="G991" s="139">
        <v>35483</v>
      </c>
      <c r="H991" s="139">
        <v>35224</v>
      </c>
      <c r="I991" s="139">
        <v>34965</v>
      </c>
      <c r="J991" s="139">
        <v>34706</v>
      </c>
      <c r="K991" s="139">
        <v>34447</v>
      </c>
      <c r="L991" s="139">
        <v>34188</v>
      </c>
      <c r="M991" s="139">
        <v>33929</v>
      </c>
      <c r="N991" s="139">
        <v>33670</v>
      </c>
      <c r="O991" s="139">
        <v>33411</v>
      </c>
      <c r="P991" s="139">
        <v>33152</v>
      </c>
      <c r="Q991" s="199">
        <v>32893</v>
      </c>
      <c r="R991" s="199">
        <v>32634</v>
      </c>
      <c r="S991" s="199">
        <v>32375</v>
      </c>
      <c r="T991" s="199">
        <v>32116</v>
      </c>
      <c r="U991" s="199">
        <v>31857</v>
      </c>
      <c r="V991" s="199">
        <v>31598</v>
      </c>
      <c r="W991" s="199">
        <v>31339</v>
      </c>
      <c r="X991" s="199">
        <v>31080</v>
      </c>
      <c r="Y991" s="199">
        <v>30821</v>
      </c>
      <c r="Z991" s="199">
        <v>30562</v>
      </c>
      <c r="AA991" s="199">
        <v>30303</v>
      </c>
      <c r="AB991" s="199">
        <v>30044</v>
      </c>
      <c r="AC991" s="199">
        <f>IFERROR(VLOOKUP('SAP Data'!$C991,'2021 Balance Sheet'!$B$7:$O$1335,'2021 Balance Sheet'!D$2, FALSE),0)</f>
        <v>29785</v>
      </c>
      <c r="AD991" s="199">
        <f>IFERROR(VLOOKUP('SAP Data'!$C991,'2021 Balance Sheet'!$B$7:$O$1335,'2021 Balance Sheet'!E$2, FALSE),0)</f>
        <v>29526</v>
      </c>
      <c r="AE991" s="199">
        <f>IFERROR(VLOOKUP('SAP Data'!$C991,'2021 Balance Sheet'!$B$7:$O$1335,'2021 Balance Sheet'!F$2, FALSE),0)</f>
        <v>29267</v>
      </c>
      <c r="AF991" s="199">
        <f>IFERROR(VLOOKUP('SAP Data'!$C991,'2021 Balance Sheet'!$B$7:$O$1335,'2021 Balance Sheet'!G$2, FALSE),0)</f>
        <v>29008</v>
      </c>
      <c r="AG991" s="199">
        <f>IFERROR(VLOOKUP('SAP Data'!$C991,'2021 Balance Sheet'!$B$7:$O$1335,'2021 Balance Sheet'!H$2, FALSE),0)</f>
        <v>28749</v>
      </c>
      <c r="AH991" s="199">
        <f>IFERROR(VLOOKUP('SAP Data'!$C991,'2021 Balance Sheet'!$B$7:$O$1335,'2021 Balance Sheet'!I$2, FALSE),0)</f>
        <v>28490</v>
      </c>
      <c r="AI991" s="199">
        <f>IFERROR(VLOOKUP('SAP Data'!$C991,'2021 Balance Sheet'!$B$7:$O$1335,'2021 Balance Sheet'!J$2, FALSE),0)</f>
        <v>28231</v>
      </c>
      <c r="AJ991" s="199">
        <f>IFERROR(VLOOKUP('SAP Data'!$C991,'2021 Balance Sheet'!$B$7:$O$1335,'2021 Balance Sheet'!K$2, FALSE),0)</f>
        <v>27972</v>
      </c>
      <c r="AK991" s="199">
        <f>IFERROR(VLOOKUP('SAP Data'!$C991,'2021 Balance Sheet'!$B$7:$O$1335,'2021 Balance Sheet'!L$2, FALSE),0)</f>
        <v>27713</v>
      </c>
      <c r="AL991" s="199">
        <f>IFERROR(VLOOKUP('SAP Data'!$C991,'2021 Balance Sheet'!$B$7:$O$1335,'2021 Balance Sheet'!M$2, FALSE),0)</f>
        <v>27454</v>
      </c>
      <c r="AM991" s="199">
        <f>IFERROR(VLOOKUP('SAP Data'!$C991,'2021 Balance Sheet'!$B$7:$O$1335,'2021 Balance Sheet'!N$2, FALSE),0)</f>
        <v>27195</v>
      </c>
      <c r="AN991" s="199">
        <f>IFERROR(VLOOKUP('SAP Data'!$C991,'2021 Balance Sheet'!$B$7:$O$1335,'2021 Balance Sheet'!O$2, FALSE),0)</f>
        <v>26936</v>
      </c>
      <c r="AO991" s="198">
        <f t="shared" si="32"/>
        <v>30044</v>
      </c>
    </row>
    <row r="992" spans="1:41" ht="15.75" thickBot="1" x14ac:dyDescent="0.3">
      <c r="A992" s="26" t="str">
        <f t="shared" si="33"/>
        <v>181088</v>
      </c>
      <c r="B992" s="149" t="s">
        <v>981</v>
      </c>
      <c r="C992" s="153" t="s">
        <v>2077</v>
      </c>
      <c r="D992" s="125" t="s">
        <v>4</v>
      </c>
      <c r="E992" s="140">
        <v>49138</v>
      </c>
      <c r="F992" s="140">
        <v>48516</v>
      </c>
      <c r="G992" s="140">
        <v>47894</v>
      </c>
      <c r="H992" s="140">
        <v>47272</v>
      </c>
      <c r="I992" s="140">
        <v>46650</v>
      </c>
      <c r="J992" s="140">
        <v>46028</v>
      </c>
      <c r="K992" s="140">
        <v>45406</v>
      </c>
      <c r="L992" s="140">
        <v>44784</v>
      </c>
      <c r="M992" s="140">
        <v>44162</v>
      </c>
      <c r="N992" s="140">
        <v>43540</v>
      </c>
      <c r="O992" s="140">
        <v>42918</v>
      </c>
      <c r="P992" s="140">
        <v>42296</v>
      </c>
      <c r="Q992" s="199">
        <v>41674</v>
      </c>
      <c r="R992" s="199">
        <v>41052</v>
      </c>
      <c r="S992" s="199">
        <v>40430</v>
      </c>
      <c r="T992" s="199">
        <v>39808</v>
      </c>
      <c r="U992" s="199">
        <v>39186</v>
      </c>
      <c r="V992" s="199">
        <v>38564</v>
      </c>
      <c r="W992" s="199">
        <v>37942</v>
      </c>
      <c r="X992" s="199">
        <v>37320</v>
      </c>
      <c r="Y992" s="199">
        <v>36698</v>
      </c>
      <c r="Z992" s="199">
        <v>36076</v>
      </c>
      <c r="AA992" s="199">
        <v>35454</v>
      </c>
      <c r="AB992" s="199">
        <v>34832</v>
      </c>
      <c r="AC992" s="199">
        <f>IFERROR(VLOOKUP('SAP Data'!$C992,'2021 Balance Sheet'!$B$7:$O$1335,'2021 Balance Sheet'!D$2, FALSE),0)</f>
        <v>34210</v>
      </c>
      <c r="AD992" s="199">
        <f>IFERROR(VLOOKUP('SAP Data'!$C992,'2021 Balance Sheet'!$B$7:$O$1335,'2021 Balance Sheet'!E$2, FALSE),0)</f>
        <v>33588</v>
      </c>
      <c r="AE992" s="199">
        <f>IFERROR(VLOOKUP('SAP Data'!$C992,'2021 Balance Sheet'!$B$7:$O$1335,'2021 Balance Sheet'!F$2, FALSE),0)</f>
        <v>32966</v>
      </c>
      <c r="AF992" s="199">
        <f>IFERROR(VLOOKUP('SAP Data'!$C992,'2021 Balance Sheet'!$B$7:$O$1335,'2021 Balance Sheet'!G$2, FALSE),0)</f>
        <v>32344</v>
      </c>
      <c r="AG992" s="199">
        <f>IFERROR(VLOOKUP('SAP Data'!$C992,'2021 Balance Sheet'!$B$7:$O$1335,'2021 Balance Sheet'!H$2, FALSE),0)</f>
        <v>31722</v>
      </c>
      <c r="AH992" s="199">
        <f>IFERROR(VLOOKUP('SAP Data'!$C992,'2021 Balance Sheet'!$B$7:$O$1335,'2021 Balance Sheet'!I$2, FALSE),0)</f>
        <v>31100</v>
      </c>
      <c r="AI992" s="199">
        <f>IFERROR(VLOOKUP('SAP Data'!$C992,'2021 Balance Sheet'!$B$7:$O$1335,'2021 Balance Sheet'!J$2, FALSE),0)</f>
        <v>30478</v>
      </c>
      <c r="AJ992" s="199">
        <f>IFERROR(VLOOKUP('SAP Data'!$C992,'2021 Balance Sheet'!$B$7:$O$1335,'2021 Balance Sheet'!K$2, FALSE),0)</f>
        <v>29856</v>
      </c>
      <c r="AK992" s="199">
        <f>IFERROR(VLOOKUP('SAP Data'!$C992,'2021 Balance Sheet'!$B$7:$O$1335,'2021 Balance Sheet'!L$2, FALSE),0)</f>
        <v>29234</v>
      </c>
      <c r="AL992" s="199">
        <f>IFERROR(VLOOKUP('SAP Data'!$C992,'2021 Balance Sheet'!$B$7:$O$1335,'2021 Balance Sheet'!M$2, FALSE),0)</f>
        <v>28612</v>
      </c>
      <c r="AM992" s="199">
        <f>IFERROR(VLOOKUP('SAP Data'!$C992,'2021 Balance Sheet'!$B$7:$O$1335,'2021 Balance Sheet'!N$2, FALSE),0)</f>
        <v>27990</v>
      </c>
      <c r="AN992" s="199">
        <f>IFERROR(VLOOKUP('SAP Data'!$C992,'2021 Balance Sheet'!$B$7:$O$1335,'2021 Balance Sheet'!O$2, FALSE),0)</f>
        <v>27368</v>
      </c>
      <c r="AO992" s="198">
        <f t="shared" si="32"/>
        <v>34832</v>
      </c>
    </row>
    <row r="993" spans="1:41" ht="15.75" thickBot="1" x14ac:dyDescent="0.3">
      <c r="A993" s="26" t="str">
        <f t="shared" si="33"/>
        <v>181089</v>
      </c>
      <c r="B993" s="149" t="s">
        <v>3468</v>
      </c>
      <c r="C993" s="153" t="s">
        <v>3469</v>
      </c>
      <c r="D993" s="125"/>
      <c r="E993" s="140"/>
      <c r="F993" s="140"/>
      <c r="G993" s="140"/>
      <c r="H993" s="140"/>
      <c r="I993" s="140"/>
      <c r="J993" s="140"/>
      <c r="K993" s="140"/>
      <c r="L993" s="140"/>
      <c r="M993" s="140"/>
      <c r="N993" s="140"/>
      <c r="O993" s="140"/>
      <c r="P993" s="140"/>
      <c r="Q993" s="199">
        <v>0</v>
      </c>
      <c r="R993" s="199">
        <v>0</v>
      </c>
      <c r="S993" s="199">
        <v>0</v>
      </c>
      <c r="T993" s="199">
        <v>0</v>
      </c>
      <c r="U993" s="199">
        <v>0</v>
      </c>
      <c r="V993" s="199">
        <v>0</v>
      </c>
      <c r="W993" s="199">
        <v>0</v>
      </c>
      <c r="X993" s="199">
        <v>0</v>
      </c>
      <c r="Y993" s="199">
        <v>0</v>
      </c>
      <c r="Z993" s="199">
        <v>0</v>
      </c>
      <c r="AA993" s="199">
        <v>0</v>
      </c>
      <c r="AB993" s="199">
        <v>0</v>
      </c>
      <c r="AC993" s="199">
        <f>IFERROR(VLOOKUP('SAP Data'!$C993,'2021 Balance Sheet'!$B$7:$O$1335,'2021 Balance Sheet'!D$2, FALSE),0)</f>
        <v>0</v>
      </c>
      <c r="AD993" s="199">
        <f>IFERROR(VLOOKUP('SAP Data'!$C993,'2021 Balance Sheet'!$B$7:$O$1335,'2021 Balance Sheet'!E$2, FALSE),0)</f>
        <v>0</v>
      </c>
      <c r="AE993" s="199">
        <f>IFERROR(VLOOKUP('SAP Data'!$C993,'2021 Balance Sheet'!$B$7:$O$1335,'2021 Balance Sheet'!F$2, FALSE),0)</f>
        <v>0</v>
      </c>
      <c r="AF993" s="199">
        <f>IFERROR(VLOOKUP('SAP Data'!$C993,'2021 Balance Sheet'!$B$7:$O$1335,'2021 Balance Sheet'!G$2, FALSE),0)</f>
        <v>0</v>
      </c>
      <c r="AG993" s="199">
        <f>IFERROR(VLOOKUP('SAP Data'!$C993,'2021 Balance Sheet'!$B$7:$O$1335,'2021 Balance Sheet'!H$2, FALSE),0)</f>
        <v>0</v>
      </c>
      <c r="AH993" s="199">
        <f>IFERROR(VLOOKUP('SAP Data'!$C993,'2021 Balance Sheet'!$B$7:$O$1335,'2021 Balance Sheet'!I$2, FALSE),0)</f>
        <v>0</v>
      </c>
      <c r="AI993" s="199">
        <f>IFERROR(VLOOKUP('SAP Data'!$C993,'2021 Balance Sheet'!$B$7:$O$1335,'2021 Balance Sheet'!J$2, FALSE),0)</f>
        <v>0</v>
      </c>
      <c r="AJ993" s="199">
        <f>IFERROR(VLOOKUP('SAP Data'!$C993,'2021 Balance Sheet'!$B$7:$O$1335,'2021 Balance Sheet'!K$2, FALSE),0)</f>
        <v>0</v>
      </c>
      <c r="AK993" s="199">
        <f>IFERROR(VLOOKUP('SAP Data'!$C993,'2021 Balance Sheet'!$B$7:$O$1335,'2021 Balance Sheet'!L$2, FALSE),0)</f>
        <v>0</v>
      </c>
      <c r="AL993" s="199">
        <f>IFERROR(VLOOKUP('SAP Data'!$C993,'2021 Balance Sheet'!$B$7:$O$1335,'2021 Balance Sheet'!M$2, FALSE),0)</f>
        <v>0</v>
      </c>
      <c r="AM993" s="199">
        <f>IFERROR(VLOOKUP('SAP Data'!$C993,'2021 Balance Sheet'!$B$7:$O$1335,'2021 Balance Sheet'!N$2, FALSE),0)</f>
        <v>0</v>
      </c>
      <c r="AN993" s="199">
        <f>IFERROR(VLOOKUP('SAP Data'!$C993,'2021 Balance Sheet'!$B$7:$O$1335,'2021 Balance Sheet'!O$2, FALSE),0)</f>
        <v>0</v>
      </c>
      <c r="AO993" s="198">
        <f t="shared" si="32"/>
        <v>0</v>
      </c>
    </row>
    <row r="994" spans="1:41" ht="15.75" thickBot="1" x14ac:dyDescent="0.3">
      <c r="A994" s="26" t="str">
        <f t="shared" si="33"/>
        <v>181091</v>
      </c>
      <c r="B994" s="149" t="s">
        <v>3470</v>
      </c>
      <c r="C994" s="153" t="s">
        <v>3471</v>
      </c>
      <c r="D994" s="125"/>
      <c r="E994" s="140"/>
      <c r="F994" s="140"/>
      <c r="G994" s="140"/>
      <c r="H994" s="140"/>
      <c r="I994" s="140"/>
      <c r="J994" s="140"/>
      <c r="K994" s="140"/>
      <c r="L994" s="140"/>
      <c r="M994" s="140"/>
      <c r="N994" s="140"/>
      <c r="O994" s="140"/>
      <c r="P994" s="140"/>
      <c r="Q994" s="199">
        <v>0</v>
      </c>
      <c r="R994" s="199">
        <v>0</v>
      </c>
      <c r="S994" s="199">
        <v>0</v>
      </c>
      <c r="T994" s="199">
        <v>0</v>
      </c>
      <c r="U994" s="199">
        <v>0</v>
      </c>
      <c r="V994" s="199">
        <v>0</v>
      </c>
      <c r="W994" s="199">
        <v>0</v>
      </c>
      <c r="X994" s="199">
        <v>0</v>
      </c>
      <c r="Y994" s="199">
        <v>0</v>
      </c>
      <c r="Z994" s="199">
        <v>0</v>
      </c>
      <c r="AA994" s="199">
        <v>0</v>
      </c>
      <c r="AB994" s="199">
        <v>0</v>
      </c>
      <c r="AC994" s="199">
        <f>IFERROR(VLOOKUP('SAP Data'!$C994,'2021 Balance Sheet'!$B$7:$O$1335,'2021 Balance Sheet'!D$2, FALSE),0)</f>
        <v>0</v>
      </c>
      <c r="AD994" s="199">
        <f>IFERROR(VLOOKUP('SAP Data'!$C994,'2021 Balance Sheet'!$B$7:$O$1335,'2021 Balance Sheet'!E$2, FALSE),0)</f>
        <v>0</v>
      </c>
      <c r="AE994" s="199">
        <f>IFERROR(VLOOKUP('SAP Data'!$C994,'2021 Balance Sheet'!$B$7:$O$1335,'2021 Balance Sheet'!F$2, FALSE),0)</f>
        <v>0</v>
      </c>
      <c r="AF994" s="199">
        <f>IFERROR(VLOOKUP('SAP Data'!$C994,'2021 Balance Sheet'!$B$7:$O$1335,'2021 Balance Sheet'!G$2, FALSE),0)</f>
        <v>0</v>
      </c>
      <c r="AG994" s="199">
        <f>IFERROR(VLOOKUP('SAP Data'!$C994,'2021 Balance Sheet'!$B$7:$O$1335,'2021 Balance Sheet'!H$2, FALSE),0)</f>
        <v>0</v>
      </c>
      <c r="AH994" s="199">
        <f>IFERROR(VLOOKUP('SAP Data'!$C994,'2021 Balance Sheet'!$B$7:$O$1335,'2021 Balance Sheet'!I$2, FALSE),0)</f>
        <v>0</v>
      </c>
      <c r="AI994" s="199">
        <f>IFERROR(VLOOKUP('SAP Data'!$C994,'2021 Balance Sheet'!$B$7:$O$1335,'2021 Balance Sheet'!J$2, FALSE),0)</f>
        <v>0</v>
      </c>
      <c r="AJ994" s="199">
        <f>IFERROR(VLOOKUP('SAP Data'!$C994,'2021 Balance Sheet'!$B$7:$O$1335,'2021 Balance Sheet'!K$2, FALSE),0)</f>
        <v>0</v>
      </c>
      <c r="AK994" s="199">
        <f>IFERROR(VLOOKUP('SAP Data'!$C994,'2021 Balance Sheet'!$B$7:$O$1335,'2021 Balance Sheet'!L$2, FALSE),0)</f>
        <v>0</v>
      </c>
      <c r="AL994" s="199">
        <f>IFERROR(VLOOKUP('SAP Data'!$C994,'2021 Balance Sheet'!$B$7:$O$1335,'2021 Balance Sheet'!M$2, FALSE),0)</f>
        <v>0</v>
      </c>
      <c r="AM994" s="199">
        <f>IFERROR(VLOOKUP('SAP Data'!$C994,'2021 Balance Sheet'!$B$7:$O$1335,'2021 Balance Sheet'!N$2, FALSE),0)</f>
        <v>0</v>
      </c>
      <c r="AN994" s="199">
        <f>IFERROR(VLOOKUP('SAP Data'!$C994,'2021 Balance Sheet'!$B$7:$O$1335,'2021 Balance Sheet'!O$2, FALSE),0)</f>
        <v>0</v>
      </c>
      <c r="AO994" s="198">
        <f t="shared" si="32"/>
        <v>0</v>
      </c>
    </row>
    <row r="995" spans="1:41" ht="15.75" thickBot="1" x14ac:dyDescent="0.3">
      <c r="A995" s="26" t="str">
        <f t="shared" si="33"/>
        <v>181093</v>
      </c>
      <c r="B995" s="149" t="s">
        <v>3472</v>
      </c>
      <c r="C995" s="153" t="s">
        <v>3473</v>
      </c>
      <c r="D995" s="125"/>
      <c r="E995" s="140"/>
      <c r="F995" s="140"/>
      <c r="G995" s="140"/>
      <c r="H995" s="140"/>
      <c r="I995" s="140"/>
      <c r="J995" s="140"/>
      <c r="K995" s="140"/>
      <c r="L995" s="140"/>
      <c r="M995" s="140"/>
      <c r="N995" s="140"/>
      <c r="O995" s="140"/>
      <c r="P995" s="140"/>
      <c r="Q995" s="199">
        <v>0</v>
      </c>
      <c r="R995" s="199">
        <v>0</v>
      </c>
      <c r="S995" s="199">
        <v>0</v>
      </c>
      <c r="T995" s="199">
        <v>0</v>
      </c>
      <c r="U995" s="199">
        <v>0</v>
      </c>
      <c r="V995" s="199">
        <v>0</v>
      </c>
      <c r="W995" s="199">
        <v>0</v>
      </c>
      <c r="X995" s="199">
        <v>0</v>
      </c>
      <c r="Y995" s="199">
        <v>0</v>
      </c>
      <c r="Z995" s="199">
        <v>0</v>
      </c>
      <c r="AA995" s="199">
        <v>0</v>
      </c>
      <c r="AB995" s="199">
        <v>0</v>
      </c>
      <c r="AC995" s="199">
        <f>IFERROR(VLOOKUP('SAP Data'!$C995,'2021 Balance Sheet'!$B$7:$O$1335,'2021 Balance Sheet'!D$2, FALSE),0)</f>
        <v>0</v>
      </c>
      <c r="AD995" s="199">
        <f>IFERROR(VLOOKUP('SAP Data'!$C995,'2021 Balance Sheet'!$B$7:$O$1335,'2021 Balance Sheet'!E$2, FALSE),0)</f>
        <v>0</v>
      </c>
      <c r="AE995" s="199">
        <f>IFERROR(VLOOKUP('SAP Data'!$C995,'2021 Balance Sheet'!$B$7:$O$1335,'2021 Balance Sheet'!F$2, FALSE),0)</f>
        <v>0</v>
      </c>
      <c r="AF995" s="199">
        <f>IFERROR(VLOOKUP('SAP Data'!$C995,'2021 Balance Sheet'!$B$7:$O$1335,'2021 Balance Sheet'!G$2, FALSE),0)</f>
        <v>0</v>
      </c>
      <c r="AG995" s="199">
        <f>IFERROR(VLOOKUP('SAP Data'!$C995,'2021 Balance Sheet'!$B$7:$O$1335,'2021 Balance Sheet'!H$2, FALSE),0)</f>
        <v>0</v>
      </c>
      <c r="AH995" s="199">
        <f>IFERROR(VLOOKUP('SAP Data'!$C995,'2021 Balance Sheet'!$B$7:$O$1335,'2021 Balance Sheet'!I$2, FALSE),0)</f>
        <v>0</v>
      </c>
      <c r="AI995" s="199">
        <f>IFERROR(VLOOKUP('SAP Data'!$C995,'2021 Balance Sheet'!$B$7:$O$1335,'2021 Balance Sheet'!J$2, FALSE),0)</f>
        <v>0</v>
      </c>
      <c r="AJ995" s="199">
        <f>IFERROR(VLOOKUP('SAP Data'!$C995,'2021 Balance Sheet'!$B$7:$O$1335,'2021 Balance Sheet'!K$2, FALSE),0)</f>
        <v>0</v>
      </c>
      <c r="AK995" s="199">
        <f>IFERROR(VLOOKUP('SAP Data'!$C995,'2021 Balance Sheet'!$B$7:$O$1335,'2021 Balance Sheet'!L$2, FALSE),0)</f>
        <v>0</v>
      </c>
      <c r="AL995" s="199">
        <f>IFERROR(VLOOKUP('SAP Data'!$C995,'2021 Balance Sheet'!$B$7:$O$1335,'2021 Balance Sheet'!M$2, FALSE),0)</f>
        <v>0</v>
      </c>
      <c r="AM995" s="199">
        <f>IFERROR(VLOOKUP('SAP Data'!$C995,'2021 Balance Sheet'!$B$7:$O$1335,'2021 Balance Sheet'!N$2, FALSE),0)</f>
        <v>0</v>
      </c>
      <c r="AN995" s="199">
        <f>IFERROR(VLOOKUP('SAP Data'!$C995,'2021 Balance Sheet'!$B$7:$O$1335,'2021 Balance Sheet'!O$2, FALSE),0)</f>
        <v>0</v>
      </c>
      <c r="AO995" s="198">
        <f t="shared" si="32"/>
        <v>0</v>
      </c>
    </row>
    <row r="996" spans="1:41" ht="15.75" thickBot="1" x14ac:dyDescent="0.3">
      <c r="A996" s="26" t="str">
        <f t="shared" si="33"/>
        <v>181094</v>
      </c>
      <c r="B996" s="149" t="s">
        <v>982</v>
      </c>
      <c r="C996" s="153" t="s">
        <v>2078</v>
      </c>
      <c r="D996" s="125" t="s">
        <v>4</v>
      </c>
      <c r="E996" s="139">
        <v>177935</v>
      </c>
      <c r="F996" s="139">
        <v>176849</v>
      </c>
      <c r="G996" s="139">
        <v>175763</v>
      </c>
      <c r="H996" s="139">
        <v>174677</v>
      </c>
      <c r="I996" s="139">
        <v>173591</v>
      </c>
      <c r="J996" s="139">
        <v>172505</v>
      </c>
      <c r="K996" s="139">
        <v>171419</v>
      </c>
      <c r="L996" s="139">
        <v>170333</v>
      </c>
      <c r="M996" s="139">
        <v>169247</v>
      </c>
      <c r="N996" s="139">
        <v>168161</v>
      </c>
      <c r="O996" s="139">
        <v>167075</v>
      </c>
      <c r="P996" s="139">
        <v>165989</v>
      </c>
      <c r="Q996" s="199">
        <v>164903</v>
      </c>
      <c r="R996" s="199">
        <v>163817</v>
      </c>
      <c r="S996" s="199">
        <v>162731</v>
      </c>
      <c r="T996" s="199">
        <v>161645</v>
      </c>
      <c r="U996" s="199">
        <v>160559</v>
      </c>
      <c r="V996" s="199">
        <v>159473</v>
      </c>
      <c r="W996" s="199">
        <v>158387</v>
      </c>
      <c r="X996" s="199">
        <v>157301</v>
      </c>
      <c r="Y996" s="199">
        <v>156215</v>
      </c>
      <c r="Z996" s="199">
        <v>155129</v>
      </c>
      <c r="AA996" s="199">
        <v>154043</v>
      </c>
      <c r="AB996" s="199">
        <v>152957</v>
      </c>
      <c r="AC996" s="199">
        <f>IFERROR(VLOOKUP('SAP Data'!$C996,'2021 Balance Sheet'!$B$7:$O$1335,'2021 Balance Sheet'!D$2, FALSE),0)</f>
        <v>151871</v>
      </c>
      <c r="AD996" s="199">
        <f>IFERROR(VLOOKUP('SAP Data'!$C996,'2021 Balance Sheet'!$B$7:$O$1335,'2021 Balance Sheet'!E$2, FALSE),0)</f>
        <v>150785</v>
      </c>
      <c r="AE996" s="199">
        <f>IFERROR(VLOOKUP('SAP Data'!$C996,'2021 Balance Sheet'!$B$7:$O$1335,'2021 Balance Sheet'!F$2, FALSE),0)</f>
        <v>149699</v>
      </c>
      <c r="AF996" s="199">
        <f>IFERROR(VLOOKUP('SAP Data'!$C996,'2021 Balance Sheet'!$B$7:$O$1335,'2021 Balance Sheet'!G$2, FALSE),0)</f>
        <v>148613</v>
      </c>
      <c r="AG996" s="199">
        <f>IFERROR(VLOOKUP('SAP Data'!$C996,'2021 Balance Sheet'!$B$7:$O$1335,'2021 Balance Sheet'!H$2, FALSE),0)</f>
        <v>147527</v>
      </c>
      <c r="AH996" s="199">
        <f>IFERROR(VLOOKUP('SAP Data'!$C996,'2021 Balance Sheet'!$B$7:$O$1335,'2021 Balance Sheet'!I$2, FALSE),0)</f>
        <v>146441</v>
      </c>
      <c r="AI996" s="199">
        <f>IFERROR(VLOOKUP('SAP Data'!$C996,'2021 Balance Sheet'!$B$7:$O$1335,'2021 Balance Sheet'!J$2, FALSE),0)</f>
        <v>145355</v>
      </c>
      <c r="AJ996" s="199">
        <f>IFERROR(VLOOKUP('SAP Data'!$C996,'2021 Balance Sheet'!$B$7:$O$1335,'2021 Balance Sheet'!K$2, FALSE),0)</f>
        <v>144269</v>
      </c>
      <c r="AK996" s="199">
        <f>IFERROR(VLOOKUP('SAP Data'!$C996,'2021 Balance Sheet'!$B$7:$O$1335,'2021 Balance Sheet'!L$2, FALSE),0)</f>
        <v>143183</v>
      </c>
      <c r="AL996" s="199">
        <f>IFERROR(VLOOKUP('SAP Data'!$C996,'2021 Balance Sheet'!$B$7:$O$1335,'2021 Balance Sheet'!M$2, FALSE),0)</f>
        <v>142097</v>
      </c>
      <c r="AM996" s="199">
        <f>IFERROR(VLOOKUP('SAP Data'!$C996,'2021 Balance Sheet'!$B$7:$O$1335,'2021 Balance Sheet'!N$2, FALSE),0)</f>
        <v>141011</v>
      </c>
      <c r="AN996" s="199">
        <f>IFERROR(VLOOKUP('SAP Data'!$C996,'2021 Balance Sheet'!$B$7:$O$1335,'2021 Balance Sheet'!O$2, FALSE),0)</f>
        <v>139925</v>
      </c>
      <c r="AO996" s="198">
        <f t="shared" si="32"/>
        <v>152957</v>
      </c>
    </row>
    <row r="997" spans="1:41" ht="15.75" thickBot="1" x14ac:dyDescent="0.3">
      <c r="A997" s="26" t="str">
        <f t="shared" si="33"/>
        <v>181095</v>
      </c>
      <c r="B997" s="149" t="s">
        <v>983</v>
      </c>
      <c r="C997" s="153" t="s">
        <v>2079</v>
      </c>
      <c r="D997" s="125" t="s">
        <v>4</v>
      </c>
      <c r="E997" s="140">
        <v>167474</v>
      </c>
      <c r="F997" s="140">
        <v>166482</v>
      </c>
      <c r="G997" s="140">
        <v>165490</v>
      </c>
      <c r="H997" s="140">
        <v>164498</v>
      </c>
      <c r="I997" s="140">
        <v>163506</v>
      </c>
      <c r="J997" s="140">
        <v>162514</v>
      </c>
      <c r="K997" s="140">
        <v>161522</v>
      </c>
      <c r="L997" s="140">
        <v>160530</v>
      </c>
      <c r="M997" s="140">
        <v>159538</v>
      </c>
      <c r="N997" s="140">
        <v>158546</v>
      </c>
      <c r="O997" s="140">
        <v>157554</v>
      </c>
      <c r="P997" s="140">
        <v>156562</v>
      </c>
      <c r="Q997" s="199">
        <v>155570</v>
      </c>
      <c r="R997" s="199">
        <v>154578</v>
      </c>
      <c r="S997" s="199">
        <v>153586</v>
      </c>
      <c r="T997" s="199">
        <v>152594</v>
      </c>
      <c r="U997" s="199">
        <v>151602</v>
      </c>
      <c r="V997" s="199">
        <v>150610</v>
      </c>
      <c r="W997" s="199">
        <v>149618</v>
      </c>
      <c r="X997" s="199">
        <v>148626</v>
      </c>
      <c r="Y997" s="199">
        <v>147634</v>
      </c>
      <c r="Z997" s="199">
        <v>146642</v>
      </c>
      <c r="AA997" s="199">
        <v>145650</v>
      </c>
      <c r="AB997" s="199">
        <v>144658</v>
      </c>
      <c r="AC997" s="199">
        <f>IFERROR(VLOOKUP('SAP Data'!$C997,'2021 Balance Sheet'!$B$7:$O$1335,'2021 Balance Sheet'!D$2, FALSE),0)</f>
        <v>143666</v>
      </c>
      <c r="AD997" s="199">
        <f>IFERROR(VLOOKUP('SAP Data'!$C997,'2021 Balance Sheet'!$B$7:$O$1335,'2021 Balance Sheet'!E$2, FALSE),0)</f>
        <v>142674</v>
      </c>
      <c r="AE997" s="199">
        <f>IFERROR(VLOOKUP('SAP Data'!$C997,'2021 Balance Sheet'!$B$7:$O$1335,'2021 Balance Sheet'!F$2, FALSE),0)</f>
        <v>141682</v>
      </c>
      <c r="AF997" s="199">
        <f>IFERROR(VLOOKUP('SAP Data'!$C997,'2021 Balance Sheet'!$B$7:$O$1335,'2021 Balance Sheet'!G$2, FALSE),0)</f>
        <v>140690</v>
      </c>
      <c r="AG997" s="199">
        <f>IFERROR(VLOOKUP('SAP Data'!$C997,'2021 Balance Sheet'!$B$7:$O$1335,'2021 Balance Sheet'!H$2, FALSE),0)</f>
        <v>139698</v>
      </c>
      <c r="AH997" s="199">
        <f>IFERROR(VLOOKUP('SAP Data'!$C997,'2021 Balance Sheet'!$B$7:$O$1335,'2021 Balance Sheet'!I$2, FALSE),0)</f>
        <v>138706</v>
      </c>
      <c r="AI997" s="199">
        <f>IFERROR(VLOOKUP('SAP Data'!$C997,'2021 Balance Sheet'!$B$7:$O$1335,'2021 Balance Sheet'!J$2, FALSE),0)</f>
        <v>137714</v>
      </c>
      <c r="AJ997" s="199">
        <f>IFERROR(VLOOKUP('SAP Data'!$C997,'2021 Balance Sheet'!$B$7:$O$1335,'2021 Balance Sheet'!K$2, FALSE),0)</f>
        <v>136722</v>
      </c>
      <c r="AK997" s="199">
        <f>IFERROR(VLOOKUP('SAP Data'!$C997,'2021 Balance Sheet'!$B$7:$O$1335,'2021 Balance Sheet'!L$2, FALSE),0)</f>
        <v>135730</v>
      </c>
      <c r="AL997" s="199">
        <f>IFERROR(VLOOKUP('SAP Data'!$C997,'2021 Balance Sheet'!$B$7:$O$1335,'2021 Balance Sheet'!M$2, FALSE),0)</f>
        <v>134738</v>
      </c>
      <c r="AM997" s="199">
        <f>IFERROR(VLOOKUP('SAP Data'!$C997,'2021 Balance Sheet'!$B$7:$O$1335,'2021 Balance Sheet'!N$2, FALSE),0)</f>
        <v>133746</v>
      </c>
      <c r="AN997" s="199">
        <f>IFERROR(VLOOKUP('SAP Data'!$C997,'2021 Balance Sheet'!$B$7:$O$1335,'2021 Balance Sheet'!O$2, FALSE),0)</f>
        <v>132754</v>
      </c>
      <c r="AO997" s="198">
        <f t="shared" si="32"/>
        <v>144658</v>
      </c>
    </row>
    <row r="998" spans="1:41" ht="15.75" thickBot="1" x14ac:dyDescent="0.3">
      <c r="A998" s="26" t="str">
        <f t="shared" si="33"/>
        <v>181097</v>
      </c>
      <c r="B998" s="149" t="s">
        <v>984</v>
      </c>
      <c r="C998" s="153" t="s">
        <v>2080</v>
      </c>
      <c r="D998" s="125" t="s">
        <v>4</v>
      </c>
      <c r="E998" s="139">
        <v>89976</v>
      </c>
      <c r="F998" s="139">
        <v>88416</v>
      </c>
      <c r="G998" s="139">
        <v>86856</v>
      </c>
      <c r="H998" s="139">
        <v>85296</v>
      </c>
      <c r="I998" s="139">
        <v>83736</v>
      </c>
      <c r="J998" s="139">
        <v>82176</v>
      </c>
      <c r="K998" s="139">
        <v>80616</v>
      </c>
      <c r="L998" s="139">
        <v>79056</v>
      </c>
      <c r="M998" s="139">
        <v>77496</v>
      </c>
      <c r="N998" s="139">
        <v>75936</v>
      </c>
      <c r="O998" s="139">
        <v>74376</v>
      </c>
      <c r="P998" s="139">
        <v>72816</v>
      </c>
      <c r="Q998" s="199">
        <v>71256</v>
      </c>
      <c r="R998" s="199">
        <v>69696</v>
      </c>
      <c r="S998" s="199">
        <v>68136</v>
      </c>
      <c r="T998" s="199">
        <v>66576</v>
      </c>
      <c r="U998" s="199">
        <v>65016</v>
      </c>
      <c r="V998" s="199">
        <v>63456</v>
      </c>
      <c r="W998" s="199">
        <v>61896</v>
      </c>
      <c r="X998" s="199">
        <v>60336</v>
      </c>
      <c r="Y998" s="199">
        <v>58776</v>
      </c>
      <c r="Z998" s="199">
        <v>57216</v>
      </c>
      <c r="AA998" s="199">
        <v>55656</v>
      </c>
      <c r="AB998" s="199">
        <v>54096</v>
      </c>
      <c r="AC998" s="199">
        <f>IFERROR(VLOOKUP('SAP Data'!$C998,'2021 Balance Sheet'!$B$7:$O$1335,'2021 Balance Sheet'!D$2, FALSE),0)</f>
        <v>52536</v>
      </c>
      <c r="AD998" s="199">
        <f>IFERROR(VLOOKUP('SAP Data'!$C998,'2021 Balance Sheet'!$B$7:$O$1335,'2021 Balance Sheet'!E$2, FALSE),0)</f>
        <v>50976</v>
      </c>
      <c r="AE998" s="199">
        <f>IFERROR(VLOOKUP('SAP Data'!$C998,'2021 Balance Sheet'!$B$7:$O$1335,'2021 Balance Sheet'!F$2, FALSE),0)</f>
        <v>49416</v>
      </c>
      <c r="AF998" s="199">
        <f>IFERROR(VLOOKUP('SAP Data'!$C998,'2021 Balance Sheet'!$B$7:$O$1335,'2021 Balance Sheet'!G$2, FALSE),0)</f>
        <v>47856</v>
      </c>
      <c r="AG998" s="199">
        <f>IFERROR(VLOOKUP('SAP Data'!$C998,'2021 Balance Sheet'!$B$7:$O$1335,'2021 Balance Sheet'!H$2, FALSE),0)</f>
        <v>46296</v>
      </c>
      <c r="AH998" s="199">
        <f>IFERROR(VLOOKUP('SAP Data'!$C998,'2021 Balance Sheet'!$B$7:$O$1335,'2021 Balance Sheet'!I$2, FALSE),0)</f>
        <v>44736</v>
      </c>
      <c r="AI998" s="199">
        <f>IFERROR(VLOOKUP('SAP Data'!$C998,'2021 Balance Sheet'!$B$7:$O$1335,'2021 Balance Sheet'!J$2, FALSE),0)</f>
        <v>43176</v>
      </c>
      <c r="AJ998" s="199">
        <f>IFERROR(VLOOKUP('SAP Data'!$C998,'2021 Balance Sheet'!$B$7:$O$1335,'2021 Balance Sheet'!K$2, FALSE),0)</f>
        <v>41616</v>
      </c>
      <c r="AK998" s="199">
        <f>IFERROR(VLOOKUP('SAP Data'!$C998,'2021 Balance Sheet'!$B$7:$O$1335,'2021 Balance Sheet'!L$2, FALSE),0)</f>
        <v>40056</v>
      </c>
      <c r="AL998" s="199">
        <f>IFERROR(VLOOKUP('SAP Data'!$C998,'2021 Balance Sheet'!$B$7:$O$1335,'2021 Balance Sheet'!M$2, FALSE),0)</f>
        <v>38496</v>
      </c>
      <c r="AM998" s="199">
        <f>IFERROR(VLOOKUP('SAP Data'!$C998,'2021 Balance Sheet'!$B$7:$O$1335,'2021 Balance Sheet'!N$2, FALSE),0)</f>
        <v>36936</v>
      </c>
      <c r="AN998" s="199">
        <f>IFERROR(VLOOKUP('SAP Data'!$C998,'2021 Balance Sheet'!$B$7:$O$1335,'2021 Balance Sheet'!O$2, FALSE),0)</f>
        <v>35376</v>
      </c>
      <c r="AO998" s="198">
        <f t="shared" ref="AO998:AO1062" si="34">AB998</f>
        <v>54096</v>
      </c>
    </row>
    <row r="999" spans="1:41" ht="15.75" thickBot="1" x14ac:dyDescent="0.3">
      <c r="A999" s="26" t="str">
        <f t="shared" ref="A999:A1064" si="35">RIGHT(C999,6)</f>
        <v>181098</v>
      </c>
      <c r="B999" s="149" t="s">
        <v>3474</v>
      </c>
      <c r="C999" s="153" t="s">
        <v>3475</v>
      </c>
      <c r="D999" s="125"/>
      <c r="E999" s="139"/>
      <c r="F999" s="139"/>
      <c r="G999" s="139"/>
      <c r="H999" s="139"/>
      <c r="I999" s="139"/>
      <c r="J999" s="139"/>
      <c r="K999" s="139"/>
      <c r="L999" s="139"/>
      <c r="M999" s="139"/>
      <c r="N999" s="139"/>
      <c r="O999" s="139"/>
      <c r="P999" s="139"/>
      <c r="Q999" s="199">
        <v>0</v>
      </c>
      <c r="R999" s="199">
        <v>0</v>
      </c>
      <c r="S999" s="199">
        <v>0</v>
      </c>
      <c r="T999" s="199">
        <v>0</v>
      </c>
      <c r="U999" s="199">
        <v>0</v>
      </c>
      <c r="V999" s="199">
        <v>0</v>
      </c>
      <c r="W999" s="199">
        <v>0</v>
      </c>
      <c r="X999" s="199">
        <v>0</v>
      </c>
      <c r="Y999" s="199">
        <v>0</v>
      </c>
      <c r="Z999" s="199">
        <v>0</v>
      </c>
      <c r="AA999" s="199">
        <v>0</v>
      </c>
      <c r="AB999" s="199">
        <v>0</v>
      </c>
      <c r="AC999" s="199">
        <f>IFERROR(VLOOKUP('SAP Data'!$C999,'2021 Balance Sheet'!$B$7:$O$1335,'2021 Balance Sheet'!D$2, FALSE),0)</f>
        <v>0</v>
      </c>
      <c r="AD999" s="199">
        <f>IFERROR(VLOOKUP('SAP Data'!$C999,'2021 Balance Sheet'!$B$7:$O$1335,'2021 Balance Sheet'!E$2, FALSE),0)</f>
        <v>0</v>
      </c>
      <c r="AE999" s="199">
        <f>IFERROR(VLOOKUP('SAP Data'!$C999,'2021 Balance Sheet'!$B$7:$O$1335,'2021 Balance Sheet'!F$2, FALSE),0)</f>
        <v>0</v>
      </c>
      <c r="AF999" s="199">
        <f>IFERROR(VLOOKUP('SAP Data'!$C999,'2021 Balance Sheet'!$B$7:$O$1335,'2021 Balance Sheet'!G$2, FALSE),0)</f>
        <v>0</v>
      </c>
      <c r="AG999" s="199">
        <f>IFERROR(VLOOKUP('SAP Data'!$C999,'2021 Balance Sheet'!$B$7:$O$1335,'2021 Balance Sheet'!H$2, FALSE),0)</f>
        <v>0</v>
      </c>
      <c r="AH999" s="199">
        <f>IFERROR(VLOOKUP('SAP Data'!$C999,'2021 Balance Sheet'!$B$7:$O$1335,'2021 Balance Sheet'!I$2, FALSE),0)</f>
        <v>0</v>
      </c>
      <c r="AI999" s="199">
        <f>IFERROR(VLOOKUP('SAP Data'!$C999,'2021 Balance Sheet'!$B$7:$O$1335,'2021 Balance Sheet'!J$2, FALSE),0)</f>
        <v>0</v>
      </c>
      <c r="AJ999" s="199">
        <f>IFERROR(VLOOKUP('SAP Data'!$C999,'2021 Balance Sheet'!$B$7:$O$1335,'2021 Balance Sheet'!K$2, FALSE),0)</f>
        <v>0</v>
      </c>
      <c r="AK999" s="199">
        <f>IFERROR(VLOOKUP('SAP Data'!$C999,'2021 Balance Sheet'!$B$7:$O$1335,'2021 Balance Sheet'!L$2, FALSE),0)</f>
        <v>0</v>
      </c>
      <c r="AL999" s="199">
        <f>IFERROR(VLOOKUP('SAP Data'!$C999,'2021 Balance Sheet'!$B$7:$O$1335,'2021 Balance Sheet'!M$2, FALSE),0)</f>
        <v>0</v>
      </c>
      <c r="AM999" s="199">
        <f>IFERROR(VLOOKUP('SAP Data'!$C999,'2021 Balance Sheet'!$B$7:$O$1335,'2021 Balance Sheet'!N$2, FALSE),0)</f>
        <v>0</v>
      </c>
      <c r="AN999" s="199">
        <f>IFERROR(VLOOKUP('SAP Data'!$C999,'2021 Balance Sheet'!$B$7:$O$1335,'2021 Balance Sheet'!O$2, FALSE),0)</f>
        <v>0</v>
      </c>
      <c r="AO999" s="198">
        <f t="shared" si="34"/>
        <v>0</v>
      </c>
    </row>
    <row r="1000" spans="1:41" ht="15.75" thickBot="1" x14ac:dyDescent="0.3">
      <c r="A1000" s="26" t="str">
        <f t="shared" si="35"/>
        <v>181099</v>
      </c>
      <c r="B1000" s="149" t="s">
        <v>3476</v>
      </c>
      <c r="C1000" s="153" t="s">
        <v>3477</v>
      </c>
      <c r="D1000" s="125"/>
      <c r="E1000" s="139"/>
      <c r="F1000" s="139"/>
      <c r="G1000" s="139"/>
      <c r="H1000" s="139"/>
      <c r="I1000" s="139"/>
      <c r="J1000" s="139"/>
      <c r="K1000" s="139"/>
      <c r="L1000" s="139"/>
      <c r="M1000" s="139"/>
      <c r="N1000" s="139"/>
      <c r="O1000" s="139"/>
      <c r="P1000" s="139"/>
      <c r="Q1000" s="199">
        <v>0</v>
      </c>
      <c r="R1000" s="199">
        <v>0</v>
      </c>
      <c r="S1000" s="199">
        <v>0</v>
      </c>
      <c r="T1000" s="199">
        <v>0</v>
      </c>
      <c r="U1000" s="199">
        <v>0</v>
      </c>
      <c r="V1000" s="199">
        <v>0</v>
      </c>
      <c r="W1000" s="199">
        <v>0</v>
      </c>
      <c r="X1000" s="199">
        <v>0</v>
      </c>
      <c r="Y1000" s="199">
        <v>0</v>
      </c>
      <c r="Z1000" s="199">
        <v>0</v>
      </c>
      <c r="AA1000" s="199">
        <v>0</v>
      </c>
      <c r="AB1000" s="199">
        <v>0</v>
      </c>
      <c r="AC1000" s="199">
        <f>IFERROR(VLOOKUP('SAP Data'!$C1000,'2021 Balance Sheet'!$B$7:$O$1335,'2021 Balance Sheet'!D$2, FALSE),0)</f>
        <v>0</v>
      </c>
      <c r="AD1000" s="199">
        <f>IFERROR(VLOOKUP('SAP Data'!$C1000,'2021 Balance Sheet'!$B$7:$O$1335,'2021 Balance Sheet'!E$2, FALSE),0)</f>
        <v>0</v>
      </c>
      <c r="AE1000" s="199">
        <f>IFERROR(VLOOKUP('SAP Data'!$C1000,'2021 Balance Sheet'!$B$7:$O$1335,'2021 Balance Sheet'!F$2, FALSE),0)</f>
        <v>0</v>
      </c>
      <c r="AF1000" s="199">
        <f>IFERROR(VLOOKUP('SAP Data'!$C1000,'2021 Balance Sheet'!$B$7:$O$1335,'2021 Balance Sheet'!G$2, FALSE),0)</f>
        <v>0</v>
      </c>
      <c r="AG1000" s="199">
        <f>IFERROR(VLOOKUP('SAP Data'!$C1000,'2021 Balance Sheet'!$B$7:$O$1335,'2021 Balance Sheet'!H$2, FALSE),0)</f>
        <v>0</v>
      </c>
      <c r="AH1000" s="199">
        <f>IFERROR(VLOOKUP('SAP Data'!$C1000,'2021 Balance Sheet'!$B$7:$O$1335,'2021 Balance Sheet'!I$2, FALSE),0)</f>
        <v>0</v>
      </c>
      <c r="AI1000" s="199">
        <f>IFERROR(VLOOKUP('SAP Data'!$C1000,'2021 Balance Sheet'!$B$7:$O$1335,'2021 Balance Sheet'!J$2, FALSE),0)</f>
        <v>0</v>
      </c>
      <c r="AJ1000" s="199">
        <f>IFERROR(VLOOKUP('SAP Data'!$C1000,'2021 Balance Sheet'!$B$7:$O$1335,'2021 Balance Sheet'!K$2, FALSE),0)</f>
        <v>0</v>
      </c>
      <c r="AK1000" s="199">
        <f>IFERROR(VLOOKUP('SAP Data'!$C1000,'2021 Balance Sheet'!$B$7:$O$1335,'2021 Balance Sheet'!L$2, FALSE),0)</f>
        <v>0</v>
      </c>
      <c r="AL1000" s="199">
        <f>IFERROR(VLOOKUP('SAP Data'!$C1000,'2021 Balance Sheet'!$B$7:$O$1335,'2021 Balance Sheet'!M$2, FALSE),0)</f>
        <v>0</v>
      </c>
      <c r="AM1000" s="199">
        <f>IFERROR(VLOOKUP('SAP Data'!$C1000,'2021 Balance Sheet'!$B$7:$O$1335,'2021 Balance Sheet'!N$2, FALSE),0)</f>
        <v>0</v>
      </c>
      <c r="AN1000" s="199">
        <f>IFERROR(VLOOKUP('SAP Data'!$C1000,'2021 Balance Sheet'!$B$7:$O$1335,'2021 Balance Sheet'!O$2, FALSE),0)</f>
        <v>0</v>
      </c>
      <c r="AO1000" s="198">
        <f t="shared" si="34"/>
        <v>0</v>
      </c>
    </row>
    <row r="1001" spans="1:41" ht="15.75" thickBot="1" x14ac:dyDescent="0.3">
      <c r="A1001" s="26" t="str">
        <f t="shared" si="35"/>
        <v>181100</v>
      </c>
      <c r="B1001" s="149" t="s">
        <v>985</v>
      </c>
      <c r="C1001" s="153" t="s">
        <v>2081</v>
      </c>
      <c r="D1001" s="125" t="s">
        <v>4</v>
      </c>
      <c r="E1001" s="140">
        <v>53317</v>
      </c>
      <c r="F1001" s="140">
        <v>53046</v>
      </c>
      <c r="G1001" s="140">
        <v>52775</v>
      </c>
      <c r="H1001" s="140">
        <v>52504</v>
      </c>
      <c r="I1001" s="140">
        <v>52233</v>
      </c>
      <c r="J1001" s="140">
        <v>51962</v>
      </c>
      <c r="K1001" s="140">
        <v>51691</v>
      </c>
      <c r="L1001" s="140">
        <v>51420</v>
      </c>
      <c r="M1001" s="140">
        <v>51149</v>
      </c>
      <c r="N1001" s="140">
        <v>50878</v>
      </c>
      <c r="O1001" s="140">
        <v>50607</v>
      </c>
      <c r="P1001" s="140">
        <v>50336</v>
      </c>
      <c r="Q1001" s="199">
        <v>50065</v>
      </c>
      <c r="R1001" s="199">
        <v>49794</v>
      </c>
      <c r="S1001" s="199">
        <v>49523</v>
      </c>
      <c r="T1001" s="199">
        <v>49252</v>
      </c>
      <c r="U1001" s="199">
        <v>48981</v>
      </c>
      <c r="V1001" s="199">
        <v>48710</v>
      </c>
      <c r="W1001" s="199">
        <v>48439</v>
      </c>
      <c r="X1001" s="199">
        <v>48168</v>
      </c>
      <c r="Y1001" s="199">
        <v>47897</v>
      </c>
      <c r="Z1001" s="199">
        <v>47626</v>
      </c>
      <c r="AA1001" s="199">
        <v>47355</v>
      </c>
      <c r="AB1001" s="199">
        <v>47084</v>
      </c>
      <c r="AC1001" s="199">
        <f>IFERROR(VLOOKUP('SAP Data'!$C1001,'2021 Balance Sheet'!$B$7:$O$1335,'2021 Balance Sheet'!D$2, FALSE),0)</f>
        <v>46813</v>
      </c>
      <c r="AD1001" s="199">
        <f>IFERROR(VLOOKUP('SAP Data'!$C1001,'2021 Balance Sheet'!$B$7:$O$1335,'2021 Balance Sheet'!E$2, FALSE),0)</f>
        <v>46542</v>
      </c>
      <c r="AE1001" s="199">
        <f>IFERROR(VLOOKUP('SAP Data'!$C1001,'2021 Balance Sheet'!$B$7:$O$1335,'2021 Balance Sheet'!F$2, FALSE),0)</f>
        <v>46271</v>
      </c>
      <c r="AF1001" s="199">
        <f>IFERROR(VLOOKUP('SAP Data'!$C1001,'2021 Balance Sheet'!$B$7:$O$1335,'2021 Balance Sheet'!G$2, FALSE),0)</f>
        <v>46000</v>
      </c>
      <c r="AG1001" s="199">
        <f>IFERROR(VLOOKUP('SAP Data'!$C1001,'2021 Balance Sheet'!$B$7:$O$1335,'2021 Balance Sheet'!H$2, FALSE),0)</f>
        <v>45729</v>
      </c>
      <c r="AH1001" s="199">
        <f>IFERROR(VLOOKUP('SAP Data'!$C1001,'2021 Balance Sheet'!$B$7:$O$1335,'2021 Balance Sheet'!I$2, FALSE),0)</f>
        <v>45458</v>
      </c>
      <c r="AI1001" s="199">
        <f>IFERROR(VLOOKUP('SAP Data'!$C1001,'2021 Balance Sheet'!$B$7:$O$1335,'2021 Balance Sheet'!J$2, FALSE),0)</f>
        <v>45187</v>
      </c>
      <c r="AJ1001" s="199">
        <f>IFERROR(VLOOKUP('SAP Data'!$C1001,'2021 Balance Sheet'!$B$7:$O$1335,'2021 Balance Sheet'!K$2, FALSE),0)</f>
        <v>44916</v>
      </c>
      <c r="AK1001" s="199">
        <f>IFERROR(VLOOKUP('SAP Data'!$C1001,'2021 Balance Sheet'!$B$7:$O$1335,'2021 Balance Sheet'!L$2, FALSE),0)</f>
        <v>44645</v>
      </c>
      <c r="AL1001" s="199">
        <f>IFERROR(VLOOKUP('SAP Data'!$C1001,'2021 Balance Sheet'!$B$7:$O$1335,'2021 Balance Sheet'!M$2, FALSE),0)</f>
        <v>44374</v>
      </c>
      <c r="AM1001" s="199">
        <f>IFERROR(VLOOKUP('SAP Data'!$C1001,'2021 Balance Sheet'!$B$7:$O$1335,'2021 Balance Sheet'!N$2, FALSE),0)</f>
        <v>44103</v>
      </c>
      <c r="AN1001" s="199">
        <f>IFERROR(VLOOKUP('SAP Data'!$C1001,'2021 Balance Sheet'!$B$7:$O$1335,'2021 Balance Sheet'!O$2, FALSE),0)</f>
        <v>43832</v>
      </c>
      <c r="AO1001" s="198">
        <f t="shared" si="34"/>
        <v>47084</v>
      </c>
    </row>
    <row r="1002" spans="1:41" ht="15.75" thickBot="1" x14ac:dyDescent="0.3">
      <c r="A1002" s="26" t="str">
        <f t="shared" si="35"/>
        <v>181101</v>
      </c>
      <c r="B1002" s="149" t="s">
        <v>3478</v>
      </c>
      <c r="C1002" s="153" t="s">
        <v>3479</v>
      </c>
      <c r="D1002" s="125"/>
      <c r="E1002" s="140"/>
      <c r="F1002" s="140"/>
      <c r="G1002" s="140"/>
      <c r="H1002" s="140"/>
      <c r="I1002" s="140"/>
      <c r="J1002" s="140"/>
      <c r="K1002" s="140"/>
      <c r="L1002" s="140"/>
      <c r="M1002" s="140"/>
      <c r="N1002" s="140"/>
      <c r="O1002" s="140"/>
      <c r="P1002" s="140"/>
      <c r="Q1002" s="199">
        <v>0</v>
      </c>
      <c r="R1002" s="199">
        <v>0</v>
      </c>
      <c r="S1002" s="199">
        <v>0</v>
      </c>
      <c r="T1002" s="199">
        <v>0</v>
      </c>
      <c r="U1002" s="199">
        <v>0</v>
      </c>
      <c r="V1002" s="199">
        <v>0</v>
      </c>
      <c r="W1002" s="199">
        <v>0</v>
      </c>
      <c r="X1002" s="199">
        <v>0</v>
      </c>
      <c r="Y1002" s="199">
        <v>0</v>
      </c>
      <c r="Z1002" s="199">
        <v>0</v>
      </c>
      <c r="AA1002" s="199">
        <v>0</v>
      </c>
      <c r="AB1002" s="199">
        <v>0</v>
      </c>
      <c r="AC1002" s="199">
        <f>IFERROR(VLOOKUP('SAP Data'!$C1002,'2021 Balance Sheet'!$B$7:$O$1335,'2021 Balance Sheet'!D$2, FALSE),0)</f>
        <v>0</v>
      </c>
      <c r="AD1002" s="199">
        <f>IFERROR(VLOOKUP('SAP Data'!$C1002,'2021 Balance Sheet'!$B$7:$O$1335,'2021 Balance Sheet'!E$2, FALSE),0)</f>
        <v>0</v>
      </c>
      <c r="AE1002" s="199">
        <f>IFERROR(VLOOKUP('SAP Data'!$C1002,'2021 Balance Sheet'!$B$7:$O$1335,'2021 Balance Sheet'!F$2, FALSE),0)</f>
        <v>0</v>
      </c>
      <c r="AF1002" s="199">
        <f>IFERROR(VLOOKUP('SAP Data'!$C1002,'2021 Balance Sheet'!$B$7:$O$1335,'2021 Balance Sheet'!G$2, FALSE),0)</f>
        <v>0</v>
      </c>
      <c r="AG1002" s="199">
        <f>IFERROR(VLOOKUP('SAP Data'!$C1002,'2021 Balance Sheet'!$B$7:$O$1335,'2021 Balance Sheet'!H$2, FALSE),0)</f>
        <v>0</v>
      </c>
      <c r="AH1002" s="199">
        <f>IFERROR(VLOOKUP('SAP Data'!$C1002,'2021 Balance Sheet'!$B$7:$O$1335,'2021 Balance Sheet'!I$2, FALSE),0)</f>
        <v>0</v>
      </c>
      <c r="AI1002" s="199">
        <f>IFERROR(VLOOKUP('SAP Data'!$C1002,'2021 Balance Sheet'!$B$7:$O$1335,'2021 Balance Sheet'!J$2, FALSE),0)</f>
        <v>0</v>
      </c>
      <c r="AJ1002" s="199">
        <f>IFERROR(VLOOKUP('SAP Data'!$C1002,'2021 Balance Sheet'!$B$7:$O$1335,'2021 Balance Sheet'!K$2, FALSE),0)</f>
        <v>0</v>
      </c>
      <c r="AK1002" s="199">
        <f>IFERROR(VLOOKUP('SAP Data'!$C1002,'2021 Balance Sheet'!$B$7:$O$1335,'2021 Balance Sheet'!L$2, FALSE),0)</f>
        <v>0</v>
      </c>
      <c r="AL1002" s="199">
        <f>IFERROR(VLOOKUP('SAP Data'!$C1002,'2021 Balance Sheet'!$B$7:$O$1335,'2021 Balance Sheet'!M$2, FALSE),0)</f>
        <v>0</v>
      </c>
      <c r="AM1002" s="199">
        <f>IFERROR(VLOOKUP('SAP Data'!$C1002,'2021 Balance Sheet'!$B$7:$O$1335,'2021 Balance Sheet'!N$2, FALSE),0)</f>
        <v>0</v>
      </c>
      <c r="AN1002" s="199">
        <f>IFERROR(VLOOKUP('SAP Data'!$C1002,'2021 Balance Sheet'!$B$7:$O$1335,'2021 Balance Sheet'!O$2, FALSE),0)</f>
        <v>0</v>
      </c>
      <c r="AO1002" s="198">
        <f t="shared" si="34"/>
        <v>0</v>
      </c>
    </row>
    <row r="1003" spans="1:41" ht="15.75" thickBot="1" x14ac:dyDescent="0.3">
      <c r="A1003" s="26" t="str">
        <f t="shared" si="35"/>
        <v>181102</v>
      </c>
      <c r="B1003" s="149" t="s">
        <v>986</v>
      </c>
      <c r="C1003" s="153" t="s">
        <v>2082</v>
      </c>
      <c r="D1003" s="125" t="s">
        <v>4</v>
      </c>
      <c r="E1003" s="139">
        <v>1089062</v>
      </c>
      <c r="F1003" s="139">
        <v>998554</v>
      </c>
      <c r="G1003" s="139">
        <v>908046</v>
      </c>
      <c r="H1003" s="139">
        <v>817538</v>
      </c>
      <c r="I1003" s="139">
        <v>727030</v>
      </c>
      <c r="J1003" s="139">
        <v>636522</v>
      </c>
      <c r="K1003" s="139">
        <v>546014</v>
      </c>
      <c r="L1003" s="139">
        <v>455506</v>
      </c>
      <c r="M1003" s="139">
        <v>364998</v>
      </c>
      <c r="N1003" s="139">
        <v>274490</v>
      </c>
      <c r="O1003" s="139">
        <v>183982</v>
      </c>
      <c r="P1003" s="139">
        <v>93474</v>
      </c>
      <c r="Q1003" s="199">
        <v>2966</v>
      </c>
      <c r="R1003" s="199">
        <v>0</v>
      </c>
      <c r="S1003" s="199">
        <v>0</v>
      </c>
      <c r="T1003" s="199">
        <v>0</v>
      </c>
      <c r="U1003" s="199">
        <v>0</v>
      </c>
      <c r="V1003" s="199">
        <v>0</v>
      </c>
      <c r="W1003" s="199">
        <v>0</v>
      </c>
      <c r="X1003" s="199">
        <v>0</v>
      </c>
      <c r="Y1003" s="199">
        <v>0</v>
      </c>
      <c r="Z1003" s="199">
        <v>0</v>
      </c>
      <c r="AA1003" s="199">
        <v>0</v>
      </c>
      <c r="AB1003" s="199">
        <v>0</v>
      </c>
      <c r="AC1003" s="199">
        <f>IFERROR(VLOOKUP('SAP Data'!$C1003,'2021 Balance Sheet'!$B$7:$O$1335,'2021 Balance Sheet'!D$2, FALSE),0)</f>
        <v>0</v>
      </c>
      <c r="AD1003" s="199">
        <f>IFERROR(VLOOKUP('SAP Data'!$C1003,'2021 Balance Sheet'!$B$7:$O$1335,'2021 Balance Sheet'!E$2, FALSE),0)</f>
        <v>0</v>
      </c>
      <c r="AE1003" s="199">
        <f>IFERROR(VLOOKUP('SAP Data'!$C1003,'2021 Balance Sheet'!$B$7:$O$1335,'2021 Balance Sheet'!F$2, FALSE),0)</f>
        <v>0</v>
      </c>
      <c r="AF1003" s="199">
        <f>IFERROR(VLOOKUP('SAP Data'!$C1003,'2021 Balance Sheet'!$B$7:$O$1335,'2021 Balance Sheet'!G$2, FALSE),0)</f>
        <v>0</v>
      </c>
      <c r="AG1003" s="199">
        <f>IFERROR(VLOOKUP('SAP Data'!$C1003,'2021 Balance Sheet'!$B$7:$O$1335,'2021 Balance Sheet'!H$2, FALSE),0)</f>
        <v>0</v>
      </c>
      <c r="AH1003" s="199">
        <f>IFERROR(VLOOKUP('SAP Data'!$C1003,'2021 Balance Sheet'!$B$7:$O$1335,'2021 Balance Sheet'!I$2, FALSE),0)</f>
        <v>0</v>
      </c>
      <c r="AI1003" s="199">
        <f>IFERROR(VLOOKUP('SAP Data'!$C1003,'2021 Balance Sheet'!$B$7:$O$1335,'2021 Balance Sheet'!J$2, FALSE),0)</f>
        <v>0</v>
      </c>
      <c r="AJ1003" s="199">
        <f>IFERROR(VLOOKUP('SAP Data'!$C1003,'2021 Balance Sheet'!$B$7:$O$1335,'2021 Balance Sheet'!K$2, FALSE),0)</f>
        <v>0</v>
      </c>
      <c r="AK1003" s="199">
        <f>IFERROR(VLOOKUP('SAP Data'!$C1003,'2021 Balance Sheet'!$B$7:$O$1335,'2021 Balance Sheet'!L$2, FALSE),0)</f>
        <v>0</v>
      </c>
      <c r="AL1003" s="199">
        <f>IFERROR(VLOOKUP('SAP Data'!$C1003,'2021 Balance Sheet'!$B$7:$O$1335,'2021 Balance Sheet'!M$2, FALSE),0)</f>
        <v>0</v>
      </c>
      <c r="AM1003" s="199">
        <f>IFERROR(VLOOKUP('SAP Data'!$C1003,'2021 Balance Sheet'!$B$7:$O$1335,'2021 Balance Sheet'!N$2, FALSE),0)</f>
        <v>0</v>
      </c>
      <c r="AN1003" s="199">
        <f>IFERROR(VLOOKUP('SAP Data'!$C1003,'2021 Balance Sheet'!$B$7:$O$1335,'2021 Balance Sheet'!O$2, FALSE),0)</f>
        <v>0</v>
      </c>
      <c r="AO1003" s="198">
        <f t="shared" si="34"/>
        <v>0</v>
      </c>
    </row>
    <row r="1004" spans="1:41" ht="15.75" thickBot="1" x14ac:dyDescent="0.3">
      <c r="A1004" s="26" t="str">
        <f t="shared" si="35"/>
        <v>181103</v>
      </c>
      <c r="B1004" s="149" t="s">
        <v>3480</v>
      </c>
      <c r="C1004" s="153" t="s">
        <v>3481</v>
      </c>
      <c r="D1004" s="125"/>
      <c r="E1004" s="139"/>
      <c r="F1004" s="139"/>
      <c r="G1004" s="139"/>
      <c r="H1004" s="139"/>
      <c r="I1004" s="139"/>
      <c r="J1004" s="139"/>
      <c r="K1004" s="139"/>
      <c r="L1004" s="139"/>
      <c r="M1004" s="139"/>
      <c r="N1004" s="139"/>
      <c r="O1004" s="139"/>
      <c r="P1004" s="139"/>
      <c r="Q1004" s="199">
        <v>0</v>
      </c>
      <c r="R1004" s="199">
        <v>0</v>
      </c>
      <c r="S1004" s="199">
        <v>0</v>
      </c>
      <c r="T1004" s="199">
        <v>0</v>
      </c>
      <c r="U1004" s="199">
        <v>0</v>
      </c>
      <c r="V1004" s="199">
        <v>0</v>
      </c>
      <c r="W1004" s="199">
        <v>0</v>
      </c>
      <c r="X1004" s="199">
        <v>0</v>
      </c>
      <c r="Y1004" s="199">
        <v>0</v>
      </c>
      <c r="Z1004" s="199">
        <v>0</v>
      </c>
      <c r="AA1004" s="199">
        <v>0</v>
      </c>
      <c r="AB1004" s="199">
        <v>0</v>
      </c>
      <c r="AC1004" s="199">
        <f>IFERROR(VLOOKUP('SAP Data'!$C1004,'2021 Balance Sheet'!$B$7:$O$1335,'2021 Balance Sheet'!D$2, FALSE),0)</f>
        <v>0</v>
      </c>
      <c r="AD1004" s="199">
        <f>IFERROR(VLOOKUP('SAP Data'!$C1004,'2021 Balance Sheet'!$B$7:$O$1335,'2021 Balance Sheet'!E$2, FALSE),0)</f>
        <v>0</v>
      </c>
      <c r="AE1004" s="199">
        <f>IFERROR(VLOOKUP('SAP Data'!$C1004,'2021 Balance Sheet'!$B$7:$O$1335,'2021 Balance Sheet'!F$2, FALSE),0)</f>
        <v>0</v>
      </c>
      <c r="AF1004" s="199">
        <f>IFERROR(VLOOKUP('SAP Data'!$C1004,'2021 Balance Sheet'!$B$7:$O$1335,'2021 Balance Sheet'!G$2, FALSE),0)</f>
        <v>0</v>
      </c>
      <c r="AG1004" s="199">
        <f>IFERROR(VLOOKUP('SAP Data'!$C1004,'2021 Balance Sheet'!$B$7:$O$1335,'2021 Balance Sheet'!H$2, FALSE),0)</f>
        <v>0</v>
      </c>
      <c r="AH1004" s="199">
        <f>IFERROR(VLOOKUP('SAP Data'!$C1004,'2021 Balance Sheet'!$B$7:$O$1335,'2021 Balance Sheet'!I$2, FALSE),0)</f>
        <v>0</v>
      </c>
      <c r="AI1004" s="199">
        <f>IFERROR(VLOOKUP('SAP Data'!$C1004,'2021 Balance Sheet'!$B$7:$O$1335,'2021 Balance Sheet'!J$2, FALSE),0)</f>
        <v>0</v>
      </c>
      <c r="AJ1004" s="199">
        <f>IFERROR(VLOOKUP('SAP Data'!$C1004,'2021 Balance Sheet'!$B$7:$O$1335,'2021 Balance Sheet'!K$2, FALSE),0)</f>
        <v>0</v>
      </c>
      <c r="AK1004" s="199">
        <f>IFERROR(VLOOKUP('SAP Data'!$C1004,'2021 Balance Sheet'!$B$7:$O$1335,'2021 Balance Sheet'!L$2, FALSE),0)</f>
        <v>0</v>
      </c>
      <c r="AL1004" s="199">
        <f>IFERROR(VLOOKUP('SAP Data'!$C1004,'2021 Balance Sheet'!$B$7:$O$1335,'2021 Balance Sheet'!M$2, FALSE),0)</f>
        <v>0</v>
      </c>
      <c r="AM1004" s="199">
        <f>IFERROR(VLOOKUP('SAP Data'!$C1004,'2021 Balance Sheet'!$B$7:$O$1335,'2021 Balance Sheet'!N$2, FALSE),0)</f>
        <v>0</v>
      </c>
      <c r="AN1004" s="199">
        <f>IFERROR(VLOOKUP('SAP Data'!$C1004,'2021 Balance Sheet'!$B$7:$O$1335,'2021 Balance Sheet'!O$2, FALSE),0)</f>
        <v>0</v>
      </c>
      <c r="AO1004" s="198">
        <f t="shared" si="34"/>
        <v>0</v>
      </c>
    </row>
    <row r="1005" spans="1:41" ht="15.75" thickBot="1" x14ac:dyDescent="0.3">
      <c r="A1005" s="26" t="str">
        <f t="shared" si="35"/>
        <v>181104</v>
      </c>
      <c r="B1005" s="149" t="s">
        <v>987</v>
      </c>
      <c r="C1005" s="153" t="s">
        <v>2083</v>
      </c>
      <c r="D1005" s="125" t="s">
        <v>4</v>
      </c>
      <c r="E1005" s="140">
        <v>156668</v>
      </c>
      <c r="F1005" s="140">
        <v>151693</v>
      </c>
      <c r="G1005" s="140">
        <v>146718</v>
      </c>
      <c r="H1005" s="140">
        <v>141743</v>
      </c>
      <c r="I1005" s="140">
        <v>136768</v>
      </c>
      <c r="J1005" s="140">
        <v>131793</v>
      </c>
      <c r="K1005" s="140">
        <v>126818</v>
      </c>
      <c r="L1005" s="140">
        <v>121843</v>
      </c>
      <c r="M1005" s="140">
        <v>116868</v>
      </c>
      <c r="N1005" s="140">
        <v>111893</v>
      </c>
      <c r="O1005" s="140">
        <v>106918</v>
      </c>
      <c r="P1005" s="140">
        <v>101943</v>
      </c>
      <c r="Q1005" s="199">
        <v>96968</v>
      </c>
      <c r="R1005" s="199">
        <v>91993</v>
      </c>
      <c r="S1005" s="199">
        <v>87018</v>
      </c>
      <c r="T1005" s="199">
        <v>82043</v>
      </c>
      <c r="U1005" s="199">
        <v>77068</v>
      </c>
      <c r="V1005" s="199">
        <v>72093</v>
      </c>
      <c r="W1005" s="199">
        <v>67118</v>
      </c>
      <c r="X1005" s="199">
        <v>62143</v>
      </c>
      <c r="Y1005" s="199">
        <v>57168</v>
      </c>
      <c r="Z1005" s="199">
        <v>52193</v>
      </c>
      <c r="AA1005" s="199">
        <v>47218</v>
      </c>
      <c r="AB1005" s="199">
        <v>42243</v>
      </c>
      <c r="AC1005" s="199">
        <f>IFERROR(VLOOKUP('SAP Data'!$C1005,'2021 Balance Sheet'!$B$7:$O$1335,'2021 Balance Sheet'!D$2, FALSE),0)</f>
        <v>37268</v>
      </c>
      <c r="AD1005" s="199">
        <f>IFERROR(VLOOKUP('SAP Data'!$C1005,'2021 Balance Sheet'!$B$7:$O$1335,'2021 Balance Sheet'!E$2, FALSE),0)</f>
        <v>32293</v>
      </c>
      <c r="AE1005" s="199">
        <f>IFERROR(VLOOKUP('SAP Data'!$C1005,'2021 Balance Sheet'!$B$7:$O$1335,'2021 Balance Sheet'!F$2, FALSE),0)</f>
        <v>27318</v>
      </c>
      <c r="AF1005" s="199">
        <f>IFERROR(VLOOKUP('SAP Data'!$C1005,'2021 Balance Sheet'!$B$7:$O$1335,'2021 Balance Sheet'!G$2, FALSE),0)</f>
        <v>22343</v>
      </c>
      <c r="AG1005" s="199">
        <f>IFERROR(VLOOKUP('SAP Data'!$C1005,'2021 Balance Sheet'!$B$7:$O$1335,'2021 Balance Sheet'!H$2, FALSE),0)</f>
        <v>17368</v>
      </c>
      <c r="AH1005" s="199">
        <f>IFERROR(VLOOKUP('SAP Data'!$C1005,'2021 Balance Sheet'!$B$7:$O$1335,'2021 Balance Sheet'!I$2, FALSE),0)</f>
        <v>12393</v>
      </c>
      <c r="AI1005" s="199">
        <f>IFERROR(VLOOKUP('SAP Data'!$C1005,'2021 Balance Sheet'!$B$7:$O$1335,'2021 Balance Sheet'!J$2, FALSE),0)</f>
        <v>7418</v>
      </c>
      <c r="AJ1005" s="199">
        <f>IFERROR(VLOOKUP('SAP Data'!$C1005,'2021 Balance Sheet'!$B$7:$O$1335,'2021 Balance Sheet'!K$2, FALSE),0)</f>
        <v>2443</v>
      </c>
      <c r="AK1005" s="199">
        <f>IFERROR(VLOOKUP('SAP Data'!$C1005,'2021 Balance Sheet'!$B$7:$O$1335,'2021 Balance Sheet'!L$2, FALSE),0)</f>
        <v>0</v>
      </c>
      <c r="AL1005" s="199">
        <f>IFERROR(VLOOKUP('SAP Data'!$C1005,'2021 Balance Sheet'!$B$7:$O$1335,'2021 Balance Sheet'!M$2, FALSE),0)</f>
        <v>0</v>
      </c>
      <c r="AM1005" s="199">
        <f>IFERROR(VLOOKUP('SAP Data'!$C1005,'2021 Balance Sheet'!$B$7:$O$1335,'2021 Balance Sheet'!N$2, FALSE),0)</f>
        <v>0</v>
      </c>
      <c r="AN1005" s="199">
        <f>IFERROR(VLOOKUP('SAP Data'!$C1005,'2021 Balance Sheet'!$B$7:$O$1335,'2021 Balance Sheet'!O$2, FALSE),0)</f>
        <v>0</v>
      </c>
      <c r="AO1005" s="198">
        <f t="shared" si="34"/>
        <v>42243</v>
      </c>
    </row>
    <row r="1006" spans="1:41" ht="15.75" thickBot="1" x14ac:dyDescent="0.3">
      <c r="A1006" s="26" t="str">
        <f t="shared" si="35"/>
        <v>181105</v>
      </c>
      <c r="B1006" s="149" t="s">
        <v>988</v>
      </c>
      <c r="C1006" s="153" t="s">
        <v>2084</v>
      </c>
      <c r="D1006" s="125" t="s">
        <v>4</v>
      </c>
      <c r="E1006" s="139">
        <v>423794.5</v>
      </c>
      <c r="F1006" s="139">
        <v>422307.5</v>
      </c>
      <c r="G1006" s="139">
        <v>420820.5</v>
      </c>
      <c r="H1006" s="139">
        <v>419333.5</v>
      </c>
      <c r="I1006" s="139">
        <v>417846.5</v>
      </c>
      <c r="J1006" s="139">
        <v>416359.5</v>
      </c>
      <c r="K1006" s="139">
        <v>414872.5</v>
      </c>
      <c r="L1006" s="139">
        <v>413385.5</v>
      </c>
      <c r="M1006" s="139">
        <v>411898.5</v>
      </c>
      <c r="N1006" s="139">
        <v>410411.5</v>
      </c>
      <c r="O1006" s="139">
        <v>408924.5</v>
      </c>
      <c r="P1006" s="139">
        <v>407437.5</v>
      </c>
      <c r="Q1006" s="199">
        <v>405950.5</v>
      </c>
      <c r="R1006" s="199">
        <v>404463.5</v>
      </c>
      <c r="S1006" s="199">
        <v>402976.5</v>
      </c>
      <c r="T1006" s="199">
        <v>401489.5</v>
      </c>
      <c r="U1006" s="199">
        <v>400002.5</v>
      </c>
      <c r="V1006" s="199">
        <v>398515.5</v>
      </c>
      <c r="W1006" s="199">
        <v>397028.5</v>
      </c>
      <c r="X1006" s="199">
        <v>395541.5</v>
      </c>
      <c r="Y1006" s="199">
        <v>394054.5</v>
      </c>
      <c r="Z1006" s="199">
        <v>392567.5</v>
      </c>
      <c r="AA1006" s="199">
        <v>391080.5</v>
      </c>
      <c r="AB1006" s="199">
        <v>389593.5</v>
      </c>
      <c r="AC1006" s="199">
        <f>IFERROR(VLOOKUP('SAP Data'!$C1006,'2021 Balance Sheet'!$B$7:$O$1335,'2021 Balance Sheet'!D$2, FALSE),0)</f>
        <v>388106.5</v>
      </c>
      <c r="AD1006" s="199">
        <f>IFERROR(VLOOKUP('SAP Data'!$C1006,'2021 Balance Sheet'!$B$7:$O$1335,'2021 Balance Sheet'!E$2, FALSE),0)</f>
        <v>386619.5</v>
      </c>
      <c r="AE1006" s="199">
        <f>IFERROR(VLOOKUP('SAP Data'!$C1006,'2021 Balance Sheet'!$B$7:$O$1335,'2021 Balance Sheet'!F$2, FALSE),0)</f>
        <v>385132.5</v>
      </c>
      <c r="AF1006" s="199">
        <f>IFERROR(VLOOKUP('SAP Data'!$C1006,'2021 Balance Sheet'!$B$7:$O$1335,'2021 Balance Sheet'!G$2, FALSE),0)</f>
        <v>383645.5</v>
      </c>
      <c r="AG1006" s="199">
        <f>IFERROR(VLOOKUP('SAP Data'!$C1006,'2021 Balance Sheet'!$B$7:$O$1335,'2021 Balance Sheet'!H$2, FALSE),0)</f>
        <v>382158.5</v>
      </c>
      <c r="AH1006" s="199">
        <f>IFERROR(VLOOKUP('SAP Data'!$C1006,'2021 Balance Sheet'!$B$7:$O$1335,'2021 Balance Sheet'!I$2, FALSE),0)</f>
        <v>380671.5</v>
      </c>
      <c r="AI1006" s="199">
        <f>IFERROR(VLOOKUP('SAP Data'!$C1006,'2021 Balance Sheet'!$B$7:$O$1335,'2021 Balance Sheet'!J$2, FALSE),0)</f>
        <v>379184.5</v>
      </c>
      <c r="AJ1006" s="199">
        <f>IFERROR(VLOOKUP('SAP Data'!$C1006,'2021 Balance Sheet'!$B$7:$O$1335,'2021 Balance Sheet'!K$2, FALSE),0)</f>
        <v>377697.5</v>
      </c>
      <c r="AK1006" s="199">
        <f>IFERROR(VLOOKUP('SAP Data'!$C1006,'2021 Balance Sheet'!$B$7:$O$1335,'2021 Balance Sheet'!L$2, FALSE),0)</f>
        <v>376210.5</v>
      </c>
      <c r="AL1006" s="199">
        <f>IFERROR(VLOOKUP('SAP Data'!$C1006,'2021 Balance Sheet'!$B$7:$O$1335,'2021 Balance Sheet'!M$2, FALSE),0)</f>
        <v>374723.5</v>
      </c>
      <c r="AM1006" s="199">
        <f>IFERROR(VLOOKUP('SAP Data'!$C1006,'2021 Balance Sheet'!$B$7:$O$1335,'2021 Balance Sheet'!N$2, FALSE),0)</f>
        <v>373236.5</v>
      </c>
      <c r="AN1006" s="199">
        <f>IFERROR(VLOOKUP('SAP Data'!$C1006,'2021 Balance Sheet'!$B$7:$O$1335,'2021 Balance Sheet'!O$2, FALSE),0)</f>
        <v>371749.5</v>
      </c>
      <c r="AO1006" s="198">
        <f t="shared" si="34"/>
        <v>389593.5</v>
      </c>
    </row>
    <row r="1007" spans="1:41" ht="15.75" thickBot="1" x14ac:dyDescent="0.3">
      <c r="A1007" s="26" t="str">
        <f t="shared" si="35"/>
        <v>181106</v>
      </c>
      <c r="B1007" s="149" t="s">
        <v>989</v>
      </c>
      <c r="C1007" s="153" t="s">
        <v>2085</v>
      </c>
      <c r="D1007" s="125" t="s">
        <v>4</v>
      </c>
      <c r="E1007" s="140">
        <v>290391.74</v>
      </c>
      <c r="F1007" s="140">
        <v>285075.74</v>
      </c>
      <c r="G1007" s="140">
        <v>279759.74</v>
      </c>
      <c r="H1007" s="140">
        <v>274443.74</v>
      </c>
      <c r="I1007" s="140">
        <v>269127.74</v>
      </c>
      <c r="J1007" s="140">
        <v>263811.74</v>
      </c>
      <c r="K1007" s="140">
        <v>258495.74</v>
      </c>
      <c r="L1007" s="140">
        <v>253179.74</v>
      </c>
      <c r="M1007" s="140">
        <v>247863.74</v>
      </c>
      <c r="N1007" s="140">
        <v>242547.74</v>
      </c>
      <c r="O1007" s="140">
        <v>237231.74</v>
      </c>
      <c r="P1007" s="140">
        <v>231915.74</v>
      </c>
      <c r="Q1007" s="199">
        <v>226599.74</v>
      </c>
      <c r="R1007" s="199">
        <v>221283.74</v>
      </c>
      <c r="S1007" s="199">
        <v>215967.74</v>
      </c>
      <c r="T1007" s="199">
        <v>210651.74</v>
      </c>
      <c r="U1007" s="199">
        <v>205335.74</v>
      </c>
      <c r="V1007" s="199">
        <v>200019.74</v>
      </c>
      <c r="W1007" s="199">
        <v>194703.74</v>
      </c>
      <c r="X1007" s="199">
        <v>189387.74</v>
      </c>
      <c r="Y1007" s="199">
        <v>184071.74</v>
      </c>
      <c r="Z1007" s="199">
        <v>178755.74</v>
      </c>
      <c r="AA1007" s="199">
        <v>173439.74</v>
      </c>
      <c r="AB1007" s="199">
        <v>168123.74</v>
      </c>
      <c r="AC1007" s="199">
        <f>IFERROR(VLOOKUP('SAP Data'!$C1007,'2021 Balance Sheet'!$B$7:$O$1335,'2021 Balance Sheet'!D$2, FALSE),0)</f>
        <v>162807.74</v>
      </c>
      <c r="AD1007" s="199">
        <f>IFERROR(VLOOKUP('SAP Data'!$C1007,'2021 Balance Sheet'!$B$7:$O$1335,'2021 Balance Sheet'!E$2, FALSE),0)</f>
        <v>157491.74</v>
      </c>
      <c r="AE1007" s="199">
        <f>IFERROR(VLOOKUP('SAP Data'!$C1007,'2021 Balance Sheet'!$B$7:$O$1335,'2021 Balance Sheet'!F$2, FALSE),0)</f>
        <v>152175.74</v>
      </c>
      <c r="AF1007" s="199">
        <f>IFERROR(VLOOKUP('SAP Data'!$C1007,'2021 Balance Sheet'!$B$7:$O$1335,'2021 Balance Sheet'!G$2, FALSE),0)</f>
        <v>146859.74</v>
      </c>
      <c r="AG1007" s="199">
        <f>IFERROR(VLOOKUP('SAP Data'!$C1007,'2021 Balance Sheet'!$B$7:$O$1335,'2021 Balance Sheet'!H$2, FALSE),0)</f>
        <v>141543.74</v>
      </c>
      <c r="AH1007" s="199">
        <f>IFERROR(VLOOKUP('SAP Data'!$C1007,'2021 Balance Sheet'!$B$7:$O$1335,'2021 Balance Sheet'!I$2, FALSE),0)</f>
        <v>136227.74</v>
      </c>
      <c r="AI1007" s="199">
        <f>IFERROR(VLOOKUP('SAP Data'!$C1007,'2021 Balance Sheet'!$B$7:$O$1335,'2021 Balance Sheet'!J$2, FALSE),0)</f>
        <v>130911.74</v>
      </c>
      <c r="AJ1007" s="199">
        <f>IFERROR(VLOOKUP('SAP Data'!$C1007,'2021 Balance Sheet'!$B$7:$O$1335,'2021 Balance Sheet'!K$2, FALSE),0)</f>
        <v>125595.74</v>
      </c>
      <c r="AK1007" s="199">
        <f>IFERROR(VLOOKUP('SAP Data'!$C1007,'2021 Balance Sheet'!$B$7:$O$1335,'2021 Balance Sheet'!L$2, FALSE),0)</f>
        <v>120279.74</v>
      </c>
      <c r="AL1007" s="199">
        <f>IFERROR(VLOOKUP('SAP Data'!$C1007,'2021 Balance Sheet'!$B$7:$O$1335,'2021 Balance Sheet'!M$2, FALSE),0)</f>
        <v>114963.74</v>
      </c>
      <c r="AM1007" s="199">
        <f>IFERROR(VLOOKUP('SAP Data'!$C1007,'2021 Balance Sheet'!$B$7:$O$1335,'2021 Balance Sheet'!N$2, FALSE),0)</f>
        <v>109647.74</v>
      </c>
      <c r="AN1007" s="199">
        <f>IFERROR(VLOOKUP('SAP Data'!$C1007,'2021 Balance Sheet'!$B$7:$O$1335,'2021 Balance Sheet'!O$2, FALSE),0)</f>
        <v>104331.74</v>
      </c>
      <c r="AO1007" s="198">
        <f t="shared" si="34"/>
        <v>168123.74</v>
      </c>
    </row>
    <row r="1008" spans="1:41" ht="15.75" thickBot="1" x14ac:dyDescent="0.3">
      <c r="A1008" s="26" t="str">
        <f t="shared" si="35"/>
        <v>181107</v>
      </c>
      <c r="B1008" s="149" t="s">
        <v>990</v>
      </c>
      <c r="C1008" s="153" t="s">
        <v>2086</v>
      </c>
      <c r="D1008" s="125" t="s">
        <v>4</v>
      </c>
      <c r="E1008" s="139">
        <v>0</v>
      </c>
      <c r="F1008" s="139">
        <v>0</v>
      </c>
      <c r="G1008" s="139">
        <v>0</v>
      </c>
      <c r="H1008" s="139">
        <v>0</v>
      </c>
      <c r="I1008" s="139">
        <v>0</v>
      </c>
      <c r="J1008" s="139">
        <v>0</v>
      </c>
      <c r="K1008" s="139">
        <v>0</v>
      </c>
      <c r="L1008" s="139">
        <v>0</v>
      </c>
      <c r="M1008" s="139">
        <v>0</v>
      </c>
      <c r="N1008" s="139">
        <v>0</v>
      </c>
      <c r="O1008" s="139">
        <v>0</v>
      </c>
      <c r="P1008" s="139">
        <v>0</v>
      </c>
      <c r="Q1008" s="199">
        <v>0</v>
      </c>
      <c r="R1008" s="199">
        <v>0</v>
      </c>
      <c r="S1008" s="199">
        <v>0</v>
      </c>
      <c r="T1008" s="199">
        <v>0</v>
      </c>
      <c r="U1008" s="199">
        <v>0</v>
      </c>
      <c r="V1008" s="199">
        <v>0</v>
      </c>
      <c r="W1008" s="199">
        <v>0</v>
      </c>
      <c r="X1008" s="199">
        <v>0</v>
      </c>
      <c r="Y1008" s="199">
        <v>0</v>
      </c>
      <c r="Z1008" s="199">
        <v>0</v>
      </c>
      <c r="AA1008" s="199">
        <v>0</v>
      </c>
      <c r="AB1008" s="199">
        <v>0</v>
      </c>
      <c r="AC1008" s="199">
        <f>IFERROR(VLOOKUP('SAP Data'!$C1008,'2021 Balance Sheet'!$B$7:$O$1335,'2021 Balance Sheet'!D$2, FALSE),0)</f>
        <v>0</v>
      </c>
      <c r="AD1008" s="199">
        <f>IFERROR(VLOOKUP('SAP Data'!$C1008,'2021 Balance Sheet'!$B$7:$O$1335,'2021 Balance Sheet'!E$2, FALSE),0)</f>
        <v>0</v>
      </c>
      <c r="AE1008" s="199">
        <f>IFERROR(VLOOKUP('SAP Data'!$C1008,'2021 Balance Sheet'!$B$7:$O$1335,'2021 Balance Sheet'!F$2, FALSE),0)</f>
        <v>0</v>
      </c>
      <c r="AF1008" s="199">
        <f>IFERROR(VLOOKUP('SAP Data'!$C1008,'2021 Balance Sheet'!$B$7:$O$1335,'2021 Balance Sheet'!G$2, FALSE),0)</f>
        <v>0</v>
      </c>
      <c r="AG1008" s="199">
        <f>IFERROR(VLOOKUP('SAP Data'!$C1008,'2021 Balance Sheet'!$B$7:$O$1335,'2021 Balance Sheet'!H$2, FALSE),0)</f>
        <v>0</v>
      </c>
      <c r="AH1008" s="199">
        <f>IFERROR(VLOOKUP('SAP Data'!$C1008,'2021 Balance Sheet'!$B$7:$O$1335,'2021 Balance Sheet'!I$2, FALSE),0)</f>
        <v>0</v>
      </c>
      <c r="AI1008" s="199">
        <f>IFERROR(VLOOKUP('SAP Data'!$C1008,'2021 Balance Sheet'!$B$7:$O$1335,'2021 Balance Sheet'!J$2, FALSE),0)</f>
        <v>0</v>
      </c>
      <c r="AJ1008" s="199">
        <f>IFERROR(VLOOKUP('SAP Data'!$C1008,'2021 Balance Sheet'!$B$7:$O$1335,'2021 Balance Sheet'!K$2, FALSE),0)</f>
        <v>0</v>
      </c>
      <c r="AK1008" s="199">
        <f>IFERROR(VLOOKUP('SAP Data'!$C1008,'2021 Balance Sheet'!$B$7:$O$1335,'2021 Balance Sheet'!L$2, FALSE),0)</f>
        <v>0</v>
      </c>
      <c r="AL1008" s="199">
        <f>IFERROR(VLOOKUP('SAP Data'!$C1008,'2021 Balance Sheet'!$B$7:$O$1335,'2021 Balance Sheet'!M$2, FALSE),0)</f>
        <v>0</v>
      </c>
      <c r="AM1008" s="199">
        <f>IFERROR(VLOOKUP('SAP Data'!$C1008,'2021 Balance Sheet'!$B$7:$O$1335,'2021 Balance Sheet'!N$2, FALSE),0)</f>
        <v>0</v>
      </c>
      <c r="AN1008" s="199">
        <f>IFERROR(VLOOKUP('SAP Data'!$C1008,'2021 Balance Sheet'!$B$7:$O$1335,'2021 Balance Sheet'!O$2, FALSE),0)</f>
        <v>0</v>
      </c>
      <c r="AO1008" s="198">
        <f t="shared" si="34"/>
        <v>0</v>
      </c>
    </row>
    <row r="1009" spans="1:75" ht="15.75" thickBot="1" x14ac:dyDescent="0.3">
      <c r="A1009" s="26" t="str">
        <f t="shared" si="35"/>
        <v>181108</v>
      </c>
      <c r="B1009" s="149" t="s">
        <v>993</v>
      </c>
      <c r="C1009" s="153" t="s">
        <v>3482</v>
      </c>
      <c r="D1009" s="125"/>
      <c r="E1009" s="139"/>
      <c r="F1009" s="139"/>
      <c r="G1009" s="139"/>
      <c r="H1009" s="139"/>
      <c r="I1009" s="139"/>
      <c r="J1009" s="139"/>
      <c r="K1009" s="139"/>
      <c r="L1009" s="139"/>
      <c r="M1009" s="139"/>
      <c r="N1009" s="139"/>
      <c r="O1009" s="139"/>
      <c r="P1009" s="139"/>
      <c r="Q1009" s="199">
        <v>0</v>
      </c>
      <c r="R1009" s="199">
        <v>0</v>
      </c>
      <c r="S1009" s="199">
        <v>0</v>
      </c>
      <c r="T1009" s="199">
        <v>0</v>
      </c>
      <c r="U1009" s="199">
        <v>0</v>
      </c>
      <c r="V1009" s="199">
        <v>0</v>
      </c>
      <c r="W1009" s="199">
        <v>0</v>
      </c>
      <c r="X1009" s="199">
        <v>0</v>
      </c>
      <c r="Y1009" s="199">
        <v>0</v>
      </c>
      <c r="Z1009" s="199">
        <v>0</v>
      </c>
      <c r="AA1009" s="199">
        <v>0</v>
      </c>
      <c r="AB1009" s="199">
        <v>0</v>
      </c>
      <c r="AC1009" s="199">
        <f>IFERROR(VLOOKUP('SAP Data'!$C1009,'2021 Balance Sheet'!$B$7:$O$1335,'2021 Balance Sheet'!D$2, FALSE),0)</f>
        <v>0</v>
      </c>
      <c r="AD1009" s="199">
        <f>IFERROR(VLOOKUP('SAP Data'!$C1009,'2021 Balance Sheet'!$B$7:$O$1335,'2021 Balance Sheet'!E$2, FALSE),0)</f>
        <v>0</v>
      </c>
      <c r="AE1009" s="199">
        <f>IFERROR(VLOOKUP('SAP Data'!$C1009,'2021 Balance Sheet'!$B$7:$O$1335,'2021 Balance Sheet'!F$2, FALSE),0)</f>
        <v>0</v>
      </c>
      <c r="AF1009" s="199">
        <f>IFERROR(VLOOKUP('SAP Data'!$C1009,'2021 Balance Sheet'!$B$7:$O$1335,'2021 Balance Sheet'!G$2, FALSE),0)</f>
        <v>0</v>
      </c>
      <c r="AG1009" s="199">
        <f>IFERROR(VLOOKUP('SAP Data'!$C1009,'2021 Balance Sheet'!$B$7:$O$1335,'2021 Balance Sheet'!H$2, FALSE),0)</f>
        <v>0</v>
      </c>
      <c r="AH1009" s="199">
        <f>IFERROR(VLOOKUP('SAP Data'!$C1009,'2021 Balance Sheet'!$B$7:$O$1335,'2021 Balance Sheet'!I$2, FALSE),0)</f>
        <v>0</v>
      </c>
      <c r="AI1009" s="199">
        <f>IFERROR(VLOOKUP('SAP Data'!$C1009,'2021 Balance Sheet'!$B$7:$O$1335,'2021 Balance Sheet'!J$2, FALSE),0)</f>
        <v>0</v>
      </c>
      <c r="AJ1009" s="199">
        <f>IFERROR(VLOOKUP('SAP Data'!$C1009,'2021 Balance Sheet'!$B$7:$O$1335,'2021 Balance Sheet'!K$2, FALSE),0)</f>
        <v>0</v>
      </c>
      <c r="AK1009" s="199">
        <f>IFERROR(VLOOKUP('SAP Data'!$C1009,'2021 Balance Sheet'!$B$7:$O$1335,'2021 Balance Sheet'!L$2, FALSE),0)</f>
        <v>0</v>
      </c>
      <c r="AL1009" s="199">
        <f>IFERROR(VLOOKUP('SAP Data'!$C1009,'2021 Balance Sheet'!$B$7:$O$1335,'2021 Balance Sheet'!M$2, FALSE),0)</f>
        <v>0</v>
      </c>
      <c r="AM1009" s="199">
        <f>IFERROR(VLOOKUP('SAP Data'!$C1009,'2021 Balance Sheet'!$B$7:$O$1335,'2021 Balance Sheet'!N$2, FALSE),0)</f>
        <v>0</v>
      </c>
      <c r="AN1009" s="199">
        <f>IFERROR(VLOOKUP('SAP Data'!$C1009,'2021 Balance Sheet'!$B$7:$O$1335,'2021 Balance Sheet'!O$2, FALSE),0)</f>
        <v>0</v>
      </c>
      <c r="AO1009" s="198">
        <f t="shared" si="34"/>
        <v>0</v>
      </c>
    </row>
    <row r="1010" spans="1:75" ht="15.75" thickBot="1" x14ac:dyDescent="0.3">
      <c r="A1010" s="26" t="str">
        <f t="shared" si="35"/>
        <v>181109</v>
      </c>
      <c r="B1010" s="149" t="s">
        <v>991</v>
      </c>
      <c r="C1010" s="153" t="s">
        <v>2087</v>
      </c>
      <c r="D1010" s="125" t="s">
        <v>4</v>
      </c>
      <c r="E1010" s="140">
        <v>564126.71</v>
      </c>
      <c r="F1010" s="140">
        <v>562438.71</v>
      </c>
      <c r="G1010" s="140">
        <v>560750.71</v>
      </c>
      <c r="H1010" s="140">
        <v>559062.71</v>
      </c>
      <c r="I1010" s="140">
        <v>557374.71</v>
      </c>
      <c r="J1010" s="140">
        <v>555686.71</v>
      </c>
      <c r="K1010" s="140">
        <v>554006.71</v>
      </c>
      <c r="L1010" s="140">
        <v>552310.71</v>
      </c>
      <c r="M1010" s="140">
        <v>550622.71</v>
      </c>
      <c r="N1010" s="140">
        <v>548934.71</v>
      </c>
      <c r="O1010" s="140">
        <v>547246.71</v>
      </c>
      <c r="P1010" s="140">
        <v>545558.71</v>
      </c>
      <c r="Q1010" s="199">
        <v>543870.71</v>
      </c>
      <c r="R1010" s="199">
        <v>542182.71</v>
      </c>
      <c r="S1010" s="199">
        <v>541558.71</v>
      </c>
      <c r="T1010" s="199">
        <v>539870.71</v>
      </c>
      <c r="U1010" s="199">
        <v>538182.71</v>
      </c>
      <c r="V1010" s="199">
        <v>536494.71</v>
      </c>
      <c r="W1010" s="199">
        <v>534806.71</v>
      </c>
      <c r="X1010" s="199">
        <v>533118.71</v>
      </c>
      <c r="Y1010" s="199">
        <v>531430.71</v>
      </c>
      <c r="Z1010" s="199">
        <v>529742.71</v>
      </c>
      <c r="AA1010" s="199">
        <v>528054.71</v>
      </c>
      <c r="AB1010" s="199">
        <v>526366.71</v>
      </c>
      <c r="AC1010" s="199">
        <f>IFERROR(VLOOKUP('SAP Data'!$C1010,'2021 Balance Sheet'!$B$7:$O$1335,'2021 Balance Sheet'!D$2, FALSE),0)</f>
        <v>524678.71</v>
      </c>
      <c r="AD1010" s="199">
        <f>IFERROR(VLOOKUP('SAP Data'!$C1010,'2021 Balance Sheet'!$B$7:$O$1335,'2021 Balance Sheet'!E$2, FALSE),0)</f>
        <v>522990.71</v>
      </c>
      <c r="AE1010" s="199">
        <f>IFERROR(VLOOKUP('SAP Data'!$C1010,'2021 Balance Sheet'!$B$7:$O$1335,'2021 Balance Sheet'!F$2, FALSE),0)</f>
        <v>521302.71</v>
      </c>
      <c r="AF1010" s="199">
        <f>IFERROR(VLOOKUP('SAP Data'!$C1010,'2021 Balance Sheet'!$B$7:$O$1335,'2021 Balance Sheet'!G$2, FALSE),0)</f>
        <v>519614.71</v>
      </c>
      <c r="AG1010" s="199">
        <f>IFERROR(VLOOKUP('SAP Data'!$C1010,'2021 Balance Sheet'!$B$7:$O$1335,'2021 Balance Sheet'!H$2, FALSE),0)</f>
        <v>517926.71</v>
      </c>
      <c r="AH1010" s="199">
        <f>IFERROR(VLOOKUP('SAP Data'!$C1010,'2021 Balance Sheet'!$B$7:$O$1335,'2021 Balance Sheet'!I$2, FALSE),0)</f>
        <v>516238.71</v>
      </c>
      <c r="AI1010" s="199">
        <f>IFERROR(VLOOKUP('SAP Data'!$C1010,'2021 Balance Sheet'!$B$7:$O$1335,'2021 Balance Sheet'!J$2, FALSE),0)</f>
        <v>514550.71</v>
      </c>
      <c r="AJ1010" s="199">
        <f>IFERROR(VLOOKUP('SAP Data'!$C1010,'2021 Balance Sheet'!$B$7:$O$1335,'2021 Balance Sheet'!K$2, FALSE),0)</f>
        <v>512862.71</v>
      </c>
      <c r="AK1010" s="199">
        <f>IFERROR(VLOOKUP('SAP Data'!$C1010,'2021 Balance Sheet'!$B$7:$O$1335,'2021 Balance Sheet'!L$2, FALSE),0)</f>
        <v>511174.71</v>
      </c>
      <c r="AL1010" s="199">
        <f>IFERROR(VLOOKUP('SAP Data'!$C1010,'2021 Balance Sheet'!$B$7:$O$1335,'2021 Balance Sheet'!M$2, FALSE),0)</f>
        <v>509486.71</v>
      </c>
      <c r="AM1010" s="199">
        <f>IFERROR(VLOOKUP('SAP Data'!$C1010,'2021 Balance Sheet'!$B$7:$O$1335,'2021 Balance Sheet'!N$2, FALSE),0)</f>
        <v>507798.71</v>
      </c>
      <c r="AN1010" s="199">
        <f>IFERROR(VLOOKUP('SAP Data'!$C1010,'2021 Balance Sheet'!$B$7:$O$1335,'2021 Balance Sheet'!O$2, FALSE),0)</f>
        <v>506110.71</v>
      </c>
      <c r="AO1010" s="198">
        <f t="shared" si="34"/>
        <v>526366.71</v>
      </c>
    </row>
    <row r="1011" spans="1:75" ht="15.75" thickBot="1" x14ac:dyDescent="0.3">
      <c r="A1011" s="26" t="str">
        <f t="shared" si="35"/>
        <v>181110</v>
      </c>
      <c r="B1011" s="149" t="s">
        <v>992</v>
      </c>
      <c r="C1011" s="153" t="s">
        <v>2088</v>
      </c>
      <c r="D1011" s="125" t="s">
        <v>4</v>
      </c>
      <c r="E1011" s="139">
        <v>267517.59000000003</v>
      </c>
      <c r="F1011" s="139">
        <v>264930.59000000003</v>
      </c>
      <c r="G1011" s="139">
        <v>262343.59000000003</v>
      </c>
      <c r="H1011" s="139">
        <v>259756.59</v>
      </c>
      <c r="I1011" s="139">
        <v>257169.59</v>
      </c>
      <c r="J1011" s="139">
        <v>254582.59</v>
      </c>
      <c r="K1011" s="139">
        <v>251995.59</v>
      </c>
      <c r="L1011" s="139">
        <v>249408.59</v>
      </c>
      <c r="M1011" s="139">
        <v>246821.59</v>
      </c>
      <c r="N1011" s="139">
        <v>244234.59</v>
      </c>
      <c r="O1011" s="139">
        <v>241647.59</v>
      </c>
      <c r="P1011" s="139">
        <v>239060.59</v>
      </c>
      <c r="Q1011" s="199">
        <v>236473.59</v>
      </c>
      <c r="R1011" s="199">
        <v>233886.59</v>
      </c>
      <c r="S1011" s="199">
        <v>231299.59</v>
      </c>
      <c r="T1011" s="199">
        <v>228712.59</v>
      </c>
      <c r="U1011" s="199">
        <v>226125.59</v>
      </c>
      <c r="V1011" s="199">
        <v>223538.59</v>
      </c>
      <c r="W1011" s="199">
        <v>220951.59</v>
      </c>
      <c r="X1011" s="199">
        <v>218364.59</v>
      </c>
      <c r="Y1011" s="199">
        <v>215777.59</v>
      </c>
      <c r="Z1011" s="199">
        <v>213190.59</v>
      </c>
      <c r="AA1011" s="199">
        <v>210603.59</v>
      </c>
      <c r="AB1011" s="199">
        <v>208016.59</v>
      </c>
      <c r="AC1011" s="199">
        <f>IFERROR(VLOOKUP('SAP Data'!$C1011,'2021 Balance Sheet'!$B$7:$O$1335,'2021 Balance Sheet'!D$2, FALSE),0)</f>
        <v>205429.59</v>
      </c>
      <c r="AD1011" s="199">
        <f>IFERROR(VLOOKUP('SAP Data'!$C1011,'2021 Balance Sheet'!$B$7:$O$1335,'2021 Balance Sheet'!E$2, FALSE),0)</f>
        <v>202842.59</v>
      </c>
      <c r="AE1011" s="199">
        <f>IFERROR(VLOOKUP('SAP Data'!$C1011,'2021 Balance Sheet'!$B$7:$O$1335,'2021 Balance Sheet'!F$2, FALSE),0)</f>
        <v>200255.59</v>
      </c>
      <c r="AF1011" s="199">
        <f>IFERROR(VLOOKUP('SAP Data'!$C1011,'2021 Balance Sheet'!$B$7:$O$1335,'2021 Balance Sheet'!G$2, FALSE),0)</f>
        <v>197668.59</v>
      </c>
      <c r="AG1011" s="199">
        <f>IFERROR(VLOOKUP('SAP Data'!$C1011,'2021 Balance Sheet'!$B$7:$O$1335,'2021 Balance Sheet'!H$2, FALSE),0)</f>
        <v>195081.59</v>
      </c>
      <c r="AH1011" s="199">
        <f>IFERROR(VLOOKUP('SAP Data'!$C1011,'2021 Balance Sheet'!$B$7:$O$1335,'2021 Balance Sheet'!I$2, FALSE),0)</f>
        <v>192494.59</v>
      </c>
      <c r="AI1011" s="199">
        <f>IFERROR(VLOOKUP('SAP Data'!$C1011,'2021 Balance Sheet'!$B$7:$O$1335,'2021 Balance Sheet'!J$2, FALSE),0)</f>
        <v>189907.59</v>
      </c>
      <c r="AJ1011" s="199">
        <f>IFERROR(VLOOKUP('SAP Data'!$C1011,'2021 Balance Sheet'!$B$7:$O$1335,'2021 Balance Sheet'!K$2, FALSE),0)</f>
        <v>187320.59</v>
      </c>
      <c r="AK1011" s="199">
        <f>IFERROR(VLOOKUP('SAP Data'!$C1011,'2021 Balance Sheet'!$B$7:$O$1335,'2021 Balance Sheet'!L$2, FALSE),0)</f>
        <v>184733.59</v>
      </c>
      <c r="AL1011" s="199">
        <f>IFERROR(VLOOKUP('SAP Data'!$C1011,'2021 Balance Sheet'!$B$7:$O$1335,'2021 Balance Sheet'!M$2, FALSE),0)</f>
        <v>182146.59</v>
      </c>
      <c r="AM1011" s="199">
        <f>IFERROR(VLOOKUP('SAP Data'!$C1011,'2021 Balance Sheet'!$B$7:$O$1335,'2021 Balance Sheet'!N$2, FALSE),0)</f>
        <v>179559.59</v>
      </c>
      <c r="AN1011" s="199">
        <f>IFERROR(VLOOKUP('SAP Data'!$C1011,'2021 Balance Sheet'!$B$7:$O$1335,'2021 Balance Sheet'!O$2, FALSE),0)</f>
        <v>176972.59</v>
      </c>
      <c r="AO1011" s="198">
        <f t="shared" si="34"/>
        <v>208016.59</v>
      </c>
    </row>
    <row r="1012" spans="1:75" ht="15.75" thickBot="1" x14ac:dyDescent="0.3">
      <c r="A1012" s="26" t="str">
        <f t="shared" si="35"/>
        <v>181111</v>
      </c>
      <c r="B1012" s="149" t="s">
        <v>993</v>
      </c>
      <c r="C1012" s="153" t="s">
        <v>2089</v>
      </c>
      <c r="D1012" s="125" t="s">
        <v>4</v>
      </c>
      <c r="E1012" s="140">
        <v>397695.73</v>
      </c>
      <c r="F1012" s="140">
        <v>393470.73</v>
      </c>
      <c r="G1012" s="140">
        <v>389245.73</v>
      </c>
      <c r="H1012" s="140">
        <v>385020.73</v>
      </c>
      <c r="I1012" s="140">
        <v>380795.73</v>
      </c>
      <c r="J1012" s="140">
        <v>376570.73</v>
      </c>
      <c r="K1012" s="140">
        <v>372345.73</v>
      </c>
      <c r="L1012" s="140">
        <v>368120.73</v>
      </c>
      <c r="M1012" s="140">
        <v>363895.73</v>
      </c>
      <c r="N1012" s="140">
        <v>359670.73</v>
      </c>
      <c r="O1012" s="140">
        <v>355445.73</v>
      </c>
      <c r="P1012" s="140">
        <v>351220.73</v>
      </c>
      <c r="Q1012" s="199">
        <v>346995.73</v>
      </c>
      <c r="R1012" s="199">
        <v>342770.73</v>
      </c>
      <c r="S1012" s="199">
        <v>338545.73</v>
      </c>
      <c r="T1012" s="199">
        <v>334320.73</v>
      </c>
      <c r="U1012" s="199">
        <v>330095.73</v>
      </c>
      <c r="V1012" s="199">
        <v>325870.73</v>
      </c>
      <c r="W1012" s="199">
        <v>321645.73</v>
      </c>
      <c r="X1012" s="199">
        <v>317420.73</v>
      </c>
      <c r="Y1012" s="199">
        <v>313195.73</v>
      </c>
      <c r="Z1012" s="199">
        <v>308970.73</v>
      </c>
      <c r="AA1012" s="199">
        <v>304745.73</v>
      </c>
      <c r="AB1012" s="199">
        <v>300520.73</v>
      </c>
      <c r="AC1012" s="199">
        <f>IFERROR(VLOOKUP('SAP Data'!$C1012,'2021 Balance Sheet'!$B$7:$O$1335,'2021 Balance Sheet'!D$2, FALSE),0)</f>
        <v>296295.73</v>
      </c>
      <c r="AD1012" s="199">
        <f>IFERROR(VLOOKUP('SAP Data'!$C1012,'2021 Balance Sheet'!$B$7:$O$1335,'2021 Balance Sheet'!E$2, FALSE),0)</f>
        <v>292070.73</v>
      </c>
      <c r="AE1012" s="199">
        <f>IFERROR(VLOOKUP('SAP Data'!$C1012,'2021 Balance Sheet'!$B$7:$O$1335,'2021 Balance Sheet'!F$2, FALSE),0)</f>
        <v>287845.73</v>
      </c>
      <c r="AF1012" s="199">
        <f>IFERROR(VLOOKUP('SAP Data'!$C1012,'2021 Balance Sheet'!$B$7:$O$1335,'2021 Balance Sheet'!G$2, FALSE),0)</f>
        <v>283620.73</v>
      </c>
      <c r="AG1012" s="199">
        <f>IFERROR(VLOOKUP('SAP Data'!$C1012,'2021 Balance Sheet'!$B$7:$O$1335,'2021 Balance Sheet'!H$2, FALSE),0)</f>
        <v>279395.73</v>
      </c>
      <c r="AH1012" s="199">
        <f>IFERROR(VLOOKUP('SAP Data'!$C1012,'2021 Balance Sheet'!$B$7:$O$1335,'2021 Balance Sheet'!I$2, FALSE),0)</f>
        <v>275170.73</v>
      </c>
      <c r="AI1012" s="199">
        <f>IFERROR(VLOOKUP('SAP Data'!$C1012,'2021 Balance Sheet'!$B$7:$O$1335,'2021 Balance Sheet'!J$2, FALSE),0)</f>
        <v>270945.73</v>
      </c>
      <c r="AJ1012" s="199">
        <f>IFERROR(VLOOKUP('SAP Data'!$C1012,'2021 Balance Sheet'!$B$7:$O$1335,'2021 Balance Sheet'!K$2, FALSE),0)</f>
        <v>266720.73</v>
      </c>
      <c r="AK1012" s="199">
        <f>IFERROR(VLOOKUP('SAP Data'!$C1012,'2021 Balance Sheet'!$B$7:$O$1335,'2021 Balance Sheet'!L$2, FALSE),0)</f>
        <v>262495.73</v>
      </c>
      <c r="AL1012" s="199">
        <f>IFERROR(VLOOKUP('SAP Data'!$C1012,'2021 Balance Sheet'!$B$7:$O$1335,'2021 Balance Sheet'!M$2, FALSE),0)</f>
        <v>258270.73</v>
      </c>
      <c r="AM1012" s="199">
        <f>IFERROR(VLOOKUP('SAP Data'!$C1012,'2021 Balance Sheet'!$B$7:$O$1335,'2021 Balance Sheet'!N$2, FALSE),0)</f>
        <v>254045.73</v>
      </c>
      <c r="AN1012" s="199">
        <f>IFERROR(VLOOKUP('SAP Data'!$C1012,'2021 Balance Sheet'!$B$7:$O$1335,'2021 Balance Sheet'!O$2, FALSE),0)</f>
        <v>249820.73</v>
      </c>
      <c r="AO1012" s="198">
        <f t="shared" si="34"/>
        <v>300520.73</v>
      </c>
    </row>
    <row r="1013" spans="1:75" ht="15.75" thickBot="1" x14ac:dyDescent="0.3">
      <c r="A1013" s="26" t="str">
        <f t="shared" si="35"/>
        <v>181112</v>
      </c>
      <c r="B1013" s="149" t="s">
        <v>994</v>
      </c>
      <c r="C1013" s="153" t="s">
        <v>2090</v>
      </c>
      <c r="D1013" s="125" t="s">
        <v>4</v>
      </c>
      <c r="E1013" s="139">
        <v>889226.3</v>
      </c>
      <c r="F1013" s="139">
        <v>886637.3</v>
      </c>
      <c r="G1013" s="139">
        <v>884048.3</v>
      </c>
      <c r="H1013" s="139">
        <v>881459.3</v>
      </c>
      <c r="I1013" s="139">
        <v>878870.3</v>
      </c>
      <c r="J1013" s="139">
        <v>876281.3</v>
      </c>
      <c r="K1013" s="139">
        <v>873692.3</v>
      </c>
      <c r="L1013" s="139">
        <v>871103.3</v>
      </c>
      <c r="M1013" s="139">
        <v>868514.3</v>
      </c>
      <c r="N1013" s="139">
        <v>865925.3</v>
      </c>
      <c r="O1013" s="139">
        <v>863336.3</v>
      </c>
      <c r="P1013" s="139">
        <v>860747.3</v>
      </c>
      <c r="Q1013" s="199">
        <v>858158.3</v>
      </c>
      <c r="R1013" s="199">
        <v>855569.3</v>
      </c>
      <c r="S1013" s="199">
        <v>852980.3</v>
      </c>
      <c r="T1013" s="199">
        <v>850391.3</v>
      </c>
      <c r="U1013" s="199">
        <v>847802.3</v>
      </c>
      <c r="V1013" s="199">
        <v>845213.3</v>
      </c>
      <c r="W1013" s="199">
        <v>842624.3</v>
      </c>
      <c r="X1013" s="199">
        <v>840035.3</v>
      </c>
      <c r="Y1013" s="199">
        <v>837446.3</v>
      </c>
      <c r="Z1013" s="199">
        <v>834857.3</v>
      </c>
      <c r="AA1013" s="199">
        <v>832268.3</v>
      </c>
      <c r="AB1013" s="199">
        <v>829679.3</v>
      </c>
      <c r="AC1013" s="199">
        <f>IFERROR(VLOOKUP('SAP Data'!$C1013,'2021 Balance Sheet'!$B$7:$O$1335,'2021 Balance Sheet'!D$2, FALSE),0)</f>
        <v>827090.3</v>
      </c>
      <c r="AD1013" s="199">
        <f>IFERROR(VLOOKUP('SAP Data'!$C1013,'2021 Balance Sheet'!$B$7:$O$1335,'2021 Balance Sheet'!E$2, FALSE),0)</f>
        <v>824501.3</v>
      </c>
      <c r="AE1013" s="199">
        <f>IFERROR(VLOOKUP('SAP Data'!$C1013,'2021 Balance Sheet'!$B$7:$O$1335,'2021 Balance Sheet'!F$2, FALSE),0)</f>
        <v>821912.3</v>
      </c>
      <c r="AF1013" s="199">
        <f>IFERROR(VLOOKUP('SAP Data'!$C1013,'2021 Balance Sheet'!$B$7:$O$1335,'2021 Balance Sheet'!G$2, FALSE),0)</f>
        <v>819323.3</v>
      </c>
      <c r="AG1013" s="199">
        <f>IFERROR(VLOOKUP('SAP Data'!$C1013,'2021 Balance Sheet'!$B$7:$O$1335,'2021 Balance Sheet'!H$2, FALSE),0)</f>
        <v>816734.3</v>
      </c>
      <c r="AH1013" s="199">
        <f>IFERROR(VLOOKUP('SAP Data'!$C1013,'2021 Balance Sheet'!$B$7:$O$1335,'2021 Balance Sheet'!I$2, FALSE),0)</f>
        <v>814145.3</v>
      </c>
      <c r="AI1013" s="199">
        <f>IFERROR(VLOOKUP('SAP Data'!$C1013,'2021 Balance Sheet'!$B$7:$O$1335,'2021 Balance Sheet'!J$2, FALSE),0)</f>
        <v>811556.3</v>
      </c>
      <c r="AJ1013" s="199">
        <f>IFERROR(VLOOKUP('SAP Data'!$C1013,'2021 Balance Sheet'!$B$7:$O$1335,'2021 Balance Sheet'!K$2, FALSE),0)</f>
        <v>808967.3</v>
      </c>
      <c r="AK1013" s="199">
        <f>IFERROR(VLOOKUP('SAP Data'!$C1013,'2021 Balance Sheet'!$B$7:$O$1335,'2021 Balance Sheet'!L$2, FALSE),0)</f>
        <v>806378.3</v>
      </c>
      <c r="AL1013" s="199">
        <f>IFERROR(VLOOKUP('SAP Data'!$C1013,'2021 Balance Sheet'!$B$7:$O$1335,'2021 Balance Sheet'!M$2, FALSE),0)</f>
        <v>803789.3</v>
      </c>
      <c r="AM1013" s="199">
        <f>IFERROR(VLOOKUP('SAP Data'!$C1013,'2021 Balance Sheet'!$B$7:$O$1335,'2021 Balance Sheet'!N$2, FALSE),0)</f>
        <v>801200.3</v>
      </c>
      <c r="AN1013" s="199">
        <f>IFERROR(VLOOKUP('SAP Data'!$C1013,'2021 Balance Sheet'!$B$7:$O$1335,'2021 Balance Sheet'!O$2, FALSE),0)</f>
        <v>798611.3</v>
      </c>
      <c r="AO1013" s="198">
        <f t="shared" si="34"/>
        <v>829679.3</v>
      </c>
    </row>
    <row r="1014" spans="1:75" ht="15.75" thickBot="1" x14ac:dyDescent="0.3">
      <c r="A1014" s="26" t="str">
        <f t="shared" si="35"/>
        <v>181113</v>
      </c>
      <c r="B1014" s="149" t="s">
        <v>2091</v>
      </c>
      <c r="C1014" s="153" t="s">
        <v>2092</v>
      </c>
      <c r="D1014" s="125" t="s">
        <v>4</v>
      </c>
      <c r="E1014" s="140">
        <v>308997.69</v>
      </c>
      <c r="F1014" s="140">
        <v>308128.69</v>
      </c>
      <c r="G1014" s="140">
        <v>307259.69</v>
      </c>
      <c r="H1014" s="140">
        <v>306390.69</v>
      </c>
      <c r="I1014" s="140">
        <v>305521.69</v>
      </c>
      <c r="J1014" s="140">
        <v>304652.69</v>
      </c>
      <c r="K1014" s="140">
        <v>303783.69</v>
      </c>
      <c r="L1014" s="140">
        <v>302914.69</v>
      </c>
      <c r="M1014" s="140">
        <v>302045.69</v>
      </c>
      <c r="N1014" s="140">
        <v>301176.69</v>
      </c>
      <c r="O1014" s="140">
        <v>300307.69</v>
      </c>
      <c r="P1014" s="140">
        <v>299438.69</v>
      </c>
      <c r="Q1014" s="199">
        <v>298569.69</v>
      </c>
      <c r="R1014" s="199">
        <v>297700.69</v>
      </c>
      <c r="S1014" s="199">
        <v>296831.69</v>
      </c>
      <c r="T1014" s="199">
        <v>295962.69</v>
      </c>
      <c r="U1014" s="199">
        <v>295093.69</v>
      </c>
      <c r="V1014" s="199">
        <v>294224.69</v>
      </c>
      <c r="W1014" s="199">
        <v>293355.69</v>
      </c>
      <c r="X1014" s="199">
        <v>292486.69</v>
      </c>
      <c r="Y1014" s="199">
        <v>291617.69</v>
      </c>
      <c r="Z1014" s="199">
        <v>290748.69</v>
      </c>
      <c r="AA1014" s="199">
        <v>289879.69</v>
      </c>
      <c r="AB1014" s="199">
        <v>289010.69</v>
      </c>
      <c r="AC1014" s="199">
        <f>IFERROR(VLOOKUP('SAP Data'!$C1014,'2021 Balance Sheet'!$B$7:$O$1335,'2021 Balance Sheet'!D$2, FALSE),0)</f>
        <v>288141.69</v>
      </c>
      <c r="AD1014" s="199">
        <f>IFERROR(VLOOKUP('SAP Data'!$C1014,'2021 Balance Sheet'!$B$7:$O$1335,'2021 Balance Sheet'!E$2, FALSE),0)</f>
        <v>287272.69</v>
      </c>
      <c r="AE1014" s="199">
        <f>IFERROR(VLOOKUP('SAP Data'!$C1014,'2021 Balance Sheet'!$B$7:$O$1335,'2021 Balance Sheet'!F$2, FALSE),0)</f>
        <v>286403.69</v>
      </c>
      <c r="AF1014" s="199">
        <f>IFERROR(VLOOKUP('SAP Data'!$C1014,'2021 Balance Sheet'!$B$7:$O$1335,'2021 Balance Sheet'!G$2, FALSE),0)</f>
        <v>285534.69</v>
      </c>
      <c r="AG1014" s="199">
        <f>IFERROR(VLOOKUP('SAP Data'!$C1014,'2021 Balance Sheet'!$B$7:$O$1335,'2021 Balance Sheet'!H$2, FALSE),0)</f>
        <v>284665.69</v>
      </c>
      <c r="AH1014" s="199">
        <f>IFERROR(VLOOKUP('SAP Data'!$C1014,'2021 Balance Sheet'!$B$7:$O$1335,'2021 Balance Sheet'!I$2, FALSE),0)</f>
        <v>283796.69</v>
      </c>
      <c r="AI1014" s="199">
        <f>IFERROR(VLOOKUP('SAP Data'!$C1014,'2021 Balance Sheet'!$B$7:$O$1335,'2021 Balance Sheet'!J$2, FALSE),0)</f>
        <v>282927.69</v>
      </c>
      <c r="AJ1014" s="199">
        <f>IFERROR(VLOOKUP('SAP Data'!$C1014,'2021 Balance Sheet'!$B$7:$O$1335,'2021 Balance Sheet'!K$2, FALSE),0)</f>
        <v>282058.69</v>
      </c>
      <c r="AK1014" s="199">
        <f>IFERROR(VLOOKUP('SAP Data'!$C1014,'2021 Balance Sheet'!$B$7:$O$1335,'2021 Balance Sheet'!L$2, FALSE),0)</f>
        <v>281189.69</v>
      </c>
      <c r="AL1014" s="199">
        <f>IFERROR(VLOOKUP('SAP Data'!$C1014,'2021 Balance Sheet'!$B$7:$O$1335,'2021 Balance Sheet'!M$2, FALSE),0)</f>
        <v>280320.69</v>
      </c>
      <c r="AM1014" s="199">
        <f>IFERROR(VLOOKUP('SAP Data'!$C1014,'2021 Balance Sheet'!$B$7:$O$1335,'2021 Balance Sheet'!N$2, FALSE),0)</f>
        <v>279451.69</v>
      </c>
      <c r="AN1014" s="199">
        <f>IFERROR(VLOOKUP('SAP Data'!$C1014,'2021 Balance Sheet'!$B$7:$O$1335,'2021 Balance Sheet'!O$2, FALSE),0)</f>
        <v>278582.69</v>
      </c>
      <c r="AO1014" s="198">
        <f t="shared" si="34"/>
        <v>289010.69</v>
      </c>
    </row>
    <row r="1015" spans="1:75" ht="15.75" thickBot="1" x14ac:dyDescent="0.3">
      <c r="A1015" s="26" t="str">
        <f t="shared" si="35"/>
        <v>181114</v>
      </c>
      <c r="B1015" s="149" t="s">
        <v>2863</v>
      </c>
      <c r="C1015" s="153" t="s">
        <v>2864</v>
      </c>
      <c r="D1015" s="125" t="s">
        <v>4</v>
      </c>
      <c r="E1015" s="139"/>
      <c r="F1015" s="139"/>
      <c r="G1015" s="139"/>
      <c r="H1015" s="139">
        <v>0</v>
      </c>
      <c r="I1015" s="139">
        <v>0</v>
      </c>
      <c r="J1015" s="139">
        <v>1045911.53</v>
      </c>
      <c r="K1015" s="139">
        <v>1086371.69</v>
      </c>
      <c r="L1015" s="139">
        <v>1083706.71</v>
      </c>
      <c r="M1015" s="139">
        <v>1080435.17</v>
      </c>
      <c r="N1015" s="139">
        <v>1077404.17</v>
      </c>
      <c r="O1015" s="139">
        <v>1074952.82</v>
      </c>
      <c r="P1015" s="139">
        <v>1071721.58</v>
      </c>
      <c r="Q1015" s="199">
        <v>1068689.6399999999</v>
      </c>
      <c r="R1015" s="199">
        <v>1065657.7</v>
      </c>
      <c r="S1015" s="199">
        <v>1063036.55</v>
      </c>
      <c r="T1015" s="199">
        <v>1060003.6100000001</v>
      </c>
      <c r="U1015" s="199">
        <v>1056970.67</v>
      </c>
      <c r="V1015" s="199">
        <v>1053937.73</v>
      </c>
      <c r="W1015" s="199">
        <v>1050904.79</v>
      </c>
      <c r="X1015" s="199">
        <v>1047871.85</v>
      </c>
      <c r="Y1015" s="199">
        <v>1044838.91</v>
      </c>
      <c r="Z1015" s="199">
        <v>1041805.97</v>
      </c>
      <c r="AA1015" s="199">
        <v>1038773.03</v>
      </c>
      <c r="AB1015" s="199">
        <v>1035740.09</v>
      </c>
      <c r="AC1015" s="199">
        <f>IFERROR(VLOOKUP('SAP Data'!$C1015,'2021 Balance Sheet'!$B$7:$O$1335,'2021 Balance Sheet'!D$2, FALSE),0)</f>
        <v>1032707.15</v>
      </c>
      <c r="AD1015" s="199">
        <f>IFERROR(VLOOKUP('SAP Data'!$C1015,'2021 Balance Sheet'!$B$7:$O$1335,'2021 Balance Sheet'!E$2, FALSE),0)</f>
        <v>1029674.21</v>
      </c>
      <c r="AE1015" s="199">
        <f>IFERROR(VLOOKUP('SAP Data'!$C1015,'2021 Balance Sheet'!$B$7:$O$1335,'2021 Balance Sheet'!F$2, FALSE),0)</f>
        <v>1026641.27</v>
      </c>
      <c r="AF1015" s="199">
        <f>IFERROR(VLOOKUP('SAP Data'!$C1015,'2021 Balance Sheet'!$B$7:$O$1335,'2021 Balance Sheet'!G$2, FALSE),0)</f>
        <v>1023608.33</v>
      </c>
      <c r="AG1015" s="199">
        <f>IFERROR(VLOOKUP('SAP Data'!$C1015,'2021 Balance Sheet'!$B$7:$O$1335,'2021 Balance Sheet'!H$2, FALSE),0)</f>
        <v>1020575.39</v>
      </c>
      <c r="AH1015" s="199">
        <f>IFERROR(VLOOKUP('SAP Data'!$C1015,'2021 Balance Sheet'!$B$7:$O$1335,'2021 Balance Sheet'!I$2, FALSE),0)</f>
        <v>1017542.45</v>
      </c>
      <c r="AI1015" s="199">
        <f>IFERROR(VLOOKUP('SAP Data'!$C1015,'2021 Balance Sheet'!$B$7:$O$1335,'2021 Balance Sheet'!J$2, FALSE),0)</f>
        <v>1014509.51</v>
      </c>
      <c r="AJ1015" s="199">
        <f>IFERROR(VLOOKUP('SAP Data'!$C1015,'2021 Balance Sheet'!$B$7:$O$1335,'2021 Balance Sheet'!K$2, FALSE),0)</f>
        <v>1011476.57</v>
      </c>
      <c r="AK1015" s="199">
        <f>IFERROR(VLOOKUP('SAP Data'!$C1015,'2021 Balance Sheet'!$B$7:$O$1335,'2021 Balance Sheet'!L$2, FALSE),0)</f>
        <v>1008443.63</v>
      </c>
      <c r="AL1015" s="199">
        <f>IFERROR(VLOOKUP('SAP Data'!$C1015,'2021 Balance Sheet'!$B$7:$O$1335,'2021 Balance Sheet'!M$2, FALSE),0)</f>
        <v>1005410.69</v>
      </c>
      <c r="AM1015" s="199">
        <f>IFERROR(VLOOKUP('SAP Data'!$C1015,'2021 Balance Sheet'!$B$7:$O$1335,'2021 Balance Sheet'!N$2, FALSE),0)</f>
        <v>1002377.75</v>
      </c>
      <c r="AN1015" s="199">
        <f>IFERROR(VLOOKUP('SAP Data'!$C1015,'2021 Balance Sheet'!$B$7:$O$1335,'2021 Balance Sheet'!O$2, FALSE),0)</f>
        <v>999344.81</v>
      </c>
      <c r="AO1015" s="198">
        <f t="shared" si="34"/>
        <v>1035740.09</v>
      </c>
    </row>
    <row r="1016" spans="1:75" ht="15.75" thickBot="1" x14ac:dyDescent="0.3">
      <c r="A1016" s="26" t="str">
        <f t="shared" si="35"/>
        <v>181115</v>
      </c>
      <c r="B1016" s="149" t="s">
        <v>2865</v>
      </c>
      <c r="C1016" s="153" t="s">
        <v>2866</v>
      </c>
      <c r="D1016" s="125" t="s">
        <v>4</v>
      </c>
      <c r="E1016" s="140"/>
      <c r="F1016" s="140"/>
      <c r="G1016" s="140"/>
      <c r="H1016" s="140">
        <v>0</v>
      </c>
      <c r="I1016" s="140">
        <v>0</v>
      </c>
      <c r="J1016" s="140">
        <v>542780.43999999994</v>
      </c>
      <c r="K1016" s="140">
        <v>561402.99</v>
      </c>
      <c r="L1016" s="140">
        <v>556630.18000000005</v>
      </c>
      <c r="M1016" s="140">
        <v>551892.18000000005</v>
      </c>
      <c r="N1016" s="140">
        <v>547154.18000000005</v>
      </c>
      <c r="O1016" s="140">
        <v>542416.18000000005</v>
      </c>
      <c r="P1016" s="140">
        <v>537887.63</v>
      </c>
      <c r="Q1016" s="199">
        <v>533147.78</v>
      </c>
      <c r="R1016" s="199">
        <v>528407.93000000005</v>
      </c>
      <c r="S1016" s="199">
        <v>523896.29</v>
      </c>
      <c r="T1016" s="199">
        <v>519151.44</v>
      </c>
      <c r="U1016" s="199">
        <v>514406.59</v>
      </c>
      <c r="V1016" s="199">
        <v>509661.74</v>
      </c>
      <c r="W1016" s="199">
        <v>504916.89</v>
      </c>
      <c r="X1016" s="199">
        <v>500172.04</v>
      </c>
      <c r="Y1016" s="199">
        <v>495427.19</v>
      </c>
      <c r="Z1016" s="199">
        <v>490682.34</v>
      </c>
      <c r="AA1016" s="199">
        <v>485937.49</v>
      </c>
      <c r="AB1016" s="199">
        <v>481192.64</v>
      </c>
      <c r="AC1016" s="199">
        <f>IFERROR(VLOOKUP('SAP Data'!$C1016,'2021 Balance Sheet'!$B$7:$O$1335,'2021 Balance Sheet'!D$2, FALSE),0)</f>
        <v>476447.79</v>
      </c>
      <c r="AD1016" s="199">
        <f>IFERROR(VLOOKUP('SAP Data'!$C1016,'2021 Balance Sheet'!$B$7:$O$1335,'2021 Balance Sheet'!E$2, FALSE),0)</f>
        <v>471702.94</v>
      </c>
      <c r="AE1016" s="199">
        <f>IFERROR(VLOOKUP('SAP Data'!$C1016,'2021 Balance Sheet'!$B$7:$O$1335,'2021 Balance Sheet'!F$2, FALSE),0)</f>
        <v>466958.09</v>
      </c>
      <c r="AF1016" s="199">
        <f>IFERROR(VLOOKUP('SAP Data'!$C1016,'2021 Balance Sheet'!$B$7:$O$1335,'2021 Balance Sheet'!G$2, FALSE),0)</f>
        <v>462213.24</v>
      </c>
      <c r="AG1016" s="199">
        <f>IFERROR(VLOOKUP('SAP Data'!$C1016,'2021 Balance Sheet'!$B$7:$O$1335,'2021 Balance Sheet'!H$2, FALSE),0)</f>
        <v>457468.39</v>
      </c>
      <c r="AH1016" s="199">
        <f>IFERROR(VLOOKUP('SAP Data'!$C1016,'2021 Balance Sheet'!$B$7:$O$1335,'2021 Balance Sheet'!I$2, FALSE),0)</f>
        <v>452723.54</v>
      </c>
      <c r="AI1016" s="199">
        <f>IFERROR(VLOOKUP('SAP Data'!$C1016,'2021 Balance Sheet'!$B$7:$O$1335,'2021 Balance Sheet'!J$2, FALSE),0)</f>
        <v>447978.69</v>
      </c>
      <c r="AJ1016" s="199">
        <f>IFERROR(VLOOKUP('SAP Data'!$C1016,'2021 Balance Sheet'!$B$7:$O$1335,'2021 Balance Sheet'!K$2, FALSE),0)</f>
        <v>443233.84</v>
      </c>
      <c r="AK1016" s="199">
        <f>IFERROR(VLOOKUP('SAP Data'!$C1016,'2021 Balance Sheet'!$B$7:$O$1335,'2021 Balance Sheet'!L$2, FALSE),0)</f>
        <v>438488.99</v>
      </c>
      <c r="AL1016" s="199">
        <f>IFERROR(VLOOKUP('SAP Data'!$C1016,'2021 Balance Sheet'!$B$7:$O$1335,'2021 Balance Sheet'!M$2, FALSE),0)</f>
        <v>433744.14</v>
      </c>
      <c r="AM1016" s="199">
        <f>IFERROR(VLOOKUP('SAP Data'!$C1016,'2021 Balance Sheet'!$B$7:$O$1335,'2021 Balance Sheet'!N$2, FALSE),0)</f>
        <v>428999.29</v>
      </c>
      <c r="AN1016" s="199">
        <f>IFERROR(VLOOKUP('SAP Data'!$C1016,'2021 Balance Sheet'!$B$7:$O$1335,'2021 Balance Sheet'!O$2, FALSE),0)</f>
        <v>424254.44</v>
      </c>
      <c r="AO1016" s="198">
        <f t="shared" si="34"/>
        <v>481192.64</v>
      </c>
    </row>
    <row r="1017" spans="1:75" ht="15.75" thickBot="1" x14ac:dyDescent="0.3">
      <c r="A1017" s="26" t="str">
        <f t="shared" si="35"/>
        <v>181116</v>
      </c>
      <c r="B1017" s="149" t="s">
        <v>3483</v>
      </c>
      <c r="C1017" s="153" t="s">
        <v>3484</v>
      </c>
      <c r="D1017" s="125"/>
      <c r="E1017" s="140"/>
      <c r="F1017" s="140"/>
      <c r="G1017" s="140"/>
      <c r="H1017" s="140"/>
      <c r="I1017" s="140"/>
      <c r="J1017" s="140"/>
      <c r="K1017" s="140"/>
      <c r="L1017" s="140"/>
      <c r="M1017" s="140"/>
      <c r="N1017" s="140"/>
      <c r="O1017" s="140"/>
      <c r="P1017" s="140"/>
      <c r="Q1017" s="199">
        <v>0</v>
      </c>
      <c r="R1017" s="199">
        <v>0</v>
      </c>
      <c r="S1017" s="199">
        <v>2212688.92</v>
      </c>
      <c r="T1017" s="199">
        <v>2410850.14</v>
      </c>
      <c r="U1017" s="199">
        <v>2404611.14</v>
      </c>
      <c r="V1017" s="199">
        <v>2405178.14</v>
      </c>
      <c r="W1017" s="199">
        <v>2393627.14</v>
      </c>
      <c r="X1017" s="199">
        <v>2386893.14</v>
      </c>
      <c r="Y1017" s="199">
        <v>2388450.14</v>
      </c>
      <c r="Z1017" s="199">
        <v>2381716.14</v>
      </c>
      <c r="AA1017" s="199">
        <v>2378976.64</v>
      </c>
      <c r="AB1017" s="199">
        <v>2372638.64</v>
      </c>
      <c r="AC1017" s="199">
        <f>IFERROR(VLOOKUP('SAP Data'!$C1017,'2021 Balance Sheet'!$B$7:$O$1335,'2021 Balance Sheet'!D$2, FALSE),0)</f>
        <v>2368802.64</v>
      </c>
      <c r="AD1017" s="199">
        <f>IFERROR(VLOOKUP('SAP Data'!$C1017,'2021 Balance Sheet'!$B$7:$O$1335,'2021 Balance Sheet'!E$2, FALSE),0)</f>
        <v>2362068.64</v>
      </c>
      <c r="AE1017" s="199">
        <f>IFERROR(VLOOKUP('SAP Data'!$C1017,'2021 Balance Sheet'!$B$7:$O$1335,'2021 Balance Sheet'!F$2, FALSE),0)</f>
        <v>2355334.64</v>
      </c>
      <c r="AF1017" s="199">
        <f>IFERROR(VLOOKUP('SAP Data'!$C1017,'2021 Balance Sheet'!$B$7:$O$1335,'2021 Balance Sheet'!G$2, FALSE),0)</f>
        <v>2348600.64</v>
      </c>
      <c r="AG1017" s="199">
        <f>IFERROR(VLOOKUP('SAP Data'!$C1017,'2021 Balance Sheet'!$B$7:$O$1335,'2021 Balance Sheet'!H$2, FALSE),0)</f>
        <v>2349822.64</v>
      </c>
      <c r="AH1017" s="199">
        <f>IFERROR(VLOOKUP('SAP Data'!$C1017,'2021 Balance Sheet'!$B$7:$O$1335,'2021 Balance Sheet'!I$2, FALSE),0)</f>
        <v>2341998.64</v>
      </c>
      <c r="AI1017" s="199">
        <f>IFERROR(VLOOKUP('SAP Data'!$C1017,'2021 Balance Sheet'!$B$7:$O$1335,'2021 Balance Sheet'!J$2, FALSE),0)</f>
        <v>2344333.14</v>
      </c>
      <c r="AJ1017" s="199">
        <f>IFERROR(VLOOKUP('SAP Data'!$C1017,'2021 Balance Sheet'!$B$7:$O$1335,'2021 Balance Sheet'!K$2, FALSE),0)</f>
        <v>2345153.64</v>
      </c>
      <c r="AK1017" s="199">
        <f>IFERROR(VLOOKUP('SAP Data'!$C1017,'2021 Balance Sheet'!$B$7:$O$1335,'2021 Balance Sheet'!L$2, FALSE),0)</f>
        <v>2340367.64</v>
      </c>
      <c r="AL1017" s="199">
        <f>IFERROR(VLOOKUP('SAP Data'!$C1017,'2021 Balance Sheet'!$B$7:$O$1335,'2021 Balance Sheet'!M$2, FALSE),0)</f>
        <v>2344053.64</v>
      </c>
      <c r="AM1017" s="199">
        <f>IFERROR(VLOOKUP('SAP Data'!$C1017,'2021 Balance Sheet'!$B$7:$O$1335,'2021 Balance Sheet'!N$2, FALSE),0)</f>
        <v>2301154.64</v>
      </c>
      <c r="AN1017" s="199">
        <f>IFERROR(VLOOKUP('SAP Data'!$C1017,'2021 Balance Sheet'!$B$7:$O$1335,'2021 Balance Sheet'!O$2, FALSE),0)</f>
        <v>2294376.64</v>
      </c>
      <c r="AO1017" s="198">
        <f t="shared" si="34"/>
        <v>2372638.64</v>
      </c>
    </row>
    <row r="1018" spans="1:75" s="135" customFormat="1" ht="15.75" thickBot="1" x14ac:dyDescent="0.3">
      <c r="A1018" s="26" t="str">
        <f t="shared" si="35"/>
        <v>181117</v>
      </c>
      <c r="B1018" s="431" t="s">
        <v>4262</v>
      </c>
      <c r="C1018" s="434" t="s">
        <v>4250</v>
      </c>
      <c r="D1018" s="125"/>
      <c r="E1018" s="140"/>
      <c r="F1018" s="140"/>
      <c r="G1018" s="140"/>
      <c r="H1018" s="140"/>
      <c r="I1018" s="140"/>
      <c r="J1018" s="140"/>
      <c r="K1018" s="140"/>
      <c r="L1018" s="140"/>
      <c r="M1018" s="140"/>
      <c r="N1018" s="140"/>
      <c r="O1018" s="140"/>
      <c r="P1018" s="140"/>
      <c r="Q1018" s="199"/>
      <c r="R1018" s="199"/>
      <c r="S1018" s="199"/>
      <c r="T1018" s="199"/>
      <c r="U1018" s="199"/>
      <c r="V1018" s="199"/>
      <c r="W1018" s="199"/>
      <c r="X1018" s="199"/>
      <c r="Y1018" s="199"/>
      <c r="Z1018" s="199"/>
      <c r="AA1018" s="199"/>
      <c r="AB1018" s="199"/>
      <c r="AC1018" s="199">
        <f>IFERROR(VLOOKUP('SAP Data'!$C1018,'2021 Balance Sheet'!$B$7:$O$1335,'2021 Balance Sheet'!D$2, FALSE),0)</f>
        <v>0</v>
      </c>
      <c r="AD1018" s="199">
        <f>IFERROR(VLOOKUP('SAP Data'!$C1018,'2021 Balance Sheet'!$B$7:$O$1335,'2021 Balance Sheet'!E$2, FALSE),0)</f>
        <v>0</v>
      </c>
      <c r="AE1018" s="199">
        <f>IFERROR(VLOOKUP('SAP Data'!$C1018,'2021 Balance Sheet'!$B$7:$O$1335,'2021 Balance Sheet'!F$2, FALSE),0)</f>
        <v>0</v>
      </c>
      <c r="AF1018" s="199">
        <f>IFERROR(VLOOKUP('SAP Data'!$C1018,'2021 Balance Sheet'!$B$7:$O$1335,'2021 Balance Sheet'!G$2, FALSE),0)</f>
        <v>0</v>
      </c>
      <c r="AG1018" s="199">
        <f>IFERROR(VLOOKUP('SAP Data'!$C1018,'2021 Balance Sheet'!$B$7:$O$1335,'2021 Balance Sheet'!H$2, FALSE),0)</f>
        <v>0</v>
      </c>
      <c r="AH1018" s="199">
        <f>IFERROR(VLOOKUP('SAP Data'!$C1018,'2021 Balance Sheet'!$B$7:$O$1335,'2021 Balance Sheet'!I$2, FALSE),0)</f>
        <v>0</v>
      </c>
      <c r="AI1018" s="199">
        <f>IFERROR(VLOOKUP('SAP Data'!$C1018,'2021 Balance Sheet'!$B$7:$O$1335,'2021 Balance Sheet'!J$2, FALSE),0)</f>
        <v>0</v>
      </c>
      <c r="AJ1018" s="199">
        <f>IFERROR(VLOOKUP('SAP Data'!$C1018,'2021 Balance Sheet'!$B$7:$O$1335,'2021 Balance Sheet'!K$2, FALSE),0)</f>
        <v>0</v>
      </c>
      <c r="AK1018" s="199">
        <f>IFERROR(VLOOKUP('SAP Data'!$C1018,'2021 Balance Sheet'!$B$7:$O$1335,'2021 Balance Sheet'!L$2, FALSE),0)</f>
        <v>0</v>
      </c>
      <c r="AL1018" s="199">
        <f>IFERROR(VLOOKUP('SAP Data'!$C1018,'2021 Balance Sheet'!$B$7:$O$1335,'2021 Balance Sheet'!M$2, FALSE),0)</f>
        <v>25974.5</v>
      </c>
      <c r="AM1018" s="199">
        <f>IFERROR(VLOOKUP('SAP Data'!$C1018,'2021 Balance Sheet'!$B$7:$O$1335,'2021 Balance Sheet'!N$2, FALSE),0)</f>
        <v>1361659.17</v>
      </c>
      <c r="AN1018" s="199">
        <f>IFERROR(VLOOKUP('SAP Data'!$C1018,'2021 Balance Sheet'!$B$7:$O$1335,'2021 Balance Sheet'!O$2, FALSE),0)</f>
        <v>1421312.5</v>
      </c>
      <c r="AO1018" s="198"/>
      <c r="AP1018" s="50"/>
      <c r="AQ1018" s="50"/>
      <c r="AR1018" s="50"/>
      <c r="AS1018" s="50"/>
      <c r="AT1018" s="50"/>
      <c r="AU1018" s="50"/>
      <c r="AV1018" s="50"/>
      <c r="AW1018" s="50"/>
      <c r="AX1018" s="50"/>
      <c r="AY1018" s="50"/>
      <c r="AZ1018" s="50"/>
      <c r="BA1018" s="50"/>
      <c r="BB1018" s="50"/>
      <c r="BC1018" s="50"/>
      <c r="BD1018" s="50"/>
      <c r="BE1018" s="50"/>
      <c r="BF1018" s="50"/>
      <c r="BG1018" s="50"/>
      <c r="BH1018" s="50"/>
      <c r="BI1018" s="50"/>
      <c r="BJ1018" s="50"/>
      <c r="BK1018" s="50"/>
      <c r="BL1018" s="50"/>
      <c r="BM1018" s="50"/>
      <c r="BN1018" s="50"/>
      <c r="BO1018" s="50"/>
      <c r="BP1018" s="50"/>
      <c r="BQ1018" s="50"/>
      <c r="BR1018" s="50"/>
      <c r="BS1018" s="50"/>
      <c r="BT1018" s="50"/>
      <c r="BU1018" s="50"/>
      <c r="BV1018" s="50"/>
      <c r="BW1018" s="50"/>
    </row>
    <row r="1019" spans="1:75" ht="15.75" thickBot="1" x14ac:dyDescent="0.3">
      <c r="A1019" s="26" t="str">
        <f t="shared" si="35"/>
        <v>181996</v>
      </c>
      <c r="B1019" s="149" t="s">
        <v>995</v>
      </c>
      <c r="C1019" s="153" t="s">
        <v>2093</v>
      </c>
      <c r="D1019" s="125" t="s">
        <v>4</v>
      </c>
      <c r="E1019" s="139">
        <v>19475.48</v>
      </c>
      <c r="F1019" s="139">
        <v>19475.48</v>
      </c>
      <c r="G1019" s="139">
        <v>19475.48</v>
      </c>
      <c r="H1019" s="139">
        <v>19475.48</v>
      </c>
      <c r="I1019" s="139">
        <v>19475.48</v>
      </c>
      <c r="J1019" s="139">
        <v>9560.69</v>
      </c>
      <c r="K1019" s="139">
        <v>9560.69</v>
      </c>
      <c r="L1019" s="139">
        <v>9560.69</v>
      </c>
      <c r="M1019" s="139">
        <v>9560.69</v>
      </c>
      <c r="N1019" s="139">
        <v>9560.69</v>
      </c>
      <c r="O1019" s="139">
        <v>9560.69</v>
      </c>
      <c r="P1019" s="139">
        <v>9560.69</v>
      </c>
      <c r="Q1019" s="199">
        <v>9560.69</v>
      </c>
      <c r="R1019" s="199">
        <v>9560.69</v>
      </c>
      <c r="S1019" s="199">
        <v>4780.21</v>
      </c>
      <c r="T1019" s="199">
        <v>4780.21</v>
      </c>
      <c r="U1019" s="199">
        <v>4780.21</v>
      </c>
      <c r="V1019" s="199">
        <v>4780.21</v>
      </c>
      <c r="W1019" s="199">
        <v>4780.21</v>
      </c>
      <c r="X1019" s="199">
        <v>4780.21</v>
      </c>
      <c r="Y1019" s="199">
        <v>4780.21</v>
      </c>
      <c r="Z1019" s="199">
        <v>4780.21</v>
      </c>
      <c r="AA1019" s="199">
        <v>4780.21</v>
      </c>
      <c r="AB1019" s="199">
        <v>4780.21</v>
      </c>
      <c r="AC1019" s="199">
        <f>IFERROR(VLOOKUP('SAP Data'!$C1019,'2021 Balance Sheet'!$B$7:$O$1335,'2021 Balance Sheet'!D$2, FALSE),0)</f>
        <v>4780.21</v>
      </c>
      <c r="AD1019" s="199">
        <f>IFERROR(VLOOKUP('SAP Data'!$C1019,'2021 Balance Sheet'!$B$7:$O$1335,'2021 Balance Sheet'!E$2, FALSE),0)</f>
        <v>4780.21</v>
      </c>
      <c r="AE1019" s="199">
        <f>IFERROR(VLOOKUP('SAP Data'!$C1019,'2021 Balance Sheet'!$B$7:$O$1335,'2021 Balance Sheet'!F$2, FALSE),0)</f>
        <v>4780.21</v>
      </c>
      <c r="AF1019" s="199">
        <f>IFERROR(VLOOKUP('SAP Data'!$C1019,'2021 Balance Sheet'!$B$7:$O$1335,'2021 Balance Sheet'!G$2, FALSE),0)</f>
        <v>4780.21</v>
      </c>
      <c r="AG1019" s="199">
        <f>IFERROR(VLOOKUP('SAP Data'!$C1019,'2021 Balance Sheet'!$B$7:$O$1335,'2021 Balance Sheet'!H$2, FALSE),0)</f>
        <v>4780.21</v>
      </c>
      <c r="AH1019" s="199">
        <f>IFERROR(VLOOKUP('SAP Data'!$C1019,'2021 Balance Sheet'!$B$7:$O$1335,'2021 Balance Sheet'!I$2, FALSE),0)</f>
        <v>4780.21</v>
      </c>
      <c r="AI1019" s="199">
        <f>IFERROR(VLOOKUP('SAP Data'!$C1019,'2021 Balance Sheet'!$B$7:$O$1335,'2021 Balance Sheet'!J$2, FALSE),0)</f>
        <v>4780.21</v>
      </c>
      <c r="AJ1019" s="199">
        <f>IFERROR(VLOOKUP('SAP Data'!$C1019,'2021 Balance Sheet'!$B$7:$O$1335,'2021 Balance Sheet'!K$2, FALSE),0)</f>
        <v>4780.21</v>
      </c>
      <c r="AK1019" s="199">
        <f>IFERROR(VLOOKUP('SAP Data'!$C1019,'2021 Balance Sheet'!$B$7:$O$1335,'2021 Balance Sheet'!L$2, FALSE),0)</f>
        <v>0</v>
      </c>
      <c r="AL1019" s="199">
        <f>IFERROR(VLOOKUP('SAP Data'!$C1019,'2021 Balance Sheet'!$B$7:$O$1335,'2021 Balance Sheet'!M$2, FALSE),0)</f>
        <v>0</v>
      </c>
      <c r="AM1019" s="199">
        <f>IFERROR(VLOOKUP('SAP Data'!$C1019,'2021 Balance Sheet'!$B$7:$O$1335,'2021 Balance Sheet'!N$2, FALSE),0)</f>
        <v>0</v>
      </c>
      <c r="AN1019" s="199">
        <f>IFERROR(VLOOKUP('SAP Data'!$C1019,'2021 Balance Sheet'!$B$7:$O$1335,'2021 Balance Sheet'!O$2, FALSE),0)</f>
        <v>0</v>
      </c>
      <c r="AO1019" s="198">
        <f t="shared" si="34"/>
        <v>4780.21</v>
      </c>
    </row>
    <row r="1020" spans="1:75" ht="15.75" thickBot="1" x14ac:dyDescent="0.3">
      <c r="A1020" s="26" t="str">
        <f t="shared" si="35"/>
        <v>181997</v>
      </c>
      <c r="B1020" s="149" t="s">
        <v>996</v>
      </c>
      <c r="C1020" s="153" t="s">
        <v>2094</v>
      </c>
      <c r="D1020" s="125" t="s">
        <v>4</v>
      </c>
      <c r="E1020" s="140">
        <v>1173.4100000000001</v>
      </c>
      <c r="F1020" s="140">
        <v>1173.4100000000001</v>
      </c>
      <c r="G1020" s="140">
        <v>1173.4100000000001</v>
      </c>
      <c r="H1020" s="140">
        <v>1173.4100000000001</v>
      </c>
      <c r="I1020" s="140">
        <v>1173.4100000000001</v>
      </c>
      <c r="J1020" s="140">
        <v>667.95</v>
      </c>
      <c r="K1020" s="140">
        <v>667.95</v>
      </c>
      <c r="L1020" s="140">
        <v>667.95</v>
      </c>
      <c r="M1020" s="140">
        <v>667.95</v>
      </c>
      <c r="N1020" s="140">
        <v>667.95</v>
      </c>
      <c r="O1020" s="140">
        <v>667.95</v>
      </c>
      <c r="P1020" s="140">
        <v>667.95</v>
      </c>
      <c r="Q1020" s="199">
        <v>667.95</v>
      </c>
      <c r="R1020" s="199">
        <v>667.95</v>
      </c>
      <c r="S1020" s="199">
        <v>0</v>
      </c>
      <c r="T1020" s="199">
        <v>0</v>
      </c>
      <c r="U1020" s="199">
        <v>0</v>
      </c>
      <c r="V1020" s="199">
        <v>0</v>
      </c>
      <c r="W1020" s="199">
        <v>0</v>
      </c>
      <c r="X1020" s="199">
        <v>0</v>
      </c>
      <c r="Y1020" s="199">
        <v>0</v>
      </c>
      <c r="Z1020" s="199">
        <v>0</v>
      </c>
      <c r="AA1020" s="199">
        <v>0</v>
      </c>
      <c r="AB1020" s="199">
        <v>0</v>
      </c>
      <c r="AC1020" s="199">
        <f>IFERROR(VLOOKUP('SAP Data'!$C1020,'2021 Balance Sheet'!$B$7:$O$1335,'2021 Balance Sheet'!D$2, FALSE),0)</f>
        <v>0</v>
      </c>
      <c r="AD1020" s="199">
        <f>IFERROR(VLOOKUP('SAP Data'!$C1020,'2021 Balance Sheet'!$B$7:$O$1335,'2021 Balance Sheet'!E$2, FALSE),0)</f>
        <v>0</v>
      </c>
      <c r="AE1020" s="199">
        <f>IFERROR(VLOOKUP('SAP Data'!$C1020,'2021 Balance Sheet'!$B$7:$O$1335,'2021 Balance Sheet'!F$2, FALSE),0)</f>
        <v>0</v>
      </c>
      <c r="AF1020" s="199">
        <f>IFERROR(VLOOKUP('SAP Data'!$C1020,'2021 Balance Sheet'!$B$7:$O$1335,'2021 Balance Sheet'!G$2, FALSE),0)</f>
        <v>0</v>
      </c>
      <c r="AG1020" s="199">
        <f>IFERROR(VLOOKUP('SAP Data'!$C1020,'2021 Balance Sheet'!$B$7:$O$1335,'2021 Balance Sheet'!H$2, FALSE),0)</f>
        <v>0</v>
      </c>
      <c r="AH1020" s="199">
        <f>IFERROR(VLOOKUP('SAP Data'!$C1020,'2021 Balance Sheet'!$B$7:$O$1335,'2021 Balance Sheet'!I$2, FALSE),0)</f>
        <v>0</v>
      </c>
      <c r="AI1020" s="199">
        <f>IFERROR(VLOOKUP('SAP Data'!$C1020,'2021 Balance Sheet'!$B$7:$O$1335,'2021 Balance Sheet'!J$2, FALSE),0)</f>
        <v>0</v>
      </c>
      <c r="AJ1020" s="199">
        <f>IFERROR(VLOOKUP('SAP Data'!$C1020,'2021 Balance Sheet'!$B$7:$O$1335,'2021 Balance Sheet'!K$2, FALSE),0)</f>
        <v>0</v>
      </c>
      <c r="AK1020" s="199">
        <f>IFERROR(VLOOKUP('SAP Data'!$C1020,'2021 Balance Sheet'!$B$7:$O$1335,'2021 Balance Sheet'!L$2, FALSE),0)</f>
        <v>0</v>
      </c>
      <c r="AL1020" s="199">
        <f>IFERROR(VLOOKUP('SAP Data'!$C1020,'2021 Balance Sheet'!$B$7:$O$1335,'2021 Balance Sheet'!M$2, FALSE),0)</f>
        <v>0</v>
      </c>
      <c r="AM1020" s="199">
        <f>IFERROR(VLOOKUP('SAP Data'!$C1020,'2021 Balance Sheet'!$B$7:$O$1335,'2021 Balance Sheet'!N$2, FALSE),0)</f>
        <v>0</v>
      </c>
      <c r="AN1020" s="199">
        <f>IFERROR(VLOOKUP('SAP Data'!$C1020,'2021 Balance Sheet'!$B$7:$O$1335,'2021 Balance Sheet'!O$2, FALSE),0)</f>
        <v>0</v>
      </c>
      <c r="AO1020" s="198">
        <f t="shared" si="34"/>
        <v>0</v>
      </c>
    </row>
    <row r="1021" spans="1:75" ht="15.75" thickBot="1" x14ac:dyDescent="0.3">
      <c r="A1021" s="26" t="str">
        <f t="shared" si="35"/>
        <v>181998</v>
      </c>
      <c r="B1021" s="149" t="s">
        <v>997</v>
      </c>
      <c r="C1021" s="153" t="s">
        <v>2095</v>
      </c>
      <c r="D1021" s="125" t="s">
        <v>4</v>
      </c>
      <c r="E1021" s="139">
        <v>0</v>
      </c>
      <c r="F1021" s="139">
        <v>0</v>
      </c>
      <c r="G1021" s="139">
        <v>0</v>
      </c>
      <c r="H1021" s="139">
        <v>0</v>
      </c>
      <c r="I1021" s="139">
        <v>0</v>
      </c>
      <c r="J1021" s="139">
        <v>0</v>
      </c>
      <c r="K1021" s="139">
        <v>0</v>
      </c>
      <c r="L1021" s="139">
        <v>0</v>
      </c>
      <c r="M1021" s="139">
        <v>0</v>
      </c>
      <c r="N1021" s="139">
        <v>0</v>
      </c>
      <c r="O1021" s="139">
        <v>0</v>
      </c>
      <c r="P1021" s="139">
        <v>0</v>
      </c>
      <c r="Q1021" s="199">
        <v>0</v>
      </c>
      <c r="R1021" s="199">
        <v>0</v>
      </c>
      <c r="S1021" s="199">
        <v>0</v>
      </c>
      <c r="T1021" s="199">
        <v>0</v>
      </c>
      <c r="U1021" s="199">
        <v>0</v>
      </c>
      <c r="V1021" s="199">
        <v>0</v>
      </c>
      <c r="W1021" s="199">
        <v>0</v>
      </c>
      <c r="X1021" s="199">
        <v>0</v>
      </c>
      <c r="Y1021" s="199">
        <v>0</v>
      </c>
      <c r="Z1021" s="199">
        <v>0</v>
      </c>
      <c r="AA1021" s="199">
        <v>0</v>
      </c>
      <c r="AB1021" s="199">
        <v>0</v>
      </c>
      <c r="AC1021" s="199">
        <f>IFERROR(VLOOKUP('SAP Data'!$C1021,'2021 Balance Sheet'!$B$7:$O$1335,'2021 Balance Sheet'!D$2, FALSE),0)</f>
        <v>0</v>
      </c>
      <c r="AD1021" s="199">
        <f>IFERROR(VLOOKUP('SAP Data'!$C1021,'2021 Balance Sheet'!$B$7:$O$1335,'2021 Balance Sheet'!E$2, FALSE),0)</f>
        <v>0</v>
      </c>
      <c r="AE1021" s="199">
        <f>IFERROR(VLOOKUP('SAP Data'!$C1021,'2021 Balance Sheet'!$B$7:$O$1335,'2021 Balance Sheet'!F$2, FALSE),0)</f>
        <v>0</v>
      </c>
      <c r="AF1021" s="199">
        <f>IFERROR(VLOOKUP('SAP Data'!$C1021,'2021 Balance Sheet'!$B$7:$O$1335,'2021 Balance Sheet'!G$2, FALSE),0)</f>
        <v>0</v>
      </c>
      <c r="AG1021" s="199">
        <f>IFERROR(VLOOKUP('SAP Data'!$C1021,'2021 Balance Sheet'!$B$7:$O$1335,'2021 Balance Sheet'!H$2, FALSE),0)</f>
        <v>0</v>
      </c>
      <c r="AH1021" s="199">
        <f>IFERROR(VLOOKUP('SAP Data'!$C1021,'2021 Balance Sheet'!$B$7:$O$1335,'2021 Balance Sheet'!I$2, FALSE),0)</f>
        <v>0</v>
      </c>
      <c r="AI1021" s="199">
        <f>IFERROR(VLOOKUP('SAP Data'!$C1021,'2021 Balance Sheet'!$B$7:$O$1335,'2021 Balance Sheet'!J$2, FALSE),0)</f>
        <v>0</v>
      </c>
      <c r="AJ1021" s="199">
        <f>IFERROR(VLOOKUP('SAP Data'!$C1021,'2021 Balance Sheet'!$B$7:$O$1335,'2021 Balance Sheet'!K$2, FALSE),0)</f>
        <v>0</v>
      </c>
      <c r="AK1021" s="199">
        <f>IFERROR(VLOOKUP('SAP Data'!$C1021,'2021 Balance Sheet'!$B$7:$O$1335,'2021 Balance Sheet'!L$2, FALSE),0)</f>
        <v>0</v>
      </c>
      <c r="AL1021" s="199">
        <f>IFERROR(VLOOKUP('SAP Data'!$C1021,'2021 Balance Sheet'!$B$7:$O$1335,'2021 Balance Sheet'!M$2, FALSE),0)</f>
        <v>0</v>
      </c>
      <c r="AM1021" s="199">
        <f>IFERROR(VLOOKUP('SAP Data'!$C1021,'2021 Balance Sheet'!$B$7:$O$1335,'2021 Balance Sheet'!N$2, FALSE),0)</f>
        <v>0</v>
      </c>
      <c r="AN1021" s="199">
        <f>IFERROR(VLOOKUP('SAP Data'!$C1021,'2021 Balance Sheet'!$B$7:$O$1335,'2021 Balance Sheet'!O$2, FALSE),0)</f>
        <v>0</v>
      </c>
      <c r="AO1021" s="198">
        <f t="shared" si="34"/>
        <v>0</v>
      </c>
    </row>
    <row r="1022" spans="1:75" ht="15.75" thickBot="1" x14ac:dyDescent="0.3">
      <c r="A1022" s="26" t="str">
        <f t="shared" si="35"/>
        <v>181999</v>
      </c>
      <c r="B1022" s="149" t="s">
        <v>998</v>
      </c>
      <c r="C1022" s="153" t="s">
        <v>2096</v>
      </c>
      <c r="D1022" s="125" t="s">
        <v>4</v>
      </c>
      <c r="E1022" s="140">
        <v>202409.73</v>
      </c>
      <c r="F1022" s="140">
        <v>220676.73</v>
      </c>
      <c r="G1022" s="140">
        <v>232329.16</v>
      </c>
      <c r="H1022" s="140">
        <v>236236.81</v>
      </c>
      <c r="I1022" s="140">
        <v>245950.71</v>
      </c>
      <c r="J1022" s="140">
        <v>171061.93</v>
      </c>
      <c r="K1022" s="140">
        <v>140163.43</v>
      </c>
      <c r="L1022" s="140">
        <v>156927.35</v>
      </c>
      <c r="M1022" s="140">
        <v>172684.35</v>
      </c>
      <c r="N1022" s="140">
        <v>192178.35</v>
      </c>
      <c r="O1022" s="140">
        <v>199411.35</v>
      </c>
      <c r="P1022" s="140">
        <v>203426.35</v>
      </c>
      <c r="Q1022" s="199">
        <v>209731.35</v>
      </c>
      <c r="R1022" s="199">
        <v>227950.35</v>
      </c>
      <c r="S1022" s="199">
        <v>46438.11</v>
      </c>
      <c r="T1022" s="199">
        <v>47103.11</v>
      </c>
      <c r="U1022" s="199">
        <v>79388.61</v>
      </c>
      <c r="V1022" s="199">
        <v>105260.61</v>
      </c>
      <c r="W1022" s="199">
        <v>102339.61</v>
      </c>
      <c r="X1022" s="199">
        <v>126283.11</v>
      </c>
      <c r="Y1022" s="199">
        <v>137437.60999999999</v>
      </c>
      <c r="Z1022" s="199">
        <v>147849.10999999999</v>
      </c>
      <c r="AA1022" s="199">
        <v>147501.68</v>
      </c>
      <c r="AB1022" s="199">
        <v>163185.10999999999</v>
      </c>
      <c r="AC1022" s="199">
        <f>IFERROR(VLOOKUP('SAP Data'!$C1022,'2021 Balance Sheet'!$B$7:$O$1335,'2021 Balance Sheet'!D$2, FALSE),0)</f>
        <v>177165.82</v>
      </c>
      <c r="AD1022" s="199">
        <f>IFERROR(VLOOKUP('SAP Data'!$C1022,'2021 Balance Sheet'!$B$7:$O$1335,'2021 Balance Sheet'!E$2, FALSE),0)</f>
        <v>188753.82</v>
      </c>
      <c r="AE1022" s="199">
        <f>IFERROR(VLOOKUP('SAP Data'!$C1022,'2021 Balance Sheet'!$B$7:$O$1335,'2021 Balance Sheet'!F$2, FALSE),0)</f>
        <v>181490.32</v>
      </c>
      <c r="AF1022" s="199">
        <f>IFERROR(VLOOKUP('SAP Data'!$C1022,'2021 Balance Sheet'!$B$7:$O$1335,'2021 Balance Sheet'!G$2, FALSE),0)</f>
        <v>204448.82</v>
      </c>
      <c r="AG1022" s="199">
        <f>IFERROR(VLOOKUP('SAP Data'!$C1022,'2021 Balance Sheet'!$B$7:$O$1335,'2021 Balance Sheet'!H$2, FALSE),0)</f>
        <v>239821.39</v>
      </c>
      <c r="AH1022" s="199">
        <f>IFERROR(VLOOKUP('SAP Data'!$C1022,'2021 Balance Sheet'!$B$7:$O$1335,'2021 Balance Sheet'!I$2, FALSE),0)</f>
        <v>239627.14</v>
      </c>
      <c r="AI1022" s="199">
        <f>IFERROR(VLOOKUP('SAP Data'!$C1022,'2021 Balance Sheet'!$B$7:$O$1335,'2021 Balance Sheet'!J$2, FALSE),0)</f>
        <v>261463.89</v>
      </c>
      <c r="AJ1022" s="199">
        <f>IFERROR(VLOOKUP('SAP Data'!$C1022,'2021 Balance Sheet'!$B$7:$O$1335,'2021 Balance Sheet'!K$2, FALSE),0)</f>
        <v>252306.39</v>
      </c>
      <c r="AK1022" s="199">
        <f>IFERROR(VLOOKUP('SAP Data'!$C1022,'2021 Balance Sheet'!$B$7:$O$1335,'2021 Balance Sheet'!L$2, FALSE),0)</f>
        <v>9384</v>
      </c>
      <c r="AL1022" s="199">
        <f>IFERROR(VLOOKUP('SAP Data'!$C1022,'2021 Balance Sheet'!$B$7:$O$1335,'2021 Balance Sheet'!M$2, FALSE),0)</f>
        <v>6326</v>
      </c>
      <c r="AM1022" s="199">
        <f>IFERROR(VLOOKUP('SAP Data'!$C1022,'2021 Balance Sheet'!$B$7:$O$1335,'2021 Balance Sheet'!N$2, FALSE),0)</f>
        <v>10757.5</v>
      </c>
      <c r="AN1022" s="199">
        <f>IFERROR(VLOOKUP('SAP Data'!$C1022,'2021 Balance Sheet'!$B$7:$O$1335,'2021 Balance Sheet'!O$2, FALSE),0)</f>
        <v>0</v>
      </c>
      <c r="AO1022" s="198">
        <f t="shared" si="34"/>
        <v>163185.10999999999</v>
      </c>
    </row>
    <row r="1023" spans="1:75" ht="15.75" thickBot="1" x14ac:dyDescent="0.3">
      <c r="A1023" s="26" t="str">
        <f t="shared" si="35"/>
        <v>221001</v>
      </c>
      <c r="B1023" s="149" t="s">
        <v>999</v>
      </c>
      <c r="C1023" s="153" t="s">
        <v>2097</v>
      </c>
      <c r="D1023" s="125" t="s">
        <v>4</v>
      </c>
      <c r="E1023" s="139">
        <v>30000000</v>
      </c>
      <c r="F1023" s="139">
        <v>105000000</v>
      </c>
      <c r="G1023" s="139">
        <v>105000000</v>
      </c>
      <c r="H1023" s="139">
        <v>105000000</v>
      </c>
      <c r="I1023" s="139">
        <v>105000000</v>
      </c>
      <c r="J1023" s="139">
        <v>105000000</v>
      </c>
      <c r="K1023" s="139">
        <v>105000000</v>
      </c>
      <c r="L1023" s="139">
        <v>105000000</v>
      </c>
      <c r="M1023" s="139">
        <v>95000000</v>
      </c>
      <c r="N1023" s="139">
        <v>95000000</v>
      </c>
      <c r="O1023" s="139">
        <v>95000000</v>
      </c>
      <c r="P1023" s="139">
        <v>75000000</v>
      </c>
      <c r="Q1023" s="199">
        <v>75000000</v>
      </c>
      <c r="R1023" s="199">
        <v>75000000</v>
      </c>
      <c r="S1023" s="199">
        <v>0</v>
      </c>
      <c r="T1023" s="199">
        <v>0</v>
      </c>
      <c r="U1023" s="199">
        <v>0</v>
      </c>
      <c r="V1023" s="199">
        <v>0</v>
      </c>
      <c r="W1023" s="199">
        <v>0</v>
      </c>
      <c r="X1023" s="199">
        <v>-10000000</v>
      </c>
      <c r="Y1023" s="199">
        <v>60000000</v>
      </c>
      <c r="Z1023" s="199">
        <v>60000000</v>
      </c>
      <c r="AA1023" s="199">
        <v>60000000</v>
      </c>
      <c r="AB1023" s="199">
        <v>60000000</v>
      </c>
      <c r="AC1023" s="199">
        <f>IFERROR(VLOOKUP('SAP Data'!$C1023,'2021 Balance Sheet'!$B$7:$O$1335,'2021 Balance Sheet'!D$2, FALSE),0)</f>
        <v>60000000</v>
      </c>
      <c r="AD1023" s="199">
        <f>IFERROR(VLOOKUP('SAP Data'!$C1023,'2021 Balance Sheet'!$B$7:$O$1335,'2021 Balance Sheet'!E$2, FALSE),0)</f>
        <v>60000000</v>
      </c>
      <c r="AE1023" s="199">
        <f>IFERROR(VLOOKUP('SAP Data'!$C1023,'2021 Balance Sheet'!$B$7:$O$1335,'2021 Balance Sheet'!F$2, FALSE),0)</f>
        <v>60000000</v>
      </c>
      <c r="AF1023" s="199">
        <f>IFERROR(VLOOKUP('SAP Data'!$C1023,'2021 Balance Sheet'!$B$7:$O$1335,'2021 Balance Sheet'!G$2, FALSE),0)</f>
        <v>60000000</v>
      </c>
      <c r="AG1023" s="199">
        <f>IFERROR(VLOOKUP('SAP Data'!$C1023,'2021 Balance Sheet'!$B$7:$O$1335,'2021 Balance Sheet'!H$2, FALSE),0)</f>
        <v>60000000</v>
      </c>
      <c r="AH1023" s="199">
        <f>IFERROR(VLOOKUP('SAP Data'!$C1023,'2021 Balance Sheet'!$B$7:$O$1335,'2021 Balance Sheet'!I$2, FALSE),0)</f>
        <v>60000000</v>
      </c>
      <c r="AI1023" s="199">
        <f>IFERROR(VLOOKUP('SAP Data'!$C1023,'2021 Balance Sheet'!$B$7:$O$1335,'2021 Balance Sheet'!J$2, FALSE),0)</f>
        <v>60000000</v>
      </c>
      <c r="AJ1023" s="199">
        <f>IFERROR(VLOOKUP('SAP Data'!$C1023,'2021 Balance Sheet'!$B$7:$O$1335,'2021 Balance Sheet'!K$2, FALSE),0)</f>
        <v>50000000</v>
      </c>
      <c r="AK1023" s="199">
        <f>IFERROR(VLOOKUP('SAP Data'!$C1023,'2021 Balance Sheet'!$B$7:$O$1335,'2021 Balance Sheet'!L$2, FALSE),0)</f>
        <v>0</v>
      </c>
      <c r="AL1023" s="199">
        <f>IFERROR(VLOOKUP('SAP Data'!$C1023,'2021 Balance Sheet'!$B$7:$O$1335,'2021 Balance Sheet'!M$2, FALSE),0)</f>
        <v>0</v>
      </c>
      <c r="AM1023" s="199">
        <f>IFERROR(VLOOKUP('SAP Data'!$C1023,'2021 Balance Sheet'!$B$7:$O$1335,'2021 Balance Sheet'!N$2, FALSE),0)</f>
        <v>0</v>
      </c>
      <c r="AN1023" s="199">
        <f>IFERROR(VLOOKUP('SAP Data'!$C1023,'2021 Balance Sheet'!$B$7:$O$1335,'2021 Balance Sheet'!O$2, FALSE),0)</f>
        <v>0</v>
      </c>
      <c r="AO1023" s="198">
        <f t="shared" si="34"/>
        <v>60000000</v>
      </c>
    </row>
    <row r="1024" spans="1:75" ht="15.75" thickBot="1" x14ac:dyDescent="0.3">
      <c r="A1024" s="26" t="str">
        <f t="shared" si="35"/>
        <v>221026</v>
      </c>
      <c r="B1024" s="149" t="s">
        <v>1000</v>
      </c>
      <c r="C1024" s="153" t="s">
        <v>2098</v>
      </c>
      <c r="D1024" s="125" t="s">
        <v>4</v>
      </c>
      <c r="E1024" s="140">
        <v>-10000000</v>
      </c>
      <c r="F1024" s="140">
        <v>-10000000</v>
      </c>
      <c r="G1024" s="140">
        <v>-10000000</v>
      </c>
      <c r="H1024" s="140">
        <v>-10000000</v>
      </c>
      <c r="I1024" s="140">
        <v>-10000000</v>
      </c>
      <c r="J1024" s="140">
        <v>-10000000</v>
      </c>
      <c r="K1024" s="140">
        <v>-10000000</v>
      </c>
      <c r="L1024" s="140">
        <v>-10000000</v>
      </c>
      <c r="M1024" s="140">
        <v>-10000000</v>
      </c>
      <c r="N1024" s="140">
        <v>-10000000</v>
      </c>
      <c r="O1024" s="140">
        <v>-10000000</v>
      </c>
      <c r="P1024" s="140">
        <v>-10000000</v>
      </c>
      <c r="Q1024" s="199">
        <v>-10000000</v>
      </c>
      <c r="R1024" s="199">
        <v>-10000000</v>
      </c>
      <c r="S1024" s="199">
        <v>-10000000</v>
      </c>
      <c r="T1024" s="199">
        <v>-10000000</v>
      </c>
      <c r="U1024" s="199">
        <v>-10000000</v>
      </c>
      <c r="V1024" s="199">
        <v>-10000000</v>
      </c>
      <c r="W1024" s="199">
        <v>-10000000</v>
      </c>
      <c r="X1024" s="199">
        <v>-10000000</v>
      </c>
      <c r="Y1024" s="199">
        <v>-10000000</v>
      </c>
      <c r="Z1024" s="199">
        <v>-10000000</v>
      </c>
      <c r="AA1024" s="199">
        <v>-10000000</v>
      </c>
      <c r="AB1024" s="199">
        <v>-10000000</v>
      </c>
      <c r="AC1024" s="199">
        <f>IFERROR(VLOOKUP('SAP Data'!$C1024,'2021 Balance Sheet'!$B$7:$O$1335,'2021 Balance Sheet'!D$2, FALSE),0)</f>
        <v>-10000000</v>
      </c>
      <c r="AD1024" s="199">
        <f>IFERROR(VLOOKUP('SAP Data'!$C1024,'2021 Balance Sheet'!$B$7:$O$1335,'2021 Balance Sheet'!E$2, FALSE),0)</f>
        <v>-10000000</v>
      </c>
      <c r="AE1024" s="199">
        <f>IFERROR(VLOOKUP('SAP Data'!$C1024,'2021 Balance Sheet'!$B$7:$O$1335,'2021 Balance Sheet'!F$2, FALSE),0)</f>
        <v>-10000000</v>
      </c>
      <c r="AF1024" s="199">
        <f>IFERROR(VLOOKUP('SAP Data'!$C1024,'2021 Balance Sheet'!$B$7:$O$1335,'2021 Balance Sheet'!G$2, FALSE),0)</f>
        <v>-10000000</v>
      </c>
      <c r="AG1024" s="199">
        <f>IFERROR(VLOOKUP('SAP Data'!$C1024,'2021 Balance Sheet'!$B$7:$O$1335,'2021 Balance Sheet'!H$2, FALSE),0)</f>
        <v>-10000000</v>
      </c>
      <c r="AH1024" s="199">
        <f>IFERROR(VLOOKUP('SAP Data'!$C1024,'2021 Balance Sheet'!$B$7:$O$1335,'2021 Balance Sheet'!I$2, FALSE),0)</f>
        <v>-10000000</v>
      </c>
      <c r="AI1024" s="199">
        <f>IFERROR(VLOOKUP('SAP Data'!$C1024,'2021 Balance Sheet'!$B$7:$O$1335,'2021 Balance Sheet'!J$2, FALSE),0)</f>
        <v>-10000000</v>
      </c>
      <c r="AJ1024" s="199">
        <f>IFERROR(VLOOKUP('SAP Data'!$C1024,'2021 Balance Sheet'!$B$7:$O$1335,'2021 Balance Sheet'!K$2, FALSE),0)</f>
        <v>0</v>
      </c>
      <c r="AK1024" s="199">
        <f>IFERROR(VLOOKUP('SAP Data'!$C1024,'2021 Balance Sheet'!$B$7:$O$1335,'2021 Balance Sheet'!L$2, FALSE),0)</f>
        <v>0</v>
      </c>
      <c r="AL1024" s="199">
        <f>IFERROR(VLOOKUP('SAP Data'!$C1024,'2021 Balance Sheet'!$B$7:$O$1335,'2021 Balance Sheet'!M$2, FALSE),0)</f>
        <v>0</v>
      </c>
      <c r="AM1024" s="199">
        <f>IFERROR(VLOOKUP('SAP Data'!$C1024,'2021 Balance Sheet'!$B$7:$O$1335,'2021 Balance Sheet'!N$2, FALSE),0)</f>
        <v>0</v>
      </c>
      <c r="AN1024" s="199">
        <f>IFERROR(VLOOKUP('SAP Data'!$C1024,'2021 Balance Sheet'!$B$7:$O$1335,'2021 Balance Sheet'!O$2, FALSE),0)</f>
        <v>0</v>
      </c>
      <c r="AO1024" s="198">
        <f t="shared" si="34"/>
        <v>-10000000</v>
      </c>
    </row>
    <row r="1025" spans="1:41" ht="15.75" thickBot="1" x14ac:dyDescent="0.3">
      <c r="A1025" s="26" t="str">
        <f t="shared" si="35"/>
        <v>221067</v>
      </c>
      <c r="B1025" s="149" t="s">
        <v>3485</v>
      </c>
      <c r="C1025" s="153" t="s">
        <v>3486</v>
      </c>
      <c r="D1025" s="125"/>
      <c r="E1025" s="140"/>
      <c r="F1025" s="140"/>
      <c r="G1025" s="140"/>
      <c r="H1025" s="140"/>
      <c r="I1025" s="140"/>
      <c r="J1025" s="140"/>
      <c r="K1025" s="140"/>
      <c r="L1025" s="140"/>
      <c r="M1025" s="140"/>
      <c r="N1025" s="140"/>
      <c r="O1025" s="140"/>
      <c r="P1025" s="140"/>
      <c r="Q1025" s="199">
        <v>0</v>
      </c>
      <c r="R1025" s="199">
        <v>0</v>
      </c>
      <c r="S1025" s="199">
        <v>0</v>
      </c>
      <c r="T1025" s="199">
        <v>0</v>
      </c>
      <c r="U1025" s="199">
        <v>0</v>
      </c>
      <c r="V1025" s="199">
        <v>0</v>
      </c>
      <c r="W1025" s="199">
        <v>0</v>
      </c>
      <c r="X1025" s="199">
        <v>0</v>
      </c>
      <c r="Y1025" s="199">
        <v>0</v>
      </c>
      <c r="Z1025" s="199">
        <v>0</v>
      </c>
      <c r="AA1025" s="199">
        <v>0</v>
      </c>
      <c r="AB1025" s="199">
        <v>0</v>
      </c>
      <c r="AC1025" s="199">
        <f>IFERROR(VLOOKUP('SAP Data'!$C1025,'2021 Balance Sheet'!$B$7:$O$1335,'2021 Balance Sheet'!D$2, FALSE),0)</f>
        <v>0</v>
      </c>
      <c r="AD1025" s="199">
        <f>IFERROR(VLOOKUP('SAP Data'!$C1025,'2021 Balance Sheet'!$B$7:$O$1335,'2021 Balance Sheet'!E$2, FALSE),0)</f>
        <v>0</v>
      </c>
      <c r="AE1025" s="199">
        <f>IFERROR(VLOOKUP('SAP Data'!$C1025,'2021 Balance Sheet'!$B$7:$O$1335,'2021 Balance Sheet'!F$2, FALSE),0)</f>
        <v>0</v>
      </c>
      <c r="AF1025" s="199">
        <f>IFERROR(VLOOKUP('SAP Data'!$C1025,'2021 Balance Sheet'!$B$7:$O$1335,'2021 Balance Sheet'!G$2, FALSE),0)</f>
        <v>0</v>
      </c>
      <c r="AG1025" s="199">
        <f>IFERROR(VLOOKUP('SAP Data'!$C1025,'2021 Balance Sheet'!$B$7:$O$1335,'2021 Balance Sheet'!H$2, FALSE),0)</f>
        <v>0</v>
      </c>
      <c r="AH1025" s="199">
        <f>IFERROR(VLOOKUP('SAP Data'!$C1025,'2021 Balance Sheet'!$B$7:$O$1335,'2021 Balance Sheet'!I$2, FALSE),0)</f>
        <v>0</v>
      </c>
      <c r="AI1025" s="199">
        <f>IFERROR(VLOOKUP('SAP Data'!$C1025,'2021 Balance Sheet'!$B$7:$O$1335,'2021 Balance Sheet'!J$2, FALSE),0)</f>
        <v>0</v>
      </c>
      <c r="AJ1025" s="199">
        <f>IFERROR(VLOOKUP('SAP Data'!$C1025,'2021 Balance Sheet'!$B$7:$O$1335,'2021 Balance Sheet'!K$2, FALSE),0)</f>
        <v>0</v>
      </c>
      <c r="AK1025" s="199">
        <f>IFERROR(VLOOKUP('SAP Data'!$C1025,'2021 Balance Sheet'!$B$7:$O$1335,'2021 Balance Sheet'!L$2, FALSE),0)</f>
        <v>0</v>
      </c>
      <c r="AL1025" s="199">
        <f>IFERROR(VLOOKUP('SAP Data'!$C1025,'2021 Balance Sheet'!$B$7:$O$1335,'2021 Balance Sheet'!M$2, FALSE),0)</f>
        <v>0</v>
      </c>
      <c r="AM1025" s="199">
        <f>IFERROR(VLOOKUP('SAP Data'!$C1025,'2021 Balance Sheet'!$B$7:$O$1335,'2021 Balance Sheet'!N$2, FALSE),0)</f>
        <v>0</v>
      </c>
      <c r="AN1025" s="199">
        <f>IFERROR(VLOOKUP('SAP Data'!$C1025,'2021 Balance Sheet'!$B$7:$O$1335,'2021 Balance Sheet'!O$2, FALSE),0)</f>
        <v>0</v>
      </c>
      <c r="AO1025" s="198">
        <f t="shared" si="34"/>
        <v>0</v>
      </c>
    </row>
    <row r="1026" spans="1:41" ht="15.75" thickBot="1" x14ac:dyDescent="0.3">
      <c r="A1026" s="26" t="str">
        <f t="shared" si="35"/>
        <v>221072</v>
      </c>
      <c r="B1026" s="149" t="s">
        <v>1001</v>
      </c>
      <c r="C1026" s="153" t="s">
        <v>2099</v>
      </c>
      <c r="D1026" s="125" t="s">
        <v>4</v>
      </c>
      <c r="E1026" s="139">
        <v>0</v>
      </c>
      <c r="F1026" s="139">
        <v>0</v>
      </c>
      <c r="G1026" s="139">
        <v>0</v>
      </c>
      <c r="H1026" s="139">
        <v>0</v>
      </c>
      <c r="I1026" s="139">
        <v>0</v>
      </c>
      <c r="J1026" s="139">
        <v>0</v>
      </c>
      <c r="K1026" s="139">
        <v>0</v>
      </c>
      <c r="L1026" s="139">
        <v>0</v>
      </c>
      <c r="M1026" s="139">
        <v>0</v>
      </c>
      <c r="N1026" s="139">
        <v>0</v>
      </c>
      <c r="O1026" s="139">
        <v>0</v>
      </c>
      <c r="P1026" s="139">
        <v>0</v>
      </c>
      <c r="Q1026" s="199">
        <v>0</v>
      </c>
      <c r="R1026" s="199">
        <v>0</v>
      </c>
      <c r="S1026" s="199">
        <v>0</v>
      </c>
      <c r="T1026" s="199">
        <v>0</v>
      </c>
      <c r="U1026" s="199">
        <v>0</v>
      </c>
      <c r="V1026" s="199">
        <v>0</v>
      </c>
      <c r="W1026" s="199">
        <v>0</v>
      </c>
      <c r="X1026" s="199">
        <v>0</v>
      </c>
      <c r="Y1026" s="199">
        <v>0</v>
      </c>
      <c r="Z1026" s="199">
        <v>0</v>
      </c>
      <c r="AA1026" s="199">
        <v>0</v>
      </c>
      <c r="AB1026" s="199">
        <v>0</v>
      </c>
      <c r="AC1026" s="199">
        <f>IFERROR(VLOOKUP('SAP Data'!$C1026,'2021 Balance Sheet'!$B$7:$O$1335,'2021 Balance Sheet'!D$2, FALSE),0)</f>
        <v>0</v>
      </c>
      <c r="AD1026" s="199">
        <f>IFERROR(VLOOKUP('SAP Data'!$C1026,'2021 Balance Sheet'!$B$7:$O$1335,'2021 Balance Sheet'!E$2, FALSE),0)</f>
        <v>0</v>
      </c>
      <c r="AE1026" s="199">
        <f>IFERROR(VLOOKUP('SAP Data'!$C1026,'2021 Balance Sheet'!$B$7:$O$1335,'2021 Balance Sheet'!F$2, FALSE),0)</f>
        <v>0</v>
      </c>
      <c r="AF1026" s="199">
        <f>IFERROR(VLOOKUP('SAP Data'!$C1026,'2021 Balance Sheet'!$B$7:$O$1335,'2021 Balance Sheet'!G$2, FALSE),0)</f>
        <v>0</v>
      </c>
      <c r="AG1026" s="199">
        <f>IFERROR(VLOOKUP('SAP Data'!$C1026,'2021 Balance Sheet'!$B$7:$O$1335,'2021 Balance Sheet'!H$2, FALSE),0)</f>
        <v>0</v>
      </c>
      <c r="AH1026" s="199">
        <f>IFERROR(VLOOKUP('SAP Data'!$C1026,'2021 Balance Sheet'!$B$7:$O$1335,'2021 Balance Sheet'!I$2, FALSE),0)</f>
        <v>0</v>
      </c>
      <c r="AI1026" s="199">
        <f>IFERROR(VLOOKUP('SAP Data'!$C1026,'2021 Balance Sheet'!$B$7:$O$1335,'2021 Balance Sheet'!J$2, FALSE),0)</f>
        <v>0</v>
      </c>
      <c r="AJ1026" s="199">
        <f>IFERROR(VLOOKUP('SAP Data'!$C1026,'2021 Balance Sheet'!$B$7:$O$1335,'2021 Balance Sheet'!K$2, FALSE),0)</f>
        <v>0</v>
      </c>
      <c r="AK1026" s="199">
        <f>IFERROR(VLOOKUP('SAP Data'!$C1026,'2021 Balance Sheet'!$B$7:$O$1335,'2021 Balance Sheet'!L$2, FALSE),0)</f>
        <v>0</v>
      </c>
      <c r="AL1026" s="199">
        <f>IFERROR(VLOOKUP('SAP Data'!$C1026,'2021 Balance Sheet'!$B$7:$O$1335,'2021 Balance Sheet'!M$2, FALSE),0)</f>
        <v>0</v>
      </c>
      <c r="AM1026" s="199">
        <f>IFERROR(VLOOKUP('SAP Data'!$C1026,'2021 Balance Sheet'!$B$7:$O$1335,'2021 Balance Sheet'!N$2, FALSE),0)</f>
        <v>0</v>
      </c>
      <c r="AN1026" s="199">
        <f>IFERROR(VLOOKUP('SAP Data'!$C1026,'2021 Balance Sheet'!$B$7:$O$1335,'2021 Balance Sheet'!O$2, FALSE),0)</f>
        <v>0</v>
      </c>
      <c r="AO1026" s="198">
        <f t="shared" si="34"/>
        <v>0</v>
      </c>
    </row>
    <row r="1027" spans="1:41" ht="15.75" thickBot="1" x14ac:dyDescent="0.3">
      <c r="A1027" s="26" t="str">
        <f t="shared" si="35"/>
        <v>221073</v>
      </c>
      <c r="B1027" s="149" t="s">
        <v>1002</v>
      </c>
      <c r="C1027" s="153" t="s">
        <v>2100</v>
      </c>
      <c r="D1027" s="125" t="s">
        <v>4</v>
      </c>
      <c r="E1027" s="140">
        <v>-10000000</v>
      </c>
      <c r="F1027" s="140">
        <v>-10000000</v>
      </c>
      <c r="G1027" s="140">
        <v>-10000000</v>
      </c>
      <c r="H1027" s="140">
        <v>-10000000</v>
      </c>
      <c r="I1027" s="140">
        <v>-10000000</v>
      </c>
      <c r="J1027" s="140">
        <v>-10000000</v>
      </c>
      <c r="K1027" s="140">
        <v>-10000000</v>
      </c>
      <c r="L1027" s="140">
        <v>-10000000</v>
      </c>
      <c r="M1027" s="140">
        <v>0</v>
      </c>
      <c r="N1027" s="140">
        <v>0</v>
      </c>
      <c r="O1027" s="140">
        <v>0</v>
      </c>
      <c r="P1027" s="140">
        <v>0</v>
      </c>
      <c r="Q1027" s="199">
        <v>0</v>
      </c>
      <c r="R1027" s="199">
        <v>0</v>
      </c>
      <c r="S1027" s="199">
        <v>0</v>
      </c>
      <c r="T1027" s="199">
        <v>0</v>
      </c>
      <c r="U1027" s="199">
        <v>0</v>
      </c>
      <c r="V1027" s="199">
        <v>0</v>
      </c>
      <c r="W1027" s="199">
        <v>0</v>
      </c>
      <c r="X1027" s="199">
        <v>0</v>
      </c>
      <c r="Y1027" s="199">
        <v>0</v>
      </c>
      <c r="Z1027" s="199">
        <v>0</v>
      </c>
      <c r="AA1027" s="199">
        <v>0</v>
      </c>
      <c r="AB1027" s="199">
        <v>0</v>
      </c>
      <c r="AC1027" s="199">
        <f>IFERROR(VLOOKUP('SAP Data'!$C1027,'2021 Balance Sheet'!$B$7:$O$1335,'2021 Balance Sheet'!D$2, FALSE),0)</f>
        <v>0</v>
      </c>
      <c r="AD1027" s="199">
        <f>IFERROR(VLOOKUP('SAP Data'!$C1027,'2021 Balance Sheet'!$B$7:$O$1335,'2021 Balance Sheet'!E$2, FALSE),0)</f>
        <v>0</v>
      </c>
      <c r="AE1027" s="199">
        <f>IFERROR(VLOOKUP('SAP Data'!$C1027,'2021 Balance Sheet'!$B$7:$O$1335,'2021 Balance Sheet'!F$2, FALSE),0)</f>
        <v>0</v>
      </c>
      <c r="AF1027" s="199">
        <f>IFERROR(VLOOKUP('SAP Data'!$C1027,'2021 Balance Sheet'!$B$7:$O$1335,'2021 Balance Sheet'!G$2, FALSE),0)</f>
        <v>0</v>
      </c>
      <c r="AG1027" s="199">
        <f>IFERROR(VLOOKUP('SAP Data'!$C1027,'2021 Balance Sheet'!$B$7:$O$1335,'2021 Balance Sheet'!H$2, FALSE),0)</f>
        <v>0</v>
      </c>
      <c r="AH1027" s="199">
        <f>IFERROR(VLOOKUP('SAP Data'!$C1027,'2021 Balance Sheet'!$B$7:$O$1335,'2021 Balance Sheet'!I$2, FALSE),0)</f>
        <v>0</v>
      </c>
      <c r="AI1027" s="199">
        <f>IFERROR(VLOOKUP('SAP Data'!$C1027,'2021 Balance Sheet'!$B$7:$O$1335,'2021 Balance Sheet'!J$2, FALSE),0)</f>
        <v>0</v>
      </c>
      <c r="AJ1027" s="199">
        <f>IFERROR(VLOOKUP('SAP Data'!$C1027,'2021 Balance Sheet'!$B$7:$O$1335,'2021 Balance Sheet'!K$2, FALSE),0)</f>
        <v>0</v>
      </c>
      <c r="AK1027" s="199">
        <f>IFERROR(VLOOKUP('SAP Data'!$C1027,'2021 Balance Sheet'!$B$7:$O$1335,'2021 Balance Sheet'!L$2, FALSE),0)</f>
        <v>0</v>
      </c>
      <c r="AL1027" s="199">
        <f>IFERROR(VLOOKUP('SAP Data'!$C1027,'2021 Balance Sheet'!$B$7:$O$1335,'2021 Balance Sheet'!M$2, FALSE),0)</f>
        <v>0</v>
      </c>
      <c r="AM1027" s="199">
        <f>IFERROR(VLOOKUP('SAP Data'!$C1027,'2021 Balance Sheet'!$B$7:$O$1335,'2021 Balance Sheet'!N$2, FALSE),0)</f>
        <v>0</v>
      </c>
      <c r="AN1027" s="199">
        <f>IFERROR(VLOOKUP('SAP Data'!$C1027,'2021 Balance Sheet'!$B$7:$O$1335,'2021 Balance Sheet'!O$2, FALSE),0)</f>
        <v>0</v>
      </c>
      <c r="AO1027" s="198">
        <f t="shared" si="34"/>
        <v>0</v>
      </c>
    </row>
    <row r="1028" spans="1:41" ht="15.75" thickBot="1" x14ac:dyDescent="0.3">
      <c r="A1028" s="26" t="str">
        <f t="shared" si="35"/>
        <v>221074</v>
      </c>
      <c r="B1028" s="149" t="s">
        <v>1003</v>
      </c>
      <c r="C1028" s="153" t="s">
        <v>2101</v>
      </c>
      <c r="D1028" s="125" t="s">
        <v>4</v>
      </c>
      <c r="E1028" s="139">
        <v>-10000000</v>
      </c>
      <c r="F1028" s="139">
        <v>-10000000</v>
      </c>
      <c r="G1028" s="139">
        <v>-10000000</v>
      </c>
      <c r="H1028" s="139">
        <v>-10000000</v>
      </c>
      <c r="I1028" s="139">
        <v>-10000000</v>
      </c>
      <c r="J1028" s="139">
        <v>-10000000</v>
      </c>
      <c r="K1028" s="139">
        <v>-10000000</v>
      </c>
      <c r="L1028" s="139">
        <v>-10000000</v>
      </c>
      <c r="M1028" s="139">
        <v>-10000000</v>
      </c>
      <c r="N1028" s="139">
        <v>-10000000</v>
      </c>
      <c r="O1028" s="139">
        <v>-10000000</v>
      </c>
      <c r="P1028" s="139">
        <v>-10000000</v>
      </c>
      <c r="Q1028" s="199">
        <v>-10000000</v>
      </c>
      <c r="R1028" s="199">
        <v>-10000000</v>
      </c>
      <c r="S1028" s="199">
        <v>-10000000</v>
      </c>
      <c r="T1028" s="199">
        <v>-10000000</v>
      </c>
      <c r="U1028" s="199">
        <v>-10000000</v>
      </c>
      <c r="V1028" s="199">
        <v>-10000000</v>
      </c>
      <c r="W1028" s="199">
        <v>-10000000</v>
      </c>
      <c r="X1028" s="199">
        <v>-10000000</v>
      </c>
      <c r="Y1028" s="199">
        <v>-10000000</v>
      </c>
      <c r="Z1028" s="199">
        <v>-10000000</v>
      </c>
      <c r="AA1028" s="199">
        <v>-10000000</v>
      </c>
      <c r="AB1028" s="199">
        <v>-10000000</v>
      </c>
      <c r="AC1028" s="199">
        <f>IFERROR(VLOOKUP('SAP Data'!$C1028,'2021 Balance Sheet'!$B$7:$O$1335,'2021 Balance Sheet'!D$2, FALSE),0)</f>
        <v>-10000000</v>
      </c>
      <c r="AD1028" s="199">
        <f>IFERROR(VLOOKUP('SAP Data'!$C1028,'2021 Balance Sheet'!$B$7:$O$1335,'2021 Balance Sheet'!E$2, FALSE),0)</f>
        <v>-10000000</v>
      </c>
      <c r="AE1028" s="199">
        <f>IFERROR(VLOOKUP('SAP Data'!$C1028,'2021 Balance Sheet'!$B$7:$O$1335,'2021 Balance Sheet'!F$2, FALSE),0)</f>
        <v>-10000000</v>
      </c>
      <c r="AF1028" s="199">
        <f>IFERROR(VLOOKUP('SAP Data'!$C1028,'2021 Balance Sheet'!$B$7:$O$1335,'2021 Balance Sheet'!G$2, FALSE),0)</f>
        <v>-10000000</v>
      </c>
      <c r="AG1028" s="199">
        <f>IFERROR(VLOOKUP('SAP Data'!$C1028,'2021 Balance Sheet'!$B$7:$O$1335,'2021 Balance Sheet'!H$2, FALSE),0)</f>
        <v>-10000000</v>
      </c>
      <c r="AH1028" s="199">
        <f>IFERROR(VLOOKUP('SAP Data'!$C1028,'2021 Balance Sheet'!$B$7:$O$1335,'2021 Balance Sheet'!I$2, FALSE),0)</f>
        <v>-10000000</v>
      </c>
      <c r="AI1028" s="199">
        <f>IFERROR(VLOOKUP('SAP Data'!$C1028,'2021 Balance Sheet'!$B$7:$O$1335,'2021 Balance Sheet'!J$2, FALSE),0)</f>
        <v>-10000000</v>
      </c>
      <c r="AJ1028" s="199">
        <f>IFERROR(VLOOKUP('SAP Data'!$C1028,'2021 Balance Sheet'!$B$7:$O$1335,'2021 Balance Sheet'!K$2, FALSE),0)</f>
        <v>-10000000</v>
      </c>
      <c r="AK1028" s="199">
        <f>IFERROR(VLOOKUP('SAP Data'!$C1028,'2021 Balance Sheet'!$B$7:$O$1335,'2021 Balance Sheet'!L$2, FALSE),0)</f>
        <v>-10000000</v>
      </c>
      <c r="AL1028" s="199">
        <f>IFERROR(VLOOKUP('SAP Data'!$C1028,'2021 Balance Sheet'!$B$7:$O$1335,'2021 Balance Sheet'!M$2, FALSE),0)</f>
        <v>-10000000</v>
      </c>
      <c r="AM1028" s="199">
        <f>IFERROR(VLOOKUP('SAP Data'!$C1028,'2021 Balance Sheet'!$B$7:$O$1335,'2021 Balance Sheet'!N$2, FALSE),0)</f>
        <v>-10000000</v>
      </c>
      <c r="AN1028" s="199">
        <f>IFERROR(VLOOKUP('SAP Data'!$C1028,'2021 Balance Sheet'!$B$7:$O$1335,'2021 Balance Sheet'!O$2, FALSE),0)</f>
        <v>-10000000</v>
      </c>
      <c r="AO1028" s="198">
        <f t="shared" si="34"/>
        <v>-10000000</v>
      </c>
    </row>
    <row r="1029" spans="1:41" ht="15.75" thickBot="1" x14ac:dyDescent="0.3">
      <c r="A1029" s="26" t="str">
        <f t="shared" si="35"/>
        <v>221075</v>
      </c>
      <c r="B1029" s="149" t="s">
        <v>1004</v>
      </c>
      <c r="C1029" s="153" t="s">
        <v>2102</v>
      </c>
      <c r="D1029" s="125" t="s">
        <v>4</v>
      </c>
      <c r="E1029" s="140">
        <v>-20000000</v>
      </c>
      <c r="F1029" s="140">
        <v>-20000000</v>
      </c>
      <c r="G1029" s="140">
        <v>-20000000</v>
      </c>
      <c r="H1029" s="140">
        <v>-20000000</v>
      </c>
      <c r="I1029" s="140">
        <v>-20000000</v>
      </c>
      <c r="J1029" s="140">
        <v>-20000000</v>
      </c>
      <c r="K1029" s="140">
        <v>-20000000</v>
      </c>
      <c r="L1029" s="140">
        <v>-20000000</v>
      </c>
      <c r="M1029" s="140">
        <v>-20000000</v>
      </c>
      <c r="N1029" s="140">
        <v>-20000000</v>
      </c>
      <c r="O1029" s="140">
        <v>-20000000</v>
      </c>
      <c r="P1029" s="140">
        <v>-20000000</v>
      </c>
      <c r="Q1029" s="199">
        <v>-20000000</v>
      </c>
      <c r="R1029" s="199">
        <v>-20000000</v>
      </c>
      <c r="S1029" s="199">
        <v>-20000000</v>
      </c>
      <c r="T1029" s="199">
        <v>-20000000</v>
      </c>
      <c r="U1029" s="199">
        <v>-20000000</v>
      </c>
      <c r="V1029" s="199">
        <v>-20000000</v>
      </c>
      <c r="W1029" s="199">
        <v>-20000000</v>
      </c>
      <c r="X1029" s="199">
        <v>-20000000</v>
      </c>
      <c r="Y1029" s="199">
        <v>-20000000</v>
      </c>
      <c r="Z1029" s="199">
        <v>-20000000</v>
      </c>
      <c r="AA1029" s="199">
        <v>-20000000</v>
      </c>
      <c r="AB1029" s="199">
        <v>-20000000</v>
      </c>
      <c r="AC1029" s="199">
        <f>IFERROR(VLOOKUP('SAP Data'!$C1029,'2021 Balance Sheet'!$B$7:$O$1335,'2021 Balance Sheet'!D$2, FALSE),0)</f>
        <v>-20000000</v>
      </c>
      <c r="AD1029" s="199">
        <f>IFERROR(VLOOKUP('SAP Data'!$C1029,'2021 Balance Sheet'!$B$7:$O$1335,'2021 Balance Sheet'!E$2, FALSE),0)</f>
        <v>-20000000</v>
      </c>
      <c r="AE1029" s="199">
        <f>IFERROR(VLOOKUP('SAP Data'!$C1029,'2021 Balance Sheet'!$B$7:$O$1335,'2021 Balance Sheet'!F$2, FALSE),0)</f>
        <v>-20000000</v>
      </c>
      <c r="AF1029" s="199">
        <f>IFERROR(VLOOKUP('SAP Data'!$C1029,'2021 Balance Sheet'!$B$7:$O$1335,'2021 Balance Sheet'!G$2, FALSE),0)</f>
        <v>-20000000</v>
      </c>
      <c r="AG1029" s="199">
        <f>IFERROR(VLOOKUP('SAP Data'!$C1029,'2021 Balance Sheet'!$B$7:$O$1335,'2021 Balance Sheet'!H$2, FALSE),0)</f>
        <v>-20000000</v>
      </c>
      <c r="AH1029" s="199">
        <f>IFERROR(VLOOKUP('SAP Data'!$C1029,'2021 Balance Sheet'!$B$7:$O$1335,'2021 Balance Sheet'!I$2, FALSE),0)</f>
        <v>-20000000</v>
      </c>
      <c r="AI1029" s="199">
        <f>IFERROR(VLOOKUP('SAP Data'!$C1029,'2021 Balance Sheet'!$B$7:$O$1335,'2021 Balance Sheet'!J$2, FALSE),0)</f>
        <v>-20000000</v>
      </c>
      <c r="AJ1029" s="199">
        <f>IFERROR(VLOOKUP('SAP Data'!$C1029,'2021 Balance Sheet'!$B$7:$O$1335,'2021 Balance Sheet'!K$2, FALSE),0)</f>
        <v>-20000000</v>
      </c>
      <c r="AK1029" s="199">
        <f>IFERROR(VLOOKUP('SAP Data'!$C1029,'2021 Balance Sheet'!$B$7:$O$1335,'2021 Balance Sheet'!L$2, FALSE),0)</f>
        <v>-20000000</v>
      </c>
      <c r="AL1029" s="199">
        <f>IFERROR(VLOOKUP('SAP Data'!$C1029,'2021 Balance Sheet'!$B$7:$O$1335,'2021 Balance Sheet'!M$2, FALSE),0)</f>
        <v>-20000000</v>
      </c>
      <c r="AM1029" s="199">
        <f>IFERROR(VLOOKUP('SAP Data'!$C1029,'2021 Balance Sheet'!$B$7:$O$1335,'2021 Balance Sheet'!N$2, FALSE),0)</f>
        <v>-20000000</v>
      </c>
      <c r="AN1029" s="199">
        <f>IFERROR(VLOOKUP('SAP Data'!$C1029,'2021 Balance Sheet'!$B$7:$O$1335,'2021 Balance Sheet'!O$2, FALSE),0)</f>
        <v>-20000000</v>
      </c>
      <c r="AO1029" s="198">
        <f t="shared" si="34"/>
        <v>-20000000</v>
      </c>
    </row>
    <row r="1030" spans="1:41" ht="15.75" thickBot="1" x14ac:dyDescent="0.3">
      <c r="A1030" s="26" t="str">
        <f t="shared" si="35"/>
        <v>221076</v>
      </c>
      <c r="B1030" s="149" t="s">
        <v>1005</v>
      </c>
      <c r="C1030" s="153" t="s">
        <v>2103</v>
      </c>
      <c r="D1030" s="125" t="s">
        <v>4</v>
      </c>
      <c r="E1030" s="139">
        <v>-20000000</v>
      </c>
      <c r="F1030" s="139">
        <v>-20000000</v>
      </c>
      <c r="G1030" s="139">
        <v>-20000000</v>
      </c>
      <c r="H1030" s="139">
        <v>-20000000</v>
      </c>
      <c r="I1030" s="139">
        <v>-20000000</v>
      </c>
      <c r="J1030" s="139">
        <v>-20000000</v>
      </c>
      <c r="K1030" s="139">
        <v>-20000000</v>
      </c>
      <c r="L1030" s="139">
        <v>-20000000</v>
      </c>
      <c r="M1030" s="139">
        <v>-20000000</v>
      </c>
      <c r="N1030" s="139">
        <v>-20000000</v>
      </c>
      <c r="O1030" s="139">
        <v>-20000000</v>
      </c>
      <c r="P1030" s="139">
        <v>-20000000</v>
      </c>
      <c r="Q1030" s="199">
        <v>-20000000</v>
      </c>
      <c r="R1030" s="199">
        <v>-20000000</v>
      </c>
      <c r="S1030" s="199">
        <v>-20000000</v>
      </c>
      <c r="T1030" s="199">
        <v>-20000000</v>
      </c>
      <c r="U1030" s="199">
        <v>-20000000</v>
      </c>
      <c r="V1030" s="199">
        <v>-20000000</v>
      </c>
      <c r="W1030" s="199">
        <v>-20000000</v>
      </c>
      <c r="X1030" s="199">
        <v>-20000000</v>
      </c>
      <c r="Y1030" s="199">
        <v>-20000000</v>
      </c>
      <c r="Z1030" s="199">
        <v>-20000000</v>
      </c>
      <c r="AA1030" s="199">
        <v>-20000000</v>
      </c>
      <c r="AB1030" s="199">
        <v>-20000000</v>
      </c>
      <c r="AC1030" s="199">
        <f>IFERROR(VLOOKUP('SAP Data'!$C1030,'2021 Balance Sheet'!$B$7:$O$1335,'2021 Balance Sheet'!D$2, FALSE),0)</f>
        <v>-20000000</v>
      </c>
      <c r="AD1030" s="199">
        <f>IFERROR(VLOOKUP('SAP Data'!$C1030,'2021 Balance Sheet'!$B$7:$O$1335,'2021 Balance Sheet'!E$2, FALSE),0)</f>
        <v>-20000000</v>
      </c>
      <c r="AE1030" s="199">
        <f>IFERROR(VLOOKUP('SAP Data'!$C1030,'2021 Balance Sheet'!$B$7:$O$1335,'2021 Balance Sheet'!F$2, FALSE),0)</f>
        <v>-20000000</v>
      </c>
      <c r="AF1030" s="199">
        <f>IFERROR(VLOOKUP('SAP Data'!$C1030,'2021 Balance Sheet'!$B$7:$O$1335,'2021 Balance Sheet'!G$2, FALSE),0)</f>
        <v>-20000000</v>
      </c>
      <c r="AG1030" s="199">
        <f>IFERROR(VLOOKUP('SAP Data'!$C1030,'2021 Balance Sheet'!$B$7:$O$1335,'2021 Balance Sheet'!H$2, FALSE),0)</f>
        <v>-20000000</v>
      </c>
      <c r="AH1030" s="199">
        <f>IFERROR(VLOOKUP('SAP Data'!$C1030,'2021 Balance Sheet'!$B$7:$O$1335,'2021 Balance Sheet'!I$2, FALSE),0)</f>
        <v>-20000000</v>
      </c>
      <c r="AI1030" s="199">
        <f>IFERROR(VLOOKUP('SAP Data'!$C1030,'2021 Balance Sheet'!$B$7:$O$1335,'2021 Balance Sheet'!J$2, FALSE),0)</f>
        <v>-20000000</v>
      </c>
      <c r="AJ1030" s="199">
        <f>IFERROR(VLOOKUP('SAP Data'!$C1030,'2021 Balance Sheet'!$B$7:$O$1335,'2021 Balance Sheet'!K$2, FALSE),0)</f>
        <v>-20000000</v>
      </c>
      <c r="AK1030" s="199">
        <f>IFERROR(VLOOKUP('SAP Data'!$C1030,'2021 Balance Sheet'!$B$7:$O$1335,'2021 Balance Sheet'!L$2, FALSE),0)</f>
        <v>-20000000</v>
      </c>
      <c r="AL1030" s="199">
        <f>IFERROR(VLOOKUP('SAP Data'!$C1030,'2021 Balance Sheet'!$B$7:$O$1335,'2021 Balance Sheet'!M$2, FALSE),0)</f>
        <v>-20000000</v>
      </c>
      <c r="AM1030" s="199">
        <f>IFERROR(VLOOKUP('SAP Data'!$C1030,'2021 Balance Sheet'!$B$7:$O$1335,'2021 Balance Sheet'!N$2, FALSE),0)</f>
        <v>-20000000</v>
      </c>
      <c r="AN1030" s="199">
        <f>IFERROR(VLOOKUP('SAP Data'!$C1030,'2021 Balance Sheet'!$B$7:$O$1335,'2021 Balance Sheet'!O$2, FALSE),0)</f>
        <v>-20000000</v>
      </c>
      <c r="AO1030" s="198">
        <f t="shared" si="34"/>
        <v>-20000000</v>
      </c>
    </row>
    <row r="1031" spans="1:41" ht="15.75" thickBot="1" x14ac:dyDescent="0.3">
      <c r="A1031" s="26" t="str">
        <f t="shared" si="35"/>
        <v>221077</v>
      </c>
      <c r="B1031" s="149" t="s">
        <v>3487</v>
      </c>
      <c r="C1031" s="153" t="s">
        <v>3488</v>
      </c>
      <c r="D1031" s="125"/>
      <c r="E1031" s="139"/>
      <c r="F1031" s="139"/>
      <c r="G1031" s="139"/>
      <c r="H1031" s="139"/>
      <c r="I1031" s="139"/>
      <c r="J1031" s="139"/>
      <c r="K1031" s="139"/>
      <c r="L1031" s="139"/>
      <c r="M1031" s="139"/>
      <c r="N1031" s="139"/>
      <c r="O1031" s="139"/>
      <c r="P1031" s="139"/>
      <c r="Q1031" s="199">
        <v>0</v>
      </c>
      <c r="R1031" s="199">
        <v>0</v>
      </c>
      <c r="S1031" s="199">
        <v>0</v>
      </c>
      <c r="T1031" s="199">
        <v>0</v>
      </c>
      <c r="U1031" s="199">
        <v>0</v>
      </c>
      <c r="V1031" s="199">
        <v>0</v>
      </c>
      <c r="W1031" s="199">
        <v>0</v>
      </c>
      <c r="X1031" s="199">
        <v>0</v>
      </c>
      <c r="Y1031" s="199">
        <v>0</v>
      </c>
      <c r="Z1031" s="199">
        <v>0</v>
      </c>
      <c r="AA1031" s="199">
        <v>0</v>
      </c>
      <c r="AB1031" s="199">
        <v>0</v>
      </c>
      <c r="AC1031" s="199">
        <f>IFERROR(VLOOKUP('SAP Data'!$C1031,'2021 Balance Sheet'!$B$7:$O$1335,'2021 Balance Sheet'!D$2, FALSE),0)</f>
        <v>0</v>
      </c>
      <c r="AD1031" s="199">
        <f>IFERROR(VLOOKUP('SAP Data'!$C1031,'2021 Balance Sheet'!$B$7:$O$1335,'2021 Balance Sheet'!E$2, FALSE),0)</f>
        <v>0</v>
      </c>
      <c r="AE1031" s="199">
        <f>IFERROR(VLOOKUP('SAP Data'!$C1031,'2021 Balance Sheet'!$B$7:$O$1335,'2021 Balance Sheet'!F$2, FALSE),0)</f>
        <v>0</v>
      </c>
      <c r="AF1031" s="199">
        <f>IFERROR(VLOOKUP('SAP Data'!$C1031,'2021 Balance Sheet'!$B$7:$O$1335,'2021 Balance Sheet'!G$2, FALSE),0)</f>
        <v>0</v>
      </c>
      <c r="AG1031" s="199">
        <f>IFERROR(VLOOKUP('SAP Data'!$C1031,'2021 Balance Sheet'!$B$7:$O$1335,'2021 Balance Sheet'!H$2, FALSE),0)</f>
        <v>0</v>
      </c>
      <c r="AH1031" s="199">
        <f>IFERROR(VLOOKUP('SAP Data'!$C1031,'2021 Balance Sheet'!$B$7:$O$1335,'2021 Balance Sheet'!I$2, FALSE),0)</f>
        <v>0</v>
      </c>
      <c r="AI1031" s="199">
        <f>IFERROR(VLOOKUP('SAP Data'!$C1031,'2021 Balance Sheet'!$B$7:$O$1335,'2021 Balance Sheet'!J$2, FALSE),0)</f>
        <v>0</v>
      </c>
      <c r="AJ1031" s="199">
        <f>IFERROR(VLOOKUP('SAP Data'!$C1031,'2021 Balance Sheet'!$B$7:$O$1335,'2021 Balance Sheet'!K$2, FALSE),0)</f>
        <v>0</v>
      </c>
      <c r="AK1031" s="199">
        <f>IFERROR(VLOOKUP('SAP Data'!$C1031,'2021 Balance Sheet'!$B$7:$O$1335,'2021 Balance Sheet'!L$2, FALSE),0)</f>
        <v>0</v>
      </c>
      <c r="AL1031" s="199">
        <f>IFERROR(VLOOKUP('SAP Data'!$C1031,'2021 Balance Sheet'!$B$7:$O$1335,'2021 Balance Sheet'!M$2, FALSE),0)</f>
        <v>0</v>
      </c>
      <c r="AM1031" s="199">
        <f>IFERROR(VLOOKUP('SAP Data'!$C1031,'2021 Balance Sheet'!$B$7:$O$1335,'2021 Balance Sheet'!N$2, FALSE),0)</f>
        <v>0</v>
      </c>
      <c r="AN1031" s="199">
        <f>IFERROR(VLOOKUP('SAP Data'!$C1031,'2021 Balance Sheet'!$B$7:$O$1335,'2021 Balance Sheet'!O$2, FALSE),0)</f>
        <v>0</v>
      </c>
      <c r="AO1031" s="198">
        <f t="shared" si="34"/>
        <v>0</v>
      </c>
    </row>
    <row r="1032" spans="1:41" ht="15.75" thickBot="1" x14ac:dyDescent="0.3">
      <c r="A1032" s="26" t="str">
        <f t="shared" si="35"/>
        <v>221078</v>
      </c>
      <c r="B1032" s="149" t="s">
        <v>3489</v>
      </c>
      <c r="C1032" s="153" t="s">
        <v>3490</v>
      </c>
      <c r="D1032" s="125"/>
      <c r="E1032" s="139"/>
      <c r="F1032" s="139"/>
      <c r="G1032" s="139"/>
      <c r="H1032" s="139"/>
      <c r="I1032" s="139"/>
      <c r="J1032" s="139"/>
      <c r="K1032" s="139"/>
      <c r="L1032" s="139"/>
      <c r="M1032" s="139"/>
      <c r="N1032" s="139"/>
      <c r="O1032" s="139"/>
      <c r="P1032" s="139"/>
      <c r="Q1032" s="199">
        <v>0</v>
      </c>
      <c r="R1032" s="199">
        <v>0</v>
      </c>
      <c r="S1032" s="199">
        <v>0</v>
      </c>
      <c r="T1032" s="199">
        <v>0</v>
      </c>
      <c r="U1032" s="199">
        <v>0</v>
      </c>
      <c r="V1032" s="199">
        <v>0</v>
      </c>
      <c r="W1032" s="199">
        <v>0</v>
      </c>
      <c r="X1032" s="199">
        <v>0</v>
      </c>
      <c r="Y1032" s="199">
        <v>0</v>
      </c>
      <c r="Z1032" s="199">
        <v>0</v>
      </c>
      <c r="AA1032" s="199">
        <v>0</v>
      </c>
      <c r="AB1032" s="199">
        <v>0</v>
      </c>
      <c r="AC1032" s="199">
        <f>IFERROR(VLOOKUP('SAP Data'!$C1032,'2021 Balance Sheet'!$B$7:$O$1335,'2021 Balance Sheet'!D$2, FALSE),0)</f>
        <v>0</v>
      </c>
      <c r="AD1032" s="199">
        <f>IFERROR(VLOOKUP('SAP Data'!$C1032,'2021 Balance Sheet'!$B$7:$O$1335,'2021 Balance Sheet'!E$2, FALSE),0)</f>
        <v>0</v>
      </c>
      <c r="AE1032" s="199">
        <f>IFERROR(VLOOKUP('SAP Data'!$C1032,'2021 Balance Sheet'!$B$7:$O$1335,'2021 Balance Sheet'!F$2, FALSE),0)</f>
        <v>0</v>
      </c>
      <c r="AF1032" s="199">
        <f>IFERROR(VLOOKUP('SAP Data'!$C1032,'2021 Balance Sheet'!$B$7:$O$1335,'2021 Balance Sheet'!G$2, FALSE),0)</f>
        <v>0</v>
      </c>
      <c r="AG1032" s="199">
        <f>IFERROR(VLOOKUP('SAP Data'!$C1032,'2021 Balance Sheet'!$B$7:$O$1335,'2021 Balance Sheet'!H$2, FALSE),0)</f>
        <v>0</v>
      </c>
      <c r="AH1032" s="199">
        <f>IFERROR(VLOOKUP('SAP Data'!$C1032,'2021 Balance Sheet'!$B$7:$O$1335,'2021 Balance Sheet'!I$2, FALSE),0)</f>
        <v>0</v>
      </c>
      <c r="AI1032" s="199">
        <f>IFERROR(VLOOKUP('SAP Data'!$C1032,'2021 Balance Sheet'!$B$7:$O$1335,'2021 Balance Sheet'!J$2, FALSE),0)</f>
        <v>0</v>
      </c>
      <c r="AJ1032" s="199">
        <f>IFERROR(VLOOKUP('SAP Data'!$C1032,'2021 Balance Sheet'!$B$7:$O$1335,'2021 Balance Sheet'!K$2, FALSE),0)</f>
        <v>0</v>
      </c>
      <c r="AK1032" s="199">
        <f>IFERROR(VLOOKUP('SAP Data'!$C1032,'2021 Balance Sheet'!$B$7:$O$1335,'2021 Balance Sheet'!L$2, FALSE),0)</f>
        <v>0</v>
      </c>
      <c r="AL1032" s="199">
        <f>IFERROR(VLOOKUP('SAP Data'!$C1032,'2021 Balance Sheet'!$B$7:$O$1335,'2021 Balance Sheet'!M$2, FALSE),0)</f>
        <v>0</v>
      </c>
      <c r="AM1032" s="199">
        <f>IFERROR(VLOOKUP('SAP Data'!$C1032,'2021 Balance Sheet'!$B$7:$O$1335,'2021 Balance Sheet'!N$2, FALSE),0)</f>
        <v>0</v>
      </c>
      <c r="AN1032" s="199">
        <f>IFERROR(VLOOKUP('SAP Data'!$C1032,'2021 Balance Sheet'!$B$7:$O$1335,'2021 Balance Sheet'!O$2, FALSE),0)</f>
        <v>0</v>
      </c>
      <c r="AO1032" s="198">
        <f t="shared" si="34"/>
        <v>0</v>
      </c>
    </row>
    <row r="1033" spans="1:41" ht="15.75" thickBot="1" x14ac:dyDescent="0.3">
      <c r="A1033" s="26" t="str">
        <f t="shared" si="35"/>
        <v>221079</v>
      </c>
      <c r="B1033" s="149" t="s">
        <v>1006</v>
      </c>
      <c r="C1033" s="153" t="s">
        <v>2104</v>
      </c>
      <c r="D1033" s="125" t="s">
        <v>4</v>
      </c>
      <c r="E1033" s="140">
        <v>-19700000</v>
      </c>
      <c r="F1033" s="140">
        <v>-19700000</v>
      </c>
      <c r="G1033" s="140">
        <v>-19700000</v>
      </c>
      <c r="H1033" s="140">
        <v>-19700000</v>
      </c>
      <c r="I1033" s="140">
        <v>-19700000</v>
      </c>
      <c r="J1033" s="140">
        <v>-19700000</v>
      </c>
      <c r="K1033" s="140">
        <v>-19700000</v>
      </c>
      <c r="L1033" s="140">
        <v>-19700000</v>
      </c>
      <c r="M1033" s="140">
        <v>-19700000</v>
      </c>
      <c r="N1033" s="140">
        <v>-19700000</v>
      </c>
      <c r="O1033" s="140">
        <v>-19700000</v>
      </c>
      <c r="P1033" s="140">
        <v>-19700000</v>
      </c>
      <c r="Q1033" s="199">
        <v>-19700000</v>
      </c>
      <c r="R1033" s="199">
        <v>-19700000</v>
      </c>
      <c r="S1033" s="199">
        <v>-19700000</v>
      </c>
      <c r="T1033" s="199">
        <v>-19700000</v>
      </c>
      <c r="U1033" s="199">
        <v>-19700000</v>
      </c>
      <c r="V1033" s="199">
        <v>-19700000</v>
      </c>
      <c r="W1033" s="199">
        <v>-19700000</v>
      </c>
      <c r="X1033" s="199">
        <v>-19700000</v>
      </c>
      <c r="Y1033" s="199">
        <v>-19700000</v>
      </c>
      <c r="Z1033" s="199">
        <v>-19700000</v>
      </c>
      <c r="AA1033" s="199">
        <v>-19700000</v>
      </c>
      <c r="AB1033" s="199">
        <v>-19700000</v>
      </c>
      <c r="AC1033" s="199">
        <f>IFERROR(VLOOKUP('SAP Data'!$C1033,'2021 Balance Sheet'!$B$7:$O$1335,'2021 Balance Sheet'!D$2, FALSE),0)</f>
        <v>-19700000</v>
      </c>
      <c r="AD1033" s="199">
        <f>IFERROR(VLOOKUP('SAP Data'!$C1033,'2021 Balance Sheet'!$B$7:$O$1335,'2021 Balance Sheet'!E$2, FALSE),0)</f>
        <v>-19700000</v>
      </c>
      <c r="AE1033" s="199">
        <f>IFERROR(VLOOKUP('SAP Data'!$C1033,'2021 Balance Sheet'!$B$7:$O$1335,'2021 Balance Sheet'!F$2, FALSE),0)</f>
        <v>-19700000</v>
      </c>
      <c r="AF1033" s="199">
        <f>IFERROR(VLOOKUP('SAP Data'!$C1033,'2021 Balance Sheet'!$B$7:$O$1335,'2021 Balance Sheet'!G$2, FALSE),0)</f>
        <v>-19700000</v>
      </c>
      <c r="AG1033" s="199">
        <f>IFERROR(VLOOKUP('SAP Data'!$C1033,'2021 Balance Sheet'!$B$7:$O$1335,'2021 Balance Sheet'!H$2, FALSE),0)</f>
        <v>-19700000</v>
      </c>
      <c r="AH1033" s="199">
        <f>IFERROR(VLOOKUP('SAP Data'!$C1033,'2021 Balance Sheet'!$B$7:$O$1335,'2021 Balance Sheet'!I$2, FALSE),0)</f>
        <v>-19700000</v>
      </c>
      <c r="AI1033" s="199">
        <f>IFERROR(VLOOKUP('SAP Data'!$C1033,'2021 Balance Sheet'!$B$7:$O$1335,'2021 Balance Sheet'!J$2, FALSE),0)</f>
        <v>-19700000</v>
      </c>
      <c r="AJ1033" s="199">
        <f>IFERROR(VLOOKUP('SAP Data'!$C1033,'2021 Balance Sheet'!$B$7:$O$1335,'2021 Balance Sheet'!K$2, FALSE),0)</f>
        <v>-19700000</v>
      </c>
      <c r="AK1033" s="199">
        <f>IFERROR(VLOOKUP('SAP Data'!$C1033,'2021 Balance Sheet'!$B$7:$O$1335,'2021 Balance Sheet'!L$2, FALSE),0)</f>
        <v>-19700000</v>
      </c>
      <c r="AL1033" s="199">
        <f>IFERROR(VLOOKUP('SAP Data'!$C1033,'2021 Balance Sheet'!$B$7:$O$1335,'2021 Balance Sheet'!M$2, FALSE),0)</f>
        <v>-19700000</v>
      </c>
      <c r="AM1033" s="199">
        <f>IFERROR(VLOOKUP('SAP Data'!$C1033,'2021 Balance Sheet'!$B$7:$O$1335,'2021 Balance Sheet'!N$2, FALSE),0)</f>
        <v>-19700000</v>
      </c>
      <c r="AN1033" s="199">
        <f>IFERROR(VLOOKUP('SAP Data'!$C1033,'2021 Balance Sheet'!$B$7:$O$1335,'2021 Balance Sheet'!O$2, FALSE),0)</f>
        <v>-19700000</v>
      </c>
      <c r="AO1033" s="198">
        <f t="shared" si="34"/>
        <v>-19700000</v>
      </c>
    </row>
    <row r="1034" spans="1:41" ht="15.75" thickBot="1" x14ac:dyDescent="0.3">
      <c r="A1034" s="26" t="str">
        <f t="shared" si="35"/>
        <v>221080</v>
      </c>
      <c r="B1034" s="149" t="s">
        <v>1007</v>
      </c>
      <c r="C1034" s="153" t="s">
        <v>2105</v>
      </c>
      <c r="D1034" s="125" t="s">
        <v>4</v>
      </c>
      <c r="E1034" s="140"/>
      <c r="F1034" s="140"/>
      <c r="G1034" s="140"/>
      <c r="H1034" s="140"/>
      <c r="I1034" s="140"/>
      <c r="J1034" s="140"/>
      <c r="K1034" s="140"/>
      <c r="L1034" s="140"/>
      <c r="M1034" s="140"/>
      <c r="N1034" s="140"/>
      <c r="O1034" s="140"/>
      <c r="P1034" s="140"/>
      <c r="Q1034" s="199">
        <v>0</v>
      </c>
      <c r="R1034" s="199">
        <v>0</v>
      </c>
      <c r="S1034" s="199">
        <v>0</v>
      </c>
      <c r="T1034" s="199">
        <v>0</v>
      </c>
      <c r="U1034" s="199">
        <v>0</v>
      </c>
      <c r="V1034" s="199">
        <v>0</v>
      </c>
      <c r="W1034" s="199">
        <v>0</v>
      </c>
      <c r="X1034" s="199">
        <v>0</v>
      </c>
      <c r="Y1034" s="199">
        <v>0</v>
      </c>
      <c r="Z1034" s="199">
        <v>0</v>
      </c>
      <c r="AA1034" s="199">
        <v>0</v>
      </c>
      <c r="AB1034" s="199">
        <v>0</v>
      </c>
      <c r="AC1034" s="199">
        <f>IFERROR(VLOOKUP('SAP Data'!$C1034,'2021 Balance Sheet'!$B$7:$O$1335,'2021 Balance Sheet'!D$2, FALSE),0)</f>
        <v>0</v>
      </c>
      <c r="AD1034" s="199">
        <f>IFERROR(VLOOKUP('SAP Data'!$C1034,'2021 Balance Sheet'!$B$7:$O$1335,'2021 Balance Sheet'!E$2, FALSE),0)</f>
        <v>0</v>
      </c>
      <c r="AE1034" s="199">
        <f>IFERROR(VLOOKUP('SAP Data'!$C1034,'2021 Balance Sheet'!$B$7:$O$1335,'2021 Balance Sheet'!F$2, FALSE),0)</f>
        <v>0</v>
      </c>
      <c r="AF1034" s="199">
        <f>IFERROR(VLOOKUP('SAP Data'!$C1034,'2021 Balance Sheet'!$B$7:$O$1335,'2021 Balance Sheet'!G$2, FALSE),0)</f>
        <v>0</v>
      </c>
      <c r="AG1034" s="199">
        <f>IFERROR(VLOOKUP('SAP Data'!$C1034,'2021 Balance Sheet'!$B$7:$O$1335,'2021 Balance Sheet'!H$2, FALSE),0)</f>
        <v>0</v>
      </c>
      <c r="AH1034" s="199">
        <f>IFERROR(VLOOKUP('SAP Data'!$C1034,'2021 Balance Sheet'!$B$7:$O$1335,'2021 Balance Sheet'!I$2, FALSE),0)</f>
        <v>0</v>
      </c>
      <c r="AI1034" s="199">
        <f>IFERROR(VLOOKUP('SAP Data'!$C1034,'2021 Balance Sheet'!$B$7:$O$1335,'2021 Balance Sheet'!J$2, FALSE),0)</f>
        <v>0</v>
      </c>
      <c r="AJ1034" s="199">
        <f>IFERROR(VLOOKUP('SAP Data'!$C1034,'2021 Balance Sheet'!$B$7:$O$1335,'2021 Balance Sheet'!K$2, FALSE),0)</f>
        <v>0</v>
      </c>
      <c r="AK1034" s="199">
        <f>IFERROR(VLOOKUP('SAP Data'!$C1034,'2021 Balance Sheet'!$B$7:$O$1335,'2021 Balance Sheet'!L$2, FALSE),0)</f>
        <v>0</v>
      </c>
      <c r="AL1034" s="199">
        <f>IFERROR(VLOOKUP('SAP Data'!$C1034,'2021 Balance Sheet'!$B$7:$O$1335,'2021 Balance Sheet'!M$2, FALSE),0)</f>
        <v>0</v>
      </c>
      <c r="AM1034" s="199">
        <f>IFERROR(VLOOKUP('SAP Data'!$C1034,'2021 Balance Sheet'!$B$7:$O$1335,'2021 Balance Sheet'!N$2, FALSE),0)</f>
        <v>0</v>
      </c>
      <c r="AN1034" s="199">
        <f>IFERROR(VLOOKUP('SAP Data'!$C1034,'2021 Balance Sheet'!$B$7:$O$1335,'2021 Balance Sheet'!O$2, FALSE),0)</f>
        <v>0</v>
      </c>
      <c r="AO1034" s="198">
        <f t="shared" si="34"/>
        <v>0</v>
      </c>
    </row>
    <row r="1035" spans="1:41" ht="15.75" thickBot="1" x14ac:dyDescent="0.3">
      <c r="A1035" s="26" t="str">
        <f t="shared" si="35"/>
        <v>221081</v>
      </c>
      <c r="B1035" s="149" t="s">
        <v>1008</v>
      </c>
      <c r="C1035" s="153" t="s">
        <v>2106</v>
      </c>
      <c r="D1035" s="125" t="s">
        <v>4</v>
      </c>
      <c r="E1035" s="139">
        <v>-10000000</v>
      </c>
      <c r="F1035" s="139">
        <v>-10000000</v>
      </c>
      <c r="G1035" s="139">
        <v>-10000000</v>
      </c>
      <c r="H1035" s="139">
        <v>-10000000</v>
      </c>
      <c r="I1035" s="139">
        <v>-10000000</v>
      </c>
      <c r="J1035" s="139">
        <v>-10000000</v>
      </c>
      <c r="K1035" s="139">
        <v>-10000000</v>
      </c>
      <c r="L1035" s="139">
        <v>-10000000</v>
      </c>
      <c r="M1035" s="139">
        <v>-10000000</v>
      </c>
      <c r="N1035" s="139">
        <v>-10000000</v>
      </c>
      <c r="O1035" s="139">
        <v>-10000000</v>
      </c>
      <c r="P1035" s="139">
        <v>-10000000</v>
      </c>
      <c r="Q1035" s="199">
        <v>-10000000</v>
      </c>
      <c r="R1035" s="199">
        <v>-10000000</v>
      </c>
      <c r="S1035" s="199">
        <v>-10000000</v>
      </c>
      <c r="T1035" s="199">
        <v>-10000000</v>
      </c>
      <c r="U1035" s="199">
        <v>-10000000</v>
      </c>
      <c r="V1035" s="199">
        <v>-10000000</v>
      </c>
      <c r="W1035" s="199">
        <v>-10000000</v>
      </c>
      <c r="X1035" s="199">
        <v>-10000000</v>
      </c>
      <c r="Y1035" s="199">
        <v>-10000000</v>
      </c>
      <c r="Z1035" s="199">
        <v>-10000000</v>
      </c>
      <c r="AA1035" s="199">
        <v>-10000000</v>
      </c>
      <c r="AB1035" s="199">
        <v>-10000000</v>
      </c>
      <c r="AC1035" s="199">
        <f>IFERROR(VLOOKUP('SAP Data'!$C1035,'2021 Balance Sheet'!$B$7:$O$1335,'2021 Balance Sheet'!D$2, FALSE),0)</f>
        <v>-10000000</v>
      </c>
      <c r="AD1035" s="199">
        <f>IFERROR(VLOOKUP('SAP Data'!$C1035,'2021 Balance Sheet'!$B$7:$O$1335,'2021 Balance Sheet'!E$2, FALSE),0)</f>
        <v>-10000000</v>
      </c>
      <c r="AE1035" s="199">
        <f>IFERROR(VLOOKUP('SAP Data'!$C1035,'2021 Balance Sheet'!$B$7:$O$1335,'2021 Balance Sheet'!F$2, FALSE),0)</f>
        <v>-10000000</v>
      </c>
      <c r="AF1035" s="199">
        <f>IFERROR(VLOOKUP('SAP Data'!$C1035,'2021 Balance Sheet'!$B$7:$O$1335,'2021 Balance Sheet'!G$2, FALSE),0)</f>
        <v>-10000000</v>
      </c>
      <c r="AG1035" s="199">
        <f>IFERROR(VLOOKUP('SAP Data'!$C1035,'2021 Balance Sheet'!$B$7:$O$1335,'2021 Balance Sheet'!H$2, FALSE),0)</f>
        <v>-10000000</v>
      </c>
      <c r="AH1035" s="199">
        <f>IFERROR(VLOOKUP('SAP Data'!$C1035,'2021 Balance Sheet'!$B$7:$O$1335,'2021 Balance Sheet'!I$2, FALSE),0)</f>
        <v>-10000000</v>
      </c>
      <c r="AI1035" s="199">
        <f>IFERROR(VLOOKUP('SAP Data'!$C1035,'2021 Balance Sheet'!$B$7:$O$1335,'2021 Balance Sheet'!J$2, FALSE),0)</f>
        <v>-10000000</v>
      </c>
      <c r="AJ1035" s="199">
        <f>IFERROR(VLOOKUP('SAP Data'!$C1035,'2021 Balance Sheet'!$B$7:$O$1335,'2021 Balance Sheet'!K$2, FALSE),0)</f>
        <v>-10000000</v>
      </c>
      <c r="AK1035" s="199">
        <f>IFERROR(VLOOKUP('SAP Data'!$C1035,'2021 Balance Sheet'!$B$7:$O$1335,'2021 Balance Sheet'!L$2, FALSE),0)</f>
        <v>-10000000</v>
      </c>
      <c r="AL1035" s="199">
        <f>IFERROR(VLOOKUP('SAP Data'!$C1035,'2021 Balance Sheet'!$B$7:$O$1335,'2021 Balance Sheet'!M$2, FALSE),0)</f>
        <v>-10000000</v>
      </c>
      <c r="AM1035" s="199">
        <f>IFERROR(VLOOKUP('SAP Data'!$C1035,'2021 Balance Sheet'!$B$7:$O$1335,'2021 Balance Sheet'!N$2, FALSE),0)</f>
        <v>-10000000</v>
      </c>
      <c r="AN1035" s="199">
        <f>IFERROR(VLOOKUP('SAP Data'!$C1035,'2021 Balance Sheet'!$B$7:$O$1335,'2021 Balance Sheet'!O$2, FALSE),0)</f>
        <v>-10000000</v>
      </c>
      <c r="AO1035" s="198">
        <f t="shared" si="34"/>
        <v>-10000000</v>
      </c>
    </row>
    <row r="1036" spans="1:41" ht="15.75" thickBot="1" x14ac:dyDescent="0.3">
      <c r="A1036" s="26" t="str">
        <f t="shared" si="35"/>
        <v>221085</v>
      </c>
      <c r="B1036" s="149" t="s">
        <v>1009</v>
      </c>
      <c r="C1036" s="153" t="s">
        <v>2107</v>
      </c>
      <c r="D1036" s="125" t="s">
        <v>4</v>
      </c>
      <c r="E1036" s="140">
        <v>-20000000</v>
      </c>
      <c r="F1036" s="140">
        <v>-20000000</v>
      </c>
      <c r="G1036" s="140">
        <v>-20000000</v>
      </c>
      <c r="H1036" s="140">
        <v>-20000000</v>
      </c>
      <c r="I1036" s="140">
        <v>-20000000</v>
      </c>
      <c r="J1036" s="140">
        <v>-20000000</v>
      </c>
      <c r="K1036" s="140">
        <v>-20000000</v>
      </c>
      <c r="L1036" s="140">
        <v>-20000000</v>
      </c>
      <c r="M1036" s="140">
        <v>-20000000</v>
      </c>
      <c r="N1036" s="140">
        <v>-20000000</v>
      </c>
      <c r="O1036" s="140">
        <v>-20000000</v>
      </c>
      <c r="P1036" s="140">
        <v>0</v>
      </c>
      <c r="Q1036" s="199">
        <v>0</v>
      </c>
      <c r="R1036" s="199">
        <v>0</v>
      </c>
      <c r="S1036" s="199">
        <v>0</v>
      </c>
      <c r="T1036" s="199">
        <v>0</v>
      </c>
      <c r="U1036" s="199">
        <v>0</v>
      </c>
      <c r="V1036" s="199">
        <v>0</v>
      </c>
      <c r="W1036" s="199">
        <v>0</v>
      </c>
      <c r="X1036" s="199">
        <v>0</v>
      </c>
      <c r="Y1036" s="199">
        <v>0</v>
      </c>
      <c r="Z1036" s="199">
        <v>0</v>
      </c>
      <c r="AA1036" s="199">
        <v>0</v>
      </c>
      <c r="AB1036" s="199">
        <v>0</v>
      </c>
      <c r="AC1036" s="199">
        <f>IFERROR(VLOOKUP('SAP Data'!$C1036,'2021 Balance Sheet'!$B$7:$O$1335,'2021 Balance Sheet'!D$2, FALSE),0)</f>
        <v>0</v>
      </c>
      <c r="AD1036" s="199">
        <f>IFERROR(VLOOKUP('SAP Data'!$C1036,'2021 Balance Sheet'!$B$7:$O$1335,'2021 Balance Sheet'!E$2, FALSE),0)</f>
        <v>0</v>
      </c>
      <c r="AE1036" s="199">
        <f>IFERROR(VLOOKUP('SAP Data'!$C1036,'2021 Balance Sheet'!$B$7:$O$1335,'2021 Balance Sheet'!F$2, FALSE),0)</f>
        <v>0</v>
      </c>
      <c r="AF1036" s="199">
        <f>IFERROR(VLOOKUP('SAP Data'!$C1036,'2021 Balance Sheet'!$B$7:$O$1335,'2021 Balance Sheet'!G$2, FALSE),0)</f>
        <v>0</v>
      </c>
      <c r="AG1036" s="199">
        <f>IFERROR(VLOOKUP('SAP Data'!$C1036,'2021 Balance Sheet'!$B$7:$O$1335,'2021 Balance Sheet'!H$2, FALSE),0)</f>
        <v>0</v>
      </c>
      <c r="AH1036" s="199">
        <f>IFERROR(VLOOKUP('SAP Data'!$C1036,'2021 Balance Sheet'!$B$7:$O$1335,'2021 Balance Sheet'!I$2, FALSE),0)</f>
        <v>0</v>
      </c>
      <c r="AI1036" s="199">
        <f>IFERROR(VLOOKUP('SAP Data'!$C1036,'2021 Balance Sheet'!$B$7:$O$1335,'2021 Balance Sheet'!J$2, FALSE),0)</f>
        <v>0</v>
      </c>
      <c r="AJ1036" s="199">
        <f>IFERROR(VLOOKUP('SAP Data'!$C1036,'2021 Balance Sheet'!$B$7:$O$1335,'2021 Balance Sheet'!K$2, FALSE),0)</f>
        <v>0</v>
      </c>
      <c r="AK1036" s="199">
        <f>IFERROR(VLOOKUP('SAP Data'!$C1036,'2021 Balance Sheet'!$B$7:$O$1335,'2021 Balance Sheet'!L$2, FALSE),0)</f>
        <v>0</v>
      </c>
      <c r="AL1036" s="199">
        <f>IFERROR(VLOOKUP('SAP Data'!$C1036,'2021 Balance Sheet'!$B$7:$O$1335,'2021 Balance Sheet'!M$2, FALSE),0)</f>
        <v>0</v>
      </c>
      <c r="AM1036" s="199">
        <f>IFERROR(VLOOKUP('SAP Data'!$C1036,'2021 Balance Sheet'!$B$7:$O$1335,'2021 Balance Sheet'!N$2, FALSE),0)</f>
        <v>0</v>
      </c>
      <c r="AN1036" s="199">
        <f>IFERROR(VLOOKUP('SAP Data'!$C1036,'2021 Balance Sheet'!$B$7:$O$1335,'2021 Balance Sheet'!O$2, FALSE),0)</f>
        <v>0</v>
      </c>
      <c r="AO1036" s="198">
        <f t="shared" si="34"/>
        <v>0</v>
      </c>
    </row>
    <row r="1037" spans="1:41" ht="15.75" thickBot="1" x14ac:dyDescent="0.3">
      <c r="A1037" s="26" t="str">
        <f t="shared" si="35"/>
        <v>221086</v>
      </c>
      <c r="B1037" s="149" t="s">
        <v>1010</v>
      </c>
      <c r="C1037" s="153" t="s">
        <v>2108</v>
      </c>
      <c r="D1037" s="125" t="s">
        <v>4</v>
      </c>
      <c r="E1037" s="139">
        <v>-20000000</v>
      </c>
      <c r="F1037" s="139">
        <v>-20000000</v>
      </c>
      <c r="G1037" s="139">
        <v>-20000000</v>
      </c>
      <c r="H1037" s="139">
        <v>-20000000</v>
      </c>
      <c r="I1037" s="139">
        <v>-20000000</v>
      </c>
      <c r="J1037" s="139">
        <v>-20000000</v>
      </c>
      <c r="K1037" s="139">
        <v>-20000000</v>
      </c>
      <c r="L1037" s="139">
        <v>-20000000</v>
      </c>
      <c r="M1037" s="139">
        <v>-20000000</v>
      </c>
      <c r="N1037" s="139">
        <v>-20000000</v>
      </c>
      <c r="O1037" s="139">
        <v>-20000000</v>
      </c>
      <c r="P1037" s="139">
        <v>-20000000</v>
      </c>
      <c r="Q1037" s="199">
        <v>-20000000</v>
      </c>
      <c r="R1037" s="199">
        <v>-20000000</v>
      </c>
      <c r="S1037" s="199">
        <v>-20000000</v>
      </c>
      <c r="T1037" s="199">
        <v>-20000000</v>
      </c>
      <c r="U1037" s="199">
        <v>-20000000</v>
      </c>
      <c r="V1037" s="199">
        <v>-20000000</v>
      </c>
      <c r="W1037" s="199">
        <v>-20000000</v>
      </c>
      <c r="X1037" s="199">
        <v>-20000000</v>
      </c>
      <c r="Y1037" s="199">
        <v>-20000000</v>
      </c>
      <c r="Z1037" s="199">
        <v>-20000000</v>
      </c>
      <c r="AA1037" s="199">
        <v>-20000000</v>
      </c>
      <c r="AB1037" s="199">
        <v>-20000000</v>
      </c>
      <c r="AC1037" s="199">
        <f>IFERROR(VLOOKUP('SAP Data'!$C1037,'2021 Balance Sheet'!$B$7:$O$1335,'2021 Balance Sheet'!D$2, FALSE),0)</f>
        <v>-20000000</v>
      </c>
      <c r="AD1037" s="199">
        <f>IFERROR(VLOOKUP('SAP Data'!$C1037,'2021 Balance Sheet'!$B$7:$O$1335,'2021 Balance Sheet'!E$2, FALSE),0)</f>
        <v>-20000000</v>
      </c>
      <c r="AE1037" s="199">
        <f>IFERROR(VLOOKUP('SAP Data'!$C1037,'2021 Balance Sheet'!$B$7:$O$1335,'2021 Balance Sheet'!F$2, FALSE),0)</f>
        <v>-20000000</v>
      </c>
      <c r="AF1037" s="199">
        <f>IFERROR(VLOOKUP('SAP Data'!$C1037,'2021 Balance Sheet'!$B$7:$O$1335,'2021 Balance Sheet'!G$2, FALSE),0)</f>
        <v>-20000000</v>
      </c>
      <c r="AG1037" s="199">
        <f>IFERROR(VLOOKUP('SAP Data'!$C1037,'2021 Balance Sheet'!$B$7:$O$1335,'2021 Balance Sheet'!H$2, FALSE),0)</f>
        <v>-20000000</v>
      </c>
      <c r="AH1037" s="199">
        <f>IFERROR(VLOOKUP('SAP Data'!$C1037,'2021 Balance Sheet'!$B$7:$O$1335,'2021 Balance Sheet'!I$2, FALSE),0)</f>
        <v>-20000000</v>
      </c>
      <c r="AI1037" s="199">
        <f>IFERROR(VLOOKUP('SAP Data'!$C1037,'2021 Balance Sheet'!$B$7:$O$1335,'2021 Balance Sheet'!J$2, FALSE),0)</f>
        <v>-20000000</v>
      </c>
      <c r="AJ1037" s="199">
        <f>IFERROR(VLOOKUP('SAP Data'!$C1037,'2021 Balance Sheet'!$B$7:$O$1335,'2021 Balance Sheet'!K$2, FALSE),0)</f>
        <v>-20000000</v>
      </c>
      <c r="AK1037" s="199">
        <f>IFERROR(VLOOKUP('SAP Data'!$C1037,'2021 Balance Sheet'!$B$7:$O$1335,'2021 Balance Sheet'!L$2, FALSE),0)</f>
        <v>-20000000</v>
      </c>
      <c r="AL1037" s="199">
        <f>IFERROR(VLOOKUP('SAP Data'!$C1037,'2021 Balance Sheet'!$B$7:$O$1335,'2021 Balance Sheet'!M$2, FALSE),0)</f>
        <v>-20000000</v>
      </c>
      <c r="AM1037" s="199">
        <f>IFERROR(VLOOKUP('SAP Data'!$C1037,'2021 Balance Sheet'!$B$7:$O$1335,'2021 Balance Sheet'!N$2, FALSE),0)</f>
        <v>-20000000</v>
      </c>
      <c r="AN1037" s="199">
        <f>IFERROR(VLOOKUP('SAP Data'!$C1037,'2021 Balance Sheet'!$B$7:$O$1335,'2021 Balance Sheet'!O$2, FALSE),0)</f>
        <v>-20000000</v>
      </c>
      <c r="AO1037" s="198">
        <f t="shared" si="34"/>
        <v>-20000000</v>
      </c>
    </row>
    <row r="1038" spans="1:41" ht="15.75" thickBot="1" x14ac:dyDescent="0.3">
      <c r="A1038" s="26" t="str">
        <f t="shared" si="35"/>
        <v>221087</v>
      </c>
      <c r="B1038" s="149" t="s">
        <v>1011</v>
      </c>
      <c r="C1038" s="153" t="s">
        <v>2109</v>
      </c>
      <c r="D1038" s="125" t="s">
        <v>4</v>
      </c>
      <c r="E1038" s="140">
        <v>-10000000</v>
      </c>
      <c r="F1038" s="140">
        <v>-10000000</v>
      </c>
      <c r="G1038" s="140">
        <v>-10000000</v>
      </c>
      <c r="H1038" s="140">
        <v>-10000000</v>
      </c>
      <c r="I1038" s="140">
        <v>-10000000</v>
      </c>
      <c r="J1038" s="140">
        <v>-10000000</v>
      </c>
      <c r="K1038" s="140">
        <v>-10000000</v>
      </c>
      <c r="L1038" s="140">
        <v>-10000000</v>
      </c>
      <c r="M1038" s="140">
        <v>-10000000</v>
      </c>
      <c r="N1038" s="140">
        <v>-10000000</v>
      </c>
      <c r="O1038" s="140">
        <v>-10000000</v>
      </c>
      <c r="P1038" s="140">
        <v>-10000000</v>
      </c>
      <c r="Q1038" s="199">
        <v>-10000000</v>
      </c>
      <c r="R1038" s="199">
        <v>-10000000</v>
      </c>
      <c r="S1038" s="199">
        <v>-10000000</v>
      </c>
      <c r="T1038" s="199">
        <v>-10000000</v>
      </c>
      <c r="U1038" s="199">
        <v>-10000000</v>
      </c>
      <c r="V1038" s="199">
        <v>-10000000</v>
      </c>
      <c r="W1038" s="199">
        <v>-10000000</v>
      </c>
      <c r="X1038" s="199">
        <v>-10000000</v>
      </c>
      <c r="Y1038" s="199">
        <v>-10000000</v>
      </c>
      <c r="Z1038" s="199">
        <v>-10000000</v>
      </c>
      <c r="AA1038" s="199">
        <v>-10000000</v>
      </c>
      <c r="AB1038" s="199">
        <v>-10000000</v>
      </c>
      <c r="AC1038" s="199">
        <f>IFERROR(VLOOKUP('SAP Data'!$C1038,'2021 Balance Sheet'!$B$7:$O$1335,'2021 Balance Sheet'!D$2, FALSE),0)</f>
        <v>-10000000</v>
      </c>
      <c r="AD1038" s="199">
        <f>IFERROR(VLOOKUP('SAP Data'!$C1038,'2021 Balance Sheet'!$B$7:$O$1335,'2021 Balance Sheet'!E$2, FALSE),0)</f>
        <v>-10000000</v>
      </c>
      <c r="AE1038" s="199">
        <f>IFERROR(VLOOKUP('SAP Data'!$C1038,'2021 Balance Sheet'!$B$7:$O$1335,'2021 Balance Sheet'!F$2, FALSE),0)</f>
        <v>-10000000</v>
      </c>
      <c r="AF1038" s="199">
        <f>IFERROR(VLOOKUP('SAP Data'!$C1038,'2021 Balance Sheet'!$B$7:$O$1335,'2021 Balance Sheet'!G$2, FALSE),0)</f>
        <v>-10000000</v>
      </c>
      <c r="AG1038" s="199">
        <f>IFERROR(VLOOKUP('SAP Data'!$C1038,'2021 Balance Sheet'!$B$7:$O$1335,'2021 Balance Sheet'!H$2, FALSE),0)</f>
        <v>-10000000</v>
      </c>
      <c r="AH1038" s="199">
        <f>IFERROR(VLOOKUP('SAP Data'!$C1038,'2021 Balance Sheet'!$B$7:$O$1335,'2021 Balance Sheet'!I$2, FALSE),0)</f>
        <v>-10000000</v>
      </c>
      <c r="AI1038" s="199">
        <f>IFERROR(VLOOKUP('SAP Data'!$C1038,'2021 Balance Sheet'!$B$7:$O$1335,'2021 Balance Sheet'!J$2, FALSE),0)</f>
        <v>-10000000</v>
      </c>
      <c r="AJ1038" s="199">
        <f>IFERROR(VLOOKUP('SAP Data'!$C1038,'2021 Balance Sheet'!$B$7:$O$1335,'2021 Balance Sheet'!K$2, FALSE),0)</f>
        <v>-10000000</v>
      </c>
      <c r="AK1038" s="199">
        <f>IFERROR(VLOOKUP('SAP Data'!$C1038,'2021 Balance Sheet'!$B$7:$O$1335,'2021 Balance Sheet'!L$2, FALSE),0)</f>
        <v>-10000000</v>
      </c>
      <c r="AL1038" s="199">
        <f>IFERROR(VLOOKUP('SAP Data'!$C1038,'2021 Balance Sheet'!$B$7:$O$1335,'2021 Balance Sheet'!M$2, FALSE),0)</f>
        <v>-10000000</v>
      </c>
      <c r="AM1038" s="199">
        <f>IFERROR(VLOOKUP('SAP Data'!$C1038,'2021 Balance Sheet'!$B$7:$O$1335,'2021 Balance Sheet'!N$2, FALSE),0)</f>
        <v>-10000000</v>
      </c>
      <c r="AN1038" s="199">
        <f>IFERROR(VLOOKUP('SAP Data'!$C1038,'2021 Balance Sheet'!$B$7:$O$1335,'2021 Balance Sheet'!O$2, FALSE),0)</f>
        <v>-10000000</v>
      </c>
      <c r="AO1038" s="198">
        <f t="shared" si="34"/>
        <v>-10000000</v>
      </c>
    </row>
    <row r="1039" spans="1:41" ht="15.75" thickBot="1" x14ac:dyDescent="0.3">
      <c r="A1039" s="26" t="str">
        <f t="shared" si="35"/>
        <v>221088</v>
      </c>
      <c r="B1039" s="149" t="s">
        <v>1012</v>
      </c>
      <c r="C1039" s="153" t="s">
        <v>2110</v>
      </c>
      <c r="D1039" s="125" t="s">
        <v>4</v>
      </c>
      <c r="E1039" s="139">
        <v>-20000000</v>
      </c>
      <c r="F1039" s="139">
        <v>-20000000</v>
      </c>
      <c r="G1039" s="139">
        <v>-20000000</v>
      </c>
      <c r="H1039" s="139">
        <v>-20000000</v>
      </c>
      <c r="I1039" s="139">
        <v>-20000000</v>
      </c>
      <c r="J1039" s="139">
        <v>-20000000</v>
      </c>
      <c r="K1039" s="139">
        <v>-20000000</v>
      </c>
      <c r="L1039" s="139">
        <v>-20000000</v>
      </c>
      <c r="M1039" s="139">
        <v>-20000000</v>
      </c>
      <c r="N1039" s="139">
        <v>-20000000</v>
      </c>
      <c r="O1039" s="139">
        <v>-20000000</v>
      </c>
      <c r="P1039" s="139">
        <v>-20000000</v>
      </c>
      <c r="Q1039" s="199">
        <v>-20000000</v>
      </c>
      <c r="R1039" s="199">
        <v>-20000000</v>
      </c>
      <c r="S1039" s="199">
        <v>-20000000</v>
      </c>
      <c r="T1039" s="199">
        <v>-20000000</v>
      </c>
      <c r="U1039" s="199">
        <v>-20000000</v>
      </c>
      <c r="V1039" s="199">
        <v>-20000000</v>
      </c>
      <c r="W1039" s="199">
        <v>-20000000</v>
      </c>
      <c r="X1039" s="199">
        <v>-20000000</v>
      </c>
      <c r="Y1039" s="199">
        <v>-20000000</v>
      </c>
      <c r="Z1039" s="199">
        <v>-20000000</v>
      </c>
      <c r="AA1039" s="199">
        <v>-20000000</v>
      </c>
      <c r="AB1039" s="199">
        <v>-20000000</v>
      </c>
      <c r="AC1039" s="199">
        <f>IFERROR(VLOOKUP('SAP Data'!$C1039,'2021 Balance Sheet'!$B$7:$O$1335,'2021 Balance Sheet'!D$2, FALSE),0)</f>
        <v>-20000000</v>
      </c>
      <c r="AD1039" s="199">
        <f>IFERROR(VLOOKUP('SAP Data'!$C1039,'2021 Balance Sheet'!$B$7:$O$1335,'2021 Balance Sheet'!E$2, FALSE),0)</f>
        <v>-20000000</v>
      </c>
      <c r="AE1039" s="199">
        <f>IFERROR(VLOOKUP('SAP Data'!$C1039,'2021 Balance Sheet'!$B$7:$O$1335,'2021 Balance Sheet'!F$2, FALSE),0)</f>
        <v>-20000000</v>
      </c>
      <c r="AF1039" s="199">
        <f>IFERROR(VLOOKUP('SAP Data'!$C1039,'2021 Balance Sheet'!$B$7:$O$1335,'2021 Balance Sheet'!G$2, FALSE),0)</f>
        <v>-20000000</v>
      </c>
      <c r="AG1039" s="199">
        <f>IFERROR(VLOOKUP('SAP Data'!$C1039,'2021 Balance Sheet'!$B$7:$O$1335,'2021 Balance Sheet'!H$2, FALSE),0)</f>
        <v>-20000000</v>
      </c>
      <c r="AH1039" s="199">
        <f>IFERROR(VLOOKUP('SAP Data'!$C1039,'2021 Balance Sheet'!$B$7:$O$1335,'2021 Balance Sheet'!I$2, FALSE),0)</f>
        <v>-20000000</v>
      </c>
      <c r="AI1039" s="199">
        <f>IFERROR(VLOOKUP('SAP Data'!$C1039,'2021 Balance Sheet'!$B$7:$O$1335,'2021 Balance Sheet'!J$2, FALSE),0)</f>
        <v>-20000000</v>
      </c>
      <c r="AJ1039" s="199">
        <f>IFERROR(VLOOKUP('SAP Data'!$C1039,'2021 Balance Sheet'!$B$7:$O$1335,'2021 Balance Sheet'!K$2, FALSE),0)</f>
        <v>-20000000</v>
      </c>
      <c r="AK1039" s="199">
        <f>IFERROR(VLOOKUP('SAP Data'!$C1039,'2021 Balance Sheet'!$B$7:$O$1335,'2021 Balance Sheet'!L$2, FALSE),0)</f>
        <v>-20000000</v>
      </c>
      <c r="AL1039" s="199">
        <f>IFERROR(VLOOKUP('SAP Data'!$C1039,'2021 Balance Sheet'!$B$7:$O$1335,'2021 Balance Sheet'!M$2, FALSE),0)</f>
        <v>-20000000</v>
      </c>
      <c r="AM1039" s="199">
        <f>IFERROR(VLOOKUP('SAP Data'!$C1039,'2021 Balance Sheet'!$B$7:$O$1335,'2021 Balance Sheet'!N$2, FALSE),0)</f>
        <v>-20000000</v>
      </c>
      <c r="AN1039" s="199">
        <f>IFERROR(VLOOKUP('SAP Data'!$C1039,'2021 Balance Sheet'!$B$7:$O$1335,'2021 Balance Sheet'!O$2, FALSE),0)</f>
        <v>-20000000</v>
      </c>
      <c r="AO1039" s="198">
        <f t="shared" si="34"/>
        <v>-20000000</v>
      </c>
    </row>
    <row r="1040" spans="1:41" ht="15.75" thickBot="1" x14ac:dyDescent="0.3">
      <c r="A1040" s="26" t="str">
        <f t="shared" si="35"/>
        <v>221089</v>
      </c>
      <c r="B1040" s="149" t="s">
        <v>3491</v>
      </c>
      <c r="C1040" s="153" t="s">
        <v>3492</v>
      </c>
      <c r="D1040" s="125"/>
      <c r="E1040" s="139"/>
      <c r="F1040" s="139"/>
      <c r="G1040" s="139"/>
      <c r="H1040" s="139"/>
      <c r="I1040" s="139"/>
      <c r="J1040" s="139"/>
      <c r="K1040" s="139"/>
      <c r="L1040" s="139"/>
      <c r="M1040" s="139"/>
      <c r="N1040" s="139"/>
      <c r="O1040" s="139"/>
      <c r="P1040" s="139"/>
      <c r="Q1040" s="199">
        <v>0</v>
      </c>
      <c r="R1040" s="199">
        <v>0</v>
      </c>
      <c r="S1040" s="199">
        <v>0</v>
      </c>
      <c r="T1040" s="199">
        <v>0</v>
      </c>
      <c r="U1040" s="199">
        <v>0</v>
      </c>
      <c r="V1040" s="199">
        <v>0</v>
      </c>
      <c r="W1040" s="199">
        <v>0</v>
      </c>
      <c r="X1040" s="199">
        <v>0</v>
      </c>
      <c r="Y1040" s="199">
        <v>0</v>
      </c>
      <c r="Z1040" s="199">
        <v>0</v>
      </c>
      <c r="AA1040" s="199">
        <v>0</v>
      </c>
      <c r="AB1040" s="199">
        <v>0</v>
      </c>
      <c r="AC1040" s="199">
        <f>IFERROR(VLOOKUP('SAP Data'!$C1040,'2021 Balance Sheet'!$B$7:$O$1335,'2021 Balance Sheet'!D$2, FALSE),0)</f>
        <v>0</v>
      </c>
      <c r="AD1040" s="199">
        <f>IFERROR(VLOOKUP('SAP Data'!$C1040,'2021 Balance Sheet'!$B$7:$O$1335,'2021 Balance Sheet'!E$2, FALSE),0)</f>
        <v>0</v>
      </c>
      <c r="AE1040" s="199">
        <f>IFERROR(VLOOKUP('SAP Data'!$C1040,'2021 Balance Sheet'!$B$7:$O$1335,'2021 Balance Sheet'!F$2, FALSE),0)</f>
        <v>0</v>
      </c>
      <c r="AF1040" s="199">
        <f>IFERROR(VLOOKUP('SAP Data'!$C1040,'2021 Balance Sheet'!$B$7:$O$1335,'2021 Balance Sheet'!G$2, FALSE),0)</f>
        <v>0</v>
      </c>
      <c r="AG1040" s="199">
        <f>IFERROR(VLOOKUP('SAP Data'!$C1040,'2021 Balance Sheet'!$B$7:$O$1335,'2021 Balance Sheet'!H$2, FALSE),0)</f>
        <v>0</v>
      </c>
      <c r="AH1040" s="199">
        <f>IFERROR(VLOOKUP('SAP Data'!$C1040,'2021 Balance Sheet'!$B$7:$O$1335,'2021 Balance Sheet'!I$2, FALSE),0)</f>
        <v>0</v>
      </c>
      <c r="AI1040" s="199">
        <f>IFERROR(VLOOKUP('SAP Data'!$C1040,'2021 Balance Sheet'!$B$7:$O$1335,'2021 Balance Sheet'!J$2, FALSE),0)</f>
        <v>0</v>
      </c>
      <c r="AJ1040" s="199">
        <f>IFERROR(VLOOKUP('SAP Data'!$C1040,'2021 Balance Sheet'!$B$7:$O$1335,'2021 Balance Sheet'!K$2, FALSE),0)</f>
        <v>0</v>
      </c>
      <c r="AK1040" s="199">
        <f>IFERROR(VLOOKUP('SAP Data'!$C1040,'2021 Balance Sheet'!$B$7:$O$1335,'2021 Balance Sheet'!L$2, FALSE),0)</f>
        <v>0</v>
      </c>
      <c r="AL1040" s="199">
        <f>IFERROR(VLOOKUP('SAP Data'!$C1040,'2021 Balance Sheet'!$B$7:$O$1335,'2021 Balance Sheet'!M$2, FALSE),0)</f>
        <v>0</v>
      </c>
      <c r="AM1040" s="199">
        <f>IFERROR(VLOOKUP('SAP Data'!$C1040,'2021 Balance Sheet'!$B$7:$O$1335,'2021 Balance Sheet'!N$2, FALSE),0)</f>
        <v>0</v>
      </c>
      <c r="AN1040" s="199">
        <f>IFERROR(VLOOKUP('SAP Data'!$C1040,'2021 Balance Sheet'!$B$7:$O$1335,'2021 Balance Sheet'!O$2, FALSE),0)</f>
        <v>0</v>
      </c>
      <c r="AO1040" s="198">
        <f t="shared" si="34"/>
        <v>0</v>
      </c>
    </row>
    <row r="1041" spans="1:41" ht="15.75" thickBot="1" x14ac:dyDescent="0.3">
      <c r="A1041" s="26" t="str">
        <f t="shared" si="35"/>
        <v>221091</v>
      </c>
      <c r="B1041" s="149" t="s">
        <v>3493</v>
      </c>
      <c r="C1041" s="153" t="s">
        <v>3494</v>
      </c>
      <c r="D1041" s="125"/>
      <c r="E1041" s="139"/>
      <c r="F1041" s="139"/>
      <c r="G1041" s="139"/>
      <c r="H1041" s="139"/>
      <c r="I1041" s="139"/>
      <c r="J1041" s="139"/>
      <c r="K1041" s="139"/>
      <c r="L1041" s="139"/>
      <c r="M1041" s="139"/>
      <c r="N1041" s="139"/>
      <c r="O1041" s="139"/>
      <c r="P1041" s="139"/>
      <c r="Q1041" s="199">
        <v>0</v>
      </c>
      <c r="R1041" s="199">
        <v>0</v>
      </c>
      <c r="S1041" s="199">
        <v>0</v>
      </c>
      <c r="T1041" s="199">
        <v>0</v>
      </c>
      <c r="U1041" s="199">
        <v>0</v>
      </c>
      <c r="V1041" s="199">
        <v>0</v>
      </c>
      <c r="W1041" s="199">
        <v>0</v>
      </c>
      <c r="X1041" s="199">
        <v>0</v>
      </c>
      <c r="Y1041" s="199">
        <v>0</v>
      </c>
      <c r="Z1041" s="199">
        <v>0</v>
      </c>
      <c r="AA1041" s="199">
        <v>0</v>
      </c>
      <c r="AB1041" s="199">
        <v>0</v>
      </c>
      <c r="AC1041" s="199">
        <f>IFERROR(VLOOKUP('SAP Data'!$C1041,'2021 Balance Sheet'!$B$7:$O$1335,'2021 Balance Sheet'!D$2, FALSE),0)</f>
        <v>0</v>
      </c>
      <c r="AD1041" s="199">
        <f>IFERROR(VLOOKUP('SAP Data'!$C1041,'2021 Balance Sheet'!$B$7:$O$1335,'2021 Balance Sheet'!E$2, FALSE),0)</f>
        <v>0</v>
      </c>
      <c r="AE1041" s="199">
        <f>IFERROR(VLOOKUP('SAP Data'!$C1041,'2021 Balance Sheet'!$B$7:$O$1335,'2021 Balance Sheet'!F$2, FALSE),0)</f>
        <v>0</v>
      </c>
      <c r="AF1041" s="199">
        <f>IFERROR(VLOOKUP('SAP Data'!$C1041,'2021 Balance Sheet'!$B$7:$O$1335,'2021 Balance Sheet'!G$2, FALSE),0)</f>
        <v>0</v>
      </c>
      <c r="AG1041" s="199">
        <f>IFERROR(VLOOKUP('SAP Data'!$C1041,'2021 Balance Sheet'!$B$7:$O$1335,'2021 Balance Sheet'!H$2, FALSE),0)</f>
        <v>0</v>
      </c>
      <c r="AH1041" s="199">
        <f>IFERROR(VLOOKUP('SAP Data'!$C1041,'2021 Balance Sheet'!$B$7:$O$1335,'2021 Balance Sheet'!I$2, FALSE),0)</f>
        <v>0</v>
      </c>
      <c r="AI1041" s="199">
        <f>IFERROR(VLOOKUP('SAP Data'!$C1041,'2021 Balance Sheet'!$B$7:$O$1335,'2021 Balance Sheet'!J$2, FALSE),0)</f>
        <v>0</v>
      </c>
      <c r="AJ1041" s="199">
        <f>IFERROR(VLOOKUP('SAP Data'!$C1041,'2021 Balance Sheet'!$B$7:$O$1335,'2021 Balance Sheet'!K$2, FALSE),0)</f>
        <v>0</v>
      </c>
      <c r="AK1041" s="199">
        <f>IFERROR(VLOOKUP('SAP Data'!$C1041,'2021 Balance Sheet'!$B$7:$O$1335,'2021 Balance Sheet'!L$2, FALSE),0)</f>
        <v>0</v>
      </c>
      <c r="AL1041" s="199">
        <f>IFERROR(VLOOKUP('SAP Data'!$C1041,'2021 Balance Sheet'!$B$7:$O$1335,'2021 Balance Sheet'!M$2, FALSE),0)</f>
        <v>0</v>
      </c>
      <c r="AM1041" s="199">
        <f>IFERROR(VLOOKUP('SAP Data'!$C1041,'2021 Balance Sheet'!$B$7:$O$1335,'2021 Balance Sheet'!N$2, FALSE),0)</f>
        <v>0</v>
      </c>
      <c r="AN1041" s="199">
        <f>IFERROR(VLOOKUP('SAP Data'!$C1041,'2021 Balance Sheet'!$B$7:$O$1335,'2021 Balance Sheet'!O$2, FALSE),0)</f>
        <v>0</v>
      </c>
      <c r="AO1041" s="198">
        <f t="shared" si="34"/>
        <v>0</v>
      </c>
    </row>
    <row r="1042" spans="1:41" ht="15.75" thickBot="1" x14ac:dyDescent="0.3">
      <c r="A1042" s="26" t="str">
        <f t="shared" si="35"/>
        <v>221093</v>
      </c>
      <c r="B1042" s="149" t="s">
        <v>3495</v>
      </c>
      <c r="C1042" s="153" t="s">
        <v>3496</v>
      </c>
      <c r="D1042" s="125"/>
      <c r="E1042" s="139"/>
      <c r="F1042" s="139"/>
      <c r="G1042" s="139"/>
      <c r="H1042" s="139"/>
      <c r="I1042" s="139"/>
      <c r="J1042" s="139"/>
      <c r="K1042" s="139"/>
      <c r="L1042" s="139"/>
      <c r="M1042" s="139"/>
      <c r="N1042" s="139"/>
      <c r="O1042" s="139"/>
      <c r="P1042" s="139"/>
      <c r="Q1042" s="199">
        <v>0</v>
      </c>
      <c r="R1042" s="199">
        <v>0</v>
      </c>
      <c r="S1042" s="199">
        <v>0</v>
      </c>
      <c r="T1042" s="199">
        <v>0</v>
      </c>
      <c r="U1042" s="199">
        <v>0</v>
      </c>
      <c r="V1042" s="199">
        <v>0</v>
      </c>
      <c r="W1042" s="199">
        <v>0</v>
      </c>
      <c r="X1042" s="199">
        <v>0</v>
      </c>
      <c r="Y1042" s="199">
        <v>0</v>
      </c>
      <c r="Z1042" s="199">
        <v>0</v>
      </c>
      <c r="AA1042" s="199">
        <v>0</v>
      </c>
      <c r="AB1042" s="199">
        <v>0</v>
      </c>
      <c r="AC1042" s="199">
        <f>IFERROR(VLOOKUP('SAP Data'!$C1042,'2021 Balance Sheet'!$B$7:$O$1335,'2021 Balance Sheet'!D$2, FALSE),0)</f>
        <v>0</v>
      </c>
      <c r="AD1042" s="199">
        <f>IFERROR(VLOOKUP('SAP Data'!$C1042,'2021 Balance Sheet'!$B$7:$O$1335,'2021 Balance Sheet'!E$2, FALSE),0)</f>
        <v>0</v>
      </c>
      <c r="AE1042" s="199">
        <f>IFERROR(VLOOKUP('SAP Data'!$C1042,'2021 Balance Sheet'!$B$7:$O$1335,'2021 Balance Sheet'!F$2, FALSE),0)</f>
        <v>0</v>
      </c>
      <c r="AF1042" s="199">
        <f>IFERROR(VLOOKUP('SAP Data'!$C1042,'2021 Balance Sheet'!$B$7:$O$1335,'2021 Balance Sheet'!G$2, FALSE),0)</f>
        <v>0</v>
      </c>
      <c r="AG1042" s="199">
        <f>IFERROR(VLOOKUP('SAP Data'!$C1042,'2021 Balance Sheet'!$B$7:$O$1335,'2021 Balance Sheet'!H$2, FALSE),0)</f>
        <v>0</v>
      </c>
      <c r="AH1042" s="199">
        <f>IFERROR(VLOOKUP('SAP Data'!$C1042,'2021 Balance Sheet'!$B$7:$O$1335,'2021 Balance Sheet'!I$2, FALSE),0)</f>
        <v>0</v>
      </c>
      <c r="AI1042" s="199">
        <f>IFERROR(VLOOKUP('SAP Data'!$C1042,'2021 Balance Sheet'!$B$7:$O$1335,'2021 Balance Sheet'!J$2, FALSE),0)</f>
        <v>0</v>
      </c>
      <c r="AJ1042" s="199">
        <f>IFERROR(VLOOKUP('SAP Data'!$C1042,'2021 Balance Sheet'!$B$7:$O$1335,'2021 Balance Sheet'!K$2, FALSE),0)</f>
        <v>0</v>
      </c>
      <c r="AK1042" s="199">
        <f>IFERROR(VLOOKUP('SAP Data'!$C1042,'2021 Balance Sheet'!$B$7:$O$1335,'2021 Balance Sheet'!L$2, FALSE),0)</f>
        <v>0</v>
      </c>
      <c r="AL1042" s="199">
        <f>IFERROR(VLOOKUP('SAP Data'!$C1042,'2021 Balance Sheet'!$B$7:$O$1335,'2021 Balance Sheet'!M$2, FALSE),0)</f>
        <v>0</v>
      </c>
      <c r="AM1042" s="199">
        <f>IFERROR(VLOOKUP('SAP Data'!$C1042,'2021 Balance Sheet'!$B$7:$O$1335,'2021 Balance Sheet'!N$2, FALSE),0)</f>
        <v>0</v>
      </c>
      <c r="AN1042" s="199">
        <f>IFERROR(VLOOKUP('SAP Data'!$C1042,'2021 Balance Sheet'!$B$7:$O$1335,'2021 Balance Sheet'!O$2, FALSE),0)</f>
        <v>0</v>
      </c>
      <c r="AO1042" s="198">
        <f t="shared" si="34"/>
        <v>0</v>
      </c>
    </row>
    <row r="1043" spans="1:41" ht="15.75" thickBot="1" x14ac:dyDescent="0.3">
      <c r="A1043" s="26" t="str">
        <f t="shared" si="35"/>
        <v>221094</v>
      </c>
      <c r="B1043" s="149" t="s">
        <v>1013</v>
      </c>
      <c r="C1043" s="153" t="s">
        <v>2111</v>
      </c>
      <c r="D1043" s="125" t="s">
        <v>4</v>
      </c>
      <c r="E1043" s="140">
        <v>-30000000</v>
      </c>
      <c r="F1043" s="140">
        <v>-30000000</v>
      </c>
      <c r="G1043" s="140">
        <v>-30000000</v>
      </c>
      <c r="H1043" s="140">
        <v>-30000000</v>
      </c>
      <c r="I1043" s="140">
        <v>-30000000</v>
      </c>
      <c r="J1043" s="140">
        <v>-30000000</v>
      </c>
      <c r="K1043" s="140">
        <v>-30000000</v>
      </c>
      <c r="L1043" s="140">
        <v>-30000000</v>
      </c>
      <c r="M1043" s="140">
        <v>-30000000</v>
      </c>
      <c r="N1043" s="140">
        <v>-30000000</v>
      </c>
      <c r="O1043" s="140">
        <v>-30000000</v>
      </c>
      <c r="P1043" s="140">
        <v>-30000000</v>
      </c>
      <c r="Q1043" s="199">
        <v>-30000000</v>
      </c>
      <c r="R1043" s="199">
        <v>-30000000</v>
      </c>
      <c r="S1043" s="199">
        <v>-30000000</v>
      </c>
      <c r="T1043" s="199">
        <v>-30000000</v>
      </c>
      <c r="U1043" s="199">
        <v>-30000000</v>
      </c>
      <c r="V1043" s="199">
        <v>-30000000</v>
      </c>
      <c r="W1043" s="199">
        <v>-30000000</v>
      </c>
      <c r="X1043" s="199">
        <v>-30000000</v>
      </c>
      <c r="Y1043" s="199">
        <v>-30000000</v>
      </c>
      <c r="Z1043" s="199">
        <v>-30000000</v>
      </c>
      <c r="AA1043" s="199">
        <v>-30000000</v>
      </c>
      <c r="AB1043" s="199">
        <v>-30000000</v>
      </c>
      <c r="AC1043" s="199">
        <f>IFERROR(VLOOKUP('SAP Data'!$C1043,'2021 Balance Sheet'!$B$7:$O$1335,'2021 Balance Sheet'!D$2, FALSE),0)</f>
        <v>-30000000</v>
      </c>
      <c r="AD1043" s="199">
        <f>IFERROR(VLOOKUP('SAP Data'!$C1043,'2021 Balance Sheet'!$B$7:$O$1335,'2021 Balance Sheet'!E$2, FALSE),0)</f>
        <v>-30000000</v>
      </c>
      <c r="AE1043" s="199">
        <f>IFERROR(VLOOKUP('SAP Data'!$C1043,'2021 Balance Sheet'!$B$7:$O$1335,'2021 Balance Sheet'!F$2, FALSE),0)</f>
        <v>-30000000</v>
      </c>
      <c r="AF1043" s="199">
        <f>IFERROR(VLOOKUP('SAP Data'!$C1043,'2021 Balance Sheet'!$B$7:$O$1335,'2021 Balance Sheet'!G$2, FALSE),0)</f>
        <v>-30000000</v>
      </c>
      <c r="AG1043" s="199">
        <f>IFERROR(VLOOKUP('SAP Data'!$C1043,'2021 Balance Sheet'!$B$7:$O$1335,'2021 Balance Sheet'!H$2, FALSE),0)</f>
        <v>-30000000</v>
      </c>
      <c r="AH1043" s="199">
        <f>IFERROR(VLOOKUP('SAP Data'!$C1043,'2021 Balance Sheet'!$B$7:$O$1335,'2021 Balance Sheet'!I$2, FALSE),0)</f>
        <v>-30000000</v>
      </c>
      <c r="AI1043" s="199">
        <f>IFERROR(VLOOKUP('SAP Data'!$C1043,'2021 Balance Sheet'!$B$7:$O$1335,'2021 Balance Sheet'!J$2, FALSE),0)</f>
        <v>-30000000</v>
      </c>
      <c r="AJ1043" s="199">
        <f>IFERROR(VLOOKUP('SAP Data'!$C1043,'2021 Balance Sheet'!$B$7:$O$1335,'2021 Balance Sheet'!K$2, FALSE),0)</f>
        <v>-30000000</v>
      </c>
      <c r="AK1043" s="199">
        <f>IFERROR(VLOOKUP('SAP Data'!$C1043,'2021 Balance Sheet'!$B$7:$O$1335,'2021 Balance Sheet'!L$2, FALSE),0)</f>
        <v>-30000000</v>
      </c>
      <c r="AL1043" s="199">
        <f>IFERROR(VLOOKUP('SAP Data'!$C1043,'2021 Balance Sheet'!$B$7:$O$1335,'2021 Balance Sheet'!M$2, FALSE),0)</f>
        <v>-30000000</v>
      </c>
      <c r="AM1043" s="199">
        <f>IFERROR(VLOOKUP('SAP Data'!$C1043,'2021 Balance Sheet'!$B$7:$O$1335,'2021 Balance Sheet'!N$2, FALSE),0)</f>
        <v>-30000000</v>
      </c>
      <c r="AN1043" s="199">
        <f>IFERROR(VLOOKUP('SAP Data'!$C1043,'2021 Balance Sheet'!$B$7:$O$1335,'2021 Balance Sheet'!O$2, FALSE),0)</f>
        <v>-30000000</v>
      </c>
      <c r="AO1043" s="198">
        <f t="shared" si="34"/>
        <v>-30000000</v>
      </c>
    </row>
    <row r="1044" spans="1:41" ht="15.75" thickBot="1" x14ac:dyDescent="0.3">
      <c r="A1044" s="26" t="str">
        <f t="shared" si="35"/>
        <v>221095</v>
      </c>
      <c r="B1044" s="149" t="s">
        <v>1014</v>
      </c>
      <c r="C1044" s="153" t="s">
        <v>2112</v>
      </c>
      <c r="D1044" s="125" t="s">
        <v>4</v>
      </c>
      <c r="E1044" s="139">
        <v>-40000000</v>
      </c>
      <c r="F1044" s="139">
        <v>-40000000</v>
      </c>
      <c r="G1044" s="139">
        <v>-40000000</v>
      </c>
      <c r="H1044" s="139">
        <v>-40000000</v>
      </c>
      <c r="I1044" s="139">
        <v>-40000000</v>
      </c>
      <c r="J1044" s="139">
        <v>-40000000</v>
      </c>
      <c r="K1044" s="139">
        <v>-40000000</v>
      </c>
      <c r="L1044" s="139">
        <v>-40000000</v>
      </c>
      <c r="M1044" s="139">
        <v>-40000000</v>
      </c>
      <c r="N1044" s="139">
        <v>-40000000</v>
      </c>
      <c r="O1044" s="139">
        <v>-40000000</v>
      </c>
      <c r="P1044" s="139">
        <v>-40000000</v>
      </c>
      <c r="Q1044" s="199">
        <v>-40000000</v>
      </c>
      <c r="R1044" s="199">
        <v>-40000000</v>
      </c>
      <c r="S1044" s="199">
        <v>-40000000</v>
      </c>
      <c r="T1044" s="199">
        <v>-40000000</v>
      </c>
      <c r="U1044" s="199">
        <v>-40000000</v>
      </c>
      <c r="V1044" s="199">
        <v>-40000000</v>
      </c>
      <c r="W1044" s="199">
        <v>-40000000</v>
      </c>
      <c r="X1044" s="199">
        <v>-40000000</v>
      </c>
      <c r="Y1044" s="199">
        <v>-40000000</v>
      </c>
      <c r="Z1044" s="199">
        <v>-40000000</v>
      </c>
      <c r="AA1044" s="199">
        <v>-40000000</v>
      </c>
      <c r="AB1044" s="199">
        <v>-40000000</v>
      </c>
      <c r="AC1044" s="199">
        <f>IFERROR(VLOOKUP('SAP Data'!$C1044,'2021 Balance Sheet'!$B$7:$O$1335,'2021 Balance Sheet'!D$2, FALSE),0)</f>
        <v>-40000000</v>
      </c>
      <c r="AD1044" s="199">
        <f>IFERROR(VLOOKUP('SAP Data'!$C1044,'2021 Balance Sheet'!$B$7:$O$1335,'2021 Balance Sheet'!E$2, FALSE),0)</f>
        <v>-40000000</v>
      </c>
      <c r="AE1044" s="199">
        <f>IFERROR(VLOOKUP('SAP Data'!$C1044,'2021 Balance Sheet'!$B$7:$O$1335,'2021 Balance Sheet'!F$2, FALSE),0)</f>
        <v>-40000000</v>
      </c>
      <c r="AF1044" s="199">
        <f>IFERROR(VLOOKUP('SAP Data'!$C1044,'2021 Balance Sheet'!$B$7:$O$1335,'2021 Balance Sheet'!G$2, FALSE),0)</f>
        <v>-40000000</v>
      </c>
      <c r="AG1044" s="199">
        <f>IFERROR(VLOOKUP('SAP Data'!$C1044,'2021 Balance Sheet'!$B$7:$O$1335,'2021 Balance Sheet'!H$2, FALSE),0)</f>
        <v>-40000000</v>
      </c>
      <c r="AH1044" s="199">
        <f>IFERROR(VLOOKUP('SAP Data'!$C1044,'2021 Balance Sheet'!$B$7:$O$1335,'2021 Balance Sheet'!I$2, FALSE),0)</f>
        <v>-40000000</v>
      </c>
      <c r="AI1044" s="199">
        <f>IFERROR(VLOOKUP('SAP Data'!$C1044,'2021 Balance Sheet'!$B$7:$O$1335,'2021 Balance Sheet'!J$2, FALSE),0)</f>
        <v>-40000000</v>
      </c>
      <c r="AJ1044" s="199">
        <f>IFERROR(VLOOKUP('SAP Data'!$C1044,'2021 Balance Sheet'!$B$7:$O$1335,'2021 Balance Sheet'!K$2, FALSE),0)</f>
        <v>-40000000</v>
      </c>
      <c r="AK1044" s="199">
        <f>IFERROR(VLOOKUP('SAP Data'!$C1044,'2021 Balance Sheet'!$B$7:$O$1335,'2021 Balance Sheet'!L$2, FALSE),0)</f>
        <v>-40000000</v>
      </c>
      <c r="AL1044" s="199">
        <f>IFERROR(VLOOKUP('SAP Data'!$C1044,'2021 Balance Sheet'!$B$7:$O$1335,'2021 Balance Sheet'!M$2, FALSE),0)</f>
        <v>-40000000</v>
      </c>
      <c r="AM1044" s="199">
        <f>IFERROR(VLOOKUP('SAP Data'!$C1044,'2021 Balance Sheet'!$B$7:$O$1335,'2021 Balance Sheet'!N$2, FALSE),0)</f>
        <v>-40000000</v>
      </c>
      <c r="AN1044" s="199">
        <f>IFERROR(VLOOKUP('SAP Data'!$C1044,'2021 Balance Sheet'!$B$7:$O$1335,'2021 Balance Sheet'!O$2, FALSE),0)</f>
        <v>-40000000</v>
      </c>
      <c r="AO1044" s="198">
        <f t="shared" si="34"/>
        <v>-40000000</v>
      </c>
    </row>
    <row r="1045" spans="1:41" ht="15.75" thickBot="1" x14ac:dyDescent="0.3">
      <c r="A1045" s="26" t="str">
        <f t="shared" si="35"/>
        <v>221097</v>
      </c>
      <c r="B1045" s="149" t="s">
        <v>1015</v>
      </c>
      <c r="C1045" s="153" t="s">
        <v>2113</v>
      </c>
      <c r="D1045" s="125" t="s">
        <v>4</v>
      </c>
      <c r="E1045" s="140">
        <v>-40000000</v>
      </c>
      <c r="F1045" s="140">
        <v>-40000000</v>
      </c>
      <c r="G1045" s="140">
        <v>-40000000</v>
      </c>
      <c r="H1045" s="140">
        <v>-40000000</v>
      </c>
      <c r="I1045" s="140">
        <v>-40000000</v>
      </c>
      <c r="J1045" s="140">
        <v>-40000000</v>
      </c>
      <c r="K1045" s="140">
        <v>-40000000</v>
      </c>
      <c r="L1045" s="140">
        <v>-40000000</v>
      </c>
      <c r="M1045" s="140">
        <v>-40000000</v>
      </c>
      <c r="N1045" s="140">
        <v>-40000000</v>
      </c>
      <c r="O1045" s="140">
        <v>-40000000</v>
      </c>
      <c r="P1045" s="140">
        <v>-40000000</v>
      </c>
      <c r="Q1045" s="199">
        <v>-40000000</v>
      </c>
      <c r="R1045" s="199">
        <v>-40000000</v>
      </c>
      <c r="S1045" s="199">
        <v>-40000000</v>
      </c>
      <c r="T1045" s="199">
        <v>-40000000</v>
      </c>
      <c r="U1045" s="199">
        <v>-40000000</v>
      </c>
      <c r="V1045" s="199">
        <v>-40000000</v>
      </c>
      <c r="W1045" s="199">
        <v>-40000000</v>
      </c>
      <c r="X1045" s="199">
        <v>-40000000</v>
      </c>
      <c r="Y1045" s="199">
        <v>-40000000</v>
      </c>
      <c r="Z1045" s="199">
        <v>-40000000</v>
      </c>
      <c r="AA1045" s="199">
        <v>-40000000</v>
      </c>
      <c r="AB1045" s="199">
        <v>-40000000</v>
      </c>
      <c r="AC1045" s="199">
        <f>IFERROR(VLOOKUP('SAP Data'!$C1045,'2021 Balance Sheet'!$B$7:$O$1335,'2021 Balance Sheet'!D$2, FALSE),0)</f>
        <v>-40000000</v>
      </c>
      <c r="AD1045" s="199">
        <f>IFERROR(VLOOKUP('SAP Data'!$C1045,'2021 Balance Sheet'!$B$7:$O$1335,'2021 Balance Sheet'!E$2, FALSE),0)</f>
        <v>-40000000</v>
      </c>
      <c r="AE1045" s="199">
        <f>IFERROR(VLOOKUP('SAP Data'!$C1045,'2021 Balance Sheet'!$B$7:$O$1335,'2021 Balance Sheet'!F$2, FALSE),0)</f>
        <v>-40000000</v>
      </c>
      <c r="AF1045" s="199">
        <f>IFERROR(VLOOKUP('SAP Data'!$C1045,'2021 Balance Sheet'!$B$7:$O$1335,'2021 Balance Sheet'!G$2, FALSE),0)</f>
        <v>-40000000</v>
      </c>
      <c r="AG1045" s="199">
        <f>IFERROR(VLOOKUP('SAP Data'!$C1045,'2021 Balance Sheet'!$B$7:$O$1335,'2021 Balance Sheet'!H$2, FALSE),0)</f>
        <v>-40000000</v>
      </c>
      <c r="AH1045" s="199">
        <f>IFERROR(VLOOKUP('SAP Data'!$C1045,'2021 Balance Sheet'!$B$7:$O$1335,'2021 Balance Sheet'!I$2, FALSE),0)</f>
        <v>-40000000</v>
      </c>
      <c r="AI1045" s="199">
        <f>IFERROR(VLOOKUP('SAP Data'!$C1045,'2021 Balance Sheet'!$B$7:$O$1335,'2021 Balance Sheet'!J$2, FALSE),0)</f>
        <v>-40000000</v>
      </c>
      <c r="AJ1045" s="199">
        <f>IFERROR(VLOOKUP('SAP Data'!$C1045,'2021 Balance Sheet'!$B$7:$O$1335,'2021 Balance Sheet'!K$2, FALSE),0)</f>
        <v>-40000000</v>
      </c>
      <c r="AK1045" s="199">
        <f>IFERROR(VLOOKUP('SAP Data'!$C1045,'2021 Balance Sheet'!$B$7:$O$1335,'2021 Balance Sheet'!L$2, FALSE),0)</f>
        <v>-40000000</v>
      </c>
      <c r="AL1045" s="199">
        <f>IFERROR(VLOOKUP('SAP Data'!$C1045,'2021 Balance Sheet'!$B$7:$O$1335,'2021 Balance Sheet'!M$2, FALSE),0)</f>
        <v>-40000000</v>
      </c>
      <c r="AM1045" s="199">
        <f>IFERROR(VLOOKUP('SAP Data'!$C1045,'2021 Balance Sheet'!$B$7:$O$1335,'2021 Balance Sheet'!N$2, FALSE),0)</f>
        <v>-40000000</v>
      </c>
      <c r="AN1045" s="199">
        <f>IFERROR(VLOOKUP('SAP Data'!$C1045,'2021 Balance Sheet'!$B$7:$O$1335,'2021 Balance Sheet'!O$2, FALSE),0)</f>
        <v>-40000000</v>
      </c>
      <c r="AO1045" s="198">
        <f t="shared" si="34"/>
        <v>-40000000</v>
      </c>
    </row>
    <row r="1046" spans="1:41" ht="15.75" thickBot="1" x14ac:dyDescent="0.3">
      <c r="A1046" s="26" t="str">
        <f t="shared" si="35"/>
        <v>221098</v>
      </c>
      <c r="B1046" s="149" t="s">
        <v>3497</v>
      </c>
      <c r="C1046" s="153" t="s">
        <v>3498</v>
      </c>
      <c r="D1046" s="125"/>
      <c r="E1046" s="140"/>
      <c r="F1046" s="140"/>
      <c r="G1046" s="140"/>
      <c r="H1046" s="140"/>
      <c r="I1046" s="140"/>
      <c r="J1046" s="140"/>
      <c r="K1046" s="140"/>
      <c r="L1046" s="140"/>
      <c r="M1046" s="140"/>
      <c r="N1046" s="140"/>
      <c r="O1046" s="140"/>
      <c r="P1046" s="140"/>
      <c r="Q1046" s="199">
        <v>0</v>
      </c>
      <c r="R1046" s="199">
        <v>0</v>
      </c>
      <c r="S1046" s="199">
        <v>0</v>
      </c>
      <c r="T1046" s="199">
        <v>0</v>
      </c>
      <c r="U1046" s="199">
        <v>0</v>
      </c>
      <c r="V1046" s="199">
        <v>0</v>
      </c>
      <c r="W1046" s="199">
        <v>0</v>
      </c>
      <c r="X1046" s="199">
        <v>0</v>
      </c>
      <c r="Y1046" s="199">
        <v>0</v>
      </c>
      <c r="Z1046" s="199">
        <v>0</v>
      </c>
      <c r="AA1046" s="199">
        <v>0</v>
      </c>
      <c r="AB1046" s="199">
        <v>0</v>
      </c>
      <c r="AC1046" s="199">
        <f>IFERROR(VLOOKUP('SAP Data'!$C1046,'2021 Balance Sheet'!$B$7:$O$1335,'2021 Balance Sheet'!D$2, FALSE),0)</f>
        <v>0</v>
      </c>
      <c r="AD1046" s="199">
        <f>IFERROR(VLOOKUP('SAP Data'!$C1046,'2021 Balance Sheet'!$B$7:$O$1335,'2021 Balance Sheet'!E$2, FALSE),0)</f>
        <v>0</v>
      </c>
      <c r="AE1046" s="199">
        <f>IFERROR(VLOOKUP('SAP Data'!$C1046,'2021 Balance Sheet'!$B$7:$O$1335,'2021 Balance Sheet'!F$2, FALSE),0)</f>
        <v>0</v>
      </c>
      <c r="AF1046" s="199">
        <f>IFERROR(VLOOKUP('SAP Data'!$C1046,'2021 Balance Sheet'!$B$7:$O$1335,'2021 Balance Sheet'!G$2, FALSE),0)</f>
        <v>0</v>
      </c>
      <c r="AG1046" s="199">
        <f>IFERROR(VLOOKUP('SAP Data'!$C1046,'2021 Balance Sheet'!$B$7:$O$1335,'2021 Balance Sheet'!H$2, FALSE),0)</f>
        <v>0</v>
      </c>
      <c r="AH1046" s="199">
        <f>IFERROR(VLOOKUP('SAP Data'!$C1046,'2021 Balance Sheet'!$B$7:$O$1335,'2021 Balance Sheet'!I$2, FALSE),0)</f>
        <v>0</v>
      </c>
      <c r="AI1046" s="199">
        <f>IFERROR(VLOOKUP('SAP Data'!$C1046,'2021 Balance Sheet'!$B$7:$O$1335,'2021 Balance Sheet'!J$2, FALSE),0)</f>
        <v>0</v>
      </c>
      <c r="AJ1046" s="199">
        <f>IFERROR(VLOOKUP('SAP Data'!$C1046,'2021 Balance Sheet'!$B$7:$O$1335,'2021 Balance Sheet'!K$2, FALSE),0)</f>
        <v>0</v>
      </c>
      <c r="AK1046" s="199">
        <f>IFERROR(VLOOKUP('SAP Data'!$C1046,'2021 Balance Sheet'!$B$7:$O$1335,'2021 Balance Sheet'!L$2, FALSE),0)</f>
        <v>0</v>
      </c>
      <c r="AL1046" s="199">
        <f>IFERROR(VLOOKUP('SAP Data'!$C1046,'2021 Balance Sheet'!$B$7:$O$1335,'2021 Balance Sheet'!M$2, FALSE),0)</f>
        <v>0</v>
      </c>
      <c r="AM1046" s="199">
        <f>IFERROR(VLOOKUP('SAP Data'!$C1046,'2021 Balance Sheet'!$B$7:$O$1335,'2021 Balance Sheet'!N$2, FALSE),0)</f>
        <v>0</v>
      </c>
      <c r="AN1046" s="199">
        <f>IFERROR(VLOOKUP('SAP Data'!$C1046,'2021 Balance Sheet'!$B$7:$O$1335,'2021 Balance Sheet'!O$2, FALSE),0)</f>
        <v>0</v>
      </c>
      <c r="AO1046" s="198">
        <f t="shared" si="34"/>
        <v>0</v>
      </c>
    </row>
    <row r="1047" spans="1:41" ht="15.75" thickBot="1" x14ac:dyDescent="0.3">
      <c r="A1047" s="26" t="str">
        <f t="shared" si="35"/>
        <v>221099</v>
      </c>
      <c r="B1047" s="149" t="s">
        <v>1016</v>
      </c>
      <c r="C1047" s="153" t="s">
        <v>2114</v>
      </c>
      <c r="D1047" s="125" t="s">
        <v>4</v>
      </c>
      <c r="E1047" s="139">
        <v>0</v>
      </c>
      <c r="F1047" s="139">
        <v>0</v>
      </c>
      <c r="G1047" s="139">
        <v>0</v>
      </c>
      <c r="H1047" s="139">
        <v>0</v>
      </c>
      <c r="I1047" s="139">
        <v>0</v>
      </c>
      <c r="J1047" s="139">
        <v>0</v>
      </c>
      <c r="K1047" s="139">
        <v>0</v>
      </c>
      <c r="L1047" s="139">
        <v>0</v>
      </c>
      <c r="M1047" s="139">
        <v>0</v>
      </c>
      <c r="N1047" s="139">
        <v>0</v>
      </c>
      <c r="O1047" s="139">
        <v>0</v>
      </c>
      <c r="P1047" s="139">
        <v>0</v>
      </c>
      <c r="Q1047" s="199">
        <v>0</v>
      </c>
      <c r="R1047" s="199">
        <v>0</v>
      </c>
      <c r="S1047" s="199">
        <v>0</v>
      </c>
      <c r="T1047" s="199">
        <v>0</v>
      </c>
      <c r="U1047" s="199">
        <v>0</v>
      </c>
      <c r="V1047" s="199">
        <v>0</v>
      </c>
      <c r="W1047" s="199">
        <v>0</v>
      </c>
      <c r="X1047" s="199">
        <v>0</v>
      </c>
      <c r="Y1047" s="199">
        <v>0</v>
      </c>
      <c r="Z1047" s="199">
        <v>0</v>
      </c>
      <c r="AA1047" s="199">
        <v>0</v>
      </c>
      <c r="AB1047" s="199">
        <v>0</v>
      </c>
      <c r="AC1047" s="199">
        <f>IFERROR(VLOOKUP('SAP Data'!$C1047,'2021 Balance Sheet'!$B$7:$O$1335,'2021 Balance Sheet'!D$2, FALSE),0)</f>
        <v>0</v>
      </c>
      <c r="AD1047" s="199">
        <f>IFERROR(VLOOKUP('SAP Data'!$C1047,'2021 Balance Sheet'!$B$7:$O$1335,'2021 Balance Sheet'!E$2, FALSE),0)</f>
        <v>0</v>
      </c>
      <c r="AE1047" s="199">
        <f>IFERROR(VLOOKUP('SAP Data'!$C1047,'2021 Balance Sheet'!$B$7:$O$1335,'2021 Balance Sheet'!F$2, FALSE),0)</f>
        <v>0</v>
      </c>
      <c r="AF1047" s="199">
        <f>IFERROR(VLOOKUP('SAP Data'!$C1047,'2021 Balance Sheet'!$B$7:$O$1335,'2021 Balance Sheet'!G$2, FALSE),0)</f>
        <v>0</v>
      </c>
      <c r="AG1047" s="199">
        <f>IFERROR(VLOOKUP('SAP Data'!$C1047,'2021 Balance Sheet'!$B$7:$O$1335,'2021 Balance Sheet'!H$2, FALSE),0)</f>
        <v>0</v>
      </c>
      <c r="AH1047" s="199">
        <f>IFERROR(VLOOKUP('SAP Data'!$C1047,'2021 Balance Sheet'!$B$7:$O$1335,'2021 Balance Sheet'!I$2, FALSE),0)</f>
        <v>0</v>
      </c>
      <c r="AI1047" s="199">
        <f>IFERROR(VLOOKUP('SAP Data'!$C1047,'2021 Balance Sheet'!$B$7:$O$1335,'2021 Balance Sheet'!J$2, FALSE),0)</f>
        <v>0</v>
      </c>
      <c r="AJ1047" s="199">
        <f>IFERROR(VLOOKUP('SAP Data'!$C1047,'2021 Balance Sheet'!$B$7:$O$1335,'2021 Balance Sheet'!K$2, FALSE),0)</f>
        <v>0</v>
      </c>
      <c r="AK1047" s="199">
        <f>IFERROR(VLOOKUP('SAP Data'!$C1047,'2021 Balance Sheet'!$B$7:$O$1335,'2021 Balance Sheet'!L$2, FALSE),0)</f>
        <v>0</v>
      </c>
      <c r="AL1047" s="199">
        <f>IFERROR(VLOOKUP('SAP Data'!$C1047,'2021 Balance Sheet'!$B$7:$O$1335,'2021 Balance Sheet'!M$2, FALSE),0)</f>
        <v>0</v>
      </c>
      <c r="AM1047" s="199">
        <f>IFERROR(VLOOKUP('SAP Data'!$C1047,'2021 Balance Sheet'!$B$7:$O$1335,'2021 Balance Sheet'!N$2, FALSE),0)</f>
        <v>0</v>
      </c>
      <c r="AN1047" s="199">
        <f>IFERROR(VLOOKUP('SAP Data'!$C1047,'2021 Balance Sheet'!$B$7:$O$1335,'2021 Balance Sheet'!O$2, FALSE),0)</f>
        <v>0</v>
      </c>
      <c r="AO1047" s="198">
        <f t="shared" si="34"/>
        <v>0</v>
      </c>
    </row>
    <row r="1048" spans="1:41" ht="15.75" thickBot="1" x14ac:dyDescent="0.3">
      <c r="A1048" s="26" t="str">
        <f t="shared" si="35"/>
        <v>221100</v>
      </c>
      <c r="B1048" s="149" t="s">
        <v>1017</v>
      </c>
      <c r="C1048" s="153" t="s">
        <v>2115</v>
      </c>
      <c r="D1048" s="125" t="s">
        <v>4</v>
      </c>
      <c r="E1048" s="140">
        <v>-10000000</v>
      </c>
      <c r="F1048" s="140">
        <v>-10000000</v>
      </c>
      <c r="G1048" s="140">
        <v>-10000000</v>
      </c>
      <c r="H1048" s="140">
        <v>-10000000</v>
      </c>
      <c r="I1048" s="140">
        <v>-10000000</v>
      </c>
      <c r="J1048" s="140">
        <v>-10000000</v>
      </c>
      <c r="K1048" s="140">
        <v>-10000000</v>
      </c>
      <c r="L1048" s="140">
        <v>-10000000</v>
      </c>
      <c r="M1048" s="140">
        <v>-10000000</v>
      </c>
      <c r="N1048" s="140">
        <v>-10000000</v>
      </c>
      <c r="O1048" s="140">
        <v>-10000000</v>
      </c>
      <c r="P1048" s="140">
        <v>-10000000</v>
      </c>
      <c r="Q1048" s="199">
        <v>-10000000</v>
      </c>
      <c r="R1048" s="199">
        <v>-10000000</v>
      </c>
      <c r="S1048" s="199">
        <v>-10000000</v>
      </c>
      <c r="T1048" s="199">
        <v>-10000000</v>
      </c>
      <c r="U1048" s="199">
        <v>-10000000</v>
      </c>
      <c r="V1048" s="199">
        <v>-10000000</v>
      </c>
      <c r="W1048" s="199">
        <v>-10000000</v>
      </c>
      <c r="X1048" s="199">
        <v>-10000000</v>
      </c>
      <c r="Y1048" s="199">
        <v>-10000000</v>
      </c>
      <c r="Z1048" s="199">
        <v>-10000000</v>
      </c>
      <c r="AA1048" s="199">
        <v>-10000000</v>
      </c>
      <c r="AB1048" s="199">
        <v>-10000000</v>
      </c>
      <c r="AC1048" s="199">
        <f>IFERROR(VLOOKUP('SAP Data'!$C1048,'2021 Balance Sheet'!$B$7:$O$1335,'2021 Balance Sheet'!D$2, FALSE),0)</f>
        <v>-10000000</v>
      </c>
      <c r="AD1048" s="199">
        <f>IFERROR(VLOOKUP('SAP Data'!$C1048,'2021 Balance Sheet'!$B$7:$O$1335,'2021 Balance Sheet'!E$2, FALSE),0)</f>
        <v>-10000000</v>
      </c>
      <c r="AE1048" s="199">
        <f>IFERROR(VLOOKUP('SAP Data'!$C1048,'2021 Balance Sheet'!$B$7:$O$1335,'2021 Balance Sheet'!F$2, FALSE),0)</f>
        <v>-10000000</v>
      </c>
      <c r="AF1048" s="199">
        <f>IFERROR(VLOOKUP('SAP Data'!$C1048,'2021 Balance Sheet'!$B$7:$O$1335,'2021 Balance Sheet'!G$2, FALSE),0)</f>
        <v>-10000000</v>
      </c>
      <c r="AG1048" s="199">
        <f>IFERROR(VLOOKUP('SAP Data'!$C1048,'2021 Balance Sheet'!$B$7:$O$1335,'2021 Balance Sheet'!H$2, FALSE),0)</f>
        <v>-10000000</v>
      </c>
      <c r="AH1048" s="199">
        <f>IFERROR(VLOOKUP('SAP Data'!$C1048,'2021 Balance Sheet'!$B$7:$O$1335,'2021 Balance Sheet'!I$2, FALSE),0)</f>
        <v>-10000000</v>
      </c>
      <c r="AI1048" s="199">
        <f>IFERROR(VLOOKUP('SAP Data'!$C1048,'2021 Balance Sheet'!$B$7:$O$1335,'2021 Balance Sheet'!J$2, FALSE),0)</f>
        <v>-10000000</v>
      </c>
      <c r="AJ1048" s="199">
        <f>IFERROR(VLOOKUP('SAP Data'!$C1048,'2021 Balance Sheet'!$B$7:$O$1335,'2021 Balance Sheet'!K$2, FALSE),0)</f>
        <v>-10000000</v>
      </c>
      <c r="AK1048" s="199">
        <f>IFERROR(VLOOKUP('SAP Data'!$C1048,'2021 Balance Sheet'!$B$7:$O$1335,'2021 Balance Sheet'!L$2, FALSE),0)</f>
        <v>-10000000</v>
      </c>
      <c r="AL1048" s="199">
        <f>IFERROR(VLOOKUP('SAP Data'!$C1048,'2021 Balance Sheet'!$B$7:$O$1335,'2021 Balance Sheet'!M$2, FALSE),0)</f>
        <v>-10000000</v>
      </c>
      <c r="AM1048" s="199">
        <f>IFERROR(VLOOKUP('SAP Data'!$C1048,'2021 Balance Sheet'!$B$7:$O$1335,'2021 Balance Sheet'!N$2, FALSE),0)</f>
        <v>-10000000</v>
      </c>
      <c r="AN1048" s="199">
        <f>IFERROR(VLOOKUP('SAP Data'!$C1048,'2021 Balance Sheet'!$B$7:$O$1335,'2021 Balance Sheet'!O$2, FALSE),0)</f>
        <v>-10000000</v>
      </c>
      <c r="AO1048" s="198">
        <f t="shared" si="34"/>
        <v>-10000000</v>
      </c>
    </row>
    <row r="1049" spans="1:41" ht="15.75" thickBot="1" x14ac:dyDescent="0.3">
      <c r="A1049" s="26" t="str">
        <f t="shared" si="35"/>
        <v>221101</v>
      </c>
      <c r="B1049" s="149" t="s">
        <v>3499</v>
      </c>
      <c r="C1049" s="153" t="s">
        <v>3500</v>
      </c>
      <c r="D1049" s="125"/>
      <c r="E1049" s="140"/>
      <c r="F1049" s="140"/>
      <c r="G1049" s="140"/>
      <c r="H1049" s="140"/>
      <c r="I1049" s="140"/>
      <c r="J1049" s="140"/>
      <c r="K1049" s="140"/>
      <c r="L1049" s="140"/>
      <c r="M1049" s="140"/>
      <c r="N1049" s="140"/>
      <c r="O1049" s="140"/>
      <c r="P1049" s="140"/>
      <c r="Q1049" s="199">
        <v>0</v>
      </c>
      <c r="R1049" s="199">
        <v>0</v>
      </c>
      <c r="S1049" s="199">
        <v>0</v>
      </c>
      <c r="T1049" s="199">
        <v>0</v>
      </c>
      <c r="U1049" s="199">
        <v>0</v>
      </c>
      <c r="V1049" s="199">
        <v>0</v>
      </c>
      <c r="W1049" s="199">
        <v>0</v>
      </c>
      <c r="X1049" s="199">
        <v>0</v>
      </c>
      <c r="Y1049" s="199">
        <v>0</v>
      </c>
      <c r="Z1049" s="199">
        <v>0</v>
      </c>
      <c r="AA1049" s="199">
        <v>0</v>
      </c>
      <c r="AB1049" s="199">
        <v>0</v>
      </c>
      <c r="AC1049" s="199">
        <f>IFERROR(VLOOKUP('SAP Data'!$C1049,'2021 Balance Sheet'!$B$7:$O$1335,'2021 Balance Sheet'!D$2, FALSE),0)</f>
        <v>0</v>
      </c>
      <c r="AD1049" s="199">
        <f>IFERROR(VLOOKUP('SAP Data'!$C1049,'2021 Balance Sheet'!$B$7:$O$1335,'2021 Balance Sheet'!E$2, FALSE),0)</f>
        <v>0</v>
      </c>
      <c r="AE1049" s="199">
        <f>IFERROR(VLOOKUP('SAP Data'!$C1049,'2021 Balance Sheet'!$B$7:$O$1335,'2021 Balance Sheet'!F$2, FALSE),0)</f>
        <v>0</v>
      </c>
      <c r="AF1049" s="199">
        <f>IFERROR(VLOOKUP('SAP Data'!$C1049,'2021 Balance Sheet'!$B$7:$O$1335,'2021 Balance Sheet'!G$2, FALSE),0)</f>
        <v>0</v>
      </c>
      <c r="AG1049" s="199">
        <f>IFERROR(VLOOKUP('SAP Data'!$C1049,'2021 Balance Sheet'!$B$7:$O$1335,'2021 Balance Sheet'!H$2, FALSE),0)</f>
        <v>0</v>
      </c>
      <c r="AH1049" s="199">
        <f>IFERROR(VLOOKUP('SAP Data'!$C1049,'2021 Balance Sheet'!$B$7:$O$1335,'2021 Balance Sheet'!I$2, FALSE),0)</f>
        <v>0</v>
      </c>
      <c r="AI1049" s="199">
        <f>IFERROR(VLOOKUP('SAP Data'!$C1049,'2021 Balance Sheet'!$B$7:$O$1335,'2021 Balance Sheet'!J$2, FALSE),0)</f>
        <v>0</v>
      </c>
      <c r="AJ1049" s="199">
        <f>IFERROR(VLOOKUP('SAP Data'!$C1049,'2021 Balance Sheet'!$B$7:$O$1335,'2021 Balance Sheet'!K$2, FALSE),0)</f>
        <v>0</v>
      </c>
      <c r="AK1049" s="199">
        <f>IFERROR(VLOOKUP('SAP Data'!$C1049,'2021 Balance Sheet'!$B$7:$O$1335,'2021 Balance Sheet'!L$2, FALSE),0)</f>
        <v>0</v>
      </c>
      <c r="AL1049" s="199">
        <f>IFERROR(VLOOKUP('SAP Data'!$C1049,'2021 Balance Sheet'!$B$7:$O$1335,'2021 Balance Sheet'!M$2, FALSE),0)</f>
        <v>0</v>
      </c>
      <c r="AM1049" s="199">
        <f>IFERROR(VLOOKUP('SAP Data'!$C1049,'2021 Balance Sheet'!$B$7:$O$1335,'2021 Balance Sheet'!N$2, FALSE),0)</f>
        <v>0</v>
      </c>
      <c r="AN1049" s="199">
        <f>IFERROR(VLOOKUP('SAP Data'!$C1049,'2021 Balance Sheet'!$B$7:$O$1335,'2021 Balance Sheet'!O$2, FALSE),0)</f>
        <v>0</v>
      </c>
      <c r="AO1049" s="198">
        <f t="shared" si="34"/>
        <v>0</v>
      </c>
    </row>
    <row r="1050" spans="1:41" ht="15.75" thickBot="1" x14ac:dyDescent="0.3">
      <c r="A1050" s="26" t="str">
        <f t="shared" si="35"/>
        <v>221102</v>
      </c>
      <c r="B1050" s="149" t="s">
        <v>1018</v>
      </c>
      <c r="C1050" s="153" t="s">
        <v>2116</v>
      </c>
      <c r="D1050" s="125" t="s">
        <v>4</v>
      </c>
      <c r="E1050" s="139">
        <v>-75000000</v>
      </c>
      <c r="F1050" s="139">
        <v>-75000000</v>
      </c>
      <c r="G1050" s="139">
        <v>-75000000</v>
      </c>
      <c r="H1050" s="139">
        <v>-75000000</v>
      </c>
      <c r="I1050" s="139">
        <v>-75000000</v>
      </c>
      <c r="J1050" s="139">
        <v>-75000000</v>
      </c>
      <c r="K1050" s="139">
        <v>-75000000</v>
      </c>
      <c r="L1050" s="139">
        <v>-75000000</v>
      </c>
      <c r="M1050" s="139">
        <v>-75000000</v>
      </c>
      <c r="N1050" s="139">
        <v>-75000000</v>
      </c>
      <c r="O1050" s="139">
        <v>-75000000</v>
      </c>
      <c r="P1050" s="139">
        <v>-75000000</v>
      </c>
      <c r="Q1050" s="199">
        <v>-75000000</v>
      </c>
      <c r="R1050" s="199">
        <v>0</v>
      </c>
      <c r="S1050" s="199">
        <v>0</v>
      </c>
      <c r="T1050" s="199">
        <v>0</v>
      </c>
      <c r="U1050" s="199">
        <v>0</v>
      </c>
      <c r="V1050" s="199">
        <v>0</v>
      </c>
      <c r="W1050" s="199">
        <v>0</v>
      </c>
      <c r="X1050" s="199">
        <v>0</v>
      </c>
      <c r="Y1050" s="199">
        <v>0</v>
      </c>
      <c r="Z1050" s="199">
        <v>0</v>
      </c>
      <c r="AA1050" s="199">
        <v>0</v>
      </c>
      <c r="AB1050" s="199">
        <v>0</v>
      </c>
      <c r="AC1050" s="199">
        <f>IFERROR(VLOOKUP('SAP Data'!$C1050,'2021 Balance Sheet'!$B$7:$O$1335,'2021 Balance Sheet'!D$2, FALSE),0)</f>
        <v>0</v>
      </c>
      <c r="AD1050" s="199">
        <f>IFERROR(VLOOKUP('SAP Data'!$C1050,'2021 Balance Sheet'!$B$7:$O$1335,'2021 Balance Sheet'!E$2, FALSE),0)</f>
        <v>0</v>
      </c>
      <c r="AE1050" s="199">
        <f>IFERROR(VLOOKUP('SAP Data'!$C1050,'2021 Balance Sheet'!$B$7:$O$1335,'2021 Balance Sheet'!F$2, FALSE),0)</f>
        <v>0</v>
      </c>
      <c r="AF1050" s="199">
        <f>IFERROR(VLOOKUP('SAP Data'!$C1050,'2021 Balance Sheet'!$B$7:$O$1335,'2021 Balance Sheet'!G$2, FALSE),0)</f>
        <v>0</v>
      </c>
      <c r="AG1050" s="199">
        <f>IFERROR(VLOOKUP('SAP Data'!$C1050,'2021 Balance Sheet'!$B$7:$O$1335,'2021 Balance Sheet'!H$2, FALSE),0)</f>
        <v>0</v>
      </c>
      <c r="AH1050" s="199">
        <f>IFERROR(VLOOKUP('SAP Data'!$C1050,'2021 Balance Sheet'!$B$7:$O$1335,'2021 Balance Sheet'!I$2, FALSE),0)</f>
        <v>0</v>
      </c>
      <c r="AI1050" s="199">
        <f>IFERROR(VLOOKUP('SAP Data'!$C1050,'2021 Balance Sheet'!$B$7:$O$1335,'2021 Balance Sheet'!J$2, FALSE),0)</f>
        <v>0</v>
      </c>
      <c r="AJ1050" s="199">
        <f>IFERROR(VLOOKUP('SAP Data'!$C1050,'2021 Balance Sheet'!$B$7:$O$1335,'2021 Balance Sheet'!K$2, FALSE),0)</f>
        <v>0</v>
      </c>
      <c r="AK1050" s="199">
        <f>IFERROR(VLOOKUP('SAP Data'!$C1050,'2021 Balance Sheet'!$B$7:$O$1335,'2021 Balance Sheet'!L$2, FALSE),0)</f>
        <v>0</v>
      </c>
      <c r="AL1050" s="199">
        <f>IFERROR(VLOOKUP('SAP Data'!$C1050,'2021 Balance Sheet'!$B$7:$O$1335,'2021 Balance Sheet'!M$2, FALSE),0)</f>
        <v>0</v>
      </c>
      <c r="AM1050" s="199">
        <f>IFERROR(VLOOKUP('SAP Data'!$C1050,'2021 Balance Sheet'!$B$7:$O$1335,'2021 Balance Sheet'!N$2, FALSE),0)</f>
        <v>0</v>
      </c>
      <c r="AN1050" s="199">
        <f>IFERROR(VLOOKUP('SAP Data'!$C1050,'2021 Balance Sheet'!$B$7:$O$1335,'2021 Balance Sheet'!O$2, FALSE),0)</f>
        <v>0</v>
      </c>
      <c r="AO1050" s="198">
        <f t="shared" si="34"/>
        <v>0</v>
      </c>
    </row>
    <row r="1051" spans="1:41" ht="15.75" thickBot="1" x14ac:dyDescent="0.3">
      <c r="A1051" s="26" t="str">
        <f t="shared" si="35"/>
        <v>221103</v>
      </c>
      <c r="B1051" s="149" t="s">
        <v>3501</v>
      </c>
      <c r="C1051" s="153" t="s">
        <v>3502</v>
      </c>
      <c r="D1051" s="125"/>
      <c r="E1051" s="139"/>
      <c r="F1051" s="139"/>
      <c r="G1051" s="139"/>
      <c r="H1051" s="139"/>
      <c r="I1051" s="139"/>
      <c r="J1051" s="139"/>
      <c r="K1051" s="139"/>
      <c r="L1051" s="139"/>
      <c r="M1051" s="139"/>
      <c r="N1051" s="139"/>
      <c r="O1051" s="139"/>
      <c r="P1051" s="139"/>
      <c r="Q1051" s="199">
        <v>0</v>
      </c>
      <c r="R1051" s="199">
        <v>0</v>
      </c>
      <c r="S1051" s="199">
        <v>0</v>
      </c>
      <c r="T1051" s="199">
        <v>0</v>
      </c>
      <c r="U1051" s="199">
        <v>0</v>
      </c>
      <c r="V1051" s="199">
        <v>0</v>
      </c>
      <c r="W1051" s="199">
        <v>0</v>
      </c>
      <c r="X1051" s="199">
        <v>0</v>
      </c>
      <c r="Y1051" s="199">
        <v>0</v>
      </c>
      <c r="Z1051" s="199">
        <v>0</v>
      </c>
      <c r="AA1051" s="199">
        <v>0</v>
      </c>
      <c r="AB1051" s="199">
        <v>0</v>
      </c>
      <c r="AC1051" s="199">
        <f>IFERROR(VLOOKUP('SAP Data'!$C1051,'2021 Balance Sheet'!$B$7:$O$1335,'2021 Balance Sheet'!D$2, FALSE),0)</f>
        <v>0</v>
      </c>
      <c r="AD1051" s="199">
        <f>IFERROR(VLOOKUP('SAP Data'!$C1051,'2021 Balance Sheet'!$B$7:$O$1335,'2021 Balance Sheet'!E$2, FALSE),0)</f>
        <v>0</v>
      </c>
      <c r="AE1051" s="199">
        <f>IFERROR(VLOOKUP('SAP Data'!$C1051,'2021 Balance Sheet'!$B$7:$O$1335,'2021 Balance Sheet'!F$2, FALSE),0)</f>
        <v>0</v>
      </c>
      <c r="AF1051" s="199">
        <f>IFERROR(VLOOKUP('SAP Data'!$C1051,'2021 Balance Sheet'!$B$7:$O$1335,'2021 Balance Sheet'!G$2, FALSE),0)</f>
        <v>0</v>
      </c>
      <c r="AG1051" s="199">
        <f>IFERROR(VLOOKUP('SAP Data'!$C1051,'2021 Balance Sheet'!$B$7:$O$1335,'2021 Balance Sheet'!H$2, FALSE),0)</f>
        <v>0</v>
      </c>
      <c r="AH1051" s="199">
        <f>IFERROR(VLOOKUP('SAP Data'!$C1051,'2021 Balance Sheet'!$B$7:$O$1335,'2021 Balance Sheet'!I$2, FALSE),0)</f>
        <v>0</v>
      </c>
      <c r="AI1051" s="199">
        <f>IFERROR(VLOOKUP('SAP Data'!$C1051,'2021 Balance Sheet'!$B$7:$O$1335,'2021 Balance Sheet'!J$2, FALSE),0)</f>
        <v>0</v>
      </c>
      <c r="AJ1051" s="199">
        <f>IFERROR(VLOOKUP('SAP Data'!$C1051,'2021 Balance Sheet'!$B$7:$O$1335,'2021 Balance Sheet'!K$2, FALSE),0)</f>
        <v>0</v>
      </c>
      <c r="AK1051" s="199">
        <f>IFERROR(VLOOKUP('SAP Data'!$C1051,'2021 Balance Sheet'!$B$7:$O$1335,'2021 Balance Sheet'!L$2, FALSE),0)</f>
        <v>0</v>
      </c>
      <c r="AL1051" s="199">
        <f>IFERROR(VLOOKUP('SAP Data'!$C1051,'2021 Balance Sheet'!$B$7:$O$1335,'2021 Balance Sheet'!M$2, FALSE),0)</f>
        <v>0</v>
      </c>
      <c r="AM1051" s="199">
        <f>IFERROR(VLOOKUP('SAP Data'!$C1051,'2021 Balance Sheet'!$B$7:$O$1335,'2021 Balance Sheet'!N$2, FALSE),0)</f>
        <v>0</v>
      </c>
      <c r="AN1051" s="199">
        <f>IFERROR(VLOOKUP('SAP Data'!$C1051,'2021 Balance Sheet'!$B$7:$O$1335,'2021 Balance Sheet'!O$2, FALSE),0)</f>
        <v>0</v>
      </c>
      <c r="AO1051" s="198">
        <f t="shared" si="34"/>
        <v>0</v>
      </c>
    </row>
    <row r="1052" spans="1:41" ht="15.75" thickBot="1" x14ac:dyDescent="0.3">
      <c r="A1052" s="26" t="str">
        <f t="shared" si="35"/>
        <v>221104</v>
      </c>
      <c r="B1052" s="149" t="s">
        <v>1019</v>
      </c>
      <c r="C1052" s="153" t="s">
        <v>2117</v>
      </c>
      <c r="D1052" s="125" t="s">
        <v>4</v>
      </c>
      <c r="E1052" s="140">
        <v>-50000000</v>
      </c>
      <c r="F1052" s="140">
        <v>-50000000</v>
      </c>
      <c r="G1052" s="140">
        <v>-50000000</v>
      </c>
      <c r="H1052" s="140">
        <v>-50000000</v>
      </c>
      <c r="I1052" s="140">
        <v>-50000000</v>
      </c>
      <c r="J1052" s="140">
        <v>-50000000</v>
      </c>
      <c r="K1052" s="140">
        <v>-50000000</v>
      </c>
      <c r="L1052" s="140">
        <v>-50000000</v>
      </c>
      <c r="M1052" s="140">
        <v>-50000000</v>
      </c>
      <c r="N1052" s="140">
        <v>-50000000</v>
      </c>
      <c r="O1052" s="140">
        <v>-50000000</v>
      </c>
      <c r="P1052" s="140">
        <v>-50000000</v>
      </c>
      <c r="Q1052" s="199">
        <v>-50000000</v>
      </c>
      <c r="R1052" s="199">
        <v>-50000000</v>
      </c>
      <c r="S1052" s="199">
        <v>-50000000</v>
      </c>
      <c r="T1052" s="199">
        <v>-50000000</v>
      </c>
      <c r="U1052" s="199">
        <v>-50000000</v>
      </c>
      <c r="V1052" s="199">
        <v>-50000000</v>
      </c>
      <c r="W1052" s="199">
        <v>-50000000</v>
      </c>
      <c r="X1052" s="199">
        <v>-50000000</v>
      </c>
      <c r="Y1052" s="199">
        <v>-50000000</v>
      </c>
      <c r="Z1052" s="199">
        <v>-50000000</v>
      </c>
      <c r="AA1052" s="199">
        <v>-50000000</v>
      </c>
      <c r="AB1052" s="199">
        <v>-50000000</v>
      </c>
      <c r="AC1052" s="199">
        <f>IFERROR(VLOOKUP('SAP Data'!$C1052,'2021 Balance Sheet'!$B$7:$O$1335,'2021 Balance Sheet'!D$2, FALSE),0)</f>
        <v>-50000000</v>
      </c>
      <c r="AD1052" s="199">
        <f>IFERROR(VLOOKUP('SAP Data'!$C1052,'2021 Balance Sheet'!$B$7:$O$1335,'2021 Balance Sheet'!E$2, FALSE),0)</f>
        <v>-50000000</v>
      </c>
      <c r="AE1052" s="199">
        <f>IFERROR(VLOOKUP('SAP Data'!$C1052,'2021 Balance Sheet'!$B$7:$O$1335,'2021 Balance Sheet'!F$2, FALSE),0)</f>
        <v>-50000000</v>
      </c>
      <c r="AF1052" s="199">
        <f>IFERROR(VLOOKUP('SAP Data'!$C1052,'2021 Balance Sheet'!$B$7:$O$1335,'2021 Balance Sheet'!G$2, FALSE),0)</f>
        <v>-50000000</v>
      </c>
      <c r="AG1052" s="199">
        <f>IFERROR(VLOOKUP('SAP Data'!$C1052,'2021 Balance Sheet'!$B$7:$O$1335,'2021 Balance Sheet'!H$2, FALSE),0)</f>
        <v>-50000000</v>
      </c>
      <c r="AH1052" s="199">
        <f>IFERROR(VLOOKUP('SAP Data'!$C1052,'2021 Balance Sheet'!$B$7:$O$1335,'2021 Balance Sheet'!I$2, FALSE),0)</f>
        <v>-50000000</v>
      </c>
      <c r="AI1052" s="199">
        <f>IFERROR(VLOOKUP('SAP Data'!$C1052,'2021 Balance Sheet'!$B$7:$O$1335,'2021 Balance Sheet'!J$2, FALSE),0)</f>
        <v>-50000000</v>
      </c>
      <c r="AJ1052" s="199">
        <f>IFERROR(VLOOKUP('SAP Data'!$C1052,'2021 Balance Sheet'!$B$7:$O$1335,'2021 Balance Sheet'!K$2, FALSE),0)</f>
        <v>-50000000</v>
      </c>
      <c r="AK1052" s="199">
        <f>IFERROR(VLOOKUP('SAP Data'!$C1052,'2021 Balance Sheet'!$B$7:$O$1335,'2021 Balance Sheet'!L$2, FALSE),0)</f>
        <v>0</v>
      </c>
      <c r="AL1052" s="199">
        <f>IFERROR(VLOOKUP('SAP Data'!$C1052,'2021 Balance Sheet'!$B$7:$O$1335,'2021 Balance Sheet'!M$2, FALSE),0)</f>
        <v>0</v>
      </c>
      <c r="AM1052" s="199">
        <f>IFERROR(VLOOKUP('SAP Data'!$C1052,'2021 Balance Sheet'!$B$7:$O$1335,'2021 Balance Sheet'!N$2, FALSE),0)</f>
        <v>0</v>
      </c>
      <c r="AN1052" s="199">
        <f>IFERROR(VLOOKUP('SAP Data'!$C1052,'2021 Balance Sheet'!$B$7:$O$1335,'2021 Balance Sheet'!O$2, FALSE),0)</f>
        <v>0</v>
      </c>
      <c r="AO1052" s="198">
        <f t="shared" si="34"/>
        <v>-50000000</v>
      </c>
    </row>
    <row r="1053" spans="1:41" ht="15.75" thickBot="1" x14ac:dyDescent="0.3">
      <c r="A1053" s="26" t="str">
        <f t="shared" si="35"/>
        <v>221105</v>
      </c>
      <c r="B1053" s="149" t="s">
        <v>1020</v>
      </c>
      <c r="C1053" s="153" t="s">
        <v>2118</v>
      </c>
      <c r="D1053" s="125" t="s">
        <v>4</v>
      </c>
      <c r="E1053" s="139">
        <v>-50000000</v>
      </c>
      <c r="F1053" s="139">
        <v>-50000000</v>
      </c>
      <c r="G1053" s="139">
        <v>-50000000</v>
      </c>
      <c r="H1053" s="139">
        <v>-50000000</v>
      </c>
      <c r="I1053" s="139">
        <v>-50000000</v>
      </c>
      <c r="J1053" s="139">
        <v>-50000000</v>
      </c>
      <c r="K1053" s="139">
        <v>-50000000</v>
      </c>
      <c r="L1053" s="139">
        <v>-50000000</v>
      </c>
      <c r="M1053" s="139">
        <v>-50000000</v>
      </c>
      <c r="N1053" s="139">
        <v>-50000000</v>
      </c>
      <c r="O1053" s="139">
        <v>-50000000</v>
      </c>
      <c r="P1053" s="139">
        <v>-50000000</v>
      </c>
      <c r="Q1053" s="199">
        <v>-50000000</v>
      </c>
      <c r="R1053" s="199">
        <v>-50000000</v>
      </c>
      <c r="S1053" s="199">
        <v>-50000000</v>
      </c>
      <c r="T1053" s="199">
        <v>-50000000</v>
      </c>
      <c r="U1053" s="199">
        <v>-50000000</v>
      </c>
      <c r="V1053" s="199">
        <v>-50000000</v>
      </c>
      <c r="W1053" s="199">
        <v>-50000000</v>
      </c>
      <c r="X1053" s="199">
        <v>-50000000</v>
      </c>
      <c r="Y1053" s="199">
        <v>-50000000</v>
      </c>
      <c r="Z1053" s="199">
        <v>-50000000</v>
      </c>
      <c r="AA1053" s="199">
        <v>-50000000</v>
      </c>
      <c r="AB1053" s="199">
        <v>-50000000</v>
      </c>
      <c r="AC1053" s="199">
        <f>IFERROR(VLOOKUP('SAP Data'!$C1053,'2021 Balance Sheet'!$B$7:$O$1335,'2021 Balance Sheet'!D$2, FALSE),0)</f>
        <v>-50000000</v>
      </c>
      <c r="AD1053" s="199">
        <f>IFERROR(VLOOKUP('SAP Data'!$C1053,'2021 Balance Sheet'!$B$7:$O$1335,'2021 Balance Sheet'!E$2, FALSE),0)</f>
        <v>-50000000</v>
      </c>
      <c r="AE1053" s="199">
        <f>IFERROR(VLOOKUP('SAP Data'!$C1053,'2021 Balance Sheet'!$B$7:$O$1335,'2021 Balance Sheet'!F$2, FALSE),0)</f>
        <v>-50000000</v>
      </c>
      <c r="AF1053" s="199">
        <f>IFERROR(VLOOKUP('SAP Data'!$C1053,'2021 Balance Sheet'!$B$7:$O$1335,'2021 Balance Sheet'!G$2, FALSE),0)</f>
        <v>-50000000</v>
      </c>
      <c r="AG1053" s="199">
        <f>IFERROR(VLOOKUP('SAP Data'!$C1053,'2021 Balance Sheet'!$B$7:$O$1335,'2021 Balance Sheet'!H$2, FALSE),0)</f>
        <v>-50000000</v>
      </c>
      <c r="AH1053" s="199">
        <f>IFERROR(VLOOKUP('SAP Data'!$C1053,'2021 Balance Sheet'!$B$7:$O$1335,'2021 Balance Sheet'!I$2, FALSE),0)</f>
        <v>-50000000</v>
      </c>
      <c r="AI1053" s="199">
        <f>IFERROR(VLOOKUP('SAP Data'!$C1053,'2021 Balance Sheet'!$B$7:$O$1335,'2021 Balance Sheet'!J$2, FALSE),0)</f>
        <v>-50000000</v>
      </c>
      <c r="AJ1053" s="199">
        <f>IFERROR(VLOOKUP('SAP Data'!$C1053,'2021 Balance Sheet'!$B$7:$O$1335,'2021 Balance Sheet'!K$2, FALSE),0)</f>
        <v>-50000000</v>
      </c>
      <c r="AK1053" s="199">
        <f>IFERROR(VLOOKUP('SAP Data'!$C1053,'2021 Balance Sheet'!$B$7:$O$1335,'2021 Balance Sheet'!L$2, FALSE),0)</f>
        <v>-50000000</v>
      </c>
      <c r="AL1053" s="199">
        <f>IFERROR(VLOOKUP('SAP Data'!$C1053,'2021 Balance Sheet'!$B$7:$O$1335,'2021 Balance Sheet'!M$2, FALSE),0)</f>
        <v>-50000000</v>
      </c>
      <c r="AM1053" s="199">
        <f>IFERROR(VLOOKUP('SAP Data'!$C1053,'2021 Balance Sheet'!$B$7:$O$1335,'2021 Balance Sheet'!N$2, FALSE),0)</f>
        <v>-50000000</v>
      </c>
      <c r="AN1053" s="199">
        <f>IFERROR(VLOOKUP('SAP Data'!$C1053,'2021 Balance Sheet'!$B$7:$O$1335,'2021 Balance Sheet'!O$2, FALSE),0)</f>
        <v>-50000000</v>
      </c>
      <c r="AO1053" s="198">
        <f t="shared" si="34"/>
        <v>-50000000</v>
      </c>
    </row>
    <row r="1054" spans="1:41" ht="15.75" thickBot="1" x14ac:dyDescent="0.3">
      <c r="A1054" s="26" t="str">
        <f t="shared" si="35"/>
        <v>221106</v>
      </c>
      <c r="B1054" s="149" t="s">
        <v>1021</v>
      </c>
      <c r="C1054" s="153" t="s">
        <v>2119</v>
      </c>
      <c r="D1054" s="125" t="s">
        <v>4</v>
      </c>
      <c r="E1054" s="140">
        <v>-50000000</v>
      </c>
      <c r="F1054" s="140">
        <v>-50000000</v>
      </c>
      <c r="G1054" s="140">
        <v>-50000000</v>
      </c>
      <c r="H1054" s="140">
        <v>-50000000</v>
      </c>
      <c r="I1054" s="140">
        <v>-50000000</v>
      </c>
      <c r="J1054" s="140">
        <v>-50000000</v>
      </c>
      <c r="K1054" s="140">
        <v>-50000000</v>
      </c>
      <c r="L1054" s="140">
        <v>-50000000</v>
      </c>
      <c r="M1054" s="140">
        <v>-50000000</v>
      </c>
      <c r="N1054" s="140">
        <v>-50000000</v>
      </c>
      <c r="O1054" s="140">
        <v>-50000000</v>
      </c>
      <c r="P1054" s="140">
        <v>-50000000</v>
      </c>
      <c r="Q1054" s="199">
        <v>-50000000</v>
      </c>
      <c r="R1054" s="199">
        <v>-50000000</v>
      </c>
      <c r="S1054" s="199">
        <v>-50000000</v>
      </c>
      <c r="T1054" s="199">
        <v>-50000000</v>
      </c>
      <c r="U1054" s="199">
        <v>-50000000</v>
      </c>
      <c r="V1054" s="199">
        <v>-50000000</v>
      </c>
      <c r="W1054" s="199">
        <v>-50000000</v>
      </c>
      <c r="X1054" s="199">
        <v>-50000000</v>
      </c>
      <c r="Y1054" s="199">
        <v>-50000000</v>
      </c>
      <c r="Z1054" s="199">
        <v>-50000000</v>
      </c>
      <c r="AA1054" s="199">
        <v>-50000000</v>
      </c>
      <c r="AB1054" s="199">
        <v>-50000000</v>
      </c>
      <c r="AC1054" s="199">
        <f>IFERROR(VLOOKUP('SAP Data'!$C1054,'2021 Balance Sheet'!$B$7:$O$1335,'2021 Balance Sheet'!D$2, FALSE),0)</f>
        <v>-50000000</v>
      </c>
      <c r="AD1054" s="199">
        <f>IFERROR(VLOOKUP('SAP Data'!$C1054,'2021 Balance Sheet'!$B$7:$O$1335,'2021 Balance Sheet'!E$2, FALSE),0)</f>
        <v>-50000000</v>
      </c>
      <c r="AE1054" s="199">
        <f>IFERROR(VLOOKUP('SAP Data'!$C1054,'2021 Balance Sheet'!$B$7:$O$1335,'2021 Balance Sheet'!F$2, FALSE),0)</f>
        <v>-50000000</v>
      </c>
      <c r="AF1054" s="199">
        <f>IFERROR(VLOOKUP('SAP Data'!$C1054,'2021 Balance Sheet'!$B$7:$O$1335,'2021 Balance Sheet'!G$2, FALSE),0)</f>
        <v>-50000000</v>
      </c>
      <c r="AG1054" s="199">
        <f>IFERROR(VLOOKUP('SAP Data'!$C1054,'2021 Balance Sheet'!$B$7:$O$1335,'2021 Balance Sheet'!H$2, FALSE),0)</f>
        <v>-50000000</v>
      </c>
      <c r="AH1054" s="199">
        <f>IFERROR(VLOOKUP('SAP Data'!$C1054,'2021 Balance Sheet'!$B$7:$O$1335,'2021 Balance Sheet'!I$2, FALSE),0)</f>
        <v>-50000000</v>
      </c>
      <c r="AI1054" s="199">
        <f>IFERROR(VLOOKUP('SAP Data'!$C1054,'2021 Balance Sheet'!$B$7:$O$1335,'2021 Balance Sheet'!J$2, FALSE),0)</f>
        <v>-50000000</v>
      </c>
      <c r="AJ1054" s="199">
        <f>IFERROR(VLOOKUP('SAP Data'!$C1054,'2021 Balance Sheet'!$B$7:$O$1335,'2021 Balance Sheet'!K$2, FALSE),0)</f>
        <v>-50000000</v>
      </c>
      <c r="AK1054" s="199">
        <f>IFERROR(VLOOKUP('SAP Data'!$C1054,'2021 Balance Sheet'!$B$7:$O$1335,'2021 Balance Sheet'!L$2, FALSE),0)</f>
        <v>-50000000</v>
      </c>
      <c r="AL1054" s="199">
        <f>IFERROR(VLOOKUP('SAP Data'!$C1054,'2021 Balance Sheet'!$B$7:$O$1335,'2021 Balance Sheet'!M$2, FALSE),0)</f>
        <v>-50000000</v>
      </c>
      <c r="AM1054" s="199">
        <f>IFERROR(VLOOKUP('SAP Data'!$C1054,'2021 Balance Sheet'!$B$7:$O$1335,'2021 Balance Sheet'!N$2, FALSE),0)</f>
        <v>-50000000</v>
      </c>
      <c r="AN1054" s="199">
        <f>IFERROR(VLOOKUP('SAP Data'!$C1054,'2021 Balance Sheet'!$B$7:$O$1335,'2021 Balance Sheet'!O$2, FALSE),0)</f>
        <v>-50000000</v>
      </c>
      <c r="AO1054" s="198">
        <f t="shared" si="34"/>
        <v>-50000000</v>
      </c>
    </row>
    <row r="1055" spans="1:41" ht="15.75" thickBot="1" x14ac:dyDescent="0.3">
      <c r="A1055" s="26" t="str">
        <f t="shared" si="35"/>
        <v>221107</v>
      </c>
      <c r="B1055" s="149" t="s">
        <v>1022</v>
      </c>
      <c r="C1055" s="153" t="s">
        <v>2120</v>
      </c>
      <c r="D1055" s="125" t="s">
        <v>4</v>
      </c>
      <c r="E1055" s="140"/>
      <c r="F1055" s="140"/>
      <c r="G1055" s="140"/>
      <c r="H1055" s="140"/>
      <c r="I1055" s="140"/>
      <c r="J1055" s="140"/>
      <c r="K1055" s="140"/>
      <c r="L1055" s="140"/>
      <c r="M1055" s="140"/>
      <c r="N1055" s="140"/>
      <c r="O1055" s="140"/>
      <c r="P1055" s="140"/>
      <c r="Q1055" s="199">
        <v>0</v>
      </c>
      <c r="R1055" s="199">
        <v>0</v>
      </c>
      <c r="S1055" s="199">
        <v>0</v>
      </c>
      <c r="T1055" s="199">
        <v>0</v>
      </c>
      <c r="U1055" s="199">
        <v>0</v>
      </c>
      <c r="V1055" s="199">
        <v>0</v>
      </c>
      <c r="W1055" s="199">
        <v>0</v>
      </c>
      <c r="X1055" s="199">
        <v>0</v>
      </c>
      <c r="Y1055" s="199">
        <v>0</v>
      </c>
      <c r="Z1055" s="199">
        <v>0</v>
      </c>
      <c r="AA1055" s="199">
        <v>0</v>
      </c>
      <c r="AB1055" s="199">
        <v>0</v>
      </c>
      <c r="AC1055" s="199">
        <f>IFERROR(VLOOKUP('SAP Data'!$C1055,'2021 Balance Sheet'!$B$7:$O$1335,'2021 Balance Sheet'!D$2, FALSE),0)</f>
        <v>0</v>
      </c>
      <c r="AD1055" s="199">
        <f>IFERROR(VLOOKUP('SAP Data'!$C1055,'2021 Balance Sheet'!$B$7:$O$1335,'2021 Balance Sheet'!E$2, FALSE),0)</f>
        <v>0</v>
      </c>
      <c r="AE1055" s="199">
        <f>IFERROR(VLOOKUP('SAP Data'!$C1055,'2021 Balance Sheet'!$B$7:$O$1335,'2021 Balance Sheet'!F$2, FALSE),0)</f>
        <v>0</v>
      </c>
      <c r="AF1055" s="199">
        <f>IFERROR(VLOOKUP('SAP Data'!$C1055,'2021 Balance Sheet'!$B$7:$O$1335,'2021 Balance Sheet'!G$2, FALSE),0)</f>
        <v>0</v>
      </c>
      <c r="AG1055" s="199">
        <f>IFERROR(VLOOKUP('SAP Data'!$C1055,'2021 Balance Sheet'!$B$7:$O$1335,'2021 Balance Sheet'!H$2, FALSE),0)</f>
        <v>0</v>
      </c>
      <c r="AH1055" s="199">
        <f>IFERROR(VLOOKUP('SAP Data'!$C1055,'2021 Balance Sheet'!$B$7:$O$1335,'2021 Balance Sheet'!I$2, FALSE),0)</f>
        <v>0</v>
      </c>
      <c r="AI1055" s="199">
        <f>IFERROR(VLOOKUP('SAP Data'!$C1055,'2021 Balance Sheet'!$B$7:$O$1335,'2021 Balance Sheet'!J$2, FALSE),0)</f>
        <v>0</v>
      </c>
      <c r="AJ1055" s="199">
        <f>IFERROR(VLOOKUP('SAP Data'!$C1055,'2021 Balance Sheet'!$B$7:$O$1335,'2021 Balance Sheet'!K$2, FALSE),0)</f>
        <v>0</v>
      </c>
      <c r="AK1055" s="199">
        <f>IFERROR(VLOOKUP('SAP Data'!$C1055,'2021 Balance Sheet'!$B$7:$O$1335,'2021 Balance Sheet'!L$2, FALSE),0)</f>
        <v>0</v>
      </c>
      <c r="AL1055" s="199">
        <f>IFERROR(VLOOKUP('SAP Data'!$C1055,'2021 Balance Sheet'!$B$7:$O$1335,'2021 Balance Sheet'!M$2, FALSE),0)</f>
        <v>0</v>
      </c>
      <c r="AM1055" s="199">
        <f>IFERROR(VLOOKUP('SAP Data'!$C1055,'2021 Balance Sheet'!$B$7:$O$1335,'2021 Balance Sheet'!N$2, FALSE),0)</f>
        <v>0</v>
      </c>
      <c r="AN1055" s="199">
        <f>IFERROR(VLOOKUP('SAP Data'!$C1055,'2021 Balance Sheet'!$B$7:$O$1335,'2021 Balance Sheet'!O$2, FALSE),0)</f>
        <v>0</v>
      </c>
      <c r="AO1055" s="198">
        <f t="shared" si="34"/>
        <v>0</v>
      </c>
    </row>
    <row r="1056" spans="1:41" ht="15.75" thickBot="1" x14ac:dyDescent="0.3">
      <c r="A1056" s="26" t="str">
        <f t="shared" si="35"/>
        <v>221108</v>
      </c>
      <c r="B1056" s="149" t="s">
        <v>1023</v>
      </c>
      <c r="C1056" s="153" t="s">
        <v>2121</v>
      </c>
      <c r="D1056" s="125" t="s">
        <v>4</v>
      </c>
      <c r="E1056" s="139">
        <v>-35000000</v>
      </c>
      <c r="F1056" s="139">
        <v>-35000000</v>
      </c>
      <c r="G1056" s="139">
        <v>-35000000</v>
      </c>
      <c r="H1056" s="139">
        <v>-35000000</v>
      </c>
      <c r="I1056" s="139">
        <v>-35000000</v>
      </c>
      <c r="J1056" s="139">
        <v>-35000000</v>
      </c>
      <c r="K1056" s="139">
        <v>-35000000</v>
      </c>
      <c r="L1056" s="139">
        <v>-35000000</v>
      </c>
      <c r="M1056" s="139">
        <v>-35000000</v>
      </c>
      <c r="N1056" s="139">
        <v>-35000000</v>
      </c>
      <c r="O1056" s="139">
        <v>-35000000</v>
      </c>
      <c r="P1056" s="139">
        <v>-35000000</v>
      </c>
      <c r="Q1056" s="199">
        <v>-35000000</v>
      </c>
      <c r="R1056" s="199">
        <v>-35000000</v>
      </c>
      <c r="S1056" s="199">
        <v>-35000000</v>
      </c>
      <c r="T1056" s="199">
        <v>-35000000</v>
      </c>
      <c r="U1056" s="199">
        <v>-35000000</v>
      </c>
      <c r="V1056" s="199">
        <v>-35000000</v>
      </c>
      <c r="W1056" s="199">
        <v>-35000000</v>
      </c>
      <c r="X1056" s="199">
        <v>-35000000</v>
      </c>
      <c r="Y1056" s="199">
        <v>-35000000</v>
      </c>
      <c r="Z1056" s="199">
        <v>-35000000</v>
      </c>
      <c r="AA1056" s="199">
        <v>-35000000</v>
      </c>
      <c r="AB1056" s="199">
        <v>-35000000</v>
      </c>
      <c r="AC1056" s="199">
        <f>IFERROR(VLOOKUP('SAP Data'!$C1056,'2021 Balance Sheet'!$B$7:$O$1335,'2021 Balance Sheet'!D$2, FALSE),0)</f>
        <v>-35000000</v>
      </c>
      <c r="AD1056" s="199">
        <f>IFERROR(VLOOKUP('SAP Data'!$C1056,'2021 Balance Sheet'!$B$7:$O$1335,'2021 Balance Sheet'!E$2, FALSE),0)</f>
        <v>-35000000</v>
      </c>
      <c r="AE1056" s="199">
        <f>IFERROR(VLOOKUP('SAP Data'!$C1056,'2021 Balance Sheet'!$B$7:$O$1335,'2021 Balance Sheet'!F$2, FALSE),0)</f>
        <v>-35000000</v>
      </c>
      <c r="AF1056" s="199">
        <f>IFERROR(VLOOKUP('SAP Data'!$C1056,'2021 Balance Sheet'!$B$7:$O$1335,'2021 Balance Sheet'!G$2, FALSE),0)</f>
        <v>-35000000</v>
      </c>
      <c r="AG1056" s="199">
        <f>IFERROR(VLOOKUP('SAP Data'!$C1056,'2021 Balance Sheet'!$B$7:$O$1335,'2021 Balance Sheet'!H$2, FALSE),0)</f>
        <v>-35000000</v>
      </c>
      <c r="AH1056" s="199">
        <f>IFERROR(VLOOKUP('SAP Data'!$C1056,'2021 Balance Sheet'!$B$7:$O$1335,'2021 Balance Sheet'!I$2, FALSE),0)</f>
        <v>-35000000</v>
      </c>
      <c r="AI1056" s="199">
        <f>IFERROR(VLOOKUP('SAP Data'!$C1056,'2021 Balance Sheet'!$B$7:$O$1335,'2021 Balance Sheet'!J$2, FALSE),0)</f>
        <v>-35000000</v>
      </c>
      <c r="AJ1056" s="199">
        <f>IFERROR(VLOOKUP('SAP Data'!$C1056,'2021 Balance Sheet'!$B$7:$O$1335,'2021 Balance Sheet'!K$2, FALSE),0)</f>
        <v>-35000000</v>
      </c>
      <c r="AK1056" s="199">
        <f>IFERROR(VLOOKUP('SAP Data'!$C1056,'2021 Balance Sheet'!$B$7:$O$1335,'2021 Balance Sheet'!L$2, FALSE),0)</f>
        <v>-35000000</v>
      </c>
      <c r="AL1056" s="199">
        <f>IFERROR(VLOOKUP('SAP Data'!$C1056,'2021 Balance Sheet'!$B$7:$O$1335,'2021 Balance Sheet'!M$2, FALSE),0)</f>
        <v>-35000000</v>
      </c>
      <c r="AM1056" s="199">
        <f>IFERROR(VLOOKUP('SAP Data'!$C1056,'2021 Balance Sheet'!$B$7:$O$1335,'2021 Balance Sheet'!N$2, FALSE),0)</f>
        <v>-35000000</v>
      </c>
      <c r="AN1056" s="199">
        <f>IFERROR(VLOOKUP('SAP Data'!$C1056,'2021 Balance Sheet'!$B$7:$O$1335,'2021 Balance Sheet'!O$2, FALSE),0)</f>
        <v>-35000000</v>
      </c>
      <c r="AO1056" s="198">
        <f t="shared" si="34"/>
        <v>-35000000</v>
      </c>
    </row>
    <row r="1057" spans="1:75" ht="15.75" thickBot="1" x14ac:dyDescent="0.3">
      <c r="A1057" s="26" t="str">
        <f t="shared" si="35"/>
        <v>221109</v>
      </c>
      <c r="B1057" s="149" t="s">
        <v>1024</v>
      </c>
      <c r="C1057" s="153" t="s">
        <v>2122</v>
      </c>
      <c r="D1057" s="125" t="s">
        <v>4</v>
      </c>
      <c r="E1057" s="140">
        <v>-40000000</v>
      </c>
      <c r="F1057" s="140">
        <v>-40000000</v>
      </c>
      <c r="G1057" s="140">
        <v>-40000000</v>
      </c>
      <c r="H1057" s="140">
        <v>-40000000</v>
      </c>
      <c r="I1057" s="140">
        <v>-40000000</v>
      </c>
      <c r="J1057" s="140">
        <v>-40000000</v>
      </c>
      <c r="K1057" s="140">
        <v>-40000000</v>
      </c>
      <c r="L1057" s="140">
        <v>-40000000</v>
      </c>
      <c r="M1057" s="140">
        <v>-40000000</v>
      </c>
      <c r="N1057" s="140">
        <v>-40000000</v>
      </c>
      <c r="O1057" s="140">
        <v>-40000000</v>
      </c>
      <c r="P1057" s="140">
        <v>-40000000</v>
      </c>
      <c r="Q1057" s="199">
        <v>-40000000</v>
      </c>
      <c r="R1057" s="199">
        <v>-40000000</v>
      </c>
      <c r="S1057" s="199">
        <v>-40000000</v>
      </c>
      <c r="T1057" s="199">
        <v>-40000000</v>
      </c>
      <c r="U1057" s="199">
        <v>-40000000</v>
      </c>
      <c r="V1057" s="199">
        <v>-40000000</v>
      </c>
      <c r="W1057" s="199">
        <v>-40000000</v>
      </c>
      <c r="X1057" s="199">
        <v>-40000000</v>
      </c>
      <c r="Y1057" s="199">
        <v>-40000000</v>
      </c>
      <c r="Z1057" s="199">
        <v>-40000000</v>
      </c>
      <c r="AA1057" s="199">
        <v>-40000000</v>
      </c>
      <c r="AB1057" s="199">
        <v>-40000000</v>
      </c>
      <c r="AC1057" s="199">
        <f>IFERROR(VLOOKUP('SAP Data'!$C1057,'2021 Balance Sheet'!$B$7:$O$1335,'2021 Balance Sheet'!D$2, FALSE),0)</f>
        <v>-40000000</v>
      </c>
      <c r="AD1057" s="199">
        <f>IFERROR(VLOOKUP('SAP Data'!$C1057,'2021 Balance Sheet'!$B$7:$O$1335,'2021 Balance Sheet'!E$2, FALSE),0)</f>
        <v>-40000000</v>
      </c>
      <c r="AE1057" s="199">
        <f>IFERROR(VLOOKUP('SAP Data'!$C1057,'2021 Balance Sheet'!$B$7:$O$1335,'2021 Balance Sheet'!F$2, FALSE),0)</f>
        <v>-40000000</v>
      </c>
      <c r="AF1057" s="199">
        <f>IFERROR(VLOOKUP('SAP Data'!$C1057,'2021 Balance Sheet'!$B$7:$O$1335,'2021 Balance Sheet'!G$2, FALSE),0)</f>
        <v>-40000000</v>
      </c>
      <c r="AG1057" s="199">
        <f>IFERROR(VLOOKUP('SAP Data'!$C1057,'2021 Balance Sheet'!$B$7:$O$1335,'2021 Balance Sheet'!H$2, FALSE),0)</f>
        <v>-40000000</v>
      </c>
      <c r="AH1057" s="199">
        <f>IFERROR(VLOOKUP('SAP Data'!$C1057,'2021 Balance Sheet'!$B$7:$O$1335,'2021 Balance Sheet'!I$2, FALSE),0)</f>
        <v>-40000000</v>
      </c>
      <c r="AI1057" s="199">
        <f>IFERROR(VLOOKUP('SAP Data'!$C1057,'2021 Balance Sheet'!$B$7:$O$1335,'2021 Balance Sheet'!J$2, FALSE),0)</f>
        <v>-40000000</v>
      </c>
      <c r="AJ1057" s="199">
        <f>IFERROR(VLOOKUP('SAP Data'!$C1057,'2021 Balance Sheet'!$B$7:$O$1335,'2021 Balance Sheet'!K$2, FALSE),0)</f>
        <v>-40000000</v>
      </c>
      <c r="AK1057" s="199">
        <f>IFERROR(VLOOKUP('SAP Data'!$C1057,'2021 Balance Sheet'!$B$7:$O$1335,'2021 Balance Sheet'!L$2, FALSE),0)</f>
        <v>-40000000</v>
      </c>
      <c r="AL1057" s="199">
        <f>IFERROR(VLOOKUP('SAP Data'!$C1057,'2021 Balance Sheet'!$B$7:$O$1335,'2021 Balance Sheet'!M$2, FALSE),0)</f>
        <v>-40000000</v>
      </c>
      <c r="AM1057" s="199">
        <f>IFERROR(VLOOKUP('SAP Data'!$C1057,'2021 Balance Sheet'!$B$7:$O$1335,'2021 Balance Sheet'!N$2, FALSE),0)</f>
        <v>-40000000</v>
      </c>
      <c r="AN1057" s="199">
        <f>IFERROR(VLOOKUP('SAP Data'!$C1057,'2021 Balance Sheet'!$B$7:$O$1335,'2021 Balance Sheet'!O$2, FALSE),0)</f>
        <v>-40000000</v>
      </c>
      <c r="AO1057" s="198">
        <f t="shared" si="34"/>
        <v>-40000000</v>
      </c>
    </row>
    <row r="1058" spans="1:75" ht="15.75" thickBot="1" x14ac:dyDescent="0.3">
      <c r="A1058" s="26" t="str">
        <f t="shared" si="35"/>
        <v>221110</v>
      </c>
      <c r="B1058" s="149" t="s">
        <v>1025</v>
      </c>
      <c r="C1058" s="153" t="s">
        <v>2123</v>
      </c>
      <c r="D1058" s="125" t="s">
        <v>4</v>
      </c>
      <c r="E1058" s="139">
        <v>-25000000</v>
      </c>
      <c r="F1058" s="139">
        <v>-25000000</v>
      </c>
      <c r="G1058" s="139">
        <v>-25000000</v>
      </c>
      <c r="H1058" s="139">
        <v>-25000000</v>
      </c>
      <c r="I1058" s="139">
        <v>-25000000</v>
      </c>
      <c r="J1058" s="139">
        <v>-25000000</v>
      </c>
      <c r="K1058" s="139">
        <v>-25000000</v>
      </c>
      <c r="L1058" s="139">
        <v>-25000000</v>
      </c>
      <c r="M1058" s="139">
        <v>-25000000</v>
      </c>
      <c r="N1058" s="139">
        <v>-25000000</v>
      </c>
      <c r="O1058" s="139">
        <v>-25000000</v>
      </c>
      <c r="P1058" s="139">
        <v>-25000000</v>
      </c>
      <c r="Q1058" s="199">
        <v>-25000000</v>
      </c>
      <c r="R1058" s="199">
        <v>-25000000</v>
      </c>
      <c r="S1058" s="199">
        <v>-25000000</v>
      </c>
      <c r="T1058" s="199">
        <v>-25000000</v>
      </c>
      <c r="U1058" s="199">
        <v>-25000000</v>
      </c>
      <c r="V1058" s="199">
        <v>-25000000</v>
      </c>
      <c r="W1058" s="199">
        <v>-25000000</v>
      </c>
      <c r="X1058" s="199">
        <v>-25000000</v>
      </c>
      <c r="Y1058" s="199">
        <v>-25000000</v>
      </c>
      <c r="Z1058" s="199">
        <v>-25000000</v>
      </c>
      <c r="AA1058" s="199">
        <v>-25000000</v>
      </c>
      <c r="AB1058" s="199">
        <v>-25000000</v>
      </c>
      <c r="AC1058" s="199">
        <f>IFERROR(VLOOKUP('SAP Data'!$C1058,'2021 Balance Sheet'!$B$7:$O$1335,'2021 Balance Sheet'!D$2, FALSE),0)</f>
        <v>-25000000</v>
      </c>
      <c r="AD1058" s="199">
        <f>IFERROR(VLOOKUP('SAP Data'!$C1058,'2021 Balance Sheet'!$B$7:$O$1335,'2021 Balance Sheet'!E$2, FALSE),0)</f>
        <v>-25000000</v>
      </c>
      <c r="AE1058" s="199">
        <f>IFERROR(VLOOKUP('SAP Data'!$C1058,'2021 Balance Sheet'!$B$7:$O$1335,'2021 Balance Sheet'!F$2, FALSE),0)</f>
        <v>-25000000</v>
      </c>
      <c r="AF1058" s="199">
        <f>IFERROR(VLOOKUP('SAP Data'!$C1058,'2021 Balance Sheet'!$B$7:$O$1335,'2021 Balance Sheet'!G$2, FALSE),0)</f>
        <v>-25000000</v>
      </c>
      <c r="AG1058" s="199">
        <f>IFERROR(VLOOKUP('SAP Data'!$C1058,'2021 Balance Sheet'!$B$7:$O$1335,'2021 Balance Sheet'!H$2, FALSE),0)</f>
        <v>-25000000</v>
      </c>
      <c r="AH1058" s="199">
        <f>IFERROR(VLOOKUP('SAP Data'!$C1058,'2021 Balance Sheet'!$B$7:$O$1335,'2021 Balance Sheet'!I$2, FALSE),0)</f>
        <v>-25000000</v>
      </c>
      <c r="AI1058" s="199">
        <f>IFERROR(VLOOKUP('SAP Data'!$C1058,'2021 Balance Sheet'!$B$7:$O$1335,'2021 Balance Sheet'!J$2, FALSE),0)</f>
        <v>-25000000</v>
      </c>
      <c r="AJ1058" s="199">
        <f>IFERROR(VLOOKUP('SAP Data'!$C1058,'2021 Balance Sheet'!$B$7:$O$1335,'2021 Balance Sheet'!K$2, FALSE),0)</f>
        <v>-25000000</v>
      </c>
      <c r="AK1058" s="199">
        <f>IFERROR(VLOOKUP('SAP Data'!$C1058,'2021 Balance Sheet'!$B$7:$O$1335,'2021 Balance Sheet'!L$2, FALSE),0)</f>
        <v>-25000000</v>
      </c>
      <c r="AL1058" s="199">
        <f>IFERROR(VLOOKUP('SAP Data'!$C1058,'2021 Balance Sheet'!$B$7:$O$1335,'2021 Balance Sheet'!M$2, FALSE),0)</f>
        <v>-25000000</v>
      </c>
      <c r="AM1058" s="199">
        <f>IFERROR(VLOOKUP('SAP Data'!$C1058,'2021 Balance Sheet'!$B$7:$O$1335,'2021 Balance Sheet'!N$2, FALSE),0)</f>
        <v>-25000000</v>
      </c>
      <c r="AN1058" s="199">
        <f>IFERROR(VLOOKUP('SAP Data'!$C1058,'2021 Balance Sheet'!$B$7:$O$1335,'2021 Balance Sheet'!O$2, FALSE),0)</f>
        <v>-25000000</v>
      </c>
      <c r="AO1058" s="198">
        <f t="shared" si="34"/>
        <v>-25000000</v>
      </c>
    </row>
    <row r="1059" spans="1:75" ht="15.75" thickBot="1" x14ac:dyDescent="0.3">
      <c r="A1059" s="26" t="str">
        <f t="shared" si="35"/>
        <v>221112</v>
      </c>
      <c r="B1059" s="149" t="s">
        <v>1026</v>
      </c>
      <c r="C1059" s="153" t="s">
        <v>2124</v>
      </c>
      <c r="D1059" s="125" t="s">
        <v>4</v>
      </c>
      <c r="E1059" s="140">
        <v>-75000000</v>
      </c>
      <c r="F1059" s="140">
        <v>-75000000</v>
      </c>
      <c r="G1059" s="140">
        <v>-75000000</v>
      </c>
      <c r="H1059" s="140">
        <v>-75000000</v>
      </c>
      <c r="I1059" s="140">
        <v>-75000000</v>
      </c>
      <c r="J1059" s="140">
        <v>-75000000</v>
      </c>
      <c r="K1059" s="140">
        <v>-75000000</v>
      </c>
      <c r="L1059" s="140">
        <v>-75000000</v>
      </c>
      <c r="M1059" s="140">
        <v>-75000000</v>
      </c>
      <c r="N1059" s="140">
        <v>-75000000</v>
      </c>
      <c r="O1059" s="140">
        <v>-75000000</v>
      </c>
      <c r="P1059" s="140">
        <v>-75000000</v>
      </c>
      <c r="Q1059" s="199">
        <v>-75000000</v>
      </c>
      <c r="R1059" s="199">
        <v>-75000000</v>
      </c>
      <c r="S1059" s="199">
        <v>-75000000</v>
      </c>
      <c r="T1059" s="199">
        <v>-75000000</v>
      </c>
      <c r="U1059" s="199">
        <v>-75000000</v>
      </c>
      <c r="V1059" s="199">
        <v>-75000000</v>
      </c>
      <c r="W1059" s="199">
        <v>-75000000</v>
      </c>
      <c r="X1059" s="199">
        <v>-75000000</v>
      </c>
      <c r="Y1059" s="199">
        <v>-75000000</v>
      </c>
      <c r="Z1059" s="199">
        <v>-75000000</v>
      </c>
      <c r="AA1059" s="199">
        <v>-75000000</v>
      </c>
      <c r="AB1059" s="199">
        <v>-75000000</v>
      </c>
      <c r="AC1059" s="199">
        <f>IFERROR(VLOOKUP('SAP Data'!$C1059,'2021 Balance Sheet'!$B$7:$O$1335,'2021 Balance Sheet'!D$2, FALSE),0)</f>
        <v>-75000000</v>
      </c>
      <c r="AD1059" s="199">
        <f>IFERROR(VLOOKUP('SAP Data'!$C1059,'2021 Balance Sheet'!$B$7:$O$1335,'2021 Balance Sheet'!E$2, FALSE),0)</f>
        <v>-75000000</v>
      </c>
      <c r="AE1059" s="199">
        <f>IFERROR(VLOOKUP('SAP Data'!$C1059,'2021 Balance Sheet'!$B$7:$O$1335,'2021 Balance Sheet'!F$2, FALSE),0)</f>
        <v>-75000000</v>
      </c>
      <c r="AF1059" s="199">
        <f>IFERROR(VLOOKUP('SAP Data'!$C1059,'2021 Balance Sheet'!$B$7:$O$1335,'2021 Balance Sheet'!G$2, FALSE),0)</f>
        <v>-75000000</v>
      </c>
      <c r="AG1059" s="199">
        <f>IFERROR(VLOOKUP('SAP Data'!$C1059,'2021 Balance Sheet'!$B$7:$O$1335,'2021 Balance Sheet'!H$2, FALSE),0)</f>
        <v>-75000000</v>
      </c>
      <c r="AH1059" s="199">
        <f>IFERROR(VLOOKUP('SAP Data'!$C1059,'2021 Balance Sheet'!$B$7:$O$1335,'2021 Balance Sheet'!I$2, FALSE),0)</f>
        <v>-75000000</v>
      </c>
      <c r="AI1059" s="199">
        <f>IFERROR(VLOOKUP('SAP Data'!$C1059,'2021 Balance Sheet'!$B$7:$O$1335,'2021 Balance Sheet'!J$2, FALSE),0)</f>
        <v>-75000000</v>
      </c>
      <c r="AJ1059" s="199">
        <f>IFERROR(VLOOKUP('SAP Data'!$C1059,'2021 Balance Sheet'!$B$7:$O$1335,'2021 Balance Sheet'!K$2, FALSE),0)</f>
        <v>-75000000</v>
      </c>
      <c r="AK1059" s="199">
        <f>IFERROR(VLOOKUP('SAP Data'!$C1059,'2021 Balance Sheet'!$B$7:$O$1335,'2021 Balance Sheet'!L$2, FALSE),0)</f>
        <v>-75000000</v>
      </c>
      <c r="AL1059" s="199">
        <f>IFERROR(VLOOKUP('SAP Data'!$C1059,'2021 Balance Sheet'!$B$7:$O$1335,'2021 Balance Sheet'!M$2, FALSE),0)</f>
        <v>-75000000</v>
      </c>
      <c r="AM1059" s="199">
        <f>IFERROR(VLOOKUP('SAP Data'!$C1059,'2021 Balance Sheet'!$B$7:$O$1335,'2021 Balance Sheet'!N$2, FALSE),0)</f>
        <v>-75000000</v>
      </c>
      <c r="AN1059" s="199">
        <f>IFERROR(VLOOKUP('SAP Data'!$C1059,'2021 Balance Sheet'!$B$7:$O$1335,'2021 Balance Sheet'!O$2, FALSE),0)</f>
        <v>-75000000</v>
      </c>
      <c r="AO1059" s="198">
        <f t="shared" si="34"/>
        <v>-75000000</v>
      </c>
    </row>
    <row r="1060" spans="1:75" ht="15.75" thickBot="1" x14ac:dyDescent="0.3">
      <c r="A1060" s="26" t="str">
        <f t="shared" si="35"/>
        <v>221113</v>
      </c>
      <c r="B1060" s="149" t="s">
        <v>2125</v>
      </c>
      <c r="C1060" s="153" t="s">
        <v>2126</v>
      </c>
      <c r="D1060" s="125" t="s">
        <v>4</v>
      </c>
      <c r="E1060" s="139">
        <v>-50000000</v>
      </c>
      <c r="F1060" s="139">
        <v>-50000000</v>
      </c>
      <c r="G1060" s="139">
        <v>-50000000</v>
      </c>
      <c r="H1060" s="139">
        <v>-50000000</v>
      </c>
      <c r="I1060" s="139">
        <v>-50000000</v>
      </c>
      <c r="J1060" s="139">
        <v>-50000000</v>
      </c>
      <c r="K1060" s="139">
        <v>-50000000</v>
      </c>
      <c r="L1060" s="139">
        <v>-50000000</v>
      </c>
      <c r="M1060" s="139">
        <v>-50000000</v>
      </c>
      <c r="N1060" s="139">
        <v>-50000000</v>
      </c>
      <c r="O1060" s="139">
        <v>-50000000</v>
      </c>
      <c r="P1060" s="139">
        <v>-50000000</v>
      </c>
      <c r="Q1060" s="199">
        <v>-50000000</v>
      </c>
      <c r="R1060" s="199">
        <v>-50000000</v>
      </c>
      <c r="S1060" s="199">
        <v>-50000000</v>
      </c>
      <c r="T1060" s="199">
        <v>-50000000</v>
      </c>
      <c r="U1060" s="199">
        <v>-50000000</v>
      </c>
      <c r="V1060" s="199">
        <v>-50000000</v>
      </c>
      <c r="W1060" s="199">
        <v>-50000000</v>
      </c>
      <c r="X1060" s="199">
        <v>-50000000</v>
      </c>
      <c r="Y1060" s="199">
        <v>-50000000</v>
      </c>
      <c r="Z1060" s="199">
        <v>-50000000</v>
      </c>
      <c r="AA1060" s="199">
        <v>-50000000</v>
      </c>
      <c r="AB1060" s="199">
        <v>-50000000</v>
      </c>
      <c r="AC1060" s="199">
        <f>IFERROR(VLOOKUP('SAP Data'!$C1060,'2021 Balance Sheet'!$B$7:$O$1335,'2021 Balance Sheet'!D$2, FALSE),0)</f>
        <v>-50000000</v>
      </c>
      <c r="AD1060" s="199">
        <f>IFERROR(VLOOKUP('SAP Data'!$C1060,'2021 Balance Sheet'!$B$7:$O$1335,'2021 Balance Sheet'!E$2, FALSE),0)</f>
        <v>-50000000</v>
      </c>
      <c r="AE1060" s="199">
        <f>IFERROR(VLOOKUP('SAP Data'!$C1060,'2021 Balance Sheet'!$B$7:$O$1335,'2021 Balance Sheet'!F$2, FALSE),0)</f>
        <v>-50000000</v>
      </c>
      <c r="AF1060" s="199">
        <f>IFERROR(VLOOKUP('SAP Data'!$C1060,'2021 Balance Sheet'!$B$7:$O$1335,'2021 Balance Sheet'!G$2, FALSE),0)</f>
        <v>-50000000</v>
      </c>
      <c r="AG1060" s="199">
        <f>IFERROR(VLOOKUP('SAP Data'!$C1060,'2021 Balance Sheet'!$B$7:$O$1335,'2021 Balance Sheet'!H$2, FALSE),0)</f>
        <v>-50000000</v>
      </c>
      <c r="AH1060" s="199">
        <f>IFERROR(VLOOKUP('SAP Data'!$C1060,'2021 Balance Sheet'!$B$7:$O$1335,'2021 Balance Sheet'!I$2, FALSE),0)</f>
        <v>-50000000</v>
      </c>
      <c r="AI1060" s="199">
        <f>IFERROR(VLOOKUP('SAP Data'!$C1060,'2021 Balance Sheet'!$B$7:$O$1335,'2021 Balance Sheet'!J$2, FALSE),0)</f>
        <v>-50000000</v>
      </c>
      <c r="AJ1060" s="199">
        <f>IFERROR(VLOOKUP('SAP Data'!$C1060,'2021 Balance Sheet'!$B$7:$O$1335,'2021 Balance Sheet'!K$2, FALSE),0)</f>
        <v>-50000000</v>
      </c>
      <c r="AK1060" s="199">
        <f>IFERROR(VLOOKUP('SAP Data'!$C1060,'2021 Balance Sheet'!$B$7:$O$1335,'2021 Balance Sheet'!L$2, FALSE),0)</f>
        <v>-50000000</v>
      </c>
      <c r="AL1060" s="199">
        <f>IFERROR(VLOOKUP('SAP Data'!$C1060,'2021 Balance Sheet'!$B$7:$O$1335,'2021 Balance Sheet'!M$2, FALSE),0)</f>
        <v>-50000000</v>
      </c>
      <c r="AM1060" s="199">
        <f>IFERROR(VLOOKUP('SAP Data'!$C1060,'2021 Balance Sheet'!$B$7:$O$1335,'2021 Balance Sheet'!N$2, FALSE),0)</f>
        <v>-50000000</v>
      </c>
      <c r="AN1060" s="199">
        <f>IFERROR(VLOOKUP('SAP Data'!$C1060,'2021 Balance Sheet'!$B$7:$O$1335,'2021 Balance Sheet'!O$2, FALSE),0)</f>
        <v>-50000000</v>
      </c>
      <c r="AO1060" s="198">
        <f t="shared" si="34"/>
        <v>-50000000</v>
      </c>
    </row>
    <row r="1061" spans="1:75" ht="15.75" thickBot="1" x14ac:dyDescent="0.3">
      <c r="A1061" s="26" t="str">
        <f t="shared" si="35"/>
        <v>221114</v>
      </c>
      <c r="B1061" s="149" t="s">
        <v>2867</v>
      </c>
      <c r="C1061" s="153" t="s">
        <v>2868</v>
      </c>
      <c r="D1061" s="125" t="s">
        <v>4</v>
      </c>
      <c r="E1061" s="140"/>
      <c r="F1061" s="140"/>
      <c r="G1061" s="140"/>
      <c r="H1061" s="140">
        <v>0</v>
      </c>
      <c r="I1061" s="140">
        <v>0</v>
      </c>
      <c r="J1061" s="140">
        <v>-90000000</v>
      </c>
      <c r="K1061" s="140">
        <v>-90000000</v>
      </c>
      <c r="L1061" s="140">
        <v>-90000000</v>
      </c>
      <c r="M1061" s="140">
        <v>-90000000</v>
      </c>
      <c r="N1061" s="140">
        <v>-90000000</v>
      </c>
      <c r="O1061" s="140">
        <v>-90000000</v>
      </c>
      <c r="P1061" s="140">
        <v>-90000000</v>
      </c>
      <c r="Q1061" s="199">
        <v>-90000000</v>
      </c>
      <c r="R1061" s="199">
        <v>-90000000</v>
      </c>
      <c r="S1061" s="199">
        <v>-90000000</v>
      </c>
      <c r="T1061" s="199">
        <v>-90000000</v>
      </c>
      <c r="U1061" s="199">
        <v>-90000000</v>
      </c>
      <c r="V1061" s="199">
        <v>-90000000</v>
      </c>
      <c r="W1061" s="199">
        <v>-90000000</v>
      </c>
      <c r="X1061" s="199">
        <v>-90000000</v>
      </c>
      <c r="Y1061" s="199">
        <v>-90000000</v>
      </c>
      <c r="Z1061" s="199">
        <v>-90000000</v>
      </c>
      <c r="AA1061" s="199">
        <v>-90000000</v>
      </c>
      <c r="AB1061" s="199">
        <v>-90000000</v>
      </c>
      <c r="AC1061" s="199">
        <f>IFERROR(VLOOKUP('SAP Data'!$C1061,'2021 Balance Sheet'!$B$7:$O$1335,'2021 Balance Sheet'!D$2, FALSE),0)</f>
        <v>-90000000</v>
      </c>
      <c r="AD1061" s="199">
        <f>IFERROR(VLOOKUP('SAP Data'!$C1061,'2021 Balance Sheet'!$B$7:$O$1335,'2021 Balance Sheet'!E$2, FALSE),0)</f>
        <v>-90000000</v>
      </c>
      <c r="AE1061" s="199">
        <f>IFERROR(VLOOKUP('SAP Data'!$C1061,'2021 Balance Sheet'!$B$7:$O$1335,'2021 Balance Sheet'!F$2, FALSE),0)</f>
        <v>-90000000</v>
      </c>
      <c r="AF1061" s="199">
        <f>IFERROR(VLOOKUP('SAP Data'!$C1061,'2021 Balance Sheet'!$B$7:$O$1335,'2021 Balance Sheet'!G$2, FALSE),0)</f>
        <v>-90000000</v>
      </c>
      <c r="AG1061" s="199">
        <f>IFERROR(VLOOKUP('SAP Data'!$C1061,'2021 Balance Sheet'!$B$7:$O$1335,'2021 Balance Sheet'!H$2, FALSE),0)</f>
        <v>-90000000</v>
      </c>
      <c r="AH1061" s="199">
        <f>IFERROR(VLOOKUP('SAP Data'!$C1061,'2021 Balance Sheet'!$B$7:$O$1335,'2021 Balance Sheet'!I$2, FALSE),0)</f>
        <v>-90000000</v>
      </c>
      <c r="AI1061" s="199">
        <f>IFERROR(VLOOKUP('SAP Data'!$C1061,'2021 Balance Sheet'!$B$7:$O$1335,'2021 Balance Sheet'!J$2, FALSE),0)</f>
        <v>-90000000</v>
      </c>
      <c r="AJ1061" s="199">
        <f>IFERROR(VLOOKUP('SAP Data'!$C1061,'2021 Balance Sheet'!$B$7:$O$1335,'2021 Balance Sheet'!K$2, FALSE),0)</f>
        <v>-90000000</v>
      </c>
      <c r="AK1061" s="199">
        <f>IFERROR(VLOOKUP('SAP Data'!$C1061,'2021 Balance Sheet'!$B$7:$O$1335,'2021 Balance Sheet'!L$2, FALSE),0)</f>
        <v>-90000000</v>
      </c>
      <c r="AL1061" s="199">
        <f>IFERROR(VLOOKUP('SAP Data'!$C1061,'2021 Balance Sheet'!$B$7:$O$1335,'2021 Balance Sheet'!M$2, FALSE),0)</f>
        <v>-90000000</v>
      </c>
      <c r="AM1061" s="199">
        <f>IFERROR(VLOOKUP('SAP Data'!$C1061,'2021 Balance Sheet'!$B$7:$O$1335,'2021 Balance Sheet'!N$2, FALSE),0)</f>
        <v>-90000000</v>
      </c>
      <c r="AN1061" s="199">
        <f>IFERROR(VLOOKUP('SAP Data'!$C1061,'2021 Balance Sheet'!$B$7:$O$1335,'2021 Balance Sheet'!O$2, FALSE),0)</f>
        <v>-90000000</v>
      </c>
      <c r="AO1061" s="198">
        <f t="shared" si="34"/>
        <v>-90000000</v>
      </c>
    </row>
    <row r="1062" spans="1:75" ht="15.75" thickBot="1" x14ac:dyDescent="0.3">
      <c r="A1062" s="26" t="str">
        <f t="shared" si="35"/>
        <v>221115</v>
      </c>
      <c r="B1062" s="149" t="s">
        <v>2869</v>
      </c>
      <c r="C1062" s="153" t="s">
        <v>2870</v>
      </c>
      <c r="D1062" s="125" t="s">
        <v>4</v>
      </c>
      <c r="E1062" s="139"/>
      <c r="F1062" s="139"/>
      <c r="G1062" s="139"/>
      <c r="H1062" s="139">
        <v>0</v>
      </c>
      <c r="I1062" s="139">
        <v>0</v>
      </c>
      <c r="J1062" s="139">
        <v>-50000000</v>
      </c>
      <c r="K1062" s="139">
        <v>-50000000</v>
      </c>
      <c r="L1062" s="139">
        <v>-50000000</v>
      </c>
      <c r="M1062" s="139">
        <v>-50000000</v>
      </c>
      <c r="N1062" s="139">
        <v>-50000000</v>
      </c>
      <c r="O1062" s="139">
        <v>-50000000</v>
      </c>
      <c r="P1062" s="139">
        <v>-50000000</v>
      </c>
      <c r="Q1062" s="199">
        <v>-50000000</v>
      </c>
      <c r="R1062" s="199">
        <v>-50000000</v>
      </c>
      <c r="S1062" s="199">
        <v>-50000000</v>
      </c>
      <c r="T1062" s="199">
        <v>-50000000</v>
      </c>
      <c r="U1062" s="199">
        <v>-50000000</v>
      </c>
      <c r="V1062" s="199">
        <v>-50000000</v>
      </c>
      <c r="W1062" s="199">
        <v>-50000000</v>
      </c>
      <c r="X1062" s="199">
        <v>-50000000</v>
      </c>
      <c r="Y1062" s="199">
        <v>-50000000</v>
      </c>
      <c r="Z1062" s="199">
        <v>-50000000</v>
      </c>
      <c r="AA1062" s="199">
        <v>-50000000</v>
      </c>
      <c r="AB1062" s="199">
        <v>-50000000</v>
      </c>
      <c r="AC1062" s="199">
        <f>IFERROR(VLOOKUP('SAP Data'!$C1062,'2021 Balance Sheet'!$B$7:$O$1335,'2021 Balance Sheet'!D$2, FALSE),0)</f>
        <v>-50000000</v>
      </c>
      <c r="AD1062" s="199">
        <f>IFERROR(VLOOKUP('SAP Data'!$C1062,'2021 Balance Sheet'!$B$7:$O$1335,'2021 Balance Sheet'!E$2, FALSE),0)</f>
        <v>-50000000</v>
      </c>
      <c r="AE1062" s="199">
        <f>IFERROR(VLOOKUP('SAP Data'!$C1062,'2021 Balance Sheet'!$B$7:$O$1335,'2021 Balance Sheet'!F$2, FALSE),0)</f>
        <v>-50000000</v>
      </c>
      <c r="AF1062" s="199">
        <f>IFERROR(VLOOKUP('SAP Data'!$C1062,'2021 Balance Sheet'!$B$7:$O$1335,'2021 Balance Sheet'!G$2, FALSE),0)</f>
        <v>-50000000</v>
      </c>
      <c r="AG1062" s="199">
        <f>IFERROR(VLOOKUP('SAP Data'!$C1062,'2021 Balance Sheet'!$B$7:$O$1335,'2021 Balance Sheet'!H$2, FALSE),0)</f>
        <v>-50000000</v>
      </c>
      <c r="AH1062" s="199">
        <f>IFERROR(VLOOKUP('SAP Data'!$C1062,'2021 Balance Sheet'!$B$7:$O$1335,'2021 Balance Sheet'!I$2, FALSE),0)</f>
        <v>-50000000</v>
      </c>
      <c r="AI1062" s="199">
        <f>IFERROR(VLOOKUP('SAP Data'!$C1062,'2021 Balance Sheet'!$B$7:$O$1335,'2021 Balance Sheet'!J$2, FALSE),0)</f>
        <v>-50000000</v>
      </c>
      <c r="AJ1062" s="199">
        <f>IFERROR(VLOOKUP('SAP Data'!$C1062,'2021 Balance Sheet'!$B$7:$O$1335,'2021 Balance Sheet'!K$2, FALSE),0)</f>
        <v>-50000000</v>
      </c>
      <c r="AK1062" s="199">
        <f>IFERROR(VLOOKUP('SAP Data'!$C1062,'2021 Balance Sheet'!$B$7:$O$1335,'2021 Balance Sheet'!L$2, FALSE),0)</f>
        <v>-50000000</v>
      </c>
      <c r="AL1062" s="199">
        <f>IFERROR(VLOOKUP('SAP Data'!$C1062,'2021 Balance Sheet'!$B$7:$O$1335,'2021 Balance Sheet'!M$2, FALSE),0)</f>
        <v>-50000000</v>
      </c>
      <c r="AM1062" s="199">
        <f>IFERROR(VLOOKUP('SAP Data'!$C1062,'2021 Balance Sheet'!$B$7:$O$1335,'2021 Balance Sheet'!N$2, FALSE),0)</f>
        <v>-50000000</v>
      </c>
      <c r="AN1062" s="199">
        <f>IFERROR(VLOOKUP('SAP Data'!$C1062,'2021 Balance Sheet'!$B$7:$O$1335,'2021 Balance Sheet'!O$2, FALSE),0)</f>
        <v>-50000000</v>
      </c>
      <c r="AO1062" s="198">
        <f t="shared" si="34"/>
        <v>-50000000</v>
      </c>
    </row>
    <row r="1063" spans="1:75" ht="15.75" thickBot="1" x14ac:dyDescent="0.3">
      <c r="A1063" s="26" t="str">
        <f t="shared" si="35"/>
        <v>221116</v>
      </c>
      <c r="B1063" s="149" t="s">
        <v>3503</v>
      </c>
      <c r="C1063" s="153" t="s">
        <v>3504</v>
      </c>
      <c r="D1063" s="125"/>
      <c r="E1063" s="139"/>
      <c r="F1063" s="139"/>
      <c r="G1063" s="139"/>
      <c r="H1063" s="139"/>
      <c r="I1063" s="139"/>
      <c r="J1063" s="139"/>
      <c r="K1063" s="139"/>
      <c r="L1063" s="139"/>
      <c r="M1063" s="139"/>
      <c r="N1063" s="139"/>
      <c r="O1063" s="139"/>
      <c r="P1063" s="139"/>
      <c r="Q1063" s="199">
        <v>0</v>
      </c>
      <c r="R1063" s="199">
        <v>0</v>
      </c>
      <c r="S1063" s="199">
        <v>-150000000</v>
      </c>
      <c r="T1063" s="199">
        <v>-150000000</v>
      </c>
      <c r="U1063" s="199">
        <v>-150000000</v>
      </c>
      <c r="V1063" s="199">
        <v>-150000000</v>
      </c>
      <c r="W1063" s="199">
        <v>-150000000</v>
      </c>
      <c r="X1063" s="199">
        <v>-150000000</v>
      </c>
      <c r="Y1063" s="199">
        <v>-150000000</v>
      </c>
      <c r="Z1063" s="199">
        <v>-150000000</v>
      </c>
      <c r="AA1063" s="199">
        <v>-150000000</v>
      </c>
      <c r="AB1063" s="199">
        <v>-150000000</v>
      </c>
      <c r="AC1063" s="199">
        <f>IFERROR(VLOOKUP('SAP Data'!$C1063,'2021 Balance Sheet'!$B$7:$O$1335,'2021 Balance Sheet'!D$2, FALSE),0)</f>
        <v>-150000000</v>
      </c>
      <c r="AD1063" s="199">
        <f>IFERROR(VLOOKUP('SAP Data'!$C1063,'2021 Balance Sheet'!$B$7:$O$1335,'2021 Balance Sheet'!E$2, FALSE),0)</f>
        <v>-150000000</v>
      </c>
      <c r="AE1063" s="199">
        <f>IFERROR(VLOOKUP('SAP Data'!$C1063,'2021 Balance Sheet'!$B$7:$O$1335,'2021 Balance Sheet'!F$2, FALSE),0)</f>
        <v>-150000000</v>
      </c>
      <c r="AF1063" s="199">
        <f>IFERROR(VLOOKUP('SAP Data'!$C1063,'2021 Balance Sheet'!$B$7:$O$1335,'2021 Balance Sheet'!G$2, FALSE),0)</f>
        <v>-150000000</v>
      </c>
      <c r="AG1063" s="199">
        <f>IFERROR(VLOOKUP('SAP Data'!$C1063,'2021 Balance Sheet'!$B$7:$O$1335,'2021 Balance Sheet'!H$2, FALSE),0)</f>
        <v>-150000000</v>
      </c>
      <c r="AH1063" s="199">
        <f>IFERROR(VLOOKUP('SAP Data'!$C1063,'2021 Balance Sheet'!$B$7:$O$1335,'2021 Balance Sheet'!I$2, FALSE),0)</f>
        <v>-150000000</v>
      </c>
      <c r="AI1063" s="199">
        <f>IFERROR(VLOOKUP('SAP Data'!$C1063,'2021 Balance Sheet'!$B$7:$O$1335,'2021 Balance Sheet'!J$2, FALSE),0)</f>
        <v>-150000000</v>
      </c>
      <c r="AJ1063" s="199">
        <f>IFERROR(VLOOKUP('SAP Data'!$C1063,'2021 Balance Sheet'!$B$7:$O$1335,'2021 Balance Sheet'!K$2, FALSE),0)</f>
        <v>-150000000</v>
      </c>
      <c r="AK1063" s="199">
        <f>IFERROR(VLOOKUP('SAP Data'!$C1063,'2021 Balance Sheet'!$B$7:$O$1335,'2021 Balance Sheet'!L$2, FALSE),0)</f>
        <v>-150000000</v>
      </c>
      <c r="AL1063" s="199">
        <f>IFERROR(VLOOKUP('SAP Data'!$C1063,'2021 Balance Sheet'!$B$7:$O$1335,'2021 Balance Sheet'!M$2, FALSE),0)</f>
        <v>-150000000</v>
      </c>
      <c r="AM1063" s="199">
        <f>IFERROR(VLOOKUP('SAP Data'!$C1063,'2021 Balance Sheet'!$B$7:$O$1335,'2021 Balance Sheet'!N$2, FALSE),0)</f>
        <v>-150000000</v>
      </c>
      <c r="AN1063" s="199">
        <f>IFERROR(VLOOKUP('SAP Data'!$C1063,'2021 Balance Sheet'!$B$7:$O$1335,'2021 Balance Sheet'!O$2, FALSE),0)</f>
        <v>-150000000</v>
      </c>
      <c r="AO1063" s="198">
        <f t="shared" ref="AO1063:AO1127" si="36">AB1063</f>
        <v>-150000000</v>
      </c>
    </row>
    <row r="1064" spans="1:75" s="135" customFormat="1" ht="15.75" thickBot="1" x14ac:dyDescent="0.3">
      <c r="A1064" s="26" t="str">
        <f t="shared" si="35"/>
        <v>221117</v>
      </c>
      <c r="B1064" s="431" t="s">
        <v>4263</v>
      </c>
      <c r="C1064" s="434" t="s">
        <v>4251</v>
      </c>
      <c r="D1064" s="125"/>
      <c r="E1064" s="139"/>
      <c r="F1064" s="139"/>
      <c r="G1064" s="139"/>
      <c r="H1064" s="139"/>
      <c r="I1064" s="139"/>
      <c r="J1064" s="139"/>
      <c r="K1064" s="139"/>
      <c r="L1064" s="139"/>
      <c r="M1064" s="139"/>
      <c r="N1064" s="139"/>
      <c r="O1064" s="139"/>
      <c r="P1064" s="139"/>
      <c r="Q1064" s="199"/>
      <c r="R1064" s="199"/>
      <c r="S1064" s="199"/>
      <c r="T1064" s="199"/>
      <c r="U1064" s="199"/>
      <c r="V1064" s="199"/>
      <c r="W1064" s="199"/>
      <c r="X1064" s="199"/>
      <c r="Y1064" s="199"/>
      <c r="Z1064" s="199"/>
      <c r="AA1064" s="199"/>
      <c r="AB1064" s="199"/>
      <c r="AC1064" s="199">
        <f>IFERROR(VLOOKUP('SAP Data'!$C1064,'2021 Balance Sheet'!$B$7:$O$1335,'2021 Balance Sheet'!D$2, FALSE),0)</f>
        <v>0</v>
      </c>
      <c r="AD1064" s="199">
        <f>IFERROR(VLOOKUP('SAP Data'!$C1064,'2021 Balance Sheet'!$B$7:$O$1335,'2021 Balance Sheet'!E$2, FALSE),0)</f>
        <v>0</v>
      </c>
      <c r="AE1064" s="199">
        <f>IFERROR(VLOOKUP('SAP Data'!$C1064,'2021 Balance Sheet'!$B$7:$O$1335,'2021 Balance Sheet'!F$2, FALSE),0)</f>
        <v>0</v>
      </c>
      <c r="AF1064" s="199">
        <f>IFERROR(VLOOKUP('SAP Data'!$C1064,'2021 Balance Sheet'!$B$7:$O$1335,'2021 Balance Sheet'!G$2, FALSE),0)</f>
        <v>0</v>
      </c>
      <c r="AG1064" s="199">
        <f>IFERROR(VLOOKUP('SAP Data'!$C1064,'2021 Balance Sheet'!$B$7:$O$1335,'2021 Balance Sheet'!H$2, FALSE),0)</f>
        <v>0</v>
      </c>
      <c r="AH1064" s="199">
        <f>IFERROR(VLOOKUP('SAP Data'!$C1064,'2021 Balance Sheet'!$B$7:$O$1335,'2021 Balance Sheet'!I$2, FALSE),0)</f>
        <v>0</v>
      </c>
      <c r="AI1064" s="199">
        <f>IFERROR(VLOOKUP('SAP Data'!$C1064,'2021 Balance Sheet'!$B$7:$O$1335,'2021 Balance Sheet'!J$2, FALSE),0)</f>
        <v>0</v>
      </c>
      <c r="AJ1064" s="199">
        <f>IFERROR(VLOOKUP('SAP Data'!$C1064,'2021 Balance Sheet'!$B$7:$O$1335,'2021 Balance Sheet'!K$2, FALSE),0)</f>
        <v>0</v>
      </c>
      <c r="AK1064" s="199">
        <f>IFERROR(VLOOKUP('SAP Data'!$C1064,'2021 Balance Sheet'!$B$7:$O$1335,'2021 Balance Sheet'!L$2, FALSE),0)</f>
        <v>0</v>
      </c>
      <c r="AL1064" s="199">
        <f>IFERROR(VLOOKUP('SAP Data'!$C1064,'2021 Balance Sheet'!$B$7:$O$1335,'2021 Balance Sheet'!M$2, FALSE),0)</f>
        <v>0</v>
      </c>
      <c r="AM1064" s="199">
        <f>IFERROR(VLOOKUP('SAP Data'!$C1064,'2021 Balance Sheet'!$B$7:$O$1335,'2021 Balance Sheet'!N$2, FALSE),0)</f>
        <v>-130000000</v>
      </c>
      <c r="AN1064" s="199">
        <f>IFERROR(VLOOKUP('SAP Data'!$C1064,'2021 Balance Sheet'!$B$7:$O$1335,'2021 Balance Sheet'!O$2, FALSE),0)</f>
        <v>-130000000</v>
      </c>
      <c r="AO1064" s="198"/>
      <c r="AP1064" s="50"/>
      <c r="AQ1064" s="50"/>
      <c r="AR1064" s="50"/>
      <c r="AS1064" s="50"/>
      <c r="AT1064" s="50"/>
      <c r="AU1064" s="50"/>
      <c r="AV1064" s="50"/>
      <c r="AW1064" s="50"/>
      <c r="AX1064" s="50"/>
      <c r="AY1064" s="50"/>
      <c r="AZ1064" s="50"/>
      <c r="BA1064" s="50"/>
      <c r="BB1064" s="50"/>
      <c r="BC1064" s="50"/>
      <c r="BD1064" s="50"/>
      <c r="BE1064" s="50"/>
      <c r="BF1064" s="50"/>
      <c r="BG1064" s="50"/>
      <c r="BH1064" s="50"/>
      <c r="BI1064" s="50"/>
      <c r="BJ1064" s="50"/>
      <c r="BK1064" s="50"/>
      <c r="BL1064" s="50"/>
      <c r="BM1064" s="50"/>
      <c r="BN1064" s="50"/>
      <c r="BO1064" s="50"/>
      <c r="BP1064" s="50"/>
      <c r="BQ1064" s="50"/>
      <c r="BR1064" s="50"/>
      <c r="BS1064" s="50"/>
      <c r="BT1064" s="50"/>
      <c r="BU1064" s="50"/>
      <c r="BV1064" s="50"/>
      <c r="BW1064" s="50"/>
    </row>
    <row r="1065" spans="1:75" ht="15.75" thickBot="1" x14ac:dyDescent="0.3">
      <c r="A1065" s="26" t="str">
        <f t="shared" ref="A1065:A1128" si="37">RIGHT(C1065,6)</f>
        <v>500156</v>
      </c>
      <c r="B1065" s="147" t="s">
        <v>2127</v>
      </c>
      <c r="C1065" s="153">
        <v>500156</v>
      </c>
      <c r="D1065" s="165"/>
      <c r="E1065" s="140">
        <v>-449081285.20999998</v>
      </c>
      <c r="F1065" s="140">
        <v>-526000603.11000001</v>
      </c>
      <c r="G1065" s="140">
        <v>-505475375.86000001</v>
      </c>
      <c r="H1065" s="140">
        <v>-449896863.62</v>
      </c>
      <c r="I1065" s="140">
        <v>-448796324.95999998</v>
      </c>
      <c r="J1065" s="140">
        <v>-270176053.61000001</v>
      </c>
      <c r="K1065" s="140">
        <v>-260800933.88999999</v>
      </c>
      <c r="L1065" s="140">
        <v>-276018865.26999998</v>
      </c>
      <c r="M1065" s="140">
        <v>-321671195.60000002</v>
      </c>
      <c r="N1065" s="140">
        <v>-350268805.94</v>
      </c>
      <c r="O1065" s="140">
        <v>-427676201.13</v>
      </c>
      <c r="P1065" s="140">
        <v>-435779900.42000002</v>
      </c>
      <c r="Q1065" s="199">
        <v>-404841257.16000003</v>
      </c>
      <c r="R1065" s="199">
        <v>-466896725.58999997</v>
      </c>
      <c r="S1065" s="199">
        <v>-670959829.92999995</v>
      </c>
      <c r="T1065" s="199">
        <v>-658437348.12</v>
      </c>
      <c r="U1065" s="199">
        <v>-577292370.58000004</v>
      </c>
      <c r="V1065" s="199">
        <v>-343466954.33999997</v>
      </c>
      <c r="W1065" s="199">
        <v>-334886216.31999999</v>
      </c>
      <c r="X1065" s="199">
        <v>-330533512.85000002</v>
      </c>
      <c r="Y1065" s="199">
        <v>-426259527.94</v>
      </c>
      <c r="Z1065" s="199">
        <v>-466826016.41000003</v>
      </c>
      <c r="AA1065" s="199">
        <v>-515137001.41000003</v>
      </c>
      <c r="AB1065" s="199">
        <v>-513041143.41000003</v>
      </c>
      <c r="AC1065" s="199">
        <f>IFERROR(VLOOKUP('SAP Data'!$C1065,'2021 Balance Sheet'!$B$7:$O$1335,'2021 Balance Sheet'!D$2, FALSE),0)</f>
        <v>-484029054.75999999</v>
      </c>
      <c r="AD1065" s="199">
        <f>IFERROR(VLOOKUP('SAP Data'!$C1065,'2021 Balance Sheet'!$B$7:$O$1335,'2021 Balance Sheet'!E$2, FALSE),0)</f>
        <v>-528639361.37</v>
      </c>
      <c r="AE1065" s="199">
        <f>IFERROR(VLOOKUP('SAP Data'!$C1065,'2021 Balance Sheet'!$B$7:$O$1335,'2021 Balance Sheet'!F$2, FALSE),0)</f>
        <v>-477530480.98000002</v>
      </c>
      <c r="AF1065" s="199">
        <f>IFERROR(VLOOKUP('SAP Data'!$C1065,'2021 Balance Sheet'!$B$7:$O$1335,'2021 Balance Sheet'!G$2, FALSE),0)</f>
        <v>-447000765.88999999</v>
      </c>
      <c r="AG1065" s="199">
        <f>IFERROR(VLOOKUP('SAP Data'!$C1065,'2021 Balance Sheet'!$B$7:$O$1335,'2021 Balance Sheet'!H$2, FALSE),0)</f>
        <v>-461816410.99000001</v>
      </c>
      <c r="AH1065" s="199">
        <f>IFERROR(VLOOKUP('SAP Data'!$C1065,'2021 Balance Sheet'!$B$7:$O$1335,'2021 Balance Sheet'!I$2, FALSE),0)</f>
        <v>-521658048.75999999</v>
      </c>
      <c r="AI1065" s="199">
        <f>IFERROR(VLOOKUP('SAP Data'!$C1065,'2021 Balance Sheet'!$B$7:$O$1335,'2021 Balance Sheet'!J$2, FALSE),0)</f>
        <v>-543381967.47000003</v>
      </c>
      <c r="AJ1065" s="199">
        <f>IFERROR(VLOOKUP('SAP Data'!$C1065,'2021 Balance Sheet'!$B$7:$O$1335,'2021 Balance Sheet'!K$2, FALSE),0)</f>
        <v>-586247557.90999997</v>
      </c>
      <c r="AK1065" s="199">
        <f>IFERROR(VLOOKUP('SAP Data'!$C1065,'2021 Balance Sheet'!$B$7:$O$1335,'2021 Balance Sheet'!L$2, FALSE),0)</f>
        <v>-701958337.63</v>
      </c>
      <c r="AL1065" s="199">
        <f>IFERROR(VLOOKUP('SAP Data'!$C1065,'2021 Balance Sheet'!$B$7:$O$1335,'2021 Balance Sheet'!M$2, FALSE),0)</f>
        <v>-749410933.58000004</v>
      </c>
      <c r="AM1065" s="199">
        <f>IFERROR(VLOOKUP('SAP Data'!$C1065,'2021 Balance Sheet'!$B$7:$O$1335,'2021 Balance Sheet'!N$2, FALSE),0)</f>
        <v>-600705164.97000003</v>
      </c>
      <c r="AN1065" s="199">
        <f>IFERROR(VLOOKUP('SAP Data'!$C1065,'2021 Balance Sheet'!$B$7:$O$1335,'2021 Balance Sheet'!O$2, FALSE),0)</f>
        <v>-577677173.38999999</v>
      </c>
      <c r="AO1065" s="198">
        <f t="shared" si="36"/>
        <v>-513041143.41000003</v>
      </c>
    </row>
    <row r="1066" spans="1:75" ht="15.75" thickBot="1" x14ac:dyDescent="0.3">
      <c r="A1066" s="26" t="str">
        <f t="shared" si="37"/>
        <v>500168</v>
      </c>
      <c r="B1066" s="148" t="s">
        <v>2128</v>
      </c>
      <c r="C1066" s="153">
        <v>500168</v>
      </c>
      <c r="D1066" s="166"/>
      <c r="E1066" s="139">
        <v>-177500000.13999999</v>
      </c>
      <c r="F1066" s="139">
        <v>-198000000.11000001</v>
      </c>
      <c r="G1066" s="139">
        <v>-176299999.66</v>
      </c>
      <c r="H1066" s="139">
        <v>-157700000</v>
      </c>
      <c r="I1066" s="139">
        <v>-161900000</v>
      </c>
      <c r="J1066" s="139">
        <v>0</v>
      </c>
      <c r="K1066" s="139">
        <v>0</v>
      </c>
      <c r="L1066" s="139">
        <v>-0.01</v>
      </c>
      <c r="M1066" s="139">
        <v>-45500000.009999998</v>
      </c>
      <c r="N1066" s="139">
        <v>-64900000</v>
      </c>
      <c r="O1066" s="139">
        <v>-131300000</v>
      </c>
      <c r="P1066" s="139">
        <v>-125100000</v>
      </c>
      <c r="Q1066" s="199">
        <v>-106900000.03</v>
      </c>
      <c r="R1066" s="199">
        <v>-176100000.05000001</v>
      </c>
      <c r="S1066" s="199">
        <v>-450000000.06999999</v>
      </c>
      <c r="T1066" s="199">
        <v>-450000000.06999999</v>
      </c>
      <c r="U1066" s="199">
        <v>-372000000</v>
      </c>
      <c r="V1066" s="199">
        <v>-153000000</v>
      </c>
      <c r="W1066" s="199">
        <v>-152000000</v>
      </c>
      <c r="X1066" s="199">
        <v>-152000000</v>
      </c>
      <c r="Y1066" s="199">
        <v>-150000000</v>
      </c>
      <c r="Z1066" s="199">
        <v>-195025000</v>
      </c>
      <c r="AA1066" s="199">
        <v>-220025000.00999999</v>
      </c>
      <c r="AB1066" s="199">
        <v>-231525000.00999999</v>
      </c>
      <c r="AC1066" s="199">
        <f>IFERROR(VLOOKUP('SAP Data'!$C1066,'2021 Balance Sheet'!$B$7:$O$1335,'2021 Balance Sheet'!D$2, FALSE),0)</f>
        <v>-212425000.00999999</v>
      </c>
      <c r="AD1066" s="199">
        <f>IFERROR(VLOOKUP('SAP Data'!$C1066,'2021 Balance Sheet'!$B$7:$O$1335,'2021 Balance Sheet'!E$2, FALSE),0)</f>
        <v>-204125000.00999999</v>
      </c>
      <c r="AE1066" s="199">
        <f>IFERROR(VLOOKUP('SAP Data'!$C1066,'2021 Balance Sheet'!$B$7:$O$1335,'2021 Balance Sheet'!F$2, FALSE),0)</f>
        <v>-175225000</v>
      </c>
      <c r="AF1066" s="199">
        <f>IFERROR(VLOOKUP('SAP Data'!$C1066,'2021 Balance Sheet'!$B$7:$O$1335,'2021 Balance Sheet'!G$2, FALSE),0)</f>
        <v>-160300000</v>
      </c>
      <c r="AG1066" s="199">
        <f>IFERROR(VLOOKUP('SAP Data'!$C1066,'2021 Balance Sheet'!$B$7:$O$1335,'2021 Balance Sheet'!H$2, FALSE),0)</f>
        <v>-173400000</v>
      </c>
      <c r="AH1066" s="199">
        <f>IFERROR(VLOOKUP('SAP Data'!$C1066,'2021 Balance Sheet'!$B$7:$O$1335,'2021 Balance Sheet'!I$2, FALSE),0)</f>
        <v>-197999999.99000001</v>
      </c>
      <c r="AI1066" s="199">
        <f>IFERROR(VLOOKUP('SAP Data'!$C1066,'2021 Balance Sheet'!$B$7:$O$1335,'2021 Balance Sheet'!J$2, FALSE),0)</f>
        <v>-228299999.99000001</v>
      </c>
      <c r="AJ1066" s="199">
        <f>IFERROR(VLOOKUP('SAP Data'!$C1066,'2021 Balance Sheet'!$B$7:$O$1335,'2021 Balance Sheet'!K$2, FALSE),0)</f>
        <v>-278400000</v>
      </c>
      <c r="AK1066" s="199">
        <f>IFERROR(VLOOKUP('SAP Data'!$C1066,'2021 Balance Sheet'!$B$7:$O$1335,'2021 Balance Sheet'!L$2, FALSE),0)</f>
        <v>-370500000</v>
      </c>
      <c r="AL1066" s="199">
        <f>IFERROR(VLOOKUP('SAP Data'!$C1066,'2021 Balance Sheet'!$B$7:$O$1335,'2021 Balance Sheet'!M$2, FALSE),0)</f>
        <v>-381300000</v>
      </c>
      <c r="AM1066" s="199">
        <f>IFERROR(VLOOKUP('SAP Data'!$C1066,'2021 Balance Sheet'!$B$7:$O$1335,'2021 Balance Sheet'!N$2, FALSE),0)</f>
        <v>-225100000</v>
      </c>
      <c r="AN1066" s="199">
        <f>IFERROR(VLOOKUP('SAP Data'!$C1066,'2021 Balance Sheet'!$B$7:$O$1335,'2021 Balance Sheet'!O$2, FALSE),0)</f>
        <v>-245500000</v>
      </c>
      <c r="AO1066" s="198">
        <f t="shared" si="36"/>
        <v>-231525000.00999999</v>
      </c>
    </row>
    <row r="1067" spans="1:75" ht="15.75" thickBot="1" x14ac:dyDescent="0.3">
      <c r="A1067" s="26" t="str">
        <f t="shared" si="37"/>
        <v>231002</v>
      </c>
      <c r="B1067" s="149" t="s">
        <v>1028</v>
      </c>
      <c r="C1067" s="153" t="s">
        <v>1029</v>
      </c>
      <c r="D1067" s="125" t="s">
        <v>4</v>
      </c>
      <c r="E1067" s="140">
        <v>-177500000.13999999</v>
      </c>
      <c r="F1067" s="140">
        <v>-198000000.11000001</v>
      </c>
      <c r="G1067" s="140">
        <v>-176299999.66</v>
      </c>
      <c r="H1067" s="140">
        <v>-157700000</v>
      </c>
      <c r="I1067" s="140">
        <v>-161900000</v>
      </c>
      <c r="J1067" s="140">
        <v>0</v>
      </c>
      <c r="K1067" s="140">
        <v>0</v>
      </c>
      <c r="L1067" s="140">
        <v>-0.01</v>
      </c>
      <c r="M1067" s="140">
        <v>-45500000.009999998</v>
      </c>
      <c r="N1067" s="140">
        <v>-64900000</v>
      </c>
      <c r="O1067" s="140">
        <v>-131300000</v>
      </c>
      <c r="P1067" s="140">
        <v>-125100000</v>
      </c>
      <c r="Q1067" s="199">
        <v>-106900000.03</v>
      </c>
      <c r="R1067" s="199">
        <v>-176100000.05000001</v>
      </c>
      <c r="S1067" s="199">
        <v>-73000000.069999993</v>
      </c>
      <c r="T1067" s="199">
        <v>-10000000.07</v>
      </c>
      <c r="U1067" s="199">
        <v>-2000000</v>
      </c>
      <c r="V1067" s="199">
        <v>-3000000</v>
      </c>
      <c r="W1067" s="199">
        <v>-2000000</v>
      </c>
      <c r="X1067" s="199">
        <v>-2000000</v>
      </c>
      <c r="Y1067" s="199">
        <v>0</v>
      </c>
      <c r="Z1067" s="199">
        <v>-195025000</v>
      </c>
      <c r="AA1067" s="199">
        <v>-220025000.00999999</v>
      </c>
      <c r="AB1067" s="199">
        <v>-231525000.00999999</v>
      </c>
      <c r="AC1067" s="199">
        <f>IFERROR(VLOOKUP('SAP Data'!$C1067,'2021 Balance Sheet'!$B$7:$O$1335,'2021 Balance Sheet'!D$2, FALSE),0)</f>
        <v>-212425000.00999999</v>
      </c>
      <c r="AD1067" s="199">
        <f>IFERROR(VLOOKUP('SAP Data'!$C1067,'2021 Balance Sheet'!$B$7:$O$1335,'2021 Balance Sheet'!E$2, FALSE),0)</f>
        <v>-204125000.00999999</v>
      </c>
      <c r="AE1067" s="199">
        <f>IFERROR(VLOOKUP('SAP Data'!$C1067,'2021 Balance Sheet'!$B$7:$O$1335,'2021 Balance Sheet'!F$2, FALSE),0)</f>
        <v>-175225000</v>
      </c>
      <c r="AF1067" s="199">
        <f>IFERROR(VLOOKUP('SAP Data'!$C1067,'2021 Balance Sheet'!$B$7:$O$1335,'2021 Balance Sheet'!G$2, FALSE),0)</f>
        <v>-160300000</v>
      </c>
      <c r="AG1067" s="199">
        <f>IFERROR(VLOOKUP('SAP Data'!$C1067,'2021 Balance Sheet'!$B$7:$O$1335,'2021 Balance Sheet'!H$2, FALSE),0)</f>
        <v>-173400000</v>
      </c>
      <c r="AH1067" s="199">
        <f>IFERROR(VLOOKUP('SAP Data'!$C1067,'2021 Balance Sheet'!$B$7:$O$1335,'2021 Balance Sheet'!I$2, FALSE),0)</f>
        <v>-97999999.989999995</v>
      </c>
      <c r="AI1067" s="199">
        <f>IFERROR(VLOOKUP('SAP Data'!$C1067,'2021 Balance Sheet'!$B$7:$O$1335,'2021 Balance Sheet'!J$2, FALSE),0)</f>
        <v>-128299999.98999999</v>
      </c>
      <c r="AJ1067" s="199">
        <f>IFERROR(VLOOKUP('SAP Data'!$C1067,'2021 Balance Sheet'!$B$7:$O$1335,'2021 Balance Sheet'!K$2, FALSE),0)</f>
        <v>-178400000</v>
      </c>
      <c r="AK1067" s="199">
        <f>IFERROR(VLOOKUP('SAP Data'!$C1067,'2021 Balance Sheet'!$B$7:$O$1335,'2021 Balance Sheet'!L$2, FALSE),0)</f>
        <v>-270500000</v>
      </c>
      <c r="AL1067" s="199">
        <f>IFERROR(VLOOKUP('SAP Data'!$C1067,'2021 Balance Sheet'!$B$7:$O$1335,'2021 Balance Sheet'!M$2, FALSE),0)</f>
        <v>-281300000</v>
      </c>
      <c r="AM1067" s="199">
        <f>IFERROR(VLOOKUP('SAP Data'!$C1067,'2021 Balance Sheet'!$B$7:$O$1335,'2021 Balance Sheet'!N$2, FALSE),0)</f>
        <v>-125100000</v>
      </c>
      <c r="AN1067" s="199">
        <f>IFERROR(VLOOKUP('SAP Data'!$C1067,'2021 Balance Sheet'!$B$7:$O$1335,'2021 Balance Sheet'!O$2, FALSE),0)</f>
        <v>-245500000</v>
      </c>
      <c r="AO1067" s="198">
        <f t="shared" si="36"/>
        <v>-231525000.00999999</v>
      </c>
    </row>
    <row r="1068" spans="1:75" ht="15.75" thickBot="1" x14ac:dyDescent="0.3">
      <c r="A1068" s="26" t="str">
        <f t="shared" si="37"/>
        <v>231003</v>
      </c>
      <c r="B1068" s="149" t="s">
        <v>2129</v>
      </c>
      <c r="C1068" s="153" t="s">
        <v>2130</v>
      </c>
      <c r="D1068" s="125" t="s">
        <v>4</v>
      </c>
      <c r="E1068" s="140"/>
      <c r="F1068" s="140"/>
      <c r="G1068" s="140"/>
      <c r="H1068" s="140"/>
      <c r="I1068" s="140"/>
      <c r="J1068" s="140"/>
      <c r="K1068" s="140"/>
      <c r="L1068" s="140"/>
      <c r="M1068" s="140"/>
      <c r="N1068" s="140"/>
      <c r="O1068" s="140"/>
      <c r="P1068" s="140"/>
      <c r="Q1068" s="199">
        <v>0</v>
      </c>
      <c r="R1068" s="199">
        <v>0</v>
      </c>
      <c r="S1068" s="199">
        <v>-227000000</v>
      </c>
      <c r="T1068" s="199">
        <v>-290000000</v>
      </c>
      <c r="U1068" s="199">
        <v>-220000000</v>
      </c>
      <c r="V1068" s="199">
        <v>0</v>
      </c>
      <c r="W1068" s="199">
        <v>0</v>
      </c>
      <c r="X1068" s="199">
        <v>0</v>
      </c>
      <c r="Y1068" s="199">
        <v>0</v>
      </c>
      <c r="Z1068" s="199">
        <v>0</v>
      </c>
      <c r="AA1068" s="199">
        <v>0</v>
      </c>
      <c r="AB1068" s="199">
        <v>0</v>
      </c>
      <c r="AC1068" s="199">
        <f>IFERROR(VLOOKUP('SAP Data'!$C1068,'2021 Balance Sheet'!$B$7:$O$1335,'2021 Balance Sheet'!D$2, FALSE),0)</f>
        <v>0</v>
      </c>
      <c r="AD1068" s="199">
        <f>IFERROR(VLOOKUP('SAP Data'!$C1068,'2021 Balance Sheet'!$B$7:$O$1335,'2021 Balance Sheet'!E$2, FALSE),0)</f>
        <v>0</v>
      </c>
      <c r="AE1068" s="199">
        <f>IFERROR(VLOOKUP('SAP Data'!$C1068,'2021 Balance Sheet'!$B$7:$O$1335,'2021 Balance Sheet'!F$2, FALSE),0)</f>
        <v>0</v>
      </c>
      <c r="AF1068" s="199">
        <f>IFERROR(VLOOKUP('SAP Data'!$C1068,'2021 Balance Sheet'!$B$7:$O$1335,'2021 Balance Sheet'!G$2, FALSE),0)</f>
        <v>0</v>
      </c>
      <c r="AG1068" s="199">
        <f>IFERROR(VLOOKUP('SAP Data'!$C1068,'2021 Balance Sheet'!$B$7:$O$1335,'2021 Balance Sheet'!H$2, FALSE),0)</f>
        <v>0</v>
      </c>
      <c r="AH1068" s="199">
        <f>IFERROR(VLOOKUP('SAP Data'!$C1068,'2021 Balance Sheet'!$B$7:$O$1335,'2021 Balance Sheet'!I$2, FALSE),0)</f>
        <v>0</v>
      </c>
      <c r="AI1068" s="199">
        <f>IFERROR(VLOOKUP('SAP Data'!$C1068,'2021 Balance Sheet'!$B$7:$O$1335,'2021 Balance Sheet'!J$2, FALSE),0)</f>
        <v>0</v>
      </c>
      <c r="AJ1068" s="199">
        <f>IFERROR(VLOOKUP('SAP Data'!$C1068,'2021 Balance Sheet'!$B$7:$O$1335,'2021 Balance Sheet'!K$2, FALSE),0)</f>
        <v>0</v>
      </c>
      <c r="AK1068" s="199">
        <f>IFERROR(VLOOKUP('SAP Data'!$C1068,'2021 Balance Sheet'!$B$7:$O$1335,'2021 Balance Sheet'!L$2, FALSE),0)</f>
        <v>0</v>
      </c>
      <c r="AL1068" s="199">
        <f>IFERROR(VLOOKUP('SAP Data'!$C1068,'2021 Balance Sheet'!$B$7:$O$1335,'2021 Balance Sheet'!M$2, FALSE),0)</f>
        <v>0</v>
      </c>
      <c r="AM1068" s="199">
        <f>IFERROR(VLOOKUP('SAP Data'!$C1068,'2021 Balance Sheet'!$B$7:$O$1335,'2021 Balance Sheet'!N$2, FALSE),0)</f>
        <v>0</v>
      </c>
      <c r="AN1068" s="199">
        <f>IFERROR(VLOOKUP('SAP Data'!$C1068,'2021 Balance Sheet'!$B$7:$O$1335,'2021 Balance Sheet'!O$2, FALSE),0)</f>
        <v>0</v>
      </c>
      <c r="AO1068" s="198">
        <f t="shared" si="36"/>
        <v>0</v>
      </c>
    </row>
    <row r="1069" spans="1:75" ht="15.75" thickBot="1" x14ac:dyDescent="0.3">
      <c r="A1069" s="26" t="str">
        <f t="shared" si="37"/>
        <v>231004</v>
      </c>
      <c r="B1069" s="149" t="s">
        <v>3505</v>
      </c>
      <c r="C1069" s="153" t="s">
        <v>3506</v>
      </c>
      <c r="D1069" s="125"/>
      <c r="E1069" s="140"/>
      <c r="F1069" s="140"/>
      <c r="G1069" s="140"/>
      <c r="H1069" s="140"/>
      <c r="I1069" s="140"/>
      <c r="J1069" s="140"/>
      <c r="K1069" s="140"/>
      <c r="L1069" s="140"/>
      <c r="M1069" s="140"/>
      <c r="N1069" s="140"/>
      <c r="O1069" s="140"/>
      <c r="P1069" s="140"/>
      <c r="Q1069" s="199">
        <v>0</v>
      </c>
      <c r="R1069" s="199">
        <v>0</v>
      </c>
      <c r="S1069" s="199">
        <v>-150000000</v>
      </c>
      <c r="T1069" s="199">
        <v>-150000000</v>
      </c>
      <c r="U1069" s="199">
        <v>-150000000</v>
      </c>
      <c r="V1069" s="199">
        <v>-150000000</v>
      </c>
      <c r="W1069" s="199">
        <v>-150000000</v>
      </c>
      <c r="X1069" s="199">
        <v>-150000000</v>
      </c>
      <c r="Y1069" s="199">
        <v>-150000000</v>
      </c>
      <c r="Z1069" s="199">
        <v>0</v>
      </c>
      <c r="AA1069" s="199">
        <v>0</v>
      </c>
      <c r="AB1069" s="199">
        <v>0</v>
      </c>
      <c r="AC1069" s="199">
        <f>IFERROR(VLOOKUP('SAP Data'!$C1069,'2021 Balance Sheet'!$B$7:$O$1335,'2021 Balance Sheet'!D$2, FALSE),0)</f>
        <v>0</v>
      </c>
      <c r="AD1069" s="199">
        <f>IFERROR(VLOOKUP('SAP Data'!$C1069,'2021 Balance Sheet'!$B$7:$O$1335,'2021 Balance Sheet'!E$2, FALSE),0)</f>
        <v>0</v>
      </c>
      <c r="AE1069" s="199">
        <f>IFERROR(VLOOKUP('SAP Data'!$C1069,'2021 Balance Sheet'!$B$7:$O$1335,'2021 Balance Sheet'!F$2, FALSE),0)</f>
        <v>0</v>
      </c>
      <c r="AF1069" s="199">
        <f>IFERROR(VLOOKUP('SAP Data'!$C1069,'2021 Balance Sheet'!$B$7:$O$1335,'2021 Balance Sheet'!G$2, FALSE),0)</f>
        <v>0</v>
      </c>
      <c r="AG1069" s="199">
        <f>IFERROR(VLOOKUP('SAP Data'!$C1069,'2021 Balance Sheet'!$B$7:$O$1335,'2021 Balance Sheet'!H$2, FALSE),0)</f>
        <v>0</v>
      </c>
      <c r="AH1069" s="199">
        <f>IFERROR(VLOOKUP('SAP Data'!$C1069,'2021 Balance Sheet'!$B$7:$O$1335,'2021 Balance Sheet'!I$2, FALSE),0)</f>
        <v>-100000000</v>
      </c>
      <c r="AI1069" s="199">
        <f>IFERROR(VLOOKUP('SAP Data'!$C1069,'2021 Balance Sheet'!$B$7:$O$1335,'2021 Balance Sheet'!J$2, FALSE),0)</f>
        <v>-100000000</v>
      </c>
      <c r="AJ1069" s="199">
        <f>IFERROR(VLOOKUP('SAP Data'!$C1069,'2021 Balance Sheet'!$B$7:$O$1335,'2021 Balance Sheet'!K$2, FALSE),0)</f>
        <v>-100000000</v>
      </c>
      <c r="AK1069" s="199">
        <f>IFERROR(VLOOKUP('SAP Data'!$C1069,'2021 Balance Sheet'!$B$7:$O$1335,'2021 Balance Sheet'!L$2, FALSE),0)</f>
        <v>-100000000</v>
      </c>
      <c r="AL1069" s="199">
        <f>IFERROR(VLOOKUP('SAP Data'!$C1069,'2021 Balance Sheet'!$B$7:$O$1335,'2021 Balance Sheet'!M$2, FALSE),0)</f>
        <v>-100000000</v>
      </c>
      <c r="AM1069" s="199">
        <f>IFERROR(VLOOKUP('SAP Data'!$C1069,'2021 Balance Sheet'!$B$7:$O$1335,'2021 Balance Sheet'!N$2, FALSE),0)</f>
        <v>-100000000</v>
      </c>
      <c r="AN1069" s="199">
        <f>IFERROR(VLOOKUP('SAP Data'!$C1069,'2021 Balance Sheet'!$B$7:$O$1335,'2021 Balance Sheet'!O$2, FALSE),0)</f>
        <v>0</v>
      </c>
      <c r="AO1069" s="198">
        <f t="shared" si="36"/>
        <v>0</v>
      </c>
    </row>
    <row r="1070" spans="1:75" ht="15.75" thickBot="1" x14ac:dyDescent="0.3">
      <c r="A1070" s="26" t="str">
        <f t="shared" si="37"/>
        <v>001108</v>
      </c>
      <c r="B1070" s="148" t="s">
        <v>2131</v>
      </c>
      <c r="C1070" s="153">
        <v>5001108</v>
      </c>
      <c r="D1070" s="166"/>
      <c r="E1070" s="139"/>
      <c r="F1070" s="139"/>
      <c r="G1070" s="139"/>
      <c r="H1070" s="139"/>
      <c r="I1070" s="139"/>
      <c r="J1070" s="139"/>
      <c r="K1070" s="139"/>
      <c r="L1070" s="139"/>
      <c r="M1070" s="139"/>
      <c r="N1070" s="139">
        <v>0</v>
      </c>
      <c r="O1070" s="139">
        <v>0</v>
      </c>
      <c r="P1070" s="139">
        <v>-191759</v>
      </c>
      <c r="Q1070" s="199">
        <v>60542</v>
      </c>
      <c r="R1070" s="199">
        <v>-210630</v>
      </c>
      <c r="S1070" s="199">
        <v>-270495</v>
      </c>
      <c r="T1070" s="199">
        <v>-227593</v>
      </c>
      <c r="U1070" s="199">
        <v>-141298</v>
      </c>
      <c r="V1070" s="199">
        <v>-444125</v>
      </c>
      <c r="W1070" s="199">
        <v>-131217</v>
      </c>
      <c r="X1070" s="199">
        <v>-131217</v>
      </c>
      <c r="Y1070" s="199">
        <v>-905689</v>
      </c>
      <c r="Z1070" s="199">
        <v>-131217</v>
      </c>
      <c r="AA1070" s="199">
        <v>-131217</v>
      </c>
      <c r="AB1070" s="199">
        <v>-741973</v>
      </c>
      <c r="AC1070" s="199">
        <f>IFERROR(VLOOKUP('SAP Data'!$C1070,'2021 Balance Sheet'!$B$7:$O$1335,'2021 Balance Sheet'!D$2, FALSE),0)</f>
        <v>-131217</v>
      </c>
      <c r="AD1070" s="199">
        <f>IFERROR(VLOOKUP('SAP Data'!$C1070,'2021 Balance Sheet'!$B$7:$O$1335,'2021 Balance Sheet'!E$2, FALSE),0)</f>
        <v>-131217</v>
      </c>
      <c r="AE1070" s="199">
        <f>IFERROR(VLOOKUP('SAP Data'!$C1070,'2021 Balance Sheet'!$B$7:$O$1335,'2021 Balance Sheet'!F$2, FALSE),0)</f>
        <v>-271723</v>
      </c>
      <c r="AF1070" s="199">
        <f>IFERROR(VLOOKUP('SAP Data'!$C1070,'2021 Balance Sheet'!$B$7:$O$1335,'2021 Balance Sheet'!G$2, FALSE),0)</f>
        <v>-66302</v>
      </c>
      <c r="AG1070" s="199">
        <f>IFERROR(VLOOKUP('SAP Data'!$C1070,'2021 Balance Sheet'!$B$7:$O$1335,'2021 Balance Sheet'!H$2, FALSE),0)</f>
        <v>-66302</v>
      </c>
      <c r="AH1070" s="199">
        <f>IFERROR(VLOOKUP('SAP Data'!$C1070,'2021 Balance Sheet'!$B$7:$O$1335,'2021 Balance Sheet'!I$2, FALSE),0)</f>
        <v>-158049</v>
      </c>
      <c r="AI1070" s="199">
        <f>IFERROR(VLOOKUP('SAP Data'!$C1070,'2021 Balance Sheet'!$B$7:$O$1335,'2021 Balance Sheet'!J$2, FALSE),0)</f>
        <v>0</v>
      </c>
      <c r="AJ1070" s="199">
        <f>IFERROR(VLOOKUP('SAP Data'!$C1070,'2021 Balance Sheet'!$B$7:$O$1335,'2021 Balance Sheet'!K$2, FALSE),0)</f>
        <v>0</v>
      </c>
      <c r="AK1070" s="199">
        <f>IFERROR(VLOOKUP('SAP Data'!$C1070,'2021 Balance Sheet'!$B$7:$O$1335,'2021 Balance Sheet'!L$2, FALSE),0)</f>
        <v>-109194</v>
      </c>
      <c r="AL1070" s="199">
        <f>IFERROR(VLOOKUP('SAP Data'!$C1070,'2021 Balance Sheet'!$B$7:$O$1335,'2021 Balance Sheet'!M$2, FALSE),0)</f>
        <v>0</v>
      </c>
      <c r="AM1070" s="199">
        <f>IFERROR(VLOOKUP('SAP Data'!$C1070,'2021 Balance Sheet'!$B$7:$O$1335,'2021 Balance Sheet'!N$2, FALSE),0)</f>
        <v>0</v>
      </c>
      <c r="AN1070" s="199">
        <f>IFERROR(VLOOKUP('SAP Data'!$C1070,'2021 Balance Sheet'!$B$7:$O$1335,'2021 Balance Sheet'!O$2, FALSE),0)</f>
        <v>-254210</v>
      </c>
      <c r="AO1070" s="198">
        <f t="shared" si="36"/>
        <v>-741973</v>
      </c>
    </row>
    <row r="1071" spans="1:75" ht="15.75" thickBot="1" x14ac:dyDescent="0.3">
      <c r="A1071" s="26" t="str">
        <f t="shared" si="37"/>
        <v>243602</v>
      </c>
      <c r="B1071" s="149" t="s">
        <v>2976</v>
      </c>
      <c r="C1071" s="153" t="s">
        <v>2977</v>
      </c>
      <c r="D1071" s="125" t="s">
        <v>4</v>
      </c>
      <c r="E1071" s="140"/>
      <c r="F1071" s="140"/>
      <c r="G1071" s="140"/>
      <c r="H1071" s="140"/>
      <c r="I1071" s="140"/>
      <c r="J1071" s="140"/>
      <c r="K1071" s="140"/>
      <c r="L1071" s="140"/>
      <c r="M1071" s="140"/>
      <c r="N1071" s="140">
        <v>0</v>
      </c>
      <c r="O1071" s="140">
        <v>0</v>
      </c>
      <c r="P1071" s="140">
        <v>-191759</v>
      </c>
      <c r="Q1071" s="199">
        <v>60542</v>
      </c>
      <c r="R1071" s="199">
        <v>-210630</v>
      </c>
      <c r="S1071" s="199">
        <v>-270495</v>
      </c>
      <c r="T1071" s="199">
        <v>-227593</v>
      </c>
      <c r="U1071" s="199">
        <v>-141298</v>
      </c>
      <c r="V1071" s="199">
        <v>-444125</v>
      </c>
      <c r="W1071" s="199">
        <v>-131217</v>
      </c>
      <c r="X1071" s="199">
        <v>-131217</v>
      </c>
      <c r="Y1071" s="199">
        <v>-905689</v>
      </c>
      <c r="Z1071" s="199">
        <v>-131217</v>
      </c>
      <c r="AA1071" s="199">
        <v>-131217</v>
      </c>
      <c r="AB1071" s="199">
        <v>-741973</v>
      </c>
      <c r="AC1071" s="199">
        <f>IFERROR(VLOOKUP('SAP Data'!$C1071,'2021 Balance Sheet'!$B$7:$O$1335,'2021 Balance Sheet'!D$2, FALSE),0)</f>
        <v>-131217</v>
      </c>
      <c r="AD1071" s="199">
        <f>IFERROR(VLOOKUP('SAP Data'!$C1071,'2021 Balance Sheet'!$B$7:$O$1335,'2021 Balance Sheet'!E$2, FALSE),0)</f>
        <v>-131217</v>
      </c>
      <c r="AE1071" s="199">
        <f>IFERROR(VLOOKUP('SAP Data'!$C1071,'2021 Balance Sheet'!$B$7:$O$1335,'2021 Balance Sheet'!F$2, FALSE),0)</f>
        <v>-271723</v>
      </c>
      <c r="AF1071" s="199">
        <f>IFERROR(VLOOKUP('SAP Data'!$C1071,'2021 Balance Sheet'!$B$7:$O$1335,'2021 Balance Sheet'!G$2, FALSE),0)</f>
        <v>-66302</v>
      </c>
      <c r="AG1071" s="199">
        <f>IFERROR(VLOOKUP('SAP Data'!$C1071,'2021 Balance Sheet'!$B$7:$O$1335,'2021 Balance Sheet'!H$2, FALSE),0)</f>
        <v>-66302</v>
      </c>
      <c r="AH1071" s="199">
        <f>IFERROR(VLOOKUP('SAP Data'!$C1071,'2021 Balance Sheet'!$B$7:$O$1335,'2021 Balance Sheet'!I$2, FALSE),0)</f>
        <v>-158049</v>
      </c>
      <c r="AI1071" s="199">
        <f>IFERROR(VLOOKUP('SAP Data'!$C1071,'2021 Balance Sheet'!$B$7:$O$1335,'2021 Balance Sheet'!J$2, FALSE),0)</f>
        <v>0</v>
      </c>
      <c r="AJ1071" s="199">
        <f>IFERROR(VLOOKUP('SAP Data'!$C1071,'2021 Balance Sheet'!$B$7:$O$1335,'2021 Balance Sheet'!K$2, FALSE),0)</f>
        <v>0</v>
      </c>
      <c r="AK1071" s="199">
        <f>IFERROR(VLOOKUP('SAP Data'!$C1071,'2021 Balance Sheet'!$B$7:$O$1335,'2021 Balance Sheet'!L$2, FALSE),0)</f>
        <v>-109194</v>
      </c>
      <c r="AL1071" s="199">
        <f>IFERROR(VLOOKUP('SAP Data'!$C1071,'2021 Balance Sheet'!$B$7:$O$1335,'2021 Balance Sheet'!M$2, FALSE),0)</f>
        <v>0</v>
      </c>
      <c r="AM1071" s="199">
        <f>IFERROR(VLOOKUP('SAP Data'!$C1071,'2021 Balance Sheet'!$B$7:$O$1335,'2021 Balance Sheet'!N$2, FALSE),0)</f>
        <v>0</v>
      </c>
      <c r="AN1071" s="199">
        <f>IFERROR(VLOOKUP('SAP Data'!$C1071,'2021 Balance Sheet'!$B$7:$O$1335,'2021 Balance Sheet'!O$2, FALSE),0)</f>
        <v>-254210</v>
      </c>
      <c r="AO1071" s="198">
        <f t="shared" si="36"/>
        <v>-741973</v>
      </c>
    </row>
    <row r="1072" spans="1:75" ht="15.75" thickBot="1" x14ac:dyDescent="0.3">
      <c r="A1072" s="26" t="str">
        <f t="shared" si="37"/>
        <v>001107</v>
      </c>
      <c r="B1072" s="148" t="s">
        <v>2131</v>
      </c>
      <c r="C1072" s="153">
        <v>5001107</v>
      </c>
      <c r="D1072" s="166"/>
      <c r="E1072" s="139"/>
      <c r="F1072" s="139"/>
      <c r="G1072" s="139"/>
      <c r="H1072" s="139">
        <v>0</v>
      </c>
      <c r="I1072" s="139">
        <v>0</v>
      </c>
      <c r="J1072" s="139">
        <v>-4140618.43</v>
      </c>
      <c r="K1072" s="139">
        <v>0</v>
      </c>
      <c r="L1072" s="139">
        <v>0</v>
      </c>
      <c r="M1072" s="139">
        <v>-3075113.4</v>
      </c>
      <c r="N1072" s="139">
        <v>0</v>
      </c>
      <c r="O1072" s="139">
        <v>0</v>
      </c>
      <c r="P1072" s="139">
        <v>-1979051.08</v>
      </c>
      <c r="Q1072" s="199">
        <v>0</v>
      </c>
      <c r="R1072" s="199">
        <v>0</v>
      </c>
      <c r="S1072" s="199">
        <v>-984032.78</v>
      </c>
      <c r="T1072" s="199">
        <v>0</v>
      </c>
      <c r="U1072" s="199">
        <v>0</v>
      </c>
      <c r="V1072" s="199">
        <v>-868124.82</v>
      </c>
      <c r="W1072" s="199">
        <v>0</v>
      </c>
      <c r="X1072" s="199">
        <v>0</v>
      </c>
      <c r="Y1072" s="199">
        <v>-1020402.08</v>
      </c>
      <c r="Z1072" s="199">
        <v>0</v>
      </c>
      <c r="AA1072" s="199">
        <v>0</v>
      </c>
      <c r="AB1072" s="199">
        <v>-1054005.2</v>
      </c>
      <c r="AC1072" s="199">
        <f>IFERROR(VLOOKUP('SAP Data'!$C1072,'2021 Balance Sheet'!$B$7:$O$1335,'2021 Balance Sheet'!D$2, FALSE),0)</f>
        <v>0</v>
      </c>
      <c r="AD1072" s="199">
        <f>IFERROR(VLOOKUP('SAP Data'!$C1072,'2021 Balance Sheet'!$B$7:$O$1335,'2021 Balance Sheet'!E$2, FALSE),0)</f>
        <v>0</v>
      </c>
      <c r="AE1072" s="199">
        <f>IFERROR(VLOOKUP('SAP Data'!$C1072,'2021 Balance Sheet'!$B$7:$O$1335,'2021 Balance Sheet'!F$2, FALSE),0)</f>
        <v>-1167469.27</v>
      </c>
      <c r="AF1072" s="199">
        <f>IFERROR(VLOOKUP('SAP Data'!$C1072,'2021 Balance Sheet'!$B$7:$O$1335,'2021 Balance Sheet'!G$2, FALSE),0)</f>
        <v>0</v>
      </c>
      <c r="AG1072" s="199">
        <f>IFERROR(VLOOKUP('SAP Data'!$C1072,'2021 Balance Sheet'!$B$7:$O$1335,'2021 Balance Sheet'!H$2, FALSE),0)</f>
        <v>0</v>
      </c>
      <c r="AH1072" s="199">
        <f>IFERROR(VLOOKUP('SAP Data'!$C1072,'2021 Balance Sheet'!$B$7:$O$1335,'2021 Balance Sheet'!I$2, FALSE),0)</f>
        <v>-1193107.29</v>
      </c>
      <c r="AI1072" s="199">
        <f>IFERROR(VLOOKUP('SAP Data'!$C1072,'2021 Balance Sheet'!$B$7:$O$1335,'2021 Balance Sheet'!J$2, FALSE),0)</f>
        <v>0</v>
      </c>
      <c r="AJ1072" s="199">
        <f>IFERROR(VLOOKUP('SAP Data'!$C1072,'2021 Balance Sheet'!$B$7:$O$1335,'2021 Balance Sheet'!K$2, FALSE),0)</f>
        <v>0</v>
      </c>
      <c r="AK1072" s="199">
        <f>IFERROR(VLOOKUP('SAP Data'!$C1072,'2021 Balance Sheet'!$B$7:$O$1335,'2021 Balance Sheet'!L$2, FALSE),0)</f>
        <v>-1183891.46</v>
      </c>
      <c r="AL1072" s="199">
        <f>IFERROR(VLOOKUP('SAP Data'!$C1072,'2021 Balance Sheet'!$B$7:$O$1335,'2021 Balance Sheet'!M$2, FALSE),0)</f>
        <v>0</v>
      </c>
      <c r="AM1072" s="199">
        <f>IFERROR(VLOOKUP('SAP Data'!$C1072,'2021 Balance Sheet'!$B$7:$O$1335,'2021 Balance Sheet'!N$2, FALSE),0)</f>
        <v>0</v>
      </c>
      <c r="AN1072" s="199">
        <f>IFERROR(VLOOKUP('SAP Data'!$C1072,'2021 Balance Sheet'!$B$7:$O$1335,'2021 Balance Sheet'!O$2, FALSE),0)</f>
        <v>-1273051.19</v>
      </c>
      <c r="AO1072" s="198">
        <f t="shared" si="36"/>
        <v>-1054005.2</v>
      </c>
    </row>
    <row r="1073" spans="1:75" ht="15.75" thickBot="1" x14ac:dyDescent="0.3">
      <c r="A1073" s="26" t="str">
        <f t="shared" si="37"/>
        <v>243600</v>
      </c>
      <c r="B1073" s="148" t="s">
        <v>2871</v>
      </c>
      <c r="C1073" s="153" t="s">
        <v>2872</v>
      </c>
      <c r="D1073" s="125" t="s">
        <v>4</v>
      </c>
      <c r="E1073" s="140"/>
      <c r="F1073" s="140"/>
      <c r="G1073" s="140"/>
      <c r="H1073" s="140">
        <v>0</v>
      </c>
      <c r="I1073" s="140">
        <v>0</v>
      </c>
      <c r="J1073" s="140">
        <v>-4140618.43</v>
      </c>
      <c r="K1073" s="140">
        <v>0</v>
      </c>
      <c r="L1073" s="140">
        <v>0</v>
      </c>
      <c r="M1073" s="140">
        <v>-3075113.4</v>
      </c>
      <c r="N1073" s="140">
        <v>0</v>
      </c>
      <c r="O1073" s="140">
        <v>0</v>
      </c>
      <c r="P1073" s="140">
        <v>-1979051.08</v>
      </c>
      <c r="Q1073" s="199">
        <v>0</v>
      </c>
      <c r="R1073" s="199">
        <v>0</v>
      </c>
      <c r="S1073" s="199">
        <v>-984032.78</v>
      </c>
      <c r="T1073" s="199">
        <v>0</v>
      </c>
      <c r="U1073" s="199">
        <v>0</v>
      </c>
      <c r="V1073" s="199">
        <v>-868124.82</v>
      </c>
      <c r="W1073" s="199">
        <v>0</v>
      </c>
      <c r="X1073" s="199">
        <v>0</v>
      </c>
      <c r="Y1073" s="199">
        <v>-1020402.08</v>
      </c>
      <c r="Z1073" s="199">
        <v>0</v>
      </c>
      <c r="AA1073" s="199">
        <v>0</v>
      </c>
      <c r="AB1073" s="199">
        <v>-1054005.2</v>
      </c>
      <c r="AC1073" s="199">
        <f>IFERROR(VLOOKUP('SAP Data'!$C1073,'2021 Balance Sheet'!$B$7:$O$1335,'2021 Balance Sheet'!D$2, FALSE),0)</f>
        <v>0</v>
      </c>
      <c r="AD1073" s="199">
        <f>IFERROR(VLOOKUP('SAP Data'!$C1073,'2021 Balance Sheet'!$B$7:$O$1335,'2021 Balance Sheet'!E$2, FALSE),0)</f>
        <v>0</v>
      </c>
      <c r="AE1073" s="199">
        <f>IFERROR(VLOOKUP('SAP Data'!$C1073,'2021 Balance Sheet'!$B$7:$O$1335,'2021 Balance Sheet'!F$2, FALSE),0)</f>
        <v>-1167469.27</v>
      </c>
      <c r="AF1073" s="199">
        <f>IFERROR(VLOOKUP('SAP Data'!$C1073,'2021 Balance Sheet'!$B$7:$O$1335,'2021 Balance Sheet'!G$2, FALSE),0)</f>
        <v>0</v>
      </c>
      <c r="AG1073" s="199">
        <f>IFERROR(VLOOKUP('SAP Data'!$C1073,'2021 Balance Sheet'!$B$7:$O$1335,'2021 Balance Sheet'!H$2, FALSE),0)</f>
        <v>0</v>
      </c>
      <c r="AH1073" s="199">
        <f>IFERROR(VLOOKUP('SAP Data'!$C1073,'2021 Balance Sheet'!$B$7:$O$1335,'2021 Balance Sheet'!I$2, FALSE),0)</f>
        <v>-1193107.29</v>
      </c>
      <c r="AI1073" s="199">
        <f>IFERROR(VLOOKUP('SAP Data'!$C1073,'2021 Balance Sheet'!$B$7:$O$1335,'2021 Balance Sheet'!J$2, FALSE),0)</f>
        <v>0</v>
      </c>
      <c r="AJ1073" s="199">
        <f>IFERROR(VLOOKUP('SAP Data'!$C1073,'2021 Balance Sheet'!$B$7:$O$1335,'2021 Balance Sheet'!K$2, FALSE),0)</f>
        <v>0</v>
      </c>
      <c r="AK1073" s="199">
        <f>IFERROR(VLOOKUP('SAP Data'!$C1073,'2021 Balance Sheet'!$B$7:$O$1335,'2021 Balance Sheet'!L$2, FALSE),0)</f>
        <v>-1183891.46</v>
      </c>
      <c r="AL1073" s="199">
        <f>IFERROR(VLOOKUP('SAP Data'!$C1073,'2021 Balance Sheet'!$B$7:$O$1335,'2021 Balance Sheet'!M$2, FALSE),0)</f>
        <v>0</v>
      </c>
      <c r="AM1073" s="199">
        <f>IFERROR(VLOOKUP('SAP Data'!$C1073,'2021 Balance Sheet'!$B$7:$O$1335,'2021 Balance Sheet'!N$2, FALSE),0)</f>
        <v>0</v>
      </c>
      <c r="AN1073" s="199">
        <f>IFERROR(VLOOKUP('SAP Data'!$C1073,'2021 Balance Sheet'!$B$7:$O$1335,'2021 Balance Sheet'!O$2, FALSE),0)</f>
        <v>-1273051.19</v>
      </c>
      <c r="AO1073" s="198">
        <f t="shared" si="36"/>
        <v>-1054005.2</v>
      </c>
    </row>
    <row r="1074" spans="1:75" ht="15.75" thickBot="1" x14ac:dyDescent="0.3">
      <c r="A1074" s="26" t="str">
        <f t="shared" si="37"/>
        <v>500169</v>
      </c>
      <c r="B1074" s="148" t="s">
        <v>2131</v>
      </c>
      <c r="C1074" s="153">
        <v>500169</v>
      </c>
      <c r="D1074" s="166"/>
      <c r="E1074" s="139">
        <v>-29989043</v>
      </c>
      <c r="F1074" s="139">
        <v>-103992539</v>
      </c>
      <c r="G1074" s="139">
        <v>-104084072</v>
      </c>
      <c r="H1074" s="139">
        <v>-104084072</v>
      </c>
      <c r="I1074" s="139">
        <v>-104084072</v>
      </c>
      <c r="J1074" s="139">
        <v>-104358671</v>
      </c>
      <c r="K1074" s="139">
        <v>-104358671</v>
      </c>
      <c r="L1074" s="139">
        <v>-104358671</v>
      </c>
      <c r="M1074" s="139">
        <v>-94633195</v>
      </c>
      <c r="N1074" s="139">
        <v>-94633195</v>
      </c>
      <c r="O1074" s="139">
        <v>-94633195</v>
      </c>
      <c r="P1074" s="139">
        <v>-74906526</v>
      </c>
      <c r="Q1074" s="199">
        <v>-74906526</v>
      </c>
      <c r="R1074" s="199">
        <v>-74906526</v>
      </c>
      <c r="S1074" s="199">
        <v>0</v>
      </c>
      <c r="T1074" s="199">
        <v>0</v>
      </c>
      <c r="U1074" s="199">
        <v>0</v>
      </c>
      <c r="V1074" s="199">
        <v>0</v>
      </c>
      <c r="W1074" s="199">
        <v>0</v>
      </c>
      <c r="X1074" s="199">
        <v>9996384</v>
      </c>
      <c r="Y1074" s="199">
        <v>-59939532</v>
      </c>
      <c r="Z1074" s="199">
        <v>-59944823</v>
      </c>
      <c r="AA1074" s="199">
        <v>-59950114</v>
      </c>
      <c r="AB1074" s="199">
        <v>-59955405</v>
      </c>
      <c r="AC1074" s="199">
        <f>IFERROR(VLOOKUP('SAP Data'!$C1074,'2021 Balance Sheet'!$B$7:$O$1335,'2021 Balance Sheet'!D$2, FALSE),0)</f>
        <v>-59960696</v>
      </c>
      <c r="AD1074" s="199">
        <f>IFERROR(VLOOKUP('SAP Data'!$C1074,'2021 Balance Sheet'!$B$7:$O$1335,'2021 Balance Sheet'!E$2, FALSE),0)</f>
        <v>-59965987</v>
      </c>
      <c r="AE1074" s="199">
        <f>IFERROR(VLOOKUP('SAP Data'!$C1074,'2021 Balance Sheet'!$B$7:$O$1335,'2021 Balance Sheet'!F$2, FALSE),0)</f>
        <v>-59971278</v>
      </c>
      <c r="AF1074" s="199">
        <f>IFERROR(VLOOKUP('SAP Data'!$C1074,'2021 Balance Sheet'!$B$7:$O$1335,'2021 Balance Sheet'!G$2, FALSE),0)</f>
        <v>-59976569</v>
      </c>
      <c r="AG1074" s="199">
        <f>IFERROR(VLOOKUP('SAP Data'!$C1074,'2021 Balance Sheet'!$B$7:$O$1335,'2021 Balance Sheet'!H$2, FALSE),0)</f>
        <v>-59981860</v>
      </c>
      <c r="AH1074" s="199">
        <f>IFERROR(VLOOKUP('SAP Data'!$C1074,'2021 Balance Sheet'!$B$7:$O$1335,'2021 Balance Sheet'!I$2, FALSE),0)</f>
        <v>-59987151</v>
      </c>
      <c r="AI1074" s="199">
        <f>IFERROR(VLOOKUP('SAP Data'!$C1074,'2021 Balance Sheet'!$B$7:$O$1335,'2021 Balance Sheet'!J$2, FALSE),0)</f>
        <v>-59992442</v>
      </c>
      <c r="AJ1074" s="199">
        <f>IFERROR(VLOOKUP('SAP Data'!$C1074,'2021 Balance Sheet'!$B$7:$O$1335,'2021 Balance Sheet'!K$2, FALSE),0)</f>
        <v>-49997557</v>
      </c>
      <c r="AK1074" s="199">
        <f>IFERROR(VLOOKUP('SAP Data'!$C1074,'2021 Balance Sheet'!$B$7:$O$1335,'2021 Balance Sheet'!L$2, FALSE),0)</f>
        <v>0</v>
      </c>
      <c r="AL1074" s="199">
        <f>IFERROR(VLOOKUP('SAP Data'!$C1074,'2021 Balance Sheet'!$B$7:$O$1335,'2021 Balance Sheet'!M$2, FALSE),0)</f>
        <v>0</v>
      </c>
      <c r="AM1074" s="199">
        <f>IFERROR(VLOOKUP('SAP Data'!$C1074,'2021 Balance Sheet'!$B$7:$O$1335,'2021 Balance Sheet'!N$2, FALSE),0)</f>
        <v>0</v>
      </c>
      <c r="AN1074" s="199">
        <f>IFERROR(VLOOKUP('SAP Data'!$C1074,'2021 Balance Sheet'!$B$7:$O$1335,'2021 Balance Sheet'!O$2, FALSE),0)</f>
        <v>0</v>
      </c>
      <c r="AO1074" s="198">
        <f t="shared" si="36"/>
        <v>-59955405</v>
      </c>
    </row>
    <row r="1075" spans="1:75" ht="15.75" thickBot="1" x14ac:dyDescent="0.3">
      <c r="A1075" s="26" t="str">
        <f t="shared" si="37"/>
        <v>174000</v>
      </c>
      <c r="B1075" s="149" t="s">
        <v>970</v>
      </c>
      <c r="C1075" s="153" t="s">
        <v>1031</v>
      </c>
      <c r="D1075" s="125" t="s">
        <v>4</v>
      </c>
      <c r="E1075" s="140">
        <v>10957</v>
      </c>
      <c r="F1075" s="140">
        <v>1007461</v>
      </c>
      <c r="G1075" s="140">
        <v>915928</v>
      </c>
      <c r="H1075" s="140">
        <v>915928</v>
      </c>
      <c r="I1075" s="140">
        <v>915928</v>
      </c>
      <c r="J1075" s="140">
        <v>641329</v>
      </c>
      <c r="K1075" s="140">
        <v>641329</v>
      </c>
      <c r="L1075" s="140">
        <v>641329</v>
      </c>
      <c r="M1075" s="140">
        <v>366805</v>
      </c>
      <c r="N1075" s="140">
        <v>366805</v>
      </c>
      <c r="O1075" s="140">
        <v>366805</v>
      </c>
      <c r="P1075" s="140">
        <v>93474</v>
      </c>
      <c r="Q1075" s="199">
        <v>93474</v>
      </c>
      <c r="R1075" s="199">
        <v>93474</v>
      </c>
      <c r="S1075" s="199">
        <v>0</v>
      </c>
      <c r="T1075" s="199">
        <v>0</v>
      </c>
      <c r="U1075" s="199">
        <v>0</v>
      </c>
      <c r="V1075" s="199">
        <v>0</v>
      </c>
      <c r="W1075" s="199">
        <v>0</v>
      </c>
      <c r="X1075" s="199">
        <v>-3616</v>
      </c>
      <c r="Y1075" s="199">
        <v>60468</v>
      </c>
      <c r="Z1075" s="199">
        <v>55177</v>
      </c>
      <c r="AA1075" s="199">
        <v>49886</v>
      </c>
      <c r="AB1075" s="199">
        <v>44595</v>
      </c>
      <c r="AC1075" s="199">
        <f>IFERROR(VLOOKUP('SAP Data'!$C1075,'2021 Balance Sheet'!$B$7:$O$1335,'2021 Balance Sheet'!D$2, FALSE),0)</f>
        <v>39304</v>
      </c>
      <c r="AD1075" s="199">
        <f>IFERROR(VLOOKUP('SAP Data'!$C1075,'2021 Balance Sheet'!$B$7:$O$1335,'2021 Balance Sheet'!E$2, FALSE),0)</f>
        <v>34013</v>
      </c>
      <c r="AE1075" s="199">
        <f>IFERROR(VLOOKUP('SAP Data'!$C1075,'2021 Balance Sheet'!$B$7:$O$1335,'2021 Balance Sheet'!F$2, FALSE),0)</f>
        <v>28722</v>
      </c>
      <c r="AF1075" s="199">
        <f>IFERROR(VLOOKUP('SAP Data'!$C1075,'2021 Balance Sheet'!$B$7:$O$1335,'2021 Balance Sheet'!G$2, FALSE),0)</f>
        <v>23431</v>
      </c>
      <c r="AG1075" s="199">
        <f>IFERROR(VLOOKUP('SAP Data'!$C1075,'2021 Balance Sheet'!$B$7:$O$1335,'2021 Balance Sheet'!H$2, FALSE),0)</f>
        <v>18140</v>
      </c>
      <c r="AH1075" s="199">
        <f>IFERROR(VLOOKUP('SAP Data'!$C1075,'2021 Balance Sheet'!$B$7:$O$1335,'2021 Balance Sheet'!I$2, FALSE),0)</f>
        <v>12849</v>
      </c>
      <c r="AI1075" s="199">
        <f>IFERROR(VLOOKUP('SAP Data'!$C1075,'2021 Balance Sheet'!$B$7:$O$1335,'2021 Balance Sheet'!J$2, FALSE),0)</f>
        <v>7558</v>
      </c>
      <c r="AJ1075" s="199">
        <f>IFERROR(VLOOKUP('SAP Data'!$C1075,'2021 Balance Sheet'!$B$7:$O$1335,'2021 Balance Sheet'!K$2, FALSE),0)</f>
        <v>2443</v>
      </c>
      <c r="AK1075" s="199">
        <f>IFERROR(VLOOKUP('SAP Data'!$C1075,'2021 Balance Sheet'!$B$7:$O$1335,'2021 Balance Sheet'!L$2, FALSE),0)</f>
        <v>0</v>
      </c>
      <c r="AL1075" s="199">
        <f>IFERROR(VLOOKUP('SAP Data'!$C1075,'2021 Balance Sheet'!$B$7:$O$1335,'2021 Balance Sheet'!M$2, FALSE),0)</f>
        <v>0</v>
      </c>
      <c r="AM1075" s="199">
        <f>IFERROR(VLOOKUP('SAP Data'!$C1075,'2021 Balance Sheet'!$B$7:$O$1335,'2021 Balance Sheet'!N$2, FALSE),0)</f>
        <v>0</v>
      </c>
      <c r="AN1075" s="199">
        <f>IFERROR(VLOOKUP('SAP Data'!$C1075,'2021 Balance Sheet'!$B$7:$O$1335,'2021 Balance Sheet'!O$2, FALSE),0)</f>
        <v>0</v>
      </c>
      <c r="AO1075" s="198">
        <f t="shared" si="36"/>
        <v>44595</v>
      </c>
    </row>
    <row r="1076" spans="1:75" ht="15.75" thickBot="1" x14ac:dyDescent="0.3">
      <c r="A1076" s="26" t="str">
        <f t="shared" si="37"/>
        <v>239001</v>
      </c>
      <c r="B1076" s="149" t="s">
        <v>999</v>
      </c>
      <c r="C1076" s="153" t="s">
        <v>1033</v>
      </c>
      <c r="D1076" s="125" t="s">
        <v>4</v>
      </c>
      <c r="E1076" s="139">
        <v>-30000000</v>
      </c>
      <c r="F1076" s="139">
        <v>-105000000</v>
      </c>
      <c r="G1076" s="139">
        <v>-105000000</v>
      </c>
      <c r="H1076" s="139">
        <v>-105000000</v>
      </c>
      <c r="I1076" s="139">
        <v>-105000000</v>
      </c>
      <c r="J1076" s="139">
        <v>-105000000</v>
      </c>
      <c r="K1076" s="139">
        <v>-105000000</v>
      </c>
      <c r="L1076" s="139">
        <v>-105000000</v>
      </c>
      <c r="M1076" s="139">
        <v>-95000000</v>
      </c>
      <c r="N1076" s="139">
        <v>-95000000</v>
      </c>
      <c r="O1076" s="139">
        <v>-95000000</v>
      </c>
      <c r="P1076" s="139">
        <v>-75000000</v>
      </c>
      <c r="Q1076" s="199">
        <v>-75000000</v>
      </c>
      <c r="R1076" s="199">
        <v>-75000000</v>
      </c>
      <c r="S1076" s="199">
        <v>0</v>
      </c>
      <c r="T1076" s="199">
        <v>0</v>
      </c>
      <c r="U1076" s="199">
        <v>0</v>
      </c>
      <c r="V1076" s="199">
        <v>0</v>
      </c>
      <c r="W1076" s="199">
        <v>0</v>
      </c>
      <c r="X1076" s="199">
        <v>10000000</v>
      </c>
      <c r="Y1076" s="199">
        <v>-60000000</v>
      </c>
      <c r="Z1076" s="199">
        <v>-60000000</v>
      </c>
      <c r="AA1076" s="199">
        <v>-60000000</v>
      </c>
      <c r="AB1076" s="199">
        <v>-60000000</v>
      </c>
      <c r="AC1076" s="199">
        <f>IFERROR(VLOOKUP('SAP Data'!$C1076,'2021 Balance Sheet'!$B$7:$O$1335,'2021 Balance Sheet'!D$2, FALSE),0)</f>
        <v>-60000000</v>
      </c>
      <c r="AD1076" s="199">
        <f>IFERROR(VLOOKUP('SAP Data'!$C1076,'2021 Balance Sheet'!$B$7:$O$1335,'2021 Balance Sheet'!E$2, FALSE),0)</f>
        <v>-60000000</v>
      </c>
      <c r="AE1076" s="199">
        <f>IFERROR(VLOOKUP('SAP Data'!$C1076,'2021 Balance Sheet'!$B$7:$O$1335,'2021 Balance Sheet'!F$2, FALSE),0)</f>
        <v>-60000000</v>
      </c>
      <c r="AF1076" s="199">
        <f>IFERROR(VLOOKUP('SAP Data'!$C1076,'2021 Balance Sheet'!$B$7:$O$1335,'2021 Balance Sheet'!G$2, FALSE),0)</f>
        <v>-60000000</v>
      </c>
      <c r="AG1076" s="199">
        <f>IFERROR(VLOOKUP('SAP Data'!$C1076,'2021 Balance Sheet'!$B$7:$O$1335,'2021 Balance Sheet'!H$2, FALSE),0)</f>
        <v>-60000000</v>
      </c>
      <c r="AH1076" s="199">
        <f>IFERROR(VLOOKUP('SAP Data'!$C1076,'2021 Balance Sheet'!$B$7:$O$1335,'2021 Balance Sheet'!I$2, FALSE),0)</f>
        <v>-60000000</v>
      </c>
      <c r="AI1076" s="199">
        <f>IFERROR(VLOOKUP('SAP Data'!$C1076,'2021 Balance Sheet'!$B$7:$O$1335,'2021 Balance Sheet'!J$2, FALSE),0)</f>
        <v>-60000000</v>
      </c>
      <c r="AJ1076" s="199">
        <f>IFERROR(VLOOKUP('SAP Data'!$C1076,'2021 Balance Sheet'!$B$7:$O$1335,'2021 Balance Sheet'!K$2, FALSE),0)</f>
        <v>-50000000</v>
      </c>
      <c r="AK1076" s="199">
        <f>IFERROR(VLOOKUP('SAP Data'!$C1076,'2021 Balance Sheet'!$B$7:$O$1335,'2021 Balance Sheet'!L$2, FALSE),0)</f>
        <v>0</v>
      </c>
      <c r="AL1076" s="199">
        <f>IFERROR(VLOOKUP('SAP Data'!$C1076,'2021 Balance Sheet'!$B$7:$O$1335,'2021 Balance Sheet'!M$2, FALSE),0)</f>
        <v>0</v>
      </c>
      <c r="AM1076" s="199">
        <f>IFERROR(VLOOKUP('SAP Data'!$C1076,'2021 Balance Sheet'!$B$7:$O$1335,'2021 Balance Sheet'!N$2, FALSE),0)</f>
        <v>0</v>
      </c>
      <c r="AN1076" s="199">
        <f>IFERROR(VLOOKUP('SAP Data'!$C1076,'2021 Balance Sheet'!$B$7:$O$1335,'2021 Balance Sheet'!O$2, FALSE),0)</f>
        <v>0</v>
      </c>
      <c r="AO1076" s="198">
        <f t="shared" si="36"/>
        <v>-60000000</v>
      </c>
    </row>
    <row r="1077" spans="1:75" s="296" customFormat="1" ht="15.75" thickBot="1" x14ac:dyDescent="0.3">
      <c r="A1077" s="26" t="str">
        <f t="shared" si="37"/>
        <v>500170</v>
      </c>
      <c r="B1077" s="291" t="s">
        <v>1035</v>
      </c>
      <c r="C1077" s="292">
        <v>500170</v>
      </c>
      <c r="D1077" s="293"/>
      <c r="E1077" s="294">
        <v>-125186280.34</v>
      </c>
      <c r="F1077" s="294">
        <v>-109218958.59999999</v>
      </c>
      <c r="G1077" s="294">
        <v>-102226805.22</v>
      </c>
      <c r="H1077" s="294">
        <v>-77343797.579999998</v>
      </c>
      <c r="I1077" s="294">
        <v>-86324053.200000003</v>
      </c>
      <c r="J1077" s="294">
        <v>-74852306.519999996</v>
      </c>
      <c r="K1077" s="294">
        <v>-76200226.849999994</v>
      </c>
      <c r="L1077" s="294">
        <v>-88000647.390000001</v>
      </c>
      <c r="M1077" s="294">
        <v>-75059838.189999998</v>
      </c>
      <c r="N1077" s="294">
        <v>-83945136.159999996</v>
      </c>
      <c r="O1077" s="294">
        <v>-106831730.34999999</v>
      </c>
      <c r="P1077" s="294">
        <v>-110750868.33</v>
      </c>
      <c r="Q1077" s="199">
        <v>-104979574.93000001</v>
      </c>
      <c r="R1077" s="199">
        <v>-100575202.70999999</v>
      </c>
      <c r="S1077" s="199">
        <v>-85595166.019999996</v>
      </c>
      <c r="T1077" s="199">
        <v>-90751395</v>
      </c>
      <c r="U1077" s="199">
        <v>-101799461.55</v>
      </c>
      <c r="V1077" s="199">
        <v>-77935242.810000002</v>
      </c>
      <c r="W1077" s="199">
        <v>-78177567.079999998</v>
      </c>
      <c r="X1077" s="199">
        <v>-79723785.180000007</v>
      </c>
      <c r="Y1077" s="199">
        <v>-82568805.700000003</v>
      </c>
      <c r="Z1077" s="199">
        <v>-78299409.730000004</v>
      </c>
      <c r="AA1077" s="199">
        <v>-118939759.3</v>
      </c>
      <c r="AB1077" s="199">
        <v>-94642235.790000007</v>
      </c>
      <c r="AC1077" s="199">
        <f>IFERROR(VLOOKUP('SAP Data'!$C1077,'2021 Balance Sheet'!$B$7:$O$1335,'2021 Balance Sheet'!D$2, FALSE),0)</f>
        <v>-90071297.439999998</v>
      </c>
      <c r="AD1077" s="199">
        <f>IFERROR(VLOOKUP('SAP Data'!$C1077,'2021 Balance Sheet'!$B$7:$O$1335,'2021 Balance Sheet'!E$2, FALSE),0)</f>
        <v>-121053452.67</v>
      </c>
      <c r="AE1077" s="199">
        <f>IFERROR(VLOOKUP('SAP Data'!$C1077,'2021 Balance Sheet'!$B$7:$O$1335,'2021 Balance Sheet'!F$2, FALSE),0)</f>
        <v>-87002511.430000007</v>
      </c>
      <c r="AF1077" s="199">
        <f>IFERROR(VLOOKUP('SAP Data'!$C1077,'2021 Balance Sheet'!$B$7:$O$1335,'2021 Balance Sheet'!G$2, FALSE),0)</f>
        <v>-81918008.739999995</v>
      </c>
      <c r="AG1077" s="199">
        <f>IFERROR(VLOOKUP('SAP Data'!$C1077,'2021 Balance Sheet'!$B$7:$O$1335,'2021 Balance Sheet'!H$2, FALSE),0)</f>
        <v>-97746092.900000006</v>
      </c>
      <c r="AH1077" s="199">
        <f>IFERROR(VLOOKUP('SAP Data'!$C1077,'2021 Balance Sheet'!$B$7:$O$1335,'2021 Balance Sheet'!I$2, FALSE),0)</f>
        <v>-95040898</v>
      </c>
      <c r="AI1077" s="199">
        <f>IFERROR(VLOOKUP('SAP Data'!$C1077,'2021 Balance Sheet'!$B$7:$O$1335,'2021 Balance Sheet'!J$2, FALSE),0)</f>
        <v>-88508956.310000002</v>
      </c>
      <c r="AJ1077" s="199">
        <f>IFERROR(VLOOKUP('SAP Data'!$C1077,'2021 Balance Sheet'!$B$7:$O$1335,'2021 Balance Sheet'!K$2, FALSE),0)</f>
        <v>-87466097.120000005</v>
      </c>
      <c r="AK1077" s="199">
        <f>IFERROR(VLOOKUP('SAP Data'!$C1077,'2021 Balance Sheet'!$B$7:$O$1335,'2021 Balance Sheet'!L$2, FALSE),0)</f>
        <v>-91915890.629999995</v>
      </c>
      <c r="AL1077" s="199">
        <f>IFERROR(VLOOKUP('SAP Data'!$C1077,'2021 Balance Sheet'!$B$7:$O$1335,'2021 Balance Sheet'!M$2, FALSE),0)</f>
        <v>-123761091.41</v>
      </c>
      <c r="AM1077" s="199">
        <f>IFERROR(VLOOKUP('SAP Data'!$C1077,'2021 Balance Sheet'!$B$7:$O$1335,'2021 Balance Sheet'!N$2, FALSE),0)</f>
        <v>-142189305.28</v>
      </c>
      <c r="AN1077" s="199">
        <f>IFERROR(VLOOKUP('SAP Data'!$C1077,'2021 Balance Sheet'!$B$7:$O$1335,'2021 Balance Sheet'!O$2, FALSE),0)</f>
        <v>-131858430.31</v>
      </c>
      <c r="AO1077" s="295">
        <f t="shared" si="36"/>
        <v>-94642235.790000007</v>
      </c>
      <c r="AP1077" s="120"/>
      <c r="AQ1077" s="120"/>
      <c r="AR1077" s="120"/>
      <c r="AS1077" s="120"/>
      <c r="AT1077" s="120"/>
      <c r="AU1077" s="120"/>
      <c r="AV1077" s="120"/>
      <c r="AW1077" s="120"/>
      <c r="AX1077" s="120"/>
      <c r="AY1077" s="120"/>
      <c r="AZ1077" s="120"/>
      <c r="BA1077" s="120"/>
      <c r="BB1077" s="120"/>
      <c r="BC1077" s="120"/>
      <c r="BD1077" s="120"/>
      <c r="BE1077" s="120"/>
      <c r="BF1077" s="120"/>
      <c r="BG1077" s="120"/>
      <c r="BH1077" s="120"/>
      <c r="BI1077" s="120"/>
      <c r="BJ1077" s="120"/>
      <c r="BK1077" s="120"/>
      <c r="BL1077" s="120"/>
      <c r="BM1077" s="120"/>
      <c r="BN1077" s="120"/>
      <c r="BO1077" s="120"/>
      <c r="BP1077" s="120"/>
      <c r="BQ1077" s="120"/>
      <c r="BR1077" s="120"/>
      <c r="BS1077" s="120"/>
      <c r="BT1077" s="120"/>
      <c r="BU1077" s="120"/>
      <c r="BV1077" s="120"/>
      <c r="BW1077" s="120"/>
    </row>
    <row r="1078" spans="1:75" ht="15.75" thickBot="1" x14ac:dyDescent="0.3">
      <c r="A1078" s="26" t="str">
        <f t="shared" si="37"/>
        <v>232000</v>
      </c>
      <c r="B1078" s="149" t="s">
        <v>1036</v>
      </c>
      <c r="C1078" s="153" t="s">
        <v>2132</v>
      </c>
      <c r="D1078" s="125" t="s">
        <v>4</v>
      </c>
      <c r="E1078" s="139">
        <v>-12449676.439999999</v>
      </c>
      <c r="F1078" s="139">
        <v>-15311607.93</v>
      </c>
      <c r="G1078" s="139">
        <v>-15602412.039999999</v>
      </c>
      <c r="H1078" s="139">
        <v>-15634926.9</v>
      </c>
      <c r="I1078" s="139">
        <v>-18616516.390000001</v>
      </c>
      <c r="J1078" s="139">
        <v>-22473769.77</v>
      </c>
      <c r="K1078" s="139">
        <v>-14669312.720000001</v>
      </c>
      <c r="L1078" s="139">
        <v>-14693596.189999999</v>
      </c>
      <c r="M1078" s="139">
        <v>-16757125.310000001</v>
      </c>
      <c r="N1078" s="139">
        <v>-18053162.43</v>
      </c>
      <c r="O1078" s="139">
        <v>-21317194.809999999</v>
      </c>
      <c r="P1078" s="139">
        <v>-13805651.210000001</v>
      </c>
      <c r="Q1078" s="199">
        <v>-15856389.66</v>
      </c>
      <c r="R1078" s="199">
        <v>-14509937.630000001</v>
      </c>
      <c r="S1078" s="199">
        <v>-19743482.710000001</v>
      </c>
      <c r="T1078" s="199">
        <v>-23730790.57</v>
      </c>
      <c r="U1078" s="199">
        <v>-23782059.68</v>
      </c>
      <c r="V1078" s="199">
        <v>-19442607.23</v>
      </c>
      <c r="W1078" s="199">
        <v>-14549596.800000001</v>
      </c>
      <c r="X1078" s="199">
        <v>-18613276.920000002</v>
      </c>
      <c r="Y1078" s="199">
        <v>-14922192.09</v>
      </c>
      <c r="Z1078" s="199">
        <v>-14914727.65</v>
      </c>
      <c r="AA1078" s="199">
        <v>-14643782.99</v>
      </c>
      <c r="AB1078" s="199">
        <v>-14885089.199999999</v>
      </c>
      <c r="AC1078" s="199">
        <f>IFERROR(VLOOKUP('SAP Data'!$C1078,'2021 Balance Sheet'!$B$7:$O$1335,'2021 Balance Sheet'!D$2, FALSE),0)</f>
        <v>-11769753.17</v>
      </c>
      <c r="AD1078" s="199">
        <f>IFERROR(VLOOKUP('SAP Data'!$C1078,'2021 Balance Sheet'!$B$7:$O$1335,'2021 Balance Sheet'!E$2, FALSE),0)</f>
        <v>-8746646.2300000004</v>
      </c>
      <c r="AE1078" s="199">
        <f>IFERROR(VLOOKUP('SAP Data'!$C1078,'2021 Balance Sheet'!$B$7:$O$1335,'2021 Balance Sheet'!F$2, FALSE),0)</f>
        <v>-10935094.76</v>
      </c>
      <c r="AF1078" s="199">
        <f>IFERROR(VLOOKUP('SAP Data'!$C1078,'2021 Balance Sheet'!$B$7:$O$1335,'2021 Balance Sheet'!G$2, FALSE),0)</f>
        <v>-11619328.449999999</v>
      </c>
      <c r="AG1078" s="199">
        <f>IFERROR(VLOOKUP('SAP Data'!$C1078,'2021 Balance Sheet'!$B$7:$O$1335,'2021 Balance Sheet'!H$2, FALSE),0)</f>
        <v>-16871105.460000001</v>
      </c>
      <c r="AH1078" s="199">
        <f>IFERROR(VLOOKUP('SAP Data'!$C1078,'2021 Balance Sheet'!$B$7:$O$1335,'2021 Balance Sheet'!I$2, FALSE),0)</f>
        <v>-20463387.890000001</v>
      </c>
      <c r="AI1078" s="199">
        <f>IFERROR(VLOOKUP('SAP Data'!$C1078,'2021 Balance Sheet'!$B$7:$O$1335,'2021 Balance Sheet'!J$2, FALSE),0)</f>
        <v>-15376049.550000001</v>
      </c>
      <c r="AJ1078" s="199">
        <f>IFERROR(VLOOKUP('SAP Data'!$C1078,'2021 Balance Sheet'!$B$7:$O$1335,'2021 Balance Sheet'!K$2, FALSE),0)</f>
        <v>-22441555.190000001</v>
      </c>
      <c r="AK1078" s="199">
        <f>IFERROR(VLOOKUP('SAP Data'!$C1078,'2021 Balance Sheet'!$B$7:$O$1335,'2021 Balance Sheet'!L$2, FALSE),0)</f>
        <v>-22846636.190000001</v>
      </c>
      <c r="AL1078" s="199">
        <f>IFERROR(VLOOKUP('SAP Data'!$C1078,'2021 Balance Sheet'!$B$7:$O$1335,'2021 Balance Sheet'!M$2, FALSE),0)</f>
        <v>-27520750.059999999</v>
      </c>
      <c r="AM1078" s="199">
        <f>IFERROR(VLOOKUP('SAP Data'!$C1078,'2021 Balance Sheet'!$B$7:$O$1335,'2021 Balance Sheet'!N$2, FALSE),0)</f>
        <v>-16762722.32</v>
      </c>
      <c r="AN1078" s="199">
        <f>IFERROR(VLOOKUP('SAP Data'!$C1078,'2021 Balance Sheet'!$B$7:$O$1335,'2021 Balance Sheet'!O$2, FALSE),0)</f>
        <v>-29074005.98</v>
      </c>
      <c r="AO1078" s="198">
        <f t="shared" si="36"/>
        <v>-14885089.199999999</v>
      </c>
    </row>
    <row r="1079" spans="1:75" ht="15.75" thickBot="1" x14ac:dyDescent="0.3">
      <c r="A1079" s="26" t="str">
        <f t="shared" si="37"/>
        <v>232001</v>
      </c>
      <c r="B1079" s="149" t="s">
        <v>1037</v>
      </c>
      <c r="C1079" s="153" t="s">
        <v>2133</v>
      </c>
      <c r="D1079" s="125" t="s">
        <v>4</v>
      </c>
      <c r="E1079" s="140">
        <v>-39932656.909999996</v>
      </c>
      <c r="F1079" s="140">
        <v>-9373632.0099999998</v>
      </c>
      <c r="G1079" s="140">
        <v>-8697415.3800000008</v>
      </c>
      <c r="H1079" s="140">
        <v>-36374206.310000002</v>
      </c>
      <c r="I1079" s="140">
        <v>-23380305.149999999</v>
      </c>
      <c r="J1079" s="140">
        <v>-8011817.2800000003</v>
      </c>
      <c r="K1079" s="140">
        <v>-14387527.59</v>
      </c>
      <c r="L1079" s="140">
        <v>-16012407.75</v>
      </c>
      <c r="M1079" s="140">
        <v>-14790939.609999999</v>
      </c>
      <c r="N1079" s="140">
        <v>-11508088.99</v>
      </c>
      <c r="O1079" s="140">
        <v>-20013177.260000002</v>
      </c>
      <c r="P1079" s="140">
        <v>-15753941.220000001</v>
      </c>
      <c r="Q1079" s="199">
        <v>-91983747.75</v>
      </c>
      <c r="R1079" s="199">
        <v>-12561695.039999999</v>
      </c>
      <c r="S1079" s="199">
        <v>-10256222.699999999</v>
      </c>
      <c r="T1079" s="199">
        <v>-5898252.6299999999</v>
      </c>
      <c r="U1079" s="199">
        <v>-24977524.649999999</v>
      </c>
      <c r="V1079" s="199">
        <v>-9652164.5099999998</v>
      </c>
      <c r="W1079" s="199">
        <v>-11023435.210000001</v>
      </c>
      <c r="X1079" s="199">
        <v>-9016463.6199999992</v>
      </c>
      <c r="Y1079" s="199">
        <v>-6738439.8799999999</v>
      </c>
      <c r="Z1079" s="199">
        <v>-8589290.9100000001</v>
      </c>
      <c r="AA1079" s="199">
        <v>-20536782.870000001</v>
      </c>
      <c r="AB1079" s="199">
        <v>-4697401.5999999996</v>
      </c>
      <c r="AC1079" s="199">
        <f>IFERROR(VLOOKUP('SAP Data'!$C1079,'2021 Balance Sheet'!$B$7:$O$1335,'2021 Balance Sheet'!D$2, FALSE),0)</f>
        <v>-9298267.7400000002</v>
      </c>
      <c r="AD1079" s="199">
        <f>IFERROR(VLOOKUP('SAP Data'!$C1079,'2021 Balance Sheet'!$B$7:$O$1335,'2021 Balance Sheet'!E$2, FALSE),0)</f>
        <v>-6926717.54</v>
      </c>
      <c r="AE1079" s="199">
        <f>IFERROR(VLOOKUP('SAP Data'!$C1079,'2021 Balance Sheet'!$B$7:$O$1335,'2021 Balance Sheet'!F$2, FALSE),0)</f>
        <v>-6322467.1299999999</v>
      </c>
      <c r="AF1079" s="199">
        <f>IFERROR(VLOOKUP('SAP Data'!$C1079,'2021 Balance Sheet'!$B$7:$O$1335,'2021 Balance Sheet'!G$2, FALSE),0)</f>
        <v>-5496940.3099999996</v>
      </c>
      <c r="AG1079" s="199">
        <f>IFERROR(VLOOKUP('SAP Data'!$C1079,'2021 Balance Sheet'!$B$7:$O$1335,'2021 Balance Sheet'!H$2, FALSE),0)</f>
        <v>-20017302.27</v>
      </c>
      <c r="AH1079" s="199">
        <f>IFERROR(VLOOKUP('SAP Data'!$C1079,'2021 Balance Sheet'!$B$7:$O$1335,'2021 Balance Sheet'!I$2, FALSE),0)</f>
        <v>-16728180.369999999</v>
      </c>
      <c r="AI1079" s="199">
        <f>IFERROR(VLOOKUP('SAP Data'!$C1079,'2021 Balance Sheet'!$B$7:$O$1335,'2021 Balance Sheet'!J$2, FALSE),0)</f>
        <v>-22153637.02</v>
      </c>
      <c r="AJ1079" s="199">
        <f>IFERROR(VLOOKUP('SAP Data'!$C1079,'2021 Balance Sheet'!$B$7:$O$1335,'2021 Balance Sheet'!K$2, FALSE),0)</f>
        <v>-8224323.4199999999</v>
      </c>
      <c r="AK1079" s="199">
        <f>IFERROR(VLOOKUP('SAP Data'!$C1079,'2021 Balance Sheet'!$B$7:$O$1335,'2021 Balance Sheet'!L$2, FALSE),0)</f>
        <v>-8832672.4399999995</v>
      </c>
      <c r="AL1079" s="199">
        <f>IFERROR(VLOOKUP('SAP Data'!$C1079,'2021 Balance Sheet'!$B$7:$O$1335,'2021 Balance Sheet'!M$2, FALSE),0)</f>
        <v>-12973597.83</v>
      </c>
      <c r="AM1079" s="199">
        <f>IFERROR(VLOOKUP('SAP Data'!$C1079,'2021 Balance Sheet'!$B$7:$O$1335,'2021 Balance Sheet'!N$2, FALSE),0)</f>
        <v>-19934937.399999999</v>
      </c>
      <c r="AN1079" s="199">
        <f>IFERROR(VLOOKUP('SAP Data'!$C1079,'2021 Balance Sheet'!$B$7:$O$1335,'2021 Balance Sheet'!O$2, FALSE),0)</f>
        <v>-4324257.34</v>
      </c>
      <c r="AO1079" s="198">
        <f t="shared" si="36"/>
        <v>-4697401.5999999996</v>
      </c>
    </row>
    <row r="1080" spans="1:75" ht="15.75" thickBot="1" x14ac:dyDescent="0.3">
      <c r="A1080" s="26" t="str">
        <f t="shared" si="37"/>
        <v>232010</v>
      </c>
      <c r="B1080" s="149" t="s">
        <v>1038</v>
      </c>
      <c r="C1080" s="153" t="s">
        <v>2134</v>
      </c>
      <c r="D1080" s="125" t="s">
        <v>4</v>
      </c>
      <c r="E1080" s="139">
        <v>0</v>
      </c>
      <c r="F1080" s="139">
        <v>0</v>
      </c>
      <c r="G1080" s="139">
        <v>0</v>
      </c>
      <c r="H1080" s="139">
        <v>0</v>
      </c>
      <c r="I1080" s="139">
        <v>0</v>
      </c>
      <c r="J1080" s="139">
        <v>0</v>
      </c>
      <c r="K1080" s="139">
        <v>0</v>
      </c>
      <c r="L1080" s="139">
        <v>0</v>
      </c>
      <c r="M1080" s="139">
        <v>0</v>
      </c>
      <c r="N1080" s="139">
        <v>0</v>
      </c>
      <c r="O1080" s="139">
        <v>0</v>
      </c>
      <c r="P1080" s="139">
        <v>0</v>
      </c>
      <c r="Q1080" s="199">
        <v>0</v>
      </c>
      <c r="R1080" s="199">
        <v>0</v>
      </c>
      <c r="S1080" s="199">
        <v>0</v>
      </c>
      <c r="T1080" s="199">
        <v>0</v>
      </c>
      <c r="U1080" s="199">
        <v>0</v>
      </c>
      <c r="V1080" s="199">
        <v>0</v>
      </c>
      <c r="W1080" s="199">
        <v>0</v>
      </c>
      <c r="X1080" s="199">
        <v>0</v>
      </c>
      <c r="Y1080" s="199">
        <v>0</v>
      </c>
      <c r="Z1080" s="199">
        <v>0</v>
      </c>
      <c r="AA1080" s="199">
        <v>0</v>
      </c>
      <c r="AB1080" s="199">
        <v>0</v>
      </c>
      <c r="AC1080" s="199">
        <f>IFERROR(VLOOKUP('SAP Data'!$C1080,'2021 Balance Sheet'!$B$7:$O$1335,'2021 Balance Sheet'!D$2, FALSE),0)</f>
        <v>0</v>
      </c>
      <c r="AD1080" s="199">
        <f>IFERROR(VLOOKUP('SAP Data'!$C1080,'2021 Balance Sheet'!$B$7:$O$1335,'2021 Balance Sheet'!E$2, FALSE),0)</f>
        <v>0</v>
      </c>
      <c r="AE1080" s="199">
        <f>IFERROR(VLOOKUP('SAP Data'!$C1080,'2021 Balance Sheet'!$B$7:$O$1335,'2021 Balance Sheet'!F$2, FALSE),0)</f>
        <v>0</v>
      </c>
      <c r="AF1080" s="199">
        <f>IFERROR(VLOOKUP('SAP Data'!$C1080,'2021 Balance Sheet'!$B$7:$O$1335,'2021 Balance Sheet'!G$2, FALSE),0)</f>
        <v>0</v>
      </c>
      <c r="AG1080" s="199">
        <f>IFERROR(VLOOKUP('SAP Data'!$C1080,'2021 Balance Sheet'!$B$7:$O$1335,'2021 Balance Sheet'!H$2, FALSE),0)</f>
        <v>0</v>
      </c>
      <c r="AH1080" s="199">
        <f>IFERROR(VLOOKUP('SAP Data'!$C1080,'2021 Balance Sheet'!$B$7:$O$1335,'2021 Balance Sheet'!I$2, FALSE),0)</f>
        <v>0</v>
      </c>
      <c r="AI1080" s="199">
        <f>IFERROR(VLOOKUP('SAP Data'!$C1080,'2021 Balance Sheet'!$B$7:$O$1335,'2021 Balance Sheet'!J$2, FALSE),0)</f>
        <v>0</v>
      </c>
      <c r="AJ1080" s="199">
        <f>IFERROR(VLOOKUP('SAP Data'!$C1080,'2021 Balance Sheet'!$B$7:$O$1335,'2021 Balance Sheet'!K$2, FALSE),0)</f>
        <v>0</v>
      </c>
      <c r="AK1080" s="199">
        <f>IFERROR(VLOOKUP('SAP Data'!$C1080,'2021 Balance Sheet'!$B$7:$O$1335,'2021 Balance Sheet'!L$2, FALSE),0)</f>
        <v>0</v>
      </c>
      <c r="AL1080" s="199">
        <f>IFERROR(VLOOKUP('SAP Data'!$C1080,'2021 Balance Sheet'!$B$7:$O$1335,'2021 Balance Sheet'!M$2, FALSE),0)</f>
        <v>0</v>
      </c>
      <c r="AM1080" s="199">
        <f>IFERROR(VLOOKUP('SAP Data'!$C1080,'2021 Balance Sheet'!$B$7:$O$1335,'2021 Balance Sheet'!N$2, FALSE),0)</f>
        <v>0</v>
      </c>
      <c r="AN1080" s="199">
        <f>IFERROR(VLOOKUP('SAP Data'!$C1080,'2021 Balance Sheet'!$B$7:$O$1335,'2021 Balance Sheet'!O$2, FALSE),0)</f>
        <v>0</v>
      </c>
      <c r="AO1080" s="198">
        <f t="shared" si="36"/>
        <v>0</v>
      </c>
    </row>
    <row r="1081" spans="1:75" ht="15.75" thickBot="1" x14ac:dyDescent="0.3">
      <c r="A1081" s="26" t="str">
        <f t="shared" si="37"/>
        <v>232011</v>
      </c>
      <c r="B1081" s="149" t="s">
        <v>3507</v>
      </c>
      <c r="C1081" s="153" t="s">
        <v>3508</v>
      </c>
      <c r="D1081" s="125"/>
      <c r="E1081" s="139"/>
      <c r="F1081" s="139"/>
      <c r="G1081" s="139"/>
      <c r="H1081" s="139"/>
      <c r="I1081" s="139"/>
      <c r="J1081" s="139"/>
      <c r="K1081" s="139"/>
      <c r="L1081" s="139"/>
      <c r="M1081" s="139"/>
      <c r="N1081" s="139"/>
      <c r="O1081" s="139"/>
      <c r="P1081" s="139"/>
      <c r="Q1081" s="199">
        <v>0</v>
      </c>
      <c r="R1081" s="199">
        <v>0</v>
      </c>
      <c r="S1081" s="199">
        <v>0</v>
      </c>
      <c r="T1081" s="199">
        <v>0</v>
      </c>
      <c r="U1081" s="199">
        <v>0</v>
      </c>
      <c r="V1081" s="199">
        <v>0</v>
      </c>
      <c r="W1081" s="199">
        <v>0</v>
      </c>
      <c r="X1081" s="199">
        <v>0</v>
      </c>
      <c r="Y1081" s="199">
        <v>0</v>
      </c>
      <c r="Z1081" s="199">
        <v>0</v>
      </c>
      <c r="AA1081" s="199">
        <v>0</v>
      </c>
      <c r="AB1081" s="199">
        <v>0</v>
      </c>
      <c r="AC1081" s="199">
        <f>IFERROR(VLOOKUP('SAP Data'!$C1081,'2021 Balance Sheet'!$B$7:$O$1335,'2021 Balance Sheet'!D$2, FALSE),0)</f>
        <v>0</v>
      </c>
      <c r="AD1081" s="199">
        <f>IFERROR(VLOOKUP('SAP Data'!$C1081,'2021 Balance Sheet'!$B$7:$O$1335,'2021 Balance Sheet'!E$2, FALSE),0)</f>
        <v>0</v>
      </c>
      <c r="AE1081" s="199">
        <f>IFERROR(VLOOKUP('SAP Data'!$C1081,'2021 Balance Sheet'!$B$7:$O$1335,'2021 Balance Sheet'!F$2, FALSE),0)</f>
        <v>0</v>
      </c>
      <c r="AF1081" s="199">
        <f>IFERROR(VLOOKUP('SAP Data'!$C1081,'2021 Balance Sheet'!$B$7:$O$1335,'2021 Balance Sheet'!G$2, FALSE),0)</f>
        <v>0</v>
      </c>
      <c r="AG1081" s="199">
        <f>IFERROR(VLOOKUP('SAP Data'!$C1081,'2021 Balance Sheet'!$B$7:$O$1335,'2021 Balance Sheet'!H$2, FALSE),0)</f>
        <v>0</v>
      </c>
      <c r="AH1081" s="199">
        <f>IFERROR(VLOOKUP('SAP Data'!$C1081,'2021 Balance Sheet'!$B$7:$O$1335,'2021 Balance Sheet'!I$2, FALSE),0)</f>
        <v>0</v>
      </c>
      <c r="AI1081" s="199">
        <f>IFERROR(VLOOKUP('SAP Data'!$C1081,'2021 Balance Sheet'!$B$7:$O$1335,'2021 Balance Sheet'!J$2, FALSE),0)</f>
        <v>0</v>
      </c>
      <c r="AJ1081" s="199">
        <f>IFERROR(VLOOKUP('SAP Data'!$C1081,'2021 Balance Sheet'!$B$7:$O$1335,'2021 Balance Sheet'!K$2, FALSE),0)</f>
        <v>0</v>
      </c>
      <c r="AK1081" s="199">
        <f>IFERROR(VLOOKUP('SAP Data'!$C1081,'2021 Balance Sheet'!$B$7:$O$1335,'2021 Balance Sheet'!L$2, FALSE),0)</f>
        <v>0</v>
      </c>
      <c r="AL1081" s="199">
        <f>IFERROR(VLOOKUP('SAP Data'!$C1081,'2021 Balance Sheet'!$B$7:$O$1335,'2021 Balance Sheet'!M$2, FALSE),0)</f>
        <v>0</v>
      </c>
      <c r="AM1081" s="199">
        <f>IFERROR(VLOOKUP('SAP Data'!$C1081,'2021 Balance Sheet'!$B$7:$O$1335,'2021 Balance Sheet'!N$2, FALSE),0)</f>
        <v>0</v>
      </c>
      <c r="AN1081" s="199">
        <f>IFERROR(VLOOKUP('SAP Data'!$C1081,'2021 Balance Sheet'!$B$7:$O$1335,'2021 Balance Sheet'!O$2, FALSE),0)</f>
        <v>0</v>
      </c>
      <c r="AO1081" s="198">
        <f t="shared" si="36"/>
        <v>0</v>
      </c>
    </row>
    <row r="1082" spans="1:75" ht="15.75" thickBot="1" x14ac:dyDescent="0.3">
      <c r="A1082" s="26" t="str">
        <f t="shared" si="37"/>
        <v>232013</v>
      </c>
      <c r="B1082" s="149" t="s">
        <v>3509</v>
      </c>
      <c r="C1082" s="153" t="s">
        <v>3510</v>
      </c>
      <c r="D1082" s="125"/>
      <c r="E1082" s="139"/>
      <c r="F1082" s="139"/>
      <c r="G1082" s="139"/>
      <c r="H1082" s="139"/>
      <c r="I1082" s="139"/>
      <c r="J1082" s="139"/>
      <c r="K1082" s="139"/>
      <c r="L1082" s="139"/>
      <c r="M1082" s="139"/>
      <c r="N1082" s="139"/>
      <c r="O1082" s="139"/>
      <c r="P1082" s="139"/>
      <c r="Q1082" s="199">
        <v>0</v>
      </c>
      <c r="R1082" s="199">
        <v>0</v>
      </c>
      <c r="S1082" s="199">
        <v>0</v>
      </c>
      <c r="T1082" s="199">
        <v>0</v>
      </c>
      <c r="U1082" s="199">
        <v>0</v>
      </c>
      <c r="V1082" s="199">
        <v>0</v>
      </c>
      <c r="W1082" s="199">
        <v>0</v>
      </c>
      <c r="X1082" s="199">
        <v>0</v>
      </c>
      <c r="Y1082" s="199">
        <v>0</v>
      </c>
      <c r="Z1082" s="199">
        <v>0</v>
      </c>
      <c r="AA1082" s="199">
        <v>0</v>
      </c>
      <c r="AB1082" s="199">
        <v>0</v>
      </c>
      <c r="AC1082" s="199">
        <f>IFERROR(VLOOKUP('SAP Data'!$C1082,'2021 Balance Sheet'!$B$7:$O$1335,'2021 Balance Sheet'!D$2, FALSE),0)</f>
        <v>0</v>
      </c>
      <c r="AD1082" s="199">
        <f>IFERROR(VLOOKUP('SAP Data'!$C1082,'2021 Balance Sheet'!$B$7:$O$1335,'2021 Balance Sheet'!E$2, FALSE),0)</f>
        <v>0</v>
      </c>
      <c r="AE1082" s="199">
        <f>IFERROR(VLOOKUP('SAP Data'!$C1082,'2021 Balance Sheet'!$B$7:$O$1335,'2021 Balance Sheet'!F$2, FALSE),0)</f>
        <v>0</v>
      </c>
      <c r="AF1082" s="199">
        <f>IFERROR(VLOOKUP('SAP Data'!$C1082,'2021 Balance Sheet'!$B$7:$O$1335,'2021 Balance Sheet'!G$2, FALSE),0)</f>
        <v>0</v>
      </c>
      <c r="AG1082" s="199">
        <f>IFERROR(VLOOKUP('SAP Data'!$C1082,'2021 Balance Sheet'!$B$7:$O$1335,'2021 Balance Sheet'!H$2, FALSE),0)</f>
        <v>0</v>
      </c>
      <c r="AH1082" s="199">
        <f>IFERROR(VLOOKUP('SAP Data'!$C1082,'2021 Balance Sheet'!$B$7:$O$1335,'2021 Balance Sheet'!I$2, FALSE),0)</f>
        <v>0</v>
      </c>
      <c r="AI1082" s="199">
        <f>IFERROR(VLOOKUP('SAP Data'!$C1082,'2021 Balance Sheet'!$B$7:$O$1335,'2021 Balance Sheet'!J$2, FALSE),0)</f>
        <v>0</v>
      </c>
      <c r="AJ1082" s="199">
        <f>IFERROR(VLOOKUP('SAP Data'!$C1082,'2021 Balance Sheet'!$B$7:$O$1335,'2021 Balance Sheet'!K$2, FALSE),0)</f>
        <v>0</v>
      </c>
      <c r="AK1082" s="199">
        <f>IFERROR(VLOOKUP('SAP Data'!$C1082,'2021 Balance Sheet'!$B$7:$O$1335,'2021 Balance Sheet'!L$2, FALSE),0)</f>
        <v>0</v>
      </c>
      <c r="AL1082" s="199">
        <f>IFERROR(VLOOKUP('SAP Data'!$C1082,'2021 Balance Sheet'!$B$7:$O$1335,'2021 Balance Sheet'!M$2, FALSE),0)</f>
        <v>0</v>
      </c>
      <c r="AM1082" s="199">
        <f>IFERROR(VLOOKUP('SAP Data'!$C1082,'2021 Balance Sheet'!$B$7:$O$1335,'2021 Balance Sheet'!N$2, FALSE),0)</f>
        <v>0</v>
      </c>
      <c r="AN1082" s="199">
        <f>IFERROR(VLOOKUP('SAP Data'!$C1082,'2021 Balance Sheet'!$B$7:$O$1335,'2021 Balance Sheet'!O$2, FALSE),0)</f>
        <v>0</v>
      </c>
      <c r="AO1082" s="198">
        <f t="shared" si="36"/>
        <v>0</v>
      </c>
    </row>
    <row r="1083" spans="1:75" ht="15.75" thickBot="1" x14ac:dyDescent="0.3">
      <c r="A1083" s="26" t="str">
        <f t="shared" si="37"/>
        <v>232014</v>
      </c>
      <c r="B1083" s="149" t="s">
        <v>1039</v>
      </c>
      <c r="C1083" s="153" t="s">
        <v>2135</v>
      </c>
      <c r="D1083" s="125" t="s">
        <v>4</v>
      </c>
      <c r="E1083" s="140">
        <v>-3940038.09</v>
      </c>
      <c r="F1083" s="140">
        <v>-13166782.84</v>
      </c>
      <c r="G1083" s="140">
        <v>-6565799.4800000004</v>
      </c>
      <c r="H1083" s="140">
        <v>19081924.890000001</v>
      </c>
      <c r="I1083" s="140">
        <v>-5333457.0599999996</v>
      </c>
      <c r="J1083" s="140">
        <v>-6129174.0499999998</v>
      </c>
      <c r="K1083" s="140">
        <v>-6735431.1699999999</v>
      </c>
      <c r="L1083" s="140">
        <v>-5906088.8300000001</v>
      </c>
      <c r="M1083" s="140">
        <v>-5957017.4900000002</v>
      </c>
      <c r="N1083" s="140">
        <v>-6426913.2999999998</v>
      </c>
      <c r="O1083" s="140">
        <v>-8508201.2200000007</v>
      </c>
      <c r="P1083" s="140">
        <v>-5217055.67</v>
      </c>
      <c r="Q1083" s="199">
        <v>67877568.060000002</v>
      </c>
      <c r="R1083" s="199">
        <v>-7772746.6100000003</v>
      </c>
      <c r="S1083" s="199">
        <v>-8671297.8499999996</v>
      </c>
      <c r="T1083" s="199">
        <v>-16128913.57</v>
      </c>
      <c r="U1083" s="199">
        <v>-10415078.300000001</v>
      </c>
      <c r="V1083" s="199">
        <v>-10834226.9</v>
      </c>
      <c r="W1083" s="199">
        <v>-14419982.869999999</v>
      </c>
      <c r="X1083" s="199">
        <v>-15835609.67</v>
      </c>
      <c r="Y1083" s="199">
        <v>-18312457.52</v>
      </c>
      <c r="Z1083" s="199">
        <v>-8826319.0299999993</v>
      </c>
      <c r="AA1083" s="199">
        <v>-7482868</v>
      </c>
      <c r="AB1083" s="199">
        <v>-6963426.1699999999</v>
      </c>
      <c r="AC1083" s="199">
        <f>IFERROR(VLOOKUP('SAP Data'!$C1083,'2021 Balance Sheet'!$B$7:$O$1335,'2021 Balance Sheet'!D$2, FALSE),0)</f>
        <v>-6484336.7000000002</v>
      </c>
      <c r="AD1083" s="199">
        <f>IFERROR(VLOOKUP('SAP Data'!$C1083,'2021 Balance Sheet'!$B$7:$O$1335,'2021 Balance Sheet'!E$2, FALSE),0)</f>
        <v>-6919020.6200000001</v>
      </c>
      <c r="AE1083" s="199">
        <f>IFERROR(VLOOKUP('SAP Data'!$C1083,'2021 Balance Sheet'!$B$7:$O$1335,'2021 Balance Sheet'!F$2, FALSE),0)</f>
        <v>-6555261.5700000003</v>
      </c>
      <c r="AF1083" s="199">
        <f>IFERROR(VLOOKUP('SAP Data'!$C1083,'2021 Balance Sheet'!$B$7:$O$1335,'2021 Balance Sheet'!G$2, FALSE),0)</f>
        <v>-10860290.09</v>
      </c>
      <c r="AG1083" s="199">
        <f>IFERROR(VLOOKUP('SAP Data'!$C1083,'2021 Balance Sheet'!$B$7:$O$1335,'2021 Balance Sheet'!H$2, FALSE),0)</f>
        <v>-10197117.91</v>
      </c>
      <c r="AH1083" s="199">
        <f>IFERROR(VLOOKUP('SAP Data'!$C1083,'2021 Balance Sheet'!$B$7:$O$1335,'2021 Balance Sheet'!I$2, FALSE),0)</f>
        <v>-8143479.2400000002</v>
      </c>
      <c r="AI1083" s="199">
        <f>IFERROR(VLOOKUP('SAP Data'!$C1083,'2021 Balance Sheet'!$B$7:$O$1335,'2021 Balance Sheet'!J$2, FALSE),0)</f>
        <v>122652.82</v>
      </c>
      <c r="AJ1083" s="199">
        <f>IFERROR(VLOOKUP('SAP Data'!$C1083,'2021 Balance Sheet'!$B$7:$O$1335,'2021 Balance Sheet'!K$2, FALSE),0)</f>
        <v>-6886318.0700000003</v>
      </c>
      <c r="AK1083" s="199">
        <f>IFERROR(VLOOKUP('SAP Data'!$C1083,'2021 Balance Sheet'!$B$7:$O$1335,'2021 Balance Sheet'!L$2, FALSE),0)</f>
        <v>-6552042.2699999996</v>
      </c>
      <c r="AL1083" s="199">
        <f>IFERROR(VLOOKUP('SAP Data'!$C1083,'2021 Balance Sheet'!$B$7:$O$1335,'2021 Balance Sheet'!M$2, FALSE),0)</f>
        <v>-7131106.6699999999</v>
      </c>
      <c r="AM1083" s="199">
        <f>IFERROR(VLOOKUP('SAP Data'!$C1083,'2021 Balance Sheet'!$B$7:$O$1335,'2021 Balance Sheet'!N$2, FALSE),0)</f>
        <v>-11379034.869999999</v>
      </c>
      <c r="AN1083" s="199">
        <f>IFERROR(VLOOKUP('SAP Data'!$C1083,'2021 Balance Sheet'!$B$7:$O$1335,'2021 Balance Sheet'!O$2, FALSE),0)</f>
        <v>-7020726.2800000003</v>
      </c>
      <c r="AO1083" s="198">
        <f t="shared" si="36"/>
        <v>-6963426.1699999999</v>
      </c>
    </row>
    <row r="1084" spans="1:75" ht="15.75" thickBot="1" x14ac:dyDescent="0.3">
      <c r="A1084" s="26" t="str">
        <f t="shared" si="37"/>
        <v>232017</v>
      </c>
      <c r="B1084" s="149" t="s">
        <v>2136</v>
      </c>
      <c r="C1084" s="153" t="s">
        <v>2137</v>
      </c>
      <c r="D1084" s="125" t="s">
        <v>4</v>
      </c>
      <c r="E1084" s="139">
        <v>0</v>
      </c>
      <c r="F1084" s="139">
        <v>0</v>
      </c>
      <c r="G1084" s="139">
        <v>0</v>
      </c>
      <c r="H1084" s="139">
        <v>0</v>
      </c>
      <c r="I1084" s="139">
        <v>0</v>
      </c>
      <c r="J1084" s="139">
        <v>0</v>
      </c>
      <c r="K1084" s="139">
        <v>0</v>
      </c>
      <c r="L1084" s="139">
        <v>0</v>
      </c>
      <c r="M1084" s="139">
        <v>0</v>
      </c>
      <c r="N1084" s="139">
        <v>0</v>
      </c>
      <c r="O1084" s="139">
        <v>0</v>
      </c>
      <c r="P1084" s="139">
        <v>0</v>
      </c>
      <c r="Q1084" s="199">
        <v>0</v>
      </c>
      <c r="R1084" s="199">
        <v>0</v>
      </c>
      <c r="S1084" s="199">
        <v>0</v>
      </c>
      <c r="T1084" s="199">
        <v>0</v>
      </c>
      <c r="U1084" s="199">
        <v>0</v>
      </c>
      <c r="V1084" s="199">
        <v>0</v>
      </c>
      <c r="W1084" s="199">
        <v>0</v>
      </c>
      <c r="X1084" s="199">
        <v>0</v>
      </c>
      <c r="Y1084" s="199">
        <v>0</v>
      </c>
      <c r="Z1084" s="199">
        <v>0</v>
      </c>
      <c r="AA1084" s="199">
        <v>0</v>
      </c>
      <c r="AB1084" s="199">
        <v>0</v>
      </c>
      <c r="AC1084" s="199">
        <f>IFERROR(VLOOKUP('SAP Data'!$C1084,'2021 Balance Sheet'!$B$7:$O$1335,'2021 Balance Sheet'!D$2, FALSE),0)</f>
        <v>0</v>
      </c>
      <c r="AD1084" s="199">
        <f>IFERROR(VLOOKUP('SAP Data'!$C1084,'2021 Balance Sheet'!$B$7:$O$1335,'2021 Balance Sheet'!E$2, FALSE),0)</f>
        <v>0</v>
      </c>
      <c r="AE1084" s="199">
        <f>IFERROR(VLOOKUP('SAP Data'!$C1084,'2021 Balance Sheet'!$B$7:$O$1335,'2021 Balance Sheet'!F$2, FALSE),0)</f>
        <v>0</v>
      </c>
      <c r="AF1084" s="199">
        <f>IFERROR(VLOOKUP('SAP Data'!$C1084,'2021 Balance Sheet'!$B$7:$O$1335,'2021 Balance Sheet'!G$2, FALSE),0)</f>
        <v>0</v>
      </c>
      <c r="AG1084" s="199">
        <f>IFERROR(VLOOKUP('SAP Data'!$C1084,'2021 Balance Sheet'!$B$7:$O$1335,'2021 Balance Sheet'!H$2, FALSE),0)</f>
        <v>0</v>
      </c>
      <c r="AH1084" s="199">
        <f>IFERROR(VLOOKUP('SAP Data'!$C1084,'2021 Balance Sheet'!$B$7:$O$1335,'2021 Balance Sheet'!I$2, FALSE),0)</f>
        <v>0</v>
      </c>
      <c r="AI1084" s="199">
        <f>IFERROR(VLOOKUP('SAP Data'!$C1084,'2021 Balance Sheet'!$B$7:$O$1335,'2021 Balance Sheet'!J$2, FALSE),0)</f>
        <v>0</v>
      </c>
      <c r="AJ1084" s="199">
        <f>IFERROR(VLOOKUP('SAP Data'!$C1084,'2021 Balance Sheet'!$B$7:$O$1335,'2021 Balance Sheet'!K$2, FALSE),0)</f>
        <v>0</v>
      </c>
      <c r="AK1084" s="199">
        <f>IFERROR(VLOOKUP('SAP Data'!$C1084,'2021 Balance Sheet'!$B$7:$O$1335,'2021 Balance Sheet'!L$2, FALSE),0)</f>
        <v>0</v>
      </c>
      <c r="AL1084" s="199">
        <f>IFERROR(VLOOKUP('SAP Data'!$C1084,'2021 Balance Sheet'!$B$7:$O$1335,'2021 Balance Sheet'!M$2, FALSE),0)</f>
        <v>0</v>
      </c>
      <c r="AM1084" s="199">
        <f>IFERROR(VLOOKUP('SAP Data'!$C1084,'2021 Balance Sheet'!$B$7:$O$1335,'2021 Balance Sheet'!N$2, FALSE),0)</f>
        <v>0</v>
      </c>
      <c r="AN1084" s="199">
        <f>IFERROR(VLOOKUP('SAP Data'!$C1084,'2021 Balance Sheet'!$B$7:$O$1335,'2021 Balance Sheet'!O$2, FALSE),0)</f>
        <v>0</v>
      </c>
      <c r="AO1084" s="198">
        <f t="shared" si="36"/>
        <v>0</v>
      </c>
    </row>
    <row r="1085" spans="1:75" ht="15.75" thickBot="1" x14ac:dyDescent="0.3">
      <c r="A1085" s="26" t="str">
        <f t="shared" si="37"/>
        <v>232021</v>
      </c>
      <c r="B1085" s="149" t="s">
        <v>1040</v>
      </c>
      <c r="C1085" s="153" t="s">
        <v>2138</v>
      </c>
      <c r="D1085" s="125" t="s">
        <v>4</v>
      </c>
      <c r="E1085" s="140">
        <v>-2034682.83</v>
      </c>
      <c r="F1085" s="140">
        <v>-5230894.63</v>
      </c>
      <c r="G1085" s="140">
        <v>-2275833.33</v>
      </c>
      <c r="H1085" s="140">
        <v>-2588748.46</v>
      </c>
      <c r="I1085" s="140">
        <v>-3138585.8</v>
      </c>
      <c r="J1085" s="140">
        <v>-1387368.45</v>
      </c>
      <c r="K1085" s="140">
        <v>-1874618.73</v>
      </c>
      <c r="L1085" s="140">
        <v>-2197643.5</v>
      </c>
      <c r="M1085" s="140">
        <v>-2493474.9700000002</v>
      </c>
      <c r="N1085" s="140">
        <v>-3081481.22</v>
      </c>
      <c r="O1085" s="140">
        <v>-3345454.64</v>
      </c>
      <c r="P1085" s="140">
        <v>-1750703.81</v>
      </c>
      <c r="Q1085" s="199">
        <v>-2329655.56</v>
      </c>
      <c r="R1085" s="199">
        <v>-5933609.1399999997</v>
      </c>
      <c r="S1085" s="199">
        <v>-2844282.26</v>
      </c>
      <c r="T1085" s="199">
        <v>-3216523.27</v>
      </c>
      <c r="U1085" s="199">
        <v>-1481249.27</v>
      </c>
      <c r="V1085" s="199">
        <v>-1833055.02</v>
      </c>
      <c r="W1085" s="199">
        <v>-2425047.4500000002</v>
      </c>
      <c r="X1085" s="199">
        <v>-2739052.52</v>
      </c>
      <c r="Y1085" s="199">
        <v>-3319095.35</v>
      </c>
      <c r="Z1085" s="199">
        <v>-3664856.86</v>
      </c>
      <c r="AA1085" s="199">
        <v>-1726214.85</v>
      </c>
      <c r="AB1085" s="199">
        <v>-2164686.5</v>
      </c>
      <c r="AC1085" s="199">
        <f>IFERROR(VLOOKUP('SAP Data'!$C1085,'2021 Balance Sheet'!$B$7:$O$1335,'2021 Balance Sheet'!D$2, FALSE),0)</f>
        <v>-2435409.77</v>
      </c>
      <c r="AD1085" s="199">
        <f>IFERROR(VLOOKUP('SAP Data'!$C1085,'2021 Balance Sheet'!$B$7:$O$1335,'2021 Balance Sheet'!E$2, FALSE),0)</f>
        <v>-5799482.5199999996</v>
      </c>
      <c r="AE1085" s="199">
        <f>IFERROR(VLOOKUP('SAP Data'!$C1085,'2021 Balance Sheet'!$B$7:$O$1335,'2021 Balance Sheet'!F$2, FALSE),0)</f>
        <v>-3075185.23</v>
      </c>
      <c r="AF1085" s="199">
        <f>IFERROR(VLOOKUP('SAP Data'!$C1085,'2021 Balance Sheet'!$B$7:$O$1335,'2021 Balance Sheet'!G$2, FALSE),0)</f>
        <v>-3450470.97</v>
      </c>
      <c r="AG1085" s="199">
        <f>IFERROR(VLOOKUP('SAP Data'!$C1085,'2021 Balance Sheet'!$B$7:$O$1335,'2021 Balance Sheet'!H$2, FALSE),0)</f>
        <v>-1708666.65</v>
      </c>
      <c r="AH1085" s="199">
        <f>IFERROR(VLOOKUP('SAP Data'!$C1085,'2021 Balance Sheet'!$B$7:$O$1335,'2021 Balance Sheet'!I$2, FALSE),0)</f>
        <v>-2096027.28</v>
      </c>
      <c r="AI1085" s="199">
        <f>IFERROR(VLOOKUP('SAP Data'!$C1085,'2021 Balance Sheet'!$B$7:$O$1335,'2021 Balance Sheet'!J$2, FALSE),0)</f>
        <v>-2516868.2999999998</v>
      </c>
      <c r="AJ1085" s="199">
        <f>IFERROR(VLOOKUP('SAP Data'!$C1085,'2021 Balance Sheet'!$B$7:$O$1335,'2021 Balance Sheet'!K$2, FALSE),0)</f>
        <v>-2961561.51</v>
      </c>
      <c r="AK1085" s="199">
        <f>IFERROR(VLOOKUP('SAP Data'!$C1085,'2021 Balance Sheet'!$B$7:$O$1335,'2021 Balance Sheet'!L$2, FALSE),0)</f>
        <v>-3406538.69</v>
      </c>
      <c r="AL1085" s="199">
        <f>IFERROR(VLOOKUP('SAP Data'!$C1085,'2021 Balance Sheet'!$B$7:$O$1335,'2021 Balance Sheet'!M$2, FALSE),0)</f>
        <v>-1616448.58</v>
      </c>
      <c r="AM1085" s="199">
        <f>IFERROR(VLOOKUP('SAP Data'!$C1085,'2021 Balance Sheet'!$B$7:$O$1335,'2021 Balance Sheet'!N$2, FALSE),0)</f>
        <v>-2045363.87</v>
      </c>
      <c r="AN1085" s="199">
        <f>IFERROR(VLOOKUP('SAP Data'!$C1085,'2021 Balance Sheet'!$B$7:$O$1335,'2021 Balance Sheet'!O$2, FALSE),0)</f>
        <v>-2652950.98</v>
      </c>
      <c r="AO1085" s="198">
        <f t="shared" si="36"/>
        <v>-2164686.5</v>
      </c>
    </row>
    <row r="1086" spans="1:75" ht="15.75" thickBot="1" x14ac:dyDescent="0.3">
      <c r="A1086" s="26" t="str">
        <f t="shared" si="37"/>
        <v>232022</v>
      </c>
      <c r="B1086" s="149" t="s">
        <v>1041</v>
      </c>
      <c r="C1086" s="153" t="s">
        <v>2139</v>
      </c>
      <c r="D1086" s="125" t="s">
        <v>4</v>
      </c>
      <c r="E1086" s="139">
        <v>-1147816.26</v>
      </c>
      <c r="F1086" s="139">
        <v>-1693886.95</v>
      </c>
      <c r="G1086" s="139">
        <v>0</v>
      </c>
      <c r="H1086" s="139">
        <v>-3017.28</v>
      </c>
      <c r="I1086" s="139">
        <v>0</v>
      </c>
      <c r="J1086" s="139">
        <v>-1159634.8799999999</v>
      </c>
      <c r="K1086" s="139">
        <v>-1137038.79</v>
      </c>
      <c r="L1086" s="139">
        <v>0</v>
      </c>
      <c r="M1086" s="139">
        <v>2141.5700000000002</v>
      </c>
      <c r="N1086" s="139">
        <v>0</v>
      </c>
      <c r="O1086" s="139">
        <v>0</v>
      </c>
      <c r="P1086" s="139">
        <v>-1180537.78</v>
      </c>
      <c r="Q1086" s="199">
        <v>-8737.7199999999993</v>
      </c>
      <c r="R1086" s="199">
        <v>0</v>
      </c>
      <c r="S1086" s="199">
        <v>0</v>
      </c>
      <c r="T1086" s="199">
        <v>0</v>
      </c>
      <c r="U1086" s="199">
        <v>-1171676.52</v>
      </c>
      <c r="V1086" s="199">
        <v>-1159898.7</v>
      </c>
      <c r="W1086" s="199">
        <v>0</v>
      </c>
      <c r="X1086" s="199">
        <v>0</v>
      </c>
      <c r="Y1086" s="199">
        <v>-656.2</v>
      </c>
      <c r="Z1086" s="199">
        <v>0</v>
      </c>
      <c r="AA1086" s="199">
        <v>-1193291.3</v>
      </c>
      <c r="AB1086" s="199">
        <v>0</v>
      </c>
      <c r="AC1086" s="199">
        <f>IFERROR(VLOOKUP('SAP Data'!$C1086,'2021 Balance Sheet'!$B$7:$O$1335,'2021 Balance Sheet'!D$2, FALSE),0)</f>
        <v>0</v>
      </c>
      <c r="AD1086" s="199">
        <f>IFERROR(VLOOKUP('SAP Data'!$C1086,'2021 Balance Sheet'!$B$7:$O$1335,'2021 Balance Sheet'!E$2, FALSE),0)</f>
        <v>-78.319999999999993</v>
      </c>
      <c r="AE1086" s="199">
        <f>IFERROR(VLOOKUP('SAP Data'!$C1086,'2021 Balance Sheet'!$B$7:$O$1335,'2021 Balance Sheet'!F$2, FALSE),0)</f>
        <v>3011.09</v>
      </c>
      <c r="AF1086" s="199">
        <f>IFERROR(VLOOKUP('SAP Data'!$C1086,'2021 Balance Sheet'!$B$7:$O$1335,'2021 Balance Sheet'!G$2, FALSE),0)</f>
        <v>-5093.1499999999996</v>
      </c>
      <c r="AG1086" s="199">
        <f>IFERROR(VLOOKUP('SAP Data'!$C1086,'2021 Balance Sheet'!$B$7:$O$1335,'2021 Balance Sheet'!H$2, FALSE),0)</f>
        <v>-1146011.43</v>
      </c>
      <c r="AH1086" s="199">
        <f>IFERROR(VLOOKUP('SAP Data'!$C1086,'2021 Balance Sheet'!$B$7:$O$1335,'2021 Balance Sheet'!I$2, FALSE),0)</f>
        <v>-1171234.95</v>
      </c>
      <c r="AI1086" s="199">
        <f>IFERROR(VLOOKUP('SAP Data'!$C1086,'2021 Balance Sheet'!$B$7:$O$1335,'2021 Balance Sheet'!J$2, FALSE),0)</f>
        <v>12023.81</v>
      </c>
      <c r="AJ1086" s="199">
        <f>IFERROR(VLOOKUP('SAP Data'!$C1086,'2021 Balance Sheet'!$B$7:$O$1335,'2021 Balance Sheet'!K$2, FALSE),0)</f>
        <v>0</v>
      </c>
      <c r="AK1086" s="199">
        <f>IFERROR(VLOOKUP('SAP Data'!$C1086,'2021 Balance Sheet'!$B$7:$O$1335,'2021 Balance Sheet'!L$2, FALSE),0)</f>
        <v>5761.11</v>
      </c>
      <c r="AL1086" s="199">
        <f>IFERROR(VLOOKUP('SAP Data'!$C1086,'2021 Balance Sheet'!$B$7:$O$1335,'2021 Balance Sheet'!M$2, FALSE),0)</f>
        <v>-1222550.53</v>
      </c>
      <c r="AM1086" s="199">
        <f>IFERROR(VLOOKUP('SAP Data'!$C1086,'2021 Balance Sheet'!$B$7:$O$1335,'2021 Balance Sheet'!N$2, FALSE),0)</f>
        <v>-1244229.83</v>
      </c>
      <c r="AN1086" s="199">
        <f>IFERROR(VLOOKUP('SAP Data'!$C1086,'2021 Balance Sheet'!$B$7:$O$1335,'2021 Balance Sheet'!O$2, FALSE),0)</f>
        <v>-5625.19</v>
      </c>
      <c r="AO1086" s="198">
        <f t="shared" si="36"/>
        <v>0</v>
      </c>
    </row>
    <row r="1087" spans="1:75" ht="15.75" thickBot="1" x14ac:dyDescent="0.3">
      <c r="A1087" s="26" t="str">
        <f t="shared" si="37"/>
        <v>232024</v>
      </c>
      <c r="B1087" s="149" t="s">
        <v>1042</v>
      </c>
      <c r="C1087" s="153" t="s">
        <v>2140</v>
      </c>
      <c r="D1087" s="125" t="s">
        <v>4</v>
      </c>
      <c r="E1087" s="140">
        <v>-179440.25</v>
      </c>
      <c r="F1087" s="140">
        <v>-177469.81</v>
      </c>
      <c r="G1087" s="140">
        <v>-175489.4</v>
      </c>
      <c r="H1087" s="140">
        <v>-173498.95</v>
      </c>
      <c r="I1087" s="140">
        <v>-171498.42</v>
      </c>
      <c r="J1087" s="140">
        <v>-169487.77</v>
      </c>
      <c r="K1087" s="140">
        <v>-167466.93</v>
      </c>
      <c r="L1087" s="140">
        <v>-165435.85</v>
      </c>
      <c r="M1087" s="140">
        <v>-163394.49</v>
      </c>
      <c r="N1087" s="140">
        <v>-161342.79</v>
      </c>
      <c r="O1087" s="140">
        <v>-159280.70000000001</v>
      </c>
      <c r="P1087" s="140">
        <v>-157208.17000000001</v>
      </c>
      <c r="Q1087" s="199">
        <v>-155125.14000000001</v>
      </c>
      <c r="R1087" s="199">
        <v>-153031.54999999999</v>
      </c>
      <c r="S1087" s="199">
        <v>-150927.37</v>
      </c>
      <c r="T1087" s="199">
        <v>-148812.51999999999</v>
      </c>
      <c r="U1087" s="199">
        <v>-146686.96</v>
      </c>
      <c r="V1087" s="199">
        <v>-144550.64000000001</v>
      </c>
      <c r="W1087" s="199">
        <v>-142403.5</v>
      </c>
      <c r="X1087" s="199">
        <v>-140245.48000000001</v>
      </c>
      <c r="Y1087" s="199">
        <v>-138076.53</v>
      </c>
      <c r="Z1087" s="199">
        <v>-135896.6</v>
      </c>
      <c r="AA1087" s="199">
        <v>-133705.63</v>
      </c>
      <c r="AB1087" s="199">
        <v>-131503.56</v>
      </c>
      <c r="AC1087" s="199">
        <f>IFERROR(VLOOKUP('SAP Data'!$C1087,'2021 Balance Sheet'!$B$7:$O$1335,'2021 Balance Sheet'!D$2, FALSE),0)</f>
        <v>-129290.34</v>
      </c>
      <c r="AD1087" s="199">
        <f>IFERROR(VLOOKUP('SAP Data'!$C1087,'2021 Balance Sheet'!$B$7:$O$1335,'2021 Balance Sheet'!E$2, FALSE),0)</f>
        <v>-127065.91</v>
      </c>
      <c r="AE1087" s="199">
        <f>IFERROR(VLOOKUP('SAP Data'!$C1087,'2021 Balance Sheet'!$B$7:$O$1335,'2021 Balance Sheet'!F$2, FALSE),0)</f>
        <v>-124841.48</v>
      </c>
      <c r="AF1087" s="199">
        <f>IFERROR(VLOOKUP('SAP Data'!$C1087,'2021 Balance Sheet'!$B$7:$O$1335,'2021 Balance Sheet'!G$2, FALSE),0)</f>
        <v>-122594.46</v>
      </c>
      <c r="AG1087" s="199">
        <f>IFERROR(VLOOKUP('SAP Data'!$C1087,'2021 Balance Sheet'!$B$7:$O$1335,'2021 Balance Sheet'!H$2, FALSE),0)</f>
        <v>-120336.06</v>
      </c>
      <c r="AH1087" s="199">
        <f>IFERROR(VLOOKUP('SAP Data'!$C1087,'2021 Balance Sheet'!$B$7:$O$1335,'2021 Balance Sheet'!I$2, FALSE),0)</f>
        <v>-118066.22</v>
      </c>
      <c r="AI1087" s="199">
        <f>IFERROR(VLOOKUP('SAP Data'!$C1087,'2021 Balance Sheet'!$B$7:$O$1335,'2021 Balance Sheet'!J$2, FALSE),0)</f>
        <v>-115796.38</v>
      </c>
      <c r="AJ1087" s="199">
        <f>IFERROR(VLOOKUP('SAP Data'!$C1087,'2021 Balance Sheet'!$B$7:$O$1335,'2021 Balance Sheet'!K$2, FALSE),0)</f>
        <v>-113503.49</v>
      </c>
      <c r="AK1087" s="199">
        <f>IFERROR(VLOOKUP('SAP Data'!$C1087,'2021 Balance Sheet'!$B$7:$O$1335,'2021 Balance Sheet'!L$2, FALSE),0)</f>
        <v>-111198.98</v>
      </c>
      <c r="AL1087" s="199">
        <f>IFERROR(VLOOKUP('SAP Data'!$C1087,'2021 Balance Sheet'!$B$7:$O$1335,'2021 Balance Sheet'!M$2, FALSE),0)</f>
        <v>-108882.8</v>
      </c>
      <c r="AM1087" s="199">
        <f>IFERROR(VLOOKUP('SAP Data'!$C1087,'2021 Balance Sheet'!$B$7:$O$1335,'2021 Balance Sheet'!N$2, FALSE),0)</f>
        <v>-106554.89</v>
      </c>
      <c r="AN1087" s="199">
        <f>IFERROR(VLOOKUP('SAP Data'!$C1087,'2021 Balance Sheet'!$B$7:$O$1335,'2021 Balance Sheet'!O$2, FALSE),0)</f>
        <v>-106554.89</v>
      </c>
      <c r="AO1087" s="198">
        <f t="shared" si="36"/>
        <v>-131503.56</v>
      </c>
    </row>
    <row r="1088" spans="1:75" ht="15.75" thickBot="1" x14ac:dyDescent="0.3">
      <c r="A1088" s="26" t="str">
        <f t="shared" si="37"/>
        <v>232025</v>
      </c>
      <c r="B1088" s="149" t="s">
        <v>1043</v>
      </c>
      <c r="C1088" s="153" t="s">
        <v>2141</v>
      </c>
      <c r="D1088" s="125" t="s">
        <v>4</v>
      </c>
      <c r="E1088" s="139">
        <v>39589.870000000003</v>
      </c>
      <c r="F1088" s="139">
        <v>41159.870000000003</v>
      </c>
      <c r="G1088" s="139">
        <v>6034.26</v>
      </c>
      <c r="H1088" s="139">
        <v>7719.68</v>
      </c>
      <c r="I1088" s="139">
        <v>8699.68</v>
      </c>
      <c r="J1088" s="139">
        <v>804.03</v>
      </c>
      <c r="K1088" s="139">
        <v>-30918.16</v>
      </c>
      <c r="L1088" s="139">
        <v>-19761.48</v>
      </c>
      <c r="M1088" s="139">
        <v>-16610.63</v>
      </c>
      <c r="N1088" s="139">
        <v>-14957.4</v>
      </c>
      <c r="O1088" s="139">
        <v>-15017.36</v>
      </c>
      <c r="P1088" s="139">
        <v>-21995.5</v>
      </c>
      <c r="Q1088" s="199">
        <v>-14132.92</v>
      </c>
      <c r="R1088" s="199">
        <v>-13131.54</v>
      </c>
      <c r="S1088" s="199">
        <v>-10747.11</v>
      </c>
      <c r="T1088" s="199">
        <v>-9352.0499999999993</v>
      </c>
      <c r="U1088" s="199">
        <v>-14578.15</v>
      </c>
      <c r="V1088" s="199">
        <v>-13072.3</v>
      </c>
      <c r="W1088" s="199">
        <v>-2862.25</v>
      </c>
      <c r="X1088" s="199">
        <v>-639.21</v>
      </c>
      <c r="Y1088" s="199">
        <v>-37314.21</v>
      </c>
      <c r="Z1088" s="199">
        <v>-35727.199999999997</v>
      </c>
      <c r="AA1088" s="199">
        <v>-43567.35</v>
      </c>
      <c r="AB1088" s="199">
        <v>-34951.769999999997</v>
      </c>
      <c r="AC1088" s="199">
        <f>IFERROR(VLOOKUP('SAP Data'!$C1088,'2021 Balance Sheet'!$B$7:$O$1335,'2021 Balance Sheet'!D$2, FALSE),0)</f>
        <v>-34401.870000000003</v>
      </c>
      <c r="AD1088" s="199">
        <f>IFERROR(VLOOKUP('SAP Data'!$C1088,'2021 Balance Sheet'!$B$7:$O$1335,'2021 Balance Sheet'!E$2, FALSE),0)</f>
        <v>-33939.17</v>
      </c>
      <c r="AE1088" s="199">
        <f>IFERROR(VLOOKUP('SAP Data'!$C1088,'2021 Balance Sheet'!$B$7:$O$1335,'2021 Balance Sheet'!F$2, FALSE),0)</f>
        <v>-34918.58</v>
      </c>
      <c r="AF1088" s="199">
        <f>IFERROR(VLOOKUP('SAP Data'!$C1088,'2021 Balance Sheet'!$B$7:$O$1335,'2021 Balance Sheet'!G$2, FALSE),0)</f>
        <v>-34899.06</v>
      </c>
      <c r="AG1088" s="199">
        <f>IFERROR(VLOOKUP('SAP Data'!$C1088,'2021 Balance Sheet'!$B$7:$O$1335,'2021 Balance Sheet'!H$2, FALSE),0)</f>
        <v>-43139.18</v>
      </c>
      <c r="AH1088" s="199">
        <f>IFERROR(VLOOKUP('SAP Data'!$C1088,'2021 Balance Sheet'!$B$7:$O$1335,'2021 Balance Sheet'!I$2, FALSE),0)</f>
        <v>-53502.27</v>
      </c>
      <c r="AI1088" s="199">
        <f>IFERROR(VLOOKUP('SAP Data'!$C1088,'2021 Balance Sheet'!$B$7:$O$1335,'2021 Balance Sheet'!J$2, FALSE),0)</f>
        <v>-45793.31</v>
      </c>
      <c r="AJ1088" s="199">
        <f>IFERROR(VLOOKUP('SAP Data'!$C1088,'2021 Balance Sheet'!$B$7:$O$1335,'2021 Balance Sheet'!K$2, FALSE),0)</f>
        <v>-45701.31</v>
      </c>
      <c r="AK1088" s="199">
        <f>IFERROR(VLOOKUP('SAP Data'!$C1088,'2021 Balance Sheet'!$B$7:$O$1335,'2021 Balance Sheet'!L$2, FALSE),0)</f>
        <v>-46023.199999999997</v>
      </c>
      <c r="AL1088" s="199">
        <f>IFERROR(VLOOKUP('SAP Data'!$C1088,'2021 Balance Sheet'!$B$7:$O$1335,'2021 Balance Sheet'!M$2, FALSE),0)</f>
        <v>-54465.22</v>
      </c>
      <c r="AM1088" s="199">
        <f>IFERROR(VLOOKUP('SAP Data'!$C1088,'2021 Balance Sheet'!$B$7:$O$1335,'2021 Balance Sheet'!N$2, FALSE),0)</f>
        <v>-54138.879999999997</v>
      </c>
      <c r="AN1088" s="199">
        <f>IFERROR(VLOOKUP('SAP Data'!$C1088,'2021 Balance Sheet'!$B$7:$O$1335,'2021 Balance Sheet'!O$2, FALSE),0)</f>
        <v>-51342.14</v>
      </c>
      <c r="AO1088" s="198">
        <f t="shared" si="36"/>
        <v>-34951.769999999997</v>
      </c>
    </row>
    <row r="1089" spans="1:41" ht="15.75" thickBot="1" x14ac:dyDescent="0.3">
      <c r="A1089" s="26" t="str">
        <f t="shared" si="37"/>
        <v>232026</v>
      </c>
      <c r="B1089" s="149" t="s">
        <v>1044</v>
      </c>
      <c r="C1089" s="153" t="s">
        <v>2142</v>
      </c>
      <c r="D1089" s="125" t="s">
        <v>4</v>
      </c>
      <c r="E1089" s="140">
        <v>0</v>
      </c>
      <c r="F1089" s="140">
        <v>0</v>
      </c>
      <c r="G1089" s="140">
        <v>0</v>
      </c>
      <c r="H1089" s="140">
        <v>0</v>
      </c>
      <c r="I1089" s="140">
        <v>0</v>
      </c>
      <c r="J1089" s="140">
        <v>0</v>
      </c>
      <c r="K1089" s="140">
        <v>0</v>
      </c>
      <c r="L1089" s="140">
        <v>-129770</v>
      </c>
      <c r="M1089" s="140">
        <v>-129770</v>
      </c>
      <c r="N1089" s="140">
        <v>-129770</v>
      </c>
      <c r="O1089" s="140">
        <v>-129770</v>
      </c>
      <c r="P1089" s="140">
        <v>-129770</v>
      </c>
      <c r="Q1089" s="199">
        <v>0</v>
      </c>
      <c r="R1089" s="199">
        <v>0</v>
      </c>
      <c r="S1089" s="199">
        <v>0</v>
      </c>
      <c r="T1089" s="199">
        <v>0</v>
      </c>
      <c r="U1089" s="199">
        <v>0</v>
      </c>
      <c r="V1089" s="199">
        <v>0</v>
      </c>
      <c r="W1089" s="199">
        <v>0</v>
      </c>
      <c r="X1089" s="199">
        <v>0</v>
      </c>
      <c r="Y1089" s="199">
        <v>0</v>
      </c>
      <c r="Z1089" s="199">
        <v>0</v>
      </c>
      <c r="AA1089" s="199">
        <v>0</v>
      </c>
      <c r="AB1089" s="199">
        <v>0</v>
      </c>
      <c r="AC1089" s="199">
        <f>IFERROR(VLOOKUP('SAP Data'!$C1089,'2021 Balance Sheet'!$B$7:$O$1335,'2021 Balance Sheet'!D$2, FALSE),0)</f>
        <v>0</v>
      </c>
      <c r="AD1089" s="199">
        <f>IFERROR(VLOOKUP('SAP Data'!$C1089,'2021 Balance Sheet'!$B$7:$O$1335,'2021 Balance Sheet'!E$2, FALSE),0)</f>
        <v>-55000</v>
      </c>
      <c r="AE1089" s="199">
        <f>IFERROR(VLOOKUP('SAP Data'!$C1089,'2021 Balance Sheet'!$B$7:$O$1335,'2021 Balance Sheet'!F$2, FALSE),0)</f>
        <v>0</v>
      </c>
      <c r="AF1089" s="199">
        <f>IFERROR(VLOOKUP('SAP Data'!$C1089,'2021 Balance Sheet'!$B$7:$O$1335,'2021 Balance Sheet'!G$2, FALSE),0)</f>
        <v>0</v>
      </c>
      <c r="AG1089" s="199">
        <f>IFERROR(VLOOKUP('SAP Data'!$C1089,'2021 Balance Sheet'!$B$7:$O$1335,'2021 Balance Sheet'!H$2, FALSE),0)</f>
        <v>-200000</v>
      </c>
      <c r="AH1089" s="199">
        <f>IFERROR(VLOOKUP('SAP Data'!$C1089,'2021 Balance Sheet'!$B$7:$O$1335,'2021 Balance Sheet'!I$2, FALSE),0)</f>
        <v>0</v>
      </c>
      <c r="AI1089" s="199">
        <f>IFERROR(VLOOKUP('SAP Data'!$C1089,'2021 Balance Sheet'!$B$7:$O$1335,'2021 Balance Sheet'!J$2, FALSE),0)</f>
        <v>-20000</v>
      </c>
      <c r="AJ1089" s="199">
        <f>IFERROR(VLOOKUP('SAP Data'!$C1089,'2021 Balance Sheet'!$B$7:$O$1335,'2021 Balance Sheet'!K$2, FALSE),0)</f>
        <v>0</v>
      </c>
      <c r="AK1089" s="199">
        <f>IFERROR(VLOOKUP('SAP Data'!$C1089,'2021 Balance Sheet'!$B$7:$O$1335,'2021 Balance Sheet'!L$2, FALSE),0)</f>
        <v>0</v>
      </c>
      <c r="AL1089" s="199">
        <f>IFERROR(VLOOKUP('SAP Data'!$C1089,'2021 Balance Sheet'!$B$7:$O$1335,'2021 Balance Sheet'!M$2, FALSE),0)</f>
        <v>0</v>
      </c>
      <c r="AM1089" s="199">
        <f>IFERROR(VLOOKUP('SAP Data'!$C1089,'2021 Balance Sheet'!$B$7:$O$1335,'2021 Balance Sheet'!N$2, FALSE),0)</f>
        <v>0</v>
      </c>
      <c r="AN1089" s="199">
        <f>IFERROR(VLOOKUP('SAP Data'!$C1089,'2021 Balance Sheet'!$B$7:$O$1335,'2021 Balance Sheet'!O$2, FALSE),0)</f>
        <v>0</v>
      </c>
      <c r="AO1089" s="198">
        <f t="shared" si="36"/>
        <v>0</v>
      </c>
    </row>
    <row r="1090" spans="1:41" ht="15.75" thickBot="1" x14ac:dyDescent="0.3">
      <c r="A1090" s="26" t="str">
        <f t="shared" si="37"/>
        <v>232027</v>
      </c>
      <c r="B1090" s="149" t="s">
        <v>1045</v>
      </c>
      <c r="C1090" s="153" t="s">
        <v>2143</v>
      </c>
      <c r="D1090" s="125" t="s">
        <v>4</v>
      </c>
      <c r="E1090" s="139">
        <v>-888196</v>
      </c>
      <c r="F1090" s="139">
        <v>-22549.16</v>
      </c>
      <c r="G1090" s="139">
        <v>-195113</v>
      </c>
      <c r="H1090" s="139">
        <v>-195113</v>
      </c>
      <c r="I1090" s="139">
        <v>-195113</v>
      </c>
      <c r="J1090" s="139">
        <v>-321238.5</v>
      </c>
      <c r="K1090" s="139">
        <v>-321238.5</v>
      </c>
      <c r="L1090" s="139">
        <v>-321238.5</v>
      </c>
      <c r="M1090" s="139">
        <v>-789407.15</v>
      </c>
      <c r="N1090" s="139">
        <v>-789407.15</v>
      </c>
      <c r="O1090" s="139">
        <v>-789407.15</v>
      </c>
      <c r="P1090" s="139">
        <v>-1037490.99</v>
      </c>
      <c r="Q1090" s="199">
        <v>-1037490.99</v>
      </c>
      <c r="R1090" s="199">
        <v>-1022989.99</v>
      </c>
      <c r="S1090" s="199">
        <v>0</v>
      </c>
      <c r="T1090" s="199">
        <v>0</v>
      </c>
      <c r="U1090" s="199">
        <v>0</v>
      </c>
      <c r="V1090" s="199">
        <v>0</v>
      </c>
      <c r="W1090" s="199">
        <v>0</v>
      </c>
      <c r="X1090" s="199">
        <v>0</v>
      </c>
      <c r="Y1090" s="199">
        <v>0</v>
      </c>
      <c r="Z1090" s="199">
        <v>0</v>
      </c>
      <c r="AA1090" s="199">
        <v>0</v>
      </c>
      <c r="AB1090" s="199">
        <v>0</v>
      </c>
      <c r="AC1090" s="199">
        <f>IFERROR(VLOOKUP('SAP Data'!$C1090,'2021 Balance Sheet'!$B$7:$O$1335,'2021 Balance Sheet'!D$2, FALSE),0)</f>
        <v>0</v>
      </c>
      <c r="AD1090" s="199">
        <f>IFERROR(VLOOKUP('SAP Data'!$C1090,'2021 Balance Sheet'!$B$7:$O$1335,'2021 Balance Sheet'!E$2, FALSE),0)</f>
        <v>0</v>
      </c>
      <c r="AE1090" s="199">
        <f>IFERROR(VLOOKUP('SAP Data'!$C1090,'2021 Balance Sheet'!$B$7:$O$1335,'2021 Balance Sheet'!F$2, FALSE),0)</f>
        <v>0</v>
      </c>
      <c r="AF1090" s="199">
        <f>IFERROR(VLOOKUP('SAP Data'!$C1090,'2021 Balance Sheet'!$B$7:$O$1335,'2021 Balance Sheet'!G$2, FALSE),0)</f>
        <v>0</v>
      </c>
      <c r="AG1090" s="199">
        <f>IFERROR(VLOOKUP('SAP Data'!$C1090,'2021 Balance Sheet'!$B$7:$O$1335,'2021 Balance Sheet'!H$2, FALSE),0)</f>
        <v>0</v>
      </c>
      <c r="AH1090" s="199">
        <f>IFERROR(VLOOKUP('SAP Data'!$C1090,'2021 Balance Sheet'!$B$7:$O$1335,'2021 Balance Sheet'!I$2, FALSE),0)</f>
        <v>0</v>
      </c>
      <c r="AI1090" s="199">
        <f>IFERROR(VLOOKUP('SAP Data'!$C1090,'2021 Balance Sheet'!$B$7:$O$1335,'2021 Balance Sheet'!J$2, FALSE),0)</f>
        <v>0</v>
      </c>
      <c r="AJ1090" s="199">
        <f>IFERROR(VLOOKUP('SAP Data'!$C1090,'2021 Balance Sheet'!$B$7:$O$1335,'2021 Balance Sheet'!K$2, FALSE),0)</f>
        <v>0</v>
      </c>
      <c r="AK1090" s="199">
        <f>IFERROR(VLOOKUP('SAP Data'!$C1090,'2021 Balance Sheet'!$B$7:$O$1335,'2021 Balance Sheet'!L$2, FALSE),0)</f>
        <v>0</v>
      </c>
      <c r="AL1090" s="199">
        <f>IFERROR(VLOOKUP('SAP Data'!$C1090,'2021 Balance Sheet'!$B$7:$O$1335,'2021 Balance Sheet'!M$2, FALSE),0)</f>
        <v>0</v>
      </c>
      <c r="AM1090" s="199">
        <f>IFERROR(VLOOKUP('SAP Data'!$C1090,'2021 Balance Sheet'!$B$7:$O$1335,'2021 Balance Sheet'!N$2, FALSE),0)</f>
        <v>0</v>
      </c>
      <c r="AN1090" s="199">
        <f>IFERROR(VLOOKUP('SAP Data'!$C1090,'2021 Balance Sheet'!$B$7:$O$1335,'2021 Balance Sheet'!O$2, FALSE),0)</f>
        <v>0</v>
      </c>
      <c r="AO1090" s="198">
        <f t="shared" si="36"/>
        <v>0</v>
      </c>
    </row>
    <row r="1091" spans="1:41" ht="15.75" thickBot="1" x14ac:dyDescent="0.3">
      <c r="A1091" s="26" t="str">
        <f t="shared" si="37"/>
        <v>232028</v>
      </c>
      <c r="B1091" s="149" t="s">
        <v>1046</v>
      </c>
      <c r="C1091" s="153" t="s">
        <v>2144</v>
      </c>
      <c r="D1091" s="125" t="s">
        <v>4</v>
      </c>
      <c r="E1091" s="140">
        <v>-9059141</v>
      </c>
      <c r="F1091" s="140">
        <v>-2315025</v>
      </c>
      <c r="G1091" s="140">
        <v>-4159243</v>
      </c>
      <c r="H1091" s="140">
        <v>-4161412.66</v>
      </c>
      <c r="I1091" s="140">
        <v>-4161412.66</v>
      </c>
      <c r="J1091" s="140">
        <v>-4917159.9800000004</v>
      </c>
      <c r="K1091" s="140">
        <v>-4917159.9800000004</v>
      </c>
      <c r="L1091" s="140">
        <v>-4917159.9800000004</v>
      </c>
      <c r="M1091" s="140">
        <v>-6787142.7199999997</v>
      </c>
      <c r="N1091" s="140">
        <v>-6787142.7199999997</v>
      </c>
      <c r="O1091" s="140">
        <v>-6787142.7199999997</v>
      </c>
      <c r="P1091" s="140">
        <v>-10916955.26</v>
      </c>
      <c r="Q1091" s="199">
        <v>-10916955.26</v>
      </c>
      <c r="R1091" s="199">
        <v>-3591323.26</v>
      </c>
      <c r="S1091" s="199">
        <v>-4084943.93</v>
      </c>
      <c r="T1091" s="199">
        <v>-4084943.93</v>
      </c>
      <c r="U1091" s="199">
        <v>-4084943.93</v>
      </c>
      <c r="V1091" s="199">
        <v>-4796504.5599999996</v>
      </c>
      <c r="W1091" s="199">
        <v>-4796504.5599999996</v>
      </c>
      <c r="X1091" s="199">
        <v>-4796504.5599999996</v>
      </c>
      <c r="Y1091" s="199">
        <v>-5667331.4400000004</v>
      </c>
      <c r="Z1091" s="199">
        <v>-5667331.4400000004</v>
      </c>
      <c r="AA1091" s="199">
        <v>-5667331.4400000004</v>
      </c>
      <c r="AB1091" s="199">
        <v>-8954611.5299999993</v>
      </c>
      <c r="AC1091" s="199">
        <f>IFERROR(VLOOKUP('SAP Data'!$C1091,'2021 Balance Sheet'!$B$7:$O$1335,'2021 Balance Sheet'!D$2, FALSE),0)</f>
        <v>-9607300.8100000005</v>
      </c>
      <c r="AD1091" s="199">
        <f>IFERROR(VLOOKUP('SAP Data'!$C1091,'2021 Balance Sheet'!$B$7:$O$1335,'2021 Balance Sheet'!E$2, FALSE),0)</f>
        <v>-2530516.81</v>
      </c>
      <c r="AE1091" s="199">
        <f>IFERROR(VLOOKUP('SAP Data'!$C1091,'2021 Balance Sheet'!$B$7:$O$1335,'2021 Balance Sheet'!F$2, FALSE),0)</f>
        <v>-5627038.2400000002</v>
      </c>
      <c r="AF1091" s="199">
        <f>IFERROR(VLOOKUP('SAP Data'!$C1091,'2021 Balance Sheet'!$B$7:$O$1335,'2021 Balance Sheet'!G$2, FALSE),0)</f>
        <v>-5627038.2400000002</v>
      </c>
      <c r="AG1091" s="199">
        <f>IFERROR(VLOOKUP('SAP Data'!$C1091,'2021 Balance Sheet'!$B$7:$O$1335,'2021 Balance Sheet'!H$2, FALSE),0)</f>
        <v>-5627038.2400000002</v>
      </c>
      <c r="AH1091" s="199">
        <f>IFERROR(VLOOKUP('SAP Data'!$C1091,'2021 Balance Sheet'!$B$7:$O$1335,'2021 Balance Sheet'!I$2, FALSE),0)</f>
        <v>-6243778.2300000004</v>
      </c>
      <c r="AI1091" s="199">
        <f>IFERROR(VLOOKUP('SAP Data'!$C1091,'2021 Balance Sheet'!$B$7:$O$1335,'2021 Balance Sheet'!J$2, FALSE),0)</f>
        <v>-6243778.2300000004</v>
      </c>
      <c r="AJ1091" s="199">
        <f>IFERROR(VLOOKUP('SAP Data'!$C1091,'2021 Balance Sheet'!$B$7:$O$1335,'2021 Balance Sheet'!K$2, FALSE),0)</f>
        <v>-6243778.2300000004</v>
      </c>
      <c r="AK1091" s="199">
        <f>IFERROR(VLOOKUP('SAP Data'!$C1091,'2021 Balance Sheet'!$B$7:$O$1335,'2021 Balance Sheet'!L$2, FALSE),0)</f>
        <v>-6520943.4100000001</v>
      </c>
      <c r="AL1091" s="199">
        <f>IFERROR(VLOOKUP('SAP Data'!$C1091,'2021 Balance Sheet'!$B$7:$O$1335,'2021 Balance Sheet'!M$2, FALSE),0)</f>
        <v>-6520943.4100000001</v>
      </c>
      <c r="AM1091" s="199">
        <f>IFERROR(VLOOKUP('SAP Data'!$C1091,'2021 Balance Sheet'!$B$7:$O$1335,'2021 Balance Sheet'!N$2, FALSE),0)</f>
        <v>-6520943.4100000001</v>
      </c>
      <c r="AN1091" s="199">
        <f>IFERROR(VLOOKUP('SAP Data'!$C1091,'2021 Balance Sheet'!$B$7:$O$1335,'2021 Balance Sheet'!O$2, FALSE),0)</f>
        <v>-12108024.6</v>
      </c>
      <c r="AO1091" s="198">
        <f t="shared" si="36"/>
        <v>-8954611.5299999993</v>
      </c>
    </row>
    <row r="1092" spans="1:41" ht="15.75" thickBot="1" x14ac:dyDescent="0.3">
      <c r="A1092" s="26" t="str">
        <f t="shared" si="37"/>
        <v>232031</v>
      </c>
      <c r="B1092" s="149" t="s">
        <v>1047</v>
      </c>
      <c r="C1092" s="153" t="s">
        <v>2145</v>
      </c>
      <c r="D1092" s="125" t="s">
        <v>4</v>
      </c>
      <c r="E1092" s="139">
        <v>-20210.73</v>
      </c>
      <c r="F1092" s="139">
        <v>-22484.83</v>
      </c>
      <c r="G1092" s="139">
        <v>-19318.900000000001</v>
      </c>
      <c r="H1092" s="139">
        <v>-19381.400000000001</v>
      </c>
      <c r="I1092" s="139">
        <v>-19728.900000000001</v>
      </c>
      <c r="J1092" s="139">
        <v>-120936.31</v>
      </c>
      <c r="K1092" s="139">
        <v>-18989.560000000001</v>
      </c>
      <c r="L1092" s="139">
        <v>-17799.98</v>
      </c>
      <c r="M1092" s="139">
        <v>-16323.87</v>
      </c>
      <c r="N1092" s="139">
        <v>-13262.8</v>
      </c>
      <c r="O1092" s="139">
        <v>-16173.55</v>
      </c>
      <c r="P1092" s="139">
        <v>-560491.94999999995</v>
      </c>
      <c r="Q1092" s="199">
        <v>-25784.09</v>
      </c>
      <c r="R1092" s="199">
        <v>-26609.040000000001</v>
      </c>
      <c r="S1092" s="199">
        <v>-24275.68</v>
      </c>
      <c r="T1092" s="199">
        <v>-21917.43</v>
      </c>
      <c r="U1092" s="199">
        <v>-20418.12</v>
      </c>
      <c r="V1092" s="199">
        <v>-20059.79</v>
      </c>
      <c r="W1092" s="199">
        <v>-16316.78</v>
      </c>
      <c r="X1092" s="199">
        <v>-16201.76</v>
      </c>
      <c r="Y1092" s="199">
        <v>-14220.45</v>
      </c>
      <c r="Z1092" s="199">
        <v>-15340.43</v>
      </c>
      <c r="AA1092" s="199">
        <v>-13574.99</v>
      </c>
      <c r="AB1092" s="199">
        <v>-34951.9</v>
      </c>
      <c r="AC1092" s="199">
        <f>IFERROR(VLOOKUP('SAP Data'!$C1092,'2021 Balance Sheet'!$B$7:$O$1335,'2021 Balance Sheet'!D$2, FALSE),0)</f>
        <v>-34327.4</v>
      </c>
      <c r="AD1092" s="199">
        <f>IFERROR(VLOOKUP('SAP Data'!$C1092,'2021 Balance Sheet'!$B$7:$O$1335,'2021 Balance Sheet'!E$2, FALSE),0)</f>
        <v>-31012.9</v>
      </c>
      <c r="AE1092" s="199">
        <f>IFERROR(VLOOKUP('SAP Data'!$C1092,'2021 Balance Sheet'!$B$7:$O$1335,'2021 Balance Sheet'!F$2, FALSE),0)</f>
        <v>-24216.9</v>
      </c>
      <c r="AF1092" s="199">
        <f>IFERROR(VLOOKUP('SAP Data'!$C1092,'2021 Balance Sheet'!$B$7:$O$1335,'2021 Balance Sheet'!G$2, FALSE),0)</f>
        <v>-23166.9</v>
      </c>
      <c r="AG1092" s="199">
        <f>IFERROR(VLOOKUP('SAP Data'!$C1092,'2021 Balance Sheet'!$B$7:$O$1335,'2021 Balance Sheet'!H$2, FALSE),0)</f>
        <v>-24600.400000000001</v>
      </c>
      <c r="AH1092" s="199">
        <f>IFERROR(VLOOKUP('SAP Data'!$C1092,'2021 Balance Sheet'!$B$7:$O$1335,'2021 Balance Sheet'!I$2, FALSE),0)</f>
        <v>-1461.75</v>
      </c>
      <c r="AI1092" s="199">
        <f>IFERROR(VLOOKUP('SAP Data'!$C1092,'2021 Balance Sheet'!$B$7:$O$1335,'2021 Balance Sheet'!J$2, FALSE),0)</f>
        <v>-21386.05</v>
      </c>
      <c r="AJ1092" s="199">
        <f>IFERROR(VLOOKUP('SAP Data'!$C1092,'2021 Balance Sheet'!$B$7:$O$1335,'2021 Balance Sheet'!K$2, FALSE),0)</f>
        <v>-16718.900000000001</v>
      </c>
      <c r="AK1092" s="199">
        <f>IFERROR(VLOOKUP('SAP Data'!$C1092,'2021 Balance Sheet'!$B$7:$O$1335,'2021 Balance Sheet'!L$2, FALSE),0)</f>
        <v>-16399.900000000001</v>
      </c>
      <c r="AL1092" s="199">
        <f>IFERROR(VLOOKUP('SAP Data'!$C1092,'2021 Balance Sheet'!$B$7:$O$1335,'2021 Balance Sheet'!M$2, FALSE),0)</f>
        <v>-14994.65</v>
      </c>
      <c r="AM1092" s="199">
        <f>IFERROR(VLOOKUP('SAP Data'!$C1092,'2021 Balance Sheet'!$B$7:$O$1335,'2021 Balance Sheet'!N$2, FALSE),0)</f>
        <v>-13649.35</v>
      </c>
      <c r="AN1092" s="199">
        <f>IFERROR(VLOOKUP('SAP Data'!$C1092,'2021 Balance Sheet'!$B$7:$O$1335,'2021 Balance Sheet'!O$2, FALSE),0)</f>
        <v>937.43</v>
      </c>
      <c r="AO1092" s="198">
        <f t="shared" si="36"/>
        <v>-34951.9</v>
      </c>
    </row>
    <row r="1093" spans="1:41" ht="15.75" thickBot="1" x14ac:dyDescent="0.3">
      <c r="A1093" s="26" t="str">
        <f t="shared" si="37"/>
        <v>232032</v>
      </c>
      <c r="B1093" s="149" t="s">
        <v>1048</v>
      </c>
      <c r="C1093" s="153" t="s">
        <v>2146</v>
      </c>
      <c r="D1093" s="125" t="s">
        <v>4</v>
      </c>
      <c r="E1093" s="140">
        <v>-2277285.0099999998</v>
      </c>
      <c r="F1093" s="140">
        <v>-2464433.75</v>
      </c>
      <c r="G1093" s="140">
        <v>-2634082.15</v>
      </c>
      <c r="H1093" s="140">
        <v>-2789956.03</v>
      </c>
      <c r="I1093" s="140">
        <v>-2996813.59</v>
      </c>
      <c r="J1093" s="140">
        <v>-2730228.7</v>
      </c>
      <c r="K1093" s="140">
        <v>-2639107.77</v>
      </c>
      <c r="L1093" s="140">
        <v>-2684234.2799999998</v>
      </c>
      <c r="M1093" s="140">
        <v>-2478971.27</v>
      </c>
      <c r="N1093" s="140">
        <v>-2684271.8199999998</v>
      </c>
      <c r="O1093" s="140">
        <v>-2524399.12</v>
      </c>
      <c r="P1093" s="140">
        <v>-2247102.0299999998</v>
      </c>
      <c r="Q1093" s="199">
        <v>-2312750.34</v>
      </c>
      <c r="R1093" s="199">
        <v>-2522886.5</v>
      </c>
      <c r="S1093" s="199">
        <v>-2779607.3</v>
      </c>
      <c r="T1093" s="199">
        <v>-3094434.17</v>
      </c>
      <c r="U1093" s="199">
        <v>-3169469.12</v>
      </c>
      <c r="V1093" s="199">
        <v>-3364060.85</v>
      </c>
      <c r="W1093" s="199">
        <v>-3268170.81</v>
      </c>
      <c r="X1093" s="199">
        <v>-3296792.98</v>
      </c>
      <c r="Y1093" s="199">
        <v>-3206256.58</v>
      </c>
      <c r="Z1093" s="199">
        <v>-3397502.97</v>
      </c>
      <c r="AA1093" s="199">
        <v>-3231010.7</v>
      </c>
      <c r="AB1093" s="199">
        <v>-2637111.65</v>
      </c>
      <c r="AC1093" s="199">
        <f>IFERROR(VLOOKUP('SAP Data'!$C1093,'2021 Balance Sheet'!$B$7:$O$1335,'2021 Balance Sheet'!D$2, FALSE),0)</f>
        <v>-2704577.68</v>
      </c>
      <c r="AD1093" s="199">
        <f>IFERROR(VLOOKUP('SAP Data'!$C1093,'2021 Balance Sheet'!$B$7:$O$1335,'2021 Balance Sheet'!E$2, FALSE),0)</f>
        <v>-2872159.83</v>
      </c>
      <c r="AE1093" s="199">
        <f>IFERROR(VLOOKUP('SAP Data'!$C1093,'2021 Balance Sheet'!$B$7:$O$1335,'2021 Balance Sheet'!F$2, FALSE),0)</f>
        <v>-3140289.74</v>
      </c>
      <c r="AF1093" s="199">
        <f>IFERROR(VLOOKUP('SAP Data'!$C1093,'2021 Balance Sheet'!$B$7:$O$1335,'2021 Balance Sheet'!G$2, FALSE),0)</f>
        <v>-3357755.67</v>
      </c>
      <c r="AG1093" s="199">
        <f>IFERROR(VLOOKUP('SAP Data'!$C1093,'2021 Balance Sheet'!$B$7:$O$1335,'2021 Balance Sheet'!H$2, FALSE),0)</f>
        <v>-3374215.74</v>
      </c>
      <c r="AH1093" s="199">
        <f>IFERROR(VLOOKUP('SAP Data'!$C1093,'2021 Balance Sheet'!$B$7:$O$1335,'2021 Balance Sheet'!I$2, FALSE),0)</f>
        <v>-3517843.98</v>
      </c>
      <c r="AI1093" s="199">
        <f>IFERROR(VLOOKUP('SAP Data'!$C1093,'2021 Balance Sheet'!$B$7:$O$1335,'2021 Balance Sheet'!J$2, FALSE),0)</f>
        <v>-3313029.06</v>
      </c>
      <c r="AJ1093" s="199">
        <f>IFERROR(VLOOKUP('SAP Data'!$C1093,'2021 Balance Sheet'!$B$7:$O$1335,'2021 Balance Sheet'!K$2, FALSE),0)</f>
        <v>-3309402.3</v>
      </c>
      <c r="AK1093" s="199">
        <f>IFERROR(VLOOKUP('SAP Data'!$C1093,'2021 Balance Sheet'!$B$7:$O$1335,'2021 Balance Sheet'!L$2, FALSE),0)</f>
        <v>-3234604.74</v>
      </c>
      <c r="AL1093" s="199">
        <f>IFERROR(VLOOKUP('SAP Data'!$C1093,'2021 Balance Sheet'!$B$7:$O$1335,'2021 Balance Sheet'!M$2, FALSE),0)</f>
        <v>-3364489.88</v>
      </c>
      <c r="AM1093" s="199">
        <f>IFERROR(VLOOKUP('SAP Data'!$C1093,'2021 Balance Sheet'!$B$7:$O$1335,'2021 Balance Sheet'!N$2, FALSE),0)</f>
        <v>-3180211.53</v>
      </c>
      <c r="AN1093" s="199">
        <f>IFERROR(VLOOKUP('SAP Data'!$C1093,'2021 Balance Sheet'!$B$7:$O$1335,'2021 Balance Sheet'!O$2, FALSE),0)</f>
        <v>-2544979.7000000002</v>
      </c>
      <c r="AO1093" s="198">
        <f t="shared" si="36"/>
        <v>-2637111.65</v>
      </c>
    </row>
    <row r="1094" spans="1:41" ht="15.75" thickBot="1" x14ac:dyDescent="0.3">
      <c r="A1094" s="26" t="str">
        <f t="shared" si="37"/>
        <v>232040</v>
      </c>
      <c r="B1094" s="149" t="s">
        <v>1049</v>
      </c>
      <c r="C1094" s="153" t="s">
        <v>2147</v>
      </c>
      <c r="D1094" s="125" t="s">
        <v>4</v>
      </c>
      <c r="E1094" s="139">
        <v>-4393746</v>
      </c>
      <c r="F1094" s="139">
        <v>-7464951</v>
      </c>
      <c r="G1094" s="139">
        <v>-8778193</v>
      </c>
      <c r="H1094" s="139">
        <v>-8590965</v>
      </c>
      <c r="I1094" s="139">
        <v>-6751102</v>
      </c>
      <c r="J1094" s="139">
        <v>-4003276</v>
      </c>
      <c r="K1094" s="139">
        <v>-762670</v>
      </c>
      <c r="L1094" s="139">
        <v>2470450</v>
      </c>
      <c r="M1094" s="139">
        <v>5329197</v>
      </c>
      <c r="N1094" s="139">
        <v>6633106</v>
      </c>
      <c r="O1094" s="139">
        <v>4626666</v>
      </c>
      <c r="P1094" s="139">
        <v>0</v>
      </c>
      <c r="Q1094" s="199">
        <v>-4393746</v>
      </c>
      <c r="R1094" s="199">
        <v>-7464951</v>
      </c>
      <c r="S1094" s="199">
        <v>-8778193</v>
      </c>
      <c r="T1094" s="199">
        <v>-8590965</v>
      </c>
      <c r="U1094" s="199">
        <v>-6751102</v>
      </c>
      <c r="V1094" s="199">
        <v>-4003276</v>
      </c>
      <c r="W1094" s="199">
        <v>-762670</v>
      </c>
      <c r="X1094" s="199">
        <v>2470450</v>
      </c>
      <c r="Y1094" s="199">
        <v>5329197</v>
      </c>
      <c r="Z1094" s="199">
        <v>6633106</v>
      </c>
      <c r="AA1094" s="199">
        <v>4626666</v>
      </c>
      <c r="AB1094" s="199">
        <v>0</v>
      </c>
      <c r="AC1094" s="199">
        <f>IFERROR(VLOOKUP('SAP Data'!$C1094,'2021 Balance Sheet'!$B$7:$O$1335,'2021 Balance Sheet'!D$2, FALSE),0)</f>
        <v>-4393746</v>
      </c>
      <c r="AD1094" s="199">
        <f>IFERROR(VLOOKUP('SAP Data'!$C1094,'2021 Balance Sheet'!$B$7:$O$1335,'2021 Balance Sheet'!E$2, FALSE),0)</f>
        <v>-7464951</v>
      </c>
      <c r="AE1094" s="199">
        <f>IFERROR(VLOOKUP('SAP Data'!$C1094,'2021 Balance Sheet'!$B$7:$O$1335,'2021 Balance Sheet'!F$2, FALSE),0)</f>
        <v>-8778193</v>
      </c>
      <c r="AF1094" s="199">
        <f>IFERROR(VLOOKUP('SAP Data'!$C1094,'2021 Balance Sheet'!$B$7:$O$1335,'2021 Balance Sheet'!G$2, FALSE),0)</f>
        <v>-8590965</v>
      </c>
      <c r="AG1094" s="199">
        <f>IFERROR(VLOOKUP('SAP Data'!$C1094,'2021 Balance Sheet'!$B$7:$O$1335,'2021 Balance Sheet'!H$2, FALSE),0)</f>
        <v>-6751102</v>
      </c>
      <c r="AH1094" s="199">
        <f>IFERROR(VLOOKUP('SAP Data'!$C1094,'2021 Balance Sheet'!$B$7:$O$1335,'2021 Balance Sheet'!I$2, FALSE),0)</f>
        <v>-4003276</v>
      </c>
      <c r="AI1094" s="199">
        <f>IFERROR(VLOOKUP('SAP Data'!$C1094,'2021 Balance Sheet'!$B$7:$O$1335,'2021 Balance Sheet'!J$2, FALSE),0)</f>
        <v>-762670</v>
      </c>
      <c r="AJ1094" s="199">
        <f>IFERROR(VLOOKUP('SAP Data'!$C1094,'2021 Balance Sheet'!$B$7:$O$1335,'2021 Balance Sheet'!K$2, FALSE),0)</f>
        <v>2470450</v>
      </c>
      <c r="AK1094" s="199">
        <f>IFERROR(VLOOKUP('SAP Data'!$C1094,'2021 Balance Sheet'!$B$7:$O$1335,'2021 Balance Sheet'!L$2, FALSE),0)</f>
        <v>5329197</v>
      </c>
      <c r="AL1094" s="199">
        <f>IFERROR(VLOOKUP('SAP Data'!$C1094,'2021 Balance Sheet'!$B$7:$O$1335,'2021 Balance Sheet'!M$2, FALSE),0)</f>
        <v>6633106</v>
      </c>
      <c r="AM1094" s="199">
        <f>IFERROR(VLOOKUP('SAP Data'!$C1094,'2021 Balance Sheet'!$B$7:$O$1335,'2021 Balance Sheet'!N$2, FALSE),0)</f>
        <v>4626666</v>
      </c>
      <c r="AN1094" s="199">
        <f>IFERROR(VLOOKUP('SAP Data'!$C1094,'2021 Balance Sheet'!$B$7:$O$1335,'2021 Balance Sheet'!O$2, FALSE),0)</f>
        <v>0</v>
      </c>
      <c r="AO1094" s="198">
        <f t="shared" si="36"/>
        <v>0</v>
      </c>
    </row>
    <row r="1095" spans="1:41" ht="15.75" thickBot="1" x14ac:dyDescent="0.3">
      <c r="A1095" s="26" t="str">
        <f t="shared" si="37"/>
        <v>232098</v>
      </c>
      <c r="B1095" s="149" t="s">
        <v>1050</v>
      </c>
      <c r="C1095" s="153" t="s">
        <v>2148</v>
      </c>
      <c r="D1095" s="125" t="s">
        <v>4</v>
      </c>
      <c r="E1095" s="140">
        <v>0</v>
      </c>
      <c r="F1095" s="140">
        <v>0</v>
      </c>
      <c r="G1095" s="140">
        <v>0</v>
      </c>
      <c r="H1095" s="140">
        <v>0</v>
      </c>
      <c r="I1095" s="140">
        <v>0</v>
      </c>
      <c r="J1095" s="140">
        <v>0</v>
      </c>
      <c r="K1095" s="140">
        <v>0</v>
      </c>
      <c r="L1095" s="140">
        <v>0</v>
      </c>
      <c r="M1095" s="140">
        <v>0</v>
      </c>
      <c r="N1095" s="140">
        <v>0</v>
      </c>
      <c r="O1095" s="140">
        <v>0</v>
      </c>
      <c r="P1095" s="140">
        <v>0</v>
      </c>
      <c r="Q1095" s="199">
        <v>0</v>
      </c>
      <c r="R1095" s="199">
        <v>0</v>
      </c>
      <c r="S1095" s="199">
        <v>0</v>
      </c>
      <c r="T1095" s="199">
        <v>0</v>
      </c>
      <c r="U1095" s="199">
        <v>0</v>
      </c>
      <c r="V1095" s="199">
        <v>0</v>
      </c>
      <c r="W1095" s="199">
        <v>0</v>
      </c>
      <c r="X1095" s="199">
        <v>0</v>
      </c>
      <c r="Y1095" s="199">
        <v>0</v>
      </c>
      <c r="Z1095" s="199">
        <v>0</v>
      </c>
      <c r="AA1095" s="199">
        <v>0</v>
      </c>
      <c r="AB1095" s="199">
        <v>0</v>
      </c>
      <c r="AC1095" s="199">
        <f>IFERROR(VLOOKUP('SAP Data'!$C1095,'2021 Balance Sheet'!$B$7:$O$1335,'2021 Balance Sheet'!D$2, FALSE),0)</f>
        <v>0</v>
      </c>
      <c r="AD1095" s="199">
        <f>IFERROR(VLOOKUP('SAP Data'!$C1095,'2021 Balance Sheet'!$B$7:$O$1335,'2021 Balance Sheet'!E$2, FALSE),0)</f>
        <v>0</v>
      </c>
      <c r="AE1095" s="199">
        <f>IFERROR(VLOOKUP('SAP Data'!$C1095,'2021 Balance Sheet'!$B$7:$O$1335,'2021 Balance Sheet'!F$2, FALSE),0)</f>
        <v>0</v>
      </c>
      <c r="AF1095" s="199">
        <f>IFERROR(VLOOKUP('SAP Data'!$C1095,'2021 Balance Sheet'!$B$7:$O$1335,'2021 Balance Sheet'!G$2, FALSE),0)</f>
        <v>0</v>
      </c>
      <c r="AG1095" s="199">
        <f>IFERROR(VLOOKUP('SAP Data'!$C1095,'2021 Balance Sheet'!$B$7:$O$1335,'2021 Balance Sheet'!H$2, FALSE),0)</f>
        <v>0</v>
      </c>
      <c r="AH1095" s="199">
        <f>IFERROR(VLOOKUP('SAP Data'!$C1095,'2021 Balance Sheet'!$B$7:$O$1335,'2021 Balance Sheet'!I$2, FALSE),0)</f>
        <v>0</v>
      </c>
      <c r="AI1095" s="199">
        <f>IFERROR(VLOOKUP('SAP Data'!$C1095,'2021 Balance Sheet'!$B$7:$O$1335,'2021 Balance Sheet'!J$2, FALSE),0)</f>
        <v>0</v>
      </c>
      <c r="AJ1095" s="199">
        <f>IFERROR(VLOOKUP('SAP Data'!$C1095,'2021 Balance Sheet'!$B$7:$O$1335,'2021 Balance Sheet'!K$2, FALSE),0)</f>
        <v>0</v>
      </c>
      <c r="AK1095" s="199">
        <f>IFERROR(VLOOKUP('SAP Data'!$C1095,'2021 Balance Sheet'!$B$7:$O$1335,'2021 Balance Sheet'!L$2, FALSE),0)</f>
        <v>0</v>
      </c>
      <c r="AL1095" s="199">
        <f>IFERROR(VLOOKUP('SAP Data'!$C1095,'2021 Balance Sheet'!$B$7:$O$1335,'2021 Balance Sheet'!M$2, FALSE),0)</f>
        <v>0</v>
      </c>
      <c r="AM1095" s="199">
        <f>IFERROR(VLOOKUP('SAP Data'!$C1095,'2021 Balance Sheet'!$B$7:$O$1335,'2021 Balance Sheet'!N$2, FALSE),0)</f>
        <v>0</v>
      </c>
      <c r="AN1095" s="199">
        <f>IFERROR(VLOOKUP('SAP Data'!$C1095,'2021 Balance Sheet'!$B$7:$O$1335,'2021 Balance Sheet'!O$2, FALSE),0)</f>
        <v>0</v>
      </c>
      <c r="AO1095" s="198">
        <f t="shared" si="36"/>
        <v>0</v>
      </c>
    </row>
    <row r="1096" spans="1:41" ht="15.75" thickBot="1" x14ac:dyDescent="0.3">
      <c r="A1096" s="26" t="str">
        <f t="shared" si="37"/>
        <v>232099</v>
      </c>
      <c r="B1096" s="149" t="s">
        <v>1051</v>
      </c>
      <c r="C1096" s="153" t="s">
        <v>2149</v>
      </c>
      <c r="D1096" s="125" t="s">
        <v>4</v>
      </c>
      <c r="E1096" s="139">
        <v>0</v>
      </c>
      <c r="F1096" s="139">
        <v>0</v>
      </c>
      <c r="G1096" s="139">
        <v>0</v>
      </c>
      <c r="H1096" s="139">
        <v>0</v>
      </c>
      <c r="I1096" s="139">
        <v>0</v>
      </c>
      <c r="J1096" s="139">
        <v>0</v>
      </c>
      <c r="K1096" s="139">
        <v>0</v>
      </c>
      <c r="L1096" s="139">
        <v>0</v>
      </c>
      <c r="M1096" s="139">
        <v>0</v>
      </c>
      <c r="N1096" s="139">
        <v>0</v>
      </c>
      <c r="O1096" s="139">
        <v>0</v>
      </c>
      <c r="P1096" s="139">
        <v>0</v>
      </c>
      <c r="Q1096" s="199">
        <v>0</v>
      </c>
      <c r="R1096" s="199">
        <v>0</v>
      </c>
      <c r="S1096" s="199">
        <v>0</v>
      </c>
      <c r="T1096" s="199">
        <v>0</v>
      </c>
      <c r="U1096" s="199">
        <v>0</v>
      </c>
      <c r="V1096" s="199">
        <v>0</v>
      </c>
      <c r="W1096" s="199">
        <v>0</v>
      </c>
      <c r="X1096" s="199">
        <v>0</v>
      </c>
      <c r="Y1096" s="199">
        <v>0</v>
      </c>
      <c r="Z1096" s="199">
        <v>0</v>
      </c>
      <c r="AA1096" s="199">
        <v>0</v>
      </c>
      <c r="AB1096" s="199">
        <v>0</v>
      </c>
      <c r="AC1096" s="199">
        <f>IFERROR(VLOOKUP('SAP Data'!$C1096,'2021 Balance Sheet'!$B$7:$O$1335,'2021 Balance Sheet'!D$2, FALSE),0)</f>
        <v>0</v>
      </c>
      <c r="AD1096" s="199">
        <f>IFERROR(VLOOKUP('SAP Data'!$C1096,'2021 Balance Sheet'!$B$7:$O$1335,'2021 Balance Sheet'!E$2, FALSE),0)</f>
        <v>0</v>
      </c>
      <c r="AE1096" s="199">
        <f>IFERROR(VLOOKUP('SAP Data'!$C1096,'2021 Balance Sheet'!$B$7:$O$1335,'2021 Balance Sheet'!F$2, FALSE),0)</f>
        <v>0</v>
      </c>
      <c r="AF1096" s="199">
        <f>IFERROR(VLOOKUP('SAP Data'!$C1096,'2021 Balance Sheet'!$B$7:$O$1335,'2021 Balance Sheet'!G$2, FALSE),0)</f>
        <v>0</v>
      </c>
      <c r="AG1096" s="199">
        <f>IFERROR(VLOOKUP('SAP Data'!$C1096,'2021 Balance Sheet'!$B$7:$O$1335,'2021 Balance Sheet'!H$2, FALSE),0)</f>
        <v>0</v>
      </c>
      <c r="AH1096" s="199">
        <f>IFERROR(VLOOKUP('SAP Data'!$C1096,'2021 Balance Sheet'!$B$7:$O$1335,'2021 Balance Sheet'!I$2, FALSE),0)</f>
        <v>0</v>
      </c>
      <c r="AI1096" s="199">
        <f>IFERROR(VLOOKUP('SAP Data'!$C1096,'2021 Balance Sheet'!$B$7:$O$1335,'2021 Balance Sheet'!J$2, FALSE),0)</f>
        <v>0</v>
      </c>
      <c r="AJ1096" s="199">
        <f>IFERROR(VLOOKUP('SAP Data'!$C1096,'2021 Balance Sheet'!$B$7:$O$1335,'2021 Balance Sheet'!K$2, FALSE),0)</f>
        <v>0</v>
      </c>
      <c r="AK1096" s="199">
        <f>IFERROR(VLOOKUP('SAP Data'!$C1096,'2021 Balance Sheet'!$B$7:$O$1335,'2021 Balance Sheet'!L$2, FALSE),0)</f>
        <v>0</v>
      </c>
      <c r="AL1096" s="199">
        <f>IFERROR(VLOOKUP('SAP Data'!$C1096,'2021 Balance Sheet'!$B$7:$O$1335,'2021 Balance Sheet'!M$2, FALSE),0)</f>
        <v>0</v>
      </c>
      <c r="AM1096" s="199">
        <f>IFERROR(VLOOKUP('SAP Data'!$C1096,'2021 Balance Sheet'!$B$7:$O$1335,'2021 Balance Sheet'!N$2, FALSE),0)</f>
        <v>0</v>
      </c>
      <c r="AN1096" s="199">
        <f>IFERROR(VLOOKUP('SAP Data'!$C1096,'2021 Balance Sheet'!$B$7:$O$1335,'2021 Balance Sheet'!O$2, FALSE),0)</f>
        <v>0</v>
      </c>
      <c r="AO1096" s="198">
        <f t="shared" si="36"/>
        <v>0</v>
      </c>
    </row>
    <row r="1097" spans="1:41" ht="15.75" thickBot="1" x14ac:dyDescent="0.3">
      <c r="A1097" s="26" t="str">
        <f t="shared" si="37"/>
        <v>232100</v>
      </c>
      <c r="B1097" s="149" t="s">
        <v>1052</v>
      </c>
      <c r="C1097" s="153" t="s">
        <v>2150</v>
      </c>
      <c r="D1097" s="125" t="s">
        <v>4</v>
      </c>
      <c r="E1097" s="140">
        <v>0</v>
      </c>
      <c r="F1097" s="140">
        <v>0</v>
      </c>
      <c r="G1097" s="140">
        <v>0</v>
      </c>
      <c r="H1097" s="140">
        <v>0</v>
      </c>
      <c r="I1097" s="140">
        <v>0</v>
      </c>
      <c r="J1097" s="140">
        <v>0</v>
      </c>
      <c r="K1097" s="140">
        <v>0</v>
      </c>
      <c r="L1097" s="140">
        <v>0</v>
      </c>
      <c r="M1097" s="140">
        <v>0</v>
      </c>
      <c r="N1097" s="140">
        <v>0</v>
      </c>
      <c r="O1097" s="140">
        <v>0</v>
      </c>
      <c r="P1097" s="140">
        <v>0</v>
      </c>
      <c r="Q1097" s="199">
        <v>0</v>
      </c>
      <c r="R1097" s="199">
        <v>0</v>
      </c>
      <c r="S1097" s="199">
        <v>0</v>
      </c>
      <c r="T1097" s="199">
        <v>0</v>
      </c>
      <c r="U1097" s="199">
        <v>0</v>
      </c>
      <c r="V1097" s="199">
        <v>0</v>
      </c>
      <c r="W1097" s="199">
        <v>0</v>
      </c>
      <c r="X1097" s="199">
        <v>0</v>
      </c>
      <c r="Y1097" s="199">
        <v>0</v>
      </c>
      <c r="Z1097" s="199">
        <v>0</v>
      </c>
      <c r="AA1097" s="199">
        <v>0</v>
      </c>
      <c r="AB1097" s="199">
        <v>0</v>
      </c>
      <c r="AC1097" s="199">
        <f>IFERROR(VLOOKUP('SAP Data'!$C1097,'2021 Balance Sheet'!$B$7:$O$1335,'2021 Balance Sheet'!D$2, FALSE),0)</f>
        <v>0</v>
      </c>
      <c r="AD1097" s="199">
        <f>IFERROR(VLOOKUP('SAP Data'!$C1097,'2021 Balance Sheet'!$B$7:$O$1335,'2021 Balance Sheet'!E$2, FALSE),0)</f>
        <v>0</v>
      </c>
      <c r="AE1097" s="199">
        <f>IFERROR(VLOOKUP('SAP Data'!$C1097,'2021 Balance Sheet'!$B$7:$O$1335,'2021 Balance Sheet'!F$2, FALSE),0)</f>
        <v>0</v>
      </c>
      <c r="AF1097" s="199">
        <f>IFERROR(VLOOKUP('SAP Data'!$C1097,'2021 Balance Sheet'!$B$7:$O$1335,'2021 Balance Sheet'!G$2, FALSE),0)</f>
        <v>0</v>
      </c>
      <c r="AG1097" s="199">
        <f>IFERROR(VLOOKUP('SAP Data'!$C1097,'2021 Balance Sheet'!$B$7:$O$1335,'2021 Balance Sheet'!H$2, FALSE),0)</f>
        <v>0</v>
      </c>
      <c r="AH1097" s="199">
        <f>IFERROR(VLOOKUP('SAP Data'!$C1097,'2021 Balance Sheet'!$B$7:$O$1335,'2021 Balance Sheet'!I$2, FALSE),0)</f>
        <v>0</v>
      </c>
      <c r="AI1097" s="199">
        <f>IFERROR(VLOOKUP('SAP Data'!$C1097,'2021 Balance Sheet'!$B$7:$O$1335,'2021 Balance Sheet'!J$2, FALSE),0)</f>
        <v>0</v>
      </c>
      <c r="AJ1097" s="199">
        <f>IFERROR(VLOOKUP('SAP Data'!$C1097,'2021 Balance Sheet'!$B$7:$O$1335,'2021 Balance Sheet'!K$2, FALSE),0)</f>
        <v>0</v>
      </c>
      <c r="AK1097" s="199">
        <f>IFERROR(VLOOKUP('SAP Data'!$C1097,'2021 Balance Sheet'!$B$7:$O$1335,'2021 Balance Sheet'!L$2, FALSE),0)</f>
        <v>0</v>
      </c>
      <c r="AL1097" s="199">
        <f>IFERROR(VLOOKUP('SAP Data'!$C1097,'2021 Balance Sheet'!$B$7:$O$1335,'2021 Balance Sheet'!M$2, FALSE),0)</f>
        <v>0</v>
      </c>
      <c r="AM1097" s="199">
        <f>IFERROR(VLOOKUP('SAP Data'!$C1097,'2021 Balance Sheet'!$B$7:$O$1335,'2021 Balance Sheet'!N$2, FALSE),0)</f>
        <v>0</v>
      </c>
      <c r="AN1097" s="199">
        <f>IFERROR(VLOOKUP('SAP Data'!$C1097,'2021 Balance Sheet'!$B$7:$O$1335,'2021 Balance Sheet'!O$2, FALSE),0)</f>
        <v>0</v>
      </c>
      <c r="AO1097" s="198">
        <f t="shared" si="36"/>
        <v>0</v>
      </c>
    </row>
    <row r="1098" spans="1:41" ht="15.75" thickBot="1" x14ac:dyDescent="0.3">
      <c r="A1098" s="26" t="str">
        <f t="shared" si="37"/>
        <v>232109</v>
      </c>
      <c r="B1098" s="149" t="s">
        <v>1050</v>
      </c>
      <c r="C1098" s="153" t="s">
        <v>2151</v>
      </c>
      <c r="D1098" s="125" t="s">
        <v>4</v>
      </c>
      <c r="E1098" s="139">
        <v>0</v>
      </c>
      <c r="F1098" s="139">
        <v>0</v>
      </c>
      <c r="G1098" s="139">
        <v>0</v>
      </c>
      <c r="H1098" s="139">
        <v>0</v>
      </c>
      <c r="I1098" s="139">
        <v>0</v>
      </c>
      <c r="J1098" s="139">
        <v>0</v>
      </c>
      <c r="K1098" s="139">
        <v>0</v>
      </c>
      <c r="L1098" s="139">
        <v>0</v>
      </c>
      <c r="M1098" s="139">
        <v>0</v>
      </c>
      <c r="N1098" s="139">
        <v>0</v>
      </c>
      <c r="O1098" s="139">
        <v>0</v>
      </c>
      <c r="P1098" s="139">
        <v>0</v>
      </c>
      <c r="Q1098" s="199">
        <v>0</v>
      </c>
      <c r="R1098" s="199">
        <v>0</v>
      </c>
      <c r="S1098" s="199">
        <v>0</v>
      </c>
      <c r="T1098" s="199">
        <v>0</v>
      </c>
      <c r="U1098" s="199">
        <v>0</v>
      </c>
      <c r="V1098" s="199">
        <v>0</v>
      </c>
      <c r="W1098" s="199">
        <v>0</v>
      </c>
      <c r="X1098" s="199">
        <v>0</v>
      </c>
      <c r="Y1098" s="199">
        <v>0</v>
      </c>
      <c r="Z1098" s="199">
        <v>0</v>
      </c>
      <c r="AA1098" s="199">
        <v>0</v>
      </c>
      <c r="AB1098" s="199">
        <v>0</v>
      </c>
      <c r="AC1098" s="199">
        <f>IFERROR(VLOOKUP('SAP Data'!$C1098,'2021 Balance Sheet'!$B$7:$O$1335,'2021 Balance Sheet'!D$2, FALSE),0)</f>
        <v>0</v>
      </c>
      <c r="AD1098" s="199">
        <f>IFERROR(VLOOKUP('SAP Data'!$C1098,'2021 Balance Sheet'!$B$7:$O$1335,'2021 Balance Sheet'!E$2, FALSE),0)</f>
        <v>0</v>
      </c>
      <c r="AE1098" s="199">
        <f>IFERROR(VLOOKUP('SAP Data'!$C1098,'2021 Balance Sheet'!$B$7:$O$1335,'2021 Balance Sheet'!F$2, FALSE),0)</f>
        <v>0</v>
      </c>
      <c r="AF1098" s="199">
        <f>IFERROR(VLOOKUP('SAP Data'!$C1098,'2021 Balance Sheet'!$B$7:$O$1335,'2021 Balance Sheet'!G$2, FALSE),0)</f>
        <v>0</v>
      </c>
      <c r="AG1098" s="199">
        <f>IFERROR(VLOOKUP('SAP Data'!$C1098,'2021 Balance Sheet'!$B$7:$O$1335,'2021 Balance Sheet'!H$2, FALSE),0)</f>
        <v>0</v>
      </c>
      <c r="AH1098" s="199">
        <f>IFERROR(VLOOKUP('SAP Data'!$C1098,'2021 Balance Sheet'!$B$7:$O$1335,'2021 Balance Sheet'!I$2, FALSE),0)</f>
        <v>0</v>
      </c>
      <c r="AI1098" s="199">
        <f>IFERROR(VLOOKUP('SAP Data'!$C1098,'2021 Balance Sheet'!$B$7:$O$1335,'2021 Balance Sheet'!J$2, FALSE),0)</f>
        <v>0</v>
      </c>
      <c r="AJ1098" s="199">
        <f>IFERROR(VLOOKUP('SAP Data'!$C1098,'2021 Balance Sheet'!$B$7:$O$1335,'2021 Balance Sheet'!K$2, FALSE),0)</f>
        <v>0</v>
      </c>
      <c r="AK1098" s="199">
        <f>IFERROR(VLOOKUP('SAP Data'!$C1098,'2021 Balance Sheet'!$B$7:$O$1335,'2021 Balance Sheet'!L$2, FALSE),0)</f>
        <v>0</v>
      </c>
      <c r="AL1098" s="199">
        <f>IFERROR(VLOOKUP('SAP Data'!$C1098,'2021 Balance Sheet'!$B$7:$O$1335,'2021 Balance Sheet'!M$2, FALSE),0)</f>
        <v>0</v>
      </c>
      <c r="AM1098" s="199">
        <f>IFERROR(VLOOKUP('SAP Data'!$C1098,'2021 Balance Sheet'!$B$7:$O$1335,'2021 Balance Sheet'!N$2, FALSE),0)</f>
        <v>0</v>
      </c>
      <c r="AN1098" s="199">
        <f>IFERROR(VLOOKUP('SAP Data'!$C1098,'2021 Balance Sheet'!$B$7:$O$1335,'2021 Balance Sheet'!O$2, FALSE),0)</f>
        <v>0</v>
      </c>
      <c r="AO1098" s="198">
        <f t="shared" si="36"/>
        <v>0</v>
      </c>
    </row>
    <row r="1099" spans="1:41" ht="15.75" thickBot="1" x14ac:dyDescent="0.3">
      <c r="A1099" s="26" t="str">
        <f t="shared" si="37"/>
        <v>232202</v>
      </c>
      <c r="B1099" s="149" t="s">
        <v>1054</v>
      </c>
      <c r="C1099" s="153" t="s">
        <v>2152</v>
      </c>
      <c r="D1099" s="125" t="s">
        <v>4</v>
      </c>
      <c r="E1099" s="140">
        <v>-16565.84</v>
      </c>
      <c r="F1099" s="140">
        <v>-17595.96</v>
      </c>
      <c r="G1099" s="140">
        <v>-5739.98</v>
      </c>
      <c r="H1099" s="140">
        <v>-5405.31</v>
      </c>
      <c r="I1099" s="140">
        <v>-4946.24</v>
      </c>
      <c r="J1099" s="140">
        <v>-13524.65</v>
      </c>
      <c r="K1099" s="140">
        <v>-15159.24</v>
      </c>
      <c r="L1099" s="140">
        <v>-4593.16</v>
      </c>
      <c r="M1099" s="140">
        <v>-4973.12</v>
      </c>
      <c r="N1099" s="140">
        <v>-5344.59</v>
      </c>
      <c r="O1099" s="140">
        <v>-4686.43</v>
      </c>
      <c r="P1099" s="140">
        <v>-13388.4</v>
      </c>
      <c r="Q1099" s="199">
        <v>-5126.66</v>
      </c>
      <c r="R1099" s="199">
        <v>-5971.13</v>
      </c>
      <c r="S1099" s="199">
        <v>-5113.6499999999996</v>
      </c>
      <c r="T1099" s="199">
        <v>-4946.5</v>
      </c>
      <c r="U1099" s="199">
        <v>-13508.32</v>
      </c>
      <c r="V1099" s="199">
        <v>-11247</v>
      </c>
      <c r="W1099" s="199">
        <v>-4332.18</v>
      </c>
      <c r="X1099" s="199">
        <v>-4332.18</v>
      </c>
      <c r="Y1099" s="199">
        <v>-4924.18</v>
      </c>
      <c r="Z1099" s="199">
        <v>-4924.18</v>
      </c>
      <c r="AA1099" s="199">
        <v>-11255.95</v>
      </c>
      <c r="AB1099" s="199">
        <v>-5363.45</v>
      </c>
      <c r="AC1099" s="199">
        <f>IFERROR(VLOOKUP('SAP Data'!$C1099,'2021 Balance Sheet'!$B$7:$O$1335,'2021 Balance Sheet'!D$2, FALSE),0)</f>
        <v>-5892.93</v>
      </c>
      <c r="AD1099" s="199">
        <f>IFERROR(VLOOKUP('SAP Data'!$C1099,'2021 Balance Sheet'!$B$7:$O$1335,'2021 Balance Sheet'!E$2, FALSE),0)</f>
        <v>-6051.15</v>
      </c>
      <c r="AE1099" s="199">
        <f>IFERROR(VLOOKUP('SAP Data'!$C1099,'2021 Balance Sheet'!$B$7:$O$1335,'2021 Balance Sheet'!F$2, FALSE),0)</f>
        <v>-4607.18</v>
      </c>
      <c r="AF1099" s="199">
        <f>IFERROR(VLOOKUP('SAP Data'!$C1099,'2021 Balance Sheet'!$B$7:$O$1335,'2021 Balance Sheet'!G$2, FALSE),0)</f>
        <v>-4607.18</v>
      </c>
      <c r="AG1099" s="199">
        <f>IFERROR(VLOOKUP('SAP Data'!$C1099,'2021 Balance Sheet'!$B$7:$O$1335,'2021 Balance Sheet'!H$2, FALSE),0)</f>
        <v>-9529.52</v>
      </c>
      <c r="AH1099" s="199">
        <f>IFERROR(VLOOKUP('SAP Data'!$C1099,'2021 Balance Sheet'!$B$7:$O$1335,'2021 Balance Sheet'!I$2, FALSE),0)</f>
        <v>-10040.969999999999</v>
      </c>
      <c r="AI1099" s="199">
        <f>IFERROR(VLOOKUP('SAP Data'!$C1099,'2021 Balance Sheet'!$B$7:$O$1335,'2021 Balance Sheet'!J$2, FALSE),0)</f>
        <v>-4999.8100000000004</v>
      </c>
      <c r="AJ1099" s="199">
        <f>IFERROR(VLOOKUP('SAP Data'!$C1099,'2021 Balance Sheet'!$B$7:$O$1335,'2021 Balance Sheet'!K$2, FALSE),0)</f>
        <v>-4999.79</v>
      </c>
      <c r="AK1099" s="199">
        <f>IFERROR(VLOOKUP('SAP Data'!$C1099,'2021 Balance Sheet'!$B$7:$O$1335,'2021 Balance Sheet'!L$2, FALSE),0)</f>
        <v>-4999.8100000000004</v>
      </c>
      <c r="AL1099" s="199">
        <f>IFERROR(VLOOKUP('SAP Data'!$C1099,'2021 Balance Sheet'!$B$7:$O$1335,'2021 Balance Sheet'!M$2, FALSE),0)</f>
        <v>-11420.21</v>
      </c>
      <c r="AM1099" s="199">
        <f>IFERROR(VLOOKUP('SAP Data'!$C1099,'2021 Balance Sheet'!$B$7:$O$1335,'2021 Balance Sheet'!N$2, FALSE),0)</f>
        <v>-9482.8700000000008</v>
      </c>
      <c r="AN1099" s="199">
        <f>IFERROR(VLOOKUP('SAP Data'!$C1099,'2021 Balance Sheet'!$B$7:$O$1335,'2021 Balance Sheet'!O$2, FALSE),0)</f>
        <v>-4011.53</v>
      </c>
      <c r="AO1099" s="198">
        <f t="shared" si="36"/>
        <v>-5363.45</v>
      </c>
    </row>
    <row r="1100" spans="1:41" ht="15.75" thickBot="1" x14ac:dyDescent="0.3">
      <c r="A1100" s="26" t="str">
        <f t="shared" si="37"/>
        <v>232210</v>
      </c>
      <c r="B1100" s="186" t="s">
        <v>4006</v>
      </c>
      <c r="C1100" s="185" t="s">
        <v>4007</v>
      </c>
      <c r="D1100" s="125"/>
      <c r="E1100" s="140"/>
      <c r="F1100" s="140"/>
      <c r="G1100" s="140"/>
      <c r="H1100" s="140"/>
      <c r="I1100" s="140"/>
      <c r="J1100" s="140"/>
      <c r="K1100" s="140"/>
      <c r="L1100" s="140"/>
      <c r="M1100" s="140"/>
      <c r="N1100" s="140"/>
      <c r="O1100" s="140"/>
      <c r="P1100" s="140"/>
      <c r="Q1100" s="199">
        <v>0</v>
      </c>
      <c r="R1100" s="199">
        <v>0</v>
      </c>
      <c r="S1100" s="199">
        <v>0</v>
      </c>
      <c r="T1100" s="199">
        <v>0</v>
      </c>
      <c r="U1100" s="199">
        <v>0</v>
      </c>
      <c r="V1100" s="199">
        <v>0</v>
      </c>
      <c r="W1100" s="199">
        <v>-382859.36</v>
      </c>
      <c r="X1100" s="199">
        <v>-304267.65000000002</v>
      </c>
      <c r="Y1100" s="199">
        <v>-330549.42</v>
      </c>
      <c r="Z1100" s="199">
        <v>-833920.57</v>
      </c>
      <c r="AA1100" s="199">
        <v>-322343.98</v>
      </c>
      <c r="AB1100" s="199">
        <v>-582636.48</v>
      </c>
      <c r="AC1100" s="199">
        <f>IFERROR(VLOOKUP('SAP Data'!$C1100,'2021 Balance Sheet'!$B$7:$O$1335,'2021 Balance Sheet'!D$2, FALSE),0)</f>
        <v>-472051.85</v>
      </c>
      <c r="AD1100" s="199">
        <f>IFERROR(VLOOKUP('SAP Data'!$C1100,'2021 Balance Sheet'!$B$7:$O$1335,'2021 Balance Sheet'!E$2, FALSE),0)</f>
        <v>-342278.02</v>
      </c>
      <c r="AE1100" s="199">
        <f>IFERROR(VLOOKUP('SAP Data'!$C1100,'2021 Balance Sheet'!$B$7:$O$1335,'2021 Balance Sheet'!F$2, FALSE),0)</f>
        <v>-415125.59</v>
      </c>
      <c r="AF1100" s="199">
        <f>IFERROR(VLOOKUP('SAP Data'!$C1100,'2021 Balance Sheet'!$B$7:$O$1335,'2021 Balance Sheet'!G$2, FALSE),0)</f>
        <v>-441282.44</v>
      </c>
      <c r="AG1100" s="199">
        <f>IFERROR(VLOOKUP('SAP Data'!$C1100,'2021 Balance Sheet'!$B$7:$O$1335,'2021 Balance Sheet'!H$2, FALSE),0)</f>
        <v>-480842.46</v>
      </c>
      <c r="AH1100" s="199">
        <f>IFERROR(VLOOKUP('SAP Data'!$C1100,'2021 Balance Sheet'!$B$7:$O$1335,'2021 Balance Sheet'!I$2, FALSE),0)</f>
        <v>-427653.74</v>
      </c>
      <c r="AI1100" s="199">
        <f>IFERROR(VLOOKUP('SAP Data'!$C1100,'2021 Balance Sheet'!$B$7:$O$1335,'2021 Balance Sheet'!J$2, FALSE),0)</f>
        <v>-448587.6</v>
      </c>
      <c r="AJ1100" s="199">
        <f>IFERROR(VLOOKUP('SAP Data'!$C1100,'2021 Balance Sheet'!$B$7:$O$1335,'2021 Balance Sheet'!K$2, FALSE),0)</f>
        <v>-361963.29</v>
      </c>
      <c r="AK1100" s="199">
        <f>IFERROR(VLOOKUP('SAP Data'!$C1100,'2021 Balance Sheet'!$B$7:$O$1335,'2021 Balance Sheet'!L$2, FALSE),0)</f>
        <v>-413843.64</v>
      </c>
      <c r="AL1100" s="199">
        <f>IFERROR(VLOOKUP('SAP Data'!$C1100,'2021 Balance Sheet'!$B$7:$O$1335,'2021 Balance Sheet'!M$2, FALSE),0)</f>
        <v>-431205.17</v>
      </c>
      <c r="AM1100" s="199">
        <f>IFERROR(VLOOKUP('SAP Data'!$C1100,'2021 Balance Sheet'!$B$7:$O$1335,'2021 Balance Sheet'!N$2, FALSE),0)</f>
        <v>-329286.55</v>
      </c>
      <c r="AN1100" s="199">
        <f>IFERROR(VLOOKUP('SAP Data'!$C1100,'2021 Balance Sheet'!$B$7:$O$1335,'2021 Balance Sheet'!O$2, FALSE),0)</f>
        <v>-507209.56</v>
      </c>
      <c r="AO1100" s="198">
        <f t="shared" si="36"/>
        <v>-582636.48</v>
      </c>
    </row>
    <row r="1101" spans="1:41" ht="15.75" thickBot="1" x14ac:dyDescent="0.3">
      <c r="A1101" s="26" t="str">
        <f t="shared" si="37"/>
        <v>232211</v>
      </c>
      <c r="B1101" s="149" t="s">
        <v>1055</v>
      </c>
      <c r="C1101" s="153" t="s">
        <v>2153</v>
      </c>
      <c r="D1101" s="125" t="s">
        <v>4</v>
      </c>
      <c r="E1101" s="139">
        <v>0</v>
      </c>
      <c r="F1101" s="139">
        <v>-36755.629999999997</v>
      </c>
      <c r="G1101" s="139">
        <v>-232</v>
      </c>
      <c r="H1101" s="139">
        <v>-232</v>
      </c>
      <c r="I1101" s="139">
        <v>-232</v>
      </c>
      <c r="J1101" s="139">
        <v>-36365.629999999997</v>
      </c>
      <c r="K1101" s="139">
        <v>-35843.629999999997</v>
      </c>
      <c r="L1101" s="139">
        <v>-232</v>
      </c>
      <c r="M1101" s="139">
        <v>-348</v>
      </c>
      <c r="N1101" s="139">
        <v>-410.2</v>
      </c>
      <c r="O1101" s="139">
        <v>-174.9</v>
      </c>
      <c r="P1101" s="139">
        <v>-36115.199999999997</v>
      </c>
      <c r="Q1101" s="199">
        <v>-349.8</v>
      </c>
      <c r="R1101" s="199">
        <v>-174.9</v>
      </c>
      <c r="S1101" s="199">
        <v>-233.2</v>
      </c>
      <c r="T1101" s="199">
        <v>-233.2</v>
      </c>
      <c r="U1101" s="199">
        <v>-35780.21</v>
      </c>
      <c r="V1101" s="199">
        <v>-35255.51</v>
      </c>
      <c r="W1101" s="199">
        <v>-174.9</v>
      </c>
      <c r="X1101" s="199">
        <v>-291.5</v>
      </c>
      <c r="Y1101" s="199">
        <v>-466.4</v>
      </c>
      <c r="Z1101" s="199">
        <v>-353.4</v>
      </c>
      <c r="AA1101" s="199">
        <v>-35997.760000000002</v>
      </c>
      <c r="AB1101" s="199">
        <v>-411.1</v>
      </c>
      <c r="AC1101" s="199">
        <f>IFERROR(VLOOKUP('SAP Data'!$C1101,'2021 Balance Sheet'!$B$7:$O$1335,'2021 Balance Sheet'!D$2, FALSE),0)</f>
        <v>-293.3</v>
      </c>
      <c r="AD1101" s="199">
        <f>IFERROR(VLOOKUP('SAP Data'!$C1101,'2021 Balance Sheet'!$B$7:$O$1335,'2021 Balance Sheet'!E$2, FALSE),0)</f>
        <v>-293.3</v>
      </c>
      <c r="AE1101" s="199">
        <f>IFERROR(VLOOKUP('SAP Data'!$C1101,'2021 Balance Sheet'!$B$7:$O$1335,'2021 Balance Sheet'!F$2, FALSE),0)</f>
        <v>-411.1</v>
      </c>
      <c r="AF1101" s="199">
        <f>IFERROR(VLOOKUP('SAP Data'!$C1101,'2021 Balance Sheet'!$B$7:$O$1335,'2021 Balance Sheet'!G$2, FALSE),0)</f>
        <v>-411.1</v>
      </c>
      <c r="AG1101" s="199">
        <f>IFERROR(VLOOKUP('SAP Data'!$C1101,'2021 Balance Sheet'!$B$7:$O$1335,'2021 Balance Sheet'!H$2, FALSE),0)</f>
        <v>-34861.360000000001</v>
      </c>
      <c r="AH1101" s="199">
        <f>IFERROR(VLOOKUP('SAP Data'!$C1101,'2021 Balance Sheet'!$B$7:$O$1335,'2021 Balance Sheet'!I$2, FALSE),0)</f>
        <v>-35841.46</v>
      </c>
      <c r="AI1101" s="199">
        <f>IFERROR(VLOOKUP('SAP Data'!$C1101,'2021 Balance Sheet'!$B$7:$O$1335,'2021 Balance Sheet'!J$2, FALSE),0)</f>
        <v>-411.1</v>
      </c>
      <c r="AJ1101" s="199">
        <f>IFERROR(VLOOKUP('SAP Data'!$C1101,'2021 Balance Sheet'!$B$7:$O$1335,'2021 Balance Sheet'!K$2, FALSE),0)</f>
        <v>-705.6</v>
      </c>
      <c r="AK1101" s="199">
        <f>IFERROR(VLOOKUP('SAP Data'!$C1101,'2021 Balance Sheet'!$B$7:$O$1335,'2021 Balance Sheet'!L$2, FALSE),0)</f>
        <v>-415.1</v>
      </c>
      <c r="AL1101" s="199">
        <f>IFERROR(VLOOKUP('SAP Data'!$C1101,'2021 Balance Sheet'!$B$7:$O$1335,'2021 Balance Sheet'!M$2, FALSE),0)</f>
        <v>-36301.360000000001</v>
      </c>
      <c r="AM1101" s="199">
        <f>IFERROR(VLOOKUP('SAP Data'!$C1101,'2021 Balance Sheet'!$B$7:$O$1335,'2021 Balance Sheet'!N$2, FALSE),0)</f>
        <v>-36828.46</v>
      </c>
      <c r="AN1101" s="199">
        <f>IFERROR(VLOOKUP('SAP Data'!$C1101,'2021 Balance Sheet'!$B$7:$O$1335,'2021 Balance Sheet'!O$2, FALSE),0)</f>
        <v>-595.79999999999995</v>
      </c>
      <c r="AO1101" s="198">
        <f t="shared" si="36"/>
        <v>-411.1</v>
      </c>
    </row>
    <row r="1102" spans="1:41" ht="15.75" thickBot="1" x14ac:dyDescent="0.3">
      <c r="A1102" s="26" t="str">
        <f t="shared" si="37"/>
        <v>232212</v>
      </c>
      <c r="B1102" s="149" t="s">
        <v>1056</v>
      </c>
      <c r="C1102" s="153" t="s">
        <v>2154</v>
      </c>
      <c r="D1102" s="125" t="s">
        <v>4</v>
      </c>
      <c r="E1102" s="140">
        <v>0</v>
      </c>
      <c r="F1102" s="140">
        <v>0</v>
      </c>
      <c r="G1102" s="140">
        <v>0</v>
      </c>
      <c r="H1102" s="140">
        <v>0</v>
      </c>
      <c r="I1102" s="140">
        <v>0</v>
      </c>
      <c r="J1102" s="140">
        <v>0</v>
      </c>
      <c r="K1102" s="140">
        <v>0</v>
      </c>
      <c r="L1102" s="140">
        <v>0</v>
      </c>
      <c r="M1102" s="140">
        <v>0</v>
      </c>
      <c r="N1102" s="140">
        <v>0</v>
      </c>
      <c r="O1102" s="140">
        <v>0</v>
      </c>
      <c r="P1102" s="140">
        <v>0</v>
      </c>
      <c r="Q1102" s="199">
        <v>0</v>
      </c>
      <c r="R1102" s="199">
        <v>0</v>
      </c>
      <c r="S1102" s="199">
        <v>0</v>
      </c>
      <c r="T1102" s="199">
        <v>0</v>
      </c>
      <c r="U1102" s="199">
        <v>0</v>
      </c>
      <c r="V1102" s="199">
        <v>0</v>
      </c>
      <c r="W1102" s="199">
        <v>0</v>
      </c>
      <c r="X1102" s="199">
        <v>0</v>
      </c>
      <c r="Y1102" s="199">
        <v>0</v>
      </c>
      <c r="Z1102" s="199">
        <v>0</v>
      </c>
      <c r="AA1102" s="199">
        <v>0</v>
      </c>
      <c r="AB1102" s="199">
        <v>0</v>
      </c>
      <c r="AC1102" s="199">
        <f>IFERROR(VLOOKUP('SAP Data'!$C1102,'2021 Balance Sheet'!$B$7:$O$1335,'2021 Balance Sheet'!D$2, FALSE),0)</f>
        <v>0</v>
      </c>
      <c r="AD1102" s="199">
        <f>IFERROR(VLOOKUP('SAP Data'!$C1102,'2021 Balance Sheet'!$B$7:$O$1335,'2021 Balance Sheet'!E$2, FALSE),0)</f>
        <v>0</v>
      </c>
      <c r="AE1102" s="199">
        <f>IFERROR(VLOOKUP('SAP Data'!$C1102,'2021 Balance Sheet'!$B$7:$O$1335,'2021 Balance Sheet'!F$2, FALSE),0)</f>
        <v>0</v>
      </c>
      <c r="AF1102" s="199">
        <f>IFERROR(VLOOKUP('SAP Data'!$C1102,'2021 Balance Sheet'!$B$7:$O$1335,'2021 Balance Sheet'!G$2, FALSE),0)</f>
        <v>0</v>
      </c>
      <c r="AG1102" s="199">
        <f>IFERROR(VLOOKUP('SAP Data'!$C1102,'2021 Balance Sheet'!$B$7:$O$1335,'2021 Balance Sheet'!H$2, FALSE),0)</f>
        <v>0</v>
      </c>
      <c r="AH1102" s="199">
        <f>IFERROR(VLOOKUP('SAP Data'!$C1102,'2021 Balance Sheet'!$B$7:$O$1335,'2021 Balance Sheet'!I$2, FALSE),0)</f>
        <v>0</v>
      </c>
      <c r="AI1102" s="199">
        <f>IFERROR(VLOOKUP('SAP Data'!$C1102,'2021 Balance Sheet'!$B$7:$O$1335,'2021 Balance Sheet'!J$2, FALSE),0)</f>
        <v>0</v>
      </c>
      <c r="AJ1102" s="199">
        <f>IFERROR(VLOOKUP('SAP Data'!$C1102,'2021 Balance Sheet'!$B$7:$O$1335,'2021 Balance Sheet'!K$2, FALSE),0)</f>
        <v>0</v>
      </c>
      <c r="AK1102" s="199">
        <f>IFERROR(VLOOKUP('SAP Data'!$C1102,'2021 Balance Sheet'!$B$7:$O$1335,'2021 Balance Sheet'!L$2, FALSE),0)</f>
        <v>0</v>
      </c>
      <c r="AL1102" s="199">
        <f>IFERROR(VLOOKUP('SAP Data'!$C1102,'2021 Balance Sheet'!$B$7:$O$1335,'2021 Balance Sheet'!M$2, FALSE),0)</f>
        <v>0</v>
      </c>
      <c r="AM1102" s="199">
        <f>IFERROR(VLOOKUP('SAP Data'!$C1102,'2021 Balance Sheet'!$B$7:$O$1335,'2021 Balance Sheet'!N$2, FALSE),0)</f>
        <v>0</v>
      </c>
      <c r="AN1102" s="199">
        <f>IFERROR(VLOOKUP('SAP Data'!$C1102,'2021 Balance Sheet'!$B$7:$O$1335,'2021 Balance Sheet'!O$2, FALSE),0)</f>
        <v>0</v>
      </c>
      <c r="AO1102" s="198">
        <f t="shared" si="36"/>
        <v>0</v>
      </c>
    </row>
    <row r="1103" spans="1:41" ht="15.75" thickBot="1" x14ac:dyDescent="0.3">
      <c r="A1103" s="26" t="str">
        <f t="shared" si="37"/>
        <v>232213</v>
      </c>
      <c r="B1103" s="149" t="s">
        <v>1057</v>
      </c>
      <c r="C1103" s="153" t="s">
        <v>2155</v>
      </c>
      <c r="D1103" s="125" t="s">
        <v>4</v>
      </c>
      <c r="E1103" s="139">
        <v>0</v>
      </c>
      <c r="F1103" s="139">
        <v>0</v>
      </c>
      <c r="G1103" s="139">
        <v>0</v>
      </c>
      <c r="H1103" s="139">
        <v>0</v>
      </c>
      <c r="I1103" s="139">
        <v>0</v>
      </c>
      <c r="J1103" s="139">
        <v>0</v>
      </c>
      <c r="K1103" s="139">
        <v>0</v>
      </c>
      <c r="L1103" s="139">
        <v>0</v>
      </c>
      <c r="M1103" s="139">
        <v>0</v>
      </c>
      <c r="N1103" s="139">
        <v>0</v>
      </c>
      <c r="O1103" s="139">
        <v>0</v>
      </c>
      <c r="P1103" s="139">
        <v>0</v>
      </c>
      <c r="Q1103" s="199">
        <v>0</v>
      </c>
      <c r="R1103" s="199">
        <v>0</v>
      </c>
      <c r="S1103" s="199">
        <v>0</v>
      </c>
      <c r="T1103" s="199">
        <v>0</v>
      </c>
      <c r="U1103" s="199">
        <v>0</v>
      </c>
      <c r="V1103" s="199">
        <v>0</v>
      </c>
      <c r="W1103" s="199">
        <v>0</v>
      </c>
      <c r="X1103" s="199">
        <v>0</v>
      </c>
      <c r="Y1103" s="199">
        <v>0</v>
      </c>
      <c r="Z1103" s="199">
        <v>0</v>
      </c>
      <c r="AA1103" s="199">
        <v>0</v>
      </c>
      <c r="AB1103" s="199">
        <v>0</v>
      </c>
      <c r="AC1103" s="199">
        <f>IFERROR(VLOOKUP('SAP Data'!$C1103,'2021 Balance Sheet'!$B$7:$O$1335,'2021 Balance Sheet'!D$2, FALSE),0)</f>
        <v>0</v>
      </c>
      <c r="AD1103" s="199">
        <f>IFERROR(VLOOKUP('SAP Data'!$C1103,'2021 Balance Sheet'!$B$7:$O$1335,'2021 Balance Sheet'!E$2, FALSE),0)</f>
        <v>0</v>
      </c>
      <c r="AE1103" s="199">
        <f>IFERROR(VLOOKUP('SAP Data'!$C1103,'2021 Balance Sheet'!$B$7:$O$1335,'2021 Balance Sheet'!F$2, FALSE),0)</f>
        <v>0</v>
      </c>
      <c r="AF1103" s="199">
        <f>IFERROR(VLOOKUP('SAP Data'!$C1103,'2021 Balance Sheet'!$B$7:$O$1335,'2021 Balance Sheet'!G$2, FALSE),0)</f>
        <v>0</v>
      </c>
      <c r="AG1103" s="199">
        <f>IFERROR(VLOOKUP('SAP Data'!$C1103,'2021 Balance Sheet'!$B$7:$O$1335,'2021 Balance Sheet'!H$2, FALSE),0)</f>
        <v>0</v>
      </c>
      <c r="AH1103" s="199">
        <f>IFERROR(VLOOKUP('SAP Data'!$C1103,'2021 Balance Sheet'!$B$7:$O$1335,'2021 Balance Sheet'!I$2, FALSE),0)</f>
        <v>0</v>
      </c>
      <c r="AI1103" s="199">
        <f>IFERROR(VLOOKUP('SAP Data'!$C1103,'2021 Balance Sheet'!$B$7:$O$1335,'2021 Balance Sheet'!J$2, FALSE),0)</f>
        <v>0</v>
      </c>
      <c r="AJ1103" s="199">
        <f>IFERROR(VLOOKUP('SAP Data'!$C1103,'2021 Balance Sheet'!$B$7:$O$1335,'2021 Balance Sheet'!K$2, FALSE),0)</f>
        <v>0</v>
      </c>
      <c r="AK1103" s="199">
        <f>IFERROR(VLOOKUP('SAP Data'!$C1103,'2021 Balance Sheet'!$B$7:$O$1335,'2021 Balance Sheet'!L$2, FALSE),0)</f>
        <v>0</v>
      </c>
      <c r="AL1103" s="199">
        <f>IFERROR(VLOOKUP('SAP Data'!$C1103,'2021 Balance Sheet'!$B$7:$O$1335,'2021 Balance Sheet'!M$2, FALSE),0)</f>
        <v>0</v>
      </c>
      <c r="AM1103" s="199">
        <f>IFERROR(VLOOKUP('SAP Data'!$C1103,'2021 Balance Sheet'!$B$7:$O$1335,'2021 Balance Sheet'!N$2, FALSE),0)</f>
        <v>0</v>
      </c>
      <c r="AN1103" s="199">
        <f>IFERROR(VLOOKUP('SAP Data'!$C1103,'2021 Balance Sheet'!$B$7:$O$1335,'2021 Balance Sheet'!O$2, FALSE),0)</f>
        <v>0</v>
      </c>
      <c r="AO1103" s="198">
        <f t="shared" si="36"/>
        <v>0</v>
      </c>
    </row>
    <row r="1104" spans="1:41" ht="15.75" thickBot="1" x14ac:dyDescent="0.3">
      <c r="A1104" s="26" t="str">
        <f t="shared" si="37"/>
        <v>232217</v>
      </c>
      <c r="B1104" s="149" t="s">
        <v>1058</v>
      </c>
      <c r="C1104" s="153" t="s">
        <v>2156</v>
      </c>
      <c r="D1104" s="125" t="s">
        <v>4</v>
      </c>
      <c r="E1104" s="140">
        <v>0</v>
      </c>
      <c r="F1104" s="140">
        <v>0</v>
      </c>
      <c r="G1104" s="140">
        <v>0</v>
      </c>
      <c r="H1104" s="140">
        <v>0</v>
      </c>
      <c r="I1104" s="140">
        <v>0</v>
      </c>
      <c r="J1104" s="140">
        <v>0</v>
      </c>
      <c r="K1104" s="140">
        <v>0</v>
      </c>
      <c r="L1104" s="140">
        <v>0</v>
      </c>
      <c r="M1104" s="140">
        <v>0</v>
      </c>
      <c r="N1104" s="140">
        <v>0</v>
      </c>
      <c r="O1104" s="140">
        <v>0</v>
      </c>
      <c r="P1104" s="140">
        <v>0</v>
      </c>
      <c r="Q1104" s="199">
        <v>0</v>
      </c>
      <c r="R1104" s="199">
        <v>0</v>
      </c>
      <c r="S1104" s="199">
        <v>0</v>
      </c>
      <c r="T1104" s="199">
        <v>0</v>
      </c>
      <c r="U1104" s="199">
        <v>0</v>
      </c>
      <c r="V1104" s="199">
        <v>0</v>
      </c>
      <c r="W1104" s="199">
        <v>0</v>
      </c>
      <c r="X1104" s="199">
        <v>0</v>
      </c>
      <c r="Y1104" s="199">
        <v>0</v>
      </c>
      <c r="Z1104" s="199">
        <v>0</v>
      </c>
      <c r="AA1104" s="199">
        <v>0</v>
      </c>
      <c r="AB1104" s="199">
        <v>0</v>
      </c>
      <c r="AC1104" s="199">
        <f>IFERROR(VLOOKUP('SAP Data'!$C1104,'2021 Balance Sheet'!$B$7:$O$1335,'2021 Balance Sheet'!D$2, FALSE),0)</f>
        <v>0</v>
      </c>
      <c r="AD1104" s="199">
        <f>IFERROR(VLOOKUP('SAP Data'!$C1104,'2021 Balance Sheet'!$B$7:$O$1335,'2021 Balance Sheet'!E$2, FALSE),0)</f>
        <v>0</v>
      </c>
      <c r="AE1104" s="199">
        <f>IFERROR(VLOOKUP('SAP Data'!$C1104,'2021 Balance Sheet'!$B$7:$O$1335,'2021 Balance Sheet'!F$2, FALSE),0)</f>
        <v>0</v>
      </c>
      <c r="AF1104" s="199">
        <f>IFERROR(VLOOKUP('SAP Data'!$C1104,'2021 Balance Sheet'!$B$7:$O$1335,'2021 Balance Sheet'!G$2, FALSE),0)</f>
        <v>0</v>
      </c>
      <c r="AG1104" s="199">
        <f>IFERROR(VLOOKUP('SAP Data'!$C1104,'2021 Balance Sheet'!$B$7:$O$1335,'2021 Balance Sheet'!H$2, FALSE),0)</f>
        <v>0</v>
      </c>
      <c r="AH1104" s="199">
        <f>IFERROR(VLOOKUP('SAP Data'!$C1104,'2021 Balance Sheet'!$B$7:$O$1335,'2021 Balance Sheet'!I$2, FALSE),0)</f>
        <v>0</v>
      </c>
      <c r="AI1104" s="199">
        <f>IFERROR(VLOOKUP('SAP Data'!$C1104,'2021 Balance Sheet'!$B$7:$O$1335,'2021 Balance Sheet'!J$2, FALSE),0)</f>
        <v>0</v>
      </c>
      <c r="AJ1104" s="199">
        <f>IFERROR(VLOOKUP('SAP Data'!$C1104,'2021 Balance Sheet'!$B$7:$O$1335,'2021 Balance Sheet'!K$2, FALSE),0)</f>
        <v>0</v>
      </c>
      <c r="AK1104" s="199">
        <f>IFERROR(VLOOKUP('SAP Data'!$C1104,'2021 Balance Sheet'!$B$7:$O$1335,'2021 Balance Sheet'!L$2, FALSE),0)</f>
        <v>0</v>
      </c>
      <c r="AL1104" s="199">
        <f>IFERROR(VLOOKUP('SAP Data'!$C1104,'2021 Balance Sheet'!$B$7:$O$1335,'2021 Balance Sheet'!M$2, FALSE),0)</f>
        <v>0</v>
      </c>
      <c r="AM1104" s="199">
        <f>IFERROR(VLOOKUP('SAP Data'!$C1104,'2021 Balance Sheet'!$B$7:$O$1335,'2021 Balance Sheet'!N$2, FALSE),0)</f>
        <v>0</v>
      </c>
      <c r="AN1104" s="199">
        <f>IFERROR(VLOOKUP('SAP Data'!$C1104,'2021 Balance Sheet'!$B$7:$O$1335,'2021 Balance Sheet'!O$2, FALSE),0)</f>
        <v>0</v>
      </c>
      <c r="AO1104" s="198">
        <f t="shared" si="36"/>
        <v>0</v>
      </c>
    </row>
    <row r="1105" spans="1:41" ht="15.75" thickBot="1" x14ac:dyDescent="0.3">
      <c r="A1105" s="26" t="str">
        <f t="shared" si="37"/>
        <v>232218</v>
      </c>
      <c r="B1105" s="149" t="s">
        <v>1059</v>
      </c>
      <c r="C1105" s="153" t="s">
        <v>2157</v>
      </c>
      <c r="D1105" s="125" t="s">
        <v>4</v>
      </c>
      <c r="E1105" s="139">
        <v>-777.5</v>
      </c>
      <c r="F1105" s="139">
        <v>-742.5</v>
      </c>
      <c r="G1105" s="139">
        <v>-680</v>
      </c>
      <c r="H1105" s="139">
        <v>-680</v>
      </c>
      <c r="I1105" s="139">
        <v>-680</v>
      </c>
      <c r="J1105" s="139">
        <v>-680</v>
      </c>
      <c r="K1105" s="139">
        <v>-642.5</v>
      </c>
      <c r="L1105" s="139">
        <v>-680</v>
      </c>
      <c r="M1105" s="139">
        <v>-680</v>
      </c>
      <c r="N1105" s="139">
        <v>-680</v>
      </c>
      <c r="O1105" s="139">
        <v>0</v>
      </c>
      <c r="P1105" s="139">
        <v>0</v>
      </c>
      <c r="Q1105" s="199">
        <v>0</v>
      </c>
      <c r="R1105" s="199">
        <v>0</v>
      </c>
      <c r="S1105" s="199">
        <v>0</v>
      </c>
      <c r="T1105" s="199">
        <v>0</v>
      </c>
      <c r="U1105" s="199">
        <v>0</v>
      </c>
      <c r="V1105" s="199">
        <v>0</v>
      </c>
      <c r="W1105" s="199">
        <v>0</v>
      </c>
      <c r="X1105" s="199">
        <v>0</v>
      </c>
      <c r="Y1105" s="199">
        <v>0</v>
      </c>
      <c r="Z1105" s="199">
        <v>0</v>
      </c>
      <c r="AA1105" s="199">
        <v>0</v>
      </c>
      <c r="AB1105" s="199">
        <v>0</v>
      </c>
      <c r="AC1105" s="199">
        <f>IFERROR(VLOOKUP('SAP Data'!$C1105,'2021 Balance Sheet'!$B$7:$O$1335,'2021 Balance Sheet'!D$2, FALSE),0)</f>
        <v>0</v>
      </c>
      <c r="AD1105" s="199">
        <f>IFERROR(VLOOKUP('SAP Data'!$C1105,'2021 Balance Sheet'!$B$7:$O$1335,'2021 Balance Sheet'!E$2, FALSE),0)</f>
        <v>0</v>
      </c>
      <c r="AE1105" s="199">
        <f>IFERROR(VLOOKUP('SAP Data'!$C1105,'2021 Balance Sheet'!$B$7:$O$1335,'2021 Balance Sheet'!F$2, FALSE),0)</f>
        <v>0</v>
      </c>
      <c r="AF1105" s="199">
        <f>IFERROR(VLOOKUP('SAP Data'!$C1105,'2021 Balance Sheet'!$B$7:$O$1335,'2021 Balance Sheet'!G$2, FALSE),0)</f>
        <v>0</v>
      </c>
      <c r="AG1105" s="199">
        <f>IFERROR(VLOOKUP('SAP Data'!$C1105,'2021 Balance Sheet'!$B$7:$O$1335,'2021 Balance Sheet'!H$2, FALSE),0)</f>
        <v>0</v>
      </c>
      <c r="AH1105" s="199">
        <f>IFERROR(VLOOKUP('SAP Data'!$C1105,'2021 Balance Sheet'!$B$7:$O$1335,'2021 Balance Sheet'!I$2, FALSE),0)</f>
        <v>0</v>
      </c>
      <c r="AI1105" s="199">
        <f>IFERROR(VLOOKUP('SAP Data'!$C1105,'2021 Balance Sheet'!$B$7:$O$1335,'2021 Balance Sheet'!J$2, FALSE),0)</f>
        <v>0</v>
      </c>
      <c r="AJ1105" s="199">
        <f>IFERROR(VLOOKUP('SAP Data'!$C1105,'2021 Balance Sheet'!$B$7:$O$1335,'2021 Balance Sheet'!K$2, FALSE),0)</f>
        <v>0</v>
      </c>
      <c r="AK1105" s="199">
        <f>IFERROR(VLOOKUP('SAP Data'!$C1105,'2021 Balance Sheet'!$B$7:$O$1335,'2021 Balance Sheet'!L$2, FALSE),0)</f>
        <v>0</v>
      </c>
      <c r="AL1105" s="199">
        <f>IFERROR(VLOOKUP('SAP Data'!$C1105,'2021 Balance Sheet'!$B$7:$O$1335,'2021 Balance Sheet'!M$2, FALSE),0)</f>
        <v>0</v>
      </c>
      <c r="AM1105" s="199">
        <f>IFERROR(VLOOKUP('SAP Data'!$C1105,'2021 Balance Sheet'!$B$7:$O$1335,'2021 Balance Sheet'!N$2, FALSE),0)</f>
        <v>0</v>
      </c>
      <c r="AN1105" s="199">
        <f>IFERROR(VLOOKUP('SAP Data'!$C1105,'2021 Balance Sheet'!$B$7:$O$1335,'2021 Balance Sheet'!O$2, FALSE),0)</f>
        <v>0</v>
      </c>
      <c r="AO1105" s="198">
        <f t="shared" si="36"/>
        <v>0</v>
      </c>
    </row>
    <row r="1106" spans="1:41" ht="15.75" thickBot="1" x14ac:dyDescent="0.3">
      <c r="A1106" s="26" t="str">
        <f t="shared" si="37"/>
        <v>232219</v>
      </c>
      <c r="B1106" s="149" t="s">
        <v>1060</v>
      </c>
      <c r="C1106" s="153" t="s">
        <v>2158</v>
      </c>
      <c r="D1106" s="125" t="s">
        <v>4</v>
      </c>
      <c r="E1106" s="140">
        <v>-436648.58</v>
      </c>
      <c r="F1106" s="140">
        <v>-1652529.7</v>
      </c>
      <c r="G1106" s="140">
        <v>-447520.32</v>
      </c>
      <c r="H1106" s="140">
        <v>-432165.78</v>
      </c>
      <c r="I1106" s="140">
        <v>-423856.74</v>
      </c>
      <c r="J1106" s="140">
        <v>-798081.17</v>
      </c>
      <c r="K1106" s="140">
        <v>-499460</v>
      </c>
      <c r="L1106" s="140">
        <v>-477978.54</v>
      </c>
      <c r="M1106" s="140">
        <v>-468918.09</v>
      </c>
      <c r="N1106" s="140">
        <v>-460569.34</v>
      </c>
      <c r="O1106" s="140">
        <v>-145279.21</v>
      </c>
      <c r="P1106" s="140">
        <v>-914103.7</v>
      </c>
      <c r="Q1106" s="199">
        <v>-582011.79</v>
      </c>
      <c r="R1106" s="199">
        <v>-1963808.3</v>
      </c>
      <c r="S1106" s="199">
        <v>-587345.79</v>
      </c>
      <c r="T1106" s="199">
        <v>-587073.18000000005</v>
      </c>
      <c r="U1106" s="199">
        <v>-950204.4</v>
      </c>
      <c r="V1106" s="199">
        <v>-951304.81</v>
      </c>
      <c r="W1106" s="199">
        <v>-578075.13</v>
      </c>
      <c r="X1106" s="199">
        <v>-566632.1</v>
      </c>
      <c r="Y1106" s="199">
        <v>-565007.11</v>
      </c>
      <c r="Z1106" s="199">
        <v>-560591.29</v>
      </c>
      <c r="AA1106" s="199">
        <v>-949099.4</v>
      </c>
      <c r="AB1106" s="199">
        <v>-684222.57</v>
      </c>
      <c r="AC1106" s="199">
        <f>IFERROR(VLOOKUP('SAP Data'!$C1106,'2021 Balance Sheet'!$B$7:$O$1335,'2021 Balance Sheet'!D$2, FALSE),0)</f>
        <v>-700672.09</v>
      </c>
      <c r="AD1106" s="199">
        <f>IFERROR(VLOOKUP('SAP Data'!$C1106,'2021 Balance Sheet'!$B$7:$O$1335,'2021 Balance Sheet'!E$2, FALSE),0)</f>
        <v>-1921713.07</v>
      </c>
      <c r="AE1106" s="199">
        <f>IFERROR(VLOOKUP('SAP Data'!$C1106,'2021 Balance Sheet'!$B$7:$O$1335,'2021 Balance Sheet'!F$2, FALSE),0)</f>
        <v>-512652.73</v>
      </c>
      <c r="AF1106" s="199">
        <f>IFERROR(VLOOKUP('SAP Data'!$C1106,'2021 Balance Sheet'!$B$7:$O$1335,'2021 Balance Sheet'!G$2, FALSE),0)</f>
        <v>-526068.4</v>
      </c>
      <c r="AG1106" s="199">
        <f>IFERROR(VLOOKUP('SAP Data'!$C1106,'2021 Balance Sheet'!$B$7:$O$1335,'2021 Balance Sheet'!H$2, FALSE),0)</f>
        <v>-903558.46</v>
      </c>
      <c r="AH1106" s="199">
        <f>IFERROR(VLOOKUP('SAP Data'!$C1106,'2021 Balance Sheet'!$B$7:$O$1335,'2021 Balance Sheet'!I$2, FALSE),0)</f>
        <v>-380454.09</v>
      </c>
      <c r="AI1106" s="199">
        <f>IFERROR(VLOOKUP('SAP Data'!$C1106,'2021 Balance Sheet'!$B$7:$O$1335,'2021 Balance Sheet'!J$2, FALSE),0)</f>
        <v>-507442.79</v>
      </c>
      <c r="AJ1106" s="199">
        <f>IFERROR(VLOOKUP('SAP Data'!$C1106,'2021 Balance Sheet'!$B$7:$O$1335,'2021 Balance Sheet'!K$2, FALSE),0)</f>
        <v>-494238.16</v>
      </c>
      <c r="AK1106" s="199">
        <f>IFERROR(VLOOKUP('SAP Data'!$C1106,'2021 Balance Sheet'!$B$7:$O$1335,'2021 Balance Sheet'!L$2, FALSE),0)</f>
        <v>-473304.44</v>
      </c>
      <c r="AL1106" s="199">
        <f>IFERROR(VLOOKUP('SAP Data'!$C1106,'2021 Balance Sheet'!$B$7:$O$1335,'2021 Balance Sheet'!M$2, FALSE),0)</f>
        <v>-840406</v>
      </c>
      <c r="AM1106" s="199">
        <f>IFERROR(VLOOKUP('SAP Data'!$C1106,'2021 Balance Sheet'!$B$7:$O$1335,'2021 Balance Sheet'!N$2, FALSE),0)</f>
        <v>-829323.99</v>
      </c>
      <c r="AN1106" s="199">
        <f>IFERROR(VLOOKUP('SAP Data'!$C1106,'2021 Balance Sheet'!$B$7:$O$1335,'2021 Balance Sheet'!O$2, FALSE),0)</f>
        <v>-570411.04</v>
      </c>
      <c r="AO1106" s="198">
        <f t="shared" si="36"/>
        <v>-684222.57</v>
      </c>
    </row>
    <row r="1107" spans="1:41" ht="15.75" thickBot="1" x14ac:dyDescent="0.3">
      <c r="A1107" s="26" t="str">
        <f t="shared" si="37"/>
        <v>232220</v>
      </c>
      <c r="B1107" s="149" t="s">
        <v>2159</v>
      </c>
      <c r="C1107" s="153" t="s">
        <v>2160</v>
      </c>
      <c r="D1107" s="125" t="s">
        <v>4</v>
      </c>
      <c r="E1107" s="139">
        <v>-226.97</v>
      </c>
      <c r="F1107" s="139">
        <v>-201.97</v>
      </c>
      <c r="G1107" s="139">
        <v>-170.3</v>
      </c>
      <c r="H1107" s="139">
        <v>-170.3</v>
      </c>
      <c r="I1107" s="139">
        <v>-170.3</v>
      </c>
      <c r="J1107" s="139">
        <v>-179.47</v>
      </c>
      <c r="K1107" s="139">
        <v>-166.97</v>
      </c>
      <c r="L1107" s="139">
        <v>-145.30000000000001</v>
      </c>
      <c r="M1107" s="139">
        <v>-145.30000000000001</v>
      </c>
      <c r="N1107" s="139">
        <v>-145.30000000000001</v>
      </c>
      <c r="O1107" s="139">
        <v>-145.30000000000001</v>
      </c>
      <c r="P1107" s="139">
        <v>0</v>
      </c>
      <c r="Q1107" s="199">
        <v>0</v>
      </c>
      <c r="R1107" s="199">
        <v>0</v>
      </c>
      <c r="S1107" s="199">
        <v>0</v>
      </c>
      <c r="T1107" s="199">
        <v>0</v>
      </c>
      <c r="U1107" s="199">
        <v>0</v>
      </c>
      <c r="V1107" s="199">
        <v>0</v>
      </c>
      <c r="W1107" s="199">
        <v>0</v>
      </c>
      <c r="X1107" s="199">
        <v>0</v>
      </c>
      <c r="Y1107" s="199">
        <v>0</v>
      </c>
      <c r="Z1107" s="199">
        <v>0</v>
      </c>
      <c r="AA1107" s="199">
        <v>0</v>
      </c>
      <c r="AB1107" s="199">
        <v>0</v>
      </c>
      <c r="AC1107" s="199">
        <f>IFERROR(VLOOKUP('SAP Data'!$C1107,'2021 Balance Sheet'!$B$7:$O$1335,'2021 Balance Sheet'!D$2, FALSE),0)</f>
        <v>0</v>
      </c>
      <c r="AD1107" s="199">
        <f>IFERROR(VLOOKUP('SAP Data'!$C1107,'2021 Balance Sheet'!$B$7:$O$1335,'2021 Balance Sheet'!E$2, FALSE),0)</f>
        <v>0</v>
      </c>
      <c r="AE1107" s="199">
        <f>IFERROR(VLOOKUP('SAP Data'!$C1107,'2021 Balance Sheet'!$B$7:$O$1335,'2021 Balance Sheet'!F$2, FALSE),0)</f>
        <v>0</v>
      </c>
      <c r="AF1107" s="199">
        <f>IFERROR(VLOOKUP('SAP Data'!$C1107,'2021 Balance Sheet'!$B$7:$O$1335,'2021 Balance Sheet'!G$2, FALSE),0)</f>
        <v>0</v>
      </c>
      <c r="AG1107" s="199">
        <f>IFERROR(VLOOKUP('SAP Data'!$C1107,'2021 Balance Sheet'!$B$7:$O$1335,'2021 Balance Sheet'!H$2, FALSE),0)</f>
        <v>0</v>
      </c>
      <c r="AH1107" s="199">
        <f>IFERROR(VLOOKUP('SAP Data'!$C1107,'2021 Balance Sheet'!$B$7:$O$1335,'2021 Balance Sheet'!I$2, FALSE),0)</f>
        <v>0</v>
      </c>
      <c r="AI1107" s="199">
        <f>IFERROR(VLOOKUP('SAP Data'!$C1107,'2021 Balance Sheet'!$B$7:$O$1335,'2021 Balance Sheet'!J$2, FALSE),0)</f>
        <v>0</v>
      </c>
      <c r="AJ1107" s="199">
        <f>IFERROR(VLOOKUP('SAP Data'!$C1107,'2021 Balance Sheet'!$B$7:$O$1335,'2021 Balance Sheet'!K$2, FALSE),0)</f>
        <v>0</v>
      </c>
      <c r="AK1107" s="199">
        <f>IFERROR(VLOOKUP('SAP Data'!$C1107,'2021 Balance Sheet'!$B$7:$O$1335,'2021 Balance Sheet'!L$2, FALSE),0)</f>
        <v>0</v>
      </c>
      <c r="AL1107" s="199">
        <f>IFERROR(VLOOKUP('SAP Data'!$C1107,'2021 Balance Sheet'!$B$7:$O$1335,'2021 Balance Sheet'!M$2, FALSE),0)</f>
        <v>0</v>
      </c>
      <c r="AM1107" s="199">
        <f>IFERROR(VLOOKUP('SAP Data'!$C1107,'2021 Balance Sheet'!$B$7:$O$1335,'2021 Balance Sheet'!N$2, FALSE),0)</f>
        <v>0</v>
      </c>
      <c r="AN1107" s="199">
        <f>IFERROR(VLOOKUP('SAP Data'!$C1107,'2021 Balance Sheet'!$B$7:$O$1335,'2021 Balance Sheet'!O$2, FALSE),0)</f>
        <v>0</v>
      </c>
      <c r="AO1107" s="198">
        <f t="shared" si="36"/>
        <v>0</v>
      </c>
    </row>
    <row r="1108" spans="1:41" ht="15.75" thickBot="1" x14ac:dyDescent="0.3">
      <c r="A1108" s="26" t="str">
        <f t="shared" si="37"/>
        <v>232221</v>
      </c>
      <c r="B1108" s="149" t="s">
        <v>1061</v>
      </c>
      <c r="C1108" s="153" t="s">
        <v>2161</v>
      </c>
      <c r="D1108" s="125" t="s">
        <v>4</v>
      </c>
      <c r="E1108" s="140">
        <v>-3092.16</v>
      </c>
      <c r="F1108" s="140">
        <v>-2967.16</v>
      </c>
      <c r="G1108" s="140">
        <v>-2623.49</v>
      </c>
      <c r="H1108" s="140">
        <v>-2623.49</v>
      </c>
      <c r="I1108" s="140">
        <v>-2623.49</v>
      </c>
      <c r="J1108" s="140">
        <v>-2857.99</v>
      </c>
      <c r="K1108" s="140">
        <v>-2805.49</v>
      </c>
      <c r="L1108" s="140">
        <v>-2508.4899999999998</v>
      </c>
      <c r="M1108" s="140">
        <v>-2508.4899999999998</v>
      </c>
      <c r="N1108" s="140">
        <v>-2508.4899999999998</v>
      </c>
      <c r="O1108" s="140">
        <v>-2508.4899999999998</v>
      </c>
      <c r="P1108" s="140">
        <v>0</v>
      </c>
      <c r="Q1108" s="199">
        <v>0</v>
      </c>
      <c r="R1108" s="199">
        <v>0</v>
      </c>
      <c r="S1108" s="199">
        <v>0</v>
      </c>
      <c r="T1108" s="199">
        <v>0</v>
      </c>
      <c r="U1108" s="199">
        <v>0</v>
      </c>
      <c r="V1108" s="199">
        <v>0</v>
      </c>
      <c r="W1108" s="199">
        <v>0</v>
      </c>
      <c r="X1108" s="199">
        <v>0</v>
      </c>
      <c r="Y1108" s="199">
        <v>0</v>
      </c>
      <c r="Z1108" s="199">
        <v>0</v>
      </c>
      <c r="AA1108" s="199">
        <v>0</v>
      </c>
      <c r="AB1108" s="199">
        <v>0</v>
      </c>
      <c r="AC1108" s="199">
        <f>IFERROR(VLOOKUP('SAP Data'!$C1108,'2021 Balance Sheet'!$B$7:$O$1335,'2021 Balance Sheet'!D$2, FALSE),0)</f>
        <v>0</v>
      </c>
      <c r="AD1108" s="199">
        <f>IFERROR(VLOOKUP('SAP Data'!$C1108,'2021 Balance Sheet'!$B$7:$O$1335,'2021 Balance Sheet'!E$2, FALSE),0)</f>
        <v>0</v>
      </c>
      <c r="AE1108" s="199">
        <f>IFERROR(VLOOKUP('SAP Data'!$C1108,'2021 Balance Sheet'!$B$7:$O$1335,'2021 Balance Sheet'!F$2, FALSE),0)</f>
        <v>0</v>
      </c>
      <c r="AF1108" s="199">
        <f>IFERROR(VLOOKUP('SAP Data'!$C1108,'2021 Balance Sheet'!$B$7:$O$1335,'2021 Balance Sheet'!G$2, FALSE),0)</f>
        <v>0</v>
      </c>
      <c r="AG1108" s="199">
        <f>IFERROR(VLOOKUP('SAP Data'!$C1108,'2021 Balance Sheet'!$B$7:$O$1335,'2021 Balance Sheet'!H$2, FALSE),0)</f>
        <v>0</v>
      </c>
      <c r="AH1108" s="199">
        <f>IFERROR(VLOOKUP('SAP Data'!$C1108,'2021 Balance Sheet'!$B$7:$O$1335,'2021 Balance Sheet'!I$2, FALSE),0)</f>
        <v>0</v>
      </c>
      <c r="AI1108" s="199">
        <f>IFERROR(VLOOKUP('SAP Data'!$C1108,'2021 Balance Sheet'!$B$7:$O$1335,'2021 Balance Sheet'!J$2, FALSE),0)</f>
        <v>0</v>
      </c>
      <c r="AJ1108" s="199">
        <f>IFERROR(VLOOKUP('SAP Data'!$C1108,'2021 Balance Sheet'!$B$7:$O$1335,'2021 Balance Sheet'!K$2, FALSE),0)</f>
        <v>0</v>
      </c>
      <c r="AK1108" s="199">
        <f>IFERROR(VLOOKUP('SAP Data'!$C1108,'2021 Balance Sheet'!$B$7:$O$1335,'2021 Balance Sheet'!L$2, FALSE),0)</f>
        <v>0</v>
      </c>
      <c r="AL1108" s="199">
        <f>IFERROR(VLOOKUP('SAP Data'!$C1108,'2021 Balance Sheet'!$B$7:$O$1335,'2021 Balance Sheet'!M$2, FALSE),0)</f>
        <v>0</v>
      </c>
      <c r="AM1108" s="199">
        <f>IFERROR(VLOOKUP('SAP Data'!$C1108,'2021 Balance Sheet'!$B$7:$O$1335,'2021 Balance Sheet'!N$2, FALSE),0)</f>
        <v>0</v>
      </c>
      <c r="AN1108" s="199">
        <f>IFERROR(VLOOKUP('SAP Data'!$C1108,'2021 Balance Sheet'!$B$7:$O$1335,'2021 Balance Sheet'!O$2, FALSE),0)</f>
        <v>0</v>
      </c>
      <c r="AO1108" s="198">
        <f t="shared" si="36"/>
        <v>0</v>
      </c>
    </row>
    <row r="1109" spans="1:41" ht="15.75" thickBot="1" x14ac:dyDescent="0.3">
      <c r="A1109" s="26" t="str">
        <f t="shared" si="37"/>
        <v>232222</v>
      </c>
      <c r="B1109" s="149" t="s">
        <v>1062</v>
      </c>
      <c r="C1109" s="153" t="s">
        <v>2162</v>
      </c>
      <c r="D1109" s="125" t="s">
        <v>4</v>
      </c>
      <c r="E1109" s="139">
        <v>-259.5</v>
      </c>
      <c r="F1109" s="139">
        <v>-259.5</v>
      </c>
      <c r="G1109" s="139">
        <v>-249</v>
      </c>
      <c r="H1109" s="139">
        <v>-249</v>
      </c>
      <c r="I1109" s="139">
        <v>-249</v>
      </c>
      <c r="J1109" s="139">
        <v>-238.67</v>
      </c>
      <c r="K1109" s="139">
        <v>-238.67</v>
      </c>
      <c r="L1109" s="139">
        <v>-228.17</v>
      </c>
      <c r="M1109" s="139">
        <v>-228.17</v>
      </c>
      <c r="N1109" s="139">
        <v>-228.17</v>
      </c>
      <c r="O1109" s="139">
        <v>-228.17</v>
      </c>
      <c r="P1109" s="139">
        <v>0</v>
      </c>
      <c r="Q1109" s="199">
        <v>0</v>
      </c>
      <c r="R1109" s="199">
        <v>0</v>
      </c>
      <c r="S1109" s="199">
        <v>0</v>
      </c>
      <c r="T1109" s="199">
        <v>0</v>
      </c>
      <c r="U1109" s="199">
        <v>0</v>
      </c>
      <c r="V1109" s="199">
        <v>0</v>
      </c>
      <c r="W1109" s="199">
        <v>0</v>
      </c>
      <c r="X1109" s="199">
        <v>0</v>
      </c>
      <c r="Y1109" s="199">
        <v>0</v>
      </c>
      <c r="Z1109" s="199">
        <v>0</v>
      </c>
      <c r="AA1109" s="199">
        <v>0</v>
      </c>
      <c r="AB1109" s="199">
        <v>0</v>
      </c>
      <c r="AC1109" s="199">
        <f>IFERROR(VLOOKUP('SAP Data'!$C1109,'2021 Balance Sheet'!$B$7:$O$1335,'2021 Balance Sheet'!D$2, FALSE),0)</f>
        <v>0</v>
      </c>
      <c r="AD1109" s="199">
        <f>IFERROR(VLOOKUP('SAP Data'!$C1109,'2021 Balance Sheet'!$B$7:$O$1335,'2021 Balance Sheet'!E$2, FALSE),0)</f>
        <v>0</v>
      </c>
      <c r="AE1109" s="199">
        <f>IFERROR(VLOOKUP('SAP Data'!$C1109,'2021 Balance Sheet'!$B$7:$O$1335,'2021 Balance Sheet'!F$2, FALSE),0)</f>
        <v>0</v>
      </c>
      <c r="AF1109" s="199">
        <f>IFERROR(VLOOKUP('SAP Data'!$C1109,'2021 Balance Sheet'!$B$7:$O$1335,'2021 Balance Sheet'!G$2, FALSE),0)</f>
        <v>0</v>
      </c>
      <c r="AG1109" s="199">
        <f>IFERROR(VLOOKUP('SAP Data'!$C1109,'2021 Balance Sheet'!$B$7:$O$1335,'2021 Balance Sheet'!H$2, FALSE),0)</f>
        <v>0</v>
      </c>
      <c r="AH1109" s="199">
        <f>IFERROR(VLOOKUP('SAP Data'!$C1109,'2021 Balance Sheet'!$B$7:$O$1335,'2021 Balance Sheet'!I$2, FALSE),0)</f>
        <v>0</v>
      </c>
      <c r="AI1109" s="199">
        <f>IFERROR(VLOOKUP('SAP Data'!$C1109,'2021 Balance Sheet'!$B$7:$O$1335,'2021 Balance Sheet'!J$2, FALSE),0)</f>
        <v>0</v>
      </c>
      <c r="AJ1109" s="199">
        <f>IFERROR(VLOOKUP('SAP Data'!$C1109,'2021 Balance Sheet'!$B$7:$O$1335,'2021 Balance Sheet'!K$2, FALSE),0)</f>
        <v>0</v>
      </c>
      <c r="AK1109" s="199">
        <f>IFERROR(VLOOKUP('SAP Data'!$C1109,'2021 Balance Sheet'!$B$7:$O$1335,'2021 Balance Sheet'!L$2, FALSE),0)</f>
        <v>0</v>
      </c>
      <c r="AL1109" s="199">
        <f>IFERROR(VLOOKUP('SAP Data'!$C1109,'2021 Balance Sheet'!$B$7:$O$1335,'2021 Balance Sheet'!M$2, FALSE),0)</f>
        <v>0</v>
      </c>
      <c r="AM1109" s="199">
        <f>IFERROR(VLOOKUP('SAP Data'!$C1109,'2021 Balance Sheet'!$B$7:$O$1335,'2021 Balance Sheet'!N$2, FALSE),0)</f>
        <v>0</v>
      </c>
      <c r="AN1109" s="199">
        <f>IFERROR(VLOOKUP('SAP Data'!$C1109,'2021 Balance Sheet'!$B$7:$O$1335,'2021 Balance Sheet'!O$2, FALSE),0)</f>
        <v>0</v>
      </c>
      <c r="AO1109" s="198">
        <f t="shared" si="36"/>
        <v>0</v>
      </c>
    </row>
    <row r="1110" spans="1:41" ht="15.75" thickBot="1" x14ac:dyDescent="0.3">
      <c r="A1110" s="26" t="str">
        <f t="shared" si="37"/>
        <v>232223</v>
      </c>
      <c r="B1110" s="149" t="s">
        <v>1063</v>
      </c>
      <c r="C1110" s="153" t="s">
        <v>2163</v>
      </c>
      <c r="D1110" s="125" t="s">
        <v>4</v>
      </c>
      <c r="E1110" s="140">
        <v>566</v>
      </c>
      <c r="F1110" s="140">
        <v>-308.29000000000002</v>
      </c>
      <c r="G1110" s="140">
        <v>-216.96</v>
      </c>
      <c r="H1110" s="140">
        <v>-216.96</v>
      </c>
      <c r="I1110" s="140">
        <v>-216.96</v>
      </c>
      <c r="J1110" s="140">
        <v>-191.63</v>
      </c>
      <c r="K1110" s="140">
        <v>-191.63</v>
      </c>
      <c r="L1110" s="140">
        <v>-183.63</v>
      </c>
      <c r="M1110" s="140">
        <v>-183.63</v>
      </c>
      <c r="N1110" s="140">
        <v>-183.63</v>
      </c>
      <c r="O1110" s="140">
        <v>-183.63</v>
      </c>
      <c r="P1110" s="140">
        <v>0</v>
      </c>
      <c r="Q1110" s="199">
        <v>0</v>
      </c>
      <c r="R1110" s="199">
        <v>0</v>
      </c>
      <c r="S1110" s="199">
        <v>0</v>
      </c>
      <c r="T1110" s="199">
        <v>0</v>
      </c>
      <c r="U1110" s="199">
        <v>0</v>
      </c>
      <c r="V1110" s="199">
        <v>0</v>
      </c>
      <c r="W1110" s="199">
        <v>0</v>
      </c>
      <c r="X1110" s="199">
        <v>0</v>
      </c>
      <c r="Y1110" s="199">
        <v>0</v>
      </c>
      <c r="Z1110" s="199">
        <v>0</v>
      </c>
      <c r="AA1110" s="199">
        <v>0</v>
      </c>
      <c r="AB1110" s="199">
        <v>0</v>
      </c>
      <c r="AC1110" s="199">
        <f>IFERROR(VLOOKUP('SAP Data'!$C1110,'2021 Balance Sheet'!$B$7:$O$1335,'2021 Balance Sheet'!D$2, FALSE),0)</f>
        <v>0</v>
      </c>
      <c r="AD1110" s="199">
        <f>IFERROR(VLOOKUP('SAP Data'!$C1110,'2021 Balance Sheet'!$B$7:$O$1335,'2021 Balance Sheet'!E$2, FALSE),0)</f>
        <v>0</v>
      </c>
      <c r="AE1110" s="199">
        <f>IFERROR(VLOOKUP('SAP Data'!$C1110,'2021 Balance Sheet'!$B$7:$O$1335,'2021 Balance Sheet'!F$2, FALSE),0)</f>
        <v>0</v>
      </c>
      <c r="AF1110" s="199">
        <f>IFERROR(VLOOKUP('SAP Data'!$C1110,'2021 Balance Sheet'!$B$7:$O$1335,'2021 Balance Sheet'!G$2, FALSE),0)</f>
        <v>0</v>
      </c>
      <c r="AG1110" s="199">
        <f>IFERROR(VLOOKUP('SAP Data'!$C1110,'2021 Balance Sheet'!$B$7:$O$1335,'2021 Balance Sheet'!H$2, FALSE),0)</f>
        <v>0</v>
      </c>
      <c r="AH1110" s="199">
        <f>IFERROR(VLOOKUP('SAP Data'!$C1110,'2021 Balance Sheet'!$B$7:$O$1335,'2021 Balance Sheet'!I$2, FALSE),0)</f>
        <v>0</v>
      </c>
      <c r="AI1110" s="199">
        <f>IFERROR(VLOOKUP('SAP Data'!$C1110,'2021 Balance Sheet'!$B$7:$O$1335,'2021 Balance Sheet'!J$2, FALSE),0)</f>
        <v>0</v>
      </c>
      <c r="AJ1110" s="199">
        <f>IFERROR(VLOOKUP('SAP Data'!$C1110,'2021 Balance Sheet'!$B$7:$O$1335,'2021 Balance Sheet'!K$2, FALSE),0)</f>
        <v>0</v>
      </c>
      <c r="AK1110" s="199">
        <f>IFERROR(VLOOKUP('SAP Data'!$C1110,'2021 Balance Sheet'!$B$7:$O$1335,'2021 Balance Sheet'!L$2, FALSE),0)</f>
        <v>0</v>
      </c>
      <c r="AL1110" s="199">
        <f>IFERROR(VLOOKUP('SAP Data'!$C1110,'2021 Balance Sheet'!$B$7:$O$1335,'2021 Balance Sheet'!M$2, FALSE),0)</f>
        <v>0</v>
      </c>
      <c r="AM1110" s="199">
        <f>IFERROR(VLOOKUP('SAP Data'!$C1110,'2021 Balance Sheet'!$B$7:$O$1335,'2021 Balance Sheet'!N$2, FALSE),0)</f>
        <v>0</v>
      </c>
      <c r="AN1110" s="199">
        <f>IFERROR(VLOOKUP('SAP Data'!$C1110,'2021 Balance Sheet'!$B$7:$O$1335,'2021 Balance Sheet'!O$2, FALSE),0)</f>
        <v>0</v>
      </c>
      <c r="AO1110" s="198">
        <f t="shared" si="36"/>
        <v>0</v>
      </c>
    </row>
    <row r="1111" spans="1:41" ht="15.75" thickBot="1" x14ac:dyDescent="0.3">
      <c r="A1111" s="26" t="str">
        <f t="shared" si="37"/>
        <v>232224</v>
      </c>
      <c r="B1111" s="149" t="s">
        <v>3511</v>
      </c>
      <c r="C1111" s="153" t="s">
        <v>3512</v>
      </c>
      <c r="D1111" s="125"/>
      <c r="E1111" s="140"/>
      <c r="F1111" s="140"/>
      <c r="G1111" s="140"/>
      <c r="H1111" s="140"/>
      <c r="I1111" s="140"/>
      <c r="J1111" s="140"/>
      <c r="K1111" s="140"/>
      <c r="L1111" s="140"/>
      <c r="M1111" s="140"/>
      <c r="N1111" s="140"/>
      <c r="O1111" s="140"/>
      <c r="P1111" s="140"/>
      <c r="Q1111" s="199">
        <v>0</v>
      </c>
      <c r="R1111" s="199">
        <v>0</v>
      </c>
      <c r="S1111" s="199">
        <v>0</v>
      </c>
      <c r="T1111" s="199">
        <v>0</v>
      </c>
      <c r="U1111" s="199">
        <v>0</v>
      </c>
      <c r="V1111" s="199">
        <v>0</v>
      </c>
      <c r="W1111" s="199">
        <v>0</v>
      </c>
      <c r="X1111" s="199">
        <v>0</v>
      </c>
      <c r="Y1111" s="199">
        <v>0</v>
      </c>
      <c r="Z1111" s="199">
        <v>0</v>
      </c>
      <c r="AA1111" s="199">
        <v>0</v>
      </c>
      <c r="AB1111" s="199">
        <v>0</v>
      </c>
      <c r="AC1111" s="199">
        <f>IFERROR(VLOOKUP('SAP Data'!$C1111,'2021 Balance Sheet'!$B$7:$O$1335,'2021 Balance Sheet'!D$2, FALSE),0)</f>
        <v>0</v>
      </c>
      <c r="AD1111" s="199">
        <f>IFERROR(VLOOKUP('SAP Data'!$C1111,'2021 Balance Sheet'!$B$7:$O$1335,'2021 Balance Sheet'!E$2, FALSE),0)</f>
        <v>0</v>
      </c>
      <c r="AE1111" s="199">
        <f>IFERROR(VLOOKUP('SAP Data'!$C1111,'2021 Balance Sheet'!$B$7:$O$1335,'2021 Balance Sheet'!F$2, FALSE),0)</f>
        <v>0</v>
      </c>
      <c r="AF1111" s="199">
        <f>IFERROR(VLOOKUP('SAP Data'!$C1111,'2021 Balance Sheet'!$B$7:$O$1335,'2021 Balance Sheet'!G$2, FALSE),0)</f>
        <v>0</v>
      </c>
      <c r="AG1111" s="199">
        <f>IFERROR(VLOOKUP('SAP Data'!$C1111,'2021 Balance Sheet'!$B$7:$O$1335,'2021 Balance Sheet'!H$2, FALSE),0)</f>
        <v>0</v>
      </c>
      <c r="AH1111" s="199">
        <f>IFERROR(VLOOKUP('SAP Data'!$C1111,'2021 Balance Sheet'!$B$7:$O$1335,'2021 Balance Sheet'!I$2, FALSE),0)</f>
        <v>0</v>
      </c>
      <c r="AI1111" s="199">
        <f>IFERROR(VLOOKUP('SAP Data'!$C1111,'2021 Balance Sheet'!$B$7:$O$1335,'2021 Balance Sheet'!J$2, FALSE),0)</f>
        <v>0</v>
      </c>
      <c r="AJ1111" s="199">
        <f>IFERROR(VLOOKUP('SAP Data'!$C1111,'2021 Balance Sheet'!$B$7:$O$1335,'2021 Balance Sheet'!K$2, FALSE),0)</f>
        <v>0</v>
      </c>
      <c r="AK1111" s="199">
        <f>IFERROR(VLOOKUP('SAP Data'!$C1111,'2021 Balance Sheet'!$B$7:$O$1335,'2021 Balance Sheet'!L$2, FALSE),0)</f>
        <v>0</v>
      </c>
      <c r="AL1111" s="199">
        <f>IFERROR(VLOOKUP('SAP Data'!$C1111,'2021 Balance Sheet'!$B$7:$O$1335,'2021 Balance Sheet'!M$2, FALSE),0)</f>
        <v>0</v>
      </c>
      <c r="AM1111" s="199">
        <f>IFERROR(VLOOKUP('SAP Data'!$C1111,'2021 Balance Sheet'!$B$7:$O$1335,'2021 Balance Sheet'!N$2, FALSE),0)</f>
        <v>0</v>
      </c>
      <c r="AN1111" s="199">
        <f>IFERROR(VLOOKUP('SAP Data'!$C1111,'2021 Balance Sheet'!$B$7:$O$1335,'2021 Balance Sheet'!O$2, FALSE),0)</f>
        <v>0</v>
      </c>
      <c r="AO1111" s="198">
        <f t="shared" si="36"/>
        <v>0</v>
      </c>
    </row>
    <row r="1112" spans="1:41" ht="15.75" thickBot="1" x14ac:dyDescent="0.3">
      <c r="A1112" s="26" t="str">
        <f t="shared" si="37"/>
        <v>232229</v>
      </c>
      <c r="B1112" s="149" t="s">
        <v>3513</v>
      </c>
      <c r="C1112" s="153" t="s">
        <v>3514</v>
      </c>
      <c r="D1112" s="125"/>
      <c r="E1112" s="140"/>
      <c r="F1112" s="140"/>
      <c r="G1112" s="140"/>
      <c r="H1112" s="140"/>
      <c r="I1112" s="140"/>
      <c r="J1112" s="140"/>
      <c r="K1112" s="140"/>
      <c r="L1112" s="140"/>
      <c r="M1112" s="140"/>
      <c r="N1112" s="140"/>
      <c r="O1112" s="140"/>
      <c r="P1112" s="140"/>
      <c r="Q1112" s="199">
        <v>0</v>
      </c>
      <c r="R1112" s="199">
        <v>0</v>
      </c>
      <c r="S1112" s="199">
        <v>0</v>
      </c>
      <c r="T1112" s="199">
        <v>0</v>
      </c>
      <c r="U1112" s="199">
        <v>0</v>
      </c>
      <c r="V1112" s="199">
        <v>0</v>
      </c>
      <c r="W1112" s="199">
        <v>0</v>
      </c>
      <c r="X1112" s="199">
        <v>0</v>
      </c>
      <c r="Y1112" s="199">
        <v>0</v>
      </c>
      <c r="Z1112" s="199">
        <v>0</v>
      </c>
      <c r="AA1112" s="199">
        <v>0</v>
      </c>
      <c r="AB1112" s="199">
        <v>0</v>
      </c>
      <c r="AC1112" s="199">
        <f>IFERROR(VLOOKUP('SAP Data'!$C1112,'2021 Balance Sheet'!$B$7:$O$1335,'2021 Balance Sheet'!D$2, FALSE),0)</f>
        <v>0</v>
      </c>
      <c r="AD1112" s="199">
        <f>IFERROR(VLOOKUP('SAP Data'!$C1112,'2021 Balance Sheet'!$B$7:$O$1335,'2021 Balance Sheet'!E$2, FALSE),0)</f>
        <v>0</v>
      </c>
      <c r="AE1112" s="199">
        <f>IFERROR(VLOOKUP('SAP Data'!$C1112,'2021 Balance Sheet'!$B$7:$O$1335,'2021 Balance Sheet'!F$2, FALSE),0)</f>
        <v>0</v>
      </c>
      <c r="AF1112" s="199">
        <f>IFERROR(VLOOKUP('SAP Data'!$C1112,'2021 Balance Sheet'!$B$7:$O$1335,'2021 Balance Sheet'!G$2, FALSE),0)</f>
        <v>0</v>
      </c>
      <c r="AG1112" s="199">
        <f>IFERROR(VLOOKUP('SAP Data'!$C1112,'2021 Balance Sheet'!$B$7:$O$1335,'2021 Balance Sheet'!H$2, FALSE),0)</f>
        <v>0</v>
      </c>
      <c r="AH1112" s="199">
        <f>IFERROR(VLOOKUP('SAP Data'!$C1112,'2021 Balance Sheet'!$B$7:$O$1335,'2021 Balance Sheet'!I$2, FALSE),0)</f>
        <v>0</v>
      </c>
      <c r="AI1112" s="199">
        <f>IFERROR(VLOOKUP('SAP Data'!$C1112,'2021 Balance Sheet'!$B$7:$O$1335,'2021 Balance Sheet'!J$2, FALSE),0)</f>
        <v>0</v>
      </c>
      <c r="AJ1112" s="199">
        <f>IFERROR(VLOOKUP('SAP Data'!$C1112,'2021 Balance Sheet'!$B$7:$O$1335,'2021 Balance Sheet'!K$2, FALSE),0)</f>
        <v>0</v>
      </c>
      <c r="AK1112" s="199">
        <f>IFERROR(VLOOKUP('SAP Data'!$C1112,'2021 Balance Sheet'!$B$7:$O$1335,'2021 Balance Sheet'!L$2, FALSE),0)</f>
        <v>0</v>
      </c>
      <c r="AL1112" s="199">
        <f>IFERROR(VLOOKUP('SAP Data'!$C1112,'2021 Balance Sheet'!$B$7:$O$1335,'2021 Balance Sheet'!M$2, FALSE),0)</f>
        <v>0</v>
      </c>
      <c r="AM1112" s="199">
        <f>IFERROR(VLOOKUP('SAP Data'!$C1112,'2021 Balance Sheet'!$B$7:$O$1335,'2021 Balance Sheet'!N$2, FALSE),0)</f>
        <v>0</v>
      </c>
      <c r="AN1112" s="199">
        <f>IFERROR(VLOOKUP('SAP Data'!$C1112,'2021 Balance Sheet'!$B$7:$O$1335,'2021 Balance Sheet'!O$2, FALSE),0)</f>
        <v>0</v>
      </c>
      <c r="AO1112" s="198">
        <f t="shared" si="36"/>
        <v>0</v>
      </c>
    </row>
    <row r="1113" spans="1:41" ht="15.75" thickBot="1" x14ac:dyDescent="0.3">
      <c r="A1113" s="26" t="str">
        <f t="shared" si="37"/>
        <v>232230</v>
      </c>
      <c r="B1113" s="149" t="s">
        <v>1064</v>
      </c>
      <c r="C1113" s="153" t="s">
        <v>2164</v>
      </c>
      <c r="D1113" s="125" t="s">
        <v>4</v>
      </c>
      <c r="E1113" s="139">
        <v>0</v>
      </c>
      <c r="F1113" s="139">
        <v>0</v>
      </c>
      <c r="G1113" s="139">
        <v>0</v>
      </c>
      <c r="H1113" s="139">
        <v>0</v>
      </c>
      <c r="I1113" s="139">
        <v>0</v>
      </c>
      <c r="J1113" s="139">
        <v>0</v>
      </c>
      <c r="K1113" s="139">
        <v>0</v>
      </c>
      <c r="L1113" s="139">
        <v>0</v>
      </c>
      <c r="M1113" s="139">
        <v>0</v>
      </c>
      <c r="N1113" s="139">
        <v>0</v>
      </c>
      <c r="O1113" s="139">
        <v>0</v>
      </c>
      <c r="P1113" s="139">
        <v>0</v>
      </c>
      <c r="Q1113" s="199">
        <v>0</v>
      </c>
      <c r="R1113" s="199">
        <v>0</v>
      </c>
      <c r="S1113" s="199">
        <v>0</v>
      </c>
      <c r="T1113" s="199">
        <v>0</v>
      </c>
      <c r="U1113" s="199">
        <v>0</v>
      </c>
      <c r="V1113" s="199">
        <v>0</v>
      </c>
      <c r="W1113" s="199">
        <v>0</v>
      </c>
      <c r="X1113" s="199">
        <v>0</v>
      </c>
      <c r="Y1113" s="199">
        <v>0</v>
      </c>
      <c r="Z1113" s="199">
        <v>0</v>
      </c>
      <c r="AA1113" s="199">
        <v>0</v>
      </c>
      <c r="AB1113" s="199">
        <v>0</v>
      </c>
      <c r="AC1113" s="199">
        <f>IFERROR(VLOOKUP('SAP Data'!$C1113,'2021 Balance Sheet'!$B$7:$O$1335,'2021 Balance Sheet'!D$2, FALSE),0)</f>
        <v>0</v>
      </c>
      <c r="AD1113" s="199">
        <f>IFERROR(VLOOKUP('SAP Data'!$C1113,'2021 Balance Sheet'!$B$7:$O$1335,'2021 Balance Sheet'!E$2, FALSE),0)</f>
        <v>0</v>
      </c>
      <c r="AE1113" s="199">
        <f>IFERROR(VLOOKUP('SAP Data'!$C1113,'2021 Balance Sheet'!$B$7:$O$1335,'2021 Balance Sheet'!F$2, FALSE),0)</f>
        <v>0</v>
      </c>
      <c r="AF1113" s="199">
        <f>IFERROR(VLOOKUP('SAP Data'!$C1113,'2021 Balance Sheet'!$B$7:$O$1335,'2021 Balance Sheet'!G$2, FALSE),0)</f>
        <v>0</v>
      </c>
      <c r="AG1113" s="199">
        <f>IFERROR(VLOOKUP('SAP Data'!$C1113,'2021 Balance Sheet'!$B$7:$O$1335,'2021 Balance Sheet'!H$2, FALSE),0)</f>
        <v>0</v>
      </c>
      <c r="AH1113" s="199">
        <f>IFERROR(VLOOKUP('SAP Data'!$C1113,'2021 Balance Sheet'!$B$7:$O$1335,'2021 Balance Sheet'!I$2, FALSE),0)</f>
        <v>0</v>
      </c>
      <c r="AI1113" s="199">
        <f>IFERROR(VLOOKUP('SAP Data'!$C1113,'2021 Balance Sheet'!$B$7:$O$1335,'2021 Balance Sheet'!J$2, FALSE),0)</f>
        <v>0</v>
      </c>
      <c r="AJ1113" s="199">
        <f>IFERROR(VLOOKUP('SAP Data'!$C1113,'2021 Balance Sheet'!$B$7:$O$1335,'2021 Balance Sheet'!K$2, FALSE),0)</f>
        <v>0</v>
      </c>
      <c r="AK1113" s="199">
        <f>IFERROR(VLOOKUP('SAP Data'!$C1113,'2021 Balance Sheet'!$B$7:$O$1335,'2021 Balance Sheet'!L$2, FALSE),0)</f>
        <v>0</v>
      </c>
      <c r="AL1113" s="199">
        <f>IFERROR(VLOOKUP('SAP Data'!$C1113,'2021 Balance Sheet'!$B$7:$O$1335,'2021 Balance Sheet'!M$2, FALSE),0)</f>
        <v>0</v>
      </c>
      <c r="AM1113" s="199">
        <f>IFERROR(VLOOKUP('SAP Data'!$C1113,'2021 Balance Sheet'!$B$7:$O$1335,'2021 Balance Sheet'!N$2, FALSE),0)</f>
        <v>0</v>
      </c>
      <c r="AN1113" s="199">
        <f>IFERROR(VLOOKUP('SAP Data'!$C1113,'2021 Balance Sheet'!$B$7:$O$1335,'2021 Balance Sheet'!O$2, FALSE),0)</f>
        <v>0</v>
      </c>
      <c r="AO1113" s="198">
        <f t="shared" si="36"/>
        <v>0</v>
      </c>
    </row>
    <row r="1114" spans="1:41" ht="15.75" thickBot="1" x14ac:dyDescent="0.3">
      <c r="A1114" s="26" t="str">
        <f t="shared" si="37"/>
        <v>232232</v>
      </c>
      <c r="B1114" s="149" t="s">
        <v>1065</v>
      </c>
      <c r="C1114" s="153" t="s">
        <v>2165</v>
      </c>
      <c r="D1114" s="125" t="s">
        <v>4</v>
      </c>
      <c r="E1114" s="140">
        <v>-8291579.1399999997</v>
      </c>
      <c r="F1114" s="140">
        <v>-5879470.2800000003</v>
      </c>
      <c r="G1114" s="140">
        <v>-4322695.0199999996</v>
      </c>
      <c r="H1114" s="140">
        <v>-4097597.67</v>
      </c>
      <c r="I1114" s="140">
        <v>-4712498.1100000003</v>
      </c>
      <c r="J1114" s="140">
        <v>-7578363.3600000003</v>
      </c>
      <c r="K1114" s="140">
        <v>-9346787.3300000001</v>
      </c>
      <c r="L1114" s="140">
        <v>-11658032.74</v>
      </c>
      <c r="M1114" s="140">
        <v>-14321843.83</v>
      </c>
      <c r="N1114" s="140">
        <v>-15492735.08</v>
      </c>
      <c r="O1114" s="140">
        <v>-14315748.48</v>
      </c>
      <c r="P1114" s="140">
        <v>-10657977.970000001</v>
      </c>
      <c r="Q1114" s="199">
        <v>-7250092.04</v>
      </c>
      <c r="R1114" s="199">
        <v>-5582796.6799999997</v>
      </c>
      <c r="S1114" s="199">
        <v>-5067075.6399999997</v>
      </c>
      <c r="T1114" s="199">
        <v>-4356937.8899999997</v>
      </c>
      <c r="U1114" s="199">
        <v>-4905124.03</v>
      </c>
      <c r="V1114" s="199">
        <v>-8358324.54</v>
      </c>
      <c r="W1114" s="199">
        <v>-9947146.6699999999</v>
      </c>
      <c r="X1114" s="199">
        <v>-12226145.130000001</v>
      </c>
      <c r="Y1114" s="199">
        <v>-14977253.800000001</v>
      </c>
      <c r="Z1114" s="199">
        <v>-17307321.640000001</v>
      </c>
      <c r="AA1114" s="199">
        <v>-15255689.26</v>
      </c>
      <c r="AB1114" s="199">
        <v>-11390541.949999999</v>
      </c>
      <c r="AC1114" s="199">
        <f>IFERROR(VLOOKUP('SAP Data'!$C1114,'2021 Balance Sheet'!$B$7:$O$1335,'2021 Balance Sheet'!D$2, FALSE),0)</f>
        <v>-7404651.7999999998</v>
      </c>
      <c r="AD1114" s="199">
        <f>IFERROR(VLOOKUP('SAP Data'!$C1114,'2021 Balance Sheet'!$B$7:$O$1335,'2021 Balance Sheet'!E$2, FALSE),0)</f>
        <v>-6235012.0599999996</v>
      </c>
      <c r="AE1114" s="199">
        <f>IFERROR(VLOOKUP('SAP Data'!$C1114,'2021 Balance Sheet'!$B$7:$O$1335,'2021 Balance Sheet'!F$2, FALSE),0)</f>
        <v>-5106520.1100000003</v>
      </c>
      <c r="AF1114" s="199">
        <f>IFERROR(VLOOKUP('SAP Data'!$C1114,'2021 Balance Sheet'!$B$7:$O$1335,'2021 Balance Sheet'!G$2, FALSE),0)</f>
        <v>-4815212.76</v>
      </c>
      <c r="AG1114" s="199">
        <f>IFERROR(VLOOKUP('SAP Data'!$C1114,'2021 Balance Sheet'!$B$7:$O$1335,'2021 Balance Sheet'!H$2, FALSE),0)</f>
        <v>-5064723.34</v>
      </c>
      <c r="AH1114" s="199">
        <f>IFERROR(VLOOKUP('SAP Data'!$C1114,'2021 Balance Sheet'!$B$7:$O$1335,'2021 Balance Sheet'!I$2, FALSE),0)</f>
        <v>-6229518.5899999999</v>
      </c>
      <c r="AI1114" s="199">
        <f>IFERROR(VLOOKUP('SAP Data'!$C1114,'2021 Balance Sheet'!$B$7:$O$1335,'2021 Balance Sheet'!J$2, FALSE),0)</f>
        <v>-8406274.75</v>
      </c>
      <c r="AJ1114" s="199">
        <f>IFERROR(VLOOKUP('SAP Data'!$C1114,'2021 Balance Sheet'!$B$7:$O$1335,'2021 Balance Sheet'!K$2, FALSE),0)</f>
        <v>-11586189.59</v>
      </c>
      <c r="AK1114" s="199">
        <f>IFERROR(VLOOKUP('SAP Data'!$C1114,'2021 Balance Sheet'!$B$7:$O$1335,'2021 Balance Sheet'!L$2, FALSE),0)</f>
        <v>-14754600.02</v>
      </c>
      <c r="AL1114" s="199">
        <f>IFERROR(VLOOKUP('SAP Data'!$C1114,'2021 Balance Sheet'!$B$7:$O$1335,'2021 Balance Sheet'!M$2, FALSE),0)</f>
        <v>-16579266.91</v>
      </c>
      <c r="AM1114" s="199">
        <f>IFERROR(VLOOKUP('SAP Data'!$C1114,'2021 Balance Sheet'!$B$7:$O$1335,'2021 Balance Sheet'!N$2, FALSE),0)</f>
        <v>-15902968.91</v>
      </c>
      <c r="AN1114" s="199">
        <f>IFERROR(VLOOKUP('SAP Data'!$C1114,'2021 Balance Sheet'!$B$7:$O$1335,'2021 Balance Sheet'!O$2, FALSE),0)</f>
        <v>-11188497.390000001</v>
      </c>
      <c r="AO1114" s="198">
        <f t="shared" si="36"/>
        <v>-11390541.949999999</v>
      </c>
    </row>
    <row r="1115" spans="1:41" ht="15.75" thickBot="1" x14ac:dyDescent="0.3">
      <c r="A1115" s="26" t="str">
        <f t="shared" si="37"/>
        <v>232233</v>
      </c>
      <c r="B1115" s="149" t="s">
        <v>1066</v>
      </c>
      <c r="C1115" s="153" t="s">
        <v>2166</v>
      </c>
      <c r="D1115" s="125" t="s">
        <v>4</v>
      </c>
      <c r="E1115" s="139">
        <v>-33544744.690000001</v>
      </c>
      <c r="F1115" s="139">
        <v>-35341402.439999998</v>
      </c>
      <c r="G1115" s="139">
        <v>-39488154.469999999</v>
      </c>
      <c r="H1115" s="139">
        <v>-16466869.029999999</v>
      </c>
      <c r="I1115" s="139">
        <v>-11295262.83</v>
      </c>
      <c r="J1115" s="139">
        <v>-10351589.18</v>
      </c>
      <c r="K1115" s="139">
        <v>-14776090.68</v>
      </c>
      <c r="L1115" s="139">
        <v>-13300625.51</v>
      </c>
      <c r="M1115" s="139">
        <v>-11482934.85</v>
      </c>
      <c r="N1115" s="139">
        <v>-20342739</v>
      </c>
      <c r="O1115" s="139">
        <v>-31749953.940000001</v>
      </c>
      <c r="P1115" s="139">
        <v>-40855994.490000002</v>
      </c>
      <c r="Q1115" s="199">
        <v>-31302153.699999999</v>
      </c>
      <c r="R1115" s="199">
        <v>-24605189.609999999</v>
      </c>
      <c r="S1115" s="199">
        <v>-21096195.600000001</v>
      </c>
      <c r="T1115" s="199">
        <v>-14807419.390000001</v>
      </c>
      <c r="U1115" s="199">
        <v>-12630215.960000001</v>
      </c>
      <c r="V1115" s="199">
        <v>-11787925.029999999</v>
      </c>
      <c r="W1115" s="199">
        <v>-10630209.800000001</v>
      </c>
      <c r="X1115" s="199">
        <v>-11460106.199999999</v>
      </c>
      <c r="Y1115" s="199">
        <v>-11898887.130000001</v>
      </c>
      <c r="Z1115" s="199">
        <v>-16803839.719999999</v>
      </c>
      <c r="AA1115" s="199">
        <v>-37727793.490000002</v>
      </c>
      <c r="AB1115" s="199">
        <v>-34213367.700000003</v>
      </c>
      <c r="AC1115" s="199">
        <f>IFERROR(VLOOKUP('SAP Data'!$C1115,'2021 Balance Sheet'!$B$7:$O$1335,'2021 Balance Sheet'!D$2, FALSE),0)</f>
        <v>-30652222.030000001</v>
      </c>
      <c r="AD1115" s="199">
        <f>IFERROR(VLOOKUP('SAP Data'!$C1115,'2021 Balance Sheet'!$B$7:$O$1335,'2021 Balance Sheet'!E$2, FALSE),0)</f>
        <v>-58901176.710000001</v>
      </c>
      <c r="AE1115" s="199">
        <f>IFERROR(VLOOKUP('SAP Data'!$C1115,'2021 Balance Sheet'!$B$7:$O$1335,'2021 Balance Sheet'!F$2, FALSE),0)</f>
        <v>-32329137.809999999</v>
      </c>
      <c r="AF1115" s="199">
        <f>IFERROR(VLOOKUP('SAP Data'!$C1115,'2021 Balance Sheet'!$B$7:$O$1335,'2021 Balance Sheet'!G$2, FALSE),0)</f>
        <v>-22539281.66</v>
      </c>
      <c r="AG1115" s="199">
        <f>IFERROR(VLOOKUP('SAP Data'!$C1115,'2021 Balance Sheet'!$B$7:$O$1335,'2021 Balance Sheet'!H$2, FALSE),0)</f>
        <v>-18379107.440000001</v>
      </c>
      <c r="AH1115" s="199">
        <f>IFERROR(VLOOKUP('SAP Data'!$C1115,'2021 Balance Sheet'!$B$7:$O$1335,'2021 Balance Sheet'!I$2, FALSE),0)</f>
        <v>-17391223.59</v>
      </c>
      <c r="AI1115" s="199">
        <f>IFERROR(VLOOKUP('SAP Data'!$C1115,'2021 Balance Sheet'!$B$7:$O$1335,'2021 Balance Sheet'!J$2, FALSE),0)</f>
        <v>-20689256.140000001</v>
      </c>
      <c r="AJ1115" s="199">
        <f>IFERROR(VLOOKUP('SAP Data'!$C1115,'2021 Balance Sheet'!$B$7:$O$1335,'2021 Balance Sheet'!K$2, FALSE),0)</f>
        <v>-23035485.359999999</v>
      </c>
      <c r="AK1115" s="199">
        <f>IFERROR(VLOOKUP('SAP Data'!$C1115,'2021 Balance Sheet'!$B$7:$O$1335,'2021 Balance Sheet'!L$2, FALSE),0)</f>
        <v>-25014180.469999999</v>
      </c>
      <c r="AL1115" s="199">
        <f>IFERROR(VLOOKUP('SAP Data'!$C1115,'2021 Balance Sheet'!$B$7:$O$1335,'2021 Balance Sheet'!M$2, FALSE),0)</f>
        <v>-41184709.829999998</v>
      </c>
      <c r="AM1115" s="199">
        <f>IFERROR(VLOOKUP('SAP Data'!$C1115,'2021 Balance Sheet'!$B$7:$O$1335,'2021 Balance Sheet'!N$2, FALSE),0)</f>
        <v>-51963401.850000001</v>
      </c>
      <c r="AN1115" s="199">
        <f>IFERROR(VLOOKUP('SAP Data'!$C1115,'2021 Balance Sheet'!$B$7:$O$1335,'2021 Balance Sheet'!O$2, FALSE),0)</f>
        <v>-59104084.950000003</v>
      </c>
      <c r="AO1115" s="198">
        <f t="shared" si="36"/>
        <v>-34213367.700000003</v>
      </c>
    </row>
    <row r="1116" spans="1:41" ht="15.75" thickBot="1" x14ac:dyDescent="0.3">
      <c r="A1116" s="26" t="str">
        <f t="shared" si="37"/>
        <v>232234</v>
      </c>
      <c r="B1116" s="149" t="s">
        <v>3515</v>
      </c>
      <c r="C1116" s="153" t="s">
        <v>3516</v>
      </c>
      <c r="D1116" s="125"/>
      <c r="E1116" s="139"/>
      <c r="F1116" s="139"/>
      <c r="G1116" s="139"/>
      <c r="H1116" s="139"/>
      <c r="I1116" s="139"/>
      <c r="J1116" s="139"/>
      <c r="K1116" s="139"/>
      <c r="L1116" s="139"/>
      <c r="M1116" s="139"/>
      <c r="N1116" s="139"/>
      <c r="O1116" s="139"/>
      <c r="P1116" s="139"/>
      <c r="Q1116" s="199">
        <v>0</v>
      </c>
      <c r="R1116" s="199">
        <v>0</v>
      </c>
      <c r="S1116" s="199">
        <v>0</v>
      </c>
      <c r="T1116" s="199">
        <v>0</v>
      </c>
      <c r="U1116" s="199">
        <v>0</v>
      </c>
      <c r="V1116" s="199">
        <v>0</v>
      </c>
      <c r="W1116" s="199">
        <v>0</v>
      </c>
      <c r="X1116" s="199">
        <v>0</v>
      </c>
      <c r="Y1116" s="199">
        <v>0</v>
      </c>
      <c r="Z1116" s="199">
        <v>0</v>
      </c>
      <c r="AA1116" s="199">
        <v>0</v>
      </c>
      <c r="AB1116" s="199">
        <v>0</v>
      </c>
      <c r="AC1116" s="199">
        <f>IFERROR(VLOOKUP('SAP Data'!$C1116,'2021 Balance Sheet'!$B$7:$O$1335,'2021 Balance Sheet'!D$2, FALSE),0)</f>
        <v>0</v>
      </c>
      <c r="AD1116" s="199">
        <f>IFERROR(VLOOKUP('SAP Data'!$C1116,'2021 Balance Sheet'!$B$7:$O$1335,'2021 Balance Sheet'!E$2, FALSE),0)</f>
        <v>0</v>
      </c>
      <c r="AE1116" s="199">
        <f>IFERROR(VLOOKUP('SAP Data'!$C1116,'2021 Balance Sheet'!$B$7:$O$1335,'2021 Balance Sheet'!F$2, FALSE),0)</f>
        <v>0</v>
      </c>
      <c r="AF1116" s="199">
        <f>IFERROR(VLOOKUP('SAP Data'!$C1116,'2021 Balance Sheet'!$B$7:$O$1335,'2021 Balance Sheet'!G$2, FALSE),0)</f>
        <v>0</v>
      </c>
      <c r="AG1116" s="199">
        <f>IFERROR(VLOOKUP('SAP Data'!$C1116,'2021 Balance Sheet'!$B$7:$O$1335,'2021 Balance Sheet'!H$2, FALSE),0)</f>
        <v>0</v>
      </c>
      <c r="AH1116" s="199">
        <f>IFERROR(VLOOKUP('SAP Data'!$C1116,'2021 Balance Sheet'!$B$7:$O$1335,'2021 Balance Sheet'!I$2, FALSE),0)</f>
        <v>0</v>
      </c>
      <c r="AI1116" s="199">
        <f>IFERROR(VLOOKUP('SAP Data'!$C1116,'2021 Balance Sheet'!$B$7:$O$1335,'2021 Balance Sheet'!J$2, FALSE),0)</f>
        <v>0</v>
      </c>
      <c r="AJ1116" s="199">
        <f>IFERROR(VLOOKUP('SAP Data'!$C1116,'2021 Balance Sheet'!$B$7:$O$1335,'2021 Balance Sheet'!K$2, FALSE),0)</f>
        <v>0</v>
      </c>
      <c r="AK1116" s="199">
        <f>IFERROR(VLOOKUP('SAP Data'!$C1116,'2021 Balance Sheet'!$B$7:$O$1335,'2021 Balance Sheet'!L$2, FALSE),0)</f>
        <v>0</v>
      </c>
      <c r="AL1116" s="199">
        <f>IFERROR(VLOOKUP('SAP Data'!$C1116,'2021 Balance Sheet'!$B$7:$O$1335,'2021 Balance Sheet'!M$2, FALSE),0)</f>
        <v>0</v>
      </c>
      <c r="AM1116" s="199">
        <f>IFERROR(VLOOKUP('SAP Data'!$C1116,'2021 Balance Sheet'!$B$7:$O$1335,'2021 Balance Sheet'!N$2, FALSE),0)</f>
        <v>0</v>
      </c>
      <c r="AN1116" s="199">
        <f>IFERROR(VLOOKUP('SAP Data'!$C1116,'2021 Balance Sheet'!$B$7:$O$1335,'2021 Balance Sheet'!O$2, FALSE),0)</f>
        <v>0</v>
      </c>
      <c r="AO1116" s="198">
        <f t="shared" si="36"/>
        <v>0</v>
      </c>
    </row>
    <row r="1117" spans="1:41" ht="15.75" thickBot="1" x14ac:dyDescent="0.3">
      <c r="A1117" s="26" t="str">
        <f t="shared" si="37"/>
        <v>232235</v>
      </c>
      <c r="B1117" s="149" t="s">
        <v>1067</v>
      </c>
      <c r="C1117" s="153" t="s">
        <v>2167</v>
      </c>
      <c r="D1117" s="125" t="s">
        <v>4</v>
      </c>
      <c r="E1117" s="140">
        <v>-612542.53</v>
      </c>
      <c r="F1117" s="140">
        <v>-1402171.43</v>
      </c>
      <c r="G1117" s="140">
        <v>-507748.26</v>
      </c>
      <c r="H1117" s="140">
        <v>-447779.8</v>
      </c>
      <c r="I1117" s="140">
        <v>-767953.7</v>
      </c>
      <c r="J1117" s="140">
        <v>-368408.26</v>
      </c>
      <c r="K1117" s="140">
        <v>-133589.60999999999</v>
      </c>
      <c r="L1117" s="140">
        <v>-246184.58</v>
      </c>
      <c r="M1117" s="140">
        <v>0</v>
      </c>
      <c r="N1117" s="140">
        <v>-105240.78</v>
      </c>
      <c r="O1117" s="140">
        <v>-477217.04</v>
      </c>
      <c r="P1117" s="140">
        <v>-472015.04</v>
      </c>
      <c r="Q1117" s="199">
        <v>-307083.73</v>
      </c>
      <c r="R1117" s="199">
        <v>-366693.86</v>
      </c>
      <c r="S1117" s="199">
        <v>-313263.37</v>
      </c>
      <c r="T1117" s="199">
        <v>1015</v>
      </c>
      <c r="U1117" s="199">
        <v>-346143.31</v>
      </c>
      <c r="V1117" s="199">
        <v>101921.4</v>
      </c>
      <c r="W1117" s="199">
        <v>298387.55</v>
      </c>
      <c r="X1117" s="199">
        <v>267748.62</v>
      </c>
      <c r="Y1117" s="199">
        <v>71538.77</v>
      </c>
      <c r="Z1117" s="199">
        <v>-412008.69</v>
      </c>
      <c r="AA1117" s="199">
        <v>-666551.91</v>
      </c>
      <c r="AB1117" s="199">
        <v>-84903.35</v>
      </c>
      <c r="AC1117" s="199">
        <f>IFERROR(VLOOKUP('SAP Data'!$C1117,'2021 Balance Sheet'!$B$7:$O$1335,'2021 Balance Sheet'!D$2, FALSE),0)</f>
        <v>-410106.73</v>
      </c>
      <c r="AD1117" s="199">
        <f>IFERROR(VLOOKUP('SAP Data'!$C1117,'2021 Balance Sheet'!$B$7:$O$1335,'2021 Balance Sheet'!E$2, FALSE),0)</f>
        <v>-581816.34</v>
      </c>
      <c r="AE1117" s="199">
        <f>IFERROR(VLOOKUP('SAP Data'!$C1117,'2021 Balance Sheet'!$B$7:$O$1335,'2021 Balance Sheet'!F$2, FALSE),0)</f>
        <v>-689370.09</v>
      </c>
      <c r="AF1117" s="199">
        <f>IFERROR(VLOOKUP('SAP Data'!$C1117,'2021 Balance Sheet'!$B$7:$O$1335,'2021 Balance Sheet'!G$2, FALSE),0)</f>
        <v>476138.32</v>
      </c>
      <c r="AG1117" s="199">
        <f>IFERROR(VLOOKUP('SAP Data'!$C1117,'2021 Balance Sheet'!$B$7:$O$1335,'2021 Balance Sheet'!H$2, FALSE),0)</f>
        <v>40985.42</v>
      </c>
      <c r="AH1117" s="199">
        <f>IFERROR(VLOOKUP('SAP Data'!$C1117,'2021 Balance Sheet'!$B$7:$O$1335,'2021 Balance Sheet'!I$2, FALSE),0)</f>
        <v>-240894.6</v>
      </c>
      <c r="AI1117" s="199">
        <f>IFERROR(VLOOKUP('SAP Data'!$C1117,'2021 Balance Sheet'!$B$7:$O$1335,'2021 Balance Sheet'!J$2, FALSE),0)</f>
        <v>-68578.19</v>
      </c>
      <c r="AJ1117" s="199">
        <f>IFERROR(VLOOKUP('SAP Data'!$C1117,'2021 Balance Sheet'!$B$7:$O$1335,'2021 Balance Sheet'!K$2, FALSE),0)</f>
        <v>-12574.94</v>
      </c>
      <c r="AK1117" s="199">
        <f>IFERROR(VLOOKUP('SAP Data'!$C1117,'2021 Balance Sheet'!$B$7:$O$1335,'2021 Balance Sheet'!L$2, FALSE),0)</f>
        <v>370483.23</v>
      </c>
      <c r="AL1117" s="199">
        <f>IFERROR(VLOOKUP('SAP Data'!$C1117,'2021 Balance Sheet'!$B$7:$O$1335,'2021 Balance Sheet'!M$2, FALSE),0)</f>
        <v>-302315.14</v>
      </c>
      <c r="AM1117" s="199">
        <f>IFERROR(VLOOKUP('SAP Data'!$C1117,'2021 Balance Sheet'!$B$7:$O$1335,'2021 Balance Sheet'!N$2, FALSE),0)</f>
        <v>-517968.04</v>
      </c>
      <c r="AN1117" s="199">
        <f>IFERROR(VLOOKUP('SAP Data'!$C1117,'2021 Balance Sheet'!$B$7:$O$1335,'2021 Balance Sheet'!O$2, FALSE),0)</f>
        <v>-620553.44999999995</v>
      </c>
      <c r="AO1117" s="198">
        <f t="shared" si="36"/>
        <v>-84903.35</v>
      </c>
    </row>
    <row r="1118" spans="1:41" ht="15.75" thickBot="1" x14ac:dyDescent="0.3">
      <c r="A1118" s="26" t="str">
        <f t="shared" si="37"/>
        <v>232239</v>
      </c>
      <c r="B1118" s="149" t="s">
        <v>1068</v>
      </c>
      <c r="C1118" s="153" t="s">
        <v>2168</v>
      </c>
      <c r="D1118" s="125" t="s">
        <v>4</v>
      </c>
      <c r="E1118" s="139">
        <v>-482.16</v>
      </c>
      <c r="F1118" s="139">
        <v>-482.16</v>
      </c>
      <c r="G1118" s="139">
        <v>-482.16</v>
      </c>
      <c r="H1118" s="139">
        <v>-482.16</v>
      </c>
      <c r="I1118" s="139">
        <v>-482.16</v>
      </c>
      <c r="J1118" s="139">
        <v>-482.16</v>
      </c>
      <c r="K1118" s="139">
        <v>-482.16</v>
      </c>
      <c r="L1118" s="139">
        <v>-482.16</v>
      </c>
      <c r="M1118" s="139">
        <v>-482.16</v>
      </c>
      <c r="N1118" s="139">
        <v>-482.16</v>
      </c>
      <c r="O1118" s="139">
        <v>-482.16</v>
      </c>
      <c r="P1118" s="139">
        <v>-482.16</v>
      </c>
      <c r="Q1118" s="199">
        <v>-482.16</v>
      </c>
      <c r="R1118" s="199">
        <v>-482.16</v>
      </c>
      <c r="S1118" s="199">
        <v>-482.16</v>
      </c>
      <c r="T1118" s="199">
        <v>-482.16</v>
      </c>
      <c r="U1118" s="199">
        <v>-482.16</v>
      </c>
      <c r="V1118" s="199">
        <v>-482.16</v>
      </c>
      <c r="W1118" s="199">
        <v>-482.16</v>
      </c>
      <c r="X1118" s="199">
        <v>-482.16</v>
      </c>
      <c r="Y1118" s="199">
        <v>-482.16</v>
      </c>
      <c r="Z1118" s="199">
        <v>-482.16</v>
      </c>
      <c r="AA1118" s="199">
        <v>-482.16</v>
      </c>
      <c r="AB1118" s="199">
        <v>-482.16</v>
      </c>
      <c r="AC1118" s="199">
        <f>IFERROR(VLOOKUP('SAP Data'!$C1118,'2021 Balance Sheet'!$B$7:$O$1335,'2021 Balance Sheet'!D$2, FALSE),0)</f>
        <v>-482.16</v>
      </c>
      <c r="AD1118" s="199">
        <f>IFERROR(VLOOKUP('SAP Data'!$C1118,'2021 Balance Sheet'!$B$7:$O$1335,'2021 Balance Sheet'!E$2, FALSE),0)</f>
        <v>-482.16</v>
      </c>
      <c r="AE1118" s="199">
        <f>IFERROR(VLOOKUP('SAP Data'!$C1118,'2021 Balance Sheet'!$B$7:$O$1335,'2021 Balance Sheet'!F$2, FALSE),0)</f>
        <v>-482.16</v>
      </c>
      <c r="AF1118" s="199">
        <f>IFERROR(VLOOKUP('SAP Data'!$C1118,'2021 Balance Sheet'!$B$7:$O$1335,'2021 Balance Sheet'!G$2, FALSE),0)</f>
        <v>-482.16</v>
      </c>
      <c r="AG1118" s="199">
        <f>IFERROR(VLOOKUP('SAP Data'!$C1118,'2021 Balance Sheet'!$B$7:$O$1335,'2021 Balance Sheet'!H$2, FALSE),0)</f>
        <v>-482.16</v>
      </c>
      <c r="AH1118" s="199">
        <f>IFERROR(VLOOKUP('SAP Data'!$C1118,'2021 Balance Sheet'!$B$7:$O$1335,'2021 Balance Sheet'!I$2, FALSE),0)</f>
        <v>-482.16</v>
      </c>
      <c r="AI1118" s="199">
        <f>IFERROR(VLOOKUP('SAP Data'!$C1118,'2021 Balance Sheet'!$B$7:$O$1335,'2021 Balance Sheet'!J$2, FALSE),0)</f>
        <v>-482.16</v>
      </c>
      <c r="AJ1118" s="199">
        <f>IFERROR(VLOOKUP('SAP Data'!$C1118,'2021 Balance Sheet'!$B$7:$O$1335,'2021 Balance Sheet'!K$2, FALSE),0)</f>
        <v>-482.16</v>
      </c>
      <c r="AK1118" s="199">
        <f>IFERROR(VLOOKUP('SAP Data'!$C1118,'2021 Balance Sheet'!$B$7:$O$1335,'2021 Balance Sheet'!L$2, FALSE),0)</f>
        <v>-482.16</v>
      </c>
      <c r="AL1118" s="199">
        <f>IFERROR(VLOOKUP('SAP Data'!$C1118,'2021 Balance Sheet'!$B$7:$O$1335,'2021 Balance Sheet'!M$2, FALSE),0)</f>
        <v>-482.16</v>
      </c>
      <c r="AM1118" s="199">
        <f>IFERROR(VLOOKUP('SAP Data'!$C1118,'2021 Balance Sheet'!$B$7:$O$1335,'2021 Balance Sheet'!N$2, FALSE),0)</f>
        <v>-482.16</v>
      </c>
      <c r="AN1118" s="199">
        <f>IFERROR(VLOOKUP('SAP Data'!$C1118,'2021 Balance Sheet'!$B$7:$O$1335,'2021 Balance Sheet'!O$2, FALSE),0)</f>
        <v>-482.16</v>
      </c>
      <c r="AO1118" s="198">
        <f t="shared" si="36"/>
        <v>-482.16</v>
      </c>
    </row>
    <row r="1119" spans="1:41" ht="15.75" thickBot="1" x14ac:dyDescent="0.3">
      <c r="A1119" s="26" t="str">
        <f t="shared" si="37"/>
        <v>232240</v>
      </c>
      <c r="B1119" s="149" t="s">
        <v>3517</v>
      </c>
      <c r="C1119" s="153" t="s">
        <v>3518</v>
      </c>
      <c r="D1119" s="125"/>
      <c r="E1119" s="139"/>
      <c r="F1119" s="139"/>
      <c r="G1119" s="139"/>
      <c r="H1119" s="139"/>
      <c r="I1119" s="139"/>
      <c r="J1119" s="139"/>
      <c r="K1119" s="139"/>
      <c r="L1119" s="139"/>
      <c r="M1119" s="139"/>
      <c r="N1119" s="139"/>
      <c r="O1119" s="139"/>
      <c r="P1119" s="139"/>
      <c r="Q1119" s="199">
        <v>0</v>
      </c>
      <c r="R1119" s="199">
        <v>0</v>
      </c>
      <c r="S1119" s="199">
        <v>0</v>
      </c>
      <c r="T1119" s="199">
        <v>0</v>
      </c>
      <c r="U1119" s="199">
        <v>0</v>
      </c>
      <c r="V1119" s="199">
        <v>0</v>
      </c>
      <c r="W1119" s="199">
        <v>0</v>
      </c>
      <c r="X1119" s="199">
        <v>0</v>
      </c>
      <c r="Y1119" s="199">
        <v>0</v>
      </c>
      <c r="Z1119" s="199">
        <v>0</v>
      </c>
      <c r="AA1119" s="199">
        <v>0</v>
      </c>
      <c r="AB1119" s="199">
        <v>0</v>
      </c>
      <c r="AC1119" s="199">
        <f>IFERROR(VLOOKUP('SAP Data'!$C1119,'2021 Balance Sheet'!$B$7:$O$1335,'2021 Balance Sheet'!D$2, FALSE),0)</f>
        <v>0</v>
      </c>
      <c r="AD1119" s="199">
        <f>IFERROR(VLOOKUP('SAP Data'!$C1119,'2021 Balance Sheet'!$B$7:$O$1335,'2021 Balance Sheet'!E$2, FALSE),0)</f>
        <v>0</v>
      </c>
      <c r="AE1119" s="199">
        <f>IFERROR(VLOOKUP('SAP Data'!$C1119,'2021 Balance Sheet'!$B$7:$O$1335,'2021 Balance Sheet'!F$2, FALSE),0)</f>
        <v>0</v>
      </c>
      <c r="AF1119" s="199">
        <f>IFERROR(VLOOKUP('SAP Data'!$C1119,'2021 Balance Sheet'!$B$7:$O$1335,'2021 Balance Sheet'!G$2, FALSE),0)</f>
        <v>0</v>
      </c>
      <c r="AG1119" s="199">
        <f>IFERROR(VLOOKUP('SAP Data'!$C1119,'2021 Balance Sheet'!$B$7:$O$1335,'2021 Balance Sheet'!H$2, FALSE),0)</f>
        <v>0</v>
      </c>
      <c r="AH1119" s="199">
        <f>IFERROR(VLOOKUP('SAP Data'!$C1119,'2021 Balance Sheet'!$B$7:$O$1335,'2021 Balance Sheet'!I$2, FALSE),0)</f>
        <v>0</v>
      </c>
      <c r="AI1119" s="199">
        <f>IFERROR(VLOOKUP('SAP Data'!$C1119,'2021 Balance Sheet'!$B$7:$O$1335,'2021 Balance Sheet'!J$2, FALSE),0)</f>
        <v>0</v>
      </c>
      <c r="AJ1119" s="199">
        <f>IFERROR(VLOOKUP('SAP Data'!$C1119,'2021 Balance Sheet'!$B$7:$O$1335,'2021 Balance Sheet'!K$2, FALSE),0)</f>
        <v>0</v>
      </c>
      <c r="AK1119" s="199">
        <f>IFERROR(VLOOKUP('SAP Data'!$C1119,'2021 Balance Sheet'!$B$7:$O$1335,'2021 Balance Sheet'!L$2, FALSE),0)</f>
        <v>0</v>
      </c>
      <c r="AL1119" s="199">
        <f>IFERROR(VLOOKUP('SAP Data'!$C1119,'2021 Balance Sheet'!$B$7:$O$1335,'2021 Balance Sheet'!M$2, FALSE),0)</f>
        <v>0</v>
      </c>
      <c r="AM1119" s="199">
        <f>IFERROR(VLOOKUP('SAP Data'!$C1119,'2021 Balance Sheet'!$B$7:$O$1335,'2021 Balance Sheet'!N$2, FALSE),0)</f>
        <v>0</v>
      </c>
      <c r="AN1119" s="199">
        <f>IFERROR(VLOOKUP('SAP Data'!$C1119,'2021 Balance Sheet'!$B$7:$O$1335,'2021 Balance Sheet'!O$2, FALSE),0)</f>
        <v>0</v>
      </c>
      <c r="AO1119" s="198">
        <f t="shared" si="36"/>
        <v>0</v>
      </c>
    </row>
    <row r="1120" spans="1:41" ht="15.75" thickBot="1" x14ac:dyDescent="0.3">
      <c r="A1120" s="26" t="str">
        <f t="shared" si="37"/>
        <v>232242</v>
      </c>
      <c r="B1120" s="149" t="s">
        <v>1069</v>
      </c>
      <c r="C1120" s="153" t="s">
        <v>2169</v>
      </c>
      <c r="D1120" s="125" t="s">
        <v>4</v>
      </c>
      <c r="E1120" s="140">
        <v>-471.11</v>
      </c>
      <c r="F1120" s="140">
        <v>-471.11</v>
      </c>
      <c r="G1120" s="140">
        <v>-446.78</v>
      </c>
      <c r="H1120" s="140">
        <v>-446.78</v>
      </c>
      <c r="I1120" s="140">
        <v>-446.78</v>
      </c>
      <c r="J1120" s="140">
        <v>-450.28</v>
      </c>
      <c r="K1120" s="140">
        <v>-425.28</v>
      </c>
      <c r="L1120" s="140">
        <v>-400.95</v>
      </c>
      <c r="M1120" s="140">
        <v>-400.95</v>
      </c>
      <c r="N1120" s="140">
        <v>-400.95</v>
      </c>
      <c r="O1120" s="140">
        <v>-400.95</v>
      </c>
      <c r="P1120" s="140">
        <v>0</v>
      </c>
      <c r="Q1120" s="199">
        <v>0</v>
      </c>
      <c r="R1120" s="199">
        <v>0</v>
      </c>
      <c r="S1120" s="199">
        <v>0</v>
      </c>
      <c r="T1120" s="199">
        <v>0</v>
      </c>
      <c r="U1120" s="199">
        <v>0</v>
      </c>
      <c r="V1120" s="199">
        <v>0</v>
      </c>
      <c r="W1120" s="199">
        <v>0</v>
      </c>
      <c r="X1120" s="199">
        <v>0</v>
      </c>
      <c r="Y1120" s="199">
        <v>0</v>
      </c>
      <c r="Z1120" s="199">
        <v>0</v>
      </c>
      <c r="AA1120" s="199">
        <v>0</v>
      </c>
      <c r="AB1120" s="199">
        <v>0</v>
      </c>
      <c r="AC1120" s="199">
        <f>IFERROR(VLOOKUP('SAP Data'!$C1120,'2021 Balance Sheet'!$B$7:$O$1335,'2021 Balance Sheet'!D$2, FALSE),0)</f>
        <v>0</v>
      </c>
      <c r="AD1120" s="199">
        <f>IFERROR(VLOOKUP('SAP Data'!$C1120,'2021 Balance Sheet'!$B$7:$O$1335,'2021 Balance Sheet'!E$2, FALSE),0)</f>
        <v>0</v>
      </c>
      <c r="AE1120" s="199">
        <f>IFERROR(VLOOKUP('SAP Data'!$C1120,'2021 Balance Sheet'!$B$7:$O$1335,'2021 Balance Sheet'!F$2, FALSE),0)</f>
        <v>0</v>
      </c>
      <c r="AF1120" s="199">
        <f>IFERROR(VLOOKUP('SAP Data'!$C1120,'2021 Balance Sheet'!$B$7:$O$1335,'2021 Balance Sheet'!G$2, FALSE),0)</f>
        <v>0</v>
      </c>
      <c r="AG1120" s="199">
        <f>IFERROR(VLOOKUP('SAP Data'!$C1120,'2021 Balance Sheet'!$B$7:$O$1335,'2021 Balance Sheet'!H$2, FALSE),0)</f>
        <v>0</v>
      </c>
      <c r="AH1120" s="199">
        <f>IFERROR(VLOOKUP('SAP Data'!$C1120,'2021 Balance Sheet'!$B$7:$O$1335,'2021 Balance Sheet'!I$2, FALSE),0)</f>
        <v>0</v>
      </c>
      <c r="AI1120" s="199">
        <f>IFERROR(VLOOKUP('SAP Data'!$C1120,'2021 Balance Sheet'!$B$7:$O$1335,'2021 Balance Sheet'!J$2, FALSE),0)</f>
        <v>0</v>
      </c>
      <c r="AJ1120" s="199">
        <f>IFERROR(VLOOKUP('SAP Data'!$C1120,'2021 Balance Sheet'!$B$7:$O$1335,'2021 Balance Sheet'!K$2, FALSE),0)</f>
        <v>0</v>
      </c>
      <c r="AK1120" s="199">
        <f>IFERROR(VLOOKUP('SAP Data'!$C1120,'2021 Balance Sheet'!$B$7:$O$1335,'2021 Balance Sheet'!L$2, FALSE),0)</f>
        <v>0</v>
      </c>
      <c r="AL1120" s="199">
        <f>IFERROR(VLOOKUP('SAP Data'!$C1120,'2021 Balance Sheet'!$B$7:$O$1335,'2021 Balance Sheet'!M$2, FALSE),0)</f>
        <v>0</v>
      </c>
      <c r="AM1120" s="199">
        <f>IFERROR(VLOOKUP('SAP Data'!$C1120,'2021 Balance Sheet'!$B$7:$O$1335,'2021 Balance Sheet'!N$2, FALSE),0)</f>
        <v>0</v>
      </c>
      <c r="AN1120" s="199">
        <f>IFERROR(VLOOKUP('SAP Data'!$C1120,'2021 Balance Sheet'!$B$7:$O$1335,'2021 Balance Sheet'!O$2, FALSE),0)</f>
        <v>0</v>
      </c>
      <c r="AO1120" s="198">
        <f t="shared" si="36"/>
        <v>0</v>
      </c>
    </row>
    <row r="1121" spans="1:41" ht="15.75" thickBot="1" x14ac:dyDescent="0.3">
      <c r="A1121" s="26" t="str">
        <f t="shared" si="37"/>
        <v>232249</v>
      </c>
      <c r="B1121" s="149" t="s">
        <v>1060</v>
      </c>
      <c r="C1121" s="153" t="s">
        <v>2170</v>
      </c>
      <c r="D1121" s="125" t="s">
        <v>4</v>
      </c>
      <c r="E1121" s="139">
        <v>0</v>
      </c>
      <c r="F1121" s="139">
        <v>0</v>
      </c>
      <c r="G1121" s="139">
        <v>0</v>
      </c>
      <c r="H1121" s="139">
        <v>0</v>
      </c>
      <c r="I1121" s="139">
        <v>0</v>
      </c>
      <c r="J1121" s="139">
        <v>0</v>
      </c>
      <c r="K1121" s="139">
        <v>0</v>
      </c>
      <c r="L1121" s="139">
        <v>0</v>
      </c>
      <c r="M1121" s="139">
        <v>0</v>
      </c>
      <c r="N1121" s="139">
        <v>0</v>
      </c>
      <c r="O1121" s="139">
        <v>0</v>
      </c>
      <c r="P1121" s="139">
        <v>0</v>
      </c>
      <c r="Q1121" s="199">
        <v>0</v>
      </c>
      <c r="R1121" s="199">
        <v>0</v>
      </c>
      <c r="S1121" s="199">
        <v>0</v>
      </c>
      <c r="T1121" s="199">
        <v>0</v>
      </c>
      <c r="U1121" s="199">
        <v>0</v>
      </c>
      <c r="V1121" s="199">
        <v>0</v>
      </c>
      <c r="W1121" s="199">
        <v>0</v>
      </c>
      <c r="X1121" s="199">
        <v>0</v>
      </c>
      <c r="Y1121" s="199">
        <v>0</v>
      </c>
      <c r="Z1121" s="199">
        <v>0</v>
      </c>
      <c r="AA1121" s="199">
        <v>0</v>
      </c>
      <c r="AB1121" s="199">
        <v>0</v>
      </c>
      <c r="AC1121" s="199">
        <f>IFERROR(VLOOKUP('SAP Data'!$C1121,'2021 Balance Sheet'!$B$7:$O$1335,'2021 Balance Sheet'!D$2, FALSE),0)</f>
        <v>0</v>
      </c>
      <c r="AD1121" s="199">
        <f>IFERROR(VLOOKUP('SAP Data'!$C1121,'2021 Balance Sheet'!$B$7:$O$1335,'2021 Balance Sheet'!E$2, FALSE),0)</f>
        <v>0</v>
      </c>
      <c r="AE1121" s="199">
        <f>IFERROR(VLOOKUP('SAP Data'!$C1121,'2021 Balance Sheet'!$B$7:$O$1335,'2021 Balance Sheet'!F$2, FALSE),0)</f>
        <v>0</v>
      </c>
      <c r="AF1121" s="199">
        <f>IFERROR(VLOOKUP('SAP Data'!$C1121,'2021 Balance Sheet'!$B$7:$O$1335,'2021 Balance Sheet'!G$2, FALSE),0)</f>
        <v>0</v>
      </c>
      <c r="AG1121" s="199">
        <f>IFERROR(VLOOKUP('SAP Data'!$C1121,'2021 Balance Sheet'!$B$7:$O$1335,'2021 Balance Sheet'!H$2, FALSE),0)</f>
        <v>0</v>
      </c>
      <c r="AH1121" s="199">
        <f>IFERROR(VLOOKUP('SAP Data'!$C1121,'2021 Balance Sheet'!$B$7:$O$1335,'2021 Balance Sheet'!I$2, FALSE),0)</f>
        <v>0</v>
      </c>
      <c r="AI1121" s="199">
        <f>IFERROR(VLOOKUP('SAP Data'!$C1121,'2021 Balance Sheet'!$B$7:$O$1335,'2021 Balance Sheet'!J$2, FALSE),0)</f>
        <v>0</v>
      </c>
      <c r="AJ1121" s="199">
        <f>IFERROR(VLOOKUP('SAP Data'!$C1121,'2021 Balance Sheet'!$B$7:$O$1335,'2021 Balance Sheet'!K$2, FALSE),0)</f>
        <v>0</v>
      </c>
      <c r="AK1121" s="199">
        <f>IFERROR(VLOOKUP('SAP Data'!$C1121,'2021 Balance Sheet'!$B$7:$O$1335,'2021 Balance Sheet'!L$2, FALSE),0)</f>
        <v>0</v>
      </c>
      <c r="AL1121" s="199">
        <f>IFERROR(VLOOKUP('SAP Data'!$C1121,'2021 Balance Sheet'!$B$7:$O$1335,'2021 Balance Sheet'!M$2, FALSE),0)</f>
        <v>0</v>
      </c>
      <c r="AM1121" s="199">
        <f>IFERROR(VLOOKUP('SAP Data'!$C1121,'2021 Balance Sheet'!$B$7:$O$1335,'2021 Balance Sheet'!N$2, FALSE),0)</f>
        <v>0</v>
      </c>
      <c r="AN1121" s="199">
        <f>IFERROR(VLOOKUP('SAP Data'!$C1121,'2021 Balance Sheet'!$B$7:$O$1335,'2021 Balance Sheet'!O$2, FALSE),0)</f>
        <v>0</v>
      </c>
      <c r="AO1121" s="198">
        <f t="shared" si="36"/>
        <v>0</v>
      </c>
    </row>
    <row r="1122" spans="1:41" ht="15.75" thickBot="1" x14ac:dyDescent="0.3">
      <c r="A1122" s="26" t="str">
        <f t="shared" si="37"/>
        <v>232250</v>
      </c>
      <c r="B1122" s="149" t="s">
        <v>2978</v>
      </c>
      <c r="C1122" s="153" t="s">
        <v>2979</v>
      </c>
      <c r="D1122" s="125" t="s">
        <v>4</v>
      </c>
      <c r="E1122" s="140"/>
      <c r="F1122" s="140"/>
      <c r="G1122" s="140"/>
      <c r="H1122" s="140"/>
      <c r="I1122" s="140"/>
      <c r="J1122" s="140"/>
      <c r="K1122" s="140"/>
      <c r="L1122" s="140"/>
      <c r="M1122" s="140"/>
      <c r="N1122" s="140">
        <v>0</v>
      </c>
      <c r="O1122" s="140">
        <v>0</v>
      </c>
      <c r="P1122" s="140">
        <v>-3596.21</v>
      </c>
      <c r="Q1122" s="199">
        <v>-10540.27</v>
      </c>
      <c r="R1122" s="199">
        <v>-17697.310000000001</v>
      </c>
      <c r="S1122" s="199">
        <v>-24871.67</v>
      </c>
      <c r="T1122" s="199">
        <v>-10456.049999999999</v>
      </c>
      <c r="U1122" s="199">
        <v>-17796.849999999999</v>
      </c>
      <c r="V1122" s="199">
        <v>-24879.27</v>
      </c>
      <c r="W1122" s="199">
        <v>-10594.59</v>
      </c>
      <c r="X1122" s="199">
        <v>-17738.27</v>
      </c>
      <c r="Y1122" s="199">
        <v>-24881.95</v>
      </c>
      <c r="Z1122" s="199">
        <v>-32014.73</v>
      </c>
      <c r="AA1122" s="199">
        <v>-39670.78</v>
      </c>
      <c r="AB1122" s="199">
        <v>-49954.54</v>
      </c>
      <c r="AC1122" s="199">
        <f>IFERROR(VLOOKUP('SAP Data'!$C1122,'2021 Balance Sheet'!$B$7:$O$1335,'2021 Balance Sheet'!D$2, FALSE),0)</f>
        <v>-35701.24</v>
      </c>
      <c r="AD1122" s="199">
        <f>IFERROR(VLOOKUP('SAP Data'!$C1122,'2021 Balance Sheet'!$B$7:$O$1335,'2021 Balance Sheet'!E$2, FALSE),0)</f>
        <v>-42525.94</v>
      </c>
      <c r="AE1122" s="199">
        <f>IFERROR(VLOOKUP('SAP Data'!$C1122,'2021 Balance Sheet'!$B$7:$O$1335,'2021 Balance Sheet'!F$2, FALSE),0)</f>
        <v>-49350.64</v>
      </c>
      <c r="AF1122" s="199">
        <f>IFERROR(VLOOKUP('SAP Data'!$C1122,'2021 Balance Sheet'!$B$7:$O$1335,'2021 Balance Sheet'!G$2, FALSE),0)</f>
        <v>-56085.34</v>
      </c>
      <c r="AG1122" s="199">
        <f>IFERROR(VLOOKUP('SAP Data'!$C1122,'2021 Balance Sheet'!$B$7:$O$1335,'2021 Balance Sheet'!H$2, FALSE),0)</f>
        <v>-16736.75</v>
      </c>
      <c r="AH1122" s="199">
        <f>IFERROR(VLOOKUP('SAP Data'!$C1122,'2021 Balance Sheet'!$B$7:$O$1335,'2021 Balance Sheet'!I$2, FALSE),0)</f>
        <v>-23165.45</v>
      </c>
      <c r="AI1122" s="199">
        <f>IFERROR(VLOOKUP('SAP Data'!$C1122,'2021 Balance Sheet'!$B$7:$O$1335,'2021 Balance Sheet'!J$2, FALSE),0)</f>
        <v>-9295.15</v>
      </c>
      <c r="AJ1122" s="199">
        <f>IFERROR(VLOOKUP('SAP Data'!$C1122,'2021 Balance Sheet'!$B$7:$O$1335,'2021 Balance Sheet'!K$2, FALSE),0)</f>
        <v>-15692.85</v>
      </c>
      <c r="AK1122" s="199">
        <f>IFERROR(VLOOKUP('SAP Data'!$C1122,'2021 Balance Sheet'!$B$7:$O$1335,'2021 Balance Sheet'!L$2, FALSE),0)</f>
        <v>-22075.55</v>
      </c>
      <c r="AL1122" s="199">
        <f>IFERROR(VLOOKUP('SAP Data'!$C1122,'2021 Balance Sheet'!$B$7:$O$1335,'2021 Balance Sheet'!M$2, FALSE),0)</f>
        <v>-9574.0499999999993</v>
      </c>
      <c r="AM1122" s="199">
        <f>IFERROR(VLOOKUP('SAP Data'!$C1122,'2021 Balance Sheet'!$B$7:$O$1335,'2021 Balance Sheet'!N$2, FALSE),0)</f>
        <v>-15956.75</v>
      </c>
      <c r="AN1122" s="199">
        <f>IFERROR(VLOOKUP('SAP Data'!$C1122,'2021 Balance Sheet'!$B$7:$O$1335,'2021 Balance Sheet'!O$2, FALSE),0)</f>
        <v>-19148.099999999999</v>
      </c>
      <c r="AO1122" s="198">
        <f t="shared" si="36"/>
        <v>-49954.54</v>
      </c>
    </row>
    <row r="1123" spans="1:41" ht="15.75" thickBot="1" x14ac:dyDescent="0.3">
      <c r="A1123" s="26" t="str">
        <f t="shared" si="37"/>
        <v>232400</v>
      </c>
      <c r="B1123" s="149" t="s">
        <v>1070</v>
      </c>
      <c r="C1123" s="153" t="s">
        <v>2171</v>
      </c>
      <c r="D1123" s="125" t="s">
        <v>4</v>
      </c>
      <c r="E1123" s="139">
        <v>-243267.6</v>
      </c>
      <c r="F1123" s="139">
        <v>-201290.68</v>
      </c>
      <c r="G1123" s="139">
        <v>-134193.76999999999</v>
      </c>
      <c r="H1123" s="139">
        <v>-151289.66</v>
      </c>
      <c r="I1123" s="139">
        <v>-164643.94</v>
      </c>
      <c r="J1123" s="139">
        <v>-184845.23</v>
      </c>
      <c r="K1123" s="139">
        <v>-208254.86</v>
      </c>
      <c r="L1123" s="139">
        <v>-232499.29</v>
      </c>
      <c r="M1123" s="139">
        <v>-265910.39</v>
      </c>
      <c r="N1123" s="139">
        <v>-299321.49</v>
      </c>
      <c r="O1123" s="139">
        <v>-332627.33</v>
      </c>
      <c r="P1123" s="139">
        <v>-455718.43</v>
      </c>
      <c r="Q1123" s="199">
        <v>-350944.05</v>
      </c>
      <c r="R1123" s="199">
        <v>-240600.74</v>
      </c>
      <c r="S1123" s="199">
        <v>-221277.35</v>
      </c>
      <c r="T1123" s="199">
        <v>-239257.07</v>
      </c>
      <c r="U1123" s="199">
        <v>-261140.79</v>
      </c>
      <c r="V1123" s="199">
        <v>-206992.76</v>
      </c>
      <c r="W1123" s="199">
        <v>-327387.67</v>
      </c>
      <c r="X1123" s="199">
        <v>-347008.54</v>
      </c>
      <c r="Y1123" s="199">
        <v>-275009.27</v>
      </c>
      <c r="Z1123" s="199">
        <v>-402454.44</v>
      </c>
      <c r="AA1123" s="199">
        <v>-420177.39</v>
      </c>
      <c r="AB1123" s="199">
        <v>-444524.49</v>
      </c>
      <c r="AC1123" s="199">
        <f>IFERROR(VLOOKUP('SAP Data'!$C1123,'2021 Balance Sheet'!$B$7:$O$1335,'2021 Balance Sheet'!D$2, FALSE),0)</f>
        <v>-477167.54</v>
      </c>
      <c r="AD1123" s="199">
        <f>IFERROR(VLOOKUP('SAP Data'!$C1123,'2021 Balance Sheet'!$B$7:$O$1335,'2021 Balance Sheet'!E$2, FALSE),0)</f>
        <v>-284361.23</v>
      </c>
      <c r="AE1123" s="199">
        <f>IFERROR(VLOOKUP('SAP Data'!$C1123,'2021 Balance Sheet'!$B$7:$O$1335,'2021 Balance Sheet'!F$2, FALSE),0)</f>
        <v>-63504.85</v>
      </c>
      <c r="AF1123" s="199">
        <f>IFERROR(VLOOKUP('SAP Data'!$C1123,'2021 Balance Sheet'!$B$7:$O$1335,'2021 Balance Sheet'!G$2, FALSE),0)</f>
        <v>-201228.83</v>
      </c>
      <c r="AG1123" s="199">
        <f>IFERROR(VLOOKUP('SAP Data'!$C1123,'2021 Balance Sheet'!$B$7:$O$1335,'2021 Balance Sheet'!H$2, FALSE),0)</f>
        <v>-217600.57</v>
      </c>
      <c r="AH1123" s="199">
        <f>IFERROR(VLOOKUP('SAP Data'!$C1123,'2021 Balance Sheet'!$B$7:$O$1335,'2021 Balance Sheet'!I$2, FALSE),0)</f>
        <v>-118378.21</v>
      </c>
      <c r="AI1123" s="199">
        <f>IFERROR(VLOOKUP('SAP Data'!$C1123,'2021 Balance Sheet'!$B$7:$O$1335,'2021 Balance Sheet'!J$2, FALSE),0)</f>
        <v>-264433.62</v>
      </c>
      <c r="AJ1123" s="199">
        <f>IFERROR(VLOOKUP('SAP Data'!$C1123,'2021 Balance Sheet'!$B$7:$O$1335,'2021 Balance Sheet'!K$2, FALSE),0)</f>
        <v>-288266.81</v>
      </c>
      <c r="AK1123" s="199">
        <f>IFERROR(VLOOKUP('SAP Data'!$C1123,'2021 Balance Sheet'!$B$7:$O$1335,'2021 Balance Sheet'!L$2, FALSE),0)</f>
        <v>-180711.11</v>
      </c>
      <c r="AL1123" s="199">
        <f>IFERROR(VLOOKUP('SAP Data'!$C1123,'2021 Balance Sheet'!$B$7:$O$1335,'2021 Balance Sheet'!M$2, FALSE),0)</f>
        <v>-335933.19</v>
      </c>
      <c r="AM1123" s="199">
        <f>IFERROR(VLOOKUP('SAP Data'!$C1123,'2021 Balance Sheet'!$B$7:$O$1335,'2021 Balance Sheet'!N$2, FALSE),0)</f>
        <v>-359766.38</v>
      </c>
      <c r="AN1123" s="199">
        <f>IFERROR(VLOOKUP('SAP Data'!$C1123,'2021 Balance Sheet'!$B$7:$O$1335,'2021 Balance Sheet'!O$2, FALSE),0)</f>
        <v>-366643.22</v>
      </c>
      <c r="AO1123" s="198">
        <f t="shared" si="36"/>
        <v>-444524.49</v>
      </c>
    </row>
    <row r="1124" spans="1:41" ht="15.75" thickBot="1" x14ac:dyDescent="0.3">
      <c r="A1124" s="26" t="str">
        <f t="shared" si="37"/>
        <v>232450</v>
      </c>
      <c r="B1124" s="149" t="s">
        <v>1071</v>
      </c>
      <c r="C1124" s="153" t="s">
        <v>2172</v>
      </c>
      <c r="D1124" s="125" t="s">
        <v>4</v>
      </c>
      <c r="E1124" s="140">
        <v>-172233</v>
      </c>
      <c r="F1124" s="140">
        <v>-172233</v>
      </c>
      <c r="G1124" s="140">
        <v>-172233</v>
      </c>
      <c r="H1124" s="140">
        <v>-172233</v>
      </c>
      <c r="I1124" s="140">
        <v>-172233</v>
      </c>
      <c r="J1124" s="140">
        <v>-172233</v>
      </c>
      <c r="K1124" s="140">
        <v>-172233</v>
      </c>
      <c r="L1124" s="140">
        <v>-172233</v>
      </c>
      <c r="M1124" s="140">
        <v>0</v>
      </c>
      <c r="N1124" s="140">
        <v>0</v>
      </c>
      <c r="O1124" s="140">
        <v>0</v>
      </c>
      <c r="P1124" s="140">
        <v>0</v>
      </c>
      <c r="Q1124" s="199">
        <v>0</v>
      </c>
      <c r="R1124" s="199">
        <v>0</v>
      </c>
      <c r="S1124" s="199">
        <v>0</v>
      </c>
      <c r="T1124" s="199">
        <v>0</v>
      </c>
      <c r="U1124" s="199">
        <v>0</v>
      </c>
      <c r="V1124" s="199">
        <v>0</v>
      </c>
      <c r="W1124" s="199">
        <v>0</v>
      </c>
      <c r="X1124" s="199">
        <v>0</v>
      </c>
      <c r="Y1124" s="199">
        <v>0</v>
      </c>
      <c r="Z1124" s="199">
        <v>0</v>
      </c>
      <c r="AA1124" s="199">
        <v>0</v>
      </c>
      <c r="AB1124" s="199">
        <v>0</v>
      </c>
      <c r="AC1124" s="199">
        <f>IFERROR(VLOOKUP('SAP Data'!$C1124,'2021 Balance Sheet'!$B$7:$O$1335,'2021 Balance Sheet'!D$2, FALSE),0)</f>
        <v>0</v>
      </c>
      <c r="AD1124" s="199">
        <f>IFERROR(VLOOKUP('SAP Data'!$C1124,'2021 Balance Sheet'!$B$7:$O$1335,'2021 Balance Sheet'!E$2, FALSE),0)</f>
        <v>0</v>
      </c>
      <c r="AE1124" s="199">
        <f>IFERROR(VLOOKUP('SAP Data'!$C1124,'2021 Balance Sheet'!$B$7:$O$1335,'2021 Balance Sheet'!F$2, FALSE),0)</f>
        <v>0</v>
      </c>
      <c r="AF1124" s="199">
        <f>IFERROR(VLOOKUP('SAP Data'!$C1124,'2021 Balance Sheet'!$B$7:$O$1335,'2021 Balance Sheet'!G$2, FALSE),0)</f>
        <v>0</v>
      </c>
      <c r="AG1124" s="199">
        <f>IFERROR(VLOOKUP('SAP Data'!$C1124,'2021 Balance Sheet'!$B$7:$O$1335,'2021 Balance Sheet'!H$2, FALSE),0)</f>
        <v>0</v>
      </c>
      <c r="AH1124" s="199">
        <f>IFERROR(VLOOKUP('SAP Data'!$C1124,'2021 Balance Sheet'!$B$7:$O$1335,'2021 Balance Sheet'!I$2, FALSE),0)</f>
        <v>0</v>
      </c>
      <c r="AI1124" s="199">
        <f>IFERROR(VLOOKUP('SAP Data'!$C1124,'2021 Balance Sheet'!$B$7:$O$1335,'2021 Balance Sheet'!J$2, FALSE),0)</f>
        <v>0</v>
      </c>
      <c r="AJ1124" s="199">
        <f>IFERROR(VLOOKUP('SAP Data'!$C1124,'2021 Balance Sheet'!$B$7:$O$1335,'2021 Balance Sheet'!K$2, FALSE),0)</f>
        <v>0</v>
      </c>
      <c r="AK1124" s="199">
        <f>IFERROR(VLOOKUP('SAP Data'!$C1124,'2021 Balance Sheet'!$B$7:$O$1335,'2021 Balance Sheet'!L$2, FALSE),0)</f>
        <v>0</v>
      </c>
      <c r="AL1124" s="199">
        <f>IFERROR(VLOOKUP('SAP Data'!$C1124,'2021 Balance Sheet'!$B$7:$O$1335,'2021 Balance Sheet'!M$2, FALSE),0)</f>
        <v>0</v>
      </c>
      <c r="AM1124" s="199">
        <f>IFERROR(VLOOKUP('SAP Data'!$C1124,'2021 Balance Sheet'!$B$7:$O$1335,'2021 Balance Sheet'!N$2, FALSE),0)</f>
        <v>0</v>
      </c>
      <c r="AN1124" s="199">
        <f>IFERROR(VLOOKUP('SAP Data'!$C1124,'2021 Balance Sheet'!$B$7:$O$1335,'2021 Balance Sheet'!O$2, FALSE),0)</f>
        <v>0</v>
      </c>
      <c r="AO1124" s="198">
        <f t="shared" si="36"/>
        <v>0</v>
      </c>
    </row>
    <row r="1125" spans="1:41" ht="15.75" thickBot="1" x14ac:dyDescent="0.3">
      <c r="A1125" s="26" t="str">
        <f t="shared" si="37"/>
        <v>232500</v>
      </c>
      <c r="B1125" s="149" t="s">
        <v>1072</v>
      </c>
      <c r="C1125" s="153" t="s">
        <v>2173</v>
      </c>
      <c r="D1125" s="125" t="s">
        <v>4</v>
      </c>
      <c r="E1125" s="139">
        <v>-8333.33</v>
      </c>
      <c r="F1125" s="139">
        <v>-16666.66</v>
      </c>
      <c r="G1125" s="139">
        <v>-24999.99</v>
      </c>
      <c r="H1125" s="139">
        <v>-33333.32</v>
      </c>
      <c r="I1125" s="139">
        <v>-41666.65</v>
      </c>
      <c r="J1125" s="139">
        <v>-49999.98</v>
      </c>
      <c r="K1125" s="139">
        <v>-58333.31</v>
      </c>
      <c r="L1125" s="139">
        <v>-66666.64</v>
      </c>
      <c r="M1125" s="139">
        <v>0</v>
      </c>
      <c r="N1125" s="139">
        <v>16667.28</v>
      </c>
      <c r="O1125" s="139">
        <v>8333.9500000000007</v>
      </c>
      <c r="P1125" s="139">
        <v>0</v>
      </c>
      <c r="Q1125" s="199">
        <v>-8333.33</v>
      </c>
      <c r="R1125" s="199">
        <v>-16666.66</v>
      </c>
      <c r="S1125" s="199">
        <v>-24999.99</v>
      </c>
      <c r="T1125" s="199">
        <v>-33333.32</v>
      </c>
      <c r="U1125" s="199">
        <v>-41666.65</v>
      </c>
      <c r="V1125" s="199">
        <v>-49999.98</v>
      </c>
      <c r="W1125" s="199">
        <v>-58333.31</v>
      </c>
      <c r="X1125" s="199">
        <v>-66666.64</v>
      </c>
      <c r="Y1125" s="199">
        <v>0</v>
      </c>
      <c r="Z1125" s="199">
        <v>16665.259999999998</v>
      </c>
      <c r="AA1125" s="199">
        <v>8331.93</v>
      </c>
      <c r="AB1125" s="199">
        <v>0</v>
      </c>
      <c r="AC1125" s="199">
        <f>IFERROR(VLOOKUP('SAP Data'!$C1125,'2021 Balance Sheet'!$B$7:$O$1335,'2021 Balance Sheet'!D$2, FALSE),0)</f>
        <v>-8333.33</v>
      </c>
      <c r="AD1125" s="199">
        <f>IFERROR(VLOOKUP('SAP Data'!$C1125,'2021 Balance Sheet'!$B$7:$O$1335,'2021 Balance Sheet'!E$2, FALSE),0)</f>
        <v>-16666.66</v>
      </c>
      <c r="AE1125" s="199">
        <f>IFERROR(VLOOKUP('SAP Data'!$C1125,'2021 Balance Sheet'!$B$7:$O$1335,'2021 Balance Sheet'!F$2, FALSE),0)</f>
        <v>-24999.99</v>
      </c>
      <c r="AF1125" s="199">
        <f>IFERROR(VLOOKUP('SAP Data'!$C1125,'2021 Balance Sheet'!$B$7:$O$1335,'2021 Balance Sheet'!G$2, FALSE),0)</f>
        <v>-33333.32</v>
      </c>
      <c r="AG1125" s="199">
        <f>IFERROR(VLOOKUP('SAP Data'!$C1125,'2021 Balance Sheet'!$B$7:$O$1335,'2021 Balance Sheet'!H$2, FALSE),0)</f>
        <v>-41666.65</v>
      </c>
      <c r="AH1125" s="199">
        <f>IFERROR(VLOOKUP('SAP Data'!$C1125,'2021 Balance Sheet'!$B$7:$O$1335,'2021 Balance Sheet'!I$2, FALSE),0)</f>
        <v>-49999.98</v>
      </c>
      <c r="AI1125" s="199">
        <f>IFERROR(VLOOKUP('SAP Data'!$C1125,'2021 Balance Sheet'!$B$7:$O$1335,'2021 Balance Sheet'!J$2, FALSE),0)</f>
        <v>-58333.31</v>
      </c>
      <c r="AJ1125" s="199">
        <f>IFERROR(VLOOKUP('SAP Data'!$C1125,'2021 Balance Sheet'!$B$7:$O$1335,'2021 Balance Sheet'!K$2, FALSE),0)</f>
        <v>-66666.64</v>
      </c>
      <c r="AK1125" s="199">
        <f>IFERROR(VLOOKUP('SAP Data'!$C1125,'2021 Balance Sheet'!$B$7:$O$1335,'2021 Balance Sheet'!L$2, FALSE),0)</f>
        <v>0</v>
      </c>
      <c r="AL1125" s="199">
        <f>IFERROR(VLOOKUP('SAP Data'!$C1125,'2021 Balance Sheet'!$B$7:$O$1335,'2021 Balance Sheet'!M$2, FALSE),0)</f>
        <v>16666.7</v>
      </c>
      <c r="AM1125" s="199">
        <f>IFERROR(VLOOKUP('SAP Data'!$C1125,'2021 Balance Sheet'!$B$7:$O$1335,'2021 Balance Sheet'!N$2, FALSE),0)</f>
        <v>8333.3700000000008</v>
      </c>
      <c r="AN1125" s="199">
        <f>IFERROR(VLOOKUP('SAP Data'!$C1125,'2021 Balance Sheet'!$B$7:$O$1335,'2021 Balance Sheet'!O$2, FALSE),0)</f>
        <v>0</v>
      </c>
      <c r="AO1125" s="198">
        <f t="shared" si="36"/>
        <v>0</v>
      </c>
    </row>
    <row r="1126" spans="1:41" ht="15.75" thickBot="1" x14ac:dyDescent="0.3">
      <c r="A1126" s="26" t="str">
        <f t="shared" si="37"/>
        <v>232666</v>
      </c>
      <c r="B1126" s="149" t="s">
        <v>3519</v>
      </c>
      <c r="C1126" s="153" t="s">
        <v>3520</v>
      </c>
      <c r="D1126" s="125"/>
      <c r="E1126" s="139"/>
      <c r="F1126" s="139"/>
      <c r="G1126" s="139"/>
      <c r="H1126" s="139"/>
      <c r="I1126" s="139"/>
      <c r="J1126" s="139"/>
      <c r="K1126" s="139"/>
      <c r="L1126" s="139"/>
      <c r="M1126" s="139"/>
      <c r="N1126" s="139"/>
      <c r="O1126" s="139"/>
      <c r="P1126" s="139"/>
      <c r="Q1126" s="199">
        <v>0</v>
      </c>
      <c r="R1126" s="199">
        <v>0</v>
      </c>
      <c r="S1126" s="199">
        <v>0</v>
      </c>
      <c r="T1126" s="199">
        <v>0</v>
      </c>
      <c r="U1126" s="199">
        <v>0</v>
      </c>
      <c r="V1126" s="199">
        <v>0</v>
      </c>
      <c r="W1126" s="199">
        <v>0</v>
      </c>
      <c r="X1126" s="199">
        <v>0</v>
      </c>
      <c r="Y1126" s="199">
        <v>0</v>
      </c>
      <c r="Z1126" s="199">
        <v>0</v>
      </c>
      <c r="AA1126" s="199">
        <v>0</v>
      </c>
      <c r="AB1126" s="199">
        <v>0</v>
      </c>
      <c r="AC1126" s="199">
        <f>IFERROR(VLOOKUP('SAP Data'!$C1126,'2021 Balance Sheet'!$B$7:$O$1335,'2021 Balance Sheet'!D$2, FALSE),0)</f>
        <v>0</v>
      </c>
      <c r="AD1126" s="199">
        <f>IFERROR(VLOOKUP('SAP Data'!$C1126,'2021 Balance Sheet'!$B$7:$O$1335,'2021 Balance Sheet'!E$2, FALSE),0)</f>
        <v>0</v>
      </c>
      <c r="AE1126" s="199">
        <f>IFERROR(VLOOKUP('SAP Data'!$C1126,'2021 Balance Sheet'!$B$7:$O$1335,'2021 Balance Sheet'!F$2, FALSE),0)</f>
        <v>0</v>
      </c>
      <c r="AF1126" s="199">
        <f>IFERROR(VLOOKUP('SAP Data'!$C1126,'2021 Balance Sheet'!$B$7:$O$1335,'2021 Balance Sheet'!G$2, FALSE),0)</f>
        <v>0</v>
      </c>
      <c r="AG1126" s="199">
        <f>IFERROR(VLOOKUP('SAP Data'!$C1126,'2021 Balance Sheet'!$B$7:$O$1335,'2021 Balance Sheet'!H$2, FALSE),0)</f>
        <v>0</v>
      </c>
      <c r="AH1126" s="199">
        <f>IFERROR(VLOOKUP('SAP Data'!$C1126,'2021 Balance Sheet'!$B$7:$O$1335,'2021 Balance Sheet'!I$2, FALSE),0)</f>
        <v>0</v>
      </c>
      <c r="AI1126" s="199">
        <f>IFERROR(VLOOKUP('SAP Data'!$C1126,'2021 Balance Sheet'!$B$7:$O$1335,'2021 Balance Sheet'!J$2, FALSE),0)</f>
        <v>0</v>
      </c>
      <c r="AJ1126" s="199">
        <f>IFERROR(VLOOKUP('SAP Data'!$C1126,'2021 Balance Sheet'!$B$7:$O$1335,'2021 Balance Sheet'!K$2, FALSE),0)</f>
        <v>0</v>
      </c>
      <c r="AK1126" s="199">
        <f>IFERROR(VLOOKUP('SAP Data'!$C1126,'2021 Balance Sheet'!$B$7:$O$1335,'2021 Balance Sheet'!L$2, FALSE),0)</f>
        <v>0</v>
      </c>
      <c r="AL1126" s="199">
        <f>IFERROR(VLOOKUP('SAP Data'!$C1126,'2021 Balance Sheet'!$B$7:$O$1335,'2021 Balance Sheet'!M$2, FALSE),0)</f>
        <v>0</v>
      </c>
      <c r="AM1126" s="199">
        <f>IFERROR(VLOOKUP('SAP Data'!$C1126,'2021 Balance Sheet'!$B$7:$O$1335,'2021 Balance Sheet'!N$2, FALSE),0)</f>
        <v>0</v>
      </c>
      <c r="AN1126" s="199">
        <f>IFERROR(VLOOKUP('SAP Data'!$C1126,'2021 Balance Sheet'!$B$7:$O$1335,'2021 Balance Sheet'!O$2, FALSE),0)</f>
        <v>0</v>
      </c>
      <c r="AO1126" s="198">
        <f t="shared" si="36"/>
        <v>0</v>
      </c>
    </row>
    <row r="1127" spans="1:41" ht="15.75" thickBot="1" x14ac:dyDescent="0.3">
      <c r="A1127" s="26" t="str">
        <f t="shared" si="37"/>
        <v>232999</v>
      </c>
      <c r="B1127" s="308" t="s">
        <v>1073</v>
      </c>
      <c r="C1127" s="307" t="s">
        <v>2174</v>
      </c>
      <c r="D1127" s="125" t="s">
        <v>4</v>
      </c>
      <c r="E1127" s="305">
        <v>-4353681.95</v>
      </c>
      <c r="F1127" s="140">
        <v>-3165521.77</v>
      </c>
      <c r="G1127" s="305">
        <v>-6650158.2199999997</v>
      </c>
      <c r="H1127" s="140">
        <v>-3292280.46</v>
      </c>
      <c r="I1127" s="140">
        <v>-3167150</v>
      </c>
      <c r="J1127" s="140">
        <v>-2601508.88</v>
      </c>
      <c r="K1127" s="140">
        <v>-2054247.92</v>
      </c>
      <c r="L1127" s="140">
        <v>-15984608.630000001</v>
      </c>
      <c r="M1127" s="140">
        <v>-2623181.16</v>
      </c>
      <c r="N1127" s="140">
        <v>-3426206.53</v>
      </c>
      <c r="O1127" s="140">
        <v>0</v>
      </c>
      <c r="P1127" s="140">
        <v>-3198098.98</v>
      </c>
      <c r="Q1127" s="199">
        <v>-2713055.4</v>
      </c>
      <c r="R1127" s="199">
        <v>-7997377.79</v>
      </c>
      <c r="S1127" s="199">
        <v>0</v>
      </c>
      <c r="T1127" s="199">
        <v>-4918370.8</v>
      </c>
      <c r="U1127" s="199">
        <v>-5208456.38</v>
      </c>
      <c r="V1127" s="199">
        <v>0</v>
      </c>
      <c r="W1127" s="199">
        <v>-3779827.06</v>
      </c>
      <c r="X1127" s="199">
        <v>-2131106.38</v>
      </c>
      <c r="Y1127" s="199">
        <v>-6624251.0899999999</v>
      </c>
      <c r="Z1127" s="199">
        <v>-2463098.38</v>
      </c>
      <c r="AA1127" s="199">
        <v>-12128268.93</v>
      </c>
      <c r="AB1127" s="199">
        <v>-5170007.49</v>
      </c>
      <c r="AC1127" s="199">
        <f>IFERROR(VLOOKUP('SAP Data'!$C1127,'2021 Balance Sheet'!$B$7:$O$1335,'2021 Balance Sheet'!D$2, FALSE),0)</f>
        <v>-1629392.79</v>
      </c>
      <c r="AD1127" s="199">
        <f>IFERROR(VLOOKUP('SAP Data'!$C1127,'2021 Balance Sheet'!$B$7:$O$1335,'2021 Balance Sheet'!E$2, FALSE),0)</f>
        <v>-7002545.5300000003</v>
      </c>
      <c r="AE1127" s="199">
        <f>IFERROR(VLOOKUP('SAP Data'!$C1127,'2021 Balance Sheet'!$B$7:$O$1335,'2021 Balance Sheet'!F$2, FALSE),0)</f>
        <v>-2235174.36</v>
      </c>
      <c r="AF1127" s="199">
        <f>IFERROR(VLOOKUP('SAP Data'!$C1127,'2021 Balance Sheet'!$B$7:$O$1335,'2021 Balance Sheet'!G$2, FALSE),0)</f>
        <v>-3652346.24</v>
      </c>
      <c r="AG1127" s="199">
        <f>IFERROR(VLOOKUP('SAP Data'!$C1127,'2021 Balance Sheet'!$B$7:$O$1335,'2021 Balance Sheet'!H$2, FALSE),0)</f>
        <v>-5153439.3899999997</v>
      </c>
      <c r="AH1127" s="199">
        <f>IFERROR(VLOOKUP('SAP Data'!$C1127,'2021 Balance Sheet'!$B$7:$O$1335,'2021 Balance Sheet'!I$2, FALSE),0)</f>
        <v>-6132351.6100000003</v>
      </c>
      <c r="AI1127" s="199">
        <f>IFERROR(VLOOKUP('SAP Data'!$C1127,'2021 Balance Sheet'!$B$7:$O$1335,'2021 Balance Sheet'!J$2, FALSE),0)</f>
        <v>-6192218.54</v>
      </c>
      <c r="AJ1127" s="199">
        <f>IFERROR(VLOOKUP('SAP Data'!$C1127,'2021 Balance Sheet'!$B$7:$O$1335,'2021 Balance Sheet'!K$2, FALSE),0)</f>
        <v>-2882290.35</v>
      </c>
      <c r="AK1127" s="199">
        <f>IFERROR(VLOOKUP('SAP Data'!$C1127,'2021 Balance Sheet'!$B$7:$O$1335,'2021 Balance Sheet'!L$2, FALSE),0)</f>
        <v>-4214741.04</v>
      </c>
      <c r="AL1127" s="199">
        <f>IFERROR(VLOOKUP('SAP Data'!$C1127,'2021 Balance Sheet'!$B$7:$O$1335,'2021 Balance Sheet'!M$2, FALSE),0)</f>
        <v>-8713845.9900000002</v>
      </c>
      <c r="AM1127" s="199">
        <f>IFERROR(VLOOKUP('SAP Data'!$C1127,'2021 Balance Sheet'!$B$7:$O$1335,'2021 Balance Sheet'!N$2, FALSE),0)</f>
        <v>-14162436.17</v>
      </c>
      <c r="AN1127" s="199">
        <f>IFERROR(VLOOKUP('SAP Data'!$C1127,'2021 Balance Sheet'!$B$7:$O$1335,'2021 Balance Sheet'!O$2, FALSE),0)</f>
        <v>0</v>
      </c>
      <c r="AO1127" s="198">
        <f t="shared" si="36"/>
        <v>-5170007.49</v>
      </c>
    </row>
    <row r="1128" spans="1:41" ht="15.75" thickBot="1" x14ac:dyDescent="0.3">
      <c r="A1128" s="26" t="str">
        <f t="shared" si="37"/>
        <v>241001</v>
      </c>
      <c r="B1128" s="149" t="s">
        <v>1075</v>
      </c>
      <c r="C1128" s="153" t="s">
        <v>2175</v>
      </c>
      <c r="D1128" s="125" t="s">
        <v>4</v>
      </c>
      <c r="E1128" s="139">
        <v>-444348.04</v>
      </c>
      <c r="F1128" s="139">
        <v>-2149071.25</v>
      </c>
      <c r="G1128" s="139">
        <v>-534976.54</v>
      </c>
      <c r="H1128" s="139">
        <v>-293702.87</v>
      </c>
      <c r="I1128" s="139">
        <v>-299885.59000000003</v>
      </c>
      <c r="J1128" s="139">
        <v>-489066.1</v>
      </c>
      <c r="K1128" s="139">
        <v>-476437.28</v>
      </c>
      <c r="L1128" s="139">
        <v>-487373.79</v>
      </c>
      <c r="M1128" s="139">
        <v>-316245.51</v>
      </c>
      <c r="N1128" s="139">
        <v>-307898.95</v>
      </c>
      <c r="O1128" s="139">
        <v>-325068.03000000003</v>
      </c>
      <c r="P1128" s="139">
        <v>-534347.88</v>
      </c>
      <c r="Q1128" s="199">
        <v>-498378.55</v>
      </c>
      <c r="R1128" s="199">
        <v>-2240279.9300000002</v>
      </c>
      <c r="S1128" s="199">
        <v>-343973.89</v>
      </c>
      <c r="T1128" s="199">
        <v>-331976.78000000003</v>
      </c>
      <c r="U1128" s="199">
        <v>-551226.88</v>
      </c>
      <c r="V1128" s="199">
        <v>-536659.05000000005</v>
      </c>
      <c r="W1128" s="199">
        <v>-548302.66</v>
      </c>
      <c r="X1128" s="199">
        <v>-344750.22</v>
      </c>
      <c r="Y1128" s="199">
        <v>-361874.98</v>
      </c>
      <c r="Z1128" s="199">
        <v>-359101.79</v>
      </c>
      <c r="AA1128" s="199">
        <v>-558852.48</v>
      </c>
      <c r="AB1128" s="199">
        <v>-620255.6</v>
      </c>
      <c r="AC1128" s="199">
        <f>IFERROR(VLOOKUP('SAP Data'!$C1128,'2021 Balance Sheet'!$B$7:$O$1335,'2021 Balance Sheet'!D$2, FALSE),0)</f>
        <v>-549454.84</v>
      </c>
      <c r="AD1128" s="199">
        <f>IFERROR(VLOOKUP('SAP Data'!$C1128,'2021 Balance Sheet'!$B$7:$O$1335,'2021 Balance Sheet'!E$2, FALSE),0)</f>
        <v>-2263461.36</v>
      </c>
      <c r="AE1128" s="199">
        <f>IFERROR(VLOOKUP('SAP Data'!$C1128,'2021 Balance Sheet'!$B$7:$O$1335,'2021 Balance Sheet'!F$2, FALSE),0)</f>
        <v>-375574.16</v>
      </c>
      <c r="AF1128" s="199">
        <f>IFERROR(VLOOKUP('SAP Data'!$C1128,'2021 Balance Sheet'!$B$7:$O$1335,'2021 Balance Sheet'!G$2, FALSE),0)</f>
        <v>-377172.36</v>
      </c>
      <c r="AG1128" s="199">
        <f>IFERROR(VLOOKUP('SAP Data'!$C1128,'2021 Balance Sheet'!$B$7:$O$1335,'2021 Balance Sheet'!H$2, FALSE),0)</f>
        <v>-572019.28</v>
      </c>
      <c r="AH1128" s="199">
        <f>IFERROR(VLOOKUP('SAP Data'!$C1128,'2021 Balance Sheet'!$B$7:$O$1335,'2021 Balance Sheet'!I$2, FALSE),0)</f>
        <v>-599741.74</v>
      </c>
      <c r="AI1128" s="199">
        <f>IFERROR(VLOOKUP('SAP Data'!$C1128,'2021 Balance Sheet'!$B$7:$O$1335,'2021 Balance Sheet'!J$2, FALSE),0)</f>
        <v>-584615</v>
      </c>
      <c r="AJ1128" s="199">
        <f>IFERROR(VLOOKUP('SAP Data'!$C1128,'2021 Balance Sheet'!$B$7:$O$1335,'2021 Balance Sheet'!K$2, FALSE),0)</f>
        <v>-380197.8</v>
      </c>
      <c r="AK1128" s="199">
        <f>IFERROR(VLOOKUP('SAP Data'!$C1128,'2021 Balance Sheet'!$B$7:$O$1335,'2021 Balance Sheet'!L$2, FALSE),0)</f>
        <v>-396913.66</v>
      </c>
      <c r="AL1128" s="199">
        <f>IFERROR(VLOOKUP('SAP Data'!$C1128,'2021 Balance Sheet'!$B$7:$O$1335,'2021 Balance Sheet'!M$2, FALSE),0)</f>
        <v>-609044.61</v>
      </c>
      <c r="AM1128" s="199">
        <f>IFERROR(VLOOKUP('SAP Data'!$C1128,'2021 Balance Sheet'!$B$7:$O$1335,'2021 Balance Sheet'!N$2, FALSE),0)</f>
        <v>-619264.99</v>
      </c>
      <c r="AN1128" s="199">
        <f>IFERROR(VLOOKUP('SAP Data'!$C1128,'2021 Balance Sheet'!$B$7:$O$1335,'2021 Balance Sheet'!O$2, FALSE),0)</f>
        <v>-664148.24</v>
      </c>
      <c r="AO1128" s="198">
        <f t="shared" ref="AO1128:AO1192" si="38">AB1128</f>
        <v>-620255.6</v>
      </c>
    </row>
    <row r="1129" spans="1:41" ht="15.75" thickBot="1" x14ac:dyDescent="0.3">
      <c r="A1129" s="26" t="str">
        <f t="shared" ref="A1129:A1192" si="39">RIGHT(C1129,6)</f>
        <v>241002</v>
      </c>
      <c r="B1129" s="149" t="s">
        <v>1077</v>
      </c>
      <c r="C1129" s="153" t="s">
        <v>2176</v>
      </c>
      <c r="D1129" s="125" t="s">
        <v>4</v>
      </c>
      <c r="E1129" s="140">
        <v>-255365.6</v>
      </c>
      <c r="F1129" s="140">
        <v>-724889.62</v>
      </c>
      <c r="G1129" s="140">
        <v>-267452.43</v>
      </c>
      <c r="H1129" s="140">
        <v>-130800.69</v>
      </c>
      <c r="I1129" s="140">
        <v>-129271.55</v>
      </c>
      <c r="J1129" s="140">
        <v>-245348.81</v>
      </c>
      <c r="K1129" s="140">
        <v>-239474.26</v>
      </c>
      <c r="L1129" s="140">
        <v>-238610.03</v>
      </c>
      <c r="M1129" s="140">
        <v>-118418.37</v>
      </c>
      <c r="N1129" s="140">
        <v>-112217.68</v>
      </c>
      <c r="O1129" s="140">
        <v>-103125.8</v>
      </c>
      <c r="P1129" s="140">
        <v>-269907.99</v>
      </c>
      <c r="Q1129" s="199">
        <v>-272299.96000000002</v>
      </c>
      <c r="R1129" s="199">
        <v>-722808.17</v>
      </c>
      <c r="S1129" s="199">
        <v>-141592.49</v>
      </c>
      <c r="T1129" s="199">
        <v>-141418.94</v>
      </c>
      <c r="U1129" s="199">
        <v>-267930.42</v>
      </c>
      <c r="V1129" s="199">
        <v>-258258.37</v>
      </c>
      <c r="W1129" s="199">
        <v>-257080.61</v>
      </c>
      <c r="X1129" s="199">
        <v>-130150.3</v>
      </c>
      <c r="Y1129" s="199">
        <v>-130505.82</v>
      </c>
      <c r="Z1129" s="199">
        <v>-119351.7</v>
      </c>
      <c r="AA1129" s="199">
        <v>-229640.09</v>
      </c>
      <c r="AB1129" s="199">
        <v>-299799.90000000002</v>
      </c>
      <c r="AC1129" s="199">
        <f>IFERROR(VLOOKUP('SAP Data'!$C1129,'2021 Balance Sheet'!$B$7:$O$1335,'2021 Balance Sheet'!D$2, FALSE),0)</f>
        <v>-288233.96000000002</v>
      </c>
      <c r="AD1129" s="199">
        <f>IFERROR(VLOOKUP('SAP Data'!$C1129,'2021 Balance Sheet'!$B$7:$O$1335,'2021 Balance Sheet'!E$2, FALSE),0)</f>
        <v>-724685.13</v>
      </c>
      <c r="AE1129" s="199">
        <f>IFERROR(VLOOKUP('SAP Data'!$C1129,'2021 Balance Sheet'!$B$7:$O$1335,'2021 Balance Sheet'!F$2, FALSE),0)</f>
        <v>-148128.03</v>
      </c>
      <c r="AF1129" s="199">
        <f>IFERROR(VLOOKUP('SAP Data'!$C1129,'2021 Balance Sheet'!$B$7:$O$1335,'2021 Balance Sheet'!G$2, FALSE),0)</f>
        <v>-149626.26</v>
      </c>
      <c r="AG1129" s="199">
        <f>IFERROR(VLOOKUP('SAP Data'!$C1129,'2021 Balance Sheet'!$B$7:$O$1335,'2021 Balance Sheet'!H$2, FALSE),0)</f>
        <v>-267709.34000000003</v>
      </c>
      <c r="AH1129" s="199">
        <f>IFERROR(VLOOKUP('SAP Data'!$C1129,'2021 Balance Sheet'!$B$7:$O$1335,'2021 Balance Sheet'!I$2, FALSE),0)</f>
        <v>-275969.7</v>
      </c>
      <c r="AI1129" s="199">
        <f>IFERROR(VLOOKUP('SAP Data'!$C1129,'2021 Balance Sheet'!$B$7:$O$1335,'2021 Balance Sheet'!J$2, FALSE),0)</f>
        <v>-272027.71999999997</v>
      </c>
      <c r="AJ1129" s="199">
        <f>IFERROR(VLOOKUP('SAP Data'!$C1129,'2021 Balance Sheet'!$B$7:$O$1335,'2021 Balance Sheet'!K$2, FALSE),0)</f>
        <v>-137539.4</v>
      </c>
      <c r="AK1129" s="199">
        <f>IFERROR(VLOOKUP('SAP Data'!$C1129,'2021 Balance Sheet'!$B$7:$O$1335,'2021 Balance Sheet'!L$2, FALSE),0)</f>
        <v>-136253.74</v>
      </c>
      <c r="AL1129" s="199">
        <f>IFERROR(VLOOKUP('SAP Data'!$C1129,'2021 Balance Sheet'!$B$7:$O$1335,'2021 Balance Sheet'!M$2, FALSE),0)</f>
        <v>-252124.42</v>
      </c>
      <c r="AM1129" s="199">
        <f>IFERROR(VLOOKUP('SAP Data'!$C1129,'2021 Balance Sheet'!$B$7:$O$1335,'2021 Balance Sheet'!N$2, FALSE),0)</f>
        <v>-244258.18</v>
      </c>
      <c r="AN1129" s="199">
        <f>IFERROR(VLOOKUP('SAP Data'!$C1129,'2021 Balance Sheet'!$B$7:$O$1335,'2021 Balance Sheet'!O$2, FALSE),0)</f>
        <v>-309052.40000000002</v>
      </c>
      <c r="AO1129" s="198">
        <f t="shared" si="38"/>
        <v>-299799.90000000002</v>
      </c>
    </row>
    <row r="1130" spans="1:41" ht="15.75" thickBot="1" x14ac:dyDescent="0.3">
      <c r="A1130" s="26" t="str">
        <f t="shared" si="39"/>
        <v>241003</v>
      </c>
      <c r="B1130" s="149" t="s">
        <v>1079</v>
      </c>
      <c r="C1130" s="153" t="s">
        <v>2177</v>
      </c>
      <c r="D1130" s="125" t="s">
        <v>4</v>
      </c>
      <c r="E1130" s="139">
        <v>-284448.32</v>
      </c>
      <c r="F1130" s="139">
        <v>-906045.16</v>
      </c>
      <c r="G1130" s="139">
        <v>-321838.34000000003</v>
      </c>
      <c r="H1130" s="139">
        <v>-158224.94</v>
      </c>
      <c r="I1130" s="139">
        <v>-167002.54999999999</v>
      </c>
      <c r="J1130" s="139">
        <v>-287671.49</v>
      </c>
      <c r="K1130" s="139">
        <v>-270440.58</v>
      </c>
      <c r="L1130" s="139">
        <v>-281566.2</v>
      </c>
      <c r="M1130" s="139">
        <v>-180169.29</v>
      </c>
      <c r="N1130" s="139">
        <v>-164445.88</v>
      </c>
      <c r="O1130" s="139">
        <v>-176449.56</v>
      </c>
      <c r="P1130" s="139">
        <v>-307267.51</v>
      </c>
      <c r="Q1130" s="199">
        <v>-272168.88</v>
      </c>
      <c r="R1130" s="199">
        <v>-875271.33</v>
      </c>
      <c r="S1130" s="199">
        <v>-198909.49</v>
      </c>
      <c r="T1130" s="199">
        <v>-167147.44</v>
      </c>
      <c r="U1130" s="199">
        <v>-297528.14</v>
      </c>
      <c r="V1130" s="199">
        <v>-295616.95</v>
      </c>
      <c r="W1130" s="199">
        <v>-285523.36</v>
      </c>
      <c r="X1130" s="199">
        <v>-175518.62</v>
      </c>
      <c r="Y1130" s="199">
        <v>-188484.24</v>
      </c>
      <c r="Z1130" s="199">
        <v>-171751.72</v>
      </c>
      <c r="AA1130" s="199">
        <v>-295559.83</v>
      </c>
      <c r="AB1130" s="199">
        <v>-328169.83</v>
      </c>
      <c r="AC1130" s="199">
        <f>IFERROR(VLOOKUP('SAP Data'!$C1130,'2021 Balance Sheet'!$B$7:$O$1335,'2021 Balance Sheet'!D$2, FALSE),0)</f>
        <v>-286008.73</v>
      </c>
      <c r="AD1130" s="199">
        <f>IFERROR(VLOOKUP('SAP Data'!$C1130,'2021 Balance Sheet'!$B$7:$O$1335,'2021 Balance Sheet'!E$2, FALSE),0)</f>
        <v>-861342.18</v>
      </c>
      <c r="AE1130" s="199">
        <f>IFERROR(VLOOKUP('SAP Data'!$C1130,'2021 Balance Sheet'!$B$7:$O$1335,'2021 Balance Sheet'!F$2, FALSE),0)</f>
        <v>-204886.44</v>
      </c>
      <c r="AF1130" s="199">
        <f>IFERROR(VLOOKUP('SAP Data'!$C1130,'2021 Balance Sheet'!$B$7:$O$1335,'2021 Balance Sheet'!G$2, FALSE),0)</f>
        <v>-176130.68</v>
      </c>
      <c r="AG1130" s="199">
        <f>IFERROR(VLOOKUP('SAP Data'!$C1130,'2021 Balance Sheet'!$B$7:$O$1335,'2021 Balance Sheet'!H$2, FALSE),0)</f>
        <v>-300114.23</v>
      </c>
      <c r="AH1130" s="199">
        <f>IFERROR(VLOOKUP('SAP Data'!$C1130,'2021 Balance Sheet'!$B$7:$O$1335,'2021 Balance Sheet'!I$2, FALSE),0)</f>
        <v>-319183.42</v>
      </c>
      <c r="AI1130" s="199">
        <f>IFERROR(VLOOKUP('SAP Data'!$C1130,'2021 Balance Sheet'!$B$7:$O$1335,'2021 Balance Sheet'!J$2, FALSE),0)</f>
        <v>-301442.45</v>
      </c>
      <c r="AJ1130" s="199">
        <f>IFERROR(VLOOKUP('SAP Data'!$C1130,'2021 Balance Sheet'!$B$7:$O$1335,'2021 Balance Sheet'!K$2, FALSE),0)</f>
        <v>-188347.77</v>
      </c>
      <c r="AK1130" s="199">
        <f>IFERROR(VLOOKUP('SAP Data'!$C1130,'2021 Balance Sheet'!$B$7:$O$1335,'2021 Balance Sheet'!L$2, FALSE),0)</f>
        <v>-201864.54</v>
      </c>
      <c r="AL1130" s="199">
        <f>IFERROR(VLOOKUP('SAP Data'!$C1130,'2021 Balance Sheet'!$B$7:$O$1335,'2021 Balance Sheet'!M$2, FALSE),0)</f>
        <v>-306216.63</v>
      </c>
      <c r="AM1130" s="199">
        <f>IFERROR(VLOOKUP('SAP Data'!$C1130,'2021 Balance Sheet'!$B$7:$O$1335,'2021 Balance Sheet'!N$2, FALSE),0)</f>
        <v>-322112.53000000003</v>
      </c>
      <c r="AN1130" s="199">
        <f>IFERROR(VLOOKUP('SAP Data'!$C1130,'2021 Balance Sheet'!$B$7:$O$1335,'2021 Balance Sheet'!O$2, FALSE),0)</f>
        <v>-343990.47</v>
      </c>
      <c r="AO1130" s="198">
        <f t="shared" si="38"/>
        <v>-328169.83</v>
      </c>
    </row>
    <row r="1131" spans="1:41" ht="15.75" thickBot="1" x14ac:dyDescent="0.3">
      <c r="A1131" s="26" t="str">
        <f t="shared" si="39"/>
        <v>241006</v>
      </c>
      <c r="B1131" s="149" t="s">
        <v>1081</v>
      </c>
      <c r="C1131" s="153" t="s">
        <v>2178</v>
      </c>
      <c r="D1131" s="125" t="s">
        <v>4</v>
      </c>
      <c r="E1131" s="140">
        <v>-106758.73</v>
      </c>
      <c r="F1131" s="140">
        <v>-107160.23</v>
      </c>
      <c r="G1131" s="140">
        <v>-109852.85</v>
      </c>
      <c r="H1131" s="140">
        <v>-110609.89</v>
      </c>
      <c r="I1131" s="140">
        <v>-111698.1</v>
      </c>
      <c r="J1131" s="140">
        <v>-113182.11</v>
      </c>
      <c r="K1131" s="140">
        <v>-113316.22</v>
      </c>
      <c r="L1131" s="140">
        <v>-115166.06</v>
      </c>
      <c r="M1131" s="140">
        <v>-115073.18</v>
      </c>
      <c r="N1131" s="140">
        <v>-115051.46</v>
      </c>
      <c r="O1131" s="140">
        <v>-117351.95</v>
      </c>
      <c r="P1131" s="140">
        <v>-114921.86</v>
      </c>
      <c r="Q1131" s="199">
        <v>-114708.88</v>
      </c>
      <c r="R1131" s="199">
        <v>-119335.05</v>
      </c>
      <c r="S1131" s="199">
        <v>-115870.54</v>
      </c>
      <c r="T1131" s="199">
        <v>-117639.21</v>
      </c>
      <c r="U1131" s="199">
        <v>-117232.13</v>
      </c>
      <c r="V1131" s="199">
        <v>-117845.03</v>
      </c>
      <c r="W1131" s="199">
        <v>-118259.51</v>
      </c>
      <c r="X1131" s="199">
        <v>-119919.43</v>
      </c>
      <c r="Y1131" s="199">
        <v>-118537.2</v>
      </c>
      <c r="Z1131" s="199">
        <v>-118629.37</v>
      </c>
      <c r="AA1131" s="199">
        <v>-119434.47</v>
      </c>
      <c r="AB1131" s="199">
        <v>-118675.1</v>
      </c>
      <c r="AC1131" s="199">
        <f>IFERROR(VLOOKUP('SAP Data'!$C1131,'2021 Balance Sheet'!$B$7:$O$1335,'2021 Balance Sheet'!D$2, FALSE),0)</f>
        <v>-118671.47</v>
      </c>
      <c r="AD1131" s="199">
        <f>IFERROR(VLOOKUP('SAP Data'!$C1131,'2021 Balance Sheet'!$B$7:$O$1335,'2021 Balance Sheet'!E$2, FALSE),0)</f>
        <v>-116799.93</v>
      </c>
      <c r="AE1131" s="199">
        <f>IFERROR(VLOOKUP('SAP Data'!$C1131,'2021 Balance Sheet'!$B$7:$O$1335,'2021 Balance Sheet'!F$2, FALSE),0)</f>
        <v>-116090.52</v>
      </c>
      <c r="AF1131" s="199">
        <f>IFERROR(VLOOKUP('SAP Data'!$C1131,'2021 Balance Sheet'!$B$7:$O$1335,'2021 Balance Sheet'!G$2, FALSE),0)</f>
        <v>-118236.8</v>
      </c>
      <c r="AG1131" s="199">
        <f>IFERROR(VLOOKUP('SAP Data'!$C1131,'2021 Balance Sheet'!$B$7:$O$1335,'2021 Balance Sheet'!H$2, FALSE),0)</f>
        <v>-120689.54</v>
      </c>
      <c r="AH1131" s="199">
        <f>IFERROR(VLOOKUP('SAP Data'!$C1131,'2021 Balance Sheet'!$B$7:$O$1335,'2021 Balance Sheet'!I$2, FALSE),0)</f>
        <v>-120141.4</v>
      </c>
      <c r="AI1131" s="199">
        <f>IFERROR(VLOOKUP('SAP Data'!$C1131,'2021 Balance Sheet'!$B$7:$O$1335,'2021 Balance Sheet'!J$2, FALSE),0)</f>
        <v>-120540.76</v>
      </c>
      <c r="AJ1131" s="199">
        <f>IFERROR(VLOOKUP('SAP Data'!$C1131,'2021 Balance Sheet'!$B$7:$O$1335,'2021 Balance Sheet'!K$2, FALSE),0)</f>
        <v>-121746.22</v>
      </c>
      <c r="AK1131" s="199">
        <f>IFERROR(VLOOKUP('SAP Data'!$C1131,'2021 Balance Sheet'!$B$7:$O$1335,'2021 Balance Sheet'!L$2, FALSE),0)</f>
        <v>-123362.17</v>
      </c>
      <c r="AL1131" s="199">
        <f>IFERROR(VLOOKUP('SAP Data'!$C1131,'2021 Balance Sheet'!$B$7:$O$1335,'2021 Balance Sheet'!M$2, FALSE),0)</f>
        <v>-122481.4</v>
      </c>
      <c r="AM1131" s="199">
        <f>IFERROR(VLOOKUP('SAP Data'!$C1131,'2021 Balance Sheet'!$B$7:$O$1335,'2021 Balance Sheet'!N$2, FALSE),0)</f>
        <v>-121014.37</v>
      </c>
      <c r="AN1131" s="199">
        <f>IFERROR(VLOOKUP('SAP Data'!$C1131,'2021 Balance Sheet'!$B$7:$O$1335,'2021 Balance Sheet'!O$2, FALSE),0)</f>
        <v>-122039.69</v>
      </c>
      <c r="AO1131" s="198">
        <f t="shared" si="38"/>
        <v>-118675.1</v>
      </c>
    </row>
    <row r="1132" spans="1:41" ht="15.75" thickBot="1" x14ac:dyDescent="0.3">
      <c r="A1132" s="26" t="str">
        <f t="shared" si="39"/>
        <v>241007</v>
      </c>
      <c r="B1132" s="149" t="s">
        <v>1083</v>
      </c>
      <c r="C1132" s="153" t="s">
        <v>2179</v>
      </c>
      <c r="D1132" s="125" t="s">
        <v>4</v>
      </c>
      <c r="E1132" s="139">
        <v>-69577.22</v>
      </c>
      <c r="F1132" s="139">
        <v>-69986.11</v>
      </c>
      <c r="G1132" s="139">
        <v>-71081.59</v>
      </c>
      <c r="H1132" s="139">
        <v>-71424.429999999993</v>
      </c>
      <c r="I1132" s="139">
        <v>-71946.17</v>
      </c>
      <c r="J1132" s="139">
        <v>-72988.53</v>
      </c>
      <c r="K1132" s="139">
        <v>-72918.3</v>
      </c>
      <c r="L1132" s="139">
        <v>-74249.41</v>
      </c>
      <c r="M1132" s="139">
        <v>-74874.66</v>
      </c>
      <c r="N1132" s="139">
        <v>-74626.12</v>
      </c>
      <c r="O1132" s="139">
        <v>-75426.399999999994</v>
      </c>
      <c r="P1132" s="139">
        <v>-74913.98</v>
      </c>
      <c r="Q1132" s="199">
        <v>-72595.320000000007</v>
      </c>
      <c r="R1132" s="199">
        <v>-74526.39</v>
      </c>
      <c r="S1132" s="199">
        <v>-73287.81</v>
      </c>
      <c r="T1132" s="199">
        <v>-74205.710000000006</v>
      </c>
      <c r="U1132" s="199">
        <v>-74278.86</v>
      </c>
      <c r="V1132" s="199">
        <v>-74549.27</v>
      </c>
      <c r="W1132" s="199">
        <v>-74620.899999999994</v>
      </c>
      <c r="X1132" s="199">
        <v>-75921.36</v>
      </c>
      <c r="Y1132" s="199">
        <v>-75249.070000000007</v>
      </c>
      <c r="Z1132" s="199">
        <v>-74834.259999999995</v>
      </c>
      <c r="AA1132" s="199">
        <v>-75498.95</v>
      </c>
      <c r="AB1132" s="199">
        <v>-75661.87</v>
      </c>
      <c r="AC1132" s="199">
        <f>IFERROR(VLOOKUP('SAP Data'!$C1132,'2021 Balance Sheet'!$B$7:$O$1335,'2021 Balance Sheet'!D$2, FALSE),0)</f>
        <v>-74719.48</v>
      </c>
      <c r="AD1132" s="199">
        <f>IFERROR(VLOOKUP('SAP Data'!$C1132,'2021 Balance Sheet'!$B$7:$O$1335,'2021 Balance Sheet'!E$2, FALSE),0)</f>
        <v>-74507.47</v>
      </c>
      <c r="AE1132" s="199">
        <f>IFERROR(VLOOKUP('SAP Data'!$C1132,'2021 Balance Sheet'!$B$7:$O$1335,'2021 Balance Sheet'!F$2, FALSE),0)</f>
        <v>-74041.09</v>
      </c>
      <c r="AF1132" s="199">
        <f>IFERROR(VLOOKUP('SAP Data'!$C1132,'2021 Balance Sheet'!$B$7:$O$1335,'2021 Balance Sheet'!G$2, FALSE),0)</f>
        <v>-75422.64</v>
      </c>
      <c r="AG1132" s="199">
        <f>IFERROR(VLOOKUP('SAP Data'!$C1132,'2021 Balance Sheet'!$B$7:$O$1335,'2021 Balance Sheet'!H$2, FALSE),0)</f>
        <v>-76838.649999999994</v>
      </c>
      <c r="AH1132" s="199">
        <f>IFERROR(VLOOKUP('SAP Data'!$C1132,'2021 Balance Sheet'!$B$7:$O$1335,'2021 Balance Sheet'!I$2, FALSE),0)</f>
        <v>-76699.27</v>
      </c>
      <c r="AI1132" s="199">
        <f>IFERROR(VLOOKUP('SAP Data'!$C1132,'2021 Balance Sheet'!$B$7:$O$1335,'2021 Balance Sheet'!J$2, FALSE),0)</f>
        <v>-76810.62</v>
      </c>
      <c r="AJ1132" s="199">
        <f>IFERROR(VLOOKUP('SAP Data'!$C1132,'2021 Balance Sheet'!$B$7:$O$1335,'2021 Balance Sheet'!K$2, FALSE),0)</f>
        <v>-77896.91</v>
      </c>
      <c r="AK1132" s="199">
        <f>IFERROR(VLOOKUP('SAP Data'!$C1132,'2021 Balance Sheet'!$B$7:$O$1335,'2021 Balance Sheet'!L$2, FALSE),0)</f>
        <v>-77490.55</v>
      </c>
      <c r="AL1132" s="199">
        <f>IFERROR(VLOOKUP('SAP Data'!$C1132,'2021 Balance Sheet'!$B$7:$O$1335,'2021 Balance Sheet'!M$2, FALSE),0)</f>
        <v>-78117.03</v>
      </c>
      <c r="AM1132" s="199">
        <f>IFERROR(VLOOKUP('SAP Data'!$C1132,'2021 Balance Sheet'!$B$7:$O$1335,'2021 Balance Sheet'!N$2, FALSE),0)</f>
        <v>-77534.240000000005</v>
      </c>
      <c r="AN1132" s="199">
        <f>IFERROR(VLOOKUP('SAP Data'!$C1132,'2021 Balance Sheet'!$B$7:$O$1335,'2021 Balance Sheet'!O$2, FALSE),0)</f>
        <v>-78205.97</v>
      </c>
      <c r="AO1132" s="198">
        <f t="shared" si="38"/>
        <v>-75661.87</v>
      </c>
    </row>
    <row r="1133" spans="1:41" ht="15.75" thickBot="1" x14ac:dyDescent="0.3">
      <c r="A1133" s="26" t="str">
        <f t="shared" si="39"/>
        <v>241011</v>
      </c>
      <c r="B1133" s="149" t="s">
        <v>1075</v>
      </c>
      <c r="C1133" s="153" t="s">
        <v>2180</v>
      </c>
      <c r="D1133" s="125" t="s">
        <v>4</v>
      </c>
      <c r="E1133" s="140">
        <v>0</v>
      </c>
      <c r="F1133" s="140">
        <v>0</v>
      </c>
      <c r="G1133" s="140">
        <v>0</v>
      </c>
      <c r="H1133" s="140">
        <v>0</v>
      </c>
      <c r="I1133" s="140">
        <v>0</v>
      </c>
      <c r="J1133" s="140">
        <v>0</v>
      </c>
      <c r="K1133" s="140">
        <v>0</v>
      </c>
      <c r="L1133" s="140">
        <v>0</v>
      </c>
      <c r="M1133" s="140">
        <v>0</v>
      </c>
      <c r="N1133" s="140">
        <v>0</v>
      </c>
      <c r="O1133" s="140">
        <v>0</v>
      </c>
      <c r="P1133" s="140">
        <v>0</v>
      </c>
      <c r="Q1133" s="199">
        <v>0</v>
      </c>
      <c r="R1133" s="199">
        <v>0</v>
      </c>
      <c r="S1133" s="199">
        <v>0</v>
      </c>
      <c r="T1133" s="199">
        <v>0</v>
      </c>
      <c r="U1133" s="199">
        <v>0</v>
      </c>
      <c r="V1133" s="199">
        <v>0</v>
      </c>
      <c r="W1133" s="199">
        <v>0</v>
      </c>
      <c r="X1133" s="199">
        <v>0</v>
      </c>
      <c r="Y1133" s="199">
        <v>0</v>
      </c>
      <c r="Z1133" s="199">
        <v>0</v>
      </c>
      <c r="AA1133" s="199">
        <v>0</v>
      </c>
      <c r="AB1133" s="199">
        <v>0</v>
      </c>
      <c r="AC1133" s="199">
        <f>IFERROR(VLOOKUP('SAP Data'!$C1133,'2021 Balance Sheet'!$B$7:$O$1335,'2021 Balance Sheet'!D$2, FALSE),0)</f>
        <v>0</v>
      </c>
      <c r="AD1133" s="199">
        <f>IFERROR(VLOOKUP('SAP Data'!$C1133,'2021 Balance Sheet'!$B$7:$O$1335,'2021 Balance Sheet'!E$2, FALSE),0)</f>
        <v>0</v>
      </c>
      <c r="AE1133" s="199">
        <f>IFERROR(VLOOKUP('SAP Data'!$C1133,'2021 Balance Sheet'!$B$7:$O$1335,'2021 Balance Sheet'!F$2, FALSE),0)</f>
        <v>0</v>
      </c>
      <c r="AF1133" s="199">
        <f>IFERROR(VLOOKUP('SAP Data'!$C1133,'2021 Balance Sheet'!$B$7:$O$1335,'2021 Balance Sheet'!G$2, FALSE),0)</f>
        <v>0</v>
      </c>
      <c r="AG1133" s="199">
        <f>IFERROR(VLOOKUP('SAP Data'!$C1133,'2021 Balance Sheet'!$B$7:$O$1335,'2021 Balance Sheet'!H$2, FALSE),0)</f>
        <v>0</v>
      </c>
      <c r="AH1133" s="199">
        <f>IFERROR(VLOOKUP('SAP Data'!$C1133,'2021 Balance Sheet'!$B$7:$O$1335,'2021 Balance Sheet'!I$2, FALSE),0)</f>
        <v>0</v>
      </c>
      <c r="AI1133" s="199">
        <f>IFERROR(VLOOKUP('SAP Data'!$C1133,'2021 Balance Sheet'!$B$7:$O$1335,'2021 Balance Sheet'!J$2, FALSE),0)</f>
        <v>0</v>
      </c>
      <c r="AJ1133" s="199">
        <f>IFERROR(VLOOKUP('SAP Data'!$C1133,'2021 Balance Sheet'!$B$7:$O$1335,'2021 Balance Sheet'!K$2, FALSE),0)</f>
        <v>0</v>
      </c>
      <c r="AK1133" s="199">
        <f>IFERROR(VLOOKUP('SAP Data'!$C1133,'2021 Balance Sheet'!$B$7:$O$1335,'2021 Balance Sheet'!L$2, FALSE),0)</f>
        <v>0</v>
      </c>
      <c r="AL1133" s="199">
        <f>IFERROR(VLOOKUP('SAP Data'!$C1133,'2021 Balance Sheet'!$B$7:$O$1335,'2021 Balance Sheet'!M$2, FALSE),0)</f>
        <v>0</v>
      </c>
      <c r="AM1133" s="199">
        <f>IFERROR(VLOOKUP('SAP Data'!$C1133,'2021 Balance Sheet'!$B$7:$O$1335,'2021 Balance Sheet'!N$2, FALSE),0)</f>
        <v>0</v>
      </c>
      <c r="AN1133" s="199">
        <f>IFERROR(VLOOKUP('SAP Data'!$C1133,'2021 Balance Sheet'!$B$7:$O$1335,'2021 Balance Sheet'!O$2, FALSE),0)</f>
        <v>0</v>
      </c>
      <c r="AO1133" s="198">
        <f t="shared" si="38"/>
        <v>0</v>
      </c>
    </row>
    <row r="1134" spans="1:41" ht="15.75" thickBot="1" x14ac:dyDescent="0.3">
      <c r="A1134" s="26" t="str">
        <f t="shared" si="39"/>
        <v>241012</v>
      </c>
      <c r="B1134" s="149" t="s">
        <v>1077</v>
      </c>
      <c r="C1134" s="153" t="s">
        <v>2181</v>
      </c>
      <c r="D1134" s="125" t="s">
        <v>4</v>
      </c>
      <c r="E1134" s="139">
        <v>0</v>
      </c>
      <c r="F1134" s="139">
        <v>0</v>
      </c>
      <c r="G1134" s="139">
        <v>0</v>
      </c>
      <c r="H1134" s="139">
        <v>0</v>
      </c>
      <c r="I1134" s="139">
        <v>0</v>
      </c>
      <c r="J1134" s="139">
        <v>0</v>
      </c>
      <c r="K1134" s="139">
        <v>0</v>
      </c>
      <c r="L1134" s="139">
        <v>0</v>
      </c>
      <c r="M1134" s="139">
        <v>0</v>
      </c>
      <c r="N1134" s="139">
        <v>0</v>
      </c>
      <c r="O1134" s="139">
        <v>0</v>
      </c>
      <c r="P1134" s="139">
        <v>0</v>
      </c>
      <c r="Q1134" s="199">
        <v>0</v>
      </c>
      <c r="R1134" s="199">
        <v>0</v>
      </c>
      <c r="S1134" s="199">
        <v>0</v>
      </c>
      <c r="T1134" s="199">
        <v>0</v>
      </c>
      <c r="U1134" s="199">
        <v>0</v>
      </c>
      <c r="V1134" s="199">
        <v>0</v>
      </c>
      <c r="W1134" s="199">
        <v>0</v>
      </c>
      <c r="X1134" s="199">
        <v>0</v>
      </c>
      <c r="Y1134" s="199">
        <v>0</v>
      </c>
      <c r="Z1134" s="199">
        <v>0</v>
      </c>
      <c r="AA1134" s="199">
        <v>0</v>
      </c>
      <c r="AB1134" s="199">
        <v>0</v>
      </c>
      <c r="AC1134" s="199">
        <f>IFERROR(VLOOKUP('SAP Data'!$C1134,'2021 Balance Sheet'!$B$7:$O$1335,'2021 Balance Sheet'!D$2, FALSE),0)</f>
        <v>0</v>
      </c>
      <c r="AD1134" s="199">
        <f>IFERROR(VLOOKUP('SAP Data'!$C1134,'2021 Balance Sheet'!$B$7:$O$1335,'2021 Balance Sheet'!E$2, FALSE),0)</f>
        <v>0</v>
      </c>
      <c r="AE1134" s="199">
        <f>IFERROR(VLOOKUP('SAP Data'!$C1134,'2021 Balance Sheet'!$B$7:$O$1335,'2021 Balance Sheet'!F$2, FALSE),0)</f>
        <v>0</v>
      </c>
      <c r="AF1134" s="199">
        <f>IFERROR(VLOOKUP('SAP Data'!$C1134,'2021 Balance Sheet'!$B$7:$O$1335,'2021 Balance Sheet'!G$2, FALSE),0)</f>
        <v>0</v>
      </c>
      <c r="AG1134" s="199">
        <f>IFERROR(VLOOKUP('SAP Data'!$C1134,'2021 Balance Sheet'!$B$7:$O$1335,'2021 Balance Sheet'!H$2, FALSE),0)</f>
        <v>0</v>
      </c>
      <c r="AH1134" s="199">
        <f>IFERROR(VLOOKUP('SAP Data'!$C1134,'2021 Balance Sheet'!$B$7:$O$1335,'2021 Balance Sheet'!I$2, FALSE),0)</f>
        <v>0</v>
      </c>
      <c r="AI1134" s="199">
        <f>IFERROR(VLOOKUP('SAP Data'!$C1134,'2021 Balance Sheet'!$B$7:$O$1335,'2021 Balance Sheet'!J$2, FALSE),0)</f>
        <v>0</v>
      </c>
      <c r="AJ1134" s="199">
        <f>IFERROR(VLOOKUP('SAP Data'!$C1134,'2021 Balance Sheet'!$B$7:$O$1335,'2021 Balance Sheet'!K$2, FALSE),0)</f>
        <v>0</v>
      </c>
      <c r="AK1134" s="199">
        <f>IFERROR(VLOOKUP('SAP Data'!$C1134,'2021 Balance Sheet'!$B$7:$O$1335,'2021 Balance Sheet'!L$2, FALSE),0)</f>
        <v>0</v>
      </c>
      <c r="AL1134" s="199">
        <f>IFERROR(VLOOKUP('SAP Data'!$C1134,'2021 Balance Sheet'!$B$7:$O$1335,'2021 Balance Sheet'!M$2, FALSE),0)</f>
        <v>0</v>
      </c>
      <c r="AM1134" s="199">
        <f>IFERROR(VLOOKUP('SAP Data'!$C1134,'2021 Balance Sheet'!$B$7:$O$1335,'2021 Balance Sheet'!N$2, FALSE),0)</f>
        <v>0</v>
      </c>
      <c r="AN1134" s="199">
        <f>IFERROR(VLOOKUP('SAP Data'!$C1134,'2021 Balance Sheet'!$B$7:$O$1335,'2021 Balance Sheet'!O$2, FALSE),0)</f>
        <v>0</v>
      </c>
      <c r="AO1134" s="198">
        <f t="shared" si="38"/>
        <v>0</v>
      </c>
    </row>
    <row r="1135" spans="1:41" ht="15.75" thickBot="1" x14ac:dyDescent="0.3">
      <c r="A1135" s="26" t="str">
        <f t="shared" si="39"/>
        <v>241013</v>
      </c>
      <c r="B1135" s="149" t="s">
        <v>1079</v>
      </c>
      <c r="C1135" s="153" t="s">
        <v>2182</v>
      </c>
      <c r="D1135" s="125" t="s">
        <v>4</v>
      </c>
      <c r="E1135" s="140">
        <v>0</v>
      </c>
      <c r="F1135" s="140">
        <v>0</v>
      </c>
      <c r="G1135" s="140">
        <v>0</v>
      </c>
      <c r="H1135" s="140">
        <v>0</v>
      </c>
      <c r="I1135" s="140">
        <v>0</v>
      </c>
      <c r="J1135" s="140">
        <v>0</v>
      </c>
      <c r="K1135" s="140">
        <v>0</v>
      </c>
      <c r="L1135" s="140">
        <v>0</v>
      </c>
      <c r="M1135" s="140">
        <v>0</v>
      </c>
      <c r="N1135" s="140">
        <v>0</v>
      </c>
      <c r="O1135" s="140">
        <v>0</v>
      </c>
      <c r="P1135" s="140">
        <v>0</v>
      </c>
      <c r="Q1135" s="199">
        <v>0</v>
      </c>
      <c r="R1135" s="199">
        <v>0</v>
      </c>
      <c r="S1135" s="199">
        <v>0</v>
      </c>
      <c r="T1135" s="199">
        <v>0</v>
      </c>
      <c r="U1135" s="199">
        <v>0</v>
      </c>
      <c r="V1135" s="199">
        <v>0</v>
      </c>
      <c r="W1135" s="199">
        <v>0</v>
      </c>
      <c r="X1135" s="199">
        <v>0</v>
      </c>
      <c r="Y1135" s="199">
        <v>0</v>
      </c>
      <c r="Z1135" s="199">
        <v>0</v>
      </c>
      <c r="AA1135" s="199">
        <v>0</v>
      </c>
      <c r="AB1135" s="199">
        <v>0</v>
      </c>
      <c r="AC1135" s="199">
        <f>IFERROR(VLOOKUP('SAP Data'!$C1135,'2021 Balance Sheet'!$B$7:$O$1335,'2021 Balance Sheet'!D$2, FALSE),0)</f>
        <v>0</v>
      </c>
      <c r="AD1135" s="199">
        <f>IFERROR(VLOOKUP('SAP Data'!$C1135,'2021 Balance Sheet'!$B$7:$O$1335,'2021 Balance Sheet'!E$2, FALSE),0)</f>
        <v>0</v>
      </c>
      <c r="AE1135" s="199">
        <f>IFERROR(VLOOKUP('SAP Data'!$C1135,'2021 Balance Sheet'!$B$7:$O$1335,'2021 Balance Sheet'!F$2, FALSE),0)</f>
        <v>0</v>
      </c>
      <c r="AF1135" s="199">
        <f>IFERROR(VLOOKUP('SAP Data'!$C1135,'2021 Balance Sheet'!$B$7:$O$1335,'2021 Balance Sheet'!G$2, FALSE),0)</f>
        <v>0</v>
      </c>
      <c r="AG1135" s="199">
        <f>IFERROR(VLOOKUP('SAP Data'!$C1135,'2021 Balance Sheet'!$B$7:$O$1335,'2021 Balance Sheet'!H$2, FALSE),0)</f>
        <v>0</v>
      </c>
      <c r="AH1135" s="199">
        <f>IFERROR(VLOOKUP('SAP Data'!$C1135,'2021 Balance Sheet'!$B$7:$O$1335,'2021 Balance Sheet'!I$2, FALSE),0)</f>
        <v>0</v>
      </c>
      <c r="AI1135" s="199">
        <f>IFERROR(VLOOKUP('SAP Data'!$C1135,'2021 Balance Sheet'!$B$7:$O$1335,'2021 Balance Sheet'!J$2, FALSE),0)</f>
        <v>0</v>
      </c>
      <c r="AJ1135" s="199">
        <f>IFERROR(VLOOKUP('SAP Data'!$C1135,'2021 Balance Sheet'!$B$7:$O$1335,'2021 Balance Sheet'!K$2, FALSE),0)</f>
        <v>0</v>
      </c>
      <c r="AK1135" s="199">
        <f>IFERROR(VLOOKUP('SAP Data'!$C1135,'2021 Balance Sheet'!$B$7:$O$1335,'2021 Balance Sheet'!L$2, FALSE),0)</f>
        <v>0</v>
      </c>
      <c r="AL1135" s="199">
        <f>IFERROR(VLOOKUP('SAP Data'!$C1135,'2021 Balance Sheet'!$B$7:$O$1335,'2021 Balance Sheet'!M$2, FALSE),0)</f>
        <v>0</v>
      </c>
      <c r="AM1135" s="199">
        <f>IFERROR(VLOOKUP('SAP Data'!$C1135,'2021 Balance Sheet'!$B$7:$O$1335,'2021 Balance Sheet'!N$2, FALSE),0)</f>
        <v>0</v>
      </c>
      <c r="AN1135" s="199">
        <f>IFERROR(VLOOKUP('SAP Data'!$C1135,'2021 Balance Sheet'!$B$7:$O$1335,'2021 Balance Sheet'!O$2, FALSE),0)</f>
        <v>0</v>
      </c>
      <c r="AO1135" s="198">
        <f t="shared" si="38"/>
        <v>0</v>
      </c>
    </row>
    <row r="1136" spans="1:41" ht="15.75" thickBot="1" x14ac:dyDescent="0.3">
      <c r="A1136" s="26" t="str">
        <f t="shared" si="39"/>
        <v>241023</v>
      </c>
      <c r="B1136" s="149" t="s">
        <v>1088</v>
      </c>
      <c r="C1136" s="153" t="s">
        <v>2183</v>
      </c>
      <c r="D1136" s="125" t="s">
        <v>4</v>
      </c>
      <c r="E1136" s="139">
        <v>0</v>
      </c>
      <c r="F1136" s="139">
        <v>0</v>
      </c>
      <c r="G1136" s="139">
        <v>0</v>
      </c>
      <c r="H1136" s="139">
        <v>0</v>
      </c>
      <c r="I1136" s="139">
        <v>0</v>
      </c>
      <c r="J1136" s="139">
        <v>0</v>
      </c>
      <c r="K1136" s="139">
        <v>0</v>
      </c>
      <c r="L1136" s="139">
        <v>0</v>
      </c>
      <c r="M1136" s="139">
        <v>0</v>
      </c>
      <c r="N1136" s="139">
        <v>0</v>
      </c>
      <c r="O1136" s="139">
        <v>0</v>
      </c>
      <c r="P1136" s="139">
        <v>-357.26</v>
      </c>
      <c r="Q1136" s="199">
        <v>-200.17</v>
      </c>
      <c r="R1136" s="199">
        <v>-1249.73</v>
      </c>
      <c r="S1136" s="199">
        <v>-199.14</v>
      </c>
      <c r="T1136" s="199">
        <v>-598.45000000000005</v>
      </c>
      <c r="U1136" s="199">
        <v>0</v>
      </c>
      <c r="V1136" s="199">
        <v>0</v>
      </c>
      <c r="W1136" s="199">
        <v>0</v>
      </c>
      <c r="X1136" s="199">
        <v>0</v>
      </c>
      <c r="Y1136" s="199">
        <v>0</v>
      </c>
      <c r="Z1136" s="199">
        <v>0</v>
      </c>
      <c r="AA1136" s="199">
        <v>0</v>
      </c>
      <c r="AB1136" s="199">
        <v>0</v>
      </c>
      <c r="AC1136" s="199">
        <f>IFERROR(VLOOKUP('SAP Data'!$C1136,'2021 Balance Sheet'!$B$7:$O$1335,'2021 Balance Sheet'!D$2, FALSE),0)</f>
        <v>0</v>
      </c>
      <c r="AD1136" s="199">
        <f>IFERROR(VLOOKUP('SAP Data'!$C1136,'2021 Balance Sheet'!$B$7:$O$1335,'2021 Balance Sheet'!E$2, FALSE),0)</f>
        <v>0</v>
      </c>
      <c r="AE1136" s="199">
        <f>IFERROR(VLOOKUP('SAP Data'!$C1136,'2021 Balance Sheet'!$B$7:$O$1335,'2021 Balance Sheet'!F$2, FALSE),0)</f>
        <v>0</v>
      </c>
      <c r="AF1136" s="199">
        <f>IFERROR(VLOOKUP('SAP Data'!$C1136,'2021 Balance Sheet'!$B$7:$O$1335,'2021 Balance Sheet'!G$2, FALSE),0)</f>
        <v>0</v>
      </c>
      <c r="AG1136" s="199">
        <f>IFERROR(VLOOKUP('SAP Data'!$C1136,'2021 Balance Sheet'!$B$7:$O$1335,'2021 Balance Sheet'!H$2, FALSE),0)</f>
        <v>0</v>
      </c>
      <c r="AH1136" s="199">
        <f>IFERROR(VLOOKUP('SAP Data'!$C1136,'2021 Balance Sheet'!$B$7:$O$1335,'2021 Balance Sheet'!I$2, FALSE),0)</f>
        <v>0</v>
      </c>
      <c r="AI1136" s="199">
        <f>IFERROR(VLOOKUP('SAP Data'!$C1136,'2021 Balance Sheet'!$B$7:$O$1335,'2021 Balance Sheet'!J$2, FALSE),0)</f>
        <v>0</v>
      </c>
      <c r="AJ1136" s="199">
        <f>IFERROR(VLOOKUP('SAP Data'!$C1136,'2021 Balance Sheet'!$B$7:$O$1335,'2021 Balance Sheet'!K$2, FALSE),0)</f>
        <v>0</v>
      </c>
      <c r="AK1136" s="199">
        <f>IFERROR(VLOOKUP('SAP Data'!$C1136,'2021 Balance Sheet'!$B$7:$O$1335,'2021 Balance Sheet'!L$2, FALSE),0)</f>
        <v>0</v>
      </c>
      <c r="AL1136" s="199">
        <f>IFERROR(VLOOKUP('SAP Data'!$C1136,'2021 Balance Sheet'!$B$7:$O$1335,'2021 Balance Sheet'!M$2, FALSE),0)</f>
        <v>0</v>
      </c>
      <c r="AM1136" s="199">
        <f>IFERROR(VLOOKUP('SAP Data'!$C1136,'2021 Balance Sheet'!$B$7:$O$1335,'2021 Balance Sheet'!N$2, FALSE),0)</f>
        <v>0</v>
      </c>
      <c r="AN1136" s="199">
        <f>IFERROR(VLOOKUP('SAP Data'!$C1136,'2021 Balance Sheet'!$B$7:$O$1335,'2021 Balance Sheet'!O$2, FALSE),0)</f>
        <v>0</v>
      </c>
      <c r="AO1136" s="198">
        <f t="shared" si="38"/>
        <v>0</v>
      </c>
    </row>
    <row r="1137" spans="1:41" ht="15.75" thickBot="1" x14ac:dyDescent="0.3">
      <c r="A1137" s="26" t="str">
        <f t="shared" si="39"/>
        <v>241030</v>
      </c>
      <c r="B1137" s="149" t="s">
        <v>3521</v>
      </c>
      <c r="C1137" s="153" t="s">
        <v>3522</v>
      </c>
      <c r="D1137" s="125"/>
      <c r="E1137" s="139"/>
      <c r="F1137" s="139"/>
      <c r="G1137" s="139"/>
      <c r="H1137" s="139"/>
      <c r="I1137" s="139"/>
      <c r="J1137" s="139"/>
      <c r="K1137" s="139"/>
      <c r="L1137" s="139"/>
      <c r="M1137" s="139"/>
      <c r="N1137" s="139"/>
      <c r="O1137" s="139"/>
      <c r="P1137" s="139"/>
      <c r="Q1137" s="199">
        <v>0</v>
      </c>
      <c r="R1137" s="199">
        <v>0</v>
      </c>
      <c r="S1137" s="199">
        <v>0</v>
      </c>
      <c r="T1137" s="199">
        <v>0</v>
      </c>
      <c r="U1137" s="199">
        <v>0</v>
      </c>
      <c r="V1137" s="199">
        <v>0</v>
      </c>
      <c r="W1137" s="199">
        <v>0</v>
      </c>
      <c r="X1137" s="199">
        <v>0</v>
      </c>
      <c r="Y1137" s="199">
        <v>0</v>
      </c>
      <c r="Z1137" s="199">
        <v>0</v>
      </c>
      <c r="AA1137" s="199">
        <v>0</v>
      </c>
      <c r="AB1137" s="199">
        <v>0</v>
      </c>
      <c r="AC1137" s="199">
        <f>IFERROR(VLOOKUP('SAP Data'!$C1137,'2021 Balance Sheet'!$B$7:$O$1335,'2021 Balance Sheet'!D$2, FALSE),0)</f>
        <v>0</v>
      </c>
      <c r="AD1137" s="199">
        <f>IFERROR(VLOOKUP('SAP Data'!$C1137,'2021 Balance Sheet'!$B$7:$O$1335,'2021 Balance Sheet'!E$2, FALSE),0)</f>
        <v>0</v>
      </c>
      <c r="AE1137" s="199">
        <f>IFERROR(VLOOKUP('SAP Data'!$C1137,'2021 Balance Sheet'!$B$7:$O$1335,'2021 Balance Sheet'!F$2, FALSE),0)</f>
        <v>0</v>
      </c>
      <c r="AF1137" s="199">
        <f>IFERROR(VLOOKUP('SAP Data'!$C1137,'2021 Balance Sheet'!$B$7:$O$1335,'2021 Balance Sheet'!G$2, FALSE),0)</f>
        <v>0</v>
      </c>
      <c r="AG1137" s="199">
        <f>IFERROR(VLOOKUP('SAP Data'!$C1137,'2021 Balance Sheet'!$B$7:$O$1335,'2021 Balance Sheet'!H$2, FALSE),0)</f>
        <v>0</v>
      </c>
      <c r="AH1137" s="199">
        <f>IFERROR(VLOOKUP('SAP Data'!$C1137,'2021 Balance Sheet'!$B$7:$O$1335,'2021 Balance Sheet'!I$2, FALSE),0)</f>
        <v>0</v>
      </c>
      <c r="AI1137" s="199">
        <f>IFERROR(VLOOKUP('SAP Data'!$C1137,'2021 Balance Sheet'!$B$7:$O$1335,'2021 Balance Sheet'!J$2, FALSE),0)</f>
        <v>0</v>
      </c>
      <c r="AJ1137" s="199">
        <f>IFERROR(VLOOKUP('SAP Data'!$C1137,'2021 Balance Sheet'!$B$7:$O$1335,'2021 Balance Sheet'!K$2, FALSE),0)</f>
        <v>0</v>
      </c>
      <c r="AK1137" s="199">
        <f>IFERROR(VLOOKUP('SAP Data'!$C1137,'2021 Balance Sheet'!$B$7:$O$1335,'2021 Balance Sheet'!L$2, FALSE),0)</f>
        <v>0</v>
      </c>
      <c r="AL1137" s="199">
        <f>IFERROR(VLOOKUP('SAP Data'!$C1137,'2021 Balance Sheet'!$B$7:$O$1335,'2021 Balance Sheet'!M$2, FALSE),0)</f>
        <v>0</v>
      </c>
      <c r="AM1137" s="199">
        <f>IFERROR(VLOOKUP('SAP Data'!$C1137,'2021 Balance Sheet'!$B$7:$O$1335,'2021 Balance Sheet'!N$2, FALSE),0)</f>
        <v>0</v>
      </c>
      <c r="AN1137" s="199">
        <f>IFERROR(VLOOKUP('SAP Data'!$C1137,'2021 Balance Sheet'!$B$7:$O$1335,'2021 Balance Sheet'!O$2, FALSE),0)</f>
        <v>0</v>
      </c>
      <c r="AO1137" s="198">
        <f t="shared" si="38"/>
        <v>0</v>
      </c>
    </row>
    <row r="1138" spans="1:41" ht="15.75" thickBot="1" x14ac:dyDescent="0.3">
      <c r="A1138" s="26" t="str">
        <f t="shared" si="39"/>
        <v>241031</v>
      </c>
      <c r="B1138" s="149" t="s">
        <v>1090</v>
      </c>
      <c r="C1138" s="153" t="s">
        <v>2184</v>
      </c>
      <c r="D1138" s="125" t="s">
        <v>4</v>
      </c>
      <c r="E1138" s="140">
        <v>-58142.720000000001</v>
      </c>
      <c r="F1138" s="140">
        <v>-168177.95</v>
      </c>
      <c r="G1138" s="140">
        <v>-66194.33</v>
      </c>
      <c r="H1138" s="140">
        <v>-33398.620000000003</v>
      </c>
      <c r="I1138" s="140">
        <v>-33104.050000000003</v>
      </c>
      <c r="J1138" s="140">
        <v>-60762.28</v>
      </c>
      <c r="K1138" s="140">
        <v>-61208.03</v>
      </c>
      <c r="L1138" s="140">
        <v>-60712.77</v>
      </c>
      <c r="M1138" s="140">
        <v>-33480.1</v>
      </c>
      <c r="N1138" s="140">
        <v>-33673.019999999997</v>
      </c>
      <c r="O1138" s="140">
        <v>-34454</v>
      </c>
      <c r="P1138" s="140">
        <v>-62757.68</v>
      </c>
      <c r="Q1138" s="199">
        <v>-62102.87</v>
      </c>
      <c r="R1138" s="199">
        <v>-171361.67</v>
      </c>
      <c r="S1138" s="199">
        <v>-36494.33</v>
      </c>
      <c r="T1138" s="199">
        <v>-36008.769999999997</v>
      </c>
      <c r="U1138" s="199">
        <v>-65959.360000000001</v>
      </c>
      <c r="V1138" s="199">
        <v>-64347.98</v>
      </c>
      <c r="W1138" s="199">
        <v>-65754.53</v>
      </c>
      <c r="X1138" s="199">
        <v>-36160.400000000001</v>
      </c>
      <c r="Y1138" s="199">
        <v>-37137.4</v>
      </c>
      <c r="Z1138" s="199">
        <v>-37509.86</v>
      </c>
      <c r="AA1138" s="199">
        <v>-66310.28</v>
      </c>
      <c r="AB1138" s="199">
        <v>-69524.33</v>
      </c>
      <c r="AC1138" s="199">
        <f>IFERROR(VLOOKUP('SAP Data'!$C1138,'2021 Balance Sheet'!$B$7:$O$1335,'2021 Balance Sheet'!D$2, FALSE),0)</f>
        <v>-65829.69</v>
      </c>
      <c r="AD1138" s="199">
        <f>IFERROR(VLOOKUP('SAP Data'!$C1138,'2021 Balance Sheet'!$B$7:$O$1335,'2021 Balance Sheet'!E$2, FALSE),0)</f>
        <v>-171143.58</v>
      </c>
      <c r="AE1138" s="199">
        <f>IFERROR(VLOOKUP('SAP Data'!$C1138,'2021 Balance Sheet'!$B$7:$O$1335,'2021 Balance Sheet'!F$2, FALSE),0)</f>
        <v>-37959.040000000001</v>
      </c>
      <c r="AF1138" s="199">
        <f>IFERROR(VLOOKUP('SAP Data'!$C1138,'2021 Balance Sheet'!$B$7:$O$1335,'2021 Balance Sheet'!G$2, FALSE),0)</f>
        <v>-38676.589999999997</v>
      </c>
      <c r="AG1138" s="199">
        <f>IFERROR(VLOOKUP('SAP Data'!$C1138,'2021 Balance Sheet'!$B$7:$O$1335,'2021 Balance Sheet'!H$2, FALSE),0)</f>
        <v>-66523.839999999997</v>
      </c>
      <c r="AH1138" s="199">
        <f>IFERROR(VLOOKUP('SAP Data'!$C1138,'2021 Balance Sheet'!$B$7:$O$1335,'2021 Balance Sheet'!I$2, FALSE),0)</f>
        <v>-68919.839999999997</v>
      </c>
      <c r="AI1138" s="199">
        <f>IFERROR(VLOOKUP('SAP Data'!$C1138,'2021 Balance Sheet'!$B$7:$O$1335,'2021 Balance Sheet'!J$2, FALSE),0)</f>
        <v>-68875.33</v>
      </c>
      <c r="AJ1138" s="199">
        <f>IFERROR(VLOOKUP('SAP Data'!$C1138,'2021 Balance Sheet'!$B$7:$O$1335,'2021 Balance Sheet'!K$2, FALSE),0)</f>
        <v>-38401.06</v>
      </c>
      <c r="AK1138" s="199">
        <f>IFERROR(VLOOKUP('SAP Data'!$C1138,'2021 Balance Sheet'!$B$7:$O$1335,'2021 Balance Sheet'!L$2, FALSE),0)</f>
        <v>-39034.15</v>
      </c>
      <c r="AL1138" s="199">
        <f>IFERROR(VLOOKUP('SAP Data'!$C1138,'2021 Balance Sheet'!$B$7:$O$1335,'2021 Balance Sheet'!M$2, FALSE),0)</f>
        <v>-69190.38</v>
      </c>
      <c r="AM1138" s="199">
        <f>IFERROR(VLOOKUP('SAP Data'!$C1138,'2021 Balance Sheet'!$B$7:$O$1335,'2021 Balance Sheet'!N$2, FALSE),0)</f>
        <v>-70431.86</v>
      </c>
      <c r="AN1138" s="199">
        <f>IFERROR(VLOOKUP('SAP Data'!$C1138,'2021 Balance Sheet'!$B$7:$O$1335,'2021 Balance Sheet'!O$2, FALSE),0)</f>
        <v>-71826.67</v>
      </c>
      <c r="AO1138" s="198">
        <f t="shared" si="38"/>
        <v>-69524.33</v>
      </c>
    </row>
    <row r="1139" spans="1:41" ht="15.75" thickBot="1" x14ac:dyDescent="0.3">
      <c r="A1139" s="26" t="str">
        <f t="shared" si="39"/>
        <v>241041</v>
      </c>
      <c r="B1139" s="149" t="s">
        <v>1090</v>
      </c>
      <c r="C1139" s="153" t="s">
        <v>2185</v>
      </c>
      <c r="D1139" s="125" t="s">
        <v>4</v>
      </c>
      <c r="E1139" s="139">
        <v>0</v>
      </c>
      <c r="F1139" s="139">
        <v>0</v>
      </c>
      <c r="G1139" s="139">
        <v>0</v>
      </c>
      <c r="H1139" s="139">
        <v>0</v>
      </c>
      <c r="I1139" s="139">
        <v>0</v>
      </c>
      <c r="J1139" s="139">
        <v>0</v>
      </c>
      <c r="K1139" s="139">
        <v>0</v>
      </c>
      <c r="L1139" s="139">
        <v>0</v>
      </c>
      <c r="M1139" s="139">
        <v>0</v>
      </c>
      <c r="N1139" s="139">
        <v>0</v>
      </c>
      <c r="O1139" s="139">
        <v>0</v>
      </c>
      <c r="P1139" s="139">
        <v>0</v>
      </c>
      <c r="Q1139" s="199">
        <v>0</v>
      </c>
      <c r="R1139" s="199">
        <v>0</v>
      </c>
      <c r="S1139" s="199">
        <v>0</v>
      </c>
      <c r="T1139" s="199">
        <v>0</v>
      </c>
      <c r="U1139" s="199">
        <v>0</v>
      </c>
      <c r="V1139" s="199">
        <v>0</v>
      </c>
      <c r="W1139" s="199">
        <v>0</v>
      </c>
      <c r="X1139" s="199">
        <v>0</v>
      </c>
      <c r="Y1139" s="199">
        <v>0</v>
      </c>
      <c r="Z1139" s="199">
        <v>0</v>
      </c>
      <c r="AA1139" s="199">
        <v>0</v>
      </c>
      <c r="AB1139" s="199">
        <v>0</v>
      </c>
      <c r="AC1139" s="199">
        <f>IFERROR(VLOOKUP('SAP Data'!$C1139,'2021 Balance Sheet'!$B$7:$O$1335,'2021 Balance Sheet'!D$2, FALSE),0)</f>
        <v>0</v>
      </c>
      <c r="AD1139" s="199">
        <f>IFERROR(VLOOKUP('SAP Data'!$C1139,'2021 Balance Sheet'!$B$7:$O$1335,'2021 Balance Sheet'!E$2, FALSE),0)</f>
        <v>0</v>
      </c>
      <c r="AE1139" s="199">
        <f>IFERROR(VLOOKUP('SAP Data'!$C1139,'2021 Balance Sheet'!$B$7:$O$1335,'2021 Balance Sheet'!F$2, FALSE),0)</f>
        <v>0</v>
      </c>
      <c r="AF1139" s="199">
        <f>IFERROR(VLOOKUP('SAP Data'!$C1139,'2021 Balance Sheet'!$B$7:$O$1335,'2021 Balance Sheet'!G$2, FALSE),0)</f>
        <v>0</v>
      </c>
      <c r="AG1139" s="199">
        <f>IFERROR(VLOOKUP('SAP Data'!$C1139,'2021 Balance Sheet'!$B$7:$O$1335,'2021 Balance Sheet'!H$2, FALSE),0)</f>
        <v>0</v>
      </c>
      <c r="AH1139" s="199">
        <f>IFERROR(VLOOKUP('SAP Data'!$C1139,'2021 Balance Sheet'!$B$7:$O$1335,'2021 Balance Sheet'!I$2, FALSE),0)</f>
        <v>0</v>
      </c>
      <c r="AI1139" s="199">
        <f>IFERROR(VLOOKUP('SAP Data'!$C1139,'2021 Balance Sheet'!$B$7:$O$1335,'2021 Balance Sheet'!J$2, FALSE),0)</f>
        <v>0</v>
      </c>
      <c r="AJ1139" s="199">
        <f>IFERROR(VLOOKUP('SAP Data'!$C1139,'2021 Balance Sheet'!$B$7:$O$1335,'2021 Balance Sheet'!K$2, FALSE),0)</f>
        <v>0</v>
      </c>
      <c r="AK1139" s="199">
        <f>IFERROR(VLOOKUP('SAP Data'!$C1139,'2021 Balance Sheet'!$B$7:$O$1335,'2021 Balance Sheet'!L$2, FALSE),0)</f>
        <v>0</v>
      </c>
      <c r="AL1139" s="199">
        <f>IFERROR(VLOOKUP('SAP Data'!$C1139,'2021 Balance Sheet'!$B$7:$O$1335,'2021 Balance Sheet'!M$2, FALSE),0)</f>
        <v>0</v>
      </c>
      <c r="AM1139" s="199">
        <f>IFERROR(VLOOKUP('SAP Data'!$C1139,'2021 Balance Sheet'!$B$7:$O$1335,'2021 Balance Sheet'!N$2, FALSE),0)</f>
        <v>0</v>
      </c>
      <c r="AN1139" s="199">
        <f>IFERROR(VLOOKUP('SAP Data'!$C1139,'2021 Balance Sheet'!$B$7:$O$1335,'2021 Balance Sheet'!O$2, FALSE),0)</f>
        <v>0</v>
      </c>
      <c r="AO1139" s="198">
        <f t="shared" si="38"/>
        <v>0</v>
      </c>
    </row>
    <row r="1140" spans="1:41" ht="15.75" thickBot="1" x14ac:dyDescent="0.3">
      <c r="A1140" s="26" t="str">
        <f t="shared" si="39"/>
        <v>500171</v>
      </c>
      <c r="B1140" s="148" t="s">
        <v>1093</v>
      </c>
      <c r="C1140" s="153">
        <v>500171</v>
      </c>
      <c r="D1140" s="166"/>
      <c r="E1140" s="140">
        <v>-12948168.449999999</v>
      </c>
      <c r="F1140" s="140">
        <v>-10514616.67</v>
      </c>
      <c r="G1140" s="140">
        <v>-10868770.1</v>
      </c>
      <c r="H1140" s="140">
        <v>-9718065.6899999995</v>
      </c>
      <c r="I1140" s="140">
        <v>-6518296.5800000001</v>
      </c>
      <c r="J1140" s="140">
        <v>-6903457.5899999999</v>
      </c>
      <c r="K1140" s="140">
        <v>-9164138.25</v>
      </c>
      <c r="L1140" s="140">
        <v>-9968160.8200000003</v>
      </c>
      <c r="M1140" s="140">
        <v>-12941217.68</v>
      </c>
      <c r="N1140" s="140">
        <v>-16170704.720000001</v>
      </c>
      <c r="O1140" s="140">
        <v>-9396022.6500000004</v>
      </c>
      <c r="P1140" s="140">
        <v>-11717247.75</v>
      </c>
      <c r="Q1140" s="199">
        <v>-13442572.74</v>
      </c>
      <c r="R1140" s="199">
        <v>-10238098.93</v>
      </c>
      <c r="S1140" s="199">
        <v>-11620986.380000001</v>
      </c>
      <c r="T1140" s="199">
        <v>-11360291.619999999</v>
      </c>
      <c r="U1140" s="199">
        <v>-8570867.2400000002</v>
      </c>
      <c r="V1140" s="199">
        <v>-7375647.0700000003</v>
      </c>
      <c r="W1140" s="199">
        <v>-11679687.99</v>
      </c>
      <c r="X1140" s="199">
        <v>-13231676.17</v>
      </c>
      <c r="Y1140" s="199">
        <v>-13604196.58</v>
      </c>
      <c r="Z1140" s="199">
        <v>-20228845.719999999</v>
      </c>
      <c r="AA1140" s="199">
        <v>-13576715.58</v>
      </c>
      <c r="AB1140" s="199">
        <v>-13526655.34</v>
      </c>
      <c r="AC1140" s="199">
        <f>IFERROR(VLOOKUP('SAP Data'!$C1140,'2021 Balance Sheet'!$B$7:$O$1335,'2021 Balance Sheet'!D$2, FALSE),0)</f>
        <v>-17720095.57</v>
      </c>
      <c r="AD1140" s="199">
        <f>IFERROR(VLOOKUP('SAP Data'!$C1140,'2021 Balance Sheet'!$B$7:$O$1335,'2021 Balance Sheet'!E$2, FALSE),0)</f>
        <v>-15070687.57</v>
      </c>
      <c r="AE1140" s="199">
        <f>IFERROR(VLOOKUP('SAP Data'!$C1140,'2021 Balance Sheet'!$B$7:$O$1335,'2021 Balance Sheet'!F$2, FALSE),0)</f>
        <v>-13865155.85</v>
      </c>
      <c r="AF1140" s="199">
        <f>IFERROR(VLOOKUP('SAP Data'!$C1140,'2021 Balance Sheet'!$B$7:$O$1335,'2021 Balance Sheet'!G$2, FALSE),0)</f>
        <v>-14595827.68</v>
      </c>
      <c r="AG1140" s="199">
        <f>IFERROR(VLOOKUP('SAP Data'!$C1140,'2021 Balance Sheet'!$B$7:$O$1335,'2021 Balance Sheet'!H$2, FALSE),0)</f>
        <v>-11796740.32</v>
      </c>
      <c r="AH1140" s="199">
        <f>IFERROR(VLOOKUP('SAP Data'!$C1140,'2021 Balance Sheet'!$B$7:$O$1335,'2021 Balance Sheet'!I$2, FALSE),0)</f>
        <v>-10072069.82</v>
      </c>
      <c r="AI1140" s="199">
        <f>IFERROR(VLOOKUP('SAP Data'!$C1140,'2021 Balance Sheet'!$B$7:$O$1335,'2021 Balance Sheet'!J$2, FALSE),0)</f>
        <v>-14101074.65</v>
      </c>
      <c r="AJ1140" s="199">
        <f>IFERROR(VLOOKUP('SAP Data'!$C1140,'2021 Balance Sheet'!$B$7:$O$1335,'2021 Balance Sheet'!K$2, FALSE),0)</f>
        <v>-15418677.380000001</v>
      </c>
      <c r="AK1140" s="199">
        <f>IFERROR(VLOOKUP('SAP Data'!$C1140,'2021 Balance Sheet'!$B$7:$O$1335,'2021 Balance Sheet'!L$2, FALSE),0)</f>
        <v>-16472227.560000001</v>
      </c>
      <c r="AL1140" s="199">
        <f>IFERROR(VLOOKUP('SAP Data'!$C1140,'2021 Balance Sheet'!$B$7:$O$1335,'2021 Balance Sheet'!M$2, FALSE),0)</f>
        <v>-21892827.309999999</v>
      </c>
      <c r="AM1140" s="199">
        <f>IFERROR(VLOOKUP('SAP Data'!$C1140,'2021 Balance Sheet'!$B$7:$O$1335,'2021 Balance Sheet'!N$2, FALSE),0)</f>
        <v>-14063962.130000001</v>
      </c>
      <c r="AN1140" s="199">
        <f>IFERROR(VLOOKUP('SAP Data'!$C1140,'2021 Balance Sheet'!$B$7:$O$1335,'2021 Balance Sheet'!O$2, FALSE),0)</f>
        <v>-15476283.93</v>
      </c>
      <c r="AO1140" s="198">
        <f t="shared" si="38"/>
        <v>-13526655.34</v>
      </c>
    </row>
    <row r="1141" spans="1:41" ht="15.75" thickBot="1" x14ac:dyDescent="0.3">
      <c r="A1141" s="26" t="str">
        <f t="shared" si="39"/>
        <v>236011</v>
      </c>
      <c r="B1141" s="149" t="s">
        <v>2186</v>
      </c>
      <c r="C1141" s="153" t="s">
        <v>2187</v>
      </c>
      <c r="D1141" s="125" t="s">
        <v>4</v>
      </c>
      <c r="E1141" s="139"/>
      <c r="F1141" s="139"/>
      <c r="G1141" s="139"/>
      <c r="H1141" s="139"/>
      <c r="I1141" s="139"/>
      <c r="J1141" s="139">
        <v>0</v>
      </c>
      <c r="K1141" s="139">
        <v>-2059437</v>
      </c>
      <c r="L1141" s="139">
        <v>-4118874</v>
      </c>
      <c r="M1141" s="139">
        <v>-6178311</v>
      </c>
      <c r="N1141" s="139">
        <v>-8237748</v>
      </c>
      <c r="O1141" s="139">
        <v>0</v>
      </c>
      <c r="P1141" s="139">
        <v>0</v>
      </c>
      <c r="Q1141" s="199">
        <v>0</v>
      </c>
      <c r="R1141" s="199">
        <v>0</v>
      </c>
      <c r="S1141" s="199">
        <v>0</v>
      </c>
      <c r="T1141" s="199">
        <v>0</v>
      </c>
      <c r="U1141" s="199">
        <v>0</v>
      </c>
      <c r="V1141" s="199">
        <v>0</v>
      </c>
      <c r="W1141" s="199">
        <v>-2228792</v>
      </c>
      <c r="X1141" s="199">
        <v>-4457584</v>
      </c>
      <c r="Y1141" s="199">
        <v>-6686376</v>
      </c>
      <c r="Z1141" s="199">
        <v>-8915168</v>
      </c>
      <c r="AA1141" s="199">
        <v>0</v>
      </c>
      <c r="AB1141" s="199">
        <v>0</v>
      </c>
      <c r="AC1141" s="199">
        <f>IFERROR(VLOOKUP('SAP Data'!$C1141,'2021 Balance Sheet'!$B$7:$O$1335,'2021 Balance Sheet'!D$2, FALSE),0)</f>
        <v>0</v>
      </c>
      <c r="AD1141" s="199">
        <f>IFERROR(VLOOKUP('SAP Data'!$C1141,'2021 Balance Sheet'!$B$7:$O$1335,'2021 Balance Sheet'!E$2, FALSE),0)</f>
        <v>0</v>
      </c>
      <c r="AE1141" s="199">
        <f>IFERROR(VLOOKUP('SAP Data'!$C1141,'2021 Balance Sheet'!$B$7:$O$1335,'2021 Balance Sheet'!F$2, FALSE),0)</f>
        <v>0</v>
      </c>
      <c r="AF1141" s="199">
        <f>IFERROR(VLOOKUP('SAP Data'!$C1141,'2021 Balance Sheet'!$B$7:$O$1335,'2021 Balance Sheet'!G$2, FALSE),0)</f>
        <v>0</v>
      </c>
      <c r="AG1141" s="199">
        <f>IFERROR(VLOOKUP('SAP Data'!$C1141,'2021 Balance Sheet'!$B$7:$O$1335,'2021 Balance Sheet'!H$2, FALSE),0)</f>
        <v>0</v>
      </c>
      <c r="AH1141" s="199">
        <f>IFERROR(VLOOKUP('SAP Data'!$C1141,'2021 Balance Sheet'!$B$7:$O$1335,'2021 Balance Sheet'!I$2, FALSE),0)</f>
        <v>0</v>
      </c>
      <c r="AI1141" s="199">
        <f>IFERROR(VLOOKUP('SAP Data'!$C1141,'2021 Balance Sheet'!$B$7:$O$1335,'2021 Balance Sheet'!J$2, FALSE),0)</f>
        <v>-2412500</v>
      </c>
      <c r="AJ1141" s="199">
        <f>IFERROR(VLOOKUP('SAP Data'!$C1141,'2021 Balance Sheet'!$B$7:$O$1335,'2021 Balance Sheet'!K$2, FALSE),0)</f>
        <v>-4825000</v>
      </c>
      <c r="AK1141" s="199">
        <f>IFERROR(VLOOKUP('SAP Data'!$C1141,'2021 Balance Sheet'!$B$7:$O$1335,'2021 Balance Sheet'!L$2, FALSE),0)</f>
        <v>-7237500</v>
      </c>
      <c r="AL1141" s="199">
        <f>IFERROR(VLOOKUP('SAP Data'!$C1141,'2021 Balance Sheet'!$B$7:$O$1335,'2021 Balance Sheet'!M$2, FALSE),0)</f>
        <v>-9650000</v>
      </c>
      <c r="AM1141" s="199">
        <f>IFERROR(VLOOKUP('SAP Data'!$C1141,'2021 Balance Sheet'!$B$7:$O$1335,'2021 Balance Sheet'!N$2, FALSE),0)</f>
        <v>0</v>
      </c>
      <c r="AN1141" s="199">
        <f>IFERROR(VLOOKUP('SAP Data'!$C1141,'2021 Balance Sheet'!$B$7:$O$1335,'2021 Balance Sheet'!O$2, FALSE),0)</f>
        <v>0</v>
      </c>
      <c r="AO1141" s="198">
        <f t="shared" si="38"/>
        <v>0</v>
      </c>
    </row>
    <row r="1142" spans="1:41" ht="15.75" thickBot="1" x14ac:dyDescent="0.3">
      <c r="A1142" s="26" t="str">
        <f t="shared" si="39"/>
        <v>236012</v>
      </c>
      <c r="B1142" s="149" t="s">
        <v>2188</v>
      </c>
      <c r="C1142" s="153" t="s">
        <v>2189</v>
      </c>
      <c r="D1142" s="125" t="s">
        <v>4</v>
      </c>
      <c r="E1142" s="140">
        <v>-1904756</v>
      </c>
      <c r="F1142" s="140">
        <v>-2056669</v>
      </c>
      <c r="G1142" s="140">
        <v>-1840294.71</v>
      </c>
      <c r="H1142" s="140">
        <v>-1299698.73</v>
      </c>
      <c r="I1142" s="140">
        <v>-1451611.73</v>
      </c>
      <c r="J1142" s="140">
        <v>-1603524.73</v>
      </c>
      <c r="K1142" s="140">
        <v>-1755437.73</v>
      </c>
      <c r="L1142" s="140">
        <v>-1907350.73</v>
      </c>
      <c r="M1142" s="140">
        <v>-2059263.73</v>
      </c>
      <c r="N1142" s="140">
        <v>-1519130</v>
      </c>
      <c r="O1142" s="140">
        <v>-1671043</v>
      </c>
      <c r="P1142" s="140">
        <v>-1647458</v>
      </c>
      <c r="Q1142" s="199">
        <v>-1809029</v>
      </c>
      <c r="R1142" s="199">
        <v>-1970600</v>
      </c>
      <c r="S1142" s="199">
        <v>-2069378.02</v>
      </c>
      <c r="T1142" s="199">
        <v>-1438376.49</v>
      </c>
      <c r="U1142" s="199">
        <v>-1599947.49</v>
      </c>
      <c r="V1142" s="199">
        <v>-1761518.49</v>
      </c>
      <c r="W1142" s="199">
        <v>-1923089.49</v>
      </c>
      <c r="X1142" s="199">
        <v>-2084660.49</v>
      </c>
      <c r="Y1142" s="199">
        <v>-2246231.4900000002</v>
      </c>
      <c r="Z1142" s="199">
        <v>-1615710</v>
      </c>
      <c r="AA1142" s="199">
        <v>-1777281</v>
      </c>
      <c r="AB1142" s="199">
        <v>-1761105</v>
      </c>
      <c r="AC1142" s="199">
        <f>IFERROR(VLOOKUP('SAP Data'!$C1142,'2021 Balance Sheet'!$B$7:$O$1335,'2021 Balance Sheet'!D$2, FALSE),0)</f>
        <v>-1926360</v>
      </c>
      <c r="AD1142" s="199">
        <f>IFERROR(VLOOKUP('SAP Data'!$C1142,'2021 Balance Sheet'!$B$7:$O$1335,'2021 Balance Sheet'!E$2, FALSE),0)</f>
        <v>-2091615</v>
      </c>
      <c r="AE1142" s="199">
        <f>IFERROR(VLOOKUP('SAP Data'!$C1142,'2021 Balance Sheet'!$B$7:$O$1335,'2021 Balance Sheet'!F$2, FALSE),0)</f>
        <v>-2256870</v>
      </c>
      <c r="AF1142" s="199">
        <f>IFERROR(VLOOKUP('SAP Data'!$C1142,'2021 Balance Sheet'!$B$7:$O$1335,'2021 Balance Sheet'!G$2, FALSE),0)</f>
        <v>-1501640.95</v>
      </c>
      <c r="AG1142" s="199">
        <f>IFERROR(VLOOKUP('SAP Data'!$C1142,'2021 Balance Sheet'!$B$7:$O$1335,'2021 Balance Sheet'!H$2, FALSE),0)</f>
        <v>-1666895.95</v>
      </c>
      <c r="AH1142" s="199">
        <f>IFERROR(VLOOKUP('SAP Data'!$C1142,'2021 Balance Sheet'!$B$7:$O$1335,'2021 Balance Sheet'!I$2, FALSE),0)</f>
        <v>-1832150.95</v>
      </c>
      <c r="AI1142" s="199">
        <f>IFERROR(VLOOKUP('SAP Data'!$C1142,'2021 Balance Sheet'!$B$7:$O$1335,'2021 Balance Sheet'!J$2, FALSE),0)</f>
        <v>-1821341.95</v>
      </c>
      <c r="AJ1142" s="199">
        <f>IFERROR(VLOOKUP('SAP Data'!$C1142,'2021 Balance Sheet'!$B$7:$O$1335,'2021 Balance Sheet'!K$2, FALSE),0)</f>
        <v>-1961444.95</v>
      </c>
      <c r="AK1142" s="199">
        <f>IFERROR(VLOOKUP('SAP Data'!$C1142,'2021 Balance Sheet'!$B$7:$O$1335,'2021 Balance Sheet'!L$2, FALSE),0)</f>
        <v>-2101547.9500000002</v>
      </c>
      <c r="AL1142" s="199">
        <f>IFERROR(VLOOKUP('SAP Data'!$C1142,'2021 Balance Sheet'!$B$7:$O$1335,'2021 Balance Sheet'!M$2, FALSE),0)</f>
        <v>-1401030</v>
      </c>
      <c r="AM1142" s="199">
        <f>IFERROR(VLOOKUP('SAP Data'!$C1142,'2021 Balance Sheet'!$B$7:$O$1335,'2021 Balance Sheet'!N$2, FALSE),0)</f>
        <v>-1541133</v>
      </c>
      <c r="AN1142" s="199">
        <f>IFERROR(VLOOKUP('SAP Data'!$C1142,'2021 Balance Sheet'!$B$7:$O$1335,'2021 Balance Sheet'!O$2, FALSE),0)</f>
        <v>-1681236</v>
      </c>
      <c r="AO1142" s="198">
        <f t="shared" si="38"/>
        <v>-1761105</v>
      </c>
    </row>
    <row r="1143" spans="1:41" ht="15.75" thickBot="1" x14ac:dyDescent="0.3">
      <c r="A1143" s="26" t="str">
        <f t="shared" si="39"/>
        <v>236015</v>
      </c>
      <c r="B1143" s="149" t="s">
        <v>2190</v>
      </c>
      <c r="C1143" s="153" t="s">
        <v>2191</v>
      </c>
      <c r="D1143" s="125" t="s">
        <v>4</v>
      </c>
      <c r="E1143" s="139">
        <v>0</v>
      </c>
      <c r="F1143" s="139">
        <v>0</v>
      </c>
      <c r="G1143" s="139">
        <v>0</v>
      </c>
      <c r="H1143" s="139">
        <v>0</v>
      </c>
      <c r="I1143" s="139">
        <v>0</v>
      </c>
      <c r="J1143" s="139">
        <v>0</v>
      </c>
      <c r="K1143" s="139">
        <v>0</v>
      </c>
      <c r="L1143" s="139">
        <v>0</v>
      </c>
      <c r="M1143" s="139">
        <v>0</v>
      </c>
      <c r="N1143" s="139">
        <v>0</v>
      </c>
      <c r="O1143" s="139">
        <v>0</v>
      </c>
      <c r="P1143" s="139">
        <v>0</v>
      </c>
      <c r="Q1143" s="199">
        <v>0</v>
      </c>
      <c r="R1143" s="199">
        <v>0</v>
      </c>
      <c r="S1143" s="199">
        <v>0</v>
      </c>
      <c r="T1143" s="199">
        <v>0</v>
      </c>
      <c r="U1143" s="199">
        <v>0</v>
      </c>
      <c r="V1143" s="199">
        <v>0</v>
      </c>
      <c r="W1143" s="199">
        <v>0</v>
      </c>
      <c r="X1143" s="199">
        <v>0</v>
      </c>
      <c r="Y1143" s="199">
        <v>0</v>
      </c>
      <c r="Z1143" s="199">
        <v>0</v>
      </c>
      <c r="AA1143" s="199">
        <v>0</v>
      </c>
      <c r="AB1143" s="199">
        <v>0</v>
      </c>
      <c r="AC1143" s="199">
        <f>IFERROR(VLOOKUP('SAP Data'!$C1143,'2021 Balance Sheet'!$B$7:$O$1335,'2021 Balance Sheet'!D$2, FALSE),0)</f>
        <v>0</v>
      </c>
      <c r="AD1143" s="199">
        <f>IFERROR(VLOOKUP('SAP Data'!$C1143,'2021 Balance Sheet'!$B$7:$O$1335,'2021 Balance Sheet'!E$2, FALSE),0)</f>
        <v>0</v>
      </c>
      <c r="AE1143" s="199">
        <f>IFERROR(VLOOKUP('SAP Data'!$C1143,'2021 Balance Sheet'!$B$7:$O$1335,'2021 Balance Sheet'!F$2, FALSE),0)</f>
        <v>0</v>
      </c>
      <c r="AF1143" s="199">
        <f>IFERROR(VLOOKUP('SAP Data'!$C1143,'2021 Balance Sheet'!$B$7:$O$1335,'2021 Balance Sheet'!G$2, FALSE),0)</f>
        <v>0</v>
      </c>
      <c r="AG1143" s="199">
        <f>IFERROR(VLOOKUP('SAP Data'!$C1143,'2021 Balance Sheet'!$B$7:$O$1335,'2021 Balance Sheet'!H$2, FALSE),0)</f>
        <v>0</v>
      </c>
      <c r="AH1143" s="199">
        <f>IFERROR(VLOOKUP('SAP Data'!$C1143,'2021 Balance Sheet'!$B$7:$O$1335,'2021 Balance Sheet'!I$2, FALSE),0)</f>
        <v>0</v>
      </c>
      <c r="AI1143" s="199">
        <f>IFERROR(VLOOKUP('SAP Data'!$C1143,'2021 Balance Sheet'!$B$7:$O$1335,'2021 Balance Sheet'!J$2, FALSE),0)</f>
        <v>0</v>
      </c>
      <c r="AJ1143" s="199">
        <f>IFERROR(VLOOKUP('SAP Data'!$C1143,'2021 Balance Sheet'!$B$7:$O$1335,'2021 Balance Sheet'!K$2, FALSE),0)</f>
        <v>0</v>
      </c>
      <c r="AK1143" s="199">
        <f>IFERROR(VLOOKUP('SAP Data'!$C1143,'2021 Balance Sheet'!$B$7:$O$1335,'2021 Balance Sheet'!L$2, FALSE),0)</f>
        <v>0</v>
      </c>
      <c r="AL1143" s="199">
        <f>IFERROR(VLOOKUP('SAP Data'!$C1143,'2021 Balance Sheet'!$B$7:$O$1335,'2021 Balance Sheet'!M$2, FALSE),0)</f>
        <v>0</v>
      </c>
      <c r="AM1143" s="199">
        <f>IFERROR(VLOOKUP('SAP Data'!$C1143,'2021 Balance Sheet'!$B$7:$O$1335,'2021 Balance Sheet'!N$2, FALSE),0)</f>
        <v>0</v>
      </c>
      <c r="AN1143" s="199">
        <f>IFERROR(VLOOKUP('SAP Data'!$C1143,'2021 Balance Sheet'!$B$7:$O$1335,'2021 Balance Sheet'!O$2, FALSE),0)</f>
        <v>0</v>
      </c>
      <c r="AO1143" s="198">
        <f t="shared" si="38"/>
        <v>0</v>
      </c>
    </row>
    <row r="1144" spans="1:41" ht="15.75" thickBot="1" x14ac:dyDescent="0.3">
      <c r="A1144" s="26" t="str">
        <f t="shared" si="39"/>
        <v>236016</v>
      </c>
      <c r="B1144" s="149" t="s">
        <v>2192</v>
      </c>
      <c r="C1144" s="153" t="s">
        <v>2193</v>
      </c>
      <c r="D1144" s="125" t="s">
        <v>4</v>
      </c>
      <c r="E1144" s="140">
        <v>0</v>
      </c>
      <c r="F1144" s="140">
        <v>0</v>
      </c>
      <c r="G1144" s="140">
        <v>0</v>
      </c>
      <c r="H1144" s="140">
        <v>0</v>
      </c>
      <c r="I1144" s="140">
        <v>0</v>
      </c>
      <c r="J1144" s="140">
        <v>0</v>
      </c>
      <c r="K1144" s="140">
        <v>0</v>
      </c>
      <c r="L1144" s="140">
        <v>0</v>
      </c>
      <c r="M1144" s="140">
        <v>0</v>
      </c>
      <c r="N1144" s="140">
        <v>0</v>
      </c>
      <c r="O1144" s="140">
        <v>0</v>
      </c>
      <c r="P1144" s="140">
        <v>0</v>
      </c>
      <c r="Q1144" s="199">
        <v>0</v>
      </c>
      <c r="R1144" s="199">
        <v>0</v>
      </c>
      <c r="S1144" s="199">
        <v>0</v>
      </c>
      <c r="T1144" s="199">
        <v>0</v>
      </c>
      <c r="U1144" s="199">
        <v>0</v>
      </c>
      <c r="V1144" s="199">
        <v>0</v>
      </c>
      <c r="W1144" s="199">
        <v>0</v>
      </c>
      <c r="X1144" s="199">
        <v>0</v>
      </c>
      <c r="Y1144" s="199">
        <v>0</v>
      </c>
      <c r="Z1144" s="199">
        <v>0</v>
      </c>
      <c r="AA1144" s="199">
        <v>0</v>
      </c>
      <c r="AB1144" s="199">
        <v>0</v>
      </c>
      <c r="AC1144" s="199">
        <f>IFERROR(VLOOKUP('SAP Data'!$C1144,'2021 Balance Sheet'!$B$7:$O$1335,'2021 Balance Sheet'!D$2, FALSE),0)</f>
        <v>0</v>
      </c>
      <c r="AD1144" s="199">
        <f>IFERROR(VLOOKUP('SAP Data'!$C1144,'2021 Balance Sheet'!$B$7:$O$1335,'2021 Balance Sheet'!E$2, FALSE),0)</f>
        <v>0</v>
      </c>
      <c r="AE1144" s="199">
        <f>IFERROR(VLOOKUP('SAP Data'!$C1144,'2021 Balance Sheet'!$B$7:$O$1335,'2021 Balance Sheet'!F$2, FALSE),0)</f>
        <v>0</v>
      </c>
      <c r="AF1144" s="199">
        <f>IFERROR(VLOOKUP('SAP Data'!$C1144,'2021 Balance Sheet'!$B$7:$O$1335,'2021 Balance Sheet'!G$2, FALSE),0)</f>
        <v>0</v>
      </c>
      <c r="AG1144" s="199">
        <f>IFERROR(VLOOKUP('SAP Data'!$C1144,'2021 Balance Sheet'!$B$7:$O$1335,'2021 Balance Sheet'!H$2, FALSE),0)</f>
        <v>0</v>
      </c>
      <c r="AH1144" s="199">
        <f>IFERROR(VLOOKUP('SAP Data'!$C1144,'2021 Balance Sheet'!$B$7:$O$1335,'2021 Balance Sheet'!I$2, FALSE),0)</f>
        <v>0</v>
      </c>
      <c r="AI1144" s="199">
        <f>IFERROR(VLOOKUP('SAP Data'!$C1144,'2021 Balance Sheet'!$B$7:$O$1335,'2021 Balance Sheet'!J$2, FALSE),0)</f>
        <v>0</v>
      </c>
      <c r="AJ1144" s="199">
        <f>IFERROR(VLOOKUP('SAP Data'!$C1144,'2021 Balance Sheet'!$B$7:$O$1335,'2021 Balance Sheet'!K$2, FALSE),0)</f>
        <v>0</v>
      </c>
      <c r="AK1144" s="199">
        <f>IFERROR(VLOOKUP('SAP Data'!$C1144,'2021 Balance Sheet'!$B$7:$O$1335,'2021 Balance Sheet'!L$2, FALSE),0)</f>
        <v>0</v>
      </c>
      <c r="AL1144" s="199">
        <f>IFERROR(VLOOKUP('SAP Data'!$C1144,'2021 Balance Sheet'!$B$7:$O$1335,'2021 Balance Sheet'!M$2, FALSE),0)</f>
        <v>0</v>
      </c>
      <c r="AM1144" s="199">
        <f>IFERROR(VLOOKUP('SAP Data'!$C1144,'2021 Balance Sheet'!$B$7:$O$1335,'2021 Balance Sheet'!N$2, FALSE),0)</f>
        <v>0</v>
      </c>
      <c r="AN1144" s="199">
        <f>IFERROR(VLOOKUP('SAP Data'!$C1144,'2021 Balance Sheet'!$B$7:$O$1335,'2021 Balance Sheet'!O$2, FALSE),0)</f>
        <v>0</v>
      </c>
      <c r="AO1144" s="198">
        <f t="shared" si="38"/>
        <v>0</v>
      </c>
    </row>
    <row r="1145" spans="1:41" ht="15.75" thickBot="1" x14ac:dyDescent="0.3">
      <c r="A1145" s="26" t="str">
        <f t="shared" si="39"/>
        <v>236017</v>
      </c>
      <c r="B1145" s="149" t="s">
        <v>3523</v>
      </c>
      <c r="C1145" s="153" t="s">
        <v>3524</v>
      </c>
      <c r="D1145" s="125"/>
      <c r="E1145" s="140"/>
      <c r="F1145" s="140"/>
      <c r="G1145" s="140"/>
      <c r="H1145" s="140"/>
      <c r="I1145" s="140"/>
      <c r="J1145" s="140"/>
      <c r="K1145" s="140"/>
      <c r="L1145" s="140"/>
      <c r="M1145" s="140"/>
      <c r="N1145" s="140"/>
      <c r="O1145" s="140"/>
      <c r="P1145" s="140"/>
      <c r="Q1145" s="199">
        <v>0</v>
      </c>
      <c r="R1145" s="199">
        <v>0</v>
      </c>
      <c r="S1145" s="199">
        <v>0</v>
      </c>
      <c r="T1145" s="199">
        <v>-80937</v>
      </c>
      <c r="U1145" s="199">
        <v>-105941</v>
      </c>
      <c r="V1145" s="199">
        <v>-2000726</v>
      </c>
      <c r="W1145" s="199">
        <v>-1679912</v>
      </c>
      <c r="X1145" s="199">
        <v>-1415997</v>
      </c>
      <c r="Y1145" s="199">
        <v>-1213996</v>
      </c>
      <c r="Z1145" s="199">
        <v>-2537819</v>
      </c>
      <c r="AA1145" s="199">
        <v>-2781167</v>
      </c>
      <c r="AB1145" s="199">
        <v>-3167188</v>
      </c>
      <c r="AC1145" s="199">
        <f>IFERROR(VLOOKUP('SAP Data'!$C1145,'2021 Balance Sheet'!$B$7:$O$1335,'2021 Balance Sheet'!D$2, FALSE),0)</f>
        <v>-3599737</v>
      </c>
      <c r="AD1145" s="199">
        <f>IFERROR(VLOOKUP('SAP Data'!$C1145,'2021 Balance Sheet'!$B$7:$O$1335,'2021 Balance Sheet'!E$2, FALSE),0)</f>
        <v>-4634391</v>
      </c>
      <c r="AE1145" s="199">
        <f>IFERROR(VLOOKUP('SAP Data'!$C1145,'2021 Balance Sheet'!$B$7:$O$1335,'2021 Balance Sheet'!F$2, FALSE),0)</f>
        <v>-5145962</v>
      </c>
      <c r="AF1145" s="199">
        <f>IFERROR(VLOOKUP('SAP Data'!$C1145,'2021 Balance Sheet'!$B$7:$O$1335,'2021 Balance Sheet'!G$2, FALSE),0)</f>
        <v>-5434566</v>
      </c>
      <c r="AG1145" s="199">
        <f>IFERROR(VLOOKUP('SAP Data'!$C1145,'2021 Balance Sheet'!$B$7:$O$1335,'2021 Balance Sheet'!H$2, FALSE),0)</f>
        <v>-5331530</v>
      </c>
      <c r="AH1145" s="199">
        <f>IFERROR(VLOOKUP('SAP Data'!$C1145,'2021 Balance Sheet'!$B$7:$O$1335,'2021 Balance Sheet'!I$2, FALSE),0)</f>
        <v>-5014190</v>
      </c>
      <c r="AI1145" s="199">
        <f>IFERROR(VLOOKUP('SAP Data'!$C1145,'2021 Balance Sheet'!$B$7:$O$1335,'2021 Balance Sheet'!J$2, FALSE),0)</f>
        <v>-4562343</v>
      </c>
      <c r="AJ1145" s="199">
        <f>IFERROR(VLOOKUP('SAP Data'!$C1145,'2021 Balance Sheet'!$B$7:$O$1335,'2021 Balance Sheet'!K$2, FALSE),0)</f>
        <v>-4140132</v>
      </c>
      <c r="AK1145" s="199">
        <f>IFERROR(VLOOKUP('SAP Data'!$C1145,'2021 Balance Sheet'!$B$7:$O$1335,'2021 Balance Sheet'!L$2, FALSE),0)</f>
        <v>-3778342</v>
      </c>
      <c r="AL1145" s="199">
        <f>IFERROR(VLOOKUP('SAP Data'!$C1145,'2021 Balance Sheet'!$B$7:$O$1335,'2021 Balance Sheet'!M$2, FALSE),0)</f>
        <v>-3824319</v>
      </c>
      <c r="AM1145" s="199">
        <f>IFERROR(VLOOKUP('SAP Data'!$C1145,'2021 Balance Sheet'!$B$7:$O$1335,'2021 Balance Sheet'!N$2, FALSE),0)</f>
        <v>-4506548</v>
      </c>
      <c r="AN1145" s="199">
        <f>IFERROR(VLOOKUP('SAP Data'!$C1145,'2021 Balance Sheet'!$B$7:$O$1335,'2021 Balance Sheet'!O$2, FALSE),0)</f>
        <v>-2460414</v>
      </c>
      <c r="AO1145" s="198">
        <f t="shared" si="38"/>
        <v>-3167188</v>
      </c>
    </row>
    <row r="1146" spans="1:41" ht="15.75" thickBot="1" x14ac:dyDescent="0.3">
      <c r="A1146" s="26" t="str">
        <f t="shared" si="39"/>
        <v>236018</v>
      </c>
      <c r="B1146" s="149" t="s">
        <v>3525</v>
      </c>
      <c r="C1146" s="153" t="s">
        <v>3526</v>
      </c>
      <c r="D1146" s="125"/>
      <c r="E1146" s="140"/>
      <c r="F1146" s="140"/>
      <c r="G1146" s="140"/>
      <c r="H1146" s="140"/>
      <c r="I1146" s="140"/>
      <c r="J1146" s="140"/>
      <c r="K1146" s="140"/>
      <c r="L1146" s="140"/>
      <c r="M1146" s="140"/>
      <c r="N1146" s="140"/>
      <c r="O1146" s="140"/>
      <c r="P1146" s="140"/>
      <c r="Q1146" s="199">
        <v>0</v>
      </c>
      <c r="R1146" s="199">
        <v>0</v>
      </c>
      <c r="S1146" s="199">
        <v>0</v>
      </c>
      <c r="T1146" s="199">
        <v>0</v>
      </c>
      <c r="U1146" s="199">
        <v>0</v>
      </c>
      <c r="V1146" s="199">
        <v>0</v>
      </c>
      <c r="W1146" s="199">
        <v>0</v>
      </c>
      <c r="X1146" s="199">
        <v>0</v>
      </c>
      <c r="Y1146" s="199">
        <v>0</v>
      </c>
      <c r="Z1146" s="199">
        <v>0</v>
      </c>
      <c r="AA1146" s="199">
        <v>0</v>
      </c>
      <c r="AB1146" s="199">
        <v>0</v>
      </c>
      <c r="AC1146" s="199">
        <f>IFERROR(VLOOKUP('SAP Data'!$C1146,'2021 Balance Sheet'!$B$7:$O$1335,'2021 Balance Sheet'!D$2, FALSE),0)</f>
        <v>0</v>
      </c>
      <c r="AD1146" s="199">
        <f>IFERROR(VLOOKUP('SAP Data'!$C1146,'2021 Balance Sheet'!$B$7:$O$1335,'2021 Balance Sheet'!E$2, FALSE),0)</f>
        <v>0</v>
      </c>
      <c r="AE1146" s="199">
        <f>IFERROR(VLOOKUP('SAP Data'!$C1146,'2021 Balance Sheet'!$B$7:$O$1335,'2021 Balance Sheet'!F$2, FALSE),0)</f>
        <v>0</v>
      </c>
      <c r="AF1146" s="199">
        <f>IFERROR(VLOOKUP('SAP Data'!$C1146,'2021 Balance Sheet'!$B$7:$O$1335,'2021 Balance Sheet'!G$2, FALSE),0)</f>
        <v>0</v>
      </c>
      <c r="AG1146" s="199">
        <f>IFERROR(VLOOKUP('SAP Data'!$C1146,'2021 Balance Sheet'!$B$7:$O$1335,'2021 Balance Sheet'!H$2, FALSE),0)</f>
        <v>0</v>
      </c>
      <c r="AH1146" s="199">
        <f>IFERROR(VLOOKUP('SAP Data'!$C1146,'2021 Balance Sheet'!$B$7:$O$1335,'2021 Balance Sheet'!I$2, FALSE),0)</f>
        <v>0</v>
      </c>
      <c r="AI1146" s="199">
        <f>IFERROR(VLOOKUP('SAP Data'!$C1146,'2021 Balance Sheet'!$B$7:$O$1335,'2021 Balance Sheet'!J$2, FALSE),0)</f>
        <v>0</v>
      </c>
      <c r="AJ1146" s="199">
        <f>IFERROR(VLOOKUP('SAP Data'!$C1146,'2021 Balance Sheet'!$B$7:$O$1335,'2021 Balance Sheet'!K$2, FALSE),0)</f>
        <v>0</v>
      </c>
      <c r="AK1146" s="199">
        <f>IFERROR(VLOOKUP('SAP Data'!$C1146,'2021 Balance Sheet'!$B$7:$O$1335,'2021 Balance Sheet'!L$2, FALSE),0)</f>
        <v>0</v>
      </c>
      <c r="AL1146" s="199">
        <f>IFERROR(VLOOKUP('SAP Data'!$C1146,'2021 Balance Sheet'!$B$7:$O$1335,'2021 Balance Sheet'!M$2, FALSE),0)</f>
        <v>0</v>
      </c>
      <c r="AM1146" s="199">
        <f>IFERROR(VLOOKUP('SAP Data'!$C1146,'2021 Balance Sheet'!$B$7:$O$1335,'2021 Balance Sheet'!N$2, FALSE),0)</f>
        <v>0</v>
      </c>
      <c r="AN1146" s="199">
        <f>IFERROR(VLOOKUP('SAP Data'!$C1146,'2021 Balance Sheet'!$B$7:$O$1335,'2021 Balance Sheet'!O$2, FALSE),0)</f>
        <v>0</v>
      </c>
      <c r="AO1146" s="198">
        <f t="shared" si="38"/>
        <v>0</v>
      </c>
    </row>
    <row r="1147" spans="1:41" ht="15.75" thickBot="1" x14ac:dyDescent="0.3">
      <c r="A1147" s="26" t="str">
        <f t="shared" si="39"/>
        <v>236019</v>
      </c>
      <c r="B1147" s="149" t="s">
        <v>3527</v>
      </c>
      <c r="C1147" s="153" t="s">
        <v>3528</v>
      </c>
      <c r="D1147" s="125"/>
      <c r="E1147" s="140"/>
      <c r="F1147" s="140"/>
      <c r="G1147" s="140"/>
      <c r="H1147" s="140"/>
      <c r="I1147" s="140"/>
      <c r="J1147" s="140"/>
      <c r="K1147" s="140"/>
      <c r="L1147" s="140"/>
      <c r="M1147" s="140"/>
      <c r="N1147" s="140"/>
      <c r="O1147" s="140"/>
      <c r="P1147" s="140"/>
      <c r="Q1147" s="199">
        <v>0</v>
      </c>
      <c r="R1147" s="199">
        <v>0</v>
      </c>
      <c r="S1147" s="199">
        <v>0</v>
      </c>
      <c r="T1147" s="199">
        <v>0</v>
      </c>
      <c r="U1147" s="199">
        <v>0</v>
      </c>
      <c r="V1147" s="199">
        <v>0</v>
      </c>
      <c r="W1147" s="199">
        <v>0</v>
      </c>
      <c r="X1147" s="199">
        <v>0</v>
      </c>
      <c r="Y1147" s="199">
        <v>0</v>
      </c>
      <c r="Z1147" s="199">
        <v>0</v>
      </c>
      <c r="AA1147" s="199">
        <v>0</v>
      </c>
      <c r="AB1147" s="199">
        <v>0</v>
      </c>
      <c r="AC1147" s="199">
        <f>IFERROR(VLOOKUP('SAP Data'!$C1147,'2021 Balance Sheet'!$B$7:$O$1335,'2021 Balance Sheet'!D$2, FALSE),0)</f>
        <v>0</v>
      </c>
      <c r="AD1147" s="199">
        <f>IFERROR(VLOOKUP('SAP Data'!$C1147,'2021 Balance Sheet'!$B$7:$O$1335,'2021 Balance Sheet'!E$2, FALSE),0)</f>
        <v>0</v>
      </c>
      <c r="AE1147" s="199">
        <f>IFERROR(VLOOKUP('SAP Data'!$C1147,'2021 Balance Sheet'!$B$7:$O$1335,'2021 Balance Sheet'!F$2, FALSE),0)</f>
        <v>0</v>
      </c>
      <c r="AF1147" s="199">
        <f>IFERROR(VLOOKUP('SAP Data'!$C1147,'2021 Balance Sheet'!$B$7:$O$1335,'2021 Balance Sheet'!G$2, FALSE),0)</f>
        <v>0</v>
      </c>
      <c r="AG1147" s="199">
        <f>IFERROR(VLOOKUP('SAP Data'!$C1147,'2021 Balance Sheet'!$B$7:$O$1335,'2021 Balance Sheet'!H$2, FALSE),0)</f>
        <v>0</v>
      </c>
      <c r="AH1147" s="199">
        <f>IFERROR(VLOOKUP('SAP Data'!$C1147,'2021 Balance Sheet'!$B$7:$O$1335,'2021 Balance Sheet'!I$2, FALSE),0)</f>
        <v>0</v>
      </c>
      <c r="AI1147" s="199">
        <f>IFERROR(VLOOKUP('SAP Data'!$C1147,'2021 Balance Sheet'!$B$7:$O$1335,'2021 Balance Sheet'!J$2, FALSE),0)</f>
        <v>0</v>
      </c>
      <c r="AJ1147" s="199">
        <f>IFERROR(VLOOKUP('SAP Data'!$C1147,'2021 Balance Sheet'!$B$7:$O$1335,'2021 Balance Sheet'!K$2, FALSE),0)</f>
        <v>0</v>
      </c>
      <c r="AK1147" s="199">
        <f>IFERROR(VLOOKUP('SAP Data'!$C1147,'2021 Balance Sheet'!$B$7:$O$1335,'2021 Balance Sheet'!L$2, FALSE),0)</f>
        <v>0</v>
      </c>
      <c r="AL1147" s="199">
        <f>IFERROR(VLOOKUP('SAP Data'!$C1147,'2021 Balance Sheet'!$B$7:$O$1335,'2021 Balance Sheet'!M$2, FALSE),0)</f>
        <v>0</v>
      </c>
      <c r="AM1147" s="199">
        <f>IFERROR(VLOOKUP('SAP Data'!$C1147,'2021 Balance Sheet'!$B$7:$O$1335,'2021 Balance Sheet'!N$2, FALSE),0)</f>
        <v>0</v>
      </c>
      <c r="AN1147" s="199">
        <f>IFERROR(VLOOKUP('SAP Data'!$C1147,'2021 Balance Sheet'!$B$7:$O$1335,'2021 Balance Sheet'!O$2, FALSE),0)</f>
        <v>0</v>
      </c>
      <c r="AO1147" s="198">
        <f t="shared" si="38"/>
        <v>0</v>
      </c>
    </row>
    <row r="1148" spans="1:41" ht="15.75" thickBot="1" x14ac:dyDescent="0.3">
      <c r="A1148" s="26" t="str">
        <f t="shared" si="39"/>
        <v>236020</v>
      </c>
      <c r="B1148" s="149" t="s">
        <v>3529</v>
      </c>
      <c r="C1148" s="153" t="s">
        <v>3530</v>
      </c>
      <c r="D1148" s="125"/>
      <c r="E1148" s="140"/>
      <c r="F1148" s="140"/>
      <c r="G1148" s="140"/>
      <c r="H1148" s="140"/>
      <c r="I1148" s="140"/>
      <c r="J1148" s="140"/>
      <c r="K1148" s="140"/>
      <c r="L1148" s="140"/>
      <c r="M1148" s="140"/>
      <c r="N1148" s="140"/>
      <c r="O1148" s="140"/>
      <c r="P1148" s="140"/>
      <c r="Q1148" s="199">
        <v>-3524830</v>
      </c>
      <c r="R1148" s="199">
        <v>-6378713</v>
      </c>
      <c r="S1148" s="199">
        <v>-12315193</v>
      </c>
      <c r="T1148" s="199">
        <v>-13047483</v>
      </c>
      <c r="U1148" s="199">
        <v>-12200441</v>
      </c>
      <c r="V1148" s="199">
        <v>-10569547</v>
      </c>
      <c r="W1148" s="199">
        <v>-7892132</v>
      </c>
      <c r="X1148" s="199">
        <v>-5647181</v>
      </c>
      <c r="Y1148" s="199">
        <v>-3715986</v>
      </c>
      <c r="Z1148" s="199">
        <v>-3674083</v>
      </c>
      <c r="AA1148" s="199">
        <v>-8319901</v>
      </c>
      <c r="AB1148" s="199">
        <v>-10494969</v>
      </c>
      <c r="AC1148" s="199">
        <f>IFERROR(VLOOKUP('SAP Data'!$C1148,'2021 Balance Sheet'!$B$7:$O$1335,'2021 Balance Sheet'!D$2, FALSE),0)</f>
        <v>-13704268.189999999</v>
      </c>
      <c r="AD1148" s="199">
        <f>IFERROR(VLOOKUP('SAP Data'!$C1148,'2021 Balance Sheet'!$B$7:$O$1335,'2021 Balance Sheet'!E$2, FALSE),0)</f>
        <v>-17907060.190000001</v>
      </c>
      <c r="AE1148" s="199">
        <f>IFERROR(VLOOKUP('SAP Data'!$C1148,'2021 Balance Sheet'!$B$7:$O$1335,'2021 Balance Sheet'!F$2, FALSE),0)</f>
        <v>-20479186.190000001</v>
      </c>
      <c r="AF1148" s="199">
        <f>IFERROR(VLOOKUP('SAP Data'!$C1148,'2021 Balance Sheet'!$B$7:$O$1335,'2021 Balance Sheet'!G$2, FALSE),0)</f>
        <v>-21473178.190000001</v>
      </c>
      <c r="AG1148" s="199">
        <f>IFERROR(VLOOKUP('SAP Data'!$C1148,'2021 Balance Sheet'!$B$7:$O$1335,'2021 Balance Sheet'!H$2, FALSE),0)</f>
        <v>-21473178.190000001</v>
      </c>
      <c r="AH1148" s="199">
        <f>IFERROR(VLOOKUP('SAP Data'!$C1148,'2021 Balance Sheet'!$B$7:$O$1335,'2021 Balance Sheet'!I$2, FALSE),0)</f>
        <v>-21473178.190000001</v>
      </c>
      <c r="AI1148" s="199">
        <f>IFERROR(VLOOKUP('SAP Data'!$C1148,'2021 Balance Sheet'!$B$7:$O$1335,'2021 Balance Sheet'!J$2, FALSE),0)</f>
        <v>-21473178.190000001</v>
      </c>
      <c r="AJ1148" s="199">
        <f>IFERROR(VLOOKUP('SAP Data'!$C1148,'2021 Balance Sheet'!$B$7:$O$1335,'2021 Balance Sheet'!K$2, FALSE),0)</f>
        <v>-21473178.190000001</v>
      </c>
      <c r="AK1148" s="199">
        <f>IFERROR(VLOOKUP('SAP Data'!$C1148,'2021 Balance Sheet'!$B$7:$O$1335,'2021 Balance Sheet'!L$2, FALSE),0)</f>
        <v>-21473178.190000001</v>
      </c>
      <c r="AL1148" s="199">
        <f>IFERROR(VLOOKUP('SAP Data'!$C1148,'2021 Balance Sheet'!$B$7:$O$1335,'2021 Balance Sheet'!M$2, FALSE),0)</f>
        <v>-21473178.190000001</v>
      </c>
      <c r="AM1148" s="199">
        <f>IFERROR(VLOOKUP('SAP Data'!$C1148,'2021 Balance Sheet'!$B$7:$O$1335,'2021 Balance Sheet'!N$2, FALSE),0)</f>
        <v>-21473178.190000001</v>
      </c>
      <c r="AN1148" s="199">
        <f>IFERROR(VLOOKUP('SAP Data'!$C1148,'2021 Balance Sheet'!$B$7:$O$1335,'2021 Balance Sheet'!O$2, FALSE),0)</f>
        <v>0</v>
      </c>
      <c r="AO1148" s="198">
        <f t="shared" si="38"/>
        <v>-10494969</v>
      </c>
    </row>
    <row r="1149" spans="1:41" ht="15.75" thickBot="1" x14ac:dyDescent="0.3">
      <c r="A1149" s="26" t="str">
        <f t="shared" si="39"/>
        <v>236021</v>
      </c>
      <c r="B1149" s="359" t="s">
        <v>3531</v>
      </c>
      <c r="C1149" s="360" t="s">
        <v>3532</v>
      </c>
      <c r="D1149" s="125"/>
      <c r="E1149" s="140"/>
      <c r="F1149" s="140"/>
      <c r="G1149" s="140"/>
      <c r="H1149" s="140"/>
      <c r="I1149" s="140"/>
      <c r="J1149" s="140"/>
      <c r="K1149" s="140"/>
      <c r="L1149" s="140"/>
      <c r="M1149" s="140"/>
      <c r="N1149" s="140"/>
      <c r="O1149" s="140"/>
      <c r="P1149" s="140"/>
      <c r="Q1149" s="199">
        <v>0</v>
      </c>
      <c r="R1149" s="199">
        <v>0</v>
      </c>
      <c r="S1149" s="199">
        <v>0</v>
      </c>
      <c r="T1149" s="199">
        <v>0</v>
      </c>
      <c r="U1149" s="199">
        <v>0</v>
      </c>
      <c r="V1149" s="199">
        <v>0</v>
      </c>
      <c r="W1149" s="199">
        <v>0</v>
      </c>
      <c r="X1149" s="199">
        <v>0</v>
      </c>
      <c r="Y1149" s="199">
        <v>0</v>
      </c>
      <c r="Z1149" s="199">
        <v>0</v>
      </c>
      <c r="AA1149" s="199">
        <v>0</v>
      </c>
      <c r="AB1149" s="199">
        <v>0</v>
      </c>
      <c r="AC1149" s="199">
        <f>IFERROR(VLOOKUP('SAP Data'!$C1149,'2021 Balance Sheet'!$B$7:$O$1335,'2021 Balance Sheet'!D$2, FALSE),0)</f>
        <v>175972</v>
      </c>
      <c r="AD1149" s="199">
        <f>IFERROR(VLOOKUP('SAP Data'!$C1149,'2021 Balance Sheet'!$B$7:$O$1335,'2021 Balance Sheet'!E$2, FALSE),0)</f>
        <v>354665</v>
      </c>
      <c r="AE1149" s="199">
        <f>IFERROR(VLOOKUP('SAP Data'!$C1149,'2021 Balance Sheet'!$B$7:$O$1335,'2021 Balance Sheet'!F$2, FALSE),0)</f>
        <v>111484</v>
      </c>
      <c r="AF1149" s="199">
        <f>IFERROR(VLOOKUP('SAP Data'!$C1149,'2021 Balance Sheet'!$B$7:$O$1335,'2021 Balance Sheet'!G$2, FALSE),0)</f>
        <v>-35582</v>
      </c>
      <c r="AG1149" s="199">
        <f>IFERROR(VLOOKUP('SAP Data'!$C1149,'2021 Balance Sheet'!$B$7:$O$1335,'2021 Balance Sheet'!H$2, FALSE),0)</f>
        <v>-2119137</v>
      </c>
      <c r="AH1149" s="199">
        <f>IFERROR(VLOOKUP('SAP Data'!$C1149,'2021 Balance Sheet'!$B$7:$O$1335,'2021 Balance Sheet'!I$2, FALSE),0)</f>
        <v>-611417</v>
      </c>
      <c r="AI1149" s="199">
        <f>IFERROR(VLOOKUP('SAP Data'!$C1149,'2021 Balance Sheet'!$B$7:$O$1335,'2021 Balance Sheet'!J$2, FALSE),0)</f>
        <v>778468</v>
      </c>
      <c r="AJ1149" s="199">
        <f>IFERROR(VLOOKUP('SAP Data'!$C1149,'2021 Balance Sheet'!$B$7:$O$1335,'2021 Balance Sheet'!K$2, FALSE),0)</f>
        <v>2171717</v>
      </c>
      <c r="AK1149" s="199">
        <f>IFERROR(VLOOKUP('SAP Data'!$C1149,'2021 Balance Sheet'!$B$7:$O$1335,'2021 Balance Sheet'!L$2, FALSE),0)</f>
        <v>5044956</v>
      </c>
      <c r="AL1149" s="199">
        <f>IFERROR(VLOOKUP('SAP Data'!$C1149,'2021 Balance Sheet'!$B$7:$O$1335,'2021 Balance Sheet'!M$2, FALSE),0)</f>
        <v>4566507</v>
      </c>
      <c r="AM1149" s="199">
        <f>IFERROR(VLOOKUP('SAP Data'!$C1149,'2021 Balance Sheet'!$B$7:$O$1335,'2021 Balance Sheet'!N$2, FALSE),0)</f>
        <v>2017253</v>
      </c>
      <c r="AN1149" s="199">
        <f>IFERROR(VLOOKUP('SAP Data'!$C1149,'2021 Balance Sheet'!$B$7:$O$1335,'2021 Balance Sheet'!O$2, FALSE),0)</f>
        <v>-1114851.19</v>
      </c>
      <c r="AO1149" s="198">
        <f t="shared" si="38"/>
        <v>0</v>
      </c>
    </row>
    <row r="1150" spans="1:41" ht="15.75" thickBot="1" x14ac:dyDescent="0.3">
      <c r="A1150" s="26" t="str">
        <f t="shared" si="39"/>
        <v>236022</v>
      </c>
      <c r="B1150" s="149" t="s">
        <v>3533</v>
      </c>
      <c r="C1150" s="153" t="s">
        <v>3534</v>
      </c>
      <c r="D1150" s="125"/>
      <c r="E1150" s="140"/>
      <c r="F1150" s="140"/>
      <c r="G1150" s="140"/>
      <c r="H1150" s="140"/>
      <c r="I1150" s="140"/>
      <c r="J1150" s="140"/>
      <c r="K1150" s="140"/>
      <c r="L1150" s="140"/>
      <c r="M1150" s="140"/>
      <c r="N1150" s="140"/>
      <c r="O1150" s="140"/>
      <c r="P1150" s="140"/>
      <c r="Q1150" s="199">
        <v>0</v>
      </c>
      <c r="R1150" s="199">
        <v>0</v>
      </c>
      <c r="S1150" s="199">
        <v>0</v>
      </c>
      <c r="T1150" s="199">
        <v>0</v>
      </c>
      <c r="U1150" s="199">
        <v>0</v>
      </c>
      <c r="V1150" s="199">
        <v>0</v>
      </c>
      <c r="W1150" s="199">
        <v>0</v>
      </c>
      <c r="X1150" s="199">
        <v>0</v>
      </c>
      <c r="Y1150" s="199">
        <v>0</v>
      </c>
      <c r="Z1150" s="199">
        <v>0</v>
      </c>
      <c r="AA1150" s="199">
        <v>0</v>
      </c>
      <c r="AB1150" s="199">
        <v>0</v>
      </c>
      <c r="AC1150" s="199">
        <f>IFERROR(VLOOKUP('SAP Data'!$C1150,'2021 Balance Sheet'!$B$7:$O$1335,'2021 Balance Sheet'!D$2, FALSE),0)</f>
        <v>0</v>
      </c>
      <c r="AD1150" s="199">
        <f>IFERROR(VLOOKUP('SAP Data'!$C1150,'2021 Balance Sheet'!$B$7:$O$1335,'2021 Balance Sheet'!E$2, FALSE),0)</f>
        <v>0</v>
      </c>
      <c r="AE1150" s="199">
        <f>IFERROR(VLOOKUP('SAP Data'!$C1150,'2021 Balance Sheet'!$B$7:$O$1335,'2021 Balance Sheet'!F$2, FALSE),0)</f>
        <v>0</v>
      </c>
      <c r="AF1150" s="199">
        <f>IFERROR(VLOOKUP('SAP Data'!$C1150,'2021 Balance Sheet'!$B$7:$O$1335,'2021 Balance Sheet'!G$2, FALSE),0)</f>
        <v>0</v>
      </c>
      <c r="AG1150" s="199">
        <f>IFERROR(VLOOKUP('SAP Data'!$C1150,'2021 Balance Sheet'!$B$7:$O$1335,'2021 Balance Sheet'!H$2, FALSE),0)</f>
        <v>0</v>
      </c>
      <c r="AH1150" s="199">
        <f>IFERROR(VLOOKUP('SAP Data'!$C1150,'2021 Balance Sheet'!$B$7:$O$1335,'2021 Balance Sheet'!I$2, FALSE),0)</f>
        <v>0</v>
      </c>
      <c r="AI1150" s="199">
        <f>IFERROR(VLOOKUP('SAP Data'!$C1150,'2021 Balance Sheet'!$B$7:$O$1335,'2021 Balance Sheet'!J$2, FALSE),0)</f>
        <v>0</v>
      </c>
      <c r="AJ1150" s="199">
        <f>IFERROR(VLOOKUP('SAP Data'!$C1150,'2021 Balance Sheet'!$B$7:$O$1335,'2021 Balance Sheet'!K$2, FALSE),0)</f>
        <v>0</v>
      </c>
      <c r="AK1150" s="199">
        <f>IFERROR(VLOOKUP('SAP Data'!$C1150,'2021 Balance Sheet'!$B$7:$O$1335,'2021 Balance Sheet'!L$2, FALSE),0)</f>
        <v>0</v>
      </c>
      <c r="AL1150" s="199">
        <f>IFERROR(VLOOKUP('SAP Data'!$C1150,'2021 Balance Sheet'!$B$7:$O$1335,'2021 Balance Sheet'!M$2, FALSE),0)</f>
        <v>0</v>
      </c>
      <c r="AM1150" s="199">
        <f>IFERROR(VLOOKUP('SAP Data'!$C1150,'2021 Balance Sheet'!$B$7:$O$1335,'2021 Balance Sheet'!N$2, FALSE),0)</f>
        <v>0</v>
      </c>
      <c r="AN1150" s="199">
        <f>IFERROR(VLOOKUP('SAP Data'!$C1150,'2021 Balance Sheet'!$B$7:$O$1335,'2021 Balance Sheet'!O$2, FALSE),0)</f>
        <v>0</v>
      </c>
      <c r="AO1150" s="198">
        <f t="shared" si="38"/>
        <v>0</v>
      </c>
    </row>
    <row r="1151" spans="1:41" ht="15.75" thickBot="1" x14ac:dyDescent="0.3">
      <c r="A1151" s="26" t="str">
        <f t="shared" si="39"/>
        <v>236023</v>
      </c>
      <c r="B1151" s="149" t="s">
        <v>3535</v>
      </c>
      <c r="C1151" s="153" t="s">
        <v>3536</v>
      </c>
      <c r="D1151" s="125"/>
      <c r="E1151" s="140"/>
      <c r="F1151" s="140"/>
      <c r="G1151" s="140"/>
      <c r="H1151" s="140"/>
      <c r="I1151" s="140"/>
      <c r="J1151" s="140"/>
      <c r="K1151" s="140"/>
      <c r="L1151" s="140"/>
      <c r="M1151" s="140"/>
      <c r="N1151" s="140"/>
      <c r="O1151" s="140"/>
      <c r="P1151" s="140"/>
      <c r="Q1151" s="199">
        <v>0</v>
      </c>
      <c r="R1151" s="199">
        <v>0</v>
      </c>
      <c r="S1151" s="199">
        <v>0</v>
      </c>
      <c r="T1151" s="199">
        <v>0</v>
      </c>
      <c r="U1151" s="199">
        <v>0</v>
      </c>
      <c r="V1151" s="199">
        <v>0</v>
      </c>
      <c r="W1151" s="199">
        <v>0</v>
      </c>
      <c r="X1151" s="199">
        <v>0</v>
      </c>
      <c r="Y1151" s="199">
        <v>0</v>
      </c>
      <c r="Z1151" s="199">
        <v>0</v>
      </c>
      <c r="AA1151" s="199">
        <v>0</v>
      </c>
      <c r="AB1151" s="199">
        <v>0</v>
      </c>
      <c r="AC1151" s="199">
        <f>IFERROR(VLOOKUP('SAP Data'!$C1151,'2021 Balance Sheet'!$B$7:$O$1335,'2021 Balance Sheet'!D$2, FALSE),0)</f>
        <v>0</v>
      </c>
      <c r="AD1151" s="199">
        <f>IFERROR(VLOOKUP('SAP Data'!$C1151,'2021 Balance Sheet'!$B$7:$O$1335,'2021 Balance Sheet'!E$2, FALSE),0)</f>
        <v>0</v>
      </c>
      <c r="AE1151" s="199">
        <f>IFERROR(VLOOKUP('SAP Data'!$C1151,'2021 Balance Sheet'!$B$7:$O$1335,'2021 Balance Sheet'!F$2, FALSE),0)</f>
        <v>0</v>
      </c>
      <c r="AF1151" s="199">
        <f>IFERROR(VLOOKUP('SAP Data'!$C1151,'2021 Balance Sheet'!$B$7:$O$1335,'2021 Balance Sheet'!G$2, FALSE),0)</f>
        <v>0</v>
      </c>
      <c r="AG1151" s="199">
        <f>IFERROR(VLOOKUP('SAP Data'!$C1151,'2021 Balance Sheet'!$B$7:$O$1335,'2021 Balance Sheet'!H$2, FALSE),0)</f>
        <v>0</v>
      </c>
      <c r="AH1151" s="199">
        <f>IFERROR(VLOOKUP('SAP Data'!$C1151,'2021 Balance Sheet'!$B$7:$O$1335,'2021 Balance Sheet'!I$2, FALSE),0)</f>
        <v>0</v>
      </c>
      <c r="AI1151" s="199">
        <f>IFERROR(VLOOKUP('SAP Data'!$C1151,'2021 Balance Sheet'!$B$7:$O$1335,'2021 Balance Sheet'!J$2, FALSE),0)</f>
        <v>0</v>
      </c>
      <c r="AJ1151" s="199">
        <f>IFERROR(VLOOKUP('SAP Data'!$C1151,'2021 Balance Sheet'!$B$7:$O$1335,'2021 Balance Sheet'!K$2, FALSE),0)</f>
        <v>0</v>
      </c>
      <c r="AK1151" s="199">
        <f>IFERROR(VLOOKUP('SAP Data'!$C1151,'2021 Balance Sheet'!$B$7:$O$1335,'2021 Balance Sheet'!L$2, FALSE),0)</f>
        <v>0</v>
      </c>
      <c r="AL1151" s="199">
        <f>IFERROR(VLOOKUP('SAP Data'!$C1151,'2021 Balance Sheet'!$B$7:$O$1335,'2021 Balance Sheet'!M$2, FALSE),0)</f>
        <v>0</v>
      </c>
      <c r="AM1151" s="199">
        <f>IFERROR(VLOOKUP('SAP Data'!$C1151,'2021 Balance Sheet'!$B$7:$O$1335,'2021 Balance Sheet'!N$2, FALSE),0)</f>
        <v>0</v>
      </c>
      <c r="AN1151" s="199">
        <f>IFERROR(VLOOKUP('SAP Data'!$C1151,'2021 Balance Sheet'!$B$7:$O$1335,'2021 Balance Sheet'!O$2, FALSE),0)</f>
        <v>0</v>
      </c>
      <c r="AO1151" s="198">
        <f t="shared" si="38"/>
        <v>0</v>
      </c>
    </row>
    <row r="1152" spans="1:41" ht="15.75" thickBot="1" x14ac:dyDescent="0.3">
      <c r="A1152" s="26" t="str">
        <f t="shared" si="39"/>
        <v>236024</v>
      </c>
      <c r="B1152" s="149" t="s">
        <v>3537</v>
      </c>
      <c r="C1152" s="153" t="s">
        <v>3538</v>
      </c>
      <c r="D1152" s="125"/>
      <c r="E1152" s="140"/>
      <c r="F1152" s="140"/>
      <c r="G1152" s="140"/>
      <c r="H1152" s="140"/>
      <c r="I1152" s="140"/>
      <c r="J1152" s="140"/>
      <c r="K1152" s="140"/>
      <c r="L1152" s="140"/>
      <c r="M1152" s="140"/>
      <c r="N1152" s="140"/>
      <c r="O1152" s="140"/>
      <c r="P1152" s="140"/>
      <c r="Q1152" s="199">
        <v>0</v>
      </c>
      <c r="R1152" s="199">
        <v>0</v>
      </c>
      <c r="S1152" s="199">
        <v>0</v>
      </c>
      <c r="T1152" s="199">
        <v>0</v>
      </c>
      <c r="U1152" s="199">
        <v>0</v>
      </c>
      <c r="V1152" s="199">
        <v>0</v>
      </c>
      <c r="W1152" s="199">
        <v>0</v>
      </c>
      <c r="X1152" s="199">
        <v>0</v>
      </c>
      <c r="Y1152" s="199">
        <v>0</v>
      </c>
      <c r="Z1152" s="199">
        <v>0</v>
      </c>
      <c r="AA1152" s="199">
        <v>0</v>
      </c>
      <c r="AB1152" s="199">
        <v>0</v>
      </c>
      <c r="AC1152" s="199">
        <f>IFERROR(VLOOKUP('SAP Data'!$C1152,'2021 Balance Sheet'!$B$7:$O$1335,'2021 Balance Sheet'!D$2, FALSE),0)</f>
        <v>0</v>
      </c>
      <c r="AD1152" s="199">
        <f>IFERROR(VLOOKUP('SAP Data'!$C1152,'2021 Balance Sheet'!$B$7:$O$1335,'2021 Balance Sheet'!E$2, FALSE),0)</f>
        <v>0</v>
      </c>
      <c r="AE1152" s="199">
        <f>IFERROR(VLOOKUP('SAP Data'!$C1152,'2021 Balance Sheet'!$B$7:$O$1335,'2021 Balance Sheet'!F$2, FALSE),0)</f>
        <v>0</v>
      </c>
      <c r="AF1152" s="199">
        <f>IFERROR(VLOOKUP('SAP Data'!$C1152,'2021 Balance Sheet'!$B$7:$O$1335,'2021 Balance Sheet'!G$2, FALSE),0)</f>
        <v>0</v>
      </c>
      <c r="AG1152" s="199">
        <f>IFERROR(VLOOKUP('SAP Data'!$C1152,'2021 Balance Sheet'!$B$7:$O$1335,'2021 Balance Sheet'!H$2, FALSE),0)</f>
        <v>0</v>
      </c>
      <c r="AH1152" s="199">
        <f>IFERROR(VLOOKUP('SAP Data'!$C1152,'2021 Balance Sheet'!$B$7:$O$1335,'2021 Balance Sheet'!I$2, FALSE),0)</f>
        <v>0</v>
      </c>
      <c r="AI1152" s="199">
        <f>IFERROR(VLOOKUP('SAP Data'!$C1152,'2021 Balance Sheet'!$B$7:$O$1335,'2021 Balance Sheet'!J$2, FALSE),0)</f>
        <v>0</v>
      </c>
      <c r="AJ1152" s="199">
        <f>IFERROR(VLOOKUP('SAP Data'!$C1152,'2021 Balance Sheet'!$B$7:$O$1335,'2021 Balance Sheet'!K$2, FALSE),0)</f>
        <v>0</v>
      </c>
      <c r="AK1152" s="199">
        <f>IFERROR(VLOOKUP('SAP Data'!$C1152,'2021 Balance Sheet'!$B$7:$O$1335,'2021 Balance Sheet'!L$2, FALSE),0)</f>
        <v>0</v>
      </c>
      <c r="AL1152" s="199">
        <f>IFERROR(VLOOKUP('SAP Data'!$C1152,'2021 Balance Sheet'!$B$7:$O$1335,'2021 Balance Sheet'!M$2, FALSE),0)</f>
        <v>0</v>
      </c>
      <c r="AM1152" s="199">
        <f>IFERROR(VLOOKUP('SAP Data'!$C1152,'2021 Balance Sheet'!$B$7:$O$1335,'2021 Balance Sheet'!N$2, FALSE),0)</f>
        <v>0</v>
      </c>
      <c r="AN1152" s="199">
        <f>IFERROR(VLOOKUP('SAP Data'!$C1152,'2021 Balance Sheet'!$B$7:$O$1335,'2021 Balance Sheet'!O$2, FALSE),0)</f>
        <v>0</v>
      </c>
      <c r="AO1152" s="198">
        <f t="shared" si="38"/>
        <v>0</v>
      </c>
    </row>
    <row r="1153" spans="1:75" ht="15.75" thickBot="1" x14ac:dyDescent="0.3">
      <c r="A1153" s="26" t="str">
        <f t="shared" si="39"/>
        <v>236025</v>
      </c>
      <c r="B1153" s="149" t="s">
        <v>3539</v>
      </c>
      <c r="C1153" s="153" t="s">
        <v>3540</v>
      </c>
      <c r="D1153" s="125"/>
      <c r="E1153" s="140"/>
      <c r="F1153" s="140"/>
      <c r="G1153" s="140"/>
      <c r="H1153" s="140"/>
      <c r="I1153" s="140"/>
      <c r="J1153" s="140"/>
      <c r="K1153" s="140"/>
      <c r="L1153" s="140"/>
      <c r="M1153" s="140"/>
      <c r="N1153" s="140"/>
      <c r="O1153" s="140"/>
      <c r="P1153" s="140"/>
      <c r="Q1153" s="199">
        <v>0</v>
      </c>
      <c r="R1153" s="199">
        <v>0</v>
      </c>
      <c r="S1153" s="199">
        <v>0</v>
      </c>
      <c r="T1153" s="199">
        <v>0</v>
      </c>
      <c r="U1153" s="199">
        <v>0</v>
      </c>
      <c r="V1153" s="199">
        <v>0</v>
      </c>
      <c r="W1153" s="199">
        <v>0</v>
      </c>
      <c r="X1153" s="199">
        <v>0</v>
      </c>
      <c r="Y1153" s="199">
        <v>0</v>
      </c>
      <c r="Z1153" s="199">
        <v>0</v>
      </c>
      <c r="AA1153" s="199">
        <v>0</v>
      </c>
      <c r="AB1153" s="199">
        <v>0</v>
      </c>
      <c r="AC1153" s="199">
        <f>IFERROR(VLOOKUP('SAP Data'!$C1153,'2021 Balance Sheet'!$B$7:$O$1335,'2021 Balance Sheet'!D$2, FALSE),0)</f>
        <v>0</v>
      </c>
      <c r="AD1153" s="199">
        <f>IFERROR(VLOOKUP('SAP Data'!$C1153,'2021 Balance Sheet'!$B$7:$O$1335,'2021 Balance Sheet'!E$2, FALSE),0)</f>
        <v>0</v>
      </c>
      <c r="AE1153" s="199">
        <f>IFERROR(VLOOKUP('SAP Data'!$C1153,'2021 Balance Sheet'!$B$7:$O$1335,'2021 Balance Sheet'!F$2, FALSE),0)</f>
        <v>0</v>
      </c>
      <c r="AF1153" s="199">
        <f>IFERROR(VLOOKUP('SAP Data'!$C1153,'2021 Balance Sheet'!$B$7:$O$1335,'2021 Balance Sheet'!G$2, FALSE),0)</f>
        <v>0</v>
      </c>
      <c r="AG1153" s="199">
        <f>IFERROR(VLOOKUP('SAP Data'!$C1153,'2021 Balance Sheet'!$B$7:$O$1335,'2021 Balance Sheet'!H$2, FALSE),0)</f>
        <v>0</v>
      </c>
      <c r="AH1153" s="199">
        <f>IFERROR(VLOOKUP('SAP Data'!$C1153,'2021 Balance Sheet'!$B$7:$O$1335,'2021 Balance Sheet'!I$2, FALSE),0)</f>
        <v>0</v>
      </c>
      <c r="AI1153" s="199">
        <f>IFERROR(VLOOKUP('SAP Data'!$C1153,'2021 Balance Sheet'!$B$7:$O$1335,'2021 Balance Sheet'!J$2, FALSE),0)</f>
        <v>0</v>
      </c>
      <c r="AJ1153" s="199">
        <f>IFERROR(VLOOKUP('SAP Data'!$C1153,'2021 Balance Sheet'!$B$7:$O$1335,'2021 Balance Sheet'!K$2, FALSE),0)</f>
        <v>0</v>
      </c>
      <c r="AK1153" s="199">
        <f>IFERROR(VLOOKUP('SAP Data'!$C1153,'2021 Balance Sheet'!$B$7:$O$1335,'2021 Balance Sheet'!L$2, FALSE),0)</f>
        <v>0</v>
      </c>
      <c r="AL1153" s="199">
        <f>IFERROR(VLOOKUP('SAP Data'!$C1153,'2021 Balance Sheet'!$B$7:$O$1335,'2021 Balance Sheet'!M$2, FALSE),0)</f>
        <v>0</v>
      </c>
      <c r="AM1153" s="199">
        <f>IFERROR(VLOOKUP('SAP Data'!$C1153,'2021 Balance Sheet'!$B$7:$O$1335,'2021 Balance Sheet'!N$2, FALSE),0)</f>
        <v>0</v>
      </c>
      <c r="AN1153" s="199">
        <f>IFERROR(VLOOKUP('SAP Data'!$C1153,'2021 Balance Sheet'!$B$7:$O$1335,'2021 Balance Sheet'!O$2, FALSE),0)</f>
        <v>0</v>
      </c>
      <c r="AO1153" s="198">
        <f t="shared" si="38"/>
        <v>0</v>
      </c>
    </row>
    <row r="1154" spans="1:75" ht="15.75" thickBot="1" x14ac:dyDescent="0.3">
      <c r="A1154" s="26" t="str">
        <f t="shared" si="39"/>
        <v>236026</v>
      </c>
      <c r="B1154" s="149" t="s">
        <v>3541</v>
      </c>
      <c r="C1154" s="153" t="s">
        <v>3542</v>
      </c>
      <c r="D1154" s="125"/>
      <c r="E1154" s="140"/>
      <c r="F1154" s="140"/>
      <c r="G1154" s="140"/>
      <c r="H1154" s="140"/>
      <c r="I1154" s="140"/>
      <c r="J1154" s="140"/>
      <c r="K1154" s="140"/>
      <c r="L1154" s="140"/>
      <c r="M1154" s="140"/>
      <c r="N1154" s="140"/>
      <c r="O1154" s="140"/>
      <c r="P1154" s="140"/>
      <c r="Q1154" s="199">
        <v>0</v>
      </c>
      <c r="R1154" s="199">
        <v>0</v>
      </c>
      <c r="S1154" s="199">
        <v>0</v>
      </c>
      <c r="T1154" s="199">
        <v>0</v>
      </c>
      <c r="U1154" s="199">
        <v>0</v>
      </c>
      <c r="V1154" s="199">
        <v>0</v>
      </c>
      <c r="W1154" s="199">
        <v>0</v>
      </c>
      <c r="X1154" s="199">
        <v>0</v>
      </c>
      <c r="Y1154" s="199">
        <v>0</v>
      </c>
      <c r="Z1154" s="199">
        <v>0</v>
      </c>
      <c r="AA1154" s="199">
        <v>0</v>
      </c>
      <c r="AB1154" s="199">
        <v>0</v>
      </c>
      <c r="AC1154" s="199">
        <f>IFERROR(VLOOKUP('SAP Data'!$C1154,'2021 Balance Sheet'!$B$7:$O$1335,'2021 Balance Sheet'!D$2, FALSE),0)</f>
        <v>0</v>
      </c>
      <c r="AD1154" s="199">
        <f>IFERROR(VLOOKUP('SAP Data'!$C1154,'2021 Balance Sheet'!$B$7:$O$1335,'2021 Balance Sheet'!E$2, FALSE),0)</f>
        <v>0</v>
      </c>
      <c r="AE1154" s="199">
        <f>IFERROR(VLOOKUP('SAP Data'!$C1154,'2021 Balance Sheet'!$B$7:$O$1335,'2021 Balance Sheet'!F$2, FALSE),0)</f>
        <v>0</v>
      </c>
      <c r="AF1154" s="199">
        <f>IFERROR(VLOOKUP('SAP Data'!$C1154,'2021 Balance Sheet'!$B$7:$O$1335,'2021 Balance Sheet'!G$2, FALSE),0)</f>
        <v>0</v>
      </c>
      <c r="AG1154" s="199">
        <f>IFERROR(VLOOKUP('SAP Data'!$C1154,'2021 Balance Sheet'!$B$7:$O$1335,'2021 Balance Sheet'!H$2, FALSE),0)</f>
        <v>0</v>
      </c>
      <c r="AH1154" s="199">
        <f>IFERROR(VLOOKUP('SAP Data'!$C1154,'2021 Balance Sheet'!$B$7:$O$1335,'2021 Balance Sheet'!I$2, FALSE),0)</f>
        <v>0</v>
      </c>
      <c r="AI1154" s="199">
        <f>IFERROR(VLOOKUP('SAP Data'!$C1154,'2021 Balance Sheet'!$B$7:$O$1335,'2021 Balance Sheet'!J$2, FALSE),0)</f>
        <v>0</v>
      </c>
      <c r="AJ1154" s="199">
        <f>IFERROR(VLOOKUP('SAP Data'!$C1154,'2021 Balance Sheet'!$B$7:$O$1335,'2021 Balance Sheet'!K$2, FALSE),0)</f>
        <v>0</v>
      </c>
      <c r="AK1154" s="199">
        <f>IFERROR(VLOOKUP('SAP Data'!$C1154,'2021 Balance Sheet'!$B$7:$O$1335,'2021 Balance Sheet'!L$2, FALSE),0)</f>
        <v>0</v>
      </c>
      <c r="AL1154" s="199">
        <f>IFERROR(VLOOKUP('SAP Data'!$C1154,'2021 Balance Sheet'!$B$7:$O$1335,'2021 Balance Sheet'!M$2, FALSE),0)</f>
        <v>0</v>
      </c>
      <c r="AM1154" s="199">
        <f>IFERROR(VLOOKUP('SAP Data'!$C1154,'2021 Balance Sheet'!$B$7:$O$1335,'2021 Balance Sheet'!N$2, FALSE),0)</f>
        <v>0</v>
      </c>
      <c r="AN1154" s="199">
        <f>IFERROR(VLOOKUP('SAP Data'!$C1154,'2021 Balance Sheet'!$B$7:$O$1335,'2021 Balance Sheet'!O$2, FALSE),0)</f>
        <v>0</v>
      </c>
      <c r="AO1154" s="198">
        <f t="shared" si="38"/>
        <v>0</v>
      </c>
    </row>
    <row r="1155" spans="1:75" ht="15.75" thickBot="1" x14ac:dyDescent="0.3">
      <c r="A1155" s="26" t="str">
        <f t="shared" si="39"/>
        <v>236027</v>
      </c>
      <c r="B1155" s="149" t="s">
        <v>2194</v>
      </c>
      <c r="C1155" s="153" t="s">
        <v>2195</v>
      </c>
      <c r="D1155" s="125" t="s">
        <v>4</v>
      </c>
      <c r="E1155" s="139">
        <v>0</v>
      </c>
      <c r="F1155" s="139">
        <v>0</v>
      </c>
      <c r="G1155" s="139">
        <v>0</v>
      </c>
      <c r="H1155" s="139">
        <v>0</v>
      </c>
      <c r="I1155" s="139">
        <v>0</v>
      </c>
      <c r="J1155" s="139">
        <v>0</v>
      </c>
      <c r="K1155" s="139">
        <v>0</v>
      </c>
      <c r="L1155" s="139">
        <v>0</v>
      </c>
      <c r="M1155" s="139">
        <v>0</v>
      </c>
      <c r="N1155" s="139">
        <v>0</v>
      </c>
      <c r="O1155" s="139">
        <v>0</v>
      </c>
      <c r="P1155" s="139">
        <v>0</v>
      </c>
      <c r="Q1155" s="199">
        <v>0</v>
      </c>
      <c r="R1155" s="199">
        <v>0</v>
      </c>
      <c r="S1155" s="199">
        <v>0</v>
      </c>
      <c r="T1155" s="199">
        <v>0</v>
      </c>
      <c r="U1155" s="199">
        <v>0</v>
      </c>
      <c r="V1155" s="199">
        <v>0</v>
      </c>
      <c r="W1155" s="199">
        <v>0</v>
      </c>
      <c r="X1155" s="199">
        <v>0</v>
      </c>
      <c r="Y1155" s="199">
        <v>0</v>
      </c>
      <c r="Z1155" s="199">
        <v>0</v>
      </c>
      <c r="AA1155" s="199">
        <v>0</v>
      </c>
      <c r="AB1155" s="199">
        <v>0</v>
      </c>
      <c r="AC1155" s="199">
        <f>IFERROR(VLOOKUP('SAP Data'!$C1155,'2021 Balance Sheet'!$B$7:$O$1335,'2021 Balance Sheet'!D$2, FALSE),0)</f>
        <v>0</v>
      </c>
      <c r="AD1155" s="199">
        <f>IFERROR(VLOOKUP('SAP Data'!$C1155,'2021 Balance Sheet'!$B$7:$O$1335,'2021 Balance Sheet'!E$2, FALSE),0)</f>
        <v>0</v>
      </c>
      <c r="AE1155" s="199">
        <f>IFERROR(VLOOKUP('SAP Data'!$C1155,'2021 Balance Sheet'!$B$7:$O$1335,'2021 Balance Sheet'!F$2, FALSE),0)</f>
        <v>0</v>
      </c>
      <c r="AF1155" s="199">
        <f>IFERROR(VLOOKUP('SAP Data'!$C1155,'2021 Balance Sheet'!$B$7:$O$1335,'2021 Balance Sheet'!G$2, FALSE),0)</f>
        <v>0</v>
      </c>
      <c r="AG1155" s="199">
        <f>IFERROR(VLOOKUP('SAP Data'!$C1155,'2021 Balance Sheet'!$B$7:$O$1335,'2021 Balance Sheet'!H$2, FALSE),0)</f>
        <v>0</v>
      </c>
      <c r="AH1155" s="199">
        <f>IFERROR(VLOOKUP('SAP Data'!$C1155,'2021 Balance Sheet'!$B$7:$O$1335,'2021 Balance Sheet'!I$2, FALSE),0)</f>
        <v>0</v>
      </c>
      <c r="AI1155" s="199">
        <f>IFERROR(VLOOKUP('SAP Data'!$C1155,'2021 Balance Sheet'!$B$7:$O$1335,'2021 Balance Sheet'!J$2, FALSE),0)</f>
        <v>0</v>
      </c>
      <c r="AJ1155" s="199">
        <f>IFERROR(VLOOKUP('SAP Data'!$C1155,'2021 Balance Sheet'!$B$7:$O$1335,'2021 Balance Sheet'!K$2, FALSE),0)</f>
        <v>0</v>
      </c>
      <c r="AK1155" s="199">
        <f>IFERROR(VLOOKUP('SAP Data'!$C1155,'2021 Balance Sheet'!$B$7:$O$1335,'2021 Balance Sheet'!L$2, FALSE),0)</f>
        <v>0</v>
      </c>
      <c r="AL1155" s="199">
        <f>IFERROR(VLOOKUP('SAP Data'!$C1155,'2021 Balance Sheet'!$B$7:$O$1335,'2021 Balance Sheet'!M$2, FALSE),0)</f>
        <v>0</v>
      </c>
      <c r="AM1155" s="199">
        <f>IFERROR(VLOOKUP('SAP Data'!$C1155,'2021 Balance Sheet'!$B$7:$O$1335,'2021 Balance Sheet'!N$2, FALSE),0)</f>
        <v>0</v>
      </c>
      <c r="AN1155" s="199">
        <f>IFERROR(VLOOKUP('SAP Data'!$C1155,'2021 Balance Sheet'!$B$7:$O$1335,'2021 Balance Sheet'!O$2, FALSE),0)</f>
        <v>0</v>
      </c>
      <c r="AO1155" s="198">
        <f t="shared" si="38"/>
        <v>0</v>
      </c>
    </row>
    <row r="1156" spans="1:75" ht="15.75" thickBot="1" x14ac:dyDescent="0.3">
      <c r="A1156" s="26" t="str">
        <f t="shared" si="39"/>
        <v>236028</v>
      </c>
      <c r="B1156" s="149" t="s">
        <v>2196</v>
      </c>
      <c r="C1156" s="153" t="s">
        <v>2197</v>
      </c>
      <c r="D1156" s="125" t="s">
        <v>4</v>
      </c>
      <c r="E1156" s="140">
        <v>0</v>
      </c>
      <c r="F1156" s="140">
        <v>0</v>
      </c>
      <c r="G1156" s="140">
        <v>0</v>
      </c>
      <c r="H1156" s="140">
        <v>-2357385.19</v>
      </c>
      <c r="I1156" s="140">
        <v>-2357385.19</v>
      </c>
      <c r="J1156" s="140">
        <v>-2357385.19</v>
      </c>
      <c r="K1156" s="140">
        <v>-2357385.19</v>
      </c>
      <c r="L1156" s="140">
        <v>-2357385.19</v>
      </c>
      <c r="M1156" s="140">
        <v>-2357385.19</v>
      </c>
      <c r="N1156" s="140">
        <v>-2357385.19</v>
      </c>
      <c r="O1156" s="140">
        <v>-2357385.19</v>
      </c>
      <c r="P1156" s="140">
        <v>-2425982.19</v>
      </c>
      <c r="Q1156" s="199">
        <v>-2425982.19</v>
      </c>
      <c r="R1156" s="199">
        <v>-2425982.19</v>
      </c>
      <c r="S1156" s="199">
        <v>-2425982.19</v>
      </c>
      <c r="T1156" s="199">
        <v>-2425982.19</v>
      </c>
      <c r="U1156" s="199">
        <v>-2425982.19</v>
      </c>
      <c r="V1156" s="199">
        <v>0</v>
      </c>
      <c r="W1156" s="199">
        <v>0</v>
      </c>
      <c r="X1156" s="199">
        <v>0</v>
      </c>
      <c r="Y1156" s="199">
        <v>0</v>
      </c>
      <c r="Z1156" s="199">
        <v>0</v>
      </c>
      <c r="AA1156" s="199">
        <v>0</v>
      </c>
      <c r="AB1156" s="199">
        <v>0</v>
      </c>
      <c r="AC1156" s="199">
        <f>IFERROR(VLOOKUP('SAP Data'!$C1156,'2021 Balance Sheet'!$B$7:$O$1335,'2021 Balance Sheet'!D$2, FALSE),0)</f>
        <v>0</v>
      </c>
      <c r="AD1156" s="199">
        <f>IFERROR(VLOOKUP('SAP Data'!$C1156,'2021 Balance Sheet'!$B$7:$O$1335,'2021 Balance Sheet'!E$2, FALSE),0)</f>
        <v>0</v>
      </c>
      <c r="AE1156" s="199">
        <f>IFERROR(VLOOKUP('SAP Data'!$C1156,'2021 Balance Sheet'!$B$7:$O$1335,'2021 Balance Sheet'!F$2, FALSE),0)</f>
        <v>0</v>
      </c>
      <c r="AF1156" s="199">
        <f>IFERROR(VLOOKUP('SAP Data'!$C1156,'2021 Balance Sheet'!$B$7:$O$1335,'2021 Balance Sheet'!G$2, FALSE),0)</f>
        <v>0</v>
      </c>
      <c r="AG1156" s="199">
        <f>IFERROR(VLOOKUP('SAP Data'!$C1156,'2021 Balance Sheet'!$B$7:$O$1335,'2021 Balance Sheet'!H$2, FALSE),0)</f>
        <v>0</v>
      </c>
      <c r="AH1156" s="199">
        <f>IFERROR(VLOOKUP('SAP Data'!$C1156,'2021 Balance Sheet'!$B$7:$O$1335,'2021 Balance Sheet'!I$2, FALSE),0)</f>
        <v>0</v>
      </c>
      <c r="AI1156" s="199">
        <f>IFERROR(VLOOKUP('SAP Data'!$C1156,'2021 Balance Sheet'!$B$7:$O$1335,'2021 Balance Sheet'!J$2, FALSE),0)</f>
        <v>0</v>
      </c>
      <c r="AJ1156" s="199">
        <f>IFERROR(VLOOKUP('SAP Data'!$C1156,'2021 Balance Sheet'!$B$7:$O$1335,'2021 Balance Sheet'!K$2, FALSE),0)</f>
        <v>0</v>
      </c>
      <c r="AK1156" s="199">
        <f>IFERROR(VLOOKUP('SAP Data'!$C1156,'2021 Balance Sheet'!$B$7:$O$1335,'2021 Balance Sheet'!L$2, FALSE),0)</f>
        <v>0</v>
      </c>
      <c r="AL1156" s="199">
        <f>IFERROR(VLOOKUP('SAP Data'!$C1156,'2021 Balance Sheet'!$B$7:$O$1335,'2021 Balance Sheet'!M$2, FALSE),0)</f>
        <v>0</v>
      </c>
      <c r="AM1156" s="199">
        <f>IFERROR(VLOOKUP('SAP Data'!$C1156,'2021 Balance Sheet'!$B$7:$O$1335,'2021 Balance Sheet'!N$2, FALSE),0)</f>
        <v>0</v>
      </c>
      <c r="AN1156" s="199">
        <f>IFERROR(VLOOKUP('SAP Data'!$C1156,'2021 Balance Sheet'!$B$7:$O$1335,'2021 Balance Sheet'!O$2, FALSE),0)</f>
        <v>0</v>
      </c>
      <c r="AO1156" s="198">
        <f t="shared" si="38"/>
        <v>0</v>
      </c>
    </row>
    <row r="1157" spans="1:75" ht="15.75" thickBot="1" x14ac:dyDescent="0.3">
      <c r="A1157" s="26" t="str">
        <f t="shared" si="39"/>
        <v>236029</v>
      </c>
      <c r="B1157" s="149" t="s">
        <v>2793</v>
      </c>
      <c r="C1157" s="153" t="s">
        <v>2794</v>
      </c>
      <c r="D1157" s="125" t="s">
        <v>4</v>
      </c>
      <c r="E1157" s="139">
        <v>0</v>
      </c>
      <c r="F1157" s="139">
        <v>0</v>
      </c>
      <c r="G1157" s="139">
        <v>2769379</v>
      </c>
      <c r="H1157" s="139">
        <v>-1893838</v>
      </c>
      <c r="I1157" s="139">
        <v>-11062392</v>
      </c>
      <c r="J1157" s="139">
        <v>-9536819</v>
      </c>
      <c r="K1157" s="139">
        <v>-6258402</v>
      </c>
      <c r="L1157" s="139">
        <v>-3068196</v>
      </c>
      <c r="M1157" s="139">
        <v>-1148083</v>
      </c>
      <c r="N1157" s="139">
        <v>-179459</v>
      </c>
      <c r="O1157" s="139">
        <v>-3150745</v>
      </c>
      <c r="P1157" s="139">
        <v>-6092549</v>
      </c>
      <c r="Q1157" s="199">
        <v>-6161616</v>
      </c>
      <c r="R1157" s="199">
        <v>-6229261</v>
      </c>
      <c r="S1157" s="199">
        <v>-6314433</v>
      </c>
      <c r="T1157" s="199">
        <v>-6390661</v>
      </c>
      <c r="U1157" s="199">
        <v>-6466840</v>
      </c>
      <c r="V1157" s="199">
        <v>-951597.19</v>
      </c>
      <c r="W1157" s="199">
        <v>-1049500.19</v>
      </c>
      <c r="X1157" s="199">
        <v>-1153649.19</v>
      </c>
      <c r="Y1157" s="199">
        <v>-1387313.19</v>
      </c>
      <c r="Z1157" s="199">
        <v>-1387313.19</v>
      </c>
      <c r="AA1157" s="199">
        <v>-1387313.19</v>
      </c>
      <c r="AB1157" s="199">
        <v>-1202581.19</v>
      </c>
      <c r="AC1157" s="199">
        <f>IFERROR(VLOOKUP('SAP Data'!$C1157,'2021 Balance Sheet'!$B$7:$O$1335,'2021 Balance Sheet'!D$2, FALSE),0)</f>
        <v>1160849</v>
      </c>
      <c r="AD1157" s="199">
        <f>IFERROR(VLOOKUP('SAP Data'!$C1157,'2021 Balance Sheet'!$B$7:$O$1335,'2021 Balance Sheet'!E$2, FALSE),0)</f>
        <v>1160849</v>
      </c>
      <c r="AE1157" s="199">
        <f>IFERROR(VLOOKUP('SAP Data'!$C1157,'2021 Balance Sheet'!$B$7:$O$1335,'2021 Balance Sheet'!F$2, FALSE),0)</f>
        <v>1160849</v>
      </c>
      <c r="AF1157" s="199">
        <f>IFERROR(VLOOKUP('SAP Data'!$C1157,'2021 Balance Sheet'!$B$7:$O$1335,'2021 Balance Sheet'!G$2, FALSE),0)</f>
        <v>1160849</v>
      </c>
      <c r="AG1157" s="199">
        <f>IFERROR(VLOOKUP('SAP Data'!$C1157,'2021 Balance Sheet'!$B$7:$O$1335,'2021 Balance Sheet'!H$2, FALSE),0)</f>
        <v>1160849</v>
      </c>
      <c r="AH1157" s="199">
        <f>IFERROR(VLOOKUP('SAP Data'!$C1157,'2021 Balance Sheet'!$B$7:$O$1335,'2021 Balance Sheet'!I$2, FALSE),0)</f>
        <v>1160849</v>
      </c>
      <c r="AI1157" s="199">
        <f>IFERROR(VLOOKUP('SAP Data'!$C1157,'2021 Balance Sheet'!$B$7:$O$1335,'2021 Balance Sheet'!J$2, FALSE),0)</f>
        <v>1160849</v>
      </c>
      <c r="AJ1157" s="199">
        <f>IFERROR(VLOOKUP('SAP Data'!$C1157,'2021 Balance Sheet'!$B$7:$O$1335,'2021 Balance Sheet'!K$2, FALSE),0)</f>
        <v>1160849</v>
      </c>
      <c r="AK1157" s="199">
        <f>IFERROR(VLOOKUP('SAP Data'!$C1157,'2021 Balance Sheet'!$B$7:$O$1335,'2021 Balance Sheet'!L$2, FALSE),0)</f>
        <v>1160849</v>
      </c>
      <c r="AL1157" s="199">
        <f>IFERROR(VLOOKUP('SAP Data'!$C1157,'2021 Balance Sheet'!$B$7:$O$1335,'2021 Balance Sheet'!M$2, FALSE),0)</f>
        <v>1160849</v>
      </c>
      <c r="AM1157" s="199">
        <f>IFERROR(VLOOKUP('SAP Data'!$C1157,'2021 Balance Sheet'!$B$7:$O$1335,'2021 Balance Sheet'!N$2, FALSE),0)</f>
        <v>1160849</v>
      </c>
      <c r="AN1157" s="199">
        <f>IFERROR(VLOOKUP('SAP Data'!$C1157,'2021 Balance Sheet'!$B$7:$O$1335,'2021 Balance Sheet'!O$2, FALSE),0)</f>
        <v>0</v>
      </c>
      <c r="AO1157" s="198">
        <f t="shared" si="38"/>
        <v>-1202581.19</v>
      </c>
    </row>
    <row r="1158" spans="1:75" ht="15.75" thickBot="1" x14ac:dyDescent="0.3">
      <c r="A1158" s="26" t="str">
        <f t="shared" si="39"/>
        <v>236030</v>
      </c>
      <c r="B1158" s="149" t="s">
        <v>3543</v>
      </c>
      <c r="C1158" s="153" t="s">
        <v>3544</v>
      </c>
      <c r="D1158" s="125"/>
      <c r="E1158" s="139"/>
      <c r="F1158" s="139"/>
      <c r="G1158" s="139"/>
      <c r="H1158" s="139"/>
      <c r="I1158" s="139"/>
      <c r="J1158" s="139"/>
      <c r="K1158" s="139"/>
      <c r="L1158" s="139"/>
      <c r="M1158" s="139"/>
      <c r="N1158" s="139"/>
      <c r="O1158" s="139"/>
      <c r="P1158" s="139"/>
      <c r="Q1158" s="199">
        <v>-1182017</v>
      </c>
      <c r="R1158" s="199">
        <v>-2147873</v>
      </c>
      <c r="S1158" s="199">
        <v>-4244996</v>
      </c>
      <c r="T1158" s="199">
        <v>-4514640</v>
      </c>
      <c r="U1158" s="199">
        <v>-4253462</v>
      </c>
      <c r="V1158" s="199">
        <v>-3960154</v>
      </c>
      <c r="W1158" s="199">
        <v>-3088643</v>
      </c>
      <c r="X1158" s="199">
        <v>-2368578</v>
      </c>
      <c r="Y1158" s="199">
        <v>-1796410</v>
      </c>
      <c r="Z1158" s="199">
        <v>-1806614</v>
      </c>
      <c r="AA1158" s="199">
        <v>-3361343</v>
      </c>
      <c r="AB1158" s="199">
        <v>-4066275</v>
      </c>
      <c r="AC1158" s="199">
        <f>IFERROR(VLOOKUP('SAP Data'!$C1158,'2021 Balance Sheet'!$B$7:$O$1335,'2021 Balance Sheet'!D$2, FALSE),0)</f>
        <v>-4639785</v>
      </c>
      <c r="AD1158" s="199">
        <f>IFERROR(VLOOKUP('SAP Data'!$C1158,'2021 Balance Sheet'!$B$7:$O$1335,'2021 Balance Sheet'!E$2, FALSE),0)</f>
        <v>-6038867</v>
      </c>
      <c r="AE1158" s="199">
        <f>IFERROR(VLOOKUP('SAP Data'!$C1158,'2021 Balance Sheet'!$B$7:$O$1335,'2021 Balance Sheet'!F$2, FALSE),0)</f>
        <v>-6923034</v>
      </c>
      <c r="AF1158" s="199">
        <f>IFERROR(VLOOKUP('SAP Data'!$C1158,'2021 Balance Sheet'!$B$7:$O$1335,'2021 Balance Sheet'!G$2, FALSE),0)</f>
        <v>-7251688</v>
      </c>
      <c r="AG1158" s="199">
        <f>IFERROR(VLOOKUP('SAP Data'!$C1158,'2021 Balance Sheet'!$B$7:$O$1335,'2021 Balance Sheet'!H$2, FALSE),0)</f>
        <v>-7251688</v>
      </c>
      <c r="AH1158" s="199">
        <f>IFERROR(VLOOKUP('SAP Data'!$C1158,'2021 Balance Sheet'!$B$7:$O$1335,'2021 Balance Sheet'!I$2, FALSE),0)</f>
        <v>-7251688</v>
      </c>
      <c r="AI1158" s="199">
        <f>IFERROR(VLOOKUP('SAP Data'!$C1158,'2021 Balance Sheet'!$B$7:$O$1335,'2021 Balance Sheet'!J$2, FALSE),0)</f>
        <v>-7251688</v>
      </c>
      <c r="AJ1158" s="199">
        <f>IFERROR(VLOOKUP('SAP Data'!$C1158,'2021 Balance Sheet'!$B$7:$O$1335,'2021 Balance Sheet'!K$2, FALSE),0)</f>
        <v>-7251688</v>
      </c>
      <c r="AK1158" s="199">
        <f>IFERROR(VLOOKUP('SAP Data'!$C1158,'2021 Balance Sheet'!$B$7:$O$1335,'2021 Balance Sheet'!L$2, FALSE),0)</f>
        <v>-7251688</v>
      </c>
      <c r="AL1158" s="199">
        <f>IFERROR(VLOOKUP('SAP Data'!$C1158,'2021 Balance Sheet'!$B$7:$O$1335,'2021 Balance Sheet'!M$2, FALSE),0)</f>
        <v>-7251688</v>
      </c>
      <c r="AM1158" s="199">
        <f>IFERROR(VLOOKUP('SAP Data'!$C1158,'2021 Balance Sheet'!$B$7:$O$1335,'2021 Balance Sheet'!N$2, FALSE),0)</f>
        <v>-7251688</v>
      </c>
      <c r="AN1158" s="199">
        <f>IFERROR(VLOOKUP('SAP Data'!$C1158,'2021 Balance Sheet'!$B$7:$O$1335,'2021 Balance Sheet'!O$2, FALSE),0)</f>
        <v>0</v>
      </c>
      <c r="AO1158" s="198">
        <f t="shared" si="38"/>
        <v>-4066275</v>
      </c>
    </row>
    <row r="1159" spans="1:75" ht="15.75" thickBot="1" x14ac:dyDescent="0.3">
      <c r="A1159" s="26" t="str">
        <f t="shared" si="39"/>
        <v>236031</v>
      </c>
      <c r="B1159" s="359" t="s">
        <v>3545</v>
      </c>
      <c r="C1159" s="360" t="s">
        <v>3546</v>
      </c>
      <c r="D1159" s="125"/>
      <c r="E1159" s="139"/>
      <c r="F1159" s="139"/>
      <c r="G1159" s="139"/>
      <c r="H1159" s="139"/>
      <c r="I1159" s="139"/>
      <c r="J1159" s="139"/>
      <c r="K1159" s="139"/>
      <c r="L1159" s="139"/>
      <c r="M1159" s="139"/>
      <c r="N1159" s="139"/>
      <c r="O1159" s="139"/>
      <c r="P1159" s="139"/>
      <c r="Q1159" s="199">
        <v>0</v>
      </c>
      <c r="R1159" s="199">
        <v>0</v>
      </c>
      <c r="S1159" s="199">
        <v>0</v>
      </c>
      <c r="T1159" s="199">
        <v>0</v>
      </c>
      <c r="U1159" s="199">
        <v>0</v>
      </c>
      <c r="V1159" s="199">
        <v>0</v>
      </c>
      <c r="W1159" s="199">
        <v>0</v>
      </c>
      <c r="X1159" s="199">
        <v>0</v>
      </c>
      <c r="Y1159" s="199">
        <v>0</v>
      </c>
      <c r="Z1159" s="199">
        <v>0</v>
      </c>
      <c r="AA1159" s="199">
        <v>0</v>
      </c>
      <c r="AB1159" s="199">
        <v>0</v>
      </c>
      <c r="AC1159" s="199">
        <f>IFERROR(VLOOKUP('SAP Data'!$C1159,'2021 Balance Sheet'!$B$7:$O$1335,'2021 Balance Sheet'!D$2, FALSE),0)</f>
        <v>-24234</v>
      </c>
      <c r="AD1159" s="199">
        <f>IFERROR(VLOOKUP('SAP Data'!$C1159,'2021 Balance Sheet'!$B$7:$O$1335,'2021 Balance Sheet'!E$2, FALSE),0)</f>
        <v>600915</v>
      </c>
      <c r="AE1159" s="199">
        <f>IFERROR(VLOOKUP('SAP Data'!$C1159,'2021 Balance Sheet'!$B$7:$O$1335,'2021 Balance Sheet'!F$2, FALSE),0)</f>
        <v>698396</v>
      </c>
      <c r="AF1159" s="199">
        <f>IFERROR(VLOOKUP('SAP Data'!$C1159,'2021 Balance Sheet'!$B$7:$O$1335,'2021 Balance Sheet'!G$2, FALSE),0)</f>
        <v>1451150</v>
      </c>
      <c r="AG1159" s="199">
        <f>IFERROR(VLOOKUP('SAP Data'!$C1159,'2021 Balance Sheet'!$B$7:$O$1335,'2021 Balance Sheet'!H$2, FALSE),0)</f>
        <v>691174</v>
      </c>
      <c r="AH1159" s="199">
        <f>IFERROR(VLOOKUP('SAP Data'!$C1159,'2021 Balance Sheet'!$B$7:$O$1335,'2021 Balance Sheet'!I$2, FALSE),0)</f>
        <v>-140622</v>
      </c>
      <c r="AI1159" s="199">
        <f>IFERROR(VLOOKUP('SAP Data'!$C1159,'2021 Balance Sheet'!$B$7:$O$1335,'2021 Balance Sheet'!J$2, FALSE),0)</f>
        <v>99953</v>
      </c>
      <c r="AJ1159" s="199">
        <f>IFERROR(VLOOKUP('SAP Data'!$C1159,'2021 Balance Sheet'!$B$7:$O$1335,'2021 Balance Sheet'!K$2, FALSE),0)</f>
        <v>298912</v>
      </c>
      <c r="AK1159" s="199">
        <f>IFERROR(VLOOKUP('SAP Data'!$C1159,'2021 Balance Sheet'!$B$7:$O$1335,'2021 Balance Sheet'!L$2, FALSE),0)</f>
        <v>1070122</v>
      </c>
      <c r="AL1159" s="199">
        <f>IFERROR(VLOOKUP('SAP Data'!$C1159,'2021 Balance Sheet'!$B$7:$O$1335,'2021 Balance Sheet'!M$2, FALSE),0)</f>
        <v>895003</v>
      </c>
      <c r="AM1159" s="199">
        <f>IFERROR(VLOOKUP('SAP Data'!$C1159,'2021 Balance Sheet'!$B$7:$O$1335,'2021 Balance Sheet'!N$2, FALSE),0)</f>
        <v>197420</v>
      </c>
      <c r="AN1159" s="199">
        <f>IFERROR(VLOOKUP('SAP Data'!$C1159,'2021 Balance Sheet'!$B$7:$O$1335,'2021 Balance Sheet'!O$2, FALSE),0)</f>
        <v>11714</v>
      </c>
      <c r="AO1159" s="198">
        <f t="shared" si="38"/>
        <v>0</v>
      </c>
    </row>
    <row r="1160" spans="1:75" ht="15.75" thickBot="1" x14ac:dyDescent="0.3">
      <c r="A1160" s="26" t="str">
        <f t="shared" si="39"/>
        <v>236032</v>
      </c>
      <c r="B1160" s="149" t="s">
        <v>3547</v>
      </c>
      <c r="C1160" s="153" t="s">
        <v>3548</v>
      </c>
      <c r="D1160" s="125"/>
      <c r="E1160" s="139"/>
      <c r="F1160" s="139"/>
      <c r="G1160" s="139"/>
      <c r="H1160" s="139"/>
      <c r="I1160" s="139"/>
      <c r="J1160" s="139"/>
      <c r="K1160" s="139"/>
      <c r="L1160" s="139"/>
      <c r="M1160" s="139"/>
      <c r="N1160" s="139"/>
      <c r="O1160" s="139"/>
      <c r="P1160" s="139"/>
      <c r="Q1160" s="199">
        <v>0</v>
      </c>
      <c r="R1160" s="199">
        <v>0</v>
      </c>
      <c r="S1160" s="199">
        <v>0</v>
      </c>
      <c r="T1160" s="199">
        <v>0</v>
      </c>
      <c r="U1160" s="199">
        <v>0</v>
      </c>
      <c r="V1160" s="199">
        <v>0</v>
      </c>
      <c r="W1160" s="199">
        <v>0</v>
      </c>
      <c r="X1160" s="199">
        <v>0</v>
      </c>
      <c r="Y1160" s="199">
        <v>0</v>
      </c>
      <c r="Z1160" s="199">
        <v>0</v>
      </c>
      <c r="AA1160" s="199">
        <v>0</v>
      </c>
      <c r="AB1160" s="199">
        <v>0</v>
      </c>
      <c r="AC1160" s="199">
        <f>IFERROR(VLOOKUP('SAP Data'!$C1160,'2021 Balance Sheet'!$B$7:$O$1335,'2021 Balance Sheet'!D$2, FALSE),0)</f>
        <v>0</v>
      </c>
      <c r="AD1160" s="199">
        <f>IFERROR(VLOOKUP('SAP Data'!$C1160,'2021 Balance Sheet'!$B$7:$O$1335,'2021 Balance Sheet'!E$2, FALSE),0)</f>
        <v>0</v>
      </c>
      <c r="AE1160" s="199">
        <f>IFERROR(VLOOKUP('SAP Data'!$C1160,'2021 Balance Sheet'!$B$7:$O$1335,'2021 Balance Sheet'!F$2, FALSE),0)</f>
        <v>0</v>
      </c>
      <c r="AF1160" s="199">
        <f>IFERROR(VLOOKUP('SAP Data'!$C1160,'2021 Balance Sheet'!$B$7:$O$1335,'2021 Balance Sheet'!G$2, FALSE),0)</f>
        <v>0</v>
      </c>
      <c r="AG1160" s="199">
        <f>IFERROR(VLOOKUP('SAP Data'!$C1160,'2021 Balance Sheet'!$B$7:$O$1335,'2021 Balance Sheet'!H$2, FALSE),0)</f>
        <v>0</v>
      </c>
      <c r="AH1160" s="199">
        <f>IFERROR(VLOOKUP('SAP Data'!$C1160,'2021 Balance Sheet'!$B$7:$O$1335,'2021 Balance Sheet'!I$2, FALSE),0)</f>
        <v>0</v>
      </c>
      <c r="AI1160" s="199">
        <f>IFERROR(VLOOKUP('SAP Data'!$C1160,'2021 Balance Sheet'!$B$7:$O$1335,'2021 Balance Sheet'!J$2, FALSE),0)</f>
        <v>0</v>
      </c>
      <c r="AJ1160" s="199">
        <f>IFERROR(VLOOKUP('SAP Data'!$C1160,'2021 Balance Sheet'!$B$7:$O$1335,'2021 Balance Sheet'!K$2, FALSE),0)</f>
        <v>0</v>
      </c>
      <c r="AK1160" s="199">
        <f>IFERROR(VLOOKUP('SAP Data'!$C1160,'2021 Balance Sheet'!$B$7:$O$1335,'2021 Balance Sheet'!L$2, FALSE),0)</f>
        <v>0</v>
      </c>
      <c r="AL1160" s="199">
        <f>IFERROR(VLOOKUP('SAP Data'!$C1160,'2021 Balance Sheet'!$B$7:$O$1335,'2021 Balance Sheet'!M$2, FALSE),0)</f>
        <v>0</v>
      </c>
      <c r="AM1160" s="199">
        <f>IFERROR(VLOOKUP('SAP Data'!$C1160,'2021 Balance Sheet'!$B$7:$O$1335,'2021 Balance Sheet'!N$2, FALSE),0)</f>
        <v>0</v>
      </c>
      <c r="AN1160" s="199">
        <f>IFERROR(VLOOKUP('SAP Data'!$C1160,'2021 Balance Sheet'!$B$7:$O$1335,'2021 Balance Sheet'!O$2, FALSE),0)</f>
        <v>0</v>
      </c>
      <c r="AO1160" s="198">
        <f t="shared" si="38"/>
        <v>0</v>
      </c>
    </row>
    <row r="1161" spans="1:75" ht="15.75" thickBot="1" x14ac:dyDescent="0.3">
      <c r="A1161" s="26" t="str">
        <f t="shared" si="39"/>
        <v>236033</v>
      </c>
      <c r="B1161" s="149" t="s">
        <v>3549</v>
      </c>
      <c r="C1161" s="153" t="s">
        <v>3550</v>
      </c>
      <c r="D1161" s="125"/>
      <c r="E1161" s="139"/>
      <c r="F1161" s="139"/>
      <c r="G1161" s="139"/>
      <c r="H1161" s="139"/>
      <c r="I1161" s="139"/>
      <c r="J1161" s="139"/>
      <c r="K1161" s="139"/>
      <c r="L1161" s="139"/>
      <c r="M1161" s="139"/>
      <c r="N1161" s="139"/>
      <c r="O1161" s="139"/>
      <c r="P1161" s="139"/>
      <c r="Q1161" s="199">
        <v>0</v>
      </c>
      <c r="R1161" s="199">
        <v>0</v>
      </c>
      <c r="S1161" s="199">
        <v>0</v>
      </c>
      <c r="T1161" s="199">
        <v>0</v>
      </c>
      <c r="U1161" s="199">
        <v>0</v>
      </c>
      <c r="V1161" s="199">
        <v>0</v>
      </c>
      <c r="W1161" s="199">
        <v>0</v>
      </c>
      <c r="X1161" s="199">
        <v>0</v>
      </c>
      <c r="Y1161" s="199">
        <v>0</v>
      </c>
      <c r="Z1161" s="199">
        <v>0</v>
      </c>
      <c r="AA1161" s="199">
        <v>0</v>
      </c>
      <c r="AB1161" s="199">
        <v>0</v>
      </c>
      <c r="AC1161" s="199">
        <f>IFERROR(VLOOKUP('SAP Data'!$C1161,'2021 Balance Sheet'!$B$7:$O$1335,'2021 Balance Sheet'!D$2, FALSE),0)</f>
        <v>0</v>
      </c>
      <c r="AD1161" s="199">
        <f>IFERROR(VLOOKUP('SAP Data'!$C1161,'2021 Balance Sheet'!$B$7:$O$1335,'2021 Balance Sheet'!E$2, FALSE),0)</f>
        <v>0</v>
      </c>
      <c r="AE1161" s="199">
        <f>IFERROR(VLOOKUP('SAP Data'!$C1161,'2021 Balance Sheet'!$B$7:$O$1335,'2021 Balance Sheet'!F$2, FALSE),0)</f>
        <v>0</v>
      </c>
      <c r="AF1161" s="199">
        <f>IFERROR(VLOOKUP('SAP Data'!$C1161,'2021 Balance Sheet'!$B$7:$O$1335,'2021 Balance Sheet'!G$2, FALSE),0)</f>
        <v>0</v>
      </c>
      <c r="AG1161" s="199">
        <f>IFERROR(VLOOKUP('SAP Data'!$C1161,'2021 Balance Sheet'!$B$7:$O$1335,'2021 Balance Sheet'!H$2, FALSE),0)</f>
        <v>0</v>
      </c>
      <c r="AH1161" s="199">
        <f>IFERROR(VLOOKUP('SAP Data'!$C1161,'2021 Balance Sheet'!$B$7:$O$1335,'2021 Balance Sheet'!I$2, FALSE),0)</f>
        <v>0</v>
      </c>
      <c r="AI1161" s="199">
        <f>IFERROR(VLOOKUP('SAP Data'!$C1161,'2021 Balance Sheet'!$B$7:$O$1335,'2021 Balance Sheet'!J$2, FALSE),0)</f>
        <v>0</v>
      </c>
      <c r="AJ1161" s="199">
        <f>IFERROR(VLOOKUP('SAP Data'!$C1161,'2021 Balance Sheet'!$B$7:$O$1335,'2021 Balance Sheet'!K$2, FALSE),0)</f>
        <v>0</v>
      </c>
      <c r="AK1161" s="199">
        <f>IFERROR(VLOOKUP('SAP Data'!$C1161,'2021 Balance Sheet'!$B$7:$O$1335,'2021 Balance Sheet'!L$2, FALSE),0)</f>
        <v>0</v>
      </c>
      <c r="AL1161" s="199">
        <f>IFERROR(VLOOKUP('SAP Data'!$C1161,'2021 Balance Sheet'!$B$7:$O$1335,'2021 Balance Sheet'!M$2, FALSE),0)</f>
        <v>0</v>
      </c>
      <c r="AM1161" s="199">
        <f>IFERROR(VLOOKUP('SAP Data'!$C1161,'2021 Balance Sheet'!$B$7:$O$1335,'2021 Balance Sheet'!N$2, FALSE),0)</f>
        <v>0</v>
      </c>
      <c r="AN1161" s="199">
        <f>IFERROR(VLOOKUP('SAP Data'!$C1161,'2021 Balance Sheet'!$B$7:$O$1335,'2021 Balance Sheet'!O$2, FALSE),0)</f>
        <v>0</v>
      </c>
      <c r="AO1161" s="198">
        <f t="shared" si="38"/>
        <v>0</v>
      </c>
    </row>
    <row r="1162" spans="1:75" ht="15.75" thickBot="1" x14ac:dyDescent="0.3">
      <c r="A1162" s="26" t="str">
        <f t="shared" si="39"/>
        <v>236034</v>
      </c>
      <c r="B1162" s="149" t="s">
        <v>3551</v>
      </c>
      <c r="C1162" s="153" t="s">
        <v>3552</v>
      </c>
      <c r="D1162" s="125"/>
      <c r="E1162" s="139"/>
      <c r="F1162" s="139"/>
      <c r="G1162" s="139"/>
      <c r="H1162" s="139"/>
      <c r="I1162" s="139"/>
      <c r="J1162" s="139"/>
      <c r="K1162" s="139"/>
      <c r="L1162" s="139"/>
      <c r="M1162" s="139"/>
      <c r="N1162" s="139"/>
      <c r="O1162" s="139"/>
      <c r="P1162" s="139"/>
      <c r="Q1162" s="199">
        <v>0</v>
      </c>
      <c r="R1162" s="199">
        <v>0</v>
      </c>
      <c r="S1162" s="199">
        <v>0</v>
      </c>
      <c r="T1162" s="199">
        <v>0</v>
      </c>
      <c r="U1162" s="199">
        <v>0</v>
      </c>
      <c r="V1162" s="199">
        <v>0</v>
      </c>
      <c r="W1162" s="199">
        <v>0</v>
      </c>
      <c r="X1162" s="199">
        <v>0</v>
      </c>
      <c r="Y1162" s="199">
        <v>0</v>
      </c>
      <c r="Z1162" s="199">
        <v>0</v>
      </c>
      <c r="AA1162" s="199">
        <v>0</v>
      </c>
      <c r="AB1162" s="199">
        <v>0</v>
      </c>
      <c r="AC1162" s="199">
        <f>IFERROR(VLOOKUP('SAP Data'!$C1162,'2021 Balance Sheet'!$B$7:$O$1335,'2021 Balance Sheet'!D$2, FALSE),0)</f>
        <v>0</v>
      </c>
      <c r="AD1162" s="199">
        <f>IFERROR(VLOOKUP('SAP Data'!$C1162,'2021 Balance Sheet'!$B$7:$O$1335,'2021 Balance Sheet'!E$2, FALSE),0)</f>
        <v>0</v>
      </c>
      <c r="AE1162" s="199">
        <f>IFERROR(VLOOKUP('SAP Data'!$C1162,'2021 Balance Sheet'!$B$7:$O$1335,'2021 Balance Sheet'!F$2, FALSE),0)</f>
        <v>0</v>
      </c>
      <c r="AF1162" s="199">
        <f>IFERROR(VLOOKUP('SAP Data'!$C1162,'2021 Balance Sheet'!$B$7:$O$1335,'2021 Balance Sheet'!G$2, FALSE),0)</f>
        <v>0</v>
      </c>
      <c r="AG1162" s="199">
        <f>IFERROR(VLOOKUP('SAP Data'!$C1162,'2021 Balance Sheet'!$B$7:$O$1335,'2021 Balance Sheet'!H$2, FALSE),0)</f>
        <v>0</v>
      </c>
      <c r="AH1162" s="199">
        <f>IFERROR(VLOOKUP('SAP Data'!$C1162,'2021 Balance Sheet'!$B$7:$O$1335,'2021 Balance Sheet'!I$2, FALSE),0)</f>
        <v>0</v>
      </c>
      <c r="AI1162" s="199">
        <f>IFERROR(VLOOKUP('SAP Data'!$C1162,'2021 Balance Sheet'!$B$7:$O$1335,'2021 Balance Sheet'!J$2, FALSE),0)</f>
        <v>0</v>
      </c>
      <c r="AJ1162" s="199">
        <f>IFERROR(VLOOKUP('SAP Data'!$C1162,'2021 Balance Sheet'!$B$7:$O$1335,'2021 Balance Sheet'!K$2, FALSE),0)</f>
        <v>0</v>
      </c>
      <c r="AK1162" s="199">
        <f>IFERROR(VLOOKUP('SAP Data'!$C1162,'2021 Balance Sheet'!$B$7:$O$1335,'2021 Balance Sheet'!L$2, FALSE),0)</f>
        <v>0</v>
      </c>
      <c r="AL1162" s="199">
        <f>IFERROR(VLOOKUP('SAP Data'!$C1162,'2021 Balance Sheet'!$B$7:$O$1335,'2021 Balance Sheet'!M$2, FALSE),0)</f>
        <v>0</v>
      </c>
      <c r="AM1162" s="199">
        <f>IFERROR(VLOOKUP('SAP Data'!$C1162,'2021 Balance Sheet'!$B$7:$O$1335,'2021 Balance Sheet'!N$2, FALSE),0)</f>
        <v>0</v>
      </c>
      <c r="AN1162" s="199">
        <f>IFERROR(VLOOKUP('SAP Data'!$C1162,'2021 Balance Sheet'!$B$7:$O$1335,'2021 Balance Sheet'!O$2, FALSE),0)</f>
        <v>0</v>
      </c>
      <c r="AO1162" s="198">
        <f t="shared" si="38"/>
        <v>0</v>
      </c>
    </row>
    <row r="1163" spans="1:75" ht="15.75" thickBot="1" x14ac:dyDescent="0.3">
      <c r="A1163" s="26" t="str">
        <f t="shared" si="39"/>
        <v>236035</v>
      </c>
      <c r="B1163" s="149" t="s">
        <v>3553</v>
      </c>
      <c r="C1163" s="153" t="s">
        <v>3554</v>
      </c>
      <c r="D1163" s="125"/>
      <c r="E1163" s="139"/>
      <c r="F1163" s="139"/>
      <c r="G1163" s="139"/>
      <c r="H1163" s="139"/>
      <c r="I1163" s="139"/>
      <c r="J1163" s="139"/>
      <c r="K1163" s="139"/>
      <c r="L1163" s="139"/>
      <c r="M1163" s="139"/>
      <c r="N1163" s="139"/>
      <c r="O1163" s="139"/>
      <c r="P1163" s="139"/>
      <c r="Q1163" s="199">
        <v>0</v>
      </c>
      <c r="R1163" s="199">
        <v>0</v>
      </c>
      <c r="S1163" s="199">
        <v>0</v>
      </c>
      <c r="T1163" s="199">
        <v>0</v>
      </c>
      <c r="U1163" s="199">
        <v>0</v>
      </c>
      <c r="V1163" s="199">
        <v>0</v>
      </c>
      <c r="W1163" s="199">
        <v>0</v>
      </c>
      <c r="X1163" s="199">
        <v>0</v>
      </c>
      <c r="Y1163" s="199">
        <v>0</v>
      </c>
      <c r="Z1163" s="199">
        <v>0</v>
      </c>
      <c r="AA1163" s="199">
        <v>0</v>
      </c>
      <c r="AB1163" s="199">
        <v>0</v>
      </c>
      <c r="AC1163" s="199">
        <f>IFERROR(VLOOKUP('SAP Data'!$C1163,'2021 Balance Sheet'!$B$7:$O$1335,'2021 Balance Sheet'!D$2, FALSE),0)</f>
        <v>0</v>
      </c>
      <c r="AD1163" s="199">
        <f>IFERROR(VLOOKUP('SAP Data'!$C1163,'2021 Balance Sheet'!$B$7:$O$1335,'2021 Balance Sheet'!E$2, FALSE),0)</f>
        <v>0</v>
      </c>
      <c r="AE1163" s="199">
        <f>IFERROR(VLOOKUP('SAP Data'!$C1163,'2021 Balance Sheet'!$B$7:$O$1335,'2021 Balance Sheet'!F$2, FALSE),0)</f>
        <v>0</v>
      </c>
      <c r="AF1163" s="199">
        <f>IFERROR(VLOOKUP('SAP Data'!$C1163,'2021 Balance Sheet'!$B$7:$O$1335,'2021 Balance Sheet'!G$2, FALSE),0)</f>
        <v>0</v>
      </c>
      <c r="AG1163" s="199">
        <f>IFERROR(VLOOKUP('SAP Data'!$C1163,'2021 Balance Sheet'!$B$7:$O$1335,'2021 Balance Sheet'!H$2, FALSE),0)</f>
        <v>0</v>
      </c>
      <c r="AH1163" s="199">
        <f>IFERROR(VLOOKUP('SAP Data'!$C1163,'2021 Balance Sheet'!$B$7:$O$1335,'2021 Balance Sheet'!I$2, FALSE),0)</f>
        <v>0</v>
      </c>
      <c r="AI1163" s="199">
        <f>IFERROR(VLOOKUP('SAP Data'!$C1163,'2021 Balance Sheet'!$B$7:$O$1335,'2021 Balance Sheet'!J$2, FALSE),0)</f>
        <v>0</v>
      </c>
      <c r="AJ1163" s="199">
        <f>IFERROR(VLOOKUP('SAP Data'!$C1163,'2021 Balance Sheet'!$B$7:$O$1335,'2021 Balance Sheet'!K$2, FALSE),0)</f>
        <v>0</v>
      </c>
      <c r="AK1163" s="199">
        <f>IFERROR(VLOOKUP('SAP Data'!$C1163,'2021 Balance Sheet'!$B$7:$O$1335,'2021 Balance Sheet'!L$2, FALSE),0)</f>
        <v>0</v>
      </c>
      <c r="AL1163" s="199">
        <f>IFERROR(VLOOKUP('SAP Data'!$C1163,'2021 Balance Sheet'!$B$7:$O$1335,'2021 Balance Sheet'!M$2, FALSE),0)</f>
        <v>0</v>
      </c>
      <c r="AM1163" s="199">
        <f>IFERROR(VLOOKUP('SAP Data'!$C1163,'2021 Balance Sheet'!$B$7:$O$1335,'2021 Balance Sheet'!N$2, FALSE),0)</f>
        <v>0</v>
      </c>
      <c r="AN1163" s="199">
        <f>IFERROR(VLOOKUP('SAP Data'!$C1163,'2021 Balance Sheet'!$B$7:$O$1335,'2021 Balance Sheet'!O$2, FALSE),0)</f>
        <v>0</v>
      </c>
      <c r="AO1163" s="198">
        <f t="shared" si="38"/>
        <v>0</v>
      </c>
    </row>
    <row r="1164" spans="1:75" ht="15.75" thickBot="1" x14ac:dyDescent="0.3">
      <c r="A1164" s="26" t="str">
        <f t="shared" si="39"/>
        <v>236036</v>
      </c>
      <c r="B1164" s="149" t="s">
        <v>3555</v>
      </c>
      <c r="C1164" s="153" t="s">
        <v>3556</v>
      </c>
      <c r="D1164" s="125"/>
      <c r="E1164" s="139"/>
      <c r="F1164" s="139"/>
      <c r="G1164" s="139"/>
      <c r="H1164" s="139"/>
      <c r="I1164" s="139"/>
      <c r="J1164" s="139"/>
      <c r="K1164" s="139"/>
      <c r="L1164" s="139"/>
      <c r="M1164" s="139"/>
      <c r="N1164" s="139"/>
      <c r="O1164" s="139"/>
      <c r="P1164" s="139"/>
      <c r="Q1164" s="199">
        <v>0</v>
      </c>
      <c r="R1164" s="199">
        <v>0</v>
      </c>
      <c r="S1164" s="199">
        <v>0</v>
      </c>
      <c r="T1164" s="199">
        <v>0</v>
      </c>
      <c r="U1164" s="199">
        <v>0</v>
      </c>
      <c r="V1164" s="199">
        <v>0</v>
      </c>
      <c r="W1164" s="199">
        <v>0</v>
      </c>
      <c r="X1164" s="199">
        <v>0</v>
      </c>
      <c r="Y1164" s="199">
        <v>0</v>
      </c>
      <c r="Z1164" s="199">
        <v>0</v>
      </c>
      <c r="AA1164" s="199">
        <v>0</v>
      </c>
      <c r="AB1164" s="199">
        <v>0</v>
      </c>
      <c r="AC1164" s="199">
        <f>IFERROR(VLOOKUP('SAP Data'!$C1164,'2021 Balance Sheet'!$B$7:$O$1335,'2021 Balance Sheet'!D$2, FALSE),0)</f>
        <v>0</v>
      </c>
      <c r="AD1164" s="199">
        <f>IFERROR(VLOOKUP('SAP Data'!$C1164,'2021 Balance Sheet'!$B$7:$O$1335,'2021 Balance Sheet'!E$2, FALSE),0)</f>
        <v>0</v>
      </c>
      <c r="AE1164" s="199">
        <f>IFERROR(VLOOKUP('SAP Data'!$C1164,'2021 Balance Sheet'!$B$7:$O$1335,'2021 Balance Sheet'!F$2, FALSE),0)</f>
        <v>0</v>
      </c>
      <c r="AF1164" s="199">
        <f>IFERROR(VLOOKUP('SAP Data'!$C1164,'2021 Balance Sheet'!$B$7:$O$1335,'2021 Balance Sheet'!G$2, FALSE),0)</f>
        <v>0</v>
      </c>
      <c r="AG1164" s="199">
        <f>IFERROR(VLOOKUP('SAP Data'!$C1164,'2021 Balance Sheet'!$B$7:$O$1335,'2021 Balance Sheet'!H$2, FALSE),0)</f>
        <v>0</v>
      </c>
      <c r="AH1164" s="199">
        <f>IFERROR(VLOOKUP('SAP Data'!$C1164,'2021 Balance Sheet'!$B$7:$O$1335,'2021 Balance Sheet'!I$2, FALSE),0)</f>
        <v>0</v>
      </c>
      <c r="AI1164" s="199">
        <f>IFERROR(VLOOKUP('SAP Data'!$C1164,'2021 Balance Sheet'!$B$7:$O$1335,'2021 Balance Sheet'!J$2, FALSE),0)</f>
        <v>0</v>
      </c>
      <c r="AJ1164" s="199">
        <f>IFERROR(VLOOKUP('SAP Data'!$C1164,'2021 Balance Sheet'!$B$7:$O$1335,'2021 Balance Sheet'!K$2, FALSE),0)</f>
        <v>0</v>
      </c>
      <c r="AK1164" s="199">
        <f>IFERROR(VLOOKUP('SAP Data'!$C1164,'2021 Balance Sheet'!$B$7:$O$1335,'2021 Balance Sheet'!L$2, FALSE),0)</f>
        <v>0</v>
      </c>
      <c r="AL1164" s="199">
        <f>IFERROR(VLOOKUP('SAP Data'!$C1164,'2021 Balance Sheet'!$B$7:$O$1335,'2021 Balance Sheet'!M$2, FALSE),0)</f>
        <v>0</v>
      </c>
      <c r="AM1164" s="199">
        <f>IFERROR(VLOOKUP('SAP Data'!$C1164,'2021 Balance Sheet'!$B$7:$O$1335,'2021 Balance Sheet'!N$2, FALSE),0)</f>
        <v>0</v>
      </c>
      <c r="AN1164" s="199">
        <f>IFERROR(VLOOKUP('SAP Data'!$C1164,'2021 Balance Sheet'!$B$7:$O$1335,'2021 Balance Sheet'!O$2, FALSE),0)</f>
        <v>0</v>
      </c>
      <c r="AO1164" s="198">
        <f t="shared" si="38"/>
        <v>0</v>
      </c>
    </row>
    <row r="1165" spans="1:75" ht="15.75" thickBot="1" x14ac:dyDescent="0.3">
      <c r="A1165" s="26" t="str">
        <f t="shared" si="39"/>
        <v>236037</v>
      </c>
      <c r="B1165" s="149" t="s">
        <v>2198</v>
      </c>
      <c r="C1165" s="153" t="s">
        <v>2199</v>
      </c>
      <c r="D1165" s="125" t="s">
        <v>4</v>
      </c>
      <c r="E1165" s="140">
        <v>0</v>
      </c>
      <c r="F1165" s="140">
        <v>0</v>
      </c>
      <c r="G1165" s="140">
        <v>0</v>
      </c>
      <c r="H1165" s="140">
        <v>0</v>
      </c>
      <c r="I1165" s="140">
        <v>0</v>
      </c>
      <c r="J1165" s="140">
        <v>0</v>
      </c>
      <c r="K1165" s="140">
        <v>0</v>
      </c>
      <c r="L1165" s="140">
        <v>0</v>
      </c>
      <c r="M1165" s="140">
        <v>0</v>
      </c>
      <c r="N1165" s="140">
        <v>0</v>
      </c>
      <c r="O1165" s="140">
        <v>0</v>
      </c>
      <c r="P1165" s="140">
        <v>0</v>
      </c>
      <c r="Q1165" s="199">
        <v>0</v>
      </c>
      <c r="R1165" s="199">
        <v>0</v>
      </c>
      <c r="S1165" s="199">
        <v>0</v>
      </c>
      <c r="T1165" s="199">
        <v>0</v>
      </c>
      <c r="U1165" s="199">
        <v>0</v>
      </c>
      <c r="V1165" s="199">
        <v>0</v>
      </c>
      <c r="W1165" s="199">
        <v>0</v>
      </c>
      <c r="X1165" s="199">
        <v>0</v>
      </c>
      <c r="Y1165" s="199">
        <v>0</v>
      </c>
      <c r="Z1165" s="199">
        <v>0</v>
      </c>
      <c r="AA1165" s="199">
        <v>0</v>
      </c>
      <c r="AB1165" s="199">
        <v>0</v>
      </c>
      <c r="AC1165" s="199">
        <f>IFERROR(VLOOKUP('SAP Data'!$C1165,'2021 Balance Sheet'!$B$7:$O$1335,'2021 Balance Sheet'!D$2, FALSE),0)</f>
        <v>0</v>
      </c>
      <c r="AD1165" s="199">
        <f>IFERROR(VLOOKUP('SAP Data'!$C1165,'2021 Balance Sheet'!$B$7:$O$1335,'2021 Balance Sheet'!E$2, FALSE),0)</f>
        <v>0</v>
      </c>
      <c r="AE1165" s="199">
        <f>IFERROR(VLOOKUP('SAP Data'!$C1165,'2021 Balance Sheet'!$B$7:$O$1335,'2021 Balance Sheet'!F$2, FALSE),0)</f>
        <v>0</v>
      </c>
      <c r="AF1165" s="199">
        <f>IFERROR(VLOOKUP('SAP Data'!$C1165,'2021 Balance Sheet'!$B$7:$O$1335,'2021 Balance Sheet'!G$2, FALSE),0)</f>
        <v>0</v>
      </c>
      <c r="AG1165" s="199">
        <f>IFERROR(VLOOKUP('SAP Data'!$C1165,'2021 Balance Sheet'!$B$7:$O$1335,'2021 Balance Sheet'!H$2, FALSE),0)</f>
        <v>0</v>
      </c>
      <c r="AH1165" s="199">
        <f>IFERROR(VLOOKUP('SAP Data'!$C1165,'2021 Balance Sheet'!$B$7:$O$1335,'2021 Balance Sheet'!I$2, FALSE),0)</f>
        <v>0</v>
      </c>
      <c r="AI1165" s="199">
        <f>IFERROR(VLOOKUP('SAP Data'!$C1165,'2021 Balance Sheet'!$B$7:$O$1335,'2021 Balance Sheet'!J$2, FALSE),0)</f>
        <v>0</v>
      </c>
      <c r="AJ1165" s="199">
        <f>IFERROR(VLOOKUP('SAP Data'!$C1165,'2021 Balance Sheet'!$B$7:$O$1335,'2021 Balance Sheet'!K$2, FALSE),0)</f>
        <v>0</v>
      </c>
      <c r="AK1165" s="199">
        <f>IFERROR(VLOOKUP('SAP Data'!$C1165,'2021 Balance Sheet'!$B$7:$O$1335,'2021 Balance Sheet'!L$2, FALSE),0)</f>
        <v>0</v>
      </c>
      <c r="AL1165" s="199">
        <f>IFERROR(VLOOKUP('SAP Data'!$C1165,'2021 Balance Sheet'!$B$7:$O$1335,'2021 Balance Sheet'!M$2, FALSE),0)</f>
        <v>0</v>
      </c>
      <c r="AM1165" s="199">
        <f>IFERROR(VLOOKUP('SAP Data'!$C1165,'2021 Balance Sheet'!$B$7:$O$1335,'2021 Balance Sheet'!N$2, FALSE),0)</f>
        <v>0</v>
      </c>
      <c r="AN1165" s="199">
        <f>IFERROR(VLOOKUP('SAP Data'!$C1165,'2021 Balance Sheet'!$B$7:$O$1335,'2021 Balance Sheet'!O$2, FALSE),0)</f>
        <v>0</v>
      </c>
      <c r="AO1165" s="198">
        <f t="shared" si="38"/>
        <v>0</v>
      </c>
    </row>
    <row r="1166" spans="1:75" ht="15.75" thickBot="1" x14ac:dyDescent="0.3">
      <c r="A1166" s="26" t="str">
        <f t="shared" si="39"/>
        <v>236038</v>
      </c>
      <c r="B1166" s="149" t="s">
        <v>2200</v>
      </c>
      <c r="C1166" s="153" t="s">
        <v>2201</v>
      </c>
      <c r="D1166" s="125" t="s">
        <v>4</v>
      </c>
      <c r="E1166" s="139">
        <v>-88687.67</v>
      </c>
      <c r="F1166" s="139">
        <v>-91315</v>
      </c>
      <c r="G1166" s="139">
        <v>-91315</v>
      </c>
      <c r="H1166" s="139">
        <v>1190892</v>
      </c>
      <c r="I1166" s="139">
        <v>1190892</v>
      </c>
      <c r="J1166" s="139">
        <v>1190892</v>
      </c>
      <c r="K1166" s="139">
        <v>1190892</v>
      </c>
      <c r="L1166" s="139">
        <v>1190892</v>
      </c>
      <c r="M1166" s="139">
        <v>1190892</v>
      </c>
      <c r="N1166" s="139">
        <v>1190892</v>
      </c>
      <c r="O1166" s="139">
        <v>1190892</v>
      </c>
      <c r="P1166" s="139">
        <v>1280780</v>
      </c>
      <c r="Q1166" s="199">
        <v>1280780</v>
      </c>
      <c r="R1166" s="199">
        <v>1280780</v>
      </c>
      <c r="S1166" s="199">
        <v>1280780</v>
      </c>
      <c r="T1166" s="199">
        <v>1280780</v>
      </c>
      <c r="U1166" s="199">
        <v>1280780</v>
      </c>
      <c r="V1166" s="199">
        <v>0</v>
      </c>
      <c r="W1166" s="199">
        <v>0</v>
      </c>
      <c r="X1166" s="199">
        <v>0</v>
      </c>
      <c r="Y1166" s="199">
        <v>0</v>
      </c>
      <c r="Z1166" s="199">
        <v>0</v>
      </c>
      <c r="AA1166" s="199">
        <v>0</v>
      </c>
      <c r="AB1166" s="199">
        <v>0</v>
      </c>
      <c r="AC1166" s="199">
        <f>IFERROR(VLOOKUP('SAP Data'!$C1166,'2021 Balance Sheet'!$B$7:$O$1335,'2021 Balance Sheet'!D$2, FALSE),0)</f>
        <v>0</v>
      </c>
      <c r="AD1166" s="199">
        <f>IFERROR(VLOOKUP('SAP Data'!$C1166,'2021 Balance Sheet'!$B$7:$O$1335,'2021 Balance Sheet'!E$2, FALSE),0)</f>
        <v>0</v>
      </c>
      <c r="AE1166" s="199">
        <f>IFERROR(VLOOKUP('SAP Data'!$C1166,'2021 Balance Sheet'!$B$7:$O$1335,'2021 Balance Sheet'!F$2, FALSE),0)</f>
        <v>0</v>
      </c>
      <c r="AF1166" s="199">
        <f>IFERROR(VLOOKUP('SAP Data'!$C1166,'2021 Balance Sheet'!$B$7:$O$1335,'2021 Balance Sheet'!G$2, FALSE),0)</f>
        <v>0</v>
      </c>
      <c r="AG1166" s="199">
        <f>IFERROR(VLOOKUP('SAP Data'!$C1166,'2021 Balance Sheet'!$B$7:$O$1335,'2021 Balance Sheet'!H$2, FALSE),0)</f>
        <v>0</v>
      </c>
      <c r="AH1166" s="199">
        <f>IFERROR(VLOOKUP('SAP Data'!$C1166,'2021 Balance Sheet'!$B$7:$O$1335,'2021 Balance Sheet'!I$2, FALSE),0)</f>
        <v>0</v>
      </c>
      <c r="AI1166" s="199">
        <f>IFERROR(VLOOKUP('SAP Data'!$C1166,'2021 Balance Sheet'!$B$7:$O$1335,'2021 Balance Sheet'!J$2, FALSE),0)</f>
        <v>0</v>
      </c>
      <c r="AJ1166" s="199">
        <f>IFERROR(VLOOKUP('SAP Data'!$C1166,'2021 Balance Sheet'!$B$7:$O$1335,'2021 Balance Sheet'!K$2, FALSE),0)</f>
        <v>0</v>
      </c>
      <c r="AK1166" s="199">
        <f>IFERROR(VLOOKUP('SAP Data'!$C1166,'2021 Balance Sheet'!$B$7:$O$1335,'2021 Balance Sheet'!L$2, FALSE),0)</f>
        <v>0</v>
      </c>
      <c r="AL1166" s="199">
        <f>IFERROR(VLOOKUP('SAP Data'!$C1166,'2021 Balance Sheet'!$B$7:$O$1335,'2021 Balance Sheet'!M$2, FALSE),0)</f>
        <v>0</v>
      </c>
      <c r="AM1166" s="199">
        <f>IFERROR(VLOOKUP('SAP Data'!$C1166,'2021 Balance Sheet'!$B$7:$O$1335,'2021 Balance Sheet'!N$2, FALSE),0)</f>
        <v>0</v>
      </c>
      <c r="AN1166" s="199">
        <f>IFERROR(VLOOKUP('SAP Data'!$C1166,'2021 Balance Sheet'!$B$7:$O$1335,'2021 Balance Sheet'!O$2, FALSE),0)</f>
        <v>0</v>
      </c>
      <c r="AO1166" s="198">
        <f t="shared" si="38"/>
        <v>0</v>
      </c>
    </row>
    <row r="1167" spans="1:75" ht="15.75" thickBot="1" x14ac:dyDescent="0.3">
      <c r="A1167" s="26" t="str">
        <f t="shared" si="39"/>
        <v>236039</v>
      </c>
      <c r="B1167" s="149" t="s">
        <v>2795</v>
      </c>
      <c r="C1167" s="153" t="s">
        <v>2796</v>
      </c>
      <c r="D1167" s="125" t="s">
        <v>4</v>
      </c>
      <c r="E1167" s="140">
        <v>0</v>
      </c>
      <c r="F1167" s="140">
        <v>0</v>
      </c>
      <c r="G1167" s="140">
        <v>978408</v>
      </c>
      <c r="H1167" s="140">
        <v>-471799</v>
      </c>
      <c r="I1167" s="140">
        <v>-3705555</v>
      </c>
      <c r="J1167" s="140">
        <v>-3189952</v>
      </c>
      <c r="K1167" s="140">
        <v>-2062948</v>
      </c>
      <c r="L1167" s="140">
        <v>-963950</v>
      </c>
      <c r="M1167" s="140">
        <v>-310506</v>
      </c>
      <c r="N1167" s="140">
        <v>34608</v>
      </c>
      <c r="O1167" s="140">
        <v>-963563</v>
      </c>
      <c r="P1167" s="140">
        <v>-1898585</v>
      </c>
      <c r="Q1167" s="199">
        <v>-1898585</v>
      </c>
      <c r="R1167" s="199">
        <v>-1898585</v>
      </c>
      <c r="S1167" s="199">
        <v>-1898585</v>
      </c>
      <c r="T1167" s="199">
        <v>-1898585</v>
      </c>
      <c r="U1167" s="199">
        <v>-1898585</v>
      </c>
      <c r="V1167" s="199">
        <v>-38037</v>
      </c>
      <c r="W1167" s="199">
        <v>-38037</v>
      </c>
      <c r="X1167" s="199">
        <v>-38037</v>
      </c>
      <c r="Y1167" s="199">
        <v>-38037</v>
      </c>
      <c r="Z1167" s="199">
        <v>-38037</v>
      </c>
      <c r="AA1167" s="199">
        <v>-38037</v>
      </c>
      <c r="AB1167" s="199">
        <v>16819</v>
      </c>
      <c r="AC1167" s="199">
        <f>IFERROR(VLOOKUP('SAP Data'!$C1167,'2021 Balance Sheet'!$B$7:$O$1335,'2021 Balance Sheet'!D$2, FALSE),0)</f>
        <v>411528</v>
      </c>
      <c r="AD1167" s="199">
        <f>IFERROR(VLOOKUP('SAP Data'!$C1167,'2021 Balance Sheet'!$B$7:$O$1335,'2021 Balance Sheet'!E$2, FALSE),0)</f>
        <v>411528</v>
      </c>
      <c r="AE1167" s="199">
        <f>IFERROR(VLOOKUP('SAP Data'!$C1167,'2021 Balance Sheet'!$B$7:$O$1335,'2021 Balance Sheet'!F$2, FALSE),0)</f>
        <v>411528</v>
      </c>
      <c r="AF1167" s="199">
        <f>IFERROR(VLOOKUP('SAP Data'!$C1167,'2021 Balance Sheet'!$B$7:$O$1335,'2021 Balance Sheet'!G$2, FALSE),0)</f>
        <v>411528</v>
      </c>
      <c r="AG1167" s="199">
        <f>IFERROR(VLOOKUP('SAP Data'!$C1167,'2021 Balance Sheet'!$B$7:$O$1335,'2021 Balance Sheet'!H$2, FALSE),0)</f>
        <v>411528</v>
      </c>
      <c r="AH1167" s="199">
        <f>IFERROR(VLOOKUP('SAP Data'!$C1167,'2021 Balance Sheet'!$B$7:$O$1335,'2021 Balance Sheet'!I$2, FALSE),0)</f>
        <v>411528</v>
      </c>
      <c r="AI1167" s="199">
        <f>IFERROR(VLOOKUP('SAP Data'!$C1167,'2021 Balance Sheet'!$B$7:$O$1335,'2021 Balance Sheet'!J$2, FALSE),0)</f>
        <v>411528</v>
      </c>
      <c r="AJ1167" s="199">
        <f>IFERROR(VLOOKUP('SAP Data'!$C1167,'2021 Balance Sheet'!$B$7:$O$1335,'2021 Balance Sheet'!K$2, FALSE),0)</f>
        <v>411528</v>
      </c>
      <c r="AK1167" s="199">
        <f>IFERROR(VLOOKUP('SAP Data'!$C1167,'2021 Balance Sheet'!$B$7:$O$1335,'2021 Balance Sheet'!L$2, FALSE),0)</f>
        <v>411528</v>
      </c>
      <c r="AL1167" s="199">
        <f>IFERROR(VLOOKUP('SAP Data'!$C1167,'2021 Balance Sheet'!$B$7:$O$1335,'2021 Balance Sheet'!M$2, FALSE),0)</f>
        <v>411528</v>
      </c>
      <c r="AM1167" s="199">
        <f>IFERROR(VLOOKUP('SAP Data'!$C1167,'2021 Balance Sheet'!$B$7:$O$1335,'2021 Balance Sheet'!N$2, FALSE),0)</f>
        <v>411528</v>
      </c>
      <c r="AN1167" s="199">
        <f>IFERROR(VLOOKUP('SAP Data'!$C1167,'2021 Balance Sheet'!$B$7:$O$1335,'2021 Balance Sheet'!O$2, FALSE),0)</f>
        <v>0</v>
      </c>
      <c r="AO1167" s="198">
        <f t="shared" si="38"/>
        <v>16819</v>
      </c>
    </row>
    <row r="1168" spans="1:75" s="135" customFormat="1" ht="15.75" thickBot="1" x14ac:dyDescent="0.3">
      <c r="A1168" s="26" t="str">
        <f t="shared" si="39"/>
        <v>236040</v>
      </c>
      <c r="B1168" s="358" t="s">
        <v>4155</v>
      </c>
      <c r="C1168" s="356" t="s">
        <v>4156</v>
      </c>
      <c r="D1168" s="125"/>
      <c r="E1168" s="140"/>
      <c r="F1168" s="140"/>
      <c r="G1168" s="140"/>
      <c r="H1168" s="140"/>
      <c r="I1168" s="140"/>
      <c r="J1168" s="140"/>
      <c r="K1168" s="140"/>
      <c r="L1168" s="140"/>
      <c r="M1168" s="140"/>
      <c r="N1168" s="140"/>
      <c r="O1168" s="140"/>
      <c r="P1168" s="140"/>
      <c r="Q1168" s="199"/>
      <c r="R1168" s="199"/>
      <c r="S1168" s="199"/>
      <c r="T1168" s="199"/>
      <c r="U1168" s="199"/>
      <c r="V1168" s="199"/>
      <c r="W1168" s="199"/>
      <c r="X1168" s="199"/>
      <c r="Y1168" s="199"/>
      <c r="Z1168" s="199"/>
      <c r="AA1168" s="199"/>
      <c r="AB1168" s="199"/>
      <c r="AC1168" s="199">
        <f>IFERROR(VLOOKUP('SAP Data'!$C1168,'2021 Balance Sheet'!$B$7:$O$1335,'2021 Balance Sheet'!D$2, FALSE),0)</f>
        <v>0</v>
      </c>
      <c r="AD1168" s="199">
        <f>IFERROR(VLOOKUP('SAP Data'!$C1168,'2021 Balance Sheet'!$B$7:$O$1335,'2021 Balance Sheet'!E$2, FALSE),0)</f>
        <v>0</v>
      </c>
      <c r="AE1168" s="199">
        <f>IFERROR(VLOOKUP('SAP Data'!$C1168,'2021 Balance Sheet'!$B$7:$O$1335,'2021 Balance Sheet'!F$2, FALSE),0)</f>
        <v>-191036</v>
      </c>
      <c r="AF1168" s="199">
        <f>IFERROR(VLOOKUP('SAP Data'!$C1168,'2021 Balance Sheet'!$B$7:$O$1335,'2021 Balance Sheet'!G$2, FALSE),0)</f>
        <v>-191036</v>
      </c>
      <c r="AG1168" s="199">
        <f>IFERROR(VLOOKUP('SAP Data'!$C1168,'2021 Balance Sheet'!$B$7:$O$1335,'2021 Balance Sheet'!H$2, FALSE),0)</f>
        <v>-191036</v>
      </c>
      <c r="AH1168" s="199">
        <f>IFERROR(VLOOKUP('SAP Data'!$C1168,'2021 Balance Sheet'!$B$7:$O$1335,'2021 Balance Sheet'!I$2, FALSE),0)</f>
        <v>-313709</v>
      </c>
      <c r="AI1168" s="199">
        <f>IFERROR(VLOOKUP('SAP Data'!$C1168,'2021 Balance Sheet'!$B$7:$O$1335,'2021 Balance Sheet'!J$2, FALSE),0)</f>
        <v>-313709</v>
      </c>
      <c r="AJ1168" s="199">
        <f>IFERROR(VLOOKUP('SAP Data'!$C1168,'2021 Balance Sheet'!$B$7:$O$1335,'2021 Balance Sheet'!K$2, FALSE),0)</f>
        <v>-313709</v>
      </c>
      <c r="AK1168" s="199">
        <f>IFERROR(VLOOKUP('SAP Data'!$C1168,'2021 Balance Sheet'!$B$7:$O$1335,'2021 Balance Sheet'!L$2, FALSE),0)</f>
        <v>-313709</v>
      </c>
      <c r="AL1168" s="199">
        <f>IFERROR(VLOOKUP('SAP Data'!$C1168,'2021 Balance Sheet'!$B$7:$O$1335,'2021 Balance Sheet'!M$2, FALSE),0)</f>
        <v>-313709</v>
      </c>
      <c r="AM1168" s="199">
        <f>IFERROR(VLOOKUP('SAP Data'!$C1168,'2021 Balance Sheet'!$B$7:$O$1335,'2021 Balance Sheet'!N$2, FALSE),0)</f>
        <v>-313709</v>
      </c>
      <c r="AN1168" s="199">
        <f>IFERROR(VLOOKUP('SAP Data'!$C1168,'2021 Balance Sheet'!$B$7:$O$1335,'2021 Balance Sheet'!O$2, FALSE),0)</f>
        <v>-126511</v>
      </c>
      <c r="AO1168" s="198"/>
      <c r="AP1168" s="50"/>
      <c r="AQ1168" s="50"/>
      <c r="AR1168" s="50"/>
      <c r="AS1168" s="50"/>
      <c r="AT1168" s="50"/>
      <c r="AU1168" s="50"/>
      <c r="AV1168" s="50"/>
      <c r="AW1168" s="50"/>
      <c r="AX1168" s="50"/>
      <c r="AY1168" s="50"/>
      <c r="AZ1168" s="50"/>
      <c r="BA1168" s="50"/>
      <c r="BB1168" s="50"/>
      <c r="BC1168" s="50"/>
      <c r="BD1168" s="50"/>
      <c r="BE1168" s="50"/>
      <c r="BF1168" s="50"/>
      <c r="BG1168" s="50"/>
      <c r="BH1168" s="50"/>
      <c r="BI1168" s="50"/>
      <c r="BJ1168" s="50"/>
      <c r="BK1168" s="50"/>
      <c r="BL1168" s="50"/>
      <c r="BM1168" s="50"/>
      <c r="BN1168" s="50"/>
      <c r="BO1168" s="50"/>
      <c r="BP1168" s="50"/>
      <c r="BQ1168" s="50"/>
      <c r="BR1168" s="50"/>
      <c r="BS1168" s="50"/>
      <c r="BT1168" s="50"/>
      <c r="BU1168" s="50"/>
      <c r="BV1168" s="50"/>
      <c r="BW1168" s="50"/>
    </row>
    <row r="1169" spans="1:41" ht="15.75" thickBot="1" x14ac:dyDescent="0.3">
      <c r="A1169" s="26" t="str">
        <f t="shared" si="39"/>
        <v>236045</v>
      </c>
      <c r="B1169" s="149" t="s">
        <v>2202</v>
      </c>
      <c r="C1169" s="153" t="s">
        <v>2203</v>
      </c>
      <c r="D1169" s="125" t="s">
        <v>4</v>
      </c>
      <c r="E1169" s="139">
        <v>0</v>
      </c>
      <c r="F1169" s="139">
        <v>0</v>
      </c>
      <c r="G1169" s="139">
        <v>0</v>
      </c>
      <c r="H1169" s="139">
        <v>0</v>
      </c>
      <c r="I1169" s="139">
        <v>0</v>
      </c>
      <c r="J1169" s="139">
        <v>0</v>
      </c>
      <c r="K1169" s="139">
        <v>0</v>
      </c>
      <c r="L1169" s="139">
        <v>0</v>
      </c>
      <c r="M1169" s="139">
        <v>0</v>
      </c>
      <c r="N1169" s="139">
        <v>0</v>
      </c>
      <c r="O1169" s="139">
        <v>0</v>
      </c>
      <c r="P1169" s="139">
        <v>0</v>
      </c>
      <c r="Q1169" s="199">
        <v>0</v>
      </c>
      <c r="R1169" s="199">
        <v>0</v>
      </c>
      <c r="S1169" s="199">
        <v>0</v>
      </c>
      <c r="T1169" s="199">
        <v>0</v>
      </c>
      <c r="U1169" s="199">
        <v>0</v>
      </c>
      <c r="V1169" s="199">
        <v>0</v>
      </c>
      <c r="W1169" s="199">
        <v>0</v>
      </c>
      <c r="X1169" s="199">
        <v>0</v>
      </c>
      <c r="Y1169" s="199">
        <v>0</v>
      </c>
      <c r="Z1169" s="199">
        <v>0</v>
      </c>
      <c r="AA1169" s="199">
        <v>0</v>
      </c>
      <c r="AB1169" s="199">
        <v>0</v>
      </c>
      <c r="AC1169" s="199">
        <f>IFERROR(VLOOKUP('SAP Data'!$C1169,'2021 Balance Sheet'!$B$7:$O$1335,'2021 Balance Sheet'!D$2, FALSE),0)</f>
        <v>0</v>
      </c>
      <c r="AD1169" s="199">
        <f>IFERROR(VLOOKUP('SAP Data'!$C1169,'2021 Balance Sheet'!$B$7:$O$1335,'2021 Balance Sheet'!E$2, FALSE),0)</f>
        <v>0</v>
      </c>
      <c r="AE1169" s="199">
        <f>IFERROR(VLOOKUP('SAP Data'!$C1169,'2021 Balance Sheet'!$B$7:$O$1335,'2021 Balance Sheet'!F$2, FALSE),0)</f>
        <v>0</v>
      </c>
      <c r="AF1169" s="199">
        <f>IFERROR(VLOOKUP('SAP Data'!$C1169,'2021 Balance Sheet'!$B$7:$O$1335,'2021 Balance Sheet'!G$2, FALSE),0)</f>
        <v>0</v>
      </c>
      <c r="AG1169" s="199">
        <f>IFERROR(VLOOKUP('SAP Data'!$C1169,'2021 Balance Sheet'!$B$7:$O$1335,'2021 Balance Sheet'!H$2, FALSE),0)</f>
        <v>0</v>
      </c>
      <c r="AH1169" s="199">
        <f>IFERROR(VLOOKUP('SAP Data'!$C1169,'2021 Balance Sheet'!$B$7:$O$1335,'2021 Balance Sheet'!I$2, FALSE),0)</f>
        <v>0</v>
      </c>
      <c r="AI1169" s="199">
        <f>IFERROR(VLOOKUP('SAP Data'!$C1169,'2021 Balance Sheet'!$B$7:$O$1335,'2021 Balance Sheet'!J$2, FALSE),0)</f>
        <v>0</v>
      </c>
      <c r="AJ1169" s="199">
        <f>IFERROR(VLOOKUP('SAP Data'!$C1169,'2021 Balance Sheet'!$B$7:$O$1335,'2021 Balance Sheet'!K$2, FALSE),0)</f>
        <v>0</v>
      </c>
      <c r="AK1169" s="199">
        <f>IFERROR(VLOOKUP('SAP Data'!$C1169,'2021 Balance Sheet'!$B$7:$O$1335,'2021 Balance Sheet'!L$2, FALSE),0)</f>
        <v>0</v>
      </c>
      <c r="AL1169" s="199">
        <f>IFERROR(VLOOKUP('SAP Data'!$C1169,'2021 Balance Sheet'!$B$7:$O$1335,'2021 Balance Sheet'!M$2, FALSE),0)</f>
        <v>0</v>
      </c>
      <c r="AM1169" s="199">
        <f>IFERROR(VLOOKUP('SAP Data'!$C1169,'2021 Balance Sheet'!$B$7:$O$1335,'2021 Balance Sheet'!N$2, FALSE),0)</f>
        <v>0</v>
      </c>
      <c r="AN1169" s="199">
        <f>IFERROR(VLOOKUP('SAP Data'!$C1169,'2021 Balance Sheet'!$B$7:$O$1335,'2021 Balance Sheet'!O$2, FALSE),0)</f>
        <v>0</v>
      </c>
      <c r="AO1169" s="198">
        <f t="shared" si="38"/>
        <v>0</v>
      </c>
    </row>
    <row r="1170" spans="1:41" ht="15.75" thickBot="1" x14ac:dyDescent="0.3">
      <c r="A1170" s="26" t="str">
        <f t="shared" si="39"/>
        <v>236046</v>
      </c>
      <c r="B1170" s="149" t="s">
        <v>2204</v>
      </c>
      <c r="C1170" s="153" t="s">
        <v>2205</v>
      </c>
      <c r="D1170" s="125" t="s">
        <v>4</v>
      </c>
      <c r="E1170" s="140">
        <v>-2163256.2999999998</v>
      </c>
      <c r="F1170" s="140">
        <v>-2461642.92</v>
      </c>
      <c r="G1170" s="140">
        <v>-1520147.12</v>
      </c>
      <c r="H1170" s="140">
        <v>-1120856.44</v>
      </c>
      <c r="I1170" s="140">
        <v>-826615.78</v>
      </c>
      <c r="J1170" s="140">
        <v>-636273.61</v>
      </c>
      <c r="K1170" s="140">
        <v>-513226.07</v>
      </c>
      <c r="L1170" s="140">
        <v>-569354.06000000006</v>
      </c>
      <c r="M1170" s="140">
        <v>-770764.33</v>
      </c>
      <c r="N1170" s="140">
        <v>-1688842.26</v>
      </c>
      <c r="O1170" s="140">
        <v>-2330810.94</v>
      </c>
      <c r="P1170" s="140">
        <v>-2340011.44</v>
      </c>
      <c r="Q1170" s="199">
        <v>-1923166.77</v>
      </c>
      <c r="R1170" s="199">
        <v>-1985228.39</v>
      </c>
      <c r="S1170" s="199">
        <v>-1868941.7</v>
      </c>
      <c r="T1170" s="199">
        <v>-1058639.94</v>
      </c>
      <c r="U1170" s="199">
        <v>-831228.02</v>
      </c>
      <c r="V1170" s="199">
        <v>-656181.32999999996</v>
      </c>
      <c r="W1170" s="199">
        <v>-526668.1</v>
      </c>
      <c r="X1170" s="199">
        <v>-584456.24</v>
      </c>
      <c r="Y1170" s="199">
        <v>-633504.05000000005</v>
      </c>
      <c r="Z1170" s="199">
        <v>-1441349.75</v>
      </c>
      <c r="AA1170" s="199">
        <v>-2331025.2000000002</v>
      </c>
      <c r="AB1170" s="199">
        <v>-2339734.9500000002</v>
      </c>
      <c r="AC1170" s="199">
        <f>IFERROR(VLOOKUP('SAP Data'!$C1170,'2021 Balance Sheet'!$B$7:$O$1335,'2021 Balance Sheet'!D$2, FALSE),0)</f>
        <v>-2155586.7000000002</v>
      </c>
      <c r="AD1170" s="199">
        <f>IFERROR(VLOOKUP('SAP Data'!$C1170,'2021 Balance Sheet'!$B$7:$O$1335,'2021 Balance Sheet'!E$2, FALSE),0)</f>
        <v>-2032324.43</v>
      </c>
      <c r="AE1170" s="199">
        <f>IFERROR(VLOOKUP('SAP Data'!$C1170,'2021 Balance Sheet'!$B$7:$O$1335,'2021 Balance Sheet'!F$2, FALSE),0)</f>
        <v>-1848487.15</v>
      </c>
      <c r="AF1170" s="199">
        <f>IFERROR(VLOOKUP('SAP Data'!$C1170,'2021 Balance Sheet'!$B$7:$O$1335,'2021 Balance Sheet'!G$2, FALSE),0)</f>
        <v>-1018346.06</v>
      </c>
      <c r="AG1170" s="199">
        <f>IFERROR(VLOOKUP('SAP Data'!$C1170,'2021 Balance Sheet'!$B$7:$O$1335,'2021 Balance Sheet'!H$2, FALSE),0)</f>
        <v>-865120.53</v>
      </c>
      <c r="AH1170" s="199">
        <f>IFERROR(VLOOKUP('SAP Data'!$C1170,'2021 Balance Sheet'!$B$7:$O$1335,'2021 Balance Sheet'!I$2, FALSE),0)</f>
        <v>-569870.43000000005</v>
      </c>
      <c r="AI1170" s="199">
        <f>IFERROR(VLOOKUP('SAP Data'!$C1170,'2021 Balance Sheet'!$B$7:$O$1335,'2021 Balance Sheet'!J$2, FALSE),0)</f>
        <v>-543160.56000000006</v>
      </c>
      <c r="AJ1170" s="199">
        <f>IFERROR(VLOOKUP('SAP Data'!$C1170,'2021 Balance Sheet'!$B$7:$O$1335,'2021 Balance Sheet'!K$2, FALSE),0)</f>
        <v>-604943.94999999995</v>
      </c>
      <c r="AK1170" s="199">
        <f>IFERROR(VLOOKUP('SAP Data'!$C1170,'2021 Balance Sheet'!$B$7:$O$1335,'2021 Balance Sheet'!L$2, FALSE),0)</f>
        <v>-706382.92</v>
      </c>
      <c r="AL1170" s="199">
        <f>IFERROR(VLOOKUP('SAP Data'!$C1170,'2021 Balance Sheet'!$B$7:$O$1335,'2021 Balance Sheet'!M$2, FALSE),0)</f>
        <v>-1462123.68</v>
      </c>
      <c r="AM1170" s="199">
        <f>IFERROR(VLOOKUP('SAP Data'!$C1170,'2021 Balance Sheet'!$B$7:$O$1335,'2021 Balance Sheet'!N$2, FALSE),0)</f>
        <v>-2334869.92</v>
      </c>
      <c r="AN1170" s="199">
        <f>IFERROR(VLOOKUP('SAP Data'!$C1170,'2021 Balance Sheet'!$B$7:$O$1335,'2021 Balance Sheet'!O$2, FALSE),0)</f>
        <v>-3509941.04</v>
      </c>
      <c r="AO1170" s="198">
        <f t="shared" si="38"/>
        <v>-2339734.9500000002</v>
      </c>
    </row>
    <row r="1171" spans="1:41" ht="15.75" thickBot="1" x14ac:dyDescent="0.3">
      <c r="A1171" s="26" t="str">
        <f t="shared" si="39"/>
        <v>236047</v>
      </c>
      <c r="B1171" s="149" t="s">
        <v>2206</v>
      </c>
      <c r="C1171" s="153" t="s">
        <v>2207</v>
      </c>
      <c r="D1171" s="125" t="s">
        <v>4</v>
      </c>
      <c r="E1171" s="139">
        <v>-31382.84</v>
      </c>
      <c r="F1171" s="139">
        <v>115701.97</v>
      </c>
      <c r="G1171" s="139">
        <v>-21502.02</v>
      </c>
      <c r="H1171" s="139">
        <v>-34748.019999999997</v>
      </c>
      <c r="I1171" s="139">
        <v>0</v>
      </c>
      <c r="J1171" s="139">
        <v>0</v>
      </c>
      <c r="K1171" s="139">
        <v>0</v>
      </c>
      <c r="L1171" s="139">
        <v>0</v>
      </c>
      <c r="M1171" s="139">
        <v>0</v>
      </c>
      <c r="N1171" s="139">
        <v>0</v>
      </c>
      <c r="O1171" s="139">
        <v>784.17</v>
      </c>
      <c r="P1171" s="139">
        <v>-43248.52</v>
      </c>
      <c r="Q1171" s="199">
        <v>-93648.53</v>
      </c>
      <c r="R1171" s="199">
        <v>-3914.54</v>
      </c>
      <c r="S1171" s="199">
        <v>37931.040000000001</v>
      </c>
      <c r="T1171" s="199">
        <v>-51511.89</v>
      </c>
      <c r="U1171" s="199">
        <v>0.01</v>
      </c>
      <c r="V1171" s="199">
        <v>0.01</v>
      </c>
      <c r="W1171" s="199">
        <v>0.01</v>
      </c>
      <c r="X1171" s="199">
        <v>0.01</v>
      </c>
      <c r="Y1171" s="199">
        <v>0.01</v>
      </c>
      <c r="Z1171" s="199">
        <v>0.01</v>
      </c>
      <c r="AA1171" s="199">
        <v>29218.53</v>
      </c>
      <c r="AB1171" s="199">
        <v>-59459.17</v>
      </c>
      <c r="AC1171" s="199">
        <f>IFERROR(VLOOKUP('SAP Data'!$C1171,'2021 Balance Sheet'!$B$7:$O$1335,'2021 Balance Sheet'!D$2, FALSE),0)</f>
        <v>-17170.88</v>
      </c>
      <c r="AD1171" s="199">
        <f>IFERROR(VLOOKUP('SAP Data'!$C1171,'2021 Balance Sheet'!$B$7:$O$1335,'2021 Balance Sheet'!E$2, FALSE),0)</f>
        <v>27677.55</v>
      </c>
      <c r="AE1171" s="199">
        <f>IFERROR(VLOOKUP('SAP Data'!$C1171,'2021 Balance Sheet'!$B$7:$O$1335,'2021 Balance Sheet'!F$2, FALSE),0)</f>
        <v>43690.3</v>
      </c>
      <c r="AF1171" s="199">
        <f>IFERROR(VLOOKUP('SAP Data'!$C1171,'2021 Balance Sheet'!$B$7:$O$1335,'2021 Balance Sheet'!G$2, FALSE),0)</f>
        <v>-46952.37</v>
      </c>
      <c r="AG1171" s="199">
        <f>IFERROR(VLOOKUP('SAP Data'!$C1171,'2021 Balance Sheet'!$B$7:$O$1335,'2021 Balance Sheet'!H$2, FALSE),0)</f>
        <v>0.01</v>
      </c>
      <c r="AH1171" s="199">
        <f>IFERROR(VLOOKUP('SAP Data'!$C1171,'2021 Balance Sheet'!$B$7:$O$1335,'2021 Balance Sheet'!I$2, FALSE),0)</f>
        <v>0.01</v>
      </c>
      <c r="AI1171" s="199">
        <f>IFERROR(VLOOKUP('SAP Data'!$C1171,'2021 Balance Sheet'!$B$7:$O$1335,'2021 Balance Sheet'!J$2, FALSE),0)</f>
        <v>0.01</v>
      </c>
      <c r="AJ1171" s="199">
        <f>IFERROR(VLOOKUP('SAP Data'!$C1171,'2021 Balance Sheet'!$B$7:$O$1335,'2021 Balance Sheet'!K$2, FALSE),0)</f>
        <v>0.01</v>
      </c>
      <c r="AK1171" s="199">
        <f>IFERROR(VLOOKUP('SAP Data'!$C1171,'2021 Balance Sheet'!$B$7:$O$1335,'2021 Balance Sheet'!L$2, FALSE),0)</f>
        <v>0.01</v>
      </c>
      <c r="AL1171" s="199">
        <f>IFERROR(VLOOKUP('SAP Data'!$C1171,'2021 Balance Sheet'!$B$7:$O$1335,'2021 Balance Sheet'!M$2, FALSE),0)</f>
        <v>0.01</v>
      </c>
      <c r="AM1171" s="199">
        <f>IFERROR(VLOOKUP('SAP Data'!$C1171,'2021 Balance Sheet'!$B$7:$O$1335,'2021 Balance Sheet'!N$2, FALSE),0)</f>
        <v>-96303.01</v>
      </c>
      <c r="AN1171" s="199">
        <f>IFERROR(VLOOKUP('SAP Data'!$C1171,'2021 Balance Sheet'!$B$7:$O$1335,'2021 Balance Sheet'!O$2, FALSE),0)</f>
        <v>23534.19</v>
      </c>
      <c r="AO1171" s="198">
        <f t="shared" si="38"/>
        <v>-59459.17</v>
      </c>
    </row>
    <row r="1172" spans="1:41" ht="15.75" thickBot="1" x14ac:dyDescent="0.3">
      <c r="A1172" s="26" t="str">
        <f t="shared" si="39"/>
        <v>236049</v>
      </c>
      <c r="B1172" s="186" t="s">
        <v>3933</v>
      </c>
      <c r="C1172" s="185" t="s">
        <v>3934</v>
      </c>
      <c r="D1172" s="125"/>
      <c r="E1172" s="139"/>
      <c r="F1172" s="139"/>
      <c r="G1172" s="139"/>
      <c r="H1172" s="139"/>
      <c r="I1172" s="139"/>
      <c r="J1172" s="139"/>
      <c r="K1172" s="139"/>
      <c r="L1172" s="139"/>
      <c r="M1172" s="139"/>
      <c r="N1172" s="139"/>
      <c r="O1172" s="139"/>
      <c r="P1172" s="139"/>
      <c r="Q1172" s="199">
        <v>0</v>
      </c>
      <c r="R1172" s="199">
        <v>0</v>
      </c>
      <c r="S1172" s="199">
        <v>0</v>
      </c>
      <c r="T1172" s="199">
        <v>-529551.49</v>
      </c>
      <c r="U1172" s="199">
        <v>-1055427.29</v>
      </c>
      <c r="V1172" s="199">
        <v>0</v>
      </c>
      <c r="W1172" s="199">
        <v>-2105426.4900000002</v>
      </c>
      <c r="X1172" s="199">
        <v>-2741380.37</v>
      </c>
      <c r="Y1172" s="199">
        <v>0</v>
      </c>
      <c r="Z1172" s="199">
        <v>-3766707.57</v>
      </c>
      <c r="AA1172" s="199">
        <v>-4251042.3600000003</v>
      </c>
      <c r="AB1172" s="199">
        <v>-2354674.23</v>
      </c>
      <c r="AC1172" s="199">
        <f>IFERROR(VLOOKUP('SAP Data'!$C1172,'2021 Balance Sheet'!$B$7:$O$1335,'2021 Balance Sheet'!D$2, FALSE),0)</f>
        <v>-4709348.46</v>
      </c>
      <c r="AD1172" s="199">
        <f>IFERROR(VLOOKUP('SAP Data'!$C1172,'2021 Balance Sheet'!$B$7:$O$1335,'2021 Balance Sheet'!E$2, FALSE),0)</f>
        <v>-4709348.46</v>
      </c>
      <c r="AE1172" s="199">
        <f>IFERROR(VLOOKUP('SAP Data'!$C1172,'2021 Balance Sheet'!$B$7:$O$1335,'2021 Balance Sheet'!F$2, FALSE),0)</f>
        <v>-2354674.23</v>
      </c>
      <c r="AF1172" s="199">
        <f>IFERROR(VLOOKUP('SAP Data'!$C1172,'2021 Balance Sheet'!$B$7:$O$1335,'2021 Balance Sheet'!G$2, FALSE),0)</f>
        <v>-4709348.46</v>
      </c>
      <c r="AG1172" s="199">
        <f>IFERROR(VLOOKUP('SAP Data'!$C1172,'2021 Balance Sheet'!$B$7:$O$1335,'2021 Balance Sheet'!H$2, FALSE),0)</f>
        <v>-4709348.46</v>
      </c>
      <c r="AH1172" s="199">
        <f>IFERROR(VLOOKUP('SAP Data'!$C1172,'2021 Balance Sheet'!$B$7:$O$1335,'2021 Balance Sheet'!I$2, FALSE),0)</f>
        <v>-2354674.23</v>
      </c>
      <c r="AI1172" s="199">
        <f>IFERROR(VLOOKUP('SAP Data'!$C1172,'2021 Balance Sheet'!$B$7:$O$1335,'2021 Balance Sheet'!J$2, FALSE),0)</f>
        <v>-4709348.46</v>
      </c>
      <c r="AJ1172" s="199">
        <f>IFERROR(VLOOKUP('SAP Data'!$C1172,'2021 Balance Sheet'!$B$7:$O$1335,'2021 Balance Sheet'!K$2, FALSE),0)</f>
        <v>-4709348.46</v>
      </c>
      <c r="AK1172" s="199">
        <f>IFERROR(VLOOKUP('SAP Data'!$C1172,'2021 Balance Sheet'!$B$7:$O$1335,'2021 Balance Sheet'!L$2, FALSE),0)</f>
        <v>-2354674.23</v>
      </c>
      <c r="AL1172" s="199">
        <f>IFERROR(VLOOKUP('SAP Data'!$C1172,'2021 Balance Sheet'!$B$7:$O$1335,'2021 Balance Sheet'!M$2, FALSE),0)</f>
        <v>-4709348.46</v>
      </c>
      <c r="AM1172" s="199">
        <f>IFERROR(VLOOKUP('SAP Data'!$C1172,'2021 Balance Sheet'!$B$7:$O$1335,'2021 Balance Sheet'!N$2, FALSE),0)</f>
        <v>-4709348.46</v>
      </c>
      <c r="AN1172" s="199">
        <f>IFERROR(VLOOKUP('SAP Data'!$C1172,'2021 Balance Sheet'!$B$7:$O$1335,'2021 Balance Sheet'!O$2, FALSE),0)</f>
        <v>-2354658.46</v>
      </c>
      <c r="AO1172" s="198">
        <f t="shared" si="38"/>
        <v>-2354674.23</v>
      </c>
    </row>
    <row r="1173" spans="1:41" ht="15.75" thickBot="1" x14ac:dyDescent="0.3">
      <c r="A1173" s="26" t="str">
        <f t="shared" si="39"/>
        <v>236050</v>
      </c>
      <c r="B1173" s="149" t="s">
        <v>2208</v>
      </c>
      <c r="C1173" s="153" t="s">
        <v>2209</v>
      </c>
      <c r="D1173" s="125" t="s">
        <v>4</v>
      </c>
      <c r="E1173" s="140">
        <v>3539.91</v>
      </c>
      <c r="F1173" s="140">
        <v>3539.91</v>
      </c>
      <c r="G1173" s="140">
        <v>3539.91</v>
      </c>
      <c r="H1173" s="140">
        <v>9770.07</v>
      </c>
      <c r="I1173" s="140">
        <v>9770.07</v>
      </c>
      <c r="J1173" s="140">
        <v>9770.07</v>
      </c>
      <c r="K1173" s="140">
        <v>13323.53</v>
      </c>
      <c r="L1173" s="140">
        <v>13323.53</v>
      </c>
      <c r="M1173" s="140">
        <v>13323.53</v>
      </c>
      <c r="N1173" s="140">
        <v>17040.64</v>
      </c>
      <c r="O1173" s="140">
        <v>17040.64</v>
      </c>
      <c r="P1173" s="140">
        <v>0</v>
      </c>
      <c r="Q1173" s="199">
        <v>3597.17</v>
      </c>
      <c r="R1173" s="199">
        <v>3597.17</v>
      </c>
      <c r="S1173" s="199">
        <v>3597.17</v>
      </c>
      <c r="T1173" s="199">
        <v>10092.67</v>
      </c>
      <c r="U1173" s="199">
        <v>10092.67</v>
      </c>
      <c r="V1173" s="199">
        <v>10092.67</v>
      </c>
      <c r="W1173" s="199">
        <v>13797.28</v>
      </c>
      <c r="X1173" s="199">
        <v>13797.28</v>
      </c>
      <c r="Y1173" s="199">
        <v>13797.28</v>
      </c>
      <c r="Z1173" s="199">
        <v>17780.89</v>
      </c>
      <c r="AA1173" s="199">
        <v>17780.89</v>
      </c>
      <c r="AB1173" s="199">
        <v>0</v>
      </c>
      <c r="AC1173" s="199">
        <f>IFERROR(VLOOKUP('SAP Data'!$C1173,'2021 Balance Sheet'!$B$7:$O$1335,'2021 Balance Sheet'!D$2, FALSE),0)</f>
        <v>4082.81</v>
      </c>
      <c r="AD1173" s="199">
        <f>IFERROR(VLOOKUP('SAP Data'!$C1173,'2021 Balance Sheet'!$B$7:$O$1335,'2021 Balance Sheet'!E$2, FALSE),0)</f>
        <v>4082.81</v>
      </c>
      <c r="AE1173" s="199">
        <f>IFERROR(VLOOKUP('SAP Data'!$C1173,'2021 Balance Sheet'!$B$7:$O$1335,'2021 Balance Sheet'!F$2, FALSE),0)</f>
        <v>4082.81</v>
      </c>
      <c r="AF1173" s="199">
        <f>IFERROR(VLOOKUP('SAP Data'!$C1173,'2021 Balance Sheet'!$B$7:$O$1335,'2021 Balance Sheet'!G$2, FALSE),0)</f>
        <v>10030.43</v>
      </c>
      <c r="AG1173" s="199">
        <f>IFERROR(VLOOKUP('SAP Data'!$C1173,'2021 Balance Sheet'!$B$7:$O$1335,'2021 Balance Sheet'!H$2, FALSE),0)</f>
        <v>10030.43</v>
      </c>
      <c r="AH1173" s="199">
        <f>IFERROR(VLOOKUP('SAP Data'!$C1173,'2021 Balance Sheet'!$B$7:$O$1335,'2021 Balance Sheet'!I$2, FALSE),0)</f>
        <v>10030.43</v>
      </c>
      <c r="AI1173" s="199">
        <f>IFERROR(VLOOKUP('SAP Data'!$C1173,'2021 Balance Sheet'!$B$7:$O$1335,'2021 Balance Sheet'!J$2, FALSE),0)</f>
        <v>13960.35</v>
      </c>
      <c r="AJ1173" s="199">
        <f>IFERROR(VLOOKUP('SAP Data'!$C1173,'2021 Balance Sheet'!$B$7:$O$1335,'2021 Balance Sheet'!K$2, FALSE),0)</f>
        <v>13960.35</v>
      </c>
      <c r="AK1173" s="199">
        <f>IFERROR(VLOOKUP('SAP Data'!$C1173,'2021 Balance Sheet'!$B$7:$O$1335,'2021 Balance Sheet'!L$2, FALSE),0)</f>
        <v>13960.35</v>
      </c>
      <c r="AL1173" s="199">
        <f>IFERROR(VLOOKUP('SAP Data'!$C1173,'2021 Balance Sheet'!$B$7:$O$1335,'2021 Balance Sheet'!M$2, FALSE),0)</f>
        <v>18086.79</v>
      </c>
      <c r="AM1173" s="199">
        <f>IFERROR(VLOOKUP('SAP Data'!$C1173,'2021 Balance Sheet'!$B$7:$O$1335,'2021 Balance Sheet'!N$2, FALSE),0)</f>
        <v>18086.79</v>
      </c>
      <c r="AN1173" s="199">
        <f>IFERROR(VLOOKUP('SAP Data'!$C1173,'2021 Balance Sheet'!$B$7:$O$1335,'2021 Balance Sheet'!O$2, FALSE),0)</f>
        <v>0</v>
      </c>
      <c r="AO1173" s="198">
        <f t="shared" si="38"/>
        <v>0</v>
      </c>
    </row>
    <row r="1174" spans="1:41" ht="15.75" thickBot="1" x14ac:dyDescent="0.3">
      <c r="A1174" s="26" t="str">
        <f t="shared" si="39"/>
        <v>236051</v>
      </c>
      <c r="B1174" s="149" t="s">
        <v>2210</v>
      </c>
      <c r="C1174" s="153" t="s">
        <v>2211</v>
      </c>
      <c r="D1174" s="125" t="s">
        <v>4</v>
      </c>
      <c r="E1174" s="139">
        <v>-2389115.27</v>
      </c>
      <c r="F1174" s="139">
        <v>-3165195.5</v>
      </c>
      <c r="G1174" s="139">
        <v>-4031808.47</v>
      </c>
      <c r="H1174" s="139">
        <v>-4872041.13</v>
      </c>
      <c r="I1174" s="139">
        <v>-5745502.4699999997</v>
      </c>
      <c r="J1174" s="139">
        <v>-6548562.5599999996</v>
      </c>
      <c r="K1174" s="139">
        <v>-7410237.5599999996</v>
      </c>
      <c r="L1174" s="139">
        <v>-8256806.3200000003</v>
      </c>
      <c r="M1174" s="139">
        <v>-9074039.1600000001</v>
      </c>
      <c r="N1174" s="139">
        <v>-9936552.6300000008</v>
      </c>
      <c r="O1174" s="139">
        <v>-10771227.890000001</v>
      </c>
      <c r="P1174" s="139">
        <v>-1751513.9</v>
      </c>
      <c r="Q1174" s="199">
        <v>-2636167.7799999998</v>
      </c>
      <c r="R1174" s="199">
        <v>-3472188.02</v>
      </c>
      <c r="S1174" s="199">
        <v>-4363107.9400000004</v>
      </c>
      <c r="T1174" s="199">
        <v>-5239961.95</v>
      </c>
      <c r="U1174" s="199">
        <v>-6112864.3600000003</v>
      </c>
      <c r="V1174" s="199">
        <v>-6984911.9400000004</v>
      </c>
      <c r="W1174" s="199">
        <v>-7888807.4000000004</v>
      </c>
      <c r="X1174" s="199">
        <v>-8753226.9000000004</v>
      </c>
      <c r="Y1174" s="199">
        <v>-9650934.8000000007</v>
      </c>
      <c r="Z1174" s="199">
        <v>-10551987.369999999</v>
      </c>
      <c r="AA1174" s="199">
        <v>-11415303.84</v>
      </c>
      <c r="AB1174" s="199">
        <v>-1539787.15</v>
      </c>
      <c r="AC1174" s="199">
        <f>IFERROR(VLOOKUP('SAP Data'!$C1174,'2021 Balance Sheet'!$B$7:$O$1335,'2021 Balance Sheet'!D$2, FALSE),0)</f>
        <v>-2427404.7000000002</v>
      </c>
      <c r="AD1174" s="199">
        <f>IFERROR(VLOOKUP('SAP Data'!$C1174,'2021 Balance Sheet'!$B$7:$O$1335,'2021 Balance Sheet'!E$2, FALSE),0)</f>
        <v>-3387520.51</v>
      </c>
      <c r="AE1174" s="199">
        <f>IFERROR(VLOOKUP('SAP Data'!$C1174,'2021 Balance Sheet'!$B$7:$O$1335,'2021 Balance Sheet'!F$2, FALSE),0)</f>
        <v>-4342319.6900000004</v>
      </c>
      <c r="AF1174" s="199">
        <f>IFERROR(VLOOKUP('SAP Data'!$C1174,'2021 Balance Sheet'!$B$7:$O$1335,'2021 Balance Sheet'!G$2, FALSE),0)</f>
        <v>-5260505.45</v>
      </c>
      <c r="AG1174" s="199">
        <f>IFERROR(VLOOKUP('SAP Data'!$C1174,'2021 Balance Sheet'!$B$7:$O$1335,'2021 Balance Sheet'!H$2, FALSE),0)</f>
        <v>-6159499.0499999998</v>
      </c>
      <c r="AH1174" s="199">
        <f>IFERROR(VLOOKUP('SAP Data'!$C1174,'2021 Balance Sheet'!$B$7:$O$1335,'2021 Balance Sheet'!I$2, FALSE),0)</f>
        <v>-7105033.5999999996</v>
      </c>
      <c r="AI1174" s="199">
        <f>IFERROR(VLOOKUP('SAP Data'!$C1174,'2021 Balance Sheet'!$B$7:$O$1335,'2021 Balance Sheet'!J$2, FALSE),0)</f>
        <v>-8037070.5700000003</v>
      </c>
      <c r="AJ1174" s="199">
        <f>IFERROR(VLOOKUP('SAP Data'!$C1174,'2021 Balance Sheet'!$B$7:$O$1335,'2021 Balance Sheet'!K$2, FALSE),0)</f>
        <v>-8972254.9499999993</v>
      </c>
      <c r="AK1174" s="199">
        <f>IFERROR(VLOOKUP('SAP Data'!$C1174,'2021 Balance Sheet'!$B$7:$O$1335,'2021 Balance Sheet'!L$2, FALSE),0)</f>
        <v>-9907726.0800000001</v>
      </c>
      <c r="AL1174" s="199">
        <f>IFERROR(VLOOKUP('SAP Data'!$C1174,'2021 Balance Sheet'!$B$7:$O$1335,'2021 Balance Sheet'!M$2, FALSE),0)</f>
        <v>-10826777.310000001</v>
      </c>
      <c r="AM1174" s="199">
        <f>IFERROR(VLOOKUP('SAP Data'!$C1174,'2021 Balance Sheet'!$B$7:$O$1335,'2021 Balance Sheet'!N$2, FALSE),0)</f>
        <v>-11764329.51</v>
      </c>
      <c r="AN1174" s="199">
        <f>IFERROR(VLOOKUP('SAP Data'!$C1174,'2021 Balance Sheet'!$B$7:$O$1335,'2021 Balance Sheet'!O$2, FALSE),0)</f>
        <v>-1881432.97</v>
      </c>
      <c r="AO1174" s="198">
        <f t="shared" si="38"/>
        <v>-1539787.15</v>
      </c>
    </row>
    <row r="1175" spans="1:41" ht="15.75" thickBot="1" x14ac:dyDescent="0.3">
      <c r="A1175" s="26" t="str">
        <f t="shared" si="39"/>
        <v>236052</v>
      </c>
      <c r="B1175" s="149" t="s">
        <v>2212</v>
      </c>
      <c r="C1175" s="153" t="s">
        <v>2213</v>
      </c>
      <c r="D1175" s="125" t="s">
        <v>4</v>
      </c>
      <c r="E1175" s="140">
        <v>17088.79</v>
      </c>
      <c r="F1175" s="140">
        <v>17088.79</v>
      </c>
      <c r="G1175" s="140">
        <v>17088.79</v>
      </c>
      <c r="H1175" s="140">
        <v>488165.67</v>
      </c>
      <c r="I1175" s="140">
        <v>488165.67</v>
      </c>
      <c r="J1175" s="140">
        <v>488165.67</v>
      </c>
      <c r="K1175" s="140">
        <v>667513.38</v>
      </c>
      <c r="L1175" s="140">
        <v>667513.38</v>
      </c>
      <c r="M1175" s="140">
        <v>667513.38</v>
      </c>
      <c r="N1175" s="140">
        <v>716280.69</v>
      </c>
      <c r="O1175" s="140">
        <v>716280.69</v>
      </c>
      <c r="P1175" s="140">
        <v>0</v>
      </c>
      <c r="Q1175" s="199">
        <v>21740.47</v>
      </c>
      <c r="R1175" s="199">
        <v>21740.47</v>
      </c>
      <c r="S1175" s="199">
        <v>21740.47</v>
      </c>
      <c r="T1175" s="199">
        <v>386582.83</v>
      </c>
      <c r="U1175" s="199">
        <v>386582.83</v>
      </c>
      <c r="V1175" s="199">
        <v>386582.83</v>
      </c>
      <c r="W1175" s="199">
        <v>524666.91</v>
      </c>
      <c r="X1175" s="199">
        <v>524666.91</v>
      </c>
      <c r="Y1175" s="199">
        <v>524666.91</v>
      </c>
      <c r="Z1175" s="199">
        <v>561495.93000000005</v>
      </c>
      <c r="AA1175" s="199">
        <v>561495.93000000005</v>
      </c>
      <c r="AB1175" s="199">
        <v>0</v>
      </c>
      <c r="AC1175" s="199">
        <f>IFERROR(VLOOKUP('SAP Data'!$C1175,'2021 Balance Sheet'!$B$7:$O$1335,'2021 Balance Sheet'!D$2, FALSE),0)</f>
        <v>10191.41</v>
      </c>
      <c r="AD1175" s="199">
        <f>IFERROR(VLOOKUP('SAP Data'!$C1175,'2021 Balance Sheet'!$B$7:$O$1335,'2021 Balance Sheet'!E$2, FALSE),0)</f>
        <v>10191.41</v>
      </c>
      <c r="AE1175" s="199">
        <f>IFERROR(VLOOKUP('SAP Data'!$C1175,'2021 Balance Sheet'!$B$7:$O$1335,'2021 Balance Sheet'!F$2, FALSE),0)</f>
        <v>10191.41</v>
      </c>
      <c r="AF1175" s="199">
        <f>IFERROR(VLOOKUP('SAP Data'!$C1175,'2021 Balance Sheet'!$B$7:$O$1335,'2021 Balance Sheet'!G$2, FALSE),0)</f>
        <v>478480.04</v>
      </c>
      <c r="AG1175" s="199">
        <f>IFERROR(VLOOKUP('SAP Data'!$C1175,'2021 Balance Sheet'!$B$7:$O$1335,'2021 Balance Sheet'!H$2, FALSE),0)</f>
        <v>478480.04</v>
      </c>
      <c r="AH1175" s="199">
        <f>IFERROR(VLOOKUP('SAP Data'!$C1175,'2021 Balance Sheet'!$B$7:$O$1335,'2021 Balance Sheet'!I$2, FALSE),0)</f>
        <v>478480.04</v>
      </c>
      <c r="AI1175" s="199">
        <f>IFERROR(VLOOKUP('SAP Data'!$C1175,'2021 Balance Sheet'!$B$7:$O$1335,'2021 Balance Sheet'!J$2, FALSE),0)</f>
        <v>691582.16</v>
      </c>
      <c r="AJ1175" s="199">
        <f>IFERROR(VLOOKUP('SAP Data'!$C1175,'2021 Balance Sheet'!$B$7:$O$1335,'2021 Balance Sheet'!K$2, FALSE),0)</f>
        <v>691582.16</v>
      </c>
      <c r="AK1175" s="199">
        <f>IFERROR(VLOOKUP('SAP Data'!$C1175,'2021 Balance Sheet'!$B$7:$O$1335,'2021 Balance Sheet'!L$2, FALSE),0)</f>
        <v>691582.16</v>
      </c>
      <c r="AL1175" s="199">
        <f>IFERROR(VLOOKUP('SAP Data'!$C1175,'2021 Balance Sheet'!$B$7:$O$1335,'2021 Balance Sheet'!M$2, FALSE),0)</f>
        <v>763398.68</v>
      </c>
      <c r="AM1175" s="199">
        <f>IFERROR(VLOOKUP('SAP Data'!$C1175,'2021 Balance Sheet'!$B$7:$O$1335,'2021 Balance Sheet'!N$2, FALSE),0)</f>
        <v>763398.68</v>
      </c>
      <c r="AN1175" s="199">
        <f>IFERROR(VLOOKUP('SAP Data'!$C1175,'2021 Balance Sheet'!$B$7:$O$1335,'2021 Balance Sheet'!O$2, FALSE),0)</f>
        <v>0</v>
      </c>
      <c r="AO1175" s="198">
        <f t="shared" si="38"/>
        <v>0</v>
      </c>
    </row>
    <row r="1176" spans="1:41" ht="15.75" thickBot="1" x14ac:dyDescent="0.3">
      <c r="A1176" s="26" t="str">
        <f t="shared" si="39"/>
        <v>236053</v>
      </c>
      <c r="B1176" s="149" t="s">
        <v>2214</v>
      </c>
      <c r="C1176" s="153" t="s">
        <v>2215</v>
      </c>
      <c r="D1176" s="125" t="s">
        <v>4</v>
      </c>
      <c r="E1176" s="139">
        <v>129.99</v>
      </c>
      <c r="F1176" s="139">
        <v>129.99</v>
      </c>
      <c r="G1176" s="139">
        <v>129.99</v>
      </c>
      <c r="H1176" s="139">
        <v>2604.25</v>
      </c>
      <c r="I1176" s="139">
        <v>2604.25</v>
      </c>
      <c r="J1176" s="139">
        <v>2604.25</v>
      </c>
      <c r="K1176" s="139">
        <v>4173.53</v>
      </c>
      <c r="L1176" s="139">
        <v>4173.53</v>
      </c>
      <c r="M1176" s="139">
        <v>4173.53</v>
      </c>
      <c r="N1176" s="139">
        <v>4905.92</v>
      </c>
      <c r="O1176" s="139">
        <v>4905.92</v>
      </c>
      <c r="P1176" s="139">
        <v>0</v>
      </c>
      <c r="Q1176" s="199">
        <v>175.21</v>
      </c>
      <c r="R1176" s="199">
        <v>175.21</v>
      </c>
      <c r="S1176" s="199">
        <v>175.21</v>
      </c>
      <c r="T1176" s="199">
        <v>1803.28</v>
      </c>
      <c r="U1176" s="199">
        <v>1803.28</v>
      </c>
      <c r="V1176" s="199">
        <v>1803.28</v>
      </c>
      <c r="W1176" s="199">
        <v>2689.88</v>
      </c>
      <c r="X1176" s="199">
        <v>2689.88</v>
      </c>
      <c r="Y1176" s="199">
        <v>2689.88</v>
      </c>
      <c r="Z1176" s="199">
        <v>2962.8</v>
      </c>
      <c r="AA1176" s="199">
        <v>2962.8</v>
      </c>
      <c r="AB1176" s="199">
        <v>0</v>
      </c>
      <c r="AC1176" s="199">
        <f>IFERROR(VLOOKUP('SAP Data'!$C1176,'2021 Balance Sheet'!$B$7:$O$1335,'2021 Balance Sheet'!D$2, FALSE),0)</f>
        <v>138.04</v>
      </c>
      <c r="AD1176" s="199">
        <f>IFERROR(VLOOKUP('SAP Data'!$C1176,'2021 Balance Sheet'!$B$7:$O$1335,'2021 Balance Sheet'!E$2, FALSE),0)</f>
        <v>138.04</v>
      </c>
      <c r="AE1176" s="199">
        <f>IFERROR(VLOOKUP('SAP Data'!$C1176,'2021 Balance Sheet'!$B$7:$O$1335,'2021 Balance Sheet'!F$2, FALSE),0)</f>
        <v>138.04</v>
      </c>
      <c r="AF1176" s="199">
        <f>IFERROR(VLOOKUP('SAP Data'!$C1176,'2021 Balance Sheet'!$B$7:$O$1335,'2021 Balance Sheet'!G$2, FALSE),0)</f>
        <v>5323.56</v>
      </c>
      <c r="AG1176" s="199">
        <f>IFERROR(VLOOKUP('SAP Data'!$C1176,'2021 Balance Sheet'!$B$7:$O$1335,'2021 Balance Sheet'!H$2, FALSE),0)</f>
        <v>5323.56</v>
      </c>
      <c r="AH1176" s="199">
        <f>IFERROR(VLOOKUP('SAP Data'!$C1176,'2021 Balance Sheet'!$B$7:$O$1335,'2021 Balance Sheet'!I$2, FALSE),0)</f>
        <v>5323.56</v>
      </c>
      <c r="AI1176" s="199">
        <f>IFERROR(VLOOKUP('SAP Data'!$C1176,'2021 Balance Sheet'!$B$7:$O$1335,'2021 Balance Sheet'!J$2, FALSE),0)</f>
        <v>9108.18</v>
      </c>
      <c r="AJ1176" s="199">
        <f>IFERROR(VLOOKUP('SAP Data'!$C1176,'2021 Balance Sheet'!$B$7:$O$1335,'2021 Balance Sheet'!K$2, FALSE),0)</f>
        <v>9108.18</v>
      </c>
      <c r="AK1176" s="199">
        <f>IFERROR(VLOOKUP('SAP Data'!$C1176,'2021 Balance Sheet'!$B$7:$O$1335,'2021 Balance Sheet'!L$2, FALSE),0)</f>
        <v>9108.18</v>
      </c>
      <c r="AL1176" s="199">
        <f>IFERROR(VLOOKUP('SAP Data'!$C1176,'2021 Balance Sheet'!$B$7:$O$1335,'2021 Balance Sheet'!M$2, FALSE),0)</f>
        <v>11106.09</v>
      </c>
      <c r="AM1176" s="199">
        <f>IFERROR(VLOOKUP('SAP Data'!$C1176,'2021 Balance Sheet'!$B$7:$O$1335,'2021 Balance Sheet'!N$2, FALSE),0)</f>
        <v>11106.09</v>
      </c>
      <c r="AN1176" s="199">
        <f>IFERROR(VLOOKUP('SAP Data'!$C1176,'2021 Balance Sheet'!$B$7:$O$1335,'2021 Balance Sheet'!O$2, FALSE),0)</f>
        <v>0</v>
      </c>
      <c r="AO1176" s="198">
        <f t="shared" si="38"/>
        <v>0</v>
      </c>
    </row>
    <row r="1177" spans="1:41" ht="15.75" thickBot="1" x14ac:dyDescent="0.3">
      <c r="A1177" s="26" t="str">
        <f t="shared" si="39"/>
        <v>236054</v>
      </c>
      <c r="B1177" s="149" t="s">
        <v>2216</v>
      </c>
      <c r="C1177" s="153" t="s">
        <v>2217</v>
      </c>
      <c r="D1177" s="125" t="s">
        <v>4</v>
      </c>
      <c r="E1177" s="140">
        <v>797.39</v>
      </c>
      <c r="F1177" s="140">
        <v>797.39</v>
      </c>
      <c r="G1177" s="140">
        <v>797.39</v>
      </c>
      <c r="H1177" s="140">
        <v>49939.29</v>
      </c>
      <c r="I1177" s="140">
        <v>49939.29</v>
      </c>
      <c r="J1177" s="140">
        <v>49939.29</v>
      </c>
      <c r="K1177" s="140">
        <v>50735.49</v>
      </c>
      <c r="L1177" s="140">
        <v>50735.49</v>
      </c>
      <c r="M1177" s="140">
        <v>50735.49</v>
      </c>
      <c r="N1177" s="140">
        <v>52294.19</v>
      </c>
      <c r="O1177" s="140">
        <v>52294.19</v>
      </c>
      <c r="P1177" s="140">
        <v>0</v>
      </c>
      <c r="Q1177" s="199">
        <v>1937.35</v>
      </c>
      <c r="R1177" s="199">
        <v>1937.35</v>
      </c>
      <c r="S1177" s="199">
        <v>1937.35</v>
      </c>
      <c r="T1177" s="199">
        <v>51867.199999999997</v>
      </c>
      <c r="U1177" s="199">
        <v>51867.199999999997</v>
      </c>
      <c r="V1177" s="199">
        <v>51867.199999999997</v>
      </c>
      <c r="W1177" s="199">
        <v>52606.23</v>
      </c>
      <c r="X1177" s="199">
        <v>52606.23</v>
      </c>
      <c r="Y1177" s="199">
        <v>52606.23</v>
      </c>
      <c r="Z1177" s="199">
        <v>53523.6</v>
      </c>
      <c r="AA1177" s="199">
        <v>53523.6</v>
      </c>
      <c r="AB1177" s="199">
        <v>0</v>
      </c>
      <c r="AC1177" s="199">
        <f>IFERROR(VLOOKUP('SAP Data'!$C1177,'2021 Balance Sheet'!$B$7:$O$1335,'2021 Balance Sheet'!D$2, FALSE),0)</f>
        <v>561.23</v>
      </c>
      <c r="AD1177" s="199">
        <f>IFERROR(VLOOKUP('SAP Data'!$C1177,'2021 Balance Sheet'!$B$7:$O$1335,'2021 Balance Sheet'!E$2, FALSE),0)</f>
        <v>561.23</v>
      </c>
      <c r="AE1177" s="199">
        <f>IFERROR(VLOOKUP('SAP Data'!$C1177,'2021 Balance Sheet'!$B$7:$O$1335,'2021 Balance Sheet'!F$2, FALSE),0)</f>
        <v>561.23</v>
      </c>
      <c r="AF1177" s="199">
        <f>IFERROR(VLOOKUP('SAP Data'!$C1177,'2021 Balance Sheet'!$B$7:$O$1335,'2021 Balance Sheet'!G$2, FALSE),0)</f>
        <v>49558.26</v>
      </c>
      <c r="AG1177" s="199">
        <f>IFERROR(VLOOKUP('SAP Data'!$C1177,'2021 Balance Sheet'!$B$7:$O$1335,'2021 Balance Sheet'!H$2, FALSE),0)</f>
        <v>49558.26</v>
      </c>
      <c r="AH1177" s="199">
        <f>IFERROR(VLOOKUP('SAP Data'!$C1177,'2021 Balance Sheet'!$B$7:$O$1335,'2021 Balance Sheet'!I$2, FALSE),0)</f>
        <v>49558.26</v>
      </c>
      <c r="AI1177" s="199">
        <f>IFERROR(VLOOKUP('SAP Data'!$C1177,'2021 Balance Sheet'!$B$7:$O$1335,'2021 Balance Sheet'!J$2, FALSE),0)</f>
        <v>50243.29</v>
      </c>
      <c r="AJ1177" s="199">
        <f>IFERROR(VLOOKUP('SAP Data'!$C1177,'2021 Balance Sheet'!$B$7:$O$1335,'2021 Balance Sheet'!K$2, FALSE),0)</f>
        <v>50243.29</v>
      </c>
      <c r="AK1177" s="199">
        <f>IFERROR(VLOOKUP('SAP Data'!$C1177,'2021 Balance Sheet'!$B$7:$O$1335,'2021 Balance Sheet'!L$2, FALSE),0)</f>
        <v>50243.29</v>
      </c>
      <c r="AL1177" s="199">
        <f>IFERROR(VLOOKUP('SAP Data'!$C1177,'2021 Balance Sheet'!$B$7:$O$1335,'2021 Balance Sheet'!M$2, FALSE),0)</f>
        <v>52284.21</v>
      </c>
      <c r="AM1177" s="199">
        <f>IFERROR(VLOOKUP('SAP Data'!$C1177,'2021 Balance Sheet'!$B$7:$O$1335,'2021 Balance Sheet'!N$2, FALSE),0)</f>
        <v>52284.21</v>
      </c>
      <c r="AN1177" s="199">
        <f>IFERROR(VLOOKUP('SAP Data'!$C1177,'2021 Balance Sheet'!$B$7:$O$1335,'2021 Balance Sheet'!O$2, FALSE),0)</f>
        <v>0</v>
      </c>
      <c r="AO1177" s="198">
        <f t="shared" si="38"/>
        <v>0</v>
      </c>
    </row>
    <row r="1178" spans="1:41" ht="15.75" thickBot="1" x14ac:dyDescent="0.3">
      <c r="A1178" s="26" t="str">
        <f t="shared" si="39"/>
        <v>236055</v>
      </c>
      <c r="B1178" s="149" t="s">
        <v>2218</v>
      </c>
      <c r="C1178" s="153" t="s">
        <v>2219</v>
      </c>
      <c r="D1178" s="125" t="s">
        <v>4</v>
      </c>
      <c r="E1178" s="139">
        <v>19.61</v>
      </c>
      <c r="F1178" s="139">
        <v>19.61</v>
      </c>
      <c r="G1178" s="139">
        <v>19.61</v>
      </c>
      <c r="H1178" s="139">
        <v>1228.02</v>
      </c>
      <c r="I1178" s="139">
        <v>1228.02</v>
      </c>
      <c r="J1178" s="139">
        <v>1228.02</v>
      </c>
      <c r="K1178" s="139">
        <v>1247.5999999999999</v>
      </c>
      <c r="L1178" s="139">
        <v>1247.5999999999999</v>
      </c>
      <c r="M1178" s="139">
        <v>1247.5999999999999</v>
      </c>
      <c r="N1178" s="139">
        <v>1285.93</v>
      </c>
      <c r="O1178" s="139">
        <v>1285.93</v>
      </c>
      <c r="P1178" s="139">
        <v>0</v>
      </c>
      <c r="Q1178" s="199">
        <v>47.64</v>
      </c>
      <c r="R1178" s="199">
        <v>47.64</v>
      </c>
      <c r="S1178" s="199">
        <v>47.64</v>
      </c>
      <c r="T1178" s="199">
        <v>1275.42</v>
      </c>
      <c r="U1178" s="199">
        <v>1275.42</v>
      </c>
      <c r="V1178" s="199">
        <v>1275.42</v>
      </c>
      <c r="W1178" s="199">
        <v>1293.5899999999999</v>
      </c>
      <c r="X1178" s="199">
        <v>1293.5899999999999</v>
      </c>
      <c r="Y1178" s="199">
        <v>1293.5899999999999</v>
      </c>
      <c r="Z1178" s="199">
        <v>1316.15</v>
      </c>
      <c r="AA1178" s="199">
        <v>1316.15</v>
      </c>
      <c r="AB1178" s="199">
        <v>0</v>
      </c>
      <c r="AC1178" s="199">
        <f>IFERROR(VLOOKUP('SAP Data'!$C1178,'2021 Balance Sheet'!$B$7:$O$1335,'2021 Balance Sheet'!D$2, FALSE),0)</f>
        <v>13.8</v>
      </c>
      <c r="AD1178" s="199">
        <f>IFERROR(VLOOKUP('SAP Data'!$C1178,'2021 Balance Sheet'!$B$7:$O$1335,'2021 Balance Sheet'!E$2, FALSE),0)</f>
        <v>13.8</v>
      </c>
      <c r="AE1178" s="199">
        <f>IFERROR(VLOOKUP('SAP Data'!$C1178,'2021 Balance Sheet'!$B$7:$O$1335,'2021 Balance Sheet'!F$2, FALSE),0)</f>
        <v>13.8</v>
      </c>
      <c r="AF1178" s="199">
        <f>IFERROR(VLOOKUP('SAP Data'!$C1178,'2021 Balance Sheet'!$B$7:$O$1335,'2021 Balance Sheet'!G$2, FALSE),0)</f>
        <v>1218.6400000000001</v>
      </c>
      <c r="AG1178" s="199">
        <f>IFERROR(VLOOKUP('SAP Data'!$C1178,'2021 Balance Sheet'!$B$7:$O$1335,'2021 Balance Sheet'!H$2, FALSE),0)</f>
        <v>1218.6400000000001</v>
      </c>
      <c r="AH1178" s="199">
        <f>IFERROR(VLOOKUP('SAP Data'!$C1178,'2021 Balance Sheet'!$B$7:$O$1335,'2021 Balance Sheet'!I$2, FALSE),0)</f>
        <v>1218.6400000000001</v>
      </c>
      <c r="AI1178" s="199">
        <f>IFERROR(VLOOKUP('SAP Data'!$C1178,'2021 Balance Sheet'!$B$7:$O$1335,'2021 Balance Sheet'!J$2, FALSE),0)</f>
        <v>1235.48</v>
      </c>
      <c r="AJ1178" s="199">
        <f>IFERROR(VLOOKUP('SAP Data'!$C1178,'2021 Balance Sheet'!$B$7:$O$1335,'2021 Balance Sheet'!K$2, FALSE),0)</f>
        <v>1235.48</v>
      </c>
      <c r="AK1178" s="199">
        <f>IFERROR(VLOOKUP('SAP Data'!$C1178,'2021 Balance Sheet'!$B$7:$O$1335,'2021 Balance Sheet'!L$2, FALSE),0)</f>
        <v>1235.48</v>
      </c>
      <c r="AL1178" s="199">
        <f>IFERROR(VLOOKUP('SAP Data'!$C1178,'2021 Balance Sheet'!$B$7:$O$1335,'2021 Balance Sheet'!M$2, FALSE),0)</f>
        <v>1285.67</v>
      </c>
      <c r="AM1178" s="199">
        <f>IFERROR(VLOOKUP('SAP Data'!$C1178,'2021 Balance Sheet'!$B$7:$O$1335,'2021 Balance Sheet'!N$2, FALSE),0)</f>
        <v>1285.67</v>
      </c>
      <c r="AN1178" s="199">
        <f>IFERROR(VLOOKUP('SAP Data'!$C1178,'2021 Balance Sheet'!$B$7:$O$1335,'2021 Balance Sheet'!O$2, FALSE),0)</f>
        <v>0</v>
      </c>
      <c r="AO1178" s="198">
        <f t="shared" si="38"/>
        <v>0</v>
      </c>
    </row>
    <row r="1179" spans="1:41" ht="15.75" thickBot="1" x14ac:dyDescent="0.3">
      <c r="A1179" s="26" t="str">
        <f t="shared" si="39"/>
        <v>236056</v>
      </c>
      <c r="B1179" s="149" t="s">
        <v>2220</v>
      </c>
      <c r="C1179" s="153" t="s">
        <v>2221</v>
      </c>
      <c r="D1179" s="125" t="s">
        <v>4</v>
      </c>
      <c r="E1179" s="140">
        <v>540721.41</v>
      </c>
      <c r="F1179" s="140">
        <v>1061862.6399999999</v>
      </c>
      <c r="G1179" s="140">
        <v>2098910.6</v>
      </c>
      <c r="H1179" s="140">
        <v>2730238.4</v>
      </c>
      <c r="I1179" s="140">
        <v>3234280.86</v>
      </c>
      <c r="J1179" s="140">
        <v>3725954.7</v>
      </c>
      <c r="K1179" s="140">
        <v>4217177.91</v>
      </c>
      <c r="L1179" s="140">
        <v>4695347.8</v>
      </c>
      <c r="M1179" s="140">
        <v>5292204.2</v>
      </c>
      <c r="N1179" s="140">
        <v>5762036.6299999999</v>
      </c>
      <c r="O1179" s="140">
        <v>6215129.2699999996</v>
      </c>
      <c r="P1179" s="140">
        <v>0</v>
      </c>
      <c r="Q1179" s="199">
        <v>552430.94999999995</v>
      </c>
      <c r="R1179" s="199">
        <v>1096959.3400000001</v>
      </c>
      <c r="S1179" s="199">
        <v>2323109.14</v>
      </c>
      <c r="T1179" s="199">
        <v>2853816.45</v>
      </c>
      <c r="U1179" s="199">
        <v>3379692.25</v>
      </c>
      <c r="V1179" s="199">
        <v>3909346.28</v>
      </c>
      <c r="W1179" s="199">
        <v>4428898.24</v>
      </c>
      <c r="X1179" s="199">
        <v>5064852.12</v>
      </c>
      <c r="Y1179" s="199">
        <v>5581032.3399999999</v>
      </c>
      <c r="Z1179" s="199">
        <v>6090179.3200000003</v>
      </c>
      <c r="AA1179" s="199">
        <v>6574514.1100000003</v>
      </c>
      <c r="AB1179" s="199">
        <v>0</v>
      </c>
      <c r="AC1179" s="199">
        <f>IFERROR(VLOOKUP('SAP Data'!$C1179,'2021 Balance Sheet'!$B$7:$O$1335,'2021 Balance Sheet'!D$2, FALSE),0)</f>
        <v>577273.56999999995</v>
      </c>
      <c r="AD1179" s="199">
        <f>IFERROR(VLOOKUP('SAP Data'!$C1179,'2021 Balance Sheet'!$B$7:$O$1335,'2021 Balance Sheet'!E$2, FALSE),0)</f>
        <v>1151905.74</v>
      </c>
      <c r="AE1179" s="199">
        <f>IFERROR(VLOOKUP('SAP Data'!$C1179,'2021 Balance Sheet'!$B$7:$O$1335,'2021 Balance Sheet'!F$2, FALSE),0)</f>
        <v>2322713.41</v>
      </c>
      <c r="AF1179" s="199">
        <f>IFERROR(VLOOKUP('SAP Data'!$C1179,'2021 Balance Sheet'!$B$7:$O$1335,'2021 Balance Sheet'!G$2, FALSE),0)</f>
        <v>2875135.34</v>
      </c>
      <c r="AG1179" s="199">
        <f>IFERROR(VLOOKUP('SAP Data'!$C1179,'2021 Balance Sheet'!$B$7:$O$1335,'2021 Balance Sheet'!H$2, FALSE),0)</f>
        <v>3428056.7</v>
      </c>
      <c r="AH1179" s="199">
        <f>IFERROR(VLOOKUP('SAP Data'!$C1179,'2021 Balance Sheet'!$B$7:$O$1335,'2021 Balance Sheet'!I$2, FALSE),0)</f>
        <v>3968424.99</v>
      </c>
      <c r="AI1179" s="199">
        <f>IFERROR(VLOOKUP('SAP Data'!$C1179,'2021 Balance Sheet'!$B$7:$O$1335,'2021 Balance Sheet'!J$2, FALSE),0)</f>
        <v>4524374.72</v>
      </c>
      <c r="AJ1179" s="199">
        <f>IFERROR(VLOOKUP('SAP Data'!$C1179,'2021 Balance Sheet'!$B$7:$O$1335,'2021 Balance Sheet'!K$2, FALSE),0)</f>
        <v>5197520.1500000004</v>
      </c>
      <c r="AK1179" s="199">
        <f>IFERROR(VLOOKUP('SAP Data'!$C1179,'2021 Balance Sheet'!$B$7:$O$1335,'2021 Balance Sheet'!L$2, FALSE),0)</f>
        <v>5738276.4500000002</v>
      </c>
      <c r="AL1179" s="199">
        <f>IFERROR(VLOOKUP('SAP Data'!$C1179,'2021 Balance Sheet'!$B$7:$O$1335,'2021 Balance Sheet'!M$2, FALSE),0)</f>
        <v>6265639.9299999997</v>
      </c>
      <c r="AM1179" s="199">
        <f>IFERROR(VLOOKUP('SAP Data'!$C1179,'2021 Balance Sheet'!$B$7:$O$1335,'2021 Balance Sheet'!N$2, FALSE),0)</f>
        <v>6772997.9100000001</v>
      </c>
      <c r="AN1179" s="199">
        <f>IFERROR(VLOOKUP('SAP Data'!$C1179,'2021 Balance Sheet'!$B$7:$O$1335,'2021 Balance Sheet'!O$2, FALSE),0)</f>
        <v>0</v>
      </c>
      <c r="AO1179" s="198">
        <f t="shared" si="38"/>
        <v>0</v>
      </c>
    </row>
    <row r="1180" spans="1:41" ht="15.75" thickBot="1" x14ac:dyDescent="0.3">
      <c r="A1180" s="26" t="str">
        <f t="shared" si="39"/>
        <v>236057</v>
      </c>
      <c r="B1180" s="149" t="s">
        <v>2222</v>
      </c>
      <c r="C1180" s="153" t="s">
        <v>2223</v>
      </c>
      <c r="D1180" s="125" t="s">
        <v>4</v>
      </c>
      <c r="E1180" s="139">
        <v>152234.23999999999</v>
      </c>
      <c r="F1180" s="139">
        <v>152234.23999999999</v>
      </c>
      <c r="G1180" s="139">
        <v>152234.23999999999</v>
      </c>
      <c r="H1180" s="139">
        <v>423718.07</v>
      </c>
      <c r="I1180" s="139">
        <v>423718.07</v>
      </c>
      <c r="J1180" s="139">
        <v>423718.07</v>
      </c>
      <c r="K1180" s="139">
        <v>578450.37</v>
      </c>
      <c r="L1180" s="139">
        <v>578334.75</v>
      </c>
      <c r="M1180" s="139">
        <v>578334.75</v>
      </c>
      <c r="N1180" s="139">
        <v>740310.97</v>
      </c>
      <c r="O1180" s="139">
        <v>740310.97</v>
      </c>
      <c r="P1180" s="139">
        <v>0</v>
      </c>
      <c r="Q1180" s="199">
        <v>156749.31</v>
      </c>
      <c r="R1180" s="199">
        <v>156749.31</v>
      </c>
      <c r="S1180" s="199">
        <v>156749.31</v>
      </c>
      <c r="T1180" s="199">
        <v>443502.36</v>
      </c>
      <c r="U1180" s="199">
        <v>443502.36</v>
      </c>
      <c r="V1180" s="199">
        <v>443502.36</v>
      </c>
      <c r="W1180" s="199">
        <v>606880.26</v>
      </c>
      <c r="X1180" s="199">
        <v>606880.26</v>
      </c>
      <c r="Y1180" s="199">
        <v>606880.26</v>
      </c>
      <c r="Z1180" s="199">
        <v>782741.93</v>
      </c>
      <c r="AA1180" s="199">
        <v>782741.93</v>
      </c>
      <c r="AB1180" s="199">
        <v>0</v>
      </c>
      <c r="AC1180" s="199">
        <f>IFERROR(VLOOKUP('SAP Data'!$C1180,'2021 Balance Sheet'!$B$7:$O$1335,'2021 Balance Sheet'!D$2, FALSE),0)</f>
        <v>180241.38</v>
      </c>
      <c r="AD1180" s="199">
        <f>IFERROR(VLOOKUP('SAP Data'!$C1180,'2021 Balance Sheet'!$B$7:$O$1335,'2021 Balance Sheet'!E$2, FALSE),0)</f>
        <v>180241.38</v>
      </c>
      <c r="AE1180" s="199">
        <f>IFERROR(VLOOKUP('SAP Data'!$C1180,'2021 Balance Sheet'!$B$7:$O$1335,'2021 Balance Sheet'!F$2, FALSE),0)</f>
        <v>180241.38</v>
      </c>
      <c r="AF1180" s="199">
        <f>IFERROR(VLOOKUP('SAP Data'!$C1180,'2021 Balance Sheet'!$B$7:$O$1335,'2021 Balance Sheet'!G$2, FALSE),0)</f>
        <v>447587.65</v>
      </c>
      <c r="AG1180" s="199">
        <f>IFERROR(VLOOKUP('SAP Data'!$C1180,'2021 Balance Sheet'!$B$7:$O$1335,'2021 Balance Sheet'!H$2, FALSE),0)</f>
        <v>447587.65</v>
      </c>
      <c r="AH1180" s="199">
        <f>IFERROR(VLOOKUP('SAP Data'!$C1180,'2021 Balance Sheet'!$B$7:$O$1335,'2021 Balance Sheet'!I$2, FALSE),0)</f>
        <v>447587.65</v>
      </c>
      <c r="AI1180" s="199">
        <f>IFERROR(VLOOKUP('SAP Data'!$C1180,'2021 Balance Sheet'!$B$7:$O$1335,'2021 Balance Sheet'!J$2, FALSE),0)</f>
        <v>624652.11</v>
      </c>
      <c r="AJ1180" s="199">
        <f>IFERROR(VLOOKUP('SAP Data'!$C1180,'2021 Balance Sheet'!$B$7:$O$1335,'2021 Balance Sheet'!K$2, FALSE),0)</f>
        <v>624652.11</v>
      </c>
      <c r="AK1180" s="199">
        <f>IFERROR(VLOOKUP('SAP Data'!$C1180,'2021 Balance Sheet'!$B$7:$O$1335,'2021 Balance Sheet'!L$2, FALSE),0)</f>
        <v>624652.11</v>
      </c>
      <c r="AL1180" s="199">
        <f>IFERROR(VLOOKUP('SAP Data'!$C1180,'2021 Balance Sheet'!$B$7:$O$1335,'2021 Balance Sheet'!M$2, FALSE),0)</f>
        <v>810890.93</v>
      </c>
      <c r="AM1180" s="199">
        <f>IFERROR(VLOOKUP('SAP Data'!$C1180,'2021 Balance Sheet'!$B$7:$O$1335,'2021 Balance Sheet'!N$2, FALSE),0)</f>
        <v>810890.93</v>
      </c>
      <c r="AN1180" s="199">
        <f>IFERROR(VLOOKUP('SAP Data'!$C1180,'2021 Balance Sheet'!$B$7:$O$1335,'2021 Balance Sheet'!O$2, FALSE),0)</f>
        <v>0</v>
      </c>
      <c r="AO1180" s="198">
        <f t="shared" si="38"/>
        <v>0</v>
      </c>
    </row>
    <row r="1181" spans="1:41" ht="15.75" thickBot="1" x14ac:dyDescent="0.3">
      <c r="A1181" s="26" t="str">
        <f t="shared" si="39"/>
        <v>236058</v>
      </c>
      <c r="B1181" s="149" t="s">
        <v>2224</v>
      </c>
      <c r="C1181" s="153" t="s">
        <v>2225</v>
      </c>
      <c r="D1181" s="125" t="s">
        <v>4</v>
      </c>
      <c r="E1181" s="140">
        <v>4982.92</v>
      </c>
      <c r="F1181" s="140">
        <v>4982.92</v>
      </c>
      <c r="G1181" s="140">
        <v>4982.92</v>
      </c>
      <c r="H1181" s="140">
        <v>11838.97</v>
      </c>
      <c r="I1181" s="140">
        <v>11838.97</v>
      </c>
      <c r="J1181" s="140">
        <v>11838.97</v>
      </c>
      <c r="K1181" s="140">
        <v>17515.43</v>
      </c>
      <c r="L1181" s="140">
        <v>17515.43</v>
      </c>
      <c r="M1181" s="140">
        <v>17515.43</v>
      </c>
      <c r="N1181" s="140">
        <v>23919.43</v>
      </c>
      <c r="O1181" s="140">
        <v>23919.43</v>
      </c>
      <c r="P1181" s="140">
        <v>0</v>
      </c>
      <c r="Q1181" s="199">
        <v>5901.41</v>
      </c>
      <c r="R1181" s="199">
        <v>5901.41</v>
      </c>
      <c r="S1181" s="199">
        <v>5901.41</v>
      </c>
      <c r="T1181" s="199">
        <v>14024.62</v>
      </c>
      <c r="U1181" s="199">
        <v>14024.62</v>
      </c>
      <c r="V1181" s="199">
        <v>14024.62</v>
      </c>
      <c r="W1181" s="199">
        <v>20025.64</v>
      </c>
      <c r="X1181" s="199">
        <v>20025.64</v>
      </c>
      <c r="Y1181" s="199">
        <v>20025.64</v>
      </c>
      <c r="Z1181" s="199">
        <v>26634.38</v>
      </c>
      <c r="AA1181" s="199">
        <v>26634.38</v>
      </c>
      <c r="AB1181" s="199">
        <v>0</v>
      </c>
      <c r="AC1181" s="199">
        <f>IFERROR(VLOOKUP('SAP Data'!$C1181,'2021 Balance Sheet'!$B$7:$O$1335,'2021 Balance Sheet'!D$2, FALSE),0)</f>
        <v>6715.34</v>
      </c>
      <c r="AD1181" s="199">
        <f>IFERROR(VLOOKUP('SAP Data'!$C1181,'2021 Balance Sheet'!$B$7:$O$1335,'2021 Balance Sheet'!E$2, FALSE),0)</f>
        <v>6715.34</v>
      </c>
      <c r="AE1181" s="199">
        <f>IFERROR(VLOOKUP('SAP Data'!$C1181,'2021 Balance Sheet'!$B$7:$O$1335,'2021 Balance Sheet'!F$2, FALSE),0)</f>
        <v>6715.34</v>
      </c>
      <c r="AF1181" s="199">
        <f>IFERROR(VLOOKUP('SAP Data'!$C1181,'2021 Balance Sheet'!$B$7:$O$1335,'2021 Balance Sheet'!G$2, FALSE),0)</f>
        <v>12982.4</v>
      </c>
      <c r="AG1181" s="199">
        <f>IFERROR(VLOOKUP('SAP Data'!$C1181,'2021 Balance Sheet'!$B$7:$O$1335,'2021 Balance Sheet'!H$2, FALSE),0)</f>
        <v>12982.4</v>
      </c>
      <c r="AH1181" s="199">
        <f>IFERROR(VLOOKUP('SAP Data'!$C1181,'2021 Balance Sheet'!$B$7:$O$1335,'2021 Balance Sheet'!I$2, FALSE),0)</f>
        <v>12982.4</v>
      </c>
      <c r="AI1181" s="199">
        <f>IFERROR(VLOOKUP('SAP Data'!$C1181,'2021 Balance Sheet'!$B$7:$O$1335,'2021 Balance Sheet'!J$2, FALSE),0)</f>
        <v>18934.150000000001</v>
      </c>
      <c r="AJ1181" s="199">
        <f>IFERROR(VLOOKUP('SAP Data'!$C1181,'2021 Balance Sheet'!$B$7:$O$1335,'2021 Balance Sheet'!K$2, FALSE),0)</f>
        <v>18934.150000000001</v>
      </c>
      <c r="AK1181" s="199">
        <f>IFERROR(VLOOKUP('SAP Data'!$C1181,'2021 Balance Sheet'!$B$7:$O$1335,'2021 Balance Sheet'!L$2, FALSE),0)</f>
        <v>18934.150000000001</v>
      </c>
      <c r="AL1181" s="199">
        <f>IFERROR(VLOOKUP('SAP Data'!$C1181,'2021 Balance Sheet'!$B$7:$O$1335,'2021 Balance Sheet'!M$2, FALSE),0)</f>
        <v>26080.99</v>
      </c>
      <c r="AM1181" s="199">
        <f>IFERROR(VLOOKUP('SAP Data'!$C1181,'2021 Balance Sheet'!$B$7:$O$1335,'2021 Balance Sheet'!N$2, FALSE),0)</f>
        <v>26080.99</v>
      </c>
      <c r="AN1181" s="199">
        <f>IFERROR(VLOOKUP('SAP Data'!$C1181,'2021 Balance Sheet'!$B$7:$O$1335,'2021 Balance Sheet'!O$2, FALSE),0)</f>
        <v>0</v>
      </c>
      <c r="AO1181" s="198">
        <f t="shared" si="38"/>
        <v>0</v>
      </c>
    </row>
    <row r="1182" spans="1:41" ht="15.75" thickBot="1" x14ac:dyDescent="0.3">
      <c r="A1182" s="26" t="str">
        <f t="shared" si="39"/>
        <v>236059</v>
      </c>
      <c r="B1182" s="149" t="s">
        <v>2226</v>
      </c>
      <c r="C1182" s="153" t="s">
        <v>2227</v>
      </c>
      <c r="D1182" s="125" t="s">
        <v>4</v>
      </c>
      <c r="E1182" s="139">
        <v>126458.88</v>
      </c>
      <c r="F1182" s="139">
        <v>248338.81</v>
      </c>
      <c r="G1182" s="139">
        <v>529107.22</v>
      </c>
      <c r="H1182" s="139">
        <v>682827.6</v>
      </c>
      <c r="I1182" s="139">
        <v>807977.61</v>
      </c>
      <c r="J1182" s="139">
        <v>928932.34</v>
      </c>
      <c r="K1182" s="139">
        <v>1052107.45</v>
      </c>
      <c r="L1182" s="139">
        <v>1175052.05</v>
      </c>
      <c r="M1182" s="139">
        <v>1324600.07</v>
      </c>
      <c r="N1182" s="139">
        <v>1446718.02</v>
      </c>
      <c r="O1182" s="139">
        <v>1568652.39</v>
      </c>
      <c r="P1182" s="139">
        <v>0</v>
      </c>
      <c r="Q1182" s="199">
        <v>130312.97</v>
      </c>
      <c r="R1182" s="199">
        <v>257662.25</v>
      </c>
      <c r="S1182" s="199">
        <v>584450.62</v>
      </c>
      <c r="T1182" s="199">
        <v>714899.04</v>
      </c>
      <c r="U1182" s="199">
        <v>843918.95</v>
      </c>
      <c r="V1182" s="199">
        <v>974272.01</v>
      </c>
      <c r="W1182" s="199">
        <v>1104201.68</v>
      </c>
      <c r="X1182" s="199">
        <v>1263870.29</v>
      </c>
      <c r="Y1182" s="199">
        <v>1396704.94</v>
      </c>
      <c r="Z1182" s="199">
        <v>1529338.94</v>
      </c>
      <c r="AA1182" s="199">
        <v>1661661.51</v>
      </c>
      <c r="AB1182" s="199">
        <v>0</v>
      </c>
      <c r="AC1182" s="199">
        <f>IFERROR(VLOOKUP('SAP Data'!$C1182,'2021 Balance Sheet'!$B$7:$O$1335,'2021 Balance Sheet'!D$2, FALSE),0)</f>
        <v>135997.59</v>
      </c>
      <c r="AD1182" s="199">
        <f>IFERROR(VLOOKUP('SAP Data'!$C1182,'2021 Balance Sheet'!$B$7:$O$1335,'2021 Balance Sheet'!E$2, FALSE),0)</f>
        <v>270387.23</v>
      </c>
      <c r="AE1182" s="199">
        <f>IFERROR(VLOOKUP('SAP Data'!$C1182,'2021 Balance Sheet'!$B$7:$O$1335,'2021 Balance Sheet'!F$2, FALSE),0)</f>
        <v>580839.54</v>
      </c>
      <c r="AF1182" s="199">
        <f>IFERROR(VLOOKUP('SAP Data'!$C1182,'2021 Balance Sheet'!$B$7:$O$1335,'2021 Balance Sheet'!G$2, FALSE),0)</f>
        <v>716045.26</v>
      </c>
      <c r="AG1182" s="199">
        <f>IFERROR(VLOOKUP('SAP Data'!$C1182,'2021 Balance Sheet'!$B$7:$O$1335,'2021 Balance Sheet'!H$2, FALSE),0)</f>
        <v>852782.54</v>
      </c>
      <c r="AH1182" s="199">
        <f>IFERROR(VLOOKUP('SAP Data'!$C1182,'2021 Balance Sheet'!$B$7:$O$1335,'2021 Balance Sheet'!I$2, FALSE),0)</f>
        <v>988930.68</v>
      </c>
      <c r="AI1182" s="199">
        <f>IFERROR(VLOOKUP('SAP Data'!$C1182,'2021 Balance Sheet'!$B$7:$O$1335,'2021 Balance Sheet'!J$2, FALSE),0)</f>
        <v>1126524.78</v>
      </c>
      <c r="AJ1182" s="199">
        <f>IFERROR(VLOOKUP('SAP Data'!$C1182,'2021 Balance Sheet'!$B$7:$O$1335,'2021 Balance Sheet'!K$2, FALSE),0)</f>
        <v>1293386.9099999999</v>
      </c>
      <c r="AK1182" s="199">
        <f>IFERROR(VLOOKUP('SAP Data'!$C1182,'2021 Balance Sheet'!$B$7:$O$1335,'2021 Balance Sheet'!L$2, FALSE),0)</f>
        <v>1431389.37</v>
      </c>
      <c r="AL1182" s="199">
        <f>IFERROR(VLOOKUP('SAP Data'!$C1182,'2021 Balance Sheet'!$B$7:$O$1335,'2021 Balance Sheet'!M$2, FALSE),0)</f>
        <v>1568086.82</v>
      </c>
      <c r="AM1182" s="199">
        <f>IFERROR(VLOOKUP('SAP Data'!$C1182,'2021 Balance Sheet'!$B$7:$O$1335,'2021 Balance Sheet'!N$2, FALSE),0)</f>
        <v>1705688.95</v>
      </c>
      <c r="AN1182" s="199">
        <f>IFERROR(VLOOKUP('SAP Data'!$C1182,'2021 Balance Sheet'!$B$7:$O$1335,'2021 Balance Sheet'!O$2, FALSE),0)</f>
        <v>0</v>
      </c>
      <c r="AO1182" s="198">
        <f t="shared" si="38"/>
        <v>0</v>
      </c>
    </row>
    <row r="1183" spans="1:41" ht="15.75" thickBot="1" x14ac:dyDescent="0.3">
      <c r="A1183" s="26" t="str">
        <f t="shared" si="39"/>
        <v>236061</v>
      </c>
      <c r="B1183" s="149" t="s">
        <v>2228</v>
      </c>
      <c r="C1183" s="153" t="s">
        <v>2229</v>
      </c>
      <c r="D1183" s="125" t="s">
        <v>4</v>
      </c>
      <c r="E1183" s="140">
        <v>0</v>
      </c>
      <c r="F1183" s="140">
        <v>0</v>
      </c>
      <c r="G1183" s="140">
        <v>0</v>
      </c>
      <c r="H1183" s="140">
        <v>0</v>
      </c>
      <c r="I1183" s="140">
        <v>0</v>
      </c>
      <c r="J1183" s="140">
        <v>0</v>
      </c>
      <c r="K1183" s="140">
        <v>0</v>
      </c>
      <c r="L1183" s="140">
        <v>0</v>
      </c>
      <c r="M1183" s="140">
        <v>0</v>
      </c>
      <c r="N1183" s="140">
        <v>0</v>
      </c>
      <c r="O1183" s="140">
        <v>0</v>
      </c>
      <c r="P1183" s="140">
        <v>0</v>
      </c>
      <c r="Q1183" s="199">
        <v>0</v>
      </c>
      <c r="R1183" s="199">
        <v>0</v>
      </c>
      <c r="S1183" s="199">
        <v>0</v>
      </c>
      <c r="T1183" s="199">
        <v>0</v>
      </c>
      <c r="U1183" s="199">
        <v>0</v>
      </c>
      <c r="V1183" s="199">
        <v>0</v>
      </c>
      <c r="W1183" s="199">
        <v>0</v>
      </c>
      <c r="X1183" s="199">
        <v>0</v>
      </c>
      <c r="Y1183" s="199">
        <v>0</v>
      </c>
      <c r="Z1183" s="199">
        <v>0</v>
      </c>
      <c r="AA1183" s="199">
        <v>0</v>
      </c>
      <c r="AB1183" s="199">
        <v>0</v>
      </c>
      <c r="AC1183" s="199">
        <f>IFERROR(VLOOKUP('SAP Data'!$C1183,'2021 Balance Sheet'!$B$7:$O$1335,'2021 Balance Sheet'!D$2, FALSE),0)</f>
        <v>0</v>
      </c>
      <c r="AD1183" s="199">
        <f>IFERROR(VLOOKUP('SAP Data'!$C1183,'2021 Balance Sheet'!$B$7:$O$1335,'2021 Balance Sheet'!E$2, FALSE),0)</f>
        <v>0</v>
      </c>
      <c r="AE1183" s="199">
        <f>IFERROR(VLOOKUP('SAP Data'!$C1183,'2021 Balance Sheet'!$B$7:$O$1335,'2021 Balance Sheet'!F$2, FALSE),0)</f>
        <v>0</v>
      </c>
      <c r="AF1183" s="199">
        <f>IFERROR(VLOOKUP('SAP Data'!$C1183,'2021 Balance Sheet'!$B$7:$O$1335,'2021 Balance Sheet'!G$2, FALSE),0)</f>
        <v>0</v>
      </c>
      <c r="AG1183" s="199">
        <f>IFERROR(VLOOKUP('SAP Data'!$C1183,'2021 Balance Sheet'!$B$7:$O$1335,'2021 Balance Sheet'!H$2, FALSE),0)</f>
        <v>0</v>
      </c>
      <c r="AH1183" s="199">
        <f>IFERROR(VLOOKUP('SAP Data'!$C1183,'2021 Balance Sheet'!$B$7:$O$1335,'2021 Balance Sheet'!I$2, FALSE),0)</f>
        <v>0</v>
      </c>
      <c r="AI1183" s="199">
        <f>IFERROR(VLOOKUP('SAP Data'!$C1183,'2021 Balance Sheet'!$B$7:$O$1335,'2021 Balance Sheet'!J$2, FALSE),0)</f>
        <v>0</v>
      </c>
      <c r="AJ1183" s="199">
        <f>IFERROR(VLOOKUP('SAP Data'!$C1183,'2021 Balance Sheet'!$B$7:$O$1335,'2021 Balance Sheet'!K$2, FALSE),0)</f>
        <v>0</v>
      </c>
      <c r="AK1183" s="199">
        <f>IFERROR(VLOOKUP('SAP Data'!$C1183,'2021 Balance Sheet'!$B$7:$O$1335,'2021 Balance Sheet'!L$2, FALSE),0)</f>
        <v>0</v>
      </c>
      <c r="AL1183" s="199">
        <f>IFERROR(VLOOKUP('SAP Data'!$C1183,'2021 Balance Sheet'!$B$7:$O$1335,'2021 Balance Sheet'!M$2, FALSE),0)</f>
        <v>0</v>
      </c>
      <c r="AM1183" s="199">
        <f>IFERROR(VLOOKUP('SAP Data'!$C1183,'2021 Balance Sheet'!$B$7:$O$1335,'2021 Balance Sheet'!N$2, FALSE),0)</f>
        <v>0</v>
      </c>
      <c r="AN1183" s="199">
        <f>IFERROR(VLOOKUP('SAP Data'!$C1183,'2021 Balance Sheet'!$B$7:$O$1335,'2021 Balance Sheet'!O$2, FALSE),0)</f>
        <v>0</v>
      </c>
      <c r="AO1183" s="198">
        <f t="shared" si="38"/>
        <v>0</v>
      </c>
    </row>
    <row r="1184" spans="1:41" ht="15.75" thickBot="1" x14ac:dyDescent="0.3">
      <c r="A1184" s="26" t="str">
        <f t="shared" si="39"/>
        <v>236062</v>
      </c>
      <c r="B1184" s="149" t="s">
        <v>2230</v>
      </c>
      <c r="C1184" s="153" t="s">
        <v>2231</v>
      </c>
      <c r="D1184" s="125" t="s">
        <v>4</v>
      </c>
      <c r="E1184" s="139">
        <v>0</v>
      </c>
      <c r="F1184" s="139">
        <v>0</v>
      </c>
      <c r="G1184" s="139">
        <v>0</v>
      </c>
      <c r="H1184" s="139">
        <v>0</v>
      </c>
      <c r="I1184" s="139">
        <v>0</v>
      </c>
      <c r="J1184" s="139">
        <v>0</v>
      </c>
      <c r="K1184" s="139">
        <v>0</v>
      </c>
      <c r="L1184" s="139">
        <v>0</v>
      </c>
      <c r="M1184" s="139">
        <v>0</v>
      </c>
      <c r="N1184" s="139">
        <v>0</v>
      </c>
      <c r="O1184" s="139">
        <v>0</v>
      </c>
      <c r="P1184" s="139">
        <v>0</v>
      </c>
      <c r="Q1184" s="199">
        <v>0</v>
      </c>
      <c r="R1184" s="199">
        <v>0</v>
      </c>
      <c r="S1184" s="199">
        <v>0</v>
      </c>
      <c r="T1184" s="199">
        <v>0</v>
      </c>
      <c r="U1184" s="199">
        <v>0</v>
      </c>
      <c r="V1184" s="199">
        <v>0</v>
      </c>
      <c r="W1184" s="199">
        <v>0</v>
      </c>
      <c r="X1184" s="199">
        <v>0</v>
      </c>
      <c r="Y1184" s="199">
        <v>0</v>
      </c>
      <c r="Z1184" s="199">
        <v>0</v>
      </c>
      <c r="AA1184" s="199">
        <v>0</v>
      </c>
      <c r="AB1184" s="199">
        <v>0</v>
      </c>
      <c r="AC1184" s="199">
        <f>IFERROR(VLOOKUP('SAP Data'!$C1184,'2021 Balance Sheet'!$B$7:$O$1335,'2021 Balance Sheet'!D$2, FALSE),0)</f>
        <v>0</v>
      </c>
      <c r="AD1184" s="199">
        <f>IFERROR(VLOOKUP('SAP Data'!$C1184,'2021 Balance Sheet'!$B$7:$O$1335,'2021 Balance Sheet'!E$2, FALSE),0)</f>
        <v>0</v>
      </c>
      <c r="AE1184" s="199">
        <f>IFERROR(VLOOKUP('SAP Data'!$C1184,'2021 Balance Sheet'!$B$7:$O$1335,'2021 Balance Sheet'!F$2, FALSE),0)</f>
        <v>0</v>
      </c>
      <c r="AF1184" s="199">
        <f>IFERROR(VLOOKUP('SAP Data'!$C1184,'2021 Balance Sheet'!$B$7:$O$1335,'2021 Balance Sheet'!G$2, FALSE),0)</f>
        <v>0</v>
      </c>
      <c r="AG1184" s="199">
        <f>IFERROR(VLOOKUP('SAP Data'!$C1184,'2021 Balance Sheet'!$B$7:$O$1335,'2021 Balance Sheet'!H$2, FALSE),0)</f>
        <v>0</v>
      </c>
      <c r="AH1184" s="199">
        <f>IFERROR(VLOOKUP('SAP Data'!$C1184,'2021 Balance Sheet'!$B$7:$O$1335,'2021 Balance Sheet'!I$2, FALSE),0)</f>
        <v>0</v>
      </c>
      <c r="AI1184" s="199">
        <f>IFERROR(VLOOKUP('SAP Data'!$C1184,'2021 Balance Sheet'!$B$7:$O$1335,'2021 Balance Sheet'!J$2, FALSE),0)</f>
        <v>0</v>
      </c>
      <c r="AJ1184" s="199">
        <f>IFERROR(VLOOKUP('SAP Data'!$C1184,'2021 Balance Sheet'!$B$7:$O$1335,'2021 Balance Sheet'!K$2, FALSE),0)</f>
        <v>0</v>
      </c>
      <c r="AK1184" s="199">
        <f>IFERROR(VLOOKUP('SAP Data'!$C1184,'2021 Balance Sheet'!$B$7:$O$1335,'2021 Balance Sheet'!L$2, FALSE),0)</f>
        <v>0</v>
      </c>
      <c r="AL1184" s="199">
        <f>IFERROR(VLOOKUP('SAP Data'!$C1184,'2021 Balance Sheet'!$B$7:$O$1335,'2021 Balance Sheet'!M$2, FALSE),0)</f>
        <v>0</v>
      </c>
      <c r="AM1184" s="199">
        <f>IFERROR(VLOOKUP('SAP Data'!$C1184,'2021 Balance Sheet'!$B$7:$O$1335,'2021 Balance Sheet'!N$2, FALSE),0)</f>
        <v>0</v>
      </c>
      <c r="AN1184" s="199">
        <f>IFERROR(VLOOKUP('SAP Data'!$C1184,'2021 Balance Sheet'!$B$7:$O$1335,'2021 Balance Sheet'!O$2, FALSE),0)</f>
        <v>0</v>
      </c>
      <c r="AO1184" s="198">
        <f t="shared" si="38"/>
        <v>0</v>
      </c>
    </row>
    <row r="1185" spans="1:41" ht="15.75" thickBot="1" x14ac:dyDescent="0.3">
      <c r="A1185" s="26" t="str">
        <f t="shared" si="39"/>
        <v>236064</v>
      </c>
      <c r="B1185" s="149" t="s">
        <v>2232</v>
      </c>
      <c r="C1185" s="153" t="s">
        <v>2233</v>
      </c>
      <c r="D1185" s="125" t="s">
        <v>4</v>
      </c>
      <c r="E1185" s="140">
        <v>0</v>
      </c>
      <c r="F1185" s="140">
        <v>0</v>
      </c>
      <c r="G1185" s="140">
        <v>0</v>
      </c>
      <c r="H1185" s="140">
        <v>0</v>
      </c>
      <c r="I1185" s="140">
        <v>0</v>
      </c>
      <c r="J1185" s="140">
        <v>0</v>
      </c>
      <c r="K1185" s="140">
        <v>0</v>
      </c>
      <c r="L1185" s="140">
        <v>0</v>
      </c>
      <c r="M1185" s="140">
        <v>0</v>
      </c>
      <c r="N1185" s="140">
        <v>0</v>
      </c>
      <c r="O1185" s="140">
        <v>0</v>
      </c>
      <c r="P1185" s="140">
        <v>0</v>
      </c>
      <c r="Q1185" s="199">
        <v>0</v>
      </c>
      <c r="R1185" s="199">
        <v>0</v>
      </c>
      <c r="S1185" s="199">
        <v>0</v>
      </c>
      <c r="T1185" s="199">
        <v>0</v>
      </c>
      <c r="U1185" s="199">
        <v>0</v>
      </c>
      <c r="V1185" s="199">
        <v>0</v>
      </c>
      <c r="W1185" s="199">
        <v>0</v>
      </c>
      <c r="X1185" s="199">
        <v>0</v>
      </c>
      <c r="Y1185" s="199">
        <v>0</v>
      </c>
      <c r="Z1185" s="199">
        <v>0</v>
      </c>
      <c r="AA1185" s="199">
        <v>0</v>
      </c>
      <c r="AB1185" s="199">
        <v>0</v>
      </c>
      <c r="AC1185" s="199">
        <f>IFERROR(VLOOKUP('SAP Data'!$C1185,'2021 Balance Sheet'!$B$7:$O$1335,'2021 Balance Sheet'!D$2, FALSE),0)</f>
        <v>0</v>
      </c>
      <c r="AD1185" s="199">
        <f>IFERROR(VLOOKUP('SAP Data'!$C1185,'2021 Balance Sheet'!$B$7:$O$1335,'2021 Balance Sheet'!E$2, FALSE),0)</f>
        <v>0</v>
      </c>
      <c r="AE1185" s="199">
        <f>IFERROR(VLOOKUP('SAP Data'!$C1185,'2021 Balance Sheet'!$B$7:$O$1335,'2021 Balance Sheet'!F$2, FALSE),0)</f>
        <v>0</v>
      </c>
      <c r="AF1185" s="199">
        <f>IFERROR(VLOOKUP('SAP Data'!$C1185,'2021 Balance Sheet'!$B$7:$O$1335,'2021 Balance Sheet'!G$2, FALSE),0)</f>
        <v>0</v>
      </c>
      <c r="AG1185" s="199">
        <f>IFERROR(VLOOKUP('SAP Data'!$C1185,'2021 Balance Sheet'!$B$7:$O$1335,'2021 Balance Sheet'!H$2, FALSE),0)</f>
        <v>0</v>
      </c>
      <c r="AH1185" s="199">
        <f>IFERROR(VLOOKUP('SAP Data'!$C1185,'2021 Balance Sheet'!$B$7:$O$1335,'2021 Balance Sheet'!I$2, FALSE),0)</f>
        <v>0</v>
      </c>
      <c r="AI1185" s="199">
        <f>IFERROR(VLOOKUP('SAP Data'!$C1185,'2021 Balance Sheet'!$B$7:$O$1335,'2021 Balance Sheet'!J$2, FALSE),0)</f>
        <v>0</v>
      </c>
      <c r="AJ1185" s="199">
        <f>IFERROR(VLOOKUP('SAP Data'!$C1185,'2021 Balance Sheet'!$B$7:$O$1335,'2021 Balance Sheet'!K$2, FALSE),0)</f>
        <v>0</v>
      </c>
      <c r="AK1185" s="199">
        <f>IFERROR(VLOOKUP('SAP Data'!$C1185,'2021 Balance Sheet'!$B$7:$O$1335,'2021 Balance Sheet'!L$2, FALSE),0)</f>
        <v>0</v>
      </c>
      <c r="AL1185" s="199">
        <f>IFERROR(VLOOKUP('SAP Data'!$C1185,'2021 Balance Sheet'!$B$7:$O$1335,'2021 Balance Sheet'!M$2, FALSE),0)</f>
        <v>0</v>
      </c>
      <c r="AM1185" s="199">
        <f>IFERROR(VLOOKUP('SAP Data'!$C1185,'2021 Balance Sheet'!$B$7:$O$1335,'2021 Balance Sheet'!N$2, FALSE),0)</f>
        <v>0</v>
      </c>
      <c r="AN1185" s="199">
        <f>IFERROR(VLOOKUP('SAP Data'!$C1185,'2021 Balance Sheet'!$B$7:$O$1335,'2021 Balance Sheet'!O$2, FALSE),0)</f>
        <v>0</v>
      </c>
      <c r="AO1185" s="198">
        <f t="shared" si="38"/>
        <v>0</v>
      </c>
    </row>
    <row r="1186" spans="1:41" ht="15.75" thickBot="1" x14ac:dyDescent="0.3">
      <c r="A1186" s="26" t="str">
        <f t="shared" si="39"/>
        <v>236066</v>
      </c>
      <c r="B1186" s="149" t="s">
        <v>2220</v>
      </c>
      <c r="C1186" s="153" t="s">
        <v>2234</v>
      </c>
      <c r="D1186" s="125" t="s">
        <v>4</v>
      </c>
      <c r="E1186" s="139">
        <v>0</v>
      </c>
      <c r="F1186" s="139">
        <v>0</v>
      </c>
      <c r="G1186" s="139">
        <v>0</v>
      </c>
      <c r="H1186" s="139">
        <v>0</v>
      </c>
      <c r="I1186" s="139">
        <v>0</v>
      </c>
      <c r="J1186" s="139">
        <v>0</v>
      </c>
      <c r="K1186" s="139">
        <v>0</v>
      </c>
      <c r="L1186" s="139">
        <v>0</v>
      </c>
      <c r="M1186" s="139">
        <v>0</v>
      </c>
      <c r="N1186" s="139">
        <v>0</v>
      </c>
      <c r="O1186" s="139">
        <v>0</v>
      </c>
      <c r="P1186" s="139">
        <v>0</v>
      </c>
      <c r="Q1186" s="199">
        <v>0</v>
      </c>
      <c r="R1186" s="199">
        <v>0</v>
      </c>
      <c r="S1186" s="199">
        <v>0</v>
      </c>
      <c r="T1186" s="199">
        <v>0</v>
      </c>
      <c r="U1186" s="199">
        <v>0</v>
      </c>
      <c r="V1186" s="199">
        <v>0</v>
      </c>
      <c r="W1186" s="199">
        <v>0</v>
      </c>
      <c r="X1186" s="199">
        <v>0</v>
      </c>
      <c r="Y1186" s="199">
        <v>0</v>
      </c>
      <c r="Z1186" s="199">
        <v>0</v>
      </c>
      <c r="AA1186" s="199">
        <v>0</v>
      </c>
      <c r="AB1186" s="199">
        <v>0</v>
      </c>
      <c r="AC1186" s="199">
        <f>IFERROR(VLOOKUP('SAP Data'!$C1186,'2021 Balance Sheet'!$B$7:$O$1335,'2021 Balance Sheet'!D$2, FALSE),0)</f>
        <v>0</v>
      </c>
      <c r="AD1186" s="199">
        <f>IFERROR(VLOOKUP('SAP Data'!$C1186,'2021 Balance Sheet'!$B$7:$O$1335,'2021 Balance Sheet'!E$2, FALSE),0)</f>
        <v>0</v>
      </c>
      <c r="AE1186" s="199">
        <f>IFERROR(VLOOKUP('SAP Data'!$C1186,'2021 Balance Sheet'!$B$7:$O$1335,'2021 Balance Sheet'!F$2, FALSE),0)</f>
        <v>0</v>
      </c>
      <c r="AF1186" s="199">
        <f>IFERROR(VLOOKUP('SAP Data'!$C1186,'2021 Balance Sheet'!$B$7:$O$1335,'2021 Balance Sheet'!G$2, FALSE),0)</f>
        <v>0</v>
      </c>
      <c r="AG1186" s="199">
        <f>IFERROR(VLOOKUP('SAP Data'!$C1186,'2021 Balance Sheet'!$B$7:$O$1335,'2021 Balance Sheet'!H$2, FALSE),0)</f>
        <v>0</v>
      </c>
      <c r="AH1186" s="199">
        <f>IFERROR(VLOOKUP('SAP Data'!$C1186,'2021 Balance Sheet'!$B$7:$O$1335,'2021 Balance Sheet'!I$2, FALSE),0)</f>
        <v>0</v>
      </c>
      <c r="AI1186" s="199">
        <f>IFERROR(VLOOKUP('SAP Data'!$C1186,'2021 Balance Sheet'!$B$7:$O$1335,'2021 Balance Sheet'!J$2, FALSE),0)</f>
        <v>0</v>
      </c>
      <c r="AJ1186" s="199">
        <f>IFERROR(VLOOKUP('SAP Data'!$C1186,'2021 Balance Sheet'!$B$7:$O$1335,'2021 Balance Sheet'!K$2, FALSE),0)</f>
        <v>0</v>
      </c>
      <c r="AK1186" s="199">
        <f>IFERROR(VLOOKUP('SAP Data'!$C1186,'2021 Balance Sheet'!$B$7:$O$1335,'2021 Balance Sheet'!L$2, FALSE),0)</f>
        <v>0</v>
      </c>
      <c r="AL1186" s="199">
        <f>IFERROR(VLOOKUP('SAP Data'!$C1186,'2021 Balance Sheet'!$B$7:$O$1335,'2021 Balance Sheet'!M$2, FALSE),0)</f>
        <v>0</v>
      </c>
      <c r="AM1186" s="199">
        <f>IFERROR(VLOOKUP('SAP Data'!$C1186,'2021 Balance Sheet'!$B$7:$O$1335,'2021 Balance Sheet'!N$2, FALSE),0)</f>
        <v>0</v>
      </c>
      <c r="AN1186" s="199">
        <f>IFERROR(VLOOKUP('SAP Data'!$C1186,'2021 Balance Sheet'!$B$7:$O$1335,'2021 Balance Sheet'!O$2, FALSE),0)</f>
        <v>0</v>
      </c>
      <c r="AO1186" s="198">
        <f t="shared" si="38"/>
        <v>0</v>
      </c>
    </row>
    <row r="1187" spans="1:41" ht="15.75" thickBot="1" x14ac:dyDescent="0.3">
      <c r="A1187" s="26" t="str">
        <f t="shared" si="39"/>
        <v>236067</v>
      </c>
      <c r="B1187" s="149" t="s">
        <v>2222</v>
      </c>
      <c r="C1187" s="153" t="s">
        <v>2235</v>
      </c>
      <c r="D1187" s="125" t="s">
        <v>4</v>
      </c>
      <c r="E1187" s="140">
        <v>0</v>
      </c>
      <c r="F1187" s="140">
        <v>0</v>
      </c>
      <c r="G1187" s="140">
        <v>0</v>
      </c>
      <c r="H1187" s="140">
        <v>0</v>
      </c>
      <c r="I1187" s="140">
        <v>0</v>
      </c>
      <c r="J1187" s="140">
        <v>0</v>
      </c>
      <c r="K1187" s="140">
        <v>0</v>
      </c>
      <c r="L1187" s="140">
        <v>0</v>
      </c>
      <c r="M1187" s="140">
        <v>0</v>
      </c>
      <c r="N1187" s="140">
        <v>0</v>
      </c>
      <c r="O1187" s="140">
        <v>0</v>
      </c>
      <c r="P1187" s="140">
        <v>0</v>
      </c>
      <c r="Q1187" s="199">
        <v>0</v>
      </c>
      <c r="R1187" s="199">
        <v>0</v>
      </c>
      <c r="S1187" s="199">
        <v>0</v>
      </c>
      <c r="T1187" s="199">
        <v>0</v>
      </c>
      <c r="U1187" s="199">
        <v>0</v>
      </c>
      <c r="V1187" s="199">
        <v>0</v>
      </c>
      <c r="W1187" s="199">
        <v>0</v>
      </c>
      <c r="X1187" s="199">
        <v>0</v>
      </c>
      <c r="Y1187" s="199">
        <v>0</v>
      </c>
      <c r="Z1187" s="199">
        <v>0</v>
      </c>
      <c r="AA1187" s="199">
        <v>0</v>
      </c>
      <c r="AB1187" s="199">
        <v>0</v>
      </c>
      <c r="AC1187" s="199">
        <f>IFERROR(VLOOKUP('SAP Data'!$C1187,'2021 Balance Sheet'!$B$7:$O$1335,'2021 Balance Sheet'!D$2, FALSE),0)</f>
        <v>0</v>
      </c>
      <c r="AD1187" s="199">
        <f>IFERROR(VLOOKUP('SAP Data'!$C1187,'2021 Balance Sheet'!$B$7:$O$1335,'2021 Balance Sheet'!E$2, FALSE),0)</f>
        <v>0</v>
      </c>
      <c r="AE1187" s="199">
        <f>IFERROR(VLOOKUP('SAP Data'!$C1187,'2021 Balance Sheet'!$B$7:$O$1335,'2021 Balance Sheet'!F$2, FALSE),0)</f>
        <v>0</v>
      </c>
      <c r="AF1187" s="199">
        <f>IFERROR(VLOOKUP('SAP Data'!$C1187,'2021 Balance Sheet'!$B$7:$O$1335,'2021 Balance Sheet'!G$2, FALSE),0)</f>
        <v>0</v>
      </c>
      <c r="AG1187" s="199">
        <f>IFERROR(VLOOKUP('SAP Data'!$C1187,'2021 Balance Sheet'!$B$7:$O$1335,'2021 Balance Sheet'!H$2, FALSE),0)</f>
        <v>0</v>
      </c>
      <c r="AH1187" s="199">
        <f>IFERROR(VLOOKUP('SAP Data'!$C1187,'2021 Balance Sheet'!$B$7:$O$1335,'2021 Balance Sheet'!I$2, FALSE),0)</f>
        <v>0</v>
      </c>
      <c r="AI1187" s="199">
        <f>IFERROR(VLOOKUP('SAP Data'!$C1187,'2021 Balance Sheet'!$B$7:$O$1335,'2021 Balance Sheet'!J$2, FALSE),0)</f>
        <v>0</v>
      </c>
      <c r="AJ1187" s="199">
        <f>IFERROR(VLOOKUP('SAP Data'!$C1187,'2021 Balance Sheet'!$B$7:$O$1335,'2021 Balance Sheet'!K$2, FALSE),0)</f>
        <v>0</v>
      </c>
      <c r="AK1187" s="199">
        <f>IFERROR(VLOOKUP('SAP Data'!$C1187,'2021 Balance Sheet'!$B$7:$O$1335,'2021 Balance Sheet'!L$2, FALSE),0)</f>
        <v>0</v>
      </c>
      <c r="AL1187" s="199">
        <f>IFERROR(VLOOKUP('SAP Data'!$C1187,'2021 Balance Sheet'!$B$7:$O$1335,'2021 Balance Sheet'!M$2, FALSE),0)</f>
        <v>0</v>
      </c>
      <c r="AM1187" s="199">
        <f>IFERROR(VLOOKUP('SAP Data'!$C1187,'2021 Balance Sheet'!$B$7:$O$1335,'2021 Balance Sheet'!N$2, FALSE),0)</f>
        <v>0</v>
      </c>
      <c r="AN1187" s="199">
        <f>IFERROR(VLOOKUP('SAP Data'!$C1187,'2021 Balance Sheet'!$B$7:$O$1335,'2021 Balance Sheet'!O$2, FALSE),0)</f>
        <v>0</v>
      </c>
      <c r="AO1187" s="198">
        <f t="shared" si="38"/>
        <v>0</v>
      </c>
    </row>
    <row r="1188" spans="1:41" ht="15.75" thickBot="1" x14ac:dyDescent="0.3">
      <c r="A1188" s="26" t="str">
        <f t="shared" si="39"/>
        <v>236069</v>
      </c>
      <c r="B1188" s="149" t="s">
        <v>2226</v>
      </c>
      <c r="C1188" s="153" t="s">
        <v>2236</v>
      </c>
      <c r="D1188" s="125" t="s">
        <v>4</v>
      </c>
      <c r="E1188" s="139">
        <v>0</v>
      </c>
      <c r="F1188" s="139">
        <v>0</v>
      </c>
      <c r="G1188" s="139">
        <v>0</v>
      </c>
      <c r="H1188" s="139">
        <v>0</v>
      </c>
      <c r="I1188" s="139">
        <v>0</v>
      </c>
      <c r="J1188" s="139">
        <v>0</v>
      </c>
      <c r="K1188" s="139">
        <v>0</v>
      </c>
      <c r="L1188" s="139">
        <v>0</v>
      </c>
      <c r="M1188" s="139">
        <v>0</v>
      </c>
      <c r="N1188" s="139">
        <v>0</v>
      </c>
      <c r="O1188" s="139">
        <v>0</v>
      </c>
      <c r="P1188" s="139">
        <v>0</v>
      </c>
      <c r="Q1188" s="199">
        <v>0</v>
      </c>
      <c r="R1188" s="199">
        <v>0</v>
      </c>
      <c r="S1188" s="199">
        <v>0</v>
      </c>
      <c r="T1188" s="199">
        <v>0</v>
      </c>
      <c r="U1188" s="199">
        <v>0</v>
      </c>
      <c r="V1188" s="199">
        <v>0</v>
      </c>
      <c r="W1188" s="199">
        <v>0</v>
      </c>
      <c r="X1188" s="199">
        <v>0</v>
      </c>
      <c r="Y1188" s="199">
        <v>0</v>
      </c>
      <c r="Z1188" s="199">
        <v>0</v>
      </c>
      <c r="AA1188" s="199">
        <v>0</v>
      </c>
      <c r="AB1188" s="199">
        <v>0</v>
      </c>
      <c r="AC1188" s="199">
        <f>IFERROR(VLOOKUP('SAP Data'!$C1188,'2021 Balance Sheet'!$B$7:$O$1335,'2021 Balance Sheet'!D$2, FALSE),0)</f>
        <v>0</v>
      </c>
      <c r="AD1188" s="199">
        <f>IFERROR(VLOOKUP('SAP Data'!$C1188,'2021 Balance Sheet'!$B$7:$O$1335,'2021 Balance Sheet'!E$2, FALSE),0)</f>
        <v>0</v>
      </c>
      <c r="AE1188" s="199">
        <f>IFERROR(VLOOKUP('SAP Data'!$C1188,'2021 Balance Sheet'!$B$7:$O$1335,'2021 Balance Sheet'!F$2, FALSE),0)</f>
        <v>0</v>
      </c>
      <c r="AF1188" s="199">
        <f>IFERROR(VLOOKUP('SAP Data'!$C1188,'2021 Balance Sheet'!$B$7:$O$1335,'2021 Balance Sheet'!G$2, FALSE),0)</f>
        <v>0</v>
      </c>
      <c r="AG1188" s="199">
        <f>IFERROR(VLOOKUP('SAP Data'!$C1188,'2021 Balance Sheet'!$B$7:$O$1335,'2021 Balance Sheet'!H$2, FALSE),0)</f>
        <v>0</v>
      </c>
      <c r="AH1188" s="199">
        <f>IFERROR(VLOOKUP('SAP Data'!$C1188,'2021 Balance Sheet'!$B$7:$O$1335,'2021 Balance Sheet'!I$2, FALSE),0)</f>
        <v>0</v>
      </c>
      <c r="AI1188" s="199">
        <f>IFERROR(VLOOKUP('SAP Data'!$C1188,'2021 Balance Sheet'!$B$7:$O$1335,'2021 Balance Sheet'!J$2, FALSE),0)</f>
        <v>0</v>
      </c>
      <c r="AJ1188" s="199">
        <f>IFERROR(VLOOKUP('SAP Data'!$C1188,'2021 Balance Sheet'!$B$7:$O$1335,'2021 Balance Sheet'!K$2, FALSE),0)</f>
        <v>0</v>
      </c>
      <c r="AK1188" s="199">
        <f>IFERROR(VLOOKUP('SAP Data'!$C1188,'2021 Balance Sheet'!$B$7:$O$1335,'2021 Balance Sheet'!L$2, FALSE),0)</f>
        <v>0</v>
      </c>
      <c r="AL1188" s="199">
        <f>IFERROR(VLOOKUP('SAP Data'!$C1188,'2021 Balance Sheet'!$B$7:$O$1335,'2021 Balance Sheet'!M$2, FALSE),0)</f>
        <v>0</v>
      </c>
      <c r="AM1188" s="199">
        <f>IFERROR(VLOOKUP('SAP Data'!$C1188,'2021 Balance Sheet'!$B$7:$O$1335,'2021 Balance Sheet'!N$2, FALSE),0)</f>
        <v>0</v>
      </c>
      <c r="AN1188" s="199">
        <f>IFERROR(VLOOKUP('SAP Data'!$C1188,'2021 Balance Sheet'!$B$7:$O$1335,'2021 Balance Sheet'!O$2, FALSE),0)</f>
        <v>0</v>
      </c>
      <c r="AO1188" s="198">
        <f t="shared" si="38"/>
        <v>0</v>
      </c>
    </row>
    <row r="1189" spans="1:41" ht="15.75" thickBot="1" x14ac:dyDescent="0.3">
      <c r="A1189" s="26" t="str">
        <f t="shared" si="39"/>
        <v>236076</v>
      </c>
      <c r="B1189" s="149" t="s">
        <v>2237</v>
      </c>
      <c r="C1189" s="153" t="s">
        <v>2238</v>
      </c>
      <c r="D1189" s="125" t="s">
        <v>4</v>
      </c>
      <c r="E1189" s="140">
        <v>0</v>
      </c>
      <c r="F1189" s="140">
        <v>0</v>
      </c>
      <c r="G1189" s="140">
        <v>0</v>
      </c>
      <c r="H1189" s="140">
        <v>0</v>
      </c>
      <c r="I1189" s="140">
        <v>0</v>
      </c>
      <c r="J1189" s="140">
        <v>0</v>
      </c>
      <c r="K1189" s="140">
        <v>0</v>
      </c>
      <c r="L1189" s="140">
        <v>-12977</v>
      </c>
      <c r="M1189" s="140">
        <v>-12977</v>
      </c>
      <c r="N1189" s="140">
        <v>-12977</v>
      </c>
      <c r="O1189" s="140">
        <v>-12977</v>
      </c>
      <c r="P1189" s="140">
        <v>-12977</v>
      </c>
      <c r="Q1189" s="199">
        <v>0</v>
      </c>
      <c r="R1189" s="199">
        <v>0</v>
      </c>
      <c r="S1189" s="199">
        <v>0</v>
      </c>
      <c r="T1189" s="199">
        <v>0</v>
      </c>
      <c r="U1189" s="199">
        <v>0</v>
      </c>
      <c r="V1189" s="199">
        <v>0</v>
      </c>
      <c r="W1189" s="199">
        <v>0</v>
      </c>
      <c r="X1189" s="199">
        <v>0</v>
      </c>
      <c r="Y1189" s="199">
        <v>0</v>
      </c>
      <c r="Z1189" s="199">
        <v>0</v>
      </c>
      <c r="AA1189" s="199">
        <v>0</v>
      </c>
      <c r="AB1189" s="199">
        <v>0</v>
      </c>
      <c r="AC1189" s="199">
        <f>IFERROR(VLOOKUP('SAP Data'!$C1189,'2021 Balance Sheet'!$B$7:$O$1335,'2021 Balance Sheet'!D$2, FALSE),0)</f>
        <v>0</v>
      </c>
      <c r="AD1189" s="199">
        <f>IFERROR(VLOOKUP('SAP Data'!$C1189,'2021 Balance Sheet'!$B$7:$O$1335,'2021 Balance Sheet'!E$2, FALSE),0)</f>
        <v>-5500</v>
      </c>
      <c r="AE1189" s="199">
        <f>IFERROR(VLOOKUP('SAP Data'!$C1189,'2021 Balance Sheet'!$B$7:$O$1335,'2021 Balance Sheet'!F$2, FALSE),0)</f>
        <v>0</v>
      </c>
      <c r="AF1189" s="199">
        <f>IFERROR(VLOOKUP('SAP Data'!$C1189,'2021 Balance Sheet'!$B$7:$O$1335,'2021 Balance Sheet'!G$2, FALSE),0)</f>
        <v>0</v>
      </c>
      <c r="AG1189" s="199">
        <f>IFERROR(VLOOKUP('SAP Data'!$C1189,'2021 Balance Sheet'!$B$7:$O$1335,'2021 Balance Sheet'!H$2, FALSE),0)</f>
        <v>-20000</v>
      </c>
      <c r="AH1189" s="199">
        <f>IFERROR(VLOOKUP('SAP Data'!$C1189,'2021 Balance Sheet'!$B$7:$O$1335,'2021 Balance Sheet'!I$2, FALSE),0)</f>
        <v>0</v>
      </c>
      <c r="AI1189" s="199">
        <f>IFERROR(VLOOKUP('SAP Data'!$C1189,'2021 Balance Sheet'!$B$7:$O$1335,'2021 Balance Sheet'!J$2, FALSE),0)</f>
        <v>-2000</v>
      </c>
      <c r="AJ1189" s="199">
        <f>IFERROR(VLOOKUP('SAP Data'!$C1189,'2021 Balance Sheet'!$B$7:$O$1335,'2021 Balance Sheet'!K$2, FALSE),0)</f>
        <v>0</v>
      </c>
      <c r="AK1189" s="199">
        <f>IFERROR(VLOOKUP('SAP Data'!$C1189,'2021 Balance Sheet'!$B$7:$O$1335,'2021 Balance Sheet'!L$2, FALSE),0)</f>
        <v>0</v>
      </c>
      <c r="AL1189" s="199">
        <f>IFERROR(VLOOKUP('SAP Data'!$C1189,'2021 Balance Sheet'!$B$7:$O$1335,'2021 Balance Sheet'!M$2, FALSE),0)</f>
        <v>0</v>
      </c>
      <c r="AM1189" s="199">
        <f>IFERROR(VLOOKUP('SAP Data'!$C1189,'2021 Balance Sheet'!$B$7:$O$1335,'2021 Balance Sheet'!N$2, FALSE),0)</f>
        <v>0</v>
      </c>
      <c r="AN1189" s="199">
        <f>IFERROR(VLOOKUP('SAP Data'!$C1189,'2021 Balance Sheet'!$B$7:$O$1335,'2021 Balance Sheet'!O$2, FALSE),0)</f>
        <v>0</v>
      </c>
      <c r="AO1189" s="198">
        <f t="shared" si="38"/>
        <v>0</v>
      </c>
    </row>
    <row r="1190" spans="1:41" ht="15.75" thickBot="1" x14ac:dyDescent="0.3">
      <c r="A1190" s="26" t="str">
        <f t="shared" si="39"/>
        <v>236078</v>
      </c>
      <c r="B1190" s="149" t="s">
        <v>2239</v>
      </c>
      <c r="C1190" s="153" t="s">
        <v>2240</v>
      </c>
      <c r="D1190" s="125" t="s">
        <v>4</v>
      </c>
      <c r="E1190" s="139">
        <v>-24326.880000000001</v>
      </c>
      <c r="F1190" s="139">
        <v>-20129.2</v>
      </c>
      <c r="G1190" s="139">
        <v>-13169.52</v>
      </c>
      <c r="H1190" s="139">
        <v>-15129.12</v>
      </c>
      <c r="I1190" s="139">
        <v>-16464.560000000001</v>
      </c>
      <c r="J1190" s="139">
        <v>-19484.71</v>
      </c>
      <c r="K1190" s="139">
        <v>-20195.7</v>
      </c>
      <c r="L1190" s="139">
        <v>-23250.17</v>
      </c>
      <c r="M1190" s="139">
        <v>-26591.31</v>
      </c>
      <c r="N1190" s="139">
        <v>-29932.45</v>
      </c>
      <c r="O1190" s="139">
        <v>-33263.06</v>
      </c>
      <c r="P1190" s="139">
        <v>-45572.2</v>
      </c>
      <c r="Q1190" s="199">
        <v>-35094.78</v>
      </c>
      <c r="R1190" s="199">
        <v>-24060.47</v>
      </c>
      <c r="S1190" s="199">
        <v>-22128.15</v>
      </c>
      <c r="T1190" s="199">
        <v>-23926.14</v>
      </c>
      <c r="U1190" s="199">
        <v>-26114.86</v>
      </c>
      <c r="V1190" s="199">
        <v>-20700.07</v>
      </c>
      <c r="W1190" s="199">
        <v>-32739.58</v>
      </c>
      <c r="X1190" s="199">
        <v>-35201.67</v>
      </c>
      <c r="Y1190" s="199">
        <v>-27501.75</v>
      </c>
      <c r="Z1190" s="199">
        <v>-40246.269999999997</v>
      </c>
      <c r="AA1190" s="199">
        <v>-43518.57</v>
      </c>
      <c r="AB1190" s="199">
        <v>-44453.29</v>
      </c>
      <c r="AC1190" s="199">
        <f>IFERROR(VLOOKUP('SAP Data'!$C1190,'2021 Balance Sheet'!$B$7:$O$1335,'2021 Balance Sheet'!D$2, FALSE),0)</f>
        <v>-47717.59</v>
      </c>
      <c r="AD1190" s="199">
        <f>IFERROR(VLOOKUP('SAP Data'!$C1190,'2021 Balance Sheet'!$B$7:$O$1335,'2021 Balance Sheet'!E$2, FALSE),0)</f>
        <v>-28436.959999999999</v>
      </c>
      <c r="AE1190" s="199">
        <f>IFERROR(VLOOKUP('SAP Data'!$C1190,'2021 Balance Sheet'!$B$7:$O$1335,'2021 Balance Sheet'!F$2, FALSE),0)</f>
        <v>-6351.32</v>
      </c>
      <c r="AF1190" s="199">
        <f>IFERROR(VLOOKUP('SAP Data'!$C1190,'2021 Balance Sheet'!$B$7:$O$1335,'2021 Balance Sheet'!G$2, FALSE),0)</f>
        <v>-20123.72</v>
      </c>
      <c r="AG1190" s="199">
        <f>IFERROR(VLOOKUP('SAP Data'!$C1190,'2021 Balance Sheet'!$B$7:$O$1335,'2021 Balance Sheet'!H$2, FALSE),0)</f>
        <v>-21760.89</v>
      </c>
      <c r="AH1190" s="199">
        <f>IFERROR(VLOOKUP('SAP Data'!$C1190,'2021 Balance Sheet'!$B$7:$O$1335,'2021 Balance Sheet'!I$2, FALSE),0)</f>
        <v>-11838.65</v>
      </c>
      <c r="AI1190" s="199">
        <f>IFERROR(VLOOKUP('SAP Data'!$C1190,'2021 Balance Sheet'!$B$7:$O$1335,'2021 Balance Sheet'!J$2, FALSE),0)</f>
        <v>-26444.18</v>
      </c>
      <c r="AJ1190" s="199">
        <f>IFERROR(VLOOKUP('SAP Data'!$C1190,'2021 Balance Sheet'!$B$7:$O$1335,'2021 Balance Sheet'!K$2, FALSE),0)</f>
        <v>-28827.49</v>
      </c>
      <c r="AK1190" s="199">
        <f>IFERROR(VLOOKUP('SAP Data'!$C1190,'2021 Balance Sheet'!$B$7:$O$1335,'2021 Balance Sheet'!L$2, FALSE),0)</f>
        <v>-18071.91</v>
      </c>
      <c r="AL1190" s="199">
        <f>IFERROR(VLOOKUP('SAP Data'!$C1190,'2021 Balance Sheet'!$B$7:$O$1335,'2021 Balance Sheet'!M$2, FALSE),0)</f>
        <v>-33594.11</v>
      </c>
      <c r="AM1190" s="199">
        <f>IFERROR(VLOOKUP('SAP Data'!$C1190,'2021 Balance Sheet'!$B$7:$O$1335,'2021 Balance Sheet'!N$2, FALSE),0)</f>
        <v>-35977.42</v>
      </c>
      <c r="AN1190" s="199">
        <f>IFERROR(VLOOKUP('SAP Data'!$C1190,'2021 Balance Sheet'!$B$7:$O$1335,'2021 Balance Sheet'!O$2, FALSE),0)</f>
        <v>-35400.080000000002</v>
      </c>
      <c r="AO1190" s="198">
        <f t="shared" si="38"/>
        <v>-44453.29</v>
      </c>
    </row>
    <row r="1191" spans="1:41" ht="15.75" thickBot="1" x14ac:dyDescent="0.3">
      <c r="A1191" s="26" t="str">
        <f t="shared" si="39"/>
        <v>236082</v>
      </c>
      <c r="B1191" s="149" t="s">
        <v>3557</v>
      </c>
      <c r="C1191" s="153" t="s">
        <v>3558</v>
      </c>
      <c r="D1191" s="125"/>
      <c r="E1191" s="139"/>
      <c r="F1191" s="139"/>
      <c r="G1191" s="139"/>
      <c r="H1191" s="139"/>
      <c r="I1191" s="139"/>
      <c r="J1191" s="139"/>
      <c r="K1191" s="139"/>
      <c r="L1191" s="139"/>
      <c r="M1191" s="139"/>
      <c r="N1191" s="139"/>
      <c r="O1191" s="139"/>
      <c r="P1191" s="139"/>
      <c r="Q1191" s="199">
        <v>0</v>
      </c>
      <c r="R1191" s="199">
        <v>0</v>
      </c>
      <c r="S1191" s="199">
        <v>0</v>
      </c>
      <c r="T1191" s="199">
        <v>0</v>
      </c>
      <c r="U1191" s="199">
        <v>0</v>
      </c>
      <c r="V1191" s="199">
        <v>0</v>
      </c>
      <c r="W1191" s="199">
        <v>0</v>
      </c>
      <c r="X1191" s="199">
        <v>0</v>
      </c>
      <c r="Y1191" s="199">
        <v>0</v>
      </c>
      <c r="Z1191" s="199">
        <v>0</v>
      </c>
      <c r="AA1191" s="199">
        <v>0</v>
      </c>
      <c r="AB1191" s="199">
        <v>0</v>
      </c>
      <c r="AC1191" s="199">
        <f>IFERROR(VLOOKUP('SAP Data'!$C1191,'2021 Balance Sheet'!$B$7:$O$1335,'2021 Balance Sheet'!D$2, FALSE),0)</f>
        <v>0</v>
      </c>
      <c r="AD1191" s="199">
        <f>IFERROR(VLOOKUP('SAP Data'!$C1191,'2021 Balance Sheet'!$B$7:$O$1335,'2021 Balance Sheet'!E$2, FALSE),0)</f>
        <v>0</v>
      </c>
      <c r="AE1191" s="199">
        <f>IFERROR(VLOOKUP('SAP Data'!$C1191,'2021 Balance Sheet'!$B$7:$O$1335,'2021 Balance Sheet'!F$2, FALSE),0)</f>
        <v>0</v>
      </c>
      <c r="AF1191" s="199">
        <f>IFERROR(VLOOKUP('SAP Data'!$C1191,'2021 Balance Sheet'!$B$7:$O$1335,'2021 Balance Sheet'!G$2, FALSE),0)</f>
        <v>0</v>
      </c>
      <c r="AG1191" s="199">
        <f>IFERROR(VLOOKUP('SAP Data'!$C1191,'2021 Balance Sheet'!$B$7:$O$1335,'2021 Balance Sheet'!H$2, FALSE),0)</f>
        <v>0</v>
      </c>
      <c r="AH1191" s="199">
        <f>IFERROR(VLOOKUP('SAP Data'!$C1191,'2021 Balance Sheet'!$B$7:$O$1335,'2021 Balance Sheet'!I$2, FALSE),0)</f>
        <v>0</v>
      </c>
      <c r="AI1191" s="199">
        <f>IFERROR(VLOOKUP('SAP Data'!$C1191,'2021 Balance Sheet'!$B$7:$O$1335,'2021 Balance Sheet'!J$2, FALSE),0)</f>
        <v>0</v>
      </c>
      <c r="AJ1191" s="199">
        <f>IFERROR(VLOOKUP('SAP Data'!$C1191,'2021 Balance Sheet'!$B$7:$O$1335,'2021 Balance Sheet'!K$2, FALSE),0)</f>
        <v>0</v>
      </c>
      <c r="AK1191" s="199">
        <f>IFERROR(VLOOKUP('SAP Data'!$C1191,'2021 Balance Sheet'!$B$7:$O$1335,'2021 Balance Sheet'!L$2, FALSE),0)</f>
        <v>0</v>
      </c>
      <c r="AL1191" s="199">
        <f>IFERROR(VLOOKUP('SAP Data'!$C1191,'2021 Balance Sheet'!$B$7:$O$1335,'2021 Balance Sheet'!M$2, FALSE),0)</f>
        <v>0</v>
      </c>
      <c r="AM1191" s="199">
        <f>IFERROR(VLOOKUP('SAP Data'!$C1191,'2021 Balance Sheet'!$B$7:$O$1335,'2021 Balance Sheet'!N$2, FALSE),0)</f>
        <v>0</v>
      </c>
      <c r="AN1191" s="199">
        <f>IFERROR(VLOOKUP('SAP Data'!$C1191,'2021 Balance Sheet'!$B$7:$O$1335,'2021 Balance Sheet'!O$2, FALSE),0)</f>
        <v>0</v>
      </c>
      <c r="AO1191" s="198">
        <f t="shared" si="38"/>
        <v>0</v>
      </c>
    </row>
    <row r="1192" spans="1:41" ht="15.75" thickBot="1" x14ac:dyDescent="0.3">
      <c r="A1192" s="26" t="str">
        <f t="shared" si="39"/>
        <v>236083</v>
      </c>
      <c r="B1192" s="149" t="s">
        <v>3559</v>
      </c>
      <c r="C1192" s="153" t="s">
        <v>3560</v>
      </c>
      <c r="D1192" s="125"/>
      <c r="E1192" s="139"/>
      <c r="F1192" s="139"/>
      <c r="G1192" s="139"/>
      <c r="H1192" s="139"/>
      <c r="I1192" s="139"/>
      <c r="J1192" s="139"/>
      <c r="K1192" s="139"/>
      <c r="L1192" s="139"/>
      <c r="M1192" s="139"/>
      <c r="N1192" s="139"/>
      <c r="O1192" s="139"/>
      <c r="P1192" s="139"/>
      <c r="Q1192" s="199">
        <v>0</v>
      </c>
      <c r="R1192" s="199">
        <v>0</v>
      </c>
      <c r="S1192" s="199">
        <v>0</v>
      </c>
      <c r="T1192" s="199">
        <v>0</v>
      </c>
      <c r="U1192" s="199">
        <v>0</v>
      </c>
      <c r="V1192" s="199">
        <v>0</v>
      </c>
      <c r="W1192" s="199">
        <v>0</v>
      </c>
      <c r="X1192" s="199">
        <v>0</v>
      </c>
      <c r="Y1192" s="199">
        <v>0</v>
      </c>
      <c r="Z1192" s="199">
        <v>0</v>
      </c>
      <c r="AA1192" s="199">
        <v>0</v>
      </c>
      <c r="AB1192" s="199">
        <v>0</v>
      </c>
      <c r="AC1192" s="199">
        <f>IFERROR(VLOOKUP('SAP Data'!$C1192,'2021 Balance Sheet'!$B$7:$O$1335,'2021 Balance Sheet'!D$2, FALSE),0)</f>
        <v>0</v>
      </c>
      <c r="AD1192" s="199">
        <f>IFERROR(VLOOKUP('SAP Data'!$C1192,'2021 Balance Sheet'!$B$7:$O$1335,'2021 Balance Sheet'!E$2, FALSE),0)</f>
        <v>0</v>
      </c>
      <c r="AE1192" s="199">
        <f>IFERROR(VLOOKUP('SAP Data'!$C1192,'2021 Balance Sheet'!$B$7:$O$1335,'2021 Balance Sheet'!F$2, FALSE),0)</f>
        <v>0</v>
      </c>
      <c r="AF1192" s="199">
        <f>IFERROR(VLOOKUP('SAP Data'!$C1192,'2021 Balance Sheet'!$B$7:$O$1335,'2021 Balance Sheet'!G$2, FALSE),0)</f>
        <v>0</v>
      </c>
      <c r="AG1192" s="199">
        <f>IFERROR(VLOOKUP('SAP Data'!$C1192,'2021 Balance Sheet'!$B$7:$O$1335,'2021 Balance Sheet'!H$2, FALSE),0)</f>
        <v>0</v>
      </c>
      <c r="AH1192" s="199">
        <f>IFERROR(VLOOKUP('SAP Data'!$C1192,'2021 Balance Sheet'!$B$7:$O$1335,'2021 Balance Sheet'!I$2, FALSE),0)</f>
        <v>0</v>
      </c>
      <c r="AI1192" s="199">
        <f>IFERROR(VLOOKUP('SAP Data'!$C1192,'2021 Balance Sheet'!$B$7:$O$1335,'2021 Balance Sheet'!J$2, FALSE),0)</f>
        <v>0</v>
      </c>
      <c r="AJ1192" s="199">
        <f>IFERROR(VLOOKUP('SAP Data'!$C1192,'2021 Balance Sheet'!$B$7:$O$1335,'2021 Balance Sheet'!K$2, FALSE),0)</f>
        <v>0</v>
      </c>
      <c r="AK1192" s="199">
        <f>IFERROR(VLOOKUP('SAP Data'!$C1192,'2021 Balance Sheet'!$B$7:$O$1335,'2021 Balance Sheet'!L$2, FALSE),0)</f>
        <v>0</v>
      </c>
      <c r="AL1192" s="199">
        <f>IFERROR(VLOOKUP('SAP Data'!$C1192,'2021 Balance Sheet'!$B$7:$O$1335,'2021 Balance Sheet'!M$2, FALSE),0)</f>
        <v>0</v>
      </c>
      <c r="AM1192" s="199">
        <f>IFERROR(VLOOKUP('SAP Data'!$C1192,'2021 Balance Sheet'!$B$7:$O$1335,'2021 Balance Sheet'!N$2, FALSE),0)</f>
        <v>0</v>
      </c>
      <c r="AN1192" s="199">
        <f>IFERROR(VLOOKUP('SAP Data'!$C1192,'2021 Balance Sheet'!$B$7:$O$1335,'2021 Balance Sheet'!O$2, FALSE),0)</f>
        <v>0</v>
      </c>
      <c r="AO1192" s="198">
        <f t="shared" si="38"/>
        <v>0</v>
      </c>
    </row>
    <row r="1193" spans="1:41" ht="15.75" thickBot="1" x14ac:dyDescent="0.3">
      <c r="A1193" s="26" t="str">
        <f t="shared" ref="A1193:A1256" si="40">RIGHT(C1193,6)</f>
        <v>236084</v>
      </c>
      <c r="B1193" s="149" t="s">
        <v>3561</v>
      </c>
      <c r="C1193" s="153" t="s">
        <v>3562</v>
      </c>
      <c r="D1193" s="125"/>
      <c r="E1193" s="139"/>
      <c r="F1193" s="139"/>
      <c r="G1193" s="139"/>
      <c r="H1193" s="139"/>
      <c r="I1193" s="139"/>
      <c r="J1193" s="139"/>
      <c r="K1193" s="139"/>
      <c r="L1193" s="139"/>
      <c r="M1193" s="139"/>
      <c r="N1193" s="139"/>
      <c r="O1193" s="139"/>
      <c r="P1193" s="139"/>
      <c r="Q1193" s="199">
        <v>0</v>
      </c>
      <c r="R1193" s="199">
        <v>0</v>
      </c>
      <c r="S1193" s="199">
        <v>0</v>
      </c>
      <c r="T1193" s="199">
        <v>0</v>
      </c>
      <c r="U1193" s="199">
        <v>0</v>
      </c>
      <c r="V1193" s="199">
        <v>0</v>
      </c>
      <c r="W1193" s="199">
        <v>0</v>
      </c>
      <c r="X1193" s="199">
        <v>0</v>
      </c>
      <c r="Y1193" s="199">
        <v>0</v>
      </c>
      <c r="Z1193" s="199">
        <v>0</v>
      </c>
      <c r="AA1193" s="199">
        <v>0</v>
      </c>
      <c r="AB1193" s="199">
        <v>0</v>
      </c>
      <c r="AC1193" s="199">
        <f>IFERROR(VLOOKUP('SAP Data'!$C1193,'2021 Balance Sheet'!$B$7:$O$1335,'2021 Balance Sheet'!D$2, FALSE),0)</f>
        <v>0</v>
      </c>
      <c r="AD1193" s="199">
        <f>IFERROR(VLOOKUP('SAP Data'!$C1193,'2021 Balance Sheet'!$B$7:$O$1335,'2021 Balance Sheet'!E$2, FALSE),0)</f>
        <v>0</v>
      </c>
      <c r="AE1193" s="199">
        <f>IFERROR(VLOOKUP('SAP Data'!$C1193,'2021 Balance Sheet'!$B$7:$O$1335,'2021 Balance Sheet'!F$2, FALSE),0)</f>
        <v>0</v>
      </c>
      <c r="AF1193" s="199">
        <f>IFERROR(VLOOKUP('SAP Data'!$C1193,'2021 Balance Sheet'!$B$7:$O$1335,'2021 Balance Sheet'!G$2, FALSE),0)</f>
        <v>0</v>
      </c>
      <c r="AG1193" s="199">
        <f>IFERROR(VLOOKUP('SAP Data'!$C1193,'2021 Balance Sheet'!$B$7:$O$1335,'2021 Balance Sheet'!H$2, FALSE),0)</f>
        <v>0</v>
      </c>
      <c r="AH1193" s="199">
        <f>IFERROR(VLOOKUP('SAP Data'!$C1193,'2021 Balance Sheet'!$B$7:$O$1335,'2021 Balance Sheet'!I$2, FALSE),0)</f>
        <v>0</v>
      </c>
      <c r="AI1193" s="199">
        <f>IFERROR(VLOOKUP('SAP Data'!$C1193,'2021 Balance Sheet'!$B$7:$O$1335,'2021 Balance Sheet'!J$2, FALSE),0)</f>
        <v>0</v>
      </c>
      <c r="AJ1193" s="199">
        <f>IFERROR(VLOOKUP('SAP Data'!$C1193,'2021 Balance Sheet'!$B$7:$O$1335,'2021 Balance Sheet'!K$2, FALSE),0)</f>
        <v>0</v>
      </c>
      <c r="AK1193" s="199">
        <f>IFERROR(VLOOKUP('SAP Data'!$C1193,'2021 Balance Sheet'!$B$7:$O$1335,'2021 Balance Sheet'!L$2, FALSE),0)</f>
        <v>0</v>
      </c>
      <c r="AL1193" s="199">
        <f>IFERROR(VLOOKUP('SAP Data'!$C1193,'2021 Balance Sheet'!$B$7:$O$1335,'2021 Balance Sheet'!M$2, FALSE),0)</f>
        <v>0</v>
      </c>
      <c r="AM1193" s="199">
        <f>IFERROR(VLOOKUP('SAP Data'!$C1193,'2021 Balance Sheet'!$B$7:$O$1335,'2021 Balance Sheet'!N$2, FALSE),0)</f>
        <v>0</v>
      </c>
      <c r="AN1193" s="199">
        <f>IFERROR(VLOOKUP('SAP Data'!$C1193,'2021 Balance Sheet'!$B$7:$O$1335,'2021 Balance Sheet'!O$2, FALSE),0)</f>
        <v>0</v>
      </c>
      <c r="AO1193" s="198">
        <f t="shared" ref="AO1193:AO1256" si="41">AB1193</f>
        <v>0</v>
      </c>
    </row>
    <row r="1194" spans="1:41" ht="15.75" thickBot="1" x14ac:dyDescent="0.3">
      <c r="A1194" s="26" t="str">
        <f t="shared" si="40"/>
        <v>236085</v>
      </c>
      <c r="B1194" s="149" t="s">
        <v>3563</v>
      </c>
      <c r="C1194" s="153" t="s">
        <v>3564</v>
      </c>
      <c r="D1194" s="125"/>
      <c r="E1194" s="139"/>
      <c r="F1194" s="139"/>
      <c r="G1194" s="139"/>
      <c r="H1194" s="139"/>
      <c r="I1194" s="139"/>
      <c r="J1194" s="139"/>
      <c r="K1194" s="139"/>
      <c r="L1194" s="139"/>
      <c r="M1194" s="139"/>
      <c r="N1194" s="139"/>
      <c r="O1194" s="139"/>
      <c r="P1194" s="139"/>
      <c r="Q1194" s="199">
        <v>0</v>
      </c>
      <c r="R1194" s="199">
        <v>0</v>
      </c>
      <c r="S1194" s="199">
        <v>0</v>
      </c>
      <c r="T1194" s="199">
        <v>0</v>
      </c>
      <c r="U1194" s="199">
        <v>0</v>
      </c>
      <c r="V1194" s="199">
        <v>0</v>
      </c>
      <c r="W1194" s="199">
        <v>0</v>
      </c>
      <c r="X1194" s="199">
        <v>0</v>
      </c>
      <c r="Y1194" s="199">
        <v>0</v>
      </c>
      <c r="Z1194" s="199">
        <v>0</v>
      </c>
      <c r="AA1194" s="199">
        <v>0</v>
      </c>
      <c r="AB1194" s="199">
        <v>0</v>
      </c>
      <c r="AC1194" s="199">
        <f>IFERROR(VLOOKUP('SAP Data'!$C1194,'2021 Balance Sheet'!$B$7:$O$1335,'2021 Balance Sheet'!D$2, FALSE),0)</f>
        <v>0</v>
      </c>
      <c r="AD1194" s="199">
        <f>IFERROR(VLOOKUP('SAP Data'!$C1194,'2021 Balance Sheet'!$B$7:$O$1335,'2021 Balance Sheet'!E$2, FALSE),0)</f>
        <v>0</v>
      </c>
      <c r="AE1194" s="199">
        <f>IFERROR(VLOOKUP('SAP Data'!$C1194,'2021 Balance Sheet'!$B$7:$O$1335,'2021 Balance Sheet'!F$2, FALSE),0)</f>
        <v>0</v>
      </c>
      <c r="AF1194" s="199">
        <f>IFERROR(VLOOKUP('SAP Data'!$C1194,'2021 Balance Sheet'!$B$7:$O$1335,'2021 Balance Sheet'!G$2, FALSE),0)</f>
        <v>0</v>
      </c>
      <c r="AG1194" s="199">
        <f>IFERROR(VLOOKUP('SAP Data'!$C1194,'2021 Balance Sheet'!$B$7:$O$1335,'2021 Balance Sheet'!H$2, FALSE),0)</f>
        <v>0</v>
      </c>
      <c r="AH1194" s="199">
        <f>IFERROR(VLOOKUP('SAP Data'!$C1194,'2021 Balance Sheet'!$B$7:$O$1335,'2021 Balance Sheet'!I$2, FALSE),0)</f>
        <v>0</v>
      </c>
      <c r="AI1194" s="199">
        <f>IFERROR(VLOOKUP('SAP Data'!$C1194,'2021 Balance Sheet'!$B$7:$O$1335,'2021 Balance Sheet'!J$2, FALSE),0)</f>
        <v>0</v>
      </c>
      <c r="AJ1194" s="199">
        <f>IFERROR(VLOOKUP('SAP Data'!$C1194,'2021 Balance Sheet'!$B$7:$O$1335,'2021 Balance Sheet'!K$2, FALSE),0)</f>
        <v>0</v>
      </c>
      <c r="AK1194" s="199">
        <f>IFERROR(VLOOKUP('SAP Data'!$C1194,'2021 Balance Sheet'!$B$7:$O$1335,'2021 Balance Sheet'!L$2, FALSE),0)</f>
        <v>0</v>
      </c>
      <c r="AL1194" s="199">
        <f>IFERROR(VLOOKUP('SAP Data'!$C1194,'2021 Balance Sheet'!$B$7:$O$1335,'2021 Balance Sheet'!M$2, FALSE),0)</f>
        <v>0</v>
      </c>
      <c r="AM1194" s="199">
        <f>IFERROR(VLOOKUP('SAP Data'!$C1194,'2021 Balance Sheet'!$B$7:$O$1335,'2021 Balance Sheet'!N$2, FALSE),0)</f>
        <v>0</v>
      </c>
      <c r="AN1194" s="199">
        <f>IFERROR(VLOOKUP('SAP Data'!$C1194,'2021 Balance Sheet'!$B$7:$O$1335,'2021 Balance Sheet'!O$2, FALSE),0)</f>
        <v>0</v>
      </c>
      <c r="AO1194" s="198">
        <f t="shared" si="41"/>
        <v>0</v>
      </c>
    </row>
    <row r="1195" spans="1:41" ht="15.75" thickBot="1" x14ac:dyDescent="0.3">
      <c r="A1195" s="26" t="str">
        <f t="shared" si="40"/>
        <v>236086</v>
      </c>
      <c r="B1195" s="149" t="s">
        <v>3565</v>
      </c>
      <c r="C1195" s="153" t="s">
        <v>3566</v>
      </c>
      <c r="D1195" s="125"/>
      <c r="E1195" s="139"/>
      <c r="F1195" s="139"/>
      <c r="G1195" s="139"/>
      <c r="H1195" s="139"/>
      <c r="I1195" s="139"/>
      <c r="J1195" s="139"/>
      <c r="K1195" s="139"/>
      <c r="L1195" s="139"/>
      <c r="M1195" s="139"/>
      <c r="N1195" s="139"/>
      <c r="O1195" s="139"/>
      <c r="P1195" s="139"/>
      <c r="Q1195" s="199">
        <v>0</v>
      </c>
      <c r="R1195" s="199">
        <v>0</v>
      </c>
      <c r="S1195" s="199">
        <v>0</v>
      </c>
      <c r="T1195" s="199">
        <v>0</v>
      </c>
      <c r="U1195" s="199">
        <v>0</v>
      </c>
      <c r="V1195" s="199">
        <v>0</v>
      </c>
      <c r="W1195" s="199">
        <v>0</v>
      </c>
      <c r="X1195" s="199">
        <v>0</v>
      </c>
      <c r="Y1195" s="199">
        <v>0</v>
      </c>
      <c r="Z1195" s="199">
        <v>0</v>
      </c>
      <c r="AA1195" s="199">
        <v>0</v>
      </c>
      <c r="AB1195" s="199">
        <v>0</v>
      </c>
      <c r="AC1195" s="199">
        <f>IFERROR(VLOOKUP('SAP Data'!$C1195,'2021 Balance Sheet'!$B$7:$O$1335,'2021 Balance Sheet'!D$2, FALSE),0)</f>
        <v>0</v>
      </c>
      <c r="AD1195" s="199">
        <f>IFERROR(VLOOKUP('SAP Data'!$C1195,'2021 Balance Sheet'!$B$7:$O$1335,'2021 Balance Sheet'!E$2, FALSE),0)</f>
        <v>0</v>
      </c>
      <c r="AE1195" s="199">
        <f>IFERROR(VLOOKUP('SAP Data'!$C1195,'2021 Balance Sheet'!$B$7:$O$1335,'2021 Balance Sheet'!F$2, FALSE),0)</f>
        <v>0</v>
      </c>
      <c r="AF1195" s="199">
        <f>IFERROR(VLOOKUP('SAP Data'!$C1195,'2021 Balance Sheet'!$B$7:$O$1335,'2021 Balance Sheet'!G$2, FALSE),0)</f>
        <v>0</v>
      </c>
      <c r="AG1195" s="199">
        <f>IFERROR(VLOOKUP('SAP Data'!$C1195,'2021 Balance Sheet'!$B$7:$O$1335,'2021 Balance Sheet'!H$2, FALSE),0)</f>
        <v>0</v>
      </c>
      <c r="AH1195" s="199">
        <f>IFERROR(VLOOKUP('SAP Data'!$C1195,'2021 Balance Sheet'!$B$7:$O$1335,'2021 Balance Sheet'!I$2, FALSE),0)</f>
        <v>0</v>
      </c>
      <c r="AI1195" s="199">
        <f>IFERROR(VLOOKUP('SAP Data'!$C1195,'2021 Balance Sheet'!$B$7:$O$1335,'2021 Balance Sheet'!J$2, FALSE),0)</f>
        <v>0</v>
      </c>
      <c r="AJ1195" s="199">
        <f>IFERROR(VLOOKUP('SAP Data'!$C1195,'2021 Balance Sheet'!$B$7:$O$1335,'2021 Balance Sheet'!K$2, FALSE),0)</f>
        <v>0</v>
      </c>
      <c r="AK1195" s="199">
        <f>IFERROR(VLOOKUP('SAP Data'!$C1195,'2021 Balance Sheet'!$B$7:$O$1335,'2021 Balance Sheet'!L$2, FALSE),0)</f>
        <v>0</v>
      </c>
      <c r="AL1195" s="199">
        <f>IFERROR(VLOOKUP('SAP Data'!$C1195,'2021 Balance Sheet'!$B$7:$O$1335,'2021 Balance Sheet'!M$2, FALSE),0)</f>
        <v>0</v>
      </c>
      <c r="AM1195" s="199">
        <f>IFERROR(VLOOKUP('SAP Data'!$C1195,'2021 Balance Sheet'!$B$7:$O$1335,'2021 Balance Sheet'!N$2, FALSE),0)</f>
        <v>0</v>
      </c>
      <c r="AN1195" s="199">
        <f>IFERROR(VLOOKUP('SAP Data'!$C1195,'2021 Balance Sheet'!$B$7:$O$1335,'2021 Balance Sheet'!O$2, FALSE),0)</f>
        <v>0</v>
      </c>
      <c r="AO1195" s="198">
        <f t="shared" si="41"/>
        <v>0</v>
      </c>
    </row>
    <row r="1196" spans="1:41" ht="15.75" thickBot="1" x14ac:dyDescent="0.3">
      <c r="A1196" s="26" t="str">
        <f t="shared" si="40"/>
        <v>236087</v>
      </c>
      <c r="B1196" s="149" t="s">
        <v>2241</v>
      </c>
      <c r="C1196" s="153" t="s">
        <v>2242</v>
      </c>
      <c r="D1196" s="125" t="s">
        <v>4</v>
      </c>
      <c r="E1196" s="139"/>
      <c r="F1196" s="139"/>
      <c r="G1196" s="139"/>
      <c r="H1196" s="139"/>
      <c r="I1196" s="139"/>
      <c r="J1196" s="139"/>
      <c r="K1196" s="139"/>
      <c r="L1196" s="139"/>
      <c r="M1196" s="139"/>
      <c r="N1196" s="139"/>
      <c r="O1196" s="139"/>
      <c r="P1196" s="139"/>
      <c r="Q1196" s="199">
        <v>0</v>
      </c>
      <c r="R1196" s="199">
        <v>0</v>
      </c>
      <c r="S1196" s="199">
        <v>0</v>
      </c>
      <c r="T1196" s="199">
        <v>0</v>
      </c>
      <c r="U1196" s="199">
        <v>0</v>
      </c>
      <c r="V1196" s="199">
        <v>0</v>
      </c>
      <c r="W1196" s="199">
        <v>0</v>
      </c>
      <c r="X1196" s="199">
        <v>0</v>
      </c>
      <c r="Y1196" s="199">
        <v>0</v>
      </c>
      <c r="Z1196" s="199">
        <v>0</v>
      </c>
      <c r="AA1196" s="199">
        <v>0</v>
      </c>
      <c r="AB1196" s="199">
        <v>0</v>
      </c>
      <c r="AC1196" s="199">
        <f>IFERROR(VLOOKUP('SAP Data'!$C1196,'2021 Balance Sheet'!$B$7:$O$1335,'2021 Balance Sheet'!D$2, FALSE),0)</f>
        <v>0</v>
      </c>
      <c r="AD1196" s="199">
        <f>IFERROR(VLOOKUP('SAP Data'!$C1196,'2021 Balance Sheet'!$B$7:$O$1335,'2021 Balance Sheet'!E$2, FALSE),0)</f>
        <v>0</v>
      </c>
      <c r="AE1196" s="199">
        <f>IFERROR(VLOOKUP('SAP Data'!$C1196,'2021 Balance Sheet'!$B$7:$O$1335,'2021 Balance Sheet'!F$2, FALSE),0)</f>
        <v>0</v>
      </c>
      <c r="AF1196" s="199">
        <f>IFERROR(VLOOKUP('SAP Data'!$C1196,'2021 Balance Sheet'!$B$7:$O$1335,'2021 Balance Sheet'!G$2, FALSE),0)</f>
        <v>0</v>
      </c>
      <c r="AG1196" s="199">
        <f>IFERROR(VLOOKUP('SAP Data'!$C1196,'2021 Balance Sheet'!$B$7:$O$1335,'2021 Balance Sheet'!H$2, FALSE),0)</f>
        <v>0</v>
      </c>
      <c r="AH1196" s="199">
        <f>IFERROR(VLOOKUP('SAP Data'!$C1196,'2021 Balance Sheet'!$B$7:$O$1335,'2021 Balance Sheet'!I$2, FALSE),0)</f>
        <v>0</v>
      </c>
      <c r="AI1196" s="199">
        <f>IFERROR(VLOOKUP('SAP Data'!$C1196,'2021 Balance Sheet'!$B$7:$O$1335,'2021 Balance Sheet'!J$2, FALSE),0)</f>
        <v>0</v>
      </c>
      <c r="AJ1196" s="199">
        <f>IFERROR(VLOOKUP('SAP Data'!$C1196,'2021 Balance Sheet'!$B$7:$O$1335,'2021 Balance Sheet'!K$2, FALSE),0)</f>
        <v>0</v>
      </c>
      <c r="AK1196" s="199">
        <f>IFERROR(VLOOKUP('SAP Data'!$C1196,'2021 Balance Sheet'!$B$7:$O$1335,'2021 Balance Sheet'!L$2, FALSE),0)</f>
        <v>0</v>
      </c>
      <c r="AL1196" s="199">
        <f>IFERROR(VLOOKUP('SAP Data'!$C1196,'2021 Balance Sheet'!$B$7:$O$1335,'2021 Balance Sheet'!M$2, FALSE),0)</f>
        <v>0</v>
      </c>
      <c r="AM1196" s="199">
        <f>IFERROR(VLOOKUP('SAP Data'!$C1196,'2021 Balance Sheet'!$B$7:$O$1335,'2021 Balance Sheet'!N$2, FALSE),0)</f>
        <v>0</v>
      </c>
      <c r="AN1196" s="199">
        <f>IFERROR(VLOOKUP('SAP Data'!$C1196,'2021 Balance Sheet'!$B$7:$O$1335,'2021 Balance Sheet'!O$2, FALSE),0)</f>
        <v>0</v>
      </c>
      <c r="AO1196" s="198">
        <f t="shared" si="41"/>
        <v>0</v>
      </c>
    </row>
    <row r="1197" spans="1:41" ht="15.75" thickBot="1" x14ac:dyDescent="0.3">
      <c r="A1197" s="26" t="str">
        <f t="shared" si="40"/>
        <v>236088</v>
      </c>
      <c r="B1197" s="149" t="s">
        <v>2243</v>
      </c>
      <c r="C1197" s="153" t="s">
        <v>2244</v>
      </c>
      <c r="D1197" s="125" t="s">
        <v>4</v>
      </c>
      <c r="E1197" s="140">
        <v>0</v>
      </c>
      <c r="F1197" s="140">
        <v>0</v>
      </c>
      <c r="G1197" s="140">
        <v>0</v>
      </c>
      <c r="H1197" s="140">
        <v>107181</v>
      </c>
      <c r="I1197" s="140">
        <v>107181</v>
      </c>
      <c r="J1197" s="140">
        <v>107181</v>
      </c>
      <c r="K1197" s="140">
        <v>107181</v>
      </c>
      <c r="L1197" s="140">
        <v>107181</v>
      </c>
      <c r="M1197" s="140">
        <v>107181</v>
      </c>
      <c r="N1197" s="140">
        <v>107181</v>
      </c>
      <c r="O1197" s="140">
        <v>107181</v>
      </c>
      <c r="P1197" s="140">
        <v>107181</v>
      </c>
      <c r="Q1197" s="199">
        <v>107181</v>
      </c>
      <c r="R1197" s="199">
        <v>107181</v>
      </c>
      <c r="S1197" s="199">
        <v>107181</v>
      </c>
      <c r="T1197" s="199">
        <v>107181</v>
      </c>
      <c r="U1197" s="199">
        <v>107181</v>
      </c>
      <c r="V1197" s="199">
        <v>0</v>
      </c>
      <c r="W1197" s="199">
        <v>0</v>
      </c>
      <c r="X1197" s="199">
        <v>0</v>
      </c>
      <c r="Y1197" s="199">
        <v>0</v>
      </c>
      <c r="Z1197" s="199">
        <v>0</v>
      </c>
      <c r="AA1197" s="199">
        <v>0</v>
      </c>
      <c r="AB1197" s="199">
        <v>0</v>
      </c>
      <c r="AC1197" s="199">
        <f>IFERROR(VLOOKUP('SAP Data'!$C1197,'2021 Balance Sheet'!$B$7:$O$1335,'2021 Balance Sheet'!D$2, FALSE),0)</f>
        <v>0</v>
      </c>
      <c r="AD1197" s="199">
        <f>IFERROR(VLOOKUP('SAP Data'!$C1197,'2021 Balance Sheet'!$B$7:$O$1335,'2021 Balance Sheet'!E$2, FALSE),0)</f>
        <v>0</v>
      </c>
      <c r="AE1197" s="199">
        <f>IFERROR(VLOOKUP('SAP Data'!$C1197,'2021 Balance Sheet'!$B$7:$O$1335,'2021 Balance Sheet'!F$2, FALSE),0)</f>
        <v>0</v>
      </c>
      <c r="AF1197" s="199">
        <f>IFERROR(VLOOKUP('SAP Data'!$C1197,'2021 Balance Sheet'!$B$7:$O$1335,'2021 Balance Sheet'!G$2, FALSE),0)</f>
        <v>0</v>
      </c>
      <c r="AG1197" s="199">
        <f>IFERROR(VLOOKUP('SAP Data'!$C1197,'2021 Balance Sheet'!$B$7:$O$1335,'2021 Balance Sheet'!H$2, FALSE),0)</f>
        <v>0</v>
      </c>
      <c r="AH1197" s="199">
        <f>IFERROR(VLOOKUP('SAP Data'!$C1197,'2021 Balance Sheet'!$B$7:$O$1335,'2021 Balance Sheet'!I$2, FALSE),0)</f>
        <v>0</v>
      </c>
      <c r="AI1197" s="199">
        <f>IFERROR(VLOOKUP('SAP Data'!$C1197,'2021 Balance Sheet'!$B$7:$O$1335,'2021 Balance Sheet'!J$2, FALSE),0)</f>
        <v>0</v>
      </c>
      <c r="AJ1197" s="199">
        <f>IFERROR(VLOOKUP('SAP Data'!$C1197,'2021 Balance Sheet'!$B$7:$O$1335,'2021 Balance Sheet'!K$2, FALSE),0)</f>
        <v>0</v>
      </c>
      <c r="AK1197" s="199">
        <f>IFERROR(VLOOKUP('SAP Data'!$C1197,'2021 Balance Sheet'!$B$7:$O$1335,'2021 Balance Sheet'!L$2, FALSE),0)</f>
        <v>0</v>
      </c>
      <c r="AL1197" s="199">
        <f>IFERROR(VLOOKUP('SAP Data'!$C1197,'2021 Balance Sheet'!$B$7:$O$1335,'2021 Balance Sheet'!M$2, FALSE),0)</f>
        <v>0</v>
      </c>
      <c r="AM1197" s="199">
        <f>IFERROR(VLOOKUP('SAP Data'!$C1197,'2021 Balance Sheet'!$B$7:$O$1335,'2021 Balance Sheet'!N$2, FALSE),0)</f>
        <v>0</v>
      </c>
      <c r="AN1197" s="199">
        <f>IFERROR(VLOOKUP('SAP Data'!$C1197,'2021 Balance Sheet'!$B$7:$O$1335,'2021 Balance Sheet'!O$2, FALSE),0)</f>
        <v>0</v>
      </c>
      <c r="AO1197" s="198">
        <f t="shared" si="41"/>
        <v>0</v>
      </c>
    </row>
    <row r="1198" spans="1:41" ht="15.75" thickBot="1" x14ac:dyDescent="0.3">
      <c r="A1198" s="26" t="str">
        <f t="shared" si="40"/>
        <v>236100</v>
      </c>
      <c r="B1198" s="149" t="s">
        <v>2245</v>
      </c>
      <c r="C1198" s="153" t="s">
        <v>2246</v>
      </c>
      <c r="D1198" s="125" t="s">
        <v>4</v>
      </c>
      <c r="E1198" s="139">
        <v>41069</v>
      </c>
      <c r="F1198" s="139">
        <v>41069</v>
      </c>
      <c r="G1198" s="139">
        <v>-28668</v>
      </c>
      <c r="H1198" s="139">
        <v>-28668</v>
      </c>
      <c r="I1198" s="139">
        <v>-28668</v>
      </c>
      <c r="J1198" s="139">
        <v>-28668</v>
      </c>
      <c r="K1198" s="139">
        <v>-28668</v>
      </c>
      <c r="L1198" s="139">
        <v>-28668</v>
      </c>
      <c r="M1198" s="139">
        <v>-28668</v>
      </c>
      <c r="N1198" s="139">
        <v>-28668</v>
      </c>
      <c r="O1198" s="139">
        <v>-28668</v>
      </c>
      <c r="P1198" s="139">
        <v>0</v>
      </c>
      <c r="Q1198" s="199">
        <v>0</v>
      </c>
      <c r="R1198" s="199">
        <v>0</v>
      </c>
      <c r="S1198" s="199">
        <v>-152300</v>
      </c>
      <c r="T1198" s="199">
        <v>-152300</v>
      </c>
      <c r="U1198" s="199">
        <v>-152300</v>
      </c>
      <c r="V1198" s="199">
        <v>-95235</v>
      </c>
      <c r="W1198" s="199">
        <v>-65235</v>
      </c>
      <c r="X1198" s="199">
        <v>-65235</v>
      </c>
      <c r="Y1198" s="199">
        <v>-65235</v>
      </c>
      <c r="Z1198" s="199">
        <v>-65235</v>
      </c>
      <c r="AA1198" s="199">
        <v>-65235</v>
      </c>
      <c r="AB1198" s="199">
        <v>132007</v>
      </c>
      <c r="AC1198" s="199">
        <f>IFERROR(VLOOKUP('SAP Data'!$C1198,'2021 Balance Sheet'!$B$7:$O$1335,'2021 Balance Sheet'!D$2, FALSE),0)</f>
        <v>242007</v>
      </c>
      <c r="AD1198" s="199">
        <f>IFERROR(VLOOKUP('SAP Data'!$C1198,'2021 Balance Sheet'!$B$7:$O$1335,'2021 Balance Sheet'!E$2, FALSE),0)</f>
        <v>242007</v>
      </c>
      <c r="AE1198" s="199">
        <f>IFERROR(VLOOKUP('SAP Data'!$C1198,'2021 Balance Sheet'!$B$7:$O$1335,'2021 Balance Sheet'!F$2, FALSE),0)</f>
        <v>30698</v>
      </c>
      <c r="AF1198" s="199">
        <f>IFERROR(VLOOKUP('SAP Data'!$C1198,'2021 Balance Sheet'!$B$7:$O$1335,'2021 Balance Sheet'!G$2, FALSE),0)</f>
        <v>30698</v>
      </c>
      <c r="AG1198" s="199">
        <f>IFERROR(VLOOKUP('SAP Data'!$C1198,'2021 Balance Sheet'!$B$7:$O$1335,'2021 Balance Sheet'!H$2, FALSE),0)</f>
        <v>30698</v>
      </c>
      <c r="AH1198" s="199">
        <f>IFERROR(VLOOKUP('SAP Data'!$C1198,'2021 Balance Sheet'!$B$7:$O$1335,'2021 Balance Sheet'!I$2, FALSE),0)</f>
        <v>30698</v>
      </c>
      <c r="AI1198" s="199">
        <f>IFERROR(VLOOKUP('SAP Data'!$C1198,'2021 Balance Sheet'!$B$7:$O$1335,'2021 Balance Sheet'!J$2, FALSE),0)</f>
        <v>30698</v>
      </c>
      <c r="AJ1198" s="199">
        <f>IFERROR(VLOOKUP('SAP Data'!$C1198,'2021 Balance Sheet'!$B$7:$O$1335,'2021 Balance Sheet'!K$2, FALSE),0)</f>
        <v>30698</v>
      </c>
      <c r="AK1198" s="199">
        <f>IFERROR(VLOOKUP('SAP Data'!$C1198,'2021 Balance Sheet'!$B$7:$O$1335,'2021 Balance Sheet'!L$2, FALSE),0)</f>
        <v>140698</v>
      </c>
      <c r="AL1198" s="199">
        <f>IFERROR(VLOOKUP('SAP Data'!$C1198,'2021 Balance Sheet'!$B$7:$O$1335,'2021 Balance Sheet'!M$2, FALSE),0)</f>
        <v>140698</v>
      </c>
      <c r="AM1198" s="199">
        <f>IFERROR(VLOOKUP('SAP Data'!$C1198,'2021 Balance Sheet'!$B$7:$O$1335,'2021 Balance Sheet'!N$2, FALSE),0)</f>
        <v>140698</v>
      </c>
      <c r="AN1198" s="199">
        <f>IFERROR(VLOOKUP('SAP Data'!$C1198,'2021 Balance Sheet'!$B$7:$O$1335,'2021 Balance Sheet'!O$2, FALSE),0)</f>
        <v>47421</v>
      </c>
      <c r="AO1198" s="198">
        <f t="shared" si="41"/>
        <v>132007</v>
      </c>
    </row>
    <row r="1199" spans="1:41" ht="15.75" thickBot="1" x14ac:dyDescent="0.3">
      <c r="A1199" s="26" t="str">
        <f t="shared" si="40"/>
        <v>236101</v>
      </c>
      <c r="B1199" s="149" t="s">
        <v>2247</v>
      </c>
      <c r="C1199" s="153" t="s">
        <v>2248</v>
      </c>
      <c r="D1199" s="125" t="s">
        <v>4</v>
      </c>
      <c r="E1199" s="140">
        <v>-1987427.72</v>
      </c>
      <c r="F1199" s="140">
        <v>-1454517.16</v>
      </c>
      <c r="G1199" s="140">
        <v>-2142285.19</v>
      </c>
      <c r="H1199" s="140">
        <v>-2584491.46</v>
      </c>
      <c r="I1199" s="140">
        <v>-743403.33</v>
      </c>
      <c r="J1199" s="140">
        <v>-846930.31</v>
      </c>
      <c r="K1199" s="140">
        <v>-1015288.89</v>
      </c>
      <c r="L1199" s="140">
        <v>-331718.69</v>
      </c>
      <c r="M1199" s="140">
        <v>-503269.94</v>
      </c>
      <c r="N1199" s="140">
        <v>-787932.97</v>
      </c>
      <c r="O1199" s="140">
        <v>-731630.79</v>
      </c>
      <c r="P1199" s="140">
        <v>-1410883.37</v>
      </c>
      <c r="Q1199" s="199">
        <v>-2191062.2599999998</v>
      </c>
      <c r="R1199" s="199">
        <v>-1439397.86</v>
      </c>
      <c r="S1199" s="199">
        <v>-2016227.65</v>
      </c>
      <c r="T1199" s="199">
        <v>-2466974</v>
      </c>
      <c r="U1199" s="199">
        <v>-735557.79</v>
      </c>
      <c r="V1199" s="199">
        <v>-834453.42</v>
      </c>
      <c r="W1199" s="199">
        <v>-1006591.66</v>
      </c>
      <c r="X1199" s="199">
        <v>-333928.2</v>
      </c>
      <c r="Y1199" s="199">
        <v>-493026.87</v>
      </c>
      <c r="Z1199" s="199">
        <v>-687065.56</v>
      </c>
      <c r="AA1199" s="199">
        <v>-634241.04</v>
      </c>
      <c r="AB1199" s="199">
        <v>-1324837.83</v>
      </c>
      <c r="AC1199" s="199">
        <f>IFERROR(VLOOKUP('SAP Data'!$C1199,'2021 Balance Sheet'!$B$7:$O$1335,'2021 Balance Sheet'!D$2, FALSE),0)</f>
        <v>-2089347.84</v>
      </c>
      <c r="AD1199" s="199">
        <f>IFERROR(VLOOKUP('SAP Data'!$C1199,'2021 Balance Sheet'!$B$7:$O$1335,'2021 Balance Sheet'!E$2, FALSE),0)</f>
        <v>-1401563.08</v>
      </c>
      <c r="AE1199" s="199">
        <f>IFERROR(VLOOKUP('SAP Data'!$C1199,'2021 Balance Sheet'!$B$7:$O$1335,'2021 Balance Sheet'!F$2, FALSE),0)</f>
        <v>-2038461.77</v>
      </c>
      <c r="AF1199" s="199">
        <f>IFERROR(VLOOKUP('SAP Data'!$C1199,'2021 Balance Sheet'!$B$7:$O$1335,'2021 Balance Sheet'!G$2, FALSE),0)</f>
        <v>-2519428.58</v>
      </c>
      <c r="AG1199" s="199">
        <f>IFERROR(VLOOKUP('SAP Data'!$C1199,'2021 Balance Sheet'!$B$7:$O$1335,'2021 Balance Sheet'!H$2, FALSE),0)</f>
        <v>-780388.8</v>
      </c>
      <c r="AH1199" s="199">
        <f>IFERROR(VLOOKUP('SAP Data'!$C1199,'2021 Balance Sheet'!$B$7:$O$1335,'2021 Balance Sheet'!I$2, FALSE),0)</f>
        <v>-1011217.08</v>
      </c>
      <c r="AI1199" s="199">
        <f>IFERROR(VLOOKUP('SAP Data'!$C1199,'2021 Balance Sheet'!$B$7:$O$1335,'2021 Balance Sheet'!J$2, FALSE),0)</f>
        <v>-1183114.04</v>
      </c>
      <c r="AJ1199" s="199">
        <f>IFERROR(VLOOKUP('SAP Data'!$C1199,'2021 Balance Sheet'!$B$7:$O$1335,'2021 Balance Sheet'!K$2, FALSE),0)</f>
        <v>-334975.40000000002</v>
      </c>
      <c r="AK1199" s="199">
        <f>IFERROR(VLOOKUP('SAP Data'!$C1199,'2021 Balance Sheet'!$B$7:$O$1335,'2021 Balance Sheet'!L$2, FALSE),0)</f>
        <v>-505034.7</v>
      </c>
      <c r="AL1199" s="199">
        <f>IFERROR(VLOOKUP('SAP Data'!$C1199,'2021 Balance Sheet'!$B$7:$O$1335,'2021 Balance Sheet'!M$2, FALSE),0)</f>
        <v>-768870.76</v>
      </c>
      <c r="AM1199" s="199">
        <f>IFERROR(VLOOKUP('SAP Data'!$C1199,'2021 Balance Sheet'!$B$7:$O$1335,'2021 Balance Sheet'!N$2, FALSE),0)</f>
        <v>-703635.4</v>
      </c>
      <c r="AN1199" s="199">
        <f>IFERROR(VLOOKUP('SAP Data'!$C1199,'2021 Balance Sheet'!$B$7:$O$1335,'2021 Balance Sheet'!O$2, FALSE),0)</f>
        <v>-1451556.58</v>
      </c>
      <c r="AO1199" s="198">
        <f t="shared" si="41"/>
        <v>-1324837.83</v>
      </c>
    </row>
    <row r="1200" spans="1:41" ht="15.75" thickBot="1" x14ac:dyDescent="0.3">
      <c r="A1200" s="26" t="str">
        <f t="shared" si="40"/>
        <v>236102</v>
      </c>
      <c r="B1200" s="149" t="s">
        <v>2249</v>
      </c>
      <c r="C1200" s="153" t="s">
        <v>2250</v>
      </c>
      <c r="D1200" s="125" t="s">
        <v>4</v>
      </c>
      <c r="E1200" s="139">
        <v>-56598.59</v>
      </c>
      <c r="F1200" s="139">
        <v>-49854.35</v>
      </c>
      <c r="G1200" s="139">
        <v>-48169.23</v>
      </c>
      <c r="H1200" s="139">
        <v>-32441.64</v>
      </c>
      <c r="I1200" s="139">
        <v>-20806.84</v>
      </c>
      <c r="J1200" s="139">
        <v>-7356.45</v>
      </c>
      <c r="K1200" s="139">
        <v>-13454.34</v>
      </c>
      <c r="L1200" s="139">
        <v>-12670.11</v>
      </c>
      <c r="M1200" s="139">
        <v>-12970.22</v>
      </c>
      <c r="N1200" s="139">
        <v>-22140.53</v>
      </c>
      <c r="O1200" s="139">
        <v>-33862.03</v>
      </c>
      <c r="P1200" s="139">
        <v>-52125.06</v>
      </c>
      <c r="Q1200" s="199">
        <v>-57585.39</v>
      </c>
      <c r="R1200" s="199">
        <v>-47206.33</v>
      </c>
      <c r="S1200" s="199">
        <v>-41666.79</v>
      </c>
      <c r="T1200" s="199">
        <v>-32525.040000000001</v>
      </c>
      <c r="U1200" s="199">
        <v>-53329.57</v>
      </c>
      <c r="V1200" s="199">
        <v>-6972.12</v>
      </c>
      <c r="W1200" s="199">
        <v>-13430.51</v>
      </c>
      <c r="X1200" s="199">
        <v>-11580.02</v>
      </c>
      <c r="Y1200" s="199">
        <v>-12331</v>
      </c>
      <c r="Z1200" s="199">
        <v>-14565.65</v>
      </c>
      <c r="AA1200" s="199">
        <v>-34021.980000000003</v>
      </c>
      <c r="AB1200" s="199">
        <v>-51476.51</v>
      </c>
      <c r="AC1200" s="199">
        <f>IFERROR(VLOOKUP('SAP Data'!$C1200,'2021 Balance Sheet'!$B$7:$O$1335,'2021 Balance Sheet'!D$2, FALSE),0)</f>
        <v>-57987.67</v>
      </c>
      <c r="AD1200" s="199">
        <f>IFERROR(VLOOKUP('SAP Data'!$C1200,'2021 Balance Sheet'!$B$7:$O$1335,'2021 Balance Sheet'!E$2, FALSE),0)</f>
        <v>-46118.75</v>
      </c>
      <c r="AE1200" s="199">
        <f>IFERROR(VLOOKUP('SAP Data'!$C1200,'2021 Balance Sheet'!$B$7:$O$1335,'2021 Balance Sheet'!F$2, FALSE),0)</f>
        <v>-45771.39</v>
      </c>
      <c r="AF1200" s="199">
        <f>IFERROR(VLOOKUP('SAP Data'!$C1200,'2021 Balance Sheet'!$B$7:$O$1335,'2021 Balance Sheet'!G$2, FALSE),0)</f>
        <v>-36605.46</v>
      </c>
      <c r="AG1200" s="199">
        <f>IFERROR(VLOOKUP('SAP Data'!$C1200,'2021 Balance Sheet'!$B$7:$O$1335,'2021 Balance Sheet'!H$2, FALSE),0)</f>
        <v>-20106.61</v>
      </c>
      <c r="AH1200" s="199">
        <f>IFERROR(VLOOKUP('SAP Data'!$C1200,'2021 Balance Sheet'!$B$7:$O$1335,'2021 Balance Sheet'!I$2, FALSE),0)</f>
        <v>-17266.14</v>
      </c>
      <c r="AI1200" s="199">
        <f>IFERROR(VLOOKUP('SAP Data'!$C1200,'2021 Balance Sheet'!$B$7:$O$1335,'2021 Balance Sheet'!J$2, FALSE),0)</f>
        <v>-12657.4</v>
      </c>
      <c r="AJ1200" s="199">
        <f>IFERROR(VLOOKUP('SAP Data'!$C1200,'2021 Balance Sheet'!$B$7:$O$1335,'2021 Balance Sheet'!K$2, FALSE),0)</f>
        <v>-12022.94</v>
      </c>
      <c r="AK1200" s="199">
        <f>IFERROR(VLOOKUP('SAP Data'!$C1200,'2021 Balance Sheet'!$B$7:$O$1335,'2021 Balance Sheet'!L$2, FALSE),0)</f>
        <v>-12635.23</v>
      </c>
      <c r="AL1200" s="199">
        <f>IFERROR(VLOOKUP('SAP Data'!$C1200,'2021 Balance Sheet'!$B$7:$O$1335,'2021 Balance Sheet'!M$2, FALSE),0)</f>
        <v>-19658.849999999999</v>
      </c>
      <c r="AM1200" s="199">
        <f>IFERROR(VLOOKUP('SAP Data'!$C1200,'2021 Balance Sheet'!$B$7:$O$1335,'2021 Balance Sheet'!N$2, FALSE),0)</f>
        <v>-31527.61</v>
      </c>
      <c r="AN1200" s="199">
        <f>IFERROR(VLOOKUP('SAP Data'!$C1200,'2021 Balance Sheet'!$B$7:$O$1335,'2021 Balance Sheet'!O$2, FALSE),0)</f>
        <v>-54197.26</v>
      </c>
      <c r="AO1200" s="198">
        <f t="shared" si="41"/>
        <v>-51476.51</v>
      </c>
    </row>
    <row r="1201" spans="1:41" ht="15.75" thickBot="1" x14ac:dyDescent="0.3">
      <c r="A1201" s="26" t="str">
        <f t="shared" si="40"/>
        <v>236103</v>
      </c>
      <c r="B1201" s="149" t="s">
        <v>2251</v>
      </c>
      <c r="C1201" s="153" t="s">
        <v>2252</v>
      </c>
      <c r="D1201" s="125" t="s">
        <v>4</v>
      </c>
      <c r="E1201" s="140">
        <v>-11409.31</v>
      </c>
      <c r="F1201" s="140">
        <v>-3083.6</v>
      </c>
      <c r="G1201" s="140">
        <v>-4635.63</v>
      </c>
      <c r="H1201" s="140">
        <v>-5651.33</v>
      </c>
      <c r="I1201" s="140">
        <v>-6452.66</v>
      </c>
      <c r="J1201" s="140">
        <v>-6620.19</v>
      </c>
      <c r="K1201" s="140">
        <v>-7022.16</v>
      </c>
      <c r="L1201" s="140">
        <v>-7364</v>
      </c>
      <c r="M1201" s="140">
        <v>-7700.01</v>
      </c>
      <c r="N1201" s="140">
        <v>-8162.18</v>
      </c>
      <c r="O1201" s="140">
        <v>-9097.68</v>
      </c>
      <c r="P1201" s="140">
        <v>-10480.879999999999</v>
      </c>
      <c r="Q1201" s="199">
        <v>-12168.41</v>
      </c>
      <c r="R1201" s="199">
        <v>-3085.41</v>
      </c>
      <c r="S1201" s="199">
        <v>-4329.0200000000004</v>
      </c>
      <c r="T1201" s="199">
        <v>-5364.31</v>
      </c>
      <c r="U1201" s="199">
        <v>-6087.82</v>
      </c>
      <c r="V1201" s="199">
        <v>-6262.73</v>
      </c>
      <c r="W1201" s="199">
        <v>-6675.32</v>
      </c>
      <c r="X1201" s="199">
        <v>-7041.75</v>
      </c>
      <c r="Y1201" s="199">
        <v>-7386.62</v>
      </c>
      <c r="Z1201" s="199">
        <v>-7810.32</v>
      </c>
      <c r="AA1201" s="199">
        <v>-8644.4</v>
      </c>
      <c r="AB1201" s="199">
        <v>-9934.68</v>
      </c>
      <c r="AC1201" s="199">
        <f>IFERROR(VLOOKUP('SAP Data'!$C1201,'2021 Balance Sheet'!$B$7:$O$1335,'2021 Balance Sheet'!D$2, FALSE),0)</f>
        <v>-11648.58</v>
      </c>
      <c r="AD1201" s="199">
        <f>IFERROR(VLOOKUP('SAP Data'!$C1201,'2021 Balance Sheet'!$B$7:$O$1335,'2021 Balance Sheet'!E$2, FALSE),0)</f>
        <v>-3020.99</v>
      </c>
      <c r="AE1201" s="199">
        <f>IFERROR(VLOOKUP('SAP Data'!$C1201,'2021 Balance Sheet'!$B$7:$O$1335,'2021 Balance Sheet'!F$2, FALSE),0)</f>
        <v>-4435.3599999999997</v>
      </c>
      <c r="AF1201" s="199">
        <f>IFERROR(VLOOKUP('SAP Data'!$C1201,'2021 Balance Sheet'!$B$7:$O$1335,'2021 Balance Sheet'!G$2, FALSE),0)</f>
        <v>-5550.75</v>
      </c>
      <c r="AG1201" s="199">
        <f>IFERROR(VLOOKUP('SAP Data'!$C1201,'2021 Balance Sheet'!$B$7:$O$1335,'2021 Balance Sheet'!H$2, FALSE),0)</f>
        <v>-6332.8</v>
      </c>
      <c r="AH1201" s="199">
        <f>IFERROR(VLOOKUP('SAP Data'!$C1201,'2021 Balance Sheet'!$B$7:$O$1335,'2021 Balance Sheet'!I$2, FALSE),0)</f>
        <v>-6880.93</v>
      </c>
      <c r="AI1201" s="199">
        <f>IFERROR(VLOOKUP('SAP Data'!$C1201,'2021 Balance Sheet'!$B$7:$O$1335,'2021 Balance Sheet'!J$2, FALSE),0)</f>
        <v>-7298.26</v>
      </c>
      <c r="AJ1201" s="199">
        <f>IFERROR(VLOOKUP('SAP Data'!$C1201,'2021 Balance Sheet'!$B$7:$O$1335,'2021 Balance Sheet'!K$2, FALSE),0)</f>
        <v>-7647.27</v>
      </c>
      <c r="AK1201" s="199">
        <f>IFERROR(VLOOKUP('SAP Data'!$C1201,'2021 Balance Sheet'!$B$7:$O$1335,'2021 Balance Sheet'!L$2, FALSE),0)</f>
        <v>-8012.07</v>
      </c>
      <c r="AL1201" s="199">
        <f>IFERROR(VLOOKUP('SAP Data'!$C1201,'2021 Balance Sheet'!$B$7:$O$1335,'2021 Balance Sheet'!M$2, FALSE),0)</f>
        <v>-8495.31</v>
      </c>
      <c r="AM1201" s="199">
        <f>IFERROR(VLOOKUP('SAP Data'!$C1201,'2021 Balance Sheet'!$B$7:$O$1335,'2021 Balance Sheet'!N$2, FALSE),0)</f>
        <v>-9335.23</v>
      </c>
      <c r="AN1201" s="199">
        <f>IFERROR(VLOOKUP('SAP Data'!$C1201,'2021 Balance Sheet'!$B$7:$O$1335,'2021 Balance Sheet'!O$2, FALSE),0)</f>
        <v>-10722.54</v>
      </c>
      <c r="AO1201" s="198">
        <f t="shared" si="41"/>
        <v>-9934.68</v>
      </c>
    </row>
    <row r="1202" spans="1:41" ht="15.75" thickBot="1" x14ac:dyDescent="0.3">
      <c r="A1202" s="26" t="str">
        <f t="shared" si="40"/>
        <v>236104</v>
      </c>
      <c r="B1202" s="149" t="s">
        <v>2253</v>
      </c>
      <c r="C1202" s="153" t="s">
        <v>2254</v>
      </c>
      <c r="D1202" s="125" t="s">
        <v>4</v>
      </c>
      <c r="E1202" s="139">
        <v>-52431.21</v>
      </c>
      <c r="F1202" s="139">
        <v>-46694.65</v>
      </c>
      <c r="G1202" s="139">
        <v>-47479.14</v>
      </c>
      <c r="H1202" s="139">
        <v>-32308.77</v>
      </c>
      <c r="I1202" s="139">
        <v>-20186.22</v>
      </c>
      <c r="J1202" s="139">
        <v>-8166.45</v>
      </c>
      <c r="K1202" s="139">
        <v>-13692.07</v>
      </c>
      <c r="L1202" s="139">
        <v>-12403.53</v>
      </c>
      <c r="M1202" s="139">
        <v>-12882.18</v>
      </c>
      <c r="N1202" s="139">
        <v>-22721.46</v>
      </c>
      <c r="O1202" s="139">
        <v>-33364.1</v>
      </c>
      <c r="P1202" s="139">
        <v>-48047.14</v>
      </c>
      <c r="Q1202" s="199">
        <v>-54301.919999999998</v>
      </c>
      <c r="R1202" s="199">
        <v>-43912.07</v>
      </c>
      <c r="S1202" s="199">
        <v>-41406.32</v>
      </c>
      <c r="T1202" s="199">
        <v>-30651.55</v>
      </c>
      <c r="U1202" s="199">
        <v>-51510.09</v>
      </c>
      <c r="V1202" s="199">
        <v>-8031.35</v>
      </c>
      <c r="W1202" s="199">
        <v>-13936.54</v>
      </c>
      <c r="X1202" s="199">
        <v>-12126.93</v>
      </c>
      <c r="Y1202" s="199">
        <v>-12462.4</v>
      </c>
      <c r="Z1202" s="199">
        <v>-15284.6</v>
      </c>
      <c r="AA1202" s="199">
        <v>-33427.39</v>
      </c>
      <c r="AB1202" s="199">
        <v>-50029.15</v>
      </c>
      <c r="AC1202" s="199">
        <f>IFERROR(VLOOKUP('SAP Data'!$C1202,'2021 Balance Sheet'!$B$7:$O$1335,'2021 Balance Sheet'!D$2, FALSE),0)</f>
        <v>-52164.05</v>
      </c>
      <c r="AD1202" s="199">
        <f>IFERROR(VLOOKUP('SAP Data'!$C1202,'2021 Balance Sheet'!$B$7:$O$1335,'2021 Balance Sheet'!E$2, FALSE),0)</f>
        <v>-43985.03</v>
      </c>
      <c r="AE1202" s="199">
        <f>IFERROR(VLOOKUP('SAP Data'!$C1202,'2021 Balance Sheet'!$B$7:$O$1335,'2021 Balance Sheet'!F$2, FALSE),0)</f>
        <v>-41328.199999999997</v>
      </c>
      <c r="AF1202" s="199">
        <f>IFERROR(VLOOKUP('SAP Data'!$C1202,'2021 Balance Sheet'!$B$7:$O$1335,'2021 Balance Sheet'!G$2, FALSE),0)</f>
        <v>-33516.36</v>
      </c>
      <c r="AG1202" s="199">
        <f>IFERROR(VLOOKUP('SAP Data'!$C1202,'2021 Balance Sheet'!$B$7:$O$1335,'2021 Balance Sheet'!H$2, FALSE),0)</f>
        <v>-20827.169999999998</v>
      </c>
      <c r="AH1202" s="199">
        <f>IFERROR(VLOOKUP('SAP Data'!$C1202,'2021 Balance Sheet'!$B$7:$O$1335,'2021 Balance Sheet'!I$2, FALSE),0)</f>
        <v>-18041.240000000002</v>
      </c>
      <c r="AI1202" s="199">
        <f>IFERROR(VLOOKUP('SAP Data'!$C1202,'2021 Balance Sheet'!$B$7:$O$1335,'2021 Balance Sheet'!J$2, FALSE),0)</f>
        <v>-12559.97</v>
      </c>
      <c r="AJ1202" s="199">
        <f>IFERROR(VLOOKUP('SAP Data'!$C1202,'2021 Balance Sheet'!$B$7:$O$1335,'2021 Balance Sheet'!K$2, FALSE),0)</f>
        <v>-12129.41</v>
      </c>
      <c r="AK1202" s="199">
        <f>IFERROR(VLOOKUP('SAP Data'!$C1202,'2021 Balance Sheet'!$B$7:$O$1335,'2021 Balance Sheet'!L$2, FALSE),0)</f>
        <v>-13280</v>
      </c>
      <c r="AL1202" s="199">
        <f>IFERROR(VLOOKUP('SAP Data'!$C1202,'2021 Balance Sheet'!$B$7:$O$1335,'2021 Balance Sheet'!M$2, FALSE),0)</f>
        <v>-20229.740000000002</v>
      </c>
      <c r="AM1202" s="199">
        <f>IFERROR(VLOOKUP('SAP Data'!$C1202,'2021 Balance Sheet'!$B$7:$O$1335,'2021 Balance Sheet'!N$2, FALSE),0)</f>
        <v>-31653.18</v>
      </c>
      <c r="AN1202" s="199">
        <f>IFERROR(VLOOKUP('SAP Data'!$C1202,'2021 Balance Sheet'!$B$7:$O$1335,'2021 Balance Sheet'!O$2, FALSE),0)</f>
        <v>-55292.81</v>
      </c>
      <c r="AO1202" s="198">
        <f t="shared" si="41"/>
        <v>-50029.15</v>
      </c>
    </row>
    <row r="1203" spans="1:41" ht="15.75" thickBot="1" x14ac:dyDescent="0.3">
      <c r="A1203" s="26" t="str">
        <f t="shared" si="40"/>
        <v>236105</v>
      </c>
      <c r="B1203" s="149" t="s">
        <v>2255</v>
      </c>
      <c r="C1203" s="153" t="s">
        <v>2256</v>
      </c>
      <c r="D1203" s="125" t="s">
        <v>4</v>
      </c>
      <c r="E1203" s="140">
        <v>-51182.91</v>
      </c>
      <c r="F1203" s="140">
        <v>-14220.21</v>
      </c>
      <c r="G1203" s="140">
        <v>-20482.43</v>
      </c>
      <c r="H1203" s="140">
        <v>-24160.400000000001</v>
      </c>
      <c r="I1203" s="140">
        <v>-26308.06</v>
      </c>
      <c r="J1203" s="140">
        <v>-26978.69</v>
      </c>
      <c r="K1203" s="140">
        <v>-28570.79</v>
      </c>
      <c r="L1203" s="140">
        <v>-30024.05</v>
      </c>
      <c r="M1203" s="140">
        <v>-31534.39</v>
      </c>
      <c r="N1203" s="140">
        <v>-34182.33</v>
      </c>
      <c r="O1203" s="140">
        <v>-38574.1</v>
      </c>
      <c r="P1203" s="140">
        <v>-45520.53</v>
      </c>
      <c r="Q1203" s="199">
        <v>-53240.78</v>
      </c>
      <c r="R1203" s="199">
        <v>-13755.01</v>
      </c>
      <c r="S1203" s="199">
        <v>-18957.53</v>
      </c>
      <c r="T1203" s="199">
        <v>-23035.65</v>
      </c>
      <c r="U1203" s="199">
        <v>-25327.16</v>
      </c>
      <c r="V1203" s="199">
        <v>-26085.72</v>
      </c>
      <c r="W1203" s="199">
        <v>-27741.67</v>
      </c>
      <c r="X1203" s="199">
        <v>-29135.24</v>
      </c>
      <c r="Y1203" s="199">
        <v>-30546.35</v>
      </c>
      <c r="Z1203" s="199">
        <v>-32354.53</v>
      </c>
      <c r="AA1203" s="199">
        <v>-37219.019999999997</v>
      </c>
      <c r="AB1203" s="199">
        <v>-44285.39</v>
      </c>
      <c r="AC1203" s="199">
        <f>IFERROR(VLOOKUP('SAP Data'!$C1203,'2021 Balance Sheet'!$B$7:$O$1335,'2021 Balance Sheet'!D$2, FALSE),0)</f>
        <v>-52253.89</v>
      </c>
      <c r="AD1203" s="199">
        <f>IFERROR(VLOOKUP('SAP Data'!$C1203,'2021 Balance Sheet'!$B$7:$O$1335,'2021 Balance Sheet'!E$2, FALSE),0)</f>
        <v>-15263.14</v>
      </c>
      <c r="AE1203" s="199">
        <f>IFERROR(VLOOKUP('SAP Data'!$C1203,'2021 Balance Sheet'!$B$7:$O$1335,'2021 Balance Sheet'!F$2, FALSE),0)</f>
        <v>-20987.31</v>
      </c>
      <c r="AF1203" s="199">
        <f>IFERROR(VLOOKUP('SAP Data'!$C1203,'2021 Balance Sheet'!$B$7:$O$1335,'2021 Balance Sheet'!G$2, FALSE),0)</f>
        <v>-25166.3</v>
      </c>
      <c r="AG1203" s="199">
        <f>IFERROR(VLOOKUP('SAP Data'!$C1203,'2021 Balance Sheet'!$B$7:$O$1335,'2021 Balance Sheet'!H$2, FALSE),0)</f>
        <v>-27490.79</v>
      </c>
      <c r="AH1203" s="199">
        <f>IFERROR(VLOOKUP('SAP Data'!$C1203,'2021 Balance Sheet'!$B$7:$O$1335,'2021 Balance Sheet'!I$2, FALSE),0)</f>
        <v>-29506.34</v>
      </c>
      <c r="AI1203" s="199">
        <f>IFERROR(VLOOKUP('SAP Data'!$C1203,'2021 Balance Sheet'!$B$7:$O$1335,'2021 Balance Sheet'!J$2, FALSE),0)</f>
        <v>-31003.64</v>
      </c>
      <c r="AJ1203" s="199">
        <f>IFERROR(VLOOKUP('SAP Data'!$C1203,'2021 Balance Sheet'!$B$7:$O$1335,'2021 Balance Sheet'!K$2, FALSE),0)</f>
        <v>-32431.21</v>
      </c>
      <c r="AK1203" s="199">
        <f>IFERROR(VLOOKUP('SAP Data'!$C1203,'2021 Balance Sheet'!$B$7:$O$1335,'2021 Balance Sheet'!L$2, FALSE),0)</f>
        <v>-34114.129999999997</v>
      </c>
      <c r="AL1203" s="199">
        <f>IFERROR(VLOOKUP('SAP Data'!$C1203,'2021 Balance Sheet'!$B$7:$O$1335,'2021 Balance Sheet'!M$2, FALSE),0)</f>
        <v>-36889.68</v>
      </c>
      <c r="AM1203" s="199">
        <f>IFERROR(VLOOKUP('SAP Data'!$C1203,'2021 Balance Sheet'!$B$7:$O$1335,'2021 Balance Sheet'!N$2, FALSE),0)</f>
        <v>-41216.83</v>
      </c>
      <c r="AN1203" s="199">
        <f>IFERROR(VLOOKUP('SAP Data'!$C1203,'2021 Balance Sheet'!$B$7:$O$1335,'2021 Balance Sheet'!O$2, FALSE),0)</f>
        <v>-49780.2</v>
      </c>
      <c r="AO1203" s="198">
        <f t="shared" si="41"/>
        <v>-44285.39</v>
      </c>
    </row>
    <row r="1204" spans="1:41" ht="15.75" thickBot="1" x14ac:dyDescent="0.3">
      <c r="A1204" s="26" t="str">
        <f t="shared" si="40"/>
        <v>236106</v>
      </c>
      <c r="B1204" s="149" t="s">
        <v>2257</v>
      </c>
      <c r="C1204" s="153" t="s">
        <v>2258</v>
      </c>
      <c r="D1204" s="125" t="s">
        <v>4</v>
      </c>
      <c r="E1204" s="139">
        <v>-6897.86</v>
      </c>
      <c r="F1204" s="139">
        <v>-1797.61</v>
      </c>
      <c r="G1204" s="139">
        <v>-2719.14</v>
      </c>
      <c r="H1204" s="139">
        <v>-3339.3</v>
      </c>
      <c r="I1204" s="139">
        <v>-3779.39</v>
      </c>
      <c r="J1204" s="139">
        <v>-3871.15</v>
      </c>
      <c r="K1204" s="139">
        <v>-4072.26</v>
      </c>
      <c r="L1204" s="139">
        <v>-4262.67</v>
      </c>
      <c r="M1204" s="139">
        <v>-4475.2</v>
      </c>
      <c r="N1204" s="139">
        <v>-4708.8599999999997</v>
      </c>
      <c r="O1204" s="139">
        <v>-5178.25</v>
      </c>
      <c r="P1204" s="139">
        <v>-5964.46</v>
      </c>
      <c r="Q1204" s="199">
        <v>-7006.11</v>
      </c>
      <c r="R1204" s="199">
        <v>-1904.51</v>
      </c>
      <c r="S1204" s="199">
        <v>-2690.91</v>
      </c>
      <c r="T1204" s="199">
        <v>-3296.8</v>
      </c>
      <c r="U1204" s="199">
        <v>-3712.82</v>
      </c>
      <c r="V1204" s="199">
        <v>-3857.46</v>
      </c>
      <c r="W1204" s="199">
        <v>-4083.91</v>
      </c>
      <c r="X1204" s="199">
        <v>-4287.16</v>
      </c>
      <c r="Y1204" s="199">
        <v>-4472.75</v>
      </c>
      <c r="Z1204" s="199">
        <v>-4679.4399999999996</v>
      </c>
      <c r="AA1204" s="199">
        <v>-5081.08</v>
      </c>
      <c r="AB1204" s="199">
        <v>-5829.11</v>
      </c>
      <c r="AC1204" s="199">
        <f>IFERROR(VLOOKUP('SAP Data'!$C1204,'2021 Balance Sheet'!$B$7:$O$1335,'2021 Balance Sheet'!D$2, FALSE),0)</f>
        <v>-6856.99</v>
      </c>
      <c r="AD1204" s="199">
        <f>IFERROR(VLOOKUP('SAP Data'!$C1204,'2021 Balance Sheet'!$B$7:$O$1335,'2021 Balance Sheet'!E$2, FALSE),0)</f>
        <v>-1802.65</v>
      </c>
      <c r="AE1204" s="199">
        <f>IFERROR(VLOOKUP('SAP Data'!$C1204,'2021 Balance Sheet'!$B$7:$O$1335,'2021 Balance Sheet'!F$2, FALSE),0)</f>
        <v>-2639.21</v>
      </c>
      <c r="AF1204" s="199">
        <f>IFERROR(VLOOKUP('SAP Data'!$C1204,'2021 Balance Sheet'!$B$7:$O$1335,'2021 Balance Sheet'!G$2, FALSE),0)</f>
        <v>-3312.02</v>
      </c>
      <c r="AG1204" s="199">
        <f>IFERROR(VLOOKUP('SAP Data'!$C1204,'2021 Balance Sheet'!$B$7:$O$1335,'2021 Balance Sheet'!H$2, FALSE),0)</f>
        <v>-3767.07</v>
      </c>
      <c r="AH1204" s="199">
        <f>IFERROR(VLOOKUP('SAP Data'!$C1204,'2021 Balance Sheet'!$B$7:$O$1335,'2021 Balance Sheet'!I$2, FALSE),0)</f>
        <v>-4071.28</v>
      </c>
      <c r="AI1204" s="199">
        <f>IFERROR(VLOOKUP('SAP Data'!$C1204,'2021 Balance Sheet'!$B$7:$O$1335,'2021 Balance Sheet'!J$2, FALSE),0)</f>
        <v>-4264.58</v>
      </c>
      <c r="AJ1204" s="199">
        <f>IFERROR(VLOOKUP('SAP Data'!$C1204,'2021 Balance Sheet'!$B$7:$O$1335,'2021 Balance Sheet'!K$2, FALSE),0)</f>
        <v>-4464.34</v>
      </c>
      <c r="AK1204" s="199">
        <f>IFERROR(VLOOKUP('SAP Data'!$C1204,'2021 Balance Sheet'!$B$7:$O$1335,'2021 Balance Sheet'!L$2, FALSE),0)</f>
        <v>-4649.68</v>
      </c>
      <c r="AL1204" s="199">
        <f>IFERROR(VLOOKUP('SAP Data'!$C1204,'2021 Balance Sheet'!$B$7:$O$1335,'2021 Balance Sheet'!M$2, FALSE),0)</f>
        <v>-4890.8100000000004</v>
      </c>
      <c r="AM1204" s="199">
        <f>IFERROR(VLOOKUP('SAP Data'!$C1204,'2021 Balance Sheet'!$B$7:$O$1335,'2021 Balance Sheet'!N$2, FALSE),0)</f>
        <v>-5336.48</v>
      </c>
      <c r="AN1204" s="199">
        <f>IFERROR(VLOOKUP('SAP Data'!$C1204,'2021 Balance Sheet'!$B$7:$O$1335,'2021 Balance Sheet'!O$2, FALSE),0)</f>
        <v>-6199.55</v>
      </c>
      <c r="AO1204" s="198">
        <f t="shared" si="41"/>
        <v>-5829.11</v>
      </c>
    </row>
    <row r="1205" spans="1:41" ht="15.75" thickBot="1" x14ac:dyDescent="0.3">
      <c r="A1205" s="26" t="str">
        <f t="shared" si="40"/>
        <v>236107</v>
      </c>
      <c r="B1205" s="149" t="s">
        <v>2259</v>
      </c>
      <c r="C1205" s="153" t="s">
        <v>2260</v>
      </c>
      <c r="D1205" s="125" t="s">
        <v>4</v>
      </c>
      <c r="E1205" s="140">
        <v>-5885.46</v>
      </c>
      <c r="F1205" s="140">
        <v>-4612.92</v>
      </c>
      <c r="G1205" s="140">
        <v>-6942.86</v>
      </c>
      <c r="H1205" s="140">
        <v>-8476.2199999999993</v>
      </c>
      <c r="I1205" s="140">
        <v>-2686.56</v>
      </c>
      <c r="J1205" s="140">
        <v>-2985.22</v>
      </c>
      <c r="K1205" s="140">
        <v>-3573.07</v>
      </c>
      <c r="L1205" s="140">
        <v>-1137.97</v>
      </c>
      <c r="M1205" s="140">
        <v>-1655.2</v>
      </c>
      <c r="N1205" s="140">
        <v>-2368.81</v>
      </c>
      <c r="O1205" s="140">
        <v>-2070.4899999999998</v>
      </c>
      <c r="P1205" s="140">
        <v>-4122.25</v>
      </c>
      <c r="Q1205" s="199">
        <v>-6731.38</v>
      </c>
      <c r="R1205" s="199">
        <v>-4862.6400000000003</v>
      </c>
      <c r="S1205" s="199">
        <v>-6844.2</v>
      </c>
      <c r="T1205" s="199">
        <v>-8465.44</v>
      </c>
      <c r="U1205" s="199">
        <v>-2775.61</v>
      </c>
      <c r="V1205" s="199">
        <v>-3135.35</v>
      </c>
      <c r="W1205" s="199">
        <v>-3800.12</v>
      </c>
      <c r="X1205" s="199">
        <v>-1279.08</v>
      </c>
      <c r="Y1205" s="199">
        <v>-1825.79</v>
      </c>
      <c r="Z1205" s="199">
        <v>-2427.63</v>
      </c>
      <c r="AA1205" s="199">
        <v>-1807.23</v>
      </c>
      <c r="AB1205" s="199">
        <v>-3847</v>
      </c>
      <c r="AC1205" s="199">
        <f>IFERROR(VLOOKUP('SAP Data'!$C1205,'2021 Balance Sheet'!$B$7:$O$1335,'2021 Balance Sheet'!D$2, FALSE),0)</f>
        <v>-6648.4</v>
      </c>
      <c r="AD1205" s="199">
        <f>IFERROR(VLOOKUP('SAP Data'!$C1205,'2021 Balance Sheet'!$B$7:$O$1335,'2021 Balance Sheet'!E$2, FALSE),0)</f>
        <v>-4847.17</v>
      </c>
      <c r="AE1205" s="199">
        <f>IFERROR(VLOOKUP('SAP Data'!$C1205,'2021 Balance Sheet'!$B$7:$O$1335,'2021 Balance Sheet'!F$2, FALSE),0)</f>
        <v>-6996.62</v>
      </c>
      <c r="AF1205" s="199">
        <f>IFERROR(VLOOKUP('SAP Data'!$C1205,'2021 Balance Sheet'!$B$7:$O$1335,'2021 Balance Sheet'!G$2, FALSE),0)</f>
        <v>-8744.0400000000009</v>
      </c>
      <c r="AG1205" s="199">
        <f>IFERROR(VLOOKUP('SAP Data'!$C1205,'2021 Balance Sheet'!$B$7:$O$1335,'2021 Balance Sheet'!H$2, FALSE),0)</f>
        <v>-2958.08</v>
      </c>
      <c r="AH1205" s="199">
        <f>IFERROR(VLOOKUP('SAP Data'!$C1205,'2021 Balance Sheet'!$B$7:$O$1335,'2021 Balance Sheet'!I$2, FALSE),0)</f>
        <v>-3758.86</v>
      </c>
      <c r="AI1205" s="199">
        <f>IFERROR(VLOOKUP('SAP Data'!$C1205,'2021 Balance Sheet'!$B$7:$O$1335,'2021 Balance Sheet'!J$2, FALSE),0)</f>
        <v>-4408.3599999999997</v>
      </c>
      <c r="AJ1205" s="199">
        <f>IFERROR(VLOOKUP('SAP Data'!$C1205,'2021 Balance Sheet'!$B$7:$O$1335,'2021 Balance Sheet'!K$2, FALSE),0)</f>
        <v>-1207.1400000000001</v>
      </c>
      <c r="AK1205" s="199">
        <f>IFERROR(VLOOKUP('SAP Data'!$C1205,'2021 Balance Sheet'!$B$7:$O$1335,'2021 Balance Sheet'!L$2, FALSE),0)</f>
        <v>-1741.86</v>
      </c>
      <c r="AL1205" s="199">
        <f>IFERROR(VLOOKUP('SAP Data'!$C1205,'2021 Balance Sheet'!$B$7:$O$1335,'2021 Balance Sheet'!M$2, FALSE),0)</f>
        <v>-2430.84</v>
      </c>
      <c r="AM1205" s="199">
        <f>IFERROR(VLOOKUP('SAP Data'!$C1205,'2021 Balance Sheet'!$B$7:$O$1335,'2021 Balance Sheet'!N$2, FALSE),0)</f>
        <v>-1971.33</v>
      </c>
      <c r="AN1205" s="199">
        <f>IFERROR(VLOOKUP('SAP Data'!$C1205,'2021 Balance Sheet'!$B$7:$O$1335,'2021 Balance Sheet'!O$2, FALSE),0)</f>
        <v>-4224.04</v>
      </c>
      <c r="AO1205" s="198">
        <f t="shared" si="41"/>
        <v>-3847</v>
      </c>
    </row>
    <row r="1206" spans="1:41" ht="15.75" thickBot="1" x14ac:dyDescent="0.3">
      <c r="A1206" s="26" t="str">
        <f t="shared" si="40"/>
        <v>236108</v>
      </c>
      <c r="B1206" s="149" t="s">
        <v>2261</v>
      </c>
      <c r="C1206" s="153" t="s">
        <v>2262</v>
      </c>
      <c r="D1206" s="125" t="s">
        <v>4</v>
      </c>
      <c r="E1206" s="139">
        <v>-16236.18</v>
      </c>
      <c r="F1206" s="139">
        <v>-14149.96</v>
      </c>
      <c r="G1206" s="139">
        <v>-13648.49</v>
      </c>
      <c r="H1206" s="139">
        <v>-9045.06</v>
      </c>
      <c r="I1206" s="139">
        <v>-5411.87</v>
      </c>
      <c r="J1206" s="139">
        <v>-1889.15</v>
      </c>
      <c r="K1206" s="139">
        <v>-3488.16</v>
      </c>
      <c r="L1206" s="139">
        <v>-4036.85</v>
      </c>
      <c r="M1206" s="139">
        <v>-3979.9</v>
      </c>
      <c r="N1206" s="139">
        <v>-7609.53</v>
      </c>
      <c r="O1206" s="139">
        <v>-10894.42</v>
      </c>
      <c r="P1206" s="139">
        <v>-15605.99</v>
      </c>
      <c r="Q1206" s="199">
        <v>-16324.75</v>
      </c>
      <c r="R1206" s="199">
        <v>-13327.16</v>
      </c>
      <c r="S1206" s="199">
        <v>-11952.84</v>
      </c>
      <c r="T1206" s="199">
        <v>-8910.73</v>
      </c>
      <c r="U1206" s="199">
        <v>-14429.5</v>
      </c>
      <c r="V1206" s="199">
        <v>-2052.7800000000002</v>
      </c>
      <c r="W1206" s="199">
        <v>-3914.5</v>
      </c>
      <c r="X1206" s="199">
        <v>-3699.19</v>
      </c>
      <c r="Y1206" s="199">
        <v>-4288.03</v>
      </c>
      <c r="Z1206" s="199">
        <v>-5162.46</v>
      </c>
      <c r="AA1206" s="199">
        <v>-11466.18</v>
      </c>
      <c r="AB1206" s="199">
        <v>-15963.79</v>
      </c>
      <c r="AC1206" s="199">
        <f>IFERROR(VLOOKUP('SAP Data'!$C1206,'2021 Balance Sheet'!$B$7:$O$1335,'2021 Balance Sheet'!D$2, FALSE),0)</f>
        <v>-17643.490000000002</v>
      </c>
      <c r="AD1206" s="199">
        <f>IFERROR(VLOOKUP('SAP Data'!$C1206,'2021 Balance Sheet'!$B$7:$O$1335,'2021 Balance Sheet'!E$2, FALSE),0)</f>
        <v>-13041</v>
      </c>
      <c r="AE1206" s="199">
        <f>IFERROR(VLOOKUP('SAP Data'!$C1206,'2021 Balance Sheet'!$B$7:$O$1335,'2021 Balance Sheet'!F$2, FALSE),0)</f>
        <v>-12547.73</v>
      </c>
      <c r="AF1206" s="199">
        <f>IFERROR(VLOOKUP('SAP Data'!$C1206,'2021 Balance Sheet'!$B$7:$O$1335,'2021 Balance Sheet'!G$2, FALSE),0)</f>
        <v>-10044.58</v>
      </c>
      <c r="AG1206" s="199">
        <f>IFERROR(VLOOKUP('SAP Data'!$C1206,'2021 Balance Sheet'!$B$7:$O$1335,'2021 Balance Sheet'!H$2, FALSE),0)</f>
        <v>-6292.21</v>
      </c>
      <c r="AH1206" s="199">
        <f>IFERROR(VLOOKUP('SAP Data'!$C1206,'2021 Balance Sheet'!$B$7:$O$1335,'2021 Balance Sheet'!I$2, FALSE),0)</f>
        <v>-4717.1499999999996</v>
      </c>
      <c r="AI1206" s="199">
        <f>IFERROR(VLOOKUP('SAP Data'!$C1206,'2021 Balance Sheet'!$B$7:$O$1335,'2021 Balance Sheet'!J$2, FALSE),0)</f>
        <v>-3717.47</v>
      </c>
      <c r="AJ1206" s="199">
        <f>IFERROR(VLOOKUP('SAP Data'!$C1206,'2021 Balance Sheet'!$B$7:$O$1335,'2021 Balance Sheet'!K$2, FALSE),0)</f>
        <v>-3666.1</v>
      </c>
      <c r="AK1206" s="199">
        <f>IFERROR(VLOOKUP('SAP Data'!$C1206,'2021 Balance Sheet'!$B$7:$O$1335,'2021 Balance Sheet'!L$2, FALSE),0)</f>
        <v>-4187.7700000000004</v>
      </c>
      <c r="AL1206" s="199">
        <f>IFERROR(VLOOKUP('SAP Data'!$C1206,'2021 Balance Sheet'!$B$7:$O$1335,'2021 Balance Sheet'!M$2, FALSE),0)</f>
        <v>-7174.76</v>
      </c>
      <c r="AM1206" s="199">
        <f>IFERROR(VLOOKUP('SAP Data'!$C1206,'2021 Balance Sheet'!$B$7:$O$1335,'2021 Balance Sheet'!N$2, FALSE),0)</f>
        <v>-11077.63</v>
      </c>
      <c r="AN1206" s="199">
        <f>IFERROR(VLOOKUP('SAP Data'!$C1206,'2021 Balance Sheet'!$B$7:$O$1335,'2021 Balance Sheet'!O$2, FALSE),0)</f>
        <v>-17108</v>
      </c>
      <c r="AO1206" s="198">
        <f t="shared" si="41"/>
        <v>-15963.79</v>
      </c>
    </row>
    <row r="1207" spans="1:41" ht="15.75" thickBot="1" x14ac:dyDescent="0.3">
      <c r="A1207" s="26" t="str">
        <f t="shared" si="40"/>
        <v>236109</v>
      </c>
      <c r="B1207" s="149" t="s">
        <v>2263</v>
      </c>
      <c r="C1207" s="153" t="s">
        <v>2264</v>
      </c>
      <c r="D1207" s="125" t="s">
        <v>4</v>
      </c>
      <c r="E1207" s="140">
        <v>-79763.92</v>
      </c>
      <c r="F1207" s="140">
        <v>-44736.91</v>
      </c>
      <c r="G1207" s="140">
        <v>-63032.76</v>
      </c>
      <c r="H1207" s="140">
        <v>-75271.22</v>
      </c>
      <c r="I1207" s="140">
        <v>-81828.06</v>
      </c>
      <c r="J1207" s="140">
        <v>-83791.429999999993</v>
      </c>
      <c r="K1207" s="140">
        <v>-88607.5</v>
      </c>
      <c r="L1207" s="140">
        <v>-9196.24</v>
      </c>
      <c r="M1207" s="140">
        <v>-14144.75</v>
      </c>
      <c r="N1207" s="140">
        <v>-24506.1</v>
      </c>
      <c r="O1207" s="140">
        <v>-40119.629999999997</v>
      </c>
      <c r="P1207" s="140">
        <v>-65432.72</v>
      </c>
      <c r="Q1207" s="199">
        <v>-88618.84</v>
      </c>
      <c r="R1207" s="199">
        <v>-43495.06</v>
      </c>
      <c r="S1207" s="199">
        <v>-60212.22</v>
      </c>
      <c r="T1207" s="199">
        <v>-72138.5</v>
      </c>
      <c r="U1207" s="199">
        <v>-79385.77</v>
      </c>
      <c r="V1207" s="199">
        <v>-81416.929999999993</v>
      </c>
      <c r="W1207" s="199">
        <v>-86006.66</v>
      </c>
      <c r="X1207" s="199">
        <v>-9178.81</v>
      </c>
      <c r="Y1207" s="199">
        <v>-13877.16</v>
      </c>
      <c r="Z1207" s="199">
        <v>-21290</v>
      </c>
      <c r="AA1207" s="199">
        <v>-38702.589999999997</v>
      </c>
      <c r="AB1207" s="199">
        <v>-64421.88</v>
      </c>
      <c r="AC1207" s="199">
        <f>IFERROR(VLOOKUP('SAP Data'!$C1207,'2021 Balance Sheet'!$B$7:$O$1335,'2021 Balance Sheet'!D$2, FALSE),0)</f>
        <v>-87450.7</v>
      </c>
      <c r="AD1207" s="199">
        <f>IFERROR(VLOOKUP('SAP Data'!$C1207,'2021 Balance Sheet'!$B$7:$O$1335,'2021 Balance Sheet'!E$2, FALSE),0)</f>
        <v>-42815.31</v>
      </c>
      <c r="AE1207" s="199">
        <f>IFERROR(VLOOKUP('SAP Data'!$C1207,'2021 Balance Sheet'!$B$7:$O$1335,'2021 Balance Sheet'!F$2, FALSE),0)</f>
        <v>-63096.66</v>
      </c>
      <c r="AF1207" s="199">
        <f>IFERROR(VLOOKUP('SAP Data'!$C1207,'2021 Balance Sheet'!$B$7:$O$1335,'2021 Balance Sheet'!G$2, FALSE),0)</f>
        <v>-75751.62</v>
      </c>
      <c r="AG1207" s="199">
        <f>IFERROR(VLOOKUP('SAP Data'!$C1207,'2021 Balance Sheet'!$B$7:$O$1335,'2021 Balance Sheet'!H$2, FALSE),0)</f>
        <v>-83163.759999999995</v>
      </c>
      <c r="AH1207" s="199">
        <f>IFERROR(VLOOKUP('SAP Data'!$C1207,'2021 Balance Sheet'!$B$7:$O$1335,'2021 Balance Sheet'!I$2, FALSE),0)</f>
        <v>-88591.14</v>
      </c>
      <c r="AI1207" s="199">
        <f>IFERROR(VLOOKUP('SAP Data'!$C1207,'2021 Balance Sheet'!$B$7:$O$1335,'2021 Balance Sheet'!J$2, FALSE),0)</f>
        <v>-4475.6499999999996</v>
      </c>
      <c r="AJ1207" s="199">
        <f>IFERROR(VLOOKUP('SAP Data'!$C1207,'2021 Balance Sheet'!$B$7:$O$1335,'2021 Balance Sheet'!K$2, FALSE),0)</f>
        <v>-8923.2099999999991</v>
      </c>
      <c r="AK1207" s="199">
        <f>IFERROR(VLOOKUP('SAP Data'!$C1207,'2021 Balance Sheet'!$B$7:$O$1335,'2021 Balance Sheet'!L$2, FALSE),0)</f>
        <v>-13909.92</v>
      </c>
      <c r="AL1207" s="199">
        <f>IFERROR(VLOOKUP('SAP Data'!$C1207,'2021 Balance Sheet'!$B$7:$O$1335,'2021 Balance Sheet'!M$2, FALSE),0)</f>
        <v>-24015.4</v>
      </c>
      <c r="AM1207" s="199">
        <f>IFERROR(VLOOKUP('SAP Data'!$C1207,'2021 Balance Sheet'!$B$7:$O$1335,'2021 Balance Sheet'!N$2, FALSE),0)</f>
        <v>-40079.599999999999</v>
      </c>
      <c r="AN1207" s="199">
        <f>IFERROR(VLOOKUP('SAP Data'!$C1207,'2021 Balance Sheet'!$B$7:$O$1335,'2021 Balance Sheet'!O$2, FALSE),0)</f>
        <v>-69137.919999999998</v>
      </c>
      <c r="AO1207" s="198">
        <f t="shared" si="41"/>
        <v>-64421.88</v>
      </c>
    </row>
    <row r="1208" spans="1:41" ht="15.75" thickBot="1" x14ac:dyDescent="0.3">
      <c r="A1208" s="26" t="str">
        <f t="shared" si="40"/>
        <v>236110</v>
      </c>
      <c r="B1208" s="149" t="s">
        <v>2265</v>
      </c>
      <c r="C1208" s="153" t="s">
        <v>2266</v>
      </c>
      <c r="D1208" s="125" t="s">
        <v>4</v>
      </c>
      <c r="E1208" s="139">
        <v>-8045.81</v>
      </c>
      <c r="F1208" s="139">
        <v>-6035.57</v>
      </c>
      <c r="G1208" s="139">
        <v>-9073.4500000000007</v>
      </c>
      <c r="H1208" s="139">
        <v>-11121.99</v>
      </c>
      <c r="I1208" s="139">
        <v>-3696.31</v>
      </c>
      <c r="J1208" s="139">
        <v>-4047.2</v>
      </c>
      <c r="K1208" s="139">
        <v>-4847.62</v>
      </c>
      <c r="L1208" s="139">
        <v>-1486.56</v>
      </c>
      <c r="M1208" s="139">
        <v>-2221.98</v>
      </c>
      <c r="N1208" s="139">
        <v>-3159.63</v>
      </c>
      <c r="O1208" s="139">
        <v>-2924.39</v>
      </c>
      <c r="P1208" s="139">
        <v>-5638</v>
      </c>
      <c r="Q1208" s="199">
        <v>-8974.15</v>
      </c>
      <c r="R1208" s="199">
        <v>-6261.43</v>
      </c>
      <c r="S1208" s="199">
        <v>-9087.02</v>
      </c>
      <c r="T1208" s="199">
        <v>-11134.15</v>
      </c>
      <c r="U1208" s="199">
        <v>-3443.05</v>
      </c>
      <c r="V1208" s="199">
        <v>-3867.76</v>
      </c>
      <c r="W1208" s="199">
        <v>-4809.1499999999996</v>
      </c>
      <c r="X1208" s="199">
        <v>-1642.81</v>
      </c>
      <c r="Y1208" s="199">
        <v>-2356</v>
      </c>
      <c r="Z1208" s="199">
        <v>-3207.44</v>
      </c>
      <c r="AA1208" s="199">
        <v>-2507.35</v>
      </c>
      <c r="AB1208" s="199">
        <v>-5518.73</v>
      </c>
      <c r="AC1208" s="199">
        <f>IFERROR(VLOOKUP('SAP Data'!$C1208,'2021 Balance Sheet'!$B$7:$O$1335,'2021 Balance Sheet'!D$2, FALSE),0)</f>
        <v>-8893.91</v>
      </c>
      <c r="AD1208" s="199">
        <f>IFERROR(VLOOKUP('SAP Data'!$C1208,'2021 Balance Sheet'!$B$7:$O$1335,'2021 Balance Sheet'!E$2, FALSE),0)</f>
        <v>-6178.42</v>
      </c>
      <c r="AE1208" s="199">
        <f>IFERROR(VLOOKUP('SAP Data'!$C1208,'2021 Balance Sheet'!$B$7:$O$1335,'2021 Balance Sheet'!F$2, FALSE),0)</f>
        <v>-9044.7099999999991</v>
      </c>
      <c r="AF1208" s="199">
        <f>IFERROR(VLOOKUP('SAP Data'!$C1208,'2021 Balance Sheet'!$B$7:$O$1335,'2021 Balance Sheet'!G$2, FALSE),0)</f>
        <v>-11310.25</v>
      </c>
      <c r="AG1208" s="199">
        <f>IFERROR(VLOOKUP('SAP Data'!$C1208,'2021 Balance Sheet'!$B$7:$O$1335,'2021 Balance Sheet'!H$2, FALSE),0)</f>
        <v>-3849.43</v>
      </c>
      <c r="AH1208" s="199">
        <f>IFERROR(VLOOKUP('SAP Data'!$C1208,'2021 Balance Sheet'!$B$7:$O$1335,'2021 Balance Sheet'!I$2, FALSE),0)</f>
        <v>-4974.66</v>
      </c>
      <c r="AI1208" s="199">
        <f>IFERROR(VLOOKUP('SAP Data'!$C1208,'2021 Balance Sheet'!$B$7:$O$1335,'2021 Balance Sheet'!J$2, FALSE),0)</f>
        <v>-5750.06</v>
      </c>
      <c r="AJ1208" s="199">
        <f>IFERROR(VLOOKUP('SAP Data'!$C1208,'2021 Balance Sheet'!$B$7:$O$1335,'2021 Balance Sheet'!K$2, FALSE),0)</f>
        <v>-1502.65</v>
      </c>
      <c r="AK1208" s="199">
        <f>IFERROR(VLOOKUP('SAP Data'!$C1208,'2021 Balance Sheet'!$B$7:$O$1335,'2021 Balance Sheet'!L$2, FALSE),0)</f>
        <v>-2205.9299999999998</v>
      </c>
      <c r="AL1208" s="199">
        <f>IFERROR(VLOOKUP('SAP Data'!$C1208,'2021 Balance Sheet'!$B$7:$O$1335,'2021 Balance Sheet'!M$2, FALSE),0)</f>
        <v>-3122.36</v>
      </c>
      <c r="AM1208" s="199">
        <f>IFERROR(VLOOKUP('SAP Data'!$C1208,'2021 Balance Sheet'!$B$7:$O$1335,'2021 Balance Sheet'!N$2, FALSE),0)</f>
        <v>-2713.09</v>
      </c>
      <c r="AN1208" s="199">
        <f>IFERROR(VLOOKUP('SAP Data'!$C1208,'2021 Balance Sheet'!$B$7:$O$1335,'2021 Balance Sheet'!O$2, FALSE),0)</f>
        <v>-6016.01</v>
      </c>
      <c r="AO1208" s="198">
        <f t="shared" si="41"/>
        <v>-5518.73</v>
      </c>
    </row>
    <row r="1209" spans="1:41" ht="15.75" thickBot="1" x14ac:dyDescent="0.3">
      <c r="A1209" s="26" t="str">
        <f t="shared" si="40"/>
        <v>236111</v>
      </c>
      <c r="B1209" s="149" t="s">
        <v>2267</v>
      </c>
      <c r="C1209" s="153" t="s">
        <v>2268</v>
      </c>
      <c r="D1209" s="125" t="s">
        <v>4</v>
      </c>
      <c r="E1209" s="140">
        <v>-103103.76</v>
      </c>
      <c r="F1209" s="140">
        <v>-0.01</v>
      </c>
      <c r="G1209" s="140">
        <v>-0.01</v>
      </c>
      <c r="H1209" s="140">
        <v>-0.01</v>
      </c>
      <c r="I1209" s="140">
        <v>-5.0999999999999996</v>
      </c>
      <c r="J1209" s="140">
        <v>-5.0999999999999996</v>
      </c>
      <c r="K1209" s="140">
        <v>-0.01</v>
      </c>
      <c r="L1209" s="140">
        <v>-0.01</v>
      </c>
      <c r="M1209" s="140">
        <v>-0.01</v>
      </c>
      <c r="N1209" s="140">
        <v>-0.01</v>
      </c>
      <c r="O1209" s="140">
        <v>-0.01</v>
      </c>
      <c r="P1209" s="140">
        <v>-0.01</v>
      </c>
      <c r="Q1209" s="199">
        <v>-89382.96</v>
      </c>
      <c r="R1209" s="199">
        <v>-8.1</v>
      </c>
      <c r="S1209" s="199">
        <v>-8.1</v>
      </c>
      <c r="T1209" s="199">
        <v>0</v>
      </c>
      <c r="U1209" s="199">
        <v>0</v>
      </c>
      <c r="V1209" s="199">
        <v>0</v>
      </c>
      <c r="W1209" s="199">
        <v>0</v>
      </c>
      <c r="X1209" s="199">
        <v>0</v>
      </c>
      <c r="Y1209" s="199">
        <v>0</v>
      </c>
      <c r="Z1209" s="199">
        <v>0</v>
      </c>
      <c r="AA1209" s="199">
        <v>0</v>
      </c>
      <c r="AB1209" s="199">
        <v>0</v>
      </c>
      <c r="AC1209" s="199">
        <f>IFERROR(VLOOKUP('SAP Data'!$C1209,'2021 Balance Sheet'!$B$7:$O$1335,'2021 Balance Sheet'!D$2, FALSE),0)</f>
        <v>-95444.86</v>
      </c>
      <c r="AD1209" s="199">
        <f>IFERROR(VLOOKUP('SAP Data'!$C1209,'2021 Balance Sheet'!$B$7:$O$1335,'2021 Balance Sheet'!E$2, FALSE),0)</f>
        <v>0</v>
      </c>
      <c r="AE1209" s="199">
        <f>IFERROR(VLOOKUP('SAP Data'!$C1209,'2021 Balance Sheet'!$B$7:$O$1335,'2021 Balance Sheet'!F$2, FALSE),0)</f>
        <v>0</v>
      </c>
      <c r="AF1209" s="199">
        <f>IFERROR(VLOOKUP('SAP Data'!$C1209,'2021 Balance Sheet'!$B$7:$O$1335,'2021 Balance Sheet'!G$2, FALSE),0)</f>
        <v>-100.14</v>
      </c>
      <c r="AG1209" s="199">
        <f>IFERROR(VLOOKUP('SAP Data'!$C1209,'2021 Balance Sheet'!$B$7:$O$1335,'2021 Balance Sheet'!H$2, FALSE),0)</f>
        <v>-100.14</v>
      </c>
      <c r="AH1209" s="199">
        <f>IFERROR(VLOOKUP('SAP Data'!$C1209,'2021 Balance Sheet'!$B$7:$O$1335,'2021 Balance Sheet'!I$2, FALSE),0)</f>
        <v>-100.14</v>
      </c>
      <c r="AI1209" s="199">
        <f>IFERROR(VLOOKUP('SAP Data'!$C1209,'2021 Balance Sheet'!$B$7:$O$1335,'2021 Balance Sheet'!J$2, FALSE),0)</f>
        <v>-100.14</v>
      </c>
      <c r="AJ1209" s="199">
        <f>IFERROR(VLOOKUP('SAP Data'!$C1209,'2021 Balance Sheet'!$B$7:$O$1335,'2021 Balance Sheet'!K$2, FALSE),0)</f>
        <v>-100.14</v>
      </c>
      <c r="AK1209" s="199">
        <f>IFERROR(VLOOKUP('SAP Data'!$C1209,'2021 Balance Sheet'!$B$7:$O$1335,'2021 Balance Sheet'!L$2, FALSE),0)</f>
        <v>-100.14</v>
      </c>
      <c r="AL1209" s="199">
        <f>IFERROR(VLOOKUP('SAP Data'!$C1209,'2021 Balance Sheet'!$B$7:$O$1335,'2021 Balance Sheet'!M$2, FALSE),0)</f>
        <v>-100.14</v>
      </c>
      <c r="AM1209" s="199">
        <f>IFERROR(VLOOKUP('SAP Data'!$C1209,'2021 Balance Sheet'!$B$7:$O$1335,'2021 Balance Sheet'!N$2, FALSE),0)</f>
        <v>-100.14</v>
      </c>
      <c r="AN1209" s="199">
        <f>IFERROR(VLOOKUP('SAP Data'!$C1209,'2021 Balance Sheet'!$B$7:$O$1335,'2021 Balance Sheet'!O$2, FALSE),0)</f>
        <v>-100.14</v>
      </c>
      <c r="AO1209" s="198">
        <f t="shared" si="41"/>
        <v>0</v>
      </c>
    </row>
    <row r="1210" spans="1:41" ht="15.75" thickBot="1" x14ac:dyDescent="0.3">
      <c r="A1210" s="26" t="str">
        <f t="shared" si="40"/>
        <v>236112</v>
      </c>
      <c r="B1210" s="149" t="s">
        <v>2269</v>
      </c>
      <c r="C1210" s="153" t="s">
        <v>2270</v>
      </c>
      <c r="D1210" s="125" t="s">
        <v>4</v>
      </c>
      <c r="E1210" s="139">
        <v>-11526.98</v>
      </c>
      <c r="F1210" s="139">
        <v>-21389.17</v>
      </c>
      <c r="G1210" s="139">
        <v>-31824.880000000001</v>
      </c>
      <c r="H1210" s="139">
        <v>-7647.12</v>
      </c>
      <c r="I1210" s="139">
        <v>-13570.21</v>
      </c>
      <c r="J1210" s="139">
        <v>-15227.26</v>
      </c>
      <c r="K1210" s="139">
        <v>-3008.81</v>
      </c>
      <c r="L1210" s="139">
        <v>-5905.26</v>
      </c>
      <c r="M1210" s="139">
        <v>-8904.6</v>
      </c>
      <c r="N1210" s="139">
        <v>-3755.88</v>
      </c>
      <c r="O1210" s="139">
        <v>-10905.26</v>
      </c>
      <c r="P1210" s="139">
        <v>-20256.23</v>
      </c>
      <c r="Q1210" s="199">
        <v>-11289.22</v>
      </c>
      <c r="R1210" s="199">
        <v>-21222.240000000002</v>
      </c>
      <c r="S1210" s="199">
        <v>-31073.439999999999</v>
      </c>
      <c r="T1210" s="199">
        <v>-7389.97</v>
      </c>
      <c r="U1210" s="199">
        <v>-12624.94</v>
      </c>
      <c r="V1210" s="199">
        <v>-14308.4</v>
      </c>
      <c r="W1210" s="199">
        <v>-3541.48</v>
      </c>
      <c r="X1210" s="199">
        <v>-6535.8</v>
      </c>
      <c r="Y1210" s="199">
        <v>-9501.9699999999993</v>
      </c>
      <c r="Z1210" s="199">
        <v>-3430.33</v>
      </c>
      <c r="AA1210" s="199">
        <v>-9377.19</v>
      </c>
      <c r="AB1210" s="199">
        <v>-20108.41</v>
      </c>
      <c r="AC1210" s="199">
        <f>IFERROR(VLOOKUP('SAP Data'!$C1210,'2021 Balance Sheet'!$B$7:$O$1335,'2021 Balance Sheet'!D$2, FALSE),0)</f>
        <v>-11531.38</v>
      </c>
      <c r="AD1210" s="199">
        <f>IFERROR(VLOOKUP('SAP Data'!$C1210,'2021 Balance Sheet'!$B$7:$O$1335,'2021 Balance Sheet'!E$2, FALSE),0)</f>
        <v>-21445.93</v>
      </c>
      <c r="AE1210" s="199">
        <f>IFERROR(VLOOKUP('SAP Data'!$C1210,'2021 Balance Sheet'!$B$7:$O$1335,'2021 Balance Sheet'!F$2, FALSE),0)</f>
        <v>-31299.88</v>
      </c>
      <c r="AF1210" s="199">
        <f>IFERROR(VLOOKUP('SAP Data'!$C1210,'2021 Balance Sheet'!$B$7:$O$1335,'2021 Balance Sheet'!G$2, FALSE),0)</f>
        <v>-8158.09</v>
      </c>
      <c r="AG1210" s="199">
        <f>IFERROR(VLOOKUP('SAP Data'!$C1210,'2021 Balance Sheet'!$B$7:$O$1335,'2021 Balance Sheet'!H$2, FALSE),0)</f>
        <v>160307.67000000001</v>
      </c>
      <c r="AH1210" s="199">
        <f>IFERROR(VLOOKUP('SAP Data'!$C1210,'2021 Balance Sheet'!$B$7:$O$1335,'2021 Balance Sheet'!I$2, FALSE),0)</f>
        <v>156150.51</v>
      </c>
      <c r="AI1210" s="199">
        <f>IFERROR(VLOOKUP('SAP Data'!$C1210,'2021 Balance Sheet'!$B$7:$O$1335,'2021 Balance Sheet'!J$2, FALSE),0)</f>
        <v>-3073.85</v>
      </c>
      <c r="AJ1210" s="199">
        <f>IFERROR(VLOOKUP('SAP Data'!$C1210,'2021 Balance Sheet'!$B$7:$O$1335,'2021 Balance Sheet'!K$2, FALSE),0)</f>
        <v>-6172.2</v>
      </c>
      <c r="AK1210" s="199">
        <f>IFERROR(VLOOKUP('SAP Data'!$C1210,'2021 Balance Sheet'!$B$7:$O$1335,'2021 Balance Sheet'!L$2, FALSE),0)</f>
        <v>-9260.42</v>
      </c>
      <c r="AL1210" s="199">
        <f>IFERROR(VLOOKUP('SAP Data'!$C1210,'2021 Balance Sheet'!$B$7:$O$1335,'2021 Balance Sheet'!M$2, FALSE),0)</f>
        <v>-3723.8</v>
      </c>
      <c r="AM1210" s="199">
        <f>IFERROR(VLOOKUP('SAP Data'!$C1210,'2021 Balance Sheet'!$B$7:$O$1335,'2021 Balance Sheet'!N$2, FALSE),0)</f>
        <v>-9969.08</v>
      </c>
      <c r="AN1210" s="199">
        <f>IFERROR(VLOOKUP('SAP Data'!$C1210,'2021 Balance Sheet'!$B$7:$O$1335,'2021 Balance Sheet'!O$2, FALSE),0)</f>
        <v>-21069.95</v>
      </c>
      <c r="AO1210" s="198">
        <f t="shared" si="41"/>
        <v>-20108.41</v>
      </c>
    </row>
    <row r="1211" spans="1:41" ht="15.75" thickBot="1" x14ac:dyDescent="0.3">
      <c r="A1211" s="26" t="str">
        <f t="shared" si="40"/>
        <v>236113</v>
      </c>
      <c r="B1211" s="149" t="s">
        <v>2271</v>
      </c>
      <c r="C1211" s="153" t="s">
        <v>2272</v>
      </c>
      <c r="D1211" s="125" t="s">
        <v>4</v>
      </c>
      <c r="E1211" s="140">
        <v>-50131.83</v>
      </c>
      <c r="F1211" s="140">
        <v>-35913.410000000003</v>
      </c>
      <c r="G1211" s="140">
        <v>-52545.96</v>
      </c>
      <c r="H1211" s="140">
        <v>-62323.69</v>
      </c>
      <c r="I1211" s="140">
        <v>-15602.2</v>
      </c>
      <c r="J1211" s="140">
        <v>-17557.64</v>
      </c>
      <c r="K1211" s="140">
        <v>-21819.72</v>
      </c>
      <c r="L1211" s="140">
        <v>-8158.75</v>
      </c>
      <c r="M1211" s="140">
        <v>-12423.76</v>
      </c>
      <c r="N1211" s="140">
        <v>-19533.009999999998</v>
      </c>
      <c r="O1211" s="140">
        <v>-18476.8</v>
      </c>
      <c r="P1211" s="140">
        <v>-35625.629999999997</v>
      </c>
      <c r="Q1211" s="199">
        <v>-55373.83</v>
      </c>
      <c r="R1211" s="199">
        <v>-34776.629999999997</v>
      </c>
      <c r="S1211" s="199">
        <v>-48364.83</v>
      </c>
      <c r="T1211" s="199">
        <v>-58981.11</v>
      </c>
      <c r="U1211" s="199">
        <v>-17137.490000000002</v>
      </c>
      <c r="V1211" s="199">
        <v>-19302.98</v>
      </c>
      <c r="W1211" s="199">
        <v>-23820.83</v>
      </c>
      <c r="X1211" s="199">
        <v>-8298.8799999999992</v>
      </c>
      <c r="Y1211" s="199">
        <v>-12330.84</v>
      </c>
      <c r="Z1211" s="199">
        <v>-17252.400000000001</v>
      </c>
      <c r="AA1211" s="199">
        <v>-17013.060000000001</v>
      </c>
      <c r="AB1211" s="199">
        <v>-34082.76</v>
      </c>
      <c r="AC1211" s="199">
        <f>IFERROR(VLOOKUP('SAP Data'!$C1211,'2021 Balance Sheet'!$B$7:$O$1335,'2021 Balance Sheet'!D$2, FALSE),0)</f>
        <v>-53248.14</v>
      </c>
      <c r="AD1211" s="199">
        <f>IFERROR(VLOOKUP('SAP Data'!$C1211,'2021 Balance Sheet'!$B$7:$O$1335,'2021 Balance Sheet'!E$2, FALSE),0)</f>
        <v>-36195.25</v>
      </c>
      <c r="AE1211" s="199">
        <f>IFERROR(VLOOKUP('SAP Data'!$C1211,'2021 Balance Sheet'!$B$7:$O$1335,'2021 Balance Sheet'!F$2, FALSE),0)</f>
        <v>-50390.559999999998</v>
      </c>
      <c r="AF1211" s="199">
        <f>IFERROR(VLOOKUP('SAP Data'!$C1211,'2021 Balance Sheet'!$B$7:$O$1335,'2021 Balance Sheet'!G$2, FALSE),0)</f>
        <v>-61872.83</v>
      </c>
      <c r="AG1211" s="199">
        <f>IFERROR(VLOOKUP('SAP Data'!$C1211,'2021 Balance Sheet'!$B$7:$O$1335,'2021 Balance Sheet'!H$2, FALSE),0)</f>
        <v>-17496.82</v>
      </c>
      <c r="AH1211" s="199">
        <f>IFERROR(VLOOKUP('SAP Data'!$C1211,'2021 Balance Sheet'!$B$7:$O$1335,'2021 Balance Sheet'!I$2, FALSE),0)</f>
        <v>-23129.03</v>
      </c>
      <c r="AI1211" s="199">
        <f>IFERROR(VLOOKUP('SAP Data'!$C1211,'2021 Balance Sheet'!$B$7:$O$1335,'2021 Balance Sheet'!J$2, FALSE),0)</f>
        <v>-27490.31</v>
      </c>
      <c r="AJ1211" s="199">
        <f>IFERROR(VLOOKUP('SAP Data'!$C1211,'2021 Balance Sheet'!$B$7:$O$1335,'2021 Balance Sheet'!K$2, FALSE),0)</f>
        <v>-8385.27</v>
      </c>
      <c r="AK1211" s="199">
        <f>IFERROR(VLOOKUP('SAP Data'!$C1211,'2021 Balance Sheet'!$B$7:$O$1335,'2021 Balance Sheet'!L$2, FALSE),0)</f>
        <v>-12875.49</v>
      </c>
      <c r="AL1211" s="199">
        <f>IFERROR(VLOOKUP('SAP Data'!$C1211,'2021 Balance Sheet'!$B$7:$O$1335,'2021 Balance Sheet'!M$2, FALSE),0)</f>
        <v>-20240.09</v>
      </c>
      <c r="AM1211" s="199">
        <f>IFERROR(VLOOKUP('SAP Data'!$C1211,'2021 Balance Sheet'!$B$7:$O$1335,'2021 Balance Sheet'!N$2, FALSE),0)</f>
        <v>-17748.2</v>
      </c>
      <c r="AN1211" s="199">
        <f>IFERROR(VLOOKUP('SAP Data'!$C1211,'2021 Balance Sheet'!$B$7:$O$1335,'2021 Balance Sheet'!O$2, FALSE),0)</f>
        <v>-36373.29</v>
      </c>
      <c r="AO1211" s="198">
        <f t="shared" si="41"/>
        <v>-34082.76</v>
      </c>
    </row>
    <row r="1212" spans="1:41" ht="15.75" thickBot="1" x14ac:dyDescent="0.3">
      <c r="A1212" s="26" t="str">
        <f t="shared" si="40"/>
        <v>236114</v>
      </c>
      <c r="B1212" s="149" t="s">
        <v>2273</v>
      </c>
      <c r="C1212" s="153" t="s">
        <v>2274</v>
      </c>
      <c r="D1212" s="125" t="s">
        <v>4</v>
      </c>
      <c r="E1212" s="139">
        <v>-124388.58</v>
      </c>
      <c r="F1212" s="139">
        <v>-69461.600000000006</v>
      </c>
      <c r="G1212" s="139">
        <v>-95455.1</v>
      </c>
      <c r="H1212" s="139">
        <v>-113528.27</v>
      </c>
      <c r="I1212" s="139">
        <v>-124633.16</v>
      </c>
      <c r="J1212" s="139">
        <v>-126736.4</v>
      </c>
      <c r="K1212" s="139">
        <v>-133853.67000000001</v>
      </c>
      <c r="L1212" s="139">
        <v>-17388.2</v>
      </c>
      <c r="M1212" s="139">
        <v>-32897.089999999997</v>
      </c>
      <c r="N1212" s="139">
        <v>-49965.42</v>
      </c>
      <c r="O1212" s="139">
        <v>-75279.08</v>
      </c>
      <c r="P1212" s="139">
        <v>-115216.83</v>
      </c>
      <c r="Q1212" s="199">
        <v>-151621.91</v>
      </c>
      <c r="R1212" s="199">
        <v>-67196.960000000006</v>
      </c>
      <c r="S1212" s="199">
        <v>-94560.24</v>
      </c>
      <c r="T1212" s="199">
        <v>-115112.98</v>
      </c>
      <c r="U1212" s="199">
        <v>-128048.93</v>
      </c>
      <c r="V1212" s="199">
        <v>-130973.95</v>
      </c>
      <c r="W1212" s="199">
        <v>-139348.39000000001</v>
      </c>
      <c r="X1212" s="199">
        <v>-15481.43</v>
      </c>
      <c r="Y1212" s="199">
        <v>-23463.01</v>
      </c>
      <c r="Z1212" s="199">
        <v>-38199.49</v>
      </c>
      <c r="AA1212" s="199">
        <v>-65764.639999999999</v>
      </c>
      <c r="AB1212" s="199">
        <v>-107483.23</v>
      </c>
      <c r="AC1212" s="199">
        <f>IFERROR(VLOOKUP('SAP Data'!$C1212,'2021 Balance Sheet'!$B$7:$O$1335,'2021 Balance Sheet'!D$2, FALSE),0)</f>
        <v>-143945.07999999999</v>
      </c>
      <c r="AD1212" s="199">
        <f>IFERROR(VLOOKUP('SAP Data'!$C1212,'2021 Balance Sheet'!$B$7:$O$1335,'2021 Balance Sheet'!E$2, FALSE),0)</f>
        <v>-68611.539999999994</v>
      </c>
      <c r="AE1212" s="199">
        <f>IFERROR(VLOOKUP('SAP Data'!$C1212,'2021 Balance Sheet'!$B$7:$O$1335,'2021 Balance Sheet'!F$2, FALSE),0)</f>
        <v>-98972.87</v>
      </c>
      <c r="AF1212" s="199">
        <f>IFERROR(VLOOKUP('SAP Data'!$C1212,'2021 Balance Sheet'!$B$7:$O$1335,'2021 Balance Sheet'!G$2, FALSE),0)</f>
        <v>-118685.12</v>
      </c>
      <c r="AG1212" s="199">
        <f>IFERROR(VLOOKUP('SAP Data'!$C1212,'2021 Balance Sheet'!$B$7:$O$1335,'2021 Balance Sheet'!H$2, FALSE),0)</f>
        <v>-131507.82</v>
      </c>
      <c r="AH1212" s="199">
        <f>IFERROR(VLOOKUP('SAP Data'!$C1212,'2021 Balance Sheet'!$B$7:$O$1335,'2021 Balance Sheet'!I$2, FALSE),0)</f>
        <v>-141264.44</v>
      </c>
      <c r="AI1212" s="199">
        <f>IFERROR(VLOOKUP('SAP Data'!$C1212,'2021 Balance Sheet'!$B$7:$O$1335,'2021 Balance Sheet'!J$2, FALSE),0)</f>
        <v>-7234.22</v>
      </c>
      <c r="AJ1212" s="199">
        <f>IFERROR(VLOOKUP('SAP Data'!$C1212,'2021 Balance Sheet'!$B$7:$O$1335,'2021 Balance Sheet'!K$2, FALSE),0)</f>
        <v>-14409.72</v>
      </c>
      <c r="AK1212" s="199">
        <f>IFERROR(VLOOKUP('SAP Data'!$C1212,'2021 Balance Sheet'!$B$7:$O$1335,'2021 Balance Sheet'!L$2, FALSE),0)</f>
        <v>-22833.360000000001</v>
      </c>
      <c r="AL1212" s="199">
        <f>IFERROR(VLOOKUP('SAP Data'!$C1212,'2021 Balance Sheet'!$B$7:$O$1335,'2021 Balance Sheet'!M$2, FALSE),0)</f>
        <v>-40809.61</v>
      </c>
      <c r="AM1212" s="199">
        <f>IFERROR(VLOOKUP('SAP Data'!$C1212,'2021 Balance Sheet'!$B$7:$O$1335,'2021 Balance Sheet'!N$2, FALSE),0)</f>
        <v>-67809.03</v>
      </c>
      <c r="AN1212" s="199">
        <f>IFERROR(VLOOKUP('SAP Data'!$C1212,'2021 Balance Sheet'!$B$7:$O$1335,'2021 Balance Sheet'!O$2, FALSE),0)</f>
        <v>-115330.32</v>
      </c>
      <c r="AO1212" s="198">
        <f t="shared" si="41"/>
        <v>-107483.23</v>
      </c>
    </row>
    <row r="1213" spans="1:41" ht="15.75" thickBot="1" x14ac:dyDescent="0.3">
      <c r="A1213" s="26" t="str">
        <f t="shared" si="40"/>
        <v>236115</v>
      </c>
      <c r="B1213" s="149" t="s">
        <v>2275</v>
      </c>
      <c r="C1213" s="153" t="s">
        <v>2276</v>
      </c>
      <c r="D1213" s="125" t="s">
        <v>4</v>
      </c>
      <c r="E1213" s="140">
        <v>-19423.34</v>
      </c>
      <c r="F1213" s="140">
        <v>-38037.919999999998</v>
      </c>
      <c r="G1213" s="140">
        <v>-57369.57</v>
      </c>
      <c r="H1213" s="140">
        <v>-13193.52</v>
      </c>
      <c r="I1213" s="140">
        <v>-22796.97</v>
      </c>
      <c r="J1213" s="140">
        <v>-25378.98</v>
      </c>
      <c r="K1213" s="140">
        <v>-5081.34</v>
      </c>
      <c r="L1213" s="140">
        <v>-9982.33</v>
      </c>
      <c r="M1213" s="140">
        <v>-14575.29</v>
      </c>
      <c r="N1213" s="140">
        <v>-5841.37</v>
      </c>
      <c r="O1213" s="140">
        <v>-16036.95</v>
      </c>
      <c r="P1213" s="140">
        <v>-32596.53</v>
      </c>
      <c r="Q1213" s="199">
        <v>-21088.35</v>
      </c>
      <c r="R1213" s="199">
        <v>-38633.54</v>
      </c>
      <c r="S1213" s="199">
        <v>-54640.71</v>
      </c>
      <c r="T1213" s="199">
        <v>-13262.37</v>
      </c>
      <c r="U1213" s="199">
        <v>-22045.919999999998</v>
      </c>
      <c r="V1213" s="199">
        <v>-25136.07</v>
      </c>
      <c r="W1213" s="199">
        <v>-5227.3999999999996</v>
      </c>
      <c r="X1213" s="199">
        <v>-10101.629999999999</v>
      </c>
      <c r="Y1213" s="199">
        <v>-14455.49</v>
      </c>
      <c r="Z1213" s="199">
        <v>-4972.67</v>
      </c>
      <c r="AA1213" s="199">
        <v>-14407.18</v>
      </c>
      <c r="AB1213" s="199">
        <v>-30697.64</v>
      </c>
      <c r="AC1213" s="199">
        <f>IFERROR(VLOOKUP('SAP Data'!$C1213,'2021 Balance Sheet'!$B$7:$O$1335,'2021 Balance Sheet'!D$2, FALSE),0)</f>
        <v>-21763.89</v>
      </c>
      <c r="AD1213" s="199">
        <f>IFERROR(VLOOKUP('SAP Data'!$C1213,'2021 Balance Sheet'!$B$7:$O$1335,'2021 Balance Sheet'!E$2, FALSE),0)</f>
        <v>-38235.370000000003</v>
      </c>
      <c r="AE1213" s="199">
        <f>IFERROR(VLOOKUP('SAP Data'!$C1213,'2021 Balance Sheet'!$B$7:$O$1335,'2021 Balance Sheet'!F$2, FALSE),0)</f>
        <v>-55532.42</v>
      </c>
      <c r="AF1213" s="199">
        <f>IFERROR(VLOOKUP('SAP Data'!$C1213,'2021 Balance Sheet'!$B$7:$O$1335,'2021 Balance Sheet'!G$2, FALSE),0)</f>
        <v>-13922.16</v>
      </c>
      <c r="AG1213" s="199">
        <f>IFERROR(VLOOKUP('SAP Data'!$C1213,'2021 Balance Sheet'!$B$7:$O$1335,'2021 Balance Sheet'!H$2, FALSE),0)</f>
        <v>-23686.16</v>
      </c>
      <c r="AH1213" s="199">
        <f>IFERROR(VLOOKUP('SAP Data'!$C1213,'2021 Balance Sheet'!$B$7:$O$1335,'2021 Balance Sheet'!I$2, FALSE),0)</f>
        <v>-30722.880000000001</v>
      </c>
      <c r="AI1213" s="199">
        <f>IFERROR(VLOOKUP('SAP Data'!$C1213,'2021 Balance Sheet'!$B$7:$O$1335,'2021 Balance Sheet'!J$2, FALSE),0)</f>
        <v>-4667.7700000000004</v>
      </c>
      <c r="AJ1213" s="199">
        <f>IFERROR(VLOOKUP('SAP Data'!$C1213,'2021 Balance Sheet'!$B$7:$O$1335,'2021 Balance Sheet'!K$2, FALSE),0)</f>
        <v>-9652.4500000000007</v>
      </c>
      <c r="AK1213" s="199">
        <f>IFERROR(VLOOKUP('SAP Data'!$C1213,'2021 Balance Sheet'!$B$7:$O$1335,'2021 Balance Sheet'!L$2, FALSE),0)</f>
        <v>-14310.03</v>
      </c>
      <c r="AL1213" s="199">
        <f>IFERROR(VLOOKUP('SAP Data'!$C1213,'2021 Balance Sheet'!$B$7:$O$1335,'2021 Balance Sheet'!M$2, FALSE),0)</f>
        <v>-5961.74</v>
      </c>
      <c r="AM1213" s="199">
        <f>IFERROR(VLOOKUP('SAP Data'!$C1213,'2021 Balance Sheet'!$B$7:$O$1335,'2021 Balance Sheet'!N$2, FALSE),0)</f>
        <v>-16007.44</v>
      </c>
      <c r="AN1213" s="199">
        <f>IFERROR(VLOOKUP('SAP Data'!$C1213,'2021 Balance Sheet'!$B$7:$O$1335,'2021 Balance Sheet'!O$2, FALSE),0)</f>
        <v>-34247.870000000003</v>
      </c>
      <c r="AO1213" s="198">
        <f t="shared" si="41"/>
        <v>-30697.64</v>
      </c>
    </row>
    <row r="1214" spans="1:41" ht="15.75" thickBot="1" x14ac:dyDescent="0.3">
      <c r="A1214" s="26" t="str">
        <f t="shared" si="40"/>
        <v>236117</v>
      </c>
      <c r="B1214" s="149" t="s">
        <v>2277</v>
      </c>
      <c r="C1214" s="153" t="s">
        <v>2278</v>
      </c>
      <c r="D1214" s="125" t="s">
        <v>4</v>
      </c>
      <c r="E1214" s="139">
        <v>-275150.21000000002</v>
      </c>
      <c r="F1214" s="139">
        <v>-196089.64</v>
      </c>
      <c r="G1214" s="139">
        <v>-286350.34999999998</v>
      </c>
      <c r="H1214" s="139">
        <v>-341747.7</v>
      </c>
      <c r="I1214" s="139">
        <v>-91010.7</v>
      </c>
      <c r="J1214" s="139">
        <v>-100476.26</v>
      </c>
      <c r="K1214" s="139">
        <v>-123825.48</v>
      </c>
      <c r="L1214" s="139">
        <v>-43246.95</v>
      </c>
      <c r="M1214" s="139">
        <v>-65068.25</v>
      </c>
      <c r="N1214" s="139">
        <v>-105144.75</v>
      </c>
      <c r="O1214" s="139">
        <v>-101605.12</v>
      </c>
      <c r="P1214" s="139">
        <v>-194840.97</v>
      </c>
      <c r="Q1214" s="199">
        <v>-303788.81</v>
      </c>
      <c r="R1214" s="199">
        <v>-195923.26</v>
      </c>
      <c r="S1214" s="199">
        <v>-274335.02</v>
      </c>
      <c r="T1214" s="199">
        <v>-332356.74</v>
      </c>
      <c r="U1214" s="199">
        <v>-93350.080000000002</v>
      </c>
      <c r="V1214" s="199">
        <v>-103599.46</v>
      </c>
      <c r="W1214" s="199">
        <v>-125670.65</v>
      </c>
      <c r="X1214" s="199">
        <v>-41194.910000000003</v>
      </c>
      <c r="Y1214" s="199">
        <v>-61032.56</v>
      </c>
      <c r="Z1214" s="199">
        <v>-84905.98</v>
      </c>
      <c r="AA1214" s="199">
        <v>-88172.15</v>
      </c>
      <c r="AB1214" s="199">
        <v>-181649.06</v>
      </c>
      <c r="AC1214" s="199">
        <f>IFERROR(VLOOKUP('SAP Data'!$C1214,'2021 Balance Sheet'!$B$7:$O$1335,'2021 Balance Sheet'!D$2, FALSE),0)</f>
        <v>-287296.57</v>
      </c>
      <c r="AD1214" s="199">
        <f>IFERROR(VLOOKUP('SAP Data'!$C1214,'2021 Balance Sheet'!$B$7:$O$1335,'2021 Balance Sheet'!E$2, FALSE),0)</f>
        <v>-196744.02</v>
      </c>
      <c r="AE1214" s="199">
        <f>IFERROR(VLOOKUP('SAP Data'!$C1214,'2021 Balance Sheet'!$B$7:$O$1335,'2021 Balance Sheet'!F$2, FALSE),0)</f>
        <v>-282902.42</v>
      </c>
      <c r="AF1214" s="199">
        <f>IFERROR(VLOOKUP('SAP Data'!$C1214,'2021 Balance Sheet'!$B$7:$O$1335,'2021 Balance Sheet'!G$2, FALSE),0)</f>
        <v>-348020.7</v>
      </c>
      <c r="AG1214" s="199">
        <f>IFERROR(VLOOKUP('SAP Data'!$C1214,'2021 Balance Sheet'!$B$7:$O$1335,'2021 Balance Sheet'!H$2, FALSE),0)</f>
        <v>-101349.27</v>
      </c>
      <c r="AH1214" s="199">
        <f>IFERROR(VLOOKUP('SAP Data'!$C1214,'2021 Balance Sheet'!$B$7:$O$1335,'2021 Balance Sheet'!I$2, FALSE),0)</f>
        <v>-130796.03</v>
      </c>
      <c r="AI1214" s="199">
        <f>IFERROR(VLOOKUP('SAP Data'!$C1214,'2021 Balance Sheet'!$B$7:$O$1335,'2021 Balance Sheet'!J$2, FALSE),0)</f>
        <v>-151390.97</v>
      </c>
      <c r="AJ1214" s="199">
        <f>IFERROR(VLOOKUP('SAP Data'!$C1214,'2021 Balance Sheet'!$B$7:$O$1335,'2021 Balance Sheet'!K$2, FALSE),0)</f>
        <v>-40352.54</v>
      </c>
      <c r="AK1214" s="199">
        <f>IFERROR(VLOOKUP('SAP Data'!$C1214,'2021 Balance Sheet'!$B$7:$O$1335,'2021 Balance Sheet'!L$2, FALSE),0)</f>
        <v>-62510.12</v>
      </c>
      <c r="AL1214" s="199">
        <f>IFERROR(VLOOKUP('SAP Data'!$C1214,'2021 Balance Sheet'!$B$7:$O$1335,'2021 Balance Sheet'!M$2, FALSE),0)</f>
        <v>-99824.41</v>
      </c>
      <c r="AM1214" s="199">
        <f>IFERROR(VLOOKUP('SAP Data'!$C1214,'2021 Balance Sheet'!$B$7:$O$1335,'2021 Balance Sheet'!N$2, FALSE),0)</f>
        <v>-96727.32</v>
      </c>
      <c r="AN1214" s="199">
        <f>IFERROR(VLOOKUP('SAP Data'!$C1214,'2021 Balance Sheet'!$B$7:$O$1335,'2021 Balance Sheet'!O$2, FALSE),0)</f>
        <v>-203285.35</v>
      </c>
      <c r="AO1214" s="198">
        <f t="shared" si="41"/>
        <v>-181649.06</v>
      </c>
    </row>
    <row r="1215" spans="1:41" ht="15.75" thickBot="1" x14ac:dyDescent="0.3">
      <c r="A1215" s="26" t="str">
        <f t="shared" si="40"/>
        <v>236118</v>
      </c>
      <c r="B1215" s="149" t="s">
        <v>2279</v>
      </c>
      <c r="C1215" s="153" t="s">
        <v>2280</v>
      </c>
      <c r="D1215" s="125" t="s">
        <v>4</v>
      </c>
      <c r="E1215" s="140">
        <v>-104368.03</v>
      </c>
      <c r="F1215" s="140">
        <v>-27934.34</v>
      </c>
      <c r="G1215" s="140">
        <v>-41773.08</v>
      </c>
      <c r="H1215" s="140">
        <v>-52621.24</v>
      </c>
      <c r="I1215" s="140">
        <v>-60460.1</v>
      </c>
      <c r="J1215" s="140">
        <v>-64814.14</v>
      </c>
      <c r="K1215" s="140">
        <v>-65963.289999999994</v>
      </c>
      <c r="L1215" s="140">
        <v>-69376.649999999994</v>
      </c>
      <c r="M1215" s="140">
        <v>-72356.52</v>
      </c>
      <c r="N1215" s="140">
        <v>-75854.61</v>
      </c>
      <c r="O1215" s="140">
        <v>-83630.350000000006</v>
      </c>
      <c r="P1215" s="140">
        <v>-94153.45</v>
      </c>
      <c r="Q1215" s="199">
        <v>-109998.48</v>
      </c>
      <c r="R1215" s="199">
        <v>-29482.63</v>
      </c>
      <c r="S1215" s="199">
        <v>-41459.51</v>
      </c>
      <c r="T1215" s="199">
        <v>-52303.13</v>
      </c>
      <c r="U1215" s="199">
        <v>-59751.12</v>
      </c>
      <c r="V1215" s="199">
        <v>-64795.23</v>
      </c>
      <c r="W1215" s="199">
        <v>-66612.070000000007</v>
      </c>
      <c r="X1215" s="199">
        <v>-69948.820000000007</v>
      </c>
      <c r="Y1215" s="199">
        <v>-73035.899999999994</v>
      </c>
      <c r="Z1215" s="199">
        <v>-76719.240000000005</v>
      </c>
      <c r="AA1215" s="199">
        <v>-82695.289999999994</v>
      </c>
      <c r="AB1215" s="199">
        <v>-95676.05</v>
      </c>
      <c r="AC1215" s="199">
        <f>IFERROR(VLOOKUP('SAP Data'!$C1215,'2021 Balance Sheet'!$B$7:$O$1335,'2021 Balance Sheet'!D$2, FALSE),0)</f>
        <v>-110574.7</v>
      </c>
      <c r="AD1215" s="199">
        <f>IFERROR(VLOOKUP('SAP Data'!$C1215,'2021 Balance Sheet'!$B$7:$O$1335,'2021 Balance Sheet'!E$2, FALSE),0)</f>
        <v>-28829.9</v>
      </c>
      <c r="AE1215" s="199">
        <f>IFERROR(VLOOKUP('SAP Data'!$C1215,'2021 Balance Sheet'!$B$7:$O$1335,'2021 Balance Sheet'!F$2, FALSE),0)</f>
        <v>-42756.27</v>
      </c>
      <c r="AF1215" s="199">
        <f>IFERROR(VLOOKUP('SAP Data'!$C1215,'2021 Balance Sheet'!$B$7:$O$1335,'2021 Balance Sheet'!G$2, FALSE),0)</f>
        <v>-54280.3</v>
      </c>
      <c r="AG1215" s="199">
        <f>IFERROR(VLOOKUP('SAP Data'!$C1215,'2021 Balance Sheet'!$B$7:$O$1335,'2021 Balance Sheet'!H$2, FALSE),0)</f>
        <v>-62582.14</v>
      </c>
      <c r="AH1215" s="199">
        <f>IFERROR(VLOOKUP('SAP Data'!$C1215,'2021 Balance Sheet'!$B$7:$O$1335,'2021 Balance Sheet'!I$2, FALSE),0)</f>
        <v>-68334.44</v>
      </c>
      <c r="AI1215" s="199">
        <f>IFERROR(VLOOKUP('SAP Data'!$C1215,'2021 Balance Sheet'!$B$7:$O$1335,'2021 Balance Sheet'!J$2, FALSE),0)</f>
        <v>-72129.53</v>
      </c>
      <c r="AJ1215" s="199">
        <f>IFERROR(VLOOKUP('SAP Data'!$C1215,'2021 Balance Sheet'!$B$7:$O$1335,'2021 Balance Sheet'!K$2, FALSE),0)</f>
        <v>-75359.7</v>
      </c>
      <c r="AK1215" s="199">
        <f>IFERROR(VLOOKUP('SAP Data'!$C1215,'2021 Balance Sheet'!$B$7:$O$1335,'2021 Balance Sheet'!L$2, FALSE),0)</f>
        <v>-78540.09</v>
      </c>
      <c r="AL1215" s="199">
        <f>IFERROR(VLOOKUP('SAP Data'!$C1215,'2021 Balance Sheet'!$B$7:$O$1335,'2021 Balance Sheet'!M$2, FALSE),0)</f>
        <v>-82432.34</v>
      </c>
      <c r="AM1215" s="199">
        <f>IFERROR(VLOOKUP('SAP Data'!$C1215,'2021 Balance Sheet'!$B$7:$O$1335,'2021 Balance Sheet'!N$2, FALSE),0)</f>
        <v>-89928.05</v>
      </c>
      <c r="AN1215" s="199">
        <f>IFERROR(VLOOKUP('SAP Data'!$C1215,'2021 Balance Sheet'!$B$7:$O$1335,'2021 Balance Sheet'!O$2, FALSE),0)</f>
        <v>-102557.99</v>
      </c>
      <c r="AO1215" s="198">
        <f t="shared" si="41"/>
        <v>-95676.05</v>
      </c>
    </row>
    <row r="1216" spans="1:41" ht="15.75" thickBot="1" x14ac:dyDescent="0.3">
      <c r="A1216" s="26" t="str">
        <f t="shared" si="40"/>
        <v>236119</v>
      </c>
      <c r="B1216" s="149" t="s">
        <v>2281</v>
      </c>
      <c r="C1216" s="153" t="s">
        <v>2282</v>
      </c>
      <c r="D1216" s="125" t="s">
        <v>4</v>
      </c>
      <c r="E1216" s="139">
        <v>-5488.47</v>
      </c>
      <c r="F1216" s="139">
        <v>-10322.32</v>
      </c>
      <c r="G1216" s="139">
        <v>-14932.88</v>
      </c>
      <c r="H1216" s="139">
        <v>-3308.82</v>
      </c>
      <c r="I1216" s="139">
        <v>-5793.35</v>
      </c>
      <c r="J1216" s="139">
        <v>-6499.87</v>
      </c>
      <c r="K1216" s="139">
        <v>-1488.28</v>
      </c>
      <c r="L1216" s="139">
        <v>-2909.54</v>
      </c>
      <c r="M1216" s="139">
        <v>-4374.16</v>
      </c>
      <c r="N1216" s="139">
        <v>-2601.66</v>
      </c>
      <c r="O1216" s="139">
        <v>-6067.07</v>
      </c>
      <c r="P1216" s="139">
        <v>-11091.55</v>
      </c>
      <c r="Q1216" s="199">
        <v>-5860.82</v>
      </c>
      <c r="R1216" s="199">
        <v>-10628.1</v>
      </c>
      <c r="S1216" s="199">
        <v>-15027.23</v>
      </c>
      <c r="T1216" s="199">
        <v>-3565.31</v>
      </c>
      <c r="U1216" s="199">
        <v>-5955.11</v>
      </c>
      <c r="V1216" s="199">
        <v>-6580.74</v>
      </c>
      <c r="W1216" s="199">
        <v>-1652.48</v>
      </c>
      <c r="X1216" s="199">
        <v>-2999.32</v>
      </c>
      <c r="Y1216" s="199">
        <v>-4439.2299999999996</v>
      </c>
      <c r="Z1216" s="199">
        <v>-1953.22</v>
      </c>
      <c r="AA1216" s="199">
        <v>-5659.59</v>
      </c>
      <c r="AB1216" s="199">
        <v>-11088.13</v>
      </c>
      <c r="AC1216" s="199">
        <f>IFERROR(VLOOKUP('SAP Data'!$C1216,'2021 Balance Sheet'!$B$7:$O$1335,'2021 Balance Sheet'!D$2, FALSE),0)</f>
        <v>-5845.68</v>
      </c>
      <c r="AD1216" s="199">
        <f>IFERROR(VLOOKUP('SAP Data'!$C1216,'2021 Balance Sheet'!$B$7:$O$1335,'2021 Balance Sheet'!E$2, FALSE),0)</f>
        <v>-10773.3</v>
      </c>
      <c r="AE1216" s="199">
        <f>IFERROR(VLOOKUP('SAP Data'!$C1216,'2021 Balance Sheet'!$B$7:$O$1335,'2021 Balance Sheet'!F$2, FALSE),0)</f>
        <v>-15354.8</v>
      </c>
      <c r="AF1216" s="199">
        <f>IFERROR(VLOOKUP('SAP Data'!$C1216,'2021 Balance Sheet'!$B$7:$O$1335,'2021 Balance Sheet'!G$2, FALSE),0)</f>
        <v>-3764.52</v>
      </c>
      <c r="AG1216" s="199">
        <f>IFERROR(VLOOKUP('SAP Data'!$C1216,'2021 Balance Sheet'!$B$7:$O$1335,'2021 Balance Sheet'!H$2, FALSE),0)</f>
        <v>-6386.49</v>
      </c>
      <c r="AH1216" s="199">
        <f>IFERROR(VLOOKUP('SAP Data'!$C1216,'2021 Balance Sheet'!$B$7:$O$1335,'2021 Balance Sheet'!I$2, FALSE),0)</f>
        <v>-8216.77</v>
      </c>
      <c r="AI1216" s="199">
        <f>IFERROR(VLOOKUP('SAP Data'!$C1216,'2021 Balance Sheet'!$B$7:$O$1335,'2021 Balance Sheet'!J$2, FALSE),0)</f>
        <v>-1387.42</v>
      </c>
      <c r="AJ1216" s="199">
        <f>IFERROR(VLOOKUP('SAP Data'!$C1216,'2021 Balance Sheet'!$B$7:$O$1335,'2021 Balance Sheet'!K$2, FALSE),0)</f>
        <v>-2707.45</v>
      </c>
      <c r="AK1216" s="199">
        <f>IFERROR(VLOOKUP('SAP Data'!$C1216,'2021 Balance Sheet'!$B$7:$O$1335,'2021 Balance Sheet'!L$2, FALSE),0)</f>
        <v>-4259.22</v>
      </c>
      <c r="AL1216" s="199">
        <f>IFERROR(VLOOKUP('SAP Data'!$C1216,'2021 Balance Sheet'!$B$7:$O$1335,'2021 Balance Sheet'!M$2, FALSE),0)</f>
        <v>-2243.41</v>
      </c>
      <c r="AM1216" s="199">
        <f>IFERROR(VLOOKUP('SAP Data'!$C1216,'2021 Balance Sheet'!$B$7:$O$1335,'2021 Balance Sheet'!N$2, FALSE),0)</f>
        <v>-5945.95</v>
      </c>
      <c r="AN1216" s="199">
        <f>IFERROR(VLOOKUP('SAP Data'!$C1216,'2021 Balance Sheet'!$B$7:$O$1335,'2021 Balance Sheet'!O$2, FALSE),0)</f>
        <v>-11690.86</v>
      </c>
      <c r="AO1216" s="198">
        <f t="shared" si="41"/>
        <v>-11088.13</v>
      </c>
    </row>
    <row r="1217" spans="1:41" ht="15.75" thickBot="1" x14ac:dyDescent="0.3">
      <c r="A1217" s="26" t="str">
        <f t="shared" si="40"/>
        <v>236120</v>
      </c>
      <c r="B1217" s="149" t="s">
        <v>2283</v>
      </c>
      <c r="C1217" s="153" t="s">
        <v>2284</v>
      </c>
      <c r="D1217" s="125" t="s">
        <v>4</v>
      </c>
      <c r="E1217" s="140">
        <v>-43868.42</v>
      </c>
      <c r="F1217" s="140">
        <v>-11757.84</v>
      </c>
      <c r="G1217" s="140">
        <v>-17363.080000000002</v>
      </c>
      <c r="H1217" s="140">
        <v>-20951.810000000001</v>
      </c>
      <c r="I1217" s="140">
        <v>-23571.72</v>
      </c>
      <c r="J1217" s="140">
        <v>-24330.15</v>
      </c>
      <c r="K1217" s="140">
        <v>-25747.99</v>
      </c>
      <c r="L1217" s="140">
        <v>-27107.87</v>
      </c>
      <c r="M1217" s="140">
        <v>-28436.28</v>
      </c>
      <c r="N1217" s="140">
        <v>-30720.87</v>
      </c>
      <c r="O1217" s="140">
        <v>-34409.300000000003</v>
      </c>
      <c r="P1217" s="140">
        <v>-40043.01</v>
      </c>
      <c r="Q1217" s="199">
        <v>-46850.86</v>
      </c>
      <c r="R1217" s="199">
        <v>-12226.09</v>
      </c>
      <c r="S1217" s="199">
        <v>-17057.34</v>
      </c>
      <c r="T1217" s="199">
        <v>-21174</v>
      </c>
      <c r="U1217" s="199">
        <v>-23755.22</v>
      </c>
      <c r="V1217" s="199">
        <v>-24717.03</v>
      </c>
      <c r="W1217" s="199">
        <v>-26364.67</v>
      </c>
      <c r="X1217" s="199">
        <v>-27703.33</v>
      </c>
      <c r="Y1217" s="199">
        <v>-29178.46</v>
      </c>
      <c r="Z1217" s="199">
        <v>-30899.27</v>
      </c>
      <c r="AA1217" s="199">
        <v>-34652.29</v>
      </c>
      <c r="AB1217" s="199">
        <v>-40666</v>
      </c>
      <c r="AC1217" s="199">
        <f>IFERROR(VLOOKUP('SAP Data'!$C1217,'2021 Balance Sheet'!$B$7:$O$1335,'2021 Balance Sheet'!D$2, FALSE),0)</f>
        <v>-47481.06</v>
      </c>
      <c r="AD1217" s="199">
        <f>IFERROR(VLOOKUP('SAP Data'!$C1217,'2021 Balance Sheet'!$B$7:$O$1335,'2021 Balance Sheet'!E$2, FALSE),0)</f>
        <v>-13003.51</v>
      </c>
      <c r="AE1217" s="199">
        <f>IFERROR(VLOOKUP('SAP Data'!$C1217,'2021 Balance Sheet'!$B$7:$O$1335,'2021 Balance Sheet'!F$2, FALSE),0)</f>
        <v>-18373.34</v>
      </c>
      <c r="AF1217" s="199">
        <f>IFERROR(VLOOKUP('SAP Data'!$C1217,'2021 Balance Sheet'!$B$7:$O$1335,'2021 Balance Sheet'!G$2, FALSE),0)</f>
        <v>-22871.25</v>
      </c>
      <c r="AG1217" s="199">
        <f>IFERROR(VLOOKUP('SAP Data'!$C1217,'2021 Balance Sheet'!$B$7:$O$1335,'2021 Balance Sheet'!H$2, FALSE),0)</f>
        <v>-25656.14</v>
      </c>
      <c r="AH1217" s="199">
        <f>IFERROR(VLOOKUP('SAP Data'!$C1217,'2021 Balance Sheet'!$B$7:$O$1335,'2021 Balance Sheet'!I$2, FALSE),0)</f>
        <v>-27702.18</v>
      </c>
      <c r="AI1217" s="199">
        <f>IFERROR(VLOOKUP('SAP Data'!$C1217,'2021 Balance Sheet'!$B$7:$O$1335,'2021 Balance Sheet'!J$2, FALSE),0)</f>
        <v>-29322.959999999999</v>
      </c>
      <c r="AJ1217" s="199">
        <f>IFERROR(VLOOKUP('SAP Data'!$C1217,'2021 Balance Sheet'!$B$7:$O$1335,'2021 Balance Sheet'!K$2, FALSE),0)</f>
        <v>-30768.55</v>
      </c>
      <c r="AK1217" s="199">
        <f>IFERROR(VLOOKUP('SAP Data'!$C1217,'2021 Balance Sheet'!$B$7:$O$1335,'2021 Balance Sheet'!L$2, FALSE),0)</f>
        <v>-32299.29</v>
      </c>
      <c r="AL1217" s="199">
        <f>IFERROR(VLOOKUP('SAP Data'!$C1217,'2021 Balance Sheet'!$B$7:$O$1335,'2021 Balance Sheet'!M$2, FALSE),0)</f>
        <v>-34462.61</v>
      </c>
      <c r="AM1217" s="199">
        <f>IFERROR(VLOOKUP('SAP Data'!$C1217,'2021 Balance Sheet'!$B$7:$O$1335,'2021 Balance Sheet'!N$2, FALSE),0)</f>
        <v>-38383.71</v>
      </c>
      <c r="AN1217" s="199">
        <f>IFERROR(VLOOKUP('SAP Data'!$C1217,'2021 Balance Sheet'!$B$7:$O$1335,'2021 Balance Sheet'!O$2, FALSE),0)</f>
        <v>-44735.6</v>
      </c>
      <c r="AO1217" s="198">
        <f t="shared" si="41"/>
        <v>-40666</v>
      </c>
    </row>
    <row r="1218" spans="1:41" ht="15.75" thickBot="1" x14ac:dyDescent="0.3">
      <c r="A1218" s="26" t="str">
        <f t="shared" si="40"/>
        <v>236121</v>
      </c>
      <c r="B1218" s="149" t="s">
        <v>2285</v>
      </c>
      <c r="C1218" s="153" t="s">
        <v>2286</v>
      </c>
      <c r="D1218" s="125" t="s">
        <v>4</v>
      </c>
      <c r="E1218" s="139">
        <v>-314205.03999999998</v>
      </c>
      <c r="F1218" s="139">
        <v>-84169.44</v>
      </c>
      <c r="G1218" s="139">
        <v>-126627.41</v>
      </c>
      <c r="H1218" s="139">
        <v>-152829.89000000001</v>
      </c>
      <c r="I1218" s="139">
        <v>-170302.52</v>
      </c>
      <c r="J1218" s="139">
        <v>-176552.2</v>
      </c>
      <c r="K1218" s="139">
        <v>-186697.93</v>
      </c>
      <c r="L1218" s="139">
        <v>-196572.28</v>
      </c>
      <c r="M1218" s="139">
        <v>-206589.56</v>
      </c>
      <c r="N1218" s="139">
        <v>-222328.81</v>
      </c>
      <c r="O1218" s="139">
        <v>-248814.36</v>
      </c>
      <c r="P1218" s="139">
        <v>-287709.78999999998</v>
      </c>
      <c r="Q1218" s="199">
        <v>-333569.27</v>
      </c>
      <c r="R1218" s="199">
        <v>-84502.43</v>
      </c>
      <c r="S1218" s="199">
        <v>-119087.67999999999</v>
      </c>
      <c r="T1218" s="199">
        <v>-148396.5</v>
      </c>
      <c r="U1218" s="199">
        <v>-166980.70000000001</v>
      </c>
      <c r="V1218" s="199">
        <v>-174235.27</v>
      </c>
      <c r="W1218" s="199">
        <v>-69003.86</v>
      </c>
      <c r="X1218" s="199">
        <v>-24177.94</v>
      </c>
      <c r="Y1218" s="199">
        <v>-34440.57</v>
      </c>
      <c r="Z1218" s="199">
        <v>-46815.38</v>
      </c>
      <c r="AA1218" s="199">
        <v>-37703.800000000003</v>
      </c>
      <c r="AB1218" s="199">
        <v>-78473.55</v>
      </c>
      <c r="AC1218" s="199">
        <f>IFERROR(VLOOKUP('SAP Data'!$C1218,'2021 Balance Sheet'!$B$7:$O$1335,'2021 Balance Sheet'!D$2, FALSE),0)</f>
        <v>-122303.59</v>
      </c>
      <c r="AD1218" s="199">
        <f>IFERROR(VLOOKUP('SAP Data'!$C1218,'2021 Balance Sheet'!$B$7:$O$1335,'2021 Balance Sheet'!E$2, FALSE),0)</f>
        <v>-85410.96</v>
      </c>
      <c r="AE1218" s="199">
        <f>IFERROR(VLOOKUP('SAP Data'!$C1218,'2021 Balance Sheet'!$B$7:$O$1335,'2021 Balance Sheet'!F$2, FALSE),0)</f>
        <v>-123929.87</v>
      </c>
      <c r="AF1218" s="199">
        <f>IFERROR(VLOOKUP('SAP Data'!$C1218,'2021 Balance Sheet'!$B$7:$O$1335,'2021 Balance Sheet'!G$2, FALSE),0)</f>
        <v>-154431.62</v>
      </c>
      <c r="AG1218" s="199">
        <f>IFERROR(VLOOKUP('SAP Data'!$C1218,'2021 Balance Sheet'!$B$7:$O$1335,'2021 Balance Sheet'!H$2, FALSE),0)</f>
        <v>-48838.28</v>
      </c>
      <c r="AH1218" s="199">
        <f>IFERROR(VLOOKUP('SAP Data'!$C1218,'2021 Balance Sheet'!$B$7:$O$1335,'2021 Balance Sheet'!I$2, FALSE),0)</f>
        <v>-64042.18</v>
      </c>
      <c r="AI1218" s="199">
        <f>IFERROR(VLOOKUP('SAP Data'!$C1218,'2021 Balance Sheet'!$B$7:$O$1335,'2021 Balance Sheet'!J$2, FALSE),0)</f>
        <v>-75391.37</v>
      </c>
      <c r="AJ1218" s="199">
        <f>IFERROR(VLOOKUP('SAP Data'!$C1218,'2021 Balance Sheet'!$B$7:$O$1335,'2021 Balance Sheet'!K$2, FALSE),0)</f>
        <v>-21899.27</v>
      </c>
      <c r="AK1218" s="199">
        <f>IFERROR(VLOOKUP('SAP Data'!$C1218,'2021 Balance Sheet'!$B$7:$O$1335,'2021 Balance Sheet'!L$2, FALSE),0)</f>
        <v>-33644.11</v>
      </c>
      <c r="AL1218" s="199">
        <f>IFERROR(VLOOKUP('SAP Data'!$C1218,'2021 Balance Sheet'!$B$7:$O$1335,'2021 Balance Sheet'!M$2, FALSE),0)</f>
        <v>-49997.27</v>
      </c>
      <c r="AM1218" s="199">
        <f>IFERROR(VLOOKUP('SAP Data'!$C1218,'2021 Balance Sheet'!$B$7:$O$1335,'2021 Balance Sheet'!N$2, FALSE),0)</f>
        <v>-42022.07</v>
      </c>
      <c r="AN1218" s="199">
        <f>IFERROR(VLOOKUP('SAP Data'!$C1218,'2021 Balance Sheet'!$B$7:$O$1335,'2021 Balance Sheet'!O$2, FALSE),0)</f>
        <v>-85049.55</v>
      </c>
      <c r="AO1218" s="198">
        <f t="shared" si="41"/>
        <v>-78473.55</v>
      </c>
    </row>
    <row r="1219" spans="1:41" ht="15.75" thickBot="1" x14ac:dyDescent="0.3">
      <c r="A1219" s="26" t="str">
        <f t="shared" si="40"/>
        <v>236122</v>
      </c>
      <c r="B1219" s="149" t="s">
        <v>2287</v>
      </c>
      <c r="C1219" s="153" t="s">
        <v>2288</v>
      </c>
      <c r="D1219" s="125" t="s">
        <v>4</v>
      </c>
      <c r="E1219" s="140">
        <v>-142429.79</v>
      </c>
      <c r="F1219" s="140">
        <v>-115949.38</v>
      </c>
      <c r="G1219" s="140">
        <v>-172651.36</v>
      </c>
      <c r="H1219" s="140">
        <v>-216354.78</v>
      </c>
      <c r="I1219" s="140">
        <v>-72596.009999999995</v>
      </c>
      <c r="J1219" s="140">
        <v>-88190.42</v>
      </c>
      <c r="K1219" s="140">
        <v>-92577.35</v>
      </c>
      <c r="L1219" s="140">
        <v>-16151.17</v>
      </c>
      <c r="M1219" s="140">
        <v>-27186.880000000001</v>
      </c>
      <c r="N1219" s="140">
        <v>-43778.82</v>
      </c>
      <c r="O1219" s="140">
        <v>-48764.54</v>
      </c>
      <c r="P1219" s="140">
        <v>-94494.48</v>
      </c>
      <c r="Q1219" s="199">
        <v>-159775.23000000001</v>
      </c>
      <c r="R1219" s="199">
        <v>-119635.02</v>
      </c>
      <c r="S1219" s="199">
        <v>-171440.25</v>
      </c>
      <c r="T1219" s="199">
        <v>-214895.01</v>
      </c>
      <c r="U1219" s="199">
        <v>-73098.37</v>
      </c>
      <c r="V1219" s="199">
        <v>-89817.31</v>
      </c>
      <c r="W1219" s="199">
        <v>-98927.25</v>
      </c>
      <c r="X1219" s="199">
        <v>-21103.18</v>
      </c>
      <c r="Y1219" s="199">
        <v>-32121.57</v>
      </c>
      <c r="Z1219" s="199">
        <v>-46450.98</v>
      </c>
      <c r="AA1219" s="199">
        <v>-41236.720000000001</v>
      </c>
      <c r="AB1219" s="199">
        <v>-95634.95</v>
      </c>
      <c r="AC1219" s="199">
        <f>IFERROR(VLOOKUP('SAP Data'!$C1219,'2021 Balance Sheet'!$B$7:$O$1335,'2021 Balance Sheet'!D$2, FALSE),0)</f>
        <v>-158686.54999999999</v>
      </c>
      <c r="AD1219" s="199">
        <f>IFERROR(VLOOKUP('SAP Data'!$C1219,'2021 Balance Sheet'!$B$7:$O$1335,'2021 Balance Sheet'!E$2, FALSE),0)</f>
        <v>-115616.54</v>
      </c>
      <c r="AE1219" s="199">
        <f>IFERROR(VLOOKUP('SAP Data'!$C1219,'2021 Balance Sheet'!$B$7:$O$1335,'2021 Balance Sheet'!F$2, FALSE),0)</f>
        <v>-174140.29</v>
      </c>
      <c r="AF1219" s="199">
        <f>IFERROR(VLOOKUP('SAP Data'!$C1219,'2021 Balance Sheet'!$B$7:$O$1335,'2021 Balance Sheet'!G$2, FALSE),0)</f>
        <v>-219957.44</v>
      </c>
      <c r="AG1219" s="199">
        <f>IFERROR(VLOOKUP('SAP Data'!$C1219,'2021 Balance Sheet'!$B$7:$O$1335,'2021 Balance Sheet'!H$2, FALSE),0)</f>
        <v>-249486.33</v>
      </c>
      <c r="AH1219" s="199">
        <f>IFERROR(VLOOKUP('SAP Data'!$C1219,'2021 Balance Sheet'!$B$7:$O$1335,'2021 Balance Sheet'!I$2, FALSE),0)</f>
        <v>-271261.23</v>
      </c>
      <c r="AI1219" s="199">
        <f>IFERROR(VLOOKUP('SAP Data'!$C1219,'2021 Balance Sheet'!$B$7:$O$1335,'2021 Balance Sheet'!J$2, FALSE),0)</f>
        <v>-110256.85</v>
      </c>
      <c r="AJ1219" s="199">
        <f>IFERROR(VLOOKUP('SAP Data'!$C1219,'2021 Balance Sheet'!$B$7:$O$1335,'2021 Balance Sheet'!K$2, FALSE),0)</f>
        <v>-24418.58</v>
      </c>
      <c r="AK1219" s="199">
        <f>IFERROR(VLOOKUP('SAP Data'!$C1219,'2021 Balance Sheet'!$B$7:$O$1335,'2021 Balance Sheet'!L$2, FALSE),0)</f>
        <v>-36034.21</v>
      </c>
      <c r="AL1219" s="199">
        <f>IFERROR(VLOOKUP('SAP Data'!$C1219,'2021 Balance Sheet'!$B$7:$O$1335,'2021 Balance Sheet'!M$2, FALSE),0)</f>
        <v>-52307.64</v>
      </c>
      <c r="AM1219" s="199">
        <f>IFERROR(VLOOKUP('SAP Data'!$C1219,'2021 Balance Sheet'!$B$7:$O$1335,'2021 Balance Sheet'!N$2, FALSE),0)</f>
        <v>-49187.51</v>
      </c>
      <c r="AN1219" s="199">
        <f>IFERROR(VLOOKUP('SAP Data'!$C1219,'2021 Balance Sheet'!$B$7:$O$1335,'2021 Balance Sheet'!O$2, FALSE),0)</f>
        <v>-102030.79</v>
      </c>
      <c r="AO1219" s="198">
        <f t="shared" si="41"/>
        <v>-95634.95</v>
      </c>
    </row>
    <row r="1220" spans="1:41" ht="15.75" thickBot="1" x14ac:dyDescent="0.3">
      <c r="A1220" s="26" t="str">
        <f t="shared" si="40"/>
        <v>236123</v>
      </c>
      <c r="B1220" s="149" t="s">
        <v>2289</v>
      </c>
      <c r="C1220" s="153" t="s">
        <v>2290</v>
      </c>
      <c r="D1220" s="125" t="s">
        <v>4</v>
      </c>
      <c r="E1220" s="139">
        <v>-148062.32</v>
      </c>
      <c r="F1220" s="139">
        <v>-39773.51</v>
      </c>
      <c r="G1220" s="139">
        <v>-56376.78</v>
      </c>
      <c r="H1220" s="139">
        <v>-68220.53</v>
      </c>
      <c r="I1220" s="139">
        <v>-75119.7</v>
      </c>
      <c r="J1220" s="139">
        <v>-76971.06</v>
      </c>
      <c r="K1220" s="139">
        <v>-81945.47</v>
      </c>
      <c r="L1220" s="139">
        <v>-86274.85</v>
      </c>
      <c r="M1220" s="139">
        <v>-90978.98</v>
      </c>
      <c r="N1220" s="139">
        <v>-99757.85</v>
      </c>
      <c r="O1220" s="139">
        <v>-113040.33</v>
      </c>
      <c r="P1220" s="139">
        <v>-132637.1</v>
      </c>
      <c r="Q1220" s="199">
        <v>-154810.53</v>
      </c>
      <c r="R1220" s="199">
        <v>-40111.769999999997</v>
      </c>
      <c r="S1220" s="199">
        <v>-55687.5</v>
      </c>
      <c r="T1220" s="199">
        <v>-67833.03</v>
      </c>
      <c r="U1220" s="199">
        <v>-74626.289999999994</v>
      </c>
      <c r="V1220" s="199">
        <v>-76986.11</v>
      </c>
      <c r="W1220" s="199">
        <v>-81936.23</v>
      </c>
      <c r="X1220" s="199">
        <v>-86283.63</v>
      </c>
      <c r="Y1220" s="199">
        <v>-90984.26</v>
      </c>
      <c r="Z1220" s="199">
        <v>-97240.04</v>
      </c>
      <c r="AA1220" s="199">
        <v>-111529.07</v>
      </c>
      <c r="AB1220" s="199">
        <v>-132281.60999999999</v>
      </c>
      <c r="AC1220" s="199">
        <f>IFERROR(VLOOKUP('SAP Data'!$C1220,'2021 Balance Sheet'!$B$7:$O$1335,'2021 Balance Sheet'!D$2, FALSE),0)</f>
        <v>-153962.51</v>
      </c>
      <c r="AD1220" s="199">
        <f>IFERROR(VLOOKUP('SAP Data'!$C1220,'2021 Balance Sheet'!$B$7:$O$1335,'2021 Balance Sheet'!E$2, FALSE),0)</f>
        <v>-40903.980000000003</v>
      </c>
      <c r="AE1220" s="199">
        <f>IFERROR(VLOOKUP('SAP Data'!$C1220,'2021 Balance Sheet'!$B$7:$O$1335,'2021 Balance Sheet'!F$2, FALSE),0)</f>
        <v>-58274.26</v>
      </c>
      <c r="AF1220" s="199">
        <f>IFERROR(VLOOKUP('SAP Data'!$C1220,'2021 Balance Sheet'!$B$7:$O$1335,'2021 Balance Sheet'!G$2, FALSE),0)</f>
        <v>-71074.36</v>
      </c>
      <c r="AG1220" s="199">
        <f>IFERROR(VLOOKUP('SAP Data'!$C1220,'2021 Balance Sheet'!$B$7:$O$1335,'2021 Balance Sheet'!H$2, FALSE),0)</f>
        <v>-78379.41</v>
      </c>
      <c r="AH1220" s="199">
        <f>IFERROR(VLOOKUP('SAP Data'!$C1220,'2021 Balance Sheet'!$B$7:$O$1335,'2021 Balance Sheet'!I$2, FALSE),0)</f>
        <v>-84678.04</v>
      </c>
      <c r="AI1220" s="199">
        <f>IFERROR(VLOOKUP('SAP Data'!$C1220,'2021 Balance Sheet'!$B$7:$O$1335,'2021 Balance Sheet'!J$2, FALSE),0)</f>
        <v>-89203.44</v>
      </c>
      <c r="AJ1220" s="199">
        <f>IFERROR(VLOOKUP('SAP Data'!$C1220,'2021 Balance Sheet'!$B$7:$O$1335,'2021 Balance Sheet'!K$2, FALSE),0)</f>
        <v>-93615</v>
      </c>
      <c r="AK1220" s="199">
        <f>IFERROR(VLOOKUP('SAP Data'!$C1220,'2021 Balance Sheet'!$B$7:$O$1335,'2021 Balance Sheet'!L$2, FALSE),0)</f>
        <v>-98763.12</v>
      </c>
      <c r="AL1220" s="199">
        <f>IFERROR(VLOOKUP('SAP Data'!$C1220,'2021 Balance Sheet'!$B$7:$O$1335,'2021 Balance Sheet'!M$2, FALSE),0)</f>
        <v>-107579.77</v>
      </c>
      <c r="AM1220" s="199">
        <f>IFERROR(VLOOKUP('SAP Data'!$C1220,'2021 Balance Sheet'!$B$7:$O$1335,'2021 Balance Sheet'!N$2, FALSE),0)</f>
        <v>-120142.67</v>
      </c>
      <c r="AN1220" s="199">
        <f>IFERROR(VLOOKUP('SAP Data'!$C1220,'2021 Balance Sheet'!$B$7:$O$1335,'2021 Balance Sheet'!O$2, FALSE),0)</f>
        <v>-144217.32999999999</v>
      </c>
      <c r="AO1220" s="198">
        <f t="shared" si="41"/>
        <v>-132281.60999999999</v>
      </c>
    </row>
    <row r="1221" spans="1:41" ht="15.75" thickBot="1" x14ac:dyDescent="0.3">
      <c r="A1221" s="26" t="str">
        <f t="shared" si="40"/>
        <v>236124</v>
      </c>
      <c r="B1221" s="149" t="s">
        <v>2291</v>
      </c>
      <c r="C1221" s="153" t="s">
        <v>2292</v>
      </c>
      <c r="D1221" s="125" t="s">
        <v>4</v>
      </c>
      <c r="E1221" s="140">
        <v>-160395.82</v>
      </c>
      <c r="F1221" s="140">
        <v>-43350.63</v>
      </c>
      <c r="G1221" s="140">
        <v>-62107.31</v>
      </c>
      <c r="H1221" s="140">
        <v>-74754.460000000006</v>
      </c>
      <c r="I1221" s="140">
        <v>-82003.820000000007</v>
      </c>
      <c r="J1221" s="140">
        <v>-84550.34</v>
      </c>
      <c r="K1221" s="140">
        <v>-89928.41</v>
      </c>
      <c r="L1221" s="140">
        <v>-94696.48</v>
      </c>
      <c r="M1221" s="140">
        <v>-99975.85</v>
      </c>
      <c r="N1221" s="140">
        <v>-109300.83</v>
      </c>
      <c r="O1221" s="140">
        <v>-124132.86</v>
      </c>
      <c r="P1221" s="140">
        <v>-146863.23000000001</v>
      </c>
      <c r="Q1221" s="199">
        <v>-172477.07</v>
      </c>
      <c r="R1221" s="199">
        <v>-45833.04</v>
      </c>
      <c r="S1221" s="199">
        <v>-63969.41</v>
      </c>
      <c r="T1221" s="199">
        <v>-77390.94</v>
      </c>
      <c r="U1221" s="199">
        <v>-86487.47</v>
      </c>
      <c r="V1221" s="199">
        <v>-89829.01</v>
      </c>
      <c r="W1221" s="199">
        <v>-95765.09</v>
      </c>
      <c r="X1221" s="199">
        <v>-101037.89</v>
      </c>
      <c r="Y1221" s="199">
        <v>-106458.1</v>
      </c>
      <c r="Z1221" s="199">
        <v>-112608.6</v>
      </c>
      <c r="AA1221" s="199">
        <v>-128518.68</v>
      </c>
      <c r="AB1221" s="199">
        <v>-150404.4</v>
      </c>
      <c r="AC1221" s="199">
        <f>IFERROR(VLOOKUP('SAP Data'!$C1221,'2021 Balance Sheet'!$B$7:$O$1335,'2021 Balance Sheet'!D$2, FALSE),0)</f>
        <v>-175259.3</v>
      </c>
      <c r="AD1221" s="199">
        <f>IFERROR(VLOOKUP('SAP Data'!$C1221,'2021 Balance Sheet'!$B$7:$O$1335,'2021 Balance Sheet'!E$2, FALSE),0)</f>
        <v>-45252.91</v>
      </c>
      <c r="AE1221" s="199">
        <f>IFERROR(VLOOKUP('SAP Data'!$C1221,'2021 Balance Sheet'!$B$7:$O$1335,'2021 Balance Sheet'!F$2, FALSE),0)</f>
        <v>-64382.7</v>
      </c>
      <c r="AF1221" s="199">
        <f>IFERROR(VLOOKUP('SAP Data'!$C1221,'2021 Balance Sheet'!$B$7:$O$1335,'2021 Balance Sheet'!G$2, FALSE),0)</f>
        <v>-80050.899999999994</v>
      </c>
      <c r="AG1221" s="199">
        <f>IFERROR(VLOOKUP('SAP Data'!$C1221,'2021 Balance Sheet'!$B$7:$O$1335,'2021 Balance Sheet'!H$2, FALSE),0)</f>
        <v>-88070.21</v>
      </c>
      <c r="AH1221" s="199">
        <f>IFERROR(VLOOKUP('SAP Data'!$C1221,'2021 Balance Sheet'!$B$7:$O$1335,'2021 Balance Sheet'!I$2, FALSE),0)</f>
        <v>-95302.34</v>
      </c>
      <c r="AI1221" s="199">
        <f>IFERROR(VLOOKUP('SAP Data'!$C1221,'2021 Balance Sheet'!$B$7:$O$1335,'2021 Balance Sheet'!J$2, FALSE),0)</f>
        <v>-100643.11</v>
      </c>
      <c r="AJ1221" s="199">
        <f>IFERROR(VLOOKUP('SAP Data'!$C1221,'2021 Balance Sheet'!$B$7:$O$1335,'2021 Balance Sheet'!K$2, FALSE),0)</f>
        <v>-105549.55</v>
      </c>
      <c r="AK1221" s="199">
        <f>IFERROR(VLOOKUP('SAP Data'!$C1221,'2021 Balance Sheet'!$B$7:$O$1335,'2021 Balance Sheet'!L$2, FALSE),0)</f>
        <v>-111060.03</v>
      </c>
      <c r="AL1221" s="199">
        <f>IFERROR(VLOOKUP('SAP Data'!$C1221,'2021 Balance Sheet'!$B$7:$O$1335,'2021 Balance Sheet'!M$2, FALSE),0)</f>
        <v>-119722.78</v>
      </c>
      <c r="AM1221" s="199">
        <f>IFERROR(VLOOKUP('SAP Data'!$C1221,'2021 Balance Sheet'!$B$7:$O$1335,'2021 Balance Sheet'!N$2, FALSE),0)</f>
        <v>-133604.85</v>
      </c>
      <c r="AN1221" s="199">
        <f>IFERROR(VLOOKUP('SAP Data'!$C1221,'2021 Balance Sheet'!$B$7:$O$1335,'2021 Balance Sheet'!O$2, FALSE),0)</f>
        <v>-157980.87</v>
      </c>
      <c r="AO1221" s="198">
        <f t="shared" si="41"/>
        <v>-150404.4</v>
      </c>
    </row>
    <row r="1222" spans="1:41" ht="15.75" thickBot="1" x14ac:dyDescent="0.3">
      <c r="A1222" s="26" t="str">
        <f t="shared" si="40"/>
        <v>236125</v>
      </c>
      <c r="B1222" s="149" t="s">
        <v>2293</v>
      </c>
      <c r="C1222" s="153" t="s">
        <v>2294</v>
      </c>
      <c r="D1222" s="125" t="s">
        <v>4</v>
      </c>
      <c r="E1222" s="139">
        <v>-268146.84000000003</v>
      </c>
      <c r="F1222" s="139">
        <v>-210445.52</v>
      </c>
      <c r="G1222" s="139">
        <v>-313588.09000000003</v>
      </c>
      <c r="H1222" s="139">
        <v>-388364.87</v>
      </c>
      <c r="I1222" s="139">
        <v>-128228.23</v>
      </c>
      <c r="J1222" s="139">
        <v>-155591.44</v>
      </c>
      <c r="K1222" s="139">
        <v>-173387.41</v>
      </c>
      <c r="L1222" s="139">
        <v>-47642.67</v>
      </c>
      <c r="M1222" s="139">
        <v>-73185.320000000007</v>
      </c>
      <c r="N1222" s="139">
        <v>-109007.74</v>
      </c>
      <c r="O1222" s="139">
        <v>-96262.02</v>
      </c>
      <c r="P1222" s="139">
        <v>-181284.62</v>
      </c>
      <c r="Q1222" s="199">
        <v>-297140.15999999997</v>
      </c>
      <c r="R1222" s="199">
        <v>-217176.37</v>
      </c>
      <c r="S1222" s="199">
        <v>-311619.31</v>
      </c>
      <c r="T1222" s="199">
        <v>-387269.24</v>
      </c>
      <c r="U1222" s="199">
        <v>-128836.78</v>
      </c>
      <c r="V1222" s="199">
        <v>-158344.37</v>
      </c>
      <c r="W1222" s="199">
        <v>-22290.1</v>
      </c>
      <c r="X1222" s="199">
        <v>-49566.94</v>
      </c>
      <c r="Y1222" s="199">
        <v>-76063.37</v>
      </c>
      <c r="Z1222" s="199">
        <v>-30267.55</v>
      </c>
      <c r="AA1222" s="199">
        <v>-81848.11</v>
      </c>
      <c r="AB1222" s="199">
        <v>-181340.21</v>
      </c>
      <c r="AC1222" s="199">
        <f>IFERROR(VLOOKUP('SAP Data'!$C1222,'2021 Balance Sheet'!$B$7:$O$1335,'2021 Balance Sheet'!D$2, FALSE),0)</f>
        <v>-120905.84</v>
      </c>
      <c r="AD1222" s="199">
        <f>IFERROR(VLOOKUP('SAP Data'!$C1222,'2021 Balance Sheet'!$B$7:$O$1335,'2021 Balance Sheet'!E$2, FALSE),0)</f>
        <v>-220980.65</v>
      </c>
      <c r="AE1222" s="199">
        <f>IFERROR(VLOOKUP('SAP Data'!$C1222,'2021 Balance Sheet'!$B$7:$O$1335,'2021 Balance Sheet'!F$2, FALSE),0)</f>
        <v>-328368.75</v>
      </c>
      <c r="AF1222" s="199">
        <f>IFERROR(VLOOKUP('SAP Data'!$C1222,'2021 Balance Sheet'!$B$7:$O$1335,'2021 Balance Sheet'!G$2, FALSE),0)</f>
        <v>-86172.63</v>
      </c>
      <c r="AG1222" s="199">
        <f>IFERROR(VLOOKUP('SAP Data'!$C1222,'2021 Balance Sheet'!$B$7:$O$1335,'2021 Balance Sheet'!H$2, FALSE),0)</f>
        <v>-145135</v>
      </c>
      <c r="AH1222" s="199">
        <f>IFERROR(VLOOKUP('SAP Data'!$C1222,'2021 Balance Sheet'!$B$7:$O$1335,'2021 Balance Sheet'!I$2, FALSE),0)</f>
        <v>-186246.91</v>
      </c>
      <c r="AI1222" s="199">
        <f>IFERROR(VLOOKUP('SAP Data'!$C1222,'2021 Balance Sheet'!$B$7:$O$1335,'2021 Balance Sheet'!J$2, FALSE),0)</f>
        <v>-32205.34</v>
      </c>
      <c r="AJ1222" s="199">
        <f>IFERROR(VLOOKUP('SAP Data'!$C1222,'2021 Balance Sheet'!$B$7:$O$1335,'2021 Balance Sheet'!K$2, FALSE),0)</f>
        <v>-61615.58</v>
      </c>
      <c r="AK1222" s="199">
        <f>IFERROR(VLOOKUP('SAP Data'!$C1222,'2021 Balance Sheet'!$B$7:$O$1335,'2021 Balance Sheet'!L$2, FALSE),0)</f>
        <v>-91191.4</v>
      </c>
      <c r="AL1222" s="199">
        <f>IFERROR(VLOOKUP('SAP Data'!$C1222,'2021 Balance Sheet'!$B$7:$O$1335,'2021 Balance Sheet'!M$2, FALSE),0)</f>
        <v>-35440.129999999997</v>
      </c>
      <c r="AM1222" s="199">
        <f>IFERROR(VLOOKUP('SAP Data'!$C1222,'2021 Balance Sheet'!$B$7:$O$1335,'2021 Balance Sheet'!N$2, FALSE),0)</f>
        <v>-94654.58</v>
      </c>
      <c r="AN1222" s="199">
        <f>IFERROR(VLOOKUP('SAP Data'!$C1222,'2021 Balance Sheet'!$B$7:$O$1335,'2021 Balance Sheet'!O$2, FALSE),0)</f>
        <v>-199420.7</v>
      </c>
      <c r="AO1222" s="198">
        <f t="shared" si="41"/>
        <v>-181340.21</v>
      </c>
    </row>
    <row r="1223" spans="1:41" ht="15.75" thickBot="1" x14ac:dyDescent="0.3">
      <c r="A1223" s="26" t="str">
        <f t="shared" si="40"/>
        <v>236128</v>
      </c>
      <c r="B1223" s="149" t="s">
        <v>2295</v>
      </c>
      <c r="C1223" s="153" t="s">
        <v>2296</v>
      </c>
      <c r="D1223" s="125" t="s">
        <v>4</v>
      </c>
      <c r="E1223" s="140">
        <v>-133996.63</v>
      </c>
      <c r="F1223" s="140">
        <v>-33803.97</v>
      </c>
      <c r="G1223" s="140">
        <v>-51514.78</v>
      </c>
      <c r="H1223" s="140">
        <v>-63150.27</v>
      </c>
      <c r="I1223" s="140">
        <v>-72388.05</v>
      </c>
      <c r="J1223" s="140">
        <v>-75036.61</v>
      </c>
      <c r="K1223" s="140">
        <v>-80345.94</v>
      </c>
      <c r="L1223" s="140">
        <v>-86557.47</v>
      </c>
      <c r="M1223" s="140">
        <v>-92254.39</v>
      </c>
      <c r="N1223" s="140">
        <v>-99379.69</v>
      </c>
      <c r="O1223" s="140">
        <v>-111468.5</v>
      </c>
      <c r="P1223" s="140">
        <v>-126518.54</v>
      </c>
      <c r="Q1223" s="199">
        <v>-144532.79</v>
      </c>
      <c r="R1223" s="199">
        <v>-34102.300000000003</v>
      </c>
      <c r="S1223" s="199">
        <v>-48990.18</v>
      </c>
      <c r="T1223" s="199">
        <v>-61601.84</v>
      </c>
      <c r="U1223" s="199">
        <v>-70532.17</v>
      </c>
      <c r="V1223" s="199">
        <v>-72823.11</v>
      </c>
      <c r="W1223" s="199">
        <v>-78277.48</v>
      </c>
      <c r="X1223" s="199">
        <v>-84188.51</v>
      </c>
      <c r="Y1223" s="199">
        <v>-89764.83</v>
      </c>
      <c r="Z1223" s="199">
        <v>-95713.42</v>
      </c>
      <c r="AA1223" s="199">
        <v>-105877.97</v>
      </c>
      <c r="AB1223" s="199">
        <v>-121560.02</v>
      </c>
      <c r="AC1223" s="199">
        <f>IFERROR(VLOOKUP('SAP Data'!$C1223,'2021 Balance Sheet'!$B$7:$O$1335,'2021 Balance Sheet'!D$2, FALSE),0)</f>
        <v>-139799.47</v>
      </c>
      <c r="AD1223" s="199">
        <f>IFERROR(VLOOKUP('SAP Data'!$C1223,'2021 Balance Sheet'!$B$7:$O$1335,'2021 Balance Sheet'!E$2, FALSE),0)</f>
        <v>-32503.65</v>
      </c>
      <c r="AE1223" s="199">
        <f>IFERROR(VLOOKUP('SAP Data'!$C1223,'2021 Balance Sheet'!$B$7:$O$1335,'2021 Balance Sheet'!F$2, FALSE),0)</f>
        <v>-49460.98</v>
      </c>
      <c r="AF1223" s="199">
        <f>IFERROR(VLOOKUP('SAP Data'!$C1223,'2021 Balance Sheet'!$B$7:$O$1335,'2021 Balance Sheet'!G$2, FALSE),0)</f>
        <v>-62951.62</v>
      </c>
      <c r="AG1223" s="199">
        <f>IFERROR(VLOOKUP('SAP Data'!$C1223,'2021 Balance Sheet'!$B$7:$O$1335,'2021 Balance Sheet'!H$2, FALSE),0)</f>
        <v>-72393.929999999993</v>
      </c>
      <c r="AH1223" s="199">
        <f>IFERROR(VLOOKUP('SAP Data'!$C1223,'2021 Balance Sheet'!$B$7:$O$1335,'2021 Balance Sheet'!I$2, FALSE),0)</f>
        <v>-79445.36</v>
      </c>
      <c r="AI1223" s="199">
        <f>IFERROR(VLOOKUP('SAP Data'!$C1223,'2021 Balance Sheet'!$B$7:$O$1335,'2021 Balance Sheet'!J$2, FALSE),0)</f>
        <v>-86312.12</v>
      </c>
      <c r="AJ1223" s="199">
        <f>IFERROR(VLOOKUP('SAP Data'!$C1223,'2021 Balance Sheet'!$B$7:$O$1335,'2021 Balance Sheet'!K$2, FALSE),0)</f>
        <v>-92910.1</v>
      </c>
      <c r="AK1223" s="199">
        <f>IFERROR(VLOOKUP('SAP Data'!$C1223,'2021 Balance Sheet'!$B$7:$O$1335,'2021 Balance Sheet'!L$2, FALSE),0)</f>
        <v>-99566.39</v>
      </c>
      <c r="AL1223" s="199">
        <f>IFERROR(VLOOKUP('SAP Data'!$C1223,'2021 Balance Sheet'!$B$7:$O$1335,'2021 Balance Sheet'!M$2, FALSE),0)</f>
        <v>-107569.95</v>
      </c>
      <c r="AM1223" s="199">
        <f>IFERROR(VLOOKUP('SAP Data'!$C1223,'2021 Balance Sheet'!$B$7:$O$1335,'2021 Balance Sheet'!N$2, FALSE),0)</f>
        <v>-118886.93</v>
      </c>
      <c r="AN1223" s="199">
        <f>IFERROR(VLOOKUP('SAP Data'!$C1223,'2021 Balance Sheet'!$B$7:$O$1335,'2021 Balance Sheet'!O$2, FALSE),0)</f>
        <v>-136157.57</v>
      </c>
      <c r="AO1223" s="198">
        <f t="shared" si="41"/>
        <v>-121560.02</v>
      </c>
    </row>
    <row r="1224" spans="1:41" ht="15.75" thickBot="1" x14ac:dyDescent="0.3">
      <c r="A1224" s="26" t="str">
        <f t="shared" si="40"/>
        <v>236129</v>
      </c>
      <c r="B1224" s="149" t="s">
        <v>2297</v>
      </c>
      <c r="C1224" s="153" t="s">
        <v>2298</v>
      </c>
      <c r="D1224" s="125" t="s">
        <v>4</v>
      </c>
      <c r="E1224" s="139">
        <v>-18560.75</v>
      </c>
      <c r="F1224" s="139">
        <v>-15134.29</v>
      </c>
      <c r="G1224" s="139">
        <v>-22842.92</v>
      </c>
      <c r="H1224" s="139">
        <v>-27683.98</v>
      </c>
      <c r="I1224" s="139">
        <v>-8694.68</v>
      </c>
      <c r="J1224" s="139">
        <v>-9766.44</v>
      </c>
      <c r="K1224" s="139">
        <v>-11793.77</v>
      </c>
      <c r="L1224" s="139">
        <v>-3904.31</v>
      </c>
      <c r="M1224" s="139">
        <v>-5807.13</v>
      </c>
      <c r="N1224" s="139">
        <v>-8134.01</v>
      </c>
      <c r="O1224" s="139">
        <v>-6720.86</v>
      </c>
      <c r="P1224" s="139">
        <v>-13349.57</v>
      </c>
      <c r="Q1224" s="199">
        <v>-21667.65</v>
      </c>
      <c r="R1224" s="199">
        <v>-15655.39</v>
      </c>
      <c r="S1224" s="199">
        <v>-22364.52</v>
      </c>
      <c r="T1224" s="199">
        <v>-27906.32</v>
      </c>
      <c r="U1224" s="199">
        <v>-9321.85</v>
      </c>
      <c r="V1224" s="199">
        <v>-10654.84</v>
      </c>
      <c r="W1224" s="199">
        <v>-12806.96</v>
      </c>
      <c r="X1224" s="199">
        <v>-4167.22</v>
      </c>
      <c r="Y1224" s="199">
        <v>-5991.79</v>
      </c>
      <c r="Z1224" s="199">
        <v>-8013.06</v>
      </c>
      <c r="AA1224" s="199">
        <v>-5849.83</v>
      </c>
      <c r="AB1224" s="199">
        <v>-12640.88</v>
      </c>
      <c r="AC1224" s="199">
        <f>IFERROR(VLOOKUP('SAP Data'!$C1224,'2021 Balance Sheet'!$B$7:$O$1335,'2021 Balance Sheet'!D$2, FALSE),0)</f>
        <v>-21818.51</v>
      </c>
      <c r="AD1224" s="199">
        <f>IFERROR(VLOOKUP('SAP Data'!$C1224,'2021 Balance Sheet'!$B$7:$O$1335,'2021 Balance Sheet'!E$2, FALSE),0)</f>
        <v>-16360.59</v>
      </c>
      <c r="AE1224" s="199">
        <f>IFERROR(VLOOKUP('SAP Data'!$C1224,'2021 Balance Sheet'!$B$7:$O$1335,'2021 Balance Sheet'!F$2, FALSE),0)</f>
        <v>-24056.44</v>
      </c>
      <c r="AF1224" s="199">
        <f>IFERROR(VLOOKUP('SAP Data'!$C1224,'2021 Balance Sheet'!$B$7:$O$1335,'2021 Balance Sheet'!G$2, FALSE),0)</f>
        <v>-30599.759999999998</v>
      </c>
      <c r="AG1224" s="199">
        <f>IFERROR(VLOOKUP('SAP Data'!$C1224,'2021 Balance Sheet'!$B$7:$O$1335,'2021 Balance Sheet'!H$2, FALSE),0)</f>
        <v>-10639.85</v>
      </c>
      <c r="AH1224" s="199">
        <f>IFERROR(VLOOKUP('SAP Data'!$C1224,'2021 Balance Sheet'!$B$7:$O$1335,'2021 Balance Sheet'!I$2, FALSE),0)</f>
        <v>-13312.28</v>
      </c>
      <c r="AI1224" s="199">
        <f>IFERROR(VLOOKUP('SAP Data'!$C1224,'2021 Balance Sheet'!$B$7:$O$1335,'2021 Balance Sheet'!J$2, FALSE),0)</f>
        <v>-15441.78</v>
      </c>
      <c r="AJ1224" s="199">
        <f>IFERROR(VLOOKUP('SAP Data'!$C1224,'2021 Balance Sheet'!$B$7:$O$1335,'2021 Balance Sheet'!K$2, FALSE),0)</f>
        <v>-4213.42</v>
      </c>
      <c r="AK1224" s="199">
        <f>IFERROR(VLOOKUP('SAP Data'!$C1224,'2021 Balance Sheet'!$B$7:$O$1335,'2021 Balance Sheet'!L$2, FALSE),0)</f>
        <v>-6165.47</v>
      </c>
      <c r="AL1224" s="199">
        <f>IFERROR(VLOOKUP('SAP Data'!$C1224,'2021 Balance Sheet'!$B$7:$O$1335,'2021 Balance Sheet'!M$2, FALSE),0)</f>
        <v>-8649.39</v>
      </c>
      <c r="AM1224" s="199">
        <f>IFERROR(VLOOKUP('SAP Data'!$C1224,'2021 Balance Sheet'!$B$7:$O$1335,'2021 Balance Sheet'!N$2, FALSE),0)</f>
        <v>-6853.93</v>
      </c>
      <c r="AN1224" s="199">
        <f>IFERROR(VLOOKUP('SAP Data'!$C1224,'2021 Balance Sheet'!$B$7:$O$1335,'2021 Balance Sheet'!O$2, FALSE),0)</f>
        <v>-14639.19</v>
      </c>
      <c r="AO1224" s="198">
        <f t="shared" si="41"/>
        <v>-12640.88</v>
      </c>
    </row>
    <row r="1225" spans="1:41" ht="15.75" thickBot="1" x14ac:dyDescent="0.3">
      <c r="A1225" s="26" t="str">
        <f t="shared" si="40"/>
        <v>236130</v>
      </c>
      <c r="B1225" s="149" t="s">
        <v>2299</v>
      </c>
      <c r="C1225" s="153" t="s">
        <v>2300</v>
      </c>
      <c r="D1225" s="125" t="s">
        <v>4</v>
      </c>
      <c r="E1225" s="140">
        <v>-264511.31</v>
      </c>
      <c r="F1225" s="140">
        <v>-189064.48</v>
      </c>
      <c r="G1225" s="140">
        <v>-270837.3</v>
      </c>
      <c r="H1225" s="140">
        <v>-323991.48</v>
      </c>
      <c r="I1225" s="140">
        <v>-83568.320000000007</v>
      </c>
      <c r="J1225" s="140">
        <v>-93940.35</v>
      </c>
      <c r="K1225" s="140">
        <v>-115423.61</v>
      </c>
      <c r="L1225" s="140">
        <v>-40664.47</v>
      </c>
      <c r="M1225" s="140">
        <v>-61771.41</v>
      </c>
      <c r="N1225" s="140">
        <v>-100948.32</v>
      </c>
      <c r="O1225" s="140">
        <v>-99338.89</v>
      </c>
      <c r="P1225" s="140">
        <v>-193350.1</v>
      </c>
      <c r="Q1225" s="199">
        <v>-294301.59000000003</v>
      </c>
      <c r="R1225" s="199">
        <v>-184795.5</v>
      </c>
      <c r="S1225" s="199">
        <v>-256447.37</v>
      </c>
      <c r="T1225" s="199">
        <v>-310912.93</v>
      </c>
      <c r="U1225" s="199">
        <v>-87743.75</v>
      </c>
      <c r="V1225" s="199">
        <v>-99920.82</v>
      </c>
      <c r="W1225" s="199">
        <v>-122469.59</v>
      </c>
      <c r="X1225" s="199">
        <v>-42048.09</v>
      </c>
      <c r="Y1225" s="199">
        <v>-62522.080000000002</v>
      </c>
      <c r="Z1225" s="199">
        <v>-88154.25</v>
      </c>
      <c r="AA1225" s="199">
        <v>-90476.45</v>
      </c>
      <c r="AB1225" s="199">
        <v>-182236.96</v>
      </c>
      <c r="AC1225" s="199">
        <f>IFERROR(VLOOKUP('SAP Data'!$C1225,'2021 Balance Sheet'!$B$7:$O$1335,'2021 Balance Sheet'!D$2, FALSE),0)</f>
        <v>-285212.83</v>
      </c>
      <c r="AD1225" s="199">
        <f>IFERROR(VLOOKUP('SAP Data'!$C1225,'2021 Balance Sheet'!$B$7:$O$1335,'2021 Balance Sheet'!E$2, FALSE),0)</f>
        <v>-191393</v>
      </c>
      <c r="AE1225" s="199">
        <f>IFERROR(VLOOKUP('SAP Data'!$C1225,'2021 Balance Sheet'!$B$7:$O$1335,'2021 Balance Sheet'!F$2, FALSE),0)</f>
        <v>-268124.2</v>
      </c>
      <c r="AF1225" s="199">
        <f>IFERROR(VLOOKUP('SAP Data'!$C1225,'2021 Balance Sheet'!$B$7:$O$1335,'2021 Balance Sheet'!G$2, FALSE),0)</f>
        <v>-325827.5</v>
      </c>
      <c r="AG1225" s="199">
        <f>IFERROR(VLOOKUP('SAP Data'!$C1225,'2021 Balance Sheet'!$B$7:$O$1335,'2021 Balance Sheet'!H$2, FALSE),0)</f>
        <v>-90588.55</v>
      </c>
      <c r="AH1225" s="199">
        <f>IFERROR(VLOOKUP('SAP Data'!$C1225,'2021 Balance Sheet'!$B$7:$O$1335,'2021 Balance Sheet'!I$2, FALSE),0)</f>
        <v>-118051.16</v>
      </c>
      <c r="AI1225" s="199">
        <f>IFERROR(VLOOKUP('SAP Data'!$C1225,'2021 Balance Sheet'!$B$7:$O$1335,'2021 Balance Sheet'!J$2, FALSE),0)</f>
        <v>-138341.42000000001</v>
      </c>
      <c r="AJ1225" s="199">
        <f>IFERROR(VLOOKUP('SAP Data'!$C1225,'2021 Balance Sheet'!$B$7:$O$1335,'2021 Balance Sheet'!K$2, FALSE),0)</f>
        <v>-39993.410000000003</v>
      </c>
      <c r="AK1225" s="199">
        <f>IFERROR(VLOOKUP('SAP Data'!$C1225,'2021 Balance Sheet'!$B$7:$O$1335,'2021 Balance Sheet'!L$2, FALSE),0)</f>
        <v>-62162.69</v>
      </c>
      <c r="AL1225" s="199">
        <f>IFERROR(VLOOKUP('SAP Data'!$C1225,'2021 Balance Sheet'!$B$7:$O$1335,'2021 Balance Sheet'!M$2, FALSE),0)</f>
        <v>-100569.19</v>
      </c>
      <c r="AM1225" s="199">
        <f>IFERROR(VLOOKUP('SAP Data'!$C1225,'2021 Balance Sheet'!$B$7:$O$1335,'2021 Balance Sheet'!N$2, FALSE),0)</f>
        <v>-95372.95</v>
      </c>
      <c r="AN1225" s="199">
        <f>IFERROR(VLOOKUP('SAP Data'!$C1225,'2021 Balance Sheet'!$B$7:$O$1335,'2021 Balance Sheet'!O$2, FALSE),0)</f>
        <v>-202156.04</v>
      </c>
      <c r="AO1225" s="198">
        <f t="shared" si="41"/>
        <v>-182236.96</v>
      </c>
    </row>
    <row r="1226" spans="1:41" ht="15.75" thickBot="1" x14ac:dyDescent="0.3">
      <c r="A1226" s="26" t="str">
        <f t="shared" si="40"/>
        <v>236131</v>
      </c>
      <c r="B1226" s="149" t="s">
        <v>2301</v>
      </c>
      <c r="C1226" s="153" t="s">
        <v>2302</v>
      </c>
      <c r="D1226" s="125" t="s">
        <v>4</v>
      </c>
      <c r="E1226" s="139">
        <v>-29117.65</v>
      </c>
      <c r="F1226" s="139">
        <v>-20577.57</v>
      </c>
      <c r="G1226" s="139">
        <v>-29010.13</v>
      </c>
      <c r="H1226" s="139">
        <v>-35119.19</v>
      </c>
      <c r="I1226" s="139">
        <v>-8992.9699999999993</v>
      </c>
      <c r="J1226" s="139">
        <v>-9635.99</v>
      </c>
      <c r="K1226" s="139">
        <v>-11679.55</v>
      </c>
      <c r="L1226" s="139">
        <v>-3775.39</v>
      </c>
      <c r="M1226" s="139">
        <v>-5675.26</v>
      </c>
      <c r="N1226" s="139">
        <v>-10123.11</v>
      </c>
      <c r="O1226" s="139">
        <v>-11028.62</v>
      </c>
      <c r="P1226" s="139">
        <v>-21052.61</v>
      </c>
      <c r="Q1226" s="199">
        <v>-32568</v>
      </c>
      <c r="R1226" s="199">
        <v>-20433.2</v>
      </c>
      <c r="S1226" s="199">
        <v>-28593.7</v>
      </c>
      <c r="T1226" s="199">
        <v>-34305.089999999997</v>
      </c>
      <c r="U1226" s="199">
        <v>-8927.59</v>
      </c>
      <c r="V1226" s="199">
        <v>-9984.93</v>
      </c>
      <c r="W1226" s="199">
        <v>-12024.96</v>
      </c>
      <c r="X1226" s="199">
        <v>-3858.59</v>
      </c>
      <c r="Y1226" s="199">
        <v>-5870.42</v>
      </c>
      <c r="Z1226" s="199">
        <v>-8578.0300000000007</v>
      </c>
      <c r="AA1226" s="199">
        <v>-10160.82</v>
      </c>
      <c r="AB1226" s="199">
        <v>-20867.03</v>
      </c>
      <c r="AC1226" s="199">
        <f>IFERROR(VLOOKUP('SAP Data'!$C1226,'2021 Balance Sheet'!$B$7:$O$1335,'2021 Balance Sheet'!D$2, FALSE),0)</f>
        <v>-32947.089999999997</v>
      </c>
      <c r="AD1226" s="199">
        <f>IFERROR(VLOOKUP('SAP Data'!$C1226,'2021 Balance Sheet'!$B$7:$O$1335,'2021 Balance Sheet'!E$2, FALSE),0)</f>
        <v>-20597</v>
      </c>
      <c r="AE1226" s="199">
        <f>IFERROR(VLOOKUP('SAP Data'!$C1226,'2021 Balance Sheet'!$B$7:$O$1335,'2021 Balance Sheet'!F$2, FALSE),0)</f>
        <v>-29210.240000000002</v>
      </c>
      <c r="AF1226" s="199">
        <f>IFERROR(VLOOKUP('SAP Data'!$C1226,'2021 Balance Sheet'!$B$7:$O$1335,'2021 Balance Sheet'!G$2, FALSE),0)</f>
        <v>-35443.26</v>
      </c>
      <c r="AG1226" s="199">
        <f>IFERROR(VLOOKUP('SAP Data'!$C1226,'2021 Balance Sheet'!$B$7:$O$1335,'2021 Balance Sheet'!H$2, FALSE),0)</f>
        <v>-9647.48</v>
      </c>
      <c r="AH1226" s="199">
        <f>IFERROR(VLOOKUP('SAP Data'!$C1226,'2021 Balance Sheet'!$B$7:$O$1335,'2021 Balance Sheet'!I$2, FALSE),0)</f>
        <v>-12382.02</v>
      </c>
      <c r="AI1226" s="199">
        <f>IFERROR(VLOOKUP('SAP Data'!$C1226,'2021 Balance Sheet'!$B$7:$O$1335,'2021 Balance Sheet'!J$2, FALSE),0)</f>
        <v>-14249.41</v>
      </c>
      <c r="AJ1226" s="199">
        <f>IFERROR(VLOOKUP('SAP Data'!$C1226,'2021 Balance Sheet'!$B$7:$O$1335,'2021 Balance Sheet'!K$2, FALSE),0)</f>
        <v>-3638.19</v>
      </c>
      <c r="AK1226" s="199">
        <f>IFERROR(VLOOKUP('SAP Data'!$C1226,'2021 Balance Sheet'!$B$7:$O$1335,'2021 Balance Sheet'!L$2, FALSE),0)</f>
        <v>-5893.63</v>
      </c>
      <c r="AL1226" s="199">
        <f>IFERROR(VLOOKUP('SAP Data'!$C1226,'2021 Balance Sheet'!$B$7:$O$1335,'2021 Balance Sheet'!M$2, FALSE),0)</f>
        <v>-10088.969999999999</v>
      </c>
      <c r="AM1226" s="199">
        <f>IFERROR(VLOOKUP('SAP Data'!$C1226,'2021 Balance Sheet'!$B$7:$O$1335,'2021 Balance Sheet'!N$2, FALSE),0)</f>
        <v>-10373.35</v>
      </c>
      <c r="AN1226" s="199">
        <f>IFERROR(VLOOKUP('SAP Data'!$C1226,'2021 Balance Sheet'!$B$7:$O$1335,'2021 Balance Sheet'!O$2, FALSE),0)</f>
        <v>-22629.33</v>
      </c>
      <c r="AO1226" s="198">
        <f t="shared" si="41"/>
        <v>-20867.03</v>
      </c>
    </row>
    <row r="1227" spans="1:41" ht="15.75" thickBot="1" x14ac:dyDescent="0.3">
      <c r="A1227" s="26" t="str">
        <f t="shared" si="40"/>
        <v>236132</v>
      </c>
      <c r="B1227" s="149" t="s">
        <v>2303</v>
      </c>
      <c r="C1227" s="153" t="s">
        <v>2304</v>
      </c>
      <c r="D1227" s="125" t="s">
        <v>4</v>
      </c>
      <c r="E1227" s="140">
        <v>-38702.699999999997</v>
      </c>
      <c r="F1227" s="140">
        <v>-75545.600000000006</v>
      </c>
      <c r="G1227" s="140">
        <v>-110202.63</v>
      </c>
      <c r="H1227" s="140">
        <v>-21733.4</v>
      </c>
      <c r="I1227" s="140">
        <v>-33755.949999999997</v>
      </c>
      <c r="J1227" s="140">
        <v>-37277.49</v>
      </c>
      <c r="K1227" s="140">
        <v>-9090.98</v>
      </c>
      <c r="L1227" s="140">
        <v>-16993.68</v>
      </c>
      <c r="M1227" s="140">
        <v>-26149.56</v>
      </c>
      <c r="N1227" s="140">
        <v>-17584.330000000002</v>
      </c>
      <c r="O1227" s="140">
        <v>-43142.14</v>
      </c>
      <c r="P1227" s="140">
        <v>-83466.990000000005</v>
      </c>
      <c r="Q1227" s="199">
        <v>-41535.24</v>
      </c>
      <c r="R1227" s="199">
        <v>-75748.95</v>
      </c>
      <c r="S1227" s="199">
        <v>-105169.35</v>
      </c>
      <c r="T1227" s="199">
        <v>-22084.98</v>
      </c>
      <c r="U1227" s="199">
        <v>-35529.08</v>
      </c>
      <c r="V1227" s="199">
        <v>-39925.07</v>
      </c>
      <c r="W1227" s="199">
        <v>-8920.39</v>
      </c>
      <c r="X1227" s="199">
        <v>-17049.900000000001</v>
      </c>
      <c r="Y1227" s="199">
        <v>-26109.94</v>
      </c>
      <c r="Z1227" s="199">
        <v>-11951.07</v>
      </c>
      <c r="AA1227" s="199">
        <v>-39991.4</v>
      </c>
      <c r="AB1227" s="199">
        <v>-79940.92</v>
      </c>
      <c r="AC1227" s="199">
        <f>IFERROR(VLOOKUP('SAP Data'!$C1227,'2021 Balance Sheet'!$B$7:$O$1335,'2021 Balance Sheet'!D$2, FALSE),0)</f>
        <v>-42782.22</v>
      </c>
      <c r="AD1227" s="199">
        <f>IFERROR(VLOOKUP('SAP Data'!$C1227,'2021 Balance Sheet'!$B$7:$O$1335,'2021 Balance Sheet'!E$2, FALSE),0)</f>
        <v>-75628.039999999994</v>
      </c>
      <c r="AE1227" s="199">
        <f>IFERROR(VLOOKUP('SAP Data'!$C1227,'2021 Balance Sheet'!$B$7:$O$1335,'2021 Balance Sheet'!F$2, FALSE),0)</f>
        <v>-107134.02</v>
      </c>
      <c r="AF1227" s="199">
        <f>IFERROR(VLOOKUP('SAP Data'!$C1227,'2021 Balance Sheet'!$B$7:$O$1335,'2021 Balance Sheet'!G$2, FALSE),0)</f>
        <v>-22135.61</v>
      </c>
      <c r="AG1227" s="199">
        <f>IFERROR(VLOOKUP('SAP Data'!$C1227,'2021 Balance Sheet'!$B$7:$O$1335,'2021 Balance Sheet'!H$2, FALSE),0)</f>
        <v>-36252.04</v>
      </c>
      <c r="AH1227" s="199">
        <f>IFERROR(VLOOKUP('SAP Data'!$C1227,'2021 Balance Sheet'!$B$7:$O$1335,'2021 Balance Sheet'!I$2, FALSE),0)</f>
        <v>-46359.16</v>
      </c>
      <c r="AI1227" s="199">
        <f>IFERROR(VLOOKUP('SAP Data'!$C1227,'2021 Balance Sheet'!$B$7:$O$1335,'2021 Balance Sheet'!J$2, FALSE),0)</f>
        <v>-7863.34</v>
      </c>
      <c r="AJ1227" s="199">
        <f>IFERROR(VLOOKUP('SAP Data'!$C1227,'2021 Balance Sheet'!$B$7:$O$1335,'2021 Balance Sheet'!K$2, FALSE),0)</f>
        <v>-16492.91</v>
      </c>
      <c r="AK1227" s="199">
        <f>IFERROR(VLOOKUP('SAP Data'!$C1227,'2021 Balance Sheet'!$B$7:$O$1335,'2021 Balance Sheet'!L$2, FALSE),0)</f>
        <v>-25440.93</v>
      </c>
      <c r="AL1227" s="199">
        <f>IFERROR(VLOOKUP('SAP Data'!$C1227,'2021 Balance Sheet'!$B$7:$O$1335,'2021 Balance Sheet'!M$2, FALSE),0)</f>
        <v>-16173.02</v>
      </c>
      <c r="AM1227" s="199">
        <f>IFERROR(VLOOKUP('SAP Data'!$C1227,'2021 Balance Sheet'!$B$7:$O$1335,'2021 Balance Sheet'!N$2, FALSE),0)</f>
        <v>-40639.58</v>
      </c>
      <c r="AN1227" s="199">
        <f>IFERROR(VLOOKUP('SAP Data'!$C1227,'2021 Balance Sheet'!$B$7:$O$1335,'2021 Balance Sheet'!O$2, FALSE),0)</f>
        <v>-87200.3</v>
      </c>
      <c r="AO1227" s="198">
        <f t="shared" si="41"/>
        <v>-79940.92</v>
      </c>
    </row>
    <row r="1228" spans="1:41" ht="15.75" thickBot="1" x14ac:dyDescent="0.3">
      <c r="A1228" s="26" t="str">
        <f t="shared" si="40"/>
        <v>236133</v>
      </c>
      <c r="B1228" s="149" t="s">
        <v>2305</v>
      </c>
      <c r="C1228" s="153" t="s">
        <v>2306</v>
      </c>
      <c r="D1228" s="125" t="s">
        <v>4</v>
      </c>
      <c r="E1228" s="139">
        <v>-10012.469999999999</v>
      </c>
      <c r="F1228" s="139">
        <v>-6937.29</v>
      </c>
      <c r="G1228" s="139">
        <v>-10177.02</v>
      </c>
      <c r="H1228" s="139">
        <v>-12135.92</v>
      </c>
      <c r="I1228" s="139">
        <v>-3210.06</v>
      </c>
      <c r="J1228" s="139">
        <v>-3709.76</v>
      </c>
      <c r="K1228" s="139">
        <v>-4731.96</v>
      </c>
      <c r="L1228" s="139">
        <v>-1961.55</v>
      </c>
      <c r="M1228" s="139">
        <v>-2932.56</v>
      </c>
      <c r="N1228" s="139">
        <v>-4353.66</v>
      </c>
      <c r="O1228" s="139">
        <v>-3668.46</v>
      </c>
      <c r="P1228" s="139">
        <v>-7111.48</v>
      </c>
      <c r="Q1228" s="199">
        <v>-10874.35</v>
      </c>
      <c r="R1228" s="199">
        <v>-6772.6</v>
      </c>
      <c r="S1228" s="199">
        <v>-9466.26</v>
      </c>
      <c r="T1228" s="199">
        <v>-11465.93</v>
      </c>
      <c r="U1228" s="199">
        <v>-3324.54</v>
      </c>
      <c r="V1228" s="199">
        <v>-3840.37</v>
      </c>
      <c r="W1228" s="199">
        <v>-4887.54</v>
      </c>
      <c r="X1228" s="199">
        <v>-1963.05</v>
      </c>
      <c r="Y1228" s="199">
        <v>-2931.73</v>
      </c>
      <c r="Z1228" s="199">
        <v>-4045.55</v>
      </c>
      <c r="AA1228" s="199">
        <v>-3608.63</v>
      </c>
      <c r="AB1228" s="199">
        <v>-6875.8</v>
      </c>
      <c r="AC1228" s="199">
        <f>IFERROR(VLOOKUP('SAP Data'!$C1228,'2021 Balance Sheet'!$B$7:$O$1335,'2021 Balance Sheet'!D$2, FALSE),0)</f>
        <v>-10538.02</v>
      </c>
      <c r="AD1228" s="199">
        <f>IFERROR(VLOOKUP('SAP Data'!$C1228,'2021 Balance Sheet'!$B$7:$O$1335,'2021 Balance Sheet'!E$2, FALSE),0)</f>
        <v>-6872.68</v>
      </c>
      <c r="AE1228" s="199">
        <f>IFERROR(VLOOKUP('SAP Data'!$C1228,'2021 Balance Sheet'!$B$7:$O$1335,'2021 Balance Sheet'!F$2, FALSE),0)</f>
        <v>-9840.56</v>
      </c>
      <c r="AF1228" s="199">
        <f>IFERROR(VLOOKUP('SAP Data'!$C1228,'2021 Balance Sheet'!$B$7:$O$1335,'2021 Balance Sheet'!G$2, FALSE),0)</f>
        <v>-12060.35</v>
      </c>
      <c r="AG1228" s="199">
        <f>IFERROR(VLOOKUP('SAP Data'!$C1228,'2021 Balance Sheet'!$B$7:$O$1335,'2021 Balance Sheet'!H$2, FALSE),0)</f>
        <v>-3603.17</v>
      </c>
      <c r="AH1228" s="199">
        <f>IFERROR(VLOOKUP('SAP Data'!$C1228,'2021 Balance Sheet'!$B$7:$O$1335,'2021 Balance Sheet'!I$2, FALSE),0)</f>
        <v>-4849.1400000000003</v>
      </c>
      <c r="AI1228" s="199">
        <f>IFERROR(VLOOKUP('SAP Data'!$C1228,'2021 Balance Sheet'!$B$7:$O$1335,'2021 Balance Sheet'!J$2, FALSE),0)</f>
        <v>-5850.4</v>
      </c>
      <c r="AJ1228" s="199">
        <f>IFERROR(VLOOKUP('SAP Data'!$C1228,'2021 Balance Sheet'!$B$7:$O$1335,'2021 Balance Sheet'!K$2, FALSE),0)</f>
        <v>-1947.39</v>
      </c>
      <c r="AK1228" s="199">
        <f>IFERROR(VLOOKUP('SAP Data'!$C1228,'2021 Balance Sheet'!$B$7:$O$1335,'2021 Balance Sheet'!L$2, FALSE),0)</f>
        <v>-3015.44</v>
      </c>
      <c r="AL1228" s="199">
        <f>IFERROR(VLOOKUP('SAP Data'!$C1228,'2021 Balance Sheet'!$B$7:$O$1335,'2021 Balance Sheet'!M$2, FALSE),0)</f>
        <v>-4581.78</v>
      </c>
      <c r="AM1228" s="199">
        <f>IFERROR(VLOOKUP('SAP Data'!$C1228,'2021 Balance Sheet'!$B$7:$O$1335,'2021 Balance Sheet'!N$2, FALSE),0)</f>
        <v>-3767.02</v>
      </c>
      <c r="AN1228" s="199">
        <f>IFERROR(VLOOKUP('SAP Data'!$C1228,'2021 Balance Sheet'!$B$7:$O$1335,'2021 Balance Sheet'!O$2, FALSE),0)</f>
        <v>-7545.89</v>
      </c>
      <c r="AO1228" s="198">
        <f t="shared" si="41"/>
        <v>-6875.8</v>
      </c>
    </row>
    <row r="1229" spans="1:41" ht="15.75" thickBot="1" x14ac:dyDescent="0.3">
      <c r="A1229" s="26" t="str">
        <f t="shared" si="40"/>
        <v>236134</v>
      </c>
      <c r="B1229" s="149" t="s">
        <v>2307</v>
      </c>
      <c r="C1229" s="153" t="s">
        <v>2308</v>
      </c>
      <c r="D1229" s="125" t="s">
        <v>4</v>
      </c>
      <c r="E1229" s="140">
        <v>-322387</v>
      </c>
      <c r="F1229" s="140">
        <v>-232938.31</v>
      </c>
      <c r="G1229" s="140">
        <v>-348899.25</v>
      </c>
      <c r="H1229" s="140">
        <v>-427587.84000000003</v>
      </c>
      <c r="I1229" s="140">
        <v>-136269.17000000001</v>
      </c>
      <c r="J1229" s="140">
        <v>-156340.68</v>
      </c>
      <c r="K1229" s="140">
        <v>-190526.02</v>
      </c>
      <c r="L1229" s="140">
        <v>-66802.17</v>
      </c>
      <c r="M1229" s="140">
        <v>-99512.31</v>
      </c>
      <c r="N1229" s="140">
        <v>-145489.29</v>
      </c>
      <c r="O1229" s="140">
        <v>-124603.49</v>
      </c>
      <c r="P1229" s="140">
        <v>-236505.78</v>
      </c>
      <c r="Q1229" s="199">
        <v>-355455.19</v>
      </c>
      <c r="R1229" s="199">
        <v>-226193.62</v>
      </c>
      <c r="S1229" s="199">
        <v>-326306.59999999998</v>
      </c>
      <c r="T1229" s="199">
        <v>-407854.2</v>
      </c>
      <c r="U1229" s="199">
        <v>-136414.10999999999</v>
      </c>
      <c r="V1229" s="199">
        <v>-157857.88</v>
      </c>
      <c r="W1229" s="199">
        <v>-193269.65</v>
      </c>
      <c r="X1229" s="199">
        <v>-67406.429999999993</v>
      </c>
      <c r="Y1229" s="199">
        <v>-99882.22</v>
      </c>
      <c r="Z1229" s="199">
        <v>-137680.81</v>
      </c>
      <c r="AA1229" s="199">
        <v>-108689.34</v>
      </c>
      <c r="AB1229" s="199">
        <v>-219685.46</v>
      </c>
      <c r="AC1229" s="199">
        <f>IFERROR(VLOOKUP('SAP Data'!$C1229,'2021 Balance Sheet'!$B$7:$O$1335,'2021 Balance Sheet'!D$2, FALSE),0)</f>
        <v>-342284.28</v>
      </c>
      <c r="AD1229" s="199">
        <f>IFERROR(VLOOKUP('SAP Data'!$C1229,'2021 Balance Sheet'!$B$7:$O$1335,'2021 Balance Sheet'!E$2, FALSE),0)</f>
        <v>-220702.01</v>
      </c>
      <c r="AE1229" s="199">
        <f>IFERROR(VLOOKUP('SAP Data'!$C1229,'2021 Balance Sheet'!$B$7:$O$1335,'2021 Balance Sheet'!F$2, FALSE),0)</f>
        <v>-326079.31</v>
      </c>
      <c r="AF1229" s="199">
        <f>IFERROR(VLOOKUP('SAP Data'!$C1229,'2021 Balance Sheet'!$B$7:$O$1335,'2021 Balance Sheet'!G$2, FALSE),0)</f>
        <v>-410156.44</v>
      </c>
      <c r="AG1229" s="199">
        <f>IFERROR(VLOOKUP('SAP Data'!$C1229,'2021 Balance Sheet'!$B$7:$O$1335,'2021 Balance Sheet'!H$2, FALSE),0)</f>
        <v>-142409.41</v>
      </c>
      <c r="AH1229" s="199">
        <f>IFERROR(VLOOKUP('SAP Data'!$C1229,'2021 Balance Sheet'!$B$7:$O$1335,'2021 Balance Sheet'!I$2, FALSE),0)</f>
        <v>-190123.13</v>
      </c>
      <c r="AI1229" s="199">
        <f>IFERROR(VLOOKUP('SAP Data'!$C1229,'2021 Balance Sheet'!$B$7:$O$1335,'2021 Balance Sheet'!J$2, FALSE),0)</f>
        <v>-226268.65</v>
      </c>
      <c r="AJ1229" s="199">
        <f>IFERROR(VLOOKUP('SAP Data'!$C1229,'2021 Balance Sheet'!$B$7:$O$1335,'2021 Balance Sheet'!K$2, FALSE),0)</f>
        <v>-66449.03</v>
      </c>
      <c r="AK1229" s="199">
        <f>IFERROR(VLOOKUP('SAP Data'!$C1229,'2021 Balance Sheet'!$B$7:$O$1335,'2021 Balance Sheet'!L$2, FALSE),0)</f>
        <v>-100615.03</v>
      </c>
      <c r="AL1229" s="199">
        <f>IFERROR(VLOOKUP('SAP Data'!$C1229,'2021 Balance Sheet'!$B$7:$O$1335,'2021 Balance Sheet'!M$2, FALSE),0)</f>
        <v>-146151.21</v>
      </c>
      <c r="AM1229" s="199">
        <f>IFERROR(VLOOKUP('SAP Data'!$C1229,'2021 Balance Sheet'!$B$7:$O$1335,'2021 Balance Sheet'!N$2, FALSE),0)</f>
        <v>-121159.26</v>
      </c>
      <c r="AN1229" s="199">
        <f>IFERROR(VLOOKUP('SAP Data'!$C1229,'2021 Balance Sheet'!$B$7:$O$1335,'2021 Balance Sheet'!O$2, FALSE),0)</f>
        <v>-240761.67</v>
      </c>
      <c r="AO1229" s="198">
        <f t="shared" si="41"/>
        <v>-219685.46</v>
      </c>
    </row>
    <row r="1230" spans="1:41" ht="15.75" thickBot="1" x14ac:dyDescent="0.3">
      <c r="A1230" s="26" t="str">
        <f t="shared" si="40"/>
        <v>236135</v>
      </c>
      <c r="B1230" s="149" t="s">
        <v>2309</v>
      </c>
      <c r="C1230" s="153" t="s">
        <v>2310</v>
      </c>
      <c r="D1230" s="125" t="s">
        <v>4</v>
      </c>
      <c r="E1230" s="139">
        <v>-87079.3</v>
      </c>
      <c r="F1230" s="139">
        <v>-55718.26</v>
      </c>
      <c r="G1230" s="139">
        <v>-78105.850000000006</v>
      </c>
      <c r="H1230" s="139">
        <v>-93835.03</v>
      </c>
      <c r="I1230" s="139">
        <v>-27318.21</v>
      </c>
      <c r="J1230" s="139">
        <v>-31768.66</v>
      </c>
      <c r="K1230" s="139">
        <v>-40496.6</v>
      </c>
      <c r="L1230" s="139">
        <v>-16675.939999999999</v>
      </c>
      <c r="M1230" s="139">
        <v>-25291.64</v>
      </c>
      <c r="N1230" s="139">
        <v>-39727.49</v>
      </c>
      <c r="O1230" s="139">
        <v>-36415.97</v>
      </c>
      <c r="P1230" s="139">
        <v>-65741.87</v>
      </c>
      <c r="Q1230" s="199">
        <v>-91805.04</v>
      </c>
      <c r="R1230" s="199">
        <v>-50738.73</v>
      </c>
      <c r="S1230" s="199">
        <v>-71758.429999999993</v>
      </c>
      <c r="T1230" s="199">
        <v>-87010.94</v>
      </c>
      <c r="U1230" s="199">
        <v>-25806.240000000002</v>
      </c>
      <c r="V1230" s="199">
        <v>-29881.19</v>
      </c>
      <c r="W1230" s="199">
        <v>-38158.99</v>
      </c>
      <c r="X1230" s="199">
        <v>-15927.44</v>
      </c>
      <c r="Y1230" s="199">
        <v>-24549.83</v>
      </c>
      <c r="Z1230" s="199">
        <v>-36517.71</v>
      </c>
      <c r="AA1230" s="199">
        <v>-33010.639999999999</v>
      </c>
      <c r="AB1230" s="199">
        <v>-63058.720000000001</v>
      </c>
      <c r="AC1230" s="199">
        <f>IFERROR(VLOOKUP('SAP Data'!$C1230,'2021 Balance Sheet'!$B$7:$O$1335,'2021 Balance Sheet'!D$2, FALSE),0)</f>
        <v>-90146.12</v>
      </c>
      <c r="AD1230" s="199">
        <f>IFERROR(VLOOKUP('SAP Data'!$C1230,'2021 Balance Sheet'!$B$7:$O$1335,'2021 Balance Sheet'!E$2, FALSE),0)</f>
        <v>-50278.45</v>
      </c>
      <c r="AE1230" s="199">
        <f>IFERROR(VLOOKUP('SAP Data'!$C1230,'2021 Balance Sheet'!$B$7:$O$1335,'2021 Balance Sheet'!F$2, FALSE),0)</f>
        <v>-73198.59</v>
      </c>
      <c r="AF1230" s="199">
        <f>IFERROR(VLOOKUP('SAP Data'!$C1230,'2021 Balance Sheet'!$B$7:$O$1335,'2021 Balance Sheet'!G$2, FALSE),0)</f>
        <v>-89985.7</v>
      </c>
      <c r="AG1230" s="199">
        <f>IFERROR(VLOOKUP('SAP Data'!$C1230,'2021 Balance Sheet'!$B$7:$O$1335,'2021 Balance Sheet'!H$2, FALSE),0)</f>
        <v>-28310.28</v>
      </c>
      <c r="AH1230" s="199">
        <f>IFERROR(VLOOKUP('SAP Data'!$C1230,'2021 Balance Sheet'!$B$7:$O$1335,'2021 Balance Sheet'!I$2, FALSE),0)</f>
        <v>-37796.92</v>
      </c>
      <c r="AI1230" s="199">
        <f>IFERROR(VLOOKUP('SAP Data'!$C1230,'2021 Balance Sheet'!$B$7:$O$1335,'2021 Balance Sheet'!J$2, FALSE),0)</f>
        <v>-45721.9</v>
      </c>
      <c r="AJ1230" s="199">
        <f>IFERROR(VLOOKUP('SAP Data'!$C1230,'2021 Balance Sheet'!$B$7:$O$1335,'2021 Balance Sheet'!K$2, FALSE),0)</f>
        <v>-15863.48</v>
      </c>
      <c r="AK1230" s="199">
        <f>IFERROR(VLOOKUP('SAP Data'!$C1230,'2021 Balance Sheet'!$B$7:$O$1335,'2021 Balance Sheet'!L$2, FALSE),0)</f>
        <v>-25022.73</v>
      </c>
      <c r="AL1230" s="199">
        <f>IFERROR(VLOOKUP('SAP Data'!$C1230,'2021 Balance Sheet'!$B$7:$O$1335,'2021 Balance Sheet'!M$2, FALSE),0)</f>
        <v>-38903.870000000003</v>
      </c>
      <c r="AM1230" s="199">
        <f>IFERROR(VLOOKUP('SAP Data'!$C1230,'2021 Balance Sheet'!$B$7:$O$1335,'2021 Balance Sheet'!N$2, FALSE),0)</f>
        <v>-35987.85</v>
      </c>
      <c r="AN1230" s="199">
        <f>IFERROR(VLOOKUP('SAP Data'!$C1230,'2021 Balance Sheet'!$B$7:$O$1335,'2021 Balance Sheet'!O$2, FALSE),0)</f>
        <v>-68921.94</v>
      </c>
      <c r="AO1230" s="198">
        <f t="shared" si="41"/>
        <v>-63058.720000000001</v>
      </c>
    </row>
    <row r="1231" spans="1:41" ht="15.75" thickBot="1" x14ac:dyDescent="0.3">
      <c r="A1231" s="26" t="str">
        <f t="shared" si="40"/>
        <v>236136</v>
      </c>
      <c r="B1231" s="149" t="s">
        <v>2311</v>
      </c>
      <c r="C1231" s="153" t="s">
        <v>2312</v>
      </c>
      <c r="D1231" s="125" t="s">
        <v>4</v>
      </c>
      <c r="E1231" s="140">
        <v>-12205.18</v>
      </c>
      <c r="F1231" s="140">
        <v>-23992.91</v>
      </c>
      <c r="G1231" s="140">
        <v>-37172.9</v>
      </c>
      <c r="H1231" s="140">
        <v>-7989.62</v>
      </c>
      <c r="I1231" s="140">
        <v>-12871.69</v>
      </c>
      <c r="J1231" s="140">
        <v>-14352.92</v>
      </c>
      <c r="K1231" s="140">
        <v>-2935.7</v>
      </c>
      <c r="L1231" s="140">
        <v>-5808.18</v>
      </c>
      <c r="M1231" s="140">
        <v>-8638.44</v>
      </c>
      <c r="N1231" s="140">
        <v>-3330.46</v>
      </c>
      <c r="O1231" s="140">
        <v>-9672.7099999999991</v>
      </c>
      <c r="P1231" s="140">
        <v>-20535.07</v>
      </c>
      <c r="Q1231" s="199">
        <v>-13110.97</v>
      </c>
      <c r="R1231" s="199">
        <v>-24369.81</v>
      </c>
      <c r="S1231" s="199">
        <v>-33754.44</v>
      </c>
      <c r="T1231" s="199">
        <v>-7294.68</v>
      </c>
      <c r="U1231" s="199">
        <v>-11892.02</v>
      </c>
      <c r="V1231" s="199">
        <v>-13037.52</v>
      </c>
      <c r="W1231" s="199">
        <v>-2902.05</v>
      </c>
      <c r="X1231" s="199">
        <v>-5787.57</v>
      </c>
      <c r="Y1231" s="199">
        <v>-8420.3799999999992</v>
      </c>
      <c r="Z1231" s="199">
        <v>-3046.54</v>
      </c>
      <c r="AA1231" s="199">
        <v>-8404.3799999999992</v>
      </c>
      <c r="AB1231" s="199">
        <v>-18346.189999999999</v>
      </c>
      <c r="AC1231" s="199">
        <f>IFERROR(VLOOKUP('SAP Data'!$C1231,'2021 Balance Sheet'!$B$7:$O$1335,'2021 Balance Sheet'!D$2, FALSE),0)</f>
        <v>-13257.98</v>
      </c>
      <c r="AD1231" s="199">
        <f>IFERROR(VLOOKUP('SAP Data'!$C1231,'2021 Balance Sheet'!$B$7:$O$1335,'2021 Balance Sheet'!E$2, FALSE),0)</f>
        <v>-23207.59</v>
      </c>
      <c r="AE1231" s="199">
        <f>IFERROR(VLOOKUP('SAP Data'!$C1231,'2021 Balance Sheet'!$B$7:$O$1335,'2021 Balance Sheet'!F$2, FALSE),0)</f>
        <v>-33881.370000000003</v>
      </c>
      <c r="AF1231" s="199">
        <f>IFERROR(VLOOKUP('SAP Data'!$C1231,'2021 Balance Sheet'!$B$7:$O$1335,'2021 Balance Sheet'!G$2, FALSE),0)</f>
        <v>-8150.29</v>
      </c>
      <c r="AG1231" s="199">
        <f>IFERROR(VLOOKUP('SAP Data'!$C1231,'2021 Balance Sheet'!$B$7:$O$1335,'2021 Balance Sheet'!H$2, FALSE),0)</f>
        <v>-13250.75</v>
      </c>
      <c r="AH1231" s="199">
        <f>IFERROR(VLOOKUP('SAP Data'!$C1231,'2021 Balance Sheet'!$B$7:$O$1335,'2021 Balance Sheet'!I$2, FALSE),0)</f>
        <v>-16815.71</v>
      </c>
      <c r="AI1231" s="199">
        <f>IFERROR(VLOOKUP('SAP Data'!$C1231,'2021 Balance Sheet'!$B$7:$O$1335,'2021 Balance Sheet'!J$2, FALSE),0)</f>
        <v>-2921.21</v>
      </c>
      <c r="AJ1231" s="199">
        <f>IFERROR(VLOOKUP('SAP Data'!$C1231,'2021 Balance Sheet'!$B$7:$O$1335,'2021 Balance Sheet'!K$2, FALSE),0)</f>
        <v>-5836.2</v>
      </c>
      <c r="AK1231" s="199">
        <f>IFERROR(VLOOKUP('SAP Data'!$C1231,'2021 Balance Sheet'!$B$7:$O$1335,'2021 Balance Sheet'!L$2, FALSE),0)</f>
        <v>-8750.4</v>
      </c>
      <c r="AL1231" s="199">
        <f>IFERROR(VLOOKUP('SAP Data'!$C1231,'2021 Balance Sheet'!$B$7:$O$1335,'2021 Balance Sheet'!M$2, FALSE),0)</f>
        <v>-3328.29</v>
      </c>
      <c r="AM1231" s="199">
        <f>IFERROR(VLOOKUP('SAP Data'!$C1231,'2021 Balance Sheet'!$B$7:$O$1335,'2021 Balance Sheet'!N$2, FALSE),0)</f>
        <v>-9103.5</v>
      </c>
      <c r="AN1231" s="199">
        <f>IFERROR(VLOOKUP('SAP Data'!$C1231,'2021 Balance Sheet'!$B$7:$O$1335,'2021 Balance Sheet'!O$2, FALSE),0)</f>
        <v>-19515.439999999999</v>
      </c>
      <c r="AO1231" s="198">
        <f t="shared" si="41"/>
        <v>-18346.189999999999</v>
      </c>
    </row>
    <row r="1232" spans="1:41" ht="15.75" thickBot="1" x14ac:dyDescent="0.3">
      <c r="A1232" s="26" t="str">
        <f t="shared" si="40"/>
        <v>236137</v>
      </c>
      <c r="B1232" s="149" t="s">
        <v>2313</v>
      </c>
      <c r="C1232" s="153" t="s">
        <v>2314</v>
      </c>
      <c r="D1232" s="125" t="s">
        <v>4</v>
      </c>
      <c r="E1232" s="139">
        <v>-6048.34</v>
      </c>
      <c r="F1232" s="139">
        <v>-4547.88</v>
      </c>
      <c r="G1232" s="139">
        <v>-6997.55</v>
      </c>
      <c r="H1232" s="139">
        <v>-8630.31</v>
      </c>
      <c r="I1232" s="139">
        <v>-2782.83</v>
      </c>
      <c r="J1232" s="139">
        <v>-3178.99</v>
      </c>
      <c r="K1232" s="139">
        <v>-3819.5</v>
      </c>
      <c r="L1232" s="139">
        <v>-1185.52</v>
      </c>
      <c r="M1232" s="139">
        <v>-1763.85</v>
      </c>
      <c r="N1232" s="139">
        <v>-2778.19</v>
      </c>
      <c r="O1232" s="139">
        <v>-2533.4899999999998</v>
      </c>
      <c r="P1232" s="139">
        <v>-4651.51</v>
      </c>
      <c r="Q1232" s="199">
        <v>-7387.02</v>
      </c>
      <c r="R1232" s="199">
        <v>-5220.93</v>
      </c>
      <c r="S1232" s="199">
        <v>-7152.21</v>
      </c>
      <c r="T1232" s="199">
        <v>-8941.9500000000007</v>
      </c>
      <c r="U1232" s="199">
        <v>-2972.38</v>
      </c>
      <c r="V1232" s="199">
        <v>-3416.13</v>
      </c>
      <c r="W1232" s="199">
        <v>-4166.71</v>
      </c>
      <c r="X1232" s="199">
        <v>-1382.31</v>
      </c>
      <c r="Y1232" s="199">
        <v>-2119.83</v>
      </c>
      <c r="Z1232" s="199">
        <v>-2920.41</v>
      </c>
      <c r="AA1232" s="199">
        <v>-2258.7199999999998</v>
      </c>
      <c r="AB1232" s="199">
        <v>-4814.24</v>
      </c>
      <c r="AC1232" s="199">
        <f>IFERROR(VLOOKUP('SAP Data'!$C1232,'2021 Balance Sheet'!$B$7:$O$1335,'2021 Balance Sheet'!D$2, FALSE),0)</f>
        <v>-7751.79</v>
      </c>
      <c r="AD1232" s="199">
        <f>IFERROR(VLOOKUP('SAP Data'!$C1232,'2021 Balance Sheet'!$B$7:$O$1335,'2021 Balance Sheet'!E$2, FALSE),0)</f>
        <v>-5163.37</v>
      </c>
      <c r="AE1232" s="199">
        <f>IFERROR(VLOOKUP('SAP Data'!$C1232,'2021 Balance Sheet'!$B$7:$O$1335,'2021 Balance Sheet'!F$2, FALSE),0)</f>
        <v>-7648.4</v>
      </c>
      <c r="AF1232" s="199">
        <f>IFERROR(VLOOKUP('SAP Data'!$C1232,'2021 Balance Sheet'!$B$7:$O$1335,'2021 Balance Sheet'!G$2, FALSE),0)</f>
        <v>-9608.2900000000009</v>
      </c>
      <c r="AG1232" s="199">
        <f>IFERROR(VLOOKUP('SAP Data'!$C1232,'2021 Balance Sheet'!$B$7:$O$1335,'2021 Balance Sheet'!H$2, FALSE),0)</f>
        <v>-3311.36</v>
      </c>
      <c r="AH1232" s="199">
        <f>IFERROR(VLOOKUP('SAP Data'!$C1232,'2021 Balance Sheet'!$B$7:$O$1335,'2021 Balance Sheet'!I$2, FALSE),0)</f>
        <v>-4193.26</v>
      </c>
      <c r="AI1232" s="199">
        <f>IFERROR(VLOOKUP('SAP Data'!$C1232,'2021 Balance Sheet'!$B$7:$O$1335,'2021 Balance Sheet'!J$2, FALSE),0)</f>
        <v>-4904.3500000000004</v>
      </c>
      <c r="AJ1232" s="199">
        <f>IFERROR(VLOOKUP('SAP Data'!$C1232,'2021 Balance Sheet'!$B$7:$O$1335,'2021 Balance Sheet'!K$2, FALSE),0)</f>
        <v>-1299.42</v>
      </c>
      <c r="AK1232" s="199">
        <f>IFERROR(VLOOKUP('SAP Data'!$C1232,'2021 Balance Sheet'!$B$7:$O$1335,'2021 Balance Sheet'!L$2, FALSE),0)</f>
        <v>-1993.26</v>
      </c>
      <c r="AL1232" s="199">
        <f>IFERROR(VLOOKUP('SAP Data'!$C1232,'2021 Balance Sheet'!$B$7:$O$1335,'2021 Balance Sheet'!M$2, FALSE),0)</f>
        <v>-2856.86</v>
      </c>
      <c r="AM1232" s="199">
        <f>IFERROR(VLOOKUP('SAP Data'!$C1232,'2021 Balance Sheet'!$B$7:$O$1335,'2021 Balance Sheet'!N$2, FALSE),0)</f>
        <v>-2366.42</v>
      </c>
      <c r="AN1232" s="199">
        <f>IFERROR(VLOOKUP('SAP Data'!$C1232,'2021 Balance Sheet'!$B$7:$O$1335,'2021 Balance Sheet'!O$2, FALSE),0)</f>
        <v>-5278.1</v>
      </c>
      <c r="AO1232" s="198">
        <f t="shared" si="41"/>
        <v>-4814.24</v>
      </c>
    </row>
    <row r="1233" spans="1:41" ht="15.75" thickBot="1" x14ac:dyDescent="0.3">
      <c r="A1233" s="26" t="str">
        <f t="shared" si="40"/>
        <v>236138</v>
      </c>
      <c r="B1233" s="149" t="s">
        <v>2315</v>
      </c>
      <c r="C1233" s="153" t="s">
        <v>2316</v>
      </c>
      <c r="D1233" s="125" t="s">
        <v>4</v>
      </c>
      <c r="E1233" s="140">
        <v>-21811.08</v>
      </c>
      <c r="F1233" s="140">
        <v>-5975.08</v>
      </c>
      <c r="G1233" s="140">
        <v>-8769.5</v>
      </c>
      <c r="H1233" s="140">
        <v>-10521.57</v>
      </c>
      <c r="I1233" s="140">
        <v>-11722.73</v>
      </c>
      <c r="J1233" s="140">
        <v>-12024.13</v>
      </c>
      <c r="K1233" s="140">
        <v>-12935.27</v>
      </c>
      <c r="L1233" s="140">
        <v>-13769.97</v>
      </c>
      <c r="M1233" s="140">
        <v>-14703.48</v>
      </c>
      <c r="N1233" s="140">
        <v>-16256.95</v>
      </c>
      <c r="O1233" s="140">
        <v>-18498.689999999999</v>
      </c>
      <c r="P1233" s="140">
        <v>-21671.46</v>
      </c>
      <c r="Q1233" s="199">
        <v>-24467.71</v>
      </c>
      <c r="R1233" s="199">
        <v>-5667.11</v>
      </c>
      <c r="S1233" s="199">
        <v>-8068.07</v>
      </c>
      <c r="T1233" s="199">
        <v>-9840.6200000000008</v>
      </c>
      <c r="U1233" s="199">
        <v>-10932.29</v>
      </c>
      <c r="V1233" s="199">
        <v>-11220.32</v>
      </c>
      <c r="W1233" s="199">
        <v>-12127.89</v>
      </c>
      <c r="X1233" s="199">
        <v>-12940.64</v>
      </c>
      <c r="Y1233" s="199">
        <v>-13798.48</v>
      </c>
      <c r="Z1233" s="199">
        <v>-14879.44</v>
      </c>
      <c r="AA1233" s="199">
        <v>-17163.939999999999</v>
      </c>
      <c r="AB1233" s="199">
        <v>-20307.099999999999</v>
      </c>
      <c r="AC1233" s="199">
        <f>IFERROR(VLOOKUP('SAP Data'!$C1233,'2021 Balance Sheet'!$B$7:$O$1335,'2021 Balance Sheet'!D$2, FALSE),0)</f>
        <v>-23593.9</v>
      </c>
      <c r="AD1233" s="199">
        <f>IFERROR(VLOOKUP('SAP Data'!$C1233,'2021 Balance Sheet'!$B$7:$O$1335,'2021 Balance Sheet'!E$2, FALSE),0)</f>
        <v>-5780.43</v>
      </c>
      <c r="AE1233" s="199">
        <f>IFERROR(VLOOKUP('SAP Data'!$C1233,'2021 Balance Sheet'!$B$7:$O$1335,'2021 Balance Sheet'!F$2, FALSE),0)</f>
        <v>-8244.0300000000007</v>
      </c>
      <c r="AF1233" s="199">
        <f>IFERROR(VLOOKUP('SAP Data'!$C1233,'2021 Balance Sheet'!$B$7:$O$1335,'2021 Balance Sheet'!G$2, FALSE),0)</f>
        <v>-10148.52</v>
      </c>
      <c r="AG1233" s="199">
        <f>IFERROR(VLOOKUP('SAP Data'!$C1233,'2021 Balance Sheet'!$B$7:$O$1335,'2021 Balance Sheet'!H$2, FALSE),0)</f>
        <v>-11521.76</v>
      </c>
      <c r="AH1233" s="199">
        <f>IFERROR(VLOOKUP('SAP Data'!$C1233,'2021 Balance Sheet'!$B$7:$O$1335,'2021 Balance Sheet'!I$2, FALSE),0)</f>
        <v>-12559.42</v>
      </c>
      <c r="AI1233" s="199">
        <f>IFERROR(VLOOKUP('SAP Data'!$C1233,'2021 Balance Sheet'!$B$7:$O$1335,'2021 Balance Sheet'!J$2, FALSE),0)</f>
        <v>-13403.98</v>
      </c>
      <c r="AJ1233" s="199">
        <f>IFERROR(VLOOKUP('SAP Data'!$C1233,'2021 Balance Sheet'!$B$7:$O$1335,'2021 Balance Sheet'!K$2, FALSE),0)</f>
        <v>-14242.4</v>
      </c>
      <c r="AK1233" s="199">
        <f>IFERROR(VLOOKUP('SAP Data'!$C1233,'2021 Balance Sheet'!$B$7:$O$1335,'2021 Balance Sheet'!L$2, FALSE),0)</f>
        <v>-15112.78</v>
      </c>
      <c r="AL1233" s="199">
        <f>IFERROR(VLOOKUP('SAP Data'!$C1233,'2021 Balance Sheet'!$B$7:$O$1335,'2021 Balance Sheet'!M$2, FALSE),0)</f>
        <v>-16527.36</v>
      </c>
      <c r="AM1233" s="199">
        <f>IFERROR(VLOOKUP('SAP Data'!$C1233,'2021 Balance Sheet'!$B$7:$O$1335,'2021 Balance Sheet'!N$2, FALSE),0)</f>
        <v>-18632.95</v>
      </c>
      <c r="AN1233" s="199">
        <f>IFERROR(VLOOKUP('SAP Data'!$C1233,'2021 Balance Sheet'!$B$7:$O$1335,'2021 Balance Sheet'!O$2, FALSE),0)</f>
        <v>-22046.18</v>
      </c>
      <c r="AO1233" s="198">
        <f t="shared" si="41"/>
        <v>-20307.099999999999</v>
      </c>
    </row>
    <row r="1234" spans="1:41" ht="15.75" thickBot="1" x14ac:dyDescent="0.3">
      <c r="A1234" s="26" t="str">
        <f t="shared" si="40"/>
        <v>236139</v>
      </c>
      <c r="B1234" s="149" t="s">
        <v>2317</v>
      </c>
      <c r="C1234" s="153" t="s">
        <v>2318</v>
      </c>
      <c r="D1234" s="125" t="s">
        <v>4</v>
      </c>
      <c r="E1234" s="139">
        <v>-11365.42</v>
      </c>
      <c r="F1234" s="139">
        <v>-21931.119999999999</v>
      </c>
      <c r="G1234" s="139">
        <v>-32534.91</v>
      </c>
      <c r="H1234" s="139">
        <v>-7687.94</v>
      </c>
      <c r="I1234" s="139">
        <v>-13281.43</v>
      </c>
      <c r="J1234" s="139">
        <v>-15213.69</v>
      </c>
      <c r="K1234" s="139">
        <v>-3351.77</v>
      </c>
      <c r="L1234" s="139">
        <v>-6422.94</v>
      </c>
      <c r="M1234" s="139">
        <v>-9584.1299999999992</v>
      </c>
      <c r="N1234" s="139">
        <v>-4919.99</v>
      </c>
      <c r="O1234" s="139">
        <v>-12422.92</v>
      </c>
      <c r="P1234" s="139">
        <v>-23049.53</v>
      </c>
      <c r="Q1234" s="199">
        <v>-12847.37</v>
      </c>
      <c r="R1234" s="199">
        <v>-23376.49</v>
      </c>
      <c r="S1234" s="199">
        <v>-33098.54</v>
      </c>
      <c r="T1234" s="199">
        <v>-7691.31</v>
      </c>
      <c r="U1234" s="199">
        <v>-13062.86</v>
      </c>
      <c r="V1234" s="199">
        <v>-15243.3</v>
      </c>
      <c r="W1234" s="199">
        <v>-3519.6</v>
      </c>
      <c r="X1234" s="199">
        <v>-6398.22</v>
      </c>
      <c r="Y1234" s="199">
        <v>-9483.39</v>
      </c>
      <c r="Z1234" s="199">
        <v>-3566.25</v>
      </c>
      <c r="AA1234" s="199">
        <v>-11184.7</v>
      </c>
      <c r="AB1234" s="199">
        <v>-22307.21</v>
      </c>
      <c r="AC1234" s="199">
        <f>IFERROR(VLOOKUP('SAP Data'!$C1234,'2021 Balance Sheet'!$B$7:$O$1335,'2021 Balance Sheet'!D$2, FALSE),0)</f>
        <v>-12489.66</v>
      </c>
      <c r="AD1234" s="199">
        <f>IFERROR(VLOOKUP('SAP Data'!$C1234,'2021 Balance Sheet'!$B$7:$O$1335,'2021 Balance Sheet'!E$2, FALSE),0)</f>
        <v>-23726.18</v>
      </c>
      <c r="AE1234" s="199">
        <f>IFERROR(VLOOKUP('SAP Data'!$C1234,'2021 Balance Sheet'!$B$7:$O$1335,'2021 Balance Sheet'!F$2, FALSE),0)</f>
        <v>-34000.65</v>
      </c>
      <c r="AF1234" s="199">
        <f>IFERROR(VLOOKUP('SAP Data'!$C1234,'2021 Balance Sheet'!$B$7:$O$1335,'2021 Balance Sheet'!G$2, FALSE),0)</f>
        <v>-8171.66</v>
      </c>
      <c r="AG1234" s="199">
        <f>IFERROR(VLOOKUP('SAP Data'!$C1234,'2021 Balance Sheet'!$B$7:$O$1335,'2021 Balance Sheet'!H$2, FALSE),0)</f>
        <v>-13591.25</v>
      </c>
      <c r="AH1234" s="199">
        <f>IFERROR(VLOOKUP('SAP Data'!$C1234,'2021 Balance Sheet'!$B$7:$O$1335,'2021 Balance Sheet'!I$2, FALSE),0)</f>
        <v>-18128.150000000001</v>
      </c>
      <c r="AI1234" s="199">
        <f>IFERROR(VLOOKUP('SAP Data'!$C1234,'2021 Balance Sheet'!$B$7:$O$1335,'2021 Balance Sheet'!J$2, FALSE),0)</f>
        <v>-3391.32</v>
      </c>
      <c r="AJ1234" s="199">
        <f>IFERROR(VLOOKUP('SAP Data'!$C1234,'2021 Balance Sheet'!$B$7:$O$1335,'2021 Balance Sheet'!K$2, FALSE),0)</f>
        <v>-6665.59</v>
      </c>
      <c r="AK1234" s="199">
        <f>IFERROR(VLOOKUP('SAP Data'!$C1234,'2021 Balance Sheet'!$B$7:$O$1335,'2021 Balance Sheet'!L$2, FALSE),0)</f>
        <v>-10089.23</v>
      </c>
      <c r="AL1234" s="199">
        <f>IFERROR(VLOOKUP('SAP Data'!$C1234,'2021 Balance Sheet'!$B$7:$O$1335,'2021 Balance Sheet'!M$2, FALSE),0)</f>
        <v>-4805.45</v>
      </c>
      <c r="AM1234" s="199">
        <f>IFERROR(VLOOKUP('SAP Data'!$C1234,'2021 Balance Sheet'!$B$7:$O$1335,'2021 Balance Sheet'!N$2, FALSE),0)</f>
        <v>-12649.02</v>
      </c>
      <c r="AN1234" s="199">
        <f>IFERROR(VLOOKUP('SAP Data'!$C1234,'2021 Balance Sheet'!$B$7:$O$1335,'2021 Balance Sheet'!O$2, FALSE),0)</f>
        <v>-26165.25</v>
      </c>
      <c r="AO1234" s="198">
        <f t="shared" si="41"/>
        <v>-22307.21</v>
      </c>
    </row>
    <row r="1235" spans="1:41" ht="15.75" thickBot="1" x14ac:dyDescent="0.3">
      <c r="A1235" s="26" t="str">
        <f t="shared" si="40"/>
        <v>236140</v>
      </c>
      <c r="B1235" s="149" t="s">
        <v>2319</v>
      </c>
      <c r="C1235" s="153" t="s">
        <v>2320</v>
      </c>
      <c r="D1235" s="125" t="s">
        <v>4</v>
      </c>
      <c r="E1235" s="140">
        <v>-50713.4</v>
      </c>
      <c r="F1235" s="140">
        <v>-14005.12</v>
      </c>
      <c r="G1235" s="140">
        <v>-20746.52</v>
      </c>
      <c r="H1235" s="140">
        <v>-25390.07</v>
      </c>
      <c r="I1235" s="140">
        <v>-28557.07</v>
      </c>
      <c r="J1235" s="140">
        <v>-29234.61</v>
      </c>
      <c r="K1235" s="140">
        <v>-30941.32</v>
      </c>
      <c r="L1235" s="140">
        <v>-32349.8</v>
      </c>
      <c r="M1235" s="140">
        <v>-33870.410000000003</v>
      </c>
      <c r="N1235" s="140">
        <v>-35977.01</v>
      </c>
      <c r="O1235" s="140">
        <v>-40170.559999999998</v>
      </c>
      <c r="P1235" s="140">
        <v>-46297.1</v>
      </c>
      <c r="Q1235" s="199">
        <v>-53787.55</v>
      </c>
      <c r="R1235" s="199">
        <v>-13954.06</v>
      </c>
      <c r="S1235" s="199">
        <v>-19733.23</v>
      </c>
      <c r="T1235" s="199">
        <v>-24779.53</v>
      </c>
      <c r="U1235" s="199">
        <v>-27758.73</v>
      </c>
      <c r="V1235" s="199">
        <v>-28602.959999999999</v>
      </c>
      <c r="W1235" s="199">
        <v>-30501.13</v>
      </c>
      <c r="X1235" s="199">
        <v>-31941</v>
      </c>
      <c r="Y1235" s="199">
        <v>-33430.53</v>
      </c>
      <c r="Z1235" s="199">
        <v>-35154.839999999997</v>
      </c>
      <c r="AA1235" s="199">
        <v>-38593</v>
      </c>
      <c r="AB1235" s="199">
        <v>-45050.55</v>
      </c>
      <c r="AC1235" s="199">
        <f>IFERROR(VLOOKUP('SAP Data'!$C1235,'2021 Balance Sheet'!$B$7:$O$1335,'2021 Balance Sheet'!D$2, FALSE),0)</f>
        <v>-52353.73</v>
      </c>
      <c r="AD1235" s="199">
        <f>IFERROR(VLOOKUP('SAP Data'!$C1235,'2021 Balance Sheet'!$B$7:$O$1335,'2021 Balance Sheet'!E$2, FALSE),0)</f>
        <v>-13668.42</v>
      </c>
      <c r="AE1235" s="199">
        <f>IFERROR(VLOOKUP('SAP Data'!$C1235,'2021 Balance Sheet'!$B$7:$O$1335,'2021 Balance Sheet'!F$2, FALSE),0)</f>
        <v>-20274.04</v>
      </c>
      <c r="AF1235" s="199">
        <f>IFERROR(VLOOKUP('SAP Data'!$C1235,'2021 Balance Sheet'!$B$7:$O$1335,'2021 Balance Sheet'!G$2, FALSE),0)</f>
        <v>-25323.33</v>
      </c>
      <c r="AG1235" s="199">
        <f>IFERROR(VLOOKUP('SAP Data'!$C1235,'2021 Balance Sheet'!$B$7:$O$1335,'2021 Balance Sheet'!H$2, FALSE),0)</f>
        <v>-28689.87</v>
      </c>
      <c r="AH1235" s="199">
        <f>IFERROR(VLOOKUP('SAP Data'!$C1235,'2021 Balance Sheet'!$B$7:$O$1335,'2021 Balance Sheet'!I$2, FALSE),0)</f>
        <v>-31036.36</v>
      </c>
      <c r="AI1235" s="199">
        <f>IFERROR(VLOOKUP('SAP Data'!$C1235,'2021 Balance Sheet'!$B$7:$O$1335,'2021 Balance Sheet'!J$2, FALSE),0)</f>
        <v>-32671.5</v>
      </c>
      <c r="AJ1235" s="199">
        <f>IFERROR(VLOOKUP('SAP Data'!$C1235,'2021 Balance Sheet'!$B$7:$O$1335,'2021 Balance Sheet'!K$2, FALSE),0)</f>
        <v>-34125.32</v>
      </c>
      <c r="AK1235" s="199">
        <f>IFERROR(VLOOKUP('SAP Data'!$C1235,'2021 Balance Sheet'!$B$7:$O$1335,'2021 Balance Sheet'!L$2, FALSE),0)</f>
        <v>-35625.49</v>
      </c>
      <c r="AL1235" s="199">
        <f>IFERROR(VLOOKUP('SAP Data'!$C1235,'2021 Balance Sheet'!$B$7:$O$1335,'2021 Balance Sheet'!M$2, FALSE),0)</f>
        <v>-37597.35</v>
      </c>
      <c r="AM1235" s="199">
        <f>IFERROR(VLOOKUP('SAP Data'!$C1235,'2021 Balance Sheet'!$B$7:$O$1335,'2021 Balance Sheet'!N$2, FALSE),0)</f>
        <v>-41259.370000000003</v>
      </c>
      <c r="AN1235" s="199">
        <f>IFERROR(VLOOKUP('SAP Data'!$C1235,'2021 Balance Sheet'!$B$7:$O$1335,'2021 Balance Sheet'!O$2, FALSE),0)</f>
        <v>-48200.74</v>
      </c>
      <c r="AO1235" s="198">
        <f t="shared" si="41"/>
        <v>-45050.55</v>
      </c>
    </row>
    <row r="1236" spans="1:41" ht="15.75" thickBot="1" x14ac:dyDescent="0.3">
      <c r="A1236" s="26" t="str">
        <f t="shared" si="40"/>
        <v>236141</v>
      </c>
      <c r="B1236" s="149" t="s">
        <v>2321</v>
      </c>
      <c r="C1236" s="153" t="s">
        <v>2322</v>
      </c>
      <c r="D1236" s="125" t="s">
        <v>4</v>
      </c>
      <c r="E1236" s="139">
        <v>-210071.59</v>
      </c>
      <c r="F1236" s="139">
        <v>-127668.07</v>
      </c>
      <c r="G1236" s="139">
        <v>-190265.07</v>
      </c>
      <c r="H1236" s="139">
        <v>-226138.31</v>
      </c>
      <c r="I1236" s="139">
        <v>-251270.6</v>
      </c>
      <c r="J1236" s="139">
        <v>-257734.57</v>
      </c>
      <c r="K1236" s="139">
        <v>-271928.19</v>
      </c>
      <c r="L1236" s="139">
        <v>-26449.11</v>
      </c>
      <c r="M1236" s="139">
        <v>-39311.68</v>
      </c>
      <c r="N1236" s="139">
        <v>-62299.67</v>
      </c>
      <c r="O1236" s="139">
        <v>-101850.98</v>
      </c>
      <c r="P1236" s="139">
        <v>-162167.87</v>
      </c>
      <c r="Q1236" s="199">
        <v>-234210.88</v>
      </c>
      <c r="R1236" s="199">
        <v>-129244.81</v>
      </c>
      <c r="S1236" s="199">
        <v>-181001.2</v>
      </c>
      <c r="T1236" s="199">
        <v>-222402.95</v>
      </c>
      <c r="U1236" s="199">
        <v>-247151.68</v>
      </c>
      <c r="V1236" s="199">
        <v>-254357.06</v>
      </c>
      <c r="W1236" s="199">
        <v>-269490.45</v>
      </c>
      <c r="X1236" s="199">
        <v>-27542.9</v>
      </c>
      <c r="Y1236" s="199">
        <v>-39906.9</v>
      </c>
      <c r="Z1236" s="199">
        <v>-55054.38</v>
      </c>
      <c r="AA1236" s="199">
        <v>-93337.02</v>
      </c>
      <c r="AB1236" s="199">
        <v>-156027.6</v>
      </c>
      <c r="AC1236" s="199">
        <f>IFERROR(VLOOKUP('SAP Data'!$C1236,'2021 Balance Sheet'!$B$7:$O$1335,'2021 Balance Sheet'!D$2, FALSE),0)</f>
        <v>-226927.9</v>
      </c>
      <c r="AD1236" s="199">
        <f>IFERROR(VLOOKUP('SAP Data'!$C1236,'2021 Balance Sheet'!$B$7:$O$1335,'2021 Balance Sheet'!E$2, FALSE),0)</f>
        <v>-133862.75</v>
      </c>
      <c r="AE1236" s="199">
        <f>IFERROR(VLOOKUP('SAP Data'!$C1236,'2021 Balance Sheet'!$B$7:$O$1335,'2021 Balance Sheet'!F$2, FALSE),0)</f>
        <v>-190798.09</v>
      </c>
      <c r="AF1236" s="199">
        <f>IFERROR(VLOOKUP('SAP Data'!$C1236,'2021 Balance Sheet'!$B$7:$O$1335,'2021 Balance Sheet'!G$2, FALSE),0)</f>
        <v>-235064.78</v>
      </c>
      <c r="AG1236" s="199">
        <f>IFERROR(VLOOKUP('SAP Data'!$C1236,'2021 Balance Sheet'!$B$7:$O$1335,'2021 Balance Sheet'!H$2, FALSE),0)</f>
        <v>-260480.88</v>
      </c>
      <c r="AH1236" s="199">
        <f>IFERROR(VLOOKUP('SAP Data'!$C1236,'2021 Balance Sheet'!$B$7:$O$1335,'2021 Balance Sheet'!I$2, FALSE),0)</f>
        <v>-279586.73</v>
      </c>
      <c r="AI1236" s="199">
        <f>IFERROR(VLOOKUP('SAP Data'!$C1236,'2021 Balance Sheet'!$B$7:$O$1335,'2021 Balance Sheet'!J$2, FALSE),0)</f>
        <v>-13462.87</v>
      </c>
      <c r="AJ1236" s="199">
        <f>IFERROR(VLOOKUP('SAP Data'!$C1236,'2021 Balance Sheet'!$B$7:$O$1335,'2021 Balance Sheet'!K$2, FALSE),0)</f>
        <v>-25451.88</v>
      </c>
      <c r="AK1236" s="199">
        <f>IFERROR(VLOOKUP('SAP Data'!$C1236,'2021 Balance Sheet'!$B$7:$O$1335,'2021 Balance Sheet'!L$2, FALSE),0)</f>
        <v>-38894.36</v>
      </c>
      <c r="AL1236" s="199">
        <f>IFERROR(VLOOKUP('SAP Data'!$C1236,'2021 Balance Sheet'!$B$7:$O$1335,'2021 Balance Sheet'!M$2, FALSE),0)</f>
        <v>-61212.74</v>
      </c>
      <c r="AM1236" s="199">
        <f>IFERROR(VLOOKUP('SAP Data'!$C1236,'2021 Balance Sheet'!$B$7:$O$1335,'2021 Balance Sheet'!N$2, FALSE),0)</f>
        <v>-98451.11</v>
      </c>
      <c r="AN1236" s="199">
        <f>IFERROR(VLOOKUP('SAP Data'!$C1236,'2021 Balance Sheet'!$B$7:$O$1335,'2021 Balance Sheet'!O$2, FALSE),0)</f>
        <v>-166533.13</v>
      </c>
      <c r="AO1236" s="198">
        <f t="shared" si="41"/>
        <v>-156027.6</v>
      </c>
    </row>
    <row r="1237" spans="1:41" ht="15.75" thickBot="1" x14ac:dyDescent="0.3">
      <c r="A1237" s="26" t="str">
        <f t="shared" si="40"/>
        <v>236142</v>
      </c>
      <c r="B1237" s="149" t="s">
        <v>2323</v>
      </c>
      <c r="C1237" s="153" t="s">
        <v>2324</v>
      </c>
      <c r="D1237" s="125" t="s">
        <v>4</v>
      </c>
      <c r="E1237" s="140">
        <v>-6847.64</v>
      </c>
      <c r="F1237" s="140">
        <v>-12591.13</v>
      </c>
      <c r="G1237" s="140">
        <v>-18213.939999999999</v>
      </c>
      <c r="H1237" s="140">
        <v>-4230.79</v>
      </c>
      <c r="I1237" s="140">
        <v>-6564.86</v>
      </c>
      <c r="J1237" s="140">
        <v>-7215.97</v>
      </c>
      <c r="K1237" s="140">
        <v>-1519.96</v>
      </c>
      <c r="L1237" s="140">
        <v>-2832.32</v>
      </c>
      <c r="M1237" s="140">
        <v>-4286.74</v>
      </c>
      <c r="N1237" s="140">
        <v>-3073.24</v>
      </c>
      <c r="O1237" s="140">
        <v>-7479.77</v>
      </c>
      <c r="P1237" s="140">
        <v>-13447.45</v>
      </c>
      <c r="Q1237" s="199">
        <v>-7247.99</v>
      </c>
      <c r="R1237" s="199">
        <v>-12809.42</v>
      </c>
      <c r="S1237" s="199">
        <v>-17857.5</v>
      </c>
      <c r="T1237" s="199">
        <v>-4201.6099999999997</v>
      </c>
      <c r="U1237" s="199">
        <v>-6596.38</v>
      </c>
      <c r="V1237" s="199">
        <v>-7597.7</v>
      </c>
      <c r="W1237" s="199">
        <v>-1575.17</v>
      </c>
      <c r="X1237" s="199">
        <v>-2919.03</v>
      </c>
      <c r="Y1237" s="199">
        <v>-4441.84</v>
      </c>
      <c r="Z1237" s="199">
        <v>-2099.5700000000002</v>
      </c>
      <c r="AA1237" s="199">
        <v>-6770.77</v>
      </c>
      <c r="AB1237" s="199">
        <v>-13679.65</v>
      </c>
      <c r="AC1237" s="199">
        <f>IFERROR(VLOOKUP('SAP Data'!$C1237,'2021 Balance Sheet'!$B$7:$O$1335,'2021 Balance Sheet'!D$2, FALSE),0)</f>
        <v>-6950.99</v>
      </c>
      <c r="AD1237" s="199">
        <f>IFERROR(VLOOKUP('SAP Data'!$C1237,'2021 Balance Sheet'!$B$7:$O$1335,'2021 Balance Sheet'!E$2, FALSE),0)</f>
        <v>-12752.77</v>
      </c>
      <c r="AE1237" s="199">
        <f>IFERROR(VLOOKUP('SAP Data'!$C1237,'2021 Balance Sheet'!$B$7:$O$1335,'2021 Balance Sheet'!F$2, FALSE),0)</f>
        <v>-17881.64</v>
      </c>
      <c r="AF1237" s="199">
        <f>IFERROR(VLOOKUP('SAP Data'!$C1237,'2021 Balance Sheet'!$B$7:$O$1335,'2021 Balance Sheet'!G$2, FALSE),0)</f>
        <v>-4298.7</v>
      </c>
      <c r="AG1237" s="199">
        <f>IFERROR(VLOOKUP('SAP Data'!$C1237,'2021 Balance Sheet'!$B$7:$O$1335,'2021 Balance Sheet'!H$2, FALSE),0)</f>
        <v>-6768.65</v>
      </c>
      <c r="AH1237" s="199">
        <f>IFERROR(VLOOKUP('SAP Data'!$C1237,'2021 Balance Sheet'!$B$7:$O$1335,'2021 Balance Sheet'!I$2, FALSE),0)</f>
        <v>-8761.4500000000007</v>
      </c>
      <c r="AI1237" s="199">
        <f>IFERROR(VLOOKUP('SAP Data'!$C1237,'2021 Balance Sheet'!$B$7:$O$1335,'2021 Balance Sheet'!J$2, FALSE),0)</f>
        <v>-1412.09</v>
      </c>
      <c r="AJ1237" s="199">
        <f>IFERROR(VLOOKUP('SAP Data'!$C1237,'2021 Balance Sheet'!$B$7:$O$1335,'2021 Balance Sheet'!K$2, FALSE),0)</f>
        <v>-2812.88</v>
      </c>
      <c r="AK1237" s="199">
        <f>IFERROR(VLOOKUP('SAP Data'!$C1237,'2021 Balance Sheet'!$B$7:$O$1335,'2021 Balance Sheet'!L$2, FALSE),0)</f>
        <v>-4453.51</v>
      </c>
      <c r="AL1237" s="199">
        <f>IFERROR(VLOOKUP('SAP Data'!$C1237,'2021 Balance Sheet'!$B$7:$O$1335,'2021 Balance Sheet'!M$2, FALSE),0)</f>
        <v>-2920.71</v>
      </c>
      <c r="AM1237" s="199">
        <f>IFERROR(VLOOKUP('SAP Data'!$C1237,'2021 Balance Sheet'!$B$7:$O$1335,'2021 Balance Sheet'!N$2, FALSE),0)</f>
        <v>-7024.96</v>
      </c>
      <c r="AN1237" s="199">
        <f>IFERROR(VLOOKUP('SAP Data'!$C1237,'2021 Balance Sheet'!$B$7:$O$1335,'2021 Balance Sheet'!O$2, FALSE),0)</f>
        <v>-13890.48</v>
      </c>
      <c r="AO1237" s="198">
        <f t="shared" si="41"/>
        <v>-13679.65</v>
      </c>
    </row>
    <row r="1238" spans="1:41" ht="15.75" thickBot="1" x14ac:dyDescent="0.3">
      <c r="A1238" s="26" t="str">
        <f t="shared" si="40"/>
        <v>236145</v>
      </c>
      <c r="B1238" s="149" t="s">
        <v>2325</v>
      </c>
      <c r="C1238" s="153" t="s">
        <v>2326</v>
      </c>
      <c r="D1238" s="125" t="s">
        <v>4</v>
      </c>
      <c r="E1238" s="139">
        <v>-11694.97</v>
      </c>
      <c r="F1238" s="139">
        <v>-22587.58</v>
      </c>
      <c r="G1238" s="139">
        <v>-34198.769999999997</v>
      </c>
      <c r="H1238" s="139">
        <v>-7032.47</v>
      </c>
      <c r="I1238" s="139">
        <v>-11644.17</v>
      </c>
      <c r="J1238" s="139">
        <v>-13072.77</v>
      </c>
      <c r="K1238" s="139">
        <v>-3550.95</v>
      </c>
      <c r="L1238" s="139">
        <v>-6711.11</v>
      </c>
      <c r="M1238" s="139">
        <v>-10225.6</v>
      </c>
      <c r="N1238" s="139">
        <v>-5266.99</v>
      </c>
      <c r="O1238" s="139">
        <v>-13013.95</v>
      </c>
      <c r="P1238" s="139">
        <v>-23757.11</v>
      </c>
      <c r="Q1238" s="199">
        <v>-13107.02</v>
      </c>
      <c r="R1238" s="199">
        <v>-22548.46</v>
      </c>
      <c r="S1238" s="199">
        <v>-31409.53</v>
      </c>
      <c r="T1238" s="199">
        <v>-6243.47</v>
      </c>
      <c r="U1238" s="199">
        <v>-10626.51</v>
      </c>
      <c r="V1238" s="199">
        <v>-12290.03</v>
      </c>
      <c r="W1238" s="199">
        <v>-3502.08</v>
      </c>
      <c r="X1238" s="199">
        <v>-6761.43</v>
      </c>
      <c r="Y1238" s="199">
        <v>-10250.75</v>
      </c>
      <c r="Z1238" s="199">
        <v>-3685.48</v>
      </c>
      <c r="AA1238" s="199">
        <v>-11361.51</v>
      </c>
      <c r="AB1238" s="199">
        <v>-22272.6</v>
      </c>
      <c r="AC1238" s="199">
        <f>IFERROR(VLOOKUP('SAP Data'!$C1238,'2021 Balance Sheet'!$B$7:$O$1335,'2021 Balance Sheet'!D$2, FALSE),0)</f>
        <v>-10470.27</v>
      </c>
      <c r="AD1238" s="199">
        <f>IFERROR(VLOOKUP('SAP Data'!$C1238,'2021 Balance Sheet'!$B$7:$O$1335,'2021 Balance Sheet'!E$2, FALSE),0)</f>
        <v>-20123.28</v>
      </c>
      <c r="AE1238" s="199">
        <f>IFERROR(VLOOKUP('SAP Data'!$C1238,'2021 Balance Sheet'!$B$7:$O$1335,'2021 Balance Sheet'!F$2, FALSE),0)</f>
        <v>-29447.64</v>
      </c>
      <c r="AF1238" s="199">
        <f>IFERROR(VLOOKUP('SAP Data'!$C1238,'2021 Balance Sheet'!$B$7:$O$1335,'2021 Balance Sheet'!G$2, FALSE),0)</f>
        <v>-6984.41</v>
      </c>
      <c r="AG1238" s="199">
        <f>IFERROR(VLOOKUP('SAP Data'!$C1238,'2021 Balance Sheet'!$B$7:$O$1335,'2021 Balance Sheet'!H$2, FALSE),0)</f>
        <v>-11404.24</v>
      </c>
      <c r="AH1238" s="199">
        <f>IFERROR(VLOOKUP('SAP Data'!$C1238,'2021 Balance Sheet'!$B$7:$O$1335,'2021 Balance Sheet'!I$2, FALSE),0)</f>
        <v>-15407.56</v>
      </c>
      <c r="AI1238" s="199">
        <f>IFERROR(VLOOKUP('SAP Data'!$C1238,'2021 Balance Sheet'!$B$7:$O$1335,'2021 Balance Sheet'!J$2, FALSE),0)</f>
        <v>-3267.89</v>
      </c>
      <c r="AJ1238" s="199">
        <f>IFERROR(VLOOKUP('SAP Data'!$C1238,'2021 Balance Sheet'!$B$7:$O$1335,'2021 Balance Sheet'!K$2, FALSE),0)</f>
        <v>-6552.96</v>
      </c>
      <c r="AK1238" s="199">
        <f>IFERROR(VLOOKUP('SAP Data'!$C1238,'2021 Balance Sheet'!$B$7:$O$1335,'2021 Balance Sheet'!L$2, FALSE),0)</f>
        <v>-10054.48</v>
      </c>
      <c r="AL1238" s="199">
        <f>IFERROR(VLOOKUP('SAP Data'!$C1238,'2021 Balance Sheet'!$B$7:$O$1335,'2021 Balance Sheet'!M$2, FALSE),0)</f>
        <v>-4446.82</v>
      </c>
      <c r="AM1238" s="199">
        <f>IFERROR(VLOOKUP('SAP Data'!$C1238,'2021 Balance Sheet'!$B$7:$O$1335,'2021 Balance Sheet'!N$2, FALSE),0)</f>
        <v>-12093.43</v>
      </c>
      <c r="AN1238" s="199">
        <f>IFERROR(VLOOKUP('SAP Data'!$C1238,'2021 Balance Sheet'!$B$7:$O$1335,'2021 Balance Sheet'!O$2, FALSE),0)</f>
        <v>-24256.85</v>
      </c>
      <c r="AO1238" s="198">
        <f t="shared" si="41"/>
        <v>-22272.6</v>
      </c>
    </row>
    <row r="1239" spans="1:41" ht="15.75" thickBot="1" x14ac:dyDescent="0.3">
      <c r="A1239" s="26" t="str">
        <f t="shared" si="40"/>
        <v>236146</v>
      </c>
      <c r="B1239" s="149" t="s">
        <v>2327</v>
      </c>
      <c r="C1239" s="153" t="s">
        <v>2328</v>
      </c>
      <c r="D1239" s="125" t="s">
        <v>4</v>
      </c>
      <c r="E1239" s="140">
        <v>-21617.29</v>
      </c>
      <c r="F1239" s="140">
        <v>-14347.62</v>
      </c>
      <c r="G1239" s="140">
        <v>-22268.18</v>
      </c>
      <c r="H1239" s="140">
        <v>-26909.63</v>
      </c>
      <c r="I1239" s="140">
        <v>-8478.64</v>
      </c>
      <c r="J1239" s="140">
        <v>-9599.1200000000008</v>
      </c>
      <c r="K1239" s="140">
        <v>-12006.48</v>
      </c>
      <c r="L1239" s="140">
        <v>-4579.84</v>
      </c>
      <c r="M1239" s="140">
        <v>-6466.63</v>
      </c>
      <c r="N1239" s="140">
        <v>-9561.2000000000007</v>
      </c>
      <c r="O1239" s="140">
        <v>-8130.64</v>
      </c>
      <c r="P1239" s="140">
        <v>-14873.4</v>
      </c>
      <c r="Q1239" s="199">
        <v>-23001.64</v>
      </c>
      <c r="R1239" s="199">
        <v>-15302.64</v>
      </c>
      <c r="S1239" s="199">
        <v>-21149.78</v>
      </c>
      <c r="T1239" s="199">
        <v>-26208.58</v>
      </c>
      <c r="U1239" s="199">
        <v>-7946.29</v>
      </c>
      <c r="V1239" s="199">
        <v>-9252.9599999999991</v>
      </c>
      <c r="W1239" s="199">
        <v>-11614.31</v>
      </c>
      <c r="X1239" s="199">
        <v>-4295.8</v>
      </c>
      <c r="Y1239" s="199">
        <v>-6319.52</v>
      </c>
      <c r="Z1239" s="199">
        <v>-8530.6299999999992</v>
      </c>
      <c r="AA1239" s="199">
        <v>-6562.51</v>
      </c>
      <c r="AB1239" s="199">
        <v>-13884.27</v>
      </c>
      <c r="AC1239" s="199">
        <f>IFERROR(VLOOKUP('SAP Data'!$C1239,'2021 Balance Sheet'!$B$7:$O$1335,'2021 Balance Sheet'!D$2, FALSE),0)</f>
        <v>-22059.040000000001</v>
      </c>
      <c r="AD1239" s="199">
        <f>IFERROR(VLOOKUP('SAP Data'!$C1239,'2021 Balance Sheet'!$B$7:$O$1335,'2021 Balance Sheet'!E$2, FALSE),0)</f>
        <v>-14607.37</v>
      </c>
      <c r="AE1239" s="199">
        <f>IFERROR(VLOOKUP('SAP Data'!$C1239,'2021 Balance Sheet'!$B$7:$O$1335,'2021 Balance Sheet'!F$2, FALSE),0)</f>
        <v>-21396.68</v>
      </c>
      <c r="AF1239" s="199">
        <f>IFERROR(VLOOKUP('SAP Data'!$C1239,'2021 Balance Sheet'!$B$7:$O$1335,'2021 Balance Sheet'!G$2, FALSE),0)</f>
        <v>-27209.42</v>
      </c>
      <c r="AG1239" s="199">
        <f>IFERROR(VLOOKUP('SAP Data'!$C1239,'2021 Balance Sheet'!$B$7:$O$1335,'2021 Balance Sheet'!H$2, FALSE),0)</f>
        <v>-9545.25</v>
      </c>
      <c r="AH1239" s="199">
        <f>IFERROR(VLOOKUP('SAP Data'!$C1239,'2021 Balance Sheet'!$B$7:$O$1335,'2021 Balance Sheet'!I$2, FALSE),0)</f>
        <v>-12313.25</v>
      </c>
      <c r="AI1239" s="199">
        <f>IFERROR(VLOOKUP('SAP Data'!$C1239,'2021 Balance Sheet'!$B$7:$O$1335,'2021 Balance Sheet'!J$2, FALSE),0)</f>
        <v>-14327.44</v>
      </c>
      <c r="AJ1239" s="199">
        <f>IFERROR(VLOOKUP('SAP Data'!$C1239,'2021 Balance Sheet'!$B$7:$O$1335,'2021 Balance Sheet'!K$2, FALSE),0)</f>
        <v>-4656.08</v>
      </c>
      <c r="AK1239" s="199">
        <f>IFERROR(VLOOKUP('SAP Data'!$C1239,'2021 Balance Sheet'!$B$7:$O$1335,'2021 Balance Sheet'!L$2, FALSE),0)</f>
        <v>-6703.94</v>
      </c>
      <c r="AL1239" s="199">
        <f>IFERROR(VLOOKUP('SAP Data'!$C1239,'2021 Balance Sheet'!$B$7:$O$1335,'2021 Balance Sheet'!M$2, FALSE),0)</f>
        <v>-9385</v>
      </c>
      <c r="AM1239" s="199">
        <f>IFERROR(VLOOKUP('SAP Data'!$C1239,'2021 Balance Sheet'!$B$7:$O$1335,'2021 Balance Sheet'!N$2, FALSE),0)</f>
        <v>-7252.16</v>
      </c>
      <c r="AN1239" s="199">
        <f>IFERROR(VLOOKUP('SAP Data'!$C1239,'2021 Balance Sheet'!$B$7:$O$1335,'2021 Balance Sheet'!O$2, FALSE),0)</f>
        <v>-14834.55</v>
      </c>
      <c r="AO1239" s="198">
        <f t="shared" si="41"/>
        <v>-13884.27</v>
      </c>
    </row>
    <row r="1240" spans="1:41" ht="15.75" thickBot="1" x14ac:dyDescent="0.3">
      <c r="A1240" s="26" t="str">
        <f t="shared" si="40"/>
        <v>236147</v>
      </c>
      <c r="B1240" s="149" t="s">
        <v>2329</v>
      </c>
      <c r="C1240" s="153" t="s">
        <v>2330</v>
      </c>
      <c r="D1240" s="125" t="s">
        <v>4</v>
      </c>
      <c r="E1240" s="139">
        <v>-2251.7399999999998</v>
      </c>
      <c r="F1240" s="139">
        <v>-4146.92</v>
      </c>
      <c r="G1240" s="139">
        <v>-6351.1</v>
      </c>
      <c r="H1240" s="139">
        <v>-1248.8900000000001</v>
      </c>
      <c r="I1240" s="139">
        <v>-2213.39</v>
      </c>
      <c r="J1240" s="139">
        <v>-2479.12</v>
      </c>
      <c r="K1240" s="139">
        <v>-487.41</v>
      </c>
      <c r="L1240" s="139">
        <v>-925.11</v>
      </c>
      <c r="M1240" s="139">
        <v>-1392.3</v>
      </c>
      <c r="N1240" s="139">
        <v>-739.95</v>
      </c>
      <c r="O1240" s="139">
        <v>-2074.81</v>
      </c>
      <c r="P1240" s="139">
        <v>-4003.15</v>
      </c>
      <c r="Q1240" s="199">
        <v>-2255.6999999999998</v>
      </c>
      <c r="R1240" s="199">
        <v>-4388.4799999999996</v>
      </c>
      <c r="S1240" s="199">
        <v>-6178.96</v>
      </c>
      <c r="T1240" s="199">
        <v>-1446.02</v>
      </c>
      <c r="U1240" s="199">
        <v>-2416.4</v>
      </c>
      <c r="V1240" s="199">
        <v>-2745.9</v>
      </c>
      <c r="W1240" s="199">
        <v>-570.30999999999995</v>
      </c>
      <c r="X1240" s="199">
        <v>-1041.3</v>
      </c>
      <c r="Y1240" s="199">
        <v>-1544.81</v>
      </c>
      <c r="Z1240" s="199">
        <v>-534.84</v>
      </c>
      <c r="AA1240" s="199">
        <v>-1846.63</v>
      </c>
      <c r="AB1240" s="199">
        <v>-3858.52</v>
      </c>
      <c r="AC1240" s="199">
        <f>IFERROR(VLOOKUP('SAP Data'!$C1240,'2021 Balance Sheet'!$B$7:$O$1335,'2021 Balance Sheet'!D$2, FALSE),0)</f>
        <v>-2432.04</v>
      </c>
      <c r="AD1240" s="199">
        <f>IFERROR(VLOOKUP('SAP Data'!$C1240,'2021 Balance Sheet'!$B$7:$O$1335,'2021 Balance Sheet'!E$2, FALSE),0)</f>
        <v>-4303.29</v>
      </c>
      <c r="AE1240" s="199">
        <f>IFERROR(VLOOKUP('SAP Data'!$C1240,'2021 Balance Sheet'!$B$7:$O$1335,'2021 Balance Sheet'!F$2, FALSE),0)</f>
        <v>-6184.4</v>
      </c>
      <c r="AF1240" s="199">
        <f>IFERROR(VLOOKUP('SAP Data'!$C1240,'2021 Balance Sheet'!$B$7:$O$1335,'2021 Balance Sheet'!G$2, FALSE),0)</f>
        <v>-1619.47</v>
      </c>
      <c r="AG1240" s="199">
        <f>IFERROR(VLOOKUP('SAP Data'!$C1240,'2021 Balance Sheet'!$B$7:$O$1335,'2021 Balance Sheet'!H$2, FALSE),0)</f>
        <v>-2673.77</v>
      </c>
      <c r="AH1240" s="199">
        <f>IFERROR(VLOOKUP('SAP Data'!$C1240,'2021 Balance Sheet'!$B$7:$O$1335,'2021 Balance Sheet'!I$2, FALSE),0)</f>
        <v>-3385.86</v>
      </c>
      <c r="AI1240" s="199">
        <f>IFERROR(VLOOKUP('SAP Data'!$C1240,'2021 Balance Sheet'!$B$7:$O$1335,'2021 Balance Sheet'!J$2, FALSE),0)</f>
        <v>-508.83</v>
      </c>
      <c r="AJ1240" s="199">
        <f>IFERROR(VLOOKUP('SAP Data'!$C1240,'2021 Balance Sheet'!$B$7:$O$1335,'2021 Balance Sheet'!K$2, FALSE),0)</f>
        <v>-1012.94</v>
      </c>
      <c r="AK1240" s="199">
        <f>IFERROR(VLOOKUP('SAP Data'!$C1240,'2021 Balance Sheet'!$B$7:$O$1335,'2021 Balance Sheet'!L$2, FALSE),0)</f>
        <v>-1515.18</v>
      </c>
      <c r="AL1240" s="199">
        <f>IFERROR(VLOOKUP('SAP Data'!$C1240,'2021 Balance Sheet'!$B$7:$O$1335,'2021 Balance Sheet'!M$2, FALSE),0)</f>
        <v>-638.5</v>
      </c>
      <c r="AM1240" s="199">
        <f>IFERROR(VLOOKUP('SAP Data'!$C1240,'2021 Balance Sheet'!$B$7:$O$1335,'2021 Balance Sheet'!N$2, FALSE),0)</f>
        <v>-1823.9</v>
      </c>
      <c r="AN1240" s="199">
        <f>IFERROR(VLOOKUP('SAP Data'!$C1240,'2021 Balance Sheet'!$B$7:$O$1335,'2021 Balance Sheet'!O$2, FALSE),0)</f>
        <v>-4069.14</v>
      </c>
      <c r="AO1240" s="198">
        <f t="shared" si="41"/>
        <v>-3858.52</v>
      </c>
    </row>
    <row r="1241" spans="1:41" ht="15.75" thickBot="1" x14ac:dyDescent="0.3">
      <c r="A1241" s="26" t="str">
        <f t="shared" si="40"/>
        <v>236148</v>
      </c>
      <c r="B1241" s="149" t="s">
        <v>2331</v>
      </c>
      <c r="C1241" s="153" t="s">
        <v>2332</v>
      </c>
      <c r="D1241" s="125" t="s">
        <v>4</v>
      </c>
      <c r="E1241" s="140">
        <v>-7680.69</v>
      </c>
      <c r="F1241" s="140">
        <v>-2004.01</v>
      </c>
      <c r="G1241" s="140">
        <v>-3097.91</v>
      </c>
      <c r="H1241" s="140">
        <v>-3751.21</v>
      </c>
      <c r="I1241" s="140">
        <v>-4267.18</v>
      </c>
      <c r="J1241" s="140">
        <v>-4392.3500000000004</v>
      </c>
      <c r="K1241" s="140">
        <v>-4630.1899999999996</v>
      </c>
      <c r="L1241" s="140">
        <v>-4827.87</v>
      </c>
      <c r="M1241" s="140">
        <v>-5034.97</v>
      </c>
      <c r="N1241" s="140">
        <v>-5375.46</v>
      </c>
      <c r="O1241" s="140">
        <v>-6062.2</v>
      </c>
      <c r="P1241" s="140">
        <v>-6962.49</v>
      </c>
      <c r="Q1241" s="199">
        <v>-8118.6</v>
      </c>
      <c r="R1241" s="199">
        <v>-2139.31</v>
      </c>
      <c r="S1241" s="199">
        <v>-2927.46</v>
      </c>
      <c r="T1241" s="199">
        <v>-3683.77</v>
      </c>
      <c r="U1241" s="199">
        <v>-4188.1099999999997</v>
      </c>
      <c r="V1241" s="199">
        <v>-4362.1099999999997</v>
      </c>
      <c r="W1241" s="199">
        <v>-4629.72</v>
      </c>
      <c r="X1241" s="199">
        <v>-4833.82</v>
      </c>
      <c r="Y1241" s="199">
        <v>-5000.82</v>
      </c>
      <c r="Z1241" s="199">
        <v>-5263.07</v>
      </c>
      <c r="AA1241" s="199">
        <v>-5808.14</v>
      </c>
      <c r="AB1241" s="199">
        <v>-6822.77</v>
      </c>
      <c r="AC1241" s="199">
        <f>IFERROR(VLOOKUP('SAP Data'!$C1241,'2021 Balance Sheet'!$B$7:$O$1335,'2021 Balance Sheet'!D$2, FALSE),0)</f>
        <v>-7982.13</v>
      </c>
      <c r="AD1241" s="199">
        <f>IFERROR(VLOOKUP('SAP Data'!$C1241,'2021 Balance Sheet'!$B$7:$O$1335,'2021 Balance Sheet'!E$2, FALSE),0)</f>
        <v>-2072.3200000000002</v>
      </c>
      <c r="AE1241" s="199">
        <f>IFERROR(VLOOKUP('SAP Data'!$C1241,'2021 Balance Sheet'!$B$7:$O$1335,'2021 Balance Sheet'!F$2, FALSE),0)</f>
        <v>-3062.96</v>
      </c>
      <c r="AF1241" s="199">
        <f>IFERROR(VLOOKUP('SAP Data'!$C1241,'2021 Balance Sheet'!$B$7:$O$1335,'2021 Balance Sheet'!G$2, FALSE),0)</f>
        <v>-3894.8</v>
      </c>
      <c r="AG1241" s="199">
        <f>IFERROR(VLOOKUP('SAP Data'!$C1241,'2021 Balance Sheet'!$B$7:$O$1335,'2021 Balance Sheet'!H$2, FALSE),0)</f>
        <v>-4360.37</v>
      </c>
      <c r="AH1241" s="199">
        <f>IFERROR(VLOOKUP('SAP Data'!$C1241,'2021 Balance Sheet'!$B$7:$O$1335,'2021 Balance Sheet'!I$2, FALSE),0)</f>
        <v>-4694.4799999999996</v>
      </c>
      <c r="AI1241" s="199">
        <f>IFERROR(VLOOKUP('SAP Data'!$C1241,'2021 Balance Sheet'!$B$7:$O$1335,'2021 Balance Sheet'!J$2, FALSE),0)</f>
        <v>-4916.51</v>
      </c>
      <c r="AJ1241" s="199">
        <f>IFERROR(VLOOKUP('SAP Data'!$C1241,'2021 Balance Sheet'!$B$7:$O$1335,'2021 Balance Sheet'!K$2, FALSE),0)</f>
        <v>-5126.4799999999996</v>
      </c>
      <c r="AK1241" s="199">
        <f>IFERROR(VLOOKUP('SAP Data'!$C1241,'2021 Balance Sheet'!$B$7:$O$1335,'2021 Balance Sheet'!L$2, FALSE),0)</f>
        <v>-5343.89</v>
      </c>
      <c r="AL1241" s="199">
        <f>IFERROR(VLOOKUP('SAP Data'!$C1241,'2021 Balance Sheet'!$B$7:$O$1335,'2021 Balance Sheet'!M$2, FALSE),0)</f>
        <v>-5653.71</v>
      </c>
      <c r="AM1241" s="199">
        <f>IFERROR(VLOOKUP('SAP Data'!$C1241,'2021 Balance Sheet'!$B$7:$O$1335,'2021 Balance Sheet'!N$2, FALSE),0)</f>
        <v>-6196.78</v>
      </c>
      <c r="AN1241" s="199">
        <f>IFERROR(VLOOKUP('SAP Data'!$C1241,'2021 Balance Sheet'!$B$7:$O$1335,'2021 Balance Sheet'!O$2, FALSE),0)</f>
        <v>-7224.85</v>
      </c>
      <c r="AO1241" s="198">
        <f t="shared" si="41"/>
        <v>-6822.77</v>
      </c>
    </row>
    <row r="1242" spans="1:41" ht="15.75" thickBot="1" x14ac:dyDescent="0.3">
      <c r="A1242" s="26" t="str">
        <f t="shared" si="40"/>
        <v>236149</v>
      </c>
      <c r="B1242" s="149" t="s">
        <v>2333</v>
      </c>
      <c r="C1242" s="153" t="s">
        <v>2334</v>
      </c>
      <c r="D1242" s="125" t="s">
        <v>4</v>
      </c>
      <c r="E1242" s="139">
        <v>-11056.92</v>
      </c>
      <c r="F1242" s="139">
        <v>-2741.15</v>
      </c>
      <c r="G1242" s="139">
        <v>-4267.91</v>
      </c>
      <c r="H1242" s="139">
        <v>-5212.9399999999996</v>
      </c>
      <c r="I1242" s="139">
        <v>-5937.41</v>
      </c>
      <c r="J1242" s="139">
        <v>-6140.6</v>
      </c>
      <c r="K1242" s="139">
        <v>-6509.33</v>
      </c>
      <c r="L1242" s="139">
        <v>-6808.4</v>
      </c>
      <c r="M1242" s="139">
        <v>-7122.98</v>
      </c>
      <c r="N1242" s="139">
        <v>-7642.39</v>
      </c>
      <c r="O1242" s="139">
        <v>-8624.17</v>
      </c>
      <c r="P1242" s="139">
        <v>-9843.39</v>
      </c>
      <c r="Q1242" s="199">
        <v>-11499.93</v>
      </c>
      <c r="R1242" s="199">
        <v>-3063.76</v>
      </c>
      <c r="S1242" s="199">
        <v>-4201.9799999999996</v>
      </c>
      <c r="T1242" s="199">
        <v>-5254.77</v>
      </c>
      <c r="U1242" s="199">
        <v>-5970.45</v>
      </c>
      <c r="V1242" s="199">
        <v>-6243.17</v>
      </c>
      <c r="W1242" s="199">
        <v>-6629.02</v>
      </c>
      <c r="X1242" s="199">
        <v>-6924.39</v>
      </c>
      <c r="Y1242" s="199">
        <v>-7192.46</v>
      </c>
      <c r="Z1242" s="199">
        <v>-7502.72</v>
      </c>
      <c r="AA1242" s="199">
        <v>-8239.27</v>
      </c>
      <c r="AB1242" s="199">
        <v>-9632.08</v>
      </c>
      <c r="AC1242" s="199">
        <f>IFERROR(VLOOKUP('SAP Data'!$C1242,'2021 Balance Sheet'!$B$7:$O$1335,'2021 Balance Sheet'!D$2, FALSE),0)</f>
        <v>-11271.85</v>
      </c>
      <c r="AD1242" s="199">
        <f>IFERROR(VLOOKUP('SAP Data'!$C1242,'2021 Balance Sheet'!$B$7:$O$1335,'2021 Balance Sheet'!E$2, FALSE),0)</f>
        <v>-2944.4</v>
      </c>
      <c r="AE1242" s="199">
        <f>IFERROR(VLOOKUP('SAP Data'!$C1242,'2021 Balance Sheet'!$B$7:$O$1335,'2021 Balance Sheet'!F$2, FALSE),0)</f>
        <v>-4390.6400000000003</v>
      </c>
      <c r="AF1242" s="199">
        <f>IFERROR(VLOOKUP('SAP Data'!$C1242,'2021 Balance Sheet'!$B$7:$O$1335,'2021 Balance Sheet'!G$2, FALSE),0)</f>
        <v>-5620.98</v>
      </c>
      <c r="AG1242" s="199">
        <f>IFERROR(VLOOKUP('SAP Data'!$C1242,'2021 Balance Sheet'!$B$7:$O$1335,'2021 Balance Sheet'!H$2, FALSE),0)</f>
        <v>-6313.55</v>
      </c>
      <c r="AH1242" s="199">
        <f>IFERROR(VLOOKUP('SAP Data'!$C1242,'2021 Balance Sheet'!$B$7:$O$1335,'2021 Balance Sheet'!I$2, FALSE),0)</f>
        <v>-6815.23</v>
      </c>
      <c r="AI1242" s="199">
        <f>IFERROR(VLOOKUP('SAP Data'!$C1242,'2021 Balance Sheet'!$B$7:$O$1335,'2021 Balance Sheet'!J$2, FALSE),0)</f>
        <v>-7137.4</v>
      </c>
      <c r="AJ1242" s="199">
        <f>IFERROR(VLOOKUP('SAP Data'!$C1242,'2021 Balance Sheet'!$B$7:$O$1335,'2021 Balance Sheet'!K$2, FALSE),0)</f>
        <v>-7436.99</v>
      </c>
      <c r="AK1242" s="199">
        <f>IFERROR(VLOOKUP('SAP Data'!$C1242,'2021 Balance Sheet'!$B$7:$O$1335,'2021 Balance Sheet'!L$2, FALSE),0)</f>
        <v>-7755.33</v>
      </c>
      <c r="AL1242" s="199">
        <f>IFERROR(VLOOKUP('SAP Data'!$C1242,'2021 Balance Sheet'!$B$7:$O$1335,'2021 Balance Sheet'!M$2, FALSE),0)</f>
        <v>-8225.81</v>
      </c>
      <c r="AM1242" s="199">
        <f>IFERROR(VLOOKUP('SAP Data'!$C1242,'2021 Balance Sheet'!$B$7:$O$1335,'2021 Balance Sheet'!N$2, FALSE),0)</f>
        <v>-9005.52</v>
      </c>
      <c r="AN1242" s="199">
        <f>IFERROR(VLOOKUP('SAP Data'!$C1242,'2021 Balance Sheet'!$B$7:$O$1335,'2021 Balance Sheet'!O$2, FALSE),0)</f>
        <v>-10443.89</v>
      </c>
      <c r="AO1242" s="198">
        <f t="shared" si="41"/>
        <v>-9632.08</v>
      </c>
    </row>
    <row r="1243" spans="1:41" ht="15.75" thickBot="1" x14ac:dyDescent="0.3">
      <c r="A1243" s="26" t="str">
        <f t="shared" si="40"/>
        <v>236152</v>
      </c>
      <c r="B1243" s="149" t="s">
        <v>2335</v>
      </c>
      <c r="C1243" s="153" t="s">
        <v>2336</v>
      </c>
      <c r="D1243" s="125" t="s">
        <v>4</v>
      </c>
      <c r="E1243" s="140">
        <v>-37623.75</v>
      </c>
      <c r="F1243" s="140">
        <v>-10666.07</v>
      </c>
      <c r="G1243" s="140">
        <v>-16032.19</v>
      </c>
      <c r="H1243" s="140">
        <v>-19190.240000000002</v>
      </c>
      <c r="I1243" s="140">
        <v>-21559.27</v>
      </c>
      <c r="J1243" s="140">
        <v>-22211.42</v>
      </c>
      <c r="K1243" s="140">
        <v>-23382.17</v>
      </c>
      <c r="L1243" s="140">
        <v>-24456.799999999999</v>
      </c>
      <c r="M1243" s="140">
        <v>-25634.1</v>
      </c>
      <c r="N1243" s="140">
        <v>-27360.39</v>
      </c>
      <c r="O1243" s="140">
        <v>-30528</v>
      </c>
      <c r="P1243" s="140">
        <v>-35300.01</v>
      </c>
      <c r="Q1243" s="199">
        <v>-40359</v>
      </c>
      <c r="R1243" s="199">
        <v>-9747.6200000000008</v>
      </c>
      <c r="S1243" s="199">
        <v>-13770.57</v>
      </c>
      <c r="T1243" s="199">
        <v>-17011.990000000002</v>
      </c>
      <c r="U1243" s="199">
        <v>-19038.080000000002</v>
      </c>
      <c r="V1243" s="199">
        <v>-19653.830000000002</v>
      </c>
      <c r="W1243" s="199">
        <v>-20963.46</v>
      </c>
      <c r="X1243" s="199">
        <v>-22045.52</v>
      </c>
      <c r="Y1243" s="199">
        <v>-23198.76</v>
      </c>
      <c r="Z1243" s="199">
        <v>-24426.22</v>
      </c>
      <c r="AA1243" s="199">
        <v>-27197.53</v>
      </c>
      <c r="AB1243" s="199">
        <v>-31707.73</v>
      </c>
      <c r="AC1243" s="199">
        <f>IFERROR(VLOOKUP('SAP Data'!$C1243,'2021 Balance Sheet'!$B$7:$O$1335,'2021 Balance Sheet'!D$2, FALSE),0)</f>
        <v>-36944.65</v>
      </c>
      <c r="AD1243" s="199">
        <f>IFERROR(VLOOKUP('SAP Data'!$C1243,'2021 Balance Sheet'!$B$7:$O$1335,'2021 Balance Sheet'!E$2, FALSE),0)</f>
        <v>-9390.33</v>
      </c>
      <c r="AE1243" s="199">
        <f>IFERROR(VLOOKUP('SAP Data'!$C1243,'2021 Balance Sheet'!$B$7:$O$1335,'2021 Balance Sheet'!F$2, FALSE),0)</f>
        <v>-13744.46</v>
      </c>
      <c r="AF1243" s="199">
        <f>IFERROR(VLOOKUP('SAP Data'!$C1243,'2021 Balance Sheet'!$B$7:$O$1335,'2021 Balance Sheet'!G$2, FALSE),0)</f>
        <v>-17450.8</v>
      </c>
      <c r="AG1243" s="199">
        <f>IFERROR(VLOOKUP('SAP Data'!$C1243,'2021 Balance Sheet'!$B$7:$O$1335,'2021 Balance Sheet'!H$2, FALSE),0)</f>
        <v>-19470.2</v>
      </c>
      <c r="AH1243" s="199">
        <f>IFERROR(VLOOKUP('SAP Data'!$C1243,'2021 Balance Sheet'!$B$7:$O$1335,'2021 Balance Sheet'!I$2, FALSE),0)</f>
        <v>-21053.86</v>
      </c>
      <c r="AI1243" s="199">
        <f>IFERROR(VLOOKUP('SAP Data'!$C1243,'2021 Balance Sheet'!$B$7:$O$1335,'2021 Balance Sheet'!J$2, FALSE),0)</f>
        <v>-22194.34</v>
      </c>
      <c r="AJ1243" s="199">
        <f>IFERROR(VLOOKUP('SAP Data'!$C1243,'2021 Balance Sheet'!$B$7:$O$1335,'2021 Balance Sheet'!K$2, FALSE),0)</f>
        <v>-23333.64</v>
      </c>
      <c r="AK1243" s="199">
        <f>IFERROR(VLOOKUP('SAP Data'!$C1243,'2021 Balance Sheet'!$B$7:$O$1335,'2021 Balance Sheet'!L$2, FALSE),0)</f>
        <v>-24535.5</v>
      </c>
      <c r="AL1243" s="199">
        <f>IFERROR(VLOOKUP('SAP Data'!$C1243,'2021 Balance Sheet'!$B$7:$O$1335,'2021 Balance Sheet'!M$2, FALSE),0)</f>
        <v>-26025.09</v>
      </c>
      <c r="AM1243" s="199">
        <f>IFERROR(VLOOKUP('SAP Data'!$C1243,'2021 Balance Sheet'!$B$7:$O$1335,'2021 Balance Sheet'!N$2, FALSE),0)</f>
        <v>-29132.63</v>
      </c>
      <c r="AN1243" s="199">
        <f>IFERROR(VLOOKUP('SAP Data'!$C1243,'2021 Balance Sheet'!$B$7:$O$1335,'2021 Balance Sheet'!O$2, FALSE),0)</f>
        <v>-34006.71</v>
      </c>
      <c r="AO1243" s="198">
        <f t="shared" si="41"/>
        <v>-31707.73</v>
      </c>
    </row>
    <row r="1244" spans="1:41" ht="15.75" thickBot="1" x14ac:dyDescent="0.3">
      <c r="A1244" s="26" t="str">
        <f t="shared" si="40"/>
        <v>236153</v>
      </c>
      <c r="B1244" s="149" t="s">
        <v>2337</v>
      </c>
      <c r="C1244" s="153" t="s">
        <v>2338</v>
      </c>
      <c r="D1244" s="125" t="s">
        <v>4</v>
      </c>
      <c r="E1244" s="139">
        <v>-19939.02</v>
      </c>
      <c r="F1244" s="139">
        <v>-15898.68</v>
      </c>
      <c r="G1244" s="139">
        <v>-23650.05</v>
      </c>
      <c r="H1244" s="139">
        <v>-30125.24</v>
      </c>
      <c r="I1244" s="139">
        <v>-10882.57</v>
      </c>
      <c r="J1244" s="139">
        <v>-13772.45</v>
      </c>
      <c r="K1244" s="139">
        <v>-14408.58</v>
      </c>
      <c r="L1244" s="139">
        <v>-2654.99</v>
      </c>
      <c r="M1244" s="139">
        <v>-4453.96</v>
      </c>
      <c r="N1244" s="139">
        <v>-6868.66</v>
      </c>
      <c r="O1244" s="139">
        <v>-6845.19</v>
      </c>
      <c r="P1244" s="139">
        <v>-14263.86</v>
      </c>
      <c r="Q1244" s="199">
        <v>-22336.37</v>
      </c>
      <c r="R1244" s="199">
        <v>-15557.18</v>
      </c>
      <c r="S1244" s="199">
        <v>-23073.79</v>
      </c>
      <c r="T1244" s="199">
        <v>-29658.41</v>
      </c>
      <c r="U1244" s="199">
        <v>-10895.46</v>
      </c>
      <c r="V1244" s="199">
        <v>-13872.97</v>
      </c>
      <c r="W1244" s="199">
        <v>-14765.08</v>
      </c>
      <c r="X1244" s="199">
        <v>-3003.6</v>
      </c>
      <c r="Y1244" s="199">
        <v>-4843.18</v>
      </c>
      <c r="Z1244" s="199">
        <v>-7162.28</v>
      </c>
      <c r="AA1244" s="199">
        <v>-5798.1</v>
      </c>
      <c r="AB1244" s="199">
        <v>-13005.79</v>
      </c>
      <c r="AC1244" s="199">
        <f>IFERROR(VLOOKUP('SAP Data'!$C1244,'2021 Balance Sheet'!$B$7:$O$1335,'2021 Balance Sheet'!D$2, FALSE),0)</f>
        <v>-21423.4</v>
      </c>
      <c r="AD1244" s="199">
        <f>IFERROR(VLOOKUP('SAP Data'!$C1244,'2021 Balance Sheet'!$B$7:$O$1335,'2021 Balance Sheet'!E$2, FALSE),0)</f>
        <v>-16122.63</v>
      </c>
      <c r="AE1244" s="199">
        <f>IFERROR(VLOOKUP('SAP Data'!$C1244,'2021 Balance Sheet'!$B$7:$O$1335,'2021 Balance Sheet'!F$2, FALSE),0)</f>
        <v>-23823.26</v>
      </c>
      <c r="AF1244" s="199">
        <f>IFERROR(VLOOKUP('SAP Data'!$C1244,'2021 Balance Sheet'!$B$7:$O$1335,'2021 Balance Sheet'!G$2, FALSE),0)</f>
        <v>-30264.16</v>
      </c>
      <c r="AG1244" s="199">
        <f>IFERROR(VLOOKUP('SAP Data'!$C1244,'2021 Balance Sheet'!$B$7:$O$1335,'2021 Balance Sheet'!H$2, FALSE),0)</f>
        <v>-11282.98</v>
      </c>
      <c r="AH1244" s="199">
        <f>IFERROR(VLOOKUP('SAP Data'!$C1244,'2021 Balance Sheet'!$B$7:$O$1335,'2021 Balance Sheet'!I$2, FALSE),0)</f>
        <v>-14702.46</v>
      </c>
      <c r="AI1244" s="199">
        <f>IFERROR(VLOOKUP('SAP Data'!$C1244,'2021 Balance Sheet'!$B$7:$O$1335,'2021 Balance Sheet'!J$2, FALSE),0)</f>
        <v>-16932.61</v>
      </c>
      <c r="AJ1244" s="199">
        <f>IFERROR(VLOOKUP('SAP Data'!$C1244,'2021 Balance Sheet'!$B$7:$O$1335,'2021 Balance Sheet'!K$2, FALSE),0)</f>
        <v>-4116.9399999999996</v>
      </c>
      <c r="AK1244" s="199">
        <f>IFERROR(VLOOKUP('SAP Data'!$C1244,'2021 Balance Sheet'!$B$7:$O$1335,'2021 Balance Sheet'!L$2, FALSE),0)</f>
        <v>-5973.37</v>
      </c>
      <c r="AL1244" s="199">
        <f>IFERROR(VLOOKUP('SAP Data'!$C1244,'2021 Balance Sheet'!$B$7:$O$1335,'2021 Balance Sheet'!M$2, FALSE),0)</f>
        <v>-8377.1200000000008</v>
      </c>
      <c r="AM1244" s="199">
        <f>IFERROR(VLOOKUP('SAP Data'!$C1244,'2021 Balance Sheet'!$B$7:$O$1335,'2021 Balance Sheet'!N$2, FALSE),0)</f>
        <v>-6535.16</v>
      </c>
      <c r="AN1244" s="199">
        <f>IFERROR(VLOOKUP('SAP Data'!$C1244,'2021 Balance Sheet'!$B$7:$O$1335,'2021 Balance Sheet'!O$2, FALSE),0)</f>
        <v>-13358.32</v>
      </c>
      <c r="AO1244" s="198">
        <f t="shared" si="41"/>
        <v>-13005.79</v>
      </c>
    </row>
    <row r="1245" spans="1:41" ht="15.75" thickBot="1" x14ac:dyDescent="0.3">
      <c r="A1245" s="26" t="str">
        <f t="shared" si="40"/>
        <v>236154</v>
      </c>
      <c r="B1245" s="149" t="s">
        <v>2339</v>
      </c>
      <c r="C1245" s="153" t="s">
        <v>2340</v>
      </c>
      <c r="D1245" s="125" t="s">
        <v>4</v>
      </c>
      <c r="E1245" s="140">
        <v>-26858.19</v>
      </c>
      <c r="F1245" s="140">
        <v>-7095.35</v>
      </c>
      <c r="G1245" s="140">
        <v>-10652.07</v>
      </c>
      <c r="H1245" s="140">
        <v>-13241.53</v>
      </c>
      <c r="I1245" s="140">
        <v>-15123.41</v>
      </c>
      <c r="J1245" s="140">
        <v>-16337.97</v>
      </c>
      <c r="K1245" s="140">
        <v>-16624.150000000001</v>
      </c>
      <c r="L1245" s="140">
        <v>-17536.55</v>
      </c>
      <c r="M1245" s="140">
        <v>-18335.810000000001</v>
      </c>
      <c r="N1245" s="140">
        <v>-19418.82</v>
      </c>
      <c r="O1245" s="140">
        <v>-21371.71</v>
      </c>
      <c r="P1245" s="140">
        <v>-24599.03</v>
      </c>
      <c r="Q1245" s="199">
        <v>-28069.54</v>
      </c>
      <c r="R1245" s="199">
        <v>-6789.87</v>
      </c>
      <c r="S1245" s="199">
        <v>-10137.49</v>
      </c>
      <c r="T1245" s="199">
        <v>-12709.25</v>
      </c>
      <c r="U1245" s="199">
        <v>-14533.01</v>
      </c>
      <c r="V1245" s="199">
        <v>-15795.92</v>
      </c>
      <c r="W1245" s="199">
        <v>-16254.39</v>
      </c>
      <c r="X1245" s="199">
        <v>-17145.009999999998</v>
      </c>
      <c r="Y1245" s="199">
        <v>-17971.91</v>
      </c>
      <c r="Z1245" s="199">
        <v>-18989.7</v>
      </c>
      <c r="AA1245" s="199">
        <v>-20542.43</v>
      </c>
      <c r="AB1245" s="199">
        <v>-23707.67</v>
      </c>
      <c r="AC1245" s="199">
        <f>IFERROR(VLOOKUP('SAP Data'!$C1245,'2021 Balance Sheet'!$B$7:$O$1335,'2021 Balance Sheet'!D$2, FALSE),0)</f>
        <v>-27817.98</v>
      </c>
      <c r="AD1245" s="199">
        <f>IFERROR(VLOOKUP('SAP Data'!$C1245,'2021 Balance Sheet'!$B$7:$O$1335,'2021 Balance Sheet'!E$2, FALSE),0)</f>
        <v>-7252.57</v>
      </c>
      <c r="AE1245" s="199">
        <f>IFERROR(VLOOKUP('SAP Data'!$C1245,'2021 Balance Sheet'!$B$7:$O$1335,'2021 Balance Sheet'!F$2, FALSE),0)</f>
        <v>-10665.19</v>
      </c>
      <c r="AF1245" s="199">
        <f>IFERROR(VLOOKUP('SAP Data'!$C1245,'2021 Balance Sheet'!$B$7:$O$1335,'2021 Balance Sheet'!G$2, FALSE),0)</f>
        <v>-13439.17</v>
      </c>
      <c r="AG1245" s="199">
        <f>IFERROR(VLOOKUP('SAP Data'!$C1245,'2021 Balance Sheet'!$B$7:$O$1335,'2021 Balance Sheet'!H$2, FALSE),0)</f>
        <v>-15517.36</v>
      </c>
      <c r="AH1245" s="199">
        <f>IFERROR(VLOOKUP('SAP Data'!$C1245,'2021 Balance Sheet'!$B$7:$O$1335,'2021 Balance Sheet'!I$2, FALSE),0)</f>
        <v>-16908.439999999999</v>
      </c>
      <c r="AI1245" s="199">
        <f>IFERROR(VLOOKUP('SAP Data'!$C1245,'2021 Balance Sheet'!$B$7:$O$1335,'2021 Balance Sheet'!J$2, FALSE),0)</f>
        <v>-17864.900000000001</v>
      </c>
      <c r="AJ1245" s="199">
        <f>IFERROR(VLOOKUP('SAP Data'!$C1245,'2021 Balance Sheet'!$B$7:$O$1335,'2021 Balance Sheet'!K$2, FALSE),0)</f>
        <v>-18715.96</v>
      </c>
      <c r="AK1245" s="199">
        <f>IFERROR(VLOOKUP('SAP Data'!$C1245,'2021 Balance Sheet'!$B$7:$O$1335,'2021 Balance Sheet'!L$2, FALSE),0)</f>
        <v>-19570.830000000002</v>
      </c>
      <c r="AL1245" s="199">
        <f>IFERROR(VLOOKUP('SAP Data'!$C1245,'2021 Balance Sheet'!$B$7:$O$1335,'2021 Balance Sheet'!M$2, FALSE),0)</f>
        <v>-20551.439999999999</v>
      </c>
      <c r="AM1245" s="199">
        <f>IFERROR(VLOOKUP('SAP Data'!$C1245,'2021 Balance Sheet'!$B$7:$O$1335,'2021 Balance Sheet'!N$2, FALSE),0)</f>
        <v>-22313.94</v>
      </c>
      <c r="AN1245" s="199">
        <f>IFERROR(VLOOKUP('SAP Data'!$C1245,'2021 Balance Sheet'!$B$7:$O$1335,'2021 Balance Sheet'!O$2, FALSE),0)</f>
        <v>-25378.02</v>
      </c>
      <c r="AO1245" s="198">
        <f t="shared" si="41"/>
        <v>-23707.67</v>
      </c>
    </row>
    <row r="1246" spans="1:41" ht="15.75" thickBot="1" x14ac:dyDescent="0.3">
      <c r="A1246" s="26" t="str">
        <f t="shared" si="40"/>
        <v>236155</v>
      </c>
      <c r="B1246" s="149" t="s">
        <v>2341</v>
      </c>
      <c r="C1246" s="153" t="s">
        <v>2342</v>
      </c>
      <c r="D1246" s="125" t="s">
        <v>4</v>
      </c>
      <c r="E1246" s="139">
        <v>-15035.9</v>
      </c>
      <c r="F1246" s="139">
        <v>-3957.12</v>
      </c>
      <c r="G1246" s="139">
        <v>-5795.56</v>
      </c>
      <c r="H1246" s="139">
        <v>-7015.76</v>
      </c>
      <c r="I1246" s="139">
        <v>-8000.17</v>
      </c>
      <c r="J1246" s="139">
        <v>-8354.1200000000008</v>
      </c>
      <c r="K1246" s="139">
        <v>-8929.86</v>
      </c>
      <c r="L1246" s="139">
        <v>-9461.11</v>
      </c>
      <c r="M1246" s="139">
        <v>-10024.89</v>
      </c>
      <c r="N1246" s="139">
        <v>-10901.37</v>
      </c>
      <c r="O1246" s="139">
        <v>-12263</v>
      </c>
      <c r="P1246" s="139">
        <v>-14152.68</v>
      </c>
      <c r="Q1246" s="199">
        <v>-16476.34</v>
      </c>
      <c r="R1246" s="199">
        <v>-4220.54</v>
      </c>
      <c r="S1246" s="199">
        <v>-5941.69</v>
      </c>
      <c r="T1246" s="199">
        <v>-7298.3</v>
      </c>
      <c r="U1246" s="199">
        <v>-8309.83</v>
      </c>
      <c r="V1246" s="199">
        <v>-8744.09</v>
      </c>
      <c r="W1246" s="199">
        <v>-9393.85</v>
      </c>
      <c r="X1246" s="199">
        <v>-9910.99</v>
      </c>
      <c r="Y1246" s="199">
        <v>-10429.299999999999</v>
      </c>
      <c r="Z1246" s="199">
        <v>-11080.91</v>
      </c>
      <c r="AA1246" s="199">
        <v>-12454.87</v>
      </c>
      <c r="AB1246" s="199">
        <v>-14364.73</v>
      </c>
      <c r="AC1246" s="199">
        <f>IFERROR(VLOOKUP('SAP Data'!$C1246,'2021 Balance Sheet'!$B$7:$O$1335,'2021 Balance Sheet'!D$2, FALSE),0)</f>
        <v>-16699.45</v>
      </c>
      <c r="AD1246" s="199">
        <f>IFERROR(VLOOKUP('SAP Data'!$C1246,'2021 Balance Sheet'!$B$7:$O$1335,'2021 Balance Sheet'!E$2, FALSE),0)</f>
        <v>-4379</v>
      </c>
      <c r="AE1246" s="199">
        <f>IFERROR(VLOOKUP('SAP Data'!$C1246,'2021 Balance Sheet'!$B$7:$O$1335,'2021 Balance Sheet'!F$2, FALSE),0)</f>
        <v>-6196.76</v>
      </c>
      <c r="AF1246" s="199">
        <f>IFERROR(VLOOKUP('SAP Data'!$C1246,'2021 Balance Sheet'!$B$7:$O$1335,'2021 Balance Sheet'!G$2, FALSE),0)</f>
        <v>-7665.97</v>
      </c>
      <c r="AG1246" s="199">
        <f>IFERROR(VLOOKUP('SAP Data'!$C1246,'2021 Balance Sheet'!$B$7:$O$1335,'2021 Balance Sheet'!H$2, FALSE),0)</f>
        <v>-8626.4599999999991</v>
      </c>
      <c r="AH1246" s="199">
        <f>IFERROR(VLOOKUP('SAP Data'!$C1246,'2021 Balance Sheet'!$B$7:$O$1335,'2021 Balance Sheet'!I$2, FALSE),0)</f>
        <v>-9383.58</v>
      </c>
      <c r="AI1246" s="199">
        <f>IFERROR(VLOOKUP('SAP Data'!$C1246,'2021 Balance Sheet'!$B$7:$O$1335,'2021 Balance Sheet'!J$2, FALSE),0)</f>
        <v>-9985.7199999999993</v>
      </c>
      <c r="AJ1246" s="199">
        <f>IFERROR(VLOOKUP('SAP Data'!$C1246,'2021 Balance Sheet'!$B$7:$O$1335,'2021 Balance Sheet'!K$2, FALSE),0)</f>
        <v>-10546.63</v>
      </c>
      <c r="AK1246" s="199">
        <f>IFERROR(VLOOKUP('SAP Data'!$C1246,'2021 Balance Sheet'!$B$7:$O$1335,'2021 Balance Sheet'!L$2, FALSE),0)</f>
        <v>-11112.98</v>
      </c>
      <c r="AL1246" s="199">
        <f>IFERROR(VLOOKUP('SAP Data'!$C1246,'2021 Balance Sheet'!$B$7:$O$1335,'2021 Balance Sheet'!M$2, FALSE),0)</f>
        <v>-11877.51</v>
      </c>
      <c r="AM1246" s="199">
        <f>IFERROR(VLOOKUP('SAP Data'!$C1246,'2021 Balance Sheet'!$B$7:$O$1335,'2021 Balance Sheet'!N$2, FALSE),0)</f>
        <v>-13183.06</v>
      </c>
      <c r="AN1246" s="199">
        <f>IFERROR(VLOOKUP('SAP Data'!$C1246,'2021 Balance Sheet'!$B$7:$O$1335,'2021 Balance Sheet'!O$2, FALSE),0)</f>
        <v>-15427.55</v>
      </c>
      <c r="AO1246" s="198">
        <f t="shared" si="41"/>
        <v>-14364.73</v>
      </c>
    </row>
    <row r="1247" spans="1:41" ht="15.75" thickBot="1" x14ac:dyDescent="0.3">
      <c r="A1247" s="26" t="str">
        <f t="shared" si="40"/>
        <v>236156</v>
      </c>
      <c r="B1247" s="149" t="s">
        <v>2343</v>
      </c>
      <c r="C1247" s="153" t="s">
        <v>2344</v>
      </c>
      <c r="D1247" s="125" t="s">
        <v>4</v>
      </c>
      <c r="E1247" s="140">
        <v>-3984.18</v>
      </c>
      <c r="F1247" s="140">
        <v>-3330.27</v>
      </c>
      <c r="G1247" s="140">
        <v>-3578.41</v>
      </c>
      <c r="H1247" s="140">
        <v>-2574.4699999999998</v>
      </c>
      <c r="I1247" s="140">
        <v>-1581.91</v>
      </c>
      <c r="J1247" s="140">
        <v>-713.44</v>
      </c>
      <c r="K1247" s="140">
        <v>-1177.99</v>
      </c>
      <c r="L1247" s="140">
        <v>-954.54</v>
      </c>
      <c r="M1247" s="140">
        <v>-998.33</v>
      </c>
      <c r="N1247" s="140">
        <v>-1664.8</v>
      </c>
      <c r="O1247" s="140">
        <v>-2398.9899999999998</v>
      </c>
      <c r="P1247" s="140">
        <v>-3448.49</v>
      </c>
      <c r="Q1247" s="199">
        <v>-4230.28</v>
      </c>
      <c r="R1247" s="199">
        <v>-3305.8</v>
      </c>
      <c r="S1247" s="199">
        <v>-3232.55</v>
      </c>
      <c r="T1247" s="199">
        <v>-2073.56</v>
      </c>
      <c r="U1247" s="199">
        <v>-3704.3</v>
      </c>
      <c r="V1247" s="199">
        <v>-660.67</v>
      </c>
      <c r="W1247" s="199">
        <v>-1162.69</v>
      </c>
      <c r="X1247" s="199">
        <v>-929.79</v>
      </c>
      <c r="Y1247" s="199">
        <v>-978.62</v>
      </c>
      <c r="Z1247" s="199">
        <v>-1191</v>
      </c>
      <c r="AA1247" s="199">
        <v>-2440.84</v>
      </c>
      <c r="AB1247" s="199">
        <v>-3668.34</v>
      </c>
      <c r="AC1247" s="199">
        <f>IFERROR(VLOOKUP('SAP Data'!$C1247,'2021 Balance Sheet'!$B$7:$O$1335,'2021 Balance Sheet'!D$2, FALSE),0)</f>
        <v>-3976.17</v>
      </c>
      <c r="AD1247" s="199">
        <f>IFERROR(VLOOKUP('SAP Data'!$C1247,'2021 Balance Sheet'!$B$7:$O$1335,'2021 Balance Sheet'!E$2, FALSE),0)</f>
        <v>-3690.67</v>
      </c>
      <c r="AE1247" s="199">
        <f>IFERROR(VLOOKUP('SAP Data'!$C1247,'2021 Balance Sheet'!$B$7:$O$1335,'2021 Balance Sheet'!F$2, FALSE),0)</f>
        <v>-3318.51</v>
      </c>
      <c r="AF1247" s="199">
        <f>IFERROR(VLOOKUP('SAP Data'!$C1247,'2021 Balance Sheet'!$B$7:$O$1335,'2021 Balance Sheet'!G$2, FALSE),0)</f>
        <v>-2657.05</v>
      </c>
      <c r="AG1247" s="199">
        <f>IFERROR(VLOOKUP('SAP Data'!$C1247,'2021 Balance Sheet'!$B$7:$O$1335,'2021 Balance Sheet'!H$2, FALSE),0)</f>
        <v>-1836.01</v>
      </c>
      <c r="AH1247" s="199">
        <f>IFERROR(VLOOKUP('SAP Data'!$C1247,'2021 Balance Sheet'!$B$7:$O$1335,'2021 Balance Sheet'!I$2, FALSE),0)</f>
        <v>-1517.43</v>
      </c>
      <c r="AI1247" s="199">
        <f>IFERROR(VLOOKUP('SAP Data'!$C1247,'2021 Balance Sheet'!$B$7:$O$1335,'2021 Balance Sheet'!J$2, FALSE),0)</f>
        <v>-1056.27</v>
      </c>
      <c r="AJ1247" s="199">
        <f>IFERROR(VLOOKUP('SAP Data'!$C1247,'2021 Balance Sheet'!$B$7:$O$1335,'2021 Balance Sheet'!K$2, FALSE),0)</f>
        <v>-1004.71</v>
      </c>
      <c r="AK1247" s="199">
        <f>IFERROR(VLOOKUP('SAP Data'!$C1247,'2021 Balance Sheet'!$B$7:$O$1335,'2021 Balance Sheet'!L$2, FALSE),0)</f>
        <v>-1096.5999999999999</v>
      </c>
      <c r="AL1247" s="199">
        <f>IFERROR(VLOOKUP('SAP Data'!$C1247,'2021 Balance Sheet'!$B$7:$O$1335,'2021 Balance Sheet'!M$2, FALSE),0)</f>
        <v>-1517.52</v>
      </c>
      <c r="AM1247" s="199">
        <f>IFERROR(VLOOKUP('SAP Data'!$C1247,'2021 Balance Sheet'!$B$7:$O$1335,'2021 Balance Sheet'!N$2, FALSE),0)</f>
        <v>-4745.7700000000004</v>
      </c>
      <c r="AN1247" s="199">
        <f>IFERROR(VLOOKUP('SAP Data'!$C1247,'2021 Balance Sheet'!$B$7:$O$1335,'2021 Balance Sheet'!O$2, FALSE),0)</f>
        <v>-6648.26</v>
      </c>
      <c r="AO1247" s="198">
        <f t="shared" si="41"/>
        <v>-3668.34</v>
      </c>
    </row>
    <row r="1248" spans="1:41" ht="15.75" thickBot="1" x14ac:dyDescent="0.3">
      <c r="A1248" s="26" t="str">
        <f t="shared" si="40"/>
        <v>236158</v>
      </c>
      <c r="B1248" s="149" t="s">
        <v>2345</v>
      </c>
      <c r="C1248" s="153" t="s">
        <v>2346</v>
      </c>
      <c r="D1248" s="125" t="s">
        <v>4</v>
      </c>
      <c r="E1248" s="139">
        <v>-2685.97</v>
      </c>
      <c r="F1248" s="139">
        <v>-2012.31</v>
      </c>
      <c r="G1248" s="139">
        <v>-3024.35</v>
      </c>
      <c r="H1248" s="139">
        <v>-3683.86</v>
      </c>
      <c r="I1248" s="139">
        <v>-1161.03</v>
      </c>
      <c r="J1248" s="139">
        <v>-1319.87</v>
      </c>
      <c r="K1248" s="139">
        <v>-1610.91</v>
      </c>
      <c r="L1248" s="139">
        <v>-570.38</v>
      </c>
      <c r="M1248" s="139">
        <v>-836.41</v>
      </c>
      <c r="N1248" s="139">
        <v>-1261.8499999999999</v>
      </c>
      <c r="O1248" s="139">
        <v>-1072.97</v>
      </c>
      <c r="P1248" s="139">
        <v>-1707.92</v>
      </c>
      <c r="Q1248" s="199">
        <v>-2722.85</v>
      </c>
      <c r="R1248" s="199">
        <v>-1865.4</v>
      </c>
      <c r="S1248" s="199">
        <v>-2664.64</v>
      </c>
      <c r="T1248" s="199">
        <v>-3325.03</v>
      </c>
      <c r="U1248" s="199">
        <v>-1134.31</v>
      </c>
      <c r="V1248" s="199">
        <v>-1256.01</v>
      </c>
      <c r="W1248" s="199">
        <v>-1551.84</v>
      </c>
      <c r="X1248" s="199">
        <v>-556.44000000000005</v>
      </c>
      <c r="Y1248" s="199">
        <v>-789.76</v>
      </c>
      <c r="Z1248" s="199">
        <v>-1072.8599999999999</v>
      </c>
      <c r="AA1248" s="199">
        <v>-766.13</v>
      </c>
      <c r="AB1248" s="199">
        <v>-1452.99</v>
      </c>
      <c r="AC1248" s="199">
        <f>IFERROR(VLOOKUP('SAP Data'!$C1248,'2021 Balance Sheet'!$B$7:$O$1335,'2021 Balance Sheet'!D$2, FALSE),0)</f>
        <v>-2354.2600000000002</v>
      </c>
      <c r="AD1248" s="199">
        <f>IFERROR(VLOOKUP('SAP Data'!$C1248,'2021 Balance Sheet'!$B$7:$O$1335,'2021 Balance Sheet'!E$2, FALSE),0)</f>
        <v>-1610.62</v>
      </c>
      <c r="AE1248" s="199">
        <f>IFERROR(VLOOKUP('SAP Data'!$C1248,'2021 Balance Sheet'!$B$7:$O$1335,'2021 Balance Sheet'!F$2, FALSE),0)</f>
        <v>-2437.69</v>
      </c>
      <c r="AF1248" s="199">
        <f>IFERROR(VLOOKUP('SAP Data'!$C1248,'2021 Balance Sheet'!$B$7:$O$1335,'2021 Balance Sheet'!G$2, FALSE),0)</f>
        <v>-3087.4</v>
      </c>
      <c r="AG1248" s="199">
        <f>IFERROR(VLOOKUP('SAP Data'!$C1248,'2021 Balance Sheet'!$B$7:$O$1335,'2021 Balance Sheet'!H$2, FALSE),0)</f>
        <v>-1091.7</v>
      </c>
      <c r="AH1248" s="199">
        <f>IFERROR(VLOOKUP('SAP Data'!$C1248,'2021 Balance Sheet'!$B$7:$O$1335,'2021 Balance Sheet'!I$2, FALSE),0)</f>
        <v>-1433.02</v>
      </c>
      <c r="AI1248" s="199">
        <f>IFERROR(VLOOKUP('SAP Data'!$C1248,'2021 Balance Sheet'!$B$7:$O$1335,'2021 Balance Sheet'!J$2, FALSE),0)</f>
        <v>-1714.09</v>
      </c>
      <c r="AJ1248" s="199">
        <f>IFERROR(VLOOKUP('SAP Data'!$C1248,'2021 Balance Sheet'!$B$7:$O$1335,'2021 Balance Sheet'!K$2, FALSE),0)</f>
        <v>-541.05999999999995</v>
      </c>
      <c r="AK1248" s="199">
        <f>IFERROR(VLOOKUP('SAP Data'!$C1248,'2021 Balance Sheet'!$B$7:$O$1335,'2021 Balance Sheet'!L$2, FALSE),0)</f>
        <v>-768.78</v>
      </c>
      <c r="AL1248" s="199">
        <f>IFERROR(VLOOKUP('SAP Data'!$C1248,'2021 Balance Sheet'!$B$7:$O$1335,'2021 Balance Sheet'!M$2, FALSE),0)</f>
        <v>-1082.0999999999999</v>
      </c>
      <c r="AM1248" s="199">
        <f>IFERROR(VLOOKUP('SAP Data'!$C1248,'2021 Balance Sheet'!$B$7:$O$1335,'2021 Balance Sheet'!N$2, FALSE),0)</f>
        <v>-832.88</v>
      </c>
      <c r="AN1248" s="199">
        <f>IFERROR(VLOOKUP('SAP Data'!$C1248,'2021 Balance Sheet'!$B$7:$O$1335,'2021 Balance Sheet'!O$2, FALSE),0)</f>
        <v>-1626.36</v>
      </c>
      <c r="AO1248" s="198">
        <f t="shared" si="41"/>
        <v>-1452.99</v>
      </c>
    </row>
    <row r="1249" spans="1:41" ht="15.75" thickBot="1" x14ac:dyDescent="0.3">
      <c r="A1249" s="26" t="str">
        <f t="shared" si="40"/>
        <v>236159</v>
      </c>
      <c r="B1249" s="149" t="s">
        <v>2347</v>
      </c>
      <c r="C1249" s="153" t="s">
        <v>2348</v>
      </c>
      <c r="D1249" s="125" t="s">
        <v>4</v>
      </c>
      <c r="E1249" s="140">
        <v>-146198.85</v>
      </c>
      <c r="F1249" s="140">
        <v>-34478.31</v>
      </c>
      <c r="G1249" s="140">
        <v>-49333.32</v>
      </c>
      <c r="H1249" s="140">
        <v>-60582.93</v>
      </c>
      <c r="I1249" s="140">
        <v>-68514.649999999994</v>
      </c>
      <c r="J1249" s="140">
        <v>-71423.61</v>
      </c>
      <c r="K1249" s="140">
        <v>-77375.62</v>
      </c>
      <c r="L1249" s="140">
        <v>-83061.59</v>
      </c>
      <c r="M1249" s="140">
        <v>-89053.93</v>
      </c>
      <c r="N1249" s="140">
        <v>-98617.27</v>
      </c>
      <c r="O1249" s="140">
        <v>-111857.17</v>
      </c>
      <c r="P1249" s="140">
        <v>-131676.99</v>
      </c>
      <c r="Q1249" s="199">
        <v>-148501.35</v>
      </c>
      <c r="R1249" s="199">
        <v>-32081.29</v>
      </c>
      <c r="S1249" s="199">
        <v>-45511.39</v>
      </c>
      <c r="T1249" s="199">
        <v>-55385.21</v>
      </c>
      <c r="U1249" s="199">
        <v>-63227.87</v>
      </c>
      <c r="V1249" s="199">
        <v>-65567.62</v>
      </c>
      <c r="W1249" s="199">
        <v>-71591.06</v>
      </c>
      <c r="X1249" s="199">
        <v>-77004.03</v>
      </c>
      <c r="Y1249" s="199">
        <v>-83031.83</v>
      </c>
      <c r="Z1249" s="199">
        <v>-91815.59</v>
      </c>
      <c r="AA1249" s="199">
        <v>-105042.64</v>
      </c>
      <c r="AB1249" s="199">
        <v>-124403.47</v>
      </c>
      <c r="AC1249" s="199">
        <f>IFERROR(VLOOKUP('SAP Data'!$C1249,'2021 Balance Sheet'!$B$7:$O$1335,'2021 Balance Sheet'!D$2, FALSE),0)</f>
        <v>-141749.19</v>
      </c>
      <c r="AD1249" s="199">
        <f>IFERROR(VLOOKUP('SAP Data'!$C1249,'2021 Balance Sheet'!$B$7:$O$1335,'2021 Balance Sheet'!E$2, FALSE),0)</f>
        <v>-32696.34</v>
      </c>
      <c r="AE1249" s="199">
        <f>IFERROR(VLOOKUP('SAP Data'!$C1249,'2021 Balance Sheet'!$B$7:$O$1335,'2021 Balance Sheet'!F$2, FALSE),0)</f>
        <v>-48645.66</v>
      </c>
      <c r="AF1249" s="199">
        <f>IFERROR(VLOOKUP('SAP Data'!$C1249,'2021 Balance Sheet'!$B$7:$O$1335,'2021 Balance Sheet'!G$2, FALSE),0)</f>
        <v>-59401.96</v>
      </c>
      <c r="AG1249" s="199">
        <f>IFERROR(VLOOKUP('SAP Data'!$C1249,'2021 Balance Sheet'!$B$7:$O$1335,'2021 Balance Sheet'!H$2, FALSE),0)</f>
        <v>-67369.039999999994</v>
      </c>
      <c r="AH1249" s="199">
        <f>IFERROR(VLOOKUP('SAP Data'!$C1249,'2021 Balance Sheet'!$B$7:$O$1335,'2021 Balance Sheet'!I$2, FALSE),0)</f>
        <v>-73861.78</v>
      </c>
      <c r="AI1249" s="199">
        <f>IFERROR(VLOOKUP('SAP Data'!$C1249,'2021 Balance Sheet'!$B$7:$O$1335,'2021 Balance Sheet'!J$2, FALSE),0)</f>
        <v>-79336.87</v>
      </c>
      <c r="AJ1249" s="199">
        <f>IFERROR(VLOOKUP('SAP Data'!$C1249,'2021 Balance Sheet'!$B$7:$O$1335,'2021 Balance Sheet'!K$2, FALSE),0)</f>
        <v>-84552.63</v>
      </c>
      <c r="AK1249" s="199">
        <f>IFERROR(VLOOKUP('SAP Data'!$C1249,'2021 Balance Sheet'!$B$7:$O$1335,'2021 Balance Sheet'!L$2, FALSE),0)</f>
        <v>-90567.6</v>
      </c>
      <c r="AL1249" s="199">
        <f>IFERROR(VLOOKUP('SAP Data'!$C1249,'2021 Balance Sheet'!$B$7:$O$1335,'2021 Balance Sheet'!M$2, FALSE),0)</f>
        <v>-100300.09</v>
      </c>
      <c r="AM1249" s="199">
        <f>IFERROR(VLOOKUP('SAP Data'!$C1249,'2021 Balance Sheet'!$B$7:$O$1335,'2021 Balance Sheet'!N$2, FALSE),0)</f>
        <v>-114199.18</v>
      </c>
      <c r="AN1249" s="199">
        <f>IFERROR(VLOOKUP('SAP Data'!$C1249,'2021 Balance Sheet'!$B$7:$O$1335,'2021 Balance Sheet'!O$2, FALSE),0)</f>
        <v>-138701.88</v>
      </c>
      <c r="AO1249" s="198">
        <f t="shared" si="41"/>
        <v>-124403.47</v>
      </c>
    </row>
    <row r="1250" spans="1:41" ht="15.75" thickBot="1" x14ac:dyDescent="0.3">
      <c r="A1250" s="26" t="str">
        <f t="shared" si="40"/>
        <v>236160</v>
      </c>
      <c r="B1250" s="149" t="s">
        <v>2349</v>
      </c>
      <c r="C1250" s="153" t="s">
        <v>2350</v>
      </c>
      <c r="D1250" s="125" t="s">
        <v>4</v>
      </c>
      <c r="E1250" s="139">
        <v>-6894.74</v>
      </c>
      <c r="F1250" s="139">
        <v>-1821.09</v>
      </c>
      <c r="G1250" s="139">
        <v>-2543.65</v>
      </c>
      <c r="H1250" s="139">
        <v>-3056.08</v>
      </c>
      <c r="I1250" s="139">
        <v>-3325.97</v>
      </c>
      <c r="J1250" s="139">
        <v>-3389.78</v>
      </c>
      <c r="K1250" s="139">
        <v>-3578.12</v>
      </c>
      <c r="L1250" s="139">
        <v>-3758.83</v>
      </c>
      <c r="M1250" s="139">
        <v>-3948.92</v>
      </c>
      <c r="N1250" s="139">
        <v>-4360.63</v>
      </c>
      <c r="O1250" s="139">
        <v>-4999.2700000000004</v>
      </c>
      <c r="P1250" s="139">
        <v>-5991.04</v>
      </c>
      <c r="Q1250" s="199">
        <v>-6907.46</v>
      </c>
      <c r="R1250" s="199">
        <v>-1686.25</v>
      </c>
      <c r="S1250" s="199">
        <v>-2395.9299999999998</v>
      </c>
      <c r="T1250" s="199">
        <v>-2904.4</v>
      </c>
      <c r="U1250" s="199">
        <v>-3228.63</v>
      </c>
      <c r="V1250" s="199">
        <v>-3308.27</v>
      </c>
      <c r="W1250" s="199">
        <v>-3503.21</v>
      </c>
      <c r="X1250" s="199">
        <v>-3691.5</v>
      </c>
      <c r="Y1250" s="199">
        <v>-3878.3</v>
      </c>
      <c r="Z1250" s="199">
        <v>-4155.58</v>
      </c>
      <c r="AA1250" s="199">
        <v>-4888.7299999999996</v>
      </c>
      <c r="AB1250" s="199">
        <v>-5844.5</v>
      </c>
      <c r="AC1250" s="199">
        <f>IFERROR(VLOOKUP('SAP Data'!$C1250,'2021 Balance Sheet'!$B$7:$O$1335,'2021 Balance Sheet'!D$2, FALSE),0)</f>
        <v>-6721.26</v>
      </c>
      <c r="AD1250" s="199">
        <f>IFERROR(VLOOKUP('SAP Data'!$C1250,'2021 Balance Sheet'!$B$7:$O$1335,'2021 Balance Sheet'!E$2, FALSE),0)</f>
        <v>-1683.29</v>
      </c>
      <c r="AE1250" s="199">
        <f>IFERROR(VLOOKUP('SAP Data'!$C1250,'2021 Balance Sheet'!$B$7:$O$1335,'2021 Balance Sheet'!F$2, FALSE),0)</f>
        <v>-2426.5</v>
      </c>
      <c r="AF1250" s="199">
        <f>IFERROR(VLOOKUP('SAP Data'!$C1250,'2021 Balance Sheet'!$B$7:$O$1335,'2021 Balance Sheet'!G$2, FALSE),0)</f>
        <v>-2995.19</v>
      </c>
      <c r="AG1250" s="199">
        <f>IFERROR(VLOOKUP('SAP Data'!$C1250,'2021 Balance Sheet'!$B$7:$O$1335,'2021 Balance Sheet'!H$2, FALSE),0)</f>
        <v>-3327.53</v>
      </c>
      <c r="AH1250" s="199">
        <f>IFERROR(VLOOKUP('SAP Data'!$C1250,'2021 Balance Sheet'!$B$7:$O$1335,'2021 Balance Sheet'!I$2, FALSE),0)</f>
        <v>-3542.09</v>
      </c>
      <c r="AI1250" s="199">
        <f>IFERROR(VLOOKUP('SAP Data'!$C1250,'2021 Balance Sheet'!$B$7:$O$1335,'2021 Balance Sheet'!J$2, FALSE),0)</f>
        <v>-3729.08</v>
      </c>
      <c r="AJ1250" s="199">
        <f>IFERROR(VLOOKUP('SAP Data'!$C1250,'2021 Balance Sheet'!$B$7:$O$1335,'2021 Balance Sheet'!K$2, FALSE),0)</f>
        <v>-3876.64</v>
      </c>
      <c r="AK1250" s="199">
        <f>IFERROR(VLOOKUP('SAP Data'!$C1250,'2021 Balance Sheet'!$B$7:$O$1335,'2021 Balance Sheet'!L$2, FALSE),0)</f>
        <v>-4079.7</v>
      </c>
      <c r="AL1250" s="199">
        <f>IFERROR(VLOOKUP('SAP Data'!$C1250,'2021 Balance Sheet'!$B$7:$O$1335,'2021 Balance Sheet'!M$2, FALSE),0)</f>
        <v>-4461.7</v>
      </c>
      <c r="AM1250" s="199">
        <f>IFERROR(VLOOKUP('SAP Data'!$C1250,'2021 Balance Sheet'!$B$7:$O$1335,'2021 Balance Sheet'!N$2, FALSE),0)</f>
        <v>-5143.84</v>
      </c>
      <c r="AN1250" s="199">
        <f>IFERROR(VLOOKUP('SAP Data'!$C1250,'2021 Balance Sheet'!$B$7:$O$1335,'2021 Balance Sheet'!O$2, FALSE),0)</f>
        <v>-6352.39</v>
      </c>
      <c r="AO1250" s="198">
        <f t="shared" si="41"/>
        <v>-5844.5</v>
      </c>
    </row>
    <row r="1251" spans="1:41" ht="15.75" thickBot="1" x14ac:dyDescent="0.3">
      <c r="A1251" s="26" t="str">
        <f t="shared" si="40"/>
        <v>236161</v>
      </c>
      <c r="B1251" s="149" t="s">
        <v>2351</v>
      </c>
      <c r="C1251" s="153" t="s">
        <v>2352</v>
      </c>
      <c r="D1251" s="125" t="s">
        <v>4</v>
      </c>
      <c r="E1251" s="140">
        <v>-5419.71</v>
      </c>
      <c r="F1251" s="140">
        <v>-1444.1</v>
      </c>
      <c r="G1251" s="140">
        <v>-2196.1799999999998</v>
      </c>
      <c r="H1251" s="140">
        <v>-2613.5300000000002</v>
      </c>
      <c r="I1251" s="140">
        <v>-2932.44</v>
      </c>
      <c r="J1251" s="140">
        <v>-3010.34</v>
      </c>
      <c r="K1251" s="140">
        <v>-3150.31</v>
      </c>
      <c r="L1251" s="140">
        <v>-3280.78</v>
      </c>
      <c r="M1251" s="140">
        <v>-3405.73</v>
      </c>
      <c r="N1251" s="140">
        <v>-3633.29</v>
      </c>
      <c r="O1251" s="140">
        <v>-4095.39</v>
      </c>
      <c r="P1251" s="140">
        <v>-4817.26</v>
      </c>
      <c r="Q1251" s="199">
        <v>-5594.87</v>
      </c>
      <c r="R1251" s="199">
        <v>-1450.13</v>
      </c>
      <c r="S1251" s="199">
        <v>-2079.48</v>
      </c>
      <c r="T1251" s="199">
        <v>-2584.11</v>
      </c>
      <c r="U1251" s="199">
        <v>-2883.56</v>
      </c>
      <c r="V1251" s="199">
        <v>-2978.61</v>
      </c>
      <c r="W1251" s="199">
        <v>-3136.35</v>
      </c>
      <c r="X1251" s="199">
        <v>-3267.47</v>
      </c>
      <c r="Y1251" s="199">
        <v>-3393.89</v>
      </c>
      <c r="Z1251" s="199">
        <v>-3546.18</v>
      </c>
      <c r="AA1251" s="199">
        <v>-3967.65</v>
      </c>
      <c r="AB1251" s="199">
        <v>-4678.75</v>
      </c>
      <c r="AC1251" s="199">
        <f>IFERROR(VLOOKUP('SAP Data'!$C1251,'2021 Balance Sheet'!$B$7:$O$1335,'2021 Balance Sheet'!D$2, FALSE),0)</f>
        <v>-5500.71</v>
      </c>
      <c r="AD1251" s="199">
        <f>IFERROR(VLOOKUP('SAP Data'!$C1251,'2021 Balance Sheet'!$B$7:$O$1335,'2021 Balance Sheet'!E$2, FALSE),0)</f>
        <v>-1461.59</v>
      </c>
      <c r="AE1251" s="199">
        <f>IFERROR(VLOOKUP('SAP Data'!$C1251,'2021 Balance Sheet'!$B$7:$O$1335,'2021 Balance Sheet'!F$2, FALSE),0)</f>
        <v>-2166.2399999999998</v>
      </c>
      <c r="AF1251" s="199">
        <f>IFERROR(VLOOKUP('SAP Data'!$C1251,'2021 Balance Sheet'!$B$7:$O$1335,'2021 Balance Sheet'!G$2, FALSE),0)</f>
        <v>-2749.56</v>
      </c>
      <c r="AG1251" s="199">
        <f>IFERROR(VLOOKUP('SAP Data'!$C1251,'2021 Balance Sheet'!$B$7:$O$1335,'2021 Balance Sheet'!H$2, FALSE),0)</f>
        <v>-3061.1</v>
      </c>
      <c r="AH1251" s="199">
        <f>IFERROR(VLOOKUP('SAP Data'!$C1251,'2021 Balance Sheet'!$B$7:$O$1335,'2021 Balance Sheet'!I$2, FALSE),0)</f>
        <v>-3278.39</v>
      </c>
      <c r="AI1251" s="199">
        <f>IFERROR(VLOOKUP('SAP Data'!$C1251,'2021 Balance Sheet'!$B$7:$O$1335,'2021 Balance Sheet'!J$2, FALSE),0)</f>
        <v>-3421.8</v>
      </c>
      <c r="AJ1251" s="199">
        <f>IFERROR(VLOOKUP('SAP Data'!$C1251,'2021 Balance Sheet'!$B$7:$O$1335,'2021 Balance Sheet'!K$2, FALSE),0)</f>
        <v>-3548.71</v>
      </c>
      <c r="AK1251" s="199">
        <f>IFERROR(VLOOKUP('SAP Data'!$C1251,'2021 Balance Sheet'!$B$7:$O$1335,'2021 Balance Sheet'!L$2, FALSE),0)</f>
        <v>-3680.72</v>
      </c>
      <c r="AL1251" s="199">
        <f>IFERROR(VLOOKUP('SAP Data'!$C1251,'2021 Balance Sheet'!$B$7:$O$1335,'2021 Balance Sheet'!M$2, FALSE),0)</f>
        <v>-3861.67</v>
      </c>
      <c r="AM1251" s="199">
        <f>IFERROR(VLOOKUP('SAP Data'!$C1251,'2021 Balance Sheet'!$B$7:$O$1335,'2021 Balance Sheet'!N$2, FALSE),0)</f>
        <v>-4292.68</v>
      </c>
      <c r="AN1251" s="199">
        <f>IFERROR(VLOOKUP('SAP Data'!$C1251,'2021 Balance Sheet'!$B$7:$O$1335,'2021 Balance Sheet'!O$2, FALSE),0)</f>
        <v>-4952.6099999999997</v>
      </c>
      <c r="AO1251" s="198">
        <f t="shared" si="41"/>
        <v>-4678.75</v>
      </c>
    </row>
    <row r="1252" spans="1:41" ht="15.75" thickBot="1" x14ac:dyDescent="0.3">
      <c r="A1252" s="26" t="str">
        <f t="shared" si="40"/>
        <v>236162</v>
      </c>
      <c r="B1252" s="149" t="s">
        <v>2353</v>
      </c>
      <c r="C1252" s="153" t="s">
        <v>2354</v>
      </c>
      <c r="D1252" s="125" t="s">
        <v>4</v>
      </c>
      <c r="E1252" s="139">
        <v>-25342.880000000001</v>
      </c>
      <c r="F1252" s="139">
        <v>-5815.15</v>
      </c>
      <c r="G1252" s="139">
        <v>-8760.15</v>
      </c>
      <c r="H1252" s="139">
        <v>-10704.04</v>
      </c>
      <c r="I1252" s="139">
        <v>-12303.39</v>
      </c>
      <c r="J1252" s="139">
        <v>-12845.56</v>
      </c>
      <c r="K1252" s="139">
        <v>-13929.88</v>
      </c>
      <c r="L1252" s="139">
        <v>-15148.4</v>
      </c>
      <c r="M1252" s="139">
        <v>-16284.24</v>
      </c>
      <c r="N1252" s="139">
        <v>-17681.52</v>
      </c>
      <c r="O1252" s="139">
        <v>-19752.73</v>
      </c>
      <c r="P1252" s="139">
        <v>-22731.07</v>
      </c>
      <c r="Q1252" s="199">
        <v>-25741.48</v>
      </c>
      <c r="R1252" s="199">
        <v>-6028.55</v>
      </c>
      <c r="S1252" s="199">
        <v>-8697.2099999999991</v>
      </c>
      <c r="T1252" s="199">
        <v>-10953.82</v>
      </c>
      <c r="U1252" s="199">
        <v>-12580.52</v>
      </c>
      <c r="V1252" s="199">
        <v>-13215.26</v>
      </c>
      <c r="W1252" s="199">
        <v>-14433.15</v>
      </c>
      <c r="X1252" s="199">
        <v>-15600.23</v>
      </c>
      <c r="Y1252" s="199">
        <v>-16848.64</v>
      </c>
      <c r="Z1252" s="199">
        <v>-18071.82</v>
      </c>
      <c r="AA1252" s="199">
        <v>-20104.71</v>
      </c>
      <c r="AB1252" s="199">
        <v>-22965.919999999998</v>
      </c>
      <c r="AC1252" s="199">
        <f>IFERROR(VLOOKUP('SAP Data'!$C1252,'2021 Balance Sheet'!$B$7:$O$1335,'2021 Balance Sheet'!D$2, FALSE),0)</f>
        <v>-26139.1</v>
      </c>
      <c r="AD1252" s="199">
        <f>IFERROR(VLOOKUP('SAP Data'!$C1252,'2021 Balance Sheet'!$B$7:$O$1335,'2021 Balance Sheet'!E$2, FALSE),0)</f>
        <v>-5599.48</v>
      </c>
      <c r="AE1252" s="199">
        <f>IFERROR(VLOOKUP('SAP Data'!$C1252,'2021 Balance Sheet'!$B$7:$O$1335,'2021 Balance Sheet'!F$2, FALSE),0)</f>
        <v>-8347.39</v>
      </c>
      <c r="AF1252" s="199">
        <f>IFERROR(VLOOKUP('SAP Data'!$C1252,'2021 Balance Sheet'!$B$7:$O$1335,'2021 Balance Sheet'!G$2, FALSE),0)</f>
        <v>-10716.5</v>
      </c>
      <c r="AG1252" s="199">
        <f>IFERROR(VLOOKUP('SAP Data'!$C1252,'2021 Balance Sheet'!$B$7:$O$1335,'2021 Balance Sheet'!H$2, FALSE),0)</f>
        <v>-12365.12</v>
      </c>
      <c r="AH1252" s="199">
        <f>IFERROR(VLOOKUP('SAP Data'!$C1252,'2021 Balance Sheet'!$B$7:$O$1335,'2021 Balance Sheet'!I$2, FALSE),0)</f>
        <v>-13881.63</v>
      </c>
      <c r="AI1252" s="199">
        <f>IFERROR(VLOOKUP('SAP Data'!$C1252,'2021 Balance Sheet'!$B$7:$O$1335,'2021 Balance Sheet'!J$2, FALSE),0)</f>
        <v>-15159.32</v>
      </c>
      <c r="AJ1252" s="199">
        <f>IFERROR(VLOOKUP('SAP Data'!$C1252,'2021 Balance Sheet'!$B$7:$O$1335,'2021 Balance Sheet'!K$2, FALSE),0)</f>
        <v>-16438.900000000001</v>
      </c>
      <c r="AK1252" s="199">
        <f>IFERROR(VLOOKUP('SAP Data'!$C1252,'2021 Balance Sheet'!$B$7:$O$1335,'2021 Balance Sheet'!L$2, FALSE),0)</f>
        <v>-17670.169999999998</v>
      </c>
      <c r="AL1252" s="199">
        <f>IFERROR(VLOOKUP('SAP Data'!$C1252,'2021 Balance Sheet'!$B$7:$O$1335,'2021 Balance Sheet'!M$2, FALSE),0)</f>
        <v>-19149.849999999999</v>
      </c>
      <c r="AM1252" s="199">
        <f>IFERROR(VLOOKUP('SAP Data'!$C1252,'2021 Balance Sheet'!$B$7:$O$1335,'2021 Balance Sheet'!N$2, FALSE),0)</f>
        <v>-21249.8</v>
      </c>
      <c r="AN1252" s="199">
        <f>IFERROR(VLOOKUP('SAP Data'!$C1252,'2021 Balance Sheet'!$B$7:$O$1335,'2021 Balance Sheet'!O$2, FALSE),0)</f>
        <v>-24121.09</v>
      </c>
      <c r="AO1252" s="198">
        <f t="shared" si="41"/>
        <v>-22965.919999999998</v>
      </c>
    </row>
    <row r="1253" spans="1:41" ht="15.75" thickBot="1" x14ac:dyDescent="0.3">
      <c r="A1253" s="26" t="str">
        <f t="shared" si="40"/>
        <v>236163</v>
      </c>
      <c r="B1253" s="149" t="s">
        <v>2355</v>
      </c>
      <c r="C1253" s="153" t="s">
        <v>2356</v>
      </c>
      <c r="D1253" s="125" t="s">
        <v>4</v>
      </c>
      <c r="E1253" s="140">
        <v>-10217.120000000001</v>
      </c>
      <c r="F1253" s="140">
        <v>-2683.63</v>
      </c>
      <c r="G1253" s="140">
        <v>-4003.78</v>
      </c>
      <c r="H1253" s="140">
        <v>-4853.5600000000004</v>
      </c>
      <c r="I1253" s="140">
        <v>-5461.92</v>
      </c>
      <c r="J1253" s="140">
        <v>-5638.86</v>
      </c>
      <c r="K1253" s="140">
        <v>-5900.99</v>
      </c>
      <c r="L1253" s="140">
        <v>-6170.18</v>
      </c>
      <c r="M1253" s="140">
        <v>-6437.57</v>
      </c>
      <c r="N1253" s="140">
        <v>-6913.29</v>
      </c>
      <c r="O1253" s="140">
        <v>-7821.71</v>
      </c>
      <c r="P1253" s="140">
        <v>-9270.66</v>
      </c>
      <c r="Q1253" s="199">
        <v>-10789.05</v>
      </c>
      <c r="R1253" s="199">
        <v>-2802.26</v>
      </c>
      <c r="S1253" s="199">
        <v>-4007.4</v>
      </c>
      <c r="T1253" s="199">
        <v>-4974.9399999999996</v>
      </c>
      <c r="U1253" s="199">
        <v>-5611.9</v>
      </c>
      <c r="V1253" s="199">
        <v>-5849.44</v>
      </c>
      <c r="W1253" s="199">
        <v>-6192.1</v>
      </c>
      <c r="X1253" s="199">
        <v>-6467.58</v>
      </c>
      <c r="Y1253" s="199">
        <v>-6740.1</v>
      </c>
      <c r="Z1253" s="199">
        <v>-7076.72</v>
      </c>
      <c r="AA1253" s="199">
        <v>-7926.19</v>
      </c>
      <c r="AB1253" s="199">
        <v>-9363.41</v>
      </c>
      <c r="AC1253" s="199">
        <f>IFERROR(VLOOKUP('SAP Data'!$C1253,'2021 Balance Sheet'!$B$7:$O$1335,'2021 Balance Sheet'!D$2, FALSE),0)</f>
        <v>-10957.16</v>
      </c>
      <c r="AD1253" s="199">
        <f>IFERROR(VLOOKUP('SAP Data'!$C1253,'2021 Balance Sheet'!$B$7:$O$1335,'2021 Balance Sheet'!E$2, FALSE),0)</f>
        <v>-2877.57</v>
      </c>
      <c r="AE1253" s="199">
        <f>IFERROR(VLOOKUP('SAP Data'!$C1253,'2021 Balance Sheet'!$B$7:$O$1335,'2021 Balance Sheet'!F$2, FALSE),0)</f>
        <v>-4166.3599999999997</v>
      </c>
      <c r="AF1253" s="199">
        <f>IFERROR(VLOOKUP('SAP Data'!$C1253,'2021 Balance Sheet'!$B$7:$O$1335,'2021 Balance Sheet'!G$2, FALSE),0)</f>
        <v>-5283.82</v>
      </c>
      <c r="AG1253" s="199">
        <f>IFERROR(VLOOKUP('SAP Data'!$C1253,'2021 Balance Sheet'!$B$7:$O$1335,'2021 Balance Sheet'!H$2, FALSE),0)</f>
        <v>-5904.12</v>
      </c>
      <c r="AH1253" s="199">
        <f>IFERROR(VLOOKUP('SAP Data'!$C1253,'2021 Balance Sheet'!$B$7:$O$1335,'2021 Balance Sheet'!I$2, FALSE),0)</f>
        <v>-6360.11</v>
      </c>
      <c r="AI1253" s="199">
        <f>IFERROR(VLOOKUP('SAP Data'!$C1253,'2021 Balance Sheet'!$B$7:$O$1335,'2021 Balance Sheet'!J$2, FALSE),0)</f>
        <v>-6663.95</v>
      </c>
      <c r="AJ1253" s="199">
        <f>IFERROR(VLOOKUP('SAP Data'!$C1253,'2021 Balance Sheet'!$B$7:$O$1335,'2021 Balance Sheet'!K$2, FALSE),0)</f>
        <v>-6936.45</v>
      </c>
      <c r="AK1253" s="199">
        <f>IFERROR(VLOOKUP('SAP Data'!$C1253,'2021 Balance Sheet'!$B$7:$O$1335,'2021 Balance Sheet'!L$2, FALSE),0)</f>
        <v>-7223.57</v>
      </c>
      <c r="AL1253" s="199">
        <f>IFERROR(VLOOKUP('SAP Data'!$C1253,'2021 Balance Sheet'!$B$7:$O$1335,'2021 Balance Sheet'!M$2, FALSE),0)</f>
        <v>-7640.96</v>
      </c>
      <c r="AM1253" s="199">
        <f>IFERROR(VLOOKUP('SAP Data'!$C1253,'2021 Balance Sheet'!$B$7:$O$1335,'2021 Balance Sheet'!N$2, FALSE),0)</f>
        <v>-8595.74</v>
      </c>
      <c r="AN1253" s="199">
        <f>IFERROR(VLOOKUP('SAP Data'!$C1253,'2021 Balance Sheet'!$B$7:$O$1335,'2021 Balance Sheet'!O$2, FALSE),0)</f>
        <v>-9980.5300000000007</v>
      </c>
      <c r="AO1253" s="198">
        <f t="shared" si="41"/>
        <v>-9363.41</v>
      </c>
    </row>
    <row r="1254" spans="1:41" ht="15.75" thickBot="1" x14ac:dyDescent="0.3">
      <c r="A1254" s="26" t="str">
        <f t="shared" si="40"/>
        <v>236165</v>
      </c>
      <c r="B1254" s="149" t="s">
        <v>2357</v>
      </c>
      <c r="C1254" s="153" t="s">
        <v>2358</v>
      </c>
      <c r="D1254" s="125" t="s">
        <v>4</v>
      </c>
      <c r="E1254" s="139">
        <v>-11770.11</v>
      </c>
      <c r="F1254" s="139">
        <v>-6898.4</v>
      </c>
      <c r="G1254" s="139">
        <v>-9632.5400000000009</v>
      </c>
      <c r="H1254" s="139">
        <v>-12007.67</v>
      </c>
      <c r="I1254" s="139">
        <v>-4187.78</v>
      </c>
      <c r="J1254" s="139">
        <v>-4773</v>
      </c>
      <c r="K1254" s="139">
        <v>-6214.12</v>
      </c>
      <c r="L1254" s="139">
        <v>-2739.7</v>
      </c>
      <c r="M1254" s="139">
        <v>-4024.54</v>
      </c>
      <c r="N1254" s="139">
        <v>-6040.22</v>
      </c>
      <c r="O1254" s="139">
        <v>-4885.53</v>
      </c>
      <c r="P1254" s="139">
        <v>-8963.5499999999993</v>
      </c>
      <c r="Q1254" s="199">
        <v>-12980.01</v>
      </c>
      <c r="R1254" s="199">
        <v>-7321.6</v>
      </c>
      <c r="S1254" s="199">
        <v>-10407.11</v>
      </c>
      <c r="T1254" s="199">
        <v>-12809.11</v>
      </c>
      <c r="U1254" s="199">
        <v>-4129.07</v>
      </c>
      <c r="V1254" s="199">
        <v>-4585.41</v>
      </c>
      <c r="W1254" s="199">
        <v>-5834.76</v>
      </c>
      <c r="X1254" s="199">
        <v>-2481.73</v>
      </c>
      <c r="Y1254" s="199">
        <v>-3627.32</v>
      </c>
      <c r="Z1254" s="199">
        <v>-5564.01</v>
      </c>
      <c r="AA1254" s="199">
        <v>-5131.6099999999997</v>
      </c>
      <c r="AB1254" s="199">
        <v>-9685.2800000000007</v>
      </c>
      <c r="AC1254" s="199">
        <f>IFERROR(VLOOKUP('SAP Data'!$C1254,'2021 Balance Sheet'!$B$7:$O$1335,'2021 Balance Sheet'!D$2, FALSE),0)</f>
        <v>-13778.9</v>
      </c>
      <c r="AD1254" s="199">
        <f>IFERROR(VLOOKUP('SAP Data'!$C1254,'2021 Balance Sheet'!$B$7:$O$1335,'2021 Balance Sheet'!E$2, FALSE),0)</f>
        <v>-7631.31</v>
      </c>
      <c r="AE1254" s="199">
        <f>IFERROR(VLOOKUP('SAP Data'!$C1254,'2021 Balance Sheet'!$B$7:$O$1335,'2021 Balance Sheet'!F$2, FALSE),0)</f>
        <v>-11289.68</v>
      </c>
      <c r="AF1254" s="199">
        <f>IFERROR(VLOOKUP('SAP Data'!$C1254,'2021 Balance Sheet'!$B$7:$O$1335,'2021 Balance Sheet'!G$2, FALSE),0)</f>
        <v>-13936.37</v>
      </c>
      <c r="AG1254" s="199">
        <f>IFERROR(VLOOKUP('SAP Data'!$C1254,'2021 Balance Sheet'!$B$7:$O$1335,'2021 Balance Sheet'!H$2, FALSE),0)</f>
        <v>-4461.1000000000004</v>
      </c>
      <c r="AH1254" s="199">
        <f>IFERROR(VLOOKUP('SAP Data'!$C1254,'2021 Balance Sheet'!$B$7:$O$1335,'2021 Balance Sheet'!I$2, FALSE),0)</f>
        <v>-5878.27</v>
      </c>
      <c r="AI1254" s="199">
        <f>IFERROR(VLOOKUP('SAP Data'!$C1254,'2021 Balance Sheet'!$B$7:$O$1335,'2021 Balance Sheet'!J$2, FALSE),0)</f>
        <v>-7201.89</v>
      </c>
      <c r="AJ1254" s="199">
        <f>IFERROR(VLOOKUP('SAP Data'!$C1254,'2021 Balance Sheet'!$B$7:$O$1335,'2021 Balance Sheet'!K$2, FALSE),0)</f>
        <v>-2625.24</v>
      </c>
      <c r="AK1254" s="199">
        <f>IFERROR(VLOOKUP('SAP Data'!$C1254,'2021 Balance Sheet'!$B$7:$O$1335,'2021 Balance Sheet'!L$2, FALSE),0)</f>
        <v>-4054.61</v>
      </c>
      <c r="AL1254" s="199">
        <f>IFERROR(VLOOKUP('SAP Data'!$C1254,'2021 Balance Sheet'!$B$7:$O$1335,'2021 Balance Sheet'!M$2, FALSE),0)</f>
        <v>-6424.85</v>
      </c>
      <c r="AM1254" s="199">
        <f>IFERROR(VLOOKUP('SAP Data'!$C1254,'2021 Balance Sheet'!$B$7:$O$1335,'2021 Balance Sheet'!N$2, FALSE),0)</f>
        <v>-5755.55</v>
      </c>
      <c r="AN1254" s="199">
        <f>IFERROR(VLOOKUP('SAP Data'!$C1254,'2021 Balance Sheet'!$B$7:$O$1335,'2021 Balance Sheet'!O$2, FALSE),0)</f>
        <v>-10966.1</v>
      </c>
      <c r="AO1254" s="198">
        <f t="shared" si="41"/>
        <v>-9685.2800000000007</v>
      </c>
    </row>
    <row r="1255" spans="1:41" ht="15.75" thickBot="1" x14ac:dyDescent="0.3">
      <c r="A1255" s="26" t="str">
        <f t="shared" si="40"/>
        <v>236166</v>
      </c>
      <c r="B1255" s="149" t="s">
        <v>2359</v>
      </c>
      <c r="C1255" s="153" t="s">
        <v>2360</v>
      </c>
      <c r="D1255" s="125" t="s">
        <v>4</v>
      </c>
      <c r="E1255" s="140">
        <v>-110681.38</v>
      </c>
      <c r="F1255" s="140">
        <v>-26504.799999999999</v>
      </c>
      <c r="G1255" s="140">
        <v>-40265.870000000003</v>
      </c>
      <c r="H1255" s="140">
        <v>-49591.1</v>
      </c>
      <c r="I1255" s="140">
        <v>-57020.72</v>
      </c>
      <c r="J1255" s="140">
        <v>-60003.05</v>
      </c>
      <c r="K1255" s="140">
        <v>-64275.55</v>
      </c>
      <c r="L1255" s="140">
        <v>-67916.77</v>
      </c>
      <c r="M1255" s="140">
        <v>-71772.03</v>
      </c>
      <c r="N1255" s="140">
        <v>-76815.509999999995</v>
      </c>
      <c r="O1255" s="140">
        <v>-85211.37</v>
      </c>
      <c r="P1255" s="140">
        <v>-97137.53</v>
      </c>
      <c r="Q1255" s="199">
        <v>-111353.64</v>
      </c>
      <c r="R1255" s="199">
        <v>-27497.08</v>
      </c>
      <c r="S1255" s="199">
        <v>-39308.550000000003</v>
      </c>
      <c r="T1255" s="199">
        <v>-49105.95</v>
      </c>
      <c r="U1255" s="199">
        <v>-55779.53</v>
      </c>
      <c r="V1255" s="199">
        <v>-58213.64</v>
      </c>
      <c r="W1255" s="199">
        <v>-62635.76</v>
      </c>
      <c r="X1255" s="199">
        <v>-66340.08</v>
      </c>
      <c r="Y1255" s="199">
        <v>-70144.7</v>
      </c>
      <c r="Z1255" s="199">
        <v>-74080.12</v>
      </c>
      <c r="AA1255" s="199">
        <v>-82421.440000000002</v>
      </c>
      <c r="AB1255" s="199">
        <v>-94138.99</v>
      </c>
      <c r="AC1255" s="199">
        <f>IFERROR(VLOOKUP('SAP Data'!$C1255,'2021 Balance Sheet'!$B$7:$O$1335,'2021 Balance Sheet'!D$2, FALSE),0)</f>
        <v>-109095.08</v>
      </c>
      <c r="AD1255" s="199">
        <f>IFERROR(VLOOKUP('SAP Data'!$C1255,'2021 Balance Sheet'!$B$7:$O$1335,'2021 Balance Sheet'!E$2, FALSE),0)</f>
        <v>-26386.94</v>
      </c>
      <c r="AE1255" s="199">
        <f>IFERROR(VLOOKUP('SAP Data'!$C1255,'2021 Balance Sheet'!$B$7:$O$1335,'2021 Balance Sheet'!F$2, FALSE),0)</f>
        <v>-39449.480000000003</v>
      </c>
      <c r="AF1255" s="199">
        <f>IFERROR(VLOOKUP('SAP Data'!$C1255,'2021 Balance Sheet'!$B$7:$O$1335,'2021 Balance Sheet'!G$2, FALSE),0)</f>
        <v>-50420.51</v>
      </c>
      <c r="AG1255" s="199">
        <f>IFERROR(VLOOKUP('SAP Data'!$C1255,'2021 Balance Sheet'!$B$7:$O$1335,'2021 Balance Sheet'!H$2, FALSE),0)</f>
        <v>-58578.83</v>
      </c>
      <c r="AH1255" s="199">
        <f>IFERROR(VLOOKUP('SAP Data'!$C1255,'2021 Balance Sheet'!$B$7:$O$1335,'2021 Balance Sheet'!I$2, FALSE),0)</f>
        <v>-65081.72</v>
      </c>
      <c r="AI1255" s="199">
        <f>IFERROR(VLOOKUP('SAP Data'!$C1255,'2021 Balance Sheet'!$B$7:$O$1335,'2021 Balance Sheet'!J$2, FALSE),0)</f>
        <v>-69787.3</v>
      </c>
      <c r="AJ1255" s="199">
        <f>IFERROR(VLOOKUP('SAP Data'!$C1255,'2021 Balance Sheet'!$B$7:$O$1335,'2021 Balance Sheet'!K$2, FALSE),0)</f>
        <v>-74094.7</v>
      </c>
      <c r="AK1255" s="199">
        <f>IFERROR(VLOOKUP('SAP Data'!$C1255,'2021 Balance Sheet'!$B$7:$O$1335,'2021 Balance Sheet'!L$2, FALSE),0)</f>
        <v>-78506.649999999994</v>
      </c>
      <c r="AL1255" s="199">
        <f>IFERROR(VLOOKUP('SAP Data'!$C1255,'2021 Balance Sheet'!$B$7:$O$1335,'2021 Balance Sheet'!M$2, FALSE),0)</f>
        <v>-83849.19</v>
      </c>
      <c r="AM1255" s="199">
        <f>IFERROR(VLOOKUP('SAP Data'!$C1255,'2021 Balance Sheet'!$B$7:$O$1335,'2021 Balance Sheet'!N$2, FALSE),0)</f>
        <v>-92991.89</v>
      </c>
      <c r="AN1255" s="199">
        <f>IFERROR(VLOOKUP('SAP Data'!$C1255,'2021 Balance Sheet'!$B$7:$O$1335,'2021 Balance Sheet'!O$2, FALSE),0)</f>
        <v>-106668.77</v>
      </c>
      <c r="AO1255" s="198">
        <f t="shared" si="41"/>
        <v>-94138.99</v>
      </c>
    </row>
    <row r="1256" spans="1:41" ht="15.75" thickBot="1" x14ac:dyDescent="0.3">
      <c r="A1256" s="26" t="str">
        <f t="shared" si="40"/>
        <v>236167</v>
      </c>
      <c r="B1256" s="149" t="s">
        <v>2361</v>
      </c>
      <c r="C1256" s="153" t="s">
        <v>2362</v>
      </c>
      <c r="D1256" s="125" t="s">
        <v>4</v>
      </c>
      <c r="E1256" s="139">
        <v>-5262.54</v>
      </c>
      <c r="F1256" s="139">
        <v>-1238.58</v>
      </c>
      <c r="G1256" s="139">
        <v>-1869.85</v>
      </c>
      <c r="H1256" s="139">
        <v>-2344.6999999999998</v>
      </c>
      <c r="I1256" s="139">
        <v>-2691.43</v>
      </c>
      <c r="J1256" s="139">
        <v>-2788.88</v>
      </c>
      <c r="K1256" s="139">
        <v>-2988.71</v>
      </c>
      <c r="L1256" s="139">
        <v>-3165.3</v>
      </c>
      <c r="M1256" s="139">
        <v>-3383.88</v>
      </c>
      <c r="N1256" s="139">
        <v>-3629.1</v>
      </c>
      <c r="O1256" s="139">
        <v>-4068.02</v>
      </c>
      <c r="P1256" s="139">
        <v>-4671.59</v>
      </c>
      <c r="Q1256" s="199">
        <v>-5312.14</v>
      </c>
      <c r="R1256" s="199">
        <v>-1272.7</v>
      </c>
      <c r="S1256" s="199">
        <v>-1805.7</v>
      </c>
      <c r="T1256" s="199">
        <v>-2233.37</v>
      </c>
      <c r="U1256" s="199">
        <v>-2515.92</v>
      </c>
      <c r="V1256" s="199">
        <v>-2566.73</v>
      </c>
      <c r="W1256" s="199">
        <v>-2784.48</v>
      </c>
      <c r="X1256" s="199">
        <v>-2940.86</v>
      </c>
      <c r="Y1256" s="199">
        <v>-3099.09</v>
      </c>
      <c r="Z1256" s="199">
        <v>-3256.6</v>
      </c>
      <c r="AA1256" s="199">
        <v>-3585.14</v>
      </c>
      <c r="AB1256" s="199">
        <v>-4146.05</v>
      </c>
      <c r="AC1256" s="199">
        <f>IFERROR(VLOOKUP('SAP Data'!$C1256,'2021 Balance Sheet'!$B$7:$O$1335,'2021 Balance Sheet'!D$2, FALSE),0)</f>
        <v>-4801.93</v>
      </c>
      <c r="AD1256" s="199">
        <f>IFERROR(VLOOKUP('SAP Data'!$C1256,'2021 Balance Sheet'!$B$7:$O$1335,'2021 Balance Sheet'!E$2, FALSE),0)</f>
        <v>-1169.76</v>
      </c>
      <c r="AE1256" s="199">
        <f>IFERROR(VLOOKUP('SAP Data'!$C1256,'2021 Balance Sheet'!$B$7:$O$1335,'2021 Balance Sheet'!F$2, FALSE),0)</f>
        <v>-1727.64</v>
      </c>
      <c r="AF1256" s="199">
        <f>IFERROR(VLOOKUP('SAP Data'!$C1256,'2021 Balance Sheet'!$B$7:$O$1335,'2021 Balance Sheet'!G$2, FALSE),0)</f>
        <v>-2203.42</v>
      </c>
      <c r="AG1256" s="199">
        <f>IFERROR(VLOOKUP('SAP Data'!$C1256,'2021 Balance Sheet'!$B$7:$O$1335,'2021 Balance Sheet'!H$2, FALSE),0)</f>
        <v>-2543.54</v>
      </c>
      <c r="AH1256" s="199">
        <f>IFERROR(VLOOKUP('SAP Data'!$C1256,'2021 Balance Sheet'!$B$7:$O$1335,'2021 Balance Sheet'!I$2, FALSE),0)</f>
        <v>-2817.33</v>
      </c>
      <c r="AI1256" s="199">
        <f>IFERROR(VLOOKUP('SAP Data'!$C1256,'2021 Balance Sheet'!$B$7:$O$1335,'2021 Balance Sheet'!J$2, FALSE),0)</f>
        <v>-2999.34</v>
      </c>
      <c r="AJ1256" s="199">
        <f>IFERROR(VLOOKUP('SAP Data'!$C1256,'2021 Balance Sheet'!$B$7:$O$1335,'2021 Balance Sheet'!K$2, FALSE),0)</f>
        <v>-3179.56</v>
      </c>
      <c r="AK1256" s="199">
        <f>IFERROR(VLOOKUP('SAP Data'!$C1256,'2021 Balance Sheet'!$B$7:$O$1335,'2021 Balance Sheet'!L$2, FALSE),0)</f>
        <v>-3399.31</v>
      </c>
      <c r="AL1256" s="199">
        <f>IFERROR(VLOOKUP('SAP Data'!$C1256,'2021 Balance Sheet'!$B$7:$O$1335,'2021 Balance Sheet'!M$2, FALSE),0)</f>
        <v>-3651.84</v>
      </c>
      <c r="AM1256" s="199">
        <f>IFERROR(VLOOKUP('SAP Data'!$C1256,'2021 Balance Sheet'!$B$7:$O$1335,'2021 Balance Sheet'!N$2, FALSE),0)</f>
        <v>-4034.39</v>
      </c>
      <c r="AN1256" s="199">
        <f>IFERROR(VLOOKUP('SAP Data'!$C1256,'2021 Balance Sheet'!$B$7:$O$1335,'2021 Balance Sheet'!O$2, FALSE),0)</f>
        <v>-4628.63</v>
      </c>
      <c r="AO1256" s="198">
        <f t="shared" si="41"/>
        <v>-4146.05</v>
      </c>
    </row>
    <row r="1257" spans="1:41" ht="15.75" thickBot="1" x14ac:dyDescent="0.3">
      <c r="A1257" s="26" t="str">
        <f t="shared" ref="A1257:A1320" si="42">RIGHT(C1257,6)</f>
        <v>236168</v>
      </c>
      <c r="B1257" s="149" t="s">
        <v>2363</v>
      </c>
      <c r="C1257" s="153" t="s">
        <v>2364</v>
      </c>
      <c r="D1257" s="125" t="s">
        <v>4</v>
      </c>
      <c r="E1257" s="140">
        <v>-13130.24</v>
      </c>
      <c r="F1257" s="140">
        <v>-3365.92</v>
      </c>
      <c r="G1257" s="140">
        <v>-4822.01</v>
      </c>
      <c r="H1257" s="140">
        <v>-5921.76</v>
      </c>
      <c r="I1257" s="140">
        <v>-6525.04</v>
      </c>
      <c r="J1257" s="140">
        <v>-6774.06</v>
      </c>
      <c r="K1257" s="140">
        <v>-7149.51</v>
      </c>
      <c r="L1257" s="140">
        <v>-7561.12</v>
      </c>
      <c r="M1257" s="140">
        <v>-7976.24</v>
      </c>
      <c r="N1257" s="140">
        <v>-8690.98</v>
      </c>
      <c r="O1257" s="140">
        <v>-9802.9</v>
      </c>
      <c r="P1257" s="140">
        <v>-11545.73</v>
      </c>
      <c r="Q1257" s="199">
        <v>-13434.31</v>
      </c>
      <c r="R1257" s="199">
        <v>-3371.51</v>
      </c>
      <c r="S1257" s="199">
        <v>-4706.16</v>
      </c>
      <c r="T1257" s="199">
        <v>-5746.2</v>
      </c>
      <c r="U1257" s="199">
        <v>-6469.15</v>
      </c>
      <c r="V1257" s="199">
        <v>-6765.92</v>
      </c>
      <c r="W1257" s="199">
        <v>-7197.78</v>
      </c>
      <c r="X1257" s="199">
        <v>-7612.39</v>
      </c>
      <c r="Y1257" s="199">
        <v>-8035.83</v>
      </c>
      <c r="Z1257" s="199">
        <v>-8539.5400000000009</v>
      </c>
      <c r="AA1257" s="199">
        <v>-9799.9699999999993</v>
      </c>
      <c r="AB1257" s="199">
        <v>-11511.6</v>
      </c>
      <c r="AC1257" s="199">
        <f>IFERROR(VLOOKUP('SAP Data'!$C1257,'2021 Balance Sheet'!$B$7:$O$1335,'2021 Balance Sheet'!D$2, FALSE),0)</f>
        <v>-13479.79</v>
      </c>
      <c r="AD1257" s="199">
        <f>IFERROR(VLOOKUP('SAP Data'!$C1257,'2021 Balance Sheet'!$B$7:$O$1335,'2021 Balance Sheet'!E$2, FALSE),0)</f>
        <v>-3465.64</v>
      </c>
      <c r="AE1257" s="199">
        <f>IFERROR(VLOOKUP('SAP Data'!$C1257,'2021 Balance Sheet'!$B$7:$O$1335,'2021 Balance Sheet'!F$2, FALSE),0)</f>
        <v>-4868.8599999999997</v>
      </c>
      <c r="AF1257" s="199">
        <f>IFERROR(VLOOKUP('SAP Data'!$C1257,'2021 Balance Sheet'!$B$7:$O$1335,'2021 Balance Sheet'!G$2, FALSE),0)</f>
        <v>-6069.78</v>
      </c>
      <c r="AG1257" s="199">
        <f>IFERROR(VLOOKUP('SAP Data'!$C1257,'2021 Balance Sheet'!$B$7:$O$1335,'2021 Balance Sheet'!H$2, FALSE),0)</f>
        <v>-6710.91</v>
      </c>
      <c r="AH1257" s="199">
        <f>IFERROR(VLOOKUP('SAP Data'!$C1257,'2021 Balance Sheet'!$B$7:$O$1335,'2021 Balance Sheet'!I$2, FALSE),0)</f>
        <v>-7263.26</v>
      </c>
      <c r="AI1257" s="199">
        <f>IFERROR(VLOOKUP('SAP Data'!$C1257,'2021 Balance Sheet'!$B$7:$O$1335,'2021 Balance Sheet'!J$2, FALSE),0)</f>
        <v>-7678.27</v>
      </c>
      <c r="AJ1257" s="199">
        <f>IFERROR(VLOOKUP('SAP Data'!$C1257,'2021 Balance Sheet'!$B$7:$O$1335,'2021 Balance Sheet'!K$2, FALSE),0)</f>
        <v>-8066.58</v>
      </c>
      <c r="AK1257" s="199">
        <f>IFERROR(VLOOKUP('SAP Data'!$C1257,'2021 Balance Sheet'!$B$7:$O$1335,'2021 Balance Sheet'!L$2, FALSE),0)</f>
        <v>-8493.1299999999992</v>
      </c>
      <c r="AL1257" s="199">
        <f>IFERROR(VLOOKUP('SAP Data'!$C1257,'2021 Balance Sheet'!$B$7:$O$1335,'2021 Balance Sheet'!M$2, FALSE),0)</f>
        <v>-9141.84</v>
      </c>
      <c r="AM1257" s="199">
        <f>IFERROR(VLOOKUP('SAP Data'!$C1257,'2021 Balance Sheet'!$B$7:$O$1335,'2021 Balance Sheet'!N$2, FALSE),0)</f>
        <v>-10203.790000000001</v>
      </c>
      <c r="AN1257" s="199">
        <f>IFERROR(VLOOKUP('SAP Data'!$C1257,'2021 Balance Sheet'!$B$7:$O$1335,'2021 Balance Sheet'!O$2, FALSE),0)</f>
        <v>-12115.91</v>
      </c>
      <c r="AO1257" s="198">
        <f t="shared" ref="AO1257:AO1320" si="43">AB1257</f>
        <v>-11511.6</v>
      </c>
    </row>
    <row r="1258" spans="1:41" ht="15.75" thickBot="1" x14ac:dyDescent="0.3">
      <c r="A1258" s="26" t="str">
        <f t="shared" si="42"/>
        <v>236169</v>
      </c>
      <c r="B1258" s="149" t="s">
        <v>2365</v>
      </c>
      <c r="C1258" s="153" t="s">
        <v>2366</v>
      </c>
      <c r="D1258" s="125" t="s">
        <v>4</v>
      </c>
      <c r="E1258" s="139">
        <v>-6298.92</v>
      </c>
      <c r="F1258" s="139">
        <v>-1744.38</v>
      </c>
      <c r="G1258" s="139">
        <v>-2556.87</v>
      </c>
      <c r="H1258" s="139">
        <v>-3079.93</v>
      </c>
      <c r="I1258" s="139">
        <v>-3366.39</v>
      </c>
      <c r="J1258" s="139">
        <v>-3453.85</v>
      </c>
      <c r="K1258" s="139">
        <v>-3616.82</v>
      </c>
      <c r="L1258" s="139">
        <v>-3777.02</v>
      </c>
      <c r="M1258" s="139">
        <v>-3940.5</v>
      </c>
      <c r="N1258" s="139">
        <v>-4292.6499999999996</v>
      </c>
      <c r="O1258" s="139">
        <v>-4881.12</v>
      </c>
      <c r="P1258" s="139">
        <v>-5810.95</v>
      </c>
      <c r="Q1258" s="199">
        <v>-6775.69</v>
      </c>
      <c r="R1258" s="199">
        <v>-1721.78</v>
      </c>
      <c r="S1258" s="199">
        <v>-2430.3000000000002</v>
      </c>
      <c r="T1258" s="199">
        <v>-2979.81</v>
      </c>
      <c r="U1258" s="199">
        <v>-3281.06</v>
      </c>
      <c r="V1258" s="199">
        <v>-3368.98</v>
      </c>
      <c r="W1258" s="199">
        <v>-3534.74</v>
      </c>
      <c r="X1258" s="199">
        <v>-3692.51</v>
      </c>
      <c r="Y1258" s="199">
        <v>-3861.38</v>
      </c>
      <c r="Z1258" s="199">
        <v>-4076.45</v>
      </c>
      <c r="AA1258" s="199">
        <v>-4682.07</v>
      </c>
      <c r="AB1258" s="199">
        <v>-5545.89</v>
      </c>
      <c r="AC1258" s="199">
        <f>IFERROR(VLOOKUP('SAP Data'!$C1258,'2021 Balance Sheet'!$B$7:$O$1335,'2021 Balance Sheet'!D$2, FALSE),0)</f>
        <v>-6539.51</v>
      </c>
      <c r="AD1258" s="199">
        <f>IFERROR(VLOOKUP('SAP Data'!$C1258,'2021 Balance Sheet'!$B$7:$O$1335,'2021 Balance Sheet'!E$2, FALSE),0)</f>
        <v>-1783.4</v>
      </c>
      <c r="AE1258" s="199">
        <f>IFERROR(VLOOKUP('SAP Data'!$C1258,'2021 Balance Sheet'!$B$7:$O$1335,'2021 Balance Sheet'!F$2, FALSE),0)</f>
        <v>-2508.31</v>
      </c>
      <c r="AF1258" s="199">
        <f>IFERROR(VLOOKUP('SAP Data'!$C1258,'2021 Balance Sheet'!$B$7:$O$1335,'2021 Balance Sheet'!G$2, FALSE),0)</f>
        <v>-3131.73</v>
      </c>
      <c r="AG1258" s="199">
        <f>IFERROR(VLOOKUP('SAP Data'!$C1258,'2021 Balance Sheet'!$B$7:$O$1335,'2021 Balance Sheet'!H$2, FALSE),0)</f>
        <v>-3431.42</v>
      </c>
      <c r="AH1258" s="199">
        <f>IFERROR(VLOOKUP('SAP Data'!$C1258,'2021 Balance Sheet'!$B$7:$O$1335,'2021 Balance Sheet'!I$2, FALSE),0)</f>
        <v>-3682.86</v>
      </c>
      <c r="AI1258" s="199">
        <f>IFERROR(VLOOKUP('SAP Data'!$C1258,'2021 Balance Sheet'!$B$7:$O$1335,'2021 Balance Sheet'!J$2, FALSE),0)</f>
        <v>-3846.6</v>
      </c>
      <c r="AJ1258" s="199">
        <f>IFERROR(VLOOKUP('SAP Data'!$C1258,'2021 Balance Sheet'!$B$7:$O$1335,'2021 Balance Sheet'!K$2, FALSE),0)</f>
        <v>-4009.44</v>
      </c>
      <c r="AK1258" s="199">
        <f>IFERROR(VLOOKUP('SAP Data'!$C1258,'2021 Balance Sheet'!$B$7:$O$1335,'2021 Balance Sheet'!L$2, FALSE),0)</f>
        <v>-4188.3999999999996</v>
      </c>
      <c r="AL1258" s="199">
        <f>IFERROR(VLOOKUP('SAP Data'!$C1258,'2021 Balance Sheet'!$B$7:$O$1335,'2021 Balance Sheet'!M$2, FALSE),0)</f>
        <v>-4520.45</v>
      </c>
      <c r="AM1258" s="199">
        <f>IFERROR(VLOOKUP('SAP Data'!$C1258,'2021 Balance Sheet'!$B$7:$O$1335,'2021 Balance Sheet'!N$2, FALSE),0)</f>
        <v>-5034.8500000000004</v>
      </c>
      <c r="AN1258" s="199">
        <f>IFERROR(VLOOKUP('SAP Data'!$C1258,'2021 Balance Sheet'!$B$7:$O$1335,'2021 Balance Sheet'!O$2, FALSE),0)</f>
        <v>-5948.84</v>
      </c>
      <c r="AO1258" s="198">
        <f t="shared" si="43"/>
        <v>-5545.89</v>
      </c>
    </row>
    <row r="1259" spans="1:41" ht="15.75" thickBot="1" x14ac:dyDescent="0.3">
      <c r="A1259" s="26" t="str">
        <f t="shared" si="42"/>
        <v>236170</v>
      </c>
      <c r="B1259" s="149" t="s">
        <v>2367</v>
      </c>
      <c r="C1259" s="153" t="s">
        <v>2368</v>
      </c>
      <c r="D1259" s="125" t="s">
        <v>4</v>
      </c>
      <c r="E1259" s="140">
        <v>-19948.14</v>
      </c>
      <c r="F1259" s="140">
        <v>-5213.97</v>
      </c>
      <c r="G1259" s="140">
        <v>-8090.76</v>
      </c>
      <c r="H1259" s="140">
        <v>-9674.35</v>
      </c>
      <c r="I1259" s="140">
        <v>-10904.38</v>
      </c>
      <c r="J1259" s="140">
        <v>-11251.74</v>
      </c>
      <c r="K1259" s="140">
        <v>-11943.13</v>
      </c>
      <c r="L1259" s="140">
        <v>-12526.16</v>
      </c>
      <c r="M1259" s="140">
        <v>-13170.95</v>
      </c>
      <c r="N1259" s="140">
        <v>-14101.25</v>
      </c>
      <c r="O1259" s="140">
        <v>-15809.34</v>
      </c>
      <c r="P1259" s="140">
        <v>-18171.439999999999</v>
      </c>
      <c r="Q1259" s="199">
        <v>-20907.96</v>
      </c>
      <c r="R1259" s="199">
        <v>-5531.42</v>
      </c>
      <c r="S1259" s="199">
        <v>-7646.96</v>
      </c>
      <c r="T1259" s="199">
        <v>-9585.7099999999991</v>
      </c>
      <c r="U1259" s="199">
        <v>-10855.92</v>
      </c>
      <c r="V1259" s="199">
        <v>-11334.1</v>
      </c>
      <c r="W1259" s="199">
        <v>-12134.51</v>
      </c>
      <c r="X1259" s="199">
        <v>-12770.34</v>
      </c>
      <c r="Y1259" s="199">
        <v>-13458.62</v>
      </c>
      <c r="Z1259" s="199">
        <v>-14192.95</v>
      </c>
      <c r="AA1259" s="199">
        <v>-15621.13</v>
      </c>
      <c r="AB1259" s="199">
        <v>-18353.54</v>
      </c>
      <c r="AC1259" s="199">
        <f>IFERROR(VLOOKUP('SAP Data'!$C1259,'2021 Balance Sheet'!$B$7:$O$1335,'2021 Balance Sheet'!D$2, FALSE),0)</f>
        <v>-21567.22</v>
      </c>
      <c r="AD1259" s="199">
        <f>IFERROR(VLOOKUP('SAP Data'!$C1259,'2021 Balance Sheet'!$B$7:$O$1335,'2021 Balance Sheet'!E$2, FALSE),0)</f>
        <v>-5658.57</v>
      </c>
      <c r="AE1259" s="199">
        <f>IFERROR(VLOOKUP('SAP Data'!$C1259,'2021 Balance Sheet'!$B$7:$O$1335,'2021 Balance Sheet'!F$2, FALSE),0)</f>
        <v>-8226.61</v>
      </c>
      <c r="AF1259" s="199">
        <f>IFERROR(VLOOKUP('SAP Data'!$C1259,'2021 Balance Sheet'!$B$7:$O$1335,'2021 Balance Sheet'!G$2, FALSE),0)</f>
        <v>-10313.620000000001</v>
      </c>
      <c r="AG1259" s="199">
        <f>IFERROR(VLOOKUP('SAP Data'!$C1259,'2021 Balance Sheet'!$B$7:$O$1335,'2021 Balance Sheet'!H$2, FALSE),0)</f>
        <v>-11720.23</v>
      </c>
      <c r="AH1259" s="199">
        <f>IFERROR(VLOOKUP('SAP Data'!$C1259,'2021 Balance Sheet'!$B$7:$O$1335,'2021 Balance Sheet'!I$2, FALSE),0)</f>
        <v>-12685.12</v>
      </c>
      <c r="AI1259" s="199">
        <f>IFERROR(VLOOKUP('SAP Data'!$C1259,'2021 Balance Sheet'!$B$7:$O$1335,'2021 Balance Sheet'!J$2, FALSE),0)</f>
        <v>-13394.58</v>
      </c>
      <c r="AJ1259" s="199">
        <f>IFERROR(VLOOKUP('SAP Data'!$C1259,'2021 Balance Sheet'!$B$7:$O$1335,'2021 Balance Sheet'!K$2, FALSE),0)</f>
        <v>-14095.63</v>
      </c>
      <c r="AK1259" s="199">
        <f>IFERROR(VLOOKUP('SAP Data'!$C1259,'2021 Balance Sheet'!$B$7:$O$1335,'2021 Balance Sheet'!L$2, FALSE),0)</f>
        <v>-14803.93</v>
      </c>
      <c r="AL1259" s="199">
        <f>IFERROR(VLOOKUP('SAP Data'!$C1259,'2021 Balance Sheet'!$B$7:$O$1335,'2021 Balance Sheet'!M$2, FALSE),0)</f>
        <v>-15719.98</v>
      </c>
      <c r="AM1259" s="199">
        <f>IFERROR(VLOOKUP('SAP Data'!$C1259,'2021 Balance Sheet'!$B$7:$O$1335,'2021 Balance Sheet'!N$2, FALSE),0)</f>
        <v>-17341.39</v>
      </c>
      <c r="AN1259" s="199">
        <f>IFERROR(VLOOKUP('SAP Data'!$C1259,'2021 Balance Sheet'!$B$7:$O$1335,'2021 Balance Sheet'!O$2, FALSE),0)</f>
        <v>-20386.91</v>
      </c>
      <c r="AO1259" s="198">
        <f t="shared" si="43"/>
        <v>-18353.54</v>
      </c>
    </row>
    <row r="1260" spans="1:41" ht="15.75" thickBot="1" x14ac:dyDescent="0.3">
      <c r="A1260" s="26" t="str">
        <f t="shared" si="42"/>
        <v>236171</v>
      </c>
      <c r="B1260" s="149" t="s">
        <v>2369</v>
      </c>
      <c r="C1260" s="153" t="s">
        <v>2370</v>
      </c>
      <c r="D1260" s="125" t="s">
        <v>4</v>
      </c>
      <c r="E1260" s="139">
        <v>-49740.26</v>
      </c>
      <c r="F1260" s="139">
        <v>-13641.02</v>
      </c>
      <c r="G1260" s="139">
        <v>-19893.79</v>
      </c>
      <c r="H1260" s="139">
        <v>-23852.76</v>
      </c>
      <c r="I1260" s="139">
        <v>-26910.94</v>
      </c>
      <c r="J1260" s="139">
        <v>-27807.18</v>
      </c>
      <c r="K1260" s="139">
        <v>-29487.200000000001</v>
      </c>
      <c r="L1260" s="139">
        <v>-30849.47</v>
      </c>
      <c r="M1260" s="139">
        <v>-32415.46</v>
      </c>
      <c r="N1260" s="139">
        <v>-35364.910000000003</v>
      </c>
      <c r="O1260" s="139">
        <v>-40419.79</v>
      </c>
      <c r="P1260" s="139">
        <v>-46711.72</v>
      </c>
      <c r="Q1260" s="199">
        <v>-54603.07</v>
      </c>
      <c r="R1260" s="199">
        <v>-14126.32</v>
      </c>
      <c r="S1260" s="199">
        <v>-19690.12</v>
      </c>
      <c r="T1260" s="199">
        <v>-24333.08</v>
      </c>
      <c r="U1260" s="199">
        <v>-27180.52</v>
      </c>
      <c r="V1260" s="199">
        <v>-28451.98</v>
      </c>
      <c r="W1260" s="199">
        <v>-30108.51</v>
      </c>
      <c r="X1260" s="199">
        <v>-31674.69</v>
      </c>
      <c r="Y1260" s="199">
        <v>-33214.25</v>
      </c>
      <c r="Z1260" s="199">
        <v>-35205.51</v>
      </c>
      <c r="AA1260" s="199">
        <v>-39918.53</v>
      </c>
      <c r="AB1260" s="199">
        <v>-46939.07</v>
      </c>
      <c r="AC1260" s="199">
        <f>IFERROR(VLOOKUP('SAP Data'!$C1260,'2021 Balance Sheet'!$B$7:$O$1335,'2021 Balance Sheet'!D$2, FALSE),0)</f>
        <v>-54413.26</v>
      </c>
      <c r="AD1260" s="199">
        <f>IFERROR(VLOOKUP('SAP Data'!$C1260,'2021 Balance Sheet'!$B$7:$O$1335,'2021 Balance Sheet'!E$2, FALSE),0)</f>
        <v>-13857.16</v>
      </c>
      <c r="AE1260" s="199">
        <f>IFERROR(VLOOKUP('SAP Data'!$C1260,'2021 Balance Sheet'!$B$7:$O$1335,'2021 Balance Sheet'!F$2, FALSE),0)</f>
        <v>-19756.009999999998</v>
      </c>
      <c r="AF1260" s="199">
        <f>IFERROR(VLOOKUP('SAP Data'!$C1260,'2021 Balance Sheet'!$B$7:$O$1335,'2021 Balance Sheet'!G$2, FALSE),0)</f>
        <v>-24427.42</v>
      </c>
      <c r="AG1260" s="199">
        <f>IFERROR(VLOOKUP('SAP Data'!$C1260,'2021 Balance Sheet'!$B$7:$O$1335,'2021 Balance Sheet'!H$2, FALSE),0)</f>
        <v>-27396.28</v>
      </c>
      <c r="AH1260" s="199">
        <f>IFERROR(VLOOKUP('SAP Data'!$C1260,'2021 Balance Sheet'!$B$7:$O$1335,'2021 Balance Sheet'!I$2, FALSE),0)</f>
        <v>-29673.24</v>
      </c>
      <c r="AI1260" s="199">
        <f>IFERROR(VLOOKUP('SAP Data'!$C1260,'2021 Balance Sheet'!$B$7:$O$1335,'2021 Balance Sheet'!J$2, FALSE),0)</f>
        <v>-31225</v>
      </c>
      <c r="AJ1260" s="199">
        <f>IFERROR(VLOOKUP('SAP Data'!$C1260,'2021 Balance Sheet'!$B$7:$O$1335,'2021 Balance Sheet'!K$2, FALSE),0)</f>
        <v>-32736.87</v>
      </c>
      <c r="AK1260" s="199">
        <f>IFERROR(VLOOKUP('SAP Data'!$C1260,'2021 Balance Sheet'!$B$7:$O$1335,'2021 Balance Sheet'!L$2, FALSE),0)</f>
        <v>-34367.910000000003</v>
      </c>
      <c r="AL1260" s="199">
        <f>IFERROR(VLOOKUP('SAP Data'!$C1260,'2021 Balance Sheet'!$B$7:$O$1335,'2021 Balance Sheet'!M$2, FALSE),0)</f>
        <v>-36720.57</v>
      </c>
      <c r="AM1260" s="199">
        <f>IFERROR(VLOOKUP('SAP Data'!$C1260,'2021 Balance Sheet'!$B$7:$O$1335,'2021 Balance Sheet'!N$2, FALSE),0)</f>
        <v>-40766.29</v>
      </c>
      <c r="AN1260" s="199">
        <f>IFERROR(VLOOKUP('SAP Data'!$C1260,'2021 Balance Sheet'!$B$7:$O$1335,'2021 Balance Sheet'!O$2, FALSE),0)</f>
        <v>-48313.82</v>
      </c>
      <c r="AO1260" s="198">
        <f t="shared" si="43"/>
        <v>-46939.07</v>
      </c>
    </row>
    <row r="1261" spans="1:41" ht="15.75" thickBot="1" x14ac:dyDescent="0.3">
      <c r="A1261" s="26" t="str">
        <f t="shared" si="42"/>
        <v>236172</v>
      </c>
      <c r="B1261" s="149" t="s">
        <v>2371</v>
      </c>
      <c r="C1261" s="153" t="s">
        <v>2372</v>
      </c>
      <c r="D1261" s="125" t="s">
        <v>4</v>
      </c>
      <c r="E1261" s="140">
        <v>-800.31</v>
      </c>
      <c r="F1261" s="140">
        <v>-228.44</v>
      </c>
      <c r="G1261" s="140">
        <v>-342.83</v>
      </c>
      <c r="H1261" s="140">
        <v>-414.25</v>
      </c>
      <c r="I1261" s="140">
        <v>-469.98</v>
      </c>
      <c r="J1261" s="140">
        <v>-478.52</v>
      </c>
      <c r="K1261" s="140">
        <v>-497.66</v>
      </c>
      <c r="L1261" s="140">
        <v>-515.32000000000005</v>
      </c>
      <c r="M1261" s="140">
        <v>-529.98</v>
      </c>
      <c r="N1261" s="140">
        <v>-554.38</v>
      </c>
      <c r="O1261" s="140">
        <v>-616.41</v>
      </c>
      <c r="P1261" s="140">
        <v>-698.9</v>
      </c>
      <c r="Q1261" s="199">
        <v>-805.23</v>
      </c>
      <c r="R1261" s="199">
        <v>-205.3</v>
      </c>
      <c r="S1261" s="199">
        <v>-289.94</v>
      </c>
      <c r="T1261" s="199">
        <v>-360.15</v>
      </c>
      <c r="U1261" s="199">
        <v>-407.55</v>
      </c>
      <c r="V1261" s="199">
        <v>-415.7</v>
      </c>
      <c r="W1261" s="199">
        <v>-436.15</v>
      </c>
      <c r="X1261" s="199">
        <v>-454.6</v>
      </c>
      <c r="Y1261" s="199">
        <v>-471.59</v>
      </c>
      <c r="Z1261" s="199">
        <v>-491.02</v>
      </c>
      <c r="AA1261" s="199">
        <v>-537.23</v>
      </c>
      <c r="AB1261" s="199">
        <v>-622.1</v>
      </c>
      <c r="AC1261" s="199">
        <f>IFERROR(VLOOKUP('SAP Data'!$C1261,'2021 Balance Sheet'!$B$7:$O$1335,'2021 Balance Sheet'!D$2, FALSE),0)</f>
        <v>-749.17</v>
      </c>
      <c r="AD1261" s="199">
        <f>IFERROR(VLOOKUP('SAP Data'!$C1261,'2021 Balance Sheet'!$B$7:$O$1335,'2021 Balance Sheet'!E$2, FALSE),0)</f>
        <v>-221.23</v>
      </c>
      <c r="AE1261" s="199">
        <f>IFERROR(VLOOKUP('SAP Data'!$C1261,'2021 Balance Sheet'!$B$7:$O$1335,'2021 Balance Sheet'!F$2, FALSE),0)</f>
        <v>-314.85000000000002</v>
      </c>
      <c r="AF1261" s="199">
        <f>IFERROR(VLOOKUP('SAP Data'!$C1261,'2021 Balance Sheet'!$B$7:$O$1335,'2021 Balance Sheet'!G$2, FALSE),0)</f>
        <v>-387.25</v>
      </c>
      <c r="AG1261" s="199">
        <f>IFERROR(VLOOKUP('SAP Data'!$C1261,'2021 Balance Sheet'!$B$7:$O$1335,'2021 Balance Sheet'!H$2, FALSE),0)</f>
        <v>-433.56</v>
      </c>
      <c r="AH1261" s="199">
        <f>IFERROR(VLOOKUP('SAP Data'!$C1261,'2021 Balance Sheet'!$B$7:$O$1335,'2021 Balance Sheet'!I$2, FALSE),0)</f>
        <v>-463</v>
      </c>
      <c r="AI1261" s="199">
        <f>IFERROR(VLOOKUP('SAP Data'!$C1261,'2021 Balance Sheet'!$B$7:$O$1335,'2021 Balance Sheet'!J$2, FALSE),0)</f>
        <v>-484.16</v>
      </c>
      <c r="AJ1261" s="199">
        <f>IFERROR(VLOOKUP('SAP Data'!$C1261,'2021 Balance Sheet'!$B$7:$O$1335,'2021 Balance Sheet'!K$2, FALSE),0)</f>
        <v>-502.09</v>
      </c>
      <c r="AK1261" s="199">
        <f>IFERROR(VLOOKUP('SAP Data'!$C1261,'2021 Balance Sheet'!$B$7:$O$1335,'2021 Balance Sheet'!L$2, FALSE),0)</f>
        <v>-520.17999999999995</v>
      </c>
      <c r="AL1261" s="199">
        <f>IFERROR(VLOOKUP('SAP Data'!$C1261,'2021 Balance Sheet'!$B$7:$O$1335,'2021 Balance Sheet'!M$2, FALSE),0)</f>
        <v>-542.91</v>
      </c>
      <c r="AM1261" s="199">
        <f>IFERROR(VLOOKUP('SAP Data'!$C1261,'2021 Balance Sheet'!$B$7:$O$1335,'2021 Balance Sheet'!N$2, FALSE),0)</f>
        <v>-596.34</v>
      </c>
      <c r="AN1261" s="199">
        <f>IFERROR(VLOOKUP('SAP Data'!$C1261,'2021 Balance Sheet'!$B$7:$O$1335,'2021 Balance Sheet'!O$2, FALSE),0)</f>
        <v>-694.88</v>
      </c>
      <c r="AO1261" s="198">
        <f t="shared" si="43"/>
        <v>-622.1</v>
      </c>
    </row>
    <row r="1262" spans="1:41" ht="15.75" thickBot="1" x14ac:dyDescent="0.3">
      <c r="A1262" s="26" t="str">
        <f t="shared" si="42"/>
        <v>236173</v>
      </c>
      <c r="B1262" s="149" t="s">
        <v>2373</v>
      </c>
      <c r="C1262" s="153" t="s">
        <v>2374</v>
      </c>
      <c r="D1262" s="125" t="s">
        <v>4</v>
      </c>
      <c r="E1262" s="139">
        <v>-8764.77</v>
      </c>
      <c r="F1262" s="139">
        <v>-2290.8000000000002</v>
      </c>
      <c r="G1262" s="139">
        <v>-3229.22</v>
      </c>
      <c r="H1262" s="139">
        <v>-3918.06</v>
      </c>
      <c r="I1262" s="139">
        <v>-4300.5600000000004</v>
      </c>
      <c r="J1262" s="139">
        <v>-4408.33</v>
      </c>
      <c r="K1262" s="139">
        <v>-4661.3500000000004</v>
      </c>
      <c r="L1262" s="139">
        <v>-4856.41</v>
      </c>
      <c r="M1262" s="139">
        <v>-5116.4799999999996</v>
      </c>
      <c r="N1262" s="139">
        <v>-5687.7</v>
      </c>
      <c r="O1262" s="139">
        <v>-6521.04</v>
      </c>
      <c r="P1262" s="139">
        <v>-7869.63</v>
      </c>
      <c r="Q1262" s="199">
        <v>-9120.6</v>
      </c>
      <c r="R1262" s="199">
        <v>-2302.2399999999998</v>
      </c>
      <c r="S1262" s="199">
        <v>-3192.15</v>
      </c>
      <c r="T1262" s="199">
        <v>-3860.96</v>
      </c>
      <c r="U1262" s="199">
        <v>-4274.57</v>
      </c>
      <c r="V1262" s="199">
        <v>-4406.5600000000004</v>
      </c>
      <c r="W1262" s="199">
        <v>-4658.67</v>
      </c>
      <c r="X1262" s="199">
        <v>-4892.07</v>
      </c>
      <c r="Y1262" s="199">
        <v>-5139.22</v>
      </c>
      <c r="Z1262" s="199">
        <v>-5510.58</v>
      </c>
      <c r="AA1262" s="199">
        <v>-6521.98</v>
      </c>
      <c r="AB1262" s="199">
        <v>-7926.03</v>
      </c>
      <c r="AC1262" s="199">
        <f>IFERROR(VLOOKUP('SAP Data'!$C1262,'2021 Balance Sheet'!$B$7:$O$1335,'2021 Balance Sheet'!D$2, FALSE),0)</f>
        <v>-9199.2099999999991</v>
      </c>
      <c r="AD1262" s="199">
        <f>IFERROR(VLOOKUP('SAP Data'!$C1262,'2021 Balance Sheet'!$B$7:$O$1335,'2021 Balance Sheet'!E$2, FALSE),0)</f>
        <v>-2371.17</v>
      </c>
      <c r="AE1262" s="199">
        <f>IFERROR(VLOOKUP('SAP Data'!$C1262,'2021 Balance Sheet'!$B$7:$O$1335,'2021 Balance Sheet'!F$2, FALSE),0)</f>
        <v>-3423.09</v>
      </c>
      <c r="AF1262" s="199">
        <f>IFERROR(VLOOKUP('SAP Data'!$C1262,'2021 Balance Sheet'!$B$7:$O$1335,'2021 Balance Sheet'!G$2, FALSE),0)</f>
        <v>-4259.88</v>
      </c>
      <c r="AG1262" s="199">
        <f>IFERROR(VLOOKUP('SAP Data'!$C1262,'2021 Balance Sheet'!$B$7:$O$1335,'2021 Balance Sheet'!H$2, FALSE),0)</f>
        <v>-4728.2</v>
      </c>
      <c r="AH1262" s="199">
        <f>IFERROR(VLOOKUP('SAP Data'!$C1262,'2021 Balance Sheet'!$B$7:$O$1335,'2021 Balance Sheet'!I$2, FALSE),0)</f>
        <v>-5049.67</v>
      </c>
      <c r="AI1262" s="199">
        <f>IFERROR(VLOOKUP('SAP Data'!$C1262,'2021 Balance Sheet'!$B$7:$O$1335,'2021 Balance Sheet'!J$2, FALSE),0)</f>
        <v>-5310.64</v>
      </c>
      <c r="AJ1262" s="199">
        <f>IFERROR(VLOOKUP('SAP Data'!$C1262,'2021 Balance Sheet'!$B$7:$O$1335,'2021 Balance Sheet'!K$2, FALSE),0)</f>
        <v>-5541.89</v>
      </c>
      <c r="AK1262" s="199">
        <f>IFERROR(VLOOKUP('SAP Data'!$C1262,'2021 Balance Sheet'!$B$7:$O$1335,'2021 Balance Sheet'!L$2, FALSE),0)</f>
        <v>-5819.37</v>
      </c>
      <c r="AL1262" s="199">
        <f>IFERROR(VLOOKUP('SAP Data'!$C1262,'2021 Balance Sheet'!$B$7:$O$1335,'2021 Balance Sheet'!M$2, FALSE),0)</f>
        <v>-6368.04</v>
      </c>
      <c r="AM1262" s="199">
        <f>IFERROR(VLOOKUP('SAP Data'!$C1262,'2021 Balance Sheet'!$B$7:$O$1335,'2021 Balance Sheet'!N$2, FALSE),0)</f>
        <v>-7324.55</v>
      </c>
      <c r="AN1262" s="199">
        <f>IFERROR(VLOOKUP('SAP Data'!$C1262,'2021 Balance Sheet'!$B$7:$O$1335,'2021 Balance Sheet'!O$2, FALSE),0)</f>
        <v>-9050.19</v>
      </c>
      <c r="AO1262" s="198">
        <f t="shared" si="43"/>
        <v>-7926.03</v>
      </c>
    </row>
    <row r="1263" spans="1:41" ht="15.75" thickBot="1" x14ac:dyDescent="0.3">
      <c r="A1263" s="26" t="str">
        <f t="shared" si="42"/>
        <v>236174</v>
      </c>
      <c r="B1263" s="149" t="s">
        <v>2375</v>
      </c>
      <c r="C1263" s="153" t="s">
        <v>2376</v>
      </c>
      <c r="D1263" s="125" t="s">
        <v>4</v>
      </c>
      <c r="E1263" s="140">
        <v>-689.82</v>
      </c>
      <c r="F1263" s="140">
        <v>-179.18</v>
      </c>
      <c r="G1263" s="140">
        <v>-261.08</v>
      </c>
      <c r="H1263" s="140">
        <v>-321.95999999999998</v>
      </c>
      <c r="I1263" s="140">
        <v>-354.52</v>
      </c>
      <c r="J1263" s="140">
        <v>-363.78</v>
      </c>
      <c r="K1263" s="140">
        <v>-385.05</v>
      </c>
      <c r="L1263" s="140">
        <v>-403.95</v>
      </c>
      <c r="M1263" s="140">
        <v>-425.41</v>
      </c>
      <c r="N1263" s="140">
        <v>-473.07</v>
      </c>
      <c r="O1263" s="140">
        <v>-543.17999999999995</v>
      </c>
      <c r="P1263" s="140">
        <v>-634.16999999999996</v>
      </c>
      <c r="Q1263" s="199">
        <v>-735.52</v>
      </c>
      <c r="R1263" s="199">
        <v>-183.27</v>
      </c>
      <c r="S1263" s="199">
        <v>-253.7</v>
      </c>
      <c r="T1263" s="199">
        <v>-311.61</v>
      </c>
      <c r="U1263" s="199">
        <v>-343.36</v>
      </c>
      <c r="V1263" s="199">
        <v>-355.14</v>
      </c>
      <c r="W1263" s="199">
        <v>-375.64</v>
      </c>
      <c r="X1263" s="199">
        <v>-394.03</v>
      </c>
      <c r="Y1263" s="199">
        <v>-414.68</v>
      </c>
      <c r="Z1263" s="199">
        <v>-442.92</v>
      </c>
      <c r="AA1263" s="199">
        <v>-515.53</v>
      </c>
      <c r="AB1263" s="199">
        <v>-623.24</v>
      </c>
      <c r="AC1263" s="199">
        <f>IFERROR(VLOOKUP('SAP Data'!$C1263,'2021 Balance Sheet'!$B$7:$O$1335,'2021 Balance Sheet'!D$2, FALSE),0)</f>
        <v>-724.63</v>
      </c>
      <c r="AD1263" s="199">
        <f>IFERROR(VLOOKUP('SAP Data'!$C1263,'2021 Balance Sheet'!$B$7:$O$1335,'2021 Balance Sheet'!E$2, FALSE),0)</f>
        <v>-187.38</v>
      </c>
      <c r="AE1263" s="199">
        <f>IFERROR(VLOOKUP('SAP Data'!$C1263,'2021 Balance Sheet'!$B$7:$O$1335,'2021 Balance Sheet'!F$2, FALSE),0)</f>
        <v>-260.92</v>
      </c>
      <c r="AF1263" s="199">
        <f>IFERROR(VLOOKUP('SAP Data'!$C1263,'2021 Balance Sheet'!$B$7:$O$1335,'2021 Balance Sheet'!G$2, FALSE),0)</f>
        <v>-321.63</v>
      </c>
      <c r="AG1263" s="199">
        <f>IFERROR(VLOOKUP('SAP Data'!$C1263,'2021 Balance Sheet'!$B$7:$O$1335,'2021 Balance Sheet'!H$2, FALSE),0)</f>
        <v>-355.06</v>
      </c>
      <c r="AH1263" s="199">
        <f>IFERROR(VLOOKUP('SAP Data'!$C1263,'2021 Balance Sheet'!$B$7:$O$1335,'2021 Balance Sheet'!I$2, FALSE),0)</f>
        <v>-382.58</v>
      </c>
      <c r="AI1263" s="199">
        <f>IFERROR(VLOOKUP('SAP Data'!$C1263,'2021 Balance Sheet'!$B$7:$O$1335,'2021 Balance Sheet'!J$2, FALSE),0)</f>
        <v>-400.76</v>
      </c>
      <c r="AJ1263" s="199">
        <f>IFERROR(VLOOKUP('SAP Data'!$C1263,'2021 Balance Sheet'!$B$7:$O$1335,'2021 Balance Sheet'!K$2, FALSE),0)</f>
        <v>-421.51</v>
      </c>
      <c r="AK1263" s="199">
        <f>IFERROR(VLOOKUP('SAP Data'!$C1263,'2021 Balance Sheet'!$B$7:$O$1335,'2021 Balance Sheet'!L$2, FALSE),0)</f>
        <v>-442.26</v>
      </c>
      <c r="AL1263" s="199">
        <f>IFERROR(VLOOKUP('SAP Data'!$C1263,'2021 Balance Sheet'!$B$7:$O$1335,'2021 Balance Sheet'!M$2, FALSE),0)</f>
        <v>-485.17</v>
      </c>
      <c r="AM1263" s="199">
        <f>IFERROR(VLOOKUP('SAP Data'!$C1263,'2021 Balance Sheet'!$B$7:$O$1335,'2021 Balance Sheet'!N$2, FALSE),0)</f>
        <v>-546.72</v>
      </c>
      <c r="AN1263" s="199">
        <f>IFERROR(VLOOKUP('SAP Data'!$C1263,'2021 Balance Sheet'!$B$7:$O$1335,'2021 Balance Sheet'!O$2, FALSE),0)</f>
        <v>-647.47</v>
      </c>
      <c r="AO1263" s="198">
        <f t="shared" si="43"/>
        <v>-623.24</v>
      </c>
    </row>
    <row r="1264" spans="1:41" ht="15.75" thickBot="1" x14ac:dyDescent="0.3">
      <c r="A1264" s="26" t="str">
        <f t="shared" si="42"/>
        <v>236175</v>
      </c>
      <c r="B1264" s="149" t="s">
        <v>2377</v>
      </c>
      <c r="C1264" s="153" t="s">
        <v>2378</v>
      </c>
      <c r="D1264" s="125" t="s">
        <v>4</v>
      </c>
      <c r="E1264" s="139">
        <v>-928.04</v>
      </c>
      <c r="F1264" s="139">
        <v>-255.53</v>
      </c>
      <c r="G1264" s="139">
        <v>-373.18</v>
      </c>
      <c r="H1264" s="139">
        <v>-452.6</v>
      </c>
      <c r="I1264" s="139">
        <v>-493.69</v>
      </c>
      <c r="J1264" s="139">
        <v>-499.1</v>
      </c>
      <c r="K1264" s="139">
        <v>-521.36</v>
      </c>
      <c r="L1264" s="139">
        <v>-540.12</v>
      </c>
      <c r="M1264" s="139">
        <v>-562.23</v>
      </c>
      <c r="N1264" s="139">
        <v>-621.29</v>
      </c>
      <c r="O1264" s="139">
        <v>-715.89</v>
      </c>
      <c r="P1264" s="139">
        <v>-849.64</v>
      </c>
      <c r="Q1264" s="199">
        <v>-1002.2</v>
      </c>
      <c r="R1264" s="199">
        <v>-267.83999999999997</v>
      </c>
      <c r="S1264" s="199">
        <v>-375.21</v>
      </c>
      <c r="T1264" s="199">
        <v>-458.88</v>
      </c>
      <c r="U1264" s="199">
        <v>-501.11</v>
      </c>
      <c r="V1264" s="199">
        <v>-514.45000000000005</v>
      </c>
      <c r="W1264" s="199">
        <v>-538.98</v>
      </c>
      <c r="X1264" s="199">
        <v>-559.27</v>
      </c>
      <c r="Y1264" s="199">
        <v>-582.75</v>
      </c>
      <c r="Z1264" s="199">
        <v>-619.71</v>
      </c>
      <c r="AA1264" s="199">
        <v>-718.01</v>
      </c>
      <c r="AB1264" s="199">
        <v>-878.46</v>
      </c>
      <c r="AC1264" s="199">
        <f>IFERROR(VLOOKUP('SAP Data'!$C1264,'2021 Balance Sheet'!$B$7:$O$1335,'2021 Balance Sheet'!D$2, FALSE),0)</f>
        <v>-1027.17</v>
      </c>
      <c r="AD1264" s="199">
        <f>IFERROR(VLOOKUP('SAP Data'!$C1264,'2021 Balance Sheet'!$B$7:$O$1335,'2021 Balance Sheet'!E$2, FALSE),0)</f>
        <v>-282.10000000000002</v>
      </c>
      <c r="AE1264" s="199">
        <f>IFERROR(VLOOKUP('SAP Data'!$C1264,'2021 Balance Sheet'!$B$7:$O$1335,'2021 Balance Sheet'!F$2, FALSE),0)</f>
        <v>-398.19</v>
      </c>
      <c r="AF1264" s="199">
        <f>IFERROR(VLOOKUP('SAP Data'!$C1264,'2021 Balance Sheet'!$B$7:$O$1335,'2021 Balance Sheet'!G$2, FALSE),0)</f>
        <v>-486.94</v>
      </c>
      <c r="AG1264" s="199">
        <f>IFERROR(VLOOKUP('SAP Data'!$C1264,'2021 Balance Sheet'!$B$7:$O$1335,'2021 Balance Sheet'!H$2, FALSE),0)</f>
        <v>-534.80999999999995</v>
      </c>
      <c r="AH1264" s="199">
        <f>IFERROR(VLOOKUP('SAP Data'!$C1264,'2021 Balance Sheet'!$B$7:$O$1335,'2021 Balance Sheet'!I$2, FALSE),0)</f>
        <v>-571.15</v>
      </c>
      <c r="AI1264" s="199">
        <f>IFERROR(VLOOKUP('SAP Data'!$C1264,'2021 Balance Sheet'!$B$7:$O$1335,'2021 Balance Sheet'!J$2, FALSE),0)</f>
        <v>-591.88</v>
      </c>
      <c r="AJ1264" s="199">
        <f>IFERROR(VLOOKUP('SAP Data'!$C1264,'2021 Balance Sheet'!$B$7:$O$1335,'2021 Balance Sheet'!K$2, FALSE),0)</f>
        <v>-611.91999999999996</v>
      </c>
      <c r="AK1264" s="199">
        <f>IFERROR(VLOOKUP('SAP Data'!$C1264,'2021 Balance Sheet'!$B$7:$O$1335,'2021 Balance Sheet'!L$2, FALSE),0)</f>
        <v>-637.48</v>
      </c>
      <c r="AL1264" s="199">
        <f>IFERROR(VLOOKUP('SAP Data'!$C1264,'2021 Balance Sheet'!$B$7:$O$1335,'2021 Balance Sheet'!M$2, FALSE),0)</f>
        <v>-693.88</v>
      </c>
      <c r="AM1264" s="199">
        <f>IFERROR(VLOOKUP('SAP Data'!$C1264,'2021 Balance Sheet'!$B$7:$O$1335,'2021 Balance Sheet'!N$2, FALSE),0)</f>
        <v>-780.26</v>
      </c>
      <c r="AN1264" s="199">
        <f>IFERROR(VLOOKUP('SAP Data'!$C1264,'2021 Balance Sheet'!$B$7:$O$1335,'2021 Balance Sheet'!O$2, FALSE),0)</f>
        <v>-922.29</v>
      </c>
      <c r="AO1264" s="198">
        <f t="shared" si="43"/>
        <v>-878.46</v>
      </c>
    </row>
    <row r="1265" spans="1:41" ht="15.75" thickBot="1" x14ac:dyDescent="0.3">
      <c r="A1265" s="26" t="str">
        <f t="shared" si="42"/>
        <v>236176</v>
      </c>
      <c r="B1265" s="149" t="s">
        <v>2379</v>
      </c>
      <c r="C1265" s="153" t="s">
        <v>2380</v>
      </c>
      <c r="D1265" s="125" t="s">
        <v>4</v>
      </c>
      <c r="E1265" s="140">
        <v>-8732.19</v>
      </c>
      <c r="F1265" s="140">
        <v>-2322.86</v>
      </c>
      <c r="G1265" s="140">
        <v>-3446.61</v>
      </c>
      <c r="H1265" s="140">
        <v>-4221.97</v>
      </c>
      <c r="I1265" s="140">
        <v>-4788.68</v>
      </c>
      <c r="J1265" s="140">
        <v>-4927.4399999999996</v>
      </c>
      <c r="K1265" s="140">
        <v>-5219.54</v>
      </c>
      <c r="L1265" s="140">
        <v>-5471.66</v>
      </c>
      <c r="M1265" s="140">
        <v>-5737</v>
      </c>
      <c r="N1265" s="140">
        <v>-6120.83</v>
      </c>
      <c r="O1265" s="140">
        <v>-6836.02</v>
      </c>
      <c r="P1265" s="140">
        <v>-8011.73</v>
      </c>
      <c r="Q1265" s="199">
        <v>-9274.7999999999993</v>
      </c>
      <c r="R1265" s="199">
        <v>-2363.9899999999998</v>
      </c>
      <c r="S1265" s="199">
        <v>-3440.86</v>
      </c>
      <c r="T1265" s="199">
        <v>-4245.5</v>
      </c>
      <c r="U1265" s="199">
        <v>-4775.32</v>
      </c>
      <c r="V1265" s="199">
        <v>-4913.1400000000003</v>
      </c>
      <c r="W1265" s="199">
        <v>-5249.39</v>
      </c>
      <c r="X1265" s="199">
        <v>-5496.69</v>
      </c>
      <c r="Y1265" s="199">
        <v>-5745.53</v>
      </c>
      <c r="Z1265" s="199">
        <v>-6021.04</v>
      </c>
      <c r="AA1265" s="199">
        <v>-6620.83</v>
      </c>
      <c r="AB1265" s="199">
        <v>-7707.66</v>
      </c>
      <c r="AC1265" s="199">
        <f>IFERROR(VLOOKUP('SAP Data'!$C1265,'2021 Balance Sheet'!$B$7:$O$1335,'2021 Balance Sheet'!D$2, FALSE),0)</f>
        <v>-9033.24</v>
      </c>
      <c r="AD1265" s="199">
        <f>IFERROR(VLOOKUP('SAP Data'!$C1265,'2021 Balance Sheet'!$B$7:$O$1335,'2021 Balance Sheet'!E$2, FALSE),0)</f>
        <v>-2361.2399999999998</v>
      </c>
      <c r="AE1265" s="199">
        <f>IFERROR(VLOOKUP('SAP Data'!$C1265,'2021 Balance Sheet'!$B$7:$O$1335,'2021 Balance Sheet'!F$2, FALSE),0)</f>
        <v>-3477.61</v>
      </c>
      <c r="AF1265" s="199">
        <f>IFERROR(VLOOKUP('SAP Data'!$C1265,'2021 Balance Sheet'!$B$7:$O$1335,'2021 Balance Sheet'!G$2, FALSE),0)</f>
        <v>-4386.2700000000004</v>
      </c>
      <c r="AG1265" s="199">
        <f>IFERROR(VLOOKUP('SAP Data'!$C1265,'2021 Balance Sheet'!$B$7:$O$1335,'2021 Balance Sheet'!H$2, FALSE),0)</f>
        <v>-4960.97</v>
      </c>
      <c r="AH1265" s="199">
        <f>IFERROR(VLOOKUP('SAP Data'!$C1265,'2021 Balance Sheet'!$B$7:$O$1335,'2021 Balance Sheet'!I$2, FALSE),0)</f>
        <v>-5373.41</v>
      </c>
      <c r="AI1265" s="199">
        <f>IFERROR(VLOOKUP('SAP Data'!$C1265,'2021 Balance Sheet'!$B$7:$O$1335,'2021 Balance Sheet'!J$2, FALSE),0)</f>
        <v>-5644.62</v>
      </c>
      <c r="AJ1265" s="199">
        <f>IFERROR(VLOOKUP('SAP Data'!$C1265,'2021 Balance Sheet'!$B$7:$O$1335,'2021 Balance Sheet'!K$2, FALSE),0)</f>
        <v>-5862.76</v>
      </c>
      <c r="AK1265" s="199">
        <f>IFERROR(VLOOKUP('SAP Data'!$C1265,'2021 Balance Sheet'!$B$7:$O$1335,'2021 Balance Sheet'!L$2, FALSE),0)</f>
        <v>-6143.46</v>
      </c>
      <c r="AL1265" s="199">
        <f>IFERROR(VLOOKUP('SAP Data'!$C1265,'2021 Balance Sheet'!$B$7:$O$1335,'2021 Balance Sheet'!M$2, FALSE),0)</f>
        <v>-6475.41</v>
      </c>
      <c r="AM1265" s="199">
        <f>IFERROR(VLOOKUP('SAP Data'!$C1265,'2021 Balance Sheet'!$B$7:$O$1335,'2021 Balance Sheet'!N$2, FALSE),0)</f>
        <v>-7134.97</v>
      </c>
      <c r="AN1265" s="199">
        <f>IFERROR(VLOOKUP('SAP Data'!$C1265,'2021 Balance Sheet'!$B$7:$O$1335,'2021 Balance Sheet'!O$2, FALSE),0)</f>
        <v>-8257.67</v>
      </c>
      <c r="AO1265" s="198">
        <f t="shared" si="43"/>
        <v>-7707.66</v>
      </c>
    </row>
    <row r="1266" spans="1:41" ht="15.75" thickBot="1" x14ac:dyDescent="0.3">
      <c r="A1266" s="26" t="str">
        <f t="shared" si="42"/>
        <v>236177</v>
      </c>
      <c r="B1266" s="149" t="s">
        <v>2381</v>
      </c>
      <c r="C1266" s="153" t="s">
        <v>2382</v>
      </c>
      <c r="D1266" s="125" t="s">
        <v>4</v>
      </c>
      <c r="E1266" s="139">
        <v>-27115.119999999999</v>
      </c>
      <c r="F1266" s="139">
        <v>-6727.6</v>
      </c>
      <c r="G1266" s="139">
        <v>-9619.36</v>
      </c>
      <c r="H1266" s="139">
        <v>-11785.58</v>
      </c>
      <c r="I1266" s="139">
        <v>-13312.7</v>
      </c>
      <c r="J1266" s="139">
        <v>-13962.49</v>
      </c>
      <c r="K1266" s="139">
        <v>-15061.03</v>
      </c>
      <c r="L1266" s="139">
        <v>-15981.67</v>
      </c>
      <c r="M1266" s="139">
        <v>-16970.62</v>
      </c>
      <c r="N1266" s="139">
        <v>-18577.189999999999</v>
      </c>
      <c r="O1266" s="139">
        <v>-20934.59</v>
      </c>
      <c r="P1266" s="139">
        <v>-24218.73</v>
      </c>
      <c r="Q1266" s="199">
        <v>-28134.41</v>
      </c>
      <c r="R1266" s="199">
        <v>-6995.84</v>
      </c>
      <c r="S1266" s="199">
        <v>-9843.07</v>
      </c>
      <c r="T1266" s="199">
        <v>-12342.37</v>
      </c>
      <c r="U1266" s="199">
        <v>-13793.11</v>
      </c>
      <c r="V1266" s="199">
        <v>-14495.42</v>
      </c>
      <c r="W1266" s="199">
        <v>-15705.2</v>
      </c>
      <c r="X1266" s="199">
        <v>-16709.34</v>
      </c>
      <c r="Y1266" s="199">
        <v>-17796.939999999999</v>
      </c>
      <c r="Z1266" s="199">
        <v>-19152.02</v>
      </c>
      <c r="AA1266" s="199">
        <v>-21889.78</v>
      </c>
      <c r="AB1266" s="199">
        <v>-25287.8</v>
      </c>
      <c r="AC1266" s="199">
        <f>IFERROR(VLOOKUP('SAP Data'!$C1266,'2021 Balance Sheet'!$B$7:$O$1335,'2021 Balance Sheet'!D$2, FALSE),0)</f>
        <v>-29185.86</v>
      </c>
      <c r="AD1266" s="199">
        <f>IFERROR(VLOOKUP('SAP Data'!$C1266,'2021 Balance Sheet'!$B$7:$O$1335,'2021 Balance Sheet'!E$2, FALSE),0)</f>
        <v>-6868.18</v>
      </c>
      <c r="AE1266" s="199">
        <f>IFERROR(VLOOKUP('SAP Data'!$C1266,'2021 Balance Sheet'!$B$7:$O$1335,'2021 Balance Sheet'!F$2, FALSE),0)</f>
        <v>-9985.65</v>
      </c>
      <c r="AF1266" s="199">
        <f>IFERROR(VLOOKUP('SAP Data'!$C1266,'2021 Balance Sheet'!$B$7:$O$1335,'2021 Balance Sheet'!G$2, FALSE),0)</f>
        <v>-12452.36</v>
      </c>
      <c r="AG1266" s="199">
        <f>IFERROR(VLOOKUP('SAP Data'!$C1266,'2021 Balance Sheet'!$B$7:$O$1335,'2021 Balance Sheet'!H$2, FALSE),0)</f>
        <v>-14305.82</v>
      </c>
      <c r="AH1266" s="199">
        <f>IFERROR(VLOOKUP('SAP Data'!$C1266,'2021 Balance Sheet'!$B$7:$O$1335,'2021 Balance Sheet'!I$2, FALSE),0)</f>
        <v>-15754.42</v>
      </c>
      <c r="AI1266" s="199">
        <f>IFERROR(VLOOKUP('SAP Data'!$C1266,'2021 Balance Sheet'!$B$7:$O$1335,'2021 Balance Sheet'!J$2, FALSE),0)</f>
        <v>-16828.189999999999</v>
      </c>
      <c r="AJ1266" s="199">
        <f>IFERROR(VLOOKUP('SAP Data'!$C1266,'2021 Balance Sheet'!$B$7:$O$1335,'2021 Balance Sheet'!K$2, FALSE),0)</f>
        <v>-17958.240000000002</v>
      </c>
      <c r="AK1266" s="199">
        <f>IFERROR(VLOOKUP('SAP Data'!$C1266,'2021 Balance Sheet'!$B$7:$O$1335,'2021 Balance Sheet'!L$2, FALSE),0)</f>
        <v>-19272.16</v>
      </c>
      <c r="AL1266" s="199">
        <f>IFERROR(VLOOKUP('SAP Data'!$C1266,'2021 Balance Sheet'!$B$7:$O$1335,'2021 Balance Sheet'!M$2, FALSE),0)</f>
        <v>-20983.25</v>
      </c>
      <c r="AM1266" s="199">
        <f>IFERROR(VLOOKUP('SAP Data'!$C1266,'2021 Balance Sheet'!$B$7:$O$1335,'2021 Balance Sheet'!N$2, FALSE),0)</f>
        <v>-23505.05</v>
      </c>
      <c r="AN1266" s="199">
        <f>IFERROR(VLOOKUP('SAP Data'!$C1266,'2021 Balance Sheet'!$B$7:$O$1335,'2021 Balance Sheet'!O$2, FALSE),0)</f>
        <v>-27857.87</v>
      </c>
      <c r="AO1266" s="198">
        <f t="shared" si="43"/>
        <v>-25287.8</v>
      </c>
    </row>
    <row r="1267" spans="1:41" ht="15.75" thickBot="1" x14ac:dyDescent="0.3">
      <c r="A1267" s="26" t="str">
        <f t="shared" si="42"/>
        <v>236179</v>
      </c>
      <c r="B1267" s="149" t="s">
        <v>2383</v>
      </c>
      <c r="C1267" s="153" t="s">
        <v>2384</v>
      </c>
      <c r="D1267" s="125" t="s">
        <v>4</v>
      </c>
      <c r="E1267" s="140">
        <v>-6951.13</v>
      </c>
      <c r="F1267" s="140">
        <v>-12706.09</v>
      </c>
      <c r="G1267" s="140">
        <v>-18296.09</v>
      </c>
      <c r="H1267" s="140">
        <v>-4288.46</v>
      </c>
      <c r="I1267" s="140">
        <v>-7370.06</v>
      </c>
      <c r="J1267" s="140">
        <v>-9092.19</v>
      </c>
      <c r="K1267" s="140">
        <v>-2598.34</v>
      </c>
      <c r="L1267" s="140">
        <v>-4945.7</v>
      </c>
      <c r="M1267" s="140">
        <v>-7153.01</v>
      </c>
      <c r="N1267" s="140">
        <v>-3257.28</v>
      </c>
      <c r="O1267" s="140">
        <v>-7491.24</v>
      </c>
      <c r="P1267" s="140">
        <v>-13600.92</v>
      </c>
      <c r="Q1267" s="199">
        <v>-7183.53</v>
      </c>
      <c r="R1267" s="199">
        <v>-12750.26</v>
      </c>
      <c r="S1267" s="199">
        <v>-18095.07</v>
      </c>
      <c r="T1267" s="199">
        <v>-4180.5600000000004</v>
      </c>
      <c r="U1267" s="199">
        <v>-7460.76</v>
      </c>
      <c r="V1267" s="199">
        <v>-9416.5400000000009</v>
      </c>
      <c r="W1267" s="199">
        <v>-3021.04</v>
      </c>
      <c r="X1267" s="199">
        <v>-5667.16</v>
      </c>
      <c r="Y1267" s="199">
        <v>-8066.75</v>
      </c>
      <c r="Z1267" s="199">
        <v>-2609.33</v>
      </c>
      <c r="AA1267" s="199">
        <v>-7532.45</v>
      </c>
      <c r="AB1267" s="199">
        <v>-13290.57</v>
      </c>
      <c r="AC1267" s="199">
        <f>IFERROR(VLOOKUP('SAP Data'!$C1267,'2021 Balance Sheet'!$B$7:$O$1335,'2021 Balance Sheet'!D$2, FALSE),0)</f>
        <v>-6928.37</v>
      </c>
      <c r="AD1267" s="199">
        <f>IFERROR(VLOOKUP('SAP Data'!$C1267,'2021 Balance Sheet'!$B$7:$O$1335,'2021 Balance Sheet'!E$2, FALSE),0)</f>
        <v>-12497.24</v>
      </c>
      <c r="AE1267" s="199">
        <f>IFERROR(VLOOKUP('SAP Data'!$C1267,'2021 Balance Sheet'!$B$7:$O$1335,'2021 Balance Sheet'!F$2, FALSE),0)</f>
        <v>-18753.32</v>
      </c>
      <c r="AF1267" s="199">
        <f>IFERROR(VLOOKUP('SAP Data'!$C1267,'2021 Balance Sheet'!$B$7:$O$1335,'2021 Balance Sheet'!G$2, FALSE),0)</f>
        <v>-4765.28</v>
      </c>
      <c r="AG1267" s="199">
        <f>IFERROR(VLOOKUP('SAP Data'!$C1267,'2021 Balance Sheet'!$B$7:$O$1335,'2021 Balance Sheet'!H$2, FALSE),0)</f>
        <v>-8261.74</v>
      </c>
      <c r="AH1267" s="199">
        <f>IFERROR(VLOOKUP('SAP Data'!$C1267,'2021 Balance Sheet'!$B$7:$O$1335,'2021 Balance Sheet'!I$2, FALSE),0)</f>
        <v>-11491.32</v>
      </c>
      <c r="AI1267" s="199">
        <f>IFERROR(VLOOKUP('SAP Data'!$C1267,'2021 Balance Sheet'!$B$7:$O$1335,'2021 Balance Sheet'!J$2, FALSE),0)</f>
        <v>-2768.57</v>
      </c>
      <c r="AJ1267" s="199">
        <f>IFERROR(VLOOKUP('SAP Data'!$C1267,'2021 Balance Sheet'!$B$7:$O$1335,'2021 Balance Sheet'!K$2, FALSE),0)</f>
        <v>-5640.98</v>
      </c>
      <c r="AK1267" s="199">
        <f>IFERROR(VLOOKUP('SAP Data'!$C1267,'2021 Balance Sheet'!$B$7:$O$1335,'2021 Balance Sheet'!L$2, FALSE),0)</f>
        <v>-8605.6299999999992</v>
      </c>
      <c r="AL1267" s="199">
        <f>IFERROR(VLOOKUP('SAP Data'!$C1267,'2021 Balance Sheet'!$B$7:$O$1335,'2021 Balance Sheet'!M$2, FALSE),0)</f>
        <v>-3375.26</v>
      </c>
      <c r="AM1267" s="199">
        <f>IFERROR(VLOOKUP('SAP Data'!$C1267,'2021 Balance Sheet'!$B$7:$O$1335,'2021 Balance Sheet'!N$2, FALSE),0)</f>
        <v>-7975.33</v>
      </c>
      <c r="AN1267" s="199">
        <f>IFERROR(VLOOKUP('SAP Data'!$C1267,'2021 Balance Sheet'!$B$7:$O$1335,'2021 Balance Sheet'!O$2, FALSE),0)</f>
        <v>-15397.84</v>
      </c>
      <c r="AO1267" s="198">
        <f t="shared" si="43"/>
        <v>-13290.57</v>
      </c>
    </row>
    <row r="1268" spans="1:41" ht="15.75" thickBot="1" x14ac:dyDescent="0.3">
      <c r="A1268" s="26" t="str">
        <f t="shared" si="42"/>
        <v>236180</v>
      </c>
      <c r="B1268" s="149" t="s">
        <v>2385</v>
      </c>
      <c r="C1268" s="153" t="s">
        <v>2386</v>
      </c>
      <c r="D1268" s="125" t="s">
        <v>4</v>
      </c>
      <c r="E1268" s="139">
        <v>-88074.19</v>
      </c>
      <c r="F1268" s="139">
        <v>-19543.759999999998</v>
      </c>
      <c r="G1268" s="139">
        <v>-28226.22</v>
      </c>
      <c r="H1268" s="139">
        <v>-35297.25</v>
      </c>
      <c r="I1268" s="139">
        <v>-41223.82</v>
      </c>
      <c r="J1268" s="139">
        <v>-43948.68</v>
      </c>
      <c r="K1268" s="139">
        <v>-48048.77</v>
      </c>
      <c r="L1268" s="139">
        <v>-51915.43</v>
      </c>
      <c r="M1268" s="139">
        <v>-55781.59</v>
      </c>
      <c r="N1268" s="139">
        <v>-61916.29</v>
      </c>
      <c r="O1268" s="139">
        <v>-69113.17</v>
      </c>
      <c r="P1268" s="139">
        <v>-79268.88</v>
      </c>
      <c r="Q1268" s="199">
        <v>-89983.28</v>
      </c>
      <c r="R1268" s="199">
        <v>-20204.939999999999</v>
      </c>
      <c r="S1268" s="199">
        <v>-28853.38</v>
      </c>
      <c r="T1268" s="199">
        <v>-35534.06</v>
      </c>
      <c r="U1268" s="199">
        <v>-40211.19</v>
      </c>
      <c r="V1268" s="199">
        <v>-42891.65</v>
      </c>
      <c r="W1268" s="199">
        <v>-47130.98</v>
      </c>
      <c r="X1268" s="199">
        <v>-51442.32</v>
      </c>
      <c r="Y1268" s="199">
        <v>-55466.41</v>
      </c>
      <c r="Z1268" s="199">
        <v>-60914.9</v>
      </c>
      <c r="AA1268" s="199">
        <v>-68625.919999999998</v>
      </c>
      <c r="AB1268" s="199">
        <v>-79508.179999999993</v>
      </c>
      <c r="AC1268" s="199">
        <f>IFERROR(VLOOKUP('SAP Data'!$C1268,'2021 Balance Sheet'!$B$7:$O$1335,'2021 Balance Sheet'!D$2, FALSE),0)</f>
        <v>-89343.28</v>
      </c>
      <c r="AD1268" s="199">
        <f>IFERROR(VLOOKUP('SAP Data'!$C1268,'2021 Balance Sheet'!$B$7:$O$1335,'2021 Balance Sheet'!E$2, FALSE),0)</f>
        <v>-18979.82</v>
      </c>
      <c r="AE1268" s="199">
        <f>IFERROR(VLOOKUP('SAP Data'!$C1268,'2021 Balance Sheet'!$B$7:$O$1335,'2021 Balance Sheet'!F$2, FALSE),0)</f>
        <v>-28754.6</v>
      </c>
      <c r="AF1268" s="199">
        <f>IFERROR(VLOOKUP('SAP Data'!$C1268,'2021 Balance Sheet'!$B$7:$O$1335,'2021 Balance Sheet'!G$2, FALSE),0)</f>
        <v>-36670.75</v>
      </c>
      <c r="AG1268" s="199">
        <f>IFERROR(VLOOKUP('SAP Data'!$C1268,'2021 Balance Sheet'!$B$7:$O$1335,'2021 Balance Sheet'!H$2, FALSE),0)</f>
        <v>-43188.07</v>
      </c>
      <c r="AH1268" s="199">
        <f>IFERROR(VLOOKUP('SAP Data'!$C1268,'2021 Balance Sheet'!$B$7:$O$1335,'2021 Balance Sheet'!I$2, FALSE),0)</f>
        <v>-48346.400000000001</v>
      </c>
      <c r="AI1268" s="199">
        <f>IFERROR(VLOOKUP('SAP Data'!$C1268,'2021 Balance Sheet'!$B$7:$O$1335,'2021 Balance Sheet'!J$2, FALSE),0)</f>
        <v>-52867.99</v>
      </c>
      <c r="AJ1268" s="199">
        <f>IFERROR(VLOOKUP('SAP Data'!$C1268,'2021 Balance Sheet'!$B$7:$O$1335,'2021 Balance Sheet'!K$2, FALSE),0)</f>
        <v>-57247.83</v>
      </c>
      <c r="AK1268" s="199">
        <f>IFERROR(VLOOKUP('SAP Data'!$C1268,'2021 Balance Sheet'!$B$7:$O$1335,'2021 Balance Sheet'!L$2, FALSE),0)</f>
        <v>-61778.559999999998</v>
      </c>
      <c r="AL1268" s="199">
        <f>IFERROR(VLOOKUP('SAP Data'!$C1268,'2021 Balance Sheet'!$B$7:$O$1335,'2021 Balance Sheet'!M$2, FALSE),0)</f>
        <v>-67823.37</v>
      </c>
      <c r="AM1268" s="199">
        <f>IFERROR(VLOOKUP('SAP Data'!$C1268,'2021 Balance Sheet'!$B$7:$O$1335,'2021 Balance Sheet'!N$2, FALSE),0)</f>
        <v>-77085.679999999993</v>
      </c>
      <c r="AN1268" s="199">
        <f>IFERROR(VLOOKUP('SAP Data'!$C1268,'2021 Balance Sheet'!$B$7:$O$1335,'2021 Balance Sheet'!O$2, FALSE),0)</f>
        <v>-88672.65</v>
      </c>
      <c r="AO1268" s="198">
        <f t="shared" si="43"/>
        <v>-79508.179999999993</v>
      </c>
    </row>
    <row r="1269" spans="1:41" ht="15.75" thickBot="1" x14ac:dyDescent="0.3">
      <c r="A1269" s="26" t="str">
        <f t="shared" si="42"/>
        <v>236181</v>
      </c>
      <c r="B1269" s="149" t="s">
        <v>2387</v>
      </c>
      <c r="C1269" s="153" t="s">
        <v>2388</v>
      </c>
      <c r="D1269" s="125" t="s">
        <v>4</v>
      </c>
      <c r="E1269" s="140">
        <v>-42263.31</v>
      </c>
      <c r="F1269" s="140">
        <v>-7599.3</v>
      </c>
      <c r="G1269" s="140">
        <v>-14308.67</v>
      </c>
      <c r="H1269" s="140">
        <v>-16829.77</v>
      </c>
      <c r="I1269" s="140">
        <v>-18519.38</v>
      </c>
      <c r="J1269" s="140">
        <v>-18525.09</v>
      </c>
      <c r="K1269" s="140">
        <v>-19672.919999999998</v>
      </c>
      <c r="L1269" s="140">
        <v>-20679.73</v>
      </c>
      <c r="M1269" s="140">
        <v>-21960.85</v>
      </c>
      <c r="N1269" s="140">
        <v>-24253.49</v>
      </c>
      <c r="O1269" s="140">
        <v>-27268.34</v>
      </c>
      <c r="P1269" s="140">
        <v>-31691.61</v>
      </c>
      <c r="Q1269" s="199">
        <v>-35745.56</v>
      </c>
      <c r="R1269" s="199">
        <v>-7603.79</v>
      </c>
      <c r="S1269" s="199">
        <v>-10820.9</v>
      </c>
      <c r="T1269" s="199">
        <v>-13409.77</v>
      </c>
      <c r="U1269" s="199">
        <v>-15117.38</v>
      </c>
      <c r="V1269" s="199">
        <v>-15931.56</v>
      </c>
      <c r="W1269" s="199">
        <v>-17161.36</v>
      </c>
      <c r="X1269" s="199">
        <v>-18314.27</v>
      </c>
      <c r="Y1269" s="199">
        <v>-19528.669999999998</v>
      </c>
      <c r="Z1269" s="199">
        <v>-21200.76</v>
      </c>
      <c r="AA1269" s="199">
        <v>-24662.18</v>
      </c>
      <c r="AB1269" s="199">
        <v>-29179.42</v>
      </c>
      <c r="AC1269" s="199">
        <f>IFERROR(VLOOKUP('SAP Data'!$C1269,'2021 Balance Sheet'!$B$7:$O$1335,'2021 Balance Sheet'!D$2, FALSE),0)</f>
        <v>-33340.25</v>
      </c>
      <c r="AD1269" s="199">
        <f>IFERROR(VLOOKUP('SAP Data'!$C1269,'2021 Balance Sheet'!$B$7:$O$1335,'2021 Balance Sheet'!E$2, FALSE),0)</f>
        <v>-7581.56</v>
      </c>
      <c r="AE1269" s="199">
        <f>IFERROR(VLOOKUP('SAP Data'!$C1269,'2021 Balance Sheet'!$B$7:$O$1335,'2021 Balance Sheet'!F$2, FALSE),0)</f>
        <v>-11048.26</v>
      </c>
      <c r="AF1269" s="199">
        <f>IFERROR(VLOOKUP('SAP Data'!$C1269,'2021 Balance Sheet'!$B$7:$O$1335,'2021 Balance Sheet'!G$2, FALSE),0)</f>
        <v>-13763.41</v>
      </c>
      <c r="AG1269" s="199">
        <f>IFERROR(VLOOKUP('SAP Data'!$C1269,'2021 Balance Sheet'!$B$7:$O$1335,'2021 Balance Sheet'!H$2, FALSE),0)</f>
        <v>-15593.42</v>
      </c>
      <c r="AH1269" s="199">
        <f>IFERROR(VLOOKUP('SAP Data'!$C1269,'2021 Balance Sheet'!$B$7:$O$1335,'2021 Balance Sheet'!I$2, FALSE),0)</f>
        <v>-16925.68</v>
      </c>
      <c r="AI1269" s="199">
        <f>IFERROR(VLOOKUP('SAP Data'!$C1269,'2021 Balance Sheet'!$B$7:$O$1335,'2021 Balance Sheet'!J$2, FALSE),0)</f>
        <v>-18094.86</v>
      </c>
      <c r="AJ1269" s="199">
        <f>IFERROR(VLOOKUP('SAP Data'!$C1269,'2021 Balance Sheet'!$B$7:$O$1335,'2021 Balance Sheet'!K$2, FALSE),0)</f>
        <v>-19184.62</v>
      </c>
      <c r="AK1269" s="199">
        <f>IFERROR(VLOOKUP('SAP Data'!$C1269,'2021 Balance Sheet'!$B$7:$O$1335,'2021 Balance Sheet'!L$2, FALSE),0)</f>
        <v>-20413.62</v>
      </c>
      <c r="AL1269" s="199">
        <f>IFERROR(VLOOKUP('SAP Data'!$C1269,'2021 Balance Sheet'!$B$7:$O$1335,'2021 Balance Sheet'!M$2, FALSE),0)</f>
        <v>-22388.37</v>
      </c>
      <c r="AM1269" s="199">
        <f>IFERROR(VLOOKUP('SAP Data'!$C1269,'2021 Balance Sheet'!$B$7:$O$1335,'2021 Balance Sheet'!N$2, FALSE),0)</f>
        <v>-25577.68</v>
      </c>
      <c r="AN1269" s="199">
        <f>IFERROR(VLOOKUP('SAP Data'!$C1269,'2021 Balance Sheet'!$B$7:$O$1335,'2021 Balance Sheet'!O$2, FALSE),0)</f>
        <v>-30839.06</v>
      </c>
      <c r="AO1269" s="198">
        <f t="shared" si="43"/>
        <v>-29179.42</v>
      </c>
    </row>
    <row r="1270" spans="1:41" ht="15.75" thickBot="1" x14ac:dyDescent="0.3">
      <c r="A1270" s="26" t="str">
        <f t="shared" si="42"/>
        <v>236182</v>
      </c>
      <c r="B1270" s="149" t="s">
        <v>2389</v>
      </c>
      <c r="C1270" s="153" t="s">
        <v>2390</v>
      </c>
      <c r="D1270" s="125" t="s">
        <v>4</v>
      </c>
      <c r="E1270" s="139">
        <v>-38280.379999999997</v>
      </c>
      <c r="F1270" s="139">
        <v>-7640.2</v>
      </c>
      <c r="G1270" s="139">
        <v>-12459.42</v>
      </c>
      <c r="H1270" s="139">
        <v>-15185.74</v>
      </c>
      <c r="I1270" s="139">
        <v>-5208.45</v>
      </c>
      <c r="J1270" s="139">
        <v>-7112.24</v>
      </c>
      <c r="K1270" s="139">
        <v>-9467.75</v>
      </c>
      <c r="L1270" s="139">
        <v>-4579.1400000000003</v>
      </c>
      <c r="M1270" s="139">
        <v>-6796.87</v>
      </c>
      <c r="N1270" s="139">
        <v>-9722.84</v>
      </c>
      <c r="O1270" s="139">
        <v>-5773.24</v>
      </c>
      <c r="P1270" s="139">
        <v>-9055.66</v>
      </c>
      <c r="Q1270" s="199">
        <v>-12465.07</v>
      </c>
      <c r="R1270" s="199">
        <v>-6107.03</v>
      </c>
      <c r="S1270" s="199">
        <v>-9246.2000000000007</v>
      </c>
      <c r="T1270" s="199">
        <v>-12097.6</v>
      </c>
      <c r="U1270" s="199">
        <v>-5067.5200000000004</v>
      </c>
      <c r="V1270" s="199">
        <v>-7244.92</v>
      </c>
      <c r="W1270" s="199">
        <v>-9584.3799999999992</v>
      </c>
      <c r="X1270" s="199">
        <v>-4823.6499999999996</v>
      </c>
      <c r="Y1270" s="199">
        <v>-6796.67</v>
      </c>
      <c r="Z1270" s="199">
        <v>-9439.2900000000009</v>
      </c>
      <c r="AA1270" s="199">
        <v>-5719.47</v>
      </c>
      <c r="AB1270" s="199">
        <v>-9270.8799999999992</v>
      </c>
      <c r="AC1270" s="199">
        <f>IFERROR(VLOOKUP('SAP Data'!$C1270,'2021 Balance Sheet'!$B$7:$O$1335,'2021 Balance Sheet'!D$2, FALSE),0)</f>
        <v>-12698.13</v>
      </c>
      <c r="AD1270" s="199">
        <f>IFERROR(VLOOKUP('SAP Data'!$C1270,'2021 Balance Sheet'!$B$7:$O$1335,'2021 Balance Sheet'!E$2, FALSE),0)</f>
        <v>-6623.02</v>
      </c>
      <c r="AE1270" s="199">
        <f>IFERROR(VLOOKUP('SAP Data'!$C1270,'2021 Balance Sheet'!$B$7:$O$1335,'2021 Balance Sheet'!F$2, FALSE),0)</f>
        <v>-9731.57</v>
      </c>
      <c r="AF1270" s="199">
        <f>IFERROR(VLOOKUP('SAP Data'!$C1270,'2021 Balance Sheet'!$B$7:$O$1335,'2021 Balance Sheet'!G$2, FALSE),0)</f>
        <v>-12721.42</v>
      </c>
      <c r="AG1270" s="199">
        <f>IFERROR(VLOOKUP('SAP Data'!$C1270,'2021 Balance Sheet'!$B$7:$O$1335,'2021 Balance Sheet'!H$2, FALSE),0)</f>
        <v>-5424.84</v>
      </c>
      <c r="AH1270" s="199">
        <f>IFERROR(VLOOKUP('SAP Data'!$C1270,'2021 Balance Sheet'!$B$7:$O$1335,'2021 Balance Sheet'!I$2, FALSE),0)</f>
        <v>-7889.56</v>
      </c>
      <c r="AI1270" s="199">
        <f>IFERROR(VLOOKUP('SAP Data'!$C1270,'2021 Balance Sheet'!$B$7:$O$1335,'2021 Balance Sheet'!J$2, FALSE),0)</f>
        <v>-10323.15</v>
      </c>
      <c r="AJ1270" s="199">
        <f>IFERROR(VLOOKUP('SAP Data'!$C1270,'2021 Balance Sheet'!$B$7:$O$1335,'2021 Balance Sheet'!K$2, FALSE),0)</f>
        <v>-4839.22</v>
      </c>
      <c r="AK1270" s="199">
        <f>IFERROR(VLOOKUP('SAP Data'!$C1270,'2021 Balance Sheet'!$B$7:$O$1335,'2021 Balance Sheet'!L$2, FALSE),0)</f>
        <v>-7207.38</v>
      </c>
      <c r="AL1270" s="199">
        <f>IFERROR(VLOOKUP('SAP Data'!$C1270,'2021 Balance Sheet'!$B$7:$O$1335,'2021 Balance Sheet'!M$2, FALSE),0)</f>
        <v>-9924.0499999999993</v>
      </c>
      <c r="AM1270" s="199">
        <f>IFERROR(VLOOKUP('SAP Data'!$C1270,'2021 Balance Sheet'!$B$7:$O$1335,'2021 Balance Sheet'!N$2, FALSE),0)</f>
        <v>-5770.28</v>
      </c>
      <c r="AN1270" s="199">
        <f>IFERROR(VLOOKUP('SAP Data'!$C1270,'2021 Balance Sheet'!$B$7:$O$1335,'2021 Balance Sheet'!O$2, FALSE),0)</f>
        <v>-9389.02</v>
      </c>
      <c r="AO1270" s="198">
        <f t="shared" si="43"/>
        <v>-9270.8799999999992</v>
      </c>
    </row>
    <row r="1271" spans="1:41" ht="15.75" thickBot="1" x14ac:dyDescent="0.3">
      <c r="A1271" s="26" t="str">
        <f t="shared" si="42"/>
        <v>236183</v>
      </c>
      <c r="B1271" s="149" t="s">
        <v>2391</v>
      </c>
      <c r="C1271" s="153" t="s">
        <v>2392</v>
      </c>
      <c r="D1271" s="125" t="s">
        <v>4</v>
      </c>
      <c r="E1271" s="140">
        <v>-44372.35</v>
      </c>
      <c r="F1271" s="140">
        <v>-17991.580000000002</v>
      </c>
      <c r="G1271" s="140">
        <v>-26104.240000000002</v>
      </c>
      <c r="H1271" s="140">
        <v>-32867.83</v>
      </c>
      <c r="I1271" s="140">
        <v>-38678.199999999997</v>
      </c>
      <c r="J1271" s="140">
        <v>-42986.7</v>
      </c>
      <c r="K1271" s="140">
        <v>-48474.14</v>
      </c>
      <c r="L1271" s="140">
        <v>-10269.39</v>
      </c>
      <c r="M1271" s="140">
        <v>-15366.8</v>
      </c>
      <c r="N1271" s="140">
        <v>-21293.9</v>
      </c>
      <c r="O1271" s="140">
        <v>-27728.81</v>
      </c>
      <c r="P1271" s="140">
        <v>-36332.25</v>
      </c>
      <c r="Q1271" s="199">
        <v>-46283.77</v>
      </c>
      <c r="R1271" s="199">
        <v>-18045.29</v>
      </c>
      <c r="S1271" s="199">
        <v>-25646.29</v>
      </c>
      <c r="T1271" s="199">
        <v>-31673.65</v>
      </c>
      <c r="U1271" s="199">
        <v>-36790.120000000003</v>
      </c>
      <c r="V1271" s="199">
        <v>-39652.31</v>
      </c>
      <c r="W1271" s="199">
        <v>-44613.19</v>
      </c>
      <c r="X1271" s="199">
        <v>-9771.01</v>
      </c>
      <c r="Y1271" s="199">
        <v>-14915</v>
      </c>
      <c r="Z1271" s="199">
        <v>-20004.75</v>
      </c>
      <c r="AA1271" s="199">
        <v>-27400.39</v>
      </c>
      <c r="AB1271" s="199">
        <v>-35665.879999999997</v>
      </c>
      <c r="AC1271" s="199">
        <f>IFERROR(VLOOKUP('SAP Data'!$C1271,'2021 Balance Sheet'!$B$7:$O$1335,'2021 Balance Sheet'!D$2, FALSE),0)</f>
        <v>-45426.21</v>
      </c>
      <c r="AD1271" s="199">
        <f>IFERROR(VLOOKUP('SAP Data'!$C1271,'2021 Balance Sheet'!$B$7:$O$1335,'2021 Balance Sheet'!E$2, FALSE),0)</f>
        <v>-17192.03</v>
      </c>
      <c r="AE1271" s="199">
        <f>IFERROR(VLOOKUP('SAP Data'!$C1271,'2021 Balance Sheet'!$B$7:$O$1335,'2021 Balance Sheet'!F$2, FALSE),0)</f>
        <v>-25089.95</v>
      </c>
      <c r="AF1271" s="199">
        <f>IFERROR(VLOOKUP('SAP Data'!$C1271,'2021 Balance Sheet'!$B$7:$O$1335,'2021 Balance Sheet'!G$2, FALSE),0)</f>
        <v>-32593.53</v>
      </c>
      <c r="AG1271" s="199">
        <f>IFERROR(VLOOKUP('SAP Data'!$C1271,'2021 Balance Sheet'!$B$7:$O$1335,'2021 Balance Sheet'!H$2, FALSE),0)</f>
        <v>-38404.47</v>
      </c>
      <c r="AH1271" s="199">
        <f>IFERROR(VLOOKUP('SAP Data'!$C1271,'2021 Balance Sheet'!$B$7:$O$1335,'2021 Balance Sheet'!I$2, FALSE),0)</f>
        <v>-44237.42</v>
      </c>
      <c r="AI1271" s="199">
        <f>IFERROR(VLOOKUP('SAP Data'!$C1271,'2021 Balance Sheet'!$B$7:$O$1335,'2021 Balance Sheet'!J$2, FALSE),0)</f>
        <v>-5443.96</v>
      </c>
      <c r="AJ1271" s="199">
        <f>IFERROR(VLOOKUP('SAP Data'!$C1271,'2021 Balance Sheet'!$B$7:$O$1335,'2021 Balance Sheet'!K$2, FALSE),0)</f>
        <v>-10590.35</v>
      </c>
      <c r="AK1271" s="199">
        <f>IFERROR(VLOOKUP('SAP Data'!$C1271,'2021 Balance Sheet'!$B$7:$O$1335,'2021 Balance Sheet'!L$2, FALSE),0)</f>
        <v>-16064.64</v>
      </c>
      <c r="AL1271" s="199">
        <f>IFERROR(VLOOKUP('SAP Data'!$C1271,'2021 Balance Sheet'!$B$7:$O$1335,'2021 Balance Sheet'!M$2, FALSE),0)</f>
        <v>-22645.19</v>
      </c>
      <c r="AM1271" s="199">
        <f>IFERROR(VLOOKUP('SAP Data'!$C1271,'2021 Balance Sheet'!$B$7:$O$1335,'2021 Balance Sheet'!N$2, FALSE),0)</f>
        <v>-29375.24</v>
      </c>
      <c r="AN1271" s="199">
        <f>IFERROR(VLOOKUP('SAP Data'!$C1271,'2021 Balance Sheet'!$B$7:$O$1335,'2021 Balance Sheet'!O$2, FALSE),0)</f>
        <v>-39309.620000000003</v>
      </c>
      <c r="AO1271" s="198">
        <f t="shared" si="43"/>
        <v>-35665.879999999997</v>
      </c>
    </row>
    <row r="1272" spans="1:41" ht="15.75" thickBot="1" x14ac:dyDescent="0.3">
      <c r="A1272" s="26" t="str">
        <f t="shared" si="42"/>
        <v>236184</v>
      </c>
      <c r="B1272" s="149" t="s">
        <v>2393</v>
      </c>
      <c r="C1272" s="153" t="s">
        <v>2394</v>
      </c>
      <c r="D1272" s="125" t="s">
        <v>4</v>
      </c>
      <c r="E1272" s="139">
        <v>-4213.95</v>
      </c>
      <c r="F1272" s="139">
        <v>-3570.14</v>
      </c>
      <c r="G1272" s="139">
        <v>-5426.08</v>
      </c>
      <c r="H1272" s="139">
        <v>-6522.11</v>
      </c>
      <c r="I1272" s="139">
        <v>-1900.45</v>
      </c>
      <c r="J1272" s="139">
        <v>-2068.4699999999998</v>
      </c>
      <c r="K1272" s="139">
        <v>-2432.09</v>
      </c>
      <c r="L1272" s="139">
        <v>-696.02</v>
      </c>
      <c r="M1272" s="139">
        <v>-1034.22</v>
      </c>
      <c r="N1272" s="139">
        <v>-1515</v>
      </c>
      <c r="O1272" s="139">
        <v>-1487.04</v>
      </c>
      <c r="P1272" s="139">
        <v>-2959.98</v>
      </c>
      <c r="Q1272" s="199">
        <v>-4783.25</v>
      </c>
      <c r="R1272" s="199">
        <v>-3423.47</v>
      </c>
      <c r="S1272" s="199">
        <v>-4963.04</v>
      </c>
      <c r="T1272" s="199">
        <v>-6184.9</v>
      </c>
      <c r="U1272" s="199">
        <v>-2064.4899999999998</v>
      </c>
      <c r="V1272" s="199">
        <v>-2332.67</v>
      </c>
      <c r="W1272" s="199">
        <v>-2741.22</v>
      </c>
      <c r="X1272" s="199">
        <v>-781.81</v>
      </c>
      <c r="Y1272" s="199">
        <v>-1108.82</v>
      </c>
      <c r="Z1272" s="199">
        <v>-1466.4</v>
      </c>
      <c r="AA1272" s="199">
        <v>-1116.9100000000001</v>
      </c>
      <c r="AB1272" s="199">
        <v>-2596.7800000000002</v>
      </c>
      <c r="AC1272" s="199">
        <f>IFERROR(VLOOKUP('SAP Data'!$C1272,'2021 Balance Sheet'!$B$7:$O$1335,'2021 Balance Sheet'!D$2, FALSE),0)</f>
        <v>-4502.12</v>
      </c>
      <c r="AD1272" s="199">
        <f>IFERROR(VLOOKUP('SAP Data'!$C1272,'2021 Balance Sheet'!$B$7:$O$1335,'2021 Balance Sheet'!E$2, FALSE),0)</f>
        <v>-3416.68</v>
      </c>
      <c r="AE1272" s="199">
        <f>IFERROR(VLOOKUP('SAP Data'!$C1272,'2021 Balance Sheet'!$B$7:$O$1335,'2021 Balance Sheet'!F$2, FALSE),0)</f>
        <v>-5052.21</v>
      </c>
      <c r="AF1272" s="199">
        <f>IFERROR(VLOOKUP('SAP Data'!$C1272,'2021 Balance Sheet'!$B$7:$O$1335,'2021 Balance Sheet'!G$2, FALSE),0)</f>
        <v>-6474.52</v>
      </c>
      <c r="AG1272" s="199">
        <f>IFERROR(VLOOKUP('SAP Data'!$C1272,'2021 Balance Sheet'!$B$7:$O$1335,'2021 Balance Sheet'!H$2, FALSE),0)</f>
        <v>-2329.7800000000002</v>
      </c>
      <c r="AH1272" s="199">
        <f>IFERROR(VLOOKUP('SAP Data'!$C1272,'2021 Balance Sheet'!$B$7:$O$1335,'2021 Balance Sheet'!I$2, FALSE),0)</f>
        <v>-2901.6</v>
      </c>
      <c r="AI1272" s="199">
        <f>IFERROR(VLOOKUP('SAP Data'!$C1272,'2021 Balance Sheet'!$B$7:$O$1335,'2021 Balance Sheet'!J$2, FALSE),0)</f>
        <v>-3279.3</v>
      </c>
      <c r="AJ1272" s="199">
        <f>IFERROR(VLOOKUP('SAP Data'!$C1272,'2021 Balance Sheet'!$B$7:$O$1335,'2021 Balance Sheet'!K$2, FALSE),0)</f>
        <v>-728.29</v>
      </c>
      <c r="AK1272" s="199">
        <f>IFERROR(VLOOKUP('SAP Data'!$C1272,'2021 Balance Sheet'!$B$7:$O$1335,'2021 Balance Sheet'!L$2, FALSE),0)</f>
        <v>-1059.8</v>
      </c>
      <c r="AL1272" s="199">
        <f>IFERROR(VLOOKUP('SAP Data'!$C1272,'2021 Balance Sheet'!$B$7:$O$1335,'2021 Balance Sheet'!M$2, FALSE),0)</f>
        <v>-1475.21</v>
      </c>
      <c r="AM1272" s="199">
        <f>IFERROR(VLOOKUP('SAP Data'!$C1272,'2021 Balance Sheet'!$B$7:$O$1335,'2021 Balance Sheet'!N$2, FALSE),0)</f>
        <v>-1325.41</v>
      </c>
      <c r="AN1272" s="199">
        <f>IFERROR(VLOOKUP('SAP Data'!$C1272,'2021 Balance Sheet'!$B$7:$O$1335,'2021 Balance Sheet'!O$2, FALSE),0)</f>
        <v>-2917.15</v>
      </c>
      <c r="AO1272" s="198">
        <f t="shared" si="43"/>
        <v>-2596.7800000000002</v>
      </c>
    </row>
    <row r="1273" spans="1:41" ht="15.75" thickBot="1" x14ac:dyDescent="0.3">
      <c r="A1273" s="26" t="str">
        <f t="shared" si="42"/>
        <v>236185</v>
      </c>
      <c r="B1273" s="149" t="s">
        <v>2395</v>
      </c>
      <c r="C1273" s="153" t="s">
        <v>2396</v>
      </c>
      <c r="D1273" s="125" t="s">
        <v>4</v>
      </c>
      <c r="E1273" s="140">
        <v>-113263.49</v>
      </c>
      <c r="F1273" s="140">
        <v>-24998.86</v>
      </c>
      <c r="G1273" s="140">
        <v>-36071.089999999997</v>
      </c>
      <c r="H1273" s="140">
        <v>-45753.94</v>
      </c>
      <c r="I1273" s="140">
        <v>-52801.71</v>
      </c>
      <c r="J1273" s="140">
        <v>-56461.37</v>
      </c>
      <c r="K1273" s="140">
        <v>-62347.9</v>
      </c>
      <c r="L1273" s="140">
        <v>-67348.19</v>
      </c>
      <c r="M1273" s="140">
        <v>-72670.850000000006</v>
      </c>
      <c r="N1273" s="140">
        <v>-80076.58</v>
      </c>
      <c r="O1273" s="140">
        <v>-89621.52</v>
      </c>
      <c r="P1273" s="140">
        <v>-101992.75</v>
      </c>
      <c r="Q1273" s="199">
        <v>-116120.79</v>
      </c>
      <c r="R1273" s="199">
        <v>-25819.95</v>
      </c>
      <c r="S1273" s="199">
        <v>-36557.69</v>
      </c>
      <c r="T1273" s="199">
        <v>-44761.599999999999</v>
      </c>
      <c r="U1273" s="199">
        <v>-50616.639999999999</v>
      </c>
      <c r="V1273" s="199">
        <v>-54164.79</v>
      </c>
      <c r="W1273" s="199">
        <v>-59867.47</v>
      </c>
      <c r="X1273" s="199">
        <v>-65103.13</v>
      </c>
      <c r="Y1273" s="199">
        <v>-70701.539999999994</v>
      </c>
      <c r="Z1273" s="199">
        <v>-76742.899999999994</v>
      </c>
      <c r="AA1273" s="199">
        <v>-87462.25</v>
      </c>
      <c r="AB1273" s="199">
        <v>-100346.29</v>
      </c>
      <c r="AC1273" s="199">
        <f>IFERROR(VLOOKUP('SAP Data'!$C1273,'2021 Balance Sheet'!$B$7:$O$1335,'2021 Balance Sheet'!D$2, FALSE),0)</f>
        <v>-114670.38</v>
      </c>
      <c r="AD1273" s="199">
        <f>IFERROR(VLOOKUP('SAP Data'!$C1273,'2021 Balance Sheet'!$B$7:$O$1335,'2021 Balance Sheet'!E$2, FALSE),0)</f>
        <v>-26114.02</v>
      </c>
      <c r="AE1273" s="199">
        <f>IFERROR(VLOOKUP('SAP Data'!$C1273,'2021 Balance Sheet'!$B$7:$O$1335,'2021 Balance Sheet'!F$2, FALSE),0)</f>
        <v>-37851.39</v>
      </c>
      <c r="AF1273" s="199">
        <f>IFERROR(VLOOKUP('SAP Data'!$C1273,'2021 Balance Sheet'!$B$7:$O$1335,'2021 Balance Sheet'!G$2, FALSE),0)</f>
        <v>-47764.93</v>
      </c>
      <c r="AG1273" s="199">
        <f>IFERROR(VLOOKUP('SAP Data'!$C1273,'2021 Balance Sheet'!$B$7:$O$1335,'2021 Balance Sheet'!H$2, FALSE),0)</f>
        <v>-55727.839999999997</v>
      </c>
      <c r="AH1273" s="199">
        <f>IFERROR(VLOOKUP('SAP Data'!$C1273,'2021 Balance Sheet'!$B$7:$O$1335,'2021 Balance Sheet'!I$2, FALSE),0)</f>
        <v>-62835.57</v>
      </c>
      <c r="AI1273" s="199">
        <f>IFERROR(VLOOKUP('SAP Data'!$C1273,'2021 Balance Sheet'!$B$7:$O$1335,'2021 Balance Sheet'!J$2, FALSE),0)</f>
        <v>-68551.320000000007</v>
      </c>
      <c r="AJ1273" s="199">
        <f>IFERROR(VLOOKUP('SAP Data'!$C1273,'2021 Balance Sheet'!$B$7:$O$1335,'2021 Balance Sheet'!K$2, FALSE),0)</f>
        <v>-74230.070000000007</v>
      </c>
      <c r="AK1273" s="199">
        <f>IFERROR(VLOOKUP('SAP Data'!$C1273,'2021 Balance Sheet'!$B$7:$O$1335,'2021 Balance Sheet'!L$2, FALSE),0)</f>
        <v>-80729.63</v>
      </c>
      <c r="AL1273" s="199">
        <f>IFERROR(VLOOKUP('SAP Data'!$C1273,'2021 Balance Sheet'!$B$7:$O$1335,'2021 Balance Sheet'!M$2, FALSE),0)</f>
        <v>-88390.71</v>
      </c>
      <c r="AM1273" s="199">
        <f>IFERROR(VLOOKUP('SAP Data'!$C1273,'2021 Balance Sheet'!$B$7:$O$1335,'2021 Balance Sheet'!N$2, FALSE),0)</f>
        <v>-98261.440000000002</v>
      </c>
      <c r="AN1273" s="199">
        <f>IFERROR(VLOOKUP('SAP Data'!$C1273,'2021 Balance Sheet'!$B$7:$O$1335,'2021 Balance Sheet'!O$2, FALSE),0)</f>
        <v>-113418.41</v>
      </c>
      <c r="AO1273" s="198">
        <f t="shared" si="43"/>
        <v>-100346.29</v>
      </c>
    </row>
    <row r="1274" spans="1:41" ht="15.75" thickBot="1" x14ac:dyDescent="0.3">
      <c r="A1274" s="26" t="str">
        <f t="shared" si="42"/>
        <v>236186</v>
      </c>
      <c r="B1274" s="149" t="s">
        <v>2397</v>
      </c>
      <c r="C1274" s="153" t="s">
        <v>2398</v>
      </c>
      <c r="D1274" s="125" t="s">
        <v>4</v>
      </c>
      <c r="E1274" s="139">
        <v>-3218.57</v>
      </c>
      <c r="F1274" s="139">
        <v>-794.04</v>
      </c>
      <c r="G1274" s="139">
        <v>-1187.68</v>
      </c>
      <c r="H1274" s="139">
        <v>-1481.04</v>
      </c>
      <c r="I1274" s="139">
        <v>-1675.78</v>
      </c>
      <c r="J1274" s="139">
        <v>-1750.89</v>
      </c>
      <c r="K1274" s="139">
        <v>-1859.03</v>
      </c>
      <c r="L1274" s="139">
        <v>-1944.55</v>
      </c>
      <c r="M1274" s="139">
        <v>-2041.55</v>
      </c>
      <c r="N1274" s="139">
        <v>-2245.6</v>
      </c>
      <c r="O1274" s="139">
        <v>-2523.08</v>
      </c>
      <c r="P1274" s="139">
        <v>-2921.85</v>
      </c>
      <c r="Q1274" s="199">
        <v>-3332.17</v>
      </c>
      <c r="R1274" s="199">
        <v>-769.85</v>
      </c>
      <c r="S1274" s="199">
        <v>-1107.92</v>
      </c>
      <c r="T1274" s="199">
        <v>-1406.51</v>
      </c>
      <c r="U1274" s="199">
        <v>-1631.81</v>
      </c>
      <c r="V1274" s="199">
        <v>-1729.61</v>
      </c>
      <c r="W1274" s="199">
        <v>-1862.91</v>
      </c>
      <c r="X1274" s="199">
        <v>-1959.02</v>
      </c>
      <c r="Y1274" s="199">
        <v>-2069.73</v>
      </c>
      <c r="Z1274" s="199">
        <v>-2180.06</v>
      </c>
      <c r="AA1274" s="199">
        <v>-2462.3200000000002</v>
      </c>
      <c r="AB1274" s="199">
        <v>-2845.59</v>
      </c>
      <c r="AC1274" s="199">
        <f>IFERROR(VLOOKUP('SAP Data'!$C1274,'2021 Balance Sheet'!$B$7:$O$1335,'2021 Balance Sheet'!D$2, FALSE),0)</f>
        <v>-3264.99</v>
      </c>
      <c r="AD1274" s="199">
        <f>IFERROR(VLOOKUP('SAP Data'!$C1274,'2021 Balance Sheet'!$B$7:$O$1335,'2021 Balance Sheet'!E$2, FALSE),0)</f>
        <v>-758.48</v>
      </c>
      <c r="AE1274" s="199">
        <f>IFERROR(VLOOKUP('SAP Data'!$C1274,'2021 Balance Sheet'!$B$7:$O$1335,'2021 Balance Sheet'!F$2, FALSE),0)</f>
        <v>-1097.81</v>
      </c>
      <c r="AF1274" s="199">
        <f>IFERROR(VLOOKUP('SAP Data'!$C1274,'2021 Balance Sheet'!$B$7:$O$1335,'2021 Balance Sheet'!G$2, FALSE),0)</f>
        <v>-1384.95</v>
      </c>
      <c r="AG1274" s="199">
        <f>IFERROR(VLOOKUP('SAP Data'!$C1274,'2021 Balance Sheet'!$B$7:$O$1335,'2021 Balance Sheet'!H$2, FALSE),0)</f>
        <v>-1589.07</v>
      </c>
      <c r="AH1274" s="199">
        <f>IFERROR(VLOOKUP('SAP Data'!$C1274,'2021 Balance Sheet'!$B$7:$O$1335,'2021 Balance Sheet'!I$2, FALSE),0)</f>
        <v>-1766.68</v>
      </c>
      <c r="AI1274" s="199">
        <f>IFERROR(VLOOKUP('SAP Data'!$C1274,'2021 Balance Sheet'!$B$7:$O$1335,'2021 Balance Sheet'!J$2, FALSE),0)</f>
        <v>-1865.68</v>
      </c>
      <c r="AJ1274" s="199">
        <f>IFERROR(VLOOKUP('SAP Data'!$C1274,'2021 Balance Sheet'!$B$7:$O$1335,'2021 Balance Sheet'!K$2, FALSE),0)</f>
        <v>-1958.1</v>
      </c>
      <c r="AK1274" s="199">
        <f>IFERROR(VLOOKUP('SAP Data'!$C1274,'2021 Balance Sheet'!$B$7:$O$1335,'2021 Balance Sheet'!L$2, FALSE),0)</f>
        <v>-2064.35</v>
      </c>
      <c r="AL1274" s="199">
        <f>IFERROR(VLOOKUP('SAP Data'!$C1274,'2021 Balance Sheet'!$B$7:$O$1335,'2021 Balance Sheet'!M$2, FALSE),0)</f>
        <v>-2236.21</v>
      </c>
      <c r="AM1274" s="199">
        <f>IFERROR(VLOOKUP('SAP Data'!$C1274,'2021 Balance Sheet'!$B$7:$O$1335,'2021 Balance Sheet'!N$2, FALSE),0)</f>
        <v>-2482.92</v>
      </c>
      <c r="AN1274" s="199">
        <f>IFERROR(VLOOKUP('SAP Data'!$C1274,'2021 Balance Sheet'!$B$7:$O$1335,'2021 Balance Sheet'!O$2, FALSE),0)</f>
        <v>-2881.75</v>
      </c>
      <c r="AO1274" s="198">
        <f t="shared" si="43"/>
        <v>-2845.59</v>
      </c>
    </row>
    <row r="1275" spans="1:41" ht="15.75" thickBot="1" x14ac:dyDescent="0.3">
      <c r="A1275" s="26" t="str">
        <f t="shared" si="42"/>
        <v>236187</v>
      </c>
      <c r="B1275" s="149" t="s">
        <v>2399</v>
      </c>
      <c r="C1275" s="153" t="s">
        <v>2400</v>
      </c>
      <c r="D1275" s="125" t="s">
        <v>4</v>
      </c>
      <c r="E1275" s="140">
        <v>-90627.05</v>
      </c>
      <c r="F1275" s="140">
        <v>-22713.05</v>
      </c>
      <c r="G1275" s="140">
        <v>-33817.21</v>
      </c>
      <c r="H1275" s="140">
        <v>-41172.86</v>
      </c>
      <c r="I1275" s="140">
        <v>-46233.75</v>
      </c>
      <c r="J1275" s="140">
        <v>-48285.3</v>
      </c>
      <c r="K1275" s="140">
        <v>-51707.27</v>
      </c>
      <c r="L1275" s="140">
        <v>-54709.69</v>
      </c>
      <c r="M1275" s="140">
        <v>-58106.58</v>
      </c>
      <c r="N1275" s="140">
        <v>-63218.18</v>
      </c>
      <c r="O1275" s="140">
        <v>-70714.62</v>
      </c>
      <c r="P1275" s="140">
        <v>-81914.429999999993</v>
      </c>
      <c r="Q1275" s="199">
        <v>-94962.52</v>
      </c>
      <c r="R1275" s="199">
        <v>-24343.16</v>
      </c>
      <c r="S1275" s="199">
        <v>-34141.339999999997</v>
      </c>
      <c r="T1275" s="199">
        <v>-41624.879999999997</v>
      </c>
      <c r="U1275" s="199">
        <v>-46886.42</v>
      </c>
      <c r="V1275" s="199">
        <v>-49298.18</v>
      </c>
      <c r="W1275" s="199">
        <v>-52853.07</v>
      </c>
      <c r="X1275" s="199">
        <v>-55711.75</v>
      </c>
      <c r="Y1275" s="199">
        <v>-58854.14</v>
      </c>
      <c r="Z1275" s="199">
        <v>-62379.89</v>
      </c>
      <c r="AA1275" s="199">
        <v>-70332.52</v>
      </c>
      <c r="AB1275" s="199">
        <v>-82074</v>
      </c>
      <c r="AC1275" s="199">
        <f>IFERROR(VLOOKUP('SAP Data'!$C1275,'2021 Balance Sheet'!$B$7:$O$1335,'2021 Balance Sheet'!D$2, FALSE),0)</f>
        <v>-95080.1</v>
      </c>
      <c r="AD1275" s="199">
        <f>IFERROR(VLOOKUP('SAP Data'!$C1275,'2021 Balance Sheet'!$B$7:$O$1335,'2021 Balance Sheet'!E$2, FALSE),0)</f>
        <v>-23816.959999999999</v>
      </c>
      <c r="AE1275" s="199">
        <f>IFERROR(VLOOKUP('SAP Data'!$C1275,'2021 Balance Sheet'!$B$7:$O$1335,'2021 Balance Sheet'!F$2, FALSE),0)</f>
        <v>-34263.519999999997</v>
      </c>
      <c r="AF1275" s="199">
        <f>IFERROR(VLOOKUP('SAP Data'!$C1275,'2021 Balance Sheet'!$B$7:$O$1335,'2021 Balance Sheet'!G$2, FALSE),0)</f>
        <v>-42869.78</v>
      </c>
      <c r="AG1275" s="199">
        <f>IFERROR(VLOOKUP('SAP Data'!$C1275,'2021 Balance Sheet'!$B$7:$O$1335,'2021 Balance Sheet'!H$2, FALSE),0)</f>
        <v>-47789.34</v>
      </c>
      <c r="AH1275" s="199">
        <f>IFERROR(VLOOKUP('SAP Data'!$C1275,'2021 Balance Sheet'!$B$7:$O$1335,'2021 Balance Sheet'!I$2, FALSE),0)</f>
        <v>-52138.9</v>
      </c>
      <c r="AI1275" s="199">
        <f>IFERROR(VLOOKUP('SAP Data'!$C1275,'2021 Balance Sheet'!$B$7:$O$1335,'2021 Balance Sheet'!J$2, FALSE),0)</f>
        <v>-55447.79</v>
      </c>
      <c r="AJ1275" s="199">
        <f>IFERROR(VLOOKUP('SAP Data'!$C1275,'2021 Balance Sheet'!$B$7:$O$1335,'2021 Balance Sheet'!K$2, FALSE),0)</f>
        <v>-58436.33</v>
      </c>
      <c r="AK1275" s="199">
        <f>IFERROR(VLOOKUP('SAP Data'!$C1275,'2021 Balance Sheet'!$B$7:$O$1335,'2021 Balance Sheet'!L$2, FALSE),0)</f>
        <v>-61735</v>
      </c>
      <c r="AL1275" s="199">
        <f>IFERROR(VLOOKUP('SAP Data'!$C1275,'2021 Balance Sheet'!$B$7:$O$1335,'2021 Balance Sheet'!M$2, FALSE),0)</f>
        <v>-67111.39</v>
      </c>
      <c r="AM1275" s="199">
        <f>IFERROR(VLOOKUP('SAP Data'!$C1275,'2021 Balance Sheet'!$B$7:$O$1335,'2021 Balance Sheet'!N$2, FALSE),0)</f>
        <v>-74549.710000000006</v>
      </c>
      <c r="AN1275" s="199">
        <f>IFERROR(VLOOKUP('SAP Data'!$C1275,'2021 Balance Sheet'!$B$7:$O$1335,'2021 Balance Sheet'!O$2, FALSE),0)</f>
        <v>-87183.8</v>
      </c>
      <c r="AO1275" s="198">
        <f t="shared" si="43"/>
        <v>-82074</v>
      </c>
    </row>
    <row r="1276" spans="1:41" ht="15.75" thickBot="1" x14ac:dyDescent="0.3">
      <c r="A1276" s="26" t="str">
        <f t="shared" si="42"/>
        <v>236189</v>
      </c>
      <c r="B1276" s="149" t="s">
        <v>2401</v>
      </c>
      <c r="C1276" s="153" t="s">
        <v>2402</v>
      </c>
      <c r="D1276" s="125" t="s">
        <v>4</v>
      </c>
      <c r="E1276" s="139">
        <v>-99453.4</v>
      </c>
      <c r="F1276" s="139">
        <v>-26489.48</v>
      </c>
      <c r="G1276" s="139">
        <v>-40147.54</v>
      </c>
      <c r="H1276" s="139">
        <v>-49777.72</v>
      </c>
      <c r="I1276" s="139">
        <v>-56806.41</v>
      </c>
      <c r="J1276" s="139">
        <v>-58962.71</v>
      </c>
      <c r="K1276" s="139">
        <v>-62438.13</v>
      </c>
      <c r="L1276" s="139">
        <v>-65798.789999999994</v>
      </c>
      <c r="M1276" s="139">
        <v>-69106.289999999994</v>
      </c>
      <c r="N1276" s="139">
        <v>-73390.28</v>
      </c>
      <c r="O1276" s="139">
        <v>-82045.72</v>
      </c>
      <c r="P1276" s="139">
        <v>-93287.22</v>
      </c>
      <c r="Q1276" s="199">
        <v>-107730.34</v>
      </c>
      <c r="R1276" s="199">
        <v>-27420.959999999999</v>
      </c>
      <c r="S1276" s="199">
        <v>-38625.56</v>
      </c>
      <c r="T1276" s="199">
        <v>-48337.31</v>
      </c>
      <c r="U1276" s="199">
        <v>-54989.35</v>
      </c>
      <c r="V1276" s="199">
        <v>-57083.839999999997</v>
      </c>
      <c r="W1276" s="199">
        <v>-60917.94</v>
      </c>
      <c r="X1276" s="199">
        <v>-64397.760000000002</v>
      </c>
      <c r="Y1276" s="199">
        <v>-67585.350000000006</v>
      </c>
      <c r="Z1276" s="199">
        <v>-71095.350000000006</v>
      </c>
      <c r="AA1276" s="199">
        <v>-78319.37</v>
      </c>
      <c r="AB1276" s="199">
        <v>-91452.24</v>
      </c>
      <c r="AC1276" s="199">
        <f>IFERROR(VLOOKUP('SAP Data'!$C1276,'2021 Balance Sheet'!$B$7:$O$1335,'2021 Balance Sheet'!D$2, FALSE),0)</f>
        <v>-106069.24</v>
      </c>
      <c r="AD1276" s="199">
        <f>IFERROR(VLOOKUP('SAP Data'!$C1276,'2021 Balance Sheet'!$B$7:$O$1335,'2021 Balance Sheet'!E$2, FALSE),0)</f>
        <v>-26339.58</v>
      </c>
      <c r="AE1276" s="199">
        <f>IFERROR(VLOOKUP('SAP Data'!$C1276,'2021 Balance Sheet'!$B$7:$O$1335,'2021 Balance Sheet'!F$2, FALSE),0)</f>
        <v>-40030.410000000003</v>
      </c>
      <c r="AF1276" s="199">
        <f>IFERROR(VLOOKUP('SAP Data'!$C1276,'2021 Balance Sheet'!$B$7:$O$1335,'2021 Balance Sheet'!G$2, FALSE),0)</f>
        <v>-50098.04</v>
      </c>
      <c r="AG1276" s="199">
        <f>IFERROR(VLOOKUP('SAP Data'!$C1276,'2021 Balance Sheet'!$B$7:$O$1335,'2021 Balance Sheet'!H$2, FALSE),0)</f>
        <v>-57036.33</v>
      </c>
      <c r="AH1276" s="199">
        <f>IFERROR(VLOOKUP('SAP Data'!$C1276,'2021 Balance Sheet'!$B$7:$O$1335,'2021 Balance Sheet'!I$2, FALSE),0)</f>
        <v>-62008.41</v>
      </c>
      <c r="AI1276" s="199">
        <f>IFERROR(VLOOKUP('SAP Data'!$C1276,'2021 Balance Sheet'!$B$7:$O$1335,'2021 Balance Sheet'!J$2, FALSE),0)</f>
        <v>-65576.97</v>
      </c>
      <c r="AJ1276" s="199">
        <f>IFERROR(VLOOKUP('SAP Data'!$C1276,'2021 Balance Sheet'!$B$7:$O$1335,'2021 Balance Sheet'!K$2, FALSE),0)</f>
        <v>-68786.740000000005</v>
      </c>
      <c r="AK1276" s="199">
        <f>IFERROR(VLOOKUP('SAP Data'!$C1276,'2021 Balance Sheet'!$B$7:$O$1335,'2021 Balance Sheet'!L$2, FALSE),0)</f>
        <v>-72109.429999999993</v>
      </c>
      <c r="AL1276" s="199">
        <f>IFERROR(VLOOKUP('SAP Data'!$C1276,'2021 Balance Sheet'!$B$7:$O$1335,'2021 Balance Sheet'!M$2, FALSE),0)</f>
        <v>-76347.42</v>
      </c>
      <c r="AM1276" s="199">
        <f>IFERROR(VLOOKUP('SAP Data'!$C1276,'2021 Balance Sheet'!$B$7:$O$1335,'2021 Balance Sheet'!N$2, FALSE),0)</f>
        <v>-84170.72</v>
      </c>
      <c r="AN1276" s="199">
        <f>IFERROR(VLOOKUP('SAP Data'!$C1276,'2021 Balance Sheet'!$B$7:$O$1335,'2021 Balance Sheet'!O$2, FALSE),0)</f>
        <v>-96767.41</v>
      </c>
      <c r="AO1276" s="198">
        <f t="shared" si="43"/>
        <v>-91452.24</v>
      </c>
    </row>
    <row r="1277" spans="1:41" ht="15.75" thickBot="1" x14ac:dyDescent="0.3">
      <c r="A1277" s="26" t="str">
        <f t="shared" si="42"/>
        <v>236190</v>
      </c>
      <c r="B1277" s="149" t="s">
        <v>2403</v>
      </c>
      <c r="C1277" s="153" t="s">
        <v>2404</v>
      </c>
      <c r="D1277" s="125" t="s">
        <v>4</v>
      </c>
      <c r="E1277" s="140">
        <v>-37373.33</v>
      </c>
      <c r="F1277" s="140">
        <v>-10050.11</v>
      </c>
      <c r="G1277" s="140">
        <v>-14238.72</v>
      </c>
      <c r="H1277" s="140">
        <v>-17222.14</v>
      </c>
      <c r="I1277" s="140">
        <v>-18942.78</v>
      </c>
      <c r="J1277" s="140">
        <v>-19578.650000000001</v>
      </c>
      <c r="K1277" s="140">
        <v>-20772.82</v>
      </c>
      <c r="L1277" s="140">
        <v>-21860.51</v>
      </c>
      <c r="M1277" s="140">
        <v>-23014.880000000001</v>
      </c>
      <c r="N1277" s="140">
        <v>-25093.32</v>
      </c>
      <c r="O1277" s="140">
        <v>-28313.18</v>
      </c>
      <c r="P1277" s="140">
        <v>-33331.43</v>
      </c>
      <c r="Q1277" s="199">
        <v>-39013.67</v>
      </c>
      <c r="R1277" s="199">
        <v>-10190.17</v>
      </c>
      <c r="S1277" s="199">
        <v>-14098.89</v>
      </c>
      <c r="T1277" s="199">
        <v>-17096.97</v>
      </c>
      <c r="U1277" s="199">
        <v>-19014.43</v>
      </c>
      <c r="V1277" s="199">
        <v>-19682.36</v>
      </c>
      <c r="W1277" s="199">
        <v>-20896.25</v>
      </c>
      <c r="X1277" s="199">
        <v>-21899.64</v>
      </c>
      <c r="Y1277" s="199">
        <v>-22998.09</v>
      </c>
      <c r="Z1277" s="199">
        <v>-24348.74</v>
      </c>
      <c r="AA1277" s="199">
        <v>-27896.01</v>
      </c>
      <c r="AB1277" s="199">
        <v>-32729.73</v>
      </c>
      <c r="AC1277" s="199">
        <f>IFERROR(VLOOKUP('SAP Data'!$C1277,'2021 Balance Sheet'!$B$7:$O$1335,'2021 Balance Sheet'!D$2, FALSE),0)</f>
        <v>-38385.94</v>
      </c>
      <c r="AD1277" s="199">
        <f>IFERROR(VLOOKUP('SAP Data'!$C1277,'2021 Balance Sheet'!$B$7:$O$1335,'2021 Balance Sheet'!E$2, FALSE),0)</f>
        <v>-10199.299999999999</v>
      </c>
      <c r="AE1277" s="199">
        <f>IFERROR(VLOOKUP('SAP Data'!$C1277,'2021 Balance Sheet'!$B$7:$O$1335,'2021 Balance Sheet'!F$2, FALSE),0)</f>
        <v>-14708.48</v>
      </c>
      <c r="AF1277" s="199">
        <f>IFERROR(VLOOKUP('SAP Data'!$C1277,'2021 Balance Sheet'!$B$7:$O$1335,'2021 Balance Sheet'!G$2, FALSE),0)</f>
        <v>-17935.39</v>
      </c>
      <c r="AG1277" s="199">
        <f>IFERROR(VLOOKUP('SAP Data'!$C1277,'2021 Balance Sheet'!$B$7:$O$1335,'2021 Balance Sheet'!H$2, FALSE),0)</f>
        <v>-19801.580000000002</v>
      </c>
      <c r="AH1277" s="199">
        <f>IFERROR(VLOOKUP('SAP Data'!$C1277,'2021 Balance Sheet'!$B$7:$O$1335,'2021 Balance Sheet'!I$2, FALSE),0)</f>
        <v>-21391.24</v>
      </c>
      <c r="AI1277" s="199">
        <f>IFERROR(VLOOKUP('SAP Data'!$C1277,'2021 Balance Sheet'!$B$7:$O$1335,'2021 Balance Sheet'!J$2, FALSE),0)</f>
        <v>-22511.69</v>
      </c>
      <c r="AJ1277" s="199">
        <f>IFERROR(VLOOKUP('SAP Data'!$C1277,'2021 Balance Sheet'!$B$7:$O$1335,'2021 Balance Sheet'!K$2, FALSE),0)</f>
        <v>-23524.639999999999</v>
      </c>
      <c r="AK1277" s="199">
        <f>IFERROR(VLOOKUP('SAP Data'!$C1277,'2021 Balance Sheet'!$B$7:$O$1335,'2021 Balance Sheet'!L$2, FALSE),0)</f>
        <v>-24661.61</v>
      </c>
      <c r="AL1277" s="199">
        <f>IFERROR(VLOOKUP('SAP Data'!$C1277,'2021 Balance Sheet'!$B$7:$O$1335,'2021 Balance Sheet'!M$2, FALSE),0)</f>
        <v>-26766.41</v>
      </c>
      <c r="AM1277" s="199">
        <f>IFERROR(VLOOKUP('SAP Data'!$C1277,'2021 Balance Sheet'!$B$7:$O$1335,'2021 Balance Sheet'!N$2, FALSE),0)</f>
        <v>-29797.01</v>
      </c>
      <c r="AN1277" s="199">
        <f>IFERROR(VLOOKUP('SAP Data'!$C1277,'2021 Balance Sheet'!$B$7:$O$1335,'2021 Balance Sheet'!O$2, FALSE),0)</f>
        <v>-35734.94</v>
      </c>
      <c r="AO1277" s="198">
        <f t="shared" si="43"/>
        <v>-32729.73</v>
      </c>
    </row>
    <row r="1278" spans="1:41" ht="15.75" thickBot="1" x14ac:dyDescent="0.3">
      <c r="A1278" s="26" t="str">
        <f t="shared" si="42"/>
        <v>236191</v>
      </c>
      <c r="B1278" s="149" t="s">
        <v>2405</v>
      </c>
      <c r="C1278" s="153" t="s">
        <v>2406</v>
      </c>
      <c r="D1278" s="125" t="s">
        <v>4</v>
      </c>
      <c r="E1278" s="139">
        <v>-75717.55</v>
      </c>
      <c r="F1278" s="139">
        <v>-53822.38</v>
      </c>
      <c r="G1278" s="139">
        <v>-76034.679999999993</v>
      </c>
      <c r="H1278" s="139">
        <v>-90790.17</v>
      </c>
      <c r="I1278" s="139">
        <v>-23293.88</v>
      </c>
      <c r="J1278" s="139">
        <v>-25967.16</v>
      </c>
      <c r="K1278" s="139">
        <v>-31882.83</v>
      </c>
      <c r="L1278" s="139">
        <v>-11534.92</v>
      </c>
      <c r="M1278" s="139">
        <v>-17249.22</v>
      </c>
      <c r="N1278" s="139">
        <v>-29254.89</v>
      </c>
      <c r="O1278" s="139">
        <v>-29887.439999999999</v>
      </c>
      <c r="P1278" s="139">
        <v>-58935.21</v>
      </c>
      <c r="Q1278" s="199">
        <v>-88613.17</v>
      </c>
      <c r="R1278" s="199">
        <v>-54506.78</v>
      </c>
      <c r="S1278" s="199">
        <v>-75817.070000000007</v>
      </c>
      <c r="T1278" s="199">
        <v>-92236.75</v>
      </c>
      <c r="U1278" s="199">
        <v>-26780.79</v>
      </c>
      <c r="V1278" s="199">
        <v>-30329.86</v>
      </c>
      <c r="W1278" s="199">
        <v>-37173.78</v>
      </c>
      <c r="X1278" s="199">
        <v>-12477.24</v>
      </c>
      <c r="Y1278" s="199">
        <v>-18587.53</v>
      </c>
      <c r="Z1278" s="199">
        <v>-28401.65</v>
      </c>
      <c r="AA1278" s="199">
        <v>-30271.08</v>
      </c>
      <c r="AB1278" s="199">
        <v>-62518.05</v>
      </c>
      <c r="AC1278" s="199">
        <f>IFERROR(VLOOKUP('SAP Data'!$C1278,'2021 Balance Sheet'!$B$7:$O$1335,'2021 Balance Sheet'!D$2, FALSE),0)</f>
        <v>-92365.11</v>
      </c>
      <c r="AD1278" s="199">
        <f>IFERROR(VLOOKUP('SAP Data'!$C1278,'2021 Balance Sheet'!$B$7:$O$1335,'2021 Balance Sheet'!E$2, FALSE),0)</f>
        <v>-57116.06</v>
      </c>
      <c r="AE1278" s="199">
        <f>IFERROR(VLOOKUP('SAP Data'!$C1278,'2021 Balance Sheet'!$B$7:$O$1335,'2021 Balance Sheet'!F$2, FALSE),0)</f>
        <v>-82684.850000000006</v>
      </c>
      <c r="AF1278" s="199">
        <f>IFERROR(VLOOKUP('SAP Data'!$C1278,'2021 Balance Sheet'!$B$7:$O$1335,'2021 Balance Sheet'!G$2, FALSE),0)</f>
        <v>-99159.05</v>
      </c>
      <c r="AG1278" s="199">
        <f>IFERROR(VLOOKUP('SAP Data'!$C1278,'2021 Balance Sheet'!$B$7:$O$1335,'2021 Balance Sheet'!H$2, FALSE),0)</f>
        <v>-27129.62</v>
      </c>
      <c r="AH1278" s="199">
        <f>IFERROR(VLOOKUP('SAP Data'!$C1278,'2021 Balance Sheet'!$B$7:$O$1335,'2021 Balance Sheet'!I$2, FALSE),0)</f>
        <v>-34961.949999999997</v>
      </c>
      <c r="AI1278" s="199">
        <f>IFERROR(VLOOKUP('SAP Data'!$C1278,'2021 Balance Sheet'!$B$7:$O$1335,'2021 Balance Sheet'!J$2, FALSE),0)</f>
        <v>-41094.39</v>
      </c>
      <c r="AJ1278" s="199">
        <f>IFERROR(VLOOKUP('SAP Data'!$C1278,'2021 Balance Sheet'!$B$7:$O$1335,'2021 Balance Sheet'!K$2, FALSE),0)</f>
        <v>-12052.67</v>
      </c>
      <c r="AK1278" s="199">
        <f>IFERROR(VLOOKUP('SAP Data'!$C1278,'2021 Balance Sheet'!$B$7:$O$1335,'2021 Balance Sheet'!L$2, FALSE),0)</f>
        <v>-18731.400000000001</v>
      </c>
      <c r="AL1278" s="199">
        <f>IFERROR(VLOOKUP('SAP Data'!$C1278,'2021 Balance Sheet'!$B$7:$O$1335,'2021 Balance Sheet'!M$2, FALSE),0)</f>
        <v>-31586.33</v>
      </c>
      <c r="AM1278" s="199">
        <f>IFERROR(VLOOKUP('SAP Data'!$C1278,'2021 Balance Sheet'!$B$7:$O$1335,'2021 Balance Sheet'!N$2, FALSE),0)</f>
        <v>-33169.160000000003</v>
      </c>
      <c r="AN1278" s="199">
        <f>IFERROR(VLOOKUP('SAP Data'!$C1278,'2021 Balance Sheet'!$B$7:$O$1335,'2021 Balance Sheet'!O$2, FALSE),0)</f>
        <v>-71585.62</v>
      </c>
      <c r="AO1278" s="198">
        <f t="shared" si="43"/>
        <v>-62518.05</v>
      </c>
    </row>
    <row r="1279" spans="1:41" ht="15.75" thickBot="1" x14ac:dyDescent="0.3">
      <c r="A1279" s="26" t="str">
        <f t="shared" si="42"/>
        <v>236192</v>
      </c>
      <c r="B1279" s="149" t="s">
        <v>2407</v>
      </c>
      <c r="C1279" s="153" t="s">
        <v>2408</v>
      </c>
      <c r="D1279" s="125" t="s">
        <v>4</v>
      </c>
      <c r="E1279" s="140">
        <v>-12946.76</v>
      </c>
      <c r="F1279" s="140">
        <v>-3673.83</v>
      </c>
      <c r="G1279" s="140">
        <v>-5477.77</v>
      </c>
      <c r="H1279" s="140">
        <v>-6486.25</v>
      </c>
      <c r="I1279" s="140">
        <v>-7203.75</v>
      </c>
      <c r="J1279" s="140">
        <v>-7307.65</v>
      </c>
      <c r="K1279" s="140">
        <v>-7597.61</v>
      </c>
      <c r="L1279" s="140">
        <v>-7840.82</v>
      </c>
      <c r="M1279" s="140">
        <v>-8092.73</v>
      </c>
      <c r="N1279" s="140">
        <v>-8698.66</v>
      </c>
      <c r="O1279" s="140">
        <v>-9812.16</v>
      </c>
      <c r="P1279" s="140">
        <v>-11531.1</v>
      </c>
      <c r="Q1279" s="199">
        <v>-13577.36</v>
      </c>
      <c r="R1279" s="199">
        <v>-3660.43</v>
      </c>
      <c r="S1279" s="199">
        <v>-5162.84</v>
      </c>
      <c r="T1279" s="199">
        <v>-6425.16</v>
      </c>
      <c r="U1279" s="199">
        <v>-7111.12</v>
      </c>
      <c r="V1279" s="199">
        <v>-7257.78</v>
      </c>
      <c r="W1279" s="199">
        <v>-7603.22</v>
      </c>
      <c r="X1279" s="199">
        <v>-7839.63</v>
      </c>
      <c r="Y1279" s="199">
        <v>-8072.13</v>
      </c>
      <c r="Z1279" s="199">
        <v>-8431.73</v>
      </c>
      <c r="AA1279" s="199">
        <v>-9523.18</v>
      </c>
      <c r="AB1279" s="199">
        <v>-11357.46</v>
      </c>
      <c r="AC1279" s="199">
        <f>IFERROR(VLOOKUP('SAP Data'!$C1279,'2021 Balance Sheet'!$B$7:$O$1335,'2021 Balance Sheet'!D$2, FALSE),0)</f>
        <v>-13249.09</v>
      </c>
      <c r="AD1279" s="199">
        <f>IFERROR(VLOOKUP('SAP Data'!$C1279,'2021 Balance Sheet'!$B$7:$O$1335,'2021 Balance Sheet'!E$2, FALSE),0)</f>
        <v>-3770.32</v>
      </c>
      <c r="AE1279" s="199">
        <f>IFERROR(VLOOKUP('SAP Data'!$C1279,'2021 Balance Sheet'!$B$7:$O$1335,'2021 Balance Sheet'!F$2, FALSE),0)</f>
        <v>-5351.7</v>
      </c>
      <c r="AF1279" s="199">
        <f>IFERROR(VLOOKUP('SAP Data'!$C1279,'2021 Balance Sheet'!$B$7:$O$1335,'2021 Balance Sheet'!G$2, FALSE),0)</f>
        <v>-6635.81</v>
      </c>
      <c r="AG1279" s="199">
        <f>IFERROR(VLOOKUP('SAP Data'!$C1279,'2021 Balance Sheet'!$B$7:$O$1335,'2021 Balance Sheet'!H$2, FALSE),0)</f>
        <v>-7294.54</v>
      </c>
      <c r="AH1279" s="199">
        <f>IFERROR(VLOOKUP('SAP Data'!$C1279,'2021 Balance Sheet'!$B$7:$O$1335,'2021 Balance Sheet'!I$2, FALSE),0)</f>
        <v>-7764.91</v>
      </c>
      <c r="AI1279" s="199">
        <f>IFERROR(VLOOKUP('SAP Data'!$C1279,'2021 Balance Sheet'!$B$7:$O$1335,'2021 Balance Sheet'!J$2, FALSE),0)</f>
        <v>-8053.14</v>
      </c>
      <c r="AJ1279" s="199">
        <f>IFERROR(VLOOKUP('SAP Data'!$C1279,'2021 Balance Sheet'!$B$7:$O$1335,'2021 Balance Sheet'!K$2, FALSE),0)</f>
        <v>-8282.14</v>
      </c>
      <c r="AK1279" s="199">
        <f>IFERROR(VLOOKUP('SAP Data'!$C1279,'2021 Balance Sheet'!$B$7:$O$1335,'2021 Balance Sheet'!L$2, FALSE),0)</f>
        <v>-8548.85</v>
      </c>
      <c r="AL1279" s="199">
        <f>IFERROR(VLOOKUP('SAP Data'!$C1279,'2021 Balance Sheet'!$B$7:$O$1335,'2021 Balance Sheet'!M$2, FALSE),0)</f>
        <v>-9124.6299999999992</v>
      </c>
      <c r="AM1279" s="199">
        <f>IFERROR(VLOOKUP('SAP Data'!$C1279,'2021 Balance Sheet'!$B$7:$O$1335,'2021 Balance Sheet'!N$2, FALSE),0)</f>
        <v>-10160.620000000001</v>
      </c>
      <c r="AN1279" s="199">
        <f>IFERROR(VLOOKUP('SAP Data'!$C1279,'2021 Balance Sheet'!$B$7:$O$1335,'2021 Balance Sheet'!O$2, FALSE),0)</f>
        <v>-11961.52</v>
      </c>
      <c r="AO1279" s="198">
        <f t="shared" si="43"/>
        <v>-11357.46</v>
      </c>
    </row>
    <row r="1280" spans="1:41" ht="15.75" thickBot="1" x14ac:dyDescent="0.3">
      <c r="A1280" s="26" t="str">
        <f t="shared" si="42"/>
        <v>236193</v>
      </c>
      <c r="B1280" s="149" t="s">
        <v>2409</v>
      </c>
      <c r="C1280" s="153" t="s">
        <v>2410</v>
      </c>
      <c r="D1280" s="125" t="s">
        <v>4</v>
      </c>
      <c r="E1280" s="139">
        <v>-8088.33</v>
      </c>
      <c r="F1280" s="139">
        <v>-5472.8</v>
      </c>
      <c r="G1280" s="139">
        <v>-7705.91</v>
      </c>
      <c r="H1280" s="139">
        <v>-9281.57</v>
      </c>
      <c r="I1280" s="139">
        <v>-2536.38</v>
      </c>
      <c r="J1280" s="139">
        <v>-2858.21</v>
      </c>
      <c r="K1280" s="139">
        <v>-3605.63</v>
      </c>
      <c r="L1280" s="139">
        <v>-1375.55</v>
      </c>
      <c r="M1280" s="139">
        <v>-2078.2199999999998</v>
      </c>
      <c r="N1280" s="139">
        <v>-3383.49</v>
      </c>
      <c r="O1280" s="139">
        <v>-3246.59</v>
      </c>
      <c r="P1280" s="139">
        <v>-6013.58</v>
      </c>
      <c r="Q1280" s="199">
        <v>-9179.5</v>
      </c>
      <c r="R1280" s="199">
        <v>-5653.37</v>
      </c>
      <c r="S1280" s="199">
        <v>-7779.07</v>
      </c>
      <c r="T1280" s="199">
        <v>-9449.3700000000008</v>
      </c>
      <c r="U1280" s="199">
        <v>-2636.16</v>
      </c>
      <c r="V1280" s="199">
        <v>-3054.15</v>
      </c>
      <c r="W1280" s="199">
        <v>-3716.53</v>
      </c>
      <c r="X1280" s="199">
        <v>-1286.01</v>
      </c>
      <c r="Y1280" s="199">
        <v>-1963.11</v>
      </c>
      <c r="Z1280" s="199">
        <v>-2918.14</v>
      </c>
      <c r="AA1280" s="199">
        <v>-2884.5</v>
      </c>
      <c r="AB1280" s="199">
        <v>-5789.16</v>
      </c>
      <c r="AC1280" s="199">
        <f>IFERROR(VLOOKUP('SAP Data'!$C1280,'2021 Balance Sheet'!$B$7:$O$1335,'2021 Balance Sheet'!D$2, FALSE),0)</f>
        <v>-8701.5400000000009</v>
      </c>
      <c r="AD1280" s="199">
        <f>IFERROR(VLOOKUP('SAP Data'!$C1280,'2021 Balance Sheet'!$B$7:$O$1335,'2021 Balance Sheet'!E$2, FALSE),0)</f>
        <v>-5500.42</v>
      </c>
      <c r="AE1280" s="199">
        <f>IFERROR(VLOOKUP('SAP Data'!$C1280,'2021 Balance Sheet'!$B$7:$O$1335,'2021 Balance Sheet'!F$2, FALSE),0)</f>
        <v>-7749.44</v>
      </c>
      <c r="AF1280" s="199">
        <f>IFERROR(VLOOKUP('SAP Data'!$C1280,'2021 Balance Sheet'!$B$7:$O$1335,'2021 Balance Sheet'!G$2, FALSE),0)</f>
        <v>-9437.16</v>
      </c>
      <c r="AG1280" s="199">
        <f>IFERROR(VLOOKUP('SAP Data'!$C1280,'2021 Balance Sheet'!$B$7:$O$1335,'2021 Balance Sheet'!H$2, FALSE),0)</f>
        <v>-2692.78</v>
      </c>
      <c r="AH1280" s="199">
        <f>IFERROR(VLOOKUP('SAP Data'!$C1280,'2021 Balance Sheet'!$B$7:$O$1335,'2021 Balance Sheet'!I$2, FALSE),0)</f>
        <v>-3593.28</v>
      </c>
      <c r="AI1280" s="199">
        <f>IFERROR(VLOOKUP('SAP Data'!$C1280,'2021 Balance Sheet'!$B$7:$O$1335,'2021 Balance Sheet'!J$2, FALSE),0)</f>
        <v>-4237.25</v>
      </c>
      <c r="AJ1280" s="199">
        <f>IFERROR(VLOOKUP('SAP Data'!$C1280,'2021 Balance Sheet'!$B$7:$O$1335,'2021 Balance Sheet'!K$2, FALSE),0)</f>
        <v>-1290.6300000000001</v>
      </c>
      <c r="AK1280" s="199">
        <f>IFERROR(VLOOKUP('SAP Data'!$C1280,'2021 Balance Sheet'!$B$7:$O$1335,'2021 Balance Sheet'!L$2, FALSE),0)</f>
        <v>-2063.89</v>
      </c>
      <c r="AL1280" s="199">
        <f>IFERROR(VLOOKUP('SAP Data'!$C1280,'2021 Balance Sheet'!$B$7:$O$1335,'2021 Balance Sheet'!M$2, FALSE),0)</f>
        <v>-3415.77</v>
      </c>
      <c r="AM1280" s="199">
        <f>IFERROR(VLOOKUP('SAP Data'!$C1280,'2021 Balance Sheet'!$B$7:$O$1335,'2021 Balance Sheet'!N$2, FALSE),0)</f>
        <v>-3132.79</v>
      </c>
      <c r="AN1280" s="199">
        <f>IFERROR(VLOOKUP('SAP Data'!$C1280,'2021 Balance Sheet'!$B$7:$O$1335,'2021 Balance Sheet'!O$2, FALSE),0)</f>
        <v>-6455.34</v>
      </c>
      <c r="AO1280" s="198">
        <f t="shared" si="43"/>
        <v>-5789.16</v>
      </c>
    </row>
    <row r="1281" spans="1:41" ht="15.75" thickBot="1" x14ac:dyDescent="0.3">
      <c r="A1281" s="26" t="str">
        <f t="shared" si="42"/>
        <v>236194</v>
      </c>
      <c r="B1281" s="149" t="s">
        <v>2411</v>
      </c>
      <c r="C1281" s="153" t="s">
        <v>2412</v>
      </c>
      <c r="D1281" s="125" t="s">
        <v>4</v>
      </c>
      <c r="E1281" s="140">
        <v>-2876.86</v>
      </c>
      <c r="F1281" s="140">
        <v>-1669.25</v>
      </c>
      <c r="G1281" s="140">
        <v>-2326.44</v>
      </c>
      <c r="H1281" s="140">
        <v>-2767.65</v>
      </c>
      <c r="I1281" s="140">
        <v>-2977.71</v>
      </c>
      <c r="J1281" s="140">
        <v>-3011.69</v>
      </c>
      <c r="K1281" s="140">
        <v>-3153.41</v>
      </c>
      <c r="L1281" s="140">
        <v>-265.97000000000003</v>
      </c>
      <c r="M1281" s="140">
        <v>-400.67</v>
      </c>
      <c r="N1281" s="140">
        <v>-805.52</v>
      </c>
      <c r="O1281" s="140">
        <v>-1365.02</v>
      </c>
      <c r="P1281" s="140">
        <v>-2243.2800000000002</v>
      </c>
      <c r="Q1281" s="199">
        <v>-3137.88</v>
      </c>
      <c r="R1281" s="199">
        <v>-1646.34</v>
      </c>
      <c r="S1281" s="199">
        <v>-2267.71</v>
      </c>
      <c r="T1281" s="199">
        <v>-2772.51</v>
      </c>
      <c r="U1281" s="199">
        <v>-3025.7</v>
      </c>
      <c r="V1281" s="199">
        <v>-3074.53</v>
      </c>
      <c r="W1281" s="199">
        <v>-3222.44</v>
      </c>
      <c r="X1281" s="199">
        <v>-274.60000000000002</v>
      </c>
      <c r="Y1281" s="199">
        <v>-411.45</v>
      </c>
      <c r="Z1281" s="199">
        <v>-724.32</v>
      </c>
      <c r="AA1281" s="199">
        <v>-1346.48</v>
      </c>
      <c r="AB1281" s="199">
        <v>-2364.06</v>
      </c>
      <c r="AC1281" s="199">
        <f>IFERROR(VLOOKUP('SAP Data'!$C1281,'2021 Balance Sheet'!$B$7:$O$1335,'2021 Balance Sheet'!D$2, FALSE),0)</f>
        <v>-3249.09</v>
      </c>
      <c r="AD1281" s="199">
        <f>IFERROR(VLOOKUP('SAP Data'!$C1281,'2021 Balance Sheet'!$B$7:$O$1335,'2021 Balance Sheet'!E$2, FALSE),0)</f>
        <v>-1694.71</v>
      </c>
      <c r="AE1281" s="199">
        <f>IFERROR(VLOOKUP('SAP Data'!$C1281,'2021 Balance Sheet'!$B$7:$O$1335,'2021 Balance Sheet'!F$2, FALSE),0)</f>
        <v>-2486.4</v>
      </c>
      <c r="AF1281" s="199">
        <f>IFERROR(VLOOKUP('SAP Data'!$C1281,'2021 Balance Sheet'!$B$7:$O$1335,'2021 Balance Sheet'!G$2, FALSE),0)</f>
        <v>-2949.36</v>
      </c>
      <c r="AG1281" s="199">
        <f>IFERROR(VLOOKUP('SAP Data'!$C1281,'2021 Balance Sheet'!$B$7:$O$1335,'2021 Balance Sheet'!H$2, FALSE),0)</f>
        <v>-3229.06</v>
      </c>
      <c r="AH1281" s="199">
        <f>IFERROR(VLOOKUP('SAP Data'!$C1281,'2021 Balance Sheet'!$B$7:$O$1335,'2021 Balance Sheet'!I$2, FALSE),0)</f>
        <v>-3422.28</v>
      </c>
      <c r="AI1281" s="199">
        <f>IFERROR(VLOOKUP('SAP Data'!$C1281,'2021 Balance Sheet'!$B$7:$O$1335,'2021 Balance Sheet'!J$2, FALSE),0)</f>
        <v>-131.18</v>
      </c>
      <c r="AJ1281" s="199">
        <f>IFERROR(VLOOKUP('SAP Data'!$C1281,'2021 Balance Sheet'!$B$7:$O$1335,'2021 Balance Sheet'!K$2, FALSE),0)</f>
        <v>-261.85000000000002</v>
      </c>
      <c r="AK1281" s="199">
        <f>IFERROR(VLOOKUP('SAP Data'!$C1281,'2021 Balance Sheet'!$B$7:$O$1335,'2021 Balance Sheet'!L$2, FALSE),0)</f>
        <v>-402.5</v>
      </c>
      <c r="AL1281" s="199">
        <f>IFERROR(VLOOKUP('SAP Data'!$C1281,'2021 Balance Sheet'!$B$7:$O$1335,'2021 Balance Sheet'!M$2, FALSE),0)</f>
        <v>-797.95</v>
      </c>
      <c r="AM1281" s="199">
        <f>IFERROR(VLOOKUP('SAP Data'!$C1281,'2021 Balance Sheet'!$B$7:$O$1335,'2021 Balance Sheet'!N$2, FALSE),0)</f>
        <v>-1414.44</v>
      </c>
      <c r="AN1281" s="199">
        <f>IFERROR(VLOOKUP('SAP Data'!$C1281,'2021 Balance Sheet'!$B$7:$O$1335,'2021 Balance Sheet'!O$2, FALSE),0)</f>
        <v>-2532.92</v>
      </c>
      <c r="AO1281" s="198">
        <f t="shared" si="43"/>
        <v>-2364.06</v>
      </c>
    </row>
    <row r="1282" spans="1:41" ht="15.75" thickBot="1" x14ac:dyDescent="0.3">
      <c r="A1282" s="26" t="str">
        <f t="shared" si="42"/>
        <v>236195</v>
      </c>
      <c r="B1282" s="149" t="s">
        <v>2413</v>
      </c>
      <c r="C1282" s="153" t="s">
        <v>2414</v>
      </c>
      <c r="D1282" s="125" t="s">
        <v>4</v>
      </c>
      <c r="E1282" s="139">
        <v>-30162.83</v>
      </c>
      <c r="F1282" s="139">
        <v>-58159.76</v>
      </c>
      <c r="G1282" s="139">
        <v>-87494.96</v>
      </c>
      <c r="H1282" s="139">
        <v>-20712.2</v>
      </c>
      <c r="I1282" s="139">
        <v>-35693.69</v>
      </c>
      <c r="J1282" s="139">
        <v>-43199.33</v>
      </c>
      <c r="K1282" s="139">
        <v>-2835.99</v>
      </c>
      <c r="L1282" s="139">
        <v>-10122.950000000001</v>
      </c>
      <c r="M1282" s="139">
        <v>-15718.22</v>
      </c>
      <c r="N1282" s="139">
        <v>-7804.58</v>
      </c>
      <c r="O1282" s="139">
        <v>-22648.31</v>
      </c>
      <c r="P1282" s="139">
        <v>-44526.81</v>
      </c>
      <c r="Q1282" s="199">
        <v>-32895.550000000003</v>
      </c>
      <c r="R1282" s="199">
        <v>-61088.61</v>
      </c>
      <c r="S1282" s="199">
        <v>-86331.47</v>
      </c>
      <c r="T1282" s="199">
        <v>-22096.97</v>
      </c>
      <c r="U1282" s="199">
        <v>-35977.870000000003</v>
      </c>
      <c r="V1282" s="199">
        <v>-43940.63</v>
      </c>
      <c r="W1282" s="199">
        <v>-2969.14</v>
      </c>
      <c r="X1282" s="199">
        <v>-9498.99</v>
      </c>
      <c r="Y1282" s="199">
        <v>-15222.89</v>
      </c>
      <c r="Z1282" s="199">
        <v>-7074.85</v>
      </c>
      <c r="AA1282" s="199">
        <v>-19833.88</v>
      </c>
      <c r="AB1282" s="199">
        <v>-45508.51</v>
      </c>
      <c r="AC1282" s="199">
        <f>IFERROR(VLOOKUP('SAP Data'!$C1282,'2021 Balance Sheet'!$B$7:$O$1335,'2021 Balance Sheet'!D$2, FALSE),0)</f>
        <v>-31645.8</v>
      </c>
      <c r="AD1282" s="199">
        <f>IFERROR(VLOOKUP('SAP Data'!$C1282,'2021 Balance Sheet'!$B$7:$O$1335,'2021 Balance Sheet'!E$2, FALSE),0)</f>
        <v>-59105.54</v>
      </c>
      <c r="AE1282" s="199">
        <f>IFERROR(VLOOKUP('SAP Data'!$C1282,'2021 Balance Sheet'!$B$7:$O$1335,'2021 Balance Sheet'!F$2, FALSE),0)</f>
        <v>-88202.2</v>
      </c>
      <c r="AF1282" s="199">
        <f>IFERROR(VLOOKUP('SAP Data'!$C1282,'2021 Balance Sheet'!$B$7:$O$1335,'2021 Balance Sheet'!G$2, FALSE),0)</f>
        <v>-23493.11</v>
      </c>
      <c r="AG1282" s="199">
        <f>IFERROR(VLOOKUP('SAP Data'!$C1282,'2021 Balance Sheet'!$B$7:$O$1335,'2021 Balance Sheet'!H$2, FALSE),0)</f>
        <v>-38052.01</v>
      </c>
      <c r="AH1282" s="199">
        <f>IFERROR(VLOOKUP('SAP Data'!$C1282,'2021 Balance Sheet'!$B$7:$O$1335,'2021 Balance Sheet'!I$2, FALSE),0)</f>
        <v>-48158.32</v>
      </c>
      <c r="AI1282" s="199">
        <f>IFERROR(VLOOKUP('SAP Data'!$C1282,'2021 Balance Sheet'!$B$7:$O$1335,'2021 Balance Sheet'!J$2, FALSE),0)</f>
        <v>-7336.35</v>
      </c>
      <c r="AJ1282" s="199">
        <f>IFERROR(VLOOKUP('SAP Data'!$C1282,'2021 Balance Sheet'!$B$7:$O$1335,'2021 Balance Sheet'!K$2, FALSE),0)</f>
        <v>-13673.57</v>
      </c>
      <c r="AK1282" s="199">
        <f>IFERROR(VLOOKUP('SAP Data'!$C1282,'2021 Balance Sheet'!$B$7:$O$1335,'2021 Balance Sheet'!L$2, FALSE),0)</f>
        <v>-19887.88</v>
      </c>
      <c r="AL1282" s="199">
        <f>IFERROR(VLOOKUP('SAP Data'!$C1282,'2021 Balance Sheet'!$B$7:$O$1335,'2021 Balance Sheet'!M$2, FALSE),0)</f>
        <v>-7991.4</v>
      </c>
      <c r="AM1282" s="199">
        <f>IFERROR(VLOOKUP('SAP Data'!$C1282,'2021 Balance Sheet'!$B$7:$O$1335,'2021 Balance Sheet'!N$2, FALSE),0)</f>
        <v>-22808.38</v>
      </c>
      <c r="AN1282" s="199">
        <f>IFERROR(VLOOKUP('SAP Data'!$C1282,'2021 Balance Sheet'!$B$7:$O$1335,'2021 Balance Sheet'!O$2, FALSE),0)</f>
        <v>-48263.5</v>
      </c>
      <c r="AO1282" s="198">
        <f t="shared" si="43"/>
        <v>-45508.51</v>
      </c>
    </row>
    <row r="1283" spans="1:41" ht="15.75" thickBot="1" x14ac:dyDescent="0.3">
      <c r="A1283" s="26" t="str">
        <f t="shared" si="42"/>
        <v>236196</v>
      </c>
      <c r="B1283" s="149" t="s">
        <v>2415</v>
      </c>
      <c r="C1283" s="153" t="s">
        <v>2416</v>
      </c>
      <c r="D1283" s="125" t="s">
        <v>4</v>
      </c>
      <c r="E1283" s="140">
        <v>-198.89</v>
      </c>
      <c r="F1283" s="140">
        <v>-40.76</v>
      </c>
      <c r="G1283" s="140">
        <v>-56.59</v>
      </c>
      <c r="H1283" s="140">
        <v>-70.27</v>
      </c>
      <c r="I1283" s="140">
        <v>-77.16</v>
      </c>
      <c r="J1283" s="140">
        <v>-79.06</v>
      </c>
      <c r="K1283" s="140">
        <v>-83.84</v>
      </c>
      <c r="L1283" s="140">
        <v>-88.25</v>
      </c>
      <c r="M1283" s="140">
        <v>-93.02</v>
      </c>
      <c r="N1283" s="140">
        <v>-103.2</v>
      </c>
      <c r="O1283" s="140">
        <v>-117.55</v>
      </c>
      <c r="P1283" s="140">
        <v>-139.16999999999999</v>
      </c>
      <c r="Q1283" s="199">
        <v>-165.17</v>
      </c>
      <c r="R1283" s="199">
        <v>-45.69</v>
      </c>
      <c r="S1283" s="199">
        <v>-62.62</v>
      </c>
      <c r="T1283" s="199">
        <v>-76.13</v>
      </c>
      <c r="U1283" s="199">
        <v>-84.04</v>
      </c>
      <c r="V1283" s="199">
        <v>-87.19</v>
      </c>
      <c r="W1283" s="199">
        <v>-92.33</v>
      </c>
      <c r="X1283" s="199">
        <v>-96.84</v>
      </c>
      <c r="Y1283" s="199">
        <v>-102.46</v>
      </c>
      <c r="Z1283" s="199">
        <v>-110.49</v>
      </c>
      <c r="AA1283" s="199">
        <v>-126.29</v>
      </c>
      <c r="AB1283" s="199">
        <v>-150.07</v>
      </c>
      <c r="AC1283" s="199">
        <f>IFERROR(VLOOKUP('SAP Data'!$C1283,'2021 Balance Sheet'!$B$7:$O$1335,'2021 Balance Sheet'!D$2, FALSE),0)</f>
        <v>-176.67</v>
      </c>
      <c r="AD1283" s="199">
        <f>IFERROR(VLOOKUP('SAP Data'!$C1283,'2021 Balance Sheet'!$B$7:$O$1335,'2021 Balance Sheet'!E$2, FALSE),0)</f>
        <v>-42.79</v>
      </c>
      <c r="AE1283" s="199">
        <f>IFERROR(VLOOKUP('SAP Data'!$C1283,'2021 Balance Sheet'!$B$7:$O$1335,'2021 Balance Sheet'!F$2, FALSE),0)</f>
        <v>-60.64</v>
      </c>
      <c r="AF1283" s="199">
        <f>IFERROR(VLOOKUP('SAP Data'!$C1283,'2021 Balance Sheet'!$B$7:$O$1335,'2021 Balance Sheet'!G$2, FALSE),0)</f>
        <v>-74.55</v>
      </c>
      <c r="AG1283" s="199">
        <f>IFERROR(VLOOKUP('SAP Data'!$C1283,'2021 Balance Sheet'!$B$7:$O$1335,'2021 Balance Sheet'!H$2, FALSE),0)</f>
        <v>-82.5</v>
      </c>
      <c r="AH1283" s="199">
        <f>IFERROR(VLOOKUP('SAP Data'!$C1283,'2021 Balance Sheet'!$B$7:$O$1335,'2021 Balance Sheet'!I$2, FALSE),0)</f>
        <v>-88.92</v>
      </c>
      <c r="AI1283" s="199">
        <f>IFERROR(VLOOKUP('SAP Data'!$C1283,'2021 Balance Sheet'!$B$7:$O$1335,'2021 Balance Sheet'!J$2, FALSE),0)</f>
        <v>-93.39</v>
      </c>
      <c r="AJ1283" s="199">
        <f>IFERROR(VLOOKUP('SAP Data'!$C1283,'2021 Balance Sheet'!$B$7:$O$1335,'2021 Balance Sheet'!K$2, FALSE),0)</f>
        <v>-97.74</v>
      </c>
      <c r="AK1283" s="199">
        <f>IFERROR(VLOOKUP('SAP Data'!$C1283,'2021 Balance Sheet'!$B$7:$O$1335,'2021 Balance Sheet'!L$2, FALSE),0)</f>
        <v>-103.82</v>
      </c>
      <c r="AL1283" s="199">
        <f>IFERROR(VLOOKUP('SAP Data'!$C1283,'2021 Balance Sheet'!$B$7:$O$1335,'2021 Balance Sheet'!M$2, FALSE),0)</f>
        <v>-115.2</v>
      </c>
      <c r="AM1283" s="199">
        <f>IFERROR(VLOOKUP('SAP Data'!$C1283,'2021 Balance Sheet'!$B$7:$O$1335,'2021 Balance Sheet'!N$2, FALSE),0)</f>
        <v>-129.47</v>
      </c>
      <c r="AN1283" s="199">
        <f>IFERROR(VLOOKUP('SAP Data'!$C1283,'2021 Balance Sheet'!$B$7:$O$1335,'2021 Balance Sheet'!O$2, FALSE),0)</f>
        <v>-156.91</v>
      </c>
      <c r="AO1283" s="198">
        <f t="shared" si="43"/>
        <v>-150.07</v>
      </c>
    </row>
    <row r="1284" spans="1:41" ht="15.75" thickBot="1" x14ac:dyDescent="0.3">
      <c r="A1284" s="26" t="str">
        <f t="shared" si="42"/>
        <v>236197</v>
      </c>
      <c r="B1284" s="149" t="s">
        <v>2417</v>
      </c>
      <c r="C1284" s="153" t="s">
        <v>2418</v>
      </c>
      <c r="D1284" s="125" t="s">
        <v>4</v>
      </c>
      <c r="E1284" s="139">
        <v>-1854.04</v>
      </c>
      <c r="F1284" s="139">
        <v>-1276.6500000000001</v>
      </c>
      <c r="G1284" s="139">
        <v>-1906.27</v>
      </c>
      <c r="H1284" s="139">
        <v>-2407.1799999999998</v>
      </c>
      <c r="I1284" s="139">
        <v>-2738.76</v>
      </c>
      <c r="J1284" s="139">
        <v>-2910.07</v>
      </c>
      <c r="K1284" s="139">
        <v>-2956.56</v>
      </c>
      <c r="L1284" s="139">
        <v>-177.15</v>
      </c>
      <c r="M1284" s="139">
        <v>-296.27999999999997</v>
      </c>
      <c r="N1284" s="139">
        <v>-471.73</v>
      </c>
      <c r="O1284" s="139">
        <v>-837.07</v>
      </c>
      <c r="P1284" s="139">
        <v>-1417.68</v>
      </c>
      <c r="Q1284" s="199">
        <v>-2077.2800000000002</v>
      </c>
      <c r="R1284" s="199">
        <v>-1246.73</v>
      </c>
      <c r="S1284" s="199">
        <v>-1885.71</v>
      </c>
      <c r="T1284" s="199">
        <v>-2367.19</v>
      </c>
      <c r="U1284" s="199">
        <v>-2727.62</v>
      </c>
      <c r="V1284" s="199">
        <v>-2947.89</v>
      </c>
      <c r="W1284" s="199">
        <v>-3042.63</v>
      </c>
      <c r="X1284" s="199">
        <v>-238.29</v>
      </c>
      <c r="Y1284" s="199">
        <v>-367.85</v>
      </c>
      <c r="Z1284" s="199">
        <v>-529.16999999999996</v>
      </c>
      <c r="AA1284" s="199">
        <v>-822.44</v>
      </c>
      <c r="AB1284" s="199">
        <v>-1456.06</v>
      </c>
      <c r="AC1284" s="199">
        <f>IFERROR(VLOOKUP('SAP Data'!$C1284,'2021 Balance Sheet'!$B$7:$O$1335,'2021 Balance Sheet'!D$2, FALSE),0)</f>
        <v>-2218.02</v>
      </c>
      <c r="AD1284" s="199">
        <f>IFERROR(VLOOKUP('SAP Data'!$C1284,'2021 Balance Sheet'!$B$7:$O$1335,'2021 Balance Sheet'!E$2, FALSE),0)</f>
        <v>-1365.19</v>
      </c>
      <c r="AE1284" s="199">
        <f>IFERROR(VLOOKUP('SAP Data'!$C1284,'2021 Balance Sheet'!$B$7:$O$1335,'2021 Balance Sheet'!F$2, FALSE),0)</f>
        <v>-2044.33</v>
      </c>
      <c r="AF1284" s="199">
        <f>IFERROR(VLOOKUP('SAP Data'!$C1284,'2021 Balance Sheet'!$B$7:$O$1335,'2021 Balance Sheet'!G$2, FALSE),0)</f>
        <v>-2590.17</v>
      </c>
      <c r="AG1284" s="199">
        <f>IFERROR(VLOOKUP('SAP Data'!$C1284,'2021 Balance Sheet'!$B$7:$O$1335,'2021 Balance Sheet'!H$2, FALSE),0)</f>
        <v>-2947.78</v>
      </c>
      <c r="AH1284" s="199">
        <f>IFERROR(VLOOKUP('SAP Data'!$C1284,'2021 Balance Sheet'!$B$7:$O$1335,'2021 Balance Sheet'!I$2, FALSE),0)</f>
        <v>-3201.18</v>
      </c>
      <c r="AI1284" s="199">
        <f>IFERROR(VLOOKUP('SAP Data'!$C1284,'2021 Balance Sheet'!$B$7:$O$1335,'2021 Balance Sheet'!J$2, FALSE),0)</f>
        <v>-153.81</v>
      </c>
      <c r="AJ1284" s="199">
        <f>IFERROR(VLOOKUP('SAP Data'!$C1284,'2021 Balance Sheet'!$B$7:$O$1335,'2021 Balance Sheet'!K$2, FALSE),0)</f>
        <v>-289.10000000000002</v>
      </c>
      <c r="AK1284" s="199">
        <f>IFERROR(VLOOKUP('SAP Data'!$C1284,'2021 Balance Sheet'!$B$7:$O$1335,'2021 Balance Sheet'!L$2, FALSE),0)</f>
        <v>-416.5</v>
      </c>
      <c r="AL1284" s="199">
        <f>IFERROR(VLOOKUP('SAP Data'!$C1284,'2021 Balance Sheet'!$B$7:$O$1335,'2021 Balance Sheet'!M$2, FALSE),0)</f>
        <v>-586.54999999999995</v>
      </c>
      <c r="AM1284" s="199">
        <f>IFERROR(VLOOKUP('SAP Data'!$C1284,'2021 Balance Sheet'!$B$7:$O$1335,'2021 Balance Sheet'!N$2, FALSE),0)</f>
        <v>-930.47</v>
      </c>
      <c r="AN1284" s="199">
        <f>IFERROR(VLOOKUP('SAP Data'!$C1284,'2021 Balance Sheet'!$B$7:$O$1335,'2021 Balance Sheet'!O$2, FALSE),0)</f>
        <v>-1561.64</v>
      </c>
      <c r="AO1284" s="198">
        <f t="shared" si="43"/>
        <v>-1456.06</v>
      </c>
    </row>
    <row r="1285" spans="1:41" ht="15.75" thickBot="1" x14ac:dyDescent="0.3">
      <c r="A1285" s="26" t="str">
        <f t="shared" si="42"/>
        <v>236198</v>
      </c>
      <c r="B1285" s="149" t="s">
        <v>2419</v>
      </c>
      <c r="C1285" s="153" t="s">
        <v>2420</v>
      </c>
      <c r="D1285" s="125" t="s">
        <v>4</v>
      </c>
      <c r="E1285" s="140">
        <v>-1633.73</v>
      </c>
      <c r="F1285" s="140">
        <v>-1532.82</v>
      </c>
      <c r="G1285" s="140">
        <v>-1845.05</v>
      </c>
      <c r="H1285" s="140">
        <v>-976.85</v>
      </c>
      <c r="I1285" s="140">
        <v>-685.79</v>
      </c>
      <c r="J1285" s="140">
        <v>-158.88</v>
      </c>
      <c r="K1285" s="140">
        <v>-350.19</v>
      </c>
      <c r="L1285" s="140">
        <v>-339.46</v>
      </c>
      <c r="M1285" s="140">
        <v>-363.88</v>
      </c>
      <c r="N1285" s="140">
        <v>-561.76</v>
      </c>
      <c r="O1285" s="140">
        <v>-943.48</v>
      </c>
      <c r="P1285" s="140">
        <v>-1598.63</v>
      </c>
      <c r="Q1285" s="199">
        <v>-1650.91</v>
      </c>
      <c r="R1285" s="199">
        <v>-1409.17</v>
      </c>
      <c r="S1285" s="199">
        <v>-1251.96</v>
      </c>
      <c r="T1285" s="199">
        <v>-1061.1199999999999</v>
      </c>
      <c r="U1285" s="199">
        <v>-1684.92</v>
      </c>
      <c r="V1285" s="199">
        <v>-151.75</v>
      </c>
      <c r="W1285" s="199">
        <v>-386.86</v>
      </c>
      <c r="X1285" s="199">
        <v>-349.61</v>
      </c>
      <c r="Y1285" s="199">
        <v>-362.46</v>
      </c>
      <c r="Z1285" s="199">
        <v>-393.97</v>
      </c>
      <c r="AA1285" s="199">
        <v>-945.72</v>
      </c>
      <c r="AB1285" s="199">
        <v>-1608.52</v>
      </c>
      <c r="AC1285" s="199">
        <f>IFERROR(VLOOKUP('SAP Data'!$C1285,'2021 Balance Sheet'!$B$7:$O$1335,'2021 Balance Sheet'!D$2, FALSE),0)</f>
        <v>-1869.1</v>
      </c>
      <c r="AD1285" s="199">
        <f>IFERROR(VLOOKUP('SAP Data'!$C1285,'2021 Balance Sheet'!$B$7:$O$1335,'2021 Balance Sheet'!E$2, FALSE),0)</f>
        <v>-1566.7</v>
      </c>
      <c r="AE1285" s="199">
        <f>IFERROR(VLOOKUP('SAP Data'!$C1285,'2021 Balance Sheet'!$B$7:$O$1335,'2021 Balance Sheet'!F$2, FALSE),0)</f>
        <v>-1673.74</v>
      </c>
      <c r="AF1285" s="199">
        <f>IFERROR(VLOOKUP('SAP Data'!$C1285,'2021 Balance Sheet'!$B$7:$O$1335,'2021 Balance Sheet'!G$2, FALSE),0)</f>
        <v>-1411.91</v>
      </c>
      <c r="AG1285" s="199">
        <f>IFERROR(VLOOKUP('SAP Data'!$C1285,'2021 Balance Sheet'!$B$7:$O$1335,'2021 Balance Sheet'!H$2, FALSE),0)</f>
        <v>-745.31</v>
      </c>
      <c r="AH1285" s="199">
        <f>IFERROR(VLOOKUP('SAP Data'!$C1285,'2021 Balance Sheet'!$B$7:$O$1335,'2021 Balance Sheet'!I$2, FALSE),0)</f>
        <v>-590.61</v>
      </c>
      <c r="AI1285" s="199">
        <f>IFERROR(VLOOKUP('SAP Data'!$C1285,'2021 Balance Sheet'!$B$7:$O$1335,'2021 Balance Sheet'!J$2, FALSE),0)</f>
        <v>-467.1</v>
      </c>
      <c r="AJ1285" s="199">
        <f>IFERROR(VLOOKUP('SAP Data'!$C1285,'2021 Balance Sheet'!$B$7:$O$1335,'2021 Balance Sheet'!K$2, FALSE),0)</f>
        <v>-434.71</v>
      </c>
      <c r="AK1285" s="199">
        <f>IFERROR(VLOOKUP('SAP Data'!$C1285,'2021 Balance Sheet'!$B$7:$O$1335,'2021 Balance Sheet'!L$2, FALSE),0)</f>
        <v>-478.06</v>
      </c>
      <c r="AL1285" s="199">
        <f>IFERROR(VLOOKUP('SAP Data'!$C1285,'2021 Balance Sheet'!$B$7:$O$1335,'2021 Balance Sheet'!M$2, FALSE),0)</f>
        <v>-612.35</v>
      </c>
      <c r="AM1285" s="199">
        <f>IFERROR(VLOOKUP('SAP Data'!$C1285,'2021 Balance Sheet'!$B$7:$O$1335,'2021 Balance Sheet'!N$2, FALSE),0)</f>
        <v>-1158.19</v>
      </c>
      <c r="AN1285" s="199">
        <f>IFERROR(VLOOKUP('SAP Data'!$C1285,'2021 Balance Sheet'!$B$7:$O$1335,'2021 Balance Sheet'!O$2, FALSE),0)</f>
        <v>-1741.02</v>
      </c>
      <c r="AO1285" s="198">
        <f t="shared" si="43"/>
        <v>-1608.52</v>
      </c>
    </row>
    <row r="1286" spans="1:41" ht="15.75" thickBot="1" x14ac:dyDescent="0.3">
      <c r="A1286" s="26" t="str">
        <f t="shared" si="42"/>
        <v>236199</v>
      </c>
      <c r="B1286" s="149" t="s">
        <v>2421</v>
      </c>
      <c r="C1286" s="153" t="s">
        <v>2422</v>
      </c>
      <c r="D1286" s="125" t="s">
        <v>4</v>
      </c>
      <c r="E1286" s="139">
        <v>-19503.599999999999</v>
      </c>
      <c r="F1286" s="139">
        <v>-4270.7700000000004</v>
      </c>
      <c r="G1286" s="139">
        <v>-6151.36</v>
      </c>
      <c r="H1286" s="139">
        <v>-7751.1</v>
      </c>
      <c r="I1286" s="139">
        <v>-8953.58</v>
      </c>
      <c r="J1286" s="139">
        <v>-9661.86</v>
      </c>
      <c r="K1286" s="139">
        <v>-10579.29</v>
      </c>
      <c r="L1286" s="139">
        <v>-11460</v>
      </c>
      <c r="M1286" s="139">
        <v>-12317.01</v>
      </c>
      <c r="N1286" s="139">
        <v>-13527.52</v>
      </c>
      <c r="O1286" s="139">
        <v>-15138.38</v>
      </c>
      <c r="P1286" s="139">
        <v>-17243.73</v>
      </c>
      <c r="Q1286" s="199">
        <v>-19728.77</v>
      </c>
      <c r="R1286" s="199">
        <v>-4474.83</v>
      </c>
      <c r="S1286" s="199">
        <v>-6327.51</v>
      </c>
      <c r="T1286" s="199">
        <v>-7793.07</v>
      </c>
      <c r="U1286" s="199">
        <v>-8726.67</v>
      </c>
      <c r="V1286" s="199">
        <v>-9214.7800000000007</v>
      </c>
      <c r="W1286" s="199">
        <v>-10209.65</v>
      </c>
      <c r="X1286" s="199">
        <v>-11109.44</v>
      </c>
      <c r="Y1286" s="199">
        <v>-12078.56</v>
      </c>
      <c r="Z1286" s="199">
        <v>-13058.78</v>
      </c>
      <c r="AA1286" s="199">
        <v>-14931.97</v>
      </c>
      <c r="AB1286" s="199">
        <v>-17069.23</v>
      </c>
      <c r="AC1286" s="199">
        <f>IFERROR(VLOOKUP('SAP Data'!$C1286,'2021 Balance Sheet'!$B$7:$O$1335,'2021 Balance Sheet'!D$2, FALSE),0)</f>
        <v>-19604.02</v>
      </c>
      <c r="AD1286" s="199">
        <f>IFERROR(VLOOKUP('SAP Data'!$C1286,'2021 Balance Sheet'!$B$7:$O$1335,'2021 Balance Sheet'!E$2, FALSE),0)</f>
        <v>-4499.76</v>
      </c>
      <c r="AE1286" s="199">
        <f>IFERROR(VLOOKUP('SAP Data'!$C1286,'2021 Balance Sheet'!$B$7:$O$1335,'2021 Balance Sheet'!F$2, FALSE),0)</f>
        <v>-6689.78</v>
      </c>
      <c r="AF1286" s="199">
        <f>IFERROR(VLOOKUP('SAP Data'!$C1286,'2021 Balance Sheet'!$B$7:$O$1335,'2021 Balance Sheet'!G$2, FALSE),0)</f>
        <v>-8423.1</v>
      </c>
      <c r="AG1286" s="199">
        <f>IFERROR(VLOOKUP('SAP Data'!$C1286,'2021 Balance Sheet'!$B$7:$O$1335,'2021 Balance Sheet'!H$2, FALSE),0)</f>
        <v>-9888.01</v>
      </c>
      <c r="AH1286" s="199">
        <f>IFERROR(VLOOKUP('SAP Data'!$C1286,'2021 Balance Sheet'!$B$7:$O$1335,'2021 Balance Sheet'!I$2, FALSE),0)</f>
        <v>-11121.22</v>
      </c>
      <c r="AI1286" s="199">
        <f>IFERROR(VLOOKUP('SAP Data'!$C1286,'2021 Balance Sheet'!$B$7:$O$1335,'2021 Balance Sheet'!J$2, FALSE),0)</f>
        <v>-12193.73</v>
      </c>
      <c r="AJ1286" s="199">
        <f>IFERROR(VLOOKUP('SAP Data'!$C1286,'2021 Balance Sheet'!$B$7:$O$1335,'2021 Balance Sheet'!K$2, FALSE),0)</f>
        <v>-13215.04</v>
      </c>
      <c r="AK1286" s="199">
        <f>IFERROR(VLOOKUP('SAP Data'!$C1286,'2021 Balance Sheet'!$B$7:$O$1335,'2021 Balance Sheet'!L$2, FALSE),0)</f>
        <v>-14279.37</v>
      </c>
      <c r="AL1286" s="199">
        <f>IFERROR(VLOOKUP('SAP Data'!$C1286,'2021 Balance Sheet'!$B$7:$O$1335,'2021 Balance Sheet'!M$2, FALSE),0)</f>
        <v>-15686.39</v>
      </c>
      <c r="AM1286" s="199">
        <f>IFERROR(VLOOKUP('SAP Data'!$C1286,'2021 Balance Sheet'!$B$7:$O$1335,'2021 Balance Sheet'!N$2, FALSE),0)</f>
        <v>-17426.54</v>
      </c>
      <c r="AN1286" s="199">
        <f>IFERROR(VLOOKUP('SAP Data'!$C1286,'2021 Balance Sheet'!$B$7:$O$1335,'2021 Balance Sheet'!O$2, FALSE),0)</f>
        <v>-19911.509999999998</v>
      </c>
      <c r="AO1286" s="198">
        <f t="shared" si="43"/>
        <v>-17069.23</v>
      </c>
    </row>
    <row r="1287" spans="1:41" ht="15.75" thickBot="1" x14ac:dyDescent="0.3">
      <c r="A1287" s="26" t="str">
        <f t="shared" si="42"/>
        <v>236200</v>
      </c>
      <c r="B1287" s="149" t="s">
        <v>2423</v>
      </c>
      <c r="C1287" s="153" t="s">
        <v>2424</v>
      </c>
      <c r="D1287" s="125" t="s">
        <v>4</v>
      </c>
      <c r="E1287" s="140">
        <v>-27401.119999999999</v>
      </c>
      <c r="F1287" s="140">
        <v>-8003.64</v>
      </c>
      <c r="G1287" s="140">
        <v>-11390.03</v>
      </c>
      <c r="H1287" s="140">
        <v>-13849.69</v>
      </c>
      <c r="I1287" s="140">
        <v>-15469.47</v>
      </c>
      <c r="J1287" s="140">
        <v>-16546.259999999998</v>
      </c>
      <c r="K1287" s="140">
        <v>-17971.560000000001</v>
      </c>
      <c r="L1287" s="140">
        <v>-19359.95</v>
      </c>
      <c r="M1287" s="140">
        <v>-20763.810000000001</v>
      </c>
      <c r="N1287" s="140">
        <v>-22686.35</v>
      </c>
      <c r="O1287" s="140">
        <v>-25276.29</v>
      </c>
      <c r="P1287" s="140">
        <v>-29355.87</v>
      </c>
      <c r="Q1287" s="199">
        <v>-33673.879999999997</v>
      </c>
      <c r="R1287" s="199">
        <v>-7862.47</v>
      </c>
      <c r="S1287" s="199">
        <v>-11105.01</v>
      </c>
      <c r="T1287" s="199">
        <v>-13742.38</v>
      </c>
      <c r="U1287" s="199">
        <v>-15802.27</v>
      </c>
      <c r="V1287" s="199">
        <v>-17069</v>
      </c>
      <c r="W1287" s="199">
        <v>-18676.009999999998</v>
      </c>
      <c r="X1287" s="199">
        <v>-20232.89</v>
      </c>
      <c r="Y1287" s="199">
        <v>-21742.2</v>
      </c>
      <c r="Z1287" s="199">
        <v>-23441.69</v>
      </c>
      <c r="AA1287" s="199">
        <v>-26444.63</v>
      </c>
      <c r="AB1287" s="199">
        <v>-30640.47</v>
      </c>
      <c r="AC1287" s="199">
        <f>IFERROR(VLOOKUP('SAP Data'!$C1287,'2021 Balance Sheet'!$B$7:$O$1335,'2021 Balance Sheet'!D$2, FALSE),0)</f>
        <v>-35508.589999999997</v>
      </c>
      <c r="AD1287" s="199">
        <f>IFERROR(VLOOKUP('SAP Data'!$C1287,'2021 Balance Sheet'!$B$7:$O$1335,'2021 Balance Sheet'!E$2, FALSE),0)</f>
        <v>-8795.52</v>
      </c>
      <c r="AE1287" s="199">
        <f>IFERROR(VLOOKUP('SAP Data'!$C1287,'2021 Balance Sheet'!$B$7:$O$1335,'2021 Balance Sheet'!F$2, FALSE),0)</f>
        <v>-12665.06</v>
      </c>
      <c r="AF1287" s="199">
        <f>IFERROR(VLOOKUP('SAP Data'!$C1287,'2021 Balance Sheet'!$B$7:$O$1335,'2021 Balance Sheet'!G$2, FALSE),0)</f>
        <v>-15888.95</v>
      </c>
      <c r="AG1287" s="199">
        <f>IFERROR(VLOOKUP('SAP Data'!$C1287,'2021 Balance Sheet'!$B$7:$O$1335,'2021 Balance Sheet'!H$2, FALSE),0)</f>
        <v>-17944.55</v>
      </c>
      <c r="AH1287" s="199">
        <f>IFERROR(VLOOKUP('SAP Data'!$C1287,'2021 Balance Sheet'!$B$7:$O$1335,'2021 Balance Sheet'!I$2, FALSE),0)</f>
        <v>-19776.88</v>
      </c>
      <c r="AI1287" s="199">
        <f>IFERROR(VLOOKUP('SAP Data'!$C1287,'2021 Balance Sheet'!$B$7:$O$1335,'2021 Balance Sheet'!J$2, FALSE),0)</f>
        <v>-21318.69</v>
      </c>
      <c r="AJ1287" s="199">
        <f>IFERROR(VLOOKUP('SAP Data'!$C1287,'2021 Balance Sheet'!$B$7:$O$1335,'2021 Balance Sheet'!K$2, FALSE),0)</f>
        <v>-22971.81</v>
      </c>
      <c r="AK1287" s="199">
        <f>IFERROR(VLOOKUP('SAP Data'!$C1287,'2021 Balance Sheet'!$B$7:$O$1335,'2021 Balance Sheet'!L$2, FALSE),0)</f>
        <v>-24840.14</v>
      </c>
      <c r="AL1287" s="199">
        <f>IFERROR(VLOOKUP('SAP Data'!$C1287,'2021 Balance Sheet'!$B$7:$O$1335,'2021 Balance Sheet'!M$2, FALSE),0)</f>
        <v>-27161.42</v>
      </c>
      <c r="AM1287" s="199">
        <f>IFERROR(VLOOKUP('SAP Data'!$C1287,'2021 Balance Sheet'!$B$7:$O$1335,'2021 Balance Sheet'!N$2, FALSE),0)</f>
        <v>-30343.45</v>
      </c>
      <c r="AN1287" s="199">
        <f>IFERROR(VLOOKUP('SAP Data'!$C1287,'2021 Balance Sheet'!$B$7:$O$1335,'2021 Balance Sheet'!O$2, FALSE),0)</f>
        <v>-35622.769999999997</v>
      </c>
      <c r="AO1287" s="198">
        <f t="shared" si="43"/>
        <v>-30640.47</v>
      </c>
    </row>
    <row r="1288" spans="1:41" ht="15.75" thickBot="1" x14ac:dyDescent="0.3">
      <c r="A1288" s="26" t="str">
        <f t="shared" si="42"/>
        <v>236213</v>
      </c>
      <c r="B1288" s="149" t="s">
        <v>2425</v>
      </c>
      <c r="C1288" s="153" t="s">
        <v>2426</v>
      </c>
      <c r="D1288" s="125" t="s">
        <v>4</v>
      </c>
      <c r="E1288" s="139">
        <v>-4662.58</v>
      </c>
      <c r="F1288" s="139">
        <v>-1354.77</v>
      </c>
      <c r="G1288" s="139">
        <v>-1870.05</v>
      </c>
      <c r="H1288" s="139">
        <v>-2234.9299999999998</v>
      </c>
      <c r="I1288" s="139">
        <v>-2471.1</v>
      </c>
      <c r="J1288" s="139">
        <v>-2506.71</v>
      </c>
      <c r="K1288" s="139">
        <v>-2660.39</v>
      </c>
      <c r="L1288" s="139">
        <v>-2790.33</v>
      </c>
      <c r="M1288" s="139">
        <v>-2954.49</v>
      </c>
      <c r="N1288" s="139">
        <v>-3356.69</v>
      </c>
      <c r="O1288" s="139">
        <v>-3966.43</v>
      </c>
      <c r="P1288" s="139">
        <v>-4850.33</v>
      </c>
      <c r="Q1288" s="199">
        <v>-5633.47</v>
      </c>
      <c r="R1288" s="199">
        <v>-1503.22</v>
      </c>
      <c r="S1288" s="199">
        <v>-2111.09</v>
      </c>
      <c r="T1288" s="199">
        <v>-2574.85</v>
      </c>
      <c r="U1288" s="199">
        <v>-2862.94</v>
      </c>
      <c r="V1288" s="199">
        <v>-2938.2</v>
      </c>
      <c r="W1288" s="199">
        <v>-3127.35</v>
      </c>
      <c r="X1288" s="199">
        <v>-3301.72</v>
      </c>
      <c r="Y1288" s="199">
        <v>-3491.75</v>
      </c>
      <c r="Z1288" s="199">
        <v>-3836.08</v>
      </c>
      <c r="AA1288" s="199">
        <v>-4531.79</v>
      </c>
      <c r="AB1288" s="199">
        <v>-5633.47</v>
      </c>
      <c r="AC1288" s="199">
        <f>IFERROR(VLOOKUP('SAP Data'!$C1288,'2021 Balance Sheet'!$B$7:$O$1335,'2021 Balance Sheet'!D$2, FALSE),0)</f>
        <v>-6597.53</v>
      </c>
      <c r="AD1288" s="199">
        <f>IFERROR(VLOOKUP('SAP Data'!$C1288,'2021 Balance Sheet'!$B$7:$O$1335,'2021 Balance Sheet'!E$2, FALSE),0)</f>
        <v>-1849.11</v>
      </c>
      <c r="AE1288" s="199">
        <f>IFERROR(VLOOKUP('SAP Data'!$C1288,'2021 Balance Sheet'!$B$7:$O$1335,'2021 Balance Sheet'!F$2, FALSE),0)</f>
        <v>-2632.79</v>
      </c>
      <c r="AF1288" s="199">
        <f>IFERROR(VLOOKUP('SAP Data'!$C1288,'2021 Balance Sheet'!$B$7:$O$1335,'2021 Balance Sheet'!G$2, FALSE),0)</f>
        <v>-3169.05</v>
      </c>
      <c r="AG1288" s="199">
        <f>IFERROR(VLOOKUP('SAP Data'!$C1288,'2021 Balance Sheet'!$B$7:$O$1335,'2021 Balance Sheet'!H$2, FALSE),0)</f>
        <v>-3500.25</v>
      </c>
      <c r="AH1288" s="199">
        <f>IFERROR(VLOOKUP('SAP Data'!$C1288,'2021 Balance Sheet'!$B$7:$O$1335,'2021 Balance Sheet'!I$2, FALSE),0)</f>
        <v>-3743.14</v>
      </c>
      <c r="AI1288" s="199">
        <f>IFERROR(VLOOKUP('SAP Data'!$C1288,'2021 Balance Sheet'!$B$7:$O$1335,'2021 Balance Sheet'!J$2, FALSE),0)</f>
        <v>-3943.96</v>
      </c>
      <c r="AJ1288" s="199">
        <f>IFERROR(VLOOKUP('SAP Data'!$C1288,'2021 Balance Sheet'!$B$7:$O$1335,'2021 Balance Sheet'!K$2, FALSE),0)</f>
        <v>-4139.09</v>
      </c>
      <c r="AK1288" s="199">
        <f>IFERROR(VLOOKUP('SAP Data'!$C1288,'2021 Balance Sheet'!$B$7:$O$1335,'2021 Balance Sheet'!L$2, FALSE),0)</f>
        <v>-4367.4399999999996</v>
      </c>
      <c r="AL1288" s="199">
        <f>IFERROR(VLOOKUP('SAP Data'!$C1288,'2021 Balance Sheet'!$B$7:$O$1335,'2021 Balance Sheet'!M$2, FALSE),0)</f>
        <v>-4859.18</v>
      </c>
      <c r="AM1288" s="199">
        <f>IFERROR(VLOOKUP('SAP Data'!$C1288,'2021 Balance Sheet'!$B$7:$O$1335,'2021 Balance Sheet'!N$2, FALSE),0)</f>
        <v>-5682.21</v>
      </c>
      <c r="AN1288" s="199">
        <f>IFERROR(VLOOKUP('SAP Data'!$C1288,'2021 Balance Sheet'!$B$7:$O$1335,'2021 Balance Sheet'!O$2, FALSE),0)</f>
        <v>-7208.77</v>
      </c>
      <c r="AO1288" s="198">
        <f t="shared" si="43"/>
        <v>-5633.47</v>
      </c>
    </row>
    <row r="1289" spans="1:41" ht="15.75" thickBot="1" x14ac:dyDescent="0.3">
      <c r="A1289" s="26" t="str">
        <f t="shared" si="42"/>
        <v>236214</v>
      </c>
      <c r="B1289" s="149" t="s">
        <v>2427</v>
      </c>
      <c r="C1289" s="153" t="s">
        <v>2428</v>
      </c>
      <c r="D1289" s="125" t="s">
        <v>4</v>
      </c>
      <c r="E1289" s="140">
        <v>-72935.7</v>
      </c>
      <c r="F1289" s="140">
        <v>-58833.86</v>
      </c>
      <c r="G1289" s="140">
        <v>-90684.1</v>
      </c>
      <c r="H1289" s="140">
        <v>-110655.14</v>
      </c>
      <c r="I1289" s="140">
        <v>-34881.5</v>
      </c>
      <c r="J1289" s="140">
        <v>-42641.56</v>
      </c>
      <c r="K1289" s="140">
        <v>-46376.24</v>
      </c>
      <c r="L1289" s="140">
        <v>-10297.049999999999</v>
      </c>
      <c r="M1289" s="140">
        <v>-16661.63</v>
      </c>
      <c r="N1289" s="140">
        <v>-25059.98</v>
      </c>
      <c r="O1289" s="140">
        <v>-24141.74</v>
      </c>
      <c r="P1289" s="140">
        <v>-50481.58</v>
      </c>
      <c r="Q1289" s="199">
        <v>-80548.61</v>
      </c>
      <c r="R1289" s="199">
        <v>-59746.7</v>
      </c>
      <c r="S1289" s="199">
        <v>-84524.66</v>
      </c>
      <c r="T1289" s="199">
        <v>-105126.54</v>
      </c>
      <c r="U1289" s="199">
        <v>-34831.129999999997</v>
      </c>
      <c r="V1289" s="199">
        <v>-40005.56</v>
      </c>
      <c r="W1289" s="199">
        <v>-47915.32</v>
      </c>
      <c r="X1289" s="199">
        <v>-14884.76</v>
      </c>
      <c r="Y1289" s="199">
        <v>-21723.8</v>
      </c>
      <c r="Z1289" s="199">
        <v>-29014.36</v>
      </c>
      <c r="AA1289" s="199">
        <v>-20320.96</v>
      </c>
      <c r="AB1289" s="199">
        <v>-47394.55</v>
      </c>
      <c r="AC1289" s="199">
        <f>IFERROR(VLOOKUP('SAP Data'!$C1289,'2021 Balance Sheet'!$B$7:$O$1335,'2021 Balance Sheet'!D$2, FALSE),0)</f>
        <v>-80730.91</v>
      </c>
      <c r="AD1289" s="199">
        <f>IFERROR(VLOOKUP('SAP Data'!$C1289,'2021 Balance Sheet'!$B$7:$O$1335,'2021 Balance Sheet'!E$2, FALSE),0)</f>
        <v>-59686.28</v>
      </c>
      <c r="AE1289" s="199">
        <f>IFERROR(VLOOKUP('SAP Data'!$C1289,'2021 Balance Sheet'!$B$7:$O$1335,'2021 Balance Sheet'!F$2, FALSE),0)</f>
        <v>-87811.74</v>
      </c>
      <c r="AF1289" s="199">
        <f>IFERROR(VLOOKUP('SAP Data'!$C1289,'2021 Balance Sheet'!$B$7:$O$1335,'2021 Balance Sheet'!G$2, FALSE),0)</f>
        <v>-109025.28</v>
      </c>
      <c r="AG1289" s="199">
        <f>IFERROR(VLOOKUP('SAP Data'!$C1289,'2021 Balance Sheet'!$B$7:$O$1335,'2021 Balance Sheet'!H$2, FALSE),0)</f>
        <v>-37764.69</v>
      </c>
      <c r="AH1289" s="199">
        <f>IFERROR(VLOOKUP('SAP Data'!$C1289,'2021 Balance Sheet'!$B$7:$O$1335,'2021 Balance Sheet'!I$2, FALSE),0)</f>
        <v>-47627.15</v>
      </c>
      <c r="AI1289" s="199">
        <f>IFERROR(VLOOKUP('SAP Data'!$C1289,'2021 Balance Sheet'!$B$7:$O$1335,'2021 Balance Sheet'!J$2, FALSE),0)</f>
        <v>-54833.22</v>
      </c>
      <c r="AJ1289" s="199">
        <f>IFERROR(VLOOKUP('SAP Data'!$C1289,'2021 Balance Sheet'!$B$7:$O$1335,'2021 Balance Sheet'!K$2, FALSE),0)</f>
        <v>-14216.06</v>
      </c>
      <c r="AK1289" s="199">
        <f>IFERROR(VLOOKUP('SAP Data'!$C1289,'2021 Balance Sheet'!$B$7:$O$1335,'2021 Balance Sheet'!L$2, FALSE),0)</f>
        <v>-20840.63</v>
      </c>
      <c r="AL1289" s="199">
        <f>IFERROR(VLOOKUP('SAP Data'!$C1289,'2021 Balance Sheet'!$B$7:$O$1335,'2021 Balance Sheet'!M$2, FALSE),0)</f>
        <v>-28450.74</v>
      </c>
      <c r="AM1289" s="199">
        <f>IFERROR(VLOOKUP('SAP Data'!$C1289,'2021 Balance Sheet'!$B$7:$O$1335,'2021 Balance Sheet'!N$2, FALSE),0)</f>
        <v>-23458.21</v>
      </c>
      <c r="AN1289" s="199">
        <f>IFERROR(VLOOKUP('SAP Data'!$C1289,'2021 Balance Sheet'!$B$7:$O$1335,'2021 Balance Sheet'!O$2, FALSE),0)</f>
        <v>-50207.75</v>
      </c>
      <c r="AO1289" s="198">
        <f t="shared" si="43"/>
        <v>-47394.55</v>
      </c>
    </row>
    <row r="1290" spans="1:41" ht="15.75" thickBot="1" x14ac:dyDescent="0.3">
      <c r="A1290" s="26" t="str">
        <f t="shared" si="42"/>
        <v>236215</v>
      </c>
      <c r="B1290" s="149" t="s">
        <v>2429</v>
      </c>
      <c r="C1290" s="153" t="s">
        <v>2430</v>
      </c>
      <c r="D1290" s="125" t="s">
        <v>4</v>
      </c>
      <c r="E1290" s="139">
        <v>-16904.75</v>
      </c>
      <c r="F1290" s="139">
        <v>-4392.96</v>
      </c>
      <c r="G1290" s="139">
        <v>-5985.7</v>
      </c>
      <c r="H1290" s="139">
        <v>-7254.4</v>
      </c>
      <c r="I1290" s="139">
        <v>-8052.98</v>
      </c>
      <c r="J1290" s="139">
        <v>-8293.69</v>
      </c>
      <c r="K1290" s="139">
        <v>-8856.68</v>
      </c>
      <c r="L1290" s="139">
        <v>-9355.9500000000007</v>
      </c>
      <c r="M1290" s="139">
        <v>-9908.9699999999993</v>
      </c>
      <c r="N1290" s="139">
        <v>-10970.11</v>
      </c>
      <c r="O1290" s="139">
        <v>-12616.15</v>
      </c>
      <c r="P1290" s="139">
        <v>-15137.47</v>
      </c>
      <c r="Q1290" s="199">
        <v>-17290.03</v>
      </c>
      <c r="R1290" s="199">
        <v>-4022.25</v>
      </c>
      <c r="S1290" s="199">
        <v>-5606.81</v>
      </c>
      <c r="T1290" s="199">
        <v>-6811.77</v>
      </c>
      <c r="U1290" s="199">
        <v>-7678.55</v>
      </c>
      <c r="V1290" s="199">
        <v>-7936.74</v>
      </c>
      <c r="W1290" s="199">
        <v>-8548.9599999999991</v>
      </c>
      <c r="X1290" s="199">
        <v>-9076.2999999999993</v>
      </c>
      <c r="Y1290" s="199">
        <v>-9647.9</v>
      </c>
      <c r="Z1290" s="199">
        <v>-10581.94</v>
      </c>
      <c r="AA1290" s="199">
        <v>-12219.08</v>
      </c>
      <c r="AB1290" s="199">
        <v>-14731.28</v>
      </c>
      <c r="AC1290" s="199">
        <f>IFERROR(VLOOKUP('SAP Data'!$C1290,'2021 Balance Sheet'!$B$7:$O$1335,'2021 Balance Sheet'!D$2, FALSE),0)</f>
        <v>-17017.45</v>
      </c>
      <c r="AD1290" s="199">
        <f>IFERROR(VLOOKUP('SAP Data'!$C1290,'2021 Balance Sheet'!$B$7:$O$1335,'2021 Balance Sheet'!E$2, FALSE),0)</f>
        <v>-4253.71</v>
      </c>
      <c r="AE1290" s="199">
        <f>IFERROR(VLOOKUP('SAP Data'!$C1290,'2021 Balance Sheet'!$B$7:$O$1335,'2021 Balance Sheet'!F$2, FALSE),0)</f>
        <v>-6131.41</v>
      </c>
      <c r="AF1290" s="199">
        <f>IFERROR(VLOOKUP('SAP Data'!$C1290,'2021 Balance Sheet'!$B$7:$O$1335,'2021 Balance Sheet'!G$2, FALSE),0)</f>
        <v>-7431.39</v>
      </c>
      <c r="AG1290" s="199">
        <f>IFERROR(VLOOKUP('SAP Data'!$C1290,'2021 Balance Sheet'!$B$7:$O$1335,'2021 Balance Sheet'!H$2, FALSE),0)</f>
        <v>-8292.26</v>
      </c>
      <c r="AH1290" s="199">
        <f>IFERROR(VLOOKUP('SAP Data'!$C1290,'2021 Balance Sheet'!$B$7:$O$1335,'2021 Balance Sheet'!I$2, FALSE),0)</f>
        <v>-8950.85</v>
      </c>
      <c r="AI1290" s="199">
        <f>IFERROR(VLOOKUP('SAP Data'!$C1290,'2021 Balance Sheet'!$B$7:$O$1335,'2021 Balance Sheet'!J$2, FALSE),0)</f>
        <v>-9529.6200000000008</v>
      </c>
      <c r="AJ1290" s="199">
        <f>IFERROR(VLOOKUP('SAP Data'!$C1290,'2021 Balance Sheet'!$B$7:$O$1335,'2021 Balance Sheet'!K$2, FALSE),0)</f>
        <v>-10066.6</v>
      </c>
      <c r="AK1290" s="199">
        <f>IFERROR(VLOOKUP('SAP Data'!$C1290,'2021 Balance Sheet'!$B$7:$O$1335,'2021 Balance Sheet'!L$2, FALSE),0)</f>
        <v>-10635.06</v>
      </c>
      <c r="AL1290" s="199">
        <f>IFERROR(VLOOKUP('SAP Data'!$C1290,'2021 Balance Sheet'!$B$7:$O$1335,'2021 Balance Sheet'!M$2, FALSE),0)</f>
        <v>-11704.27</v>
      </c>
      <c r="AM1290" s="199">
        <f>IFERROR(VLOOKUP('SAP Data'!$C1290,'2021 Balance Sheet'!$B$7:$O$1335,'2021 Balance Sheet'!N$2, FALSE),0)</f>
        <v>-13371.06</v>
      </c>
      <c r="AN1290" s="199">
        <f>IFERROR(VLOOKUP('SAP Data'!$C1290,'2021 Balance Sheet'!$B$7:$O$1335,'2021 Balance Sheet'!O$2, FALSE),0)</f>
        <v>-16569.97</v>
      </c>
      <c r="AO1290" s="198">
        <f t="shared" si="43"/>
        <v>-14731.28</v>
      </c>
    </row>
    <row r="1291" spans="1:41" ht="15.75" thickBot="1" x14ac:dyDescent="0.3">
      <c r="A1291" s="26" t="str">
        <f t="shared" si="42"/>
        <v>236217</v>
      </c>
      <c r="B1291" s="149" t="s">
        <v>2431</v>
      </c>
      <c r="C1291" s="153" t="s">
        <v>2432</v>
      </c>
      <c r="D1291" s="125" t="s">
        <v>4</v>
      </c>
      <c r="E1291" s="140">
        <v>-39958.53</v>
      </c>
      <c r="F1291" s="140">
        <v>-8054.35</v>
      </c>
      <c r="G1291" s="140">
        <v>-12028.92</v>
      </c>
      <c r="H1291" s="140">
        <v>-15504.69</v>
      </c>
      <c r="I1291" s="140">
        <v>-18749.91</v>
      </c>
      <c r="J1291" s="140">
        <v>-21199.119999999999</v>
      </c>
      <c r="K1291" s="140">
        <v>-22411.85</v>
      </c>
      <c r="L1291" s="140">
        <v>-24755.47</v>
      </c>
      <c r="M1291" s="140">
        <v>-26666.12</v>
      </c>
      <c r="N1291" s="140">
        <v>-28648.87</v>
      </c>
      <c r="O1291" s="140">
        <v>-31724.54</v>
      </c>
      <c r="P1291" s="140">
        <v>-34894.83</v>
      </c>
      <c r="Q1291" s="199">
        <v>-39367.22</v>
      </c>
      <c r="R1291" s="199">
        <v>-8718.7199999999993</v>
      </c>
      <c r="S1291" s="199">
        <v>-12608.71</v>
      </c>
      <c r="T1291" s="199">
        <v>-16260.09</v>
      </c>
      <c r="U1291" s="199">
        <v>-18553.810000000001</v>
      </c>
      <c r="V1291" s="199">
        <v>-20452.09</v>
      </c>
      <c r="W1291" s="199">
        <v>-21659.48</v>
      </c>
      <c r="X1291" s="199">
        <v>-24029.3</v>
      </c>
      <c r="Y1291" s="199">
        <v>-26085.73</v>
      </c>
      <c r="Z1291" s="199">
        <v>-28343.49</v>
      </c>
      <c r="AA1291" s="199">
        <v>-31065.279999999999</v>
      </c>
      <c r="AB1291" s="199">
        <v>-35269.370000000003</v>
      </c>
      <c r="AC1291" s="199">
        <f>IFERROR(VLOOKUP('SAP Data'!$C1291,'2021 Balance Sheet'!$B$7:$O$1335,'2021 Balance Sheet'!D$2, FALSE),0)</f>
        <v>-39642.699999999997</v>
      </c>
      <c r="AD1291" s="199">
        <f>IFERROR(VLOOKUP('SAP Data'!$C1291,'2021 Balance Sheet'!$B$7:$O$1335,'2021 Balance Sheet'!E$2, FALSE),0)</f>
        <v>-8398.99</v>
      </c>
      <c r="AE1291" s="199">
        <f>IFERROR(VLOOKUP('SAP Data'!$C1291,'2021 Balance Sheet'!$B$7:$O$1335,'2021 Balance Sheet'!F$2, FALSE),0)</f>
        <v>-12720.57</v>
      </c>
      <c r="AF1291" s="199">
        <f>IFERROR(VLOOKUP('SAP Data'!$C1291,'2021 Balance Sheet'!$B$7:$O$1335,'2021 Balance Sheet'!G$2, FALSE),0)</f>
        <v>-16770.41</v>
      </c>
      <c r="AG1291" s="199">
        <f>IFERROR(VLOOKUP('SAP Data'!$C1291,'2021 Balance Sheet'!$B$7:$O$1335,'2021 Balance Sheet'!H$2, FALSE),0)</f>
        <v>-20056.29</v>
      </c>
      <c r="AH1291" s="199">
        <f>IFERROR(VLOOKUP('SAP Data'!$C1291,'2021 Balance Sheet'!$B$7:$O$1335,'2021 Balance Sheet'!I$2, FALSE),0)</f>
        <v>-22905.33</v>
      </c>
      <c r="AI1291" s="199">
        <f>IFERROR(VLOOKUP('SAP Data'!$C1291,'2021 Balance Sheet'!$B$7:$O$1335,'2021 Balance Sheet'!J$2, FALSE),0)</f>
        <v>-25323.96</v>
      </c>
      <c r="AJ1291" s="199">
        <f>IFERROR(VLOOKUP('SAP Data'!$C1291,'2021 Balance Sheet'!$B$7:$O$1335,'2021 Balance Sheet'!K$2, FALSE),0)</f>
        <v>-27653.39</v>
      </c>
      <c r="AK1291" s="199">
        <f>IFERROR(VLOOKUP('SAP Data'!$C1291,'2021 Balance Sheet'!$B$7:$O$1335,'2021 Balance Sheet'!L$2, FALSE),0)</f>
        <v>-29777.439999999999</v>
      </c>
      <c r="AL1291" s="199">
        <f>IFERROR(VLOOKUP('SAP Data'!$C1291,'2021 Balance Sheet'!$B$7:$O$1335,'2021 Balance Sheet'!M$2, FALSE),0)</f>
        <v>-32242.71</v>
      </c>
      <c r="AM1291" s="199">
        <f>IFERROR(VLOOKUP('SAP Data'!$C1291,'2021 Balance Sheet'!$B$7:$O$1335,'2021 Balance Sheet'!N$2, FALSE),0)</f>
        <v>-35279.67</v>
      </c>
      <c r="AN1291" s="199">
        <f>IFERROR(VLOOKUP('SAP Data'!$C1291,'2021 Balance Sheet'!$B$7:$O$1335,'2021 Balance Sheet'!O$2, FALSE),0)</f>
        <v>-39813.910000000003</v>
      </c>
      <c r="AO1291" s="198">
        <f t="shared" si="43"/>
        <v>-35269.370000000003</v>
      </c>
    </row>
    <row r="1292" spans="1:41" ht="15.75" thickBot="1" x14ac:dyDescent="0.3">
      <c r="A1292" s="26" t="str">
        <f t="shared" si="42"/>
        <v>236218</v>
      </c>
      <c r="B1292" s="149" t="s">
        <v>2433</v>
      </c>
      <c r="C1292" s="153" t="s">
        <v>2434</v>
      </c>
      <c r="D1292" s="125" t="s">
        <v>4</v>
      </c>
      <c r="E1292" s="139">
        <v>-5095.6899999999996</v>
      </c>
      <c r="F1292" s="139">
        <v>-3914.18</v>
      </c>
      <c r="G1292" s="139">
        <v>-5874.61</v>
      </c>
      <c r="H1292" s="139">
        <v>-7345.68</v>
      </c>
      <c r="I1292" s="139">
        <v>-2635.41</v>
      </c>
      <c r="J1292" s="139">
        <v>-3247.68</v>
      </c>
      <c r="K1292" s="139">
        <v>-3455.52</v>
      </c>
      <c r="L1292" s="139">
        <v>-605.5</v>
      </c>
      <c r="M1292" s="139">
        <v>-1034.27</v>
      </c>
      <c r="N1292" s="139">
        <v>-1665.56</v>
      </c>
      <c r="O1292" s="139">
        <v>-1803.34</v>
      </c>
      <c r="P1292" s="139">
        <v>-3677.69</v>
      </c>
      <c r="Q1292" s="199">
        <v>-5599.88</v>
      </c>
      <c r="R1292" s="199">
        <v>-3984.98</v>
      </c>
      <c r="S1292" s="199">
        <v>-5808.24</v>
      </c>
      <c r="T1292" s="199">
        <v>-7371.39</v>
      </c>
      <c r="U1292" s="199">
        <v>-2803.64</v>
      </c>
      <c r="V1292" s="199">
        <v>-3278.82</v>
      </c>
      <c r="W1292" s="199">
        <v>-3846.42</v>
      </c>
      <c r="X1292" s="199">
        <v>-1078.78</v>
      </c>
      <c r="Y1292" s="199">
        <v>-1519.51</v>
      </c>
      <c r="Z1292" s="199">
        <v>-1996.57</v>
      </c>
      <c r="AA1292" s="199">
        <v>-1562.63</v>
      </c>
      <c r="AB1292" s="199">
        <v>-3373.11</v>
      </c>
      <c r="AC1292" s="199">
        <f>IFERROR(VLOOKUP('SAP Data'!$C1292,'2021 Balance Sheet'!$B$7:$O$1335,'2021 Balance Sheet'!D$2, FALSE),0)</f>
        <v>-5752.96</v>
      </c>
      <c r="AD1292" s="199">
        <f>IFERROR(VLOOKUP('SAP Data'!$C1292,'2021 Balance Sheet'!$B$7:$O$1335,'2021 Balance Sheet'!E$2, FALSE),0)</f>
        <v>-4142.78</v>
      </c>
      <c r="AE1292" s="199">
        <f>IFERROR(VLOOKUP('SAP Data'!$C1292,'2021 Balance Sheet'!$B$7:$O$1335,'2021 Balance Sheet'!F$2, FALSE),0)</f>
        <v>-6154.09</v>
      </c>
      <c r="AF1292" s="199">
        <f>IFERROR(VLOOKUP('SAP Data'!$C1292,'2021 Balance Sheet'!$B$7:$O$1335,'2021 Balance Sheet'!G$2, FALSE),0)</f>
        <v>-7905.13</v>
      </c>
      <c r="AG1292" s="199">
        <f>IFERROR(VLOOKUP('SAP Data'!$C1292,'2021 Balance Sheet'!$B$7:$O$1335,'2021 Balance Sheet'!H$2, FALSE),0)</f>
        <v>-3096.36</v>
      </c>
      <c r="AH1292" s="199">
        <f>IFERROR(VLOOKUP('SAP Data'!$C1292,'2021 Balance Sheet'!$B$7:$O$1335,'2021 Balance Sheet'!I$2, FALSE),0)</f>
        <v>-3956.13</v>
      </c>
      <c r="AI1292" s="199">
        <f>IFERROR(VLOOKUP('SAP Data'!$C1292,'2021 Balance Sheet'!$B$7:$O$1335,'2021 Balance Sheet'!J$2, FALSE),0)</f>
        <v>-4511.05</v>
      </c>
      <c r="AJ1292" s="199">
        <f>IFERROR(VLOOKUP('SAP Data'!$C1292,'2021 Balance Sheet'!$B$7:$O$1335,'2021 Balance Sheet'!K$2, FALSE),0)</f>
        <v>-1018.9</v>
      </c>
      <c r="AK1292" s="199">
        <f>IFERROR(VLOOKUP('SAP Data'!$C1292,'2021 Balance Sheet'!$B$7:$O$1335,'2021 Balance Sheet'!L$2, FALSE),0)</f>
        <v>-1484.84</v>
      </c>
      <c r="AL1292" s="199">
        <f>IFERROR(VLOOKUP('SAP Data'!$C1292,'2021 Balance Sheet'!$B$7:$O$1335,'2021 Balance Sheet'!M$2, FALSE),0)</f>
        <v>-2058.63</v>
      </c>
      <c r="AM1292" s="199">
        <f>IFERROR(VLOOKUP('SAP Data'!$C1292,'2021 Balance Sheet'!$B$7:$O$1335,'2021 Balance Sheet'!N$2, FALSE),0)</f>
        <v>-1854.01</v>
      </c>
      <c r="AN1292" s="199">
        <f>IFERROR(VLOOKUP('SAP Data'!$C1292,'2021 Balance Sheet'!$B$7:$O$1335,'2021 Balance Sheet'!O$2, FALSE),0)</f>
        <v>-3694.58</v>
      </c>
      <c r="AO1292" s="198">
        <f t="shared" si="43"/>
        <v>-3373.11</v>
      </c>
    </row>
    <row r="1293" spans="1:41" ht="15.75" thickBot="1" x14ac:dyDescent="0.3">
      <c r="A1293" s="26" t="str">
        <f t="shared" si="42"/>
        <v>236225</v>
      </c>
      <c r="B1293" s="149" t="s">
        <v>2435</v>
      </c>
      <c r="C1293" s="153" t="s">
        <v>2436</v>
      </c>
      <c r="D1293" s="125" t="s">
        <v>4</v>
      </c>
      <c r="E1293" s="140">
        <v>-18337.75</v>
      </c>
      <c r="F1293" s="140">
        <v>-8569.65</v>
      </c>
      <c r="G1293" s="140">
        <v>-12619.01</v>
      </c>
      <c r="H1293" s="140">
        <v>-16101.37</v>
      </c>
      <c r="I1293" s="140">
        <v>-18686.28</v>
      </c>
      <c r="J1293" s="140">
        <v>-19789.28</v>
      </c>
      <c r="K1293" s="140">
        <v>-21538.65</v>
      </c>
      <c r="L1293" s="140">
        <v>-3240.69</v>
      </c>
      <c r="M1293" s="140">
        <v>-4757.2700000000004</v>
      </c>
      <c r="N1293" s="140">
        <v>-6954.42</v>
      </c>
      <c r="O1293" s="140">
        <v>-9924.42</v>
      </c>
      <c r="P1293" s="140">
        <v>-13975.31</v>
      </c>
      <c r="Q1293" s="199">
        <v>-19017.12</v>
      </c>
      <c r="R1293" s="199">
        <v>-9288.1200000000008</v>
      </c>
      <c r="S1293" s="199">
        <v>-13250.93</v>
      </c>
      <c r="T1293" s="199">
        <v>-16981.88</v>
      </c>
      <c r="U1293" s="199">
        <v>-19457.990000000002</v>
      </c>
      <c r="V1293" s="199">
        <v>-21178.67</v>
      </c>
      <c r="W1293" s="199">
        <v>-22218.23</v>
      </c>
      <c r="X1293" s="199">
        <v>-2662.1</v>
      </c>
      <c r="Y1293" s="199">
        <v>-4371.96</v>
      </c>
      <c r="Z1293" s="199">
        <v>-6169.59</v>
      </c>
      <c r="AA1293" s="199">
        <v>-9250.9599999999991</v>
      </c>
      <c r="AB1293" s="199">
        <v>-13867.36</v>
      </c>
      <c r="AC1293" s="199">
        <f>IFERROR(VLOOKUP('SAP Data'!$C1293,'2021 Balance Sheet'!$B$7:$O$1335,'2021 Balance Sheet'!D$2, FALSE),0)</f>
        <v>-18801.27</v>
      </c>
      <c r="AD1293" s="199">
        <f>IFERROR(VLOOKUP('SAP Data'!$C1293,'2021 Balance Sheet'!$B$7:$O$1335,'2021 Balance Sheet'!E$2, FALSE),0)</f>
        <v>-9147.86</v>
      </c>
      <c r="AE1293" s="199">
        <f>IFERROR(VLOOKUP('SAP Data'!$C1293,'2021 Balance Sheet'!$B$7:$O$1335,'2021 Balance Sheet'!F$2, FALSE),0)</f>
        <v>-13708.78</v>
      </c>
      <c r="AF1293" s="199">
        <f>IFERROR(VLOOKUP('SAP Data'!$C1293,'2021 Balance Sheet'!$B$7:$O$1335,'2021 Balance Sheet'!G$2, FALSE),0)</f>
        <v>-17584.150000000001</v>
      </c>
      <c r="AG1293" s="199">
        <f>IFERROR(VLOOKUP('SAP Data'!$C1293,'2021 Balance Sheet'!$B$7:$O$1335,'2021 Balance Sheet'!H$2, FALSE),0)</f>
        <v>-20530.48</v>
      </c>
      <c r="AH1293" s="199">
        <f>IFERROR(VLOOKUP('SAP Data'!$C1293,'2021 Balance Sheet'!$B$7:$O$1335,'2021 Balance Sheet'!I$2, FALSE),0)</f>
        <v>-22924.959999999999</v>
      </c>
      <c r="AI1293" s="199">
        <f>IFERROR(VLOOKUP('SAP Data'!$C1293,'2021 Balance Sheet'!$B$7:$O$1335,'2021 Balance Sheet'!J$2, FALSE),0)</f>
        <v>-1947.18</v>
      </c>
      <c r="AJ1293" s="199">
        <f>IFERROR(VLOOKUP('SAP Data'!$C1293,'2021 Balance Sheet'!$B$7:$O$1335,'2021 Balance Sheet'!K$2, FALSE),0)</f>
        <v>-3916.26</v>
      </c>
      <c r="AK1293" s="199">
        <f>IFERROR(VLOOKUP('SAP Data'!$C1293,'2021 Balance Sheet'!$B$7:$O$1335,'2021 Balance Sheet'!L$2, FALSE),0)</f>
        <v>-5764.85</v>
      </c>
      <c r="AL1293" s="199">
        <f>IFERROR(VLOOKUP('SAP Data'!$C1293,'2021 Balance Sheet'!$B$7:$O$1335,'2021 Balance Sheet'!M$2, FALSE),0)</f>
        <v>-8142.38</v>
      </c>
      <c r="AM1293" s="199">
        <f>IFERROR(VLOOKUP('SAP Data'!$C1293,'2021 Balance Sheet'!$B$7:$O$1335,'2021 Balance Sheet'!N$2, FALSE),0)</f>
        <v>-11617.18</v>
      </c>
      <c r="AN1293" s="199">
        <f>IFERROR(VLOOKUP('SAP Data'!$C1293,'2021 Balance Sheet'!$B$7:$O$1335,'2021 Balance Sheet'!O$2, FALSE),0)</f>
        <v>-16939.53</v>
      </c>
      <c r="AO1293" s="198">
        <f t="shared" si="43"/>
        <v>-13867.36</v>
      </c>
    </row>
    <row r="1294" spans="1:41" ht="15.75" thickBot="1" x14ac:dyDescent="0.3">
      <c r="A1294" s="26" t="str">
        <f t="shared" si="42"/>
        <v>236226</v>
      </c>
      <c r="B1294" s="149" t="s">
        <v>2437</v>
      </c>
      <c r="C1294" s="153" t="s">
        <v>2438</v>
      </c>
      <c r="D1294" s="125" t="s">
        <v>4</v>
      </c>
      <c r="E1294" s="139">
        <v>-28727.69</v>
      </c>
      <c r="F1294" s="139">
        <v>-6044.38</v>
      </c>
      <c r="G1294" s="139">
        <v>-9203.89</v>
      </c>
      <c r="H1294" s="139">
        <v>-11654.78</v>
      </c>
      <c r="I1294" s="139">
        <v>-13854.01</v>
      </c>
      <c r="J1294" s="139">
        <v>-14889.82</v>
      </c>
      <c r="K1294" s="139">
        <v>-16341.57</v>
      </c>
      <c r="L1294" s="139">
        <v>-17511.13</v>
      </c>
      <c r="M1294" s="139">
        <v>-18739.45</v>
      </c>
      <c r="N1294" s="139">
        <v>-20522.04</v>
      </c>
      <c r="O1294" s="139">
        <v>-22860.87</v>
      </c>
      <c r="P1294" s="139">
        <v>-25913.4</v>
      </c>
      <c r="Q1294" s="199">
        <v>-29492.42</v>
      </c>
      <c r="R1294" s="199">
        <v>-6766.54</v>
      </c>
      <c r="S1294" s="199">
        <v>-9685.6</v>
      </c>
      <c r="T1294" s="199">
        <v>-12138.71</v>
      </c>
      <c r="U1294" s="199">
        <v>-13913.49</v>
      </c>
      <c r="V1294" s="199">
        <v>-14657.61</v>
      </c>
      <c r="W1294" s="199">
        <v>-16044.17</v>
      </c>
      <c r="X1294" s="199">
        <v>-17238.400000000001</v>
      </c>
      <c r="Y1294" s="199">
        <v>-18473.63</v>
      </c>
      <c r="Z1294" s="199">
        <v>-19759.240000000002</v>
      </c>
      <c r="AA1294" s="199">
        <v>-21784.59</v>
      </c>
      <c r="AB1294" s="199">
        <v>-24832.74</v>
      </c>
      <c r="AC1294" s="199">
        <f>IFERROR(VLOOKUP('SAP Data'!$C1294,'2021 Balance Sheet'!$B$7:$O$1335,'2021 Balance Sheet'!D$2, FALSE),0)</f>
        <v>-28051.52</v>
      </c>
      <c r="AD1294" s="199">
        <f>IFERROR(VLOOKUP('SAP Data'!$C1294,'2021 Balance Sheet'!$B$7:$O$1335,'2021 Balance Sheet'!E$2, FALSE),0)</f>
        <v>-5938.12</v>
      </c>
      <c r="AE1294" s="199">
        <f>IFERROR(VLOOKUP('SAP Data'!$C1294,'2021 Balance Sheet'!$B$7:$O$1335,'2021 Balance Sheet'!F$2, FALSE),0)</f>
        <v>-8986.1299999999992</v>
      </c>
      <c r="AF1294" s="199">
        <f>IFERROR(VLOOKUP('SAP Data'!$C1294,'2021 Balance Sheet'!$B$7:$O$1335,'2021 Balance Sheet'!G$2, FALSE),0)</f>
        <v>-11491.97</v>
      </c>
      <c r="AG1294" s="199">
        <f>IFERROR(VLOOKUP('SAP Data'!$C1294,'2021 Balance Sheet'!$B$7:$O$1335,'2021 Balance Sheet'!H$2, FALSE),0)</f>
        <v>-13521.76</v>
      </c>
      <c r="AH1294" s="199">
        <f>IFERROR(VLOOKUP('SAP Data'!$C1294,'2021 Balance Sheet'!$B$7:$O$1335,'2021 Balance Sheet'!I$2, FALSE),0)</f>
        <v>-15221.03</v>
      </c>
      <c r="AI1294" s="199">
        <f>IFERROR(VLOOKUP('SAP Data'!$C1294,'2021 Balance Sheet'!$B$7:$O$1335,'2021 Balance Sheet'!J$2, FALSE),0)</f>
        <v>-16779.419999999998</v>
      </c>
      <c r="AJ1294" s="199">
        <f>IFERROR(VLOOKUP('SAP Data'!$C1294,'2021 Balance Sheet'!$B$7:$O$1335,'2021 Balance Sheet'!K$2, FALSE),0)</f>
        <v>-18080.810000000001</v>
      </c>
      <c r="AK1294" s="199">
        <f>IFERROR(VLOOKUP('SAP Data'!$C1294,'2021 Balance Sheet'!$B$7:$O$1335,'2021 Balance Sheet'!L$2, FALSE),0)</f>
        <v>-19457.34</v>
      </c>
      <c r="AL1294" s="199">
        <f>IFERROR(VLOOKUP('SAP Data'!$C1294,'2021 Balance Sheet'!$B$7:$O$1335,'2021 Balance Sheet'!M$2, FALSE),0)</f>
        <v>-21091.49</v>
      </c>
      <c r="AM1294" s="199">
        <f>IFERROR(VLOOKUP('SAP Data'!$C1294,'2021 Balance Sheet'!$B$7:$O$1335,'2021 Balance Sheet'!N$2, FALSE),0)</f>
        <v>-23386.53</v>
      </c>
      <c r="AN1294" s="199">
        <f>IFERROR(VLOOKUP('SAP Data'!$C1294,'2021 Balance Sheet'!$B$7:$O$1335,'2021 Balance Sheet'!O$2, FALSE),0)</f>
        <v>-27148.92</v>
      </c>
      <c r="AO1294" s="198">
        <f t="shared" si="43"/>
        <v>-24832.74</v>
      </c>
    </row>
    <row r="1295" spans="1:41" ht="15.75" thickBot="1" x14ac:dyDescent="0.3">
      <c r="A1295" s="26" t="str">
        <f t="shared" si="42"/>
        <v>236229</v>
      </c>
      <c r="B1295" s="149" t="s">
        <v>2439</v>
      </c>
      <c r="C1295" s="153" t="s">
        <v>2440</v>
      </c>
      <c r="D1295" s="125" t="s">
        <v>4</v>
      </c>
      <c r="E1295" s="140">
        <v>-8278.26</v>
      </c>
      <c r="F1295" s="140">
        <v>-1820.17</v>
      </c>
      <c r="G1295" s="140">
        <v>-2681.54</v>
      </c>
      <c r="H1295" s="140">
        <v>-3500.86</v>
      </c>
      <c r="I1295" s="140">
        <v>-4150.2</v>
      </c>
      <c r="J1295" s="140">
        <v>-4398.5200000000004</v>
      </c>
      <c r="K1295" s="140">
        <v>-4920.3900000000003</v>
      </c>
      <c r="L1295" s="140">
        <v>-5361.37</v>
      </c>
      <c r="M1295" s="140">
        <v>-5855.32</v>
      </c>
      <c r="N1295" s="140">
        <v>-6423.7</v>
      </c>
      <c r="O1295" s="140">
        <v>-7065.23</v>
      </c>
      <c r="P1295" s="140">
        <v>-7987.26</v>
      </c>
      <c r="Q1295" s="199">
        <v>-8894.25</v>
      </c>
      <c r="R1295" s="199">
        <v>-1725.93</v>
      </c>
      <c r="S1295" s="199">
        <v>-2613.1799999999998</v>
      </c>
      <c r="T1295" s="199">
        <v>-3396.33</v>
      </c>
      <c r="U1295" s="199">
        <v>-4024.94</v>
      </c>
      <c r="V1295" s="199">
        <v>-4307.91</v>
      </c>
      <c r="W1295" s="199">
        <v>-4816.67</v>
      </c>
      <c r="X1295" s="199">
        <v>-5311.08</v>
      </c>
      <c r="Y1295" s="199">
        <v>-5894.99</v>
      </c>
      <c r="Z1295" s="199">
        <v>-6386.66</v>
      </c>
      <c r="AA1295" s="199">
        <v>-7052.17</v>
      </c>
      <c r="AB1295" s="199">
        <v>-7999.16</v>
      </c>
      <c r="AC1295" s="199">
        <f>IFERROR(VLOOKUP('SAP Data'!$C1295,'2021 Balance Sheet'!$B$7:$O$1335,'2021 Balance Sheet'!D$2, FALSE),0)</f>
        <v>-8892.7000000000007</v>
      </c>
      <c r="AD1295" s="199">
        <f>IFERROR(VLOOKUP('SAP Data'!$C1295,'2021 Balance Sheet'!$B$7:$O$1335,'2021 Balance Sheet'!E$2, FALSE),0)</f>
        <v>-1600.55</v>
      </c>
      <c r="AE1295" s="199">
        <f>IFERROR(VLOOKUP('SAP Data'!$C1295,'2021 Balance Sheet'!$B$7:$O$1335,'2021 Balance Sheet'!F$2, FALSE),0)</f>
        <v>-2457.91</v>
      </c>
      <c r="AF1295" s="199">
        <f>IFERROR(VLOOKUP('SAP Data'!$C1295,'2021 Balance Sheet'!$B$7:$O$1335,'2021 Balance Sheet'!G$2, FALSE),0)</f>
        <v>-3263.36</v>
      </c>
      <c r="AG1295" s="199">
        <f>IFERROR(VLOOKUP('SAP Data'!$C1295,'2021 Balance Sheet'!$B$7:$O$1335,'2021 Balance Sheet'!H$2, FALSE),0)</f>
        <v>-4068.35</v>
      </c>
      <c r="AH1295" s="199">
        <f>IFERROR(VLOOKUP('SAP Data'!$C1295,'2021 Balance Sheet'!$B$7:$O$1335,'2021 Balance Sheet'!I$2, FALSE),0)</f>
        <v>-4790.51</v>
      </c>
      <c r="AI1295" s="199">
        <f>IFERROR(VLOOKUP('SAP Data'!$C1295,'2021 Balance Sheet'!$B$7:$O$1335,'2021 Balance Sheet'!J$2, FALSE),0)</f>
        <v>-5433.21</v>
      </c>
      <c r="AJ1295" s="199">
        <f>IFERROR(VLOOKUP('SAP Data'!$C1295,'2021 Balance Sheet'!$B$7:$O$1335,'2021 Balance Sheet'!K$2, FALSE),0)</f>
        <v>-5994.91</v>
      </c>
      <c r="AK1295" s="199">
        <f>IFERROR(VLOOKUP('SAP Data'!$C1295,'2021 Balance Sheet'!$B$7:$O$1335,'2021 Balance Sheet'!L$2, FALSE),0)</f>
        <v>-6546.34</v>
      </c>
      <c r="AL1295" s="199">
        <f>IFERROR(VLOOKUP('SAP Data'!$C1295,'2021 Balance Sheet'!$B$7:$O$1335,'2021 Balance Sheet'!M$2, FALSE),0)</f>
        <v>-7149.51</v>
      </c>
      <c r="AM1295" s="199">
        <f>IFERROR(VLOOKUP('SAP Data'!$C1295,'2021 Balance Sheet'!$B$7:$O$1335,'2021 Balance Sheet'!N$2, FALSE),0)</f>
        <v>-7980.35</v>
      </c>
      <c r="AN1295" s="199">
        <f>IFERROR(VLOOKUP('SAP Data'!$C1295,'2021 Balance Sheet'!$B$7:$O$1335,'2021 Balance Sheet'!O$2, FALSE),0)</f>
        <v>-9019.24</v>
      </c>
      <c r="AO1295" s="198">
        <f t="shared" si="43"/>
        <v>-7999.16</v>
      </c>
    </row>
    <row r="1296" spans="1:41" ht="15.75" thickBot="1" x14ac:dyDescent="0.3">
      <c r="A1296" s="26" t="str">
        <f t="shared" si="42"/>
        <v>236230</v>
      </c>
      <c r="B1296" s="149" t="s">
        <v>2441</v>
      </c>
      <c r="C1296" s="153" t="s">
        <v>2442</v>
      </c>
      <c r="D1296" s="125" t="s">
        <v>4</v>
      </c>
      <c r="E1296" s="139">
        <v>-10510.6</v>
      </c>
      <c r="F1296" s="139">
        <v>-2417.23</v>
      </c>
      <c r="G1296" s="139">
        <v>-3530.86</v>
      </c>
      <c r="H1296" s="139">
        <v>-4387.6899999999996</v>
      </c>
      <c r="I1296" s="139">
        <v>-4933.4399999999996</v>
      </c>
      <c r="J1296" s="139">
        <v>-5153.93</v>
      </c>
      <c r="K1296" s="139">
        <v>-5558.65</v>
      </c>
      <c r="L1296" s="139">
        <v>-5876.54</v>
      </c>
      <c r="M1296" s="139">
        <v>-6204.43</v>
      </c>
      <c r="N1296" s="139">
        <v>-6742.32</v>
      </c>
      <c r="O1296" s="139">
        <v>-7550.75</v>
      </c>
      <c r="P1296" s="139">
        <v>-8820.48</v>
      </c>
      <c r="Q1296" s="199">
        <v>-10037.33</v>
      </c>
      <c r="R1296" s="199">
        <v>-2317.52</v>
      </c>
      <c r="S1296" s="199">
        <v>-3446.77</v>
      </c>
      <c r="T1296" s="199">
        <v>-4311.3500000000004</v>
      </c>
      <c r="U1296" s="199">
        <v>-4866.07</v>
      </c>
      <c r="V1296" s="199">
        <v>-5017.2700000000004</v>
      </c>
      <c r="W1296" s="199">
        <v>-5326.03</v>
      </c>
      <c r="X1296" s="199">
        <v>-5570.83</v>
      </c>
      <c r="Y1296" s="199">
        <v>-5866.5</v>
      </c>
      <c r="Z1296" s="199">
        <v>-6224.95</v>
      </c>
      <c r="AA1296" s="199">
        <v>-6971.64</v>
      </c>
      <c r="AB1296" s="199">
        <v>-8225.7900000000009</v>
      </c>
      <c r="AC1296" s="199">
        <f>IFERROR(VLOOKUP('SAP Data'!$C1296,'2021 Balance Sheet'!$B$7:$O$1335,'2021 Balance Sheet'!D$2, FALSE),0)</f>
        <v>-9481.9599999999991</v>
      </c>
      <c r="AD1296" s="199">
        <f>IFERROR(VLOOKUP('SAP Data'!$C1296,'2021 Balance Sheet'!$B$7:$O$1335,'2021 Balance Sheet'!E$2, FALSE),0)</f>
        <v>-2428.64</v>
      </c>
      <c r="AE1296" s="199">
        <f>IFERROR(VLOOKUP('SAP Data'!$C1296,'2021 Balance Sheet'!$B$7:$O$1335,'2021 Balance Sheet'!F$2, FALSE),0)</f>
        <v>-3568.73</v>
      </c>
      <c r="AF1296" s="199">
        <f>IFERROR(VLOOKUP('SAP Data'!$C1296,'2021 Balance Sheet'!$B$7:$O$1335,'2021 Balance Sheet'!G$2, FALSE),0)</f>
        <v>-4522.78</v>
      </c>
      <c r="AG1296" s="199">
        <f>IFERROR(VLOOKUP('SAP Data'!$C1296,'2021 Balance Sheet'!$B$7:$O$1335,'2021 Balance Sheet'!H$2, FALSE),0)</f>
        <v>-5117.54</v>
      </c>
      <c r="AH1296" s="199">
        <f>IFERROR(VLOOKUP('SAP Data'!$C1296,'2021 Balance Sheet'!$B$7:$O$1335,'2021 Balance Sheet'!I$2, FALSE),0)</f>
        <v>-5711.02</v>
      </c>
      <c r="AI1296" s="199">
        <f>IFERROR(VLOOKUP('SAP Data'!$C1296,'2021 Balance Sheet'!$B$7:$O$1335,'2021 Balance Sheet'!J$2, FALSE),0)</f>
        <v>-6115.25</v>
      </c>
      <c r="AJ1296" s="199">
        <f>IFERROR(VLOOKUP('SAP Data'!$C1296,'2021 Balance Sheet'!$B$7:$O$1335,'2021 Balance Sheet'!K$2, FALSE),0)</f>
        <v>-6505.49</v>
      </c>
      <c r="AK1296" s="199">
        <f>IFERROR(VLOOKUP('SAP Data'!$C1296,'2021 Balance Sheet'!$B$7:$O$1335,'2021 Balance Sheet'!L$2, FALSE),0)</f>
        <v>-6929.1</v>
      </c>
      <c r="AL1296" s="199">
        <f>IFERROR(VLOOKUP('SAP Data'!$C1296,'2021 Balance Sheet'!$B$7:$O$1335,'2021 Balance Sheet'!M$2, FALSE),0)</f>
        <v>-7425.39</v>
      </c>
      <c r="AM1296" s="199">
        <f>IFERROR(VLOOKUP('SAP Data'!$C1296,'2021 Balance Sheet'!$B$7:$O$1335,'2021 Balance Sheet'!N$2, FALSE),0)</f>
        <v>-8214.42</v>
      </c>
      <c r="AN1296" s="199">
        <f>IFERROR(VLOOKUP('SAP Data'!$C1296,'2021 Balance Sheet'!$B$7:$O$1335,'2021 Balance Sheet'!O$2, FALSE),0)</f>
        <v>-9475.99</v>
      </c>
      <c r="AO1296" s="198">
        <f t="shared" si="43"/>
        <v>-8225.7900000000009</v>
      </c>
    </row>
    <row r="1297" spans="1:41" ht="15.75" thickBot="1" x14ac:dyDescent="0.3">
      <c r="A1297" s="26" t="str">
        <f t="shared" si="42"/>
        <v>236232</v>
      </c>
      <c r="B1297" s="149" t="s">
        <v>2443</v>
      </c>
      <c r="C1297" s="153" t="s">
        <v>2444</v>
      </c>
      <c r="D1297" s="125" t="s">
        <v>4</v>
      </c>
      <c r="E1297" s="140">
        <v>0</v>
      </c>
      <c r="F1297" s="140">
        <v>0</v>
      </c>
      <c r="G1297" s="140">
        <v>0</v>
      </c>
      <c r="H1297" s="140">
        <v>0</v>
      </c>
      <c r="I1297" s="140">
        <v>0</v>
      </c>
      <c r="J1297" s="140">
        <v>0</v>
      </c>
      <c r="K1297" s="140">
        <v>0</v>
      </c>
      <c r="L1297" s="140">
        <v>0</v>
      </c>
      <c r="M1297" s="140">
        <v>0</v>
      </c>
      <c r="N1297" s="140">
        <v>0</v>
      </c>
      <c r="O1297" s="140">
        <v>0</v>
      </c>
      <c r="P1297" s="140">
        <v>0</v>
      </c>
      <c r="Q1297" s="199">
        <v>0</v>
      </c>
      <c r="R1297" s="199">
        <v>0</v>
      </c>
      <c r="S1297" s="199">
        <v>0</v>
      </c>
      <c r="T1297" s="199">
        <v>0</v>
      </c>
      <c r="U1297" s="199">
        <v>0</v>
      </c>
      <c r="V1297" s="199">
        <v>0</v>
      </c>
      <c r="W1297" s="199">
        <v>0</v>
      </c>
      <c r="X1297" s="199">
        <v>0</v>
      </c>
      <c r="Y1297" s="199">
        <v>0</v>
      </c>
      <c r="Z1297" s="199">
        <v>0</v>
      </c>
      <c r="AA1297" s="199">
        <v>0</v>
      </c>
      <c r="AB1297" s="199">
        <v>0</v>
      </c>
      <c r="AC1297" s="199">
        <f>IFERROR(VLOOKUP('SAP Data'!$C1297,'2021 Balance Sheet'!$B$7:$O$1335,'2021 Balance Sheet'!D$2, FALSE),0)</f>
        <v>0</v>
      </c>
      <c r="AD1297" s="199">
        <f>IFERROR(VLOOKUP('SAP Data'!$C1297,'2021 Balance Sheet'!$B$7:$O$1335,'2021 Balance Sheet'!E$2, FALSE),0)</f>
        <v>0</v>
      </c>
      <c r="AE1297" s="199">
        <f>IFERROR(VLOOKUP('SAP Data'!$C1297,'2021 Balance Sheet'!$B$7:$O$1335,'2021 Balance Sheet'!F$2, FALSE),0)</f>
        <v>0</v>
      </c>
      <c r="AF1297" s="199">
        <f>IFERROR(VLOOKUP('SAP Data'!$C1297,'2021 Balance Sheet'!$B$7:$O$1335,'2021 Balance Sheet'!G$2, FALSE),0)</f>
        <v>0</v>
      </c>
      <c r="AG1297" s="199">
        <f>IFERROR(VLOOKUP('SAP Data'!$C1297,'2021 Balance Sheet'!$B$7:$O$1335,'2021 Balance Sheet'!H$2, FALSE),0)</f>
        <v>0</v>
      </c>
      <c r="AH1297" s="199">
        <f>IFERROR(VLOOKUP('SAP Data'!$C1297,'2021 Balance Sheet'!$B$7:$O$1335,'2021 Balance Sheet'!I$2, FALSE),0)</f>
        <v>0</v>
      </c>
      <c r="AI1297" s="199">
        <f>IFERROR(VLOOKUP('SAP Data'!$C1297,'2021 Balance Sheet'!$B$7:$O$1335,'2021 Balance Sheet'!J$2, FALSE),0)</f>
        <v>0</v>
      </c>
      <c r="AJ1297" s="199">
        <f>IFERROR(VLOOKUP('SAP Data'!$C1297,'2021 Balance Sheet'!$B$7:$O$1335,'2021 Balance Sheet'!K$2, FALSE),0)</f>
        <v>0</v>
      </c>
      <c r="AK1297" s="199">
        <f>IFERROR(VLOOKUP('SAP Data'!$C1297,'2021 Balance Sheet'!$B$7:$O$1335,'2021 Balance Sheet'!L$2, FALSE),0)</f>
        <v>0</v>
      </c>
      <c r="AL1297" s="199">
        <f>IFERROR(VLOOKUP('SAP Data'!$C1297,'2021 Balance Sheet'!$B$7:$O$1335,'2021 Balance Sheet'!M$2, FALSE),0)</f>
        <v>0</v>
      </c>
      <c r="AM1297" s="199">
        <f>IFERROR(VLOOKUP('SAP Data'!$C1297,'2021 Balance Sheet'!$B$7:$O$1335,'2021 Balance Sheet'!N$2, FALSE),0)</f>
        <v>0</v>
      </c>
      <c r="AN1297" s="199">
        <f>IFERROR(VLOOKUP('SAP Data'!$C1297,'2021 Balance Sheet'!$B$7:$O$1335,'2021 Balance Sheet'!O$2, FALSE),0)</f>
        <v>0</v>
      </c>
      <c r="AO1297" s="198">
        <f t="shared" si="43"/>
        <v>0</v>
      </c>
    </row>
    <row r="1298" spans="1:41" ht="15.75" thickBot="1" x14ac:dyDescent="0.3">
      <c r="A1298" s="26" t="str">
        <f t="shared" si="42"/>
        <v>236995</v>
      </c>
      <c r="B1298" s="149" t="s">
        <v>2445</v>
      </c>
      <c r="C1298" s="153" t="s">
        <v>2446</v>
      </c>
      <c r="D1298" s="125" t="s">
        <v>4</v>
      </c>
      <c r="E1298" s="139">
        <v>0</v>
      </c>
      <c r="F1298" s="139">
        <v>0</v>
      </c>
      <c r="G1298" s="139">
        <v>0</v>
      </c>
      <c r="H1298" s="139">
        <v>0</v>
      </c>
      <c r="I1298" s="139">
        <v>0</v>
      </c>
      <c r="J1298" s="139">
        <v>0</v>
      </c>
      <c r="K1298" s="139">
        <v>0</v>
      </c>
      <c r="L1298" s="139">
        <v>0</v>
      </c>
      <c r="M1298" s="139">
        <v>0</v>
      </c>
      <c r="N1298" s="139">
        <v>0</v>
      </c>
      <c r="O1298" s="139">
        <v>0</v>
      </c>
      <c r="P1298" s="139">
        <v>0</v>
      </c>
      <c r="Q1298" s="199">
        <v>0</v>
      </c>
      <c r="R1298" s="199">
        <v>0</v>
      </c>
      <c r="S1298" s="199">
        <v>0</v>
      </c>
      <c r="T1298" s="199">
        <v>0</v>
      </c>
      <c r="U1298" s="199">
        <v>0</v>
      </c>
      <c r="V1298" s="199">
        <v>0</v>
      </c>
      <c r="W1298" s="199">
        <v>0</v>
      </c>
      <c r="X1298" s="199">
        <v>0</v>
      </c>
      <c r="Y1298" s="199">
        <v>0</v>
      </c>
      <c r="Z1298" s="199">
        <v>0</v>
      </c>
      <c r="AA1298" s="199">
        <v>0</v>
      </c>
      <c r="AB1298" s="199">
        <v>0</v>
      </c>
      <c r="AC1298" s="199">
        <f>IFERROR(VLOOKUP('SAP Data'!$C1298,'2021 Balance Sheet'!$B$7:$O$1335,'2021 Balance Sheet'!D$2, FALSE),0)</f>
        <v>0</v>
      </c>
      <c r="AD1298" s="199">
        <f>IFERROR(VLOOKUP('SAP Data'!$C1298,'2021 Balance Sheet'!$B$7:$O$1335,'2021 Balance Sheet'!E$2, FALSE),0)</f>
        <v>0</v>
      </c>
      <c r="AE1298" s="199">
        <f>IFERROR(VLOOKUP('SAP Data'!$C1298,'2021 Balance Sheet'!$B$7:$O$1335,'2021 Balance Sheet'!F$2, FALSE),0)</f>
        <v>0</v>
      </c>
      <c r="AF1298" s="199">
        <f>IFERROR(VLOOKUP('SAP Data'!$C1298,'2021 Balance Sheet'!$B$7:$O$1335,'2021 Balance Sheet'!G$2, FALSE),0)</f>
        <v>0</v>
      </c>
      <c r="AG1298" s="199">
        <f>IFERROR(VLOOKUP('SAP Data'!$C1298,'2021 Balance Sheet'!$B$7:$O$1335,'2021 Balance Sheet'!H$2, FALSE),0)</f>
        <v>0</v>
      </c>
      <c r="AH1298" s="199">
        <f>IFERROR(VLOOKUP('SAP Data'!$C1298,'2021 Balance Sheet'!$B$7:$O$1335,'2021 Balance Sheet'!I$2, FALSE),0)</f>
        <v>0</v>
      </c>
      <c r="AI1298" s="199">
        <f>IFERROR(VLOOKUP('SAP Data'!$C1298,'2021 Balance Sheet'!$B$7:$O$1335,'2021 Balance Sheet'!J$2, FALSE),0)</f>
        <v>0</v>
      </c>
      <c r="AJ1298" s="199">
        <f>IFERROR(VLOOKUP('SAP Data'!$C1298,'2021 Balance Sheet'!$B$7:$O$1335,'2021 Balance Sheet'!K$2, FALSE),0)</f>
        <v>0</v>
      </c>
      <c r="AK1298" s="199">
        <f>IFERROR(VLOOKUP('SAP Data'!$C1298,'2021 Balance Sheet'!$B$7:$O$1335,'2021 Balance Sheet'!L$2, FALSE),0)</f>
        <v>0</v>
      </c>
      <c r="AL1298" s="199">
        <f>IFERROR(VLOOKUP('SAP Data'!$C1298,'2021 Balance Sheet'!$B$7:$O$1335,'2021 Balance Sheet'!M$2, FALSE),0)</f>
        <v>0</v>
      </c>
      <c r="AM1298" s="199">
        <f>IFERROR(VLOOKUP('SAP Data'!$C1298,'2021 Balance Sheet'!$B$7:$O$1335,'2021 Balance Sheet'!N$2, FALSE),0)</f>
        <v>0</v>
      </c>
      <c r="AN1298" s="199">
        <f>IFERROR(VLOOKUP('SAP Data'!$C1298,'2021 Balance Sheet'!$B$7:$O$1335,'2021 Balance Sheet'!O$2, FALSE),0)</f>
        <v>0</v>
      </c>
      <c r="AO1298" s="198">
        <f t="shared" si="43"/>
        <v>0</v>
      </c>
    </row>
    <row r="1299" spans="1:41" ht="15.75" thickBot="1" x14ac:dyDescent="0.3">
      <c r="A1299" s="26" t="str">
        <f t="shared" si="42"/>
        <v>236998</v>
      </c>
      <c r="B1299" s="149" t="s">
        <v>2447</v>
      </c>
      <c r="C1299" s="153" t="s">
        <v>2448</v>
      </c>
      <c r="D1299" s="125" t="s">
        <v>4</v>
      </c>
      <c r="E1299" s="140">
        <v>0</v>
      </c>
      <c r="F1299" s="140">
        <v>0</v>
      </c>
      <c r="G1299" s="140">
        <v>-3656472</v>
      </c>
      <c r="H1299" s="140">
        <v>3424949.19</v>
      </c>
      <c r="I1299" s="140">
        <v>15827259.189999999</v>
      </c>
      <c r="J1299" s="140">
        <v>13786083.189999999</v>
      </c>
      <c r="K1299" s="140">
        <v>9380662.1899999995</v>
      </c>
      <c r="L1299" s="140">
        <v>5091458.1900000004</v>
      </c>
      <c r="M1299" s="140">
        <v>2517901.19</v>
      </c>
      <c r="N1299" s="140">
        <v>1204163.19</v>
      </c>
      <c r="O1299" s="140">
        <v>5173620.1900000004</v>
      </c>
      <c r="P1299" s="140">
        <v>9029155.1899999995</v>
      </c>
      <c r="Q1299" s="199">
        <v>13805069.189999999</v>
      </c>
      <c r="R1299" s="199">
        <v>17692453.190000001</v>
      </c>
      <c r="S1299" s="199">
        <v>25811228.190000001</v>
      </c>
      <c r="T1299" s="199">
        <v>26970327.190000001</v>
      </c>
      <c r="U1299" s="199">
        <v>25963290.190000001</v>
      </c>
      <c r="V1299" s="199">
        <v>17585296.190000001</v>
      </c>
      <c r="W1299" s="199">
        <v>13813459.189999999</v>
      </c>
      <c r="X1299" s="199">
        <v>10688677.189999999</v>
      </c>
      <c r="Y1299" s="199">
        <v>8216977.1900000004</v>
      </c>
      <c r="Z1299" s="199">
        <v>9509101.1899999995</v>
      </c>
      <c r="AA1299" s="199">
        <v>15952996.189999999</v>
      </c>
      <c r="AB1299" s="199">
        <v>18979429.190000001</v>
      </c>
      <c r="AC1299" s="199">
        <f>IFERROR(VLOOKUP('SAP Data'!$C1299,'2021 Balance Sheet'!$B$7:$O$1335,'2021 Balance Sheet'!D$2, FALSE),0)</f>
        <v>19977668.190000001</v>
      </c>
      <c r="AD1299" s="199">
        <f>IFERROR(VLOOKUP('SAP Data'!$C1299,'2021 Balance Sheet'!$B$7:$O$1335,'2021 Balance Sheet'!E$2, FALSE),0)</f>
        <v>25810354.190000001</v>
      </c>
      <c r="AE1299" s="199">
        <f>IFERROR(VLOOKUP('SAP Data'!$C1299,'2021 Balance Sheet'!$B$7:$O$1335,'2021 Balance Sheet'!F$2, FALSE),0)</f>
        <v>30326263.190000001</v>
      </c>
      <c r="AF1299" s="199">
        <f>IFERROR(VLOOKUP('SAP Data'!$C1299,'2021 Balance Sheet'!$B$7:$O$1335,'2021 Balance Sheet'!G$2, FALSE),0)</f>
        <v>31331825.190000001</v>
      </c>
      <c r="AG1299" s="199">
        <f>IFERROR(VLOOKUP('SAP Data'!$C1299,'2021 Balance Sheet'!$B$7:$O$1335,'2021 Balance Sheet'!H$2, FALSE),0)</f>
        <v>34072320.189999998</v>
      </c>
      <c r="AH1299" s="199">
        <f>IFERROR(VLOOKUP('SAP Data'!$C1299,'2021 Balance Sheet'!$B$7:$O$1335,'2021 Balance Sheet'!I$2, FALSE),0)</f>
        <v>33201729.190000001</v>
      </c>
      <c r="AI1299" s="199">
        <f>IFERROR(VLOOKUP('SAP Data'!$C1299,'2021 Balance Sheet'!$B$7:$O$1335,'2021 Balance Sheet'!J$2, FALSE),0)</f>
        <v>31119422.190000001</v>
      </c>
      <c r="AJ1299" s="199">
        <f>IFERROR(VLOOKUP('SAP Data'!$C1299,'2021 Balance Sheet'!$B$7:$O$1335,'2021 Balance Sheet'!K$2, FALSE),0)</f>
        <v>29105003.190000001</v>
      </c>
      <c r="AK1299" s="199">
        <f>IFERROR(VLOOKUP('SAP Data'!$C1299,'2021 Balance Sheet'!$B$7:$O$1335,'2021 Balance Sheet'!L$2, FALSE),0)</f>
        <v>24988764.190000001</v>
      </c>
      <c r="AL1299" s="199">
        <f>IFERROR(VLOOKUP('SAP Data'!$C1299,'2021 Balance Sheet'!$B$7:$O$1335,'2021 Balance Sheet'!M$2, FALSE),0)</f>
        <v>25688309.190000001</v>
      </c>
      <c r="AM1299" s="199">
        <f>IFERROR(VLOOKUP('SAP Data'!$C1299,'2021 Balance Sheet'!$B$7:$O$1335,'2021 Balance Sheet'!N$2, FALSE),0)</f>
        <v>29617375.190000001</v>
      </c>
      <c r="AN1299" s="199">
        <f>IFERROR(VLOOKUP('SAP Data'!$C1299,'2021 Balance Sheet'!$B$7:$O$1335,'2021 Balance Sheet'!O$2, FALSE),0)</f>
        <v>3642641.19</v>
      </c>
      <c r="AO1299" s="198">
        <f t="shared" si="43"/>
        <v>18979429.190000001</v>
      </c>
    </row>
    <row r="1300" spans="1:41" ht="15.75" thickBot="1" x14ac:dyDescent="0.3">
      <c r="A1300" s="26" t="str">
        <f t="shared" si="42"/>
        <v>236999</v>
      </c>
      <c r="B1300" s="149" t="s">
        <v>2449</v>
      </c>
      <c r="C1300" s="153" t="s">
        <v>2450</v>
      </c>
      <c r="D1300" s="125" t="s">
        <v>4</v>
      </c>
      <c r="E1300" s="139">
        <v>-391436.6</v>
      </c>
      <c r="F1300" s="139">
        <v>-387639.91</v>
      </c>
      <c r="G1300" s="139">
        <v>-416958.23</v>
      </c>
      <c r="H1300" s="139">
        <v>-219760.37</v>
      </c>
      <c r="I1300" s="139">
        <v>-161335.01999999999</v>
      </c>
      <c r="J1300" s="139">
        <v>-118361.43</v>
      </c>
      <c r="K1300" s="139">
        <v>-107488.74</v>
      </c>
      <c r="L1300" s="139">
        <v>-93940.26</v>
      </c>
      <c r="M1300" s="139">
        <v>-98041.63</v>
      </c>
      <c r="N1300" s="139">
        <v>-160326.25</v>
      </c>
      <c r="O1300" s="139">
        <v>-269317.56</v>
      </c>
      <c r="P1300" s="139">
        <v>-399121.68</v>
      </c>
      <c r="Q1300" s="199">
        <v>-441182.71999999997</v>
      </c>
      <c r="R1300" s="199">
        <v>-360745.38</v>
      </c>
      <c r="S1300" s="199">
        <v>-748730.34</v>
      </c>
      <c r="T1300" s="199">
        <v>-1023776.51</v>
      </c>
      <c r="U1300" s="199">
        <v>-555520.29</v>
      </c>
      <c r="V1300" s="199">
        <v>-139464.28</v>
      </c>
      <c r="W1300" s="199">
        <v>-120643.33</v>
      </c>
      <c r="X1300" s="199">
        <v>-136069.09</v>
      </c>
      <c r="Y1300" s="199">
        <v>-107960.95</v>
      </c>
      <c r="Z1300" s="199">
        <v>-129674.49</v>
      </c>
      <c r="AA1300" s="199">
        <v>-302990.61</v>
      </c>
      <c r="AB1300" s="199">
        <v>-537807.92000000004</v>
      </c>
      <c r="AC1300" s="199">
        <f>IFERROR(VLOOKUP('SAP Data'!$C1300,'2021 Balance Sheet'!$B$7:$O$1335,'2021 Balance Sheet'!D$2, FALSE),0)</f>
        <v>-542364.57999999996</v>
      </c>
      <c r="AD1300" s="199">
        <f>IFERROR(VLOOKUP('SAP Data'!$C1300,'2021 Balance Sheet'!$B$7:$O$1335,'2021 Balance Sheet'!E$2, FALSE),0)</f>
        <v>-537239.84</v>
      </c>
      <c r="AE1300" s="199">
        <f>IFERROR(VLOOKUP('SAP Data'!$C1300,'2021 Balance Sheet'!$B$7:$O$1335,'2021 Balance Sheet'!F$2, FALSE),0)</f>
        <v>-539551.72</v>
      </c>
      <c r="AF1300" s="199">
        <f>IFERROR(VLOOKUP('SAP Data'!$C1300,'2021 Balance Sheet'!$B$7:$O$1335,'2021 Balance Sheet'!G$2, FALSE),0)</f>
        <v>-420447.89</v>
      </c>
      <c r="AG1300" s="199">
        <f>IFERROR(VLOOKUP('SAP Data'!$C1300,'2021 Balance Sheet'!$B$7:$O$1335,'2021 Balance Sheet'!H$2, FALSE),0)</f>
        <v>-289723.03000000003</v>
      </c>
      <c r="AH1300" s="199">
        <f>IFERROR(VLOOKUP('SAP Data'!$C1300,'2021 Balance Sheet'!$B$7:$O$1335,'2021 Balance Sheet'!I$2, FALSE),0)</f>
        <v>-159309.79999999999</v>
      </c>
      <c r="AI1300" s="199">
        <f>IFERROR(VLOOKUP('SAP Data'!$C1300,'2021 Balance Sheet'!$B$7:$O$1335,'2021 Balance Sheet'!J$2, FALSE),0)</f>
        <v>-120023.67999999999</v>
      </c>
      <c r="AJ1300" s="199">
        <f>IFERROR(VLOOKUP('SAP Data'!$C1300,'2021 Balance Sheet'!$B$7:$O$1335,'2021 Balance Sheet'!K$2, FALSE),0)</f>
        <v>-114130.99</v>
      </c>
      <c r="AK1300" s="199">
        <f>IFERROR(VLOOKUP('SAP Data'!$C1300,'2021 Balance Sheet'!$B$7:$O$1335,'2021 Balance Sheet'!L$2, FALSE),0)</f>
        <v>-125165.77</v>
      </c>
      <c r="AL1300" s="199">
        <f>IFERROR(VLOOKUP('SAP Data'!$C1300,'2021 Balance Sheet'!$B$7:$O$1335,'2021 Balance Sheet'!M$2, FALSE),0)</f>
        <v>-176795.33</v>
      </c>
      <c r="AM1300" s="199">
        <f>IFERROR(VLOOKUP('SAP Data'!$C1300,'2021 Balance Sheet'!$B$7:$O$1335,'2021 Balance Sheet'!N$2, FALSE),0)</f>
        <v>-290014.77</v>
      </c>
      <c r="AN1300" s="199">
        <f>IFERROR(VLOOKUP('SAP Data'!$C1300,'2021 Balance Sheet'!$B$7:$O$1335,'2021 Balance Sheet'!O$2, FALSE),0)</f>
        <v>-472957.39</v>
      </c>
      <c r="AO1300" s="198">
        <f t="shared" si="43"/>
        <v>-537807.92000000004</v>
      </c>
    </row>
    <row r="1301" spans="1:41" ht="15.75" thickBot="1" x14ac:dyDescent="0.3">
      <c r="A1301" s="26" t="str">
        <f t="shared" si="42"/>
        <v>500172</v>
      </c>
      <c r="B1301" s="148" t="s">
        <v>1095</v>
      </c>
      <c r="C1301" s="153">
        <v>500172</v>
      </c>
      <c r="D1301" s="166"/>
      <c r="E1301" s="140">
        <v>-6492344.7999999998</v>
      </c>
      <c r="F1301" s="140">
        <v>-8715848.9900000002</v>
      </c>
      <c r="G1301" s="140">
        <v>-9225394.8399999999</v>
      </c>
      <c r="H1301" s="140">
        <v>-12337732.369999999</v>
      </c>
      <c r="I1301" s="140">
        <v>-4382253.22</v>
      </c>
      <c r="J1301" s="140">
        <v>-7674546.3600000003</v>
      </c>
      <c r="K1301" s="140">
        <v>-7099758.8099999996</v>
      </c>
      <c r="L1301" s="140">
        <v>-9756554.5899999999</v>
      </c>
      <c r="M1301" s="140">
        <v>-10404899.970000001</v>
      </c>
      <c r="N1301" s="140">
        <v>-13867360.890000001</v>
      </c>
      <c r="O1301" s="140">
        <v>-6678348.4100000001</v>
      </c>
      <c r="P1301" s="140">
        <v>-7441255.8399999999</v>
      </c>
      <c r="Q1301" s="199">
        <v>-6737810.0199999996</v>
      </c>
      <c r="R1301" s="199">
        <v>-8852822.5399999991</v>
      </c>
      <c r="S1301" s="199">
        <v>-9368316.5800000001</v>
      </c>
      <c r="T1301" s="199">
        <v>-12850689.300000001</v>
      </c>
      <c r="U1301" s="199">
        <v>-4228662.1900000004</v>
      </c>
      <c r="V1301" s="199">
        <v>-7156355.1200000001</v>
      </c>
      <c r="W1301" s="199">
        <v>-8537810.1500000004</v>
      </c>
      <c r="X1301" s="199">
        <v>-11104489.33</v>
      </c>
      <c r="Y1301" s="199">
        <v>-9552210.1799999997</v>
      </c>
      <c r="Z1301" s="199">
        <v>-12927722.689999999</v>
      </c>
      <c r="AA1301" s="199">
        <v>-3962618.54</v>
      </c>
      <c r="AB1301" s="199">
        <v>-7338131.0499999998</v>
      </c>
      <c r="AC1301" s="199">
        <f>IFERROR(VLOOKUP('SAP Data'!$C1301,'2021 Balance Sheet'!$B$7:$O$1335,'2021 Balance Sheet'!D$2, FALSE),0)</f>
        <v>-8762810.2300000004</v>
      </c>
      <c r="AD1301" s="199">
        <f>IFERROR(VLOOKUP('SAP Data'!$C1301,'2021 Balance Sheet'!$B$7:$O$1335,'2021 Balance Sheet'!E$2, FALSE),0)</f>
        <v>-11326989.41</v>
      </c>
      <c r="AE1301" s="199">
        <f>IFERROR(VLOOKUP('SAP Data'!$C1301,'2021 Balance Sheet'!$B$7:$O$1335,'2021 Balance Sheet'!F$2, FALSE),0)</f>
        <v>-9459502.5899999999</v>
      </c>
      <c r="AF1301" s="199">
        <f>IFERROR(VLOOKUP('SAP Data'!$C1301,'2021 Balance Sheet'!$B$7:$O$1335,'2021 Balance Sheet'!G$2, FALSE),0)</f>
        <v>-12926889.439999999</v>
      </c>
      <c r="AG1301" s="199">
        <f>IFERROR(VLOOKUP('SAP Data'!$C1301,'2021 Balance Sheet'!$B$7:$O$1335,'2021 Balance Sheet'!H$2, FALSE),0)</f>
        <v>-3962618.62</v>
      </c>
      <c r="AH1301" s="199">
        <f>IFERROR(VLOOKUP('SAP Data'!$C1301,'2021 Balance Sheet'!$B$7:$O$1335,'2021 Balance Sheet'!I$2, FALSE),0)</f>
        <v>-7372964.4699999997</v>
      </c>
      <c r="AI1301" s="199">
        <f>IFERROR(VLOOKUP('SAP Data'!$C1301,'2021 Balance Sheet'!$B$7:$O$1335,'2021 Balance Sheet'!J$2, FALSE),0)</f>
        <v>-8798118.6500000004</v>
      </c>
      <c r="AJ1301" s="199">
        <f>IFERROR(VLOOKUP('SAP Data'!$C1301,'2021 Balance Sheet'!$B$7:$O$1335,'2021 Balance Sheet'!K$2, FALSE),0)</f>
        <v>-11197615.83</v>
      </c>
      <c r="AK1301" s="199">
        <f>IFERROR(VLOOKUP('SAP Data'!$C1301,'2021 Balance Sheet'!$B$7:$O$1335,'2021 Balance Sheet'!L$2, FALSE),0)</f>
        <v>-9257836.6799999997</v>
      </c>
      <c r="AL1301" s="199">
        <f>IFERROR(VLOOKUP('SAP Data'!$C1301,'2021 Balance Sheet'!$B$7:$O$1335,'2021 Balance Sheet'!M$2, FALSE),0)</f>
        <v>-12388347.02</v>
      </c>
      <c r="AM1301" s="199">
        <f>IFERROR(VLOOKUP('SAP Data'!$C1301,'2021 Balance Sheet'!$B$7:$O$1335,'2021 Balance Sheet'!N$2, FALSE),0)</f>
        <v>-7780217.5300000003</v>
      </c>
      <c r="AN1301" s="199">
        <f>IFERROR(VLOOKUP('SAP Data'!$C1301,'2021 Balance Sheet'!$B$7:$O$1335,'2021 Balance Sheet'!O$2, FALSE),0)</f>
        <v>-7296114.4400000004</v>
      </c>
      <c r="AO1301" s="198">
        <f t="shared" si="43"/>
        <v>-7338131.0499999998</v>
      </c>
    </row>
    <row r="1302" spans="1:41" ht="15.75" thickBot="1" x14ac:dyDescent="0.3">
      <c r="A1302" s="26" t="str">
        <f t="shared" si="42"/>
        <v>237026</v>
      </c>
      <c r="B1302" s="149" t="s">
        <v>1096</v>
      </c>
      <c r="C1302" s="153" t="s">
        <v>2451</v>
      </c>
      <c r="D1302" s="125" t="s">
        <v>4</v>
      </c>
      <c r="E1302" s="139">
        <v>-150833.38</v>
      </c>
      <c r="F1302" s="139">
        <v>-226250.05</v>
      </c>
      <c r="G1302" s="139">
        <v>-301666.71999999997</v>
      </c>
      <c r="H1302" s="139">
        <v>-377083.39</v>
      </c>
      <c r="I1302" s="139">
        <v>-0.06</v>
      </c>
      <c r="J1302" s="139">
        <v>-75416.73</v>
      </c>
      <c r="K1302" s="139">
        <v>-150833.4</v>
      </c>
      <c r="L1302" s="139">
        <v>-226250.07</v>
      </c>
      <c r="M1302" s="139">
        <v>-301666.74</v>
      </c>
      <c r="N1302" s="139">
        <v>-377083.41</v>
      </c>
      <c r="O1302" s="139">
        <v>-0.08</v>
      </c>
      <c r="P1302" s="139">
        <v>-75416.75</v>
      </c>
      <c r="Q1302" s="199">
        <v>-150833.42000000001</v>
      </c>
      <c r="R1302" s="199">
        <v>-226250.09</v>
      </c>
      <c r="S1302" s="199">
        <v>-301666.76</v>
      </c>
      <c r="T1302" s="199">
        <v>-377083.43</v>
      </c>
      <c r="U1302" s="199">
        <v>-0.1</v>
      </c>
      <c r="V1302" s="199">
        <v>-75416.77</v>
      </c>
      <c r="W1302" s="199">
        <v>-150833.44</v>
      </c>
      <c r="X1302" s="199">
        <v>-226250.11</v>
      </c>
      <c r="Y1302" s="199">
        <v>-301666.78000000003</v>
      </c>
      <c r="Z1302" s="199">
        <v>-377083.45</v>
      </c>
      <c r="AA1302" s="199">
        <v>-0.12</v>
      </c>
      <c r="AB1302" s="199">
        <v>-75416.789999999994</v>
      </c>
      <c r="AC1302" s="199">
        <f>IFERROR(VLOOKUP('SAP Data'!$C1302,'2021 Balance Sheet'!$B$7:$O$1335,'2021 Balance Sheet'!D$2, FALSE),0)</f>
        <v>-150833.46</v>
      </c>
      <c r="AD1302" s="199">
        <f>IFERROR(VLOOKUP('SAP Data'!$C1302,'2021 Balance Sheet'!$B$7:$O$1335,'2021 Balance Sheet'!E$2, FALSE),0)</f>
        <v>-226250.13</v>
      </c>
      <c r="AE1302" s="199">
        <f>IFERROR(VLOOKUP('SAP Data'!$C1302,'2021 Balance Sheet'!$B$7:$O$1335,'2021 Balance Sheet'!F$2, FALSE),0)</f>
        <v>-301666.8</v>
      </c>
      <c r="AF1302" s="199">
        <f>IFERROR(VLOOKUP('SAP Data'!$C1302,'2021 Balance Sheet'!$B$7:$O$1335,'2021 Balance Sheet'!G$2, FALSE),0)</f>
        <v>-377083.47</v>
      </c>
      <c r="AG1302" s="199">
        <f>IFERROR(VLOOKUP('SAP Data'!$C1302,'2021 Balance Sheet'!$B$7:$O$1335,'2021 Balance Sheet'!H$2, FALSE),0)</f>
        <v>-0.14000000000000001</v>
      </c>
      <c r="AH1302" s="199">
        <f>IFERROR(VLOOKUP('SAP Data'!$C1302,'2021 Balance Sheet'!$B$7:$O$1335,'2021 Balance Sheet'!I$2, FALSE),0)</f>
        <v>-75416.81</v>
      </c>
      <c r="AI1302" s="199">
        <f>IFERROR(VLOOKUP('SAP Data'!$C1302,'2021 Balance Sheet'!$B$7:$O$1335,'2021 Balance Sheet'!J$2, FALSE),0)</f>
        <v>-150833.48000000001</v>
      </c>
      <c r="AJ1302" s="199">
        <f>IFERROR(VLOOKUP('SAP Data'!$C1302,'2021 Balance Sheet'!$B$7:$O$1335,'2021 Balance Sheet'!K$2, FALSE),0)</f>
        <v>-1459.82</v>
      </c>
      <c r="AK1302" s="199">
        <f>IFERROR(VLOOKUP('SAP Data'!$C1302,'2021 Balance Sheet'!$B$7:$O$1335,'2021 Balance Sheet'!L$2, FALSE),0)</f>
        <v>-1459.82</v>
      </c>
      <c r="AL1302" s="199">
        <f>IFERROR(VLOOKUP('SAP Data'!$C1302,'2021 Balance Sheet'!$B$7:$O$1335,'2021 Balance Sheet'!M$2, FALSE),0)</f>
        <v>-1459.82</v>
      </c>
      <c r="AM1302" s="199">
        <f>IFERROR(VLOOKUP('SAP Data'!$C1302,'2021 Balance Sheet'!$B$7:$O$1335,'2021 Balance Sheet'!N$2, FALSE),0)</f>
        <v>0</v>
      </c>
      <c r="AN1302" s="199">
        <f>IFERROR(VLOOKUP('SAP Data'!$C1302,'2021 Balance Sheet'!$B$7:$O$1335,'2021 Balance Sheet'!O$2, FALSE),0)</f>
        <v>0</v>
      </c>
      <c r="AO1302" s="198">
        <f t="shared" si="43"/>
        <v>-75416.789999999994</v>
      </c>
    </row>
    <row r="1303" spans="1:41" ht="15.75" thickBot="1" x14ac:dyDescent="0.3">
      <c r="A1303" s="26" t="str">
        <f t="shared" si="42"/>
        <v>237032</v>
      </c>
      <c r="B1303" s="149" t="s">
        <v>1097</v>
      </c>
      <c r="C1303" s="153" t="s">
        <v>2452</v>
      </c>
      <c r="D1303" s="125" t="s">
        <v>4</v>
      </c>
      <c r="E1303" s="140">
        <v>-27499.99</v>
      </c>
      <c r="F1303" s="140">
        <v>-49166.66</v>
      </c>
      <c r="G1303" s="140">
        <v>0.01</v>
      </c>
      <c r="H1303" s="140">
        <v>-25000</v>
      </c>
      <c r="I1303" s="140">
        <v>-50833.33</v>
      </c>
      <c r="J1303" s="140">
        <v>-75833.33</v>
      </c>
      <c r="K1303" s="140">
        <v>-25833.33</v>
      </c>
      <c r="L1303" s="140">
        <v>-51666.66</v>
      </c>
      <c r="M1303" s="140">
        <v>0.01</v>
      </c>
      <c r="N1303" s="140">
        <v>-25833.32</v>
      </c>
      <c r="O1303" s="140">
        <v>-50833.32</v>
      </c>
      <c r="P1303" s="140">
        <v>0.02</v>
      </c>
      <c r="Q1303" s="199">
        <v>-25833.31</v>
      </c>
      <c r="R1303" s="199">
        <v>-49999.98</v>
      </c>
      <c r="S1303" s="199">
        <v>0.02</v>
      </c>
      <c r="T1303" s="199">
        <v>-24999.99</v>
      </c>
      <c r="U1303" s="199">
        <v>-50833.32</v>
      </c>
      <c r="V1303" s="199">
        <v>0.01</v>
      </c>
      <c r="W1303" s="199">
        <v>-25833.32</v>
      </c>
      <c r="X1303" s="199">
        <v>-51666.65</v>
      </c>
      <c r="Y1303" s="199">
        <v>-76666.649999999994</v>
      </c>
      <c r="Z1303" s="199">
        <v>-25833.31</v>
      </c>
      <c r="AA1303" s="199">
        <v>-50833.31</v>
      </c>
      <c r="AB1303" s="199">
        <v>0.03</v>
      </c>
      <c r="AC1303" s="199">
        <f>IFERROR(VLOOKUP('SAP Data'!$C1303,'2021 Balance Sheet'!$B$7:$O$1335,'2021 Balance Sheet'!D$2, FALSE),0)</f>
        <v>-25833.3</v>
      </c>
      <c r="AD1303" s="199">
        <f>IFERROR(VLOOKUP('SAP Data'!$C1303,'2021 Balance Sheet'!$B$7:$O$1335,'2021 Balance Sheet'!E$2, FALSE),0)</f>
        <v>-49166.63</v>
      </c>
      <c r="AE1303" s="199">
        <f>IFERROR(VLOOKUP('SAP Data'!$C1303,'2021 Balance Sheet'!$B$7:$O$1335,'2021 Balance Sheet'!F$2, FALSE),0)</f>
        <v>0.04</v>
      </c>
      <c r="AF1303" s="199">
        <f>IFERROR(VLOOKUP('SAP Data'!$C1303,'2021 Balance Sheet'!$B$7:$O$1335,'2021 Balance Sheet'!G$2, FALSE),0)</f>
        <v>-24999.96</v>
      </c>
      <c r="AG1303" s="199">
        <f>IFERROR(VLOOKUP('SAP Data'!$C1303,'2021 Balance Sheet'!$B$7:$O$1335,'2021 Balance Sheet'!H$2, FALSE),0)</f>
        <v>-50833.29</v>
      </c>
      <c r="AH1303" s="199">
        <f>IFERROR(VLOOKUP('SAP Data'!$C1303,'2021 Balance Sheet'!$B$7:$O$1335,'2021 Balance Sheet'!I$2, FALSE),0)</f>
        <v>0.04</v>
      </c>
      <c r="AI1303" s="199">
        <f>IFERROR(VLOOKUP('SAP Data'!$C1303,'2021 Balance Sheet'!$B$7:$O$1335,'2021 Balance Sheet'!J$2, FALSE),0)</f>
        <v>-25833.29</v>
      </c>
      <c r="AJ1303" s="199">
        <f>IFERROR(VLOOKUP('SAP Data'!$C1303,'2021 Balance Sheet'!$B$7:$O$1335,'2021 Balance Sheet'!K$2, FALSE),0)</f>
        <v>-51666.62</v>
      </c>
      <c r="AK1303" s="199">
        <f>IFERROR(VLOOKUP('SAP Data'!$C1303,'2021 Balance Sheet'!$B$7:$O$1335,'2021 Balance Sheet'!L$2, FALSE),0)</f>
        <v>0.05</v>
      </c>
      <c r="AL1303" s="199">
        <f>IFERROR(VLOOKUP('SAP Data'!$C1303,'2021 Balance Sheet'!$B$7:$O$1335,'2021 Balance Sheet'!M$2, FALSE),0)</f>
        <v>-25833.279999999999</v>
      </c>
      <c r="AM1303" s="199">
        <f>IFERROR(VLOOKUP('SAP Data'!$C1303,'2021 Balance Sheet'!$B$7:$O$1335,'2021 Balance Sheet'!N$2, FALSE),0)</f>
        <v>-27499.95</v>
      </c>
      <c r="AN1303" s="199">
        <f>IFERROR(VLOOKUP('SAP Data'!$C1303,'2021 Balance Sheet'!$B$7:$O$1335,'2021 Balance Sheet'!O$2, FALSE),0)</f>
        <v>3611.17</v>
      </c>
      <c r="AO1303" s="198">
        <f t="shared" si="43"/>
        <v>0.03</v>
      </c>
    </row>
    <row r="1304" spans="1:41" ht="15.75" thickBot="1" x14ac:dyDescent="0.3">
      <c r="A1304" s="26" t="str">
        <f t="shared" si="42"/>
        <v>237067</v>
      </c>
      <c r="B1304" s="149" t="s">
        <v>3567</v>
      </c>
      <c r="C1304" s="153" t="s">
        <v>3568</v>
      </c>
      <c r="D1304" s="125"/>
      <c r="E1304" s="140"/>
      <c r="F1304" s="140"/>
      <c r="G1304" s="140"/>
      <c r="H1304" s="140"/>
      <c r="I1304" s="140"/>
      <c r="J1304" s="140"/>
      <c r="K1304" s="140"/>
      <c r="L1304" s="140"/>
      <c r="M1304" s="140"/>
      <c r="N1304" s="140"/>
      <c r="O1304" s="140"/>
      <c r="P1304" s="140"/>
      <c r="Q1304" s="199">
        <v>0</v>
      </c>
      <c r="R1304" s="199">
        <v>0</v>
      </c>
      <c r="S1304" s="199">
        <v>0</v>
      </c>
      <c r="T1304" s="199">
        <v>0</v>
      </c>
      <c r="U1304" s="199">
        <v>0</v>
      </c>
      <c r="V1304" s="199">
        <v>0</v>
      </c>
      <c r="W1304" s="199">
        <v>0</v>
      </c>
      <c r="X1304" s="199">
        <v>0</v>
      </c>
      <c r="Y1304" s="199">
        <v>0</v>
      </c>
      <c r="Z1304" s="199">
        <v>0</v>
      </c>
      <c r="AA1304" s="199">
        <v>0</v>
      </c>
      <c r="AB1304" s="199">
        <v>0</v>
      </c>
      <c r="AC1304" s="199">
        <f>IFERROR(VLOOKUP('SAP Data'!$C1304,'2021 Balance Sheet'!$B$7:$O$1335,'2021 Balance Sheet'!D$2, FALSE),0)</f>
        <v>0</v>
      </c>
      <c r="AD1304" s="199">
        <f>IFERROR(VLOOKUP('SAP Data'!$C1304,'2021 Balance Sheet'!$B$7:$O$1335,'2021 Balance Sheet'!E$2, FALSE),0)</f>
        <v>0</v>
      </c>
      <c r="AE1304" s="199">
        <f>IFERROR(VLOOKUP('SAP Data'!$C1304,'2021 Balance Sheet'!$B$7:$O$1335,'2021 Balance Sheet'!F$2, FALSE),0)</f>
        <v>0</v>
      </c>
      <c r="AF1304" s="199">
        <f>IFERROR(VLOOKUP('SAP Data'!$C1304,'2021 Balance Sheet'!$B$7:$O$1335,'2021 Balance Sheet'!G$2, FALSE),0)</f>
        <v>0</v>
      </c>
      <c r="AG1304" s="199">
        <f>IFERROR(VLOOKUP('SAP Data'!$C1304,'2021 Balance Sheet'!$B$7:$O$1335,'2021 Balance Sheet'!H$2, FALSE),0)</f>
        <v>0</v>
      </c>
      <c r="AH1304" s="199">
        <f>IFERROR(VLOOKUP('SAP Data'!$C1304,'2021 Balance Sheet'!$B$7:$O$1335,'2021 Balance Sheet'!I$2, FALSE),0)</f>
        <v>0</v>
      </c>
      <c r="AI1304" s="199">
        <f>IFERROR(VLOOKUP('SAP Data'!$C1304,'2021 Balance Sheet'!$B$7:$O$1335,'2021 Balance Sheet'!J$2, FALSE),0)</f>
        <v>0</v>
      </c>
      <c r="AJ1304" s="199">
        <f>IFERROR(VLOOKUP('SAP Data'!$C1304,'2021 Balance Sheet'!$B$7:$O$1335,'2021 Balance Sheet'!K$2, FALSE),0)</f>
        <v>0</v>
      </c>
      <c r="AK1304" s="199">
        <f>IFERROR(VLOOKUP('SAP Data'!$C1304,'2021 Balance Sheet'!$B$7:$O$1335,'2021 Balance Sheet'!L$2, FALSE),0)</f>
        <v>0</v>
      </c>
      <c r="AL1304" s="199">
        <f>IFERROR(VLOOKUP('SAP Data'!$C1304,'2021 Balance Sheet'!$B$7:$O$1335,'2021 Balance Sheet'!M$2, FALSE),0)</f>
        <v>0</v>
      </c>
      <c r="AM1304" s="199">
        <f>IFERROR(VLOOKUP('SAP Data'!$C1304,'2021 Balance Sheet'!$B$7:$O$1335,'2021 Balance Sheet'!N$2, FALSE),0)</f>
        <v>0</v>
      </c>
      <c r="AN1304" s="199">
        <f>IFERROR(VLOOKUP('SAP Data'!$C1304,'2021 Balance Sheet'!$B$7:$O$1335,'2021 Balance Sheet'!O$2, FALSE),0)</f>
        <v>0</v>
      </c>
      <c r="AO1304" s="198">
        <f t="shared" si="43"/>
        <v>0</v>
      </c>
    </row>
    <row r="1305" spans="1:41" ht="15.75" thickBot="1" x14ac:dyDescent="0.3">
      <c r="A1305" s="26" t="str">
        <f t="shared" si="42"/>
        <v>237072</v>
      </c>
      <c r="B1305" s="149" t="s">
        <v>1098</v>
      </c>
      <c r="C1305" s="153" t="s">
        <v>2453</v>
      </c>
      <c r="D1305" s="125" t="s">
        <v>4</v>
      </c>
      <c r="E1305" s="139">
        <v>0.01</v>
      </c>
      <c r="F1305" s="139">
        <v>0.01</v>
      </c>
      <c r="G1305" s="139">
        <v>0.01</v>
      </c>
      <c r="H1305" s="139">
        <v>0.01</v>
      </c>
      <c r="I1305" s="139">
        <v>0.01</v>
      </c>
      <c r="J1305" s="139">
        <v>0.01</v>
      </c>
      <c r="K1305" s="139">
        <v>0.01</v>
      </c>
      <c r="L1305" s="139">
        <v>0.01</v>
      </c>
      <c r="M1305" s="139">
        <v>0.01</v>
      </c>
      <c r="N1305" s="139">
        <v>0.01</v>
      </c>
      <c r="O1305" s="139">
        <v>0.01</v>
      </c>
      <c r="P1305" s="139">
        <v>0.01</v>
      </c>
      <c r="Q1305" s="199">
        <v>0.01</v>
      </c>
      <c r="R1305" s="199">
        <v>0.01</v>
      </c>
      <c r="S1305" s="199">
        <v>0.01</v>
      </c>
      <c r="T1305" s="199">
        <v>0.01</v>
      </c>
      <c r="U1305" s="199">
        <v>0.01</v>
      </c>
      <c r="V1305" s="199">
        <v>0.01</v>
      </c>
      <c r="W1305" s="199">
        <v>0.01</v>
      </c>
      <c r="X1305" s="199">
        <v>0.01</v>
      </c>
      <c r="Y1305" s="199">
        <v>0.01</v>
      </c>
      <c r="Z1305" s="199">
        <v>0.01</v>
      </c>
      <c r="AA1305" s="199">
        <v>0.01</v>
      </c>
      <c r="AB1305" s="199">
        <v>0.01</v>
      </c>
      <c r="AC1305" s="199">
        <f>IFERROR(VLOOKUP('SAP Data'!$C1305,'2021 Balance Sheet'!$B$7:$O$1335,'2021 Balance Sheet'!D$2, FALSE),0)</f>
        <v>0.01</v>
      </c>
      <c r="AD1305" s="199">
        <f>IFERROR(VLOOKUP('SAP Data'!$C1305,'2021 Balance Sheet'!$B$7:$O$1335,'2021 Balance Sheet'!E$2, FALSE),0)</f>
        <v>0.01</v>
      </c>
      <c r="AE1305" s="199">
        <f>IFERROR(VLOOKUP('SAP Data'!$C1305,'2021 Balance Sheet'!$B$7:$O$1335,'2021 Balance Sheet'!F$2, FALSE),0)</f>
        <v>0.01</v>
      </c>
      <c r="AF1305" s="199">
        <f>IFERROR(VLOOKUP('SAP Data'!$C1305,'2021 Balance Sheet'!$B$7:$O$1335,'2021 Balance Sheet'!G$2, FALSE),0)</f>
        <v>0.01</v>
      </c>
      <c r="AG1305" s="199">
        <f>IFERROR(VLOOKUP('SAP Data'!$C1305,'2021 Balance Sheet'!$B$7:$O$1335,'2021 Balance Sheet'!H$2, FALSE),0)</f>
        <v>0.01</v>
      </c>
      <c r="AH1305" s="199">
        <f>IFERROR(VLOOKUP('SAP Data'!$C1305,'2021 Balance Sheet'!$B$7:$O$1335,'2021 Balance Sheet'!I$2, FALSE),0)</f>
        <v>0.01</v>
      </c>
      <c r="AI1305" s="199">
        <f>IFERROR(VLOOKUP('SAP Data'!$C1305,'2021 Balance Sheet'!$B$7:$O$1335,'2021 Balance Sheet'!J$2, FALSE),0)</f>
        <v>0.01</v>
      </c>
      <c r="AJ1305" s="199">
        <f>IFERROR(VLOOKUP('SAP Data'!$C1305,'2021 Balance Sheet'!$B$7:$O$1335,'2021 Balance Sheet'!K$2, FALSE),0)</f>
        <v>0.01</v>
      </c>
      <c r="AK1305" s="199">
        <f>IFERROR(VLOOKUP('SAP Data'!$C1305,'2021 Balance Sheet'!$B$7:$O$1335,'2021 Balance Sheet'!L$2, FALSE),0)</f>
        <v>0.01</v>
      </c>
      <c r="AL1305" s="199">
        <f>IFERROR(VLOOKUP('SAP Data'!$C1305,'2021 Balance Sheet'!$B$7:$O$1335,'2021 Balance Sheet'!M$2, FALSE),0)</f>
        <v>0.01</v>
      </c>
      <c r="AM1305" s="199">
        <f>IFERROR(VLOOKUP('SAP Data'!$C1305,'2021 Balance Sheet'!$B$7:$O$1335,'2021 Balance Sheet'!N$2, FALSE),0)</f>
        <v>0.01</v>
      </c>
      <c r="AN1305" s="199">
        <f>IFERROR(VLOOKUP('SAP Data'!$C1305,'2021 Balance Sheet'!$B$7:$O$1335,'2021 Balance Sheet'!O$2, FALSE),0)</f>
        <v>0.01</v>
      </c>
      <c r="AO1305" s="198">
        <f t="shared" si="43"/>
        <v>0.01</v>
      </c>
    </row>
    <row r="1306" spans="1:41" ht="15.75" thickBot="1" x14ac:dyDescent="0.3">
      <c r="A1306" s="26" t="str">
        <f t="shared" si="42"/>
        <v>237073</v>
      </c>
      <c r="B1306" s="149" t="s">
        <v>1099</v>
      </c>
      <c r="C1306" s="153" t="s">
        <v>2454</v>
      </c>
      <c r="D1306" s="125" t="s">
        <v>4</v>
      </c>
      <c r="E1306" s="140">
        <v>-138500</v>
      </c>
      <c r="F1306" s="140">
        <v>-207750</v>
      </c>
      <c r="G1306" s="140">
        <v>-277000</v>
      </c>
      <c r="H1306" s="140">
        <v>-346250</v>
      </c>
      <c r="I1306" s="140">
        <v>0</v>
      </c>
      <c r="J1306" s="140">
        <v>-69250</v>
      </c>
      <c r="K1306" s="140">
        <v>-138500</v>
      </c>
      <c r="L1306" s="140">
        <v>-207750</v>
      </c>
      <c r="M1306" s="140">
        <v>0</v>
      </c>
      <c r="N1306" s="140">
        <v>0</v>
      </c>
      <c r="O1306" s="140">
        <v>0</v>
      </c>
      <c r="P1306" s="140">
        <v>0</v>
      </c>
      <c r="Q1306" s="199">
        <v>0</v>
      </c>
      <c r="R1306" s="199">
        <v>0</v>
      </c>
      <c r="S1306" s="199">
        <v>0</v>
      </c>
      <c r="T1306" s="199">
        <v>0</v>
      </c>
      <c r="U1306" s="199">
        <v>0</v>
      </c>
      <c r="V1306" s="199">
        <v>0</v>
      </c>
      <c r="W1306" s="199">
        <v>0</v>
      </c>
      <c r="X1306" s="199">
        <v>0</v>
      </c>
      <c r="Y1306" s="199">
        <v>0</v>
      </c>
      <c r="Z1306" s="199">
        <v>0</v>
      </c>
      <c r="AA1306" s="199">
        <v>0</v>
      </c>
      <c r="AB1306" s="199">
        <v>0</v>
      </c>
      <c r="AC1306" s="199">
        <f>IFERROR(VLOOKUP('SAP Data'!$C1306,'2021 Balance Sheet'!$B$7:$O$1335,'2021 Balance Sheet'!D$2, FALSE),0)</f>
        <v>0</v>
      </c>
      <c r="AD1306" s="199">
        <f>IFERROR(VLOOKUP('SAP Data'!$C1306,'2021 Balance Sheet'!$B$7:$O$1335,'2021 Balance Sheet'!E$2, FALSE),0)</f>
        <v>0</v>
      </c>
      <c r="AE1306" s="199">
        <f>IFERROR(VLOOKUP('SAP Data'!$C1306,'2021 Balance Sheet'!$B$7:$O$1335,'2021 Balance Sheet'!F$2, FALSE),0)</f>
        <v>16041</v>
      </c>
      <c r="AF1306" s="199">
        <f>IFERROR(VLOOKUP('SAP Data'!$C1306,'2021 Balance Sheet'!$B$7:$O$1335,'2021 Balance Sheet'!G$2, FALSE),0)</f>
        <v>0</v>
      </c>
      <c r="AG1306" s="199">
        <f>IFERROR(VLOOKUP('SAP Data'!$C1306,'2021 Balance Sheet'!$B$7:$O$1335,'2021 Balance Sheet'!H$2, FALSE),0)</f>
        <v>0</v>
      </c>
      <c r="AH1306" s="199">
        <f>IFERROR(VLOOKUP('SAP Data'!$C1306,'2021 Balance Sheet'!$B$7:$O$1335,'2021 Balance Sheet'!I$2, FALSE),0)</f>
        <v>0</v>
      </c>
      <c r="AI1306" s="199">
        <f>IFERROR(VLOOKUP('SAP Data'!$C1306,'2021 Balance Sheet'!$B$7:$O$1335,'2021 Balance Sheet'!J$2, FALSE),0)</f>
        <v>0</v>
      </c>
      <c r="AJ1306" s="199">
        <f>IFERROR(VLOOKUP('SAP Data'!$C1306,'2021 Balance Sheet'!$B$7:$O$1335,'2021 Balance Sheet'!K$2, FALSE),0)</f>
        <v>0</v>
      </c>
      <c r="AK1306" s="199">
        <f>IFERROR(VLOOKUP('SAP Data'!$C1306,'2021 Balance Sheet'!$B$7:$O$1335,'2021 Balance Sheet'!L$2, FALSE),0)</f>
        <v>0</v>
      </c>
      <c r="AL1306" s="199">
        <f>IFERROR(VLOOKUP('SAP Data'!$C1306,'2021 Balance Sheet'!$B$7:$O$1335,'2021 Balance Sheet'!M$2, FALSE),0)</f>
        <v>0</v>
      </c>
      <c r="AM1306" s="199">
        <f>IFERROR(VLOOKUP('SAP Data'!$C1306,'2021 Balance Sheet'!$B$7:$O$1335,'2021 Balance Sheet'!N$2, FALSE),0)</f>
        <v>0</v>
      </c>
      <c r="AN1306" s="199">
        <f>IFERROR(VLOOKUP('SAP Data'!$C1306,'2021 Balance Sheet'!$B$7:$O$1335,'2021 Balance Sheet'!O$2, FALSE),0)</f>
        <v>0</v>
      </c>
      <c r="AO1306" s="198">
        <f t="shared" si="43"/>
        <v>0</v>
      </c>
    </row>
    <row r="1307" spans="1:41" ht="15.75" thickBot="1" x14ac:dyDescent="0.3">
      <c r="A1307" s="26" t="str">
        <f t="shared" si="42"/>
        <v>237074</v>
      </c>
      <c r="B1307" s="149" t="s">
        <v>1100</v>
      </c>
      <c r="C1307" s="153" t="s">
        <v>2455</v>
      </c>
      <c r="D1307" s="125" t="s">
        <v>4</v>
      </c>
      <c r="E1307" s="139">
        <v>-108666.62</v>
      </c>
      <c r="F1307" s="139">
        <v>-162999.95000000001</v>
      </c>
      <c r="G1307" s="139">
        <v>-217333.28</v>
      </c>
      <c r="H1307" s="139">
        <v>-271666.61</v>
      </c>
      <c r="I1307" s="139">
        <v>0.06</v>
      </c>
      <c r="J1307" s="139">
        <v>-54333.27</v>
      </c>
      <c r="K1307" s="139">
        <v>-108666.6</v>
      </c>
      <c r="L1307" s="139">
        <v>-162999.93</v>
      </c>
      <c r="M1307" s="139">
        <v>-217333.26</v>
      </c>
      <c r="N1307" s="139">
        <v>-271666.59000000003</v>
      </c>
      <c r="O1307" s="139">
        <v>0.08</v>
      </c>
      <c r="P1307" s="139">
        <v>-54333.25</v>
      </c>
      <c r="Q1307" s="199">
        <v>-108666.58</v>
      </c>
      <c r="R1307" s="199">
        <v>-162999.91</v>
      </c>
      <c r="S1307" s="199">
        <v>-217333.24</v>
      </c>
      <c r="T1307" s="199">
        <v>-271666.57</v>
      </c>
      <c r="U1307" s="199">
        <v>0.1</v>
      </c>
      <c r="V1307" s="199">
        <v>-54333.23</v>
      </c>
      <c r="W1307" s="199">
        <v>-108666.56</v>
      </c>
      <c r="X1307" s="199">
        <v>-162999.89000000001</v>
      </c>
      <c r="Y1307" s="199">
        <v>-217333.22</v>
      </c>
      <c r="Z1307" s="199">
        <v>-271666.55</v>
      </c>
      <c r="AA1307" s="199">
        <v>0.12</v>
      </c>
      <c r="AB1307" s="199">
        <v>-54333.21</v>
      </c>
      <c r="AC1307" s="199">
        <f>IFERROR(VLOOKUP('SAP Data'!$C1307,'2021 Balance Sheet'!$B$7:$O$1335,'2021 Balance Sheet'!D$2, FALSE),0)</f>
        <v>-108666.54</v>
      </c>
      <c r="AD1307" s="199">
        <f>IFERROR(VLOOKUP('SAP Data'!$C1307,'2021 Balance Sheet'!$B$7:$O$1335,'2021 Balance Sheet'!E$2, FALSE),0)</f>
        <v>-162999.87</v>
      </c>
      <c r="AE1307" s="199">
        <f>IFERROR(VLOOKUP('SAP Data'!$C1307,'2021 Balance Sheet'!$B$7:$O$1335,'2021 Balance Sheet'!F$2, FALSE),0)</f>
        <v>-217333.2</v>
      </c>
      <c r="AF1307" s="199">
        <f>IFERROR(VLOOKUP('SAP Data'!$C1307,'2021 Balance Sheet'!$B$7:$O$1335,'2021 Balance Sheet'!G$2, FALSE),0)</f>
        <v>-271666.53000000003</v>
      </c>
      <c r="AG1307" s="199">
        <f>IFERROR(VLOOKUP('SAP Data'!$C1307,'2021 Balance Sheet'!$B$7:$O$1335,'2021 Balance Sheet'!H$2, FALSE),0)</f>
        <v>0.14000000000000001</v>
      </c>
      <c r="AH1307" s="199">
        <f>IFERROR(VLOOKUP('SAP Data'!$C1307,'2021 Balance Sheet'!$B$7:$O$1335,'2021 Balance Sheet'!I$2, FALSE),0)</f>
        <v>-54333.19</v>
      </c>
      <c r="AI1307" s="199">
        <f>IFERROR(VLOOKUP('SAP Data'!$C1307,'2021 Balance Sheet'!$B$7:$O$1335,'2021 Balance Sheet'!J$2, FALSE),0)</f>
        <v>-108666.52</v>
      </c>
      <c r="AJ1307" s="199">
        <f>IFERROR(VLOOKUP('SAP Data'!$C1307,'2021 Balance Sheet'!$B$7:$O$1335,'2021 Balance Sheet'!K$2, FALSE),0)</f>
        <v>-162999.85</v>
      </c>
      <c r="AK1307" s="199">
        <f>IFERROR(VLOOKUP('SAP Data'!$C1307,'2021 Balance Sheet'!$B$7:$O$1335,'2021 Balance Sheet'!L$2, FALSE),0)</f>
        <v>-217333.18</v>
      </c>
      <c r="AL1307" s="199">
        <f>IFERROR(VLOOKUP('SAP Data'!$C1307,'2021 Balance Sheet'!$B$7:$O$1335,'2021 Balance Sheet'!M$2, FALSE),0)</f>
        <v>-271666.51</v>
      </c>
      <c r="AM1307" s="199">
        <f>IFERROR(VLOOKUP('SAP Data'!$C1307,'2021 Balance Sheet'!$B$7:$O$1335,'2021 Balance Sheet'!N$2, FALSE),0)</f>
        <v>0.16</v>
      </c>
      <c r="AN1307" s="199">
        <f>IFERROR(VLOOKUP('SAP Data'!$C1307,'2021 Balance Sheet'!$B$7:$O$1335,'2021 Balance Sheet'!O$2, FALSE),0)</f>
        <v>-54333.17</v>
      </c>
      <c r="AO1307" s="198">
        <f t="shared" si="43"/>
        <v>-54333.21</v>
      </c>
    </row>
    <row r="1308" spans="1:41" ht="15.75" thickBot="1" x14ac:dyDescent="0.3">
      <c r="A1308" s="26" t="str">
        <f t="shared" si="42"/>
        <v>237075</v>
      </c>
      <c r="B1308" s="149" t="s">
        <v>1101</v>
      </c>
      <c r="C1308" s="153" t="s">
        <v>2456</v>
      </c>
      <c r="D1308" s="125" t="s">
        <v>4</v>
      </c>
      <c r="E1308" s="140">
        <v>-235000</v>
      </c>
      <c r="F1308" s="140">
        <v>-352500</v>
      </c>
      <c r="G1308" s="140">
        <v>-470000</v>
      </c>
      <c r="H1308" s="140">
        <v>-587500</v>
      </c>
      <c r="I1308" s="140">
        <v>0</v>
      </c>
      <c r="J1308" s="140">
        <v>-117500</v>
      </c>
      <c r="K1308" s="140">
        <v>-235000</v>
      </c>
      <c r="L1308" s="140">
        <v>-352500</v>
      </c>
      <c r="M1308" s="140">
        <v>-470000</v>
      </c>
      <c r="N1308" s="140">
        <v>-587500</v>
      </c>
      <c r="O1308" s="140">
        <v>0</v>
      </c>
      <c r="P1308" s="140">
        <v>-117500</v>
      </c>
      <c r="Q1308" s="199">
        <v>-235000</v>
      </c>
      <c r="R1308" s="199">
        <v>-352500</v>
      </c>
      <c r="S1308" s="199">
        <v>-470000</v>
      </c>
      <c r="T1308" s="199">
        <v>-587500</v>
      </c>
      <c r="U1308" s="199">
        <v>0</v>
      </c>
      <c r="V1308" s="199">
        <v>-117500</v>
      </c>
      <c r="W1308" s="199">
        <v>-235000</v>
      </c>
      <c r="X1308" s="199">
        <v>-352500</v>
      </c>
      <c r="Y1308" s="199">
        <v>-470000</v>
      </c>
      <c r="Z1308" s="199">
        <v>-587500</v>
      </c>
      <c r="AA1308" s="199">
        <v>0</v>
      </c>
      <c r="AB1308" s="199">
        <v>-117500</v>
      </c>
      <c r="AC1308" s="199">
        <f>IFERROR(VLOOKUP('SAP Data'!$C1308,'2021 Balance Sheet'!$B$7:$O$1335,'2021 Balance Sheet'!D$2, FALSE),0)</f>
        <v>-235000</v>
      </c>
      <c r="AD1308" s="199">
        <f>IFERROR(VLOOKUP('SAP Data'!$C1308,'2021 Balance Sheet'!$B$7:$O$1335,'2021 Balance Sheet'!E$2, FALSE),0)</f>
        <v>-352500</v>
      </c>
      <c r="AE1308" s="199">
        <f>IFERROR(VLOOKUP('SAP Data'!$C1308,'2021 Balance Sheet'!$B$7:$O$1335,'2021 Balance Sheet'!F$2, FALSE),0)</f>
        <v>-470000</v>
      </c>
      <c r="AF1308" s="199">
        <f>IFERROR(VLOOKUP('SAP Data'!$C1308,'2021 Balance Sheet'!$B$7:$O$1335,'2021 Balance Sheet'!G$2, FALSE),0)</f>
        <v>-587500</v>
      </c>
      <c r="AG1308" s="199">
        <f>IFERROR(VLOOKUP('SAP Data'!$C1308,'2021 Balance Sheet'!$B$7:$O$1335,'2021 Balance Sheet'!H$2, FALSE),0)</f>
        <v>0</v>
      </c>
      <c r="AH1308" s="199">
        <f>IFERROR(VLOOKUP('SAP Data'!$C1308,'2021 Balance Sheet'!$B$7:$O$1335,'2021 Balance Sheet'!I$2, FALSE),0)</f>
        <v>-117500</v>
      </c>
      <c r="AI1308" s="199">
        <f>IFERROR(VLOOKUP('SAP Data'!$C1308,'2021 Balance Sheet'!$B$7:$O$1335,'2021 Balance Sheet'!J$2, FALSE),0)</f>
        <v>-235000</v>
      </c>
      <c r="AJ1308" s="199">
        <f>IFERROR(VLOOKUP('SAP Data'!$C1308,'2021 Balance Sheet'!$B$7:$O$1335,'2021 Balance Sheet'!K$2, FALSE),0)</f>
        <v>-352500</v>
      </c>
      <c r="AK1308" s="199">
        <f>IFERROR(VLOOKUP('SAP Data'!$C1308,'2021 Balance Sheet'!$B$7:$O$1335,'2021 Balance Sheet'!L$2, FALSE),0)</f>
        <v>-470000</v>
      </c>
      <c r="AL1308" s="199">
        <f>IFERROR(VLOOKUP('SAP Data'!$C1308,'2021 Balance Sheet'!$B$7:$O$1335,'2021 Balance Sheet'!M$2, FALSE),0)</f>
        <v>-587500</v>
      </c>
      <c r="AM1308" s="199">
        <f>IFERROR(VLOOKUP('SAP Data'!$C1308,'2021 Balance Sheet'!$B$7:$O$1335,'2021 Balance Sheet'!N$2, FALSE),0)</f>
        <v>0</v>
      </c>
      <c r="AN1308" s="199">
        <f>IFERROR(VLOOKUP('SAP Data'!$C1308,'2021 Balance Sheet'!$B$7:$O$1335,'2021 Balance Sheet'!O$2, FALSE),0)</f>
        <v>-117500</v>
      </c>
      <c r="AO1308" s="198">
        <f t="shared" si="43"/>
        <v>-117500</v>
      </c>
    </row>
    <row r="1309" spans="1:41" ht="15.75" thickBot="1" x14ac:dyDescent="0.3">
      <c r="A1309" s="26" t="str">
        <f t="shared" si="42"/>
        <v>237076</v>
      </c>
      <c r="B1309" s="149" t="s">
        <v>1102</v>
      </c>
      <c r="C1309" s="153" t="s">
        <v>2457</v>
      </c>
      <c r="D1309" s="125" t="s">
        <v>4</v>
      </c>
      <c r="E1309" s="139">
        <v>-233333.38</v>
      </c>
      <c r="F1309" s="139">
        <v>-350000.05</v>
      </c>
      <c r="G1309" s="139">
        <v>-466666.72</v>
      </c>
      <c r="H1309" s="139">
        <v>-583333.39</v>
      </c>
      <c r="I1309" s="139">
        <v>-0.06</v>
      </c>
      <c r="J1309" s="139">
        <v>-116666.73</v>
      </c>
      <c r="K1309" s="139">
        <v>-233333.4</v>
      </c>
      <c r="L1309" s="139">
        <v>-350000.07</v>
      </c>
      <c r="M1309" s="139">
        <v>-466666.74</v>
      </c>
      <c r="N1309" s="139">
        <v>-583333.41</v>
      </c>
      <c r="O1309" s="139">
        <v>-0.08</v>
      </c>
      <c r="P1309" s="139">
        <v>-116666.75</v>
      </c>
      <c r="Q1309" s="199">
        <v>-233333.42</v>
      </c>
      <c r="R1309" s="199">
        <v>-350000.09</v>
      </c>
      <c r="S1309" s="199">
        <v>-466666.76</v>
      </c>
      <c r="T1309" s="199">
        <v>-583333.43000000005</v>
      </c>
      <c r="U1309" s="199">
        <v>-0.1</v>
      </c>
      <c r="V1309" s="199">
        <v>-116666.77</v>
      </c>
      <c r="W1309" s="199">
        <v>-233333.44</v>
      </c>
      <c r="X1309" s="199">
        <v>-350000.11</v>
      </c>
      <c r="Y1309" s="199">
        <v>-466666.78</v>
      </c>
      <c r="Z1309" s="199">
        <v>-583333.44999999995</v>
      </c>
      <c r="AA1309" s="199">
        <v>-0.12</v>
      </c>
      <c r="AB1309" s="199">
        <v>-116666.79</v>
      </c>
      <c r="AC1309" s="199">
        <f>IFERROR(VLOOKUP('SAP Data'!$C1309,'2021 Balance Sheet'!$B$7:$O$1335,'2021 Balance Sheet'!D$2, FALSE),0)</f>
        <v>-233333.46</v>
      </c>
      <c r="AD1309" s="199">
        <f>IFERROR(VLOOKUP('SAP Data'!$C1309,'2021 Balance Sheet'!$B$7:$O$1335,'2021 Balance Sheet'!E$2, FALSE),0)</f>
        <v>-350000.13</v>
      </c>
      <c r="AE1309" s="199">
        <f>IFERROR(VLOOKUP('SAP Data'!$C1309,'2021 Balance Sheet'!$B$7:$O$1335,'2021 Balance Sheet'!F$2, FALSE),0)</f>
        <v>-466666.8</v>
      </c>
      <c r="AF1309" s="199">
        <f>IFERROR(VLOOKUP('SAP Data'!$C1309,'2021 Balance Sheet'!$B$7:$O$1335,'2021 Balance Sheet'!G$2, FALSE),0)</f>
        <v>-583333.47</v>
      </c>
      <c r="AG1309" s="199">
        <f>IFERROR(VLOOKUP('SAP Data'!$C1309,'2021 Balance Sheet'!$B$7:$O$1335,'2021 Balance Sheet'!H$2, FALSE),0)</f>
        <v>-0.14000000000000001</v>
      </c>
      <c r="AH1309" s="199">
        <f>IFERROR(VLOOKUP('SAP Data'!$C1309,'2021 Balance Sheet'!$B$7:$O$1335,'2021 Balance Sheet'!I$2, FALSE),0)</f>
        <v>-116666.81</v>
      </c>
      <c r="AI1309" s="199">
        <f>IFERROR(VLOOKUP('SAP Data'!$C1309,'2021 Balance Sheet'!$B$7:$O$1335,'2021 Balance Sheet'!J$2, FALSE),0)</f>
        <v>-233333.48</v>
      </c>
      <c r="AJ1309" s="199">
        <f>IFERROR(VLOOKUP('SAP Data'!$C1309,'2021 Balance Sheet'!$B$7:$O$1335,'2021 Balance Sheet'!K$2, FALSE),0)</f>
        <v>-350000.15</v>
      </c>
      <c r="AK1309" s="199">
        <f>IFERROR(VLOOKUP('SAP Data'!$C1309,'2021 Balance Sheet'!$B$7:$O$1335,'2021 Balance Sheet'!L$2, FALSE),0)</f>
        <v>-466666.82</v>
      </c>
      <c r="AL1309" s="199">
        <f>IFERROR(VLOOKUP('SAP Data'!$C1309,'2021 Balance Sheet'!$B$7:$O$1335,'2021 Balance Sheet'!M$2, FALSE),0)</f>
        <v>-583333.49</v>
      </c>
      <c r="AM1309" s="199">
        <f>IFERROR(VLOOKUP('SAP Data'!$C1309,'2021 Balance Sheet'!$B$7:$O$1335,'2021 Balance Sheet'!N$2, FALSE),0)</f>
        <v>-0.16</v>
      </c>
      <c r="AN1309" s="199">
        <f>IFERROR(VLOOKUP('SAP Data'!$C1309,'2021 Balance Sheet'!$B$7:$O$1335,'2021 Balance Sheet'!O$2, FALSE),0)</f>
        <v>-116666.83</v>
      </c>
      <c r="AO1309" s="198">
        <f t="shared" si="43"/>
        <v>-116666.79</v>
      </c>
    </row>
    <row r="1310" spans="1:41" ht="15.75" thickBot="1" x14ac:dyDescent="0.3">
      <c r="A1310" s="26" t="str">
        <f t="shared" si="42"/>
        <v>237078</v>
      </c>
      <c r="B1310" s="149" t="s">
        <v>1102</v>
      </c>
      <c r="C1310" s="153" t="s">
        <v>2458</v>
      </c>
      <c r="D1310" s="125" t="s">
        <v>4</v>
      </c>
      <c r="E1310" s="140">
        <v>0.01</v>
      </c>
      <c r="F1310" s="140">
        <v>0.01</v>
      </c>
      <c r="G1310" s="140">
        <v>0.01</v>
      </c>
      <c r="H1310" s="140">
        <v>0.01</v>
      </c>
      <c r="I1310" s="140">
        <v>0.01</v>
      </c>
      <c r="J1310" s="140">
        <v>0.01</v>
      </c>
      <c r="K1310" s="140">
        <v>0.01</v>
      </c>
      <c r="L1310" s="140">
        <v>0.01</v>
      </c>
      <c r="M1310" s="140">
        <v>0.01</v>
      </c>
      <c r="N1310" s="140">
        <v>0.01</v>
      </c>
      <c r="O1310" s="140">
        <v>0.01</v>
      </c>
      <c r="P1310" s="140">
        <v>0.01</v>
      </c>
      <c r="Q1310" s="199">
        <v>0.01</v>
      </c>
      <c r="R1310" s="199">
        <v>0.01</v>
      </c>
      <c r="S1310" s="199">
        <v>0.01</v>
      </c>
      <c r="T1310" s="199">
        <v>0.01</v>
      </c>
      <c r="U1310" s="199">
        <v>0.01</v>
      </c>
      <c r="V1310" s="199">
        <v>0.01</v>
      </c>
      <c r="W1310" s="199">
        <v>0.01</v>
      </c>
      <c r="X1310" s="199">
        <v>0.01</v>
      </c>
      <c r="Y1310" s="199">
        <v>0.01</v>
      </c>
      <c r="Z1310" s="199">
        <v>0.01</v>
      </c>
      <c r="AA1310" s="199">
        <v>0.01</v>
      </c>
      <c r="AB1310" s="199">
        <v>0.01</v>
      </c>
      <c r="AC1310" s="199">
        <f>IFERROR(VLOOKUP('SAP Data'!$C1310,'2021 Balance Sheet'!$B$7:$O$1335,'2021 Balance Sheet'!D$2, FALSE),0)</f>
        <v>0.01</v>
      </c>
      <c r="AD1310" s="199">
        <f>IFERROR(VLOOKUP('SAP Data'!$C1310,'2021 Balance Sheet'!$B$7:$O$1335,'2021 Balance Sheet'!E$2, FALSE),0)</f>
        <v>0.01</v>
      </c>
      <c r="AE1310" s="199">
        <f>IFERROR(VLOOKUP('SAP Data'!$C1310,'2021 Balance Sheet'!$B$7:$O$1335,'2021 Balance Sheet'!F$2, FALSE),0)</f>
        <v>0.01</v>
      </c>
      <c r="AF1310" s="199">
        <f>IFERROR(VLOOKUP('SAP Data'!$C1310,'2021 Balance Sheet'!$B$7:$O$1335,'2021 Balance Sheet'!G$2, FALSE),0)</f>
        <v>0.01</v>
      </c>
      <c r="AG1310" s="199">
        <f>IFERROR(VLOOKUP('SAP Data'!$C1310,'2021 Balance Sheet'!$B$7:$O$1335,'2021 Balance Sheet'!H$2, FALSE),0)</f>
        <v>0.01</v>
      </c>
      <c r="AH1310" s="199">
        <f>IFERROR(VLOOKUP('SAP Data'!$C1310,'2021 Balance Sheet'!$B$7:$O$1335,'2021 Balance Sheet'!I$2, FALSE),0)</f>
        <v>0.01</v>
      </c>
      <c r="AI1310" s="199">
        <f>IFERROR(VLOOKUP('SAP Data'!$C1310,'2021 Balance Sheet'!$B$7:$O$1335,'2021 Balance Sheet'!J$2, FALSE),0)</f>
        <v>0.01</v>
      </c>
      <c r="AJ1310" s="199">
        <f>IFERROR(VLOOKUP('SAP Data'!$C1310,'2021 Balance Sheet'!$B$7:$O$1335,'2021 Balance Sheet'!K$2, FALSE),0)</f>
        <v>0.01</v>
      </c>
      <c r="AK1310" s="199">
        <f>IFERROR(VLOOKUP('SAP Data'!$C1310,'2021 Balance Sheet'!$B$7:$O$1335,'2021 Balance Sheet'!L$2, FALSE),0)</f>
        <v>0.01</v>
      </c>
      <c r="AL1310" s="199">
        <f>IFERROR(VLOOKUP('SAP Data'!$C1310,'2021 Balance Sheet'!$B$7:$O$1335,'2021 Balance Sheet'!M$2, FALSE),0)</f>
        <v>0.01</v>
      </c>
      <c r="AM1310" s="199">
        <f>IFERROR(VLOOKUP('SAP Data'!$C1310,'2021 Balance Sheet'!$B$7:$O$1335,'2021 Balance Sheet'!N$2, FALSE),0)</f>
        <v>0.01</v>
      </c>
      <c r="AN1310" s="199">
        <f>IFERROR(VLOOKUP('SAP Data'!$C1310,'2021 Balance Sheet'!$B$7:$O$1335,'2021 Balance Sheet'!O$2, FALSE),0)</f>
        <v>0.01</v>
      </c>
      <c r="AO1310" s="198">
        <f t="shared" si="43"/>
        <v>0.01</v>
      </c>
    </row>
    <row r="1311" spans="1:41" ht="15.75" thickBot="1" x14ac:dyDescent="0.3">
      <c r="A1311" s="26" t="str">
        <f t="shared" si="42"/>
        <v>237079</v>
      </c>
      <c r="B1311" s="149" t="s">
        <v>1103</v>
      </c>
      <c r="C1311" s="153" t="s">
        <v>2459</v>
      </c>
      <c r="D1311" s="125" t="s">
        <v>4</v>
      </c>
      <c r="E1311" s="139">
        <v>-218341.62</v>
      </c>
      <c r="F1311" s="139">
        <v>-327512.45</v>
      </c>
      <c r="G1311" s="139">
        <v>-436683.28</v>
      </c>
      <c r="H1311" s="139">
        <v>-545854.11</v>
      </c>
      <c r="I1311" s="139">
        <v>0.06</v>
      </c>
      <c r="J1311" s="139">
        <v>-109170.77</v>
      </c>
      <c r="K1311" s="139">
        <v>-218341.6</v>
      </c>
      <c r="L1311" s="139">
        <v>-327512.43</v>
      </c>
      <c r="M1311" s="139">
        <v>-436683.26</v>
      </c>
      <c r="N1311" s="139">
        <v>-545854.09</v>
      </c>
      <c r="O1311" s="139">
        <v>0.08</v>
      </c>
      <c r="P1311" s="139">
        <v>-109170.75</v>
      </c>
      <c r="Q1311" s="199">
        <v>-218341.58</v>
      </c>
      <c r="R1311" s="199">
        <v>-327512.40999999997</v>
      </c>
      <c r="S1311" s="199">
        <v>-436683.24</v>
      </c>
      <c r="T1311" s="199">
        <v>-545854.06999999995</v>
      </c>
      <c r="U1311" s="199">
        <v>0.1</v>
      </c>
      <c r="V1311" s="199">
        <v>-109170.73</v>
      </c>
      <c r="W1311" s="199">
        <v>-218341.56</v>
      </c>
      <c r="X1311" s="199">
        <v>-327512.39</v>
      </c>
      <c r="Y1311" s="199">
        <v>-436683.22</v>
      </c>
      <c r="Z1311" s="199">
        <v>-545854.05000000005</v>
      </c>
      <c r="AA1311" s="199">
        <v>0.12</v>
      </c>
      <c r="AB1311" s="199">
        <v>-109170.71</v>
      </c>
      <c r="AC1311" s="199">
        <f>IFERROR(VLOOKUP('SAP Data'!$C1311,'2021 Balance Sheet'!$B$7:$O$1335,'2021 Balance Sheet'!D$2, FALSE),0)</f>
        <v>-218341.54</v>
      </c>
      <c r="AD1311" s="199">
        <f>IFERROR(VLOOKUP('SAP Data'!$C1311,'2021 Balance Sheet'!$B$7:$O$1335,'2021 Balance Sheet'!E$2, FALSE),0)</f>
        <v>-327512.37</v>
      </c>
      <c r="AE1311" s="199">
        <f>IFERROR(VLOOKUP('SAP Data'!$C1311,'2021 Balance Sheet'!$B$7:$O$1335,'2021 Balance Sheet'!F$2, FALSE),0)</f>
        <v>-436683.2</v>
      </c>
      <c r="AF1311" s="199">
        <f>IFERROR(VLOOKUP('SAP Data'!$C1311,'2021 Balance Sheet'!$B$7:$O$1335,'2021 Balance Sheet'!G$2, FALSE),0)</f>
        <v>-545854.03</v>
      </c>
      <c r="AG1311" s="199">
        <f>IFERROR(VLOOKUP('SAP Data'!$C1311,'2021 Balance Sheet'!$B$7:$O$1335,'2021 Balance Sheet'!H$2, FALSE),0)</f>
        <v>0.14000000000000001</v>
      </c>
      <c r="AH1311" s="199">
        <f>IFERROR(VLOOKUP('SAP Data'!$C1311,'2021 Balance Sheet'!$B$7:$O$1335,'2021 Balance Sheet'!I$2, FALSE),0)</f>
        <v>-109170.69</v>
      </c>
      <c r="AI1311" s="199">
        <f>IFERROR(VLOOKUP('SAP Data'!$C1311,'2021 Balance Sheet'!$B$7:$O$1335,'2021 Balance Sheet'!J$2, FALSE),0)</f>
        <v>-218341.52</v>
      </c>
      <c r="AJ1311" s="199">
        <f>IFERROR(VLOOKUP('SAP Data'!$C1311,'2021 Balance Sheet'!$B$7:$O$1335,'2021 Balance Sheet'!K$2, FALSE),0)</f>
        <v>-327512.34999999998</v>
      </c>
      <c r="AK1311" s="199">
        <f>IFERROR(VLOOKUP('SAP Data'!$C1311,'2021 Balance Sheet'!$B$7:$O$1335,'2021 Balance Sheet'!L$2, FALSE),0)</f>
        <v>-436683.18</v>
      </c>
      <c r="AL1311" s="199">
        <f>IFERROR(VLOOKUP('SAP Data'!$C1311,'2021 Balance Sheet'!$B$7:$O$1335,'2021 Balance Sheet'!M$2, FALSE),0)</f>
        <v>-545854.01</v>
      </c>
      <c r="AM1311" s="199">
        <f>IFERROR(VLOOKUP('SAP Data'!$C1311,'2021 Balance Sheet'!$B$7:$O$1335,'2021 Balance Sheet'!N$2, FALSE),0)</f>
        <v>0.16</v>
      </c>
      <c r="AN1311" s="199">
        <f>IFERROR(VLOOKUP('SAP Data'!$C1311,'2021 Balance Sheet'!$B$7:$O$1335,'2021 Balance Sheet'!O$2, FALSE),0)</f>
        <v>-109170.67</v>
      </c>
      <c r="AO1311" s="198">
        <f t="shared" si="43"/>
        <v>-109170.71</v>
      </c>
    </row>
    <row r="1312" spans="1:41" ht="15.75" thickBot="1" x14ac:dyDescent="0.3">
      <c r="A1312" s="26" t="str">
        <f t="shared" si="42"/>
        <v>237080</v>
      </c>
      <c r="B1312" s="149" t="s">
        <v>1104</v>
      </c>
      <c r="C1312" s="153" t="s">
        <v>2460</v>
      </c>
      <c r="D1312" s="125" t="s">
        <v>4</v>
      </c>
      <c r="E1312" s="140">
        <v>0</v>
      </c>
      <c r="F1312" s="140">
        <v>0</v>
      </c>
      <c r="G1312" s="140">
        <v>0</v>
      </c>
      <c r="H1312" s="140">
        <v>0</v>
      </c>
      <c r="I1312" s="140">
        <v>0</v>
      </c>
      <c r="J1312" s="140">
        <v>0</v>
      </c>
      <c r="K1312" s="140">
        <v>0</v>
      </c>
      <c r="L1312" s="140">
        <v>0</v>
      </c>
      <c r="M1312" s="140">
        <v>0</v>
      </c>
      <c r="N1312" s="140">
        <v>0</v>
      </c>
      <c r="O1312" s="140">
        <v>0</v>
      </c>
      <c r="P1312" s="140">
        <v>0</v>
      </c>
      <c r="Q1312" s="199">
        <v>0</v>
      </c>
      <c r="R1312" s="199">
        <v>0</v>
      </c>
      <c r="S1312" s="199">
        <v>0</v>
      </c>
      <c r="T1312" s="199">
        <v>0</v>
      </c>
      <c r="U1312" s="199">
        <v>0</v>
      </c>
      <c r="V1312" s="199">
        <v>0</v>
      </c>
      <c r="W1312" s="199">
        <v>0</v>
      </c>
      <c r="X1312" s="199">
        <v>0</v>
      </c>
      <c r="Y1312" s="199">
        <v>0</v>
      </c>
      <c r="Z1312" s="199">
        <v>0</v>
      </c>
      <c r="AA1312" s="199">
        <v>0</v>
      </c>
      <c r="AB1312" s="199">
        <v>0</v>
      </c>
      <c r="AC1312" s="199">
        <f>IFERROR(VLOOKUP('SAP Data'!$C1312,'2021 Balance Sheet'!$B$7:$O$1335,'2021 Balance Sheet'!D$2, FALSE),0)</f>
        <v>0</v>
      </c>
      <c r="AD1312" s="199">
        <f>IFERROR(VLOOKUP('SAP Data'!$C1312,'2021 Balance Sheet'!$B$7:$O$1335,'2021 Balance Sheet'!E$2, FALSE),0)</f>
        <v>0</v>
      </c>
      <c r="AE1312" s="199">
        <f>IFERROR(VLOOKUP('SAP Data'!$C1312,'2021 Balance Sheet'!$B$7:$O$1335,'2021 Balance Sheet'!F$2, FALSE),0)</f>
        <v>0</v>
      </c>
      <c r="AF1312" s="199">
        <f>IFERROR(VLOOKUP('SAP Data'!$C1312,'2021 Balance Sheet'!$B$7:$O$1335,'2021 Balance Sheet'!G$2, FALSE),0)</f>
        <v>0</v>
      </c>
      <c r="AG1312" s="199">
        <f>IFERROR(VLOOKUP('SAP Data'!$C1312,'2021 Balance Sheet'!$B$7:$O$1335,'2021 Balance Sheet'!H$2, FALSE),0)</f>
        <v>0</v>
      </c>
      <c r="AH1312" s="199">
        <f>IFERROR(VLOOKUP('SAP Data'!$C1312,'2021 Balance Sheet'!$B$7:$O$1335,'2021 Balance Sheet'!I$2, FALSE),0)</f>
        <v>0</v>
      </c>
      <c r="AI1312" s="199">
        <f>IFERROR(VLOOKUP('SAP Data'!$C1312,'2021 Balance Sheet'!$B$7:$O$1335,'2021 Balance Sheet'!J$2, FALSE),0)</f>
        <v>0</v>
      </c>
      <c r="AJ1312" s="199">
        <f>IFERROR(VLOOKUP('SAP Data'!$C1312,'2021 Balance Sheet'!$B$7:$O$1335,'2021 Balance Sheet'!K$2, FALSE),0)</f>
        <v>0</v>
      </c>
      <c r="AK1312" s="199">
        <f>IFERROR(VLOOKUP('SAP Data'!$C1312,'2021 Balance Sheet'!$B$7:$O$1335,'2021 Balance Sheet'!L$2, FALSE),0)</f>
        <v>0</v>
      </c>
      <c r="AL1312" s="199">
        <f>IFERROR(VLOOKUP('SAP Data'!$C1312,'2021 Balance Sheet'!$B$7:$O$1335,'2021 Balance Sheet'!M$2, FALSE),0)</f>
        <v>0</v>
      </c>
      <c r="AM1312" s="199">
        <f>IFERROR(VLOOKUP('SAP Data'!$C1312,'2021 Balance Sheet'!$B$7:$O$1335,'2021 Balance Sheet'!N$2, FALSE),0)</f>
        <v>0</v>
      </c>
      <c r="AN1312" s="199">
        <f>IFERROR(VLOOKUP('SAP Data'!$C1312,'2021 Balance Sheet'!$B$7:$O$1335,'2021 Balance Sheet'!O$2, FALSE),0)</f>
        <v>0</v>
      </c>
      <c r="AO1312" s="198">
        <f t="shared" si="43"/>
        <v>0</v>
      </c>
    </row>
    <row r="1313" spans="1:41" ht="15.75" thickBot="1" x14ac:dyDescent="0.3">
      <c r="A1313" s="26" t="str">
        <f t="shared" si="42"/>
        <v>237081</v>
      </c>
      <c r="B1313" s="149" t="s">
        <v>1103</v>
      </c>
      <c r="C1313" s="153" t="s">
        <v>2461</v>
      </c>
      <c r="D1313" s="125" t="s">
        <v>4</v>
      </c>
      <c r="E1313" s="139">
        <v>-110833.38</v>
      </c>
      <c r="F1313" s="139">
        <v>-166250.04999999999</v>
      </c>
      <c r="G1313" s="139">
        <v>-221666.72</v>
      </c>
      <c r="H1313" s="139">
        <v>-277083.39</v>
      </c>
      <c r="I1313" s="139">
        <v>-0.06</v>
      </c>
      <c r="J1313" s="139">
        <v>-55416.73</v>
      </c>
      <c r="K1313" s="139">
        <v>-110833.4</v>
      </c>
      <c r="L1313" s="139">
        <v>-166250.07</v>
      </c>
      <c r="M1313" s="139">
        <v>-221666.74</v>
      </c>
      <c r="N1313" s="139">
        <v>-277083.40999999997</v>
      </c>
      <c r="O1313" s="139">
        <v>-0.08</v>
      </c>
      <c r="P1313" s="139">
        <v>-55416.75</v>
      </c>
      <c r="Q1313" s="199">
        <v>-110833.42</v>
      </c>
      <c r="R1313" s="199">
        <v>-166250.09</v>
      </c>
      <c r="S1313" s="199">
        <v>-221666.76</v>
      </c>
      <c r="T1313" s="199">
        <v>-277083.43</v>
      </c>
      <c r="U1313" s="199">
        <v>-0.1</v>
      </c>
      <c r="V1313" s="199">
        <v>-55416.77</v>
      </c>
      <c r="W1313" s="199">
        <v>-110833.44</v>
      </c>
      <c r="X1313" s="199">
        <v>-166250.10999999999</v>
      </c>
      <c r="Y1313" s="199">
        <v>-221666.78</v>
      </c>
      <c r="Z1313" s="199">
        <v>-277083.45</v>
      </c>
      <c r="AA1313" s="199">
        <v>-0.12</v>
      </c>
      <c r="AB1313" s="199">
        <v>-55416.79</v>
      </c>
      <c r="AC1313" s="199">
        <f>IFERROR(VLOOKUP('SAP Data'!$C1313,'2021 Balance Sheet'!$B$7:$O$1335,'2021 Balance Sheet'!D$2, FALSE),0)</f>
        <v>-110833.46</v>
      </c>
      <c r="AD1313" s="199">
        <f>IFERROR(VLOOKUP('SAP Data'!$C1313,'2021 Balance Sheet'!$B$7:$O$1335,'2021 Balance Sheet'!E$2, FALSE),0)</f>
        <v>-166250.13</v>
      </c>
      <c r="AE1313" s="199">
        <f>IFERROR(VLOOKUP('SAP Data'!$C1313,'2021 Balance Sheet'!$B$7:$O$1335,'2021 Balance Sheet'!F$2, FALSE),0)</f>
        <v>-221666.8</v>
      </c>
      <c r="AF1313" s="199">
        <f>IFERROR(VLOOKUP('SAP Data'!$C1313,'2021 Balance Sheet'!$B$7:$O$1335,'2021 Balance Sheet'!G$2, FALSE),0)</f>
        <v>-277083.46999999997</v>
      </c>
      <c r="AG1313" s="199">
        <f>IFERROR(VLOOKUP('SAP Data'!$C1313,'2021 Balance Sheet'!$B$7:$O$1335,'2021 Balance Sheet'!H$2, FALSE),0)</f>
        <v>-0.14000000000000001</v>
      </c>
      <c r="AH1313" s="199">
        <f>IFERROR(VLOOKUP('SAP Data'!$C1313,'2021 Balance Sheet'!$B$7:$O$1335,'2021 Balance Sheet'!I$2, FALSE),0)</f>
        <v>-55416.81</v>
      </c>
      <c r="AI1313" s="199">
        <f>IFERROR(VLOOKUP('SAP Data'!$C1313,'2021 Balance Sheet'!$B$7:$O$1335,'2021 Balance Sheet'!J$2, FALSE),0)</f>
        <v>-110833.48</v>
      </c>
      <c r="AJ1313" s="199">
        <f>IFERROR(VLOOKUP('SAP Data'!$C1313,'2021 Balance Sheet'!$B$7:$O$1335,'2021 Balance Sheet'!K$2, FALSE),0)</f>
        <v>-166250.15</v>
      </c>
      <c r="AK1313" s="199">
        <f>IFERROR(VLOOKUP('SAP Data'!$C1313,'2021 Balance Sheet'!$B$7:$O$1335,'2021 Balance Sheet'!L$2, FALSE),0)</f>
        <v>-221666.82</v>
      </c>
      <c r="AL1313" s="199">
        <f>IFERROR(VLOOKUP('SAP Data'!$C1313,'2021 Balance Sheet'!$B$7:$O$1335,'2021 Balance Sheet'!M$2, FALSE),0)</f>
        <v>-277083.49</v>
      </c>
      <c r="AM1313" s="199">
        <f>IFERROR(VLOOKUP('SAP Data'!$C1313,'2021 Balance Sheet'!$B$7:$O$1335,'2021 Balance Sheet'!N$2, FALSE),0)</f>
        <v>-0.16</v>
      </c>
      <c r="AN1313" s="199">
        <f>IFERROR(VLOOKUP('SAP Data'!$C1313,'2021 Balance Sheet'!$B$7:$O$1335,'2021 Balance Sheet'!O$2, FALSE),0)</f>
        <v>-55416.83</v>
      </c>
      <c r="AO1313" s="198">
        <f t="shared" si="43"/>
        <v>-55416.79</v>
      </c>
    </row>
    <row r="1314" spans="1:41" ht="15.75" thickBot="1" x14ac:dyDescent="0.3">
      <c r="A1314" s="26" t="str">
        <f t="shared" si="42"/>
        <v>237085</v>
      </c>
      <c r="B1314" s="149" t="s">
        <v>1105</v>
      </c>
      <c r="C1314" s="153" t="s">
        <v>2462</v>
      </c>
      <c r="D1314" s="125" t="s">
        <v>4</v>
      </c>
      <c r="E1314" s="140">
        <v>-254333.38</v>
      </c>
      <c r="F1314" s="140">
        <v>-381500.05</v>
      </c>
      <c r="G1314" s="140">
        <v>-508666.72</v>
      </c>
      <c r="H1314" s="140">
        <v>-635833.39</v>
      </c>
      <c r="I1314" s="140">
        <v>-0.06</v>
      </c>
      <c r="J1314" s="140">
        <v>-127166.73</v>
      </c>
      <c r="K1314" s="140">
        <v>-254333.4</v>
      </c>
      <c r="L1314" s="140">
        <v>-381500.07</v>
      </c>
      <c r="M1314" s="140">
        <v>-508666.74</v>
      </c>
      <c r="N1314" s="140">
        <v>-635833.41</v>
      </c>
      <c r="O1314" s="140">
        <v>-0.08</v>
      </c>
      <c r="P1314" s="140">
        <v>0</v>
      </c>
      <c r="Q1314" s="199">
        <v>0</v>
      </c>
      <c r="R1314" s="199">
        <v>0</v>
      </c>
      <c r="S1314" s="199">
        <v>0</v>
      </c>
      <c r="T1314" s="199">
        <v>0</v>
      </c>
      <c r="U1314" s="199">
        <v>0</v>
      </c>
      <c r="V1314" s="199">
        <v>0</v>
      </c>
      <c r="W1314" s="199">
        <v>0</v>
      </c>
      <c r="X1314" s="199">
        <v>0</v>
      </c>
      <c r="Y1314" s="199">
        <v>0</v>
      </c>
      <c r="Z1314" s="199">
        <v>0</v>
      </c>
      <c r="AA1314" s="199">
        <v>0</v>
      </c>
      <c r="AB1314" s="199">
        <v>0</v>
      </c>
      <c r="AC1314" s="199">
        <f>IFERROR(VLOOKUP('SAP Data'!$C1314,'2021 Balance Sheet'!$B$7:$O$1335,'2021 Balance Sheet'!D$2, FALSE),0)</f>
        <v>0</v>
      </c>
      <c r="AD1314" s="199">
        <f>IFERROR(VLOOKUP('SAP Data'!$C1314,'2021 Balance Sheet'!$B$7:$O$1335,'2021 Balance Sheet'!E$2, FALSE),0)</f>
        <v>0</v>
      </c>
      <c r="AE1314" s="199">
        <f>IFERROR(VLOOKUP('SAP Data'!$C1314,'2021 Balance Sheet'!$B$7:$O$1335,'2021 Balance Sheet'!F$2, FALSE),0)</f>
        <v>0</v>
      </c>
      <c r="AF1314" s="199">
        <f>IFERROR(VLOOKUP('SAP Data'!$C1314,'2021 Balance Sheet'!$B$7:$O$1335,'2021 Balance Sheet'!G$2, FALSE),0)</f>
        <v>0</v>
      </c>
      <c r="AG1314" s="199">
        <f>IFERROR(VLOOKUP('SAP Data'!$C1314,'2021 Balance Sheet'!$B$7:$O$1335,'2021 Balance Sheet'!H$2, FALSE),0)</f>
        <v>0</v>
      </c>
      <c r="AH1314" s="199">
        <f>IFERROR(VLOOKUP('SAP Data'!$C1314,'2021 Balance Sheet'!$B$7:$O$1335,'2021 Balance Sheet'!I$2, FALSE),0)</f>
        <v>0</v>
      </c>
      <c r="AI1314" s="199">
        <f>IFERROR(VLOOKUP('SAP Data'!$C1314,'2021 Balance Sheet'!$B$7:$O$1335,'2021 Balance Sheet'!J$2, FALSE),0)</f>
        <v>0</v>
      </c>
      <c r="AJ1314" s="199">
        <f>IFERROR(VLOOKUP('SAP Data'!$C1314,'2021 Balance Sheet'!$B$7:$O$1335,'2021 Balance Sheet'!K$2, FALSE),0)</f>
        <v>0</v>
      </c>
      <c r="AK1314" s="199">
        <f>IFERROR(VLOOKUP('SAP Data'!$C1314,'2021 Balance Sheet'!$B$7:$O$1335,'2021 Balance Sheet'!L$2, FALSE),0)</f>
        <v>0</v>
      </c>
      <c r="AL1314" s="199">
        <f>IFERROR(VLOOKUP('SAP Data'!$C1314,'2021 Balance Sheet'!$B$7:$O$1335,'2021 Balance Sheet'!M$2, FALSE),0)</f>
        <v>0</v>
      </c>
      <c r="AM1314" s="199">
        <f>IFERROR(VLOOKUP('SAP Data'!$C1314,'2021 Balance Sheet'!$B$7:$O$1335,'2021 Balance Sheet'!N$2, FALSE),0)</f>
        <v>0</v>
      </c>
      <c r="AN1314" s="199">
        <f>IFERROR(VLOOKUP('SAP Data'!$C1314,'2021 Balance Sheet'!$B$7:$O$1335,'2021 Balance Sheet'!O$2, FALSE),0)</f>
        <v>0</v>
      </c>
      <c r="AO1314" s="198">
        <f t="shared" si="43"/>
        <v>0</v>
      </c>
    </row>
    <row r="1315" spans="1:41" ht="15.75" thickBot="1" x14ac:dyDescent="0.3">
      <c r="A1315" s="26" t="str">
        <f t="shared" si="42"/>
        <v>237086</v>
      </c>
      <c r="B1315" s="149" t="s">
        <v>1106</v>
      </c>
      <c r="C1315" s="153" t="s">
        <v>2463</v>
      </c>
      <c r="D1315" s="125" t="s">
        <v>4</v>
      </c>
      <c r="E1315" s="139">
        <v>-258000</v>
      </c>
      <c r="F1315" s="139">
        <v>-387000</v>
      </c>
      <c r="G1315" s="139">
        <v>-516000</v>
      </c>
      <c r="H1315" s="139">
        <v>-645000</v>
      </c>
      <c r="I1315" s="139">
        <v>0</v>
      </c>
      <c r="J1315" s="139">
        <v>-129000</v>
      </c>
      <c r="K1315" s="139">
        <v>-258000</v>
      </c>
      <c r="L1315" s="139">
        <v>-387000</v>
      </c>
      <c r="M1315" s="139">
        <v>-516000</v>
      </c>
      <c r="N1315" s="139">
        <v>-645000</v>
      </c>
      <c r="O1315" s="139">
        <v>0</v>
      </c>
      <c r="P1315" s="139">
        <v>-129000</v>
      </c>
      <c r="Q1315" s="199">
        <v>-258000</v>
      </c>
      <c r="R1315" s="199">
        <v>-387000</v>
      </c>
      <c r="S1315" s="199">
        <v>-516000</v>
      </c>
      <c r="T1315" s="199">
        <v>-645000</v>
      </c>
      <c r="U1315" s="199">
        <v>0</v>
      </c>
      <c r="V1315" s="199">
        <v>-129000</v>
      </c>
      <c r="W1315" s="199">
        <v>-258000</v>
      </c>
      <c r="X1315" s="199">
        <v>-387000</v>
      </c>
      <c r="Y1315" s="199">
        <v>-516000</v>
      </c>
      <c r="Z1315" s="199">
        <v>-645000</v>
      </c>
      <c r="AA1315" s="199">
        <v>0</v>
      </c>
      <c r="AB1315" s="199">
        <v>-129000</v>
      </c>
      <c r="AC1315" s="199">
        <f>IFERROR(VLOOKUP('SAP Data'!$C1315,'2021 Balance Sheet'!$B$7:$O$1335,'2021 Balance Sheet'!D$2, FALSE),0)</f>
        <v>-258000</v>
      </c>
      <c r="AD1315" s="199">
        <f>IFERROR(VLOOKUP('SAP Data'!$C1315,'2021 Balance Sheet'!$B$7:$O$1335,'2021 Balance Sheet'!E$2, FALSE),0)</f>
        <v>-387000</v>
      </c>
      <c r="AE1315" s="199">
        <f>IFERROR(VLOOKUP('SAP Data'!$C1315,'2021 Balance Sheet'!$B$7:$O$1335,'2021 Balance Sheet'!F$2, FALSE),0)</f>
        <v>-516000</v>
      </c>
      <c r="AF1315" s="199">
        <f>IFERROR(VLOOKUP('SAP Data'!$C1315,'2021 Balance Sheet'!$B$7:$O$1335,'2021 Balance Sheet'!G$2, FALSE),0)</f>
        <v>-645000</v>
      </c>
      <c r="AG1315" s="199">
        <f>IFERROR(VLOOKUP('SAP Data'!$C1315,'2021 Balance Sheet'!$B$7:$O$1335,'2021 Balance Sheet'!H$2, FALSE),0)</f>
        <v>0</v>
      </c>
      <c r="AH1315" s="199">
        <f>IFERROR(VLOOKUP('SAP Data'!$C1315,'2021 Balance Sheet'!$B$7:$O$1335,'2021 Balance Sheet'!I$2, FALSE),0)</f>
        <v>-129000</v>
      </c>
      <c r="AI1315" s="199">
        <f>IFERROR(VLOOKUP('SAP Data'!$C1315,'2021 Balance Sheet'!$B$7:$O$1335,'2021 Balance Sheet'!J$2, FALSE),0)</f>
        <v>-258000</v>
      </c>
      <c r="AJ1315" s="199">
        <f>IFERROR(VLOOKUP('SAP Data'!$C1315,'2021 Balance Sheet'!$B$7:$O$1335,'2021 Balance Sheet'!K$2, FALSE),0)</f>
        <v>-387000</v>
      </c>
      <c r="AK1315" s="199">
        <f>IFERROR(VLOOKUP('SAP Data'!$C1315,'2021 Balance Sheet'!$B$7:$O$1335,'2021 Balance Sheet'!L$2, FALSE),0)</f>
        <v>-516000</v>
      </c>
      <c r="AL1315" s="199">
        <f>IFERROR(VLOOKUP('SAP Data'!$C1315,'2021 Balance Sheet'!$B$7:$O$1335,'2021 Balance Sheet'!M$2, FALSE),0)</f>
        <v>-645000</v>
      </c>
      <c r="AM1315" s="199">
        <f>IFERROR(VLOOKUP('SAP Data'!$C1315,'2021 Balance Sheet'!$B$7:$O$1335,'2021 Balance Sheet'!N$2, FALSE),0)</f>
        <v>0</v>
      </c>
      <c r="AN1315" s="199">
        <f>IFERROR(VLOOKUP('SAP Data'!$C1315,'2021 Balance Sheet'!$B$7:$O$1335,'2021 Balance Sheet'!O$2, FALSE),0)</f>
        <v>-129000</v>
      </c>
      <c r="AO1315" s="198">
        <f t="shared" si="43"/>
        <v>-129000</v>
      </c>
    </row>
    <row r="1316" spans="1:41" ht="15.75" thickBot="1" x14ac:dyDescent="0.3">
      <c r="A1316" s="26" t="str">
        <f t="shared" si="42"/>
        <v>237087</v>
      </c>
      <c r="B1316" s="149" t="s">
        <v>1107</v>
      </c>
      <c r="C1316" s="153" t="s">
        <v>2464</v>
      </c>
      <c r="D1316" s="125" t="s">
        <v>4</v>
      </c>
      <c r="E1316" s="140">
        <v>-130833.38</v>
      </c>
      <c r="F1316" s="140">
        <v>-196250.05</v>
      </c>
      <c r="G1316" s="140">
        <v>-261666.72</v>
      </c>
      <c r="H1316" s="140">
        <v>-327083.39</v>
      </c>
      <c r="I1316" s="140">
        <v>-0.06</v>
      </c>
      <c r="J1316" s="140">
        <v>-65416.73</v>
      </c>
      <c r="K1316" s="140">
        <v>-130833.4</v>
      </c>
      <c r="L1316" s="140">
        <v>-196250.07</v>
      </c>
      <c r="M1316" s="140">
        <v>-261666.74</v>
      </c>
      <c r="N1316" s="140">
        <v>-327083.40999999997</v>
      </c>
      <c r="O1316" s="140">
        <v>-0.08</v>
      </c>
      <c r="P1316" s="140">
        <v>-65416.75</v>
      </c>
      <c r="Q1316" s="199">
        <v>-130833.42</v>
      </c>
      <c r="R1316" s="199">
        <v>-196250.09</v>
      </c>
      <c r="S1316" s="199">
        <v>-261666.76</v>
      </c>
      <c r="T1316" s="199">
        <v>-327083.43</v>
      </c>
      <c r="U1316" s="199">
        <v>-0.1</v>
      </c>
      <c r="V1316" s="199">
        <v>-65416.77</v>
      </c>
      <c r="W1316" s="199">
        <v>-130833.44</v>
      </c>
      <c r="X1316" s="199">
        <v>-196250.11</v>
      </c>
      <c r="Y1316" s="199">
        <v>-261666.78</v>
      </c>
      <c r="Z1316" s="199">
        <v>-327083.45</v>
      </c>
      <c r="AA1316" s="199">
        <v>-0.12</v>
      </c>
      <c r="AB1316" s="199">
        <v>-65416.79</v>
      </c>
      <c r="AC1316" s="199">
        <f>IFERROR(VLOOKUP('SAP Data'!$C1316,'2021 Balance Sheet'!$B$7:$O$1335,'2021 Balance Sheet'!D$2, FALSE),0)</f>
        <v>-130833.46</v>
      </c>
      <c r="AD1316" s="199">
        <f>IFERROR(VLOOKUP('SAP Data'!$C1316,'2021 Balance Sheet'!$B$7:$O$1335,'2021 Balance Sheet'!E$2, FALSE),0)</f>
        <v>-196250.13</v>
      </c>
      <c r="AE1316" s="199">
        <f>IFERROR(VLOOKUP('SAP Data'!$C1316,'2021 Balance Sheet'!$B$7:$O$1335,'2021 Balance Sheet'!F$2, FALSE),0)</f>
        <v>-261666.8</v>
      </c>
      <c r="AF1316" s="199">
        <f>IFERROR(VLOOKUP('SAP Data'!$C1316,'2021 Balance Sheet'!$B$7:$O$1335,'2021 Balance Sheet'!G$2, FALSE),0)</f>
        <v>-327083.46999999997</v>
      </c>
      <c r="AG1316" s="199">
        <f>IFERROR(VLOOKUP('SAP Data'!$C1316,'2021 Balance Sheet'!$B$7:$O$1335,'2021 Balance Sheet'!H$2, FALSE),0)</f>
        <v>-0.14000000000000001</v>
      </c>
      <c r="AH1316" s="199">
        <f>IFERROR(VLOOKUP('SAP Data'!$C1316,'2021 Balance Sheet'!$B$7:$O$1335,'2021 Balance Sheet'!I$2, FALSE),0)</f>
        <v>-65416.81</v>
      </c>
      <c r="AI1316" s="199">
        <f>IFERROR(VLOOKUP('SAP Data'!$C1316,'2021 Balance Sheet'!$B$7:$O$1335,'2021 Balance Sheet'!J$2, FALSE),0)</f>
        <v>-130833.48</v>
      </c>
      <c r="AJ1316" s="199">
        <f>IFERROR(VLOOKUP('SAP Data'!$C1316,'2021 Balance Sheet'!$B$7:$O$1335,'2021 Balance Sheet'!K$2, FALSE),0)</f>
        <v>-196250.15</v>
      </c>
      <c r="AK1316" s="199">
        <f>IFERROR(VLOOKUP('SAP Data'!$C1316,'2021 Balance Sheet'!$B$7:$O$1335,'2021 Balance Sheet'!L$2, FALSE),0)</f>
        <v>-261666.82</v>
      </c>
      <c r="AL1316" s="199">
        <f>IFERROR(VLOOKUP('SAP Data'!$C1316,'2021 Balance Sheet'!$B$7:$O$1335,'2021 Balance Sheet'!M$2, FALSE),0)</f>
        <v>-327083.49</v>
      </c>
      <c r="AM1316" s="199">
        <f>IFERROR(VLOOKUP('SAP Data'!$C1316,'2021 Balance Sheet'!$B$7:$O$1335,'2021 Balance Sheet'!N$2, FALSE),0)</f>
        <v>-0.16</v>
      </c>
      <c r="AN1316" s="199">
        <f>IFERROR(VLOOKUP('SAP Data'!$C1316,'2021 Balance Sheet'!$B$7:$O$1335,'2021 Balance Sheet'!O$2, FALSE),0)</f>
        <v>-65416.83</v>
      </c>
      <c r="AO1316" s="198">
        <f t="shared" si="43"/>
        <v>-65416.79</v>
      </c>
    </row>
    <row r="1317" spans="1:41" ht="15.75" thickBot="1" x14ac:dyDescent="0.3">
      <c r="A1317" s="26" t="str">
        <f t="shared" si="42"/>
        <v>237088</v>
      </c>
      <c r="B1317" s="149" t="s">
        <v>1108</v>
      </c>
      <c r="C1317" s="153" t="s">
        <v>2465</v>
      </c>
      <c r="D1317" s="125" t="s">
        <v>4</v>
      </c>
      <c r="E1317" s="139">
        <v>-257333.38</v>
      </c>
      <c r="F1317" s="139">
        <v>-386000.05</v>
      </c>
      <c r="G1317" s="139">
        <v>-514666.72</v>
      </c>
      <c r="H1317" s="139">
        <v>-643333.39</v>
      </c>
      <c r="I1317" s="139">
        <v>-0.06</v>
      </c>
      <c r="J1317" s="139">
        <v>-128666.73</v>
      </c>
      <c r="K1317" s="139">
        <v>-257333.4</v>
      </c>
      <c r="L1317" s="139">
        <v>-386000.07</v>
      </c>
      <c r="M1317" s="139">
        <v>-514666.74</v>
      </c>
      <c r="N1317" s="139">
        <v>-643333.41</v>
      </c>
      <c r="O1317" s="139">
        <v>-0.08</v>
      </c>
      <c r="P1317" s="139">
        <v>-128666.75</v>
      </c>
      <c r="Q1317" s="199">
        <v>-257333.42</v>
      </c>
      <c r="R1317" s="199">
        <v>-386000.09</v>
      </c>
      <c r="S1317" s="199">
        <v>-514666.76</v>
      </c>
      <c r="T1317" s="199">
        <v>-643333.43000000005</v>
      </c>
      <c r="U1317" s="199">
        <v>-0.1</v>
      </c>
      <c r="V1317" s="199">
        <v>-128666.77</v>
      </c>
      <c r="W1317" s="199">
        <v>-257333.44</v>
      </c>
      <c r="X1317" s="199">
        <v>-386000.11</v>
      </c>
      <c r="Y1317" s="199">
        <v>-514666.78</v>
      </c>
      <c r="Z1317" s="199">
        <v>-643333.44999999995</v>
      </c>
      <c r="AA1317" s="199">
        <v>-0.12</v>
      </c>
      <c r="AB1317" s="199">
        <v>-128666.79</v>
      </c>
      <c r="AC1317" s="199">
        <f>IFERROR(VLOOKUP('SAP Data'!$C1317,'2021 Balance Sheet'!$B$7:$O$1335,'2021 Balance Sheet'!D$2, FALSE),0)</f>
        <v>-257333.46</v>
      </c>
      <c r="AD1317" s="199">
        <f>IFERROR(VLOOKUP('SAP Data'!$C1317,'2021 Balance Sheet'!$B$7:$O$1335,'2021 Balance Sheet'!E$2, FALSE),0)</f>
        <v>-386000.13</v>
      </c>
      <c r="AE1317" s="199">
        <f>IFERROR(VLOOKUP('SAP Data'!$C1317,'2021 Balance Sheet'!$B$7:$O$1335,'2021 Balance Sheet'!F$2, FALSE),0)</f>
        <v>-514666.8</v>
      </c>
      <c r="AF1317" s="199">
        <f>IFERROR(VLOOKUP('SAP Data'!$C1317,'2021 Balance Sheet'!$B$7:$O$1335,'2021 Balance Sheet'!G$2, FALSE),0)</f>
        <v>-643333.47</v>
      </c>
      <c r="AG1317" s="199">
        <f>IFERROR(VLOOKUP('SAP Data'!$C1317,'2021 Balance Sheet'!$B$7:$O$1335,'2021 Balance Sheet'!H$2, FALSE),0)</f>
        <v>-0.14000000000000001</v>
      </c>
      <c r="AH1317" s="199">
        <f>IFERROR(VLOOKUP('SAP Data'!$C1317,'2021 Balance Sheet'!$B$7:$O$1335,'2021 Balance Sheet'!I$2, FALSE),0)</f>
        <v>-128666.81</v>
      </c>
      <c r="AI1317" s="199">
        <f>IFERROR(VLOOKUP('SAP Data'!$C1317,'2021 Balance Sheet'!$B$7:$O$1335,'2021 Balance Sheet'!J$2, FALSE),0)</f>
        <v>-257333.48</v>
      </c>
      <c r="AJ1317" s="199">
        <f>IFERROR(VLOOKUP('SAP Data'!$C1317,'2021 Balance Sheet'!$B$7:$O$1335,'2021 Balance Sheet'!K$2, FALSE),0)</f>
        <v>-386000.15</v>
      </c>
      <c r="AK1317" s="199">
        <f>IFERROR(VLOOKUP('SAP Data'!$C1317,'2021 Balance Sheet'!$B$7:$O$1335,'2021 Balance Sheet'!L$2, FALSE),0)</f>
        <v>-514666.82</v>
      </c>
      <c r="AL1317" s="199">
        <f>IFERROR(VLOOKUP('SAP Data'!$C1317,'2021 Balance Sheet'!$B$7:$O$1335,'2021 Balance Sheet'!M$2, FALSE),0)</f>
        <v>-643333.49</v>
      </c>
      <c r="AM1317" s="199">
        <f>IFERROR(VLOOKUP('SAP Data'!$C1317,'2021 Balance Sheet'!$B$7:$O$1335,'2021 Balance Sheet'!N$2, FALSE),0)</f>
        <v>-0.16</v>
      </c>
      <c r="AN1317" s="199">
        <f>IFERROR(VLOOKUP('SAP Data'!$C1317,'2021 Balance Sheet'!$B$7:$O$1335,'2021 Balance Sheet'!O$2, FALSE),0)</f>
        <v>-128666.83</v>
      </c>
      <c r="AO1317" s="198">
        <f t="shared" si="43"/>
        <v>-128666.79</v>
      </c>
    </row>
    <row r="1318" spans="1:41" ht="15.75" thickBot="1" x14ac:dyDescent="0.3">
      <c r="A1318" s="26" t="str">
        <f t="shared" si="42"/>
        <v>237089</v>
      </c>
      <c r="B1318" s="149" t="s">
        <v>3569</v>
      </c>
      <c r="C1318" s="153" t="s">
        <v>3570</v>
      </c>
      <c r="D1318" s="125"/>
      <c r="E1318" s="139"/>
      <c r="F1318" s="139"/>
      <c r="G1318" s="139"/>
      <c r="H1318" s="139"/>
      <c r="I1318" s="139"/>
      <c r="J1318" s="139"/>
      <c r="K1318" s="139"/>
      <c r="L1318" s="139"/>
      <c r="M1318" s="139"/>
      <c r="N1318" s="139"/>
      <c r="O1318" s="139"/>
      <c r="P1318" s="139"/>
      <c r="Q1318" s="199">
        <v>0</v>
      </c>
      <c r="R1318" s="199">
        <v>0</v>
      </c>
      <c r="S1318" s="199">
        <v>0</v>
      </c>
      <c r="T1318" s="199">
        <v>0</v>
      </c>
      <c r="U1318" s="199">
        <v>0</v>
      </c>
      <c r="V1318" s="199">
        <v>0</v>
      </c>
      <c r="W1318" s="199">
        <v>0</v>
      </c>
      <c r="X1318" s="199">
        <v>0</v>
      </c>
      <c r="Y1318" s="199">
        <v>0</v>
      </c>
      <c r="Z1318" s="199">
        <v>0</v>
      </c>
      <c r="AA1318" s="199">
        <v>0</v>
      </c>
      <c r="AB1318" s="199">
        <v>0</v>
      </c>
      <c r="AC1318" s="199">
        <f>IFERROR(VLOOKUP('SAP Data'!$C1318,'2021 Balance Sheet'!$B$7:$O$1335,'2021 Balance Sheet'!D$2, FALSE),0)</f>
        <v>0</v>
      </c>
      <c r="AD1318" s="199">
        <f>IFERROR(VLOOKUP('SAP Data'!$C1318,'2021 Balance Sheet'!$B$7:$O$1335,'2021 Balance Sheet'!E$2, FALSE),0)</f>
        <v>0</v>
      </c>
      <c r="AE1318" s="199">
        <f>IFERROR(VLOOKUP('SAP Data'!$C1318,'2021 Balance Sheet'!$B$7:$O$1335,'2021 Balance Sheet'!F$2, FALSE),0)</f>
        <v>0</v>
      </c>
      <c r="AF1318" s="199">
        <f>IFERROR(VLOOKUP('SAP Data'!$C1318,'2021 Balance Sheet'!$B$7:$O$1335,'2021 Balance Sheet'!G$2, FALSE),0)</f>
        <v>0</v>
      </c>
      <c r="AG1318" s="199">
        <f>IFERROR(VLOOKUP('SAP Data'!$C1318,'2021 Balance Sheet'!$B$7:$O$1335,'2021 Balance Sheet'!H$2, FALSE),0)</f>
        <v>0</v>
      </c>
      <c r="AH1318" s="199">
        <f>IFERROR(VLOOKUP('SAP Data'!$C1318,'2021 Balance Sheet'!$B$7:$O$1335,'2021 Balance Sheet'!I$2, FALSE),0)</f>
        <v>0</v>
      </c>
      <c r="AI1318" s="199">
        <f>IFERROR(VLOOKUP('SAP Data'!$C1318,'2021 Balance Sheet'!$B$7:$O$1335,'2021 Balance Sheet'!J$2, FALSE),0)</f>
        <v>0</v>
      </c>
      <c r="AJ1318" s="199">
        <f>IFERROR(VLOOKUP('SAP Data'!$C1318,'2021 Balance Sheet'!$B$7:$O$1335,'2021 Balance Sheet'!K$2, FALSE),0)</f>
        <v>0</v>
      </c>
      <c r="AK1318" s="199">
        <f>IFERROR(VLOOKUP('SAP Data'!$C1318,'2021 Balance Sheet'!$B$7:$O$1335,'2021 Balance Sheet'!L$2, FALSE),0)</f>
        <v>0</v>
      </c>
      <c r="AL1318" s="199">
        <f>IFERROR(VLOOKUP('SAP Data'!$C1318,'2021 Balance Sheet'!$B$7:$O$1335,'2021 Balance Sheet'!M$2, FALSE),0)</f>
        <v>0</v>
      </c>
      <c r="AM1318" s="199">
        <f>IFERROR(VLOOKUP('SAP Data'!$C1318,'2021 Balance Sheet'!$B$7:$O$1335,'2021 Balance Sheet'!N$2, FALSE),0)</f>
        <v>0</v>
      </c>
      <c r="AN1318" s="199">
        <f>IFERROR(VLOOKUP('SAP Data'!$C1318,'2021 Balance Sheet'!$B$7:$O$1335,'2021 Balance Sheet'!O$2, FALSE),0)</f>
        <v>0</v>
      </c>
      <c r="AO1318" s="198">
        <f t="shared" si="43"/>
        <v>0</v>
      </c>
    </row>
    <row r="1319" spans="1:41" ht="15.75" thickBot="1" x14ac:dyDescent="0.3">
      <c r="A1319" s="26" t="str">
        <f t="shared" si="42"/>
        <v>237091</v>
      </c>
      <c r="B1319" s="149" t="s">
        <v>3571</v>
      </c>
      <c r="C1319" s="153" t="s">
        <v>3572</v>
      </c>
      <c r="D1319" s="125"/>
      <c r="E1319" s="139"/>
      <c r="F1319" s="139"/>
      <c r="G1319" s="139"/>
      <c r="H1319" s="139"/>
      <c r="I1319" s="139"/>
      <c r="J1319" s="139"/>
      <c r="K1319" s="139"/>
      <c r="L1319" s="139"/>
      <c r="M1319" s="139"/>
      <c r="N1319" s="139"/>
      <c r="O1319" s="139"/>
      <c r="P1319" s="139"/>
      <c r="Q1319" s="199">
        <v>0</v>
      </c>
      <c r="R1319" s="199">
        <v>0</v>
      </c>
      <c r="S1319" s="199">
        <v>0</v>
      </c>
      <c r="T1319" s="199">
        <v>0</v>
      </c>
      <c r="U1319" s="199">
        <v>0</v>
      </c>
      <c r="V1319" s="199">
        <v>0</v>
      </c>
      <c r="W1319" s="199">
        <v>0</v>
      </c>
      <c r="X1319" s="199">
        <v>0</v>
      </c>
      <c r="Y1319" s="199">
        <v>0</v>
      </c>
      <c r="Z1319" s="199">
        <v>0</v>
      </c>
      <c r="AA1319" s="199">
        <v>0</v>
      </c>
      <c r="AB1319" s="199">
        <v>0</v>
      </c>
      <c r="AC1319" s="199">
        <f>IFERROR(VLOOKUP('SAP Data'!$C1319,'2021 Balance Sheet'!$B$7:$O$1335,'2021 Balance Sheet'!D$2, FALSE),0)</f>
        <v>0</v>
      </c>
      <c r="AD1319" s="199">
        <f>IFERROR(VLOOKUP('SAP Data'!$C1319,'2021 Balance Sheet'!$B$7:$O$1335,'2021 Balance Sheet'!E$2, FALSE),0)</f>
        <v>0</v>
      </c>
      <c r="AE1319" s="199">
        <f>IFERROR(VLOOKUP('SAP Data'!$C1319,'2021 Balance Sheet'!$B$7:$O$1335,'2021 Balance Sheet'!F$2, FALSE),0)</f>
        <v>0</v>
      </c>
      <c r="AF1319" s="199">
        <f>IFERROR(VLOOKUP('SAP Data'!$C1319,'2021 Balance Sheet'!$B$7:$O$1335,'2021 Balance Sheet'!G$2, FALSE),0)</f>
        <v>0</v>
      </c>
      <c r="AG1319" s="199">
        <f>IFERROR(VLOOKUP('SAP Data'!$C1319,'2021 Balance Sheet'!$B$7:$O$1335,'2021 Balance Sheet'!H$2, FALSE),0)</f>
        <v>0</v>
      </c>
      <c r="AH1319" s="199">
        <f>IFERROR(VLOOKUP('SAP Data'!$C1319,'2021 Balance Sheet'!$B$7:$O$1335,'2021 Balance Sheet'!I$2, FALSE),0)</f>
        <v>0</v>
      </c>
      <c r="AI1319" s="199">
        <f>IFERROR(VLOOKUP('SAP Data'!$C1319,'2021 Balance Sheet'!$B$7:$O$1335,'2021 Balance Sheet'!J$2, FALSE),0)</f>
        <v>0</v>
      </c>
      <c r="AJ1319" s="199">
        <f>IFERROR(VLOOKUP('SAP Data'!$C1319,'2021 Balance Sheet'!$B$7:$O$1335,'2021 Balance Sheet'!K$2, FALSE),0)</f>
        <v>0</v>
      </c>
      <c r="AK1319" s="199">
        <f>IFERROR(VLOOKUP('SAP Data'!$C1319,'2021 Balance Sheet'!$B$7:$O$1335,'2021 Balance Sheet'!L$2, FALSE),0)</f>
        <v>0</v>
      </c>
      <c r="AL1319" s="199">
        <f>IFERROR(VLOOKUP('SAP Data'!$C1319,'2021 Balance Sheet'!$B$7:$O$1335,'2021 Balance Sheet'!M$2, FALSE),0)</f>
        <v>0</v>
      </c>
      <c r="AM1319" s="199">
        <f>IFERROR(VLOOKUP('SAP Data'!$C1319,'2021 Balance Sheet'!$B$7:$O$1335,'2021 Balance Sheet'!N$2, FALSE),0)</f>
        <v>0</v>
      </c>
      <c r="AN1319" s="199">
        <f>IFERROR(VLOOKUP('SAP Data'!$C1319,'2021 Balance Sheet'!$B$7:$O$1335,'2021 Balance Sheet'!O$2, FALSE),0)</f>
        <v>0</v>
      </c>
      <c r="AO1319" s="198">
        <f t="shared" si="43"/>
        <v>0</v>
      </c>
    </row>
    <row r="1320" spans="1:41" ht="15.75" thickBot="1" x14ac:dyDescent="0.3">
      <c r="A1320" s="26" t="str">
        <f t="shared" si="42"/>
        <v>237093</v>
      </c>
      <c r="B1320" s="149" t="s">
        <v>3573</v>
      </c>
      <c r="C1320" s="153" t="s">
        <v>3574</v>
      </c>
      <c r="D1320" s="125"/>
      <c r="E1320" s="139"/>
      <c r="F1320" s="139"/>
      <c r="G1320" s="139"/>
      <c r="H1320" s="139"/>
      <c r="I1320" s="139"/>
      <c r="J1320" s="139"/>
      <c r="K1320" s="139"/>
      <c r="L1320" s="139"/>
      <c r="M1320" s="139"/>
      <c r="N1320" s="139"/>
      <c r="O1320" s="139"/>
      <c r="P1320" s="139"/>
      <c r="Q1320" s="199">
        <v>0</v>
      </c>
      <c r="R1320" s="199">
        <v>0</v>
      </c>
      <c r="S1320" s="199">
        <v>0</v>
      </c>
      <c r="T1320" s="199">
        <v>0</v>
      </c>
      <c r="U1320" s="199">
        <v>0</v>
      </c>
      <c r="V1320" s="199">
        <v>0</v>
      </c>
      <c r="W1320" s="199">
        <v>0</v>
      </c>
      <c r="X1320" s="199">
        <v>0</v>
      </c>
      <c r="Y1320" s="199">
        <v>0</v>
      </c>
      <c r="Z1320" s="199">
        <v>0</v>
      </c>
      <c r="AA1320" s="199">
        <v>0</v>
      </c>
      <c r="AB1320" s="199">
        <v>0</v>
      </c>
      <c r="AC1320" s="199">
        <f>IFERROR(VLOOKUP('SAP Data'!$C1320,'2021 Balance Sheet'!$B$7:$O$1335,'2021 Balance Sheet'!D$2, FALSE),0)</f>
        <v>0</v>
      </c>
      <c r="AD1320" s="199">
        <f>IFERROR(VLOOKUP('SAP Data'!$C1320,'2021 Balance Sheet'!$B$7:$O$1335,'2021 Balance Sheet'!E$2, FALSE),0)</f>
        <v>0</v>
      </c>
      <c r="AE1320" s="199">
        <f>IFERROR(VLOOKUP('SAP Data'!$C1320,'2021 Balance Sheet'!$B$7:$O$1335,'2021 Balance Sheet'!F$2, FALSE),0)</f>
        <v>0</v>
      </c>
      <c r="AF1320" s="199">
        <f>IFERROR(VLOOKUP('SAP Data'!$C1320,'2021 Balance Sheet'!$B$7:$O$1335,'2021 Balance Sheet'!G$2, FALSE),0)</f>
        <v>0</v>
      </c>
      <c r="AG1320" s="199">
        <f>IFERROR(VLOOKUP('SAP Data'!$C1320,'2021 Balance Sheet'!$B$7:$O$1335,'2021 Balance Sheet'!H$2, FALSE),0)</f>
        <v>0</v>
      </c>
      <c r="AH1320" s="199">
        <f>IFERROR(VLOOKUP('SAP Data'!$C1320,'2021 Balance Sheet'!$B$7:$O$1335,'2021 Balance Sheet'!I$2, FALSE),0)</f>
        <v>0</v>
      </c>
      <c r="AI1320" s="199">
        <f>IFERROR(VLOOKUP('SAP Data'!$C1320,'2021 Balance Sheet'!$B$7:$O$1335,'2021 Balance Sheet'!J$2, FALSE),0)</f>
        <v>0</v>
      </c>
      <c r="AJ1320" s="199">
        <f>IFERROR(VLOOKUP('SAP Data'!$C1320,'2021 Balance Sheet'!$B$7:$O$1335,'2021 Balance Sheet'!K$2, FALSE),0)</f>
        <v>0</v>
      </c>
      <c r="AK1320" s="199">
        <f>IFERROR(VLOOKUP('SAP Data'!$C1320,'2021 Balance Sheet'!$B$7:$O$1335,'2021 Balance Sheet'!L$2, FALSE),0)</f>
        <v>0</v>
      </c>
      <c r="AL1320" s="199">
        <f>IFERROR(VLOOKUP('SAP Data'!$C1320,'2021 Balance Sheet'!$B$7:$O$1335,'2021 Balance Sheet'!M$2, FALSE),0)</f>
        <v>0</v>
      </c>
      <c r="AM1320" s="199">
        <f>IFERROR(VLOOKUP('SAP Data'!$C1320,'2021 Balance Sheet'!$B$7:$O$1335,'2021 Balance Sheet'!N$2, FALSE),0)</f>
        <v>0</v>
      </c>
      <c r="AN1320" s="199">
        <f>IFERROR(VLOOKUP('SAP Data'!$C1320,'2021 Balance Sheet'!$B$7:$O$1335,'2021 Balance Sheet'!O$2, FALSE),0)</f>
        <v>0</v>
      </c>
      <c r="AO1320" s="198">
        <f t="shared" si="43"/>
        <v>0</v>
      </c>
    </row>
    <row r="1321" spans="1:41" ht="15.75" thickBot="1" x14ac:dyDescent="0.3">
      <c r="A1321" s="26" t="str">
        <f t="shared" ref="A1321:A1386" si="44">RIGHT(C1321,6)</f>
        <v>237094</v>
      </c>
      <c r="B1321" s="149" t="s">
        <v>1109</v>
      </c>
      <c r="C1321" s="153" t="s">
        <v>2466</v>
      </c>
      <c r="D1321" s="125" t="s">
        <v>4</v>
      </c>
      <c r="E1321" s="140">
        <v>-291000</v>
      </c>
      <c r="F1321" s="140">
        <v>-436500</v>
      </c>
      <c r="G1321" s="140">
        <v>-582000</v>
      </c>
      <c r="H1321" s="140">
        <v>-727500</v>
      </c>
      <c r="I1321" s="140">
        <v>0</v>
      </c>
      <c r="J1321" s="140">
        <v>-145500</v>
      </c>
      <c r="K1321" s="140">
        <v>-291000</v>
      </c>
      <c r="L1321" s="140">
        <v>-436500</v>
      </c>
      <c r="M1321" s="140">
        <v>-582000</v>
      </c>
      <c r="N1321" s="140">
        <v>-727500</v>
      </c>
      <c r="O1321" s="140">
        <v>0</v>
      </c>
      <c r="P1321" s="140">
        <v>-145500</v>
      </c>
      <c r="Q1321" s="199">
        <v>-291000</v>
      </c>
      <c r="R1321" s="199">
        <v>-436500</v>
      </c>
      <c r="S1321" s="199">
        <v>-582000</v>
      </c>
      <c r="T1321" s="199">
        <v>-727500</v>
      </c>
      <c r="U1321" s="199">
        <v>0</v>
      </c>
      <c r="V1321" s="199">
        <v>-145500</v>
      </c>
      <c r="W1321" s="199">
        <v>-291000</v>
      </c>
      <c r="X1321" s="199">
        <v>-436500</v>
      </c>
      <c r="Y1321" s="199">
        <v>-582000</v>
      </c>
      <c r="Z1321" s="199">
        <v>-727500</v>
      </c>
      <c r="AA1321" s="199">
        <v>0</v>
      </c>
      <c r="AB1321" s="199">
        <v>-145500</v>
      </c>
      <c r="AC1321" s="199">
        <f>IFERROR(VLOOKUP('SAP Data'!$C1321,'2021 Balance Sheet'!$B$7:$O$1335,'2021 Balance Sheet'!D$2, FALSE),0)</f>
        <v>-291000</v>
      </c>
      <c r="AD1321" s="199">
        <f>IFERROR(VLOOKUP('SAP Data'!$C1321,'2021 Balance Sheet'!$B$7:$O$1335,'2021 Balance Sheet'!E$2, FALSE),0)</f>
        <v>-436500</v>
      </c>
      <c r="AE1321" s="199">
        <f>IFERROR(VLOOKUP('SAP Data'!$C1321,'2021 Balance Sheet'!$B$7:$O$1335,'2021 Balance Sheet'!F$2, FALSE),0)</f>
        <v>-582000</v>
      </c>
      <c r="AF1321" s="199">
        <f>IFERROR(VLOOKUP('SAP Data'!$C1321,'2021 Balance Sheet'!$B$7:$O$1335,'2021 Balance Sheet'!G$2, FALSE),0)</f>
        <v>-727500</v>
      </c>
      <c r="AG1321" s="199">
        <f>IFERROR(VLOOKUP('SAP Data'!$C1321,'2021 Balance Sheet'!$B$7:$O$1335,'2021 Balance Sheet'!H$2, FALSE),0)</f>
        <v>0</v>
      </c>
      <c r="AH1321" s="199">
        <f>IFERROR(VLOOKUP('SAP Data'!$C1321,'2021 Balance Sheet'!$B$7:$O$1335,'2021 Balance Sheet'!I$2, FALSE),0)</f>
        <v>-145500</v>
      </c>
      <c r="AI1321" s="199">
        <f>IFERROR(VLOOKUP('SAP Data'!$C1321,'2021 Balance Sheet'!$B$7:$O$1335,'2021 Balance Sheet'!J$2, FALSE),0)</f>
        <v>-291000</v>
      </c>
      <c r="AJ1321" s="199">
        <f>IFERROR(VLOOKUP('SAP Data'!$C1321,'2021 Balance Sheet'!$B$7:$O$1335,'2021 Balance Sheet'!K$2, FALSE),0)</f>
        <v>-436500</v>
      </c>
      <c r="AK1321" s="199">
        <f>IFERROR(VLOOKUP('SAP Data'!$C1321,'2021 Balance Sheet'!$B$7:$O$1335,'2021 Balance Sheet'!L$2, FALSE),0)</f>
        <v>-582000</v>
      </c>
      <c r="AL1321" s="199">
        <f>IFERROR(VLOOKUP('SAP Data'!$C1321,'2021 Balance Sheet'!$B$7:$O$1335,'2021 Balance Sheet'!M$2, FALSE),0)</f>
        <v>-727500</v>
      </c>
      <c r="AM1321" s="199">
        <f>IFERROR(VLOOKUP('SAP Data'!$C1321,'2021 Balance Sheet'!$B$7:$O$1335,'2021 Balance Sheet'!N$2, FALSE),0)</f>
        <v>0</v>
      </c>
      <c r="AN1321" s="199">
        <f>IFERROR(VLOOKUP('SAP Data'!$C1321,'2021 Balance Sheet'!$B$7:$O$1335,'2021 Balance Sheet'!O$2, FALSE),0)</f>
        <v>-145500</v>
      </c>
      <c r="AO1321" s="198">
        <f t="shared" ref="AO1321:AO1387" si="45">AB1321</f>
        <v>-145500</v>
      </c>
    </row>
    <row r="1322" spans="1:41" ht="15.75" thickBot="1" x14ac:dyDescent="0.3">
      <c r="A1322" s="26" t="str">
        <f t="shared" si="44"/>
        <v>237095</v>
      </c>
      <c r="B1322" s="149" t="s">
        <v>1110</v>
      </c>
      <c r="C1322" s="153" t="s">
        <v>2467</v>
      </c>
      <c r="D1322" s="125" t="s">
        <v>4</v>
      </c>
      <c r="E1322" s="139">
        <v>-377333.38</v>
      </c>
      <c r="F1322" s="139">
        <v>-566000.05000000005</v>
      </c>
      <c r="G1322" s="139">
        <v>-754666.72</v>
      </c>
      <c r="H1322" s="139">
        <v>-943333.39</v>
      </c>
      <c r="I1322" s="139">
        <v>-0.06</v>
      </c>
      <c r="J1322" s="139">
        <v>-188666.73</v>
      </c>
      <c r="K1322" s="139">
        <v>-377333.4</v>
      </c>
      <c r="L1322" s="139">
        <v>-566000.06999999995</v>
      </c>
      <c r="M1322" s="139">
        <v>-754666.74</v>
      </c>
      <c r="N1322" s="139">
        <v>-943333.41</v>
      </c>
      <c r="O1322" s="139">
        <v>-0.08</v>
      </c>
      <c r="P1322" s="139">
        <v>-188666.75</v>
      </c>
      <c r="Q1322" s="199">
        <v>-377333.42</v>
      </c>
      <c r="R1322" s="199">
        <v>-566000.09</v>
      </c>
      <c r="S1322" s="199">
        <v>-754666.76</v>
      </c>
      <c r="T1322" s="199">
        <v>-943333.43</v>
      </c>
      <c r="U1322" s="199">
        <v>-0.1</v>
      </c>
      <c r="V1322" s="199">
        <v>-188666.77</v>
      </c>
      <c r="W1322" s="199">
        <v>-377333.44</v>
      </c>
      <c r="X1322" s="199">
        <v>-566000.11</v>
      </c>
      <c r="Y1322" s="199">
        <v>-754666.78</v>
      </c>
      <c r="Z1322" s="199">
        <v>-943333.45</v>
      </c>
      <c r="AA1322" s="199">
        <v>-0.12</v>
      </c>
      <c r="AB1322" s="199">
        <v>-188666.79</v>
      </c>
      <c r="AC1322" s="199">
        <f>IFERROR(VLOOKUP('SAP Data'!$C1322,'2021 Balance Sheet'!$B$7:$O$1335,'2021 Balance Sheet'!D$2, FALSE),0)</f>
        <v>-377333.46</v>
      </c>
      <c r="AD1322" s="199">
        <f>IFERROR(VLOOKUP('SAP Data'!$C1322,'2021 Balance Sheet'!$B$7:$O$1335,'2021 Balance Sheet'!E$2, FALSE),0)</f>
        <v>-566000.13</v>
      </c>
      <c r="AE1322" s="199">
        <f>IFERROR(VLOOKUP('SAP Data'!$C1322,'2021 Balance Sheet'!$B$7:$O$1335,'2021 Balance Sheet'!F$2, FALSE),0)</f>
        <v>-754666.8</v>
      </c>
      <c r="AF1322" s="199">
        <f>IFERROR(VLOOKUP('SAP Data'!$C1322,'2021 Balance Sheet'!$B$7:$O$1335,'2021 Balance Sheet'!G$2, FALSE),0)</f>
        <v>-943333.47</v>
      </c>
      <c r="AG1322" s="199">
        <f>IFERROR(VLOOKUP('SAP Data'!$C1322,'2021 Balance Sheet'!$B$7:$O$1335,'2021 Balance Sheet'!H$2, FALSE),0)</f>
        <v>-0.14000000000000001</v>
      </c>
      <c r="AH1322" s="199">
        <f>IFERROR(VLOOKUP('SAP Data'!$C1322,'2021 Balance Sheet'!$B$7:$O$1335,'2021 Balance Sheet'!I$2, FALSE),0)</f>
        <v>-188666.81</v>
      </c>
      <c r="AI1322" s="199">
        <f>IFERROR(VLOOKUP('SAP Data'!$C1322,'2021 Balance Sheet'!$B$7:$O$1335,'2021 Balance Sheet'!J$2, FALSE),0)</f>
        <v>-377333.48</v>
      </c>
      <c r="AJ1322" s="199">
        <f>IFERROR(VLOOKUP('SAP Data'!$C1322,'2021 Balance Sheet'!$B$7:$O$1335,'2021 Balance Sheet'!K$2, FALSE),0)</f>
        <v>-566000.15</v>
      </c>
      <c r="AK1322" s="199">
        <f>IFERROR(VLOOKUP('SAP Data'!$C1322,'2021 Balance Sheet'!$B$7:$O$1335,'2021 Balance Sheet'!L$2, FALSE),0)</f>
        <v>-754666.82</v>
      </c>
      <c r="AL1322" s="199">
        <f>IFERROR(VLOOKUP('SAP Data'!$C1322,'2021 Balance Sheet'!$B$7:$O$1335,'2021 Balance Sheet'!M$2, FALSE),0)</f>
        <v>-943333.49</v>
      </c>
      <c r="AM1322" s="199">
        <f>IFERROR(VLOOKUP('SAP Data'!$C1322,'2021 Balance Sheet'!$B$7:$O$1335,'2021 Balance Sheet'!N$2, FALSE),0)</f>
        <v>-0.16</v>
      </c>
      <c r="AN1322" s="199">
        <f>IFERROR(VLOOKUP('SAP Data'!$C1322,'2021 Balance Sheet'!$B$7:$O$1335,'2021 Balance Sheet'!O$2, FALSE),0)</f>
        <v>-188666.83</v>
      </c>
      <c r="AO1322" s="198">
        <f t="shared" si="45"/>
        <v>-188666.79</v>
      </c>
    </row>
    <row r="1323" spans="1:41" ht="15.75" thickBot="1" x14ac:dyDescent="0.3">
      <c r="A1323" s="26" t="str">
        <f t="shared" si="44"/>
        <v>237097</v>
      </c>
      <c r="B1323" s="149" t="s">
        <v>1111</v>
      </c>
      <c r="C1323" s="153" t="s">
        <v>2468</v>
      </c>
      <c r="D1323" s="125" t="s">
        <v>4</v>
      </c>
      <c r="E1323" s="140">
        <v>-374666.62</v>
      </c>
      <c r="F1323" s="140">
        <v>-561999.94999999995</v>
      </c>
      <c r="G1323" s="140">
        <v>-749333.28</v>
      </c>
      <c r="H1323" s="140">
        <v>-936666.61</v>
      </c>
      <c r="I1323" s="140">
        <v>0.06</v>
      </c>
      <c r="J1323" s="140">
        <v>-187333.27</v>
      </c>
      <c r="K1323" s="140">
        <v>-374666.6</v>
      </c>
      <c r="L1323" s="140">
        <v>-561999.93000000005</v>
      </c>
      <c r="M1323" s="140">
        <v>-749333.26</v>
      </c>
      <c r="N1323" s="140">
        <v>-936666.59</v>
      </c>
      <c r="O1323" s="140">
        <v>0.08</v>
      </c>
      <c r="P1323" s="140">
        <v>-187333.25</v>
      </c>
      <c r="Q1323" s="199">
        <v>-374666.58</v>
      </c>
      <c r="R1323" s="199">
        <v>-561999.91</v>
      </c>
      <c r="S1323" s="199">
        <v>-749333.24</v>
      </c>
      <c r="T1323" s="199">
        <v>-936666.57</v>
      </c>
      <c r="U1323" s="199">
        <v>0.1</v>
      </c>
      <c r="V1323" s="199">
        <v>-187333.23</v>
      </c>
      <c r="W1323" s="199">
        <v>-374666.56</v>
      </c>
      <c r="X1323" s="199">
        <v>-561999.89</v>
      </c>
      <c r="Y1323" s="199">
        <v>-749333.22</v>
      </c>
      <c r="Z1323" s="199">
        <v>-936666.55</v>
      </c>
      <c r="AA1323" s="199">
        <v>0.12</v>
      </c>
      <c r="AB1323" s="199">
        <v>-187333.21</v>
      </c>
      <c r="AC1323" s="199">
        <f>IFERROR(VLOOKUP('SAP Data'!$C1323,'2021 Balance Sheet'!$B$7:$O$1335,'2021 Balance Sheet'!D$2, FALSE),0)</f>
        <v>-374666.54</v>
      </c>
      <c r="AD1323" s="199">
        <f>IFERROR(VLOOKUP('SAP Data'!$C1323,'2021 Balance Sheet'!$B$7:$O$1335,'2021 Balance Sheet'!E$2, FALSE),0)</f>
        <v>-561999.87</v>
      </c>
      <c r="AE1323" s="199">
        <f>IFERROR(VLOOKUP('SAP Data'!$C1323,'2021 Balance Sheet'!$B$7:$O$1335,'2021 Balance Sheet'!F$2, FALSE),0)</f>
        <v>-749333.2</v>
      </c>
      <c r="AF1323" s="199">
        <f>IFERROR(VLOOKUP('SAP Data'!$C1323,'2021 Balance Sheet'!$B$7:$O$1335,'2021 Balance Sheet'!G$2, FALSE),0)</f>
        <v>-936666.53</v>
      </c>
      <c r="AG1323" s="199">
        <f>IFERROR(VLOOKUP('SAP Data'!$C1323,'2021 Balance Sheet'!$B$7:$O$1335,'2021 Balance Sheet'!H$2, FALSE),0)</f>
        <v>0.14000000000000001</v>
      </c>
      <c r="AH1323" s="199">
        <f>IFERROR(VLOOKUP('SAP Data'!$C1323,'2021 Balance Sheet'!$B$7:$O$1335,'2021 Balance Sheet'!I$2, FALSE),0)</f>
        <v>-187333.19</v>
      </c>
      <c r="AI1323" s="199">
        <f>IFERROR(VLOOKUP('SAP Data'!$C1323,'2021 Balance Sheet'!$B$7:$O$1335,'2021 Balance Sheet'!J$2, FALSE),0)</f>
        <v>-374666.52</v>
      </c>
      <c r="AJ1323" s="199">
        <f>IFERROR(VLOOKUP('SAP Data'!$C1323,'2021 Balance Sheet'!$B$7:$O$1335,'2021 Balance Sheet'!K$2, FALSE),0)</f>
        <v>-561999.85</v>
      </c>
      <c r="AK1323" s="199">
        <f>IFERROR(VLOOKUP('SAP Data'!$C1323,'2021 Balance Sheet'!$B$7:$O$1335,'2021 Balance Sheet'!L$2, FALSE),0)</f>
        <v>-749333.18</v>
      </c>
      <c r="AL1323" s="199">
        <f>IFERROR(VLOOKUP('SAP Data'!$C1323,'2021 Balance Sheet'!$B$7:$O$1335,'2021 Balance Sheet'!M$2, FALSE),0)</f>
        <v>-936666.51</v>
      </c>
      <c r="AM1323" s="199">
        <f>IFERROR(VLOOKUP('SAP Data'!$C1323,'2021 Balance Sheet'!$B$7:$O$1335,'2021 Balance Sheet'!N$2, FALSE),0)</f>
        <v>0.16</v>
      </c>
      <c r="AN1323" s="199">
        <f>IFERROR(VLOOKUP('SAP Data'!$C1323,'2021 Balance Sheet'!$B$7:$O$1335,'2021 Balance Sheet'!O$2, FALSE),0)</f>
        <v>-187333.17</v>
      </c>
      <c r="AO1323" s="198">
        <f t="shared" si="45"/>
        <v>-187333.21</v>
      </c>
    </row>
    <row r="1324" spans="1:41" ht="15.75" thickBot="1" x14ac:dyDescent="0.3">
      <c r="A1324" s="26" t="str">
        <f t="shared" si="44"/>
        <v>237098</v>
      </c>
      <c r="B1324" s="149" t="s">
        <v>3575</v>
      </c>
      <c r="C1324" s="153" t="s">
        <v>3576</v>
      </c>
      <c r="D1324" s="125"/>
      <c r="E1324" s="140"/>
      <c r="F1324" s="140"/>
      <c r="G1324" s="140"/>
      <c r="H1324" s="140"/>
      <c r="I1324" s="140"/>
      <c r="J1324" s="140"/>
      <c r="K1324" s="140"/>
      <c r="L1324" s="140"/>
      <c r="M1324" s="140"/>
      <c r="N1324" s="140"/>
      <c r="O1324" s="140"/>
      <c r="P1324" s="140"/>
      <c r="Q1324" s="199">
        <v>0</v>
      </c>
      <c r="R1324" s="199">
        <v>0</v>
      </c>
      <c r="S1324" s="199">
        <v>0</v>
      </c>
      <c r="T1324" s="199">
        <v>0</v>
      </c>
      <c r="U1324" s="199">
        <v>0</v>
      </c>
      <c r="V1324" s="199">
        <v>0</v>
      </c>
      <c r="W1324" s="199">
        <v>0</v>
      </c>
      <c r="X1324" s="199">
        <v>0</v>
      </c>
      <c r="Y1324" s="199">
        <v>0</v>
      </c>
      <c r="Z1324" s="199">
        <v>0</v>
      </c>
      <c r="AA1324" s="199">
        <v>0</v>
      </c>
      <c r="AB1324" s="199">
        <v>0</v>
      </c>
      <c r="AC1324" s="199">
        <f>IFERROR(VLOOKUP('SAP Data'!$C1324,'2021 Balance Sheet'!$B$7:$O$1335,'2021 Balance Sheet'!D$2, FALSE),0)</f>
        <v>0</v>
      </c>
      <c r="AD1324" s="199">
        <f>IFERROR(VLOOKUP('SAP Data'!$C1324,'2021 Balance Sheet'!$B$7:$O$1335,'2021 Balance Sheet'!E$2, FALSE),0)</f>
        <v>0</v>
      </c>
      <c r="AE1324" s="199">
        <f>IFERROR(VLOOKUP('SAP Data'!$C1324,'2021 Balance Sheet'!$B$7:$O$1335,'2021 Balance Sheet'!F$2, FALSE),0)</f>
        <v>0</v>
      </c>
      <c r="AF1324" s="199">
        <f>IFERROR(VLOOKUP('SAP Data'!$C1324,'2021 Balance Sheet'!$B$7:$O$1335,'2021 Balance Sheet'!G$2, FALSE),0)</f>
        <v>0</v>
      </c>
      <c r="AG1324" s="199">
        <f>IFERROR(VLOOKUP('SAP Data'!$C1324,'2021 Balance Sheet'!$B$7:$O$1335,'2021 Balance Sheet'!H$2, FALSE),0)</f>
        <v>0</v>
      </c>
      <c r="AH1324" s="199">
        <f>IFERROR(VLOOKUP('SAP Data'!$C1324,'2021 Balance Sheet'!$B$7:$O$1335,'2021 Balance Sheet'!I$2, FALSE),0)</f>
        <v>0</v>
      </c>
      <c r="AI1324" s="199">
        <f>IFERROR(VLOOKUP('SAP Data'!$C1324,'2021 Balance Sheet'!$B$7:$O$1335,'2021 Balance Sheet'!J$2, FALSE),0)</f>
        <v>0</v>
      </c>
      <c r="AJ1324" s="199">
        <f>IFERROR(VLOOKUP('SAP Data'!$C1324,'2021 Balance Sheet'!$B$7:$O$1335,'2021 Balance Sheet'!K$2, FALSE),0)</f>
        <v>0</v>
      </c>
      <c r="AK1324" s="199">
        <f>IFERROR(VLOOKUP('SAP Data'!$C1324,'2021 Balance Sheet'!$B$7:$O$1335,'2021 Balance Sheet'!L$2, FALSE),0)</f>
        <v>0</v>
      </c>
      <c r="AL1324" s="199">
        <f>IFERROR(VLOOKUP('SAP Data'!$C1324,'2021 Balance Sheet'!$B$7:$O$1335,'2021 Balance Sheet'!M$2, FALSE),0)</f>
        <v>0</v>
      </c>
      <c r="AM1324" s="199">
        <f>IFERROR(VLOOKUP('SAP Data'!$C1324,'2021 Balance Sheet'!$B$7:$O$1335,'2021 Balance Sheet'!N$2, FALSE),0)</f>
        <v>0</v>
      </c>
      <c r="AN1324" s="199">
        <f>IFERROR(VLOOKUP('SAP Data'!$C1324,'2021 Balance Sheet'!$B$7:$O$1335,'2021 Balance Sheet'!O$2, FALSE),0)</f>
        <v>0</v>
      </c>
      <c r="AO1324" s="198">
        <f t="shared" si="45"/>
        <v>0</v>
      </c>
    </row>
    <row r="1325" spans="1:41" ht="15.75" thickBot="1" x14ac:dyDescent="0.3">
      <c r="A1325" s="26" t="str">
        <f t="shared" si="44"/>
        <v>237099</v>
      </c>
      <c r="B1325" s="149" t="s">
        <v>1112</v>
      </c>
      <c r="C1325" s="153" t="s">
        <v>2469</v>
      </c>
      <c r="D1325" s="125" t="s">
        <v>4</v>
      </c>
      <c r="E1325" s="139">
        <v>0.05</v>
      </c>
      <c r="F1325" s="139">
        <v>0.05</v>
      </c>
      <c r="G1325" s="139">
        <v>0.05</v>
      </c>
      <c r="H1325" s="139">
        <v>0.05</v>
      </c>
      <c r="I1325" s="139">
        <v>0.05</v>
      </c>
      <c r="J1325" s="139">
        <v>0.05</v>
      </c>
      <c r="K1325" s="139">
        <v>0.05</v>
      </c>
      <c r="L1325" s="139">
        <v>0.05</v>
      </c>
      <c r="M1325" s="139">
        <v>0.05</v>
      </c>
      <c r="N1325" s="139">
        <v>0.05</v>
      </c>
      <c r="O1325" s="139">
        <v>0.05</v>
      </c>
      <c r="P1325" s="139">
        <v>0.05</v>
      </c>
      <c r="Q1325" s="199">
        <v>0.05</v>
      </c>
      <c r="R1325" s="199">
        <v>0.05</v>
      </c>
      <c r="S1325" s="199">
        <v>0.05</v>
      </c>
      <c r="T1325" s="199">
        <v>0.05</v>
      </c>
      <c r="U1325" s="199">
        <v>0.05</v>
      </c>
      <c r="V1325" s="199">
        <v>0.05</v>
      </c>
      <c r="W1325" s="199">
        <v>0.05</v>
      </c>
      <c r="X1325" s="199">
        <v>0.05</v>
      </c>
      <c r="Y1325" s="199">
        <v>0.05</v>
      </c>
      <c r="Z1325" s="199">
        <v>0.05</v>
      </c>
      <c r="AA1325" s="199">
        <v>0.05</v>
      </c>
      <c r="AB1325" s="199">
        <v>0.05</v>
      </c>
      <c r="AC1325" s="199">
        <f>IFERROR(VLOOKUP('SAP Data'!$C1325,'2021 Balance Sheet'!$B$7:$O$1335,'2021 Balance Sheet'!D$2, FALSE),0)</f>
        <v>0.05</v>
      </c>
      <c r="AD1325" s="199">
        <f>IFERROR(VLOOKUP('SAP Data'!$C1325,'2021 Balance Sheet'!$B$7:$O$1335,'2021 Balance Sheet'!E$2, FALSE),0)</f>
        <v>0.05</v>
      </c>
      <c r="AE1325" s="199">
        <f>IFERROR(VLOOKUP('SAP Data'!$C1325,'2021 Balance Sheet'!$B$7:$O$1335,'2021 Balance Sheet'!F$2, FALSE),0)</f>
        <v>0.05</v>
      </c>
      <c r="AF1325" s="199">
        <f>IFERROR(VLOOKUP('SAP Data'!$C1325,'2021 Balance Sheet'!$B$7:$O$1335,'2021 Balance Sheet'!G$2, FALSE),0)</f>
        <v>0.05</v>
      </c>
      <c r="AG1325" s="199">
        <f>IFERROR(VLOOKUP('SAP Data'!$C1325,'2021 Balance Sheet'!$B$7:$O$1335,'2021 Balance Sheet'!H$2, FALSE),0)</f>
        <v>0.05</v>
      </c>
      <c r="AH1325" s="199">
        <f>IFERROR(VLOOKUP('SAP Data'!$C1325,'2021 Balance Sheet'!$B$7:$O$1335,'2021 Balance Sheet'!I$2, FALSE),0)</f>
        <v>0.05</v>
      </c>
      <c r="AI1325" s="199">
        <f>IFERROR(VLOOKUP('SAP Data'!$C1325,'2021 Balance Sheet'!$B$7:$O$1335,'2021 Balance Sheet'!J$2, FALSE),0)</f>
        <v>0.05</v>
      </c>
      <c r="AJ1325" s="199">
        <f>IFERROR(VLOOKUP('SAP Data'!$C1325,'2021 Balance Sheet'!$B$7:$O$1335,'2021 Balance Sheet'!K$2, FALSE),0)</f>
        <v>0.05</v>
      </c>
      <c r="AK1325" s="199">
        <f>IFERROR(VLOOKUP('SAP Data'!$C1325,'2021 Balance Sheet'!$B$7:$O$1335,'2021 Balance Sheet'!L$2, FALSE),0)</f>
        <v>0.05</v>
      </c>
      <c r="AL1325" s="199">
        <f>IFERROR(VLOOKUP('SAP Data'!$C1325,'2021 Balance Sheet'!$B$7:$O$1335,'2021 Balance Sheet'!M$2, FALSE),0)</f>
        <v>0.05</v>
      </c>
      <c r="AM1325" s="199">
        <f>IFERROR(VLOOKUP('SAP Data'!$C1325,'2021 Balance Sheet'!$B$7:$O$1335,'2021 Balance Sheet'!N$2, FALSE),0)</f>
        <v>0.05</v>
      </c>
      <c r="AN1325" s="199">
        <f>IFERROR(VLOOKUP('SAP Data'!$C1325,'2021 Balance Sheet'!$B$7:$O$1335,'2021 Balance Sheet'!O$2, FALSE),0)</f>
        <v>0.05</v>
      </c>
      <c r="AO1325" s="198">
        <f t="shared" si="45"/>
        <v>0.05</v>
      </c>
    </row>
    <row r="1326" spans="1:41" ht="15.75" thickBot="1" x14ac:dyDescent="0.3">
      <c r="A1326" s="26" t="str">
        <f t="shared" si="44"/>
        <v>237100</v>
      </c>
      <c r="B1326" s="149" t="s">
        <v>1113</v>
      </c>
      <c r="C1326" s="153" t="s">
        <v>2470</v>
      </c>
      <c r="D1326" s="125" t="s">
        <v>4</v>
      </c>
      <c r="E1326" s="140">
        <v>-87500</v>
      </c>
      <c r="F1326" s="140">
        <v>-131250</v>
      </c>
      <c r="G1326" s="140">
        <v>-175000</v>
      </c>
      <c r="H1326" s="140">
        <v>-218750</v>
      </c>
      <c r="I1326" s="140">
        <v>0</v>
      </c>
      <c r="J1326" s="140">
        <v>-43750</v>
      </c>
      <c r="K1326" s="140">
        <v>-87500</v>
      </c>
      <c r="L1326" s="140">
        <v>-131250</v>
      </c>
      <c r="M1326" s="140">
        <v>-175000</v>
      </c>
      <c r="N1326" s="140">
        <v>-218750</v>
      </c>
      <c r="O1326" s="140">
        <v>0</v>
      </c>
      <c r="P1326" s="140">
        <v>-43750</v>
      </c>
      <c r="Q1326" s="199">
        <v>-87500</v>
      </c>
      <c r="R1326" s="199">
        <v>-131250</v>
      </c>
      <c r="S1326" s="199">
        <v>-175000</v>
      </c>
      <c r="T1326" s="199">
        <v>-218750</v>
      </c>
      <c r="U1326" s="199">
        <v>0</v>
      </c>
      <c r="V1326" s="199">
        <v>-43750</v>
      </c>
      <c r="W1326" s="199">
        <v>-87500</v>
      </c>
      <c r="X1326" s="199">
        <v>-131250</v>
      </c>
      <c r="Y1326" s="199">
        <v>-175000</v>
      </c>
      <c r="Z1326" s="199">
        <v>-218750</v>
      </c>
      <c r="AA1326" s="199">
        <v>0</v>
      </c>
      <c r="AB1326" s="199">
        <v>-43750</v>
      </c>
      <c r="AC1326" s="199">
        <f>IFERROR(VLOOKUP('SAP Data'!$C1326,'2021 Balance Sheet'!$B$7:$O$1335,'2021 Balance Sheet'!D$2, FALSE),0)</f>
        <v>-87500</v>
      </c>
      <c r="AD1326" s="199">
        <f>IFERROR(VLOOKUP('SAP Data'!$C1326,'2021 Balance Sheet'!$B$7:$O$1335,'2021 Balance Sheet'!E$2, FALSE),0)</f>
        <v>-131250</v>
      </c>
      <c r="AE1326" s="199">
        <f>IFERROR(VLOOKUP('SAP Data'!$C1326,'2021 Balance Sheet'!$B$7:$O$1335,'2021 Balance Sheet'!F$2, FALSE),0)</f>
        <v>-175000</v>
      </c>
      <c r="AF1326" s="199">
        <f>IFERROR(VLOOKUP('SAP Data'!$C1326,'2021 Balance Sheet'!$B$7:$O$1335,'2021 Balance Sheet'!G$2, FALSE),0)</f>
        <v>-218750</v>
      </c>
      <c r="AG1326" s="199">
        <f>IFERROR(VLOOKUP('SAP Data'!$C1326,'2021 Balance Sheet'!$B$7:$O$1335,'2021 Balance Sheet'!H$2, FALSE),0)</f>
        <v>0</v>
      </c>
      <c r="AH1326" s="199">
        <f>IFERROR(VLOOKUP('SAP Data'!$C1326,'2021 Balance Sheet'!$B$7:$O$1335,'2021 Balance Sheet'!I$2, FALSE),0)</f>
        <v>-43750</v>
      </c>
      <c r="AI1326" s="199">
        <f>IFERROR(VLOOKUP('SAP Data'!$C1326,'2021 Balance Sheet'!$B$7:$O$1335,'2021 Balance Sheet'!J$2, FALSE),0)</f>
        <v>-87500</v>
      </c>
      <c r="AJ1326" s="199">
        <f>IFERROR(VLOOKUP('SAP Data'!$C1326,'2021 Balance Sheet'!$B$7:$O$1335,'2021 Balance Sheet'!K$2, FALSE),0)</f>
        <v>-131250</v>
      </c>
      <c r="AK1326" s="199">
        <f>IFERROR(VLOOKUP('SAP Data'!$C1326,'2021 Balance Sheet'!$B$7:$O$1335,'2021 Balance Sheet'!L$2, FALSE),0)</f>
        <v>-175000</v>
      </c>
      <c r="AL1326" s="199">
        <f>IFERROR(VLOOKUP('SAP Data'!$C1326,'2021 Balance Sheet'!$B$7:$O$1335,'2021 Balance Sheet'!M$2, FALSE),0)</f>
        <v>-218750</v>
      </c>
      <c r="AM1326" s="199">
        <f>IFERROR(VLOOKUP('SAP Data'!$C1326,'2021 Balance Sheet'!$B$7:$O$1335,'2021 Balance Sheet'!N$2, FALSE),0)</f>
        <v>0</v>
      </c>
      <c r="AN1326" s="199">
        <f>IFERROR(VLOOKUP('SAP Data'!$C1326,'2021 Balance Sheet'!$B$7:$O$1335,'2021 Balance Sheet'!O$2, FALSE),0)</f>
        <v>-43750</v>
      </c>
      <c r="AO1326" s="198">
        <f t="shared" si="45"/>
        <v>-43750</v>
      </c>
    </row>
    <row r="1327" spans="1:41" ht="15.75" thickBot="1" x14ac:dyDescent="0.3">
      <c r="A1327" s="26" t="str">
        <f t="shared" si="44"/>
        <v>237101</v>
      </c>
      <c r="B1327" s="149" t="s">
        <v>1114</v>
      </c>
      <c r="C1327" s="153" t="s">
        <v>2471</v>
      </c>
      <c r="D1327" s="125" t="s">
        <v>4</v>
      </c>
      <c r="E1327" s="139">
        <v>0</v>
      </c>
      <c r="F1327" s="139">
        <v>0</v>
      </c>
      <c r="G1327" s="139">
        <v>0</v>
      </c>
      <c r="H1327" s="139">
        <v>0</v>
      </c>
      <c r="I1327" s="139">
        <v>0</v>
      </c>
      <c r="J1327" s="139">
        <v>0</v>
      </c>
      <c r="K1327" s="139">
        <v>0</v>
      </c>
      <c r="L1327" s="139">
        <v>0</v>
      </c>
      <c r="M1327" s="139">
        <v>0</v>
      </c>
      <c r="N1327" s="139">
        <v>0</v>
      </c>
      <c r="O1327" s="139">
        <v>0</v>
      </c>
      <c r="P1327" s="139">
        <v>0</v>
      </c>
      <c r="Q1327" s="199">
        <v>0</v>
      </c>
      <c r="R1327" s="199">
        <v>0</v>
      </c>
      <c r="S1327" s="199">
        <v>0</v>
      </c>
      <c r="T1327" s="199">
        <v>0</v>
      </c>
      <c r="U1327" s="199">
        <v>0</v>
      </c>
      <c r="V1327" s="199">
        <v>0</v>
      </c>
      <c r="W1327" s="199">
        <v>0</v>
      </c>
      <c r="X1327" s="199">
        <v>0</v>
      </c>
      <c r="Y1327" s="199">
        <v>0</v>
      </c>
      <c r="Z1327" s="199">
        <v>0</v>
      </c>
      <c r="AA1327" s="199">
        <v>0</v>
      </c>
      <c r="AB1327" s="199">
        <v>0</v>
      </c>
      <c r="AC1327" s="199">
        <f>IFERROR(VLOOKUP('SAP Data'!$C1327,'2021 Balance Sheet'!$B$7:$O$1335,'2021 Balance Sheet'!D$2, FALSE),0)</f>
        <v>0</v>
      </c>
      <c r="AD1327" s="199">
        <f>IFERROR(VLOOKUP('SAP Data'!$C1327,'2021 Balance Sheet'!$B$7:$O$1335,'2021 Balance Sheet'!E$2, FALSE),0)</f>
        <v>0</v>
      </c>
      <c r="AE1327" s="199">
        <f>IFERROR(VLOOKUP('SAP Data'!$C1327,'2021 Balance Sheet'!$B$7:$O$1335,'2021 Balance Sheet'!F$2, FALSE),0)</f>
        <v>0</v>
      </c>
      <c r="AF1327" s="199">
        <f>IFERROR(VLOOKUP('SAP Data'!$C1327,'2021 Balance Sheet'!$B$7:$O$1335,'2021 Balance Sheet'!G$2, FALSE),0)</f>
        <v>0</v>
      </c>
      <c r="AG1327" s="199">
        <f>IFERROR(VLOOKUP('SAP Data'!$C1327,'2021 Balance Sheet'!$B$7:$O$1335,'2021 Balance Sheet'!H$2, FALSE),0)</f>
        <v>0</v>
      </c>
      <c r="AH1327" s="199">
        <f>IFERROR(VLOOKUP('SAP Data'!$C1327,'2021 Balance Sheet'!$B$7:$O$1335,'2021 Balance Sheet'!I$2, FALSE),0)</f>
        <v>0</v>
      </c>
      <c r="AI1327" s="199">
        <f>IFERROR(VLOOKUP('SAP Data'!$C1327,'2021 Balance Sheet'!$B$7:$O$1335,'2021 Balance Sheet'!J$2, FALSE),0)</f>
        <v>0</v>
      </c>
      <c r="AJ1327" s="199">
        <f>IFERROR(VLOOKUP('SAP Data'!$C1327,'2021 Balance Sheet'!$B$7:$O$1335,'2021 Balance Sheet'!K$2, FALSE),0)</f>
        <v>0</v>
      </c>
      <c r="AK1327" s="199">
        <f>IFERROR(VLOOKUP('SAP Data'!$C1327,'2021 Balance Sheet'!$B$7:$O$1335,'2021 Balance Sheet'!L$2, FALSE),0)</f>
        <v>0</v>
      </c>
      <c r="AL1327" s="199">
        <f>IFERROR(VLOOKUP('SAP Data'!$C1327,'2021 Balance Sheet'!$B$7:$O$1335,'2021 Balance Sheet'!M$2, FALSE),0)</f>
        <v>0</v>
      </c>
      <c r="AM1327" s="199">
        <f>IFERROR(VLOOKUP('SAP Data'!$C1327,'2021 Balance Sheet'!$B$7:$O$1335,'2021 Balance Sheet'!N$2, FALSE),0)</f>
        <v>0</v>
      </c>
      <c r="AN1327" s="199">
        <f>IFERROR(VLOOKUP('SAP Data'!$C1327,'2021 Balance Sheet'!$B$7:$O$1335,'2021 Balance Sheet'!O$2, FALSE),0)</f>
        <v>0</v>
      </c>
      <c r="AO1327" s="198">
        <f t="shared" si="45"/>
        <v>0</v>
      </c>
    </row>
    <row r="1328" spans="1:41" ht="15.75" thickBot="1" x14ac:dyDescent="0.3">
      <c r="A1328" s="26" t="str">
        <f t="shared" si="44"/>
        <v>237102</v>
      </c>
      <c r="B1328" s="149" t="s">
        <v>1115</v>
      </c>
      <c r="C1328" s="153" t="s">
        <v>2472</v>
      </c>
      <c r="D1328" s="125" t="s">
        <v>4</v>
      </c>
      <c r="E1328" s="140">
        <v>0</v>
      </c>
      <c r="F1328" s="140">
        <v>-335625</v>
      </c>
      <c r="G1328" s="140">
        <v>-671250</v>
      </c>
      <c r="H1328" s="140">
        <v>-1006875</v>
      </c>
      <c r="I1328" s="140">
        <v>-1342500</v>
      </c>
      <c r="J1328" s="140">
        <v>-1678125</v>
      </c>
      <c r="K1328" s="140">
        <v>0</v>
      </c>
      <c r="L1328" s="140">
        <v>-335625</v>
      </c>
      <c r="M1328" s="140">
        <v>-671250</v>
      </c>
      <c r="N1328" s="140">
        <v>-1006875</v>
      </c>
      <c r="O1328" s="140">
        <v>-1342500</v>
      </c>
      <c r="P1328" s="140">
        <v>-1678125</v>
      </c>
      <c r="Q1328" s="199">
        <v>0</v>
      </c>
      <c r="R1328" s="199">
        <v>0</v>
      </c>
      <c r="S1328" s="199">
        <v>0</v>
      </c>
      <c r="T1328" s="199">
        <v>0</v>
      </c>
      <c r="U1328" s="199">
        <v>0</v>
      </c>
      <c r="V1328" s="199">
        <v>0</v>
      </c>
      <c r="W1328" s="199">
        <v>0</v>
      </c>
      <c r="X1328" s="199">
        <v>0</v>
      </c>
      <c r="Y1328" s="199">
        <v>0</v>
      </c>
      <c r="Z1328" s="199">
        <v>0</v>
      </c>
      <c r="AA1328" s="199">
        <v>0</v>
      </c>
      <c r="AB1328" s="199">
        <v>0</v>
      </c>
      <c r="AC1328" s="199">
        <f>IFERROR(VLOOKUP('SAP Data'!$C1328,'2021 Balance Sheet'!$B$7:$O$1335,'2021 Balance Sheet'!D$2, FALSE),0)</f>
        <v>0</v>
      </c>
      <c r="AD1328" s="199">
        <f>IFERROR(VLOOKUP('SAP Data'!$C1328,'2021 Balance Sheet'!$B$7:$O$1335,'2021 Balance Sheet'!E$2, FALSE),0)</f>
        <v>0</v>
      </c>
      <c r="AE1328" s="199">
        <f>IFERROR(VLOOKUP('SAP Data'!$C1328,'2021 Balance Sheet'!$B$7:$O$1335,'2021 Balance Sheet'!F$2, FALSE),0)</f>
        <v>0</v>
      </c>
      <c r="AF1328" s="199">
        <f>IFERROR(VLOOKUP('SAP Data'!$C1328,'2021 Balance Sheet'!$B$7:$O$1335,'2021 Balance Sheet'!G$2, FALSE),0)</f>
        <v>0</v>
      </c>
      <c r="AG1328" s="199">
        <f>IFERROR(VLOOKUP('SAP Data'!$C1328,'2021 Balance Sheet'!$B$7:$O$1335,'2021 Balance Sheet'!H$2, FALSE),0)</f>
        <v>0</v>
      </c>
      <c r="AH1328" s="199">
        <f>IFERROR(VLOOKUP('SAP Data'!$C1328,'2021 Balance Sheet'!$B$7:$O$1335,'2021 Balance Sheet'!I$2, FALSE),0)</f>
        <v>0</v>
      </c>
      <c r="AI1328" s="199">
        <f>IFERROR(VLOOKUP('SAP Data'!$C1328,'2021 Balance Sheet'!$B$7:$O$1335,'2021 Balance Sheet'!J$2, FALSE),0)</f>
        <v>0</v>
      </c>
      <c r="AJ1328" s="199">
        <f>IFERROR(VLOOKUP('SAP Data'!$C1328,'2021 Balance Sheet'!$B$7:$O$1335,'2021 Balance Sheet'!K$2, FALSE),0)</f>
        <v>0</v>
      </c>
      <c r="AK1328" s="199">
        <f>IFERROR(VLOOKUP('SAP Data'!$C1328,'2021 Balance Sheet'!$B$7:$O$1335,'2021 Balance Sheet'!L$2, FALSE),0)</f>
        <v>0</v>
      </c>
      <c r="AL1328" s="199">
        <f>IFERROR(VLOOKUP('SAP Data'!$C1328,'2021 Balance Sheet'!$B$7:$O$1335,'2021 Balance Sheet'!M$2, FALSE),0)</f>
        <v>0</v>
      </c>
      <c r="AM1328" s="199">
        <f>IFERROR(VLOOKUP('SAP Data'!$C1328,'2021 Balance Sheet'!$B$7:$O$1335,'2021 Balance Sheet'!N$2, FALSE),0)</f>
        <v>0</v>
      </c>
      <c r="AN1328" s="199">
        <f>IFERROR(VLOOKUP('SAP Data'!$C1328,'2021 Balance Sheet'!$B$7:$O$1335,'2021 Balance Sheet'!O$2, FALSE),0)</f>
        <v>0</v>
      </c>
      <c r="AO1328" s="198">
        <f t="shared" si="45"/>
        <v>0</v>
      </c>
    </row>
    <row r="1329" spans="1:75" ht="15.75" thickBot="1" x14ac:dyDescent="0.3">
      <c r="A1329" s="26" t="str">
        <f t="shared" si="44"/>
        <v>237103</v>
      </c>
      <c r="B1329" s="149" t="s">
        <v>1116</v>
      </c>
      <c r="C1329" s="153" t="s">
        <v>2473</v>
      </c>
      <c r="D1329" s="125" t="s">
        <v>4</v>
      </c>
      <c r="E1329" s="139">
        <v>0</v>
      </c>
      <c r="F1329" s="139">
        <v>0</v>
      </c>
      <c r="G1329" s="139">
        <v>0</v>
      </c>
      <c r="H1329" s="139">
        <v>0</v>
      </c>
      <c r="I1329" s="139">
        <v>0</v>
      </c>
      <c r="J1329" s="139">
        <v>0</v>
      </c>
      <c r="K1329" s="139">
        <v>0</v>
      </c>
      <c r="L1329" s="139">
        <v>0</v>
      </c>
      <c r="M1329" s="139">
        <v>0</v>
      </c>
      <c r="N1329" s="139">
        <v>0</v>
      </c>
      <c r="O1329" s="139">
        <v>0</v>
      </c>
      <c r="P1329" s="139">
        <v>0</v>
      </c>
      <c r="Q1329" s="199">
        <v>0</v>
      </c>
      <c r="R1329" s="199">
        <v>0</v>
      </c>
      <c r="S1329" s="199">
        <v>0</v>
      </c>
      <c r="T1329" s="199">
        <v>0</v>
      </c>
      <c r="U1329" s="199">
        <v>0</v>
      </c>
      <c r="V1329" s="199">
        <v>0</v>
      </c>
      <c r="W1329" s="199">
        <v>0</v>
      </c>
      <c r="X1329" s="199">
        <v>0</v>
      </c>
      <c r="Y1329" s="199">
        <v>0</v>
      </c>
      <c r="Z1329" s="199">
        <v>0</v>
      </c>
      <c r="AA1329" s="199">
        <v>0</v>
      </c>
      <c r="AB1329" s="199">
        <v>0</v>
      </c>
      <c r="AC1329" s="199">
        <f>IFERROR(VLOOKUP('SAP Data'!$C1329,'2021 Balance Sheet'!$B$7:$O$1335,'2021 Balance Sheet'!D$2, FALSE),0)</f>
        <v>0</v>
      </c>
      <c r="AD1329" s="199">
        <f>IFERROR(VLOOKUP('SAP Data'!$C1329,'2021 Balance Sheet'!$B$7:$O$1335,'2021 Balance Sheet'!E$2, FALSE),0)</f>
        <v>0</v>
      </c>
      <c r="AE1329" s="199">
        <f>IFERROR(VLOOKUP('SAP Data'!$C1329,'2021 Balance Sheet'!$B$7:$O$1335,'2021 Balance Sheet'!F$2, FALSE),0)</f>
        <v>0</v>
      </c>
      <c r="AF1329" s="199">
        <f>IFERROR(VLOOKUP('SAP Data'!$C1329,'2021 Balance Sheet'!$B$7:$O$1335,'2021 Balance Sheet'!G$2, FALSE),0)</f>
        <v>0</v>
      </c>
      <c r="AG1329" s="199">
        <f>IFERROR(VLOOKUP('SAP Data'!$C1329,'2021 Balance Sheet'!$B$7:$O$1335,'2021 Balance Sheet'!H$2, FALSE),0)</f>
        <v>0</v>
      </c>
      <c r="AH1329" s="199">
        <f>IFERROR(VLOOKUP('SAP Data'!$C1329,'2021 Balance Sheet'!$B$7:$O$1335,'2021 Balance Sheet'!I$2, FALSE),0)</f>
        <v>0</v>
      </c>
      <c r="AI1329" s="199">
        <f>IFERROR(VLOOKUP('SAP Data'!$C1329,'2021 Balance Sheet'!$B$7:$O$1335,'2021 Balance Sheet'!J$2, FALSE),0)</f>
        <v>0</v>
      </c>
      <c r="AJ1329" s="199">
        <f>IFERROR(VLOOKUP('SAP Data'!$C1329,'2021 Balance Sheet'!$B$7:$O$1335,'2021 Balance Sheet'!K$2, FALSE),0)</f>
        <v>0</v>
      </c>
      <c r="AK1329" s="199">
        <f>IFERROR(VLOOKUP('SAP Data'!$C1329,'2021 Balance Sheet'!$B$7:$O$1335,'2021 Balance Sheet'!L$2, FALSE),0)</f>
        <v>0</v>
      </c>
      <c r="AL1329" s="199">
        <f>IFERROR(VLOOKUP('SAP Data'!$C1329,'2021 Balance Sheet'!$B$7:$O$1335,'2021 Balance Sheet'!M$2, FALSE),0)</f>
        <v>0</v>
      </c>
      <c r="AM1329" s="199">
        <f>IFERROR(VLOOKUP('SAP Data'!$C1329,'2021 Balance Sheet'!$B$7:$O$1335,'2021 Balance Sheet'!N$2, FALSE),0)</f>
        <v>0</v>
      </c>
      <c r="AN1329" s="199">
        <f>IFERROR(VLOOKUP('SAP Data'!$C1329,'2021 Balance Sheet'!$B$7:$O$1335,'2021 Balance Sheet'!O$2, FALSE),0)</f>
        <v>0</v>
      </c>
      <c r="AO1329" s="198">
        <f t="shared" si="45"/>
        <v>0</v>
      </c>
    </row>
    <row r="1330" spans="1:75" ht="15.75" thickBot="1" x14ac:dyDescent="0.3">
      <c r="A1330" s="26" t="str">
        <f t="shared" si="44"/>
        <v>237104</v>
      </c>
      <c r="B1330" s="149" t="s">
        <v>1117</v>
      </c>
      <c r="C1330" s="153" t="s">
        <v>2474</v>
      </c>
      <c r="D1330" s="125" t="s">
        <v>4</v>
      </c>
      <c r="E1330" s="140">
        <v>-595497.29</v>
      </c>
      <c r="F1330" s="140">
        <v>-727830.62</v>
      </c>
      <c r="G1330" s="140">
        <v>-66163.95</v>
      </c>
      <c r="H1330" s="140">
        <v>-198497.28</v>
      </c>
      <c r="I1330" s="140">
        <v>-330830.61</v>
      </c>
      <c r="J1330" s="140">
        <v>-463163.94</v>
      </c>
      <c r="K1330" s="140">
        <v>-595497.27</v>
      </c>
      <c r="L1330" s="140">
        <v>-727830.6</v>
      </c>
      <c r="M1330" s="140">
        <v>-66163.929999999993</v>
      </c>
      <c r="N1330" s="140">
        <v>-198497.26</v>
      </c>
      <c r="O1330" s="140">
        <v>-330830.59000000003</v>
      </c>
      <c r="P1330" s="140">
        <v>-463163.92</v>
      </c>
      <c r="Q1330" s="199">
        <v>-595497.25</v>
      </c>
      <c r="R1330" s="199">
        <v>-727830.58</v>
      </c>
      <c r="S1330" s="199">
        <v>-66163.91</v>
      </c>
      <c r="T1330" s="199">
        <v>-198497.24</v>
      </c>
      <c r="U1330" s="199">
        <v>-330830.57</v>
      </c>
      <c r="V1330" s="199">
        <v>-463163.9</v>
      </c>
      <c r="W1330" s="199">
        <v>-595497.23</v>
      </c>
      <c r="X1330" s="199">
        <v>-727830.56</v>
      </c>
      <c r="Y1330" s="199">
        <v>-66163.89</v>
      </c>
      <c r="Z1330" s="199">
        <v>-198497.22</v>
      </c>
      <c r="AA1330" s="199">
        <v>-330830.55</v>
      </c>
      <c r="AB1330" s="199">
        <v>-463163.88</v>
      </c>
      <c r="AC1330" s="199">
        <f>IFERROR(VLOOKUP('SAP Data'!$C1330,'2021 Balance Sheet'!$B$7:$O$1335,'2021 Balance Sheet'!D$2, FALSE),0)</f>
        <v>-595497.21</v>
      </c>
      <c r="AD1330" s="199">
        <f>IFERROR(VLOOKUP('SAP Data'!$C1330,'2021 Balance Sheet'!$B$7:$O$1335,'2021 Balance Sheet'!E$2, FALSE),0)</f>
        <v>-727830.54</v>
      </c>
      <c r="AE1330" s="199">
        <f>IFERROR(VLOOKUP('SAP Data'!$C1330,'2021 Balance Sheet'!$B$7:$O$1335,'2021 Balance Sheet'!F$2, FALSE),0)</f>
        <v>-66163.87</v>
      </c>
      <c r="AF1330" s="199">
        <f>IFERROR(VLOOKUP('SAP Data'!$C1330,'2021 Balance Sheet'!$B$7:$O$1335,'2021 Balance Sheet'!G$2, FALSE),0)</f>
        <v>-198497.2</v>
      </c>
      <c r="AG1330" s="199">
        <f>IFERROR(VLOOKUP('SAP Data'!$C1330,'2021 Balance Sheet'!$B$7:$O$1335,'2021 Balance Sheet'!H$2, FALSE),0)</f>
        <v>-330830.53000000003</v>
      </c>
      <c r="AH1330" s="199">
        <f>IFERROR(VLOOKUP('SAP Data'!$C1330,'2021 Balance Sheet'!$B$7:$O$1335,'2021 Balance Sheet'!I$2, FALSE),0)</f>
        <v>-463163.86</v>
      </c>
      <c r="AI1330" s="199">
        <f>IFERROR(VLOOKUP('SAP Data'!$C1330,'2021 Balance Sheet'!$B$7:$O$1335,'2021 Balance Sheet'!J$2, FALSE),0)</f>
        <v>-595497.18999999994</v>
      </c>
      <c r="AJ1330" s="199">
        <f>IFERROR(VLOOKUP('SAP Data'!$C1330,'2021 Balance Sheet'!$B$7:$O$1335,'2021 Balance Sheet'!K$2, FALSE),0)</f>
        <v>-727830.52</v>
      </c>
      <c r="AK1330" s="199">
        <f>IFERROR(VLOOKUP('SAP Data'!$C1330,'2021 Balance Sheet'!$B$7:$O$1335,'2021 Balance Sheet'!L$2, FALSE),0)</f>
        <v>2.81</v>
      </c>
      <c r="AL1330" s="199">
        <f>IFERROR(VLOOKUP('SAP Data'!$C1330,'2021 Balance Sheet'!$B$7:$O$1335,'2021 Balance Sheet'!M$2, FALSE),0)</f>
        <v>2.81</v>
      </c>
      <c r="AM1330" s="199">
        <f>IFERROR(VLOOKUP('SAP Data'!$C1330,'2021 Balance Sheet'!$B$7:$O$1335,'2021 Balance Sheet'!N$2, FALSE),0)</f>
        <v>0</v>
      </c>
      <c r="AN1330" s="199">
        <f>IFERROR(VLOOKUP('SAP Data'!$C1330,'2021 Balance Sheet'!$B$7:$O$1335,'2021 Balance Sheet'!O$2, FALSE),0)</f>
        <v>0</v>
      </c>
      <c r="AO1330" s="198">
        <f t="shared" si="45"/>
        <v>-463163.88</v>
      </c>
    </row>
    <row r="1331" spans="1:75" ht="15.75" thickBot="1" x14ac:dyDescent="0.3">
      <c r="A1331" s="26" t="str">
        <f t="shared" si="44"/>
        <v>237105</v>
      </c>
      <c r="B1331" s="149" t="s">
        <v>1118</v>
      </c>
      <c r="C1331" s="153" t="s">
        <v>2475</v>
      </c>
      <c r="D1331" s="125" t="s">
        <v>4</v>
      </c>
      <c r="E1331" s="139">
        <v>-0.04</v>
      </c>
      <c r="F1331" s="139">
        <v>-166666.71</v>
      </c>
      <c r="G1331" s="139">
        <v>-333333.38</v>
      </c>
      <c r="H1331" s="139">
        <v>-500000.05</v>
      </c>
      <c r="I1331" s="139">
        <v>-666666.72</v>
      </c>
      <c r="J1331" s="139">
        <v>-833333.39</v>
      </c>
      <c r="K1331" s="139">
        <v>-0.06</v>
      </c>
      <c r="L1331" s="139">
        <v>-166666.73000000001</v>
      </c>
      <c r="M1331" s="139">
        <v>-333333.40000000002</v>
      </c>
      <c r="N1331" s="139">
        <v>-500000.07</v>
      </c>
      <c r="O1331" s="139">
        <v>-666666.74</v>
      </c>
      <c r="P1331" s="139">
        <v>-833333.41</v>
      </c>
      <c r="Q1331" s="199">
        <v>-0.08</v>
      </c>
      <c r="R1331" s="199">
        <v>-166666.75</v>
      </c>
      <c r="S1331" s="199">
        <v>-333333.42</v>
      </c>
      <c r="T1331" s="199">
        <v>-500000.09</v>
      </c>
      <c r="U1331" s="199">
        <v>-666666.76</v>
      </c>
      <c r="V1331" s="199">
        <v>-833333.43</v>
      </c>
      <c r="W1331" s="199">
        <v>-0.1</v>
      </c>
      <c r="X1331" s="199">
        <v>-166666.76999999999</v>
      </c>
      <c r="Y1331" s="199">
        <v>-333333.44</v>
      </c>
      <c r="Z1331" s="199">
        <v>-500000.11</v>
      </c>
      <c r="AA1331" s="199">
        <v>-666666.78</v>
      </c>
      <c r="AB1331" s="199">
        <v>-833333.45</v>
      </c>
      <c r="AC1331" s="199">
        <f>IFERROR(VLOOKUP('SAP Data'!$C1331,'2021 Balance Sheet'!$B$7:$O$1335,'2021 Balance Sheet'!D$2, FALSE),0)</f>
        <v>-0.12</v>
      </c>
      <c r="AD1331" s="199">
        <f>IFERROR(VLOOKUP('SAP Data'!$C1331,'2021 Balance Sheet'!$B$7:$O$1335,'2021 Balance Sheet'!E$2, FALSE),0)</f>
        <v>-166666.79</v>
      </c>
      <c r="AE1331" s="199">
        <f>IFERROR(VLOOKUP('SAP Data'!$C1331,'2021 Balance Sheet'!$B$7:$O$1335,'2021 Balance Sheet'!F$2, FALSE),0)</f>
        <v>-333333.46000000002</v>
      </c>
      <c r="AF1331" s="199">
        <f>IFERROR(VLOOKUP('SAP Data'!$C1331,'2021 Balance Sheet'!$B$7:$O$1335,'2021 Balance Sheet'!G$2, FALSE),0)</f>
        <v>-500000.13</v>
      </c>
      <c r="AG1331" s="199">
        <f>IFERROR(VLOOKUP('SAP Data'!$C1331,'2021 Balance Sheet'!$B$7:$O$1335,'2021 Balance Sheet'!H$2, FALSE),0)</f>
        <v>-666666.80000000005</v>
      </c>
      <c r="AH1331" s="199">
        <f>IFERROR(VLOOKUP('SAP Data'!$C1331,'2021 Balance Sheet'!$B$7:$O$1335,'2021 Balance Sheet'!I$2, FALSE),0)</f>
        <v>-833333.47</v>
      </c>
      <c r="AI1331" s="199">
        <f>IFERROR(VLOOKUP('SAP Data'!$C1331,'2021 Balance Sheet'!$B$7:$O$1335,'2021 Balance Sheet'!J$2, FALSE),0)</f>
        <v>-0.14000000000000001</v>
      </c>
      <c r="AJ1331" s="199">
        <f>IFERROR(VLOOKUP('SAP Data'!$C1331,'2021 Balance Sheet'!$B$7:$O$1335,'2021 Balance Sheet'!K$2, FALSE),0)</f>
        <v>-166666.81</v>
      </c>
      <c r="AK1331" s="199">
        <f>IFERROR(VLOOKUP('SAP Data'!$C1331,'2021 Balance Sheet'!$B$7:$O$1335,'2021 Balance Sheet'!L$2, FALSE),0)</f>
        <v>-333333.48</v>
      </c>
      <c r="AL1331" s="199">
        <f>IFERROR(VLOOKUP('SAP Data'!$C1331,'2021 Balance Sheet'!$B$7:$O$1335,'2021 Balance Sheet'!M$2, FALSE),0)</f>
        <v>-500000.15</v>
      </c>
      <c r="AM1331" s="199">
        <f>IFERROR(VLOOKUP('SAP Data'!$C1331,'2021 Balance Sheet'!$B$7:$O$1335,'2021 Balance Sheet'!N$2, FALSE),0)</f>
        <v>-666666.81999999995</v>
      </c>
      <c r="AN1331" s="199">
        <f>IFERROR(VLOOKUP('SAP Data'!$C1331,'2021 Balance Sheet'!$B$7:$O$1335,'2021 Balance Sheet'!O$2, FALSE),0)</f>
        <v>-833333.49</v>
      </c>
      <c r="AO1331" s="198">
        <f t="shared" si="45"/>
        <v>-833333.45</v>
      </c>
    </row>
    <row r="1332" spans="1:75" ht="15.75" thickBot="1" x14ac:dyDescent="0.3">
      <c r="A1332" s="26" t="str">
        <f t="shared" si="44"/>
        <v>237106</v>
      </c>
      <c r="B1332" s="149" t="s">
        <v>1119</v>
      </c>
      <c r="C1332" s="153" t="s">
        <v>2476</v>
      </c>
      <c r="D1332" s="125" t="s">
        <v>4</v>
      </c>
      <c r="E1332" s="140">
        <v>-885499.96</v>
      </c>
      <c r="F1332" s="140">
        <v>-147583.29</v>
      </c>
      <c r="G1332" s="140">
        <v>-295166.62</v>
      </c>
      <c r="H1332" s="140">
        <v>-442749.95</v>
      </c>
      <c r="I1332" s="140">
        <v>-590333.28</v>
      </c>
      <c r="J1332" s="140">
        <v>-737916.61</v>
      </c>
      <c r="K1332" s="140">
        <v>-885499.94</v>
      </c>
      <c r="L1332" s="140">
        <v>-147583.26999999999</v>
      </c>
      <c r="M1332" s="140">
        <v>-295166.59999999998</v>
      </c>
      <c r="N1332" s="140">
        <v>-442749.93</v>
      </c>
      <c r="O1332" s="140">
        <v>-590333.26</v>
      </c>
      <c r="P1332" s="140">
        <v>-737916.59</v>
      </c>
      <c r="Q1332" s="199">
        <v>-885499.92</v>
      </c>
      <c r="R1332" s="199">
        <v>-147583.25</v>
      </c>
      <c r="S1332" s="199">
        <v>-295166.58</v>
      </c>
      <c r="T1332" s="199">
        <v>-442749.91</v>
      </c>
      <c r="U1332" s="199">
        <v>-590333.24</v>
      </c>
      <c r="V1332" s="199">
        <v>-737916.57</v>
      </c>
      <c r="W1332" s="199">
        <v>-885499.9</v>
      </c>
      <c r="X1332" s="199">
        <v>-147583.23000000001</v>
      </c>
      <c r="Y1332" s="199">
        <v>-295166.56</v>
      </c>
      <c r="Z1332" s="199">
        <v>-442749.89</v>
      </c>
      <c r="AA1332" s="199">
        <v>-590333.22</v>
      </c>
      <c r="AB1332" s="199">
        <v>-737916.55</v>
      </c>
      <c r="AC1332" s="199">
        <f>IFERROR(VLOOKUP('SAP Data'!$C1332,'2021 Balance Sheet'!$B$7:$O$1335,'2021 Balance Sheet'!D$2, FALSE),0)</f>
        <v>-885499.88</v>
      </c>
      <c r="AD1332" s="199">
        <f>IFERROR(VLOOKUP('SAP Data'!$C1332,'2021 Balance Sheet'!$B$7:$O$1335,'2021 Balance Sheet'!E$2, FALSE),0)</f>
        <v>-147583.21</v>
      </c>
      <c r="AE1332" s="199">
        <f>IFERROR(VLOOKUP('SAP Data'!$C1332,'2021 Balance Sheet'!$B$7:$O$1335,'2021 Balance Sheet'!F$2, FALSE),0)</f>
        <v>-295166.53999999998</v>
      </c>
      <c r="AF1332" s="199">
        <f>IFERROR(VLOOKUP('SAP Data'!$C1332,'2021 Balance Sheet'!$B$7:$O$1335,'2021 Balance Sheet'!G$2, FALSE),0)</f>
        <v>-442749.87</v>
      </c>
      <c r="AG1332" s="199">
        <f>IFERROR(VLOOKUP('SAP Data'!$C1332,'2021 Balance Sheet'!$B$7:$O$1335,'2021 Balance Sheet'!H$2, FALSE),0)</f>
        <v>-590333.19999999995</v>
      </c>
      <c r="AH1332" s="199">
        <f>IFERROR(VLOOKUP('SAP Data'!$C1332,'2021 Balance Sheet'!$B$7:$O$1335,'2021 Balance Sheet'!I$2, FALSE),0)</f>
        <v>-737916.53</v>
      </c>
      <c r="AI1332" s="199">
        <f>IFERROR(VLOOKUP('SAP Data'!$C1332,'2021 Balance Sheet'!$B$7:$O$1335,'2021 Balance Sheet'!J$2, FALSE),0)</f>
        <v>-885499.86</v>
      </c>
      <c r="AJ1332" s="199">
        <f>IFERROR(VLOOKUP('SAP Data'!$C1332,'2021 Balance Sheet'!$B$7:$O$1335,'2021 Balance Sheet'!K$2, FALSE),0)</f>
        <v>-147583.19</v>
      </c>
      <c r="AK1332" s="199">
        <f>IFERROR(VLOOKUP('SAP Data'!$C1332,'2021 Balance Sheet'!$B$7:$O$1335,'2021 Balance Sheet'!L$2, FALSE),0)</f>
        <v>-295166.52</v>
      </c>
      <c r="AL1332" s="199">
        <f>IFERROR(VLOOKUP('SAP Data'!$C1332,'2021 Balance Sheet'!$B$7:$O$1335,'2021 Balance Sheet'!M$2, FALSE),0)</f>
        <v>-442749.85</v>
      </c>
      <c r="AM1332" s="199">
        <f>IFERROR(VLOOKUP('SAP Data'!$C1332,'2021 Balance Sheet'!$B$7:$O$1335,'2021 Balance Sheet'!N$2, FALSE),0)</f>
        <v>-590333.18000000005</v>
      </c>
      <c r="AN1332" s="199">
        <f>IFERROR(VLOOKUP('SAP Data'!$C1332,'2021 Balance Sheet'!$B$7:$O$1335,'2021 Balance Sheet'!O$2, FALSE),0)</f>
        <v>-737916.51</v>
      </c>
      <c r="AO1332" s="198">
        <f t="shared" si="45"/>
        <v>-737916.55</v>
      </c>
    </row>
    <row r="1333" spans="1:75" ht="15.75" thickBot="1" x14ac:dyDescent="0.3">
      <c r="A1333" s="26" t="str">
        <f t="shared" si="44"/>
        <v>237107</v>
      </c>
      <c r="B1333" s="149" t="s">
        <v>1120</v>
      </c>
      <c r="C1333" s="153" t="s">
        <v>2477</v>
      </c>
      <c r="D1333" s="125" t="s">
        <v>4</v>
      </c>
      <c r="E1333" s="139">
        <v>0</v>
      </c>
      <c r="F1333" s="139">
        <v>0</v>
      </c>
      <c r="G1333" s="139">
        <v>0</v>
      </c>
      <c r="H1333" s="139">
        <v>0</v>
      </c>
      <c r="I1333" s="139">
        <v>0</v>
      </c>
      <c r="J1333" s="139">
        <v>0</v>
      </c>
      <c r="K1333" s="139">
        <v>0</v>
      </c>
      <c r="L1333" s="139">
        <v>0</v>
      </c>
      <c r="M1333" s="139">
        <v>0</v>
      </c>
      <c r="N1333" s="139">
        <v>0</v>
      </c>
      <c r="O1333" s="139">
        <v>0</v>
      </c>
      <c r="P1333" s="139">
        <v>0</v>
      </c>
      <c r="Q1333" s="199">
        <v>0</v>
      </c>
      <c r="R1333" s="199">
        <v>0</v>
      </c>
      <c r="S1333" s="199">
        <v>0</v>
      </c>
      <c r="T1333" s="199">
        <v>0</v>
      </c>
      <c r="U1333" s="199">
        <v>0</v>
      </c>
      <c r="V1333" s="199">
        <v>0</v>
      </c>
      <c r="W1333" s="199">
        <v>0</v>
      </c>
      <c r="X1333" s="199">
        <v>0</v>
      </c>
      <c r="Y1333" s="199">
        <v>0</v>
      </c>
      <c r="Z1333" s="199">
        <v>0</v>
      </c>
      <c r="AA1333" s="199">
        <v>0</v>
      </c>
      <c r="AB1333" s="199">
        <v>0</v>
      </c>
      <c r="AC1333" s="199">
        <f>IFERROR(VLOOKUP('SAP Data'!$C1333,'2021 Balance Sheet'!$B$7:$O$1335,'2021 Balance Sheet'!D$2, FALSE),0)</f>
        <v>0</v>
      </c>
      <c r="AD1333" s="199">
        <f>IFERROR(VLOOKUP('SAP Data'!$C1333,'2021 Balance Sheet'!$B$7:$O$1335,'2021 Balance Sheet'!E$2, FALSE),0)</f>
        <v>0</v>
      </c>
      <c r="AE1333" s="199">
        <f>IFERROR(VLOOKUP('SAP Data'!$C1333,'2021 Balance Sheet'!$B$7:$O$1335,'2021 Balance Sheet'!F$2, FALSE),0)</f>
        <v>0</v>
      </c>
      <c r="AF1333" s="199">
        <f>IFERROR(VLOOKUP('SAP Data'!$C1333,'2021 Balance Sheet'!$B$7:$O$1335,'2021 Balance Sheet'!G$2, FALSE),0)</f>
        <v>0</v>
      </c>
      <c r="AG1333" s="199">
        <f>IFERROR(VLOOKUP('SAP Data'!$C1333,'2021 Balance Sheet'!$B$7:$O$1335,'2021 Balance Sheet'!H$2, FALSE),0)</f>
        <v>0</v>
      </c>
      <c r="AH1333" s="199">
        <f>IFERROR(VLOOKUP('SAP Data'!$C1333,'2021 Balance Sheet'!$B$7:$O$1335,'2021 Balance Sheet'!I$2, FALSE),0)</f>
        <v>0</v>
      </c>
      <c r="AI1333" s="199">
        <f>IFERROR(VLOOKUP('SAP Data'!$C1333,'2021 Balance Sheet'!$B$7:$O$1335,'2021 Balance Sheet'!J$2, FALSE),0)</f>
        <v>0</v>
      </c>
      <c r="AJ1333" s="199">
        <f>IFERROR(VLOOKUP('SAP Data'!$C1333,'2021 Balance Sheet'!$B$7:$O$1335,'2021 Balance Sheet'!K$2, FALSE),0)</f>
        <v>0</v>
      </c>
      <c r="AK1333" s="199">
        <f>IFERROR(VLOOKUP('SAP Data'!$C1333,'2021 Balance Sheet'!$B$7:$O$1335,'2021 Balance Sheet'!L$2, FALSE),0)</f>
        <v>0</v>
      </c>
      <c r="AL1333" s="199">
        <f>IFERROR(VLOOKUP('SAP Data'!$C1333,'2021 Balance Sheet'!$B$7:$O$1335,'2021 Balance Sheet'!M$2, FALSE),0)</f>
        <v>0</v>
      </c>
      <c r="AM1333" s="199">
        <f>IFERROR(VLOOKUP('SAP Data'!$C1333,'2021 Balance Sheet'!$B$7:$O$1335,'2021 Balance Sheet'!N$2, FALSE),0)</f>
        <v>0</v>
      </c>
      <c r="AN1333" s="199">
        <f>IFERROR(VLOOKUP('SAP Data'!$C1333,'2021 Balance Sheet'!$B$7:$O$1335,'2021 Balance Sheet'!O$2, FALSE),0)</f>
        <v>0</v>
      </c>
      <c r="AO1333" s="198">
        <f t="shared" si="45"/>
        <v>0</v>
      </c>
    </row>
    <row r="1334" spans="1:75" ht="15.75" thickBot="1" x14ac:dyDescent="0.3">
      <c r="A1334" s="26" t="str">
        <f t="shared" si="44"/>
        <v>237108</v>
      </c>
      <c r="B1334" s="149" t="s">
        <v>1121</v>
      </c>
      <c r="C1334" s="153" t="s">
        <v>2478</v>
      </c>
      <c r="D1334" s="125" t="s">
        <v>4</v>
      </c>
      <c r="E1334" s="140">
        <v>-175224.01</v>
      </c>
      <c r="F1334" s="140">
        <v>-268878.18</v>
      </c>
      <c r="G1334" s="140">
        <v>-362532.35</v>
      </c>
      <c r="H1334" s="140">
        <v>-456186.52</v>
      </c>
      <c r="I1334" s="140">
        <v>12084.31</v>
      </c>
      <c r="J1334" s="140">
        <v>-81569.86</v>
      </c>
      <c r="K1334" s="140">
        <v>-175224.03</v>
      </c>
      <c r="L1334" s="140">
        <v>-268878.2</v>
      </c>
      <c r="M1334" s="140">
        <v>-362532.37</v>
      </c>
      <c r="N1334" s="140">
        <v>-456186.54</v>
      </c>
      <c r="O1334" s="140">
        <v>12084.29</v>
      </c>
      <c r="P1334" s="140">
        <v>-81569.88</v>
      </c>
      <c r="Q1334" s="199">
        <v>-175224.05</v>
      </c>
      <c r="R1334" s="199">
        <v>-268878.21999999997</v>
      </c>
      <c r="S1334" s="199">
        <v>-362532.39</v>
      </c>
      <c r="T1334" s="199">
        <v>-456186.56</v>
      </c>
      <c r="U1334" s="199">
        <v>12084.27</v>
      </c>
      <c r="V1334" s="199">
        <v>-81569.899999999994</v>
      </c>
      <c r="W1334" s="199">
        <v>-175224.07</v>
      </c>
      <c r="X1334" s="199">
        <v>-268878.24</v>
      </c>
      <c r="Y1334" s="199">
        <v>-362532.41</v>
      </c>
      <c r="Z1334" s="199">
        <v>-456186.58</v>
      </c>
      <c r="AA1334" s="199">
        <v>12084.25</v>
      </c>
      <c r="AB1334" s="199">
        <v>-81569.919999999998</v>
      </c>
      <c r="AC1334" s="199">
        <f>IFERROR(VLOOKUP('SAP Data'!$C1334,'2021 Balance Sheet'!$B$7:$O$1335,'2021 Balance Sheet'!D$2, FALSE),0)</f>
        <v>-175224.09</v>
      </c>
      <c r="AD1334" s="199">
        <f>IFERROR(VLOOKUP('SAP Data'!$C1334,'2021 Balance Sheet'!$B$7:$O$1335,'2021 Balance Sheet'!E$2, FALSE),0)</f>
        <v>-268878.26</v>
      </c>
      <c r="AE1334" s="199">
        <f>IFERROR(VLOOKUP('SAP Data'!$C1334,'2021 Balance Sheet'!$B$7:$O$1335,'2021 Balance Sheet'!F$2, FALSE),0)</f>
        <v>-362532.43</v>
      </c>
      <c r="AF1334" s="199">
        <f>IFERROR(VLOOKUP('SAP Data'!$C1334,'2021 Balance Sheet'!$B$7:$O$1335,'2021 Balance Sheet'!G$2, FALSE),0)</f>
        <v>-456186.6</v>
      </c>
      <c r="AG1334" s="199">
        <f>IFERROR(VLOOKUP('SAP Data'!$C1334,'2021 Balance Sheet'!$B$7:$O$1335,'2021 Balance Sheet'!H$2, FALSE),0)</f>
        <v>12084.23</v>
      </c>
      <c r="AH1334" s="199">
        <f>IFERROR(VLOOKUP('SAP Data'!$C1334,'2021 Balance Sheet'!$B$7:$O$1335,'2021 Balance Sheet'!I$2, FALSE),0)</f>
        <v>-81569.94</v>
      </c>
      <c r="AI1334" s="199">
        <f>IFERROR(VLOOKUP('SAP Data'!$C1334,'2021 Balance Sheet'!$B$7:$O$1335,'2021 Balance Sheet'!J$2, FALSE),0)</f>
        <v>-175224.11</v>
      </c>
      <c r="AJ1334" s="199">
        <f>IFERROR(VLOOKUP('SAP Data'!$C1334,'2021 Balance Sheet'!$B$7:$O$1335,'2021 Balance Sheet'!K$2, FALSE),0)</f>
        <v>-268878.28000000003</v>
      </c>
      <c r="AK1334" s="199">
        <f>IFERROR(VLOOKUP('SAP Data'!$C1334,'2021 Balance Sheet'!$B$7:$O$1335,'2021 Balance Sheet'!L$2, FALSE),0)</f>
        <v>-362532.45</v>
      </c>
      <c r="AL1334" s="199">
        <f>IFERROR(VLOOKUP('SAP Data'!$C1334,'2021 Balance Sheet'!$B$7:$O$1335,'2021 Balance Sheet'!M$2, FALSE),0)</f>
        <v>-456186.62</v>
      </c>
      <c r="AM1334" s="199">
        <f>IFERROR(VLOOKUP('SAP Data'!$C1334,'2021 Balance Sheet'!$B$7:$O$1335,'2021 Balance Sheet'!N$2, FALSE),0)</f>
        <v>-549840.79</v>
      </c>
      <c r="AN1334" s="199">
        <f>IFERROR(VLOOKUP('SAP Data'!$C1334,'2021 Balance Sheet'!$B$7:$O$1335,'2021 Balance Sheet'!O$2, FALSE),0)</f>
        <v>-81569.960000000006</v>
      </c>
      <c r="AO1334" s="198">
        <f t="shared" si="45"/>
        <v>-81569.919999999998</v>
      </c>
    </row>
    <row r="1335" spans="1:75" ht="15.75" thickBot="1" x14ac:dyDescent="0.3">
      <c r="A1335" s="26" t="str">
        <f t="shared" si="44"/>
        <v>237109</v>
      </c>
      <c r="B1335" s="149" t="s">
        <v>1122</v>
      </c>
      <c r="C1335" s="153" t="s">
        <v>2479</v>
      </c>
      <c r="D1335" s="125" t="s">
        <v>4</v>
      </c>
      <c r="E1335" s="139">
        <v>-257944.17</v>
      </c>
      <c r="F1335" s="139">
        <v>-395810.84</v>
      </c>
      <c r="G1335" s="139">
        <v>-533677.51</v>
      </c>
      <c r="H1335" s="139">
        <v>-671544.18</v>
      </c>
      <c r="I1335" s="139">
        <v>17789.150000000001</v>
      </c>
      <c r="J1335" s="139">
        <v>-120077.52</v>
      </c>
      <c r="K1335" s="139">
        <v>-257944.19</v>
      </c>
      <c r="L1335" s="139">
        <v>-395810.86</v>
      </c>
      <c r="M1335" s="139">
        <v>-533677.53</v>
      </c>
      <c r="N1335" s="139">
        <v>-671544.2</v>
      </c>
      <c r="O1335" s="139">
        <v>17789.13</v>
      </c>
      <c r="P1335" s="139">
        <v>-120077.54</v>
      </c>
      <c r="Q1335" s="199">
        <v>-257944.21</v>
      </c>
      <c r="R1335" s="199">
        <v>-395810.88</v>
      </c>
      <c r="S1335" s="199">
        <v>-533677.55000000005</v>
      </c>
      <c r="T1335" s="199">
        <v>-671544.22</v>
      </c>
      <c r="U1335" s="199">
        <v>17789.11</v>
      </c>
      <c r="V1335" s="199">
        <v>-120077.56</v>
      </c>
      <c r="W1335" s="199">
        <v>-257944.23</v>
      </c>
      <c r="X1335" s="199">
        <v>-395810.9</v>
      </c>
      <c r="Y1335" s="199">
        <v>-533677.56999999995</v>
      </c>
      <c r="Z1335" s="199">
        <v>-671544.24</v>
      </c>
      <c r="AA1335" s="199">
        <v>17789.09</v>
      </c>
      <c r="AB1335" s="199">
        <v>-120077.58</v>
      </c>
      <c r="AC1335" s="199">
        <f>IFERROR(VLOOKUP('SAP Data'!$C1335,'2021 Balance Sheet'!$B$7:$O$1335,'2021 Balance Sheet'!D$2, FALSE),0)</f>
        <v>-257944.25</v>
      </c>
      <c r="AD1335" s="199">
        <f>IFERROR(VLOOKUP('SAP Data'!$C1335,'2021 Balance Sheet'!$B$7:$O$1335,'2021 Balance Sheet'!E$2, FALSE),0)</f>
        <v>-395810.92</v>
      </c>
      <c r="AE1335" s="199">
        <f>IFERROR(VLOOKUP('SAP Data'!$C1335,'2021 Balance Sheet'!$B$7:$O$1335,'2021 Balance Sheet'!F$2, FALSE),0)</f>
        <v>-533677.59</v>
      </c>
      <c r="AF1335" s="199">
        <f>IFERROR(VLOOKUP('SAP Data'!$C1335,'2021 Balance Sheet'!$B$7:$O$1335,'2021 Balance Sheet'!G$2, FALSE),0)</f>
        <v>-671544.26</v>
      </c>
      <c r="AG1335" s="199">
        <f>IFERROR(VLOOKUP('SAP Data'!$C1335,'2021 Balance Sheet'!$B$7:$O$1335,'2021 Balance Sheet'!H$2, FALSE),0)</f>
        <v>17789.07</v>
      </c>
      <c r="AH1335" s="199">
        <f>IFERROR(VLOOKUP('SAP Data'!$C1335,'2021 Balance Sheet'!$B$7:$O$1335,'2021 Balance Sheet'!I$2, FALSE),0)</f>
        <v>-120077.6</v>
      </c>
      <c r="AI1335" s="199">
        <f>IFERROR(VLOOKUP('SAP Data'!$C1335,'2021 Balance Sheet'!$B$7:$O$1335,'2021 Balance Sheet'!J$2, FALSE),0)</f>
        <v>-257944.27</v>
      </c>
      <c r="AJ1335" s="199">
        <f>IFERROR(VLOOKUP('SAP Data'!$C1335,'2021 Balance Sheet'!$B$7:$O$1335,'2021 Balance Sheet'!K$2, FALSE),0)</f>
        <v>-395810.94</v>
      </c>
      <c r="AK1335" s="199">
        <f>IFERROR(VLOOKUP('SAP Data'!$C1335,'2021 Balance Sheet'!$B$7:$O$1335,'2021 Balance Sheet'!L$2, FALSE),0)</f>
        <v>-533677.61</v>
      </c>
      <c r="AL1335" s="199">
        <f>IFERROR(VLOOKUP('SAP Data'!$C1335,'2021 Balance Sheet'!$B$7:$O$1335,'2021 Balance Sheet'!M$2, FALSE),0)</f>
        <v>-671544.28</v>
      </c>
      <c r="AM1335" s="199">
        <f>IFERROR(VLOOKUP('SAP Data'!$C1335,'2021 Balance Sheet'!$B$7:$O$1335,'2021 Balance Sheet'!N$2, FALSE),0)</f>
        <v>-809410.95</v>
      </c>
      <c r="AN1335" s="199">
        <f>IFERROR(VLOOKUP('SAP Data'!$C1335,'2021 Balance Sheet'!$B$7:$O$1335,'2021 Balance Sheet'!O$2, FALSE),0)</f>
        <v>-120077.62</v>
      </c>
      <c r="AO1335" s="198">
        <f t="shared" si="45"/>
        <v>-120077.58</v>
      </c>
    </row>
    <row r="1336" spans="1:75" ht="15.75" thickBot="1" x14ac:dyDescent="0.3">
      <c r="A1336" s="26" t="str">
        <f t="shared" si="44"/>
        <v>237110</v>
      </c>
      <c r="B1336" s="149" t="s">
        <v>1123</v>
      </c>
      <c r="C1336" s="153" t="s">
        <v>2480</v>
      </c>
      <c r="D1336" s="125" t="s">
        <v>4</v>
      </c>
      <c r="E1336" s="140">
        <v>-270441.71999999997</v>
      </c>
      <c r="F1336" s="140">
        <v>-329233.39</v>
      </c>
      <c r="G1336" s="140">
        <v>-35275.06</v>
      </c>
      <c r="H1336" s="140">
        <v>-94066.73</v>
      </c>
      <c r="I1336" s="140">
        <v>-152858.4</v>
      </c>
      <c r="J1336" s="140">
        <v>-211650.07</v>
      </c>
      <c r="K1336" s="140">
        <v>-270441.74</v>
      </c>
      <c r="L1336" s="140">
        <v>-329233.40999999997</v>
      </c>
      <c r="M1336" s="140">
        <v>-35275.08</v>
      </c>
      <c r="N1336" s="140">
        <v>-94066.75</v>
      </c>
      <c r="O1336" s="140">
        <v>-152858.42000000001</v>
      </c>
      <c r="P1336" s="140">
        <v>-211650.09</v>
      </c>
      <c r="Q1336" s="199">
        <v>-270441.76</v>
      </c>
      <c r="R1336" s="199">
        <v>-329233.43</v>
      </c>
      <c r="S1336" s="199">
        <v>-35275.1</v>
      </c>
      <c r="T1336" s="199">
        <v>-94066.77</v>
      </c>
      <c r="U1336" s="199">
        <v>-152858.44</v>
      </c>
      <c r="V1336" s="199">
        <v>-211650.11</v>
      </c>
      <c r="W1336" s="199">
        <v>-270441.78000000003</v>
      </c>
      <c r="X1336" s="199">
        <v>-329233.45</v>
      </c>
      <c r="Y1336" s="199">
        <v>-35275.120000000003</v>
      </c>
      <c r="Z1336" s="199">
        <v>-94066.79</v>
      </c>
      <c r="AA1336" s="199">
        <v>-152858.46</v>
      </c>
      <c r="AB1336" s="199">
        <v>-211650.13</v>
      </c>
      <c r="AC1336" s="199">
        <f>IFERROR(VLOOKUP('SAP Data'!$C1336,'2021 Balance Sheet'!$B$7:$O$1335,'2021 Balance Sheet'!D$2, FALSE),0)</f>
        <v>-270441.8</v>
      </c>
      <c r="AD1336" s="199">
        <f>IFERROR(VLOOKUP('SAP Data'!$C1336,'2021 Balance Sheet'!$B$7:$O$1335,'2021 Balance Sheet'!E$2, FALSE),0)</f>
        <v>-329233.46999999997</v>
      </c>
      <c r="AE1336" s="199">
        <f>IFERROR(VLOOKUP('SAP Data'!$C1336,'2021 Balance Sheet'!$B$7:$O$1335,'2021 Balance Sheet'!F$2, FALSE),0)</f>
        <v>-35275.14</v>
      </c>
      <c r="AF1336" s="199">
        <f>IFERROR(VLOOKUP('SAP Data'!$C1336,'2021 Balance Sheet'!$B$7:$O$1335,'2021 Balance Sheet'!G$2, FALSE),0)</f>
        <v>-94066.81</v>
      </c>
      <c r="AG1336" s="199">
        <f>IFERROR(VLOOKUP('SAP Data'!$C1336,'2021 Balance Sheet'!$B$7:$O$1335,'2021 Balance Sheet'!H$2, FALSE),0)</f>
        <v>-152858.48000000001</v>
      </c>
      <c r="AH1336" s="199">
        <f>IFERROR(VLOOKUP('SAP Data'!$C1336,'2021 Balance Sheet'!$B$7:$O$1335,'2021 Balance Sheet'!I$2, FALSE),0)</f>
        <v>-211650.15</v>
      </c>
      <c r="AI1336" s="199">
        <f>IFERROR(VLOOKUP('SAP Data'!$C1336,'2021 Balance Sheet'!$B$7:$O$1335,'2021 Balance Sheet'!J$2, FALSE),0)</f>
        <v>-270441.82</v>
      </c>
      <c r="AJ1336" s="199">
        <f>IFERROR(VLOOKUP('SAP Data'!$C1336,'2021 Balance Sheet'!$B$7:$O$1335,'2021 Balance Sheet'!K$2, FALSE),0)</f>
        <v>-329233.49</v>
      </c>
      <c r="AK1336" s="199">
        <f>IFERROR(VLOOKUP('SAP Data'!$C1336,'2021 Balance Sheet'!$B$7:$O$1335,'2021 Balance Sheet'!L$2, FALSE),0)</f>
        <v>-35275.160000000003</v>
      </c>
      <c r="AL1336" s="199">
        <f>IFERROR(VLOOKUP('SAP Data'!$C1336,'2021 Balance Sheet'!$B$7:$O$1335,'2021 Balance Sheet'!M$2, FALSE),0)</f>
        <v>-94066.83</v>
      </c>
      <c r="AM1336" s="199">
        <f>IFERROR(VLOOKUP('SAP Data'!$C1336,'2021 Balance Sheet'!$B$7:$O$1335,'2021 Balance Sheet'!N$2, FALSE),0)</f>
        <v>-152858.5</v>
      </c>
      <c r="AN1336" s="199">
        <f>IFERROR(VLOOKUP('SAP Data'!$C1336,'2021 Balance Sheet'!$B$7:$O$1335,'2021 Balance Sheet'!O$2, FALSE),0)</f>
        <v>-211650.17</v>
      </c>
      <c r="AO1336" s="198">
        <f t="shared" si="45"/>
        <v>-211650.13</v>
      </c>
    </row>
    <row r="1337" spans="1:75" ht="15.75" thickBot="1" x14ac:dyDescent="0.3">
      <c r="A1337" s="26" t="str">
        <f t="shared" si="44"/>
        <v>237112</v>
      </c>
      <c r="B1337" s="149" t="s">
        <v>1124</v>
      </c>
      <c r="C1337" s="153" t="s">
        <v>2481</v>
      </c>
      <c r="D1337" s="125" t="s">
        <v>4</v>
      </c>
      <c r="E1337" s="139">
        <v>-1059437.5</v>
      </c>
      <c r="F1337" s="139">
        <v>-1289750</v>
      </c>
      <c r="G1337" s="139">
        <v>-138187.5</v>
      </c>
      <c r="H1337" s="139">
        <v>-368500</v>
      </c>
      <c r="I1337" s="139">
        <v>-598812.5</v>
      </c>
      <c r="J1337" s="139">
        <v>-829125</v>
      </c>
      <c r="K1337" s="139">
        <v>-1059437.5</v>
      </c>
      <c r="L1337" s="139">
        <v>-1289750</v>
      </c>
      <c r="M1337" s="139">
        <v>-138187.5</v>
      </c>
      <c r="N1337" s="139">
        <v>-368500</v>
      </c>
      <c r="O1337" s="139">
        <v>-598812.5</v>
      </c>
      <c r="P1337" s="139">
        <v>-829125</v>
      </c>
      <c r="Q1337" s="199">
        <v>-1059437.5</v>
      </c>
      <c r="R1337" s="199">
        <v>-1289750</v>
      </c>
      <c r="S1337" s="199">
        <v>-138187.5</v>
      </c>
      <c r="T1337" s="199">
        <v>-368500</v>
      </c>
      <c r="U1337" s="199">
        <v>-598812.5</v>
      </c>
      <c r="V1337" s="199">
        <v>-829125</v>
      </c>
      <c r="W1337" s="199">
        <v>-1059437.5</v>
      </c>
      <c r="X1337" s="199">
        <v>-1289750</v>
      </c>
      <c r="Y1337" s="199">
        <v>-138187.5</v>
      </c>
      <c r="Z1337" s="199">
        <v>-368500</v>
      </c>
      <c r="AA1337" s="199">
        <v>-598812.5</v>
      </c>
      <c r="AB1337" s="199">
        <v>-829125</v>
      </c>
      <c r="AC1337" s="199">
        <f>IFERROR(VLOOKUP('SAP Data'!$C1337,'2021 Balance Sheet'!$B$7:$O$1335,'2021 Balance Sheet'!D$2, FALSE),0)</f>
        <v>-1059437.5</v>
      </c>
      <c r="AD1337" s="199">
        <f>IFERROR(VLOOKUP('SAP Data'!$C1337,'2021 Balance Sheet'!$B$7:$O$1335,'2021 Balance Sheet'!E$2, FALSE),0)</f>
        <v>-1289750</v>
      </c>
      <c r="AE1337" s="199">
        <f>IFERROR(VLOOKUP('SAP Data'!$C1337,'2021 Balance Sheet'!$B$7:$O$1335,'2021 Balance Sheet'!F$2, FALSE),0)</f>
        <v>-138187.5</v>
      </c>
      <c r="AF1337" s="199">
        <f>IFERROR(VLOOKUP('SAP Data'!$C1337,'2021 Balance Sheet'!$B$7:$O$1335,'2021 Balance Sheet'!G$2, FALSE),0)</f>
        <v>-368500</v>
      </c>
      <c r="AG1337" s="199">
        <f>IFERROR(VLOOKUP('SAP Data'!$C1337,'2021 Balance Sheet'!$B$7:$O$1335,'2021 Balance Sheet'!H$2, FALSE),0)</f>
        <v>-598812.5</v>
      </c>
      <c r="AH1337" s="199">
        <f>IFERROR(VLOOKUP('SAP Data'!$C1337,'2021 Balance Sheet'!$B$7:$O$1335,'2021 Balance Sheet'!I$2, FALSE),0)</f>
        <v>-829125</v>
      </c>
      <c r="AI1337" s="199">
        <f>IFERROR(VLOOKUP('SAP Data'!$C1337,'2021 Balance Sheet'!$B$7:$O$1335,'2021 Balance Sheet'!J$2, FALSE),0)</f>
        <v>-1059437.5</v>
      </c>
      <c r="AJ1337" s="199">
        <f>IFERROR(VLOOKUP('SAP Data'!$C1337,'2021 Balance Sheet'!$B$7:$O$1335,'2021 Balance Sheet'!K$2, FALSE),0)</f>
        <v>-1289750</v>
      </c>
      <c r="AK1337" s="199">
        <f>IFERROR(VLOOKUP('SAP Data'!$C1337,'2021 Balance Sheet'!$B$7:$O$1335,'2021 Balance Sheet'!L$2, FALSE),0)</f>
        <v>-138187.5</v>
      </c>
      <c r="AL1337" s="199">
        <f>IFERROR(VLOOKUP('SAP Data'!$C1337,'2021 Balance Sheet'!$B$7:$O$1335,'2021 Balance Sheet'!M$2, FALSE),0)</f>
        <v>-368500</v>
      </c>
      <c r="AM1337" s="199">
        <f>IFERROR(VLOOKUP('SAP Data'!$C1337,'2021 Balance Sheet'!$B$7:$O$1335,'2021 Balance Sheet'!N$2, FALSE),0)</f>
        <v>-598812.5</v>
      </c>
      <c r="AN1337" s="199">
        <f>IFERROR(VLOOKUP('SAP Data'!$C1337,'2021 Balance Sheet'!$B$7:$O$1335,'2021 Balance Sheet'!O$2, FALSE),0)</f>
        <v>-829125</v>
      </c>
      <c r="AO1337" s="198">
        <f t="shared" si="45"/>
        <v>-829125</v>
      </c>
    </row>
    <row r="1338" spans="1:75" ht="15.75" thickBot="1" x14ac:dyDescent="0.3">
      <c r="A1338" s="26" t="str">
        <f t="shared" si="44"/>
        <v>237113</v>
      </c>
      <c r="B1338" s="149" t="s">
        <v>2482</v>
      </c>
      <c r="C1338" s="153" t="s">
        <v>2483</v>
      </c>
      <c r="D1338" s="125" t="s">
        <v>4</v>
      </c>
      <c r="E1338" s="140">
        <v>5708.33</v>
      </c>
      <c r="F1338" s="140">
        <v>-165541.67000000001</v>
      </c>
      <c r="G1338" s="140">
        <v>-336791.67</v>
      </c>
      <c r="H1338" s="140">
        <v>-508041.67</v>
      </c>
      <c r="I1338" s="140">
        <v>-679291.67</v>
      </c>
      <c r="J1338" s="140">
        <v>-850541.67</v>
      </c>
      <c r="K1338" s="140">
        <v>5708.33</v>
      </c>
      <c r="L1338" s="140">
        <v>-165541.67000000001</v>
      </c>
      <c r="M1338" s="140">
        <v>-336791.67</v>
      </c>
      <c r="N1338" s="140">
        <v>-508041.67</v>
      </c>
      <c r="O1338" s="140">
        <v>-679291.67</v>
      </c>
      <c r="P1338" s="140">
        <v>-850541.67</v>
      </c>
      <c r="Q1338" s="199">
        <v>5708.33</v>
      </c>
      <c r="R1338" s="199">
        <v>-165541.67000000001</v>
      </c>
      <c r="S1338" s="199">
        <v>-336791.67</v>
      </c>
      <c r="T1338" s="199">
        <v>-508041.67</v>
      </c>
      <c r="U1338" s="199">
        <v>-679291.67</v>
      </c>
      <c r="V1338" s="199">
        <v>-850541.67</v>
      </c>
      <c r="W1338" s="199">
        <v>5708.33</v>
      </c>
      <c r="X1338" s="199">
        <v>-165541.67000000001</v>
      </c>
      <c r="Y1338" s="199">
        <v>-336791.67</v>
      </c>
      <c r="Z1338" s="199">
        <v>-508041.67</v>
      </c>
      <c r="AA1338" s="199">
        <v>-679291.67</v>
      </c>
      <c r="AB1338" s="199">
        <v>-850541.67</v>
      </c>
      <c r="AC1338" s="199">
        <f>IFERROR(VLOOKUP('SAP Data'!$C1338,'2021 Balance Sheet'!$B$7:$O$1335,'2021 Balance Sheet'!D$2, FALSE),0)</f>
        <v>5708.33</v>
      </c>
      <c r="AD1338" s="199">
        <f>IFERROR(VLOOKUP('SAP Data'!$C1338,'2021 Balance Sheet'!$B$7:$O$1335,'2021 Balance Sheet'!E$2, FALSE),0)</f>
        <v>-165541.67000000001</v>
      </c>
      <c r="AE1338" s="199">
        <f>IFERROR(VLOOKUP('SAP Data'!$C1338,'2021 Balance Sheet'!$B$7:$O$1335,'2021 Balance Sheet'!F$2, FALSE),0)</f>
        <v>-336791.67</v>
      </c>
      <c r="AF1338" s="199">
        <f>IFERROR(VLOOKUP('SAP Data'!$C1338,'2021 Balance Sheet'!$B$7:$O$1335,'2021 Balance Sheet'!G$2, FALSE),0)</f>
        <v>-508041.67</v>
      </c>
      <c r="AG1338" s="199">
        <f>IFERROR(VLOOKUP('SAP Data'!$C1338,'2021 Balance Sheet'!$B$7:$O$1335,'2021 Balance Sheet'!H$2, FALSE),0)</f>
        <v>-679291.67</v>
      </c>
      <c r="AH1338" s="199">
        <f>IFERROR(VLOOKUP('SAP Data'!$C1338,'2021 Balance Sheet'!$B$7:$O$1335,'2021 Balance Sheet'!I$2, FALSE),0)</f>
        <v>-850541.67</v>
      </c>
      <c r="AI1338" s="199">
        <f>IFERROR(VLOOKUP('SAP Data'!$C1338,'2021 Balance Sheet'!$B$7:$O$1335,'2021 Balance Sheet'!J$2, FALSE),0)</f>
        <v>5708.33</v>
      </c>
      <c r="AJ1338" s="199">
        <f>IFERROR(VLOOKUP('SAP Data'!$C1338,'2021 Balance Sheet'!$B$7:$O$1335,'2021 Balance Sheet'!K$2, FALSE),0)</f>
        <v>-165541.67000000001</v>
      </c>
      <c r="AK1338" s="199">
        <f>IFERROR(VLOOKUP('SAP Data'!$C1338,'2021 Balance Sheet'!$B$7:$O$1335,'2021 Balance Sheet'!L$2, FALSE),0)</f>
        <v>-336791.67</v>
      </c>
      <c r="AL1338" s="199">
        <f>IFERROR(VLOOKUP('SAP Data'!$C1338,'2021 Balance Sheet'!$B$7:$O$1335,'2021 Balance Sheet'!M$2, FALSE),0)</f>
        <v>-508041.67</v>
      </c>
      <c r="AM1338" s="199">
        <f>IFERROR(VLOOKUP('SAP Data'!$C1338,'2021 Balance Sheet'!$B$7:$O$1335,'2021 Balance Sheet'!N$2, FALSE),0)</f>
        <v>-679291.67</v>
      </c>
      <c r="AN1338" s="199">
        <f>IFERROR(VLOOKUP('SAP Data'!$C1338,'2021 Balance Sheet'!$B$7:$O$1335,'2021 Balance Sheet'!O$2, FALSE),0)</f>
        <v>-850541.67</v>
      </c>
      <c r="AO1338" s="198">
        <f t="shared" si="45"/>
        <v>-850541.67</v>
      </c>
    </row>
    <row r="1339" spans="1:75" ht="15.75" thickBot="1" x14ac:dyDescent="0.3">
      <c r="A1339" s="26" t="str">
        <f t="shared" si="44"/>
        <v>237114</v>
      </c>
      <c r="B1339" s="149" t="s">
        <v>2914</v>
      </c>
      <c r="C1339" s="153" t="s">
        <v>2915</v>
      </c>
      <c r="D1339" s="125" t="s">
        <v>4</v>
      </c>
      <c r="E1339" s="139"/>
      <c r="F1339" s="139"/>
      <c r="G1339" s="139"/>
      <c r="H1339" s="139"/>
      <c r="I1339" s="139"/>
      <c r="J1339" s="139">
        <v>-124020</v>
      </c>
      <c r="K1339" s="139">
        <v>-419760</v>
      </c>
      <c r="L1339" s="139">
        <v>-715500</v>
      </c>
      <c r="M1339" s="139">
        <v>-1005675</v>
      </c>
      <c r="N1339" s="139">
        <v>-1295850</v>
      </c>
      <c r="O1339" s="139">
        <v>-1586025</v>
      </c>
      <c r="P1339" s="139">
        <v>-154495</v>
      </c>
      <c r="Q1339" s="199">
        <v>-444670</v>
      </c>
      <c r="R1339" s="199">
        <v>-734845</v>
      </c>
      <c r="S1339" s="199">
        <v>-1025020</v>
      </c>
      <c r="T1339" s="199">
        <v>-1315195</v>
      </c>
      <c r="U1339" s="199">
        <v>135680</v>
      </c>
      <c r="V1339" s="199">
        <v>-154495</v>
      </c>
      <c r="W1339" s="199">
        <v>-444670</v>
      </c>
      <c r="X1339" s="199">
        <v>-734845</v>
      </c>
      <c r="Y1339" s="199">
        <v>-1025020</v>
      </c>
      <c r="Z1339" s="199">
        <v>-1315195</v>
      </c>
      <c r="AA1339" s="199">
        <v>135680</v>
      </c>
      <c r="AB1339" s="199">
        <v>-154495</v>
      </c>
      <c r="AC1339" s="199">
        <f>IFERROR(VLOOKUP('SAP Data'!$C1339,'2021 Balance Sheet'!$B$7:$O$1335,'2021 Balance Sheet'!D$2, FALSE),0)</f>
        <v>-444670</v>
      </c>
      <c r="AD1339" s="199">
        <f>IFERROR(VLOOKUP('SAP Data'!$C1339,'2021 Balance Sheet'!$B$7:$O$1335,'2021 Balance Sheet'!E$2, FALSE),0)</f>
        <v>-734845</v>
      </c>
      <c r="AE1339" s="199">
        <f>IFERROR(VLOOKUP('SAP Data'!$C1339,'2021 Balance Sheet'!$B$7:$O$1335,'2021 Balance Sheet'!F$2, FALSE),0)</f>
        <v>-1025020</v>
      </c>
      <c r="AF1339" s="199">
        <f>IFERROR(VLOOKUP('SAP Data'!$C1339,'2021 Balance Sheet'!$B$7:$O$1335,'2021 Balance Sheet'!G$2, FALSE),0)</f>
        <v>-1315195</v>
      </c>
      <c r="AG1339" s="199">
        <f>IFERROR(VLOOKUP('SAP Data'!$C1339,'2021 Balance Sheet'!$B$7:$O$1335,'2021 Balance Sheet'!H$2, FALSE),0)</f>
        <v>135680</v>
      </c>
      <c r="AH1339" s="199">
        <f>IFERROR(VLOOKUP('SAP Data'!$C1339,'2021 Balance Sheet'!$B$7:$O$1335,'2021 Balance Sheet'!I$2, FALSE),0)</f>
        <v>-154495</v>
      </c>
      <c r="AI1339" s="199">
        <f>IFERROR(VLOOKUP('SAP Data'!$C1339,'2021 Balance Sheet'!$B$7:$O$1335,'2021 Balance Sheet'!J$2, FALSE),0)</f>
        <v>-444670</v>
      </c>
      <c r="AJ1339" s="199">
        <f>IFERROR(VLOOKUP('SAP Data'!$C1339,'2021 Balance Sheet'!$B$7:$O$1335,'2021 Balance Sheet'!K$2, FALSE),0)</f>
        <v>-734845</v>
      </c>
      <c r="AK1339" s="199">
        <f>IFERROR(VLOOKUP('SAP Data'!$C1339,'2021 Balance Sheet'!$B$7:$O$1335,'2021 Balance Sheet'!L$2, FALSE),0)</f>
        <v>-1025020</v>
      </c>
      <c r="AL1339" s="199">
        <f>IFERROR(VLOOKUP('SAP Data'!$C1339,'2021 Balance Sheet'!$B$7:$O$1335,'2021 Balance Sheet'!M$2, FALSE),0)</f>
        <v>-1315195</v>
      </c>
      <c r="AM1339" s="199">
        <f>IFERROR(VLOOKUP('SAP Data'!$C1339,'2021 Balance Sheet'!$B$7:$O$1335,'2021 Balance Sheet'!N$2, FALSE),0)</f>
        <v>-1605370</v>
      </c>
      <c r="AN1339" s="199">
        <f>IFERROR(VLOOKUP('SAP Data'!$C1339,'2021 Balance Sheet'!$B$7:$O$1335,'2021 Balance Sheet'!O$2, FALSE),0)</f>
        <v>-154495</v>
      </c>
      <c r="AO1339" s="198">
        <f t="shared" si="45"/>
        <v>-154495</v>
      </c>
    </row>
    <row r="1340" spans="1:75" ht="15.75" thickBot="1" x14ac:dyDescent="0.3">
      <c r="A1340" s="26" t="str">
        <f t="shared" si="44"/>
        <v>237115</v>
      </c>
      <c r="B1340" s="149" t="s">
        <v>2916</v>
      </c>
      <c r="C1340" s="153" t="s">
        <v>2917</v>
      </c>
      <c r="D1340" s="125" t="s">
        <v>4</v>
      </c>
      <c r="E1340" s="140"/>
      <c r="F1340" s="140"/>
      <c r="G1340" s="140"/>
      <c r="H1340" s="140"/>
      <c r="I1340" s="140"/>
      <c r="J1340" s="140">
        <v>-55935.62</v>
      </c>
      <c r="K1340" s="140">
        <v>-189320.55</v>
      </c>
      <c r="L1340" s="140">
        <v>-322705.48</v>
      </c>
      <c r="M1340" s="140">
        <v>-450830.01</v>
      </c>
      <c r="N1340" s="140">
        <v>-579195.07999999996</v>
      </c>
      <c r="O1340" s="140">
        <v>-710070.08</v>
      </c>
      <c r="P1340" s="140">
        <v>-64420.08</v>
      </c>
      <c r="Q1340" s="199">
        <v>-195295.08</v>
      </c>
      <c r="R1340" s="199">
        <v>-326170.08</v>
      </c>
      <c r="S1340" s="199">
        <v>-457045.08</v>
      </c>
      <c r="T1340" s="199">
        <v>-587920.07999999996</v>
      </c>
      <c r="U1340" s="199">
        <v>66454.92</v>
      </c>
      <c r="V1340" s="199">
        <v>-64420.08</v>
      </c>
      <c r="W1340" s="199">
        <v>-195295.08</v>
      </c>
      <c r="X1340" s="199">
        <v>-326170.08</v>
      </c>
      <c r="Y1340" s="199">
        <v>-457045.08</v>
      </c>
      <c r="Z1340" s="199">
        <v>-587920.07999999996</v>
      </c>
      <c r="AA1340" s="199">
        <v>66454.92</v>
      </c>
      <c r="AB1340" s="199">
        <v>-64420.08</v>
      </c>
      <c r="AC1340" s="199">
        <f>IFERROR(VLOOKUP('SAP Data'!$C1340,'2021 Balance Sheet'!$B$7:$O$1335,'2021 Balance Sheet'!D$2, FALSE),0)</f>
        <v>-195295.08</v>
      </c>
      <c r="AD1340" s="199">
        <f>IFERROR(VLOOKUP('SAP Data'!$C1340,'2021 Balance Sheet'!$B$7:$O$1335,'2021 Balance Sheet'!E$2, FALSE),0)</f>
        <v>-326170.08</v>
      </c>
      <c r="AE1340" s="199">
        <f>IFERROR(VLOOKUP('SAP Data'!$C1340,'2021 Balance Sheet'!$B$7:$O$1335,'2021 Balance Sheet'!F$2, FALSE),0)</f>
        <v>-457045.08</v>
      </c>
      <c r="AF1340" s="199">
        <f>IFERROR(VLOOKUP('SAP Data'!$C1340,'2021 Balance Sheet'!$B$7:$O$1335,'2021 Balance Sheet'!G$2, FALSE),0)</f>
        <v>-587920.07999999996</v>
      </c>
      <c r="AG1340" s="199">
        <f>IFERROR(VLOOKUP('SAP Data'!$C1340,'2021 Balance Sheet'!$B$7:$O$1335,'2021 Balance Sheet'!H$2, FALSE),0)</f>
        <v>66454.92</v>
      </c>
      <c r="AH1340" s="199">
        <f>IFERROR(VLOOKUP('SAP Data'!$C1340,'2021 Balance Sheet'!$B$7:$O$1335,'2021 Balance Sheet'!I$2, FALSE),0)</f>
        <v>-64420.08</v>
      </c>
      <c r="AI1340" s="199">
        <f>IFERROR(VLOOKUP('SAP Data'!$C1340,'2021 Balance Sheet'!$B$7:$O$1335,'2021 Balance Sheet'!J$2, FALSE),0)</f>
        <v>-195295.08</v>
      </c>
      <c r="AJ1340" s="199">
        <f>IFERROR(VLOOKUP('SAP Data'!$C1340,'2021 Balance Sheet'!$B$7:$O$1335,'2021 Balance Sheet'!K$2, FALSE),0)</f>
        <v>-326170.08</v>
      </c>
      <c r="AK1340" s="199">
        <f>IFERROR(VLOOKUP('SAP Data'!$C1340,'2021 Balance Sheet'!$B$7:$O$1335,'2021 Balance Sheet'!L$2, FALSE),0)</f>
        <v>-457045.08</v>
      </c>
      <c r="AL1340" s="199">
        <f>IFERROR(VLOOKUP('SAP Data'!$C1340,'2021 Balance Sheet'!$B$7:$O$1335,'2021 Balance Sheet'!M$2, FALSE),0)</f>
        <v>-587920.07999999996</v>
      </c>
      <c r="AM1340" s="199">
        <f>IFERROR(VLOOKUP('SAP Data'!$C1340,'2021 Balance Sheet'!$B$7:$O$1335,'2021 Balance Sheet'!N$2, FALSE),0)</f>
        <v>-718795.08</v>
      </c>
      <c r="AN1340" s="199">
        <f>IFERROR(VLOOKUP('SAP Data'!$C1340,'2021 Balance Sheet'!$B$7:$O$1335,'2021 Balance Sheet'!O$2, FALSE),0)</f>
        <v>-64420.08</v>
      </c>
      <c r="AO1340" s="198">
        <f t="shared" si="45"/>
        <v>-64420.08</v>
      </c>
    </row>
    <row r="1341" spans="1:75" ht="15.75" thickBot="1" x14ac:dyDescent="0.3">
      <c r="A1341" s="26" t="str">
        <f t="shared" si="44"/>
        <v>237116</v>
      </c>
      <c r="B1341" s="186" t="s">
        <v>3935</v>
      </c>
      <c r="C1341" s="185" t="s">
        <v>3936</v>
      </c>
      <c r="D1341" s="125"/>
      <c r="E1341" s="140"/>
      <c r="F1341" s="140"/>
      <c r="G1341" s="140"/>
      <c r="H1341" s="140"/>
      <c r="I1341" s="140"/>
      <c r="J1341" s="140"/>
      <c r="K1341" s="140"/>
      <c r="L1341" s="140"/>
      <c r="M1341" s="140"/>
      <c r="N1341" s="140"/>
      <c r="O1341" s="140"/>
      <c r="P1341" s="140"/>
      <c r="Q1341" s="199">
        <v>0</v>
      </c>
      <c r="R1341" s="199">
        <v>0</v>
      </c>
      <c r="S1341" s="199">
        <v>0</v>
      </c>
      <c r="T1341" s="199">
        <v>-450000</v>
      </c>
      <c r="U1341" s="199">
        <v>-900000</v>
      </c>
      <c r="V1341" s="199">
        <v>-1350000</v>
      </c>
      <c r="W1341" s="199">
        <v>-1800000</v>
      </c>
      <c r="X1341" s="199">
        <v>-2250000</v>
      </c>
      <c r="Y1341" s="199">
        <v>-225000</v>
      </c>
      <c r="Z1341" s="199">
        <v>-675000</v>
      </c>
      <c r="AA1341" s="199">
        <v>-1125000</v>
      </c>
      <c r="AB1341" s="199">
        <v>-1575000</v>
      </c>
      <c r="AC1341" s="199">
        <f>IFERROR(VLOOKUP('SAP Data'!$C1341,'2021 Balance Sheet'!$B$7:$O$1335,'2021 Balance Sheet'!D$2, FALSE),0)</f>
        <v>-2025000</v>
      </c>
      <c r="AD1341" s="199">
        <f>IFERROR(VLOOKUP('SAP Data'!$C1341,'2021 Balance Sheet'!$B$7:$O$1335,'2021 Balance Sheet'!E$2, FALSE),0)</f>
        <v>-2475000</v>
      </c>
      <c r="AE1341" s="199">
        <f>IFERROR(VLOOKUP('SAP Data'!$C1341,'2021 Balance Sheet'!$B$7:$O$1335,'2021 Balance Sheet'!F$2, FALSE),0)</f>
        <v>-225000</v>
      </c>
      <c r="AF1341" s="199">
        <f>IFERROR(VLOOKUP('SAP Data'!$C1341,'2021 Balance Sheet'!$B$7:$O$1335,'2021 Balance Sheet'!G$2, FALSE),0)</f>
        <v>-675000</v>
      </c>
      <c r="AG1341" s="199">
        <f>IFERROR(VLOOKUP('SAP Data'!$C1341,'2021 Balance Sheet'!$B$7:$O$1335,'2021 Balance Sheet'!H$2, FALSE),0)</f>
        <v>-1125000</v>
      </c>
      <c r="AH1341" s="199">
        <f>IFERROR(VLOOKUP('SAP Data'!$C1341,'2021 Balance Sheet'!$B$7:$O$1335,'2021 Balance Sheet'!I$2, FALSE),0)</f>
        <v>-1575000</v>
      </c>
      <c r="AI1341" s="199">
        <f>IFERROR(VLOOKUP('SAP Data'!$C1341,'2021 Balance Sheet'!$B$7:$O$1335,'2021 Balance Sheet'!J$2, FALSE),0)</f>
        <v>-2025000</v>
      </c>
      <c r="AJ1341" s="199">
        <f>IFERROR(VLOOKUP('SAP Data'!$C1341,'2021 Balance Sheet'!$B$7:$O$1335,'2021 Balance Sheet'!K$2, FALSE),0)</f>
        <v>-2475000</v>
      </c>
      <c r="AK1341" s="199">
        <f>IFERROR(VLOOKUP('SAP Data'!$C1341,'2021 Balance Sheet'!$B$7:$O$1335,'2021 Balance Sheet'!L$2, FALSE),0)</f>
        <v>-225000</v>
      </c>
      <c r="AL1341" s="199">
        <f>IFERROR(VLOOKUP('SAP Data'!$C1341,'2021 Balance Sheet'!$B$7:$O$1335,'2021 Balance Sheet'!M$2, FALSE),0)</f>
        <v>-675000</v>
      </c>
      <c r="AM1341" s="199">
        <f>IFERROR(VLOOKUP('SAP Data'!$C1341,'2021 Balance Sheet'!$B$7:$O$1335,'2021 Balance Sheet'!N$2, FALSE),0)</f>
        <v>-1125000</v>
      </c>
      <c r="AN1341" s="199">
        <f>IFERROR(VLOOKUP('SAP Data'!$C1341,'2021 Balance Sheet'!$B$7:$O$1335,'2021 Balance Sheet'!O$2, FALSE),0)</f>
        <v>-1575000</v>
      </c>
      <c r="AO1341" s="198">
        <f t="shared" si="45"/>
        <v>-1575000</v>
      </c>
    </row>
    <row r="1342" spans="1:75" s="135" customFormat="1" ht="15.75" thickBot="1" x14ac:dyDescent="0.3">
      <c r="A1342" s="26" t="str">
        <f t="shared" si="44"/>
        <v>237117</v>
      </c>
      <c r="B1342" s="431" t="s">
        <v>4264</v>
      </c>
      <c r="C1342" s="434" t="s">
        <v>4252</v>
      </c>
      <c r="D1342" s="125"/>
      <c r="E1342" s="140"/>
      <c r="F1342" s="140"/>
      <c r="G1342" s="140"/>
      <c r="H1342" s="140"/>
      <c r="I1342" s="140"/>
      <c r="J1342" s="140"/>
      <c r="K1342" s="140"/>
      <c r="L1342" s="140"/>
      <c r="M1342" s="140"/>
      <c r="N1342" s="140"/>
      <c r="O1342" s="140"/>
      <c r="P1342" s="140"/>
      <c r="Q1342" s="199"/>
      <c r="R1342" s="199"/>
      <c r="S1342" s="199"/>
      <c r="T1342" s="199"/>
      <c r="U1342" s="199"/>
      <c r="V1342" s="199"/>
      <c r="W1342" s="199"/>
      <c r="X1342" s="199"/>
      <c r="Y1342" s="199"/>
      <c r="Z1342" s="199"/>
      <c r="AA1342" s="199"/>
      <c r="AB1342" s="199"/>
      <c r="AC1342" s="199">
        <f>IFERROR(VLOOKUP('SAP Data'!$C1342,'2021 Balance Sheet'!$B$7:$O$1335,'2021 Balance Sheet'!D$2, FALSE),0)</f>
        <v>0</v>
      </c>
      <c r="AD1342" s="199">
        <f>IFERROR(VLOOKUP('SAP Data'!$C1342,'2021 Balance Sheet'!$B$7:$O$1335,'2021 Balance Sheet'!E$2, FALSE),0)</f>
        <v>0</v>
      </c>
      <c r="AE1342" s="199">
        <f>IFERROR(VLOOKUP('SAP Data'!$C1342,'2021 Balance Sheet'!$B$7:$O$1335,'2021 Balance Sheet'!F$2, FALSE),0)</f>
        <v>0</v>
      </c>
      <c r="AF1342" s="199">
        <f>IFERROR(VLOOKUP('SAP Data'!$C1342,'2021 Balance Sheet'!$B$7:$O$1335,'2021 Balance Sheet'!G$2, FALSE),0)</f>
        <v>0</v>
      </c>
      <c r="AG1342" s="199">
        <f>IFERROR(VLOOKUP('SAP Data'!$C1342,'2021 Balance Sheet'!$B$7:$O$1335,'2021 Balance Sheet'!H$2, FALSE),0)</f>
        <v>0</v>
      </c>
      <c r="AH1342" s="199">
        <f>IFERROR(VLOOKUP('SAP Data'!$C1342,'2021 Balance Sheet'!$B$7:$O$1335,'2021 Balance Sheet'!I$2, FALSE),0)</f>
        <v>0</v>
      </c>
      <c r="AI1342" s="199">
        <f>IFERROR(VLOOKUP('SAP Data'!$C1342,'2021 Balance Sheet'!$B$7:$O$1335,'2021 Balance Sheet'!J$2, FALSE),0)</f>
        <v>0</v>
      </c>
      <c r="AJ1342" s="199">
        <f>IFERROR(VLOOKUP('SAP Data'!$C1342,'2021 Balance Sheet'!$B$7:$O$1335,'2021 Balance Sheet'!K$2, FALSE),0)</f>
        <v>0</v>
      </c>
      <c r="AK1342" s="199">
        <f>IFERROR(VLOOKUP('SAP Data'!$C1342,'2021 Balance Sheet'!$B$7:$O$1335,'2021 Balance Sheet'!L$2, FALSE),0)</f>
        <v>0</v>
      </c>
      <c r="AL1342" s="199">
        <f>IFERROR(VLOOKUP('SAP Data'!$C1342,'2021 Balance Sheet'!$B$7:$O$1335,'2021 Balance Sheet'!M$2, FALSE),0)</f>
        <v>0</v>
      </c>
      <c r="AM1342" s="199">
        <f>IFERROR(VLOOKUP('SAP Data'!$C1342,'2021 Balance Sheet'!$B$7:$O$1335,'2021 Balance Sheet'!N$2, FALSE),0)</f>
        <v>-166725</v>
      </c>
      <c r="AN1342" s="199">
        <f>IFERROR(VLOOKUP('SAP Data'!$C1342,'2021 Balance Sheet'!$B$7:$O$1335,'2021 Balance Sheet'!O$2, FALSE),0)</f>
        <v>-500175</v>
      </c>
      <c r="AO1342" s="198"/>
      <c r="AP1342" s="50"/>
      <c r="AQ1342" s="50"/>
      <c r="AR1342" s="50"/>
      <c r="AS1342" s="50"/>
      <c r="AT1342" s="50"/>
      <c r="AU1342" s="50"/>
      <c r="AV1342" s="50"/>
      <c r="AW1342" s="50"/>
      <c r="AX1342" s="50"/>
      <c r="AY1342" s="50"/>
      <c r="AZ1342" s="50"/>
      <c r="BA1342" s="50"/>
      <c r="BB1342" s="50"/>
      <c r="BC1342" s="50"/>
      <c r="BD1342" s="50"/>
      <c r="BE1342" s="50"/>
      <c r="BF1342" s="50"/>
      <c r="BG1342" s="50"/>
      <c r="BH1342" s="50"/>
      <c r="BI1342" s="50"/>
      <c r="BJ1342" s="50"/>
      <c r="BK1342" s="50"/>
      <c r="BL1342" s="50"/>
      <c r="BM1342" s="50"/>
      <c r="BN1342" s="50"/>
      <c r="BO1342" s="50"/>
      <c r="BP1342" s="50"/>
      <c r="BQ1342" s="50"/>
      <c r="BR1342" s="50"/>
      <c r="BS1342" s="50"/>
      <c r="BT1342" s="50"/>
      <c r="BU1342" s="50"/>
      <c r="BV1342" s="50"/>
      <c r="BW1342" s="50"/>
    </row>
    <row r="1343" spans="1:75" ht="15.75" thickBot="1" x14ac:dyDescent="0.3">
      <c r="A1343" s="26" t="str">
        <f t="shared" si="44"/>
        <v>237401</v>
      </c>
      <c r="B1343" s="149" t="s">
        <v>3577</v>
      </c>
      <c r="C1343" s="153" t="s">
        <v>3578</v>
      </c>
      <c r="D1343" s="125"/>
      <c r="E1343" s="140"/>
      <c r="F1343" s="140"/>
      <c r="G1343" s="140"/>
      <c r="H1343" s="140"/>
      <c r="I1343" s="140"/>
      <c r="J1343" s="140"/>
      <c r="K1343" s="140"/>
      <c r="L1343" s="140"/>
      <c r="M1343" s="140"/>
      <c r="N1343" s="140"/>
      <c r="O1343" s="140"/>
      <c r="P1343" s="140"/>
      <c r="Q1343" s="199">
        <v>0</v>
      </c>
      <c r="R1343" s="199">
        <v>0</v>
      </c>
      <c r="S1343" s="199">
        <v>-86004.86</v>
      </c>
      <c r="T1343" s="199">
        <v>-108569.46</v>
      </c>
      <c r="U1343" s="199">
        <v>-438188.91</v>
      </c>
      <c r="V1343" s="199">
        <v>-0.02</v>
      </c>
      <c r="W1343" s="199">
        <v>-0.02</v>
      </c>
      <c r="X1343" s="199">
        <v>-0.02</v>
      </c>
      <c r="Y1343" s="199">
        <v>-0.02</v>
      </c>
      <c r="Z1343" s="199">
        <v>-0.02</v>
      </c>
      <c r="AA1343" s="199">
        <v>-0.02</v>
      </c>
      <c r="AB1343" s="199">
        <v>-0.02</v>
      </c>
      <c r="AC1343" s="199">
        <f>IFERROR(VLOOKUP('SAP Data'!$C1343,'2021 Balance Sheet'!$B$7:$O$1335,'2021 Balance Sheet'!D$2, FALSE),0)</f>
        <v>-0.02</v>
      </c>
      <c r="AD1343" s="199">
        <f>IFERROR(VLOOKUP('SAP Data'!$C1343,'2021 Balance Sheet'!$B$7:$O$1335,'2021 Balance Sheet'!E$2, FALSE),0)</f>
        <v>-0.02</v>
      </c>
      <c r="AE1343" s="199">
        <f>IFERROR(VLOOKUP('SAP Data'!$C1343,'2021 Balance Sheet'!$B$7:$O$1335,'2021 Balance Sheet'!F$2, FALSE),0)</f>
        <v>-0.02</v>
      </c>
      <c r="AF1343" s="199">
        <f>IFERROR(VLOOKUP('SAP Data'!$C1343,'2021 Balance Sheet'!$B$7:$O$1335,'2021 Balance Sheet'!G$2, FALSE),0)</f>
        <v>-0.02</v>
      </c>
      <c r="AG1343" s="199">
        <f>IFERROR(VLOOKUP('SAP Data'!$C1343,'2021 Balance Sheet'!$B$7:$O$1335,'2021 Balance Sheet'!H$2, FALSE),0)</f>
        <v>-0.02</v>
      </c>
      <c r="AH1343" s="199">
        <f>IFERROR(VLOOKUP('SAP Data'!$C1343,'2021 Balance Sheet'!$B$7:$O$1335,'2021 Balance Sheet'!I$2, FALSE),0)</f>
        <v>-0.02</v>
      </c>
      <c r="AI1343" s="199">
        <f>IFERROR(VLOOKUP('SAP Data'!$C1343,'2021 Balance Sheet'!$B$7:$O$1335,'2021 Balance Sheet'!J$2, FALSE),0)</f>
        <v>-0.02</v>
      </c>
      <c r="AJ1343" s="199">
        <f>IFERROR(VLOOKUP('SAP Data'!$C1343,'2021 Balance Sheet'!$B$7:$O$1335,'2021 Balance Sheet'!K$2, FALSE),0)</f>
        <v>-0.02</v>
      </c>
      <c r="AK1343" s="199">
        <f>IFERROR(VLOOKUP('SAP Data'!$C1343,'2021 Balance Sheet'!$B$7:$O$1335,'2021 Balance Sheet'!L$2, FALSE),0)</f>
        <v>-0.02</v>
      </c>
      <c r="AL1343" s="199">
        <f>IFERROR(VLOOKUP('SAP Data'!$C1343,'2021 Balance Sheet'!$B$7:$O$1335,'2021 Balance Sheet'!M$2, FALSE),0)</f>
        <v>-0.02</v>
      </c>
      <c r="AM1343" s="199">
        <f>IFERROR(VLOOKUP('SAP Data'!$C1343,'2021 Balance Sheet'!$B$7:$O$1335,'2021 Balance Sheet'!N$2, FALSE),0)</f>
        <v>-0.02</v>
      </c>
      <c r="AN1343" s="199">
        <f>IFERROR(VLOOKUP('SAP Data'!$C1343,'2021 Balance Sheet'!$B$7:$O$1335,'2021 Balance Sheet'!O$2, FALSE),0)</f>
        <v>-0.02</v>
      </c>
      <c r="AO1343" s="198">
        <f t="shared" si="45"/>
        <v>-0.02</v>
      </c>
    </row>
    <row r="1344" spans="1:75" ht="15.75" thickBot="1" x14ac:dyDescent="0.3">
      <c r="A1344" s="26" t="str">
        <f t="shared" si="44"/>
        <v>237402</v>
      </c>
      <c r="B1344" s="149" t="s">
        <v>3579</v>
      </c>
      <c r="C1344" s="153" t="s">
        <v>3580</v>
      </c>
      <c r="D1344" s="125"/>
      <c r="E1344" s="140"/>
      <c r="F1344" s="140"/>
      <c r="G1344" s="140"/>
      <c r="H1344" s="140"/>
      <c r="I1344" s="140"/>
      <c r="J1344" s="140"/>
      <c r="K1344" s="140"/>
      <c r="L1344" s="140"/>
      <c r="M1344" s="140"/>
      <c r="N1344" s="140"/>
      <c r="O1344" s="140"/>
      <c r="P1344" s="140"/>
      <c r="Q1344" s="199">
        <v>0</v>
      </c>
      <c r="R1344" s="199">
        <v>0</v>
      </c>
      <c r="S1344" s="199">
        <v>-31768.33</v>
      </c>
      <c r="T1344" s="199">
        <v>-40230.589999999997</v>
      </c>
      <c r="U1344" s="199">
        <v>-52854.85</v>
      </c>
      <c r="V1344" s="199">
        <v>-43224.15</v>
      </c>
      <c r="W1344" s="199">
        <v>0</v>
      </c>
      <c r="X1344" s="199">
        <v>0</v>
      </c>
      <c r="Y1344" s="199">
        <v>0</v>
      </c>
      <c r="Z1344" s="199">
        <v>0</v>
      </c>
      <c r="AA1344" s="199">
        <v>0</v>
      </c>
      <c r="AB1344" s="199">
        <v>0</v>
      </c>
      <c r="AC1344" s="199">
        <f>IFERROR(VLOOKUP('SAP Data'!$C1344,'2021 Balance Sheet'!$B$7:$O$1335,'2021 Balance Sheet'!D$2, FALSE),0)</f>
        <v>0</v>
      </c>
      <c r="AD1344" s="199">
        <f>IFERROR(VLOOKUP('SAP Data'!$C1344,'2021 Balance Sheet'!$B$7:$O$1335,'2021 Balance Sheet'!E$2, FALSE),0)</f>
        <v>0</v>
      </c>
      <c r="AE1344" s="199">
        <f>IFERROR(VLOOKUP('SAP Data'!$C1344,'2021 Balance Sheet'!$B$7:$O$1335,'2021 Balance Sheet'!F$2, FALSE),0)</f>
        <v>0</v>
      </c>
      <c r="AF1344" s="199">
        <f>IFERROR(VLOOKUP('SAP Data'!$C1344,'2021 Balance Sheet'!$B$7:$O$1335,'2021 Balance Sheet'!G$2, FALSE),0)</f>
        <v>0</v>
      </c>
      <c r="AG1344" s="199">
        <f>IFERROR(VLOOKUP('SAP Data'!$C1344,'2021 Balance Sheet'!$B$7:$O$1335,'2021 Balance Sheet'!H$2, FALSE),0)</f>
        <v>0</v>
      </c>
      <c r="AH1344" s="199">
        <f>IFERROR(VLOOKUP('SAP Data'!$C1344,'2021 Balance Sheet'!$B$7:$O$1335,'2021 Balance Sheet'!I$2, FALSE),0)</f>
        <v>-34833.33</v>
      </c>
      <c r="AI1344" s="199">
        <f>IFERROR(VLOOKUP('SAP Data'!$C1344,'2021 Balance Sheet'!$B$7:$O$1335,'2021 Balance Sheet'!J$2, FALSE),0)</f>
        <v>-35308.33</v>
      </c>
      <c r="AJ1344" s="199">
        <f>IFERROR(VLOOKUP('SAP Data'!$C1344,'2021 Balance Sheet'!$B$7:$O$1335,'2021 Balance Sheet'!K$2, FALSE),0)</f>
        <v>-92916.66</v>
      </c>
      <c r="AK1344" s="199">
        <f>IFERROR(VLOOKUP('SAP Data'!$C1344,'2021 Balance Sheet'!$B$7:$O$1335,'2021 Balance Sheet'!L$2, FALSE),0)</f>
        <v>-148666.66</v>
      </c>
      <c r="AL1344" s="199">
        <f>IFERROR(VLOOKUP('SAP Data'!$C1344,'2021 Balance Sheet'!$B$7:$O$1335,'2021 Balance Sheet'!M$2, FALSE),0)</f>
        <v>-34747.82</v>
      </c>
      <c r="AM1344" s="199">
        <f>IFERROR(VLOOKUP('SAP Data'!$C1344,'2021 Balance Sheet'!$B$7:$O$1335,'2021 Balance Sheet'!N$2, FALSE),0)</f>
        <v>-89612.82</v>
      </c>
      <c r="AN1344" s="199">
        <f>IFERROR(VLOOKUP('SAP Data'!$C1344,'2021 Balance Sheet'!$B$7:$O$1335,'2021 Balance Sheet'!O$2, FALSE),0)</f>
        <v>0</v>
      </c>
      <c r="AO1344" s="198">
        <f t="shared" si="45"/>
        <v>0</v>
      </c>
    </row>
    <row r="1345" spans="1:41" ht="15.75" thickBot="1" x14ac:dyDescent="0.3">
      <c r="A1345" s="26" t="str">
        <f t="shared" si="44"/>
        <v>500173</v>
      </c>
      <c r="B1345" s="148" t="s">
        <v>2484</v>
      </c>
      <c r="C1345" s="153">
        <v>500173</v>
      </c>
      <c r="D1345" s="166"/>
      <c r="E1345" s="139">
        <v>-26893367.870000001</v>
      </c>
      <c r="F1345" s="139">
        <v>-27005206.620000001</v>
      </c>
      <c r="G1345" s="139">
        <v>-46770434.130000003</v>
      </c>
      <c r="H1345" s="139">
        <v>-31858488.739999998</v>
      </c>
      <c r="I1345" s="139">
        <v>-32044733.260000002</v>
      </c>
      <c r="J1345" s="139">
        <v>-32483719.600000001</v>
      </c>
      <c r="K1345" s="139">
        <v>-22321700.120000001</v>
      </c>
      <c r="L1345" s="139">
        <v>-23796086.600000001</v>
      </c>
      <c r="M1345" s="139">
        <v>-37572897.909999996</v>
      </c>
      <c r="N1345" s="139">
        <v>-33230589.219999999</v>
      </c>
      <c r="O1345" s="139">
        <v>-34029967.43</v>
      </c>
      <c r="P1345" s="139">
        <v>-44657469.840000004</v>
      </c>
      <c r="Q1345" s="199">
        <v>-31077641.510000002</v>
      </c>
      <c r="R1345" s="199">
        <v>-31216468.640000001</v>
      </c>
      <c r="S1345" s="199">
        <v>-47136810.469999999</v>
      </c>
      <c r="T1345" s="199">
        <v>-26194925.48</v>
      </c>
      <c r="U1345" s="199">
        <v>-26363271.719999999</v>
      </c>
      <c r="V1345" s="199">
        <v>-41126127.439999998</v>
      </c>
      <c r="W1345" s="199">
        <v>-27476793.59</v>
      </c>
      <c r="X1345" s="199">
        <v>-28734786.550000001</v>
      </c>
      <c r="Y1345" s="199">
        <v>-59235599.509999998</v>
      </c>
      <c r="Z1345" s="199">
        <v>-49276718.740000002</v>
      </c>
      <c r="AA1345" s="199">
        <v>-45835468.68</v>
      </c>
      <c r="AB1345" s="199">
        <v>-48913976.210000001</v>
      </c>
      <c r="AC1345" s="199">
        <f>IFERROR(VLOOKUP('SAP Data'!$C1345,'2021 Balance Sheet'!$B$7:$O$1335,'2021 Balance Sheet'!D$2, FALSE),0)</f>
        <v>-36047825.359999999</v>
      </c>
      <c r="AD1345" s="199">
        <f>IFERROR(VLOOKUP('SAP Data'!$C1345,'2021 Balance Sheet'!$B$7:$O$1335,'2021 Balance Sheet'!E$2, FALSE),0)</f>
        <v>-60324110.869999997</v>
      </c>
      <c r="AE1345" s="199">
        <f>IFERROR(VLOOKUP('SAP Data'!$C1345,'2021 Balance Sheet'!$B$7:$O$1335,'2021 Balance Sheet'!F$2, FALSE),0)</f>
        <v>-81314272.390000001</v>
      </c>
      <c r="AF1345" s="199">
        <f>IFERROR(VLOOKUP('SAP Data'!$C1345,'2021 Balance Sheet'!$B$7:$O$1335,'2021 Balance Sheet'!G$2, FALSE),0)</f>
        <v>-67347701.659999996</v>
      </c>
      <c r="AG1345" s="199">
        <f>IFERROR(VLOOKUP('SAP Data'!$C1345,'2021 Balance Sheet'!$B$7:$O$1335,'2021 Balance Sheet'!H$2, FALSE),0)</f>
        <v>-68360168</v>
      </c>
      <c r="AH1345" s="199">
        <f>IFERROR(VLOOKUP('SAP Data'!$C1345,'2021 Balance Sheet'!$B$7:$O$1335,'2021 Balance Sheet'!I$2, FALSE),0)</f>
        <v>-103210255.09</v>
      </c>
      <c r="AI1345" s="199">
        <f>IFERROR(VLOOKUP('SAP Data'!$C1345,'2021 Balance Sheet'!$B$7:$O$1335,'2021 Balance Sheet'!J$2, FALSE),0)</f>
        <v>-96929691.439999998</v>
      </c>
      <c r="AJ1345" s="199">
        <f>IFERROR(VLOOKUP('SAP Data'!$C1345,'2021 Balance Sheet'!$B$7:$O$1335,'2021 Balance Sheet'!K$2, FALSE),0)</f>
        <v>-98341485.280000001</v>
      </c>
      <c r="AK1345" s="199">
        <f>IFERROR(VLOOKUP('SAP Data'!$C1345,'2021 Balance Sheet'!$B$7:$O$1335,'2021 Balance Sheet'!L$2, FALSE),0)</f>
        <v>-164167687.16999999</v>
      </c>
      <c r="AL1345" s="199">
        <f>IFERROR(VLOOKUP('SAP Data'!$C1345,'2021 Balance Sheet'!$B$7:$O$1335,'2021 Balance Sheet'!M$2, FALSE),0)</f>
        <v>-159739498.44999999</v>
      </c>
      <c r="AM1345" s="199">
        <f>IFERROR(VLOOKUP('SAP Data'!$C1345,'2021 Balance Sheet'!$B$7:$O$1335,'2021 Balance Sheet'!N$2, FALSE),0)</f>
        <v>-159627529.41999999</v>
      </c>
      <c r="AN1345" s="199">
        <f>IFERROR(VLOOKUP('SAP Data'!$C1345,'2021 Balance Sheet'!$B$7:$O$1335,'2021 Balance Sheet'!O$2, FALSE),0)</f>
        <v>-112281444.97</v>
      </c>
      <c r="AO1345" s="198">
        <f t="shared" si="45"/>
        <v>-48913976.210000001</v>
      </c>
    </row>
    <row r="1346" spans="1:41" ht="15.75" thickBot="1" x14ac:dyDescent="0.3">
      <c r="A1346" s="26" t="str">
        <f t="shared" si="44"/>
        <v>500199</v>
      </c>
      <c r="B1346" s="149" t="s">
        <v>2485</v>
      </c>
      <c r="C1346" s="153">
        <v>500199</v>
      </c>
      <c r="D1346" s="166"/>
      <c r="E1346" s="140">
        <v>-19699367.870000001</v>
      </c>
      <c r="F1346" s="140">
        <v>-19811206.620000001</v>
      </c>
      <c r="G1346" s="140">
        <v>-43054434.130000003</v>
      </c>
      <c r="H1346" s="140">
        <v>-28142488.739999998</v>
      </c>
      <c r="I1346" s="140">
        <v>-28328733.260000002</v>
      </c>
      <c r="J1346" s="140">
        <v>-30539719.600000001</v>
      </c>
      <c r="K1346" s="140">
        <v>-20377700.120000001</v>
      </c>
      <c r="L1346" s="140">
        <v>-21852086.600000001</v>
      </c>
      <c r="M1346" s="140">
        <v>-33428897.91</v>
      </c>
      <c r="N1346" s="140">
        <v>-29086589.219999999</v>
      </c>
      <c r="O1346" s="140">
        <v>-29885967.43</v>
      </c>
      <c r="P1346" s="140">
        <v>-39094463.840000004</v>
      </c>
      <c r="Q1346" s="199">
        <v>-25514635.510000002</v>
      </c>
      <c r="R1346" s="199">
        <v>-25653462.640000001</v>
      </c>
      <c r="S1346" s="199">
        <v>-44880011.469999999</v>
      </c>
      <c r="T1346" s="199">
        <v>-23938126.48</v>
      </c>
      <c r="U1346" s="199">
        <v>-24106472.719999999</v>
      </c>
      <c r="V1346" s="199">
        <v>-35176120.439999998</v>
      </c>
      <c r="W1346" s="199">
        <v>-21526786.59</v>
      </c>
      <c r="X1346" s="199">
        <v>-22784779.550000001</v>
      </c>
      <c r="Y1346" s="199">
        <v>-35684110.509999998</v>
      </c>
      <c r="Z1346" s="199">
        <v>-25725229.739999998</v>
      </c>
      <c r="AA1346" s="199">
        <v>-22283979.68</v>
      </c>
      <c r="AB1346" s="199">
        <v>-35262124.270000003</v>
      </c>
      <c r="AC1346" s="199">
        <f>IFERROR(VLOOKUP('SAP Data'!$C1346,'2021 Balance Sheet'!$B$7:$O$1335,'2021 Balance Sheet'!D$2, FALSE),0)</f>
        <v>-22395973.420000002</v>
      </c>
      <c r="AD1346" s="199">
        <f>IFERROR(VLOOKUP('SAP Data'!$C1346,'2021 Balance Sheet'!$B$7:$O$1335,'2021 Balance Sheet'!E$2, FALSE),0)</f>
        <v>-46672258.93</v>
      </c>
      <c r="AE1346" s="199">
        <f>IFERROR(VLOOKUP('SAP Data'!$C1346,'2021 Balance Sheet'!$B$7:$O$1335,'2021 Balance Sheet'!F$2, FALSE),0)</f>
        <v>-61400306.969999999</v>
      </c>
      <c r="AF1346" s="199">
        <f>IFERROR(VLOOKUP('SAP Data'!$C1346,'2021 Balance Sheet'!$B$7:$O$1335,'2021 Balance Sheet'!G$2, FALSE),0)</f>
        <v>-47433736.240000002</v>
      </c>
      <c r="AG1346" s="199">
        <f>IFERROR(VLOOKUP('SAP Data'!$C1346,'2021 Balance Sheet'!$B$7:$O$1335,'2021 Balance Sheet'!H$2, FALSE),0)</f>
        <v>-48446202.579999998</v>
      </c>
      <c r="AH1346" s="199">
        <f>IFERROR(VLOOKUP('SAP Data'!$C1346,'2021 Balance Sheet'!$B$7:$O$1335,'2021 Balance Sheet'!I$2, FALSE),0)</f>
        <v>-57042526.039999999</v>
      </c>
      <c r="AI1346" s="199">
        <f>IFERROR(VLOOKUP('SAP Data'!$C1346,'2021 Balance Sheet'!$B$7:$O$1335,'2021 Balance Sheet'!J$2, FALSE),0)</f>
        <v>-50761962.390000001</v>
      </c>
      <c r="AJ1346" s="199">
        <f>IFERROR(VLOOKUP('SAP Data'!$C1346,'2021 Balance Sheet'!$B$7:$O$1335,'2021 Balance Sheet'!K$2, FALSE),0)</f>
        <v>-52173756.229999997</v>
      </c>
      <c r="AK1346" s="199">
        <f>IFERROR(VLOOKUP('SAP Data'!$C1346,'2021 Balance Sheet'!$B$7:$O$1335,'2021 Balance Sheet'!L$2, FALSE),0)</f>
        <v>-58993052.43</v>
      </c>
      <c r="AL1346" s="199">
        <f>IFERROR(VLOOKUP('SAP Data'!$C1346,'2021 Balance Sheet'!$B$7:$O$1335,'2021 Balance Sheet'!M$2, FALSE),0)</f>
        <v>-54564863.710000001</v>
      </c>
      <c r="AM1346" s="199">
        <f>IFERROR(VLOOKUP('SAP Data'!$C1346,'2021 Balance Sheet'!$B$7:$O$1335,'2021 Balance Sheet'!N$2, FALSE),0)</f>
        <v>-54452894.68</v>
      </c>
      <c r="AN1346" s="199">
        <f>IFERROR(VLOOKUP('SAP Data'!$C1346,'2021 Balance Sheet'!$B$7:$O$1335,'2021 Balance Sheet'!O$2, FALSE),0)</f>
        <v>-64151601.759999998</v>
      </c>
      <c r="AO1346" s="198">
        <f t="shared" si="45"/>
        <v>-35262124.270000003</v>
      </c>
    </row>
    <row r="1347" spans="1:41" ht="15.75" thickBot="1" x14ac:dyDescent="0.3">
      <c r="A1347" s="26" t="str">
        <f t="shared" si="44"/>
        <v>254000</v>
      </c>
      <c r="B1347" s="306" t="s">
        <v>1126</v>
      </c>
      <c r="C1347" s="307" t="s">
        <v>1127</v>
      </c>
      <c r="D1347" s="125" t="s">
        <v>4</v>
      </c>
      <c r="E1347" s="139">
        <v>0</v>
      </c>
      <c r="F1347" s="139">
        <v>0</v>
      </c>
      <c r="G1347" s="309">
        <v>-15083927.75</v>
      </c>
      <c r="H1347" s="139">
        <v>0</v>
      </c>
      <c r="I1347" s="139">
        <v>0</v>
      </c>
      <c r="J1347" s="139">
        <v>-8374744.3899999997</v>
      </c>
      <c r="K1347" s="139">
        <v>0</v>
      </c>
      <c r="L1347" s="139">
        <v>0</v>
      </c>
      <c r="M1347" s="305">
        <v>-7179660.0300000003</v>
      </c>
      <c r="N1347" s="139">
        <v>0</v>
      </c>
      <c r="O1347" s="139">
        <v>0</v>
      </c>
      <c r="P1347" s="305">
        <v>-10988979.859999999</v>
      </c>
      <c r="Q1347" s="199">
        <v>0</v>
      </c>
      <c r="R1347" s="199">
        <v>0</v>
      </c>
      <c r="S1347" s="199">
        <v>-20140518.82</v>
      </c>
      <c r="T1347" s="199">
        <v>0</v>
      </c>
      <c r="U1347" s="199">
        <v>0</v>
      </c>
      <c r="V1347" s="199">
        <v>-12359590.109999999</v>
      </c>
      <c r="W1347" s="199">
        <v>0</v>
      </c>
      <c r="X1347" s="199">
        <v>0</v>
      </c>
      <c r="Y1347" s="199">
        <v>-10211117.029999999</v>
      </c>
      <c r="Z1347" s="199">
        <v>0</v>
      </c>
      <c r="AA1347" s="199">
        <v>0</v>
      </c>
      <c r="AB1347" s="199">
        <v>-12886301.220000001</v>
      </c>
      <c r="AC1347" s="199">
        <f>IFERROR(VLOOKUP('SAP Data'!$C1347,'2021 Balance Sheet'!$B$7:$O$1335,'2021 Balance Sheet'!D$2, FALSE),0)</f>
        <v>0</v>
      </c>
      <c r="AD1347" s="199">
        <f>IFERROR(VLOOKUP('SAP Data'!$C1347,'2021 Balance Sheet'!$B$7:$O$1335,'2021 Balance Sheet'!E$2, FALSE),0)</f>
        <v>0</v>
      </c>
      <c r="AE1347" s="199">
        <f>IFERROR(VLOOKUP('SAP Data'!$C1347,'2021 Balance Sheet'!$B$7:$O$1335,'2021 Balance Sheet'!F$2, FALSE),0)</f>
        <v>-13717574.41</v>
      </c>
      <c r="AF1347" s="199">
        <f>IFERROR(VLOOKUP('SAP Data'!$C1347,'2021 Balance Sheet'!$B$7:$O$1335,'2021 Balance Sheet'!G$2, FALSE),0)</f>
        <v>0</v>
      </c>
      <c r="AG1347" s="199">
        <f>IFERROR(VLOOKUP('SAP Data'!$C1347,'2021 Balance Sheet'!$B$7:$O$1335,'2021 Balance Sheet'!H$2, FALSE),0)</f>
        <v>0</v>
      </c>
      <c r="AH1347" s="199">
        <f>IFERROR(VLOOKUP('SAP Data'!$C1347,'2021 Balance Sheet'!$B$7:$O$1335,'2021 Balance Sheet'!I$2, FALSE),0)</f>
        <v>-6769881.3600000003</v>
      </c>
      <c r="AI1347" s="199">
        <f>IFERROR(VLOOKUP('SAP Data'!$C1347,'2021 Balance Sheet'!$B$7:$O$1335,'2021 Balance Sheet'!J$2, FALSE),0)</f>
        <v>0</v>
      </c>
      <c r="AJ1347" s="199">
        <f>IFERROR(VLOOKUP('SAP Data'!$C1347,'2021 Balance Sheet'!$B$7:$O$1335,'2021 Balance Sheet'!K$2, FALSE),0)</f>
        <v>0</v>
      </c>
      <c r="AK1347" s="199">
        <f>IFERROR(VLOOKUP('SAP Data'!$C1347,'2021 Balance Sheet'!$B$7:$O$1335,'2021 Balance Sheet'!L$2, FALSE),0)</f>
        <v>-4453174.6900000004</v>
      </c>
      <c r="AL1347" s="199">
        <f>IFERROR(VLOOKUP('SAP Data'!$C1347,'2021 Balance Sheet'!$B$7:$O$1335,'2021 Balance Sheet'!M$2, FALSE),0)</f>
        <v>0</v>
      </c>
      <c r="AM1347" s="199">
        <f>IFERROR(VLOOKUP('SAP Data'!$C1347,'2021 Balance Sheet'!$B$7:$O$1335,'2021 Balance Sheet'!N$2, FALSE),0)</f>
        <v>0</v>
      </c>
      <c r="AN1347" s="199">
        <f>IFERROR(VLOOKUP('SAP Data'!$C1347,'2021 Balance Sheet'!$B$7:$O$1335,'2021 Balance Sheet'!O$2, FALSE),0)</f>
        <v>-8156963.0999999996</v>
      </c>
      <c r="AO1347" s="198">
        <f t="shared" si="45"/>
        <v>-12886301.220000001</v>
      </c>
    </row>
    <row r="1348" spans="1:41" ht="15.75" thickBot="1" x14ac:dyDescent="0.3">
      <c r="A1348" s="26" t="str">
        <f t="shared" si="44"/>
        <v>254200</v>
      </c>
      <c r="B1348" s="126" t="s">
        <v>2797</v>
      </c>
      <c r="C1348" s="153" t="s">
        <v>2798</v>
      </c>
      <c r="D1348" s="125" t="s">
        <v>4</v>
      </c>
      <c r="E1348" s="140">
        <v>0</v>
      </c>
      <c r="F1348" s="140">
        <v>0</v>
      </c>
      <c r="G1348" s="140">
        <v>-3262597</v>
      </c>
      <c r="H1348" s="140">
        <v>-3262597</v>
      </c>
      <c r="I1348" s="140">
        <v>-3262597</v>
      </c>
      <c r="J1348" s="140">
        <v>-3262597</v>
      </c>
      <c r="K1348" s="140">
        <v>-3262597</v>
      </c>
      <c r="L1348" s="140">
        <v>-3262597</v>
      </c>
      <c r="M1348" s="140">
        <v>-3262597</v>
      </c>
      <c r="N1348" s="140">
        <v>-2398865</v>
      </c>
      <c r="O1348" s="140">
        <v>-2398865</v>
      </c>
      <c r="P1348" s="140">
        <v>-2398865</v>
      </c>
      <c r="Q1348" s="199">
        <v>-2398865</v>
      </c>
      <c r="R1348" s="199">
        <v>-2398865</v>
      </c>
      <c r="S1348" s="199">
        <v>-2398865</v>
      </c>
      <c r="T1348" s="199">
        <v>-2398865</v>
      </c>
      <c r="U1348" s="199">
        <v>-2398865</v>
      </c>
      <c r="V1348" s="199">
        <v>-2398865</v>
      </c>
      <c r="W1348" s="199">
        <v>-2398865</v>
      </c>
      <c r="X1348" s="199">
        <v>-2398865</v>
      </c>
      <c r="Y1348" s="199">
        <v>-2398865</v>
      </c>
      <c r="Z1348" s="199">
        <v>-2398865</v>
      </c>
      <c r="AA1348" s="199">
        <v>-2398865</v>
      </c>
      <c r="AB1348" s="199">
        <v>-2398865</v>
      </c>
      <c r="AC1348" s="199">
        <f>IFERROR(VLOOKUP('SAP Data'!$C1348,'2021 Balance Sheet'!$B$7:$O$1335,'2021 Balance Sheet'!D$2, FALSE),0)</f>
        <v>-3000000</v>
      </c>
      <c r="AD1348" s="199">
        <f>IFERROR(VLOOKUP('SAP Data'!$C1348,'2021 Balance Sheet'!$B$7:$O$1335,'2021 Balance Sheet'!E$2, FALSE),0)</f>
        <v>-3000000</v>
      </c>
      <c r="AE1348" s="199">
        <f>IFERROR(VLOOKUP('SAP Data'!$C1348,'2021 Balance Sheet'!$B$7:$O$1335,'2021 Balance Sheet'!F$2, FALSE),0)</f>
        <v>-3000000</v>
      </c>
      <c r="AF1348" s="199">
        <f>IFERROR(VLOOKUP('SAP Data'!$C1348,'2021 Balance Sheet'!$B$7:$O$1335,'2021 Balance Sheet'!G$2, FALSE),0)</f>
        <v>-3000000</v>
      </c>
      <c r="AG1348" s="199">
        <f>IFERROR(VLOOKUP('SAP Data'!$C1348,'2021 Balance Sheet'!$B$7:$O$1335,'2021 Balance Sheet'!H$2, FALSE),0)</f>
        <v>-3000000</v>
      </c>
      <c r="AH1348" s="199">
        <f>IFERROR(VLOOKUP('SAP Data'!$C1348,'2021 Balance Sheet'!$B$7:$O$1335,'2021 Balance Sheet'!I$2, FALSE),0)</f>
        <v>-3000000</v>
      </c>
      <c r="AI1348" s="199">
        <f>IFERROR(VLOOKUP('SAP Data'!$C1348,'2021 Balance Sheet'!$B$7:$O$1335,'2021 Balance Sheet'!J$2, FALSE),0)</f>
        <v>-3000000</v>
      </c>
      <c r="AJ1348" s="199">
        <f>IFERROR(VLOOKUP('SAP Data'!$C1348,'2021 Balance Sheet'!$B$7:$O$1335,'2021 Balance Sheet'!K$2, FALSE),0)</f>
        <v>-3000000</v>
      </c>
      <c r="AK1348" s="199">
        <f>IFERROR(VLOOKUP('SAP Data'!$C1348,'2021 Balance Sheet'!$B$7:$O$1335,'2021 Balance Sheet'!L$2, FALSE),0)</f>
        <v>-3000000</v>
      </c>
      <c r="AL1348" s="199">
        <f>IFERROR(VLOOKUP('SAP Data'!$C1348,'2021 Balance Sheet'!$B$7:$O$1335,'2021 Balance Sheet'!M$2, FALSE),0)</f>
        <v>-3000000</v>
      </c>
      <c r="AM1348" s="199">
        <f>IFERROR(VLOOKUP('SAP Data'!$C1348,'2021 Balance Sheet'!$B$7:$O$1335,'2021 Balance Sheet'!N$2, FALSE),0)</f>
        <v>-3000000</v>
      </c>
      <c r="AN1348" s="199">
        <f>IFERROR(VLOOKUP('SAP Data'!$C1348,'2021 Balance Sheet'!$B$7:$O$1335,'2021 Balance Sheet'!O$2, FALSE),0)</f>
        <v>-3000000</v>
      </c>
      <c r="AO1348" s="198">
        <f t="shared" si="45"/>
        <v>-2398865</v>
      </c>
    </row>
    <row r="1349" spans="1:41" ht="15.75" thickBot="1" x14ac:dyDescent="0.3">
      <c r="A1349" s="26" t="str">
        <f t="shared" si="44"/>
        <v>254201</v>
      </c>
      <c r="B1349" s="126" t="s">
        <v>2980</v>
      </c>
      <c r="C1349" s="153" t="s">
        <v>2981</v>
      </c>
      <c r="D1349" s="125" t="s">
        <v>4</v>
      </c>
      <c r="E1349" s="139"/>
      <c r="F1349" s="139"/>
      <c r="G1349" s="139"/>
      <c r="H1349" s="139"/>
      <c r="I1349" s="139"/>
      <c r="J1349" s="139"/>
      <c r="K1349" s="139"/>
      <c r="L1349" s="139"/>
      <c r="M1349" s="139"/>
      <c r="N1349" s="139">
        <v>-400000</v>
      </c>
      <c r="O1349" s="139">
        <v>-400000</v>
      </c>
      <c r="P1349" s="139">
        <v>-400000</v>
      </c>
      <c r="Q1349" s="199">
        <v>-400000</v>
      </c>
      <c r="R1349" s="199">
        <v>-400000</v>
      </c>
      <c r="S1349" s="199">
        <v>-400000</v>
      </c>
      <c r="T1349" s="199">
        <v>-400000</v>
      </c>
      <c r="U1349" s="199">
        <v>-400000</v>
      </c>
      <c r="V1349" s="199">
        <v>-400000</v>
      </c>
      <c r="W1349" s="199">
        <v>-400000</v>
      </c>
      <c r="X1349" s="199">
        <v>-400000</v>
      </c>
      <c r="Y1349" s="199">
        <v>-400000</v>
      </c>
      <c r="Z1349" s="199">
        <v>-400000</v>
      </c>
      <c r="AA1349" s="199">
        <v>-400000</v>
      </c>
      <c r="AB1349" s="199">
        <v>-400000</v>
      </c>
      <c r="AC1349" s="199">
        <f>IFERROR(VLOOKUP('SAP Data'!$C1349,'2021 Balance Sheet'!$B$7:$O$1335,'2021 Balance Sheet'!D$2, FALSE),0)</f>
        <v>-400000</v>
      </c>
      <c r="AD1349" s="199">
        <f>IFERROR(VLOOKUP('SAP Data'!$C1349,'2021 Balance Sheet'!$B$7:$O$1335,'2021 Balance Sheet'!E$2, FALSE),0)</f>
        <v>-400000</v>
      </c>
      <c r="AE1349" s="199">
        <f>IFERROR(VLOOKUP('SAP Data'!$C1349,'2021 Balance Sheet'!$B$7:$O$1335,'2021 Balance Sheet'!F$2, FALSE),0)</f>
        <v>-400000</v>
      </c>
      <c r="AF1349" s="199">
        <f>IFERROR(VLOOKUP('SAP Data'!$C1349,'2021 Balance Sheet'!$B$7:$O$1335,'2021 Balance Sheet'!G$2, FALSE),0)</f>
        <v>-400000</v>
      </c>
      <c r="AG1349" s="199">
        <f>IFERROR(VLOOKUP('SAP Data'!$C1349,'2021 Balance Sheet'!$B$7:$O$1335,'2021 Balance Sheet'!H$2, FALSE),0)</f>
        <v>-400000</v>
      </c>
      <c r="AH1349" s="199">
        <f>IFERROR(VLOOKUP('SAP Data'!$C1349,'2021 Balance Sheet'!$B$7:$O$1335,'2021 Balance Sheet'!I$2, FALSE),0)</f>
        <v>-400000</v>
      </c>
      <c r="AI1349" s="199">
        <f>IFERROR(VLOOKUP('SAP Data'!$C1349,'2021 Balance Sheet'!$B$7:$O$1335,'2021 Balance Sheet'!J$2, FALSE),0)</f>
        <v>-400000</v>
      </c>
      <c r="AJ1349" s="199">
        <f>IFERROR(VLOOKUP('SAP Data'!$C1349,'2021 Balance Sheet'!$B$7:$O$1335,'2021 Balance Sheet'!K$2, FALSE),0)</f>
        <v>-400000</v>
      </c>
      <c r="AK1349" s="199">
        <f>IFERROR(VLOOKUP('SAP Data'!$C1349,'2021 Balance Sheet'!$B$7:$O$1335,'2021 Balance Sheet'!L$2, FALSE),0)</f>
        <v>-400000</v>
      </c>
      <c r="AL1349" s="199">
        <f>IFERROR(VLOOKUP('SAP Data'!$C1349,'2021 Balance Sheet'!$B$7:$O$1335,'2021 Balance Sheet'!M$2, FALSE),0)</f>
        <v>-400000</v>
      </c>
      <c r="AM1349" s="199">
        <f>IFERROR(VLOOKUP('SAP Data'!$C1349,'2021 Balance Sheet'!$B$7:$O$1335,'2021 Balance Sheet'!N$2, FALSE),0)</f>
        <v>-400000</v>
      </c>
      <c r="AN1349" s="199">
        <f>IFERROR(VLOOKUP('SAP Data'!$C1349,'2021 Balance Sheet'!$B$7:$O$1335,'2021 Balance Sheet'!O$2, FALSE),0)</f>
        <v>-375000</v>
      </c>
      <c r="AO1349" s="198">
        <f t="shared" si="45"/>
        <v>-400000</v>
      </c>
    </row>
    <row r="1350" spans="1:41" ht="15.75" thickBot="1" x14ac:dyDescent="0.3">
      <c r="A1350" s="26" t="str">
        <f t="shared" si="44"/>
        <v>254202</v>
      </c>
      <c r="B1350" s="126" t="s">
        <v>2982</v>
      </c>
      <c r="C1350" s="153" t="s">
        <v>2983</v>
      </c>
      <c r="D1350" s="125" t="s">
        <v>4</v>
      </c>
      <c r="E1350" s="140"/>
      <c r="F1350" s="140"/>
      <c r="G1350" s="140"/>
      <c r="H1350" s="140"/>
      <c r="I1350" s="140"/>
      <c r="J1350" s="140"/>
      <c r="K1350" s="140"/>
      <c r="L1350" s="140"/>
      <c r="M1350" s="140"/>
      <c r="N1350" s="140">
        <v>-2737525</v>
      </c>
      <c r="O1350" s="140">
        <v>-2737525</v>
      </c>
      <c r="P1350" s="140">
        <v>-1783055</v>
      </c>
      <c r="Q1350" s="199">
        <v>-1783055</v>
      </c>
      <c r="R1350" s="199">
        <v>-1783055</v>
      </c>
      <c r="S1350" s="199">
        <v>-1783055</v>
      </c>
      <c r="T1350" s="199">
        <v>-1783055</v>
      </c>
      <c r="U1350" s="199">
        <v>-1783055</v>
      </c>
      <c r="V1350" s="199">
        <v>-1783055</v>
      </c>
      <c r="W1350" s="199">
        <v>-1783055</v>
      </c>
      <c r="X1350" s="199">
        <v>-1783055</v>
      </c>
      <c r="Y1350" s="199">
        <v>-1783055</v>
      </c>
      <c r="Z1350" s="199">
        <v>-1783055</v>
      </c>
      <c r="AA1350" s="199">
        <v>-1783055</v>
      </c>
      <c r="AB1350" s="199">
        <v>-1783055</v>
      </c>
      <c r="AC1350" s="199">
        <f>IFERROR(VLOOKUP('SAP Data'!$C1350,'2021 Balance Sheet'!$B$7:$O$1335,'2021 Balance Sheet'!D$2, FALSE),0)</f>
        <v>-2175298</v>
      </c>
      <c r="AD1350" s="199">
        <f>IFERROR(VLOOKUP('SAP Data'!$C1350,'2021 Balance Sheet'!$B$7:$O$1335,'2021 Balance Sheet'!E$2, FALSE),0)</f>
        <v>-2175298</v>
      </c>
      <c r="AE1350" s="199">
        <f>IFERROR(VLOOKUP('SAP Data'!$C1350,'2021 Balance Sheet'!$B$7:$O$1335,'2021 Balance Sheet'!F$2, FALSE),0)</f>
        <v>-2175298</v>
      </c>
      <c r="AF1350" s="199">
        <f>IFERROR(VLOOKUP('SAP Data'!$C1350,'2021 Balance Sheet'!$B$7:$O$1335,'2021 Balance Sheet'!G$2, FALSE),0)</f>
        <v>-2175298</v>
      </c>
      <c r="AG1350" s="199">
        <f>IFERROR(VLOOKUP('SAP Data'!$C1350,'2021 Balance Sheet'!$B$7:$O$1335,'2021 Balance Sheet'!H$2, FALSE),0)</f>
        <v>-2175298</v>
      </c>
      <c r="AH1350" s="199">
        <f>IFERROR(VLOOKUP('SAP Data'!$C1350,'2021 Balance Sheet'!$B$7:$O$1335,'2021 Balance Sheet'!I$2, FALSE),0)</f>
        <v>-2175298</v>
      </c>
      <c r="AI1350" s="199">
        <f>IFERROR(VLOOKUP('SAP Data'!$C1350,'2021 Balance Sheet'!$B$7:$O$1335,'2021 Balance Sheet'!J$2, FALSE),0)</f>
        <v>-2175298</v>
      </c>
      <c r="AJ1350" s="199">
        <f>IFERROR(VLOOKUP('SAP Data'!$C1350,'2021 Balance Sheet'!$B$7:$O$1335,'2021 Balance Sheet'!K$2, FALSE),0)</f>
        <v>-2175298</v>
      </c>
      <c r="AK1350" s="199">
        <f>IFERROR(VLOOKUP('SAP Data'!$C1350,'2021 Balance Sheet'!$B$7:$O$1335,'2021 Balance Sheet'!L$2, FALSE),0)</f>
        <v>-2175298</v>
      </c>
      <c r="AL1350" s="199">
        <f>IFERROR(VLOOKUP('SAP Data'!$C1350,'2021 Balance Sheet'!$B$7:$O$1335,'2021 Balance Sheet'!M$2, FALSE),0)</f>
        <v>-2175298</v>
      </c>
      <c r="AM1350" s="199">
        <f>IFERROR(VLOOKUP('SAP Data'!$C1350,'2021 Balance Sheet'!$B$7:$O$1335,'2021 Balance Sheet'!N$2, FALSE),0)</f>
        <v>-2175298</v>
      </c>
      <c r="AN1350" s="199">
        <f>IFERROR(VLOOKUP('SAP Data'!$C1350,'2021 Balance Sheet'!$B$7:$O$1335,'2021 Balance Sheet'!O$2, FALSE),0)</f>
        <v>-2175298</v>
      </c>
      <c r="AO1350" s="198">
        <f t="shared" si="45"/>
        <v>-1783055</v>
      </c>
    </row>
    <row r="1351" spans="1:41" ht="15.75" thickBot="1" x14ac:dyDescent="0.3">
      <c r="A1351" s="26" t="str">
        <f t="shared" si="44"/>
        <v>254205</v>
      </c>
      <c r="B1351" s="126" t="s">
        <v>2799</v>
      </c>
      <c r="C1351" s="153" t="s">
        <v>2800</v>
      </c>
      <c r="D1351" s="125" t="s">
        <v>4</v>
      </c>
      <c r="E1351" s="139">
        <v>0</v>
      </c>
      <c r="F1351" s="139">
        <v>0</v>
      </c>
      <c r="G1351" s="139">
        <v>-1572007</v>
      </c>
      <c r="H1351" s="139">
        <v>-1572007</v>
      </c>
      <c r="I1351" s="139">
        <v>-1572007</v>
      </c>
      <c r="J1351" s="139">
        <v>-1572007</v>
      </c>
      <c r="K1351" s="139">
        <v>-1572007</v>
      </c>
      <c r="L1351" s="139">
        <v>-1572007</v>
      </c>
      <c r="M1351" s="139">
        <v>-1572007</v>
      </c>
      <c r="N1351" s="139">
        <v>-2622369</v>
      </c>
      <c r="O1351" s="139">
        <v>-2622369</v>
      </c>
      <c r="P1351" s="139">
        <v>0</v>
      </c>
      <c r="Q1351" s="199">
        <v>0</v>
      </c>
      <c r="R1351" s="199">
        <v>0</v>
      </c>
      <c r="S1351" s="199">
        <v>0</v>
      </c>
      <c r="T1351" s="199">
        <v>0</v>
      </c>
      <c r="U1351" s="199">
        <v>0</v>
      </c>
      <c r="V1351" s="199">
        <v>0</v>
      </c>
      <c r="W1351" s="199">
        <v>0</v>
      </c>
      <c r="X1351" s="199">
        <v>0</v>
      </c>
      <c r="Y1351" s="199">
        <v>0</v>
      </c>
      <c r="Z1351" s="199">
        <v>0</v>
      </c>
      <c r="AA1351" s="199">
        <v>0</v>
      </c>
      <c r="AB1351" s="199">
        <v>0</v>
      </c>
      <c r="AC1351" s="199">
        <f>IFERROR(VLOOKUP('SAP Data'!$C1351,'2021 Balance Sheet'!$B$7:$O$1335,'2021 Balance Sheet'!D$2, FALSE),0)</f>
        <v>0</v>
      </c>
      <c r="AD1351" s="199">
        <f>IFERROR(VLOOKUP('SAP Data'!$C1351,'2021 Balance Sheet'!$B$7:$O$1335,'2021 Balance Sheet'!E$2, FALSE),0)</f>
        <v>0</v>
      </c>
      <c r="AE1351" s="199">
        <f>IFERROR(VLOOKUP('SAP Data'!$C1351,'2021 Balance Sheet'!$B$7:$O$1335,'2021 Balance Sheet'!F$2, FALSE),0)</f>
        <v>0</v>
      </c>
      <c r="AF1351" s="199">
        <f>IFERROR(VLOOKUP('SAP Data'!$C1351,'2021 Balance Sheet'!$B$7:$O$1335,'2021 Balance Sheet'!G$2, FALSE),0)</f>
        <v>0</v>
      </c>
      <c r="AG1351" s="199">
        <f>IFERROR(VLOOKUP('SAP Data'!$C1351,'2021 Balance Sheet'!$B$7:$O$1335,'2021 Balance Sheet'!H$2, FALSE),0)</f>
        <v>0</v>
      </c>
      <c r="AH1351" s="199">
        <f>IFERROR(VLOOKUP('SAP Data'!$C1351,'2021 Balance Sheet'!$B$7:$O$1335,'2021 Balance Sheet'!I$2, FALSE),0)</f>
        <v>0</v>
      </c>
      <c r="AI1351" s="199">
        <f>IFERROR(VLOOKUP('SAP Data'!$C1351,'2021 Balance Sheet'!$B$7:$O$1335,'2021 Balance Sheet'!J$2, FALSE),0)</f>
        <v>0</v>
      </c>
      <c r="AJ1351" s="199">
        <f>IFERROR(VLOOKUP('SAP Data'!$C1351,'2021 Balance Sheet'!$B$7:$O$1335,'2021 Balance Sheet'!K$2, FALSE),0)</f>
        <v>0</v>
      </c>
      <c r="AK1351" s="199">
        <f>IFERROR(VLOOKUP('SAP Data'!$C1351,'2021 Balance Sheet'!$B$7:$O$1335,'2021 Balance Sheet'!L$2, FALSE),0)</f>
        <v>0</v>
      </c>
      <c r="AL1351" s="199">
        <f>IFERROR(VLOOKUP('SAP Data'!$C1351,'2021 Balance Sheet'!$B$7:$O$1335,'2021 Balance Sheet'!M$2, FALSE),0)</f>
        <v>0</v>
      </c>
      <c r="AM1351" s="199">
        <f>IFERROR(VLOOKUP('SAP Data'!$C1351,'2021 Balance Sheet'!$B$7:$O$1335,'2021 Balance Sheet'!N$2, FALSE),0)</f>
        <v>0</v>
      </c>
      <c r="AN1351" s="199">
        <f>IFERROR(VLOOKUP('SAP Data'!$C1351,'2021 Balance Sheet'!$B$7:$O$1335,'2021 Balance Sheet'!O$2, FALSE),0)</f>
        <v>0</v>
      </c>
      <c r="AO1351" s="198">
        <f t="shared" si="45"/>
        <v>0</v>
      </c>
    </row>
    <row r="1352" spans="1:41" ht="15.75" thickBot="1" x14ac:dyDescent="0.3">
      <c r="A1352" s="26" t="str">
        <f t="shared" si="44"/>
        <v>254210</v>
      </c>
      <c r="B1352" s="126" t="s">
        <v>2801</v>
      </c>
      <c r="C1352" s="153" t="s">
        <v>2802</v>
      </c>
      <c r="D1352" s="125" t="s">
        <v>4</v>
      </c>
      <c r="E1352" s="140">
        <v>0</v>
      </c>
      <c r="F1352" s="140">
        <v>0</v>
      </c>
      <c r="G1352" s="140">
        <v>-2928560</v>
      </c>
      <c r="H1352" s="140">
        <v>-2928560</v>
      </c>
      <c r="I1352" s="140">
        <v>-2928560</v>
      </c>
      <c r="J1352" s="140">
        <v>-2928560</v>
      </c>
      <c r="K1352" s="140">
        <v>-2928560</v>
      </c>
      <c r="L1352" s="140">
        <v>-2928560</v>
      </c>
      <c r="M1352" s="140">
        <v>-2928560</v>
      </c>
      <c r="N1352" s="140">
        <v>-2153260</v>
      </c>
      <c r="O1352" s="140">
        <v>-2153260</v>
      </c>
      <c r="P1352" s="140">
        <v>-2153260</v>
      </c>
      <c r="Q1352" s="199">
        <v>-2153260</v>
      </c>
      <c r="R1352" s="199">
        <v>-2153260</v>
      </c>
      <c r="S1352" s="199">
        <v>-2153260</v>
      </c>
      <c r="T1352" s="199">
        <v>-2153260</v>
      </c>
      <c r="U1352" s="199">
        <v>-2153260</v>
      </c>
      <c r="V1352" s="199">
        <v>-2153260</v>
      </c>
      <c r="W1352" s="199">
        <v>-2153260</v>
      </c>
      <c r="X1352" s="199">
        <v>-2153260</v>
      </c>
      <c r="Y1352" s="199">
        <v>-2153260</v>
      </c>
      <c r="Z1352" s="199">
        <v>-2153260</v>
      </c>
      <c r="AA1352" s="199">
        <v>-2153260</v>
      </c>
      <c r="AB1352" s="199">
        <v>-2153260</v>
      </c>
      <c r="AC1352" s="199">
        <f>IFERROR(VLOOKUP('SAP Data'!$C1352,'2021 Balance Sheet'!$B$7:$O$1335,'2021 Balance Sheet'!D$2, FALSE),0)</f>
        <v>-2641514</v>
      </c>
      <c r="AD1352" s="199">
        <f>IFERROR(VLOOKUP('SAP Data'!$C1352,'2021 Balance Sheet'!$B$7:$O$1335,'2021 Balance Sheet'!E$2, FALSE),0)</f>
        <v>-2641514</v>
      </c>
      <c r="AE1352" s="199">
        <f>IFERROR(VLOOKUP('SAP Data'!$C1352,'2021 Balance Sheet'!$B$7:$O$1335,'2021 Balance Sheet'!F$2, FALSE),0)</f>
        <v>-2641514</v>
      </c>
      <c r="AF1352" s="199">
        <f>IFERROR(VLOOKUP('SAP Data'!$C1352,'2021 Balance Sheet'!$B$7:$O$1335,'2021 Balance Sheet'!G$2, FALSE),0)</f>
        <v>-2641514</v>
      </c>
      <c r="AG1352" s="199">
        <f>IFERROR(VLOOKUP('SAP Data'!$C1352,'2021 Balance Sheet'!$B$7:$O$1335,'2021 Balance Sheet'!H$2, FALSE),0)</f>
        <v>-2641514</v>
      </c>
      <c r="AH1352" s="199">
        <f>IFERROR(VLOOKUP('SAP Data'!$C1352,'2021 Balance Sheet'!$B$7:$O$1335,'2021 Balance Sheet'!I$2, FALSE),0)</f>
        <v>-2641514</v>
      </c>
      <c r="AI1352" s="199">
        <f>IFERROR(VLOOKUP('SAP Data'!$C1352,'2021 Balance Sheet'!$B$7:$O$1335,'2021 Balance Sheet'!J$2, FALSE),0)</f>
        <v>-2641514</v>
      </c>
      <c r="AJ1352" s="199">
        <f>IFERROR(VLOOKUP('SAP Data'!$C1352,'2021 Balance Sheet'!$B$7:$O$1335,'2021 Balance Sheet'!K$2, FALSE),0)</f>
        <v>-2641514</v>
      </c>
      <c r="AK1352" s="199">
        <f>IFERROR(VLOOKUP('SAP Data'!$C1352,'2021 Balance Sheet'!$B$7:$O$1335,'2021 Balance Sheet'!L$2, FALSE),0)</f>
        <v>-2641514</v>
      </c>
      <c r="AL1352" s="199">
        <f>IFERROR(VLOOKUP('SAP Data'!$C1352,'2021 Balance Sheet'!$B$7:$O$1335,'2021 Balance Sheet'!M$2, FALSE),0)</f>
        <v>-2641514</v>
      </c>
      <c r="AM1352" s="199">
        <f>IFERROR(VLOOKUP('SAP Data'!$C1352,'2021 Balance Sheet'!$B$7:$O$1335,'2021 Balance Sheet'!N$2, FALSE),0)</f>
        <v>-2641514</v>
      </c>
      <c r="AN1352" s="199">
        <f>IFERROR(VLOOKUP('SAP Data'!$C1352,'2021 Balance Sheet'!$B$7:$O$1335,'2021 Balance Sheet'!O$2, FALSE),0)</f>
        <v>-2641514</v>
      </c>
      <c r="AO1352" s="198">
        <f t="shared" si="45"/>
        <v>-2153260</v>
      </c>
    </row>
    <row r="1353" spans="1:41" ht="15.75" thickBot="1" x14ac:dyDescent="0.3">
      <c r="A1353" s="26" t="str">
        <f t="shared" si="44"/>
        <v>254301</v>
      </c>
      <c r="B1353" s="126" t="s">
        <v>1129</v>
      </c>
      <c r="C1353" s="153" t="s">
        <v>1130</v>
      </c>
      <c r="D1353" s="125" t="s">
        <v>4</v>
      </c>
      <c r="E1353" s="139">
        <v>-16289163.810000001</v>
      </c>
      <c r="F1353" s="139">
        <v>-16289163.810000001</v>
      </c>
      <c r="G1353" s="139">
        <v>-16289163.810000001</v>
      </c>
      <c r="H1353" s="139">
        <v>-16289163.810000001</v>
      </c>
      <c r="I1353" s="139">
        <v>-16289163.810000001</v>
      </c>
      <c r="J1353" s="139">
        <v>-12172847.470000001</v>
      </c>
      <c r="K1353" s="139">
        <v>-11726890.369999999</v>
      </c>
      <c r="L1353" s="139">
        <v>-13060142.029999999</v>
      </c>
      <c r="M1353" s="139">
        <v>-14325689.17</v>
      </c>
      <c r="N1353" s="139">
        <v>-15746966.619999999</v>
      </c>
      <c r="O1353" s="139">
        <v>-16451130.9</v>
      </c>
      <c r="P1353" s="139">
        <v>-17130007.609999999</v>
      </c>
      <c r="Q1353" s="199">
        <v>-17130007.609999999</v>
      </c>
      <c r="R1353" s="199">
        <v>-17130007.609999999</v>
      </c>
      <c r="S1353" s="199">
        <v>-17130007.609999999</v>
      </c>
      <c r="T1353" s="199">
        <v>-17130007.609999999</v>
      </c>
      <c r="U1353" s="199">
        <v>-17130007.609999999</v>
      </c>
      <c r="V1353" s="199">
        <v>-6633340.7699999996</v>
      </c>
      <c r="W1353" s="199">
        <v>-6127467.3799999999</v>
      </c>
      <c r="X1353" s="199">
        <v>-7151997.1500000004</v>
      </c>
      <c r="Y1353" s="199">
        <v>-8209607.8799999999</v>
      </c>
      <c r="Z1353" s="199">
        <v>-9116493.1300000008</v>
      </c>
      <c r="AA1353" s="199">
        <v>-9116493.1300000008</v>
      </c>
      <c r="AB1353" s="199">
        <v>-9116493.1300000008</v>
      </c>
      <c r="AC1353" s="199">
        <f>IFERROR(VLOOKUP('SAP Data'!$C1353,'2021 Balance Sheet'!$B$7:$O$1335,'2021 Balance Sheet'!D$2, FALSE),0)</f>
        <v>-9116493.1300000008</v>
      </c>
      <c r="AD1353" s="199">
        <f>IFERROR(VLOOKUP('SAP Data'!$C1353,'2021 Balance Sheet'!$B$7:$O$1335,'2021 Balance Sheet'!E$2, FALSE),0)</f>
        <v>-32748159.940000001</v>
      </c>
      <c r="AE1353" s="199">
        <f>IFERROR(VLOOKUP('SAP Data'!$C1353,'2021 Balance Sheet'!$B$7:$O$1335,'2021 Balance Sheet'!F$2, FALSE),0)</f>
        <v>-33482215.120000001</v>
      </c>
      <c r="AF1353" s="199">
        <f>IFERROR(VLOOKUP('SAP Data'!$C1353,'2021 Balance Sheet'!$B$7:$O$1335,'2021 Balance Sheet'!G$2, FALSE),0)</f>
        <v>-34338367.299999997</v>
      </c>
      <c r="AG1353" s="199">
        <f>IFERROR(VLOOKUP('SAP Data'!$C1353,'2021 Balance Sheet'!$B$7:$O$1335,'2021 Balance Sheet'!H$2, FALSE),0)</f>
        <v>-35450730.759999998</v>
      </c>
      <c r="AH1353" s="199">
        <f>IFERROR(VLOOKUP('SAP Data'!$C1353,'2021 Balance Sheet'!$B$7:$O$1335,'2021 Balance Sheet'!I$2, FALSE),0)</f>
        <v>-36550635.210000001</v>
      </c>
      <c r="AI1353" s="199">
        <f>IFERROR(VLOOKUP('SAP Data'!$C1353,'2021 Balance Sheet'!$B$7:$O$1335,'2021 Balance Sheet'!J$2, FALSE),0)</f>
        <v>-37777916.399999999</v>
      </c>
      <c r="AJ1353" s="199">
        <f>IFERROR(VLOOKUP('SAP Data'!$C1353,'2021 Balance Sheet'!$B$7:$O$1335,'2021 Balance Sheet'!K$2, FALSE),0)</f>
        <v>-39139285.600000001</v>
      </c>
      <c r="AK1353" s="199">
        <f>IFERROR(VLOOKUP('SAP Data'!$C1353,'2021 Balance Sheet'!$B$7:$O$1335,'2021 Balance Sheet'!L$2, FALSE),0)</f>
        <v>-40607599.740000002</v>
      </c>
      <c r="AL1353" s="199">
        <f>IFERROR(VLOOKUP('SAP Data'!$C1353,'2021 Balance Sheet'!$B$7:$O$1335,'2021 Balance Sheet'!M$2, FALSE),0)</f>
        <v>-41477059.490000002</v>
      </c>
      <c r="AM1353" s="199">
        <f>IFERROR(VLOOKUP('SAP Data'!$C1353,'2021 Balance Sheet'!$B$7:$O$1335,'2021 Balance Sheet'!N$2, FALSE),0)</f>
        <v>-41477059.490000002</v>
      </c>
      <c r="AN1353" s="199">
        <f>IFERROR(VLOOKUP('SAP Data'!$C1353,'2021 Balance Sheet'!$B$7:$O$1335,'2021 Balance Sheet'!O$2, FALSE),0)</f>
        <v>-41477059.490000002</v>
      </c>
      <c r="AO1353" s="198">
        <f t="shared" si="45"/>
        <v>-9116493.1300000008</v>
      </c>
    </row>
    <row r="1354" spans="1:41" ht="15.75" thickBot="1" x14ac:dyDescent="0.3">
      <c r="A1354" s="26" t="str">
        <f t="shared" si="44"/>
        <v>254302</v>
      </c>
      <c r="B1354" s="126" t="s">
        <v>1132</v>
      </c>
      <c r="C1354" s="153" t="s">
        <v>1133</v>
      </c>
      <c r="D1354" s="125" t="s">
        <v>4</v>
      </c>
      <c r="E1354" s="140">
        <v>-1864076.8</v>
      </c>
      <c r="F1354" s="140">
        <v>-1975915.55</v>
      </c>
      <c r="G1354" s="140">
        <v>-349924.51</v>
      </c>
      <c r="H1354" s="140">
        <v>-521906.87</v>
      </c>
      <c r="I1354" s="140">
        <v>-708151.39</v>
      </c>
      <c r="J1354" s="140">
        <v>-870071.12</v>
      </c>
      <c r="K1354" s="140">
        <v>-1023571.13</v>
      </c>
      <c r="L1354" s="140">
        <v>-1164705.95</v>
      </c>
      <c r="M1354" s="140">
        <v>-1303147.55</v>
      </c>
      <c r="N1354" s="140">
        <v>-1452066.43</v>
      </c>
      <c r="O1354" s="140">
        <v>-1547280.36</v>
      </c>
      <c r="P1354" s="140">
        <v>-1643319.28</v>
      </c>
      <c r="Q1354" s="199">
        <v>-2939.66</v>
      </c>
      <c r="R1354" s="199">
        <v>-40915.589999999997</v>
      </c>
      <c r="S1354" s="199">
        <v>-110756.66</v>
      </c>
      <c r="T1354" s="199">
        <v>-234042.04</v>
      </c>
      <c r="U1354" s="199">
        <v>-359606.51</v>
      </c>
      <c r="V1354" s="199">
        <v>-482850.35</v>
      </c>
      <c r="W1354" s="199">
        <v>-609554.53</v>
      </c>
      <c r="X1354" s="199">
        <v>-738148.33</v>
      </c>
      <c r="Y1354" s="199">
        <v>-868284.75</v>
      </c>
      <c r="Z1354" s="199">
        <v>-987890.65</v>
      </c>
      <c r="AA1354" s="199">
        <v>-1081815.3</v>
      </c>
      <c r="AB1354" s="199">
        <v>-1181567.06</v>
      </c>
      <c r="AC1354" s="199">
        <f>IFERROR(VLOOKUP('SAP Data'!$C1354,'2021 Balance Sheet'!$B$7:$O$1335,'2021 Balance Sheet'!D$2, FALSE),0)</f>
        <v>-1183852.71</v>
      </c>
      <c r="AD1354" s="199">
        <f>IFERROR(VLOOKUP('SAP Data'!$C1354,'2021 Balance Sheet'!$B$7:$O$1335,'2021 Balance Sheet'!E$2, FALSE),0)</f>
        <v>-2284721.44</v>
      </c>
      <c r="AE1354" s="199">
        <f>IFERROR(VLOOKUP('SAP Data'!$C1354,'2021 Balance Sheet'!$B$7:$O$1335,'2021 Balance Sheet'!F$2, FALSE),0)</f>
        <v>-2395343.06</v>
      </c>
      <c r="AF1354" s="199">
        <f>IFERROR(VLOOKUP('SAP Data'!$C1354,'2021 Balance Sheet'!$B$7:$O$1335,'2021 Balance Sheet'!G$2, FALSE),0)</f>
        <v>-2512802.9</v>
      </c>
      <c r="AG1354" s="199">
        <f>IFERROR(VLOOKUP('SAP Data'!$C1354,'2021 Balance Sheet'!$B$7:$O$1335,'2021 Balance Sheet'!H$2, FALSE),0)</f>
        <v>-2653766.84</v>
      </c>
      <c r="AH1354" s="199">
        <f>IFERROR(VLOOKUP('SAP Data'!$C1354,'2021 Balance Sheet'!$B$7:$O$1335,'2021 Balance Sheet'!I$2, FALSE),0)</f>
        <v>-2797095.87</v>
      </c>
      <c r="AI1354" s="199">
        <f>IFERROR(VLOOKUP('SAP Data'!$C1354,'2021 Balance Sheet'!$B$7:$O$1335,'2021 Balance Sheet'!J$2, FALSE),0)</f>
        <v>-2946106.54</v>
      </c>
      <c r="AJ1354" s="199">
        <f>IFERROR(VLOOKUP('SAP Data'!$C1354,'2021 Balance Sheet'!$B$7:$O$1335,'2021 Balance Sheet'!K$2, FALSE),0)</f>
        <v>-3107395.33</v>
      </c>
      <c r="AK1354" s="199">
        <f>IFERROR(VLOOKUP('SAP Data'!$C1354,'2021 Balance Sheet'!$B$7:$O$1335,'2021 Balance Sheet'!L$2, FALSE),0)</f>
        <v>-3275606.47</v>
      </c>
      <c r="AL1354" s="199">
        <f>IFERROR(VLOOKUP('SAP Data'!$C1354,'2021 Balance Sheet'!$B$7:$O$1335,'2021 Balance Sheet'!M$2, FALSE),0)</f>
        <v>-3398371.31</v>
      </c>
      <c r="AM1354" s="199">
        <f>IFERROR(VLOOKUP('SAP Data'!$C1354,'2021 Balance Sheet'!$B$7:$O$1335,'2021 Balance Sheet'!N$2, FALSE),0)</f>
        <v>-3511539.58</v>
      </c>
      <c r="AN1354" s="199">
        <f>IFERROR(VLOOKUP('SAP Data'!$C1354,'2021 Balance Sheet'!$B$7:$O$1335,'2021 Balance Sheet'!O$2, FALSE),0)</f>
        <v>-3646485.72</v>
      </c>
      <c r="AO1354" s="198">
        <f t="shared" si="45"/>
        <v>-1181567.06</v>
      </c>
    </row>
    <row r="1355" spans="1:41" ht="15.75" thickBot="1" x14ac:dyDescent="0.3">
      <c r="A1355" s="26" t="str">
        <f t="shared" si="44"/>
        <v>254303</v>
      </c>
      <c r="B1355" s="126" t="s">
        <v>3581</v>
      </c>
      <c r="C1355" s="153" t="s">
        <v>3582</v>
      </c>
      <c r="D1355" s="125"/>
      <c r="E1355" s="140"/>
      <c r="F1355" s="140"/>
      <c r="G1355" s="140"/>
      <c r="H1355" s="140"/>
      <c r="I1355" s="140"/>
      <c r="J1355" s="140"/>
      <c r="K1355" s="140"/>
      <c r="L1355" s="140"/>
      <c r="M1355" s="140"/>
      <c r="N1355" s="140"/>
      <c r="O1355" s="140"/>
      <c r="P1355" s="140"/>
      <c r="Q1355" s="199">
        <v>0</v>
      </c>
      <c r="R1355" s="199">
        <v>0</v>
      </c>
      <c r="S1355" s="199">
        <v>0</v>
      </c>
      <c r="T1355" s="199">
        <v>0</v>
      </c>
      <c r="U1355" s="199">
        <v>0</v>
      </c>
      <c r="V1355" s="199">
        <v>0</v>
      </c>
      <c r="W1355" s="199">
        <v>0</v>
      </c>
      <c r="X1355" s="199">
        <v>0</v>
      </c>
      <c r="Y1355" s="199">
        <v>0</v>
      </c>
      <c r="Z1355" s="199">
        <v>0</v>
      </c>
      <c r="AA1355" s="199">
        <v>0</v>
      </c>
      <c r="AB1355" s="199">
        <v>0</v>
      </c>
      <c r="AC1355" s="199">
        <f>IFERROR(VLOOKUP('SAP Data'!$C1355,'2021 Balance Sheet'!$B$7:$O$1335,'2021 Balance Sheet'!D$2, FALSE),0)</f>
        <v>0</v>
      </c>
      <c r="AD1355" s="199">
        <f>IFERROR(VLOOKUP('SAP Data'!$C1355,'2021 Balance Sheet'!$B$7:$O$1335,'2021 Balance Sheet'!E$2, FALSE),0)</f>
        <v>0</v>
      </c>
      <c r="AE1355" s="199">
        <f>IFERROR(VLOOKUP('SAP Data'!$C1355,'2021 Balance Sheet'!$B$7:$O$1335,'2021 Balance Sheet'!F$2, FALSE),0)</f>
        <v>0</v>
      </c>
      <c r="AF1355" s="199">
        <f>IFERROR(VLOOKUP('SAP Data'!$C1355,'2021 Balance Sheet'!$B$7:$O$1335,'2021 Balance Sheet'!G$2, FALSE),0)</f>
        <v>0</v>
      </c>
      <c r="AG1355" s="199">
        <f>IFERROR(VLOOKUP('SAP Data'!$C1355,'2021 Balance Sheet'!$B$7:$O$1335,'2021 Balance Sheet'!H$2, FALSE),0)</f>
        <v>0</v>
      </c>
      <c r="AH1355" s="199">
        <f>IFERROR(VLOOKUP('SAP Data'!$C1355,'2021 Balance Sheet'!$B$7:$O$1335,'2021 Balance Sheet'!I$2, FALSE),0)</f>
        <v>0</v>
      </c>
      <c r="AI1355" s="199">
        <f>IFERROR(VLOOKUP('SAP Data'!$C1355,'2021 Balance Sheet'!$B$7:$O$1335,'2021 Balance Sheet'!J$2, FALSE),0)</f>
        <v>0</v>
      </c>
      <c r="AJ1355" s="199">
        <f>IFERROR(VLOOKUP('SAP Data'!$C1355,'2021 Balance Sheet'!$B$7:$O$1335,'2021 Balance Sheet'!K$2, FALSE),0)</f>
        <v>0</v>
      </c>
      <c r="AK1355" s="199">
        <f>IFERROR(VLOOKUP('SAP Data'!$C1355,'2021 Balance Sheet'!$B$7:$O$1335,'2021 Balance Sheet'!L$2, FALSE),0)</f>
        <v>0</v>
      </c>
      <c r="AL1355" s="199">
        <f>IFERROR(VLOOKUP('SAP Data'!$C1355,'2021 Balance Sheet'!$B$7:$O$1335,'2021 Balance Sheet'!M$2, FALSE),0)</f>
        <v>0</v>
      </c>
      <c r="AM1355" s="199">
        <f>IFERROR(VLOOKUP('SAP Data'!$C1355,'2021 Balance Sheet'!$B$7:$O$1335,'2021 Balance Sheet'!N$2, FALSE),0)</f>
        <v>0</v>
      </c>
      <c r="AN1355" s="199">
        <f>IFERROR(VLOOKUP('SAP Data'!$C1355,'2021 Balance Sheet'!$B$7:$O$1335,'2021 Balance Sheet'!O$2, FALSE),0)</f>
        <v>0</v>
      </c>
      <c r="AO1355" s="198">
        <f t="shared" si="45"/>
        <v>0</v>
      </c>
    </row>
    <row r="1356" spans="1:41" ht="15.75" thickBot="1" x14ac:dyDescent="0.3">
      <c r="A1356" s="26" t="str">
        <f t="shared" si="44"/>
        <v>254304</v>
      </c>
      <c r="B1356" s="126" t="s">
        <v>1135</v>
      </c>
      <c r="C1356" s="153" t="s">
        <v>1136</v>
      </c>
      <c r="D1356" s="125" t="s">
        <v>4</v>
      </c>
      <c r="E1356" s="139">
        <v>-1546127.26</v>
      </c>
      <c r="F1356" s="139">
        <v>-1546127.26</v>
      </c>
      <c r="G1356" s="139">
        <v>-3568254.06</v>
      </c>
      <c r="H1356" s="139">
        <v>-3568254.06</v>
      </c>
      <c r="I1356" s="139">
        <v>-3568254.06</v>
      </c>
      <c r="J1356" s="139">
        <v>135925.38</v>
      </c>
      <c r="K1356" s="139">
        <v>135925.38</v>
      </c>
      <c r="L1356" s="139">
        <v>135925.38</v>
      </c>
      <c r="M1356" s="139">
        <v>-1575537.17</v>
      </c>
      <c r="N1356" s="139">
        <v>-1575537.17</v>
      </c>
      <c r="O1356" s="139">
        <v>-1575537.17</v>
      </c>
      <c r="P1356" s="139">
        <v>-1058847.31</v>
      </c>
      <c r="Q1356" s="199">
        <v>-1058847.31</v>
      </c>
      <c r="R1356" s="199">
        <v>-1058847.31</v>
      </c>
      <c r="S1356" s="199">
        <v>1002836.67</v>
      </c>
      <c r="T1356" s="199">
        <v>1002836.67</v>
      </c>
      <c r="U1356" s="199">
        <v>1002836.67</v>
      </c>
      <c r="V1356" s="199">
        <v>375968.59</v>
      </c>
      <c r="W1356" s="199">
        <v>375968.59</v>
      </c>
      <c r="X1356" s="199">
        <v>375968.59</v>
      </c>
      <c r="Y1356" s="199">
        <v>-186017.2</v>
      </c>
      <c r="Z1356" s="199">
        <v>-186017.2</v>
      </c>
      <c r="AA1356" s="199">
        <v>-186017.2</v>
      </c>
      <c r="AB1356" s="199">
        <v>-22563.16</v>
      </c>
      <c r="AC1356" s="199">
        <f>IFERROR(VLOOKUP('SAP Data'!$C1356,'2021 Balance Sheet'!$B$7:$O$1335,'2021 Balance Sheet'!D$2, FALSE),0)</f>
        <v>-22563.16</v>
      </c>
      <c r="AD1356" s="199">
        <f>IFERROR(VLOOKUP('SAP Data'!$C1356,'2021 Balance Sheet'!$B$7:$O$1335,'2021 Balance Sheet'!E$2, FALSE),0)</f>
        <v>-22563.16</v>
      </c>
      <c r="AE1356" s="199">
        <f>IFERROR(VLOOKUP('SAP Data'!$C1356,'2021 Balance Sheet'!$B$7:$O$1335,'2021 Balance Sheet'!F$2, FALSE),0)</f>
        <v>0.04</v>
      </c>
      <c r="AF1356" s="199">
        <f>IFERROR(VLOOKUP('SAP Data'!$C1356,'2021 Balance Sheet'!$B$7:$O$1335,'2021 Balance Sheet'!G$2, FALSE),0)</f>
        <v>0.04</v>
      </c>
      <c r="AG1356" s="199">
        <f>IFERROR(VLOOKUP('SAP Data'!$C1356,'2021 Balance Sheet'!$B$7:$O$1335,'2021 Balance Sheet'!H$2, FALSE),0)</f>
        <v>0.04</v>
      </c>
      <c r="AH1356" s="199">
        <f>IFERROR(VLOOKUP('SAP Data'!$C1356,'2021 Balance Sheet'!$B$7:$O$1335,'2021 Balance Sheet'!I$2, FALSE),0)</f>
        <v>0.04</v>
      </c>
      <c r="AI1356" s="199">
        <f>IFERROR(VLOOKUP('SAP Data'!$C1356,'2021 Balance Sheet'!$B$7:$O$1335,'2021 Balance Sheet'!J$2, FALSE),0)</f>
        <v>0.04</v>
      </c>
      <c r="AJ1356" s="199">
        <f>IFERROR(VLOOKUP('SAP Data'!$C1356,'2021 Balance Sheet'!$B$7:$O$1335,'2021 Balance Sheet'!K$2, FALSE),0)</f>
        <v>0.04</v>
      </c>
      <c r="AK1356" s="199">
        <f>IFERROR(VLOOKUP('SAP Data'!$C1356,'2021 Balance Sheet'!$B$7:$O$1335,'2021 Balance Sheet'!L$2, FALSE),0)</f>
        <v>0.04</v>
      </c>
      <c r="AL1356" s="199">
        <f>IFERROR(VLOOKUP('SAP Data'!$C1356,'2021 Balance Sheet'!$B$7:$O$1335,'2021 Balance Sheet'!M$2, FALSE),0)</f>
        <v>0.04</v>
      </c>
      <c r="AM1356" s="199">
        <f>IFERROR(VLOOKUP('SAP Data'!$C1356,'2021 Balance Sheet'!$B$7:$O$1335,'2021 Balance Sheet'!N$2, FALSE),0)</f>
        <v>0.04</v>
      </c>
      <c r="AN1356" s="199">
        <f>IFERROR(VLOOKUP('SAP Data'!$C1356,'2021 Balance Sheet'!$B$7:$O$1335,'2021 Balance Sheet'!O$2, FALSE),0)</f>
        <v>0.04</v>
      </c>
      <c r="AO1356" s="198">
        <f t="shared" si="45"/>
        <v>-22563.16</v>
      </c>
    </row>
    <row r="1357" spans="1:41" ht="15.75" thickBot="1" x14ac:dyDescent="0.3">
      <c r="A1357" s="26" t="str">
        <f t="shared" si="44"/>
        <v>254305</v>
      </c>
      <c r="B1357" s="126" t="s">
        <v>3583</v>
      </c>
      <c r="C1357" s="153" t="s">
        <v>1507</v>
      </c>
      <c r="D1357" s="125"/>
      <c r="E1357" s="139"/>
      <c r="F1357" s="139"/>
      <c r="G1357" s="139"/>
      <c r="H1357" s="139"/>
      <c r="I1357" s="139"/>
      <c r="J1357" s="139"/>
      <c r="K1357" s="139"/>
      <c r="L1357" s="139"/>
      <c r="M1357" s="139"/>
      <c r="N1357" s="139"/>
      <c r="O1357" s="139"/>
      <c r="P1357" s="139"/>
      <c r="Q1357" s="199">
        <v>0</v>
      </c>
      <c r="R1357" s="199">
        <v>0</v>
      </c>
      <c r="S1357" s="199">
        <v>0</v>
      </c>
      <c r="T1357" s="199">
        <v>0</v>
      </c>
      <c r="U1357" s="199">
        <v>0</v>
      </c>
      <c r="V1357" s="199">
        <v>0</v>
      </c>
      <c r="W1357" s="199">
        <v>0</v>
      </c>
      <c r="X1357" s="199">
        <v>-3359139.62</v>
      </c>
      <c r="Y1357" s="199">
        <v>-3379621.97</v>
      </c>
      <c r="Z1357" s="199">
        <v>-3400229.21</v>
      </c>
      <c r="AA1357" s="199">
        <v>0</v>
      </c>
      <c r="AB1357" s="199">
        <v>12880.35</v>
      </c>
      <c r="AC1357" s="199">
        <f>IFERROR(VLOOKUP('SAP Data'!$C1357,'2021 Balance Sheet'!$B$7:$O$1335,'2021 Balance Sheet'!D$2, FALSE),0)</f>
        <v>12880.35</v>
      </c>
      <c r="AD1357" s="199">
        <f>IFERROR(VLOOKUP('SAP Data'!$C1357,'2021 Balance Sheet'!$B$7:$O$1335,'2021 Balance Sheet'!E$2, FALSE),0)</f>
        <v>12880.35</v>
      </c>
      <c r="AE1357" s="199">
        <f>IFERROR(VLOOKUP('SAP Data'!$C1357,'2021 Balance Sheet'!$B$7:$O$1335,'2021 Balance Sheet'!F$2, FALSE),0)</f>
        <v>12880.35</v>
      </c>
      <c r="AF1357" s="199">
        <f>IFERROR(VLOOKUP('SAP Data'!$C1357,'2021 Balance Sheet'!$B$7:$O$1335,'2021 Balance Sheet'!G$2, FALSE),0)</f>
        <v>12880.35</v>
      </c>
      <c r="AG1357" s="199">
        <f>IFERROR(VLOOKUP('SAP Data'!$C1357,'2021 Balance Sheet'!$B$7:$O$1335,'2021 Balance Sheet'!H$2, FALSE),0)</f>
        <v>12880.35</v>
      </c>
      <c r="AH1357" s="199">
        <f>IFERROR(VLOOKUP('SAP Data'!$C1357,'2021 Balance Sheet'!$B$7:$O$1335,'2021 Balance Sheet'!I$2, FALSE),0)</f>
        <v>12880.35</v>
      </c>
      <c r="AI1357" s="199">
        <f>IFERROR(VLOOKUP('SAP Data'!$C1357,'2021 Balance Sheet'!$B$7:$O$1335,'2021 Balance Sheet'!J$2, FALSE),0)</f>
        <v>12880.35</v>
      </c>
      <c r="AJ1357" s="199">
        <f>IFERROR(VLOOKUP('SAP Data'!$C1357,'2021 Balance Sheet'!$B$7:$O$1335,'2021 Balance Sheet'!K$2, FALSE),0)</f>
        <v>12880.35</v>
      </c>
      <c r="AK1357" s="199">
        <f>IFERROR(VLOOKUP('SAP Data'!$C1357,'2021 Balance Sheet'!$B$7:$O$1335,'2021 Balance Sheet'!L$2, FALSE),0)</f>
        <v>12880.35</v>
      </c>
      <c r="AL1357" s="199">
        <f>IFERROR(VLOOKUP('SAP Data'!$C1357,'2021 Balance Sheet'!$B$7:$O$1335,'2021 Balance Sheet'!M$2, FALSE),0)</f>
        <v>12880.35</v>
      </c>
      <c r="AM1357" s="199">
        <f>IFERROR(VLOOKUP('SAP Data'!$C1357,'2021 Balance Sheet'!$B$7:$O$1335,'2021 Balance Sheet'!N$2, FALSE),0)</f>
        <v>12880.35</v>
      </c>
      <c r="AN1357" s="199">
        <f>IFERROR(VLOOKUP('SAP Data'!$C1357,'2021 Balance Sheet'!$B$7:$O$1335,'2021 Balance Sheet'!O$2, FALSE),0)</f>
        <v>-776973.76</v>
      </c>
      <c r="AO1357" s="198">
        <f t="shared" si="45"/>
        <v>12880.35</v>
      </c>
    </row>
    <row r="1358" spans="1:41" ht="15.75" thickBot="1" x14ac:dyDescent="0.3">
      <c r="A1358" s="26" t="str">
        <f t="shared" si="44"/>
        <v>254307</v>
      </c>
      <c r="B1358" s="440" t="s">
        <v>3584</v>
      </c>
      <c r="C1358" s="153" t="s">
        <v>3585</v>
      </c>
      <c r="D1358" s="125"/>
      <c r="E1358" s="139"/>
      <c r="F1358" s="139"/>
      <c r="G1358" s="139"/>
      <c r="H1358" s="139"/>
      <c r="I1358" s="139"/>
      <c r="J1358" s="139"/>
      <c r="K1358" s="139"/>
      <c r="L1358" s="139"/>
      <c r="M1358" s="139"/>
      <c r="N1358" s="139"/>
      <c r="O1358" s="139"/>
      <c r="P1358" s="139"/>
      <c r="Q1358" s="199">
        <v>0</v>
      </c>
      <c r="R1358" s="199">
        <v>0</v>
      </c>
      <c r="S1358" s="199">
        <v>0</v>
      </c>
      <c r="T1358" s="199">
        <v>0</v>
      </c>
      <c r="U1358" s="199">
        <v>0</v>
      </c>
      <c r="V1358" s="199">
        <v>0</v>
      </c>
      <c r="W1358" s="199">
        <v>0</v>
      </c>
      <c r="X1358" s="199">
        <v>0</v>
      </c>
      <c r="Y1358" s="199">
        <v>0</v>
      </c>
      <c r="Z1358" s="199">
        <v>0</v>
      </c>
      <c r="AA1358" s="199">
        <v>0</v>
      </c>
      <c r="AB1358" s="199">
        <v>0</v>
      </c>
      <c r="AC1358" s="199">
        <f>IFERROR(VLOOKUP('SAP Data'!$C1358,'2021 Balance Sheet'!$B$7:$O$1335,'2021 Balance Sheet'!D$2, FALSE),0)</f>
        <v>0</v>
      </c>
      <c r="AD1358" s="199">
        <f>IFERROR(VLOOKUP('SAP Data'!$C1358,'2021 Balance Sheet'!$B$7:$O$1335,'2021 Balance Sheet'!E$2, FALSE),0)</f>
        <v>0</v>
      </c>
      <c r="AE1358" s="199">
        <f>IFERROR(VLOOKUP('SAP Data'!$C1358,'2021 Balance Sheet'!$B$7:$O$1335,'2021 Balance Sheet'!F$2, FALSE),0)</f>
        <v>0</v>
      </c>
      <c r="AF1358" s="199">
        <f>IFERROR(VLOOKUP('SAP Data'!$C1358,'2021 Balance Sheet'!$B$7:$O$1335,'2021 Balance Sheet'!G$2, FALSE),0)</f>
        <v>0</v>
      </c>
      <c r="AG1358" s="199">
        <f>IFERROR(VLOOKUP('SAP Data'!$C1358,'2021 Balance Sheet'!$B$7:$O$1335,'2021 Balance Sheet'!H$2, FALSE),0)</f>
        <v>0</v>
      </c>
      <c r="AH1358" s="199">
        <f>IFERROR(VLOOKUP('SAP Data'!$C1358,'2021 Balance Sheet'!$B$7:$O$1335,'2021 Balance Sheet'!I$2, FALSE),0)</f>
        <v>0</v>
      </c>
      <c r="AI1358" s="199">
        <f>IFERROR(VLOOKUP('SAP Data'!$C1358,'2021 Balance Sheet'!$B$7:$O$1335,'2021 Balance Sheet'!J$2, FALSE),0)</f>
        <v>0</v>
      </c>
      <c r="AJ1358" s="199">
        <f>IFERROR(VLOOKUP('SAP Data'!$C1358,'2021 Balance Sheet'!$B$7:$O$1335,'2021 Balance Sheet'!K$2, FALSE),0)</f>
        <v>0</v>
      </c>
      <c r="AK1358" s="199">
        <f>IFERROR(VLOOKUP('SAP Data'!$C1358,'2021 Balance Sheet'!$B$7:$O$1335,'2021 Balance Sheet'!L$2, FALSE),0)</f>
        <v>0</v>
      </c>
      <c r="AL1358" s="199">
        <f>IFERROR(VLOOKUP('SAP Data'!$C1358,'2021 Balance Sheet'!$B$7:$O$1335,'2021 Balance Sheet'!M$2, FALSE),0)</f>
        <v>0</v>
      </c>
      <c r="AM1358" s="199">
        <f>IFERROR(VLOOKUP('SAP Data'!$C1358,'2021 Balance Sheet'!$B$7:$O$1335,'2021 Balance Sheet'!N$2, FALSE),0)</f>
        <v>-406592.52</v>
      </c>
      <c r="AN1358" s="199">
        <f>IFERROR(VLOOKUP('SAP Data'!$C1358,'2021 Balance Sheet'!$B$7:$O$1335,'2021 Balance Sheet'!O$2, FALSE),0)</f>
        <v>-353193.92</v>
      </c>
      <c r="AO1358" s="198">
        <f t="shared" si="45"/>
        <v>0</v>
      </c>
    </row>
    <row r="1359" spans="1:41" ht="15.75" thickBot="1" x14ac:dyDescent="0.3">
      <c r="A1359" s="26" t="str">
        <f t="shared" si="44"/>
        <v>254308</v>
      </c>
      <c r="B1359" s="126" t="s">
        <v>3586</v>
      </c>
      <c r="C1359" s="153" t="s">
        <v>3587</v>
      </c>
      <c r="D1359" s="125"/>
      <c r="E1359" s="139"/>
      <c r="F1359" s="139"/>
      <c r="G1359" s="139"/>
      <c r="H1359" s="139"/>
      <c r="I1359" s="139"/>
      <c r="J1359" s="139"/>
      <c r="K1359" s="139"/>
      <c r="L1359" s="139"/>
      <c r="M1359" s="139"/>
      <c r="N1359" s="139"/>
      <c r="O1359" s="139"/>
      <c r="P1359" s="139"/>
      <c r="Q1359" s="199">
        <v>0</v>
      </c>
      <c r="R1359" s="199">
        <v>0</v>
      </c>
      <c r="S1359" s="199">
        <v>0</v>
      </c>
      <c r="T1359" s="199">
        <v>0</v>
      </c>
      <c r="U1359" s="199">
        <v>0</v>
      </c>
      <c r="V1359" s="199">
        <v>0</v>
      </c>
      <c r="W1359" s="199">
        <v>0</v>
      </c>
      <c r="X1359" s="199">
        <v>0</v>
      </c>
      <c r="Y1359" s="199">
        <v>0</v>
      </c>
      <c r="Z1359" s="199">
        <v>0</v>
      </c>
      <c r="AA1359" s="199">
        <v>0</v>
      </c>
      <c r="AB1359" s="199">
        <v>0</v>
      </c>
      <c r="AC1359" s="199">
        <f>IFERROR(VLOOKUP('SAP Data'!$C1359,'2021 Balance Sheet'!$B$7:$O$1335,'2021 Balance Sheet'!D$2, FALSE),0)</f>
        <v>0</v>
      </c>
      <c r="AD1359" s="199">
        <f>IFERROR(VLOOKUP('SAP Data'!$C1359,'2021 Balance Sheet'!$B$7:$O$1335,'2021 Balance Sheet'!E$2, FALSE),0)</f>
        <v>0</v>
      </c>
      <c r="AE1359" s="199">
        <f>IFERROR(VLOOKUP('SAP Data'!$C1359,'2021 Balance Sheet'!$B$7:$O$1335,'2021 Balance Sheet'!F$2, FALSE),0)</f>
        <v>0</v>
      </c>
      <c r="AF1359" s="199">
        <f>IFERROR(VLOOKUP('SAP Data'!$C1359,'2021 Balance Sheet'!$B$7:$O$1335,'2021 Balance Sheet'!G$2, FALSE),0)</f>
        <v>0</v>
      </c>
      <c r="AG1359" s="199">
        <f>IFERROR(VLOOKUP('SAP Data'!$C1359,'2021 Balance Sheet'!$B$7:$O$1335,'2021 Balance Sheet'!H$2, FALSE),0)</f>
        <v>0</v>
      </c>
      <c r="AH1359" s="199">
        <f>IFERROR(VLOOKUP('SAP Data'!$C1359,'2021 Balance Sheet'!$B$7:$O$1335,'2021 Balance Sheet'!I$2, FALSE),0)</f>
        <v>0</v>
      </c>
      <c r="AI1359" s="199">
        <f>IFERROR(VLOOKUP('SAP Data'!$C1359,'2021 Balance Sheet'!$B$7:$O$1335,'2021 Balance Sheet'!J$2, FALSE),0)</f>
        <v>0</v>
      </c>
      <c r="AJ1359" s="199">
        <f>IFERROR(VLOOKUP('SAP Data'!$C1359,'2021 Balance Sheet'!$B$7:$O$1335,'2021 Balance Sheet'!K$2, FALSE),0)</f>
        <v>0</v>
      </c>
      <c r="AK1359" s="199">
        <f>IFERROR(VLOOKUP('SAP Data'!$C1359,'2021 Balance Sheet'!$B$7:$O$1335,'2021 Balance Sheet'!L$2, FALSE),0)</f>
        <v>0</v>
      </c>
      <c r="AL1359" s="199">
        <f>IFERROR(VLOOKUP('SAP Data'!$C1359,'2021 Balance Sheet'!$B$7:$O$1335,'2021 Balance Sheet'!M$2, FALSE),0)</f>
        <v>0</v>
      </c>
      <c r="AM1359" s="199">
        <f>IFERROR(VLOOKUP('SAP Data'!$C1359,'2021 Balance Sheet'!$B$7:$O$1335,'2021 Balance Sheet'!N$2, FALSE),0)</f>
        <v>0</v>
      </c>
      <c r="AN1359" s="199">
        <f>IFERROR(VLOOKUP('SAP Data'!$C1359,'2021 Balance Sheet'!$B$7:$O$1335,'2021 Balance Sheet'!O$2, FALSE),0)</f>
        <v>0</v>
      </c>
      <c r="AO1359" s="198">
        <f t="shared" si="45"/>
        <v>0</v>
      </c>
    </row>
    <row r="1360" spans="1:41" ht="15.75" thickBot="1" x14ac:dyDescent="0.3">
      <c r="A1360" s="26" t="str">
        <f t="shared" si="44"/>
        <v>254309</v>
      </c>
      <c r="B1360" s="126" t="s">
        <v>3588</v>
      </c>
      <c r="C1360" s="153" t="s">
        <v>3589</v>
      </c>
      <c r="D1360" s="125"/>
      <c r="E1360" s="139"/>
      <c r="F1360" s="139"/>
      <c r="G1360" s="139"/>
      <c r="H1360" s="139"/>
      <c r="I1360" s="139"/>
      <c r="J1360" s="139"/>
      <c r="K1360" s="139"/>
      <c r="L1360" s="139"/>
      <c r="M1360" s="139"/>
      <c r="N1360" s="139"/>
      <c r="O1360" s="139"/>
      <c r="P1360" s="139"/>
      <c r="Q1360" s="199">
        <v>0</v>
      </c>
      <c r="R1360" s="199">
        <v>0</v>
      </c>
      <c r="S1360" s="199">
        <v>0</v>
      </c>
      <c r="T1360" s="199">
        <v>0</v>
      </c>
      <c r="U1360" s="199">
        <v>0</v>
      </c>
      <c r="V1360" s="199">
        <v>0</v>
      </c>
      <c r="W1360" s="199">
        <v>0</v>
      </c>
      <c r="X1360" s="199">
        <v>0</v>
      </c>
      <c r="Y1360" s="199">
        <v>0</v>
      </c>
      <c r="Z1360" s="199">
        <v>0</v>
      </c>
      <c r="AA1360" s="199">
        <v>0</v>
      </c>
      <c r="AB1360" s="199">
        <v>0</v>
      </c>
      <c r="AC1360" s="199">
        <f>IFERROR(VLOOKUP('SAP Data'!$C1360,'2021 Balance Sheet'!$B$7:$O$1335,'2021 Balance Sheet'!D$2, FALSE),0)</f>
        <v>0</v>
      </c>
      <c r="AD1360" s="199">
        <f>IFERROR(VLOOKUP('SAP Data'!$C1360,'2021 Balance Sheet'!$B$7:$O$1335,'2021 Balance Sheet'!E$2, FALSE),0)</f>
        <v>0</v>
      </c>
      <c r="AE1360" s="199">
        <f>IFERROR(VLOOKUP('SAP Data'!$C1360,'2021 Balance Sheet'!$B$7:$O$1335,'2021 Balance Sheet'!F$2, FALSE),0)</f>
        <v>0</v>
      </c>
      <c r="AF1360" s="199">
        <f>IFERROR(VLOOKUP('SAP Data'!$C1360,'2021 Balance Sheet'!$B$7:$O$1335,'2021 Balance Sheet'!G$2, FALSE),0)</f>
        <v>0</v>
      </c>
      <c r="AG1360" s="199">
        <f>IFERROR(VLOOKUP('SAP Data'!$C1360,'2021 Balance Sheet'!$B$7:$O$1335,'2021 Balance Sheet'!H$2, FALSE),0)</f>
        <v>0</v>
      </c>
      <c r="AH1360" s="199">
        <f>IFERROR(VLOOKUP('SAP Data'!$C1360,'2021 Balance Sheet'!$B$7:$O$1335,'2021 Balance Sheet'!I$2, FALSE),0)</f>
        <v>0</v>
      </c>
      <c r="AI1360" s="199">
        <f>IFERROR(VLOOKUP('SAP Data'!$C1360,'2021 Balance Sheet'!$B$7:$O$1335,'2021 Balance Sheet'!J$2, FALSE),0)</f>
        <v>0</v>
      </c>
      <c r="AJ1360" s="199">
        <f>IFERROR(VLOOKUP('SAP Data'!$C1360,'2021 Balance Sheet'!$B$7:$O$1335,'2021 Balance Sheet'!K$2, FALSE),0)</f>
        <v>0</v>
      </c>
      <c r="AK1360" s="199">
        <f>IFERROR(VLOOKUP('SAP Data'!$C1360,'2021 Balance Sheet'!$B$7:$O$1335,'2021 Balance Sheet'!L$2, FALSE),0)</f>
        <v>0</v>
      </c>
      <c r="AL1360" s="199">
        <f>IFERROR(VLOOKUP('SAP Data'!$C1360,'2021 Balance Sheet'!$B$7:$O$1335,'2021 Balance Sheet'!M$2, FALSE),0)</f>
        <v>0</v>
      </c>
      <c r="AM1360" s="199">
        <f>IFERROR(VLOOKUP('SAP Data'!$C1360,'2021 Balance Sheet'!$B$7:$O$1335,'2021 Balance Sheet'!N$2, FALSE),0)</f>
        <v>0</v>
      </c>
      <c r="AN1360" s="199">
        <f>IFERROR(VLOOKUP('SAP Data'!$C1360,'2021 Balance Sheet'!$B$7:$O$1335,'2021 Balance Sheet'!O$2, FALSE),0)</f>
        <v>0</v>
      </c>
      <c r="AO1360" s="198">
        <f t="shared" si="45"/>
        <v>0</v>
      </c>
    </row>
    <row r="1361" spans="1:75" ht="15.75" thickBot="1" x14ac:dyDescent="0.3">
      <c r="A1361" s="26" t="str">
        <f t="shared" si="44"/>
        <v>254310</v>
      </c>
      <c r="B1361" s="126" t="s">
        <v>2984</v>
      </c>
      <c r="C1361" s="153" t="s">
        <v>2985</v>
      </c>
      <c r="D1361" s="125" t="s">
        <v>4</v>
      </c>
      <c r="E1361" s="140"/>
      <c r="F1361" s="140"/>
      <c r="G1361" s="140"/>
      <c r="H1361" s="140"/>
      <c r="I1361" s="140"/>
      <c r="J1361" s="140"/>
      <c r="K1361" s="140"/>
      <c r="L1361" s="140"/>
      <c r="M1361" s="140"/>
      <c r="N1361" s="140">
        <v>0</v>
      </c>
      <c r="O1361" s="140">
        <v>0</v>
      </c>
      <c r="P1361" s="140">
        <v>-469627.36</v>
      </c>
      <c r="Q1361" s="199">
        <v>-587660.93000000005</v>
      </c>
      <c r="R1361" s="199">
        <v>-688512.13</v>
      </c>
      <c r="S1361" s="199">
        <v>-776253.04</v>
      </c>
      <c r="T1361" s="199">
        <v>-841733.5</v>
      </c>
      <c r="U1361" s="199">
        <v>-884515.27</v>
      </c>
      <c r="V1361" s="199">
        <v>-914125.02</v>
      </c>
      <c r="W1361" s="199">
        <v>-937945.52</v>
      </c>
      <c r="X1361" s="199">
        <v>-961628.79</v>
      </c>
      <c r="Y1361" s="199">
        <v>-987083.99</v>
      </c>
      <c r="Z1361" s="199">
        <v>-1039208.71</v>
      </c>
      <c r="AA1361" s="199">
        <v>0</v>
      </c>
      <c r="AB1361" s="199">
        <v>0</v>
      </c>
      <c r="AC1361" s="199">
        <f>IFERROR(VLOOKUP('SAP Data'!$C1361,'2021 Balance Sheet'!$B$7:$O$1335,'2021 Balance Sheet'!D$2, FALSE),0)</f>
        <v>0</v>
      </c>
      <c r="AD1361" s="199">
        <f>IFERROR(VLOOKUP('SAP Data'!$C1361,'2021 Balance Sheet'!$B$7:$O$1335,'2021 Balance Sheet'!E$2, FALSE),0)</f>
        <v>0</v>
      </c>
      <c r="AE1361" s="199">
        <f>IFERROR(VLOOKUP('SAP Data'!$C1361,'2021 Balance Sheet'!$B$7:$O$1335,'2021 Balance Sheet'!F$2, FALSE),0)</f>
        <v>0</v>
      </c>
      <c r="AF1361" s="199">
        <f>IFERROR(VLOOKUP('SAP Data'!$C1361,'2021 Balance Sheet'!$B$7:$O$1335,'2021 Balance Sheet'!G$2, FALSE),0)</f>
        <v>0</v>
      </c>
      <c r="AG1361" s="199">
        <f>IFERROR(VLOOKUP('SAP Data'!$C1361,'2021 Balance Sheet'!$B$7:$O$1335,'2021 Balance Sheet'!H$2, FALSE),0)</f>
        <v>0</v>
      </c>
      <c r="AH1361" s="199">
        <f>IFERROR(VLOOKUP('SAP Data'!$C1361,'2021 Balance Sheet'!$B$7:$O$1335,'2021 Balance Sheet'!I$2, FALSE),0)</f>
        <v>0</v>
      </c>
      <c r="AI1361" s="199">
        <f>IFERROR(VLOOKUP('SAP Data'!$C1361,'2021 Balance Sheet'!$B$7:$O$1335,'2021 Balance Sheet'!J$2, FALSE),0)</f>
        <v>0</v>
      </c>
      <c r="AJ1361" s="199">
        <f>IFERROR(VLOOKUP('SAP Data'!$C1361,'2021 Balance Sheet'!$B$7:$O$1335,'2021 Balance Sheet'!K$2, FALSE),0)</f>
        <v>0</v>
      </c>
      <c r="AK1361" s="199">
        <f>IFERROR(VLOOKUP('SAP Data'!$C1361,'2021 Balance Sheet'!$B$7:$O$1335,'2021 Balance Sheet'!L$2, FALSE),0)</f>
        <v>0</v>
      </c>
      <c r="AL1361" s="199">
        <f>IFERROR(VLOOKUP('SAP Data'!$C1361,'2021 Balance Sheet'!$B$7:$O$1335,'2021 Balance Sheet'!M$2, FALSE),0)</f>
        <v>0</v>
      </c>
      <c r="AM1361" s="199">
        <f>IFERROR(VLOOKUP('SAP Data'!$C1361,'2021 Balance Sheet'!$B$7:$O$1335,'2021 Balance Sheet'!N$2, FALSE),0)</f>
        <v>0</v>
      </c>
      <c r="AN1361" s="199">
        <f>IFERROR(VLOOKUP('SAP Data'!$C1361,'2021 Balance Sheet'!$B$7:$O$1335,'2021 Balance Sheet'!O$2, FALSE),0)</f>
        <v>0</v>
      </c>
      <c r="AO1361" s="198">
        <f t="shared" si="45"/>
        <v>0</v>
      </c>
    </row>
    <row r="1362" spans="1:75" s="135" customFormat="1" ht="15.75" thickBot="1" x14ac:dyDescent="0.3">
      <c r="A1362" s="26" t="str">
        <f t="shared" si="44"/>
        <v>254312</v>
      </c>
      <c r="B1362" s="358" t="s">
        <v>4157</v>
      </c>
      <c r="C1362" s="356" t="s">
        <v>4158</v>
      </c>
      <c r="D1362" s="125"/>
      <c r="E1362" s="140"/>
      <c r="F1362" s="140"/>
      <c r="G1362" s="140"/>
      <c r="H1362" s="140"/>
      <c r="I1362" s="140"/>
      <c r="J1362" s="140"/>
      <c r="K1362" s="140"/>
      <c r="L1362" s="140"/>
      <c r="M1362" s="140"/>
      <c r="N1362" s="140"/>
      <c r="O1362" s="140"/>
      <c r="P1362" s="140"/>
      <c r="Q1362" s="199"/>
      <c r="R1362" s="199"/>
      <c r="S1362" s="199"/>
      <c r="T1362" s="199"/>
      <c r="U1362" s="199"/>
      <c r="V1362" s="199"/>
      <c r="W1362" s="199"/>
      <c r="X1362" s="199"/>
      <c r="Y1362" s="199"/>
      <c r="Z1362" s="199"/>
      <c r="AA1362" s="199"/>
      <c r="AB1362" s="199"/>
      <c r="AC1362" s="199">
        <f>IFERROR(VLOOKUP('SAP Data'!$C1362,'2021 Balance Sheet'!$B$7:$O$1335,'2021 Balance Sheet'!D$2, FALSE),0)</f>
        <v>0</v>
      </c>
      <c r="AD1362" s="199">
        <f>IFERROR(VLOOKUP('SAP Data'!$C1362,'2021 Balance Sheet'!$B$7:$O$1335,'2021 Balance Sheet'!E$2, FALSE),0)</f>
        <v>-205024.53</v>
      </c>
      <c r="AE1362" s="199">
        <f>IFERROR(VLOOKUP('SAP Data'!$C1362,'2021 Balance Sheet'!$B$7:$O$1335,'2021 Balance Sheet'!F$2, FALSE),0)</f>
        <v>-206214.53</v>
      </c>
      <c r="AF1362" s="199">
        <f>IFERROR(VLOOKUP('SAP Data'!$C1362,'2021 Balance Sheet'!$B$7:$O$1335,'2021 Balance Sheet'!G$2, FALSE),0)</f>
        <v>-207411.43</v>
      </c>
      <c r="AG1362" s="199">
        <f>IFERROR(VLOOKUP('SAP Data'!$C1362,'2021 Balance Sheet'!$B$7:$O$1335,'2021 Balance Sheet'!H$2, FALSE),0)</f>
        <v>-208615.28</v>
      </c>
      <c r="AH1362" s="199">
        <f>IFERROR(VLOOKUP('SAP Data'!$C1362,'2021 Balance Sheet'!$B$7:$O$1335,'2021 Balance Sheet'!I$2, FALSE),0)</f>
        <v>-209826.12</v>
      </c>
      <c r="AI1362" s="199">
        <f>IFERROR(VLOOKUP('SAP Data'!$C1362,'2021 Balance Sheet'!$B$7:$O$1335,'2021 Balance Sheet'!J$2, FALSE),0)</f>
        <v>-211043.99</v>
      </c>
      <c r="AJ1362" s="199">
        <f>IFERROR(VLOOKUP('SAP Data'!$C1362,'2021 Balance Sheet'!$B$7:$O$1335,'2021 Balance Sheet'!K$2, FALSE),0)</f>
        <v>-212268.92</v>
      </c>
      <c r="AK1362" s="199">
        <f>IFERROR(VLOOKUP('SAP Data'!$C1362,'2021 Balance Sheet'!$B$7:$O$1335,'2021 Balance Sheet'!L$2, FALSE),0)</f>
        <v>-319545.75</v>
      </c>
      <c r="AL1362" s="199">
        <f>IFERROR(VLOOKUP('SAP Data'!$C1362,'2021 Balance Sheet'!$B$7:$O$1335,'2021 Balance Sheet'!M$2, FALSE),0)</f>
        <v>-321400.45</v>
      </c>
      <c r="AM1362" s="199">
        <f>IFERROR(VLOOKUP('SAP Data'!$C1362,'2021 Balance Sheet'!$B$7:$O$1335,'2021 Balance Sheet'!N$2, FALSE),0)</f>
        <v>0.01</v>
      </c>
      <c r="AN1362" s="199">
        <f>IFERROR(VLOOKUP('SAP Data'!$C1362,'2021 Balance Sheet'!$B$7:$O$1335,'2021 Balance Sheet'!O$2, FALSE),0)</f>
        <v>-61240.01</v>
      </c>
      <c r="AO1362" s="198"/>
      <c r="AP1362" s="50"/>
      <c r="AQ1362" s="50"/>
      <c r="AR1362" s="50"/>
      <c r="AS1362" s="50"/>
      <c r="AT1362" s="50"/>
      <c r="AU1362" s="50"/>
      <c r="AV1362" s="50"/>
      <c r="AW1362" s="50"/>
      <c r="AX1362" s="50"/>
      <c r="AY1362" s="50"/>
      <c r="AZ1362" s="50"/>
      <c r="BA1362" s="50"/>
      <c r="BB1362" s="50"/>
      <c r="BC1362" s="50"/>
      <c r="BD1362" s="50"/>
      <c r="BE1362" s="50"/>
      <c r="BF1362" s="50"/>
      <c r="BG1362" s="50"/>
      <c r="BH1362" s="50"/>
      <c r="BI1362" s="50"/>
      <c r="BJ1362" s="50"/>
      <c r="BK1362" s="50"/>
      <c r="BL1362" s="50"/>
      <c r="BM1362" s="50"/>
      <c r="BN1362" s="50"/>
      <c r="BO1362" s="50"/>
      <c r="BP1362" s="50"/>
      <c r="BQ1362" s="50"/>
      <c r="BR1362" s="50"/>
      <c r="BS1362" s="50"/>
      <c r="BT1362" s="50"/>
      <c r="BU1362" s="50"/>
      <c r="BV1362" s="50"/>
      <c r="BW1362" s="50"/>
    </row>
    <row r="1363" spans="1:75" s="135" customFormat="1" ht="15.75" thickBot="1" x14ac:dyDescent="0.3">
      <c r="A1363" s="26" t="str">
        <f t="shared" si="44"/>
        <v>254313</v>
      </c>
      <c r="B1363" s="433" t="s">
        <v>4265</v>
      </c>
      <c r="C1363" s="434" t="s">
        <v>4253</v>
      </c>
      <c r="D1363" s="125"/>
      <c r="E1363" s="140"/>
      <c r="F1363" s="140"/>
      <c r="G1363" s="140"/>
      <c r="H1363" s="140"/>
      <c r="I1363" s="140"/>
      <c r="J1363" s="140"/>
      <c r="K1363" s="140"/>
      <c r="L1363" s="140"/>
      <c r="M1363" s="140"/>
      <c r="N1363" s="140"/>
      <c r="O1363" s="140"/>
      <c r="P1363" s="140"/>
      <c r="Q1363" s="199"/>
      <c r="R1363" s="199"/>
      <c r="S1363" s="199"/>
      <c r="T1363" s="199"/>
      <c r="U1363" s="199"/>
      <c r="V1363" s="199"/>
      <c r="W1363" s="199"/>
      <c r="X1363" s="199"/>
      <c r="Y1363" s="199"/>
      <c r="Z1363" s="199"/>
      <c r="AA1363" s="199"/>
      <c r="AB1363" s="199"/>
      <c r="AC1363" s="199">
        <f>IFERROR(VLOOKUP('SAP Data'!$C1363,'2021 Balance Sheet'!$B$7:$O$1335,'2021 Balance Sheet'!D$2, FALSE),0)</f>
        <v>0</v>
      </c>
      <c r="AD1363" s="199">
        <f>IFERROR(VLOOKUP('SAP Data'!$C1363,'2021 Balance Sheet'!$B$7:$O$1335,'2021 Balance Sheet'!E$2, FALSE),0)</f>
        <v>0</v>
      </c>
      <c r="AE1363" s="199">
        <f>IFERROR(VLOOKUP('SAP Data'!$C1363,'2021 Balance Sheet'!$B$7:$O$1335,'2021 Balance Sheet'!F$2, FALSE),0)</f>
        <v>0</v>
      </c>
      <c r="AF1363" s="199">
        <f>IFERROR(VLOOKUP('SAP Data'!$C1363,'2021 Balance Sheet'!$B$7:$O$1335,'2021 Balance Sheet'!G$2, FALSE),0)</f>
        <v>0</v>
      </c>
      <c r="AG1363" s="199">
        <f>IFERROR(VLOOKUP('SAP Data'!$C1363,'2021 Balance Sheet'!$B$7:$O$1335,'2021 Balance Sheet'!H$2, FALSE),0)</f>
        <v>0</v>
      </c>
      <c r="AH1363" s="199">
        <f>IFERROR(VLOOKUP('SAP Data'!$C1363,'2021 Balance Sheet'!$B$7:$O$1335,'2021 Balance Sheet'!I$2, FALSE),0)</f>
        <v>0</v>
      </c>
      <c r="AI1363" s="199">
        <f>IFERROR(VLOOKUP('SAP Data'!$C1363,'2021 Balance Sheet'!$B$7:$O$1335,'2021 Balance Sheet'!J$2, FALSE),0)</f>
        <v>0</v>
      </c>
      <c r="AJ1363" s="199">
        <f>IFERROR(VLOOKUP('SAP Data'!$C1363,'2021 Balance Sheet'!$B$7:$O$1335,'2021 Balance Sheet'!K$2, FALSE),0)</f>
        <v>0</v>
      </c>
      <c r="AK1363" s="199">
        <f>IFERROR(VLOOKUP('SAP Data'!$C1363,'2021 Balance Sheet'!$B$7:$O$1335,'2021 Balance Sheet'!L$2, FALSE),0)</f>
        <v>0</v>
      </c>
      <c r="AL1363" s="199">
        <f>IFERROR(VLOOKUP('SAP Data'!$C1363,'2021 Balance Sheet'!$B$7:$O$1335,'2021 Balance Sheet'!M$2, FALSE),0)</f>
        <v>0</v>
      </c>
      <c r="AM1363" s="199">
        <f>IFERROR(VLOOKUP('SAP Data'!$C1363,'2021 Balance Sheet'!$B$7:$O$1335,'2021 Balance Sheet'!N$2, FALSE),0)</f>
        <v>-310420.55</v>
      </c>
      <c r="AN1363" s="199">
        <f>IFERROR(VLOOKUP('SAP Data'!$C1363,'2021 Balance Sheet'!$B$7:$O$1335,'2021 Balance Sheet'!O$2, FALSE),0)</f>
        <v>-268983.44</v>
      </c>
      <c r="AO1363" s="198"/>
      <c r="AP1363" s="50"/>
      <c r="AQ1363" s="50"/>
      <c r="AR1363" s="50"/>
      <c r="AS1363" s="50"/>
      <c r="AT1363" s="50"/>
      <c r="AU1363" s="50"/>
      <c r="AV1363" s="50"/>
      <c r="AW1363" s="50"/>
      <c r="AX1363" s="50"/>
      <c r="AY1363" s="50"/>
      <c r="AZ1363" s="50"/>
      <c r="BA1363" s="50"/>
      <c r="BB1363" s="50"/>
      <c r="BC1363" s="50"/>
      <c r="BD1363" s="50"/>
      <c r="BE1363" s="50"/>
      <c r="BF1363" s="50"/>
      <c r="BG1363" s="50"/>
      <c r="BH1363" s="50"/>
      <c r="BI1363" s="50"/>
      <c r="BJ1363" s="50"/>
      <c r="BK1363" s="50"/>
      <c r="BL1363" s="50"/>
      <c r="BM1363" s="50"/>
      <c r="BN1363" s="50"/>
      <c r="BO1363" s="50"/>
      <c r="BP1363" s="50"/>
      <c r="BQ1363" s="50"/>
      <c r="BR1363" s="50"/>
      <c r="BS1363" s="50"/>
      <c r="BT1363" s="50"/>
      <c r="BU1363" s="50"/>
      <c r="BV1363" s="50"/>
      <c r="BW1363" s="50"/>
    </row>
    <row r="1364" spans="1:75" ht="15.75" thickBot="1" x14ac:dyDescent="0.3">
      <c r="A1364" s="26" t="str">
        <f t="shared" si="44"/>
        <v>254315</v>
      </c>
      <c r="B1364" s="126" t="s">
        <v>3590</v>
      </c>
      <c r="C1364" s="153" t="s">
        <v>3591</v>
      </c>
      <c r="D1364" s="125"/>
      <c r="E1364" s="140"/>
      <c r="F1364" s="140"/>
      <c r="G1364" s="140"/>
      <c r="H1364" s="140"/>
      <c r="I1364" s="140"/>
      <c r="J1364" s="140"/>
      <c r="K1364" s="140"/>
      <c r="L1364" s="140"/>
      <c r="M1364" s="140"/>
      <c r="N1364" s="140"/>
      <c r="O1364" s="140"/>
      <c r="P1364" s="140"/>
      <c r="Q1364" s="199">
        <v>0</v>
      </c>
      <c r="R1364" s="199">
        <v>0</v>
      </c>
      <c r="S1364" s="199">
        <v>0</v>
      </c>
      <c r="T1364" s="199">
        <v>0</v>
      </c>
      <c r="U1364" s="199">
        <v>0</v>
      </c>
      <c r="V1364" s="199">
        <v>-7475045.75</v>
      </c>
      <c r="W1364" s="199">
        <v>-7475045.75</v>
      </c>
      <c r="X1364" s="199">
        <v>-3359139.62</v>
      </c>
      <c r="Y1364" s="199">
        <v>-3379621.97</v>
      </c>
      <c r="Z1364" s="199">
        <v>-3400229.21</v>
      </c>
      <c r="AA1364" s="199">
        <v>-3309349.85</v>
      </c>
      <c r="AB1364" s="199">
        <v>-2815547.8</v>
      </c>
      <c r="AC1364" s="199">
        <f>IFERROR(VLOOKUP('SAP Data'!$C1364,'2021 Balance Sheet'!$B$7:$O$1335,'2021 Balance Sheet'!D$2, FALSE),0)</f>
        <v>-2304964.65</v>
      </c>
      <c r="AD1364" s="199">
        <f>IFERROR(VLOOKUP('SAP Data'!$C1364,'2021 Balance Sheet'!$B$7:$O$1335,'2021 Balance Sheet'!E$2, FALSE),0)</f>
        <v>-1786932.82</v>
      </c>
      <c r="AE1364" s="199">
        <f>IFERROR(VLOOKUP('SAP Data'!$C1364,'2021 Balance Sheet'!$B$7:$O$1335,'2021 Balance Sheet'!F$2, FALSE),0)</f>
        <v>-1326153.8799999999</v>
      </c>
      <c r="AF1364" s="199">
        <f>IFERROR(VLOOKUP('SAP Data'!$C1364,'2021 Balance Sheet'!$B$7:$O$1335,'2021 Balance Sheet'!G$2, FALSE),0)</f>
        <v>-985107.89</v>
      </c>
      <c r="AG1364" s="199">
        <f>IFERROR(VLOOKUP('SAP Data'!$C1364,'2021 Balance Sheet'!$B$7:$O$1335,'2021 Balance Sheet'!H$2, FALSE),0)</f>
        <v>-798322.52</v>
      </c>
      <c r="AH1364" s="199">
        <f>IFERROR(VLOOKUP('SAP Data'!$C1364,'2021 Balance Sheet'!$B$7:$O$1335,'2021 Balance Sheet'!I$2, FALSE),0)</f>
        <v>-656220.13</v>
      </c>
      <c r="AI1364" s="199">
        <f>IFERROR(VLOOKUP('SAP Data'!$C1364,'2021 Balance Sheet'!$B$7:$O$1335,'2021 Balance Sheet'!J$2, FALSE),0)</f>
        <v>-563194.6</v>
      </c>
      <c r="AJ1364" s="199">
        <f>IFERROR(VLOOKUP('SAP Data'!$C1364,'2021 Balance Sheet'!$B$7:$O$1335,'2021 Balance Sheet'!K$2, FALSE),0)</f>
        <v>-477481.02</v>
      </c>
      <c r="AK1364" s="199">
        <f>IFERROR(VLOOKUP('SAP Data'!$C1364,'2021 Balance Sheet'!$B$7:$O$1335,'2021 Balance Sheet'!L$2, FALSE),0)</f>
        <v>-380964.96</v>
      </c>
      <c r="AL1364" s="199">
        <f>IFERROR(VLOOKUP('SAP Data'!$C1364,'2021 Balance Sheet'!$B$7:$O$1335,'2021 Balance Sheet'!M$2, FALSE),0)</f>
        <v>-210980.3</v>
      </c>
      <c r="AM1364" s="199">
        <f>IFERROR(VLOOKUP('SAP Data'!$C1364,'2021 Balance Sheet'!$B$7:$O$1335,'2021 Balance Sheet'!N$2, FALSE),0)</f>
        <v>-56064.26</v>
      </c>
      <c r="AN1364" s="199">
        <f>IFERROR(VLOOKUP('SAP Data'!$C1364,'2021 Balance Sheet'!$B$7:$O$1335,'2021 Balance Sheet'!O$2, FALSE),0)</f>
        <v>0</v>
      </c>
      <c r="AO1364" s="198">
        <f t="shared" si="45"/>
        <v>-2815547.8</v>
      </c>
    </row>
    <row r="1365" spans="1:75" ht="15.75" thickBot="1" x14ac:dyDescent="0.3">
      <c r="A1365" s="26" t="str">
        <f t="shared" si="44"/>
        <v>254317</v>
      </c>
      <c r="B1365" s="240" t="s">
        <v>3592</v>
      </c>
      <c r="C1365" s="241" t="s">
        <v>3593</v>
      </c>
      <c r="D1365" s="125"/>
      <c r="E1365" s="140"/>
      <c r="F1365" s="140"/>
      <c r="G1365" s="140"/>
      <c r="H1365" s="140"/>
      <c r="I1365" s="140"/>
      <c r="J1365" s="140"/>
      <c r="K1365" s="140"/>
      <c r="L1365" s="140"/>
      <c r="M1365" s="140"/>
      <c r="N1365" s="140"/>
      <c r="O1365" s="140"/>
      <c r="P1365" s="140"/>
      <c r="Q1365" s="199">
        <v>0</v>
      </c>
      <c r="R1365" s="199">
        <v>0</v>
      </c>
      <c r="S1365" s="199">
        <v>0</v>
      </c>
      <c r="T1365" s="199">
        <v>0</v>
      </c>
      <c r="U1365" s="199">
        <v>0</v>
      </c>
      <c r="V1365" s="199">
        <v>0</v>
      </c>
      <c r="W1365" s="199">
        <v>0</v>
      </c>
      <c r="X1365" s="199">
        <v>-837952.63</v>
      </c>
      <c r="Y1365" s="199">
        <v>-837952.63</v>
      </c>
      <c r="Z1365" s="199">
        <v>-837952.63</v>
      </c>
      <c r="AA1365" s="199">
        <v>-837952.63</v>
      </c>
      <c r="AB1365" s="199">
        <v>-837952.63</v>
      </c>
      <c r="AC1365" s="199">
        <f>IFERROR(VLOOKUP('SAP Data'!$C1365,'2021 Balance Sheet'!$B$7:$O$1335,'2021 Balance Sheet'!D$2, FALSE),0)</f>
        <v>-837952.63</v>
      </c>
      <c r="AD1365" s="199">
        <f>IFERROR(VLOOKUP('SAP Data'!$C1365,'2021 Balance Sheet'!$B$7:$O$1335,'2021 Balance Sheet'!E$2, FALSE),0)</f>
        <v>-837952.63</v>
      </c>
      <c r="AE1365" s="199">
        <f>IFERROR(VLOOKUP('SAP Data'!$C1365,'2021 Balance Sheet'!$B$7:$O$1335,'2021 Balance Sheet'!F$2, FALSE),0)</f>
        <v>-837952.63</v>
      </c>
      <c r="AF1365" s="199">
        <f>IFERROR(VLOOKUP('SAP Data'!$C1365,'2021 Balance Sheet'!$B$7:$O$1335,'2021 Balance Sheet'!G$2, FALSE),0)</f>
        <v>-837952.63</v>
      </c>
      <c r="AG1365" s="199">
        <f>IFERROR(VLOOKUP('SAP Data'!$C1365,'2021 Balance Sheet'!$B$7:$O$1335,'2021 Balance Sheet'!H$2, FALSE),0)</f>
        <v>-837952.63</v>
      </c>
      <c r="AH1365" s="199">
        <f>IFERROR(VLOOKUP('SAP Data'!$C1365,'2021 Balance Sheet'!$B$7:$O$1335,'2021 Balance Sheet'!I$2, FALSE),0)</f>
        <v>-837952.63</v>
      </c>
      <c r="AI1365" s="199">
        <f>IFERROR(VLOOKUP('SAP Data'!$C1365,'2021 Balance Sheet'!$B$7:$O$1335,'2021 Balance Sheet'!J$2, FALSE),0)</f>
        <v>-837952.63</v>
      </c>
      <c r="AJ1365" s="199">
        <f>IFERROR(VLOOKUP('SAP Data'!$C1365,'2021 Balance Sheet'!$B$7:$O$1335,'2021 Balance Sheet'!K$2, FALSE),0)</f>
        <v>-837952.63</v>
      </c>
      <c r="AK1365" s="199">
        <f>IFERROR(VLOOKUP('SAP Data'!$C1365,'2021 Balance Sheet'!$B$7:$O$1335,'2021 Balance Sheet'!L$2, FALSE),0)</f>
        <v>-837952.63</v>
      </c>
      <c r="AL1365" s="199">
        <f>IFERROR(VLOOKUP('SAP Data'!$C1365,'2021 Balance Sheet'!$B$7:$O$1335,'2021 Balance Sheet'!M$2, FALSE),0)</f>
        <v>-837952.63</v>
      </c>
      <c r="AM1365" s="199">
        <f>IFERROR(VLOOKUP('SAP Data'!$C1365,'2021 Balance Sheet'!$B$7:$O$1335,'2021 Balance Sheet'!N$2, FALSE),0)</f>
        <v>-418289.32</v>
      </c>
      <c r="AN1365" s="199">
        <f>IFERROR(VLOOKUP('SAP Data'!$C1365,'2021 Balance Sheet'!$B$7:$O$1335,'2021 Balance Sheet'!O$2, FALSE),0)</f>
        <v>-458755.3</v>
      </c>
      <c r="AO1365" s="198">
        <f t="shared" si="45"/>
        <v>-837952.63</v>
      </c>
    </row>
    <row r="1366" spans="1:75" ht="15.75" thickBot="1" x14ac:dyDescent="0.3">
      <c r="A1366" s="26" t="str">
        <f t="shared" si="44"/>
        <v>254318</v>
      </c>
      <c r="B1366" s="187" t="s">
        <v>3937</v>
      </c>
      <c r="C1366" s="185" t="s">
        <v>3938</v>
      </c>
      <c r="D1366" s="125"/>
      <c r="E1366" s="140"/>
      <c r="F1366" s="140"/>
      <c r="G1366" s="140"/>
      <c r="H1366" s="140"/>
      <c r="I1366" s="140"/>
      <c r="J1366" s="140"/>
      <c r="K1366" s="140"/>
      <c r="L1366" s="140"/>
      <c r="M1366" s="140"/>
      <c r="N1366" s="140"/>
      <c r="O1366" s="140"/>
      <c r="P1366" s="140"/>
      <c r="Q1366" s="199">
        <v>0</v>
      </c>
      <c r="R1366" s="199">
        <v>0</v>
      </c>
      <c r="S1366" s="199">
        <v>0</v>
      </c>
      <c r="T1366" s="199">
        <v>0</v>
      </c>
      <c r="U1366" s="199">
        <v>0</v>
      </c>
      <c r="V1366" s="199">
        <v>-17562</v>
      </c>
      <c r="W1366" s="199">
        <v>-17562</v>
      </c>
      <c r="X1366" s="199">
        <v>-17562</v>
      </c>
      <c r="Y1366" s="199">
        <v>-19629</v>
      </c>
      <c r="Z1366" s="199">
        <v>-22029</v>
      </c>
      <c r="AA1366" s="199">
        <v>-22029</v>
      </c>
      <c r="AB1366" s="199">
        <v>-22269</v>
      </c>
      <c r="AC1366" s="199">
        <f>IFERROR(VLOOKUP('SAP Data'!$C1366,'2021 Balance Sheet'!$B$7:$O$1335,'2021 Balance Sheet'!D$2, FALSE),0)</f>
        <v>-23115</v>
      </c>
      <c r="AD1366" s="199">
        <f>IFERROR(VLOOKUP('SAP Data'!$C1366,'2021 Balance Sheet'!$B$7:$O$1335,'2021 Balance Sheet'!E$2, FALSE),0)</f>
        <v>-30122</v>
      </c>
      <c r="AE1366" s="199">
        <f>IFERROR(VLOOKUP('SAP Data'!$C1366,'2021 Balance Sheet'!$B$7:$O$1335,'2021 Balance Sheet'!F$2, FALSE),0)</f>
        <v>-30122</v>
      </c>
      <c r="AF1366" s="199">
        <f>IFERROR(VLOOKUP('SAP Data'!$C1366,'2021 Balance Sheet'!$B$7:$O$1335,'2021 Balance Sheet'!G$2, FALSE),0)</f>
        <v>-30251</v>
      </c>
      <c r="AG1366" s="199">
        <f>IFERROR(VLOOKUP('SAP Data'!$C1366,'2021 Balance Sheet'!$B$7:$O$1335,'2021 Balance Sheet'!H$2, FALSE),0)</f>
        <v>-30476</v>
      </c>
      <c r="AH1366" s="199">
        <f>IFERROR(VLOOKUP('SAP Data'!$C1366,'2021 Balance Sheet'!$B$7:$O$1335,'2021 Balance Sheet'!I$2, FALSE),0)</f>
        <v>-30476</v>
      </c>
      <c r="AI1366" s="199">
        <f>IFERROR(VLOOKUP('SAP Data'!$C1366,'2021 Balance Sheet'!$B$7:$O$1335,'2021 Balance Sheet'!J$2, FALSE),0)</f>
        <v>-30476</v>
      </c>
      <c r="AJ1366" s="199">
        <f>IFERROR(VLOOKUP('SAP Data'!$C1366,'2021 Balance Sheet'!$B$7:$O$1335,'2021 Balance Sheet'!K$2, FALSE),0)</f>
        <v>-30476</v>
      </c>
      <c r="AK1366" s="199">
        <f>IFERROR(VLOOKUP('SAP Data'!$C1366,'2021 Balance Sheet'!$B$7:$O$1335,'2021 Balance Sheet'!L$2, FALSE),0)</f>
        <v>-30476</v>
      </c>
      <c r="AL1366" s="199">
        <f>IFERROR(VLOOKUP('SAP Data'!$C1366,'2021 Balance Sheet'!$B$7:$O$1335,'2021 Balance Sheet'!M$2, FALSE),0)</f>
        <v>-30476</v>
      </c>
      <c r="AM1366" s="199">
        <f>IFERROR(VLOOKUP('SAP Data'!$C1366,'2021 Balance Sheet'!$B$7:$O$1335,'2021 Balance Sheet'!N$2, FALSE),0)</f>
        <v>-30476</v>
      </c>
      <c r="AN1366" s="199">
        <f>IFERROR(VLOOKUP('SAP Data'!$C1366,'2021 Balance Sheet'!$B$7:$O$1335,'2021 Balance Sheet'!O$2, FALSE),0)</f>
        <v>-30476</v>
      </c>
      <c r="AO1366" s="198">
        <f t="shared" si="45"/>
        <v>-22269</v>
      </c>
    </row>
    <row r="1367" spans="1:75" s="135" customFormat="1" ht="15.75" thickBot="1" x14ac:dyDescent="0.3">
      <c r="A1367" s="26" t="str">
        <f t="shared" si="44"/>
        <v>254320</v>
      </c>
      <c r="B1367" s="187" t="s">
        <v>4088</v>
      </c>
      <c r="C1367" s="185" t="s">
        <v>4089</v>
      </c>
      <c r="D1367" s="125"/>
      <c r="E1367" s="140"/>
      <c r="F1367" s="140"/>
      <c r="G1367" s="140"/>
      <c r="H1367" s="140"/>
      <c r="I1367" s="140"/>
      <c r="J1367" s="140"/>
      <c r="K1367" s="140"/>
      <c r="L1367" s="140"/>
      <c r="M1367" s="140"/>
      <c r="N1367" s="140"/>
      <c r="O1367" s="140"/>
      <c r="P1367" s="140"/>
      <c r="Q1367" s="199">
        <v>0</v>
      </c>
      <c r="R1367" s="199">
        <v>0</v>
      </c>
      <c r="S1367" s="199">
        <v>0</v>
      </c>
      <c r="T1367" s="199">
        <v>0</v>
      </c>
      <c r="U1367" s="199">
        <v>0</v>
      </c>
      <c r="V1367" s="199">
        <v>0</v>
      </c>
      <c r="W1367" s="199">
        <v>0</v>
      </c>
      <c r="X1367" s="199">
        <v>0</v>
      </c>
      <c r="Y1367" s="199">
        <v>0</v>
      </c>
      <c r="Z1367" s="199">
        <v>0</v>
      </c>
      <c r="AA1367" s="199">
        <v>-348236.23</v>
      </c>
      <c r="AB1367" s="199">
        <v>-298900.8</v>
      </c>
      <c r="AC1367" s="199">
        <f>IFERROR(VLOOKUP('SAP Data'!$C1367,'2021 Balance Sheet'!$B$7:$O$1335,'2021 Balance Sheet'!D$2, FALSE),0)</f>
        <v>-247934.18</v>
      </c>
      <c r="AD1367" s="199">
        <f>IFERROR(VLOOKUP('SAP Data'!$C1367,'2021 Balance Sheet'!$B$7:$O$1335,'2021 Balance Sheet'!E$2, FALSE),0)</f>
        <v>-196562.9</v>
      </c>
      <c r="AE1367" s="199">
        <f>IFERROR(VLOOKUP('SAP Data'!$C1367,'2021 Balance Sheet'!$B$7:$O$1335,'2021 Balance Sheet'!F$2, FALSE),0)</f>
        <v>-149849.89000000001</v>
      </c>
      <c r="AF1367" s="199">
        <f>IFERROR(VLOOKUP('SAP Data'!$C1367,'2021 Balance Sheet'!$B$7:$O$1335,'2021 Balance Sheet'!G$2, FALSE),0)</f>
        <v>-114806.43</v>
      </c>
      <c r="AG1367" s="199">
        <f>IFERROR(VLOOKUP('SAP Data'!$C1367,'2021 Balance Sheet'!$B$7:$O$1335,'2021 Balance Sheet'!H$2, FALSE),0)</f>
        <v>-95072.44</v>
      </c>
      <c r="AH1367" s="199">
        <f>IFERROR(VLOOKUP('SAP Data'!$C1367,'2021 Balance Sheet'!$B$7:$O$1335,'2021 Balance Sheet'!I$2, FALSE),0)</f>
        <v>-79683.570000000007</v>
      </c>
      <c r="AI1367" s="199">
        <f>IFERROR(VLOOKUP('SAP Data'!$C1367,'2021 Balance Sheet'!$B$7:$O$1335,'2021 Balance Sheet'!J$2, FALSE),0)</f>
        <v>-69118.539999999994</v>
      </c>
      <c r="AJ1367" s="199">
        <f>IFERROR(VLOOKUP('SAP Data'!$C1367,'2021 Balance Sheet'!$B$7:$O$1335,'2021 Balance Sheet'!K$2, FALSE),0)</f>
        <v>-59220.25</v>
      </c>
      <c r="AK1367" s="199">
        <f>IFERROR(VLOOKUP('SAP Data'!$C1367,'2021 Balance Sheet'!$B$7:$O$1335,'2021 Balance Sheet'!L$2, FALSE),0)</f>
        <v>-48409.91</v>
      </c>
      <c r="AL1367" s="199">
        <f>IFERROR(VLOOKUP('SAP Data'!$C1367,'2021 Balance Sheet'!$B$7:$O$1335,'2021 Balance Sheet'!M$2, FALSE),0)</f>
        <v>-30071.48</v>
      </c>
      <c r="AM1367" s="199">
        <f>IFERROR(VLOOKUP('SAP Data'!$C1367,'2021 Balance Sheet'!$B$7:$O$1335,'2021 Balance Sheet'!N$2, FALSE),0)</f>
        <v>-13993.97</v>
      </c>
      <c r="AN1367" s="199">
        <f>IFERROR(VLOOKUP('SAP Data'!$C1367,'2021 Balance Sheet'!$B$7:$O$1335,'2021 Balance Sheet'!O$2, FALSE),0)</f>
        <v>0</v>
      </c>
      <c r="AO1367" s="198">
        <f t="shared" si="45"/>
        <v>-298900.8</v>
      </c>
      <c r="AP1367" s="50"/>
      <c r="AQ1367" s="50"/>
      <c r="AR1367" s="50"/>
      <c r="AS1367" s="50"/>
      <c r="AT1367" s="50"/>
      <c r="AU1367" s="50"/>
      <c r="AV1367" s="50"/>
      <c r="AW1367" s="50"/>
      <c r="AX1367" s="50"/>
      <c r="AY1367" s="50"/>
      <c r="AZ1367" s="50"/>
      <c r="BA1367" s="50"/>
      <c r="BB1367" s="50"/>
      <c r="BC1367" s="50"/>
      <c r="BD1367" s="50"/>
      <c r="BE1367" s="50"/>
      <c r="BF1367" s="50"/>
      <c r="BG1367" s="50"/>
      <c r="BH1367" s="50"/>
      <c r="BI1367" s="50"/>
      <c r="BJ1367" s="50"/>
      <c r="BK1367" s="50"/>
      <c r="BL1367" s="50"/>
      <c r="BM1367" s="50"/>
      <c r="BN1367" s="50"/>
      <c r="BO1367" s="50"/>
      <c r="BP1367" s="50"/>
      <c r="BQ1367" s="50"/>
      <c r="BR1367" s="50"/>
      <c r="BS1367" s="50"/>
      <c r="BT1367" s="50"/>
      <c r="BU1367" s="50"/>
      <c r="BV1367" s="50"/>
      <c r="BW1367" s="50"/>
    </row>
    <row r="1368" spans="1:75" s="135" customFormat="1" ht="15.75" thickBot="1" x14ac:dyDescent="0.3">
      <c r="A1368" s="26" t="str">
        <f t="shared" si="44"/>
        <v>254321</v>
      </c>
      <c r="B1368" s="187" t="s">
        <v>4090</v>
      </c>
      <c r="C1368" s="185" t="s">
        <v>4091</v>
      </c>
      <c r="D1368" s="125"/>
      <c r="E1368" s="140"/>
      <c r="F1368" s="140"/>
      <c r="G1368" s="140"/>
      <c r="H1368" s="140"/>
      <c r="I1368" s="140"/>
      <c r="J1368" s="140"/>
      <c r="K1368" s="140"/>
      <c r="L1368" s="140"/>
      <c r="M1368" s="140"/>
      <c r="N1368" s="140"/>
      <c r="O1368" s="140"/>
      <c r="P1368" s="140"/>
      <c r="Q1368" s="199">
        <v>0</v>
      </c>
      <c r="R1368" s="199">
        <v>0</v>
      </c>
      <c r="S1368" s="199">
        <v>0</v>
      </c>
      <c r="T1368" s="199">
        <v>0</v>
      </c>
      <c r="U1368" s="199">
        <v>0</v>
      </c>
      <c r="V1368" s="199">
        <v>0</v>
      </c>
      <c r="W1368" s="199">
        <v>0</v>
      </c>
      <c r="X1368" s="199">
        <v>0</v>
      </c>
      <c r="Y1368" s="199">
        <v>0</v>
      </c>
      <c r="Z1368" s="199">
        <v>0</v>
      </c>
      <c r="AA1368" s="199">
        <v>-646906.34</v>
      </c>
      <c r="AB1368" s="199">
        <v>-552636.68000000005</v>
      </c>
      <c r="AC1368" s="199">
        <f>IFERROR(VLOOKUP('SAP Data'!$C1368,'2021 Balance Sheet'!$B$7:$O$1335,'2021 Balance Sheet'!D$2, FALSE),0)</f>
        <v>-455166.31</v>
      </c>
      <c r="AD1368" s="199">
        <f>IFERROR(VLOOKUP('SAP Data'!$C1368,'2021 Balance Sheet'!$B$7:$O$1335,'2021 Balance Sheet'!E$2, FALSE),0)</f>
        <v>-356287.86</v>
      </c>
      <c r="AE1368" s="199">
        <f>IFERROR(VLOOKUP('SAP Data'!$C1368,'2021 Balance Sheet'!$B$7:$O$1335,'2021 Balance Sheet'!F$2, FALSE),0)</f>
        <v>-268285.95</v>
      </c>
      <c r="AF1368" s="199">
        <f>IFERROR(VLOOKUP('SAP Data'!$C1368,'2021 Balance Sheet'!$B$7:$O$1335,'2021 Balance Sheet'!G$2, FALSE),0)</f>
        <v>-203105.05</v>
      </c>
      <c r="AG1368" s="199">
        <f>IFERROR(VLOOKUP('SAP Data'!$C1368,'2021 Balance Sheet'!$B$7:$O$1335,'2021 Balance Sheet'!H$2, FALSE),0)</f>
        <v>-167334.5</v>
      </c>
      <c r="AH1368" s="199">
        <f>IFERROR(VLOOKUP('SAP Data'!$C1368,'2021 Balance Sheet'!$B$7:$O$1335,'2021 Balance Sheet'!I$2, FALSE),0)</f>
        <v>-140094.57</v>
      </c>
      <c r="AI1368" s="199">
        <f>IFERROR(VLOOKUP('SAP Data'!$C1368,'2021 Balance Sheet'!$B$7:$O$1335,'2021 Balance Sheet'!J$2, FALSE),0)</f>
        <v>-122222.08</v>
      </c>
      <c r="AJ1368" s="199">
        <f>IFERROR(VLOOKUP('SAP Data'!$C1368,'2021 Balance Sheet'!$B$7:$O$1335,'2021 Balance Sheet'!K$2, FALSE),0)</f>
        <v>-105744.87</v>
      </c>
      <c r="AK1368" s="199">
        <f>IFERROR(VLOOKUP('SAP Data'!$C1368,'2021 Balance Sheet'!$B$7:$O$1335,'2021 Balance Sheet'!L$2, FALSE),0)</f>
        <v>-87196.65</v>
      </c>
      <c r="AL1368" s="199">
        <f>IFERROR(VLOOKUP('SAP Data'!$C1368,'2021 Balance Sheet'!$B$7:$O$1335,'2021 Balance Sheet'!M$2, FALSE),0)</f>
        <v>-54620.44</v>
      </c>
      <c r="AM1368" s="199">
        <f>IFERROR(VLOOKUP('SAP Data'!$C1368,'2021 Balance Sheet'!$B$7:$O$1335,'2021 Balance Sheet'!N$2, FALSE),0)</f>
        <v>-24527.39</v>
      </c>
      <c r="AN1368" s="199">
        <f>IFERROR(VLOOKUP('SAP Data'!$C1368,'2021 Balance Sheet'!$B$7:$O$1335,'2021 Balance Sheet'!O$2, FALSE),0)</f>
        <v>0</v>
      </c>
      <c r="AO1368" s="198">
        <f t="shared" si="45"/>
        <v>-552636.68000000005</v>
      </c>
      <c r="AP1368" s="50"/>
      <c r="AQ1368" s="50"/>
      <c r="AR1368" s="50"/>
      <c r="AS1368" s="50"/>
      <c r="AT1368" s="50"/>
      <c r="AU1368" s="50"/>
      <c r="AV1368" s="50"/>
      <c r="AW1368" s="50"/>
      <c r="AX1368" s="50"/>
      <c r="AY1368" s="50"/>
      <c r="AZ1368" s="50"/>
      <c r="BA1368" s="50"/>
      <c r="BB1368" s="50"/>
      <c r="BC1368" s="50"/>
      <c r="BD1368" s="50"/>
      <c r="BE1368" s="50"/>
      <c r="BF1368" s="50"/>
      <c r="BG1368" s="50"/>
      <c r="BH1368" s="50"/>
      <c r="BI1368" s="50"/>
      <c r="BJ1368" s="50"/>
      <c r="BK1368" s="50"/>
      <c r="BL1368" s="50"/>
      <c r="BM1368" s="50"/>
      <c r="BN1368" s="50"/>
      <c r="BO1368" s="50"/>
      <c r="BP1368" s="50"/>
      <c r="BQ1368" s="50"/>
      <c r="BR1368" s="50"/>
      <c r="BS1368" s="50"/>
      <c r="BT1368" s="50"/>
      <c r="BU1368" s="50"/>
      <c r="BV1368" s="50"/>
      <c r="BW1368" s="50"/>
    </row>
    <row r="1369" spans="1:75" ht="15.75" thickBot="1" x14ac:dyDescent="0.3">
      <c r="A1369" s="26" t="str">
        <f t="shared" si="44"/>
        <v>254400</v>
      </c>
      <c r="B1369" s="126" t="s">
        <v>2918</v>
      </c>
      <c r="C1369" s="153" t="s">
        <v>2882</v>
      </c>
      <c r="D1369" s="125" t="s">
        <v>4</v>
      </c>
      <c r="E1369" s="139"/>
      <c r="F1369" s="139"/>
      <c r="G1369" s="139"/>
      <c r="H1369" s="139"/>
      <c r="I1369" s="139"/>
      <c r="J1369" s="139">
        <v>-1494818</v>
      </c>
      <c r="K1369" s="139">
        <v>0</v>
      </c>
      <c r="L1369" s="139">
        <v>0</v>
      </c>
      <c r="M1369" s="139">
        <v>-1281699.99</v>
      </c>
      <c r="N1369" s="139">
        <v>0</v>
      </c>
      <c r="O1369" s="139">
        <v>0</v>
      </c>
      <c r="P1369" s="139">
        <v>-1068502.42</v>
      </c>
      <c r="Q1369" s="199">
        <v>0</v>
      </c>
      <c r="R1369" s="199">
        <v>0</v>
      </c>
      <c r="S1369" s="199">
        <v>-990132.01</v>
      </c>
      <c r="T1369" s="199">
        <v>0</v>
      </c>
      <c r="U1369" s="199">
        <v>0</v>
      </c>
      <c r="V1369" s="199">
        <v>-934395.03</v>
      </c>
      <c r="W1369" s="199">
        <v>0</v>
      </c>
      <c r="X1369" s="199">
        <v>0</v>
      </c>
      <c r="Y1369" s="199">
        <v>-869994.09</v>
      </c>
      <c r="Z1369" s="199">
        <v>0</v>
      </c>
      <c r="AA1369" s="199">
        <v>0</v>
      </c>
      <c r="AB1369" s="199">
        <v>-805593.14</v>
      </c>
      <c r="AC1369" s="199">
        <f>IFERROR(VLOOKUP('SAP Data'!$C1369,'2021 Balance Sheet'!$B$7:$O$1335,'2021 Balance Sheet'!D$2, FALSE),0)</f>
        <v>0</v>
      </c>
      <c r="AD1369" s="199">
        <f>IFERROR(VLOOKUP('SAP Data'!$C1369,'2021 Balance Sheet'!$B$7:$O$1335,'2021 Balance Sheet'!E$2, FALSE),0)</f>
        <v>0</v>
      </c>
      <c r="AE1369" s="199">
        <f>IFERROR(VLOOKUP('SAP Data'!$C1369,'2021 Balance Sheet'!$B$7:$O$1335,'2021 Balance Sheet'!F$2, FALSE),0)</f>
        <v>-782663.89</v>
      </c>
      <c r="AF1369" s="199">
        <f>IFERROR(VLOOKUP('SAP Data'!$C1369,'2021 Balance Sheet'!$B$7:$O$1335,'2021 Balance Sheet'!G$2, FALSE),0)</f>
        <v>0</v>
      </c>
      <c r="AG1369" s="199">
        <f>IFERROR(VLOOKUP('SAP Data'!$C1369,'2021 Balance Sheet'!$B$7:$O$1335,'2021 Balance Sheet'!H$2, FALSE),0)</f>
        <v>0</v>
      </c>
      <c r="AH1369" s="199">
        <f>IFERROR(VLOOKUP('SAP Data'!$C1369,'2021 Balance Sheet'!$B$7:$O$1335,'2021 Balance Sheet'!I$2, FALSE),0)</f>
        <v>-766728.97</v>
      </c>
      <c r="AI1369" s="199">
        <f>IFERROR(VLOOKUP('SAP Data'!$C1369,'2021 Balance Sheet'!$B$7:$O$1335,'2021 Balance Sheet'!J$2, FALSE),0)</f>
        <v>0</v>
      </c>
      <c r="AJ1369" s="199">
        <f>IFERROR(VLOOKUP('SAP Data'!$C1369,'2021 Balance Sheet'!$B$7:$O$1335,'2021 Balance Sheet'!K$2, FALSE),0)</f>
        <v>0</v>
      </c>
      <c r="AK1369" s="199">
        <f>IFERROR(VLOOKUP('SAP Data'!$C1369,'2021 Balance Sheet'!$B$7:$O$1335,'2021 Balance Sheet'!L$2, FALSE),0)</f>
        <v>-748194.02</v>
      </c>
      <c r="AL1369" s="199">
        <f>IFERROR(VLOOKUP('SAP Data'!$C1369,'2021 Balance Sheet'!$B$7:$O$1335,'2021 Balance Sheet'!M$2, FALSE),0)</f>
        <v>0</v>
      </c>
      <c r="AM1369" s="199">
        <f>IFERROR(VLOOKUP('SAP Data'!$C1369,'2021 Balance Sheet'!$B$7:$O$1335,'2021 Balance Sheet'!N$2, FALSE),0)</f>
        <v>0</v>
      </c>
      <c r="AN1369" s="199">
        <f>IFERROR(VLOOKUP('SAP Data'!$C1369,'2021 Balance Sheet'!$B$7:$O$1335,'2021 Balance Sheet'!O$2, FALSE),0)</f>
        <v>-729659.06</v>
      </c>
      <c r="AO1369" s="198">
        <f t="shared" si="45"/>
        <v>-805593.14</v>
      </c>
    </row>
    <row r="1370" spans="1:75" ht="15.75" thickBot="1" x14ac:dyDescent="0.3">
      <c r="A1370" s="26" t="str">
        <f t="shared" si="44"/>
        <v>500177</v>
      </c>
      <c r="B1370" s="149" t="s">
        <v>2486</v>
      </c>
      <c r="C1370" s="153">
        <v>500177</v>
      </c>
      <c r="D1370" s="166"/>
      <c r="E1370" s="140">
        <v>-7194000</v>
      </c>
      <c r="F1370" s="140">
        <v>-7194000</v>
      </c>
      <c r="G1370" s="140">
        <v>-3716000</v>
      </c>
      <c r="H1370" s="140">
        <v>-3716000</v>
      </c>
      <c r="I1370" s="140">
        <v>-3716000</v>
      </c>
      <c r="J1370" s="140">
        <v>-1944000</v>
      </c>
      <c r="K1370" s="140">
        <v>-1944000</v>
      </c>
      <c r="L1370" s="140">
        <v>-1944000</v>
      </c>
      <c r="M1370" s="140">
        <v>-4144000</v>
      </c>
      <c r="N1370" s="140">
        <v>-4144000</v>
      </c>
      <c r="O1370" s="140">
        <v>-4144000</v>
      </c>
      <c r="P1370" s="140">
        <v>-5563006</v>
      </c>
      <c r="Q1370" s="199">
        <v>-5563006</v>
      </c>
      <c r="R1370" s="199">
        <v>-5563006</v>
      </c>
      <c r="S1370" s="199">
        <v>-2256799</v>
      </c>
      <c r="T1370" s="199">
        <v>-2256799</v>
      </c>
      <c r="U1370" s="199">
        <v>-2256799</v>
      </c>
      <c r="V1370" s="199">
        <v>-5950007</v>
      </c>
      <c r="W1370" s="199">
        <v>-5950007</v>
      </c>
      <c r="X1370" s="199">
        <v>-5950007</v>
      </c>
      <c r="Y1370" s="199">
        <v>-23551489</v>
      </c>
      <c r="Z1370" s="199">
        <v>-23551489</v>
      </c>
      <c r="AA1370" s="199">
        <v>-23551489</v>
      </c>
      <c r="AB1370" s="199">
        <v>-13651851.939999999</v>
      </c>
      <c r="AC1370" s="199">
        <f>IFERROR(VLOOKUP('SAP Data'!$C1370,'2021 Balance Sheet'!$B$7:$O$1335,'2021 Balance Sheet'!D$2, FALSE),0)</f>
        <v>-13651851.939999999</v>
      </c>
      <c r="AD1370" s="199">
        <f>IFERROR(VLOOKUP('SAP Data'!$C1370,'2021 Balance Sheet'!$B$7:$O$1335,'2021 Balance Sheet'!E$2, FALSE),0)</f>
        <v>-13651851.939999999</v>
      </c>
      <c r="AE1370" s="199">
        <f>IFERROR(VLOOKUP('SAP Data'!$C1370,'2021 Balance Sheet'!$B$7:$O$1335,'2021 Balance Sheet'!F$2, FALSE),0)</f>
        <v>-19913965.420000002</v>
      </c>
      <c r="AF1370" s="199">
        <f>IFERROR(VLOOKUP('SAP Data'!$C1370,'2021 Balance Sheet'!$B$7:$O$1335,'2021 Balance Sheet'!G$2, FALSE),0)</f>
        <v>-19913965.420000002</v>
      </c>
      <c r="AG1370" s="199">
        <f>IFERROR(VLOOKUP('SAP Data'!$C1370,'2021 Balance Sheet'!$B$7:$O$1335,'2021 Balance Sheet'!H$2, FALSE),0)</f>
        <v>-19913965.420000002</v>
      </c>
      <c r="AH1370" s="199">
        <f>IFERROR(VLOOKUP('SAP Data'!$C1370,'2021 Balance Sheet'!$B$7:$O$1335,'2021 Balance Sheet'!I$2, FALSE),0)</f>
        <v>-46167729.049999997</v>
      </c>
      <c r="AI1370" s="199">
        <f>IFERROR(VLOOKUP('SAP Data'!$C1370,'2021 Balance Sheet'!$B$7:$O$1335,'2021 Balance Sheet'!J$2, FALSE),0)</f>
        <v>-46167729.049999997</v>
      </c>
      <c r="AJ1370" s="199">
        <f>IFERROR(VLOOKUP('SAP Data'!$C1370,'2021 Balance Sheet'!$B$7:$O$1335,'2021 Balance Sheet'!K$2, FALSE),0)</f>
        <v>-46167729.049999997</v>
      </c>
      <c r="AK1370" s="199">
        <f>IFERROR(VLOOKUP('SAP Data'!$C1370,'2021 Balance Sheet'!$B$7:$O$1335,'2021 Balance Sheet'!L$2, FALSE),0)</f>
        <v>-105174634.73999999</v>
      </c>
      <c r="AL1370" s="199">
        <f>IFERROR(VLOOKUP('SAP Data'!$C1370,'2021 Balance Sheet'!$B$7:$O$1335,'2021 Balance Sheet'!M$2, FALSE),0)</f>
        <v>-105174634.73999999</v>
      </c>
      <c r="AM1370" s="199">
        <f>IFERROR(VLOOKUP('SAP Data'!$C1370,'2021 Balance Sheet'!$B$7:$O$1335,'2021 Balance Sheet'!N$2, FALSE),0)</f>
        <v>-105174634.73999999</v>
      </c>
      <c r="AN1370" s="199">
        <f>IFERROR(VLOOKUP('SAP Data'!$C1370,'2021 Balance Sheet'!$B$7:$O$1335,'2021 Balance Sheet'!O$2, FALSE),0)</f>
        <v>-48129843.210000001</v>
      </c>
      <c r="AO1370" s="198">
        <f t="shared" si="45"/>
        <v>-13651851.939999999</v>
      </c>
    </row>
    <row r="1371" spans="1:75" ht="15.75" thickBot="1" x14ac:dyDescent="0.3">
      <c r="A1371" s="26" t="str">
        <f t="shared" si="44"/>
        <v>254640</v>
      </c>
      <c r="B1371" s="126" t="s">
        <v>1138</v>
      </c>
      <c r="C1371" s="153" t="s">
        <v>1139</v>
      </c>
      <c r="D1371" s="125" t="s">
        <v>4</v>
      </c>
      <c r="E1371" s="139">
        <v>-5985000</v>
      </c>
      <c r="F1371" s="139">
        <v>-5985000</v>
      </c>
      <c r="G1371" s="139">
        <v>-3000000</v>
      </c>
      <c r="H1371" s="139">
        <v>-3000000</v>
      </c>
      <c r="I1371" s="139">
        <v>-3000000</v>
      </c>
      <c r="J1371" s="139">
        <v>-1122000</v>
      </c>
      <c r="K1371" s="139">
        <v>-1122000</v>
      </c>
      <c r="L1371" s="139">
        <v>-1122000</v>
      </c>
      <c r="M1371" s="139">
        <v>-2689000</v>
      </c>
      <c r="N1371" s="139">
        <v>-2689000</v>
      </c>
      <c r="O1371" s="139">
        <v>-2689000</v>
      </c>
      <c r="P1371" s="139">
        <v>-4313553</v>
      </c>
      <c r="Q1371" s="199">
        <v>-4313553</v>
      </c>
      <c r="R1371" s="199">
        <v>-4313553</v>
      </c>
      <c r="S1371" s="199">
        <v>-1444539</v>
      </c>
      <c r="T1371" s="199">
        <v>-1444539</v>
      </c>
      <c r="U1371" s="199">
        <v>-1444539</v>
      </c>
      <c r="V1371" s="199">
        <v>-4810619</v>
      </c>
      <c r="W1371" s="199">
        <v>-4810619</v>
      </c>
      <c r="X1371" s="199">
        <v>-4810619</v>
      </c>
      <c r="Y1371" s="199">
        <v>-22216948</v>
      </c>
      <c r="Z1371" s="199">
        <v>-22216948</v>
      </c>
      <c r="AA1371" s="199">
        <v>-22216948</v>
      </c>
      <c r="AB1371" s="199">
        <v>-12635447.939999999</v>
      </c>
      <c r="AC1371" s="199">
        <f>IFERROR(VLOOKUP('SAP Data'!$C1371,'2021 Balance Sheet'!$B$7:$O$1335,'2021 Balance Sheet'!D$2, FALSE),0)</f>
        <v>-12635447.939999999</v>
      </c>
      <c r="AD1371" s="199">
        <f>IFERROR(VLOOKUP('SAP Data'!$C1371,'2021 Balance Sheet'!$B$7:$O$1335,'2021 Balance Sheet'!E$2, FALSE),0)</f>
        <v>-12635447.939999999</v>
      </c>
      <c r="AE1371" s="199">
        <f>IFERROR(VLOOKUP('SAP Data'!$C1371,'2021 Balance Sheet'!$B$7:$O$1335,'2021 Balance Sheet'!F$2, FALSE),0)</f>
        <v>-19403323.420000002</v>
      </c>
      <c r="AF1371" s="199">
        <f>IFERROR(VLOOKUP('SAP Data'!$C1371,'2021 Balance Sheet'!$B$7:$O$1335,'2021 Balance Sheet'!G$2, FALSE),0)</f>
        <v>-19403323.420000002</v>
      </c>
      <c r="AG1371" s="199">
        <f>IFERROR(VLOOKUP('SAP Data'!$C1371,'2021 Balance Sheet'!$B$7:$O$1335,'2021 Balance Sheet'!H$2, FALSE),0)</f>
        <v>-19403323.420000002</v>
      </c>
      <c r="AH1371" s="199">
        <f>IFERROR(VLOOKUP('SAP Data'!$C1371,'2021 Balance Sheet'!$B$7:$O$1335,'2021 Balance Sheet'!I$2, FALSE),0)</f>
        <v>-45222084.049999997</v>
      </c>
      <c r="AI1371" s="199">
        <f>IFERROR(VLOOKUP('SAP Data'!$C1371,'2021 Balance Sheet'!$B$7:$O$1335,'2021 Balance Sheet'!J$2, FALSE),0)</f>
        <v>-45222084.049999997</v>
      </c>
      <c r="AJ1371" s="199">
        <f>IFERROR(VLOOKUP('SAP Data'!$C1371,'2021 Balance Sheet'!$B$7:$O$1335,'2021 Balance Sheet'!K$2, FALSE),0)</f>
        <v>-45222084.049999997</v>
      </c>
      <c r="AK1371" s="199">
        <f>IFERROR(VLOOKUP('SAP Data'!$C1371,'2021 Balance Sheet'!$B$7:$O$1335,'2021 Balance Sheet'!L$2, FALSE),0)</f>
        <v>-103310749.73999999</v>
      </c>
      <c r="AL1371" s="199">
        <f>IFERROR(VLOOKUP('SAP Data'!$C1371,'2021 Balance Sheet'!$B$7:$O$1335,'2021 Balance Sheet'!M$2, FALSE),0)</f>
        <v>-103310749.73999999</v>
      </c>
      <c r="AM1371" s="199">
        <f>IFERROR(VLOOKUP('SAP Data'!$C1371,'2021 Balance Sheet'!$B$7:$O$1335,'2021 Balance Sheet'!N$2, FALSE),0)</f>
        <v>-103310749.73999999</v>
      </c>
      <c r="AN1371" s="199">
        <f>IFERROR(VLOOKUP('SAP Data'!$C1371,'2021 Balance Sheet'!$B$7:$O$1335,'2021 Balance Sheet'!O$2, FALSE),0)</f>
        <v>-46937392.210000001</v>
      </c>
      <c r="AO1371" s="198">
        <f t="shared" si="45"/>
        <v>-12635447.939999999</v>
      </c>
    </row>
    <row r="1372" spans="1:75" ht="15.75" thickBot="1" x14ac:dyDescent="0.3">
      <c r="A1372" s="26" t="str">
        <f t="shared" si="44"/>
        <v>254643</v>
      </c>
      <c r="B1372" s="126" t="s">
        <v>3594</v>
      </c>
      <c r="C1372" s="153" t="s">
        <v>3595</v>
      </c>
      <c r="D1372" s="125"/>
      <c r="E1372" s="139"/>
      <c r="F1372" s="139"/>
      <c r="G1372" s="139"/>
      <c r="H1372" s="139"/>
      <c r="I1372" s="139"/>
      <c r="J1372" s="139"/>
      <c r="K1372" s="139"/>
      <c r="L1372" s="139"/>
      <c r="M1372" s="139"/>
      <c r="N1372" s="139"/>
      <c r="O1372" s="139"/>
      <c r="P1372" s="139"/>
      <c r="Q1372" s="199">
        <v>0</v>
      </c>
      <c r="R1372" s="199">
        <v>0</v>
      </c>
      <c r="S1372" s="199">
        <v>0</v>
      </c>
      <c r="T1372" s="199">
        <v>0</v>
      </c>
      <c r="U1372" s="199">
        <v>0</v>
      </c>
      <c r="V1372" s="199">
        <v>0</v>
      </c>
      <c r="W1372" s="199">
        <v>0</v>
      </c>
      <c r="X1372" s="199">
        <v>0</v>
      </c>
      <c r="Y1372" s="199">
        <v>0</v>
      </c>
      <c r="Z1372" s="199">
        <v>0</v>
      </c>
      <c r="AA1372" s="199">
        <v>0</v>
      </c>
      <c r="AB1372" s="199">
        <v>0</v>
      </c>
      <c r="AC1372" s="199">
        <f>IFERROR(VLOOKUP('SAP Data'!$C1372,'2021 Balance Sheet'!$B$7:$O$1335,'2021 Balance Sheet'!D$2, FALSE),0)</f>
        <v>0</v>
      </c>
      <c r="AD1372" s="199">
        <f>IFERROR(VLOOKUP('SAP Data'!$C1372,'2021 Balance Sheet'!$B$7:$O$1335,'2021 Balance Sheet'!E$2, FALSE),0)</f>
        <v>0</v>
      </c>
      <c r="AE1372" s="199">
        <f>IFERROR(VLOOKUP('SAP Data'!$C1372,'2021 Balance Sheet'!$B$7:$O$1335,'2021 Balance Sheet'!F$2, FALSE),0)</f>
        <v>0</v>
      </c>
      <c r="AF1372" s="199">
        <f>IFERROR(VLOOKUP('SAP Data'!$C1372,'2021 Balance Sheet'!$B$7:$O$1335,'2021 Balance Sheet'!G$2, FALSE),0)</f>
        <v>0</v>
      </c>
      <c r="AG1372" s="199">
        <f>IFERROR(VLOOKUP('SAP Data'!$C1372,'2021 Balance Sheet'!$B$7:$O$1335,'2021 Balance Sheet'!H$2, FALSE),0)</f>
        <v>0</v>
      </c>
      <c r="AH1372" s="199">
        <f>IFERROR(VLOOKUP('SAP Data'!$C1372,'2021 Balance Sheet'!$B$7:$O$1335,'2021 Balance Sheet'!I$2, FALSE),0)</f>
        <v>0</v>
      </c>
      <c r="AI1372" s="199">
        <f>IFERROR(VLOOKUP('SAP Data'!$C1372,'2021 Balance Sheet'!$B$7:$O$1335,'2021 Balance Sheet'!J$2, FALSE),0)</f>
        <v>0</v>
      </c>
      <c r="AJ1372" s="199">
        <f>IFERROR(VLOOKUP('SAP Data'!$C1372,'2021 Balance Sheet'!$B$7:$O$1335,'2021 Balance Sheet'!K$2, FALSE),0)</f>
        <v>0</v>
      </c>
      <c r="AK1372" s="199">
        <f>IFERROR(VLOOKUP('SAP Data'!$C1372,'2021 Balance Sheet'!$B$7:$O$1335,'2021 Balance Sheet'!L$2, FALSE),0)</f>
        <v>0</v>
      </c>
      <c r="AL1372" s="199">
        <f>IFERROR(VLOOKUP('SAP Data'!$C1372,'2021 Balance Sheet'!$B$7:$O$1335,'2021 Balance Sheet'!M$2, FALSE),0)</f>
        <v>0</v>
      </c>
      <c r="AM1372" s="199">
        <f>IFERROR(VLOOKUP('SAP Data'!$C1372,'2021 Balance Sheet'!$B$7:$O$1335,'2021 Balance Sheet'!N$2, FALSE),0)</f>
        <v>0</v>
      </c>
      <c r="AN1372" s="199">
        <f>IFERROR(VLOOKUP('SAP Data'!$C1372,'2021 Balance Sheet'!$B$7:$O$1335,'2021 Balance Sheet'!O$2, FALSE),0)</f>
        <v>0</v>
      </c>
      <c r="AO1372" s="198">
        <f t="shared" si="45"/>
        <v>0</v>
      </c>
    </row>
    <row r="1373" spans="1:75" ht="15.75" thickBot="1" x14ac:dyDescent="0.3">
      <c r="A1373" s="26" t="str">
        <f t="shared" si="44"/>
        <v>254645</v>
      </c>
      <c r="B1373" s="126" t="s">
        <v>1138</v>
      </c>
      <c r="C1373" s="153" t="s">
        <v>1141</v>
      </c>
      <c r="D1373" s="125" t="s">
        <v>4</v>
      </c>
      <c r="E1373" s="140">
        <v>-1014000</v>
      </c>
      <c r="F1373" s="140">
        <v>-1014000</v>
      </c>
      <c r="G1373" s="140">
        <v>-716000</v>
      </c>
      <c r="H1373" s="140">
        <v>-716000</v>
      </c>
      <c r="I1373" s="140">
        <v>-716000</v>
      </c>
      <c r="J1373" s="140">
        <v>-822000</v>
      </c>
      <c r="K1373" s="140">
        <v>-822000</v>
      </c>
      <c r="L1373" s="140">
        <v>-822000</v>
      </c>
      <c r="M1373" s="140">
        <v>-1380000</v>
      </c>
      <c r="N1373" s="140">
        <v>-1380000</v>
      </c>
      <c r="O1373" s="140">
        <v>-1380000</v>
      </c>
      <c r="P1373" s="140">
        <v>-1159201</v>
      </c>
      <c r="Q1373" s="199">
        <v>-1159201</v>
      </c>
      <c r="R1373" s="199">
        <v>-1159201</v>
      </c>
      <c r="S1373" s="199">
        <v>-812260</v>
      </c>
      <c r="T1373" s="199">
        <v>-812260</v>
      </c>
      <c r="U1373" s="199">
        <v>-812260</v>
      </c>
      <c r="V1373" s="199">
        <v>-1067466</v>
      </c>
      <c r="W1373" s="199">
        <v>-1067466</v>
      </c>
      <c r="X1373" s="199">
        <v>-1067466</v>
      </c>
      <c r="Y1373" s="199">
        <v>-1221967</v>
      </c>
      <c r="Z1373" s="199">
        <v>-1221967</v>
      </c>
      <c r="AA1373" s="199">
        <v>-1221967</v>
      </c>
      <c r="AB1373" s="199">
        <v>-919244</v>
      </c>
      <c r="AC1373" s="199">
        <f>IFERROR(VLOOKUP('SAP Data'!$C1373,'2021 Balance Sheet'!$B$7:$O$1335,'2021 Balance Sheet'!D$2, FALSE),0)</f>
        <v>-919244</v>
      </c>
      <c r="AD1373" s="199">
        <f>IFERROR(VLOOKUP('SAP Data'!$C1373,'2021 Balance Sheet'!$B$7:$O$1335,'2021 Balance Sheet'!E$2, FALSE),0)</f>
        <v>-919244</v>
      </c>
      <c r="AE1373" s="199">
        <f>IFERROR(VLOOKUP('SAP Data'!$C1373,'2021 Balance Sheet'!$B$7:$O$1335,'2021 Balance Sheet'!F$2, FALSE),0)</f>
        <v>-505135</v>
      </c>
      <c r="AF1373" s="199">
        <f>IFERROR(VLOOKUP('SAP Data'!$C1373,'2021 Balance Sheet'!$B$7:$O$1335,'2021 Balance Sheet'!G$2, FALSE),0)</f>
        <v>-505135</v>
      </c>
      <c r="AG1373" s="199">
        <f>IFERROR(VLOOKUP('SAP Data'!$C1373,'2021 Balance Sheet'!$B$7:$O$1335,'2021 Balance Sheet'!H$2, FALSE),0)</f>
        <v>-505135</v>
      </c>
      <c r="AH1373" s="199">
        <f>IFERROR(VLOOKUP('SAP Data'!$C1373,'2021 Balance Sheet'!$B$7:$O$1335,'2021 Balance Sheet'!I$2, FALSE),0)</f>
        <v>-939065</v>
      </c>
      <c r="AI1373" s="199">
        <f>IFERROR(VLOOKUP('SAP Data'!$C1373,'2021 Balance Sheet'!$B$7:$O$1335,'2021 Balance Sheet'!J$2, FALSE),0)</f>
        <v>-939065</v>
      </c>
      <c r="AJ1373" s="199">
        <f>IFERROR(VLOOKUP('SAP Data'!$C1373,'2021 Balance Sheet'!$B$7:$O$1335,'2021 Balance Sheet'!K$2, FALSE),0)</f>
        <v>-939065</v>
      </c>
      <c r="AK1373" s="199">
        <f>IFERROR(VLOOKUP('SAP Data'!$C1373,'2021 Balance Sheet'!$B$7:$O$1335,'2021 Balance Sheet'!L$2, FALSE),0)</f>
        <v>-1415443</v>
      </c>
      <c r="AL1373" s="199">
        <f>IFERROR(VLOOKUP('SAP Data'!$C1373,'2021 Balance Sheet'!$B$7:$O$1335,'2021 Balance Sheet'!M$2, FALSE),0)</f>
        <v>-1415443</v>
      </c>
      <c r="AM1373" s="199">
        <f>IFERROR(VLOOKUP('SAP Data'!$C1373,'2021 Balance Sheet'!$B$7:$O$1335,'2021 Balance Sheet'!N$2, FALSE),0)</f>
        <v>-1415443</v>
      </c>
      <c r="AN1373" s="199">
        <f>IFERROR(VLOOKUP('SAP Data'!$C1373,'2021 Balance Sheet'!$B$7:$O$1335,'2021 Balance Sheet'!O$2, FALSE),0)</f>
        <v>-1005400</v>
      </c>
      <c r="AO1373" s="198">
        <f t="shared" si="45"/>
        <v>-919244</v>
      </c>
    </row>
    <row r="1374" spans="1:75" ht="15.75" thickBot="1" x14ac:dyDescent="0.3">
      <c r="A1374" s="26" t="str">
        <f t="shared" si="44"/>
        <v>254647</v>
      </c>
      <c r="B1374" s="126" t="s">
        <v>1143</v>
      </c>
      <c r="C1374" s="153" t="s">
        <v>1144</v>
      </c>
      <c r="D1374" s="125" t="s">
        <v>4</v>
      </c>
      <c r="E1374" s="139">
        <v>-195000</v>
      </c>
      <c r="F1374" s="139">
        <v>-195000</v>
      </c>
      <c r="G1374" s="139">
        <v>0</v>
      </c>
      <c r="H1374" s="139">
        <v>0</v>
      </c>
      <c r="I1374" s="139">
        <v>0</v>
      </c>
      <c r="J1374" s="139">
        <v>0</v>
      </c>
      <c r="K1374" s="139">
        <v>0</v>
      </c>
      <c r="L1374" s="139">
        <v>0</v>
      </c>
      <c r="M1374" s="139">
        <v>-75000</v>
      </c>
      <c r="N1374" s="139">
        <v>-75000</v>
      </c>
      <c r="O1374" s="139">
        <v>-75000</v>
      </c>
      <c r="P1374" s="139">
        <v>-90252</v>
      </c>
      <c r="Q1374" s="199">
        <v>-90252</v>
      </c>
      <c r="R1374" s="199">
        <v>-90252</v>
      </c>
      <c r="S1374" s="199">
        <v>0</v>
      </c>
      <c r="T1374" s="199">
        <v>0</v>
      </c>
      <c r="U1374" s="199">
        <v>0</v>
      </c>
      <c r="V1374" s="199">
        <v>-71922</v>
      </c>
      <c r="W1374" s="199">
        <v>-71922</v>
      </c>
      <c r="X1374" s="199">
        <v>-71922</v>
      </c>
      <c r="Y1374" s="199">
        <v>-112574</v>
      </c>
      <c r="Z1374" s="199">
        <v>-112574</v>
      </c>
      <c r="AA1374" s="199">
        <v>-112574</v>
      </c>
      <c r="AB1374" s="199">
        <v>-97160</v>
      </c>
      <c r="AC1374" s="199">
        <f>IFERROR(VLOOKUP('SAP Data'!$C1374,'2021 Balance Sheet'!$B$7:$O$1335,'2021 Balance Sheet'!D$2, FALSE),0)</f>
        <v>-97160</v>
      </c>
      <c r="AD1374" s="199">
        <f>IFERROR(VLOOKUP('SAP Data'!$C1374,'2021 Balance Sheet'!$B$7:$O$1335,'2021 Balance Sheet'!E$2, FALSE),0)</f>
        <v>-97160</v>
      </c>
      <c r="AE1374" s="199">
        <f>IFERROR(VLOOKUP('SAP Data'!$C1374,'2021 Balance Sheet'!$B$7:$O$1335,'2021 Balance Sheet'!F$2, FALSE),0)</f>
        <v>-5507</v>
      </c>
      <c r="AF1374" s="199">
        <f>IFERROR(VLOOKUP('SAP Data'!$C1374,'2021 Balance Sheet'!$B$7:$O$1335,'2021 Balance Sheet'!G$2, FALSE),0)</f>
        <v>-5507</v>
      </c>
      <c r="AG1374" s="199">
        <f>IFERROR(VLOOKUP('SAP Data'!$C1374,'2021 Balance Sheet'!$B$7:$O$1335,'2021 Balance Sheet'!H$2, FALSE),0)</f>
        <v>-5507</v>
      </c>
      <c r="AH1374" s="199">
        <f>IFERROR(VLOOKUP('SAP Data'!$C1374,'2021 Balance Sheet'!$B$7:$O$1335,'2021 Balance Sheet'!I$2, FALSE),0)</f>
        <v>-6580</v>
      </c>
      <c r="AI1374" s="199">
        <f>IFERROR(VLOOKUP('SAP Data'!$C1374,'2021 Balance Sheet'!$B$7:$O$1335,'2021 Balance Sheet'!J$2, FALSE),0)</f>
        <v>-6580</v>
      </c>
      <c r="AJ1374" s="199">
        <f>IFERROR(VLOOKUP('SAP Data'!$C1374,'2021 Balance Sheet'!$B$7:$O$1335,'2021 Balance Sheet'!K$2, FALSE),0)</f>
        <v>-6580</v>
      </c>
      <c r="AK1374" s="199">
        <f>IFERROR(VLOOKUP('SAP Data'!$C1374,'2021 Balance Sheet'!$B$7:$O$1335,'2021 Balance Sheet'!L$2, FALSE),0)</f>
        <v>-448442</v>
      </c>
      <c r="AL1374" s="199">
        <f>IFERROR(VLOOKUP('SAP Data'!$C1374,'2021 Balance Sheet'!$B$7:$O$1335,'2021 Balance Sheet'!M$2, FALSE),0)</f>
        <v>-448442</v>
      </c>
      <c r="AM1374" s="199">
        <f>IFERROR(VLOOKUP('SAP Data'!$C1374,'2021 Balance Sheet'!$B$7:$O$1335,'2021 Balance Sheet'!N$2, FALSE),0)</f>
        <v>-448442</v>
      </c>
      <c r="AN1374" s="199">
        <f>IFERROR(VLOOKUP('SAP Data'!$C1374,'2021 Balance Sheet'!$B$7:$O$1335,'2021 Balance Sheet'!O$2, FALSE),0)</f>
        <v>-187051</v>
      </c>
      <c r="AO1374" s="198">
        <f t="shared" si="45"/>
        <v>-97160</v>
      </c>
    </row>
    <row r="1375" spans="1:75" ht="15.75" thickBot="1" x14ac:dyDescent="0.3">
      <c r="A1375" s="26" t="str">
        <f t="shared" si="44"/>
        <v>500174</v>
      </c>
      <c r="B1375" s="148" t="s">
        <v>1603</v>
      </c>
      <c r="C1375" s="153">
        <v>500174</v>
      </c>
      <c r="D1375" s="166"/>
      <c r="E1375" s="140">
        <v>-12381000</v>
      </c>
      <c r="F1375" s="140">
        <v>-12381000</v>
      </c>
      <c r="G1375" s="140">
        <v>-2845000</v>
      </c>
      <c r="H1375" s="140">
        <v>-2845000</v>
      </c>
      <c r="I1375" s="140">
        <v>-2845000</v>
      </c>
      <c r="J1375" s="140">
        <v>-4650000</v>
      </c>
      <c r="K1375" s="140">
        <v>-4650000</v>
      </c>
      <c r="L1375" s="140">
        <v>-4650000</v>
      </c>
      <c r="M1375" s="140">
        <v>-4156000</v>
      </c>
      <c r="N1375" s="140">
        <v>-4156000</v>
      </c>
      <c r="O1375" s="140">
        <v>-4156000</v>
      </c>
      <c r="P1375" s="140">
        <v>-1999795</v>
      </c>
      <c r="Q1375" s="199">
        <v>-1999795</v>
      </c>
      <c r="R1375" s="199">
        <v>-1999795</v>
      </c>
      <c r="S1375" s="199">
        <v>-5036145</v>
      </c>
      <c r="T1375" s="199">
        <v>-5036145</v>
      </c>
      <c r="U1375" s="199">
        <v>-5036145</v>
      </c>
      <c r="V1375" s="199">
        <v>-3066541</v>
      </c>
      <c r="W1375" s="199">
        <v>-3066541</v>
      </c>
      <c r="X1375" s="199">
        <v>-3066541</v>
      </c>
      <c r="Y1375" s="199">
        <v>-1783841</v>
      </c>
      <c r="Z1375" s="199">
        <v>-1783841</v>
      </c>
      <c r="AA1375" s="199">
        <v>-1783841</v>
      </c>
      <c r="AB1375" s="199">
        <v>-4197629</v>
      </c>
      <c r="AC1375" s="199">
        <f>IFERROR(VLOOKUP('SAP Data'!$C1375,'2021 Balance Sheet'!$B$7:$O$1335,'2021 Balance Sheet'!D$2, FALSE),0)</f>
        <v>-4197629</v>
      </c>
      <c r="AD1375" s="199">
        <f>IFERROR(VLOOKUP('SAP Data'!$C1375,'2021 Balance Sheet'!$B$7:$O$1335,'2021 Balance Sheet'!E$2, FALSE),0)</f>
        <v>-4197629</v>
      </c>
      <c r="AE1375" s="199">
        <f>IFERROR(VLOOKUP('SAP Data'!$C1375,'2021 Balance Sheet'!$B$7:$O$1335,'2021 Balance Sheet'!F$2, FALSE),0)</f>
        <v>-1038262</v>
      </c>
      <c r="AF1375" s="199">
        <f>IFERROR(VLOOKUP('SAP Data'!$C1375,'2021 Balance Sheet'!$B$7:$O$1335,'2021 Balance Sheet'!G$2, FALSE),0)</f>
        <v>-1038262</v>
      </c>
      <c r="AG1375" s="199">
        <f>IFERROR(VLOOKUP('SAP Data'!$C1375,'2021 Balance Sheet'!$B$7:$O$1335,'2021 Balance Sheet'!H$2, FALSE),0)</f>
        <v>-1038262</v>
      </c>
      <c r="AH1375" s="199">
        <f>IFERROR(VLOOKUP('SAP Data'!$C1375,'2021 Balance Sheet'!$B$7:$O$1335,'2021 Balance Sheet'!I$2, FALSE),0)</f>
        <v>-3393434.59</v>
      </c>
      <c r="AI1375" s="199">
        <f>IFERROR(VLOOKUP('SAP Data'!$C1375,'2021 Balance Sheet'!$B$7:$O$1335,'2021 Balance Sheet'!J$2, FALSE),0)</f>
        <v>-3393434.59</v>
      </c>
      <c r="AJ1375" s="199">
        <f>IFERROR(VLOOKUP('SAP Data'!$C1375,'2021 Balance Sheet'!$B$7:$O$1335,'2021 Balance Sheet'!K$2, FALSE),0)</f>
        <v>-3393434.59</v>
      </c>
      <c r="AK1375" s="199">
        <f>IFERROR(VLOOKUP('SAP Data'!$C1375,'2021 Balance Sheet'!$B$7:$O$1335,'2021 Balance Sheet'!L$2, FALSE),0)</f>
        <v>-9818257.25</v>
      </c>
      <c r="AL1375" s="199">
        <f>IFERROR(VLOOKUP('SAP Data'!$C1375,'2021 Balance Sheet'!$B$7:$O$1335,'2021 Balance Sheet'!M$2, FALSE),0)</f>
        <v>-9818257.25</v>
      </c>
      <c r="AM1375" s="199">
        <f>IFERROR(VLOOKUP('SAP Data'!$C1375,'2021 Balance Sheet'!$B$7:$O$1335,'2021 Balance Sheet'!N$2, FALSE),0)</f>
        <v>-9818257.25</v>
      </c>
      <c r="AN1375" s="199">
        <f>IFERROR(VLOOKUP('SAP Data'!$C1375,'2021 Balance Sheet'!$B$7:$O$1335,'2021 Balance Sheet'!O$2, FALSE),0)</f>
        <v>-10401671.65</v>
      </c>
      <c r="AO1375" s="198">
        <f t="shared" si="45"/>
        <v>-4197629</v>
      </c>
    </row>
    <row r="1376" spans="1:75" ht="15.75" thickBot="1" x14ac:dyDescent="0.3">
      <c r="A1376" s="26" t="str">
        <f t="shared" si="44"/>
        <v>196640</v>
      </c>
      <c r="B1376" s="149" t="s">
        <v>3596</v>
      </c>
      <c r="C1376" s="153" t="s">
        <v>3597</v>
      </c>
      <c r="D1376" s="166"/>
      <c r="E1376" s="140"/>
      <c r="F1376" s="140"/>
      <c r="G1376" s="140"/>
      <c r="H1376" s="140"/>
      <c r="I1376" s="140"/>
      <c r="J1376" s="140"/>
      <c r="K1376" s="140"/>
      <c r="L1376" s="140"/>
      <c r="M1376" s="140"/>
      <c r="N1376" s="140"/>
      <c r="O1376" s="140"/>
      <c r="P1376" s="140"/>
      <c r="Q1376" s="199">
        <v>0</v>
      </c>
      <c r="R1376" s="199">
        <v>0</v>
      </c>
      <c r="S1376" s="199">
        <v>0</v>
      </c>
      <c r="T1376" s="199">
        <v>0</v>
      </c>
      <c r="U1376" s="199">
        <v>0</v>
      </c>
      <c r="V1376" s="199">
        <v>0</v>
      </c>
      <c r="W1376" s="199">
        <v>0</v>
      </c>
      <c r="X1376" s="199">
        <v>0</v>
      </c>
      <c r="Y1376" s="199">
        <v>0</v>
      </c>
      <c r="Z1376" s="199">
        <v>0</v>
      </c>
      <c r="AA1376" s="199">
        <v>0</v>
      </c>
      <c r="AB1376" s="199">
        <v>0</v>
      </c>
      <c r="AC1376" s="199">
        <f>IFERROR(VLOOKUP('SAP Data'!$C1376,'2021 Balance Sheet'!$B$7:$O$1335,'2021 Balance Sheet'!D$2, FALSE),0)</f>
        <v>0</v>
      </c>
      <c r="AD1376" s="199">
        <f>IFERROR(VLOOKUP('SAP Data'!$C1376,'2021 Balance Sheet'!$B$7:$O$1335,'2021 Balance Sheet'!E$2, FALSE),0)</f>
        <v>0</v>
      </c>
      <c r="AE1376" s="199">
        <f>IFERROR(VLOOKUP('SAP Data'!$C1376,'2021 Balance Sheet'!$B$7:$O$1335,'2021 Balance Sheet'!F$2, FALSE),0)</f>
        <v>0</v>
      </c>
      <c r="AF1376" s="199">
        <f>IFERROR(VLOOKUP('SAP Data'!$C1376,'2021 Balance Sheet'!$B$7:$O$1335,'2021 Balance Sheet'!G$2, FALSE),0)</f>
        <v>0</v>
      </c>
      <c r="AG1376" s="199">
        <f>IFERROR(VLOOKUP('SAP Data'!$C1376,'2021 Balance Sheet'!$B$7:$O$1335,'2021 Balance Sheet'!H$2, FALSE),0)</f>
        <v>0</v>
      </c>
      <c r="AH1376" s="199">
        <f>IFERROR(VLOOKUP('SAP Data'!$C1376,'2021 Balance Sheet'!$B$7:$O$1335,'2021 Balance Sheet'!I$2, FALSE),0)</f>
        <v>0</v>
      </c>
      <c r="AI1376" s="199">
        <f>IFERROR(VLOOKUP('SAP Data'!$C1376,'2021 Balance Sheet'!$B$7:$O$1335,'2021 Balance Sheet'!J$2, FALSE),0)</f>
        <v>0</v>
      </c>
      <c r="AJ1376" s="199">
        <f>IFERROR(VLOOKUP('SAP Data'!$C1376,'2021 Balance Sheet'!$B$7:$O$1335,'2021 Balance Sheet'!K$2, FALSE),0)</f>
        <v>0</v>
      </c>
      <c r="AK1376" s="199">
        <f>IFERROR(VLOOKUP('SAP Data'!$C1376,'2021 Balance Sheet'!$B$7:$O$1335,'2021 Balance Sheet'!L$2, FALSE),0)</f>
        <v>0</v>
      </c>
      <c r="AL1376" s="199">
        <f>IFERROR(VLOOKUP('SAP Data'!$C1376,'2021 Balance Sheet'!$B$7:$O$1335,'2021 Balance Sheet'!M$2, FALSE),0)</f>
        <v>0</v>
      </c>
      <c r="AM1376" s="199">
        <f>IFERROR(VLOOKUP('SAP Data'!$C1376,'2021 Balance Sheet'!$B$7:$O$1335,'2021 Balance Sheet'!N$2, FALSE),0)</f>
        <v>0</v>
      </c>
      <c r="AN1376" s="199">
        <f>IFERROR(VLOOKUP('SAP Data'!$C1376,'2021 Balance Sheet'!$B$7:$O$1335,'2021 Balance Sheet'!O$2, FALSE),0)</f>
        <v>0</v>
      </c>
      <c r="AO1376" s="198">
        <f t="shared" si="45"/>
        <v>0</v>
      </c>
    </row>
    <row r="1377" spans="1:41" ht="15.75" thickBot="1" x14ac:dyDescent="0.3">
      <c r="A1377" s="26" t="str">
        <f t="shared" si="44"/>
        <v>196645</v>
      </c>
      <c r="B1377" s="149" t="s">
        <v>3596</v>
      </c>
      <c r="C1377" s="153" t="s">
        <v>3598</v>
      </c>
      <c r="D1377" s="166"/>
      <c r="E1377" s="140"/>
      <c r="F1377" s="140"/>
      <c r="G1377" s="140"/>
      <c r="H1377" s="140"/>
      <c r="I1377" s="140"/>
      <c r="J1377" s="140"/>
      <c r="K1377" s="140"/>
      <c r="L1377" s="140"/>
      <c r="M1377" s="140"/>
      <c r="N1377" s="140"/>
      <c r="O1377" s="140"/>
      <c r="P1377" s="140"/>
      <c r="Q1377" s="199">
        <v>0</v>
      </c>
      <c r="R1377" s="199">
        <v>0</v>
      </c>
      <c r="S1377" s="199">
        <v>0</v>
      </c>
      <c r="T1377" s="199">
        <v>0</v>
      </c>
      <c r="U1377" s="199">
        <v>0</v>
      </c>
      <c r="V1377" s="199">
        <v>0</v>
      </c>
      <c r="W1377" s="199">
        <v>0</v>
      </c>
      <c r="X1377" s="199">
        <v>0</v>
      </c>
      <c r="Y1377" s="199">
        <v>0</v>
      </c>
      <c r="Z1377" s="199">
        <v>0</v>
      </c>
      <c r="AA1377" s="199">
        <v>0</v>
      </c>
      <c r="AB1377" s="199">
        <v>0</v>
      </c>
      <c r="AC1377" s="199">
        <f>IFERROR(VLOOKUP('SAP Data'!$C1377,'2021 Balance Sheet'!$B$7:$O$1335,'2021 Balance Sheet'!D$2, FALSE),0)</f>
        <v>0</v>
      </c>
      <c r="AD1377" s="199">
        <f>IFERROR(VLOOKUP('SAP Data'!$C1377,'2021 Balance Sheet'!$B$7:$O$1335,'2021 Balance Sheet'!E$2, FALSE),0)</f>
        <v>0</v>
      </c>
      <c r="AE1377" s="199">
        <f>IFERROR(VLOOKUP('SAP Data'!$C1377,'2021 Balance Sheet'!$B$7:$O$1335,'2021 Balance Sheet'!F$2, FALSE),0)</f>
        <v>0</v>
      </c>
      <c r="AF1377" s="199">
        <f>IFERROR(VLOOKUP('SAP Data'!$C1377,'2021 Balance Sheet'!$B$7:$O$1335,'2021 Balance Sheet'!G$2, FALSE),0)</f>
        <v>0</v>
      </c>
      <c r="AG1377" s="199">
        <f>IFERROR(VLOOKUP('SAP Data'!$C1377,'2021 Balance Sheet'!$B$7:$O$1335,'2021 Balance Sheet'!H$2, FALSE),0)</f>
        <v>0</v>
      </c>
      <c r="AH1377" s="199">
        <f>IFERROR(VLOOKUP('SAP Data'!$C1377,'2021 Balance Sheet'!$B$7:$O$1335,'2021 Balance Sheet'!I$2, FALSE),0)</f>
        <v>0</v>
      </c>
      <c r="AI1377" s="199">
        <f>IFERROR(VLOOKUP('SAP Data'!$C1377,'2021 Balance Sheet'!$B$7:$O$1335,'2021 Balance Sheet'!J$2, FALSE),0)</f>
        <v>0</v>
      </c>
      <c r="AJ1377" s="199">
        <f>IFERROR(VLOOKUP('SAP Data'!$C1377,'2021 Balance Sheet'!$B$7:$O$1335,'2021 Balance Sheet'!K$2, FALSE),0)</f>
        <v>0</v>
      </c>
      <c r="AK1377" s="199">
        <f>IFERROR(VLOOKUP('SAP Data'!$C1377,'2021 Balance Sheet'!$B$7:$O$1335,'2021 Balance Sheet'!L$2, FALSE),0)</f>
        <v>0</v>
      </c>
      <c r="AL1377" s="199">
        <f>IFERROR(VLOOKUP('SAP Data'!$C1377,'2021 Balance Sheet'!$B$7:$O$1335,'2021 Balance Sheet'!M$2, FALSE),0)</f>
        <v>0</v>
      </c>
      <c r="AM1377" s="199">
        <f>IFERROR(VLOOKUP('SAP Data'!$C1377,'2021 Balance Sheet'!$B$7:$O$1335,'2021 Balance Sheet'!N$2, FALSE),0)</f>
        <v>0</v>
      </c>
      <c r="AN1377" s="199">
        <f>IFERROR(VLOOKUP('SAP Data'!$C1377,'2021 Balance Sheet'!$B$7:$O$1335,'2021 Balance Sheet'!O$2, FALSE),0)</f>
        <v>0</v>
      </c>
      <c r="AO1377" s="198">
        <f t="shared" si="45"/>
        <v>0</v>
      </c>
    </row>
    <row r="1378" spans="1:41" ht="15.75" thickBot="1" x14ac:dyDescent="0.3">
      <c r="A1378" s="26" t="str">
        <f t="shared" si="44"/>
        <v>196647</v>
      </c>
      <c r="B1378" s="149" t="s">
        <v>1143</v>
      </c>
      <c r="C1378" s="153" t="s">
        <v>3599</v>
      </c>
      <c r="D1378" s="166"/>
      <c r="E1378" s="140"/>
      <c r="F1378" s="140"/>
      <c r="G1378" s="140"/>
      <c r="H1378" s="140"/>
      <c r="I1378" s="140"/>
      <c r="J1378" s="140"/>
      <c r="K1378" s="140"/>
      <c r="L1378" s="140"/>
      <c r="M1378" s="140"/>
      <c r="N1378" s="140"/>
      <c r="O1378" s="140"/>
      <c r="P1378" s="140"/>
      <c r="Q1378" s="199">
        <v>0</v>
      </c>
      <c r="R1378" s="199">
        <v>0</v>
      </c>
      <c r="S1378" s="199">
        <v>0</v>
      </c>
      <c r="T1378" s="199">
        <v>0</v>
      </c>
      <c r="U1378" s="199">
        <v>0</v>
      </c>
      <c r="V1378" s="199">
        <v>0</v>
      </c>
      <c r="W1378" s="199">
        <v>0</v>
      </c>
      <c r="X1378" s="199">
        <v>0</v>
      </c>
      <c r="Y1378" s="199">
        <v>0</v>
      </c>
      <c r="Z1378" s="199">
        <v>0</v>
      </c>
      <c r="AA1378" s="199">
        <v>0</v>
      </c>
      <c r="AB1378" s="199">
        <v>0</v>
      </c>
      <c r="AC1378" s="199">
        <f>IFERROR(VLOOKUP('SAP Data'!$C1378,'2021 Balance Sheet'!$B$7:$O$1335,'2021 Balance Sheet'!D$2, FALSE),0)</f>
        <v>0</v>
      </c>
      <c r="AD1378" s="199">
        <f>IFERROR(VLOOKUP('SAP Data'!$C1378,'2021 Balance Sheet'!$B$7:$O$1335,'2021 Balance Sheet'!E$2, FALSE),0)</f>
        <v>0</v>
      </c>
      <c r="AE1378" s="199">
        <f>IFERROR(VLOOKUP('SAP Data'!$C1378,'2021 Balance Sheet'!$B$7:$O$1335,'2021 Balance Sheet'!F$2, FALSE),0)</f>
        <v>0</v>
      </c>
      <c r="AF1378" s="199">
        <f>IFERROR(VLOOKUP('SAP Data'!$C1378,'2021 Balance Sheet'!$B$7:$O$1335,'2021 Balance Sheet'!G$2, FALSE),0)</f>
        <v>0</v>
      </c>
      <c r="AG1378" s="199">
        <f>IFERROR(VLOOKUP('SAP Data'!$C1378,'2021 Balance Sheet'!$B$7:$O$1335,'2021 Balance Sheet'!H$2, FALSE),0)</f>
        <v>0</v>
      </c>
      <c r="AH1378" s="199">
        <f>IFERROR(VLOOKUP('SAP Data'!$C1378,'2021 Balance Sheet'!$B$7:$O$1335,'2021 Balance Sheet'!I$2, FALSE),0)</f>
        <v>0</v>
      </c>
      <c r="AI1378" s="199">
        <f>IFERROR(VLOOKUP('SAP Data'!$C1378,'2021 Balance Sheet'!$B$7:$O$1335,'2021 Balance Sheet'!J$2, FALSE),0)</f>
        <v>0</v>
      </c>
      <c r="AJ1378" s="199">
        <f>IFERROR(VLOOKUP('SAP Data'!$C1378,'2021 Balance Sheet'!$B$7:$O$1335,'2021 Balance Sheet'!K$2, FALSE),0)</f>
        <v>0</v>
      </c>
      <c r="AK1378" s="199">
        <f>IFERROR(VLOOKUP('SAP Data'!$C1378,'2021 Balance Sheet'!$B$7:$O$1335,'2021 Balance Sheet'!L$2, FALSE),0)</f>
        <v>0</v>
      </c>
      <c r="AL1378" s="199">
        <f>IFERROR(VLOOKUP('SAP Data'!$C1378,'2021 Balance Sheet'!$B$7:$O$1335,'2021 Balance Sheet'!M$2, FALSE),0)</f>
        <v>0</v>
      </c>
      <c r="AM1378" s="199">
        <f>IFERROR(VLOOKUP('SAP Data'!$C1378,'2021 Balance Sheet'!$B$7:$O$1335,'2021 Balance Sheet'!N$2, FALSE),0)</f>
        <v>0</v>
      </c>
      <c r="AN1378" s="199">
        <f>IFERROR(VLOOKUP('SAP Data'!$C1378,'2021 Balance Sheet'!$B$7:$O$1335,'2021 Balance Sheet'!O$2, FALSE),0)</f>
        <v>0</v>
      </c>
      <c r="AO1378" s="198">
        <f t="shared" si="45"/>
        <v>0</v>
      </c>
    </row>
    <row r="1379" spans="1:41" ht="15.75" thickBot="1" x14ac:dyDescent="0.3">
      <c r="A1379" s="26" t="str">
        <f t="shared" si="44"/>
        <v>262640</v>
      </c>
      <c r="B1379" s="149" t="s">
        <v>1146</v>
      </c>
      <c r="C1379" s="153" t="s">
        <v>1147</v>
      </c>
      <c r="D1379" s="125" t="s">
        <v>4</v>
      </c>
      <c r="E1379" s="139">
        <v>-11103000</v>
      </c>
      <c r="F1379" s="139">
        <v>-11103000</v>
      </c>
      <c r="G1379" s="139">
        <v>-2461000</v>
      </c>
      <c r="H1379" s="139">
        <v>-2461000</v>
      </c>
      <c r="I1379" s="139">
        <v>-2461000</v>
      </c>
      <c r="J1379" s="139">
        <v>-3617000</v>
      </c>
      <c r="K1379" s="139">
        <v>-3617000</v>
      </c>
      <c r="L1379" s="139">
        <v>-3617000</v>
      </c>
      <c r="M1379" s="139">
        <v>-3131000</v>
      </c>
      <c r="N1379" s="139">
        <v>-3131000</v>
      </c>
      <c r="O1379" s="139">
        <v>-3131000</v>
      </c>
      <c r="P1379" s="139">
        <v>-1038649</v>
      </c>
      <c r="Q1379" s="199">
        <v>-1038649</v>
      </c>
      <c r="R1379" s="199">
        <v>-1038649</v>
      </c>
      <c r="S1379" s="199">
        <v>-3324058</v>
      </c>
      <c r="T1379" s="199">
        <v>-3324058</v>
      </c>
      <c r="U1379" s="199">
        <v>-3324058</v>
      </c>
      <c r="V1379" s="199">
        <v>-1842658</v>
      </c>
      <c r="W1379" s="199">
        <v>-1842658</v>
      </c>
      <c r="X1379" s="199">
        <v>-1842658</v>
      </c>
      <c r="Y1379" s="199">
        <v>-79738</v>
      </c>
      <c r="Z1379" s="199">
        <v>-79738</v>
      </c>
      <c r="AA1379" s="199">
        <v>-79738</v>
      </c>
      <c r="AB1379" s="199">
        <v>-2779378</v>
      </c>
      <c r="AC1379" s="199">
        <f>IFERROR(VLOOKUP('SAP Data'!$C1379,'2021 Balance Sheet'!$B$7:$O$1335,'2021 Balance Sheet'!D$2, FALSE),0)</f>
        <v>-2779378</v>
      </c>
      <c r="AD1379" s="199">
        <f>IFERROR(VLOOKUP('SAP Data'!$C1379,'2021 Balance Sheet'!$B$7:$O$1335,'2021 Balance Sheet'!E$2, FALSE),0)</f>
        <v>-2779378</v>
      </c>
      <c r="AE1379" s="199">
        <f>IFERROR(VLOOKUP('SAP Data'!$C1379,'2021 Balance Sheet'!$B$7:$O$1335,'2021 Balance Sheet'!F$2, FALSE),0)</f>
        <v>-537402</v>
      </c>
      <c r="AF1379" s="199">
        <f>IFERROR(VLOOKUP('SAP Data'!$C1379,'2021 Balance Sheet'!$B$7:$O$1335,'2021 Balance Sheet'!G$2, FALSE),0)</f>
        <v>-537402</v>
      </c>
      <c r="AG1379" s="199">
        <f>IFERROR(VLOOKUP('SAP Data'!$C1379,'2021 Balance Sheet'!$B$7:$O$1335,'2021 Balance Sheet'!H$2, FALSE),0)</f>
        <v>-537402</v>
      </c>
      <c r="AH1379" s="199">
        <f>IFERROR(VLOOKUP('SAP Data'!$C1379,'2021 Balance Sheet'!$B$7:$O$1335,'2021 Balance Sheet'!I$2, FALSE),0)</f>
        <v>-1460776.59</v>
      </c>
      <c r="AI1379" s="199">
        <f>IFERROR(VLOOKUP('SAP Data'!$C1379,'2021 Balance Sheet'!$B$7:$O$1335,'2021 Balance Sheet'!J$2, FALSE),0)</f>
        <v>-1460776.59</v>
      </c>
      <c r="AJ1379" s="199">
        <f>IFERROR(VLOOKUP('SAP Data'!$C1379,'2021 Balance Sheet'!$B$7:$O$1335,'2021 Balance Sheet'!K$2, FALSE),0)</f>
        <v>-1460776.59</v>
      </c>
      <c r="AK1379" s="199">
        <f>IFERROR(VLOOKUP('SAP Data'!$C1379,'2021 Balance Sheet'!$B$7:$O$1335,'2021 Balance Sheet'!L$2, FALSE),0)</f>
        <v>-4168323.25</v>
      </c>
      <c r="AL1379" s="199">
        <f>IFERROR(VLOOKUP('SAP Data'!$C1379,'2021 Balance Sheet'!$B$7:$O$1335,'2021 Balance Sheet'!M$2, FALSE),0)</f>
        <v>-4168323.25</v>
      </c>
      <c r="AM1379" s="199">
        <f>IFERROR(VLOOKUP('SAP Data'!$C1379,'2021 Balance Sheet'!$B$7:$O$1335,'2021 Balance Sheet'!N$2, FALSE),0)</f>
        <v>-4168323.25</v>
      </c>
      <c r="AN1379" s="199">
        <f>IFERROR(VLOOKUP('SAP Data'!$C1379,'2021 Balance Sheet'!$B$7:$O$1335,'2021 Balance Sheet'!O$2, FALSE),0)</f>
        <v>-6027902.6500000004</v>
      </c>
      <c r="AO1379" s="198">
        <f t="shared" si="45"/>
        <v>-2779378</v>
      </c>
    </row>
    <row r="1380" spans="1:41" ht="15.75" thickBot="1" x14ac:dyDescent="0.3">
      <c r="A1380" s="26" t="str">
        <f t="shared" si="44"/>
        <v>262645</v>
      </c>
      <c r="B1380" s="149" t="s">
        <v>1149</v>
      </c>
      <c r="C1380" s="153" t="s">
        <v>1150</v>
      </c>
      <c r="D1380" s="125" t="s">
        <v>4</v>
      </c>
      <c r="E1380" s="140">
        <v>-893000</v>
      </c>
      <c r="F1380" s="140">
        <v>-893000</v>
      </c>
      <c r="G1380" s="140">
        <v>-107000</v>
      </c>
      <c r="H1380" s="140">
        <v>-107000</v>
      </c>
      <c r="I1380" s="140">
        <v>-107000</v>
      </c>
      <c r="J1380" s="140">
        <v>-503000</v>
      </c>
      <c r="K1380" s="140">
        <v>-503000</v>
      </c>
      <c r="L1380" s="140">
        <v>-503000</v>
      </c>
      <c r="M1380" s="140">
        <v>-841000</v>
      </c>
      <c r="N1380" s="140">
        <v>-841000</v>
      </c>
      <c r="O1380" s="140">
        <v>-841000</v>
      </c>
      <c r="P1380" s="140">
        <v>-580266</v>
      </c>
      <c r="Q1380" s="199">
        <v>-580266</v>
      </c>
      <c r="R1380" s="199">
        <v>-580266</v>
      </c>
      <c r="S1380" s="199">
        <v>-128487</v>
      </c>
      <c r="T1380" s="199">
        <v>-128487</v>
      </c>
      <c r="U1380" s="199">
        <v>-128487</v>
      </c>
      <c r="V1380" s="199">
        <v>-521142</v>
      </c>
      <c r="W1380" s="199">
        <v>-521142</v>
      </c>
      <c r="X1380" s="199">
        <v>-521142</v>
      </c>
      <c r="Y1380" s="199">
        <v>-1117140</v>
      </c>
      <c r="Z1380" s="199">
        <v>-1117140</v>
      </c>
      <c r="AA1380" s="199">
        <v>-1117140</v>
      </c>
      <c r="AB1380" s="199">
        <v>-728781</v>
      </c>
      <c r="AC1380" s="199">
        <f>IFERROR(VLOOKUP('SAP Data'!$C1380,'2021 Balance Sheet'!$B$7:$O$1335,'2021 Balance Sheet'!D$2, FALSE),0)</f>
        <v>-728781</v>
      </c>
      <c r="AD1380" s="199">
        <f>IFERROR(VLOOKUP('SAP Data'!$C1380,'2021 Balance Sheet'!$B$7:$O$1335,'2021 Balance Sheet'!E$2, FALSE),0)</f>
        <v>-728781</v>
      </c>
      <c r="AE1380" s="199">
        <f>IFERROR(VLOOKUP('SAP Data'!$C1380,'2021 Balance Sheet'!$B$7:$O$1335,'2021 Balance Sheet'!F$2, FALSE),0)</f>
        <v>-161012</v>
      </c>
      <c r="AF1380" s="199">
        <f>IFERROR(VLOOKUP('SAP Data'!$C1380,'2021 Balance Sheet'!$B$7:$O$1335,'2021 Balance Sheet'!G$2, FALSE),0)</f>
        <v>-161012</v>
      </c>
      <c r="AG1380" s="199">
        <f>IFERROR(VLOOKUP('SAP Data'!$C1380,'2021 Balance Sheet'!$B$7:$O$1335,'2021 Balance Sheet'!H$2, FALSE),0)</f>
        <v>-161012</v>
      </c>
      <c r="AH1380" s="199">
        <f>IFERROR(VLOOKUP('SAP Data'!$C1380,'2021 Balance Sheet'!$B$7:$O$1335,'2021 Balance Sheet'!I$2, FALSE),0)</f>
        <v>-1723810</v>
      </c>
      <c r="AI1380" s="199">
        <f>IFERROR(VLOOKUP('SAP Data'!$C1380,'2021 Balance Sheet'!$B$7:$O$1335,'2021 Balance Sheet'!J$2, FALSE),0)</f>
        <v>-1723810</v>
      </c>
      <c r="AJ1380" s="199">
        <f>IFERROR(VLOOKUP('SAP Data'!$C1380,'2021 Balance Sheet'!$B$7:$O$1335,'2021 Balance Sheet'!K$2, FALSE),0)</f>
        <v>-1723810</v>
      </c>
      <c r="AK1380" s="199">
        <f>IFERROR(VLOOKUP('SAP Data'!$C1380,'2021 Balance Sheet'!$B$7:$O$1335,'2021 Balance Sheet'!L$2, FALSE),0)</f>
        <v>-4733331</v>
      </c>
      <c r="AL1380" s="199">
        <f>IFERROR(VLOOKUP('SAP Data'!$C1380,'2021 Balance Sheet'!$B$7:$O$1335,'2021 Balance Sheet'!M$2, FALSE),0)</f>
        <v>-4733331</v>
      </c>
      <c r="AM1380" s="199">
        <f>IFERROR(VLOOKUP('SAP Data'!$C1380,'2021 Balance Sheet'!$B$7:$O$1335,'2021 Balance Sheet'!N$2, FALSE),0)</f>
        <v>-4733331</v>
      </c>
      <c r="AN1380" s="199">
        <f>IFERROR(VLOOKUP('SAP Data'!$C1380,'2021 Balance Sheet'!$B$7:$O$1335,'2021 Balance Sheet'!O$2, FALSE),0)</f>
        <v>-3259350</v>
      </c>
      <c r="AO1380" s="198">
        <f t="shared" si="45"/>
        <v>-728781</v>
      </c>
    </row>
    <row r="1381" spans="1:41" ht="15.75" thickBot="1" x14ac:dyDescent="0.3">
      <c r="A1381" s="26" t="str">
        <f t="shared" si="44"/>
        <v>262647</v>
      </c>
      <c r="B1381" s="149" t="s">
        <v>3600</v>
      </c>
      <c r="C1381" s="153" t="s">
        <v>3601</v>
      </c>
      <c r="D1381" s="125"/>
      <c r="E1381" s="140"/>
      <c r="F1381" s="140"/>
      <c r="G1381" s="140"/>
      <c r="H1381" s="140"/>
      <c r="I1381" s="140"/>
      <c r="J1381" s="140"/>
      <c r="K1381" s="140"/>
      <c r="L1381" s="140"/>
      <c r="M1381" s="140"/>
      <c r="N1381" s="140"/>
      <c r="O1381" s="140"/>
      <c r="P1381" s="140"/>
      <c r="Q1381" s="199">
        <v>0</v>
      </c>
      <c r="R1381" s="199">
        <v>0</v>
      </c>
      <c r="S1381" s="199">
        <v>0</v>
      </c>
      <c r="T1381" s="199">
        <v>0</v>
      </c>
      <c r="U1381" s="199">
        <v>0</v>
      </c>
      <c r="V1381" s="199">
        <v>0</v>
      </c>
      <c r="W1381" s="199">
        <v>0</v>
      </c>
      <c r="X1381" s="199">
        <v>0</v>
      </c>
      <c r="Y1381" s="199">
        <v>0</v>
      </c>
      <c r="Z1381" s="199">
        <v>0</v>
      </c>
      <c r="AA1381" s="199">
        <v>0</v>
      </c>
      <c r="AB1381" s="199">
        <v>0</v>
      </c>
      <c r="AC1381" s="199">
        <f>IFERROR(VLOOKUP('SAP Data'!$C1381,'2021 Balance Sheet'!$B$7:$O$1335,'2021 Balance Sheet'!D$2, FALSE),0)</f>
        <v>0</v>
      </c>
      <c r="AD1381" s="199">
        <f>IFERROR(VLOOKUP('SAP Data'!$C1381,'2021 Balance Sheet'!$B$7:$O$1335,'2021 Balance Sheet'!E$2, FALSE),0)</f>
        <v>0</v>
      </c>
      <c r="AE1381" s="199">
        <f>IFERROR(VLOOKUP('SAP Data'!$C1381,'2021 Balance Sheet'!$B$7:$O$1335,'2021 Balance Sheet'!F$2, FALSE),0)</f>
        <v>0</v>
      </c>
      <c r="AF1381" s="199">
        <f>IFERROR(VLOOKUP('SAP Data'!$C1381,'2021 Balance Sheet'!$B$7:$O$1335,'2021 Balance Sheet'!G$2, FALSE),0)</f>
        <v>0</v>
      </c>
      <c r="AG1381" s="199">
        <f>IFERROR(VLOOKUP('SAP Data'!$C1381,'2021 Balance Sheet'!$B$7:$O$1335,'2021 Balance Sheet'!H$2, FALSE),0)</f>
        <v>0</v>
      </c>
      <c r="AH1381" s="199">
        <f>IFERROR(VLOOKUP('SAP Data'!$C1381,'2021 Balance Sheet'!$B$7:$O$1335,'2021 Balance Sheet'!I$2, FALSE),0)</f>
        <v>0</v>
      </c>
      <c r="AI1381" s="199">
        <f>IFERROR(VLOOKUP('SAP Data'!$C1381,'2021 Balance Sheet'!$B$7:$O$1335,'2021 Balance Sheet'!J$2, FALSE),0)</f>
        <v>0</v>
      </c>
      <c r="AJ1381" s="199">
        <f>IFERROR(VLOOKUP('SAP Data'!$C1381,'2021 Balance Sheet'!$B$7:$O$1335,'2021 Balance Sheet'!K$2, FALSE),0)</f>
        <v>0</v>
      </c>
      <c r="AK1381" s="199">
        <f>IFERROR(VLOOKUP('SAP Data'!$C1381,'2021 Balance Sheet'!$B$7:$O$1335,'2021 Balance Sheet'!L$2, FALSE),0)</f>
        <v>0</v>
      </c>
      <c r="AL1381" s="199">
        <f>IFERROR(VLOOKUP('SAP Data'!$C1381,'2021 Balance Sheet'!$B$7:$O$1335,'2021 Balance Sheet'!M$2, FALSE),0)</f>
        <v>0</v>
      </c>
      <c r="AM1381" s="199">
        <f>IFERROR(VLOOKUP('SAP Data'!$C1381,'2021 Balance Sheet'!$B$7:$O$1335,'2021 Balance Sheet'!N$2, FALSE),0)</f>
        <v>0</v>
      </c>
      <c r="AN1381" s="199">
        <f>IFERROR(VLOOKUP('SAP Data'!$C1381,'2021 Balance Sheet'!$B$7:$O$1335,'2021 Balance Sheet'!O$2, FALSE),0)</f>
        <v>0</v>
      </c>
      <c r="AO1381" s="198">
        <f t="shared" si="45"/>
        <v>0</v>
      </c>
    </row>
    <row r="1382" spans="1:41" ht="15.75" thickBot="1" x14ac:dyDescent="0.3">
      <c r="A1382" s="26" t="str">
        <f t="shared" si="44"/>
        <v>262648</v>
      </c>
      <c r="B1382" s="149" t="s">
        <v>1152</v>
      </c>
      <c r="C1382" s="153" t="s">
        <v>1153</v>
      </c>
      <c r="D1382" s="125" t="s">
        <v>4</v>
      </c>
      <c r="E1382" s="139">
        <v>-385000</v>
      </c>
      <c r="F1382" s="139">
        <v>-385000</v>
      </c>
      <c r="G1382" s="139">
        <v>-277000</v>
      </c>
      <c r="H1382" s="139">
        <v>-277000</v>
      </c>
      <c r="I1382" s="139">
        <v>-277000</v>
      </c>
      <c r="J1382" s="139">
        <v>-530000</v>
      </c>
      <c r="K1382" s="139">
        <v>-530000</v>
      </c>
      <c r="L1382" s="139">
        <v>-530000</v>
      </c>
      <c r="M1382" s="139">
        <v>-184000</v>
      </c>
      <c r="N1382" s="139">
        <v>-184000</v>
      </c>
      <c r="O1382" s="139">
        <v>-184000</v>
      </c>
      <c r="P1382" s="139">
        <v>-380880</v>
      </c>
      <c r="Q1382" s="199">
        <v>-380880</v>
      </c>
      <c r="R1382" s="199">
        <v>-380880</v>
      </c>
      <c r="S1382" s="199">
        <v>-1583600</v>
      </c>
      <c r="T1382" s="199">
        <v>-1583600</v>
      </c>
      <c r="U1382" s="199">
        <v>-1583600</v>
      </c>
      <c r="V1382" s="199">
        <v>-702741</v>
      </c>
      <c r="W1382" s="199">
        <v>-702741</v>
      </c>
      <c r="X1382" s="199">
        <v>-702741</v>
      </c>
      <c r="Y1382" s="199">
        <v>-586963</v>
      </c>
      <c r="Z1382" s="199">
        <v>-586963</v>
      </c>
      <c r="AA1382" s="199">
        <v>-586963</v>
      </c>
      <c r="AB1382" s="199">
        <v>-689470</v>
      </c>
      <c r="AC1382" s="199">
        <f>IFERROR(VLOOKUP('SAP Data'!$C1382,'2021 Balance Sheet'!$B$7:$O$1335,'2021 Balance Sheet'!D$2, FALSE),0)</f>
        <v>-689470</v>
      </c>
      <c r="AD1382" s="199">
        <f>IFERROR(VLOOKUP('SAP Data'!$C1382,'2021 Balance Sheet'!$B$7:$O$1335,'2021 Balance Sheet'!E$2, FALSE),0)</f>
        <v>-689470</v>
      </c>
      <c r="AE1382" s="199">
        <f>IFERROR(VLOOKUP('SAP Data'!$C1382,'2021 Balance Sheet'!$B$7:$O$1335,'2021 Balance Sheet'!F$2, FALSE),0)</f>
        <v>-339848</v>
      </c>
      <c r="AF1382" s="199">
        <f>IFERROR(VLOOKUP('SAP Data'!$C1382,'2021 Balance Sheet'!$B$7:$O$1335,'2021 Balance Sheet'!G$2, FALSE),0)</f>
        <v>-339848</v>
      </c>
      <c r="AG1382" s="199">
        <f>IFERROR(VLOOKUP('SAP Data'!$C1382,'2021 Balance Sheet'!$B$7:$O$1335,'2021 Balance Sheet'!H$2, FALSE),0)</f>
        <v>-339848</v>
      </c>
      <c r="AH1382" s="199">
        <f>IFERROR(VLOOKUP('SAP Data'!$C1382,'2021 Balance Sheet'!$B$7:$O$1335,'2021 Balance Sheet'!I$2, FALSE),0)</f>
        <v>-208848</v>
      </c>
      <c r="AI1382" s="199">
        <f>IFERROR(VLOOKUP('SAP Data'!$C1382,'2021 Balance Sheet'!$B$7:$O$1335,'2021 Balance Sheet'!J$2, FALSE),0)</f>
        <v>-208848</v>
      </c>
      <c r="AJ1382" s="199">
        <f>IFERROR(VLOOKUP('SAP Data'!$C1382,'2021 Balance Sheet'!$B$7:$O$1335,'2021 Balance Sheet'!K$2, FALSE),0)</f>
        <v>-208848</v>
      </c>
      <c r="AK1382" s="199">
        <f>IFERROR(VLOOKUP('SAP Data'!$C1382,'2021 Balance Sheet'!$B$7:$O$1335,'2021 Balance Sheet'!L$2, FALSE),0)</f>
        <v>-916603</v>
      </c>
      <c r="AL1382" s="199">
        <f>IFERROR(VLOOKUP('SAP Data'!$C1382,'2021 Balance Sheet'!$B$7:$O$1335,'2021 Balance Sheet'!M$2, FALSE),0)</f>
        <v>-916603</v>
      </c>
      <c r="AM1382" s="199">
        <f>IFERROR(VLOOKUP('SAP Data'!$C1382,'2021 Balance Sheet'!$B$7:$O$1335,'2021 Balance Sheet'!N$2, FALSE),0)</f>
        <v>-916603</v>
      </c>
      <c r="AN1382" s="199">
        <f>IFERROR(VLOOKUP('SAP Data'!$C1382,'2021 Balance Sheet'!$B$7:$O$1335,'2021 Balance Sheet'!O$2, FALSE),0)</f>
        <v>-1114419</v>
      </c>
      <c r="AO1382" s="198">
        <f t="shared" si="45"/>
        <v>-689470</v>
      </c>
    </row>
    <row r="1383" spans="1:41" ht="15.75" thickBot="1" x14ac:dyDescent="0.3">
      <c r="A1383" s="26" t="str">
        <f t="shared" si="44"/>
        <v>500175</v>
      </c>
      <c r="B1383" s="148" t="s">
        <v>1154</v>
      </c>
      <c r="C1383" s="153">
        <v>500175</v>
      </c>
      <c r="D1383" s="166"/>
      <c r="E1383" s="140">
        <v>0</v>
      </c>
      <c r="F1383" s="140">
        <v>0</v>
      </c>
      <c r="G1383" s="140">
        <v>0</v>
      </c>
      <c r="H1383" s="140">
        <v>0</v>
      </c>
      <c r="I1383" s="140">
        <v>0</v>
      </c>
      <c r="J1383" s="140">
        <v>0</v>
      </c>
      <c r="K1383" s="140">
        <v>0</v>
      </c>
      <c r="L1383" s="140">
        <v>0</v>
      </c>
      <c r="M1383" s="140">
        <v>0</v>
      </c>
      <c r="N1383" s="140">
        <v>0</v>
      </c>
      <c r="O1383" s="140">
        <v>0</v>
      </c>
      <c r="P1383" s="140">
        <v>0</v>
      </c>
      <c r="Q1383" s="199">
        <v>0</v>
      </c>
      <c r="R1383" s="199">
        <v>0</v>
      </c>
      <c r="S1383" s="199">
        <v>0</v>
      </c>
      <c r="T1383" s="199">
        <v>0</v>
      </c>
      <c r="U1383" s="199">
        <v>0</v>
      </c>
      <c r="V1383" s="199">
        <v>0</v>
      </c>
      <c r="W1383" s="199">
        <v>0</v>
      </c>
      <c r="X1383" s="199">
        <v>0</v>
      </c>
      <c r="Y1383" s="199">
        <v>0</v>
      </c>
      <c r="Z1383" s="199">
        <v>0</v>
      </c>
      <c r="AA1383" s="199">
        <v>0</v>
      </c>
      <c r="AB1383" s="199">
        <v>0</v>
      </c>
      <c r="AC1383" s="199">
        <f>IFERROR(VLOOKUP('SAP Data'!$C1383,'2021 Balance Sheet'!$B$7:$O$1335,'2021 Balance Sheet'!D$2, FALSE),0)</f>
        <v>0</v>
      </c>
      <c r="AD1383" s="199">
        <f>IFERROR(VLOOKUP('SAP Data'!$C1383,'2021 Balance Sheet'!$B$7:$O$1335,'2021 Balance Sheet'!E$2, FALSE),0)</f>
        <v>0</v>
      </c>
      <c r="AE1383" s="199">
        <f>IFERROR(VLOOKUP('SAP Data'!$C1383,'2021 Balance Sheet'!$B$7:$O$1335,'2021 Balance Sheet'!F$2, FALSE),0)</f>
        <v>0</v>
      </c>
      <c r="AF1383" s="199">
        <f>IFERROR(VLOOKUP('SAP Data'!$C1383,'2021 Balance Sheet'!$B$7:$O$1335,'2021 Balance Sheet'!G$2, FALSE),0)</f>
        <v>0</v>
      </c>
      <c r="AG1383" s="199">
        <f>IFERROR(VLOOKUP('SAP Data'!$C1383,'2021 Balance Sheet'!$B$7:$O$1335,'2021 Balance Sheet'!H$2, FALSE),0)</f>
        <v>0</v>
      </c>
      <c r="AH1383" s="199">
        <f>IFERROR(VLOOKUP('SAP Data'!$C1383,'2021 Balance Sheet'!$B$7:$O$1335,'2021 Balance Sheet'!I$2, FALSE),0)</f>
        <v>0</v>
      </c>
      <c r="AI1383" s="199">
        <f>IFERROR(VLOOKUP('SAP Data'!$C1383,'2021 Balance Sheet'!$B$7:$O$1335,'2021 Balance Sheet'!J$2, FALSE),0)</f>
        <v>0</v>
      </c>
      <c r="AJ1383" s="199">
        <f>IFERROR(VLOOKUP('SAP Data'!$C1383,'2021 Balance Sheet'!$B$7:$O$1335,'2021 Balance Sheet'!K$2, FALSE),0)</f>
        <v>0</v>
      </c>
      <c r="AK1383" s="199">
        <f>IFERROR(VLOOKUP('SAP Data'!$C1383,'2021 Balance Sheet'!$B$7:$O$1335,'2021 Balance Sheet'!L$2, FALSE),0)</f>
        <v>0</v>
      </c>
      <c r="AL1383" s="199">
        <f>IFERROR(VLOOKUP('SAP Data'!$C1383,'2021 Balance Sheet'!$B$7:$O$1335,'2021 Balance Sheet'!M$2, FALSE),0)</f>
        <v>0</v>
      </c>
      <c r="AM1383" s="199">
        <f>IFERROR(VLOOKUP('SAP Data'!$C1383,'2021 Balance Sheet'!$B$7:$O$1335,'2021 Balance Sheet'!N$2, FALSE),0)</f>
        <v>0</v>
      </c>
      <c r="AN1383" s="199">
        <f>IFERROR(VLOOKUP('SAP Data'!$C1383,'2021 Balance Sheet'!$B$7:$O$1335,'2021 Balance Sheet'!O$2, FALSE),0)</f>
        <v>0</v>
      </c>
      <c r="AO1383" s="198">
        <f t="shared" si="45"/>
        <v>0</v>
      </c>
    </row>
    <row r="1384" spans="1:41" ht="15.75" thickBot="1" x14ac:dyDescent="0.3">
      <c r="A1384" s="26" t="str">
        <f t="shared" si="44"/>
        <v>238000</v>
      </c>
      <c r="B1384" s="149" t="s">
        <v>1154</v>
      </c>
      <c r="C1384" s="153" t="s">
        <v>1156</v>
      </c>
      <c r="D1384" s="125" t="s">
        <v>4</v>
      </c>
      <c r="E1384" s="139">
        <v>0</v>
      </c>
      <c r="F1384" s="139">
        <v>0</v>
      </c>
      <c r="G1384" s="139">
        <v>0</v>
      </c>
      <c r="H1384" s="139">
        <v>0</v>
      </c>
      <c r="I1384" s="139">
        <v>0</v>
      </c>
      <c r="J1384" s="139">
        <v>0</v>
      </c>
      <c r="K1384" s="139">
        <v>0</v>
      </c>
      <c r="L1384" s="139">
        <v>0</v>
      </c>
      <c r="M1384" s="139">
        <v>0</v>
      </c>
      <c r="N1384" s="139">
        <v>0</v>
      </c>
      <c r="O1384" s="139">
        <v>0</v>
      </c>
      <c r="P1384" s="139">
        <v>0</v>
      </c>
      <c r="Q1384" s="199">
        <v>0</v>
      </c>
      <c r="R1384" s="199">
        <v>0</v>
      </c>
      <c r="S1384" s="199">
        <v>0</v>
      </c>
      <c r="T1384" s="199">
        <v>0</v>
      </c>
      <c r="U1384" s="199">
        <v>0</v>
      </c>
      <c r="V1384" s="199">
        <v>0</v>
      </c>
      <c r="W1384" s="199">
        <v>0</v>
      </c>
      <c r="X1384" s="199">
        <v>0</v>
      </c>
      <c r="Y1384" s="199">
        <v>0</v>
      </c>
      <c r="Z1384" s="199">
        <v>0</v>
      </c>
      <c r="AA1384" s="199">
        <v>0</v>
      </c>
      <c r="AB1384" s="199">
        <v>0</v>
      </c>
      <c r="AC1384" s="199">
        <f>IFERROR(VLOOKUP('SAP Data'!$C1384,'2021 Balance Sheet'!$B$7:$O$1335,'2021 Balance Sheet'!D$2, FALSE),0)</f>
        <v>0</v>
      </c>
      <c r="AD1384" s="199">
        <f>IFERROR(VLOOKUP('SAP Data'!$C1384,'2021 Balance Sheet'!$B$7:$O$1335,'2021 Balance Sheet'!E$2, FALSE),0)</f>
        <v>0</v>
      </c>
      <c r="AE1384" s="199">
        <f>IFERROR(VLOOKUP('SAP Data'!$C1384,'2021 Balance Sheet'!$B$7:$O$1335,'2021 Balance Sheet'!F$2, FALSE),0)</f>
        <v>0</v>
      </c>
      <c r="AF1384" s="199">
        <f>IFERROR(VLOOKUP('SAP Data'!$C1384,'2021 Balance Sheet'!$B$7:$O$1335,'2021 Balance Sheet'!G$2, FALSE),0)</f>
        <v>0</v>
      </c>
      <c r="AG1384" s="199">
        <f>IFERROR(VLOOKUP('SAP Data'!$C1384,'2021 Balance Sheet'!$B$7:$O$1335,'2021 Balance Sheet'!H$2, FALSE),0)</f>
        <v>0</v>
      </c>
      <c r="AH1384" s="199">
        <f>IFERROR(VLOOKUP('SAP Data'!$C1384,'2021 Balance Sheet'!$B$7:$O$1335,'2021 Balance Sheet'!I$2, FALSE),0)</f>
        <v>0</v>
      </c>
      <c r="AI1384" s="199">
        <f>IFERROR(VLOOKUP('SAP Data'!$C1384,'2021 Balance Sheet'!$B$7:$O$1335,'2021 Balance Sheet'!J$2, FALSE),0)</f>
        <v>0</v>
      </c>
      <c r="AJ1384" s="199">
        <f>IFERROR(VLOOKUP('SAP Data'!$C1384,'2021 Balance Sheet'!$B$7:$O$1335,'2021 Balance Sheet'!K$2, FALSE),0)</f>
        <v>0</v>
      </c>
      <c r="AK1384" s="199">
        <f>IFERROR(VLOOKUP('SAP Data'!$C1384,'2021 Balance Sheet'!$B$7:$O$1335,'2021 Balance Sheet'!L$2, FALSE),0)</f>
        <v>0</v>
      </c>
      <c r="AL1384" s="199">
        <f>IFERROR(VLOOKUP('SAP Data'!$C1384,'2021 Balance Sheet'!$B$7:$O$1335,'2021 Balance Sheet'!M$2, FALSE),0)</f>
        <v>0</v>
      </c>
      <c r="AM1384" s="199">
        <f>IFERROR(VLOOKUP('SAP Data'!$C1384,'2021 Balance Sheet'!$B$7:$O$1335,'2021 Balance Sheet'!N$2, FALSE),0)</f>
        <v>0</v>
      </c>
      <c r="AN1384" s="199">
        <f>IFERROR(VLOOKUP('SAP Data'!$C1384,'2021 Balance Sheet'!$B$7:$O$1335,'2021 Balance Sheet'!O$2, FALSE),0)</f>
        <v>0</v>
      </c>
      <c r="AO1384" s="198">
        <f t="shared" si="45"/>
        <v>0</v>
      </c>
    </row>
    <row r="1385" spans="1:41" ht="15.75" thickBot="1" x14ac:dyDescent="0.3">
      <c r="A1385" s="26" t="str">
        <f t="shared" si="44"/>
        <v>500176</v>
      </c>
      <c r="B1385" s="148" t="s">
        <v>2487</v>
      </c>
      <c r="C1385" s="153">
        <v>500176</v>
      </c>
      <c r="D1385" s="166"/>
      <c r="E1385" s="140">
        <v>-57691080.609999999</v>
      </c>
      <c r="F1385" s="140">
        <v>-56172433.119999997</v>
      </c>
      <c r="G1385" s="140">
        <v>-53154899.909999996</v>
      </c>
      <c r="H1385" s="140">
        <v>-54009707.240000002</v>
      </c>
      <c r="I1385" s="140">
        <v>-50697916.700000003</v>
      </c>
      <c r="J1385" s="140">
        <v>-35112734.109999999</v>
      </c>
      <c r="K1385" s="140">
        <v>-37006438.859999999</v>
      </c>
      <c r="L1385" s="140">
        <v>-35488744.859999999</v>
      </c>
      <c r="M1385" s="140">
        <v>-38328033.439999998</v>
      </c>
      <c r="N1385" s="140">
        <v>-39365819.950000003</v>
      </c>
      <c r="O1385" s="140">
        <v>-40650937.289999999</v>
      </c>
      <c r="P1385" s="140">
        <v>-57035927.579999998</v>
      </c>
      <c r="Q1385" s="199">
        <v>-64857878.93</v>
      </c>
      <c r="R1385" s="199">
        <v>-62797181.719999999</v>
      </c>
      <c r="S1385" s="199">
        <v>-60947877.630000003</v>
      </c>
      <c r="T1385" s="199">
        <v>-62016308.649999999</v>
      </c>
      <c r="U1385" s="199">
        <v>-59152664.880000003</v>
      </c>
      <c r="V1385" s="199">
        <v>-52494791.079999998</v>
      </c>
      <c r="W1385" s="199">
        <v>-53816599.509999998</v>
      </c>
      <c r="X1385" s="199">
        <v>-52537401.619999997</v>
      </c>
      <c r="Y1385" s="199">
        <v>-47649251.890000001</v>
      </c>
      <c r="Z1385" s="199">
        <v>-49208438.530000001</v>
      </c>
      <c r="AA1385" s="199">
        <v>-50932267.299999997</v>
      </c>
      <c r="AB1385" s="199">
        <v>-51146132.810000002</v>
      </c>
      <c r="AC1385" s="199">
        <f>IFERROR(VLOOKUP('SAP Data'!$C1385,'2021 Balance Sheet'!$B$7:$O$1335,'2021 Balance Sheet'!D$2, FALSE),0)</f>
        <v>-54712484.149999999</v>
      </c>
      <c r="AD1385" s="199">
        <f>IFERROR(VLOOKUP('SAP Data'!$C1385,'2021 Balance Sheet'!$B$7:$O$1335,'2021 Balance Sheet'!E$2, FALSE),0)</f>
        <v>-52444287.840000004</v>
      </c>
      <c r="AE1385" s="199">
        <f>IFERROR(VLOOKUP('SAP Data'!$C1385,'2021 Balance Sheet'!$B$7:$O$1335,'2021 Balance Sheet'!F$2, FALSE),0)</f>
        <v>-48215306.450000003</v>
      </c>
      <c r="AF1385" s="199">
        <f>IFERROR(VLOOKUP('SAP Data'!$C1385,'2021 Balance Sheet'!$B$7:$O$1335,'2021 Balance Sheet'!G$2, FALSE),0)</f>
        <v>-48831205.369999997</v>
      </c>
      <c r="AG1385" s="199">
        <f>IFERROR(VLOOKUP('SAP Data'!$C1385,'2021 Balance Sheet'!$B$7:$O$1335,'2021 Balance Sheet'!H$2, FALSE),0)</f>
        <v>-45464367.149999999</v>
      </c>
      <c r="AH1385" s="199">
        <f>IFERROR(VLOOKUP('SAP Data'!$C1385,'2021 Balance Sheet'!$B$7:$O$1335,'2021 Balance Sheet'!I$2, FALSE),0)</f>
        <v>-43230119.509999998</v>
      </c>
      <c r="AI1385" s="199">
        <f>IFERROR(VLOOKUP('SAP Data'!$C1385,'2021 Balance Sheet'!$B$7:$O$1335,'2021 Balance Sheet'!J$2, FALSE),0)</f>
        <v>-43358249.840000004</v>
      </c>
      <c r="AJ1385" s="199">
        <f>IFERROR(VLOOKUP('SAP Data'!$C1385,'2021 Balance Sheet'!$B$7:$O$1335,'2021 Balance Sheet'!K$2, FALSE),0)</f>
        <v>-42032690.710000001</v>
      </c>
      <c r="AK1385" s="199">
        <f>IFERROR(VLOOKUP('SAP Data'!$C1385,'2021 Balance Sheet'!$B$7:$O$1335,'2021 Balance Sheet'!L$2, FALSE),0)</f>
        <v>-38533352.880000003</v>
      </c>
      <c r="AL1385" s="199">
        <f>IFERROR(VLOOKUP('SAP Data'!$C1385,'2021 Balance Sheet'!$B$7:$O$1335,'2021 Balance Sheet'!M$2, FALSE),0)</f>
        <v>-40510912.140000001</v>
      </c>
      <c r="AM1385" s="199">
        <f>IFERROR(VLOOKUP('SAP Data'!$C1385,'2021 Balance Sheet'!$B$7:$O$1335,'2021 Balance Sheet'!N$2, FALSE),0)</f>
        <v>-42125893.359999999</v>
      </c>
      <c r="AN1385" s="199">
        <f>IFERROR(VLOOKUP('SAP Data'!$C1385,'2021 Balance Sheet'!$B$7:$O$1335,'2021 Balance Sheet'!O$2, FALSE),0)</f>
        <v>-53335966.899999999</v>
      </c>
      <c r="AO1385" s="198">
        <f t="shared" si="45"/>
        <v>-51146132.810000002</v>
      </c>
    </row>
    <row r="1386" spans="1:41" ht="15.75" thickBot="1" x14ac:dyDescent="0.3">
      <c r="A1386" s="26" t="str">
        <f t="shared" si="44"/>
        <v>500178</v>
      </c>
      <c r="B1386" s="149" t="s">
        <v>2488</v>
      </c>
      <c r="C1386" s="153">
        <v>500178</v>
      </c>
      <c r="D1386" s="166"/>
      <c r="E1386" s="139">
        <v>-5015977.5</v>
      </c>
      <c r="F1386" s="139">
        <v>-4971219.6100000003</v>
      </c>
      <c r="G1386" s="139">
        <v>-4941002.4000000004</v>
      </c>
      <c r="H1386" s="139">
        <v>-4887301.42</v>
      </c>
      <c r="I1386" s="139">
        <v>-4903616.05</v>
      </c>
      <c r="J1386" s="139">
        <v>-4851586.12</v>
      </c>
      <c r="K1386" s="139">
        <v>-4850992.7300000004</v>
      </c>
      <c r="L1386" s="139">
        <v>-4807431.3899999997</v>
      </c>
      <c r="M1386" s="139">
        <v>-4746930.58</v>
      </c>
      <c r="N1386" s="139">
        <v>-4828037.26</v>
      </c>
      <c r="O1386" s="139">
        <v>-4788212.9000000004</v>
      </c>
      <c r="P1386" s="139">
        <v>-4855551.79</v>
      </c>
      <c r="Q1386" s="199">
        <v>-4844874.8099999996</v>
      </c>
      <c r="R1386" s="199">
        <v>-4785128.3</v>
      </c>
      <c r="S1386" s="199">
        <v>-4718043.83</v>
      </c>
      <c r="T1386" s="199">
        <v>-4625695.41</v>
      </c>
      <c r="U1386" s="199">
        <v>-4429572.97</v>
      </c>
      <c r="V1386" s="199">
        <v>-4220874.07</v>
      </c>
      <c r="W1386" s="199">
        <v>-4007466.52</v>
      </c>
      <c r="X1386" s="199">
        <v>-3868003.54</v>
      </c>
      <c r="Y1386" s="199">
        <v>-3687457.28</v>
      </c>
      <c r="Z1386" s="199">
        <v>-3593885.18</v>
      </c>
      <c r="AA1386" s="199">
        <v>-3351931.67</v>
      </c>
      <c r="AB1386" s="199">
        <v>-3213863.81</v>
      </c>
      <c r="AC1386" s="199">
        <f>IFERROR(VLOOKUP('SAP Data'!$C1386,'2021 Balance Sheet'!$B$7:$O$1335,'2021 Balance Sheet'!D$2, FALSE),0)</f>
        <v>-2835034.55</v>
      </c>
      <c r="AD1386" s="199">
        <f>IFERROR(VLOOKUP('SAP Data'!$C1386,'2021 Balance Sheet'!$B$7:$O$1335,'2021 Balance Sheet'!E$2, FALSE),0)</f>
        <v>-2472157.7999999998</v>
      </c>
      <c r="AE1386" s="199">
        <f>IFERROR(VLOOKUP('SAP Data'!$C1386,'2021 Balance Sheet'!$B$7:$O$1335,'2021 Balance Sheet'!F$2, FALSE),0)</f>
        <v>-2016234.77</v>
      </c>
      <c r="AF1386" s="199">
        <f>IFERROR(VLOOKUP('SAP Data'!$C1386,'2021 Balance Sheet'!$B$7:$O$1335,'2021 Balance Sheet'!G$2, FALSE),0)</f>
        <v>-1731681.58</v>
      </c>
      <c r="AG1386" s="199">
        <f>IFERROR(VLOOKUP('SAP Data'!$C1386,'2021 Balance Sheet'!$B$7:$O$1335,'2021 Balance Sheet'!H$2, FALSE),0)</f>
        <v>-1721548.1</v>
      </c>
      <c r="AH1386" s="199">
        <f>IFERROR(VLOOKUP('SAP Data'!$C1386,'2021 Balance Sheet'!$B$7:$O$1335,'2021 Balance Sheet'!I$2, FALSE),0)</f>
        <v>-1726996.42</v>
      </c>
      <c r="AI1386" s="199">
        <f>IFERROR(VLOOKUP('SAP Data'!$C1386,'2021 Balance Sheet'!$B$7:$O$1335,'2021 Balance Sheet'!J$2, FALSE),0)</f>
        <v>-1699354.17</v>
      </c>
      <c r="AJ1386" s="199">
        <f>IFERROR(VLOOKUP('SAP Data'!$C1386,'2021 Balance Sheet'!$B$7:$O$1335,'2021 Balance Sheet'!K$2, FALSE),0)</f>
        <v>-1625503.76</v>
      </c>
      <c r="AK1386" s="199">
        <f>IFERROR(VLOOKUP('SAP Data'!$C1386,'2021 Balance Sheet'!$B$7:$O$1335,'2021 Balance Sheet'!L$2, FALSE),0)</f>
        <v>-1591312.51</v>
      </c>
      <c r="AL1386" s="199">
        <f>IFERROR(VLOOKUP('SAP Data'!$C1386,'2021 Balance Sheet'!$B$7:$O$1335,'2021 Balance Sheet'!M$2, FALSE),0)</f>
        <v>-1588911.43</v>
      </c>
      <c r="AM1386" s="199">
        <f>IFERROR(VLOOKUP('SAP Data'!$C1386,'2021 Balance Sheet'!$B$7:$O$1335,'2021 Balance Sheet'!N$2, FALSE),0)</f>
        <v>-1544434.33</v>
      </c>
      <c r="AN1386" s="199">
        <f>IFERROR(VLOOKUP('SAP Data'!$C1386,'2021 Balance Sheet'!$B$7:$O$1335,'2021 Balance Sheet'!O$2, FALSE),0)</f>
        <v>-1534780.55</v>
      </c>
      <c r="AO1386" s="198">
        <f t="shared" si="45"/>
        <v>-3213863.81</v>
      </c>
    </row>
    <row r="1387" spans="1:41" ht="15.75" thickBot="1" x14ac:dyDescent="0.3">
      <c r="A1387" s="26" t="str">
        <f t="shared" ref="A1387:A1450" si="46">RIGHT(C1387,6)</f>
        <v>235000</v>
      </c>
      <c r="B1387" s="126" t="s">
        <v>1158</v>
      </c>
      <c r="C1387" s="153" t="s">
        <v>1159</v>
      </c>
      <c r="D1387" s="125" t="s">
        <v>4</v>
      </c>
      <c r="E1387" s="140">
        <v>-4819385.6900000004</v>
      </c>
      <c r="F1387" s="140">
        <v>-4775569.12</v>
      </c>
      <c r="G1387" s="140">
        <v>-4744719.7300000004</v>
      </c>
      <c r="H1387" s="140">
        <v>-4689740.68</v>
      </c>
      <c r="I1387" s="140">
        <v>-4705711.32</v>
      </c>
      <c r="J1387" s="140">
        <v>-4651665.8600000003</v>
      </c>
      <c r="K1387" s="140">
        <v>-4632087.55</v>
      </c>
      <c r="L1387" s="140">
        <v>-4599113.6399999997</v>
      </c>
      <c r="M1387" s="140">
        <v>-4543503.74</v>
      </c>
      <c r="N1387" s="140">
        <v>-4616529.51</v>
      </c>
      <c r="O1387" s="140">
        <v>-4579748.2</v>
      </c>
      <c r="P1387" s="140">
        <v>-4644957.1900000004</v>
      </c>
      <c r="Q1387" s="199">
        <v>-4637296.46</v>
      </c>
      <c r="R1387" s="199">
        <v>-4576770.3899999997</v>
      </c>
      <c r="S1387" s="199">
        <v>-4520183.8600000003</v>
      </c>
      <c r="T1387" s="199">
        <v>-4432128.29</v>
      </c>
      <c r="U1387" s="199">
        <v>-4240688.38</v>
      </c>
      <c r="V1387" s="199">
        <v>-4031867.29</v>
      </c>
      <c r="W1387" s="199">
        <v>-3818624.56</v>
      </c>
      <c r="X1387" s="199">
        <v>-3677513.35</v>
      </c>
      <c r="Y1387" s="199">
        <v>-3495713.64</v>
      </c>
      <c r="Z1387" s="199">
        <v>-3403229.18</v>
      </c>
      <c r="AA1387" s="199">
        <v>-3161066.45</v>
      </c>
      <c r="AB1387" s="199">
        <v>-3025616</v>
      </c>
      <c r="AC1387" s="199">
        <f>IFERROR(VLOOKUP('SAP Data'!$C1387,'2021 Balance Sheet'!$B$7:$O$1335,'2021 Balance Sheet'!D$2, FALSE),0)</f>
        <v>-2652536.42</v>
      </c>
      <c r="AD1387" s="199">
        <f>IFERROR(VLOOKUP('SAP Data'!$C1387,'2021 Balance Sheet'!$B$7:$O$1335,'2021 Balance Sheet'!E$2, FALSE),0)</f>
        <v>-2297577.15</v>
      </c>
      <c r="AE1387" s="199">
        <f>IFERROR(VLOOKUP('SAP Data'!$C1387,'2021 Balance Sheet'!$B$7:$O$1335,'2021 Balance Sheet'!F$2, FALSE),0)</f>
        <v>-1849379.73</v>
      </c>
      <c r="AF1387" s="199">
        <f>IFERROR(VLOOKUP('SAP Data'!$C1387,'2021 Balance Sheet'!$B$7:$O$1335,'2021 Balance Sheet'!G$2, FALSE),0)</f>
        <v>-1573072.74</v>
      </c>
      <c r="AG1387" s="199">
        <f>IFERROR(VLOOKUP('SAP Data'!$C1387,'2021 Balance Sheet'!$B$7:$O$1335,'2021 Balance Sheet'!H$2, FALSE),0)</f>
        <v>-1559027.01</v>
      </c>
      <c r="AH1387" s="199">
        <f>IFERROR(VLOOKUP('SAP Data'!$C1387,'2021 Balance Sheet'!$B$7:$O$1335,'2021 Balance Sheet'!I$2, FALSE),0)</f>
        <v>-1564495.11</v>
      </c>
      <c r="AI1387" s="199">
        <f>IFERROR(VLOOKUP('SAP Data'!$C1387,'2021 Balance Sheet'!$B$7:$O$1335,'2021 Balance Sheet'!J$2, FALSE),0)</f>
        <v>-1542336.79</v>
      </c>
      <c r="AJ1387" s="199">
        <f>IFERROR(VLOOKUP('SAP Data'!$C1387,'2021 Balance Sheet'!$B$7:$O$1335,'2021 Balance Sheet'!K$2, FALSE),0)</f>
        <v>-1469571.36</v>
      </c>
      <c r="AK1387" s="199">
        <f>IFERROR(VLOOKUP('SAP Data'!$C1387,'2021 Balance Sheet'!$B$7:$O$1335,'2021 Balance Sheet'!L$2, FALSE),0)</f>
        <v>-1434986.13</v>
      </c>
      <c r="AL1387" s="199">
        <f>IFERROR(VLOOKUP('SAP Data'!$C1387,'2021 Balance Sheet'!$B$7:$O$1335,'2021 Balance Sheet'!M$2, FALSE),0)</f>
        <v>-1433650.18</v>
      </c>
      <c r="AM1387" s="199">
        <f>IFERROR(VLOOKUP('SAP Data'!$C1387,'2021 Balance Sheet'!$B$7:$O$1335,'2021 Balance Sheet'!N$2, FALSE),0)</f>
        <v>-1389366.21</v>
      </c>
      <c r="AN1387" s="199">
        <f>IFERROR(VLOOKUP('SAP Data'!$C1387,'2021 Balance Sheet'!$B$7:$O$1335,'2021 Balance Sheet'!O$2, FALSE),0)</f>
        <v>-1376950.27</v>
      </c>
      <c r="AO1387" s="198">
        <f t="shared" si="45"/>
        <v>-3025616</v>
      </c>
    </row>
    <row r="1388" spans="1:41" ht="15.75" thickBot="1" x14ac:dyDescent="0.3">
      <c r="A1388" s="26" t="str">
        <f t="shared" si="46"/>
        <v>235001</v>
      </c>
      <c r="B1388" s="126" t="s">
        <v>1161</v>
      </c>
      <c r="C1388" s="153" t="s">
        <v>1162</v>
      </c>
      <c r="D1388" s="125" t="s">
        <v>4</v>
      </c>
      <c r="E1388" s="139">
        <v>-34768.39</v>
      </c>
      <c r="F1388" s="139">
        <v>-37706.35</v>
      </c>
      <c r="G1388" s="139">
        <v>-39822.21</v>
      </c>
      <c r="H1388" s="139">
        <v>-41549.449999999997</v>
      </c>
      <c r="I1388" s="139">
        <v>-43599.75</v>
      </c>
      <c r="J1388" s="139">
        <v>-45108.49</v>
      </c>
      <c r="K1388" s="139">
        <v>-47135.360000000001</v>
      </c>
      <c r="L1388" s="139">
        <v>-48017.83</v>
      </c>
      <c r="M1388" s="139">
        <v>-49914.41</v>
      </c>
      <c r="N1388" s="139">
        <v>-50801.05</v>
      </c>
      <c r="O1388" s="139">
        <v>-51696.39</v>
      </c>
      <c r="P1388" s="139">
        <v>-51904.99</v>
      </c>
      <c r="Q1388" s="199">
        <v>-47895.06</v>
      </c>
      <c r="R1388" s="199">
        <v>-44752.13</v>
      </c>
      <c r="S1388" s="199">
        <v>-41539.410000000003</v>
      </c>
      <c r="T1388" s="199">
        <v>-38352.28</v>
      </c>
      <c r="U1388" s="199">
        <v>-35671.24</v>
      </c>
      <c r="V1388" s="199">
        <v>-33136.6</v>
      </c>
      <c r="W1388" s="199">
        <v>-31667.16</v>
      </c>
      <c r="X1388" s="199">
        <v>-29862.68</v>
      </c>
      <c r="Y1388" s="199">
        <v>-27957.34</v>
      </c>
      <c r="Z1388" s="199">
        <v>-26167.42</v>
      </c>
      <c r="AA1388" s="199">
        <v>-25505.1</v>
      </c>
      <c r="AB1388" s="199">
        <v>-23280.83</v>
      </c>
      <c r="AC1388" s="199">
        <f>IFERROR(VLOOKUP('SAP Data'!$C1388,'2021 Balance Sheet'!$B$7:$O$1335,'2021 Balance Sheet'!D$2, FALSE),0)</f>
        <v>-17851.88</v>
      </c>
      <c r="AD1388" s="199">
        <f>IFERROR(VLOOKUP('SAP Data'!$C1388,'2021 Balance Sheet'!$B$7:$O$1335,'2021 Balance Sheet'!E$2, FALSE),0)</f>
        <v>-13274.35</v>
      </c>
      <c r="AE1388" s="199">
        <f>IFERROR(VLOOKUP('SAP Data'!$C1388,'2021 Balance Sheet'!$B$7:$O$1335,'2021 Balance Sheet'!F$2, FALSE),0)</f>
        <v>-9486.06</v>
      </c>
      <c r="AF1388" s="199">
        <f>IFERROR(VLOOKUP('SAP Data'!$C1388,'2021 Balance Sheet'!$B$7:$O$1335,'2021 Balance Sheet'!G$2, FALSE),0)</f>
        <v>-7705.78</v>
      </c>
      <c r="AG1388" s="199">
        <f>IFERROR(VLOOKUP('SAP Data'!$C1388,'2021 Balance Sheet'!$B$7:$O$1335,'2021 Balance Sheet'!H$2, FALSE),0)</f>
        <v>-7173.28</v>
      </c>
      <c r="AH1388" s="199">
        <f>IFERROR(VLOOKUP('SAP Data'!$C1388,'2021 Balance Sheet'!$B$7:$O$1335,'2021 Balance Sheet'!I$2, FALSE),0)</f>
        <v>-6544.47</v>
      </c>
      <c r="AI1388" s="199">
        <f>IFERROR(VLOOKUP('SAP Data'!$C1388,'2021 Balance Sheet'!$B$7:$O$1335,'2021 Balance Sheet'!J$2, FALSE),0)</f>
        <v>-5890.91</v>
      </c>
      <c r="AJ1388" s="199">
        <f>IFERROR(VLOOKUP('SAP Data'!$C1388,'2021 Balance Sheet'!$B$7:$O$1335,'2021 Balance Sheet'!K$2, FALSE),0)</f>
        <v>-5376.83</v>
      </c>
      <c r="AK1388" s="199">
        <f>IFERROR(VLOOKUP('SAP Data'!$C1388,'2021 Balance Sheet'!$B$7:$O$1335,'2021 Balance Sheet'!L$2, FALSE),0)</f>
        <v>-4916.5200000000004</v>
      </c>
      <c r="AL1388" s="199">
        <f>IFERROR(VLOOKUP('SAP Data'!$C1388,'2021 Balance Sheet'!$B$7:$O$1335,'2021 Balance Sheet'!M$2, FALSE),0)</f>
        <v>-4719.4399999999996</v>
      </c>
      <c r="AM1388" s="199">
        <f>IFERROR(VLOOKUP('SAP Data'!$C1388,'2021 Balance Sheet'!$B$7:$O$1335,'2021 Balance Sheet'!N$2, FALSE),0)</f>
        <v>-4628.08</v>
      </c>
      <c r="AN1388" s="199">
        <f>IFERROR(VLOOKUP('SAP Data'!$C1388,'2021 Balance Sheet'!$B$7:$O$1335,'2021 Balance Sheet'!O$2, FALSE),0)</f>
        <v>-4607.46</v>
      </c>
      <c r="AO1388" s="198">
        <f t="shared" ref="AO1388:AO1451" si="47">AB1388</f>
        <v>-23280.83</v>
      </c>
    </row>
    <row r="1389" spans="1:41" ht="15.75" thickBot="1" x14ac:dyDescent="0.3">
      <c r="A1389" s="26" t="str">
        <f t="shared" si="46"/>
        <v>235005</v>
      </c>
      <c r="B1389" s="126" t="s">
        <v>1164</v>
      </c>
      <c r="C1389" s="153" t="s">
        <v>1165</v>
      </c>
      <c r="D1389" s="125" t="s">
        <v>4</v>
      </c>
      <c r="E1389" s="140">
        <v>-161823.42000000001</v>
      </c>
      <c r="F1389" s="140">
        <v>-157944.14000000001</v>
      </c>
      <c r="G1389" s="140">
        <v>-156460.46</v>
      </c>
      <c r="H1389" s="140">
        <v>-156011.29</v>
      </c>
      <c r="I1389" s="140">
        <v>-154304.98000000001</v>
      </c>
      <c r="J1389" s="140">
        <v>-154811.76999999999</v>
      </c>
      <c r="K1389" s="140">
        <v>-171769.82</v>
      </c>
      <c r="L1389" s="140">
        <v>-160299.92000000001</v>
      </c>
      <c r="M1389" s="140">
        <v>-153512.43</v>
      </c>
      <c r="N1389" s="140">
        <v>-160706.70000000001</v>
      </c>
      <c r="O1389" s="140">
        <v>-156768.31</v>
      </c>
      <c r="P1389" s="140">
        <v>-158689.60999999999</v>
      </c>
      <c r="Q1389" s="199">
        <v>-159683.29</v>
      </c>
      <c r="R1389" s="199">
        <v>-163605.78</v>
      </c>
      <c r="S1389" s="199">
        <v>-156320.56</v>
      </c>
      <c r="T1389" s="199">
        <v>-155214.84</v>
      </c>
      <c r="U1389" s="199">
        <v>-153213.35</v>
      </c>
      <c r="V1389" s="199">
        <v>-155870.18</v>
      </c>
      <c r="W1389" s="199">
        <v>-157174.79999999999</v>
      </c>
      <c r="X1389" s="199">
        <v>-160627.51</v>
      </c>
      <c r="Y1389" s="199">
        <v>-163786.29999999999</v>
      </c>
      <c r="Z1389" s="199">
        <v>-164488.57999999999</v>
      </c>
      <c r="AA1389" s="199">
        <v>-165360.12</v>
      </c>
      <c r="AB1389" s="199">
        <v>-164966.98000000001</v>
      </c>
      <c r="AC1389" s="199">
        <f>IFERROR(VLOOKUP('SAP Data'!$C1389,'2021 Balance Sheet'!$B$7:$O$1335,'2021 Balance Sheet'!D$2, FALSE),0)</f>
        <v>-164646.25</v>
      </c>
      <c r="AD1389" s="199">
        <f>IFERROR(VLOOKUP('SAP Data'!$C1389,'2021 Balance Sheet'!$B$7:$O$1335,'2021 Balance Sheet'!E$2, FALSE),0)</f>
        <v>-161306.29999999999</v>
      </c>
      <c r="AE1389" s="199">
        <f>IFERROR(VLOOKUP('SAP Data'!$C1389,'2021 Balance Sheet'!$B$7:$O$1335,'2021 Balance Sheet'!F$2, FALSE),0)</f>
        <v>-157368.98000000001</v>
      </c>
      <c r="AF1389" s="199">
        <f>IFERROR(VLOOKUP('SAP Data'!$C1389,'2021 Balance Sheet'!$B$7:$O$1335,'2021 Balance Sheet'!G$2, FALSE),0)</f>
        <v>-150903.06</v>
      </c>
      <c r="AG1389" s="199">
        <f>IFERROR(VLOOKUP('SAP Data'!$C1389,'2021 Balance Sheet'!$B$7:$O$1335,'2021 Balance Sheet'!H$2, FALSE),0)</f>
        <v>-155347.81</v>
      </c>
      <c r="AH1389" s="199">
        <f>IFERROR(VLOOKUP('SAP Data'!$C1389,'2021 Balance Sheet'!$B$7:$O$1335,'2021 Balance Sheet'!I$2, FALSE),0)</f>
        <v>-155956.84</v>
      </c>
      <c r="AI1389" s="199">
        <f>IFERROR(VLOOKUP('SAP Data'!$C1389,'2021 Balance Sheet'!$B$7:$O$1335,'2021 Balance Sheet'!J$2, FALSE),0)</f>
        <v>-151126.47</v>
      </c>
      <c r="AJ1389" s="199">
        <f>IFERROR(VLOOKUP('SAP Data'!$C1389,'2021 Balance Sheet'!$B$7:$O$1335,'2021 Balance Sheet'!K$2, FALSE),0)</f>
        <v>-150555.57</v>
      </c>
      <c r="AK1389" s="199">
        <f>IFERROR(VLOOKUP('SAP Data'!$C1389,'2021 Balance Sheet'!$B$7:$O$1335,'2021 Balance Sheet'!L$2, FALSE),0)</f>
        <v>-151409.85999999999</v>
      </c>
      <c r="AL1389" s="199">
        <f>IFERROR(VLOOKUP('SAP Data'!$C1389,'2021 Balance Sheet'!$B$7:$O$1335,'2021 Balance Sheet'!M$2, FALSE),0)</f>
        <v>-150541.81</v>
      </c>
      <c r="AM1389" s="199">
        <f>IFERROR(VLOOKUP('SAP Data'!$C1389,'2021 Balance Sheet'!$B$7:$O$1335,'2021 Balance Sheet'!N$2, FALSE),0)</f>
        <v>-150440.04</v>
      </c>
      <c r="AN1389" s="199">
        <f>IFERROR(VLOOKUP('SAP Data'!$C1389,'2021 Balance Sheet'!$B$7:$O$1335,'2021 Balance Sheet'!O$2, FALSE),0)</f>
        <v>-153222.82</v>
      </c>
      <c r="AO1389" s="198">
        <f t="shared" si="47"/>
        <v>-164966.98000000001</v>
      </c>
    </row>
    <row r="1390" spans="1:41" ht="15.75" thickBot="1" x14ac:dyDescent="0.3">
      <c r="A1390" s="26" t="str">
        <f t="shared" si="46"/>
        <v>235013</v>
      </c>
      <c r="B1390" s="126" t="s">
        <v>3602</v>
      </c>
      <c r="C1390" s="153" t="s">
        <v>3603</v>
      </c>
      <c r="D1390" s="125"/>
      <c r="E1390" s="140"/>
      <c r="F1390" s="140"/>
      <c r="G1390" s="140"/>
      <c r="H1390" s="140"/>
      <c r="I1390" s="140"/>
      <c r="J1390" s="140"/>
      <c r="K1390" s="140"/>
      <c r="L1390" s="140"/>
      <c r="M1390" s="140"/>
      <c r="N1390" s="140"/>
      <c r="O1390" s="140"/>
      <c r="P1390" s="140"/>
      <c r="Q1390" s="199">
        <v>0</v>
      </c>
      <c r="R1390" s="199">
        <v>0</v>
      </c>
      <c r="S1390" s="199">
        <v>0</v>
      </c>
      <c r="T1390" s="199">
        <v>0</v>
      </c>
      <c r="U1390" s="199">
        <v>0</v>
      </c>
      <c r="V1390" s="199">
        <v>0</v>
      </c>
      <c r="W1390" s="199">
        <v>0</v>
      </c>
      <c r="X1390" s="199">
        <v>0</v>
      </c>
      <c r="Y1390" s="199">
        <v>0</v>
      </c>
      <c r="Z1390" s="199">
        <v>0</v>
      </c>
      <c r="AA1390" s="199">
        <v>0</v>
      </c>
      <c r="AB1390" s="199">
        <v>0</v>
      </c>
      <c r="AC1390" s="199">
        <f>IFERROR(VLOOKUP('SAP Data'!$C1390,'2021 Balance Sheet'!$B$7:$O$1335,'2021 Balance Sheet'!D$2, FALSE),0)</f>
        <v>0</v>
      </c>
      <c r="AD1390" s="199">
        <f>IFERROR(VLOOKUP('SAP Data'!$C1390,'2021 Balance Sheet'!$B$7:$O$1335,'2021 Balance Sheet'!E$2, FALSE),0)</f>
        <v>0</v>
      </c>
      <c r="AE1390" s="199">
        <f>IFERROR(VLOOKUP('SAP Data'!$C1390,'2021 Balance Sheet'!$B$7:$O$1335,'2021 Balance Sheet'!F$2, FALSE),0)</f>
        <v>0</v>
      </c>
      <c r="AF1390" s="199">
        <f>IFERROR(VLOOKUP('SAP Data'!$C1390,'2021 Balance Sheet'!$B$7:$O$1335,'2021 Balance Sheet'!G$2, FALSE),0)</f>
        <v>0</v>
      </c>
      <c r="AG1390" s="199">
        <f>IFERROR(VLOOKUP('SAP Data'!$C1390,'2021 Balance Sheet'!$B$7:$O$1335,'2021 Balance Sheet'!H$2, FALSE),0)</f>
        <v>0</v>
      </c>
      <c r="AH1390" s="199">
        <f>IFERROR(VLOOKUP('SAP Data'!$C1390,'2021 Balance Sheet'!$B$7:$O$1335,'2021 Balance Sheet'!I$2, FALSE),0)</f>
        <v>0</v>
      </c>
      <c r="AI1390" s="199">
        <f>IFERROR(VLOOKUP('SAP Data'!$C1390,'2021 Balance Sheet'!$B$7:$O$1335,'2021 Balance Sheet'!J$2, FALSE),0)</f>
        <v>0</v>
      </c>
      <c r="AJ1390" s="199">
        <f>IFERROR(VLOOKUP('SAP Data'!$C1390,'2021 Balance Sheet'!$B$7:$O$1335,'2021 Balance Sheet'!K$2, FALSE),0)</f>
        <v>0</v>
      </c>
      <c r="AK1390" s="199">
        <f>IFERROR(VLOOKUP('SAP Data'!$C1390,'2021 Balance Sheet'!$B$7:$O$1335,'2021 Balance Sheet'!L$2, FALSE),0)</f>
        <v>0</v>
      </c>
      <c r="AL1390" s="199">
        <f>IFERROR(VLOOKUP('SAP Data'!$C1390,'2021 Balance Sheet'!$B$7:$O$1335,'2021 Balance Sheet'!M$2, FALSE),0)</f>
        <v>0</v>
      </c>
      <c r="AM1390" s="199">
        <f>IFERROR(VLOOKUP('SAP Data'!$C1390,'2021 Balance Sheet'!$B$7:$O$1335,'2021 Balance Sheet'!N$2, FALSE),0)</f>
        <v>0</v>
      </c>
      <c r="AN1390" s="199">
        <f>IFERROR(VLOOKUP('SAP Data'!$C1390,'2021 Balance Sheet'!$B$7:$O$1335,'2021 Balance Sheet'!O$2, FALSE),0)</f>
        <v>0</v>
      </c>
      <c r="AO1390" s="198">
        <f t="shared" si="47"/>
        <v>0</v>
      </c>
    </row>
    <row r="1391" spans="1:41" ht="15.75" thickBot="1" x14ac:dyDescent="0.3">
      <c r="A1391" s="26" t="str">
        <f t="shared" si="46"/>
        <v>252040</v>
      </c>
      <c r="B1391" s="126" t="s">
        <v>3604</v>
      </c>
      <c r="C1391" s="153" t="s">
        <v>3605</v>
      </c>
      <c r="D1391" s="125"/>
      <c r="E1391" s="140"/>
      <c r="F1391" s="140"/>
      <c r="G1391" s="140"/>
      <c r="H1391" s="140"/>
      <c r="I1391" s="140"/>
      <c r="J1391" s="140"/>
      <c r="K1391" s="140"/>
      <c r="L1391" s="140"/>
      <c r="M1391" s="140"/>
      <c r="N1391" s="140"/>
      <c r="O1391" s="140"/>
      <c r="P1391" s="140"/>
      <c r="Q1391" s="199">
        <v>0</v>
      </c>
      <c r="R1391" s="199">
        <v>0</v>
      </c>
      <c r="S1391" s="199">
        <v>0</v>
      </c>
      <c r="T1391" s="199">
        <v>0</v>
      </c>
      <c r="U1391" s="199">
        <v>0</v>
      </c>
      <c r="V1391" s="199">
        <v>0</v>
      </c>
      <c r="W1391" s="199">
        <v>0</v>
      </c>
      <c r="X1391" s="199">
        <v>0</v>
      </c>
      <c r="Y1391" s="199">
        <v>0</v>
      </c>
      <c r="Z1391" s="199">
        <v>0</v>
      </c>
      <c r="AA1391" s="199">
        <v>0</v>
      </c>
      <c r="AB1391" s="199">
        <v>0</v>
      </c>
      <c r="AC1391" s="199">
        <f>IFERROR(VLOOKUP('SAP Data'!$C1391,'2021 Balance Sheet'!$B$7:$O$1335,'2021 Balance Sheet'!D$2, FALSE),0)</f>
        <v>0</v>
      </c>
      <c r="AD1391" s="199">
        <f>IFERROR(VLOOKUP('SAP Data'!$C1391,'2021 Balance Sheet'!$B$7:$O$1335,'2021 Balance Sheet'!E$2, FALSE),0)</f>
        <v>0</v>
      </c>
      <c r="AE1391" s="199">
        <f>IFERROR(VLOOKUP('SAP Data'!$C1391,'2021 Balance Sheet'!$B$7:$O$1335,'2021 Balance Sheet'!F$2, FALSE),0)</f>
        <v>0</v>
      </c>
      <c r="AF1391" s="199">
        <f>IFERROR(VLOOKUP('SAP Data'!$C1391,'2021 Balance Sheet'!$B$7:$O$1335,'2021 Balance Sheet'!G$2, FALSE),0)</f>
        <v>0</v>
      </c>
      <c r="AG1391" s="199">
        <f>IFERROR(VLOOKUP('SAP Data'!$C1391,'2021 Balance Sheet'!$B$7:$O$1335,'2021 Balance Sheet'!H$2, FALSE),0)</f>
        <v>0</v>
      </c>
      <c r="AH1391" s="199">
        <f>IFERROR(VLOOKUP('SAP Data'!$C1391,'2021 Balance Sheet'!$B$7:$O$1335,'2021 Balance Sheet'!I$2, FALSE),0)</f>
        <v>0</v>
      </c>
      <c r="AI1391" s="199">
        <f>IFERROR(VLOOKUP('SAP Data'!$C1391,'2021 Balance Sheet'!$B$7:$O$1335,'2021 Balance Sheet'!J$2, FALSE),0)</f>
        <v>0</v>
      </c>
      <c r="AJ1391" s="199">
        <f>IFERROR(VLOOKUP('SAP Data'!$C1391,'2021 Balance Sheet'!$B$7:$O$1335,'2021 Balance Sheet'!K$2, FALSE),0)</f>
        <v>0</v>
      </c>
      <c r="AK1391" s="199">
        <f>IFERROR(VLOOKUP('SAP Data'!$C1391,'2021 Balance Sheet'!$B$7:$O$1335,'2021 Balance Sheet'!L$2, FALSE),0)</f>
        <v>0</v>
      </c>
      <c r="AL1391" s="199">
        <f>IFERROR(VLOOKUP('SAP Data'!$C1391,'2021 Balance Sheet'!$B$7:$O$1335,'2021 Balance Sheet'!M$2, FALSE),0)</f>
        <v>0</v>
      </c>
      <c r="AM1391" s="199">
        <f>IFERROR(VLOOKUP('SAP Data'!$C1391,'2021 Balance Sheet'!$B$7:$O$1335,'2021 Balance Sheet'!N$2, FALSE),0)</f>
        <v>0</v>
      </c>
      <c r="AN1391" s="199">
        <f>IFERROR(VLOOKUP('SAP Data'!$C1391,'2021 Balance Sheet'!$B$7:$O$1335,'2021 Balance Sheet'!O$2, FALSE),0)</f>
        <v>0</v>
      </c>
      <c r="AO1391" s="198">
        <f t="shared" si="47"/>
        <v>0</v>
      </c>
    </row>
    <row r="1392" spans="1:41" ht="15.75" thickBot="1" x14ac:dyDescent="0.3">
      <c r="A1392" s="26" t="str">
        <f t="shared" si="46"/>
        <v>500179</v>
      </c>
      <c r="B1392" s="149" t="s">
        <v>1167</v>
      </c>
      <c r="C1392" s="153">
        <v>500179</v>
      </c>
      <c r="D1392" s="166"/>
      <c r="E1392" s="139">
        <v>-5169151.34</v>
      </c>
      <c r="F1392" s="139">
        <v>-3477171.64</v>
      </c>
      <c r="G1392" s="139">
        <v>-5113777.6500000004</v>
      </c>
      <c r="H1392" s="139">
        <v>-4884583.71</v>
      </c>
      <c r="I1392" s="139">
        <v>-2666029.71</v>
      </c>
      <c r="J1392" s="139">
        <v>-2950658.54</v>
      </c>
      <c r="K1392" s="139">
        <v>-2865117.28</v>
      </c>
      <c r="L1392" s="139">
        <v>-1755136.13</v>
      </c>
      <c r="M1392" s="139">
        <v>-2184728.4</v>
      </c>
      <c r="N1392" s="139">
        <v>-2567530.36</v>
      </c>
      <c r="O1392" s="139">
        <v>-2979505.7</v>
      </c>
      <c r="P1392" s="139">
        <v>-4636885.43</v>
      </c>
      <c r="Q1392" s="199">
        <v>-5648561.2000000002</v>
      </c>
      <c r="R1392" s="199">
        <v>-3473019.9</v>
      </c>
      <c r="S1392" s="199">
        <v>-4879247.2699999996</v>
      </c>
      <c r="T1392" s="199">
        <v>-4751748.41</v>
      </c>
      <c r="U1392" s="199">
        <v>-2763421.03</v>
      </c>
      <c r="V1392" s="199">
        <v>-3030165.28</v>
      </c>
      <c r="W1392" s="199">
        <v>-2836525.39</v>
      </c>
      <c r="X1392" s="199">
        <v>-1700222.81</v>
      </c>
      <c r="Y1392" s="199">
        <v>-2147466.04</v>
      </c>
      <c r="Z1392" s="199">
        <v>-2342774.06</v>
      </c>
      <c r="AA1392" s="199">
        <v>-2773839.88</v>
      </c>
      <c r="AB1392" s="199">
        <v>-4611558.41</v>
      </c>
      <c r="AC1392" s="199">
        <f>IFERROR(VLOOKUP('SAP Data'!$C1392,'2021 Balance Sheet'!$B$7:$O$1335,'2021 Balance Sheet'!D$2, FALSE),0)</f>
        <v>-5716056.04</v>
      </c>
      <c r="AD1392" s="199">
        <f>IFERROR(VLOOKUP('SAP Data'!$C1392,'2021 Balance Sheet'!$B$7:$O$1335,'2021 Balance Sheet'!E$2, FALSE),0)</f>
        <v>-3811013.12</v>
      </c>
      <c r="AE1392" s="199">
        <f>IFERROR(VLOOKUP('SAP Data'!$C1392,'2021 Balance Sheet'!$B$7:$O$1335,'2021 Balance Sheet'!F$2, FALSE),0)</f>
        <v>-5486340.0300000003</v>
      </c>
      <c r="AF1392" s="199">
        <f>IFERROR(VLOOKUP('SAP Data'!$C1392,'2021 Balance Sheet'!$B$7:$O$1335,'2021 Balance Sheet'!G$2, FALSE),0)</f>
        <v>-5405814.0499999998</v>
      </c>
      <c r="AG1392" s="199">
        <f>IFERROR(VLOOKUP('SAP Data'!$C1392,'2021 Balance Sheet'!$B$7:$O$1335,'2021 Balance Sheet'!H$2, FALSE),0)</f>
        <v>-2966436.62</v>
      </c>
      <c r="AH1392" s="199">
        <f>IFERROR(VLOOKUP('SAP Data'!$C1392,'2021 Balance Sheet'!$B$7:$O$1335,'2021 Balance Sheet'!I$2, FALSE),0)</f>
        <v>-3601258.07</v>
      </c>
      <c r="AI1392" s="199">
        <f>IFERROR(VLOOKUP('SAP Data'!$C1392,'2021 Balance Sheet'!$B$7:$O$1335,'2021 Balance Sheet'!J$2, FALSE),0)</f>
        <v>-2986049.6</v>
      </c>
      <c r="AJ1392" s="199">
        <f>IFERROR(VLOOKUP('SAP Data'!$C1392,'2021 Balance Sheet'!$B$7:$O$1335,'2021 Balance Sheet'!K$2, FALSE),0)</f>
        <v>-1815768.77</v>
      </c>
      <c r="AK1392" s="199">
        <f>IFERROR(VLOOKUP('SAP Data'!$C1392,'2021 Balance Sheet'!$B$7:$O$1335,'2021 Balance Sheet'!L$2, FALSE),0)</f>
        <v>-2312679.5099999998</v>
      </c>
      <c r="AL1392" s="199">
        <f>IFERROR(VLOOKUP('SAP Data'!$C1392,'2021 Balance Sheet'!$B$7:$O$1335,'2021 Balance Sheet'!M$2, FALSE),0)</f>
        <v>-2687928.98</v>
      </c>
      <c r="AM1392" s="199">
        <f>IFERROR(VLOOKUP('SAP Data'!$C1392,'2021 Balance Sheet'!$B$7:$O$1335,'2021 Balance Sheet'!N$2, FALSE),0)</f>
        <v>-3075853.38</v>
      </c>
      <c r="AN1392" s="199">
        <f>IFERROR(VLOOKUP('SAP Data'!$C1392,'2021 Balance Sheet'!$B$7:$O$1335,'2021 Balance Sheet'!O$2, FALSE),0)</f>
        <v>-5158983.49</v>
      </c>
      <c r="AO1392" s="198">
        <f t="shared" si="47"/>
        <v>-4611558.41</v>
      </c>
    </row>
    <row r="1393" spans="1:41" ht="15.75" thickBot="1" x14ac:dyDescent="0.3">
      <c r="A1393" s="26" t="str">
        <f t="shared" si="46"/>
        <v>241101</v>
      </c>
      <c r="B1393" s="126" t="s">
        <v>2247</v>
      </c>
      <c r="C1393" s="153" t="s">
        <v>2489</v>
      </c>
      <c r="D1393" s="125" t="s">
        <v>4</v>
      </c>
      <c r="E1393" s="140">
        <v>-1329296.06</v>
      </c>
      <c r="F1393" s="140">
        <v>-971643.56</v>
      </c>
      <c r="G1393" s="140">
        <v>-1432483.97</v>
      </c>
      <c r="H1393" s="140">
        <v>-1728658.78</v>
      </c>
      <c r="I1393" s="140">
        <v>-498117.08</v>
      </c>
      <c r="J1393" s="140">
        <v>-568453.62</v>
      </c>
      <c r="K1393" s="140">
        <v>-683173.55</v>
      </c>
      <c r="L1393" s="140">
        <v>-225979.72</v>
      </c>
      <c r="M1393" s="140">
        <v>-342138.36</v>
      </c>
      <c r="N1393" s="140">
        <v>-532094.24</v>
      </c>
      <c r="O1393" s="140">
        <v>-489231.55</v>
      </c>
      <c r="P1393" s="140">
        <v>-943299.56</v>
      </c>
      <c r="Q1393" s="199">
        <v>-1464167.9</v>
      </c>
      <c r="R1393" s="199">
        <v>-961393.79</v>
      </c>
      <c r="S1393" s="199">
        <v>-1346730.58</v>
      </c>
      <c r="T1393" s="199">
        <v>-1647967.9</v>
      </c>
      <c r="U1393" s="199">
        <v>-491694.17</v>
      </c>
      <c r="V1393" s="199">
        <v>-562975.80000000005</v>
      </c>
      <c r="W1393" s="199">
        <v>-673587.87</v>
      </c>
      <c r="X1393" s="199">
        <v>-216428.97</v>
      </c>
      <c r="Y1393" s="199">
        <v>-323457.88</v>
      </c>
      <c r="Z1393" s="199">
        <v>-453541.93</v>
      </c>
      <c r="AA1393" s="199">
        <v>-424249.39</v>
      </c>
      <c r="AB1393" s="199">
        <v>-885418.82</v>
      </c>
      <c r="AC1393" s="199">
        <f>IFERROR(VLOOKUP('SAP Data'!$C1393,'2021 Balance Sheet'!$B$7:$O$1335,'2021 Balance Sheet'!D$2, FALSE),0)</f>
        <v>-1395873.73</v>
      </c>
      <c r="AD1393" s="199">
        <f>IFERROR(VLOOKUP('SAP Data'!$C1393,'2021 Balance Sheet'!$B$7:$O$1335,'2021 Balance Sheet'!E$2, FALSE),0)</f>
        <v>-935998.34</v>
      </c>
      <c r="AE1393" s="199">
        <f>IFERROR(VLOOKUP('SAP Data'!$C1393,'2021 Balance Sheet'!$B$7:$O$1335,'2021 Balance Sheet'!F$2, FALSE),0)</f>
        <v>-1361416.68</v>
      </c>
      <c r="AF1393" s="199">
        <f>IFERROR(VLOOKUP('SAP Data'!$C1393,'2021 Balance Sheet'!$B$7:$O$1335,'2021 Balance Sheet'!G$2, FALSE),0)</f>
        <v>-1684251.85</v>
      </c>
      <c r="AG1393" s="199">
        <f>IFERROR(VLOOKUP('SAP Data'!$C1393,'2021 Balance Sheet'!$B$7:$O$1335,'2021 Balance Sheet'!H$2, FALSE),0)</f>
        <v>-524474.65</v>
      </c>
      <c r="AH1393" s="199">
        <f>IFERROR(VLOOKUP('SAP Data'!$C1393,'2021 Balance Sheet'!$B$7:$O$1335,'2021 Balance Sheet'!I$2, FALSE),0)</f>
        <v>-679865.83</v>
      </c>
      <c r="AI1393" s="199">
        <f>IFERROR(VLOOKUP('SAP Data'!$C1393,'2021 Balance Sheet'!$B$7:$O$1335,'2021 Balance Sheet'!J$2, FALSE),0)</f>
        <v>-795375.36</v>
      </c>
      <c r="AJ1393" s="199">
        <f>IFERROR(VLOOKUP('SAP Data'!$C1393,'2021 Balance Sheet'!$B$7:$O$1335,'2021 Balance Sheet'!K$2, FALSE),0)</f>
        <v>-225247.45</v>
      </c>
      <c r="AK1393" s="199">
        <f>IFERROR(VLOOKUP('SAP Data'!$C1393,'2021 Balance Sheet'!$B$7:$O$1335,'2021 Balance Sheet'!L$2, FALSE),0)</f>
        <v>-341076.01</v>
      </c>
      <c r="AL1393" s="199">
        <f>IFERROR(VLOOKUP('SAP Data'!$C1393,'2021 Balance Sheet'!$B$7:$O$1335,'2021 Balance Sheet'!M$2, FALSE),0)</f>
        <v>-519427.47</v>
      </c>
      <c r="AM1393" s="199">
        <f>IFERROR(VLOOKUP('SAP Data'!$C1393,'2021 Balance Sheet'!$B$7:$O$1335,'2021 Balance Sheet'!N$2, FALSE),0)</f>
        <v>-474475.1</v>
      </c>
      <c r="AN1393" s="199">
        <f>IFERROR(VLOOKUP('SAP Data'!$C1393,'2021 Balance Sheet'!$B$7:$O$1335,'2021 Balance Sheet'!O$2, FALSE),0)</f>
        <v>-985989.37</v>
      </c>
      <c r="AO1393" s="198">
        <f t="shared" si="47"/>
        <v>-885418.82</v>
      </c>
    </row>
    <row r="1394" spans="1:41" ht="15.75" thickBot="1" x14ac:dyDescent="0.3">
      <c r="A1394" s="26" t="str">
        <f t="shared" si="46"/>
        <v>241102</v>
      </c>
      <c r="B1394" s="126" t="s">
        <v>2249</v>
      </c>
      <c r="C1394" s="153" t="s">
        <v>2490</v>
      </c>
      <c r="D1394" s="125" t="s">
        <v>4</v>
      </c>
      <c r="E1394" s="139">
        <v>-37734.239999999998</v>
      </c>
      <c r="F1394" s="139">
        <v>-33260.51</v>
      </c>
      <c r="G1394" s="139">
        <v>-32093.38</v>
      </c>
      <c r="H1394" s="139">
        <v>-21653.439999999999</v>
      </c>
      <c r="I1394" s="139">
        <v>-13901.26</v>
      </c>
      <c r="J1394" s="139">
        <v>-4953.8500000000004</v>
      </c>
      <c r="K1394" s="139">
        <v>-9034.34</v>
      </c>
      <c r="L1394" s="139">
        <v>-8516.9500000000007</v>
      </c>
      <c r="M1394" s="139">
        <v>-8755.17</v>
      </c>
      <c r="N1394" s="139">
        <v>-14770.1</v>
      </c>
      <c r="O1394" s="139">
        <v>-22566.35</v>
      </c>
      <c r="P1394" s="139">
        <v>-34779.120000000003</v>
      </c>
      <c r="Q1394" s="199">
        <v>-38365.07</v>
      </c>
      <c r="R1394" s="199">
        <v>-31423.56</v>
      </c>
      <c r="S1394" s="199">
        <v>-27756.67</v>
      </c>
      <c r="T1394" s="199">
        <v>-21636.52</v>
      </c>
      <c r="U1394" s="199">
        <v>-35483.9</v>
      </c>
      <c r="V1394" s="199">
        <v>-4630.33</v>
      </c>
      <c r="W1394" s="199">
        <v>-17872.88</v>
      </c>
      <c r="X1394" s="199">
        <v>-15420.05</v>
      </c>
      <c r="Y1394" s="199">
        <v>-16404.34</v>
      </c>
      <c r="Z1394" s="199">
        <v>-19395.990000000002</v>
      </c>
      <c r="AA1394" s="199">
        <v>-45327.02</v>
      </c>
      <c r="AB1394" s="199">
        <v>-68609.899999999994</v>
      </c>
      <c r="AC1394" s="199">
        <f>IFERROR(VLOOKUP('SAP Data'!$C1394,'2021 Balance Sheet'!$B$7:$O$1335,'2021 Balance Sheet'!D$2, FALSE),0)</f>
        <v>-77291.87</v>
      </c>
      <c r="AD1394" s="199">
        <f>IFERROR(VLOOKUP('SAP Data'!$C1394,'2021 Balance Sheet'!$B$7:$O$1335,'2021 Balance Sheet'!E$2, FALSE),0)</f>
        <v>-61464.75</v>
      </c>
      <c r="AE1394" s="199">
        <f>IFERROR(VLOOKUP('SAP Data'!$C1394,'2021 Balance Sheet'!$B$7:$O$1335,'2021 Balance Sheet'!F$2, FALSE),0)</f>
        <v>-61092.25</v>
      </c>
      <c r="AF1394" s="199">
        <f>IFERROR(VLOOKUP('SAP Data'!$C1394,'2021 Balance Sheet'!$B$7:$O$1335,'2021 Balance Sheet'!G$2, FALSE),0)</f>
        <v>-48831.63</v>
      </c>
      <c r="AG1394" s="199">
        <f>IFERROR(VLOOKUP('SAP Data'!$C1394,'2021 Balance Sheet'!$B$7:$O$1335,'2021 Balance Sheet'!H$2, FALSE),0)</f>
        <v>-26863.88</v>
      </c>
      <c r="AH1394" s="199">
        <f>IFERROR(VLOOKUP('SAP Data'!$C1394,'2021 Balance Sheet'!$B$7:$O$1335,'2021 Balance Sheet'!I$2, FALSE),0)</f>
        <v>-22990.93</v>
      </c>
      <c r="AI1394" s="199">
        <f>IFERROR(VLOOKUP('SAP Data'!$C1394,'2021 Balance Sheet'!$B$7:$O$1335,'2021 Balance Sheet'!J$2, FALSE),0)</f>
        <v>-16888.5</v>
      </c>
      <c r="AJ1394" s="199">
        <f>IFERROR(VLOOKUP('SAP Data'!$C1394,'2021 Balance Sheet'!$B$7:$O$1335,'2021 Balance Sheet'!K$2, FALSE),0)</f>
        <v>-16030.33</v>
      </c>
      <c r="AK1394" s="199">
        <f>IFERROR(VLOOKUP('SAP Data'!$C1394,'2021 Balance Sheet'!$B$7:$O$1335,'2021 Balance Sheet'!L$2, FALSE),0)</f>
        <v>-16982.689999999999</v>
      </c>
      <c r="AL1394" s="199">
        <f>IFERROR(VLOOKUP('SAP Data'!$C1394,'2021 Balance Sheet'!$B$7:$O$1335,'2021 Balance Sheet'!M$2, FALSE),0)</f>
        <v>-26222.93</v>
      </c>
      <c r="AM1394" s="199">
        <f>IFERROR(VLOOKUP('SAP Data'!$C1394,'2021 Balance Sheet'!$B$7:$O$1335,'2021 Balance Sheet'!N$2, FALSE),0)</f>
        <v>-42138.43</v>
      </c>
      <c r="AN1394" s="199">
        <f>IFERROR(VLOOKUP('SAP Data'!$C1394,'2021 Balance Sheet'!$B$7:$O$1335,'2021 Balance Sheet'!O$2, FALSE),0)</f>
        <v>-73429.75</v>
      </c>
      <c r="AO1394" s="198">
        <f t="shared" si="47"/>
        <v>-68609.899999999994</v>
      </c>
    </row>
    <row r="1395" spans="1:41" ht="15.75" thickBot="1" x14ac:dyDescent="0.3">
      <c r="A1395" s="26" t="str">
        <f t="shared" si="46"/>
        <v>241103</v>
      </c>
      <c r="B1395" s="126" t="s">
        <v>2251</v>
      </c>
      <c r="C1395" s="153" t="s">
        <v>2491</v>
      </c>
      <c r="D1395" s="125" t="s">
        <v>4</v>
      </c>
      <c r="E1395" s="140">
        <v>-7449.28</v>
      </c>
      <c r="F1395" s="140">
        <v>-2055.77</v>
      </c>
      <c r="G1395" s="140">
        <v>-3090.53</v>
      </c>
      <c r="H1395" s="140">
        <v>-3765.32</v>
      </c>
      <c r="I1395" s="140">
        <v>-4299.6099999999997</v>
      </c>
      <c r="J1395" s="140">
        <v>-4411.33</v>
      </c>
      <c r="K1395" s="140">
        <v>-4679.3900000000003</v>
      </c>
      <c r="L1395" s="140">
        <v>-4907.46</v>
      </c>
      <c r="M1395" s="140">
        <v>-5131.42</v>
      </c>
      <c r="N1395" s="140">
        <v>-5439.52</v>
      </c>
      <c r="O1395" s="140">
        <v>-6062.98</v>
      </c>
      <c r="P1395" s="140">
        <v>-6985.39</v>
      </c>
      <c r="Q1395" s="199">
        <v>-8110.45</v>
      </c>
      <c r="R1395" s="199">
        <v>-2056.98</v>
      </c>
      <c r="S1395" s="199">
        <v>-2886.07</v>
      </c>
      <c r="T1395" s="199">
        <v>-3576.25</v>
      </c>
      <c r="U1395" s="199">
        <v>-4058.55</v>
      </c>
      <c r="V1395" s="199">
        <v>-4175.26</v>
      </c>
      <c r="W1395" s="199">
        <v>-4450.3900000000003</v>
      </c>
      <c r="X1395" s="199">
        <v>-4689.07</v>
      </c>
      <c r="Y1395" s="199">
        <v>-4919.03</v>
      </c>
      <c r="Z1395" s="199">
        <v>-5201.6099999999997</v>
      </c>
      <c r="AA1395" s="199">
        <v>-5757.57</v>
      </c>
      <c r="AB1395" s="199">
        <v>-6617.86</v>
      </c>
      <c r="AC1395" s="199">
        <f>IFERROR(VLOOKUP('SAP Data'!$C1395,'2021 Balance Sheet'!$B$7:$O$1335,'2021 Balance Sheet'!D$2, FALSE),0)</f>
        <v>-7760.53</v>
      </c>
      <c r="AD1395" s="199">
        <f>IFERROR(VLOOKUP('SAP Data'!$C1395,'2021 Balance Sheet'!$B$7:$O$1335,'2021 Balance Sheet'!E$2, FALSE),0)</f>
        <v>-2014.09</v>
      </c>
      <c r="AE1395" s="199">
        <f>IFERROR(VLOOKUP('SAP Data'!$C1395,'2021 Balance Sheet'!$B$7:$O$1335,'2021 Balance Sheet'!F$2, FALSE),0)</f>
        <v>-2957.11</v>
      </c>
      <c r="AF1395" s="199">
        <f>IFERROR(VLOOKUP('SAP Data'!$C1395,'2021 Balance Sheet'!$B$7:$O$1335,'2021 Balance Sheet'!G$2, FALSE),0)</f>
        <v>-3700.5</v>
      </c>
      <c r="AG1395" s="199">
        <f>IFERROR(VLOOKUP('SAP Data'!$C1395,'2021 Balance Sheet'!$B$7:$O$1335,'2021 Balance Sheet'!H$2, FALSE),0)</f>
        <v>-4221.95</v>
      </c>
      <c r="AH1395" s="199">
        <f>IFERROR(VLOOKUP('SAP Data'!$C1395,'2021 Balance Sheet'!$B$7:$O$1335,'2021 Balance Sheet'!I$2, FALSE),0)</f>
        <v>-4587.34</v>
      </c>
      <c r="AI1395" s="199">
        <f>IFERROR(VLOOKUP('SAP Data'!$C1395,'2021 Balance Sheet'!$B$7:$O$1335,'2021 Balance Sheet'!J$2, FALSE),0)</f>
        <v>-4865.62</v>
      </c>
      <c r="AJ1395" s="199">
        <f>IFERROR(VLOOKUP('SAP Data'!$C1395,'2021 Balance Sheet'!$B$7:$O$1335,'2021 Balance Sheet'!K$2, FALSE),0)</f>
        <v>-5098.47</v>
      </c>
      <c r="AK1395" s="199">
        <f>IFERROR(VLOOKUP('SAP Data'!$C1395,'2021 Balance Sheet'!$B$7:$O$1335,'2021 Balance Sheet'!L$2, FALSE),0)</f>
        <v>-5341.8</v>
      </c>
      <c r="AL1395" s="199">
        <f>IFERROR(VLOOKUP('SAP Data'!$C1395,'2021 Balance Sheet'!$B$7:$O$1335,'2021 Balance Sheet'!M$2, FALSE),0)</f>
        <v>-5664.61</v>
      </c>
      <c r="AM1395" s="199">
        <f>IFERROR(VLOOKUP('SAP Data'!$C1395,'2021 Balance Sheet'!$B$7:$O$1335,'2021 Balance Sheet'!N$2, FALSE),0)</f>
        <v>-6224.66</v>
      </c>
      <c r="AN1395" s="199">
        <f>IFERROR(VLOOKUP('SAP Data'!$C1395,'2021 Balance Sheet'!$B$7:$O$1335,'2021 Balance Sheet'!O$2, FALSE),0)</f>
        <v>-7171.77</v>
      </c>
      <c r="AO1395" s="198">
        <f t="shared" si="47"/>
        <v>-6617.86</v>
      </c>
    </row>
    <row r="1396" spans="1:41" ht="15.75" thickBot="1" x14ac:dyDescent="0.3">
      <c r="A1396" s="26" t="str">
        <f t="shared" si="46"/>
        <v>241104</v>
      </c>
      <c r="B1396" s="126" t="s">
        <v>2253</v>
      </c>
      <c r="C1396" s="153" t="s">
        <v>2492</v>
      </c>
      <c r="D1396" s="125" t="s">
        <v>4</v>
      </c>
      <c r="E1396" s="139">
        <v>-34949.64</v>
      </c>
      <c r="F1396" s="139">
        <v>-31142.86</v>
      </c>
      <c r="G1396" s="139">
        <v>-31665.3</v>
      </c>
      <c r="H1396" s="139">
        <v>-21561.81</v>
      </c>
      <c r="I1396" s="139">
        <v>-13457.17</v>
      </c>
      <c r="J1396" s="139">
        <v>-5478.52</v>
      </c>
      <c r="K1396" s="139">
        <v>-9183.41</v>
      </c>
      <c r="L1396" s="139">
        <v>-8267.18</v>
      </c>
      <c r="M1396" s="139">
        <v>-8601.58</v>
      </c>
      <c r="N1396" s="139">
        <v>-15176.5</v>
      </c>
      <c r="O1396" s="139">
        <v>-22254.34</v>
      </c>
      <c r="P1396" s="139">
        <v>-32036.93</v>
      </c>
      <c r="Q1396" s="199">
        <v>-36192.31</v>
      </c>
      <c r="R1396" s="199">
        <v>-29284.37</v>
      </c>
      <c r="S1396" s="199">
        <v>-27604.87</v>
      </c>
      <c r="T1396" s="199">
        <v>-20421.810000000001</v>
      </c>
      <c r="U1396" s="199">
        <v>-34321.57</v>
      </c>
      <c r="V1396" s="199">
        <v>-5347.16</v>
      </c>
      <c r="W1396" s="199">
        <v>-9292.35</v>
      </c>
      <c r="X1396" s="199">
        <v>-8086.28</v>
      </c>
      <c r="Y1396" s="199">
        <v>-8305.7900000000009</v>
      </c>
      <c r="Z1396" s="199">
        <v>-10183.26</v>
      </c>
      <c r="AA1396" s="199">
        <v>-22285.79</v>
      </c>
      <c r="AB1396" s="199">
        <v>-33360.800000000003</v>
      </c>
      <c r="AC1396" s="199">
        <f>IFERROR(VLOOKUP('SAP Data'!$C1396,'2021 Balance Sheet'!$B$7:$O$1335,'2021 Balance Sheet'!D$2, FALSE),0)</f>
        <v>-34780.57</v>
      </c>
      <c r="AD1396" s="199">
        <f>IFERROR(VLOOKUP('SAP Data'!$C1396,'2021 Balance Sheet'!$B$7:$O$1335,'2021 Balance Sheet'!E$2, FALSE),0)</f>
        <v>-29321.21</v>
      </c>
      <c r="AE1396" s="199">
        <f>IFERROR(VLOOKUP('SAP Data'!$C1396,'2021 Balance Sheet'!$B$7:$O$1335,'2021 Balance Sheet'!F$2, FALSE),0)</f>
        <v>-27556.84</v>
      </c>
      <c r="AF1396" s="199">
        <f>IFERROR(VLOOKUP('SAP Data'!$C1396,'2021 Balance Sheet'!$B$7:$O$1335,'2021 Balance Sheet'!G$2, FALSE),0)</f>
        <v>-22379.26</v>
      </c>
      <c r="AG1396" s="199">
        <f>IFERROR(VLOOKUP('SAP Data'!$C1396,'2021 Balance Sheet'!$B$7:$O$1335,'2021 Balance Sheet'!H$2, FALSE),0)</f>
        <v>-13892.92</v>
      </c>
      <c r="AH1396" s="199">
        <f>IFERROR(VLOOKUP('SAP Data'!$C1396,'2021 Balance Sheet'!$B$7:$O$1335,'2021 Balance Sheet'!I$2, FALSE),0)</f>
        <v>-12098.53</v>
      </c>
      <c r="AI1396" s="199">
        <f>IFERROR(VLOOKUP('SAP Data'!$C1396,'2021 Balance Sheet'!$B$7:$O$1335,'2021 Balance Sheet'!J$2, FALSE),0)</f>
        <v>-8380.27</v>
      </c>
      <c r="AJ1396" s="199">
        <f>IFERROR(VLOOKUP('SAP Data'!$C1396,'2021 Balance Sheet'!$B$7:$O$1335,'2021 Balance Sheet'!K$2, FALSE),0)</f>
        <v>-8079.56</v>
      </c>
      <c r="AK1396" s="199">
        <f>IFERROR(VLOOKUP('SAP Data'!$C1396,'2021 Balance Sheet'!$B$7:$O$1335,'2021 Balance Sheet'!L$2, FALSE),0)</f>
        <v>-8905.1</v>
      </c>
      <c r="AL1396" s="199">
        <f>IFERROR(VLOOKUP('SAP Data'!$C1396,'2021 Balance Sheet'!$B$7:$O$1335,'2021 Balance Sheet'!M$2, FALSE),0)</f>
        <v>-13578.21</v>
      </c>
      <c r="AM1396" s="199">
        <f>IFERROR(VLOOKUP('SAP Data'!$C1396,'2021 Balance Sheet'!$B$7:$O$1335,'2021 Balance Sheet'!N$2, FALSE),0)</f>
        <v>-21174.400000000001</v>
      </c>
      <c r="AN1396" s="199">
        <f>IFERROR(VLOOKUP('SAP Data'!$C1396,'2021 Balance Sheet'!$B$7:$O$1335,'2021 Balance Sheet'!O$2, FALSE),0)</f>
        <v>-37370.480000000003</v>
      </c>
      <c r="AO1396" s="198">
        <f t="shared" si="47"/>
        <v>-33360.800000000003</v>
      </c>
    </row>
    <row r="1397" spans="1:41" ht="15.75" thickBot="1" x14ac:dyDescent="0.3">
      <c r="A1397" s="26" t="str">
        <f t="shared" si="46"/>
        <v>241105</v>
      </c>
      <c r="B1397" s="126" t="s">
        <v>2255</v>
      </c>
      <c r="C1397" s="153" t="s">
        <v>2493</v>
      </c>
      <c r="D1397" s="125" t="s">
        <v>4</v>
      </c>
      <c r="E1397" s="140">
        <v>-50162.559999999998</v>
      </c>
      <c r="F1397" s="140">
        <v>-13937.98</v>
      </c>
      <c r="G1397" s="140">
        <v>-20091.25</v>
      </c>
      <c r="H1397" s="140">
        <v>-23693.37</v>
      </c>
      <c r="I1397" s="140">
        <v>-25790.959999999999</v>
      </c>
      <c r="J1397" s="140">
        <v>-26461.97</v>
      </c>
      <c r="K1397" s="140">
        <v>-28024.58</v>
      </c>
      <c r="L1397" s="140">
        <v>-29450.39</v>
      </c>
      <c r="M1397" s="140">
        <v>-30938.28</v>
      </c>
      <c r="N1397" s="140">
        <v>-33524.11</v>
      </c>
      <c r="O1397" s="140">
        <v>-37828.51</v>
      </c>
      <c r="P1397" s="140">
        <v>-44638.39</v>
      </c>
      <c r="Q1397" s="199">
        <v>-52202.91</v>
      </c>
      <c r="R1397" s="199">
        <v>-13474.71</v>
      </c>
      <c r="S1397" s="199">
        <v>-18569.36</v>
      </c>
      <c r="T1397" s="199">
        <v>-22566.18</v>
      </c>
      <c r="U1397" s="199">
        <v>-24812.43</v>
      </c>
      <c r="V1397" s="199">
        <v>-25551.79</v>
      </c>
      <c r="W1397" s="199">
        <v>-27175.439999999999</v>
      </c>
      <c r="X1397" s="199">
        <v>-28541.84</v>
      </c>
      <c r="Y1397" s="199">
        <v>-29925.37</v>
      </c>
      <c r="Z1397" s="199">
        <v>-31697.919999999998</v>
      </c>
      <c r="AA1397" s="199">
        <v>-36462.6</v>
      </c>
      <c r="AB1397" s="199">
        <v>-43388.09</v>
      </c>
      <c r="AC1397" s="199">
        <f>IFERROR(VLOOKUP('SAP Data'!$C1397,'2021 Balance Sheet'!$B$7:$O$1335,'2021 Balance Sheet'!D$2, FALSE),0)</f>
        <v>-51184.51</v>
      </c>
      <c r="AD1397" s="199">
        <f>IFERROR(VLOOKUP('SAP Data'!$C1397,'2021 Balance Sheet'!$B$7:$O$1335,'2021 Balance Sheet'!E$2, FALSE),0)</f>
        <v>-14944.43</v>
      </c>
      <c r="AE1397" s="199">
        <f>IFERROR(VLOOKUP('SAP Data'!$C1397,'2021 Balance Sheet'!$B$7:$O$1335,'2021 Balance Sheet'!F$2, FALSE),0)</f>
        <v>-20551.13</v>
      </c>
      <c r="AF1397" s="199">
        <f>IFERROR(VLOOKUP('SAP Data'!$C1397,'2021 Balance Sheet'!$B$7:$O$1335,'2021 Balance Sheet'!G$2, FALSE),0)</f>
        <v>-24643.11</v>
      </c>
      <c r="AG1397" s="199">
        <f>IFERROR(VLOOKUP('SAP Data'!$C1397,'2021 Balance Sheet'!$B$7:$O$1335,'2021 Balance Sheet'!H$2, FALSE),0)</f>
        <v>-26920.14</v>
      </c>
      <c r="AH1397" s="199">
        <f>IFERROR(VLOOKUP('SAP Data'!$C1397,'2021 Balance Sheet'!$B$7:$O$1335,'2021 Balance Sheet'!I$2, FALSE),0)</f>
        <v>-28894.81</v>
      </c>
      <c r="AI1397" s="199">
        <f>IFERROR(VLOOKUP('SAP Data'!$C1397,'2021 Balance Sheet'!$B$7:$O$1335,'2021 Balance Sheet'!J$2, FALSE),0)</f>
        <v>-30355.93</v>
      </c>
      <c r="AJ1397" s="199">
        <f>IFERROR(VLOOKUP('SAP Data'!$C1397,'2021 Balance Sheet'!$B$7:$O$1335,'2021 Balance Sheet'!K$2, FALSE),0)</f>
        <v>-31755.94</v>
      </c>
      <c r="AK1397" s="199">
        <f>IFERROR(VLOOKUP('SAP Data'!$C1397,'2021 Balance Sheet'!$B$7:$O$1335,'2021 Balance Sheet'!L$2, FALSE),0)</f>
        <v>-33431.839999999997</v>
      </c>
      <c r="AL1397" s="199">
        <f>IFERROR(VLOOKUP('SAP Data'!$C1397,'2021 Balance Sheet'!$B$7:$O$1335,'2021 Balance Sheet'!M$2, FALSE),0)</f>
        <v>-36203.94</v>
      </c>
      <c r="AM1397" s="199">
        <f>IFERROR(VLOOKUP('SAP Data'!$C1397,'2021 Balance Sheet'!$B$7:$O$1335,'2021 Balance Sheet'!N$2, FALSE),0)</f>
        <v>-40466.93</v>
      </c>
      <c r="AN1397" s="199">
        <f>IFERROR(VLOOKUP('SAP Data'!$C1397,'2021 Balance Sheet'!$B$7:$O$1335,'2021 Balance Sheet'!O$2, FALSE),0)</f>
        <v>-48882.81</v>
      </c>
      <c r="AO1397" s="198">
        <f t="shared" si="47"/>
        <v>-43388.09</v>
      </c>
    </row>
    <row r="1398" spans="1:41" ht="15.75" thickBot="1" x14ac:dyDescent="0.3">
      <c r="A1398" s="26" t="str">
        <f t="shared" si="46"/>
        <v>241107</v>
      </c>
      <c r="B1398" s="126" t="s">
        <v>2259</v>
      </c>
      <c r="C1398" s="153" t="s">
        <v>2494</v>
      </c>
      <c r="D1398" s="125" t="s">
        <v>4</v>
      </c>
      <c r="E1398" s="139">
        <v>-3922.66</v>
      </c>
      <c r="F1398" s="139">
        <v>-3077.14</v>
      </c>
      <c r="G1398" s="139">
        <v>-4630.5600000000004</v>
      </c>
      <c r="H1398" s="139">
        <v>-5658.18</v>
      </c>
      <c r="I1398" s="139">
        <v>-1795.56</v>
      </c>
      <c r="J1398" s="139">
        <v>-1992.15</v>
      </c>
      <c r="K1398" s="139">
        <v>-2385.3000000000002</v>
      </c>
      <c r="L1398" s="139">
        <v>-759.98</v>
      </c>
      <c r="M1398" s="139">
        <v>-1104.21</v>
      </c>
      <c r="N1398" s="139">
        <v>-1569.42</v>
      </c>
      <c r="O1398" s="139">
        <v>-1363.16</v>
      </c>
      <c r="P1398" s="139">
        <v>-2731.7</v>
      </c>
      <c r="Q1398" s="199">
        <v>-4471.17</v>
      </c>
      <c r="R1398" s="199">
        <v>-3241.84</v>
      </c>
      <c r="S1398" s="199">
        <v>-4563.8100000000004</v>
      </c>
      <c r="T1398" s="199">
        <v>-5654.88</v>
      </c>
      <c r="U1398" s="199">
        <v>-1860.76</v>
      </c>
      <c r="V1398" s="199">
        <v>-2100.33</v>
      </c>
      <c r="W1398" s="199">
        <v>-2543.67</v>
      </c>
      <c r="X1398" s="199">
        <v>-852.61</v>
      </c>
      <c r="Y1398" s="199">
        <v>-1216.28</v>
      </c>
      <c r="Z1398" s="199">
        <v>-1617.01</v>
      </c>
      <c r="AA1398" s="199">
        <v>-1202.83</v>
      </c>
      <c r="AB1398" s="199">
        <v>-2562.96</v>
      </c>
      <c r="AC1398" s="199">
        <f>IFERROR(VLOOKUP('SAP Data'!$C1398,'2021 Balance Sheet'!$B$7:$O$1335,'2021 Balance Sheet'!D$2, FALSE),0)</f>
        <v>-4430.25</v>
      </c>
      <c r="AD1398" s="199">
        <f>IFERROR(VLOOKUP('SAP Data'!$C1398,'2021 Balance Sheet'!$B$7:$O$1335,'2021 Balance Sheet'!E$2, FALSE),0)</f>
        <v>-3231.82</v>
      </c>
      <c r="AE1398" s="199">
        <f>IFERROR(VLOOKUP('SAP Data'!$C1398,'2021 Balance Sheet'!$B$7:$O$1335,'2021 Balance Sheet'!F$2, FALSE),0)</f>
        <v>-4664.1400000000003</v>
      </c>
      <c r="AF1398" s="199">
        <f>IFERROR(VLOOKUP('SAP Data'!$C1398,'2021 Balance Sheet'!$B$7:$O$1335,'2021 Balance Sheet'!G$2, FALSE),0)</f>
        <v>-5828.51</v>
      </c>
      <c r="AG1398" s="199">
        <f>IFERROR(VLOOKUP('SAP Data'!$C1398,'2021 Balance Sheet'!$B$7:$O$1335,'2021 Balance Sheet'!H$2, FALSE),0)</f>
        <v>-1971.49</v>
      </c>
      <c r="AH1398" s="199">
        <f>IFERROR(VLOOKUP('SAP Data'!$C1398,'2021 Balance Sheet'!$B$7:$O$1335,'2021 Balance Sheet'!I$2, FALSE),0)</f>
        <v>-2502.15</v>
      </c>
      <c r="AI1398" s="199">
        <f>IFERROR(VLOOKUP('SAP Data'!$C1398,'2021 Balance Sheet'!$B$7:$O$1335,'2021 Balance Sheet'!J$2, FALSE),0)</f>
        <v>-2935.28</v>
      </c>
      <c r="AJ1398" s="199">
        <f>IFERROR(VLOOKUP('SAP Data'!$C1398,'2021 Balance Sheet'!$B$7:$O$1335,'2021 Balance Sheet'!K$2, FALSE),0)</f>
        <v>-805.16</v>
      </c>
      <c r="AK1398" s="199">
        <f>IFERROR(VLOOKUP('SAP Data'!$C1398,'2021 Balance Sheet'!$B$7:$O$1335,'2021 Balance Sheet'!L$2, FALSE),0)</f>
        <v>-1167.54</v>
      </c>
      <c r="AL1398" s="199">
        <f>IFERROR(VLOOKUP('SAP Data'!$C1398,'2021 Balance Sheet'!$B$7:$O$1335,'2021 Balance Sheet'!M$2, FALSE),0)</f>
        <v>-1626.09</v>
      </c>
      <c r="AM1398" s="199">
        <f>IFERROR(VLOOKUP('SAP Data'!$C1398,'2021 Balance Sheet'!$B$7:$O$1335,'2021 Balance Sheet'!N$2, FALSE),0)</f>
        <v>-1329.55</v>
      </c>
      <c r="AN1398" s="199">
        <f>IFERROR(VLOOKUP('SAP Data'!$C1398,'2021 Balance Sheet'!$B$7:$O$1335,'2021 Balance Sheet'!O$2, FALSE),0)</f>
        <v>-2871.35</v>
      </c>
      <c r="AO1398" s="198">
        <f t="shared" si="47"/>
        <v>-2562.96</v>
      </c>
    </row>
    <row r="1399" spans="1:41" ht="15.75" thickBot="1" x14ac:dyDescent="0.3">
      <c r="A1399" s="26" t="str">
        <f t="shared" si="46"/>
        <v>241108</v>
      </c>
      <c r="B1399" s="126" t="s">
        <v>2261</v>
      </c>
      <c r="C1399" s="153" t="s">
        <v>2495</v>
      </c>
      <c r="D1399" s="125" t="s">
        <v>4</v>
      </c>
      <c r="E1399" s="140">
        <v>-15893.81</v>
      </c>
      <c r="F1399" s="140">
        <v>-13910.37</v>
      </c>
      <c r="G1399" s="140">
        <v>-13375.34</v>
      </c>
      <c r="H1399" s="140">
        <v>-8898.0300000000007</v>
      </c>
      <c r="I1399" s="140">
        <v>-5386.49</v>
      </c>
      <c r="J1399" s="140">
        <v>-1897.1</v>
      </c>
      <c r="K1399" s="140">
        <v>-3441.62</v>
      </c>
      <c r="L1399" s="140">
        <v>-4007.61</v>
      </c>
      <c r="M1399" s="140">
        <v>-3954.89</v>
      </c>
      <c r="N1399" s="140">
        <v>-7432.36</v>
      </c>
      <c r="O1399" s="140">
        <v>-10713.43</v>
      </c>
      <c r="P1399" s="140">
        <v>-15323.22</v>
      </c>
      <c r="Q1399" s="199">
        <v>-16010.28</v>
      </c>
      <c r="R1399" s="199">
        <v>-13068.88</v>
      </c>
      <c r="S1399" s="199">
        <v>-11721.77</v>
      </c>
      <c r="T1399" s="199">
        <v>-8706.9</v>
      </c>
      <c r="U1399" s="199">
        <v>-14095.43</v>
      </c>
      <c r="V1399" s="199">
        <v>-1999.73</v>
      </c>
      <c r="W1399" s="199">
        <v>-3827.92</v>
      </c>
      <c r="X1399" s="199">
        <v>-3596.68</v>
      </c>
      <c r="Y1399" s="199">
        <v>-4202.97</v>
      </c>
      <c r="Z1399" s="199">
        <v>-5050.3</v>
      </c>
      <c r="AA1399" s="199">
        <v>-11220.98</v>
      </c>
      <c r="AB1399" s="199">
        <v>-15637.27</v>
      </c>
      <c r="AC1399" s="199">
        <f>IFERROR(VLOOKUP('SAP Data'!$C1399,'2021 Balance Sheet'!$B$7:$O$1335,'2021 Balance Sheet'!D$2, FALSE),0)</f>
        <v>-17283.490000000002</v>
      </c>
      <c r="AD1399" s="199">
        <f>IFERROR(VLOOKUP('SAP Data'!$C1399,'2021 Balance Sheet'!$B$7:$O$1335,'2021 Balance Sheet'!E$2, FALSE),0)</f>
        <v>-12769.29</v>
      </c>
      <c r="AE1399" s="199">
        <f>IFERROR(VLOOKUP('SAP Data'!$C1399,'2021 Balance Sheet'!$B$7:$O$1335,'2021 Balance Sheet'!F$2, FALSE),0)</f>
        <v>-12291.71</v>
      </c>
      <c r="AF1399" s="199">
        <f>IFERROR(VLOOKUP('SAP Data'!$C1399,'2021 Balance Sheet'!$B$7:$O$1335,'2021 Balance Sheet'!G$2, FALSE),0)</f>
        <v>-9800.4599999999991</v>
      </c>
      <c r="AG1399" s="199">
        <f>IFERROR(VLOOKUP('SAP Data'!$C1399,'2021 Balance Sheet'!$B$7:$O$1335,'2021 Balance Sheet'!H$2, FALSE),0)</f>
        <v>-6158.96</v>
      </c>
      <c r="AH1399" s="199">
        <f>IFERROR(VLOOKUP('SAP Data'!$C1399,'2021 Balance Sheet'!$B$7:$O$1335,'2021 Balance Sheet'!I$2, FALSE),0)</f>
        <v>-4627.5</v>
      </c>
      <c r="AI1399" s="199">
        <f>IFERROR(VLOOKUP('SAP Data'!$C1399,'2021 Balance Sheet'!$B$7:$O$1335,'2021 Balance Sheet'!J$2, FALSE),0)</f>
        <v>-3657.91</v>
      </c>
      <c r="AJ1399" s="199">
        <f>IFERROR(VLOOKUP('SAP Data'!$C1399,'2021 Balance Sheet'!$B$7:$O$1335,'2021 Balance Sheet'!K$2, FALSE),0)</f>
        <v>-3589.41</v>
      </c>
      <c r="AK1399" s="199">
        <f>IFERROR(VLOOKUP('SAP Data'!$C1399,'2021 Balance Sheet'!$B$7:$O$1335,'2021 Balance Sheet'!L$2, FALSE),0)</f>
        <v>-4116.6899999999996</v>
      </c>
      <c r="AL1399" s="199">
        <f>IFERROR(VLOOKUP('SAP Data'!$C1399,'2021 Balance Sheet'!$B$7:$O$1335,'2021 Balance Sheet'!M$2, FALSE),0)</f>
        <v>-7052.34</v>
      </c>
      <c r="AM1399" s="199">
        <f>IFERROR(VLOOKUP('SAP Data'!$C1399,'2021 Balance Sheet'!$B$7:$O$1335,'2021 Balance Sheet'!N$2, FALSE),0)</f>
        <v>-10946.6</v>
      </c>
      <c r="AN1399" s="199">
        <f>IFERROR(VLOOKUP('SAP Data'!$C1399,'2021 Balance Sheet'!$B$7:$O$1335,'2021 Balance Sheet'!O$2, FALSE),0)</f>
        <v>-17058.240000000002</v>
      </c>
      <c r="AO1399" s="198">
        <f t="shared" si="47"/>
        <v>-15637.27</v>
      </c>
    </row>
    <row r="1400" spans="1:41" ht="15.75" thickBot="1" x14ac:dyDescent="0.3">
      <c r="A1400" s="26" t="str">
        <f t="shared" si="46"/>
        <v>241109</v>
      </c>
      <c r="B1400" s="126" t="s">
        <v>2263</v>
      </c>
      <c r="C1400" s="153" t="s">
        <v>2496</v>
      </c>
      <c r="D1400" s="125" t="s">
        <v>4</v>
      </c>
      <c r="E1400" s="139">
        <v>-53411.08</v>
      </c>
      <c r="F1400" s="139">
        <v>-29820.84</v>
      </c>
      <c r="G1400" s="139">
        <v>-42007.34</v>
      </c>
      <c r="H1400" s="139">
        <v>-50163.54</v>
      </c>
      <c r="I1400" s="139">
        <v>-54559.13</v>
      </c>
      <c r="J1400" s="139">
        <v>-55865.29</v>
      </c>
      <c r="K1400" s="139">
        <v>-59071.59</v>
      </c>
      <c r="L1400" s="139">
        <v>-6163.97</v>
      </c>
      <c r="M1400" s="139">
        <v>-9477.8700000000008</v>
      </c>
      <c r="N1400" s="139">
        <v>-16390.13</v>
      </c>
      <c r="O1400" s="139">
        <v>-26799.89</v>
      </c>
      <c r="P1400" s="139">
        <v>-43680.11</v>
      </c>
      <c r="Q1400" s="199">
        <v>-59149.04</v>
      </c>
      <c r="R1400" s="199">
        <v>-29020.38</v>
      </c>
      <c r="S1400" s="199">
        <v>-40185.25</v>
      </c>
      <c r="T1400" s="199">
        <v>-48144.35</v>
      </c>
      <c r="U1400" s="199">
        <v>-52983.33</v>
      </c>
      <c r="V1400" s="199">
        <v>-54354.29</v>
      </c>
      <c r="W1400" s="199">
        <v>-57427.14</v>
      </c>
      <c r="X1400" s="199">
        <v>-6137.85</v>
      </c>
      <c r="Y1400" s="199">
        <v>-9279.93</v>
      </c>
      <c r="Z1400" s="199">
        <v>-14236.3</v>
      </c>
      <c r="AA1400" s="199">
        <v>-25861.71</v>
      </c>
      <c r="AB1400" s="199">
        <v>-43024.11</v>
      </c>
      <c r="AC1400" s="199">
        <f>IFERROR(VLOOKUP('SAP Data'!$C1400,'2021 Balance Sheet'!$B$7:$O$1335,'2021 Balance Sheet'!D$2, FALSE),0)</f>
        <v>-58375.85</v>
      </c>
      <c r="AD1400" s="199">
        <f>IFERROR(VLOOKUP('SAP Data'!$C1400,'2021 Balance Sheet'!$B$7:$O$1335,'2021 Balance Sheet'!E$2, FALSE),0)</f>
        <v>-28541.14</v>
      </c>
      <c r="AE1400" s="199">
        <f>IFERROR(VLOOKUP('SAP Data'!$C1400,'2021 Balance Sheet'!$B$7:$O$1335,'2021 Balance Sheet'!F$2, FALSE),0)</f>
        <v>-42075.26</v>
      </c>
      <c r="AF1400" s="199">
        <f>IFERROR(VLOOKUP('SAP Data'!$C1400,'2021 Balance Sheet'!$B$7:$O$1335,'2021 Balance Sheet'!G$2, FALSE),0)</f>
        <v>-50530.38</v>
      </c>
      <c r="AG1400" s="199">
        <f>IFERROR(VLOOKUP('SAP Data'!$C1400,'2021 Balance Sheet'!$B$7:$O$1335,'2021 Balance Sheet'!H$2, FALSE),0)</f>
        <v>-55449.36</v>
      </c>
      <c r="AH1400" s="199">
        <f>IFERROR(VLOOKUP('SAP Data'!$C1400,'2021 Balance Sheet'!$B$7:$O$1335,'2021 Balance Sheet'!I$2, FALSE),0)</f>
        <v>-59069.72</v>
      </c>
      <c r="AI1400" s="199">
        <f>IFERROR(VLOOKUP('SAP Data'!$C1400,'2021 Balance Sheet'!$B$7:$O$1335,'2021 Balance Sheet'!J$2, FALSE),0)</f>
        <v>-2985.21</v>
      </c>
      <c r="AJ1400" s="199">
        <f>IFERROR(VLOOKUP('SAP Data'!$C1400,'2021 Balance Sheet'!$B$7:$O$1335,'2021 Balance Sheet'!K$2, FALSE),0)</f>
        <v>-5955.38</v>
      </c>
      <c r="AK1400" s="199">
        <f>IFERROR(VLOOKUP('SAP Data'!$C1400,'2021 Balance Sheet'!$B$7:$O$1335,'2021 Balance Sheet'!L$2, FALSE),0)</f>
        <v>-9287.14</v>
      </c>
      <c r="AL1400" s="199">
        <f>IFERROR(VLOOKUP('SAP Data'!$C1400,'2021 Balance Sheet'!$B$7:$O$1335,'2021 Balance Sheet'!M$2, FALSE),0)</f>
        <v>-16041.21</v>
      </c>
      <c r="AM1400" s="199">
        <f>IFERROR(VLOOKUP('SAP Data'!$C1400,'2021 Balance Sheet'!$B$7:$O$1335,'2021 Balance Sheet'!N$2, FALSE),0)</f>
        <v>-26769.11</v>
      </c>
      <c r="AN1400" s="199">
        <f>IFERROR(VLOOKUP('SAP Data'!$C1400,'2021 Balance Sheet'!$B$7:$O$1335,'2021 Balance Sheet'!O$2, FALSE),0)</f>
        <v>-46329.04</v>
      </c>
      <c r="AO1400" s="198">
        <f t="shared" si="47"/>
        <v>-43024.11</v>
      </c>
    </row>
    <row r="1401" spans="1:41" ht="15.75" thickBot="1" x14ac:dyDescent="0.3">
      <c r="A1401" s="26" t="str">
        <f t="shared" si="46"/>
        <v>241110</v>
      </c>
      <c r="B1401" s="126" t="s">
        <v>2497</v>
      </c>
      <c r="C1401" s="153" t="s">
        <v>2498</v>
      </c>
      <c r="D1401" s="125" t="s">
        <v>4</v>
      </c>
      <c r="E1401" s="140">
        <v>-5363.38</v>
      </c>
      <c r="F1401" s="140">
        <v>-4024.69</v>
      </c>
      <c r="G1401" s="140">
        <v>-6049.85</v>
      </c>
      <c r="H1401" s="140">
        <v>-7420.43</v>
      </c>
      <c r="I1401" s="140">
        <v>-2462.41</v>
      </c>
      <c r="J1401" s="140">
        <v>-2707.53</v>
      </c>
      <c r="K1401" s="140">
        <v>-3240.74</v>
      </c>
      <c r="L1401" s="140">
        <v>-990.7</v>
      </c>
      <c r="M1401" s="140">
        <v>-1473.85</v>
      </c>
      <c r="N1401" s="140">
        <v>-2109.5100000000002</v>
      </c>
      <c r="O1401" s="140">
        <v>-1960.38</v>
      </c>
      <c r="P1401" s="140">
        <v>-3770.05</v>
      </c>
      <c r="Q1401" s="199">
        <v>-5999.84</v>
      </c>
      <c r="R1401" s="199">
        <v>-4180.2299999999996</v>
      </c>
      <c r="S1401" s="199">
        <v>-6061.49</v>
      </c>
      <c r="T1401" s="199">
        <v>-7423.33</v>
      </c>
      <c r="U1401" s="199">
        <v>-2292.62</v>
      </c>
      <c r="V1401" s="199">
        <v>-2575.7800000000002</v>
      </c>
      <c r="W1401" s="199">
        <v>-3203.56</v>
      </c>
      <c r="X1401" s="199">
        <v>-1095.4000000000001</v>
      </c>
      <c r="Y1401" s="199">
        <v>-1570.89</v>
      </c>
      <c r="Z1401" s="199">
        <v>-2138.92</v>
      </c>
      <c r="AA1401" s="199">
        <v>-1672.15</v>
      </c>
      <c r="AB1401" s="199">
        <v>-3680.21</v>
      </c>
      <c r="AC1401" s="199">
        <f>IFERROR(VLOOKUP('SAP Data'!$C1401,'2021 Balance Sheet'!$B$7:$O$1335,'2021 Balance Sheet'!D$2, FALSE),0)</f>
        <v>-5930.71</v>
      </c>
      <c r="AD1401" s="199">
        <f>IFERROR(VLOOKUP('SAP Data'!$C1401,'2021 Balance Sheet'!$B$7:$O$1335,'2021 Balance Sheet'!E$2, FALSE),0)</f>
        <v>-4119.38</v>
      </c>
      <c r="AE1401" s="199">
        <f>IFERROR(VLOOKUP('SAP Data'!$C1401,'2021 Balance Sheet'!$B$7:$O$1335,'2021 Balance Sheet'!F$2, FALSE),0)</f>
        <v>-6030.39</v>
      </c>
      <c r="AF1401" s="199">
        <f>IFERROR(VLOOKUP('SAP Data'!$C1401,'2021 Balance Sheet'!$B$7:$O$1335,'2021 Balance Sheet'!G$2, FALSE),0)</f>
        <v>-7545.62</v>
      </c>
      <c r="AG1401" s="199">
        <f>IFERROR(VLOOKUP('SAP Data'!$C1401,'2021 Balance Sheet'!$B$7:$O$1335,'2021 Balance Sheet'!H$2, FALSE),0)</f>
        <v>-2571.66</v>
      </c>
      <c r="AH1401" s="199">
        <f>IFERROR(VLOOKUP('SAP Data'!$C1401,'2021 Balance Sheet'!$B$7:$O$1335,'2021 Balance Sheet'!I$2, FALSE),0)</f>
        <v>-3321.78</v>
      </c>
      <c r="AI1401" s="199">
        <f>IFERROR(VLOOKUP('SAP Data'!$C1401,'2021 Balance Sheet'!$B$7:$O$1335,'2021 Balance Sheet'!J$2, FALSE),0)</f>
        <v>-3838.91</v>
      </c>
      <c r="AJ1401" s="199">
        <f>IFERROR(VLOOKUP('SAP Data'!$C1401,'2021 Balance Sheet'!$B$7:$O$1335,'2021 Balance Sheet'!K$2, FALSE),0)</f>
        <v>-1000.29</v>
      </c>
      <c r="AK1401" s="199">
        <f>IFERROR(VLOOKUP('SAP Data'!$C1401,'2021 Balance Sheet'!$B$7:$O$1335,'2021 Balance Sheet'!L$2, FALSE),0)</f>
        <v>-1475.42</v>
      </c>
      <c r="AL1401" s="199">
        <f>IFERROR(VLOOKUP('SAP Data'!$C1401,'2021 Balance Sheet'!$B$7:$O$1335,'2021 Balance Sheet'!M$2, FALSE),0)</f>
        <v>-2089.14</v>
      </c>
      <c r="AM1401" s="199">
        <f>IFERROR(VLOOKUP('SAP Data'!$C1401,'2021 Balance Sheet'!$B$7:$O$1335,'2021 Balance Sheet'!N$2, FALSE),0)</f>
        <v>-1811.55</v>
      </c>
      <c r="AN1401" s="199">
        <f>IFERROR(VLOOKUP('SAP Data'!$C1401,'2021 Balance Sheet'!$B$7:$O$1335,'2021 Balance Sheet'!O$2, FALSE),0)</f>
        <v>-4017.46</v>
      </c>
      <c r="AO1401" s="198">
        <f t="shared" si="47"/>
        <v>-3680.21</v>
      </c>
    </row>
    <row r="1402" spans="1:41" ht="15.75" thickBot="1" x14ac:dyDescent="0.3">
      <c r="A1402" s="26" t="str">
        <f t="shared" si="46"/>
        <v>241111</v>
      </c>
      <c r="B1402" s="126" t="s">
        <v>2267</v>
      </c>
      <c r="C1402" s="153" t="s">
        <v>2499</v>
      </c>
      <c r="D1402" s="125" t="s">
        <v>4</v>
      </c>
      <c r="E1402" s="139">
        <v>-290532</v>
      </c>
      <c r="F1402" s="139">
        <v>-221441.09</v>
      </c>
      <c r="G1402" s="139">
        <v>-332725.18</v>
      </c>
      <c r="H1402" s="139">
        <v>-406643.08</v>
      </c>
      <c r="I1402" s="139">
        <v>-126297.60000000001</v>
      </c>
      <c r="J1402" s="139">
        <v>-142137.75</v>
      </c>
      <c r="K1402" s="139">
        <v>-168875.29</v>
      </c>
      <c r="L1402" s="139">
        <v>-52337.27</v>
      </c>
      <c r="M1402" s="139">
        <v>-78693.039999999994</v>
      </c>
      <c r="N1402" s="139">
        <v>-119298.02</v>
      </c>
      <c r="O1402" s="139">
        <v>-109204.56</v>
      </c>
      <c r="P1402" s="139">
        <v>-206553.87</v>
      </c>
      <c r="Q1402" s="199">
        <v>-323889.12</v>
      </c>
      <c r="R1402" s="199">
        <v>-221792.25</v>
      </c>
      <c r="S1402" s="199">
        <v>-315647</v>
      </c>
      <c r="T1402" s="199">
        <v>-392385.61</v>
      </c>
      <c r="U1402" s="199">
        <v>-127497.71</v>
      </c>
      <c r="V1402" s="199">
        <v>-147145.93</v>
      </c>
      <c r="W1402" s="199">
        <v>-174470.59</v>
      </c>
      <c r="X1402" s="199">
        <v>-56676.08</v>
      </c>
      <c r="Y1402" s="199">
        <v>-83861.58</v>
      </c>
      <c r="Z1402" s="199">
        <v>-115513.89</v>
      </c>
      <c r="AA1402" s="199">
        <v>-92857.79</v>
      </c>
      <c r="AB1402" s="199">
        <v>-197032.92</v>
      </c>
      <c r="AC1402" s="199">
        <f>IFERROR(VLOOKUP('SAP Data'!$C1402,'2021 Balance Sheet'!$B$7:$O$1335,'2021 Balance Sheet'!D$2, FALSE),0)</f>
        <v>-318110.37</v>
      </c>
      <c r="AD1402" s="199">
        <f>IFERROR(VLOOKUP('SAP Data'!$C1402,'2021 Balance Sheet'!$B$7:$O$1335,'2021 Balance Sheet'!E$2, FALSE),0)</f>
        <v>-218876.09</v>
      </c>
      <c r="AE1402" s="199">
        <f>IFERROR(VLOOKUP('SAP Data'!$C1402,'2021 Balance Sheet'!$B$7:$O$1335,'2021 Balance Sheet'!F$2, FALSE),0)</f>
        <v>-318898.94</v>
      </c>
      <c r="AF1402" s="199">
        <f>IFERROR(VLOOKUP('SAP Data'!$C1402,'2021 Balance Sheet'!$B$7:$O$1335,'2021 Balance Sheet'!G$2, FALSE),0)</f>
        <v>-398222.43</v>
      </c>
      <c r="AG1402" s="199">
        <f>IFERROR(VLOOKUP('SAP Data'!$C1402,'2021 Balance Sheet'!$B$7:$O$1335,'2021 Balance Sheet'!H$2, FALSE),0)</f>
        <v>-134169.87</v>
      </c>
      <c r="AH1402" s="199">
        <f>IFERROR(VLOOKUP('SAP Data'!$C1402,'2021 Balance Sheet'!$B$7:$O$1335,'2021 Balance Sheet'!I$2, FALSE),0)</f>
        <v>-173464.63</v>
      </c>
      <c r="AI1402" s="199">
        <f>IFERROR(VLOOKUP('SAP Data'!$C1402,'2021 Balance Sheet'!$B$7:$O$1335,'2021 Balance Sheet'!J$2, FALSE),0)</f>
        <v>-202416.95</v>
      </c>
      <c r="AJ1402" s="199">
        <f>IFERROR(VLOOKUP('SAP Data'!$C1402,'2021 Balance Sheet'!$B$7:$O$1335,'2021 Balance Sheet'!K$2, FALSE),0)</f>
        <v>-56832.78</v>
      </c>
      <c r="AK1402" s="199">
        <f>IFERROR(VLOOKUP('SAP Data'!$C1402,'2021 Balance Sheet'!$B$7:$O$1335,'2021 Balance Sheet'!L$2, FALSE),0)</f>
        <v>-85379.22</v>
      </c>
      <c r="AL1402" s="199">
        <f>IFERROR(VLOOKUP('SAP Data'!$C1402,'2021 Balance Sheet'!$B$7:$O$1335,'2021 Balance Sheet'!M$2, FALSE),0)</f>
        <v>-123054.63</v>
      </c>
      <c r="AM1402" s="199">
        <f>IFERROR(VLOOKUP('SAP Data'!$C1402,'2021 Balance Sheet'!$B$7:$O$1335,'2021 Balance Sheet'!N$2, FALSE),0)</f>
        <v>-103315.75</v>
      </c>
      <c r="AN1402" s="199">
        <f>IFERROR(VLOOKUP('SAP Data'!$C1402,'2021 Balance Sheet'!$B$7:$O$1335,'2021 Balance Sheet'!O$2, FALSE),0)</f>
        <v>-213990.25</v>
      </c>
      <c r="AO1402" s="198">
        <f t="shared" si="47"/>
        <v>-197032.92</v>
      </c>
    </row>
    <row r="1403" spans="1:41" ht="15.75" thickBot="1" x14ac:dyDescent="0.3">
      <c r="A1403" s="26" t="str">
        <f t="shared" si="46"/>
        <v>241112</v>
      </c>
      <c r="B1403" s="126" t="s">
        <v>2500</v>
      </c>
      <c r="C1403" s="153" t="s">
        <v>2501</v>
      </c>
      <c r="D1403" s="125" t="s">
        <v>4</v>
      </c>
      <c r="E1403" s="140">
        <v>-7671.11</v>
      </c>
      <c r="F1403" s="140">
        <v>-14261.5</v>
      </c>
      <c r="G1403" s="140">
        <v>-21223.11</v>
      </c>
      <c r="H1403" s="140">
        <v>-5100.59</v>
      </c>
      <c r="I1403" s="140">
        <v>-9051.93</v>
      </c>
      <c r="J1403" s="140">
        <v>-10160.57</v>
      </c>
      <c r="K1403" s="140">
        <v>-2021.23</v>
      </c>
      <c r="L1403" s="140">
        <v>-3972.82</v>
      </c>
      <c r="M1403" s="140">
        <v>-5984.92</v>
      </c>
      <c r="N1403" s="140">
        <v>-2501.13</v>
      </c>
      <c r="O1403" s="140">
        <v>-7260.92</v>
      </c>
      <c r="P1403" s="140">
        <v>-13496.78</v>
      </c>
      <c r="Q1403" s="199">
        <v>-7537.81</v>
      </c>
      <c r="R1403" s="199">
        <v>-14157.81</v>
      </c>
      <c r="S1403" s="199">
        <v>-20719.29</v>
      </c>
      <c r="T1403" s="199">
        <v>-4925.8100000000004</v>
      </c>
      <c r="U1403" s="199">
        <v>-8411.4699999999993</v>
      </c>
      <c r="V1403" s="199">
        <v>-9534.1299999999992</v>
      </c>
      <c r="W1403" s="199">
        <v>-2358.42</v>
      </c>
      <c r="X1403" s="199">
        <v>-4346.3900000000003</v>
      </c>
      <c r="Y1403" s="199">
        <v>-6324.78</v>
      </c>
      <c r="Z1403" s="199">
        <v>-2284.54</v>
      </c>
      <c r="AA1403" s="199">
        <v>-6246.54</v>
      </c>
      <c r="AB1403" s="199">
        <v>-13397.26</v>
      </c>
      <c r="AC1403" s="199">
        <f>IFERROR(VLOOKUP('SAP Data'!$C1403,'2021 Balance Sheet'!$B$7:$O$1335,'2021 Balance Sheet'!D$2, FALSE),0)</f>
        <v>-7687.15</v>
      </c>
      <c r="AD1403" s="199">
        <f>IFERROR(VLOOKUP('SAP Data'!$C1403,'2021 Balance Sheet'!$B$7:$O$1335,'2021 Balance Sheet'!E$2, FALSE),0)</f>
        <v>-14302.08</v>
      </c>
      <c r="AE1403" s="199">
        <f>IFERROR(VLOOKUP('SAP Data'!$C1403,'2021 Balance Sheet'!$B$7:$O$1335,'2021 Balance Sheet'!F$2, FALSE),0)</f>
        <v>-20871.689999999999</v>
      </c>
      <c r="AF1403" s="199">
        <f>IFERROR(VLOOKUP('SAP Data'!$C1403,'2021 Balance Sheet'!$B$7:$O$1335,'2021 Balance Sheet'!G$2, FALSE),0)</f>
        <v>-5439.79</v>
      </c>
      <c r="AG1403" s="199">
        <f>IFERROR(VLOOKUP('SAP Data'!$C1403,'2021 Balance Sheet'!$B$7:$O$1335,'2021 Balance Sheet'!H$2, FALSE),0)</f>
        <v>-9225.4</v>
      </c>
      <c r="AH1403" s="199">
        <f>IFERROR(VLOOKUP('SAP Data'!$C1403,'2021 Balance Sheet'!$B$7:$O$1335,'2021 Balance Sheet'!I$2, FALSE),0)</f>
        <v>-11986.84</v>
      </c>
      <c r="AI1403" s="199">
        <f>IFERROR(VLOOKUP('SAP Data'!$C1403,'2021 Balance Sheet'!$B$7:$O$1335,'2021 Balance Sheet'!J$2, FALSE),0)</f>
        <v>-2050.0100000000002</v>
      </c>
      <c r="AJ1403" s="199">
        <f>IFERROR(VLOOKUP('SAP Data'!$C1403,'2021 Balance Sheet'!$B$7:$O$1335,'2021 Balance Sheet'!K$2, FALSE),0)</f>
        <v>-4096.8900000000003</v>
      </c>
      <c r="AK1403" s="199">
        <f>IFERROR(VLOOKUP('SAP Data'!$C1403,'2021 Balance Sheet'!$B$7:$O$1335,'2021 Balance Sheet'!L$2, FALSE),0)</f>
        <v>-6158.45</v>
      </c>
      <c r="AL1403" s="199">
        <f>IFERROR(VLOOKUP('SAP Data'!$C1403,'2021 Balance Sheet'!$B$7:$O$1335,'2021 Balance Sheet'!M$2, FALSE),0)</f>
        <v>-2476.36</v>
      </c>
      <c r="AM1403" s="199">
        <f>IFERROR(VLOOKUP('SAP Data'!$C1403,'2021 Balance Sheet'!$B$7:$O$1335,'2021 Balance Sheet'!N$2, FALSE),0)</f>
        <v>-6652.51</v>
      </c>
      <c r="AN1403" s="199">
        <f>IFERROR(VLOOKUP('SAP Data'!$C1403,'2021 Balance Sheet'!$B$7:$O$1335,'2021 Balance Sheet'!O$2, FALSE),0)</f>
        <v>-14168</v>
      </c>
      <c r="AO1403" s="198">
        <f t="shared" si="47"/>
        <v>-13397.26</v>
      </c>
    </row>
    <row r="1404" spans="1:41" ht="15.75" thickBot="1" x14ac:dyDescent="0.3">
      <c r="A1404" s="26" t="str">
        <f t="shared" si="46"/>
        <v>241113</v>
      </c>
      <c r="B1404" s="126" t="s">
        <v>2271</v>
      </c>
      <c r="C1404" s="153" t="s">
        <v>2502</v>
      </c>
      <c r="D1404" s="125" t="s">
        <v>4</v>
      </c>
      <c r="E1404" s="139">
        <v>-49121.49</v>
      </c>
      <c r="F1404" s="139">
        <v>-35204.67</v>
      </c>
      <c r="G1404" s="139">
        <v>-51505.760000000002</v>
      </c>
      <c r="H1404" s="139">
        <v>-61078.87</v>
      </c>
      <c r="I1404" s="139">
        <v>-15286.52</v>
      </c>
      <c r="J1404" s="139">
        <v>-17208.2</v>
      </c>
      <c r="K1404" s="139">
        <v>-21415.14</v>
      </c>
      <c r="L1404" s="139">
        <v>-8060.26</v>
      </c>
      <c r="M1404" s="139">
        <v>-12251.98</v>
      </c>
      <c r="N1404" s="139">
        <v>-19219.93</v>
      </c>
      <c r="O1404" s="139">
        <v>-18112.63</v>
      </c>
      <c r="P1404" s="139">
        <v>-34920.68</v>
      </c>
      <c r="Q1404" s="199">
        <v>-54253.84</v>
      </c>
      <c r="R1404" s="199">
        <v>-34060.400000000001</v>
      </c>
      <c r="S1404" s="199">
        <v>-47366.53</v>
      </c>
      <c r="T1404" s="199">
        <v>-57764.82</v>
      </c>
      <c r="U1404" s="199">
        <v>-16797.759999999998</v>
      </c>
      <c r="V1404" s="199">
        <v>-18913.599999999999</v>
      </c>
      <c r="W1404" s="199">
        <v>-23335.89</v>
      </c>
      <c r="X1404" s="199">
        <v>-8186.55</v>
      </c>
      <c r="Y1404" s="199">
        <v>-12124.05</v>
      </c>
      <c r="Z1404" s="199">
        <v>-16948.07</v>
      </c>
      <c r="AA1404" s="199">
        <v>-16667</v>
      </c>
      <c r="AB1404" s="199">
        <v>-33396.47</v>
      </c>
      <c r="AC1404" s="199">
        <f>IFERROR(VLOOKUP('SAP Data'!$C1404,'2021 Balance Sheet'!$B$7:$O$1335,'2021 Balance Sheet'!D$2, FALSE),0)</f>
        <v>-52179.3</v>
      </c>
      <c r="AD1404" s="199">
        <f>IFERROR(VLOOKUP('SAP Data'!$C1404,'2021 Balance Sheet'!$B$7:$O$1335,'2021 Balance Sheet'!E$2, FALSE),0)</f>
        <v>-35473.199999999997</v>
      </c>
      <c r="AE1404" s="199">
        <f>IFERROR(VLOOKUP('SAP Data'!$C1404,'2021 Balance Sheet'!$B$7:$O$1335,'2021 Balance Sheet'!F$2, FALSE),0)</f>
        <v>-49380.59</v>
      </c>
      <c r="AF1404" s="199">
        <f>IFERROR(VLOOKUP('SAP Data'!$C1404,'2021 Balance Sheet'!$B$7:$O$1335,'2021 Balance Sheet'!G$2, FALSE),0)</f>
        <v>-60630.28</v>
      </c>
      <c r="AG1404" s="199">
        <f>IFERROR(VLOOKUP('SAP Data'!$C1404,'2021 Balance Sheet'!$B$7:$O$1335,'2021 Balance Sheet'!H$2, FALSE),0)</f>
        <v>-17158.48</v>
      </c>
      <c r="AH1404" s="199">
        <f>IFERROR(VLOOKUP('SAP Data'!$C1404,'2021 Balance Sheet'!$B$7:$O$1335,'2021 Balance Sheet'!I$2, FALSE),0)</f>
        <v>-22673.62</v>
      </c>
      <c r="AI1404" s="199">
        <f>IFERROR(VLOOKUP('SAP Data'!$C1404,'2021 Balance Sheet'!$B$7:$O$1335,'2021 Balance Sheet'!J$2, FALSE),0)</f>
        <v>-26936.720000000001</v>
      </c>
      <c r="AJ1404" s="199">
        <f>IFERROR(VLOOKUP('SAP Data'!$C1404,'2021 Balance Sheet'!$B$7:$O$1335,'2021 Balance Sheet'!K$2, FALSE),0)</f>
        <v>-8208.11</v>
      </c>
      <c r="AK1404" s="199">
        <f>IFERROR(VLOOKUP('SAP Data'!$C1404,'2021 Balance Sheet'!$B$7:$O$1335,'2021 Balance Sheet'!L$2, FALSE),0)</f>
        <v>-12606.05</v>
      </c>
      <c r="AL1404" s="199">
        <f>IFERROR(VLOOKUP('SAP Data'!$C1404,'2021 Balance Sheet'!$B$7:$O$1335,'2021 Balance Sheet'!M$2, FALSE),0)</f>
        <v>-19823.060000000001</v>
      </c>
      <c r="AM1404" s="199">
        <f>IFERROR(VLOOKUP('SAP Data'!$C1404,'2021 Balance Sheet'!$B$7:$O$1335,'2021 Balance Sheet'!N$2, FALSE),0)</f>
        <v>-17391.91</v>
      </c>
      <c r="AN1404" s="199">
        <f>IFERROR(VLOOKUP('SAP Data'!$C1404,'2021 Balance Sheet'!$B$7:$O$1335,'2021 Balance Sheet'!O$2, FALSE),0)</f>
        <v>-35857.51</v>
      </c>
      <c r="AO1404" s="198">
        <f t="shared" si="47"/>
        <v>-33396.47</v>
      </c>
    </row>
    <row r="1405" spans="1:41" ht="15.75" thickBot="1" x14ac:dyDescent="0.3">
      <c r="A1405" s="26" t="str">
        <f t="shared" si="46"/>
        <v>241114</v>
      </c>
      <c r="B1405" s="126" t="s">
        <v>2273</v>
      </c>
      <c r="C1405" s="153" t="s">
        <v>2503</v>
      </c>
      <c r="D1405" s="125" t="s">
        <v>4</v>
      </c>
      <c r="E1405" s="140">
        <v>-82782.13</v>
      </c>
      <c r="F1405" s="140">
        <v>-46337.21</v>
      </c>
      <c r="G1405" s="140">
        <v>-63668</v>
      </c>
      <c r="H1405" s="140">
        <v>-75714.960000000006</v>
      </c>
      <c r="I1405" s="140">
        <v>-83144.160000000003</v>
      </c>
      <c r="J1405" s="140">
        <v>-84566.74</v>
      </c>
      <c r="K1405" s="140">
        <v>-89309.4</v>
      </c>
      <c r="L1405" s="140">
        <v>-11629.73</v>
      </c>
      <c r="M1405" s="140">
        <v>-21983.93</v>
      </c>
      <c r="N1405" s="140">
        <v>-33362.879999999997</v>
      </c>
      <c r="O1405" s="140">
        <v>-50247.03</v>
      </c>
      <c r="P1405" s="140">
        <v>-76873.210000000006</v>
      </c>
      <c r="Q1405" s="199">
        <v>-101144.2</v>
      </c>
      <c r="R1405" s="199">
        <v>-44805.06</v>
      </c>
      <c r="S1405" s="199">
        <v>-63045.64</v>
      </c>
      <c r="T1405" s="199">
        <v>-76728.570000000007</v>
      </c>
      <c r="U1405" s="199">
        <v>-85345.72</v>
      </c>
      <c r="V1405" s="199">
        <v>-87296.19</v>
      </c>
      <c r="W1405" s="199">
        <v>-92872.83</v>
      </c>
      <c r="X1405" s="199">
        <v>-10316.24</v>
      </c>
      <c r="Y1405" s="199">
        <v>-15633.27</v>
      </c>
      <c r="Z1405" s="199">
        <v>-25451.33</v>
      </c>
      <c r="AA1405" s="199">
        <v>-43821.98</v>
      </c>
      <c r="AB1405" s="199">
        <v>-71630.320000000007</v>
      </c>
      <c r="AC1405" s="199">
        <f>IFERROR(VLOOKUP('SAP Data'!$C1405,'2021 Balance Sheet'!$B$7:$O$1335,'2021 Balance Sheet'!D$2, FALSE),0)</f>
        <v>-95936.72</v>
      </c>
      <c r="AD1405" s="199">
        <f>IFERROR(VLOOKUP('SAP Data'!$C1405,'2021 Balance Sheet'!$B$7:$O$1335,'2021 Balance Sheet'!E$2, FALSE),0)</f>
        <v>-45740.31</v>
      </c>
      <c r="AE1405" s="199">
        <f>IFERROR(VLOOKUP('SAP Data'!$C1405,'2021 Balance Sheet'!$B$7:$O$1335,'2021 Balance Sheet'!F$2, FALSE),0)</f>
        <v>-65981.48</v>
      </c>
      <c r="AF1405" s="199">
        <f>IFERROR(VLOOKUP('SAP Data'!$C1405,'2021 Balance Sheet'!$B$7:$O$1335,'2021 Balance Sheet'!G$2, FALSE),0)</f>
        <v>-79141.75</v>
      </c>
      <c r="AG1405" s="199">
        <f>IFERROR(VLOOKUP('SAP Data'!$C1405,'2021 Balance Sheet'!$B$7:$O$1335,'2021 Balance Sheet'!H$2, FALSE),0)</f>
        <v>-87773.25</v>
      </c>
      <c r="AH1405" s="199">
        <f>IFERROR(VLOOKUP('SAP Data'!$C1405,'2021 Balance Sheet'!$B$7:$O$1335,'2021 Balance Sheet'!I$2, FALSE),0)</f>
        <v>-94273.97</v>
      </c>
      <c r="AI1405" s="199">
        <f>IFERROR(VLOOKUP('SAP Data'!$C1405,'2021 Balance Sheet'!$B$7:$O$1335,'2021 Balance Sheet'!J$2, FALSE),0)</f>
        <v>-4823.46</v>
      </c>
      <c r="AJ1405" s="199">
        <f>IFERROR(VLOOKUP('SAP Data'!$C1405,'2021 Balance Sheet'!$B$7:$O$1335,'2021 Balance Sheet'!K$2, FALSE),0)</f>
        <v>-9606.67</v>
      </c>
      <c r="AK1405" s="199">
        <f>IFERROR(VLOOKUP('SAP Data'!$C1405,'2021 Balance Sheet'!$B$7:$O$1335,'2021 Balance Sheet'!L$2, FALSE),0)</f>
        <v>-15253.17</v>
      </c>
      <c r="AL1405" s="199">
        <f>IFERROR(VLOOKUP('SAP Data'!$C1405,'2021 Balance Sheet'!$B$7:$O$1335,'2021 Balance Sheet'!M$2, FALSE),0)</f>
        <v>-27248.2</v>
      </c>
      <c r="AM1405" s="199">
        <f>IFERROR(VLOOKUP('SAP Data'!$C1405,'2021 Balance Sheet'!$B$7:$O$1335,'2021 Balance Sheet'!N$2, FALSE),0)</f>
        <v>-45299.57</v>
      </c>
      <c r="AN1405" s="199">
        <f>IFERROR(VLOOKUP('SAP Data'!$C1405,'2021 Balance Sheet'!$B$7:$O$1335,'2021 Balance Sheet'!O$2, FALSE),0)</f>
        <v>-77202.41</v>
      </c>
      <c r="AO1405" s="198">
        <f t="shared" si="47"/>
        <v>-71630.320000000007</v>
      </c>
    </row>
    <row r="1406" spans="1:41" ht="15.75" thickBot="1" x14ac:dyDescent="0.3">
      <c r="A1406" s="26" t="str">
        <f t="shared" si="46"/>
        <v>241115</v>
      </c>
      <c r="B1406" s="126" t="s">
        <v>2275</v>
      </c>
      <c r="C1406" s="153" t="s">
        <v>2504</v>
      </c>
      <c r="D1406" s="125" t="s">
        <v>4</v>
      </c>
      <c r="E1406" s="139">
        <v>-12940.41</v>
      </c>
      <c r="F1406" s="139">
        <v>-25348.15</v>
      </c>
      <c r="G1406" s="139">
        <v>-38239.03</v>
      </c>
      <c r="H1406" s="139">
        <v>-8777.43</v>
      </c>
      <c r="I1406" s="139">
        <v>-15172.36</v>
      </c>
      <c r="J1406" s="139">
        <v>-16907.38</v>
      </c>
      <c r="K1406" s="139">
        <v>-3397.95</v>
      </c>
      <c r="L1406" s="139">
        <v>-6677.75</v>
      </c>
      <c r="M1406" s="139">
        <v>-9724.1200000000008</v>
      </c>
      <c r="N1406" s="139">
        <v>-3891.21</v>
      </c>
      <c r="O1406" s="139">
        <v>-10727.76</v>
      </c>
      <c r="P1406" s="139">
        <v>-21764.22</v>
      </c>
      <c r="Q1406" s="199">
        <v>-14040.32</v>
      </c>
      <c r="R1406" s="199">
        <v>-25728.07</v>
      </c>
      <c r="S1406" s="199">
        <v>-36395.17</v>
      </c>
      <c r="T1406" s="199">
        <v>-8829.24</v>
      </c>
      <c r="U1406" s="199">
        <v>-14686.36</v>
      </c>
      <c r="V1406" s="199">
        <v>-16746.53</v>
      </c>
      <c r="W1406" s="199">
        <v>-3481.24</v>
      </c>
      <c r="X1406" s="199">
        <v>-6731.42</v>
      </c>
      <c r="Y1406" s="199">
        <v>-9633.76</v>
      </c>
      <c r="Z1406" s="199">
        <v>-3313.49</v>
      </c>
      <c r="AA1406" s="199">
        <v>-9583.18</v>
      </c>
      <c r="AB1406" s="199">
        <v>-20443.78</v>
      </c>
      <c r="AC1406" s="199">
        <f>IFERROR(VLOOKUP('SAP Data'!$C1406,'2021 Balance Sheet'!$B$7:$O$1335,'2021 Balance Sheet'!D$2, FALSE),0)</f>
        <v>-14509.06</v>
      </c>
      <c r="AD1406" s="199">
        <f>IFERROR(VLOOKUP('SAP Data'!$C1406,'2021 Balance Sheet'!$B$7:$O$1335,'2021 Balance Sheet'!E$2, FALSE),0)</f>
        <v>-25485.07</v>
      </c>
      <c r="AE1406" s="199">
        <f>IFERROR(VLOOKUP('SAP Data'!$C1406,'2021 Balance Sheet'!$B$7:$O$1335,'2021 Balance Sheet'!F$2, FALSE),0)</f>
        <v>-37013.760000000002</v>
      </c>
      <c r="AF1406" s="199">
        <f>IFERROR(VLOOKUP('SAP Data'!$C1406,'2021 Balance Sheet'!$B$7:$O$1335,'2021 Balance Sheet'!G$2, FALSE),0)</f>
        <v>-9283.6299999999992</v>
      </c>
      <c r="AG1406" s="199">
        <f>IFERROR(VLOOKUP('SAP Data'!$C1406,'2021 Balance Sheet'!$B$7:$O$1335,'2021 Balance Sheet'!H$2, FALSE),0)</f>
        <v>-15786.26</v>
      </c>
      <c r="AH1406" s="199">
        <f>IFERROR(VLOOKUP('SAP Data'!$C1406,'2021 Balance Sheet'!$B$7:$O$1335,'2021 Balance Sheet'!I$2, FALSE),0)</f>
        <v>-20473.68</v>
      </c>
      <c r="AI1406" s="199">
        <f>IFERROR(VLOOKUP('SAP Data'!$C1406,'2021 Balance Sheet'!$B$7:$O$1335,'2021 Balance Sheet'!J$2, FALSE),0)</f>
        <v>-3113.06</v>
      </c>
      <c r="AJ1406" s="199">
        <f>IFERROR(VLOOKUP('SAP Data'!$C1406,'2021 Balance Sheet'!$B$7:$O$1335,'2021 Balance Sheet'!K$2, FALSE),0)</f>
        <v>-6442.32</v>
      </c>
      <c r="AK1406" s="199">
        <f>IFERROR(VLOOKUP('SAP Data'!$C1406,'2021 Balance Sheet'!$B$7:$O$1335,'2021 Balance Sheet'!L$2, FALSE),0)</f>
        <v>-9550.26</v>
      </c>
      <c r="AL1406" s="199">
        <f>IFERROR(VLOOKUP('SAP Data'!$C1406,'2021 Balance Sheet'!$B$7:$O$1335,'2021 Balance Sheet'!M$2, FALSE),0)</f>
        <v>-4007.2</v>
      </c>
      <c r="AM1406" s="199">
        <f>IFERROR(VLOOKUP('SAP Data'!$C1406,'2021 Balance Sheet'!$B$7:$O$1335,'2021 Balance Sheet'!N$2, FALSE),0)</f>
        <v>-10732.53</v>
      </c>
      <c r="AN1406" s="199">
        <f>IFERROR(VLOOKUP('SAP Data'!$C1406,'2021 Balance Sheet'!$B$7:$O$1335,'2021 Balance Sheet'!O$2, FALSE),0)</f>
        <v>-23091.46</v>
      </c>
      <c r="AO1406" s="198">
        <f t="shared" si="47"/>
        <v>-20443.78</v>
      </c>
    </row>
    <row r="1407" spans="1:41" ht="15.75" thickBot="1" x14ac:dyDescent="0.3">
      <c r="A1407" s="26" t="str">
        <f t="shared" si="46"/>
        <v>241117</v>
      </c>
      <c r="B1407" s="126" t="s">
        <v>2277</v>
      </c>
      <c r="C1407" s="153" t="s">
        <v>2505</v>
      </c>
      <c r="D1407" s="125" t="s">
        <v>4</v>
      </c>
      <c r="E1407" s="140">
        <v>-183461.21</v>
      </c>
      <c r="F1407" s="140">
        <v>-130776.86</v>
      </c>
      <c r="G1407" s="140">
        <v>-190982.51</v>
      </c>
      <c r="H1407" s="140">
        <v>-227949.35</v>
      </c>
      <c r="I1407" s="140">
        <v>-60723.85</v>
      </c>
      <c r="J1407" s="140">
        <v>-67071.759999999995</v>
      </c>
      <c r="K1407" s="140">
        <v>-82719.06</v>
      </c>
      <c r="L1407" s="140">
        <v>-28991.5</v>
      </c>
      <c r="M1407" s="140">
        <v>-43568.1</v>
      </c>
      <c r="N1407" s="140">
        <v>-70318.070000000007</v>
      </c>
      <c r="O1407" s="140">
        <v>-67767.58</v>
      </c>
      <c r="P1407" s="140">
        <v>-129941.26</v>
      </c>
      <c r="Q1407" s="199">
        <v>-202578.54</v>
      </c>
      <c r="R1407" s="199">
        <v>-130614.14</v>
      </c>
      <c r="S1407" s="199">
        <v>-182878.79</v>
      </c>
      <c r="T1407" s="199">
        <v>-221553.56</v>
      </c>
      <c r="U1407" s="199">
        <v>-62228.58</v>
      </c>
      <c r="V1407" s="199">
        <v>-69052.62</v>
      </c>
      <c r="W1407" s="199">
        <v>-83756.61</v>
      </c>
      <c r="X1407" s="199">
        <v>-27492.18</v>
      </c>
      <c r="Y1407" s="199">
        <v>-40707.699999999997</v>
      </c>
      <c r="Z1407" s="199">
        <v>-56624.55</v>
      </c>
      <c r="AA1407" s="199">
        <v>-58771.16</v>
      </c>
      <c r="AB1407" s="199">
        <v>-121103.01</v>
      </c>
      <c r="AC1407" s="199">
        <f>IFERROR(VLOOKUP('SAP Data'!$C1407,'2021 Balance Sheet'!$B$7:$O$1335,'2021 Balance Sheet'!D$2, FALSE),0)</f>
        <v>-191528.48</v>
      </c>
      <c r="AD1407" s="199">
        <f>IFERROR(VLOOKUP('SAP Data'!$C1407,'2021 Balance Sheet'!$B$7:$O$1335,'2021 Balance Sheet'!E$2, FALSE),0)</f>
        <v>-131145.49</v>
      </c>
      <c r="AE1407" s="199">
        <f>IFERROR(VLOOKUP('SAP Data'!$C1407,'2021 Balance Sheet'!$B$7:$O$1335,'2021 Balance Sheet'!F$2, FALSE),0)</f>
        <v>-188571.72</v>
      </c>
      <c r="AF1407" s="199">
        <f>IFERROR(VLOOKUP('SAP Data'!$C1407,'2021 Balance Sheet'!$B$7:$O$1335,'2021 Balance Sheet'!G$2, FALSE),0)</f>
        <v>-232023.61</v>
      </c>
      <c r="AG1407" s="199">
        <f>IFERROR(VLOOKUP('SAP Data'!$C1407,'2021 Balance Sheet'!$B$7:$O$1335,'2021 Balance Sheet'!H$2, FALSE),0)</f>
        <v>-67641.67</v>
      </c>
      <c r="AH1407" s="199">
        <f>IFERROR(VLOOKUP('SAP Data'!$C1407,'2021 Balance Sheet'!$B$7:$O$1335,'2021 Balance Sheet'!I$2, FALSE),0)</f>
        <v>-87328.7</v>
      </c>
      <c r="AI1407" s="199">
        <f>IFERROR(VLOOKUP('SAP Data'!$C1407,'2021 Balance Sheet'!$B$7:$O$1335,'2021 Balance Sheet'!J$2, FALSE),0)</f>
        <v>-101201.83</v>
      </c>
      <c r="AJ1407" s="199">
        <f>IFERROR(VLOOKUP('SAP Data'!$C1407,'2021 Balance Sheet'!$B$7:$O$1335,'2021 Balance Sheet'!K$2, FALSE),0)</f>
        <v>-27048.94</v>
      </c>
      <c r="AK1407" s="199">
        <f>IFERROR(VLOOKUP('SAP Data'!$C1407,'2021 Balance Sheet'!$B$7:$O$1335,'2021 Balance Sheet'!L$2, FALSE),0)</f>
        <v>-41906.99</v>
      </c>
      <c r="AL1407" s="199">
        <f>IFERROR(VLOOKUP('SAP Data'!$C1407,'2021 Balance Sheet'!$B$7:$O$1335,'2021 Balance Sheet'!M$2, FALSE),0)</f>
        <v>-66820.850000000006</v>
      </c>
      <c r="AM1407" s="199">
        <f>IFERROR(VLOOKUP('SAP Data'!$C1407,'2021 Balance Sheet'!$B$7:$O$1335,'2021 Balance Sheet'!N$2, FALSE),0)</f>
        <v>-64563.56</v>
      </c>
      <c r="AN1407" s="199">
        <f>IFERROR(VLOOKUP('SAP Data'!$C1407,'2021 Balance Sheet'!$B$7:$O$1335,'2021 Balance Sheet'!O$2, FALSE),0)</f>
        <v>-136079.66</v>
      </c>
      <c r="AO1407" s="198">
        <f t="shared" si="47"/>
        <v>-121103.01</v>
      </c>
    </row>
    <row r="1408" spans="1:41" ht="15.75" thickBot="1" x14ac:dyDescent="0.3">
      <c r="A1408" s="26" t="str">
        <f t="shared" si="46"/>
        <v>241118</v>
      </c>
      <c r="B1408" s="126" t="s">
        <v>2279</v>
      </c>
      <c r="C1408" s="153" t="s">
        <v>2506</v>
      </c>
      <c r="D1408" s="125" t="s">
        <v>4</v>
      </c>
      <c r="E1408" s="139">
        <v>-102383.67999999999</v>
      </c>
      <c r="F1408" s="139">
        <v>-27366.33</v>
      </c>
      <c r="G1408" s="139">
        <v>-40923.86</v>
      </c>
      <c r="H1408" s="139">
        <v>-51536.69</v>
      </c>
      <c r="I1408" s="139">
        <v>-59238.45</v>
      </c>
      <c r="J1408" s="139">
        <v>-63515.89</v>
      </c>
      <c r="K1408" s="139">
        <v>-64641.51</v>
      </c>
      <c r="L1408" s="139">
        <v>-68024.639999999999</v>
      </c>
      <c r="M1408" s="139">
        <v>-70934.720000000001</v>
      </c>
      <c r="N1408" s="139">
        <v>-74386.460000000006</v>
      </c>
      <c r="O1408" s="139">
        <v>-81997.91</v>
      </c>
      <c r="P1408" s="139">
        <v>-92318.87</v>
      </c>
      <c r="Q1408" s="199">
        <v>-107861.82</v>
      </c>
      <c r="R1408" s="199">
        <v>-28889.61</v>
      </c>
      <c r="S1408" s="199">
        <v>-40615.089999999997</v>
      </c>
      <c r="T1408" s="199">
        <v>-51224.26</v>
      </c>
      <c r="U1408" s="199">
        <v>-58509.919999999998</v>
      </c>
      <c r="V1408" s="199">
        <v>-63426.5</v>
      </c>
      <c r="W1408" s="199">
        <v>-65203.23</v>
      </c>
      <c r="X1408" s="199">
        <v>-68502.880000000005</v>
      </c>
      <c r="Y1408" s="199">
        <v>-71524.350000000006</v>
      </c>
      <c r="Z1408" s="199">
        <v>-75133.320000000007</v>
      </c>
      <c r="AA1408" s="199">
        <v>-80987.34</v>
      </c>
      <c r="AB1408" s="199">
        <v>-93704.89</v>
      </c>
      <c r="AC1408" s="199">
        <f>IFERROR(VLOOKUP('SAP Data'!$C1408,'2021 Balance Sheet'!$B$7:$O$1335,'2021 Balance Sheet'!D$2, FALSE),0)</f>
        <v>-108303.43</v>
      </c>
      <c r="AD1408" s="199">
        <f>IFERROR(VLOOKUP('SAP Data'!$C1408,'2021 Balance Sheet'!$B$7:$O$1335,'2021 Balance Sheet'!E$2, FALSE),0)</f>
        <v>-28251.14</v>
      </c>
      <c r="AE1408" s="199">
        <f>IFERROR(VLOOKUP('SAP Data'!$C1408,'2021 Balance Sheet'!$B$7:$O$1335,'2021 Balance Sheet'!F$2, FALSE),0)</f>
        <v>-41900.46</v>
      </c>
      <c r="AF1408" s="199">
        <f>IFERROR(VLOOKUP('SAP Data'!$C1408,'2021 Balance Sheet'!$B$7:$O$1335,'2021 Balance Sheet'!G$2, FALSE),0)</f>
        <v>-53224.53</v>
      </c>
      <c r="AG1408" s="199">
        <f>IFERROR(VLOOKUP('SAP Data'!$C1408,'2021 Balance Sheet'!$B$7:$O$1335,'2021 Balance Sheet'!H$2, FALSE),0)</f>
        <v>-61355.09</v>
      </c>
      <c r="AH1408" s="199">
        <f>IFERROR(VLOOKUP('SAP Data'!$C1408,'2021 Balance Sheet'!$B$7:$O$1335,'2021 Balance Sheet'!I$2, FALSE),0)</f>
        <v>-66992.149999999994</v>
      </c>
      <c r="AI1408" s="199">
        <f>IFERROR(VLOOKUP('SAP Data'!$C1408,'2021 Balance Sheet'!$B$7:$O$1335,'2021 Balance Sheet'!J$2, FALSE),0)</f>
        <v>-70713.11</v>
      </c>
      <c r="AJ1408" s="199">
        <f>IFERROR(VLOOKUP('SAP Data'!$C1408,'2021 Balance Sheet'!$B$7:$O$1335,'2021 Balance Sheet'!K$2, FALSE),0)</f>
        <v>-73899.59</v>
      </c>
      <c r="AK1408" s="199">
        <f>IFERROR(VLOOKUP('SAP Data'!$C1408,'2021 Balance Sheet'!$B$7:$O$1335,'2021 Balance Sheet'!L$2, FALSE),0)</f>
        <v>-77025.06</v>
      </c>
      <c r="AL1408" s="199">
        <f>IFERROR(VLOOKUP('SAP Data'!$C1408,'2021 Balance Sheet'!$B$7:$O$1335,'2021 Balance Sheet'!M$2, FALSE),0)</f>
        <v>-80845.179999999993</v>
      </c>
      <c r="AM1408" s="199">
        <f>IFERROR(VLOOKUP('SAP Data'!$C1408,'2021 Balance Sheet'!$B$7:$O$1335,'2021 Balance Sheet'!N$2, FALSE),0)</f>
        <v>-88269.67</v>
      </c>
      <c r="AN1408" s="199">
        <f>IFERROR(VLOOKUP('SAP Data'!$C1408,'2021 Balance Sheet'!$B$7:$O$1335,'2021 Balance Sheet'!O$2, FALSE),0)</f>
        <v>-100920.25</v>
      </c>
      <c r="AO1408" s="198">
        <f t="shared" si="47"/>
        <v>-93704.89</v>
      </c>
    </row>
    <row r="1409" spans="1:41" ht="15.75" thickBot="1" x14ac:dyDescent="0.3">
      <c r="A1409" s="26" t="str">
        <f t="shared" si="46"/>
        <v>241119</v>
      </c>
      <c r="B1409" s="126" t="s">
        <v>2281</v>
      </c>
      <c r="C1409" s="153" t="s">
        <v>2507</v>
      </c>
      <c r="D1409" s="125" t="s">
        <v>4</v>
      </c>
      <c r="E1409" s="140">
        <v>-3662.52</v>
      </c>
      <c r="F1409" s="140">
        <v>-6887.45</v>
      </c>
      <c r="G1409" s="140">
        <v>-9954.51</v>
      </c>
      <c r="H1409" s="140">
        <v>-2216.37</v>
      </c>
      <c r="I1409" s="140">
        <v>-3874.69</v>
      </c>
      <c r="J1409" s="140">
        <v>-4350.8999999999996</v>
      </c>
      <c r="K1409" s="140">
        <v>-1000.49</v>
      </c>
      <c r="L1409" s="140">
        <v>-1953.9</v>
      </c>
      <c r="M1409" s="140">
        <v>-2928.3</v>
      </c>
      <c r="N1409" s="140">
        <v>-1736.66</v>
      </c>
      <c r="O1409" s="140">
        <v>-4052.76</v>
      </c>
      <c r="P1409" s="140">
        <v>-7407.59</v>
      </c>
      <c r="Q1409" s="199">
        <v>-3914.09</v>
      </c>
      <c r="R1409" s="199">
        <v>-7093.23</v>
      </c>
      <c r="S1409" s="199">
        <v>-10023.77</v>
      </c>
      <c r="T1409" s="199">
        <v>-2377.11</v>
      </c>
      <c r="U1409" s="199">
        <v>-3970.33</v>
      </c>
      <c r="V1409" s="199">
        <v>-4387.68</v>
      </c>
      <c r="W1409" s="199">
        <v>-1101.8599999999999</v>
      </c>
      <c r="X1409" s="199">
        <v>-1997.14</v>
      </c>
      <c r="Y1409" s="199">
        <v>-2957.41</v>
      </c>
      <c r="Z1409" s="199">
        <v>-1300.5</v>
      </c>
      <c r="AA1409" s="199">
        <v>-3768.16</v>
      </c>
      <c r="AB1409" s="199">
        <v>-7380.93</v>
      </c>
      <c r="AC1409" s="199">
        <f>IFERROR(VLOOKUP('SAP Data'!$C1409,'2021 Balance Sheet'!$B$7:$O$1335,'2021 Balance Sheet'!D$2, FALSE),0)</f>
        <v>-3896.04</v>
      </c>
      <c r="AD1409" s="199">
        <f>IFERROR(VLOOKUP('SAP Data'!$C1409,'2021 Balance Sheet'!$B$7:$O$1335,'2021 Balance Sheet'!E$2, FALSE),0)</f>
        <v>-7180.93</v>
      </c>
      <c r="AE1409" s="199">
        <f>IFERROR(VLOOKUP('SAP Data'!$C1409,'2021 Balance Sheet'!$B$7:$O$1335,'2021 Balance Sheet'!F$2, FALSE),0)</f>
        <v>-10232.65</v>
      </c>
      <c r="AF1409" s="199">
        <f>IFERROR(VLOOKUP('SAP Data'!$C1409,'2021 Balance Sheet'!$B$7:$O$1335,'2021 Balance Sheet'!G$2, FALSE),0)</f>
        <v>-2514.9899999999998</v>
      </c>
      <c r="AG1409" s="199">
        <f>IFERROR(VLOOKUP('SAP Data'!$C1409,'2021 Balance Sheet'!$B$7:$O$1335,'2021 Balance Sheet'!H$2, FALSE),0)</f>
        <v>-4265.66</v>
      </c>
      <c r="AH1409" s="199">
        <f>IFERROR(VLOOKUP('SAP Data'!$C1409,'2021 Balance Sheet'!$B$7:$O$1335,'2021 Balance Sheet'!I$2, FALSE),0)</f>
        <v>-5485.6</v>
      </c>
      <c r="AI1409" s="199">
        <f>IFERROR(VLOOKUP('SAP Data'!$C1409,'2021 Balance Sheet'!$B$7:$O$1335,'2021 Balance Sheet'!J$2, FALSE),0)</f>
        <v>-923.37</v>
      </c>
      <c r="AJ1409" s="199">
        <f>IFERROR(VLOOKUP('SAP Data'!$C1409,'2021 Balance Sheet'!$B$7:$O$1335,'2021 Balance Sheet'!K$2, FALSE),0)</f>
        <v>-1804.15</v>
      </c>
      <c r="AK1409" s="199">
        <f>IFERROR(VLOOKUP('SAP Data'!$C1409,'2021 Balance Sheet'!$B$7:$O$1335,'2021 Balance Sheet'!L$2, FALSE),0)</f>
        <v>-2835.57</v>
      </c>
      <c r="AL1409" s="199">
        <f>IFERROR(VLOOKUP('SAP Data'!$C1409,'2021 Balance Sheet'!$B$7:$O$1335,'2021 Balance Sheet'!M$2, FALSE),0)</f>
        <v>-1499.09</v>
      </c>
      <c r="AM1409" s="199">
        <f>IFERROR(VLOOKUP('SAP Data'!$C1409,'2021 Balance Sheet'!$B$7:$O$1335,'2021 Balance Sheet'!N$2, FALSE),0)</f>
        <v>-3986.98</v>
      </c>
      <c r="AN1409" s="199">
        <f>IFERROR(VLOOKUP('SAP Data'!$C1409,'2021 Balance Sheet'!$B$7:$O$1335,'2021 Balance Sheet'!O$2, FALSE),0)</f>
        <v>-7853.78</v>
      </c>
      <c r="AO1409" s="198">
        <f t="shared" si="47"/>
        <v>-7380.93</v>
      </c>
    </row>
    <row r="1410" spans="1:41" ht="15.75" thickBot="1" x14ac:dyDescent="0.3">
      <c r="A1410" s="26" t="str">
        <f t="shared" si="46"/>
        <v>241120</v>
      </c>
      <c r="B1410" s="126" t="s">
        <v>2283</v>
      </c>
      <c r="C1410" s="153" t="s">
        <v>2508</v>
      </c>
      <c r="D1410" s="125" t="s">
        <v>4</v>
      </c>
      <c r="E1410" s="139">
        <v>-43274.07</v>
      </c>
      <c r="F1410" s="139">
        <v>-11519.26</v>
      </c>
      <c r="G1410" s="139">
        <v>-17020.86</v>
      </c>
      <c r="H1410" s="139">
        <v>-20547.75</v>
      </c>
      <c r="I1410" s="139">
        <v>-23121.88</v>
      </c>
      <c r="J1410" s="139">
        <v>-23860.81</v>
      </c>
      <c r="K1410" s="139">
        <v>-25283.3</v>
      </c>
      <c r="L1410" s="139">
        <v>-26642.79</v>
      </c>
      <c r="M1410" s="139">
        <v>-27978.73</v>
      </c>
      <c r="N1410" s="139">
        <v>-30208.97</v>
      </c>
      <c r="O1410" s="139">
        <v>-33816.11</v>
      </c>
      <c r="P1410" s="139">
        <v>-39329.279999999999</v>
      </c>
      <c r="Q1410" s="199">
        <v>-46023</v>
      </c>
      <c r="R1410" s="199">
        <v>-12010.31</v>
      </c>
      <c r="S1410" s="199">
        <v>-16733.099999999999</v>
      </c>
      <c r="T1410" s="199">
        <v>-20763.77</v>
      </c>
      <c r="U1410" s="199">
        <v>-23293.47</v>
      </c>
      <c r="V1410" s="199">
        <v>-24232.92</v>
      </c>
      <c r="W1410" s="199">
        <v>-25842.720000000001</v>
      </c>
      <c r="X1410" s="199">
        <v>-27148.03</v>
      </c>
      <c r="Y1410" s="199">
        <v>-28594.16</v>
      </c>
      <c r="Z1410" s="199">
        <v>-30261.29</v>
      </c>
      <c r="AA1410" s="199">
        <v>-33940.080000000002</v>
      </c>
      <c r="AB1410" s="199">
        <v>-39834.400000000001</v>
      </c>
      <c r="AC1410" s="199">
        <f>IFERROR(VLOOKUP('SAP Data'!$C1410,'2021 Balance Sheet'!$B$7:$O$1335,'2021 Balance Sheet'!D$2, FALSE),0)</f>
        <v>-46513.34</v>
      </c>
      <c r="AD1410" s="199">
        <f>IFERROR(VLOOKUP('SAP Data'!$C1410,'2021 Balance Sheet'!$B$7:$O$1335,'2021 Balance Sheet'!E$2, FALSE),0)</f>
        <v>-12743.43</v>
      </c>
      <c r="AE1410" s="199">
        <f>IFERROR(VLOOKUP('SAP Data'!$C1410,'2021 Balance Sheet'!$B$7:$O$1335,'2021 Balance Sheet'!F$2, FALSE),0)</f>
        <v>-18005.79</v>
      </c>
      <c r="AF1410" s="199">
        <f>IFERROR(VLOOKUP('SAP Data'!$C1410,'2021 Balance Sheet'!$B$7:$O$1335,'2021 Balance Sheet'!G$2, FALSE),0)</f>
        <v>-22438.57</v>
      </c>
      <c r="AG1410" s="199">
        <f>IFERROR(VLOOKUP('SAP Data'!$C1410,'2021 Balance Sheet'!$B$7:$O$1335,'2021 Balance Sheet'!H$2, FALSE),0)</f>
        <v>-25169.27</v>
      </c>
      <c r="AH1410" s="199">
        <f>IFERROR(VLOOKUP('SAP Data'!$C1410,'2021 Balance Sheet'!$B$7:$O$1335,'2021 Balance Sheet'!I$2, FALSE),0)</f>
        <v>-27172.54</v>
      </c>
      <c r="AI1410" s="199">
        <f>IFERROR(VLOOKUP('SAP Data'!$C1410,'2021 Balance Sheet'!$B$7:$O$1335,'2021 Balance Sheet'!J$2, FALSE),0)</f>
        <v>-28759.84</v>
      </c>
      <c r="AJ1410" s="199">
        <f>IFERROR(VLOOKUP('SAP Data'!$C1410,'2021 Balance Sheet'!$B$7:$O$1335,'2021 Balance Sheet'!K$2, FALSE),0)</f>
        <v>-30190.34</v>
      </c>
      <c r="AK1410" s="199">
        <f>IFERROR(VLOOKUP('SAP Data'!$C1410,'2021 Balance Sheet'!$B$7:$O$1335,'2021 Balance Sheet'!L$2, FALSE),0)</f>
        <v>-31722.94</v>
      </c>
      <c r="AL1410" s="199">
        <f>IFERROR(VLOOKUP('SAP Data'!$C1410,'2021 Balance Sheet'!$B$7:$O$1335,'2021 Balance Sheet'!M$2, FALSE),0)</f>
        <v>-33863.089999999997</v>
      </c>
      <c r="AM1410" s="199">
        <f>IFERROR(VLOOKUP('SAP Data'!$C1410,'2021 Balance Sheet'!$B$7:$O$1335,'2021 Balance Sheet'!N$2, FALSE),0)</f>
        <v>-37731.33</v>
      </c>
      <c r="AN1410" s="199">
        <f>IFERROR(VLOOKUP('SAP Data'!$C1410,'2021 Balance Sheet'!$B$7:$O$1335,'2021 Balance Sheet'!O$2, FALSE),0)</f>
        <v>-44055.94</v>
      </c>
      <c r="AO1410" s="198">
        <f t="shared" si="47"/>
        <v>-39834.400000000001</v>
      </c>
    </row>
    <row r="1411" spans="1:41" ht="15.75" thickBot="1" x14ac:dyDescent="0.3">
      <c r="A1411" s="26" t="str">
        <f t="shared" si="46"/>
        <v>241121</v>
      </c>
      <c r="B1411" s="126" t="s">
        <v>2509</v>
      </c>
      <c r="C1411" s="153" t="s">
        <v>2510</v>
      </c>
      <c r="D1411" s="125" t="s">
        <v>4</v>
      </c>
      <c r="E1411" s="140">
        <v>-208253.79</v>
      </c>
      <c r="F1411" s="140">
        <v>-56153.71</v>
      </c>
      <c r="G1411" s="140">
        <v>-84467.99</v>
      </c>
      <c r="H1411" s="140">
        <v>-101950.74</v>
      </c>
      <c r="I1411" s="140">
        <v>-113610.99</v>
      </c>
      <c r="J1411" s="140">
        <v>-117775.65</v>
      </c>
      <c r="K1411" s="140">
        <v>-124536.91</v>
      </c>
      <c r="L1411" s="140">
        <v>-131160.26</v>
      </c>
      <c r="M1411" s="140">
        <v>-137861.01999999999</v>
      </c>
      <c r="N1411" s="140">
        <v>-148355.39000000001</v>
      </c>
      <c r="O1411" s="140">
        <v>-166011.35</v>
      </c>
      <c r="P1411" s="140">
        <v>-191946.84</v>
      </c>
      <c r="Q1411" s="199">
        <v>-222525.59</v>
      </c>
      <c r="R1411" s="199">
        <v>-55653.86</v>
      </c>
      <c r="S1411" s="199">
        <v>-78709.600000000006</v>
      </c>
      <c r="T1411" s="199">
        <v>-98243.27</v>
      </c>
      <c r="U1411" s="199">
        <v>-110645.7</v>
      </c>
      <c r="V1411" s="199">
        <v>-115532.61</v>
      </c>
      <c r="W1411" s="199">
        <v>-46003.05</v>
      </c>
      <c r="X1411" s="199">
        <v>-16106.38</v>
      </c>
      <c r="Y1411" s="199">
        <v>-22949.57</v>
      </c>
      <c r="Z1411" s="199">
        <v>-31201.57</v>
      </c>
      <c r="AA1411" s="199">
        <v>-25132.73</v>
      </c>
      <c r="AB1411" s="199">
        <v>-52314.78</v>
      </c>
      <c r="AC1411" s="199">
        <f>IFERROR(VLOOKUP('SAP Data'!$C1411,'2021 Balance Sheet'!$B$7:$O$1335,'2021 Balance Sheet'!D$2, FALSE),0)</f>
        <v>-81533.61</v>
      </c>
      <c r="AD1411" s="199">
        <f>IFERROR(VLOOKUP('SAP Data'!$C1411,'2021 Balance Sheet'!$B$7:$O$1335,'2021 Balance Sheet'!E$2, FALSE),0)</f>
        <v>-56941.03</v>
      </c>
      <c r="AE1411" s="199">
        <f>IFERROR(VLOOKUP('SAP Data'!$C1411,'2021 Balance Sheet'!$B$7:$O$1335,'2021 Balance Sheet'!F$2, FALSE),0)</f>
        <v>-82630.240000000005</v>
      </c>
      <c r="AF1411" s="199">
        <f>IFERROR(VLOOKUP('SAP Data'!$C1411,'2021 Balance Sheet'!$B$7:$O$1335,'2021 Balance Sheet'!G$2, FALSE),0)</f>
        <v>-102966.47</v>
      </c>
      <c r="AG1411" s="199">
        <f>IFERROR(VLOOKUP('SAP Data'!$C1411,'2021 Balance Sheet'!$B$7:$O$1335,'2021 Balance Sheet'!H$2, FALSE),0)</f>
        <v>-32560.94</v>
      </c>
      <c r="AH1411" s="199">
        <f>IFERROR(VLOOKUP('SAP Data'!$C1411,'2021 Balance Sheet'!$B$7:$O$1335,'2021 Balance Sheet'!I$2, FALSE),0)</f>
        <v>-42695.57</v>
      </c>
      <c r="AI1411" s="199">
        <f>IFERROR(VLOOKUP('SAP Data'!$C1411,'2021 Balance Sheet'!$B$7:$O$1335,'2021 Balance Sheet'!J$2, FALSE),0)</f>
        <v>-50261.98</v>
      </c>
      <c r="AJ1411" s="199">
        <f>IFERROR(VLOOKUP('SAP Data'!$C1411,'2021 Balance Sheet'!$B$7:$O$1335,'2021 Balance Sheet'!K$2, FALSE),0)</f>
        <v>-14603.96</v>
      </c>
      <c r="AK1411" s="199">
        <f>IFERROR(VLOOKUP('SAP Data'!$C1411,'2021 Balance Sheet'!$B$7:$O$1335,'2021 Balance Sheet'!L$2, FALSE),0)</f>
        <v>-22444.75</v>
      </c>
      <c r="AL1411" s="199">
        <f>IFERROR(VLOOKUP('SAP Data'!$C1411,'2021 Balance Sheet'!$B$7:$O$1335,'2021 Balance Sheet'!M$2, FALSE),0)</f>
        <v>-33351.07</v>
      </c>
      <c r="AM1411" s="199">
        <f>IFERROR(VLOOKUP('SAP Data'!$C1411,'2021 Balance Sheet'!$B$7:$O$1335,'2021 Balance Sheet'!N$2, FALSE),0)</f>
        <v>-28045.99</v>
      </c>
      <c r="AN1411" s="199">
        <f>IFERROR(VLOOKUP('SAP Data'!$C1411,'2021 Balance Sheet'!$B$7:$O$1335,'2021 Balance Sheet'!O$2, FALSE),0)</f>
        <v>-56853.97</v>
      </c>
      <c r="AO1411" s="198">
        <f t="shared" si="47"/>
        <v>-52314.78</v>
      </c>
    </row>
    <row r="1412" spans="1:41" ht="15.75" thickBot="1" x14ac:dyDescent="0.3">
      <c r="A1412" s="26" t="str">
        <f t="shared" si="46"/>
        <v>241122</v>
      </c>
      <c r="B1412" s="126" t="s">
        <v>2287</v>
      </c>
      <c r="C1412" s="153" t="s">
        <v>2511</v>
      </c>
      <c r="D1412" s="125" t="s">
        <v>4</v>
      </c>
      <c r="E1412" s="139">
        <v>0</v>
      </c>
      <c r="F1412" s="139">
        <v>0</v>
      </c>
      <c r="G1412" s="139">
        <v>0</v>
      </c>
      <c r="H1412" s="139">
        <v>0</v>
      </c>
      <c r="I1412" s="139">
        <v>0</v>
      </c>
      <c r="J1412" s="139">
        <v>0</v>
      </c>
      <c r="K1412" s="139">
        <v>0</v>
      </c>
      <c r="L1412" s="139">
        <v>0</v>
      </c>
      <c r="M1412" s="139">
        <v>0</v>
      </c>
      <c r="N1412" s="139">
        <v>0</v>
      </c>
      <c r="O1412" s="139">
        <v>0</v>
      </c>
      <c r="P1412" s="139">
        <v>0</v>
      </c>
      <c r="Q1412" s="199">
        <v>0</v>
      </c>
      <c r="R1412" s="199">
        <v>0</v>
      </c>
      <c r="S1412" s="199">
        <v>0</v>
      </c>
      <c r="T1412" s="199">
        <v>0</v>
      </c>
      <c r="U1412" s="199">
        <v>0</v>
      </c>
      <c r="V1412" s="199">
        <v>0</v>
      </c>
      <c r="W1412" s="199">
        <v>0</v>
      </c>
      <c r="X1412" s="199">
        <v>0</v>
      </c>
      <c r="Y1412" s="199">
        <v>0</v>
      </c>
      <c r="Z1412" s="199">
        <v>0</v>
      </c>
      <c r="AA1412" s="199">
        <v>0</v>
      </c>
      <c r="AB1412" s="199">
        <v>0</v>
      </c>
      <c r="AC1412" s="199">
        <f>IFERROR(VLOOKUP('SAP Data'!$C1412,'2021 Balance Sheet'!$B$7:$O$1335,'2021 Balance Sheet'!D$2, FALSE),0)</f>
        <v>-3888.74</v>
      </c>
      <c r="AD1412" s="199">
        <f>IFERROR(VLOOKUP('SAP Data'!$C1412,'2021 Balance Sheet'!$B$7:$O$1335,'2021 Balance Sheet'!E$2, FALSE),0)</f>
        <v>-38934.6</v>
      </c>
      <c r="AE1412" s="199">
        <f>IFERROR(VLOOKUP('SAP Data'!$C1412,'2021 Balance Sheet'!$B$7:$O$1335,'2021 Balance Sheet'!F$2, FALSE),0)</f>
        <v>-77953.34</v>
      </c>
      <c r="AF1412" s="199">
        <f>IFERROR(VLOOKUP('SAP Data'!$C1412,'2021 Balance Sheet'!$B$7:$O$1335,'2021 Balance Sheet'!G$2, FALSE),0)</f>
        <v>-108500.25</v>
      </c>
      <c r="AG1412" s="199">
        <f>IFERROR(VLOOKUP('SAP Data'!$C1412,'2021 Balance Sheet'!$B$7:$O$1335,'2021 Balance Sheet'!H$2, FALSE),0)</f>
        <v>-50233.41</v>
      </c>
      <c r="AH1412" s="199">
        <f>IFERROR(VLOOKUP('SAP Data'!$C1412,'2021 Balance Sheet'!$B$7:$O$1335,'2021 Balance Sheet'!I$2, FALSE),0)</f>
        <v>-64758.22</v>
      </c>
      <c r="AI1412" s="199">
        <f>IFERROR(VLOOKUP('SAP Data'!$C1412,'2021 Balance Sheet'!$B$7:$O$1335,'2021 Balance Sheet'!J$2, FALSE),0)</f>
        <v>-73558.350000000006</v>
      </c>
      <c r="AJ1412" s="199">
        <f>IFERROR(VLOOKUP('SAP Data'!$C1412,'2021 Balance Sheet'!$B$7:$O$1335,'2021 Balance Sheet'!K$2, FALSE),0)</f>
        <v>-16317.12</v>
      </c>
      <c r="AK1412" s="199">
        <f>IFERROR(VLOOKUP('SAP Data'!$C1412,'2021 Balance Sheet'!$B$7:$O$1335,'2021 Balance Sheet'!L$2, FALSE),0)</f>
        <v>-24088.03</v>
      </c>
      <c r="AL1412" s="199">
        <f>IFERROR(VLOOKUP('SAP Data'!$C1412,'2021 Balance Sheet'!$B$7:$O$1335,'2021 Balance Sheet'!M$2, FALSE),0)</f>
        <v>-34977.589999999997</v>
      </c>
      <c r="AM1412" s="199">
        <f>IFERROR(VLOOKUP('SAP Data'!$C1412,'2021 Balance Sheet'!$B$7:$O$1335,'2021 Balance Sheet'!N$2, FALSE),0)</f>
        <v>-32880.43</v>
      </c>
      <c r="AN1412" s="199">
        <f>IFERROR(VLOOKUP('SAP Data'!$C1412,'2021 Balance Sheet'!$B$7:$O$1335,'2021 Balance Sheet'!O$2, FALSE),0)</f>
        <v>-68379.64</v>
      </c>
      <c r="AO1412" s="198">
        <f t="shared" si="47"/>
        <v>0</v>
      </c>
    </row>
    <row r="1413" spans="1:41" ht="15.75" thickBot="1" x14ac:dyDescent="0.3">
      <c r="A1413" s="26" t="str">
        <f t="shared" si="46"/>
        <v>241123</v>
      </c>
      <c r="B1413" s="126" t="s">
        <v>2289</v>
      </c>
      <c r="C1413" s="153" t="s">
        <v>2512</v>
      </c>
      <c r="D1413" s="125" t="s">
        <v>4</v>
      </c>
      <c r="E1413" s="140">
        <v>-98808.85</v>
      </c>
      <c r="F1413" s="140">
        <v>-26524.03</v>
      </c>
      <c r="G1413" s="140">
        <v>-37608.81</v>
      </c>
      <c r="H1413" s="140">
        <v>-45510.23</v>
      </c>
      <c r="I1413" s="140">
        <v>-50105.96</v>
      </c>
      <c r="J1413" s="140">
        <v>-51344.29</v>
      </c>
      <c r="K1413" s="140">
        <v>-54667.81</v>
      </c>
      <c r="L1413" s="140">
        <v>-57538.93</v>
      </c>
      <c r="M1413" s="140">
        <v>-60693.88</v>
      </c>
      <c r="N1413" s="140">
        <v>-66549.279999999999</v>
      </c>
      <c r="O1413" s="140">
        <v>-75410.66</v>
      </c>
      <c r="P1413" s="140">
        <v>-88485.88</v>
      </c>
      <c r="Q1413" s="199">
        <v>-103264.52</v>
      </c>
      <c r="R1413" s="199">
        <v>-26738.21</v>
      </c>
      <c r="S1413" s="199">
        <v>-37127.599999999999</v>
      </c>
      <c r="T1413" s="199">
        <v>-45222.96</v>
      </c>
      <c r="U1413" s="199">
        <v>-49750.34</v>
      </c>
      <c r="V1413" s="199">
        <v>-51316.69</v>
      </c>
      <c r="W1413" s="199">
        <v>-54608.61</v>
      </c>
      <c r="X1413" s="199">
        <v>-57532.59</v>
      </c>
      <c r="Y1413" s="199">
        <v>-60661.71</v>
      </c>
      <c r="Z1413" s="199">
        <v>-64819.28</v>
      </c>
      <c r="AA1413" s="199">
        <v>-74345.570000000007</v>
      </c>
      <c r="AB1413" s="199">
        <v>-88173.57</v>
      </c>
      <c r="AC1413" s="199">
        <f>IFERROR(VLOOKUP('SAP Data'!$C1413,'2021 Balance Sheet'!$B$7:$O$1335,'2021 Balance Sheet'!D$2, FALSE),0)</f>
        <v>-102630.14</v>
      </c>
      <c r="AD1413" s="199">
        <f>IFERROR(VLOOKUP('SAP Data'!$C1413,'2021 Balance Sheet'!$B$7:$O$1335,'2021 Balance Sheet'!E$2, FALSE),0)</f>
        <v>-27256.14</v>
      </c>
      <c r="AE1413" s="199">
        <f>IFERROR(VLOOKUP('SAP Data'!$C1413,'2021 Balance Sheet'!$B$7:$O$1335,'2021 Balance Sheet'!F$2, FALSE),0)</f>
        <v>-38837.08</v>
      </c>
      <c r="AF1413" s="199">
        <f>IFERROR(VLOOKUP('SAP Data'!$C1413,'2021 Balance Sheet'!$B$7:$O$1335,'2021 Balance Sheet'!G$2, FALSE),0)</f>
        <v>-47386.38</v>
      </c>
      <c r="AG1413" s="199">
        <f>IFERROR(VLOOKUP('SAP Data'!$C1413,'2021 Balance Sheet'!$B$7:$O$1335,'2021 Balance Sheet'!H$2, FALSE),0)</f>
        <v>-52254.84</v>
      </c>
      <c r="AH1413" s="199">
        <f>IFERROR(VLOOKUP('SAP Data'!$C1413,'2021 Balance Sheet'!$B$7:$O$1335,'2021 Balance Sheet'!I$2, FALSE),0)</f>
        <v>-56461.42</v>
      </c>
      <c r="AI1413" s="199">
        <f>IFERROR(VLOOKUP('SAP Data'!$C1413,'2021 Balance Sheet'!$B$7:$O$1335,'2021 Balance Sheet'!J$2, FALSE),0)</f>
        <v>-59481.99</v>
      </c>
      <c r="AJ1413" s="199">
        <f>IFERROR(VLOOKUP('SAP Data'!$C1413,'2021 Balance Sheet'!$B$7:$O$1335,'2021 Balance Sheet'!K$2, FALSE),0)</f>
        <v>-62492.37</v>
      </c>
      <c r="AK1413" s="199">
        <f>IFERROR(VLOOKUP('SAP Data'!$C1413,'2021 Balance Sheet'!$B$7:$O$1335,'2021 Balance Sheet'!L$2, FALSE),0)</f>
        <v>-65921.11</v>
      </c>
      <c r="AL1413" s="199">
        <f>IFERROR(VLOOKUP('SAP Data'!$C1413,'2021 Balance Sheet'!$B$7:$O$1335,'2021 Balance Sheet'!M$2, FALSE),0)</f>
        <v>-71816.42</v>
      </c>
      <c r="AM1413" s="199">
        <f>IFERROR(VLOOKUP('SAP Data'!$C1413,'2021 Balance Sheet'!$B$7:$O$1335,'2021 Balance Sheet'!N$2, FALSE),0)</f>
        <v>-80222.61</v>
      </c>
      <c r="AN1413" s="199">
        <f>IFERROR(VLOOKUP('SAP Data'!$C1413,'2021 Balance Sheet'!$B$7:$O$1335,'2021 Balance Sheet'!O$2, FALSE),0)</f>
        <v>-96384.34</v>
      </c>
      <c r="AO1413" s="198">
        <f t="shared" si="47"/>
        <v>-88173.57</v>
      </c>
    </row>
    <row r="1414" spans="1:41" ht="15.75" thickBot="1" x14ac:dyDescent="0.3">
      <c r="A1414" s="26" t="str">
        <f t="shared" si="46"/>
        <v>241124</v>
      </c>
      <c r="B1414" s="126" t="s">
        <v>2291</v>
      </c>
      <c r="C1414" s="153" t="s">
        <v>2513</v>
      </c>
      <c r="D1414" s="125" t="s">
        <v>4</v>
      </c>
      <c r="E1414" s="139">
        <v>-106275.83</v>
      </c>
      <c r="F1414" s="139">
        <v>-28903.97</v>
      </c>
      <c r="G1414" s="139">
        <v>-41408.06</v>
      </c>
      <c r="H1414" s="139">
        <v>-49835.38</v>
      </c>
      <c r="I1414" s="139">
        <v>-54670.37</v>
      </c>
      <c r="J1414" s="139">
        <v>-56379.8</v>
      </c>
      <c r="K1414" s="139">
        <v>-59971.64</v>
      </c>
      <c r="L1414" s="139">
        <v>-63164.02</v>
      </c>
      <c r="M1414" s="139">
        <v>-66679.14</v>
      </c>
      <c r="N1414" s="139">
        <v>-72902.009999999995</v>
      </c>
      <c r="O1414" s="139">
        <v>-82791.86</v>
      </c>
      <c r="P1414" s="139">
        <v>-97951.83</v>
      </c>
      <c r="Q1414" s="199">
        <v>-115025.88</v>
      </c>
      <c r="R1414" s="199">
        <v>-30557.26</v>
      </c>
      <c r="S1414" s="199">
        <v>-42648.55</v>
      </c>
      <c r="T1414" s="199">
        <v>-51593.919999999998</v>
      </c>
      <c r="U1414" s="199">
        <v>-57656.53</v>
      </c>
      <c r="V1414" s="199">
        <v>-59885.120000000003</v>
      </c>
      <c r="W1414" s="199">
        <v>-63833.59</v>
      </c>
      <c r="X1414" s="199">
        <v>-67359.87</v>
      </c>
      <c r="Y1414" s="199">
        <v>-70949.320000000007</v>
      </c>
      <c r="Z1414" s="199">
        <v>-75051.710000000006</v>
      </c>
      <c r="AA1414" s="199">
        <v>-85660.27</v>
      </c>
      <c r="AB1414" s="199">
        <v>-100243.81</v>
      </c>
      <c r="AC1414" s="199">
        <f>IFERROR(VLOOKUP('SAP Data'!$C1414,'2021 Balance Sheet'!$B$7:$O$1335,'2021 Balance Sheet'!D$2, FALSE),0)</f>
        <v>-116811.93</v>
      </c>
      <c r="AD1414" s="199">
        <f>IFERROR(VLOOKUP('SAP Data'!$C1414,'2021 Balance Sheet'!$B$7:$O$1335,'2021 Balance Sheet'!E$2, FALSE),0)</f>
        <v>-30168.45</v>
      </c>
      <c r="AE1414" s="199">
        <f>IFERROR(VLOOKUP('SAP Data'!$C1414,'2021 Balance Sheet'!$B$7:$O$1335,'2021 Balance Sheet'!F$2, FALSE),0)</f>
        <v>-42956.46</v>
      </c>
      <c r="AF1414" s="199">
        <f>IFERROR(VLOOKUP('SAP Data'!$C1414,'2021 Balance Sheet'!$B$7:$O$1335,'2021 Balance Sheet'!G$2, FALSE),0)</f>
        <v>-53404.45</v>
      </c>
      <c r="AG1414" s="199">
        <f>IFERROR(VLOOKUP('SAP Data'!$C1414,'2021 Balance Sheet'!$B$7:$O$1335,'2021 Balance Sheet'!H$2, FALSE),0)</f>
        <v>-58736.959999999999</v>
      </c>
      <c r="AH1414" s="199">
        <f>IFERROR(VLOOKUP('SAP Data'!$C1414,'2021 Balance Sheet'!$B$7:$O$1335,'2021 Balance Sheet'!I$2, FALSE),0)</f>
        <v>-63556.87</v>
      </c>
      <c r="AI1414" s="199">
        <f>IFERROR(VLOOKUP('SAP Data'!$C1414,'2021 Balance Sheet'!$B$7:$O$1335,'2021 Balance Sheet'!J$2, FALSE),0)</f>
        <v>-67160.45</v>
      </c>
      <c r="AJ1414" s="199">
        <f>IFERROR(VLOOKUP('SAP Data'!$C1414,'2021 Balance Sheet'!$B$7:$O$1335,'2021 Balance Sheet'!K$2, FALSE),0)</f>
        <v>-70457.929999999993</v>
      </c>
      <c r="AK1414" s="199">
        <f>IFERROR(VLOOKUP('SAP Data'!$C1414,'2021 Balance Sheet'!$B$7:$O$1335,'2021 Balance Sheet'!L$2, FALSE),0)</f>
        <v>-74134.48</v>
      </c>
      <c r="AL1414" s="199">
        <f>IFERROR(VLOOKUP('SAP Data'!$C1414,'2021 Balance Sheet'!$B$7:$O$1335,'2021 Balance Sheet'!M$2, FALSE),0)</f>
        <v>-79928.31</v>
      </c>
      <c r="AM1414" s="199">
        <f>IFERROR(VLOOKUP('SAP Data'!$C1414,'2021 Balance Sheet'!$B$7:$O$1335,'2021 Balance Sheet'!N$2, FALSE),0)</f>
        <v>-89198.91</v>
      </c>
      <c r="AN1414" s="199">
        <f>IFERROR(VLOOKUP('SAP Data'!$C1414,'2021 Balance Sheet'!$B$7:$O$1335,'2021 Balance Sheet'!O$2, FALSE),0)</f>
        <v>-105584.06</v>
      </c>
      <c r="AO1414" s="198">
        <f t="shared" si="47"/>
        <v>-100243.81</v>
      </c>
    </row>
    <row r="1415" spans="1:41" ht="15.75" thickBot="1" x14ac:dyDescent="0.3">
      <c r="A1415" s="26" t="str">
        <f t="shared" si="46"/>
        <v>241128</v>
      </c>
      <c r="B1415" s="126" t="s">
        <v>2295</v>
      </c>
      <c r="C1415" s="153" t="s">
        <v>2514</v>
      </c>
      <c r="D1415" s="125" t="s">
        <v>4</v>
      </c>
      <c r="E1415" s="140">
        <v>-89422.48</v>
      </c>
      <c r="F1415" s="140">
        <v>-22544.22</v>
      </c>
      <c r="G1415" s="140">
        <v>-34353.26</v>
      </c>
      <c r="H1415" s="140">
        <v>-42111.82</v>
      </c>
      <c r="I1415" s="140">
        <v>-48283.41</v>
      </c>
      <c r="J1415" s="140">
        <v>-50066.16</v>
      </c>
      <c r="K1415" s="140">
        <v>-53615.75</v>
      </c>
      <c r="L1415" s="140">
        <v>-57768.93</v>
      </c>
      <c r="M1415" s="140">
        <v>-61584.53</v>
      </c>
      <c r="N1415" s="140">
        <v>-66332.820000000007</v>
      </c>
      <c r="O1415" s="140">
        <v>-74419.679999999993</v>
      </c>
      <c r="P1415" s="140">
        <v>-84419.94</v>
      </c>
      <c r="Q1415" s="199">
        <v>-96433.49</v>
      </c>
      <c r="R1415" s="199">
        <v>-22724.65</v>
      </c>
      <c r="S1415" s="199">
        <v>-32650.19</v>
      </c>
      <c r="T1415" s="199">
        <v>-41056.71</v>
      </c>
      <c r="U1415" s="199">
        <v>-47006.559999999998</v>
      </c>
      <c r="V1415" s="199">
        <v>-48534.13</v>
      </c>
      <c r="W1415" s="199">
        <v>-52171.97</v>
      </c>
      <c r="X1415" s="199">
        <v>-56132.03</v>
      </c>
      <c r="Y1415" s="199">
        <v>-59851.99</v>
      </c>
      <c r="Z1415" s="199">
        <v>-63814.15</v>
      </c>
      <c r="AA1415" s="199">
        <v>-70591.399999999994</v>
      </c>
      <c r="AB1415" s="199">
        <v>-81047</v>
      </c>
      <c r="AC1415" s="199">
        <f>IFERROR(VLOOKUP('SAP Data'!$C1415,'2021 Balance Sheet'!$B$7:$O$1335,'2021 Balance Sheet'!D$2, FALSE),0)</f>
        <v>-93204.64</v>
      </c>
      <c r="AD1415" s="199">
        <f>IFERROR(VLOOKUP('SAP Data'!$C1415,'2021 Balance Sheet'!$B$7:$O$1335,'2021 Balance Sheet'!E$2, FALSE),0)</f>
        <v>-21665.3</v>
      </c>
      <c r="AE1415" s="199">
        <f>IFERROR(VLOOKUP('SAP Data'!$C1415,'2021 Balance Sheet'!$B$7:$O$1335,'2021 Balance Sheet'!F$2, FALSE),0)</f>
        <v>-32964.050000000003</v>
      </c>
      <c r="AF1415" s="199">
        <f>IFERROR(VLOOKUP('SAP Data'!$C1415,'2021 Balance Sheet'!$B$7:$O$1335,'2021 Balance Sheet'!G$2, FALSE),0)</f>
        <v>-41956.25</v>
      </c>
      <c r="AG1415" s="199">
        <f>IFERROR(VLOOKUP('SAP Data'!$C1415,'2021 Balance Sheet'!$B$7:$O$1335,'2021 Balance Sheet'!H$2, FALSE),0)</f>
        <v>-48246.6</v>
      </c>
      <c r="AH1415" s="199">
        <f>IFERROR(VLOOKUP('SAP Data'!$C1415,'2021 Balance Sheet'!$B$7:$O$1335,'2021 Balance Sheet'!I$2, FALSE),0)</f>
        <v>-52943.7</v>
      </c>
      <c r="AI1415" s="199">
        <f>IFERROR(VLOOKUP('SAP Data'!$C1415,'2021 Balance Sheet'!$B$7:$O$1335,'2021 Balance Sheet'!J$2, FALSE),0)</f>
        <v>-57540.37</v>
      </c>
      <c r="AJ1415" s="199">
        <f>IFERROR(VLOOKUP('SAP Data'!$C1415,'2021 Balance Sheet'!$B$7:$O$1335,'2021 Balance Sheet'!K$2, FALSE),0)</f>
        <v>-61941.2</v>
      </c>
      <c r="AK1415" s="199">
        <f>IFERROR(VLOOKUP('SAP Data'!$C1415,'2021 Balance Sheet'!$B$7:$O$1335,'2021 Balance Sheet'!L$2, FALSE),0)</f>
        <v>-66387.97</v>
      </c>
      <c r="AL1415" s="199">
        <f>IFERROR(VLOOKUP('SAP Data'!$C1415,'2021 Balance Sheet'!$B$7:$O$1335,'2021 Balance Sheet'!M$2, FALSE),0)</f>
        <v>-71726.05</v>
      </c>
      <c r="AM1415" s="199">
        <f>IFERROR(VLOOKUP('SAP Data'!$C1415,'2021 Balance Sheet'!$B$7:$O$1335,'2021 Balance Sheet'!N$2, FALSE),0)</f>
        <v>-79281.740000000005</v>
      </c>
      <c r="AN1415" s="199">
        <f>IFERROR(VLOOKUP('SAP Data'!$C1415,'2021 Balance Sheet'!$B$7:$O$1335,'2021 Balance Sheet'!O$2, FALSE),0)</f>
        <v>-90909.77</v>
      </c>
      <c r="AO1415" s="198">
        <f t="shared" si="47"/>
        <v>-81047</v>
      </c>
    </row>
    <row r="1416" spans="1:41" ht="15.75" thickBot="1" x14ac:dyDescent="0.3">
      <c r="A1416" s="26" t="str">
        <f t="shared" si="46"/>
        <v>241129</v>
      </c>
      <c r="B1416" s="126" t="s">
        <v>2297</v>
      </c>
      <c r="C1416" s="153" t="s">
        <v>2515</v>
      </c>
      <c r="D1416" s="125" t="s">
        <v>4</v>
      </c>
      <c r="E1416" s="139">
        <v>-12385.59</v>
      </c>
      <c r="F1416" s="139">
        <v>-10117.02</v>
      </c>
      <c r="G1416" s="139">
        <v>-15241.12</v>
      </c>
      <c r="H1416" s="139">
        <v>-18468.689999999999</v>
      </c>
      <c r="I1416" s="139">
        <v>-5798.93</v>
      </c>
      <c r="J1416" s="139">
        <v>-6518.01</v>
      </c>
      <c r="K1416" s="139">
        <v>-7889.58</v>
      </c>
      <c r="L1416" s="139">
        <v>-2646.74</v>
      </c>
      <c r="M1416" s="139">
        <v>-3922.58</v>
      </c>
      <c r="N1416" s="139">
        <v>-5470.83</v>
      </c>
      <c r="O1416" s="139">
        <v>-4479.68</v>
      </c>
      <c r="P1416" s="139">
        <v>-8905.1299999999992</v>
      </c>
      <c r="Q1416" s="199">
        <v>-14455.67</v>
      </c>
      <c r="R1416" s="199">
        <v>-10443.82</v>
      </c>
      <c r="S1416" s="199">
        <v>-14917.04</v>
      </c>
      <c r="T1416" s="199">
        <v>-18611.3</v>
      </c>
      <c r="U1416" s="199">
        <v>-6213.83</v>
      </c>
      <c r="V1416" s="199">
        <v>-7102.72</v>
      </c>
      <c r="W1416" s="199">
        <v>-8538.01</v>
      </c>
      <c r="X1416" s="199">
        <v>-2775.66</v>
      </c>
      <c r="Y1416" s="199">
        <v>-3992.25</v>
      </c>
      <c r="Z1416" s="199">
        <v>-5340.56</v>
      </c>
      <c r="AA1416" s="199">
        <v>-3893.58</v>
      </c>
      <c r="AB1416" s="199">
        <v>-8418.4500000000007</v>
      </c>
      <c r="AC1416" s="199">
        <f>IFERROR(VLOOKUP('SAP Data'!$C1416,'2021 Balance Sheet'!$B$7:$O$1335,'2021 Balance Sheet'!D$2, FALSE),0)</f>
        <v>-14537.51</v>
      </c>
      <c r="AD1416" s="199">
        <f>IFERROR(VLOOKUP('SAP Data'!$C1416,'2021 Balance Sheet'!$B$7:$O$1335,'2021 Balance Sheet'!E$2, FALSE),0)</f>
        <v>-10916.96</v>
      </c>
      <c r="AE1416" s="199">
        <f>IFERROR(VLOOKUP('SAP Data'!$C1416,'2021 Balance Sheet'!$B$7:$O$1335,'2021 Balance Sheet'!F$2, FALSE),0)</f>
        <v>-16046.79</v>
      </c>
      <c r="AF1416" s="199">
        <f>IFERROR(VLOOKUP('SAP Data'!$C1416,'2021 Balance Sheet'!$B$7:$O$1335,'2021 Balance Sheet'!G$2, FALSE),0)</f>
        <v>-20407.7</v>
      </c>
      <c r="AG1416" s="199">
        <f>IFERROR(VLOOKUP('SAP Data'!$C1416,'2021 Balance Sheet'!$B$7:$O$1335,'2021 Balance Sheet'!H$2, FALSE),0)</f>
        <v>-7093.43</v>
      </c>
      <c r="AH1416" s="199">
        <f>IFERROR(VLOOKUP('SAP Data'!$C1416,'2021 Balance Sheet'!$B$7:$O$1335,'2021 Balance Sheet'!I$2, FALSE),0)</f>
        <v>-8913.5300000000007</v>
      </c>
      <c r="AI1416" s="199">
        <f>IFERROR(VLOOKUP('SAP Data'!$C1416,'2021 Balance Sheet'!$B$7:$O$1335,'2021 Balance Sheet'!J$2, FALSE),0)</f>
        <v>-10333.81</v>
      </c>
      <c r="AJ1416" s="199">
        <f>IFERROR(VLOOKUP('SAP Data'!$C1416,'2021 Balance Sheet'!$B$7:$O$1335,'2021 Balance Sheet'!K$2, FALSE),0)</f>
        <v>-2806.28</v>
      </c>
      <c r="AK1416" s="199">
        <f>IFERROR(VLOOKUP('SAP Data'!$C1416,'2021 Balance Sheet'!$B$7:$O$1335,'2021 Balance Sheet'!L$2, FALSE),0)</f>
        <v>-4110.25</v>
      </c>
      <c r="AL1416" s="199">
        <f>IFERROR(VLOOKUP('SAP Data'!$C1416,'2021 Balance Sheet'!$B$7:$O$1335,'2021 Balance Sheet'!M$2, FALSE),0)</f>
        <v>-5763.29</v>
      </c>
      <c r="AM1416" s="199">
        <f>IFERROR(VLOOKUP('SAP Data'!$C1416,'2021 Balance Sheet'!$B$7:$O$1335,'2021 Balance Sheet'!N$2, FALSE),0)</f>
        <v>-4581.34</v>
      </c>
      <c r="AN1416" s="199">
        <f>IFERROR(VLOOKUP('SAP Data'!$C1416,'2021 Balance Sheet'!$B$7:$O$1335,'2021 Balance Sheet'!O$2, FALSE),0)</f>
        <v>-9825.18</v>
      </c>
      <c r="AO1416" s="198">
        <f t="shared" si="47"/>
        <v>-8418.4500000000007</v>
      </c>
    </row>
    <row r="1417" spans="1:41" ht="15.75" thickBot="1" x14ac:dyDescent="0.3">
      <c r="A1417" s="26" t="str">
        <f t="shared" si="46"/>
        <v>241130</v>
      </c>
      <c r="B1417" s="126" t="s">
        <v>2299</v>
      </c>
      <c r="C1417" s="153" t="s">
        <v>2516</v>
      </c>
      <c r="D1417" s="125" t="s">
        <v>4</v>
      </c>
      <c r="E1417" s="140">
        <v>-354975.06</v>
      </c>
      <c r="F1417" s="140">
        <v>-253118.05</v>
      </c>
      <c r="G1417" s="140">
        <v>-362608.99</v>
      </c>
      <c r="H1417" s="140">
        <v>-433875.42</v>
      </c>
      <c r="I1417" s="140">
        <v>-112372.86</v>
      </c>
      <c r="J1417" s="140">
        <v>-126852.32</v>
      </c>
      <c r="K1417" s="140">
        <v>-156022.21</v>
      </c>
      <c r="L1417" s="140">
        <v>-55451.79</v>
      </c>
      <c r="M1417" s="140">
        <v>-84257.88</v>
      </c>
      <c r="N1417" s="140">
        <v>-136819.56</v>
      </c>
      <c r="O1417" s="140">
        <v>-133250.84</v>
      </c>
      <c r="P1417" s="140">
        <v>-259100.92</v>
      </c>
      <c r="Q1417" s="199">
        <v>-394123.26</v>
      </c>
      <c r="R1417" s="199">
        <v>-247216.67</v>
      </c>
      <c r="S1417" s="199">
        <v>-343177.41</v>
      </c>
      <c r="T1417" s="199">
        <v>-416144.07</v>
      </c>
      <c r="U1417" s="199">
        <v>-117630.5</v>
      </c>
      <c r="V1417" s="199">
        <v>-134015</v>
      </c>
      <c r="W1417" s="199">
        <v>-186923.4</v>
      </c>
      <c r="X1417" s="199">
        <v>-99065.68</v>
      </c>
      <c r="Y1417" s="199">
        <v>-147232.72</v>
      </c>
      <c r="Z1417" s="199">
        <v>-207637.32</v>
      </c>
      <c r="AA1417" s="199">
        <v>-212272.25</v>
      </c>
      <c r="AB1417" s="199">
        <v>-426935.26</v>
      </c>
      <c r="AC1417" s="199">
        <f>IFERROR(VLOOKUP('SAP Data'!$C1417,'2021 Balance Sheet'!$B$7:$O$1335,'2021 Balance Sheet'!D$2, FALSE),0)</f>
        <v>-667786.91</v>
      </c>
      <c r="AD1417" s="199">
        <f>IFERROR(VLOOKUP('SAP Data'!$C1417,'2021 Balance Sheet'!$B$7:$O$1335,'2021 Balance Sheet'!E$2, FALSE),0)</f>
        <v>-447929.63</v>
      </c>
      <c r="AE1417" s="199">
        <f>IFERROR(VLOOKUP('SAP Data'!$C1417,'2021 Balance Sheet'!$B$7:$O$1335,'2021 Balance Sheet'!F$2, FALSE),0)</f>
        <v>-627486.49</v>
      </c>
      <c r="AF1417" s="199">
        <f>IFERROR(VLOOKUP('SAP Data'!$C1417,'2021 Balance Sheet'!$B$7:$O$1335,'2021 Balance Sheet'!G$2, FALSE),0)</f>
        <v>-762753.42</v>
      </c>
      <c r="AG1417" s="199">
        <f>IFERROR(VLOOKUP('SAP Data'!$C1417,'2021 Balance Sheet'!$B$7:$O$1335,'2021 Balance Sheet'!H$2, FALSE),0)</f>
        <v>-212546.14</v>
      </c>
      <c r="AH1417" s="199">
        <f>IFERROR(VLOOKUP('SAP Data'!$C1417,'2021 Balance Sheet'!$B$7:$O$1335,'2021 Balance Sheet'!I$2, FALSE),0)</f>
        <v>-277222.23</v>
      </c>
      <c r="AI1417" s="199">
        <f>IFERROR(VLOOKUP('SAP Data'!$C1417,'2021 Balance Sheet'!$B$7:$O$1335,'2021 Balance Sheet'!J$2, FALSE),0)</f>
        <v>-325213.21999999997</v>
      </c>
      <c r="AJ1417" s="199">
        <f>IFERROR(VLOOKUP('SAP Data'!$C1417,'2021 Balance Sheet'!$B$7:$O$1335,'2021 Balance Sheet'!K$2, FALSE),0)</f>
        <v>-94716.1</v>
      </c>
      <c r="AK1417" s="199">
        <f>IFERROR(VLOOKUP('SAP Data'!$C1417,'2021 Balance Sheet'!$B$7:$O$1335,'2021 Balance Sheet'!L$2, FALSE),0)</f>
        <v>-147510.78</v>
      </c>
      <c r="AL1417" s="199">
        <f>IFERROR(VLOOKUP('SAP Data'!$C1417,'2021 Balance Sheet'!$B$7:$O$1335,'2021 Balance Sheet'!M$2, FALSE),0)</f>
        <v>-237934.9</v>
      </c>
      <c r="AM1417" s="199">
        <f>IFERROR(VLOOKUP('SAP Data'!$C1417,'2021 Balance Sheet'!$B$7:$O$1335,'2021 Balance Sheet'!N$2, FALSE),0)</f>
        <v>-224517.23</v>
      </c>
      <c r="AN1417" s="199">
        <f>IFERROR(VLOOKUP('SAP Data'!$C1417,'2021 Balance Sheet'!$B$7:$O$1335,'2021 Balance Sheet'!O$2, FALSE),0)</f>
        <v>-477947.75</v>
      </c>
      <c r="AO1417" s="198">
        <f t="shared" si="47"/>
        <v>-426935.26</v>
      </c>
    </row>
    <row r="1418" spans="1:41" ht="15.75" thickBot="1" x14ac:dyDescent="0.3">
      <c r="A1418" s="26" t="str">
        <f t="shared" si="46"/>
        <v>241131</v>
      </c>
      <c r="B1418" s="126" t="s">
        <v>2517</v>
      </c>
      <c r="C1418" s="153" t="s">
        <v>2518</v>
      </c>
      <c r="D1418" s="125" t="s">
        <v>4</v>
      </c>
      <c r="E1418" s="139">
        <v>-19408.55</v>
      </c>
      <c r="F1418" s="139">
        <v>-13718.54</v>
      </c>
      <c r="G1418" s="139">
        <v>-19340.98</v>
      </c>
      <c r="H1418" s="139">
        <v>-23414.26</v>
      </c>
      <c r="I1418" s="139">
        <v>-6000.06</v>
      </c>
      <c r="J1418" s="139">
        <v>-6447.73</v>
      </c>
      <c r="K1418" s="139">
        <v>-7836.4</v>
      </c>
      <c r="L1418" s="139">
        <v>-2573.4</v>
      </c>
      <c r="M1418" s="139">
        <v>-3842.9</v>
      </c>
      <c r="N1418" s="139">
        <v>-6808.63</v>
      </c>
      <c r="O1418" s="139">
        <v>-7350.1</v>
      </c>
      <c r="P1418" s="139">
        <v>-14031.79</v>
      </c>
      <c r="Q1418" s="199">
        <v>-21709.8</v>
      </c>
      <c r="R1418" s="199">
        <v>-13627.03</v>
      </c>
      <c r="S1418" s="199">
        <v>-19069.91</v>
      </c>
      <c r="T1418" s="199">
        <v>-22873.39</v>
      </c>
      <c r="U1418" s="199">
        <v>-5947.57</v>
      </c>
      <c r="V1418" s="199">
        <v>-6635.48</v>
      </c>
      <c r="W1418" s="199">
        <v>-7995.82</v>
      </c>
      <c r="X1418" s="199">
        <v>-2568.84</v>
      </c>
      <c r="Y1418" s="199">
        <v>-3906.7</v>
      </c>
      <c r="Z1418" s="199">
        <v>-5703.8</v>
      </c>
      <c r="AA1418" s="199">
        <v>-6762.1</v>
      </c>
      <c r="AB1418" s="199">
        <v>-13898.25</v>
      </c>
      <c r="AC1418" s="199">
        <f>IFERROR(VLOOKUP('SAP Data'!$C1418,'2021 Balance Sheet'!$B$7:$O$1335,'2021 Balance Sheet'!D$2, FALSE),0)</f>
        <v>-21950.06</v>
      </c>
      <c r="AD1418" s="199">
        <f>IFERROR(VLOOKUP('SAP Data'!$C1418,'2021 Balance Sheet'!$B$7:$O$1335,'2021 Balance Sheet'!E$2, FALSE),0)</f>
        <v>-13729.98</v>
      </c>
      <c r="AE1418" s="199">
        <f>IFERROR(VLOOKUP('SAP Data'!$C1418,'2021 Balance Sheet'!$B$7:$O$1335,'2021 Balance Sheet'!F$2, FALSE),0)</f>
        <v>-19469.23</v>
      </c>
      <c r="AF1418" s="199">
        <f>IFERROR(VLOOKUP('SAP Data'!$C1418,'2021 Balance Sheet'!$B$7:$O$1335,'2021 Balance Sheet'!G$2, FALSE),0)</f>
        <v>-23599.34</v>
      </c>
      <c r="AG1418" s="199">
        <f>IFERROR(VLOOKUP('SAP Data'!$C1418,'2021 Balance Sheet'!$B$7:$O$1335,'2021 Balance Sheet'!H$2, FALSE),0)</f>
        <v>-6404.55</v>
      </c>
      <c r="AH1418" s="199">
        <f>IFERROR(VLOOKUP('SAP Data'!$C1418,'2021 Balance Sheet'!$B$7:$O$1335,'2021 Balance Sheet'!I$2, FALSE),0)</f>
        <v>-8226.25</v>
      </c>
      <c r="AI1418" s="199">
        <f>IFERROR(VLOOKUP('SAP Data'!$C1418,'2021 Balance Sheet'!$B$7:$O$1335,'2021 Balance Sheet'!J$2, FALSE),0)</f>
        <v>-9465.8799999999992</v>
      </c>
      <c r="AJ1418" s="199">
        <f>IFERROR(VLOOKUP('SAP Data'!$C1418,'2021 Balance Sheet'!$B$7:$O$1335,'2021 Balance Sheet'!K$2, FALSE),0)</f>
        <v>-2437.0700000000002</v>
      </c>
      <c r="AK1418" s="199">
        <f>IFERROR(VLOOKUP('SAP Data'!$C1418,'2021 Balance Sheet'!$B$7:$O$1335,'2021 Balance Sheet'!L$2, FALSE),0)</f>
        <v>-3937</v>
      </c>
      <c r="AL1418" s="199">
        <f>IFERROR(VLOOKUP('SAP Data'!$C1418,'2021 Balance Sheet'!$B$7:$O$1335,'2021 Balance Sheet'!M$2, FALSE),0)</f>
        <v>-6750.8</v>
      </c>
      <c r="AM1418" s="199">
        <f>IFERROR(VLOOKUP('SAP Data'!$C1418,'2021 Balance Sheet'!$B$7:$O$1335,'2021 Balance Sheet'!N$2, FALSE),0)</f>
        <v>-6945.4</v>
      </c>
      <c r="AN1418" s="199">
        <f>IFERROR(VLOOKUP('SAP Data'!$C1418,'2021 Balance Sheet'!$B$7:$O$1335,'2021 Balance Sheet'!O$2, FALSE),0)</f>
        <v>-15178.15</v>
      </c>
      <c r="AO1418" s="198">
        <f t="shared" si="47"/>
        <v>-13898.25</v>
      </c>
    </row>
    <row r="1419" spans="1:41" ht="15.75" thickBot="1" x14ac:dyDescent="0.3">
      <c r="A1419" s="26" t="str">
        <f t="shared" si="46"/>
        <v>241132</v>
      </c>
      <c r="B1419" s="126" t="s">
        <v>2303</v>
      </c>
      <c r="C1419" s="153" t="s">
        <v>2519</v>
      </c>
      <c r="D1419" s="125" t="s">
        <v>4</v>
      </c>
      <c r="E1419" s="140">
        <v>-25793.1</v>
      </c>
      <c r="F1419" s="140">
        <v>-50363.74</v>
      </c>
      <c r="G1419" s="140">
        <v>-73495.63</v>
      </c>
      <c r="H1419" s="140">
        <v>-14515.45</v>
      </c>
      <c r="I1419" s="140">
        <v>-22524.880000000001</v>
      </c>
      <c r="J1419" s="140">
        <v>-24870.11</v>
      </c>
      <c r="K1419" s="140">
        <v>-6092.76</v>
      </c>
      <c r="L1419" s="140">
        <v>-11437.2</v>
      </c>
      <c r="M1419" s="140">
        <v>-17569.2</v>
      </c>
      <c r="N1419" s="140">
        <v>-11699.9</v>
      </c>
      <c r="O1419" s="140">
        <v>-28721.8</v>
      </c>
      <c r="P1419" s="140">
        <v>-55600.94</v>
      </c>
      <c r="Q1419" s="199">
        <v>-27699.93</v>
      </c>
      <c r="R1419" s="199">
        <v>-50509.16</v>
      </c>
      <c r="S1419" s="199">
        <v>-70116.740000000005</v>
      </c>
      <c r="T1419" s="199">
        <v>-14709.29</v>
      </c>
      <c r="U1419" s="199">
        <v>-23665.37</v>
      </c>
      <c r="V1419" s="199">
        <v>-26572.65</v>
      </c>
      <c r="W1419" s="199">
        <v>-5927.83</v>
      </c>
      <c r="X1419" s="199">
        <v>-11332</v>
      </c>
      <c r="Y1419" s="199">
        <v>-17359.099999999999</v>
      </c>
      <c r="Z1419" s="199">
        <v>-7944.96</v>
      </c>
      <c r="AA1419" s="199">
        <v>-26639.72</v>
      </c>
      <c r="AB1419" s="199">
        <v>-53261.87</v>
      </c>
      <c r="AC1419" s="199">
        <f>IFERROR(VLOOKUP('SAP Data'!$C1419,'2021 Balance Sheet'!$B$7:$O$1335,'2021 Balance Sheet'!D$2, FALSE),0)</f>
        <v>-28512.75</v>
      </c>
      <c r="AD1419" s="199">
        <f>IFERROR(VLOOKUP('SAP Data'!$C1419,'2021 Balance Sheet'!$B$7:$O$1335,'2021 Balance Sheet'!E$2, FALSE),0)</f>
        <v>-50404.57</v>
      </c>
      <c r="AE1419" s="199">
        <f>IFERROR(VLOOKUP('SAP Data'!$C1419,'2021 Balance Sheet'!$B$7:$O$1335,'2021 Balance Sheet'!F$2, FALSE),0)</f>
        <v>-71383.67</v>
      </c>
      <c r="AF1419" s="199">
        <f>IFERROR(VLOOKUP('SAP Data'!$C1419,'2021 Balance Sheet'!$B$7:$O$1335,'2021 Balance Sheet'!G$2, FALSE),0)</f>
        <v>-14757.13</v>
      </c>
      <c r="AG1419" s="199">
        <f>IFERROR(VLOOKUP('SAP Data'!$C1419,'2021 Balance Sheet'!$B$7:$O$1335,'2021 Balance Sheet'!H$2, FALSE),0)</f>
        <v>-24171.37</v>
      </c>
      <c r="AH1419" s="199">
        <f>IFERROR(VLOOKUP('SAP Data'!$C1419,'2021 Balance Sheet'!$B$7:$O$1335,'2021 Balance Sheet'!I$2, FALSE),0)</f>
        <v>-30902.2</v>
      </c>
      <c r="AI1419" s="199">
        <f>IFERROR(VLOOKUP('SAP Data'!$C1419,'2021 Balance Sheet'!$B$7:$O$1335,'2021 Balance Sheet'!J$2, FALSE),0)</f>
        <v>-5245.89</v>
      </c>
      <c r="AJ1419" s="199">
        <f>IFERROR(VLOOKUP('SAP Data'!$C1419,'2021 Balance Sheet'!$B$7:$O$1335,'2021 Balance Sheet'!K$2, FALSE),0)</f>
        <v>-11036.12</v>
      </c>
      <c r="AK1419" s="199">
        <f>IFERROR(VLOOKUP('SAP Data'!$C1419,'2021 Balance Sheet'!$B$7:$O$1335,'2021 Balance Sheet'!L$2, FALSE),0)</f>
        <v>-17006.400000000001</v>
      </c>
      <c r="AL1419" s="199">
        <f>IFERROR(VLOOKUP('SAP Data'!$C1419,'2021 Balance Sheet'!$B$7:$O$1335,'2021 Balance Sheet'!M$2, FALSE),0)</f>
        <v>-10791.48</v>
      </c>
      <c r="AM1419" s="199">
        <f>IFERROR(VLOOKUP('SAP Data'!$C1419,'2021 Balance Sheet'!$B$7:$O$1335,'2021 Balance Sheet'!N$2, FALSE),0)</f>
        <v>-27181.94</v>
      </c>
      <c r="AN1419" s="199">
        <f>IFERROR(VLOOKUP('SAP Data'!$C1419,'2021 Balance Sheet'!$B$7:$O$1335,'2021 Balance Sheet'!O$2, FALSE),0)</f>
        <v>-58462.2</v>
      </c>
      <c r="AO1419" s="198">
        <f t="shared" si="47"/>
        <v>-53261.87</v>
      </c>
    </row>
    <row r="1420" spans="1:41" ht="15.75" thickBot="1" x14ac:dyDescent="0.3">
      <c r="A1420" s="26" t="str">
        <f t="shared" si="46"/>
        <v>241133</v>
      </c>
      <c r="B1420" s="126" t="s">
        <v>2305</v>
      </c>
      <c r="C1420" s="153" t="s">
        <v>2520</v>
      </c>
      <c r="D1420" s="125" t="s">
        <v>4</v>
      </c>
      <c r="E1420" s="139">
        <v>-9813.91</v>
      </c>
      <c r="F1420" s="139">
        <v>-6819.67</v>
      </c>
      <c r="G1420" s="139">
        <v>-9994.58</v>
      </c>
      <c r="H1420" s="139">
        <v>-11912.25</v>
      </c>
      <c r="I1420" s="139">
        <v>-3140.46</v>
      </c>
      <c r="J1420" s="139">
        <v>-3630.25</v>
      </c>
      <c r="K1420" s="139">
        <v>-4641.6400000000003</v>
      </c>
      <c r="L1420" s="139">
        <v>-1961.43</v>
      </c>
      <c r="M1420" s="139">
        <v>-2919.27</v>
      </c>
      <c r="N1420" s="139">
        <v>-4381.33</v>
      </c>
      <c r="O1420" s="139">
        <v>-3664.59</v>
      </c>
      <c r="P1420" s="139">
        <v>-7041.4</v>
      </c>
      <c r="Q1420" s="199">
        <v>-10723.7</v>
      </c>
      <c r="R1420" s="199">
        <v>-6637.39</v>
      </c>
      <c r="S1420" s="199">
        <v>-9275.61</v>
      </c>
      <c r="T1420" s="199">
        <v>-11235.42</v>
      </c>
      <c r="U1420" s="199">
        <v>-3255.41</v>
      </c>
      <c r="V1420" s="199">
        <v>-3761.13</v>
      </c>
      <c r="W1420" s="199">
        <v>-4788.24</v>
      </c>
      <c r="X1420" s="199">
        <v>-1925.29</v>
      </c>
      <c r="Y1420" s="199">
        <v>-2874.93</v>
      </c>
      <c r="Z1420" s="199">
        <v>-3966.53</v>
      </c>
      <c r="AA1420" s="199">
        <v>-3528.96</v>
      </c>
      <c r="AB1420" s="199">
        <v>-6731</v>
      </c>
      <c r="AC1420" s="199">
        <f>IFERROR(VLOOKUP('SAP Data'!$C1420,'2021 Balance Sheet'!$B$7:$O$1335,'2021 Balance Sheet'!D$2, FALSE),0)</f>
        <v>-10320.01</v>
      </c>
      <c r="AD1420" s="199">
        <f>IFERROR(VLOOKUP('SAP Data'!$C1420,'2021 Balance Sheet'!$B$7:$O$1335,'2021 Balance Sheet'!E$2, FALSE),0)</f>
        <v>-6750.63</v>
      </c>
      <c r="AE1420" s="199">
        <f>IFERROR(VLOOKUP('SAP Data'!$C1420,'2021 Balance Sheet'!$B$7:$O$1335,'2021 Balance Sheet'!F$2, FALSE),0)</f>
        <v>-9660.31</v>
      </c>
      <c r="AF1420" s="199">
        <f>IFERROR(VLOOKUP('SAP Data'!$C1420,'2021 Balance Sheet'!$B$7:$O$1335,'2021 Balance Sheet'!G$2, FALSE),0)</f>
        <v>-11841.84</v>
      </c>
      <c r="AG1420" s="199">
        <f>IFERROR(VLOOKUP('SAP Data'!$C1420,'2021 Balance Sheet'!$B$7:$O$1335,'2021 Balance Sheet'!H$2, FALSE),0)</f>
        <v>-3523.28</v>
      </c>
      <c r="AH1420" s="199">
        <f>IFERROR(VLOOKUP('SAP Data'!$C1420,'2021 Balance Sheet'!$B$7:$O$1335,'2021 Balance Sheet'!I$2, FALSE),0)</f>
        <v>-4743.82</v>
      </c>
      <c r="AI1420" s="199">
        <f>IFERROR(VLOOKUP('SAP Data'!$C1420,'2021 Balance Sheet'!$B$7:$O$1335,'2021 Balance Sheet'!J$2, FALSE),0)</f>
        <v>-5725.3</v>
      </c>
      <c r="AJ1420" s="199">
        <f>IFERROR(VLOOKUP('SAP Data'!$C1420,'2021 Balance Sheet'!$B$7:$O$1335,'2021 Balance Sheet'!K$2, FALSE),0)</f>
        <v>-1908.54</v>
      </c>
      <c r="AK1420" s="199">
        <f>IFERROR(VLOOKUP('SAP Data'!$C1420,'2021 Balance Sheet'!$B$7:$O$1335,'2021 Balance Sheet'!L$2, FALSE),0)</f>
        <v>-2992.62</v>
      </c>
      <c r="AL1420" s="199">
        <f>IFERROR(VLOOKUP('SAP Data'!$C1420,'2021 Balance Sheet'!$B$7:$O$1335,'2021 Balance Sheet'!M$2, FALSE),0)</f>
        <v>-4533.2</v>
      </c>
      <c r="AM1420" s="199">
        <f>IFERROR(VLOOKUP('SAP Data'!$C1420,'2021 Balance Sheet'!$B$7:$O$1335,'2021 Balance Sheet'!N$2, FALSE),0)</f>
        <v>-3695.42</v>
      </c>
      <c r="AN1420" s="199">
        <f>IFERROR(VLOOKUP('SAP Data'!$C1420,'2021 Balance Sheet'!$B$7:$O$1335,'2021 Balance Sheet'!O$2, FALSE),0)</f>
        <v>-7454.13</v>
      </c>
      <c r="AO1420" s="198">
        <f t="shared" si="47"/>
        <v>-6731</v>
      </c>
    </row>
    <row r="1421" spans="1:41" ht="15.75" thickBot="1" x14ac:dyDescent="0.3">
      <c r="A1421" s="26" t="str">
        <f t="shared" si="46"/>
        <v>241134</v>
      </c>
      <c r="B1421" s="126" t="s">
        <v>2307</v>
      </c>
      <c r="C1421" s="153" t="s">
        <v>2521</v>
      </c>
      <c r="D1421" s="125" t="s">
        <v>4</v>
      </c>
      <c r="E1421" s="140">
        <v>-217558.04</v>
      </c>
      <c r="F1421" s="140">
        <v>-159819.84</v>
      </c>
      <c r="G1421" s="140">
        <v>-239033.15</v>
      </c>
      <c r="H1421" s="140">
        <v>-292095.01</v>
      </c>
      <c r="I1421" s="140">
        <v>-92060.27</v>
      </c>
      <c r="J1421" s="140">
        <v>-106093.13</v>
      </c>
      <c r="K1421" s="140">
        <v>-129489.28</v>
      </c>
      <c r="L1421" s="140">
        <v>-45782.17</v>
      </c>
      <c r="M1421" s="140">
        <v>-68236.899999999994</v>
      </c>
      <c r="N1421" s="140">
        <v>-99659.41</v>
      </c>
      <c r="O1421" s="140">
        <v>-84527.66</v>
      </c>
      <c r="P1421" s="140">
        <v>-159801.67000000001</v>
      </c>
      <c r="Q1421" s="199">
        <v>-239781.76000000001</v>
      </c>
      <c r="R1421" s="199">
        <v>-152113.17000000001</v>
      </c>
      <c r="S1421" s="199">
        <v>-219469.35</v>
      </c>
      <c r="T1421" s="199">
        <v>-274417.46000000002</v>
      </c>
      <c r="U1421" s="199">
        <v>-92100.22</v>
      </c>
      <c r="V1421" s="199">
        <v>-108316.45</v>
      </c>
      <c r="W1421" s="199">
        <v>-131129.26999999999</v>
      </c>
      <c r="X1421" s="199">
        <v>-44714.27</v>
      </c>
      <c r="Y1421" s="199">
        <v>-66941.84</v>
      </c>
      <c r="Z1421" s="199">
        <v>-92744.47</v>
      </c>
      <c r="AA1421" s="199">
        <v>-73704.27</v>
      </c>
      <c r="AB1421" s="199">
        <v>-148369.60000000001</v>
      </c>
      <c r="AC1421" s="199">
        <f>IFERROR(VLOOKUP('SAP Data'!$C1421,'2021 Balance Sheet'!$B$7:$O$1335,'2021 Balance Sheet'!D$2, FALSE),0)</f>
        <v>-230751.96</v>
      </c>
      <c r="AD1421" s="199">
        <f>IFERROR(VLOOKUP('SAP Data'!$C1421,'2021 Balance Sheet'!$B$7:$O$1335,'2021 Balance Sheet'!E$2, FALSE),0)</f>
        <v>-148426.89000000001</v>
      </c>
      <c r="AE1421" s="199">
        <f>IFERROR(VLOOKUP('SAP Data'!$C1421,'2021 Balance Sheet'!$B$7:$O$1335,'2021 Balance Sheet'!F$2, FALSE),0)</f>
        <v>-219314.82</v>
      </c>
      <c r="AF1421" s="199">
        <f>IFERROR(VLOOKUP('SAP Data'!$C1421,'2021 Balance Sheet'!$B$7:$O$1335,'2021 Balance Sheet'!G$2, FALSE),0)</f>
        <v>-275990.65999999997</v>
      </c>
      <c r="AG1421" s="199">
        <f>IFERROR(VLOOKUP('SAP Data'!$C1421,'2021 Balance Sheet'!$B$7:$O$1335,'2021 Balance Sheet'!H$2, FALSE),0)</f>
        <v>-96203.3</v>
      </c>
      <c r="AH1421" s="199">
        <f>IFERROR(VLOOKUP('SAP Data'!$C1421,'2021 Balance Sheet'!$B$7:$O$1335,'2021 Balance Sheet'!I$2, FALSE),0)</f>
        <v>-128604.13</v>
      </c>
      <c r="AI1421" s="199">
        <f>IFERROR(VLOOKUP('SAP Data'!$C1421,'2021 Balance Sheet'!$B$7:$O$1335,'2021 Balance Sheet'!J$2, FALSE),0)</f>
        <v>-153317.19</v>
      </c>
      <c r="AJ1421" s="199">
        <f>IFERROR(VLOOKUP('SAP Data'!$C1421,'2021 Balance Sheet'!$B$7:$O$1335,'2021 Balance Sheet'!K$2, FALSE),0)</f>
        <v>-45505.5</v>
      </c>
      <c r="AK1421" s="199">
        <f>IFERROR(VLOOKUP('SAP Data'!$C1421,'2021 Balance Sheet'!$B$7:$O$1335,'2021 Balance Sheet'!L$2, FALSE),0)</f>
        <v>-68930.91</v>
      </c>
      <c r="AL1421" s="199">
        <f>IFERROR(VLOOKUP('SAP Data'!$C1421,'2021 Balance Sheet'!$B$7:$O$1335,'2021 Balance Sheet'!M$2, FALSE),0)</f>
        <v>-99949.37</v>
      </c>
      <c r="AM1421" s="199">
        <f>IFERROR(VLOOKUP('SAP Data'!$C1421,'2021 Balance Sheet'!$B$7:$O$1335,'2021 Balance Sheet'!N$2, FALSE),0)</f>
        <v>-82278.87</v>
      </c>
      <c r="AN1421" s="199">
        <f>IFERROR(VLOOKUP('SAP Data'!$C1421,'2021 Balance Sheet'!$B$7:$O$1335,'2021 Balance Sheet'!O$2, FALSE),0)</f>
        <v>-163444.14000000001</v>
      </c>
      <c r="AO1421" s="198">
        <f t="shared" si="47"/>
        <v>-148369.60000000001</v>
      </c>
    </row>
    <row r="1422" spans="1:41" ht="15.75" thickBot="1" x14ac:dyDescent="0.3">
      <c r="A1422" s="26" t="str">
        <f t="shared" si="46"/>
        <v>241135</v>
      </c>
      <c r="B1422" s="126" t="s">
        <v>2309</v>
      </c>
      <c r="C1422" s="153" t="s">
        <v>2522</v>
      </c>
      <c r="D1422" s="125" t="s">
        <v>4</v>
      </c>
      <c r="E1422" s="139">
        <v>-74930.25</v>
      </c>
      <c r="F1422" s="139">
        <v>-58360.93</v>
      </c>
      <c r="G1422" s="139">
        <v>-73283.92</v>
      </c>
      <c r="H1422" s="139">
        <v>-88836.61</v>
      </c>
      <c r="I1422" s="139">
        <v>-25220.2</v>
      </c>
      <c r="J1422" s="139">
        <v>-30059.34</v>
      </c>
      <c r="K1422" s="139">
        <v>-37626.239999999998</v>
      </c>
      <c r="L1422" s="139">
        <v>-14847.84</v>
      </c>
      <c r="M1422" s="139">
        <v>-22528.54</v>
      </c>
      <c r="N1422" s="139">
        <v>-34778.559999999998</v>
      </c>
      <c r="O1422" s="139">
        <v>-29601.59</v>
      </c>
      <c r="P1422" s="139">
        <v>-51124.6</v>
      </c>
      <c r="Q1422" s="199">
        <v>-70424.259999999995</v>
      </c>
      <c r="R1422" s="199">
        <v>-37715.019999999997</v>
      </c>
      <c r="S1422" s="199">
        <v>-56025.57</v>
      </c>
      <c r="T1422" s="199">
        <v>-68141.86</v>
      </c>
      <c r="U1422" s="199">
        <v>-21228.21</v>
      </c>
      <c r="V1422" s="199">
        <v>-25860.21</v>
      </c>
      <c r="W1422" s="199">
        <v>-33289.620000000003</v>
      </c>
      <c r="X1422" s="199">
        <v>-14449.83</v>
      </c>
      <c r="Y1422" s="199">
        <v>-23983.040000000001</v>
      </c>
      <c r="Z1422" s="199">
        <v>-34581.760000000002</v>
      </c>
      <c r="AA1422" s="199">
        <v>-26569.279999999999</v>
      </c>
      <c r="AB1422" s="199">
        <v>-48548.77</v>
      </c>
      <c r="AC1422" s="199">
        <f>IFERROR(VLOOKUP('SAP Data'!$C1422,'2021 Balance Sheet'!$B$7:$O$1335,'2021 Balance Sheet'!D$2, FALSE),0)</f>
        <v>-68482.289999999994</v>
      </c>
      <c r="AD1422" s="199">
        <f>IFERROR(VLOOKUP('SAP Data'!$C1422,'2021 Balance Sheet'!$B$7:$O$1335,'2021 Balance Sheet'!E$2, FALSE),0)</f>
        <v>-37354.11</v>
      </c>
      <c r="AE1422" s="199">
        <f>IFERROR(VLOOKUP('SAP Data'!$C1422,'2021 Balance Sheet'!$B$7:$O$1335,'2021 Balance Sheet'!F$2, FALSE),0)</f>
        <v>-54575.01</v>
      </c>
      <c r="AF1422" s="199">
        <f>IFERROR(VLOOKUP('SAP Data'!$C1422,'2021 Balance Sheet'!$B$7:$O$1335,'2021 Balance Sheet'!G$2, FALSE),0)</f>
        <v>-67722.039999999994</v>
      </c>
      <c r="AG1422" s="199">
        <f>IFERROR(VLOOKUP('SAP Data'!$C1422,'2021 Balance Sheet'!$B$7:$O$1335,'2021 Balance Sheet'!H$2, FALSE),0)</f>
        <v>-22765.06</v>
      </c>
      <c r="AH1422" s="199">
        <f>IFERROR(VLOOKUP('SAP Data'!$C1422,'2021 Balance Sheet'!$B$7:$O$1335,'2021 Balance Sheet'!I$2, FALSE),0)</f>
        <v>-31035.42</v>
      </c>
      <c r="AI1422" s="199">
        <f>IFERROR(VLOOKUP('SAP Data'!$C1422,'2021 Balance Sheet'!$B$7:$O$1335,'2021 Balance Sheet'!J$2, FALSE),0)</f>
        <v>-38461.760000000002</v>
      </c>
      <c r="AJ1422" s="199">
        <f>IFERROR(VLOOKUP('SAP Data'!$C1422,'2021 Balance Sheet'!$B$7:$O$1335,'2021 Balance Sheet'!K$2, FALSE),0)</f>
        <v>-14651.52</v>
      </c>
      <c r="AK1422" s="199">
        <f>IFERROR(VLOOKUP('SAP Data'!$C1422,'2021 Balance Sheet'!$B$7:$O$1335,'2021 Balance Sheet'!L$2, FALSE),0)</f>
        <v>-22702.95</v>
      </c>
      <c r="AL1422" s="199">
        <f>IFERROR(VLOOKUP('SAP Data'!$C1422,'2021 Balance Sheet'!$B$7:$O$1335,'2021 Balance Sheet'!M$2, FALSE),0)</f>
        <v>-33908.15</v>
      </c>
      <c r="AM1422" s="199">
        <f>IFERROR(VLOOKUP('SAP Data'!$C1422,'2021 Balance Sheet'!$B$7:$O$1335,'2021 Balance Sheet'!N$2, FALSE),0)</f>
        <v>-27924.18</v>
      </c>
      <c r="AN1422" s="199">
        <f>IFERROR(VLOOKUP('SAP Data'!$C1422,'2021 Balance Sheet'!$B$7:$O$1335,'2021 Balance Sheet'!O$2, FALSE),0)</f>
        <v>-53496.39</v>
      </c>
      <c r="AO1422" s="198">
        <f t="shared" si="47"/>
        <v>-48548.77</v>
      </c>
    </row>
    <row r="1423" spans="1:41" ht="15.75" thickBot="1" x14ac:dyDescent="0.3">
      <c r="A1423" s="26" t="str">
        <f t="shared" si="46"/>
        <v>241136</v>
      </c>
      <c r="B1423" s="126" t="s">
        <v>2311</v>
      </c>
      <c r="C1423" s="153" t="s">
        <v>2523</v>
      </c>
      <c r="D1423" s="125" t="s">
        <v>4</v>
      </c>
      <c r="E1423" s="140">
        <v>-5080.7700000000004</v>
      </c>
      <c r="F1423" s="140">
        <v>-10009.540000000001</v>
      </c>
      <c r="G1423" s="140">
        <v>-15501.89</v>
      </c>
      <c r="H1423" s="140">
        <v>-3329.75</v>
      </c>
      <c r="I1423" s="140">
        <v>-5372.78</v>
      </c>
      <c r="J1423" s="140">
        <v>-5977.66</v>
      </c>
      <c r="K1423" s="140">
        <v>-1231.6400000000001</v>
      </c>
      <c r="L1423" s="140">
        <v>-2432.39</v>
      </c>
      <c r="M1423" s="140">
        <v>-3625.81</v>
      </c>
      <c r="N1423" s="140">
        <v>-1389.5</v>
      </c>
      <c r="O1423" s="140">
        <v>-4035.42</v>
      </c>
      <c r="P1423" s="140">
        <v>-8560.1299999999992</v>
      </c>
      <c r="Q1423" s="199">
        <v>-5453.46</v>
      </c>
      <c r="R1423" s="199">
        <v>-10140.44</v>
      </c>
      <c r="S1423" s="199">
        <v>-14045.76</v>
      </c>
      <c r="T1423" s="199">
        <v>-3029.42</v>
      </c>
      <c r="U1423" s="199">
        <v>-4938.49</v>
      </c>
      <c r="V1423" s="199">
        <v>-5415.91</v>
      </c>
      <c r="W1423" s="199">
        <v>-1207.5899999999999</v>
      </c>
      <c r="X1423" s="199">
        <v>-2417.36</v>
      </c>
      <c r="Y1423" s="199">
        <v>-3514.99</v>
      </c>
      <c r="Z1423" s="199">
        <v>-1265.99</v>
      </c>
      <c r="AA1423" s="199">
        <v>-3499.21</v>
      </c>
      <c r="AB1423" s="199">
        <v>-7641.92</v>
      </c>
      <c r="AC1423" s="199">
        <f>IFERROR(VLOOKUP('SAP Data'!$C1423,'2021 Balance Sheet'!$B$7:$O$1335,'2021 Balance Sheet'!D$2, FALSE),0)</f>
        <v>-5522.71</v>
      </c>
      <c r="AD1423" s="199">
        <f>IFERROR(VLOOKUP('SAP Data'!$C1423,'2021 Balance Sheet'!$B$7:$O$1335,'2021 Balance Sheet'!E$2, FALSE),0)</f>
        <v>-9668.6</v>
      </c>
      <c r="AE1423" s="199">
        <f>IFERROR(VLOOKUP('SAP Data'!$C1423,'2021 Balance Sheet'!$B$7:$O$1335,'2021 Balance Sheet'!F$2, FALSE),0)</f>
        <v>-14110.07</v>
      </c>
      <c r="AF1423" s="199">
        <f>IFERROR(VLOOKUP('SAP Data'!$C1423,'2021 Balance Sheet'!$B$7:$O$1335,'2021 Balance Sheet'!G$2, FALSE),0)</f>
        <v>-3402.16</v>
      </c>
      <c r="AG1423" s="199">
        <f>IFERROR(VLOOKUP('SAP Data'!$C1423,'2021 Balance Sheet'!$B$7:$O$1335,'2021 Balance Sheet'!H$2, FALSE),0)</f>
        <v>-5527.34</v>
      </c>
      <c r="AH1423" s="199">
        <f>IFERROR(VLOOKUP('SAP Data'!$C1423,'2021 Balance Sheet'!$B$7:$O$1335,'2021 Balance Sheet'!I$2, FALSE),0)</f>
        <v>-7017.94</v>
      </c>
      <c r="AI1423" s="199">
        <f>IFERROR(VLOOKUP('SAP Data'!$C1423,'2021 Balance Sheet'!$B$7:$O$1335,'2021 Balance Sheet'!J$2, FALSE),0)</f>
        <v>-1217.8499999999999</v>
      </c>
      <c r="AJ1423" s="199">
        <f>IFERROR(VLOOKUP('SAP Data'!$C1423,'2021 Balance Sheet'!$B$7:$O$1335,'2021 Balance Sheet'!K$2, FALSE),0)</f>
        <v>-2433.2399999999998</v>
      </c>
      <c r="AK1423" s="199">
        <f>IFERROR(VLOOKUP('SAP Data'!$C1423,'2021 Balance Sheet'!$B$7:$O$1335,'2021 Balance Sheet'!L$2, FALSE),0)</f>
        <v>-3648.26</v>
      </c>
      <c r="AL1423" s="199">
        <f>IFERROR(VLOOKUP('SAP Data'!$C1423,'2021 Balance Sheet'!$B$7:$O$1335,'2021 Balance Sheet'!M$2, FALSE),0)</f>
        <v>-1384.08</v>
      </c>
      <c r="AM1423" s="199">
        <f>IFERROR(VLOOKUP('SAP Data'!$C1423,'2021 Balance Sheet'!$B$7:$O$1335,'2021 Balance Sheet'!N$2, FALSE),0)</f>
        <v>-3803.6</v>
      </c>
      <c r="AN1423" s="199">
        <f>IFERROR(VLOOKUP('SAP Data'!$C1423,'2021 Balance Sheet'!$B$7:$O$1335,'2021 Balance Sheet'!O$2, FALSE),0)</f>
        <v>-8190.34</v>
      </c>
      <c r="AO1423" s="198">
        <f t="shared" si="47"/>
        <v>-7641.92</v>
      </c>
    </row>
    <row r="1424" spans="1:41" ht="15.75" thickBot="1" x14ac:dyDescent="0.3">
      <c r="A1424" s="26" t="str">
        <f t="shared" si="46"/>
        <v>241137</v>
      </c>
      <c r="B1424" s="126" t="s">
        <v>2313</v>
      </c>
      <c r="C1424" s="153" t="s">
        <v>2524</v>
      </c>
      <c r="D1424" s="125" t="s">
        <v>4</v>
      </c>
      <c r="E1424" s="139">
        <v>-4040.48</v>
      </c>
      <c r="F1424" s="139">
        <v>-3032.07</v>
      </c>
      <c r="G1424" s="139">
        <v>-4665.18</v>
      </c>
      <c r="H1424" s="139">
        <v>-5756.66</v>
      </c>
      <c r="I1424" s="139">
        <v>-1843.1</v>
      </c>
      <c r="J1424" s="139">
        <v>-2107.39</v>
      </c>
      <c r="K1424" s="139">
        <v>-2534.6799999999998</v>
      </c>
      <c r="L1424" s="139">
        <v>-790.77</v>
      </c>
      <c r="M1424" s="139">
        <v>-1174.3699999999999</v>
      </c>
      <c r="N1424" s="139">
        <v>-1850.76</v>
      </c>
      <c r="O1424" s="139">
        <v>-1689.04</v>
      </c>
      <c r="P1424" s="139">
        <v>-3097.97</v>
      </c>
      <c r="Q1424" s="199">
        <v>-4918.4799999999996</v>
      </c>
      <c r="R1424" s="199">
        <v>-3477.45</v>
      </c>
      <c r="S1424" s="199">
        <v>-4765.07</v>
      </c>
      <c r="T1424" s="199">
        <v>-5958.42</v>
      </c>
      <c r="U1424" s="199">
        <v>-1981.97</v>
      </c>
      <c r="V1424" s="199">
        <v>-2277.86</v>
      </c>
      <c r="W1424" s="199">
        <v>-2778.25</v>
      </c>
      <c r="X1424" s="199">
        <v>-921.99</v>
      </c>
      <c r="Y1424" s="199">
        <v>-1413.73</v>
      </c>
      <c r="Z1424" s="199">
        <v>-1947.51</v>
      </c>
      <c r="AA1424" s="199">
        <v>-1505.41</v>
      </c>
      <c r="AB1424" s="199">
        <v>-3209.29</v>
      </c>
      <c r="AC1424" s="199">
        <f>IFERROR(VLOOKUP('SAP Data'!$C1424,'2021 Balance Sheet'!$B$7:$O$1335,'2021 Balance Sheet'!D$2, FALSE),0)</f>
        <v>-5167.68</v>
      </c>
      <c r="AD1424" s="199">
        <f>IFERROR(VLOOKUP('SAP Data'!$C1424,'2021 Balance Sheet'!$B$7:$O$1335,'2021 Balance Sheet'!E$2, FALSE),0)</f>
        <v>-3442.48</v>
      </c>
      <c r="AE1424" s="199">
        <f>IFERROR(VLOOKUP('SAP Data'!$C1424,'2021 Balance Sheet'!$B$7:$O$1335,'2021 Balance Sheet'!F$2, FALSE),0)</f>
        <v>-5099.37</v>
      </c>
      <c r="AF1424" s="199">
        <f>IFERROR(VLOOKUP('SAP Data'!$C1424,'2021 Balance Sheet'!$B$7:$O$1335,'2021 Balance Sheet'!G$2, FALSE),0)</f>
        <v>-6438.77</v>
      </c>
      <c r="AG1424" s="199">
        <f>IFERROR(VLOOKUP('SAP Data'!$C1424,'2021 Balance Sheet'!$B$7:$O$1335,'2021 Balance Sheet'!H$2, FALSE),0)</f>
        <v>-2240.63</v>
      </c>
      <c r="AH1424" s="199">
        <f>IFERROR(VLOOKUP('SAP Data'!$C1424,'2021 Balance Sheet'!$B$7:$O$1335,'2021 Balance Sheet'!I$2, FALSE),0)</f>
        <v>-2828.14</v>
      </c>
      <c r="AI1424" s="199">
        <f>IFERROR(VLOOKUP('SAP Data'!$C1424,'2021 Balance Sheet'!$B$7:$O$1335,'2021 Balance Sheet'!J$2, FALSE),0)</f>
        <v>-3302.69</v>
      </c>
      <c r="AJ1424" s="199">
        <f>IFERROR(VLOOKUP('SAP Data'!$C1424,'2021 Balance Sheet'!$B$7:$O$1335,'2021 Balance Sheet'!K$2, FALSE),0)</f>
        <v>-867.39</v>
      </c>
      <c r="AK1424" s="199">
        <f>IFERROR(VLOOKUP('SAP Data'!$C1424,'2021 Balance Sheet'!$B$7:$O$1335,'2021 Balance Sheet'!L$2, FALSE),0)</f>
        <v>-1339.45</v>
      </c>
      <c r="AL1424" s="199">
        <f>IFERROR(VLOOKUP('SAP Data'!$C1424,'2021 Balance Sheet'!$B$7:$O$1335,'2021 Balance Sheet'!M$2, FALSE),0)</f>
        <v>-1914.84</v>
      </c>
      <c r="AM1424" s="199">
        <f>IFERROR(VLOOKUP('SAP Data'!$C1424,'2021 Balance Sheet'!$B$7:$O$1335,'2021 Balance Sheet'!N$2, FALSE),0)</f>
        <v>-1600.92</v>
      </c>
      <c r="AN1424" s="199">
        <f>IFERROR(VLOOKUP('SAP Data'!$C1424,'2021 Balance Sheet'!$B$7:$O$1335,'2021 Balance Sheet'!O$2, FALSE),0)</f>
        <v>-3545.85</v>
      </c>
      <c r="AO1424" s="198">
        <f t="shared" si="47"/>
        <v>-3209.29</v>
      </c>
    </row>
    <row r="1425" spans="1:41" ht="15.75" thickBot="1" x14ac:dyDescent="0.3">
      <c r="A1425" s="26" t="str">
        <f t="shared" si="46"/>
        <v>241139</v>
      </c>
      <c r="B1425" s="126" t="s">
        <v>2317</v>
      </c>
      <c r="C1425" s="153" t="s">
        <v>2525</v>
      </c>
      <c r="D1425" s="125" t="s">
        <v>4</v>
      </c>
      <c r="E1425" s="140">
        <v>-7568.01</v>
      </c>
      <c r="F1425" s="140">
        <v>-14626.84</v>
      </c>
      <c r="G1425" s="140">
        <v>-21698.89</v>
      </c>
      <c r="H1425" s="140">
        <v>-5144.84</v>
      </c>
      <c r="I1425" s="140">
        <v>-8870.14</v>
      </c>
      <c r="J1425" s="140">
        <v>-10160.14</v>
      </c>
      <c r="K1425" s="140">
        <v>-2254.66</v>
      </c>
      <c r="L1425" s="140">
        <v>-4324.01</v>
      </c>
      <c r="M1425" s="140">
        <v>-6442.86</v>
      </c>
      <c r="N1425" s="140">
        <v>-3281.06</v>
      </c>
      <c r="O1425" s="140">
        <v>-8284.99</v>
      </c>
      <c r="P1425" s="140">
        <v>-15361.26</v>
      </c>
      <c r="Q1425" s="199">
        <v>-8565.5400000000009</v>
      </c>
      <c r="R1425" s="199">
        <v>-15589.43</v>
      </c>
      <c r="S1425" s="199">
        <v>-22066.07</v>
      </c>
      <c r="T1425" s="199">
        <v>-5121.01</v>
      </c>
      <c r="U1425" s="199">
        <v>-8691.48</v>
      </c>
      <c r="V1425" s="199">
        <v>-10143.67</v>
      </c>
      <c r="W1425" s="199">
        <v>-2341.5300000000002</v>
      </c>
      <c r="X1425" s="199">
        <v>-4259.1499999999996</v>
      </c>
      <c r="Y1425" s="199">
        <v>-6316.53</v>
      </c>
      <c r="Z1425" s="199">
        <v>-2376.5100000000002</v>
      </c>
      <c r="AA1425" s="199">
        <v>-7446.33</v>
      </c>
      <c r="AB1425" s="199">
        <v>-14849.61</v>
      </c>
      <c r="AC1425" s="199">
        <f>IFERROR(VLOOKUP('SAP Data'!$C1425,'2021 Balance Sheet'!$B$7:$O$1335,'2021 Balance Sheet'!D$2, FALSE),0)</f>
        <v>-8319.36</v>
      </c>
      <c r="AD1425" s="199">
        <f>IFERROR(VLOOKUP('SAP Data'!$C1425,'2021 Balance Sheet'!$B$7:$O$1335,'2021 Balance Sheet'!E$2, FALSE),0)</f>
        <v>-15807.5</v>
      </c>
      <c r="AE1425" s="199">
        <f>IFERROR(VLOOKUP('SAP Data'!$C1425,'2021 Balance Sheet'!$B$7:$O$1335,'2021 Balance Sheet'!F$2, FALSE),0)</f>
        <v>-22651.83</v>
      </c>
      <c r="AF1425" s="199">
        <f>IFERROR(VLOOKUP('SAP Data'!$C1425,'2021 Balance Sheet'!$B$7:$O$1335,'2021 Balance Sheet'!G$2, FALSE),0)</f>
        <v>-5442.01</v>
      </c>
      <c r="AG1425" s="199">
        <f>IFERROR(VLOOKUP('SAP Data'!$C1425,'2021 Balance Sheet'!$B$7:$O$1335,'2021 Balance Sheet'!H$2, FALSE),0)</f>
        <v>-9055.39</v>
      </c>
      <c r="AH1425" s="199">
        <f>IFERROR(VLOOKUP('SAP Data'!$C1425,'2021 Balance Sheet'!$B$7:$O$1335,'2021 Balance Sheet'!I$2, FALSE),0)</f>
        <v>-12084.23</v>
      </c>
      <c r="AI1425" s="199">
        <f>IFERROR(VLOOKUP('SAP Data'!$C1425,'2021 Balance Sheet'!$B$7:$O$1335,'2021 Balance Sheet'!J$2, FALSE),0)</f>
        <v>-2258.1999999999998</v>
      </c>
      <c r="AJ1425" s="199">
        <f>IFERROR(VLOOKUP('SAP Data'!$C1425,'2021 Balance Sheet'!$B$7:$O$1335,'2021 Balance Sheet'!K$2, FALSE),0)</f>
        <v>-4439.24</v>
      </c>
      <c r="AK1425" s="199">
        <f>IFERROR(VLOOKUP('SAP Data'!$C1425,'2021 Balance Sheet'!$B$7:$O$1335,'2021 Balance Sheet'!L$2, FALSE),0)</f>
        <v>-6741.36</v>
      </c>
      <c r="AL1425" s="199">
        <f>IFERROR(VLOOKUP('SAP Data'!$C1425,'2021 Balance Sheet'!$B$7:$O$1335,'2021 Balance Sheet'!M$2, FALSE),0)</f>
        <v>-3215.39</v>
      </c>
      <c r="AM1425" s="199">
        <f>IFERROR(VLOOKUP('SAP Data'!$C1425,'2021 Balance Sheet'!$B$7:$O$1335,'2021 Balance Sheet'!N$2, FALSE),0)</f>
        <v>-8466.98</v>
      </c>
      <c r="AN1425" s="199">
        <f>IFERROR(VLOOKUP('SAP Data'!$C1425,'2021 Balance Sheet'!$B$7:$O$1335,'2021 Balance Sheet'!O$2, FALSE),0)</f>
        <v>-17586.47</v>
      </c>
      <c r="AO1425" s="198">
        <f t="shared" si="47"/>
        <v>-14849.61</v>
      </c>
    </row>
    <row r="1426" spans="1:41" ht="15.75" thickBot="1" x14ac:dyDescent="0.3">
      <c r="A1426" s="26" t="str">
        <f t="shared" si="46"/>
        <v>241140</v>
      </c>
      <c r="B1426" s="126" t="s">
        <v>2526</v>
      </c>
      <c r="C1426" s="153" t="s">
        <v>2527</v>
      </c>
      <c r="D1426" s="125" t="s">
        <v>4</v>
      </c>
      <c r="E1426" s="139">
        <v>-33840.92</v>
      </c>
      <c r="F1426" s="139">
        <v>-9344.15</v>
      </c>
      <c r="G1426" s="139">
        <v>-13845.8</v>
      </c>
      <c r="H1426" s="139">
        <v>-16942.09</v>
      </c>
      <c r="I1426" s="139">
        <v>-19055.39</v>
      </c>
      <c r="J1426" s="139">
        <v>-19512.8</v>
      </c>
      <c r="K1426" s="139">
        <v>-20660.919999999998</v>
      </c>
      <c r="L1426" s="139">
        <v>-21614.04</v>
      </c>
      <c r="M1426" s="139">
        <v>-22626.97</v>
      </c>
      <c r="N1426" s="139">
        <v>-24024.49</v>
      </c>
      <c r="O1426" s="139">
        <v>-26818.73</v>
      </c>
      <c r="P1426" s="139">
        <v>-30906.84</v>
      </c>
      <c r="Q1426" s="199">
        <v>-35903.9</v>
      </c>
      <c r="R1426" s="199">
        <v>-9312.6</v>
      </c>
      <c r="S1426" s="199">
        <v>-13161.37</v>
      </c>
      <c r="T1426" s="199">
        <v>-16525.830000000002</v>
      </c>
      <c r="U1426" s="199">
        <v>-18507.18</v>
      </c>
      <c r="V1426" s="199">
        <v>-19067.28</v>
      </c>
      <c r="W1426" s="199">
        <v>-20327.61</v>
      </c>
      <c r="X1426" s="199">
        <v>-21288.44</v>
      </c>
      <c r="Y1426" s="199">
        <v>-22274.49</v>
      </c>
      <c r="Z1426" s="199">
        <v>-23422.11</v>
      </c>
      <c r="AA1426" s="199">
        <v>-25713.200000000001</v>
      </c>
      <c r="AB1426" s="199">
        <v>-30017.74</v>
      </c>
      <c r="AC1426" s="199">
        <f>IFERROR(VLOOKUP('SAP Data'!$C1426,'2021 Balance Sheet'!$B$7:$O$1335,'2021 Balance Sheet'!D$2, FALSE),0)</f>
        <v>-34886.94</v>
      </c>
      <c r="AD1426" s="199">
        <f>IFERROR(VLOOKUP('SAP Data'!$C1426,'2021 Balance Sheet'!$B$7:$O$1335,'2021 Balance Sheet'!E$2, FALSE),0)</f>
        <v>-9113.2999999999993</v>
      </c>
      <c r="AE1426" s="199">
        <f>IFERROR(VLOOKUP('SAP Data'!$C1426,'2021 Balance Sheet'!$B$7:$O$1335,'2021 Balance Sheet'!F$2, FALSE),0)</f>
        <v>-13516.89</v>
      </c>
      <c r="AF1426" s="199">
        <f>IFERROR(VLOOKUP('SAP Data'!$C1426,'2021 Balance Sheet'!$B$7:$O$1335,'2021 Balance Sheet'!G$2, FALSE),0)</f>
        <v>-16883.13</v>
      </c>
      <c r="AG1426" s="199">
        <f>IFERROR(VLOOKUP('SAP Data'!$C1426,'2021 Balance Sheet'!$B$7:$O$1335,'2021 Balance Sheet'!H$2, FALSE),0)</f>
        <v>-19126.62</v>
      </c>
      <c r="AH1426" s="199">
        <f>IFERROR(VLOOKUP('SAP Data'!$C1426,'2021 Balance Sheet'!$B$7:$O$1335,'2021 Balance Sheet'!I$2, FALSE),0)</f>
        <v>-20693.3</v>
      </c>
      <c r="AI1426" s="199">
        <f>IFERROR(VLOOKUP('SAP Data'!$C1426,'2021 Balance Sheet'!$B$7:$O$1335,'2021 Balance Sheet'!J$2, FALSE),0)</f>
        <v>-21784.1</v>
      </c>
      <c r="AJ1426" s="199">
        <f>IFERROR(VLOOKUP('SAP Data'!$C1426,'2021 Balance Sheet'!$B$7:$O$1335,'2021 Balance Sheet'!K$2, FALSE),0)</f>
        <v>-22751.54</v>
      </c>
      <c r="AK1426" s="199">
        <f>IFERROR(VLOOKUP('SAP Data'!$C1426,'2021 Balance Sheet'!$B$7:$O$1335,'2021 Balance Sheet'!L$2, FALSE),0)</f>
        <v>-23764.85</v>
      </c>
      <c r="AL1426" s="199">
        <f>IFERROR(VLOOKUP('SAP Data'!$C1426,'2021 Balance Sheet'!$B$7:$O$1335,'2021 Balance Sheet'!M$2, FALSE),0)</f>
        <v>-25079.98</v>
      </c>
      <c r="AM1426" s="199">
        <f>IFERROR(VLOOKUP('SAP Data'!$C1426,'2021 Balance Sheet'!$B$7:$O$1335,'2021 Balance Sheet'!N$2, FALSE),0)</f>
        <v>-27538.52</v>
      </c>
      <c r="AN1426" s="199">
        <f>IFERROR(VLOOKUP('SAP Data'!$C1426,'2021 Balance Sheet'!$B$7:$O$1335,'2021 Balance Sheet'!O$2, FALSE),0)</f>
        <v>-32232.560000000001</v>
      </c>
      <c r="AO1426" s="198">
        <f t="shared" si="47"/>
        <v>-30017.74</v>
      </c>
    </row>
    <row r="1427" spans="1:41" ht="15.75" thickBot="1" x14ac:dyDescent="0.3">
      <c r="A1427" s="26" t="str">
        <f t="shared" si="46"/>
        <v>241141</v>
      </c>
      <c r="B1427" s="126" t="s">
        <v>2321</v>
      </c>
      <c r="C1427" s="153" t="s">
        <v>2528</v>
      </c>
      <c r="D1427" s="125" t="s">
        <v>4</v>
      </c>
      <c r="E1427" s="140">
        <v>-140158.25</v>
      </c>
      <c r="F1427" s="140">
        <v>-85144.84</v>
      </c>
      <c r="G1427" s="140">
        <v>-126898.62</v>
      </c>
      <c r="H1427" s="140">
        <v>-150837.81</v>
      </c>
      <c r="I1427" s="140">
        <v>-167621.18</v>
      </c>
      <c r="J1427" s="140">
        <v>-171940.51</v>
      </c>
      <c r="K1427" s="140">
        <v>-181424.5</v>
      </c>
      <c r="L1427" s="140">
        <v>-17745.810000000001</v>
      </c>
      <c r="M1427" s="140">
        <v>-26396.47</v>
      </c>
      <c r="N1427" s="140">
        <v>-41709.14</v>
      </c>
      <c r="O1427" s="140">
        <v>-68057.45</v>
      </c>
      <c r="P1427" s="140">
        <v>-108255.22</v>
      </c>
      <c r="Q1427" s="199">
        <v>-156284.93</v>
      </c>
      <c r="R1427" s="199">
        <v>-86152.84</v>
      </c>
      <c r="S1427" s="199">
        <v>-120664.18</v>
      </c>
      <c r="T1427" s="199">
        <v>-148266.66</v>
      </c>
      <c r="U1427" s="199">
        <v>-164760.43</v>
      </c>
      <c r="V1427" s="199">
        <v>-169578.15</v>
      </c>
      <c r="W1427" s="199">
        <v>-179657.13</v>
      </c>
      <c r="X1427" s="199">
        <v>-18347.400000000001</v>
      </c>
      <c r="Y1427" s="199">
        <v>-26592.44</v>
      </c>
      <c r="Z1427" s="199">
        <v>-36688.559999999998</v>
      </c>
      <c r="AA1427" s="199">
        <v>-62205.82</v>
      </c>
      <c r="AB1427" s="199">
        <v>-103990.45</v>
      </c>
      <c r="AC1427" s="199">
        <f>IFERROR(VLOOKUP('SAP Data'!$C1427,'2021 Balance Sheet'!$B$7:$O$1335,'2021 Balance Sheet'!D$2, FALSE),0)</f>
        <v>-151252.44</v>
      </c>
      <c r="AD1427" s="199">
        <f>IFERROR(VLOOKUP('SAP Data'!$C1427,'2021 Balance Sheet'!$B$7:$O$1335,'2021 Balance Sheet'!E$2, FALSE),0)</f>
        <v>-89237.13</v>
      </c>
      <c r="AE1427" s="199">
        <f>IFERROR(VLOOKUP('SAP Data'!$C1427,'2021 Balance Sheet'!$B$7:$O$1335,'2021 Balance Sheet'!F$2, FALSE),0)</f>
        <v>-127206.91</v>
      </c>
      <c r="AF1427" s="199">
        <f>IFERROR(VLOOKUP('SAP Data'!$C1427,'2021 Balance Sheet'!$B$7:$O$1335,'2021 Balance Sheet'!G$2, FALSE),0)</f>
        <v>-156715.99</v>
      </c>
      <c r="AG1427" s="199">
        <f>IFERROR(VLOOKUP('SAP Data'!$C1427,'2021 Balance Sheet'!$B$7:$O$1335,'2021 Balance Sheet'!H$2, FALSE),0)</f>
        <v>-173708.15</v>
      </c>
      <c r="AH1427" s="199">
        <f>IFERROR(VLOOKUP('SAP Data'!$C1427,'2021 Balance Sheet'!$B$7:$O$1335,'2021 Balance Sheet'!I$2, FALSE),0)</f>
        <v>-186520.41</v>
      </c>
      <c r="AI1427" s="199">
        <f>IFERROR(VLOOKUP('SAP Data'!$C1427,'2021 Balance Sheet'!$B$7:$O$1335,'2021 Balance Sheet'!J$2, FALSE),0)</f>
        <v>-8971</v>
      </c>
      <c r="AJ1427" s="199">
        <f>IFERROR(VLOOKUP('SAP Data'!$C1427,'2021 Balance Sheet'!$B$7:$O$1335,'2021 Balance Sheet'!K$2, FALSE),0)</f>
        <v>-16997.73</v>
      </c>
      <c r="AK1427" s="199">
        <f>IFERROR(VLOOKUP('SAP Data'!$C1427,'2021 Balance Sheet'!$B$7:$O$1335,'2021 Balance Sheet'!L$2, FALSE),0)</f>
        <v>-26053.43</v>
      </c>
      <c r="AL1427" s="199">
        <f>IFERROR(VLOOKUP('SAP Data'!$C1427,'2021 Balance Sheet'!$B$7:$O$1335,'2021 Balance Sheet'!M$2, FALSE),0)</f>
        <v>-40944.720000000001</v>
      </c>
      <c r="AM1427" s="199">
        <f>IFERROR(VLOOKUP('SAP Data'!$C1427,'2021 Balance Sheet'!$B$7:$O$1335,'2021 Balance Sheet'!N$2, FALSE),0)</f>
        <v>-65789.67</v>
      </c>
      <c r="AN1427" s="199">
        <f>IFERROR(VLOOKUP('SAP Data'!$C1427,'2021 Balance Sheet'!$B$7:$O$1335,'2021 Balance Sheet'!O$2, FALSE),0)</f>
        <v>-111627.76</v>
      </c>
      <c r="AO1427" s="198">
        <f t="shared" si="47"/>
        <v>-103990.45</v>
      </c>
    </row>
    <row r="1428" spans="1:41" ht="15.75" thickBot="1" x14ac:dyDescent="0.3">
      <c r="A1428" s="26" t="str">
        <f t="shared" si="46"/>
        <v>241142</v>
      </c>
      <c r="B1428" s="126" t="s">
        <v>2323</v>
      </c>
      <c r="C1428" s="153" t="s">
        <v>2529</v>
      </c>
      <c r="D1428" s="125" t="s">
        <v>4</v>
      </c>
      <c r="E1428" s="139">
        <v>-4552.32</v>
      </c>
      <c r="F1428" s="139">
        <v>-8389.77</v>
      </c>
      <c r="G1428" s="139">
        <v>-12125.65</v>
      </c>
      <c r="H1428" s="139">
        <v>-2815.21</v>
      </c>
      <c r="I1428" s="139">
        <v>-4385.72</v>
      </c>
      <c r="J1428" s="139">
        <v>-4813</v>
      </c>
      <c r="K1428" s="139">
        <v>-1026.05</v>
      </c>
      <c r="L1428" s="139">
        <v>-1918.29</v>
      </c>
      <c r="M1428" s="139">
        <v>-2914.39</v>
      </c>
      <c r="N1428" s="139">
        <v>-2054.77</v>
      </c>
      <c r="O1428" s="139">
        <v>-5008.07</v>
      </c>
      <c r="P1428" s="139">
        <v>-8990.67</v>
      </c>
      <c r="Q1428" s="199">
        <v>-4838.54</v>
      </c>
      <c r="R1428" s="199">
        <v>-8545.77</v>
      </c>
      <c r="S1428" s="199">
        <v>-11895.57</v>
      </c>
      <c r="T1428" s="199">
        <v>-2787.71</v>
      </c>
      <c r="U1428" s="199">
        <v>-4373.6099999999997</v>
      </c>
      <c r="V1428" s="199">
        <v>-5041.09</v>
      </c>
      <c r="W1428" s="199">
        <v>-1046.6099999999999</v>
      </c>
      <c r="X1428" s="199">
        <v>-1942.68</v>
      </c>
      <c r="Y1428" s="199">
        <v>-2938.17</v>
      </c>
      <c r="Z1428" s="199">
        <v>-1396.28</v>
      </c>
      <c r="AA1428" s="199">
        <v>-4507.21</v>
      </c>
      <c r="AB1428" s="199">
        <v>-9108.9599999999991</v>
      </c>
      <c r="AC1428" s="199">
        <f>IFERROR(VLOOKUP('SAP Data'!$C1428,'2021 Balance Sheet'!$B$7:$O$1335,'2021 Balance Sheet'!D$2, FALSE),0)</f>
        <v>-4630.88</v>
      </c>
      <c r="AD1428" s="199">
        <f>IFERROR(VLOOKUP('SAP Data'!$C1428,'2021 Balance Sheet'!$B$7:$O$1335,'2021 Balance Sheet'!E$2, FALSE),0)</f>
        <v>-8498.9599999999991</v>
      </c>
      <c r="AE1428" s="199">
        <f>IFERROR(VLOOKUP('SAP Data'!$C1428,'2021 Balance Sheet'!$B$7:$O$1335,'2021 Balance Sheet'!F$2, FALSE),0)</f>
        <v>-11917.77</v>
      </c>
      <c r="AF1428" s="199">
        <f>IFERROR(VLOOKUP('SAP Data'!$C1428,'2021 Balance Sheet'!$B$7:$O$1335,'2021 Balance Sheet'!G$2, FALSE),0)</f>
        <v>-2866.15</v>
      </c>
      <c r="AG1428" s="199">
        <f>IFERROR(VLOOKUP('SAP Data'!$C1428,'2021 Balance Sheet'!$B$7:$O$1335,'2021 Balance Sheet'!H$2, FALSE),0)</f>
        <v>-4514</v>
      </c>
      <c r="AH1428" s="199">
        <f>IFERROR(VLOOKUP('SAP Data'!$C1428,'2021 Balance Sheet'!$B$7:$O$1335,'2021 Balance Sheet'!I$2, FALSE),0)</f>
        <v>-5841.29</v>
      </c>
      <c r="AI1428" s="199">
        <f>IFERROR(VLOOKUP('SAP Data'!$C1428,'2021 Balance Sheet'!$B$7:$O$1335,'2021 Balance Sheet'!J$2, FALSE),0)</f>
        <v>-942.35</v>
      </c>
      <c r="AJ1428" s="199">
        <f>IFERROR(VLOOKUP('SAP Data'!$C1428,'2021 Balance Sheet'!$B$7:$O$1335,'2021 Balance Sheet'!K$2, FALSE),0)</f>
        <v>-1875.92</v>
      </c>
      <c r="AK1428" s="199">
        <f>IFERROR(VLOOKUP('SAP Data'!$C1428,'2021 Balance Sheet'!$B$7:$O$1335,'2021 Balance Sheet'!L$2, FALSE),0)</f>
        <v>-2971.79</v>
      </c>
      <c r="AL1428" s="199">
        <f>IFERROR(VLOOKUP('SAP Data'!$C1428,'2021 Balance Sheet'!$B$7:$O$1335,'2021 Balance Sheet'!M$2, FALSE),0)</f>
        <v>-1968.92</v>
      </c>
      <c r="AM1428" s="199">
        <f>IFERROR(VLOOKUP('SAP Data'!$C1428,'2021 Balance Sheet'!$B$7:$O$1335,'2021 Balance Sheet'!N$2, FALSE),0)</f>
        <v>-4705.71</v>
      </c>
      <c r="AN1428" s="199">
        <f>IFERROR(VLOOKUP('SAP Data'!$C1428,'2021 Balance Sheet'!$B$7:$O$1335,'2021 Balance Sheet'!O$2, FALSE),0)</f>
        <v>-9429.2900000000009</v>
      </c>
      <c r="AO1428" s="198">
        <f t="shared" si="47"/>
        <v>-9108.9599999999991</v>
      </c>
    </row>
    <row r="1429" spans="1:41" ht="15.75" thickBot="1" x14ac:dyDescent="0.3">
      <c r="A1429" s="26" t="str">
        <f t="shared" si="46"/>
        <v>241145</v>
      </c>
      <c r="B1429" s="126" t="s">
        <v>2325</v>
      </c>
      <c r="C1429" s="153" t="s">
        <v>2530</v>
      </c>
      <c r="D1429" s="125" t="s">
        <v>4</v>
      </c>
      <c r="E1429" s="140">
        <v>-7790.25</v>
      </c>
      <c r="F1429" s="140">
        <v>-15064.62</v>
      </c>
      <c r="G1429" s="140">
        <v>-22802.7</v>
      </c>
      <c r="H1429" s="140">
        <v>-4690.7299999999996</v>
      </c>
      <c r="I1429" s="140">
        <v>-7767.91</v>
      </c>
      <c r="J1429" s="140">
        <v>-8735.76</v>
      </c>
      <c r="K1429" s="140">
        <v>-2384.66</v>
      </c>
      <c r="L1429" s="140">
        <v>-4530.78</v>
      </c>
      <c r="M1429" s="140">
        <v>-6867</v>
      </c>
      <c r="N1429" s="140">
        <v>-3512.7</v>
      </c>
      <c r="O1429" s="140">
        <v>-8672.4</v>
      </c>
      <c r="P1429" s="140">
        <v>-15842.84</v>
      </c>
      <c r="Q1429" s="199">
        <v>-8744.0400000000009</v>
      </c>
      <c r="R1429" s="199">
        <v>-15039.14</v>
      </c>
      <c r="S1429" s="199">
        <v>-20946.54</v>
      </c>
      <c r="T1429" s="199">
        <v>-4159.6099999999997</v>
      </c>
      <c r="U1429" s="199">
        <v>-7081.59</v>
      </c>
      <c r="V1429" s="199">
        <v>-8190.89</v>
      </c>
      <c r="W1429" s="199">
        <v>-2343.25</v>
      </c>
      <c r="X1429" s="199">
        <v>-4516.59</v>
      </c>
      <c r="Y1429" s="199">
        <v>-6842.3</v>
      </c>
      <c r="Z1429" s="199">
        <v>-2457.4699999999998</v>
      </c>
      <c r="AA1429" s="199">
        <v>-7575.84</v>
      </c>
      <c r="AB1429" s="199">
        <v>-14848.56</v>
      </c>
      <c r="AC1429" s="199">
        <f>IFERROR(VLOOKUP('SAP Data'!$C1429,'2021 Balance Sheet'!$B$7:$O$1335,'2021 Balance Sheet'!D$2, FALSE),0)</f>
        <v>-6980.82</v>
      </c>
      <c r="AD1429" s="199">
        <f>IFERROR(VLOOKUP('SAP Data'!$C1429,'2021 Balance Sheet'!$B$7:$O$1335,'2021 Balance Sheet'!E$2, FALSE),0)</f>
        <v>-13429.65</v>
      </c>
      <c r="AE1429" s="199">
        <f>IFERROR(VLOOKUP('SAP Data'!$C1429,'2021 Balance Sheet'!$B$7:$O$1335,'2021 Balance Sheet'!F$2, FALSE),0)</f>
        <v>-19646.099999999999</v>
      </c>
      <c r="AF1429" s="199">
        <f>IFERROR(VLOOKUP('SAP Data'!$C1429,'2021 Balance Sheet'!$B$7:$O$1335,'2021 Balance Sheet'!G$2, FALSE),0)</f>
        <v>-4675</v>
      </c>
      <c r="AG1429" s="199">
        <f>IFERROR(VLOOKUP('SAP Data'!$C1429,'2021 Balance Sheet'!$B$7:$O$1335,'2021 Balance Sheet'!H$2, FALSE),0)</f>
        <v>-7622.7</v>
      </c>
      <c r="AH1429" s="199">
        <f>IFERROR(VLOOKUP('SAP Data'!$C1429,'2021 Balance Sheet'!$B$7:$O$1335,'2021 Balance Sheet'!I$2, FALSE),0)</f>
        <v>-10291.459999999999</v>
      </c>
      <c r="AI1429" s="199">
        <f>IFERROR(VLOOKUP('SAP Data'!$C1429,'2021 Balance Sheet'!$B$7:$O$1335,'2021 Balance Sheet'!J$2, FALSE),0)</f>
        <v>-2177.8000000000002</v>
      </c>
      <c r="AJ1429" s="199">
        <f>IFERROR(VLOOKUP('SAP Data'!$C1429,'2021 Balance Sheet'!$B$7:$O$1335,'2021 Balance Sheet'!K$2, FALSE),0)</f>
        <v>-4368.45</v>
      </c>
      <c r="AK1429" s="199">
        <f>IFERROR(VLOOKUP('SAP Data'!$C1429,'2021 Balance Sheet'!$B$7:$O$1335,'2021 Balance Sheet'!L$2, FALSE),0)</f>
        <v>-6737.4</v>
      </c>
      <c r="AL1429" s="199">
        <f>IFERROR(VLOOKUP('SAP Data'!$C1429,'2021 Balance Sheet'!$B$7:$O$1335,'2021 Balance Sheet'!M$2, FALSE),0)</f>
        <v>-2964.55</v>
      </c>
      <c r="AM1429" s="199">
        <f>IFERROR(VLOOKUP('SAP Data'!$C1429,'2021 Balance Sheet'!$B$7:$O$1335,'2021 Balance Sheet'!N$2, FALSE),0)</f>
        <v>-8063.49</v>
      </c>
      <c r="AN1429" s="199">
        <f>IFERROR(VLOOKUP('SAP Data'!$C1429,'2021 Balance Sheet'!$B$7:$O$1335,'2021 Balance Sheet'!O$2, FALSE),0)</f>
        <v>-16270.16</v>
      </c>
      <c r="AO1429" s="198">
        <f t="shared" si="47"/>
        <v>-14848.56</v>
      </c>
    </row>
    <row r="1430" spans="1:41" ht="15.75" thickBot="1" x14ac:dyDescent="0.3">
      <c r="A1430" s="26" t="str">
        <f t="shared" si="46"/>
        <v>241146</v>
      </c>
      <c r="B1430" s="126" t="s">
        <v>2531</v>
      </c>
      <c r="C1430" s="153" t="s">
        <v>2532</v>
      </c>
      <c r="D1430" s="125" t="s">
        <v>4</v>
      </c>
      <c r="E1430" s="139">
        <v>-14380.07</v>
      </c>
      <c r="F1430" s="139">
        <v>-9573.6</v>
      </c>
      <c r="G1430" s="139">
        <v>-14855.88</v>
      </c>
      <c r="H1430" s="139">
        <v>-17949.82</v>
      </c>
      <c r="I1430" s="139">
        <v>-5665.55</v>
      </c>
      <c r="J1430" s="139">
        <v>-6423.07</v>
      </c>
      <c r="K1430" s="139">
        <v>-8030.39</v>
      </c>
      <c r="L1430" s="139">
        <v>-3057.53</v>
      </c>
      <c r="M1430" s="139">
        <v>-4641.71</v>
      </c>
      <c r="N1430" s="139">
        <v>-6703.23</v>
      </c>
      <c r="O1430" s="139">
        <v>-5418.45</v>
      </c>
      <c r="P1430" s="139">
        <v>-9908.99</v>
      </c>
      <c r="Q1430" s="199">
        <v>-15333.16</v>
      </c>
      <c r="R1430" s="199">
        <v>-10204.42</v>
      </c>
      <c r="S1430" s="199">
        <v>-14101.32</v>
      </c>
      <c r="T1430" s="199">
        <v>-17470.75</v>
      </c>
      <c r="U1430" s="199">
        <v>-5690.26</v>
      </c>
      <c r="V1430" s="199">
        <v>-6555.69</v>
      </c>
      <c r="W1430" s="199">
        <v>-8127.37</v>
      </c>
      <c r="X1430" s="199">
        <v>-2861.29</v>
      </c>
      <c r="Y1430" s="199">
        <v>-4206.7700000000004</v>
      </c>
      <c r="Z1430" s="199">
        <v>-5681.38</v>
      </c>
      <c r="AA1430" s="199">
        <v>-4363.8100000000004</v>
      </c>
      <c r="AB1430" s="199">
        <v>-9145.66</v>
      </c>
      <c r="AC1430" s="199">
        <f>IFERROR(VLOOKUP('SAP Data'!$C1430,'2021 Balance Sheet'!$B$7:$O$1335,'2021 Balance Sheet'!D$2, FALSE),0)</f>
        <v>-14591.86</v>
      </c>
      <c r="AD1430" s="199">
        <f>IFERROR(VLOOKUP('SAP Data'!$C1430,'2021 Balance Sheet'!$B$7:$O$1335,'2021 Balance Sheet'!E$2, FALSE),0)</f>
        <v>-9734.6</v>
      </c>
      <c r="AE1430" s="199">
        <f>IFERROR(VLOOKUP('SAP Data'!$C1430,'2021 Balance Sheet'!$B$7:$O$1335,'2021 Balance Sheet'!F$2, FALSE),0)</f>
        <v>-14262.56</v>
      </c>
      <c r="AF1430" s="199">
        <f>IFERROR(VLOOKUP('SAP Data'!$C1430,'2021 Balance Sheet'!$B$7:$O$1335,'2021 Balance Sheet'!G$2, FALSE),0)</f>
        <v>-18124.64</v>
      </c>
      <c r="AG1430" s="199">
        <f>IFERROR(VLOOKUP('SAP Data'!$C1430,'2021 Balance Sheet'!$B$7:$O$1335,'2021 Balance Sheet'!H$2, FALSE),0)</f>
        <v>-6347.83</v>
      </c>
      <c r="AH1430" s="199">
        <f>IFERROR(VLOOKUP('SAP Data'!$C1430,'2021 Balance Sheet'!$B$7:$O$1335,'2021 Balance Sheet'!I$2, FALSE),0)</f>
        <v>-8192.9599999999991</v>
      </c>
      <c r="AI1430" s="199">
        <f>IFERROR(VLOOKUP('SAP Data'!$C1430,'2021 Balance Sheet'!$B$7:$O$1335,'2021 Balance Sheet'!J$2, FALSE),0)</f>
        <v>-9529.41</v>
      </c>
      <c r="AJ1430" s="199">
        <f>IFERROR(VLOOKUP('SAP Data'!$C1430,'2021 Balance Sheet'!$B$7:$O$1335,'2021 Balance Sheet'!K$2, FALSE),0)</f>
        <v>-2696.14</v>
      </c>
      <c r="AK1430" s="199">
        <f>IFERROR(VLOOKUP('SAP Data'!$C1430,'2021 Balance Sheet'!$B$7:$O$1335,'2021 Balance Sheet'!L$2, FALSE),0)</f>
        <v>-4064.68</v>
      </c>
      <c r="AL1430" s="199">
        <f>IFERROR(VLOOKUP('SAP Data'!$C1430,'2021 Balance Sheet'!$B$7:$O$1335,'2021 Balance Sheet'!M$2, FALSE),0)</f>
        <v>-5866.34</v>
      </c>
      <c r="AM1430" s="199">
        <f>IFERROR(VLOOKUP('SAP Data'!$C1430,'2021 Balance Sheet'!$B$7:$O$1335,'2021 Balance Sheet'!N$2, FALSE),0)</f>
        <v>-4857.3900000000003</v>
      </c>
      <c r="AN1430" s="199">
        <f>IFERROR(VLOOKUP('SAP Data'!$C1430,'2021 Balance Sheet'!$B$7:$O$1335,'2021 Balance Sheet'!O$2, FALSE),0)</f>
        <v>-10008.36</v>
      </c>
      <c r="AO1430" s="198">
        <f t="shared" si="47"/>
        <v>-9145.66</v>
      </c>
    </row>
    <row r="1431" spans="1:41" ht="15.75" thickBot="1" x14ac:dyDescent="0.3">
      <c r="A1431" s="26" t="str">
        <f t="shared" si="46"/>
        <v>241147</v>
      </c>
      <c r="B1431" s="126" t="s">
        <v>2533</v>
      </c>
      <c r="C1431" s="153" t="s">
        <v>2534</v>
      </c>
      <c r="D1431" s="125" t="s">
        <v>4</v>
      </c>
      <c r="E1431" s="140">
        <v>-2991.18</v>
      </c>
      <c r="F1431" s="140">
        <v>-5518.38</v>
      </c>
      <c r="G1431" s="140">
        <v>-8457.42</v>
      </c>
      <c r="H1431" s="140">
        <v>-1673.92</v>
      </c>
      <c r="I1431" s="140">
        <v>-2952.84</v>
      </c>
      <c r="J1431" s="140">
        <v>-3307.32</v>
      </c>
      <c r="K1431" s="140">
        <v>-650.32000000000005</v>
      </c>
      <c r="L1431" s="140">
        <v>-1234.1400000000001</v>
      </c>
      <c r="M1431" s="140">
        <v>-1872.04</v>
      </c>
      <c r="N1431" s="140">
        <v>-986.8</v>
      </c>
      <c r="O1431" s="140">
        <v>-2766.72</v>
      </c>
      <c r="P1431" s="140">
        <v>-5338.18</v>
      </c>
      <c r="Q1431" s="199">
        <v>-3011.14</v>
      </c>
      <c r="R1431" s="199">
        <v>-5855.2</v>
      </c>
      <c r="S1431" s="199">
        <v>-8151</v>
      </c>
      <c r="T1431" s="199">
        <v>-1928.24</v>
      </c>
      <c r="U1431" s="199">
        <v>-3222.12</v>
      </c>
      <c r="V1431" s="199">
        <v>-3650.52</v>
      </c>
      <c r="W1431" s="199">
        <v>-760.68</v>
      </c>
      <c r="X1431" s="199">
        <v>-1389.58</v>
      </c>
      <c r="Y1431" s="199">
        <v>-2055.8000000000002</v>
      </c>
      <c r="Z1431" s="199">
        <v>-713.46</v>
      </c>
      <c r="AA1431" s="199">
        <v>-2463.2199999999998</v>
      </c>
      <c r="AB1431" s="199">
        <v>-5146.1000000000004</v>
      </c>
      <c r="AC1431" s="199">
        <f>IFERROR(VLOOKUP('SAP Data'!$C1431,'2021 Balance Sheet'!$B$7:$O$1335,'2021 Balance Sheet'!D$2, FALSE),0)</f>
        <v>-3242.96</v>
      </c>
      <c r="AD1431" s="199">
        <f>IFERROR(VLOOKUP('SAP Data'!$C1431,'2021 Balance Sheet'!$B$7:$O$1335,'2021 Balance Sheet'!E$2, FALSE),0)</f>
        <v>-5738.12</v>
      </c>
      <c r="AE1431" s="199">
        <f>IFERROR(VLOOKUP('SAP Data'!$C1431,'2021 Balance Sheet'!$B$7:$O$1335,'2021 Balance Sheet'!F$2, FALSE),0)</f>
        <v>-8244.86</v>
      </c>
      <c r="AF1431" s="199">
        <f>IFERROR(VLOOKUP('SAP Data'!$C1431,'2021 Balance Sheet'!$B$7:$O$1335,'2021 Balance Sheet'!G$2, FALSE),0)</f>
        <v>-2159.2600000000002</v>
      </c>
      <c r="AG1431" s="199">
        <f>IFERROR(VLOOKUP('SAP Data'!$C1431,'2021 Balance Sheet'!$B$7:$O$1335,'2021 Balance Sheet'!H$2, FALSE),0)</f>
        <v>-3565.06</v>
      </c>
      <c r="AH1431" s="199">
        <f>IFERROR(VLOOKUP('SAP Data'!$C1431,'2021 Balance Sheet'!$B$7:$O$1335,'2021 Balance Sheet'!I$2, FALSE),0)</f>
        <v>-4514.6000000000004</v>
      </c>
      <c r="AI1431" s="199">
        <f>IFERROR(VLOOKUP('SAP Data'!$C1431,'2021 Balance Sheet'!$B$7:$O$1335,'2021 Balance Sheet'!J$2, FALSE),0)</f>
        <v>-678.94</v>
      </c>
      <c r="AJ1431" s="199">
        <f>IFERROR(VLOOKUP('SAP Data'!$C1431,'2021 Balance Sheet'!$B$7:$O$1335,'2021 Balance Sheet'!K$2, FALSE),0)</f>
        <v>-1351.66</v>
      </c>
      <c r="AK1431" s="199">
        <f>IFERROR(VLOOKUP('SAP Data'!$C1431,'2021 Balance Sheet'!$B$7:$O$1335,'2021 Balance Sheet'!L$2, FALSE),0)</f>
        <v>-2023.12</v>
      </c>
      <c r="AL1431" s="199">
        <f>IFERROR(VLOOKUP('SAP Data'!$C1431,'2021 Balance Sheet'!$B$7:$O$1335,'2021 Balance Sheet'!M$2, FALSE),0)</f>
        <v>-850.64</v>
      </c>
      <c r="AM1431" s="199">
        <f>IFERROR(VLOOKUP('SAP Data'!$C1431,'2021 Balance Sheet'!$B$7:$O$1335,'2021 Balance Sheet'!N$2, FALSE),0)</f>
        <v>-2431.98</v>
      </c>
      <c r="AN1431" s="199">
        <f>IFERROR(VLOOKUP('SAP Data'!$C1431,'2021 Balance Sheet'!$B$7:$O$1335,'2021 Balance Sheet'!O$2, FALSE),0)</f>
        <v>-5440.64</v>
      </c>
      <c r="AO1431" s="198">
        <f t="shared" si="47"/>
        <v>-5146.1000000000004</v>
      </c>
    </row>
    <row r="1432" spans="1:41" ht="15.75" thickBot="1" x14ac:dyDescent="0.3">
      <c r="A1432" s="26" t="str">
        <f t="shared" si="46"/>
        <v>241152</v>
      </c>
      <c r="B1432" s="126" t="s">
        <v>2335</v>
      </c>
      <c r="C1432" s="153" t="s">
        <v>2535</v>
      </c>
      <c r="D1432" s="125" t="s">
        <v>4</v>
      </c>
      <c r="E1432" s="139">
        <v>-23556.77</v>
      </c>
      <c r="F1432" s="139">
        <v>-7124.61</v>
      </c>
      <c r="G1432" s="139">
        <v>-10699.67</v>
      </c>
      <c r="H1432" s="139">
        <v>-12804.58</v>
      </c>
      <c r="I1432" s="139">
        <v>-14383.28</v>
      </c>
      <c r="J1432" s="139">
        <v>-14849.67</v>
      </c>
      <c r="K1432" s="139">
        <v>-15670.68</v>
      </c>
      <c r="L1432" s="139">
        <v>-16386.490000000002</v>
      </c>
      <c r="M1432" s="139">
        <v>-17180.2</v>
      </c>
      <c r="N1432" s="139">
        <v>-18303.36</v>
      </c>
      <c r="O1432" s="139">
        <v>-20417.27</v>
      </c>
      <c r="P1432" s="139">
        <v>-23602.14</v>
      </c>
      <c r="Q1432" s="199">
        <v>-26972.63</v>
      </c>
      <c r="R1432" s="199">
        <v>-6465.69</v>
      </c>
      <c r="S1432" s="199">
        <v>-9147.65</v>
      </c>
      <c r="T1432" s="199">
        <v>-11302.78</v>
      </c>
      <c r="U1432" s="199">
        <v>-12653.5</v>
      </c>
      <c r="V1432" s="199">
        <v>-13064.08</v>
      </c>
      <c r="W1432" s="199">
        <v>-13936.15</v>
      </c>
      <c r="X1432" s="199">
        <v>-14658.18</v>
      </c>
      <c r="Y1432" s="199">
        <v>-15422.21</v>
      </c>
      <c r="Z1432" s="199">
        <v>-16240.74</v>
      </c>
      <c r="AA1432" s="199">
        <v>-18089.04</v>
      </c>
      <c r="AB1432" s="199">
        <v>-21096.26</v>
      </c>
      <c r="AC1432" s="199">
        <f>IFERROR(VLOOKUP('SAP Data'!$C1432,'2021 Balance Sheet'!$B$7:$O$1335,'2021 Balance Sheet'!D$2, FALSE),0)</f>
        <v>-24588.07</v>
      </c>
      <c r="AD1432" s="199">
        <f>IFERROR(VLOOKUP('SAP Data'!$C1432,'2021 Balance Sheet'!$B$7:$O$1335,'2021 Balance Sheet'!E$2, FALSE),0)</f>
        <v>-6262.24</v>
      </c>
      <c r="AE1432" s="199">
        <f>IFERROR(VLOOKUP('SAP Data'!$C1432,'2021 Balance Sheet'!$B$7:$O$1335,'2021 Balance Sheet'!F$2, FALSE),0)</f>
        <v>-9169.99</v>
      </c>
      <c r="AF1432" s="199">
        <f>IFERROR(VLOOKUP('SAP Data'!$C1432,'2021 Balance Sheet'!$B$7:$O$1335,'2021 Balance Sheet'!G$2, FALSE),0)</f>
        <v>-11641.01</v>
      </c>
      <c r="AG1432" s="199">
        <f>IFERROR(VLOOKUP('SAP Data'!$C1432,'2021 Balance Sheet'!$B$7:$O$1335,'2021 Balance Sheet'!H$2, FALSE),0)</f>
        <v>-12987.97</v>
      </c>
      <c r="AH1432" s="199">
        <f>IFERROR(VLOOKUP('SAP Data'!$C1432,'2021 Balance Sheet'!$B$7:$O$1335,'2021 Balance Sheet'!I$2, FALSE),0)</f>
        <v>-14043.7</v>
      </c>
      <c r="AI1432" s="199">
        <f>IFERROR(VLOOKUP('SAP Data'!$C1432,'2021 Balance Sheet'!$B$7:$O$1335,'2021 Balance Sheet'!J$2, FALSE),0)</f>
        <v>-14804.48</v>
      </c>
      <c r="AJ1432" s="199">
        <f>IFERROR(VLOOKUP('SAP Data'!$C1432,'2021 Balance Sheet'!$B$7:$O$1335,'2021 Balance Sheet'!K$2, FALSE),0)</f>
        <v>-15564.95</v>
      </c>
      <c r="AK1432" s="199">
        <f>IFERROR(VLOOKUP('SAP Data'!$C1432,'2021 Balance Sheet'!$B$7:$O$1335,'2021 Balance Sheet'!L$2, FALSE),0)</f>
        <v>-16371.8</v>
      </c>
      <c r="AL1432" s="199">
        <f>IFERROR(VLOOKUP('SAP Data'!$C1432,'2021 Balance Sheet'!$B$7:$O$1335,'2021 Balance Sheet'!M$2, FALSE),0)</f>
        <v>-17364.7</v>
      </c>
      <c r="AM1432" s="199">
        <f>IFERROR(VLOOKUP('SAP Data'!$C1432,'2021 Balance Sheet'!$B$7:$O$1335,'2021 Balance Sheet'!N$2, FALSE),0)</f>
        <v>-19459.189999999999</v>
      </c>
      <c r="AN1432" s="199">
        <f>IFERROR(VLOOKUP('SAP Data'!$C1432,'2021 Balance Sheet'!$B$7:$O$1335,'2021 Balance Sheet'!O$2, FALSE),0)</f>
        <v>-22746.22</v>
      </c>
      <c r="AO1432" s="198">
        <f t="shared" si="47"/>
        <v>-21096.26</v>
      </c>
    </row>
    <row r="1433" spans="1:41" ht="15.75" thickBot="1" x14ac:dyDescent="0.3">
      <c r="A1433" s="26" t="str">
        <f t="shared" si="46"/>
        <v>241153</v>
      </c>
      <c r="B1433" s="126" t="s">
        <v>2337</v>
      </c>
      <c r="C1433" s="153" t="s">
        <v>2536</v>
      </c>
      <c r="D1433" s="125" t="s">
        <v>4</v>
      </c>
      <c r="E1433" s="140">
        <v>-5524.8</v>
      </c>
      <c r="F1433" s="140">
        <v>-10604.45</v>
      </c>
      <c r="G1433" s="140">
        <v>-15769</v>
      </c>
      <c r="H1433" s="140">
        <v>-20090.28</v>
      </c>
      <c r="I1433" s="140">
        <v>-7277.42</v>
      </c>
      <c r="J1433" s="140">
        <v>-9194.49</v>
      </c>
      <c r="K1433" s="140">
        <v>-9623.24</v>
      </c>
      <c r="L1433" s="140">
        <v>-1793.81</v>
      </c>
      <c r="M1433" s="140">
        <v>-2992.83</v>
      </c>
      <c r="N1433" s="140">
        <v>-4614.46</v>
      </c>
      <c r="O1433" s="140">
        <v>-4590.03</v>
      </c>
      <c r="P1433" s="140">
        <v>-9536.11</v>
      </c>
      <c r="Q1433" s="199">
        <v>-14920.81</v>
      </c>
      <c r="R1433" s="199">
        <v>-10381.15</v>
      </c>
      <c r="S1433" s="199">
        <v>-15370.4</v>
      </c>
      <c r="T1433" s="199">
        <v>-19755.560000000001</v>
      </c>
      <c r="U1433" s="199">
        <v>-7252.37</v>
      </c>
      <c r="V1433" s="199">
        <v>-9234.9500000000007</v>
      </c>
      <c r="W1433" s="199">
        <v>-9825.4599999999991</v>
      </c>
      <c r="X1433" s="199">
        <v>-1990.62</v>
      </c>
      <c r="Y1433" s="199">
        <v>-3215.08</v>
      </c>
      <c r="Z1433" s="199">
        <v>-4760.58</v>
      </c>
      <c r="AA1433" s="199">
        <v>-3860.55</v>
      </c>
      <c r="AB1433" s="199">
        <v>-8662.4699999999993</v>
      </c>
      <c r="AC1433" s="199">
        <f>IFERROR(VLOOKUP('SAP Data'!$C1433,'2021 Balance Sheet'!$B$7:$O$1335,'2021 Balance Sheet'!D$2, FALSE),0)</f>
        <v>-14273.37</v>
      </c>
      <c r="AD1433" s="199">
        <f>IFERROR(VLOOKUP('SAP Data'!$C1433,'2021 Balance Sheet'!$B$7:$O$1335,'2021 Balance Sheet'!E$2, FALSE),0)</f>
        <v>-10747.89</v>
      </c>
      <c r="AE1433" s="199">
        <f>IFERROR(VLOOKUP('SAP Data'!$C1433,'2021 Balance Sheet'!$B$7:$O$1335,'2021 Balance Sheet'!F$2, FALSE),0)</f>
        <v>-15881.44</v>
      </c>
      <c r="AF1433" s="199">
        <f>IFERROR(VLOOKUP('SAP Data'!$C1433,'2021 Balance Sheet'!$B$7:$O$1335,'2021 Balance Sheet'!G$2, FALSE),0)</f>
        <v>-20160.330000000002</v>
      </c>
      <c r="AG1433" s="199">
        <f>IFERROR(VLOOKUP('SAP Data'!$C1433,'2021 Balance Sheet'!$B$7:$O$1335,'2021 Balance Sheet'!H$2, FALSE),0)</f>
        <v>-7507.58</v>
      </c>
      <c r="AH1433" s="199">
        <f>IFERROR(VLOOKUP('SAP Data'!$C1433,'2021 Balance Sheet'!$B$7:$O$1335,'2021 Balance Sheet'!I$2, FALSE),0)</f>
        <v>-9787.08</v>
      </c>
      <c r="AI1433" s="199">
        <f>IFERROR(VLOOKUP('SAP Data'!$C1433,'2021 Balance Sheet'!$B$7:$O$1335,'2021 Balance Sheet'!J$2, FALSE),0)</f>
        <v>-11268.09</v>
      </c>
      <c r="AJ1433" s="199">
        <f>IFERROR(VLOOKUP('SAP Data'!$C1433,'2021 Balance Sheet'!$B$7:$O$1335,'2021 Balance Sheet'!K$2, FALSE),0)</f>
        <v>-2764.63</v>
      </c>
      <c r="AK1433" s="199">
        <f>IFERROR(VLOOKUP('SAP Data'!$C1433,'2021 Balance Sheet'!$B$7:$O$1335,'2021 Balance Sheet'!L$2, FALSE),0)</f>
        <v>-4003.02</v>
      </c>
      <c r="AL1433" s="199">
        <f>IFERROR(VLOOKUP('SAP Data'!$C1433,'2021 Balance Sheet'!$B$7:$O$1335,'2021 Balance Sheet'!M$2, FALSE),0)</f>
        <v>-5612.81</v>
      </c>
      <c r="AM1433" s="199">
        <f>IFERROR(VLOOKUP('SAP Data'!$C1433,'2021 Balance Sheet'!$B$7:$O$1335,'2021 Balance Sheet'!N$2, FALSE),0)</f>
        <v>-4410.01</v>
      </c>
      <c r="AN1433" s="199">
        <f>IFERROR(VLOOKUP('SAP Data'!$C1433,'2021 Balance Sheet'!$B$7:$O$1335,'2021 Balance Sheet'!O$2, FALSE),0)</f>
        <v>-9069.44</v>
      </c>
      <c r="AO1433" s="198">
        <f t="shared" si="47"/>
        <v>-8662.4699999999993</v>
      </c>
    </row>
    <row r="1434" spans="1:41" ht="15.75" thickBot="1" x14ac:dyDescent="0.3">
      <c r="A1434" s="26" t="str">
        <f t="shared" si="46"/>
        <v>241154</v>
      </c>
      <c r="B1434" s="126" t="s">
        <v>2339</v>
      </c>
      <c r="C1434" s="153" t="s">
        <v>2537</v>
      </c>
      <c r="D1434" s="125" t="s">
        <v>4</v>
      </c>
      <c r="E1434" s="139">
        <v>-17933.189999999999</v>
      </c>
      <c r="F1434" s="139">
        <v>-4730.43</v>
      </c>
      <c r="G1434" s="139">
        <v>-7101.73</v>
      </c>
      <c r="H1434" s="139">
        <v>-8831.2000000000007</v>
      </c>
      <c r="I1434" s="139">
        <v>-10085.540000000001</v>
      </c>
      <c r="J1434" s="139">
        <v>-10895.11</v>
      </c>
      <c r="K1434" s="139">
        <v>-11085.86</v>
      </c>
      <c r="L1434" s="139">
        <v>-11694.23</v>
      </c>
      <c r="M1434" s="139">
        <v>-12242.07</v>
      </c>
      <c r="N1434" s="139">
        <v>-12963.68</v>
      </c>
      <c r="O1434" s="139">
        <v>-14272.31</v>
      </c>
      <c r="P1434" s="139">
        <v>-16424.86</v>
      </c>
      <c r="Q1434" s="199">
        <v>-18739.96</v>
      </c>
      <c r="R1434" s="199">
        <v>-4518.88</v>
      </c>
      <c r="S1434" s="199">
        <v>-6751.32</v>
      </c>
      <c r="T1434" s="199">
        <v>-8463.83</v>
      </c>
      <c r="U1434" s="199">
        <v>-9679.6</v>
      </c>
      <c r="V1434" s="199">
        <v>-10517.22</v>
      </c>
      <c r="W1434" s="199">
        <v>-10805.47</v>
      </c>
      <c r="X1434" s="199">
        <v>-11399.14</v>
      </c>
      <c r="Y1434" s="199">
        <v>-11947.27</v>
      </c>
      <c r="Z1434" s="199">
        <v>-12626.11</v>
      </c>
      <c r="AA1434" s="199">
        <v>-13655.54</v>
      </c>
      <c r="AB1434" s="199">
        <v>-15766.33</v>
      </c>
      <c r="AC1434" s="199">
        <f>IFERROR(VLOOKUP('SAP Data'!$C1434,'2021 Balance Sheet'!$B$7:$O$1335,'2021 Balance Sheet'!D$2, FALSE),0)</f>
        <v>-18506.71</v>
      </c>
      <c r="AD1434" s="199">
        <f>IFERROR(VLOOKUP('SAP Data'!$C1434,'2021 Balance Sheet'!$B$7:$O$1335,'2021 Balance Sheet'!E$2, FALSE),0)</f>
        <v>-4835.57</v>
      </c>
      <c r="AE1434" s="199">
        <f>IFERROR(VLOOKUP('SAP Data'!$C1434,'2021 Balance Sheet'!$B$7:$O$1335,'2021 Balance Sheet'!F$2, FALSE),0)</f>
        <v>-7111.43</v>
      </c>
      <c r="AF1434" s="199">
        <f>IFERROR(VLOOKUP('SAP Data'!$C1434,'2021 Balance Sheet'!$B$7:$O$1335,'2021 Balance Sheet'!G$2, FALSE),0)</f>
        <v>-8960.9699999999993</v>
      </c>
      <c r="AG1434" s="199">
        <f>IFERROR(VLOOKUP('SAP Data'!$C1434,'2021 Balance Sheet'!$B$7:$O$1335,'2021 Balance Sheet'!H$2, FALSE),0)</f>
        <v>-10346.530000000001</v>
      </c>
      <c r="AH1434" s="199">
        <f>IFERROR(VLOOKUP('SAP Data'!$C1434,'2021 Balance Sheet'!$B$7:$O$1335,'2021 Balance Sheet'!I$2, FALSE),0)</f>
        <v>-11273.79</v>
      </c>
      <c r="AI1434" s="199">
        <f>IFERROR(VLOOKUP('SAP Data'!$C1434,'2021 Balance Sheet'!$B$7:$O$1335,'2021 Balance Sheet'!J$2, FALSE),0)</f>
        <v>-11911.56</v>
      </c>
      <c r="AJ1434" s="199">
        <f>IFERROR(VLOOKUP('SAP Data'!$C1434,'2021 Balance Sheet'!$B$7:$O$1335,'2021 Balance Sheet'!K$2, FALSE),0)</f>
        <v>-12480.29</v>
      </c>
      <c r="AK1434" s="199">
        <f>IFERROR(VLOOKUP('SAP Data'!$C1434,'2021 Balance Sheet'!$B$7:$O$1335,'2021 Balance Sheet'!L$2, FALSE),0)</f>
        <v>-13052.55</v>
      </c>
      <c r="AL1434" s="199">
        <f>IFERROR(VLOOKUP('SAP Data'!$C1434,'2021 Balance Sheet'!$B$7:$O$1335,'2021 Balance Sheet'!M$2, FALSE),0)</f>
        <v>-13709.71</v>
      </c>
      <c r="AM1434" s="199">
        <f>IFERROR(VLOOKUP('SAP Data'!$C1434,'2021 Balance Sheet'!$B$7:$O$1335,'2021 Balance Sheet'!N$2, FALSE),0)</f>
        <v>-14892.7</v>
      </c>
      <c r="AN1434" s="199">
        <f>IFERROR(VLOOKUP('SAP Data'!$C1434,'2021 Balance Sheet'!$B$7:$O$1335,'2021 Balance Sheet'!O$2, FALSE),0)</f>
        <v>-16953.36</v>
      </c>
      <c r="AO1434" s="198">
        <f t="shared" si="47"/>
        <v>-15766.33</v>
      </c>
    </row>
    <row r="1435" spans="1:41" ht="15.75" thickBot="1" x14ac:dyDescent="0.3">
      <c r="A1435" s="26" t="str">
        <f t="shared" si="46"/>
        <v>241155</v>
      </c>
      <c r="B1435" s="126" t="s">
        <v>2341</v>
      </c>
      <c r="C1435" s="153" t="s">
        <v>2538</v>
      </c>
      <c r="D1435" s="125" t="s">
        <v>4</v>
      </c>
      <c r="E1435" s="140">
        <v>-10026.08</v>
      </c>
      <c r="F1435" s="140">
        <v>-2638.19</v>
      </c>
      <c r="G1435" s="140">
        <v>-3864.05</v>
      </c>
      <c r="H1435" s="140">
        <v>-4678.04</v>
      </c>
      <c r="I1435" s="140">
        <v>-5334.41</v>
      </c>
      <c r="J1435" s="140">
        <v>-5575.58</v>
      </c>
      <c r="K1435" s="140">
        <v>-5963.52</v>
      </c>
      <c r="L1435" s="140">
        <v>-6327.42</v>
      </c>
      <c r="M1435" s="140">
        <v>-6703.4</v>
      </c>
      <c r="N1435" s="140">
        <v>-7279.65</v>
      </c>
      <c r="O1435" s="140">
        <v>-8183.48</v>
      </c>
      <c r="P1435" s="140">
        <v>-9443.33</v>
      </c>
      <c r="Q1435" s="199">
        <v>-10992.42</v>
      </c>
      <c r="R1435" s="199">
        <v>-2814.51</v>
      </c>
      <c r="S1435" s="199">
        <v>-3959.94</v>
      </c>
      <c r="T1435" s="199">
        <v>-4864.46</v>
      </c>
      <c r="U1435" s="199">
        <v>-5538.79</v>
      </c>
      <c r="V1435" s="199">
        <v>-5828.52</v>
      </c>
      <c r="W1435" s="199">
        <v>-6257.05</v>
      </c>
      <c r="X1435" s="199">
        <v>-6601.8</v>
      </c>
      <c r="Y1435" s="199">
        <v>-6947.47</v>
      </c>
      <c r="Z1435" s="199">
        <v>-7376.99</v>
      </c>
      <c r="AA1435" s="199">
        <v>-8293.3799999999992</v>
      </c>
      <c r="AB1435" s="199">
        <v>-9566.93</v>
      </c>
      <c r="AC1435" s="199">
        <f>IFERROR(VLOOKUP('SAP Data'!$C1435,'2021 Balance Sheet'!$B$7:$O$1335,'2021 Balance Sheet'!D$2, FALSE),0)</f>
        <v>-11123.56</v>
      </c>
      <c r="AD1435" s="199">
        <f>IFERROR(VLOOKUP('SAP Data'!$C1435,'2021 Balance Sheet'!$B$7:$O$1335,'2021 Balance Sheet'!E$2, FALSE),0)</f>
        <v>-2912.42</v>
      </c>
      <c r="AE1435" s="199">
        <f>IFERROR(VLOOKUP('SAP Data'!$C1435,'2021 Balance Sheet'!$B$7:$O$1335,'2021 Balance Sheet'!F$2, FALSE),0)</f>
        <v>-4123.58</v>
      </c>
      <c r="AF1435" s="199">
        <f>IFERROR(VLOOKUP('SAP Data'!$C1435,'2021 Balance Sheet'!$B$7:$O$1335,'2021 Balance Sheet'!G$2, FALSE),0)</f>
        <v>-5118.47</v>
      </c>
      <c r="AG1435" s="199">
        <f>IFERROR(VLOOKUP('SAP Data'!$C1435,'2021 Balance Sheet'!$B$7:$O$1335,'2021 Balance Sheet'!H$2, FALSE),0)</f>
        <v>-5755.83</v>
      </c>
      <c r="AH1435" s="199">
        <f>IFERROR(VLOOKUP('SAP Data'!$C1435,'2021 Balance Sheet'!$B$7:$O$1335,'2021 Balance Sheet'!I$2, FALSE),0)</f>
        <v>-6261.24</v>
      </c>
      <c r="AI1435" s="199">
        <f>IFERROR(VLOOKUP('SAP Data'!$C1435,'2021 Balance Sheet'!$B$7:$O$1335,'2021 Balance Sheet'!J$2, FALSE),0)</f>
        <v>-6662.84</v>
      </c>
      <c r="AJ1435" s="199">
        <f>IFERROR(VLOOKUP('SAP Data'!$C1435,'2021 Balance Sheet'!$B$7:$O$1335,'2021 Balance Sheet'!K$2, FALSE),0)</f>
        <v>-7036.74</v>
      </c>
      <c r="AK1435" s="199">
        <f>IFERROR(VLOOKUP('SAP Data'!$C1435,'2021 Balance Sheet'!$B$7:$O$1335,'2021 Balance Sheet'!L$2, FALSE),0)</f>
        <v>-7414.49</v>
      </c>
      <c r="AL1435" s="199">
        <f>IFERROR(VLOOKUP('SAP Data'!$C1435,'2021 Balance Sheet'!$B$7:$O$1335,'2021 Balance Sheet'!M$2, FALSE),0)</f>
        <v>-7925.27</v>
      </c>
      <c r="AM1435" s="199">
        <f>IFERROR(VLOOKUP('SAP Data'!$C1435,'2021 Balance Sheet'!$B$7:$O$1335,'2021 Balance Sheet'!N$2, FALSE),0)</f>
        <v>-8798.16</v>
      </c>
      <c r="AN1435" s="199">
        <f>IFERROR(VLOOKUP('SAP Data'!$C1435,'2021 Balance Sheet'!$B$7:$O$1335,'2021 Balance Sheet'!O$2, FALSE),0)</f>
        <v>-10304.75</v>
      </c>
      <c r="AO1435" s="198">
        <f t="shared" si="47"/>
        <v>-9566.93</v>
      </c>
    </row>
    <row r="1436" spans="1:41" ht="15.75" thickBot="1" x14ac:dyDescent="0.3">
      <c r="A1436" s="26" t="str">
        <f t="shared" si="46"/>
        <v>241156</v>
      </c>
      <c r="B1436" s="126" t="s">
        <v>2539</v>
      </c>
      <c r="C1436" s="153" t="s">
        <v>2540</v>
      </c>
      <c r="D1436" s="125" t="s">
        <v>4</v>
      </c>
      <c r="E1436" s="139">
        <v>-2651.79</v>
      </c>
      <c r="F1436" s="139">
        <v>-2221.0300000000002</v>
      </c>
      <c r="G1436" s="139">
        <v>-2393.4</v>
      </c>
      <c r="H1436" s="139">
        <v>-1716.31</v>
      </c>
      <c r="I1436" s="139">
        <v>-1051.18</v>
      </c>
      <c r="J1436" s="139">
        <v>-477.91</v>
      </c>
      <c r="K1436" s="139">
        <v>-785.32</v>
      </c>
      <c r="L1436" s="139">
        <v>-644.26</v>
      </c>
      <c r="M1436" s="139">
        <v>-660.9</v>
      </c>
      <c r="N1436" s="139">
        <v>-1120.99</v>
      </c>
      <c r="O1436" s="139">
        <v>-1598.88</v>
      </c>
      <c r="P1436" s="139">
        <v>-2301.86</v>
      </c>
      <c r="Q1436" s="199">
        <v>-2813.76</v>
      </c>
      <c r="R1436" s="199">
        <v>-2198.71</v>
      </c>
      <c r="S1436" s="199">
        <v>-2155.63</v>
      </c>
      <c r="T1436" s="199">
        <v>-1381.35</v>
      </c>
      <c r="U1436" s="199">
        <v>-2468.54</v>
      </c>
      <c r="V1436" s="199">
        <v>-437.52</v>
      </c>
      <c r="W1436" s="199">
        <v>-775.45</v>
      </c>
      <c r="X1436" s="199">
        <v>-620.36</v>
      </c>
      <c r="Y1436" s="199">
        <v>-652.30999999999995</v>
      </c>
      <c r="Z1436" s="199">
        <v>-794.28</v>
      </c>
      <c r="AA1436" s="199">
        <v>-1627.65</v>
      </c>
      <c r="AB1436" s="199">
        <v>-2443.09</v>
      </c>
      <c r="AC1436" s="199">
        <f>IFERROR(VLOOKUP('SAP Data'!$C1436,'2021 Balance Sheet'!$B$7:$O$1335,'2021 Balance Sheet'!D$2, FALSE),0)</f>
        <v>-2650.56</v>
      </c>
      <c r="AD1436" s="199">
        <f>IFERROR(VLOOKUP('SAP Data'!$C1436,'2021 Balance Sheet'!$B$7:$O$1335,'2021 Balance Sheet'!E$2, FALSE),0)</f>
        <v>-2460.6</v>
      </c>
      <c r="AE1436" s="199">
        <f>IFERROR(VLOOKUP('SAP Data'!$C1436,'2021 Balance Sheet'!$B$7:$O$1335,'2021 Balance Sheet'!F$2, FALSE),0)</f>
        <v>-2212.54</v>
      </c>
      <c r="AF1436" s="199">
        <f>IFERROR(VLOOKUP('SAP Data'!$C1436,'2021 Balance Sheet'!$B$7:$O$1335,'2021 Balance Sheet'!G$2, FALSE),0)</f>
        <v>-1771.67</v>
      </c>
      <c r="AG1436" s="199">
        <f>IFERROR(VLOOKUP('SAP Data'!$C1436,'2021 Balance Sheet'!$B$7:$O$1335,'2021 Balance Sheet'!H$2, FALSE),0)</f>
        <v>-1224.79</v>
      </c>
      <c r="AH1436" s="199">
        <f>IFERROR(VLOOKUP('SAP Data'!$C1436,'2021 Balance Sheet'!$B$7:$O$1335,'2021 Balance Sheet'!I$2, FALSE),0)</f>
        <v>-1009.12</v>
      </c>
      <c r="AI1436" s="199">
        <f>IFERROR(VLOOKUP('SAP Data'!$C1436,'2021 Balance Sheet'!$B$7:$O$1335,'2021 Balance Sheet'!J$2, FALSE),0)</f>
        <v>-704.97</v>
      </c>
      <c r="AJ1436" s="199">
        <f>IFERROR(VLOOKUP('SAP Data'!$C1436,'2021 Balance Sheet'!$B$7:$O$1335,'2021 Balance Sheet'!K$2, FALSE),0)</f>
        <v>-668.95</v>
      </c>
      <c r="AK1436" s="199">
        <f>IFERROR(VLOOKUP('SAP Data'!$C1436,'2021 Balance Sheet'!$B$7:$O$1335,'2021 Balance Sheet'!L$2, FALSE),0)</f>
        <v>-734.73</v>
      </c>
      <c r="AL1436" s="199">
        <f>IFERROR(VLOOKUP('SAP Data'!$C1436,'2021 Balance Sheet'!$B$7:$O$1335,'2021 Balance Sheet'!M$2, FALSE),0)</f>
        <v>-1011.61</v>
      </c>
      <c r="AM1436" s="199">
        <f>IFERROR(VLOOKUP('SAP Data'!$C1436,'2021 Balance Sheet'!$B$7:$O$1335,'2021 Balance Sheet'!N$2, FALSE),0)</f>
        <v>-3171.69</v>
      </c>
      <c r="AN1436" s="199">
        <f>IFERROR(VLOOKUP('SAP Data'!$C1436,'2021 Balance Sheet'!$B$7:$O$1335,'2021 Balance Sheet'!O$2, FALSE),0)</f>
        <v>-4468.16</v>
      </c>
      <c r="AO1436" s="198">
        <f t="shared" si="47"/>
        <v>-2443.09</v>
      </c>
    </row>
    <row r="1437" spans="1:41" ht="15.75" thickBot="1" x14ac:dyDescent="0.3">
      <c r="A1437" s="26" t="str">
        <f t="shared" si="46"/>
        <v>241158</v>
      </c>
      <c r="B1437" s="126" t="s">
        <v>2345</v>
      </c>
      <c r="C1437" s="153" t="s">
        <v>2541</v>
      </c>
      <c r="D1437" s="125" t="s">
        <v>4</v>
      </c>
      <c r="E1437" s="140">
        <v>-1790.85</v>
      </c>
      <c r="F1437" s="140">
        <v>-1341.5</v>
      </c>
      <c r="G1437" s="140">
        <v>-2016.21</v>
      </c>
      <c r="H1437" s="140">
        <v>-2455.87</v>
      </c>
      <c r="I1437" s="140">
        <v>-774.03</v>
      </c>
      <c r="J1437" s="140">
        <v>-879.94</v>
      </c>
      <c r="K1437" s="140">
        <v>-1071.3</v>
      </c>
      <c r="L1437" s="140">
        <v>-377.59</v>
      </c>
      <c r="M1437" s="140">
        <v>-562.14</v>
      </c>
      <c r="N1437" s="140">
        <v>-845.8</v>
      </c>
      <c r="O1437" s="140">
        <v>-715.31</v>
      </c>
      <c r="P1437" s="140">
        <v>-1138.5999999999999</v>
      </c>
      <c r="Q1437" s="199">
        <v>-1815.24</v>
      </c>
      <c r="R1437" s="199">
        <v>-1243.6500000000001</v>
      </c>
      <c r="S1437" s="199">
        <v>-1776.5</v>
      </c>
      <c r="T1437" s="199">
        <v>-2216.73</v>
      </c>
      <c r="U1437" s="199">
        <v>-756.12</v>
      </c>
      <c r="V1437" s="199">
        <v>-837.28</v>
      </c>
      <c r="W1437" s="199">
        <v>-1034.56</v>
      </c>
      <c r="X1437" s="199">
        <v>-371.16</v>
      </c>
      <c r="Y1437" s="199">
        <v>-526.84</v>
      </c>
      <c r="Z1437" s="199">
        <v>-715.58</v>
      </c>
      <c r="AA1437" s="199">
        <v>-510.68</v>
      </c>
      <c r="AB1437" s="199">
        <v>-968.49</v>
      </c>
      <c r="AC1437" s="199">
        <f>IFERROR(VLOOKUP('SAP Data'!$C1437,'2021 Balance Sheet'!$B$7:$O$1335,'2021 Balance Sheet'!D$2, FALSE),0)</f>
        <v>-1569.27</v>
      </c>
      <c r="AD1437" s="199">
        <f>IFERROR(VLOOKUP('SAP Data'!$C1437,'2021 Balance Sheet'!$B$7:$O$1335,'2021 Balance Sheet'!E$2, FALSE),0)</f>
        <v>-1073.6400000000001</v>
      </c>
      <c r="AE1437" s="199">
        <f>IFERROR(VLOOKUP('SAP Data'!$C1437,'2021 Balance Sheet'!$B$7:$O$1335,'2021 Balance Sheet'!F$2, FALSE),0)</f>
        <v>-1625.04</v>
      </c>
      <c r="AF1437" s="199">
        <f>IFERROR(VLOOKUP('SAP Data'!$C1437,'2021 Balance Sheet'!$B$7:$O$1335,'2021 Balance Sheet'!G$2, FALSE),0)</f>
        <v>-2058.12</v>
      </c>
      <c r="AG1437" s="199">
        <f>IFERROR(VLOOKUP('SAP Data'!$C1437,'2021 Balance Sheet'!$B$7:$O$1335,'2021 Balance Sheet'!H$2, FALSE),0)</f>
        <v>-727.83</v>
      </c>
      <c r="AH1437" s="199">
        <f>IFERROR(VLOOKUP('SAP Data'!$C1437,'2021 Balance Sheet'!$B$7:$O$1335,'2021 Balance Sheet'!I$2, FALSE),0)</f>
        <v>-955.32</v>
      </c>
      <c r="AI1437" s="199">
        <f>IFERROR(VLOOKUP('SAP Data'!$C1437,'2021 Balance Sheet'!$B$7:$O$1335,'2021 Balance Sheet'!J$2, FALSE),0)</f>
        <v>-1142.82</v>
      </c>
      <c r="AJ1437" s="199">
        <f>IFERROR(VLOOKUP('SAP Data'!$C1437,'2021 Balance Sheet'!$B$7:$O$1335,'2021 Balance Sheet'!K$2, FALSE),0)</f>
        <v>-360.94</v>
      </c>
      <c r="AK1437" s="199">
        <f>IFERROR(VLOOKUP('SAP Data'!$C1437,'2021 Balance Sheet'!$B$7:$O$1335,'2021 Balance Sheet'!L$2, FALSE),0)</f>
        <v>-512.85</v>
      </c>
      <c r="AL1437" s="199">
        <f>IFERROR(VLOOKUP('SAP Data'!$C1437,'2021 Balance Sheet'!$B$7:$O$1335,'2021 Balance Sheet'!M$2, FALSE),0)</f>
        <v>-721.66</v>
      </c>
      <c r="AM1437" s="199">
        <f>IFERROR(VLOOKUP('SAP Data'!$C1437,'2021 Balance Sheet'!$B$7:$O$1335,'2021 Balance Sheet'!N$2, FALSE),0)</f>
        <v>-560.89</v>
      </c>
      <c r="AN1437" s="199">
        <f>IFERROR(VLOOKUP('SAP Data'!$C1437,'2021 Balance Sheet'!$B$7:$O$1335,'2021 Balance Sheet'!O$2, FALSE),0)</f>
        <v>-1091.26</v>
      </c>
      <c r="AO1437" s="198">
        <f t="shared" si="47"/>
        <v>-968.49</v>
      </c>
    </row>
    <row r="1438" spans="1:41" ht="15.75" thickBot="1" x14ac:dyDescent="0.3">
      <c r="A1438" s="26" t="str">
        <f t="shared" si="46"/>
        <v>241159</v>
      </c>
      <c r="B1438" s="126" t="s">
        <v>2347</v>
      </c>
      <c r="C1438" s="153" t="s">
        <v>2542</v>
      </c>
      <c r="D1438" s="125" t="s">
        <v>4</v>
      </c>
      <c r="E1438" s="139">
        <v>-97415.72</v>
      </c>
      <c r="F1438" s="139">
        <v>-23583.83</v>
      </c>
      <c r="G1438" s="139">
        <v>-33482.239999999998</v>
      </c>
      <c r="H1438" s="139">
        <v>-40985.519999999997</v>
      </c>
      <c r="I1438" s="139">
        <v>-46277.760000000002</v>
      </c>
      <c r="J1438" s="139">
        <v>-48220.63</v>
      </c>
      <c r="K1438" s="139">
        <v>-52195.01</v>
      </c>
      <c r="L1438" s="139">
        <v>-56001.85</v>
      </c>
      <c r="M1438" s="139">
        <v>-59988.07</v>
      </c>
      <c r="N1438" s="139">
        <v>-66353.84</v>
      </c>
      <c r="O1438" s="139">
        <v>-75194.06</v>
      </c>
      <c r="P1438" s="139">
        <v>-88412.02</v>
      </c>
      <c r="Q1438" s="199">
        <v>-99627.55</v>
      </c>
      <c r="R1438" s="199">
        <v>-21387.58</v>
      </c>
      <c r="S1438" s="199">
        <v>-30339.87</v>
      </c>
      <c r="T1438" s="199">
        <v>-36917.589999999997</v>
      </c>
      <c r="U1438" s="199">
        <v>-42144.05</v>
      </c>
      <c r="V1438" s="199">
        <v>-43689.21</v>
      </c>
      <c r="W1438" s="199">
        <v>-47703.27</v>
      </c>
      <c r="X1438" s="199">
        <v>-51323.88</v>
      </c>
      <c r="Y1438" s="199">
        <v>-55342.86</v>
      </c>
      <c r="Z1438" s="199">
        <v>-61198.94</v>
      </c>
      <c r="AA1438" s="199">
        <v>-70017.990000000005</v>
      </c>
      <c r="AB1438" s="199">
        <v>-82926.100000000006</v>
      </c>
      <c r="AC1438" s="199">
        <f>IFERROR(VLOOKUP('SAP Data'!$C1438,'2021 Balance Sheet'!$B$7:$O$1335,'2021 Balance Sheet'!D$2, FALSE),0)</f>
        <v>-94485.97</v>
      </c>
      <c r="AD1438" s="199">
        <f>IFERROR(VLOOKUP('SAP Data'!$C1438,'2021 Balance Sheet'!$B$7:$O$1335,'2021 Balance Sheet'!E$2, FALSE),0)</f>
        <v>-21783.98</v>
      </c>
      <c r="AE1438" s="199">
        <f>IFERROR(VLOOKUP('SAP Data'!$C1438,'2021 Balance Sheet'!$B$7:$O$1335,'2021 Balance Sheet'!F$2, FALSE),0)</f>
        <v>-32419.17</v>
      </c>
      <c r="AF1438" s="199">
        <f>IFERROR(VLOOKUP('SAP Data'!$C1438,'2021 Balance Sheet'!$B$7:$O$1335,'2021 Balance Sheet'!G$2, FALSE),0)</f>
        <v>-39595.82</v>
      </c>
      <c r="AG1438" s="199">
        <f>IFERROR(VLOOKUP('SAP Data'!$C1438,'2021 Balance Sheet'!$B$7:$O$1335,'2021 Balance Sheet'!H$2, FALSE),0)</f>
        <v>-44961.61</v>
      </c>
      <c r="AH1438" s="199">
        <f>IFERROR(VLOOKUP('SAP Data'!$C1438,'2021 Balance Sheet'!$B$7:$O$1335,'2021 Balance Sheet'!I$2, FALSE),0)</f>
        <v>-49293.57</v>
      </c>
      <c r="AI1438" s="199">
        <f>IFERROR(VLOOKUP('SAP Data'!$C1438,'2021 Balance Sheet'!$B$7:$O$1335,'2021 Balance Sheet'!J$2, FALSE),0)</f>
        <v>-52935.21</v>
      </c>
      <c r="AJ1438" s="199">
        <f>IFERROR(VLOOKUP('SAP Data'!$C1438,'2021 Balance Sheet'!$B$7:$O$1335,'2021 Balance Sheet'!K$2, FALSE),0)</f>
        <v>-56414.47</v>
      </c>
      <c r="AK1438" s="199">
        <f>IFERROR(VLOOKUP('SAP Data'!$C1438,'2021 Balance Sheet'!$B$7:$O$1335,'2021 Balance Sheet'!L$2, FALSE),0)</f>
        <v>-60432.08</v>
      </c>
      <c r="AL1438" s="199">
        <f>IFERROR(VLOOKUP('SAP Data'!$C1438,'2021 Balance Sheet'!$B$7:$O$1335,'2021 Balance Sheet'!M$2, FALSE),0)</f>
        <v>-66921.960000000006</v>
      </c>
      <c r="AM1438" s="199">
        <f>IFERROR(VLOOKUP('SAP Data'!$C1438,'2021 Balance Sheet'!$B$7:$O$1335,'2021 Balance Sheet'!N$2, FALSE),0)</f>
        <v>-76190.820000000007</v>
      </c>
      <c r="AN1438" s="199">
        <f>IFERROR(VLOOKUP('SAP Data'!$C1438,'2021 Balance Sheet'!$B$7:$O$1335,'2021 Balance Sheet'!O$2, FALSE),0)</f>
        <v>-92593.16</v>
      </c>
      <c r="AO1438" s="198">
        <f t="shared" si="47"/>
        <v>-82926.100000000006</v>
      </c>
    </row>
    <row r="1439" spans="1:41" ht="15.75" thickBot="1" x14ac:dyDescent="0.3">
      <c r="A1439" s="26" t="str">
        <f t="shared" si="46"/>
        <v>241160</v>
      </c>
      <c r="B1439" s="126" t="s">
        <v>2349</v>
      </c>
      <c r="C1439" s="153" t="s">
        <v>2543</v>
      </c>
      <c r="D1439" s="125" t="s">
        <v>4</v>
      </c>
      <c r="E1439" s="140">
        <v>-4599.68</v>
      </c>
      <c r="F1439" s="140">
        <v>-1219.8699999999999</v>
      </c>
      <c r="G1439" s="140">
        <v>-1701.55</v>
      </c>
      <c r="H1439" s="140">
        <v>-2043.09</v>
      </c>
      <c r="I1439" s="140">
        <v>-2223.13</v>
      </c>
      <c r="J1439" s="140">
        <v>-2262.8200000000002</v>
      </c>
      <c r="K1439" s="140">
        <v>-2384.44</v>
      </c>
      <c r="L1439" s="140">
        <v>-2507.6799999999998</v>
      </c>
      <c r="M1439" s="140">
        <v>-2636.01</v>
      </c>
      <c r="N1439" s="140">
        <v>-2910.42</v>
      </c>
      <c r="O1439" s="140">
        <v>-3336.28</v>
      </c>
      <c r="P1439" s="140">
        <v>-4000.36</v>
      </c>
      <c r="Q1439" s="199">
        <v>-4614.93</v>
      </c>
      <c r="R1439" s="199">
        <v>-1127.77</v>
      </c>
      <c r="S1439" s="199">
        <v>-1589.95</v>
      </c>
      <c r="T1439" s="199">
        <v>-1928.98</v>
      </c>
      <c r="U1439" s="199">
        <v>-2142.4</v>
      </c>
      <c r="V1439" s="199">
        <v>-2195.4899999999998</v>
      </c>
      <c r="W1439" s="199">
        <v>-2322.2199999999998</v>
      </c>
      <c r="X1439" s="199">
        <v>-2444.2199999999998</v>
      </c>
      <c r="Y1439" s="199">
        <v>-2568.7600000000002</v>
      </c>
      <c r="Z1439" s="199">
        <v>-2753.68</v>
      </c>
      <c r="AA1439" s="199">
        <v>-3238.89</v>
      </c>
      <c r="AB1439" s="199">
        <v>-3876.18</v>
      </c>
      <c r="AC1439" s="199">
        <f>IFERROR(VLOOKUP('SAP Data'!$C1439,'2021 Balance Sheet'!$B$7:$O$1335,'2021 Balance Sheet'!D$2, FALSE),0)</f>
        <v>-4460.8599999999997</v>
      </c>
      <c r="AD1439" s="199">
        <f>IFERROR(VLOOKUP('SAP Data'!$C1439,'2021 Balance Sheet'!$B$7:$O$1335,'2021 Balance Sheet'!E$2, FALSE),0)</f>
        <v>-1122.42</v>
      </c>
      <c r="AE1439" s="199">
        <f>IFERROR(VLOOKUP('SAP Data'!$C1439,'2021 Balance Sheet'!$B$7:$O$1335,'2021 Balance Sheet'!F$2, FALSE),0)</f>
        <v>-1618.17</v>
      </c>
      <c r="AF1439" s="199">
        <f>IFERROR(VLOOKUP('SAP Data'!$C1439,'2021 Balance Sheet'!$B$7:$O$1335,'2021 Balance Sheet'!G$2, FALSE),0)</f>
        <v>-1997.35</v>
      </c>
      <c r="AG1439" s="199">
        <f>IFERROR(VLOOKUP('SAP Data'!$C1439,'2021 Balance Sheet'!$B$7:$O$1335,'2021 Balance Sheet'!H$2, FALSE),0)</f>
        <v>-2218.88</v>
      </c>
      <c r="AH1439" s="199">
        <f>IFERROR(VLOOKUP('SAP Data'!$C1439,'2021 Balance Sheet'!$B$7:$O$1335,'2021 Balance Sheet'!I$2, FALSE),0)</f>
        <v>-2362.02</v>
      </c>
      <c r="AI1439" s="199">
        <f>IFERROR(VLOOKUP('SAP Data'!$C1439,'2021 Balance Sheet'!$B$7:$O$1335,'2021 Balance Sheet'!J$2, FALSE),0)</f>
        <v>-2486.63</v>
      </c>
      <c r="AJ1439" s="199">
        <f>IFERROR(VLOOKUP('SAP Data'!$C1439,'2021 Balance Sheet'!$B$7:$O$1335,'2021 Balance Sheet'!K$2, FALSE),0)</f>
        <v>-2602.17</v>
      </c>
      <c r="AK1439" s="199">
        <f>IFERROR(VLOOKUP('SAP Data'!$C1439,'2021 Balance Sheet'!$B$7:$O$1335,'2021 Balance Sheet'!L$2, FALSE),0)</f>
        <v>-2736.03</v>
      </c>
      <c r="AL1439" s="199">
        <f>IFERROR(VLOOKUP('SAP Data'!$C1439,'2021 Balance Sheet'!$B$7:$O$1335,'2021 Balance Sheet'!M$2, FALSE),0)</f>
        <v>-2990.7</v>
      </c>
      <c r="AM1439" s="199">
        <f>IFERROR(VLOOKUP('SAP Data'!$C1439,'2021 Balance Sheet'!$B$7:$O$1335,'2021 Balance Sheet'!N$2, FALSE),0)</f>
        <v>-3441.23</v>
      </c>
      <c r="AN1439" s="199">
        <f>IFERROR(VLOOKUP('SAP Data'!$C1439,'2021 Balance Sheet'!$B$7:$O$1335,'2021 Balance Sheet'!O$2, FALSE),0)</f>
        <v>-4273.78</v>
      </c>
      <c r="AO1439" s="198">
        <f t="shared" si="47"/>
        <v>-3876.18</v>
      </c>
    </row>
    <row r="1440" spans="1:41" ht="15.75" thickBot="1" x14ac:dyDescent="0.3">
      <c r="A1440" s="26" t="str">
        <f t="shared" si="46"/>
        <v>241161</v>
      </c>
      <c r="B1440" s="126" t="s">
        <v>2351</v>
      </c>
      <c r="C1440" s="153" t="s">
        <v>2544</v>
      </c>
      <c r="D1440" s="125" t="s">
        <v>4</v>
      </c>
      <c r="E1440" s="139">
        <v>-3109.59</v>
      </c>
      <c r="F1440" s="139">
        <v>-962.79</v>
      </c>
      <c r="G1440" s="139">
        <v>-1462.08</v>
      </c>
      <c r="H1440" s="139">
        <v>-1743.98</v>
      </c>
      <c r="I1440" s="139">
        <v>-1956.53</v>
      </c>
      <c r="J1440" s="139">
        <v>-2008.5</v>
      </c>
      <c r="K1440" s="139">
        <v>-2103.36</v>
      </c>
      <c r="L1440" s="139">
        <v>-2189.19</v>
      </c>
      <c r="M1440" s="139">
        <v>-2272.37</v>
      </c>
      <c r="N1440" s="139">
        <v>-2422.1</v>
      </c>
      <c r="O1440" s="139">
        <v>-2725.9</v>
      </c>
      <c r="P1440" s="139">
        <v>-3209.01</v>
      </c>
      <c r="Q1440" s="199">
        <v>-3726.4</v>
      </c>
      <c r="R1440" s="199">
        <v>-964.73</v>
      </c>
      <c r="S1440" s="199">
        <v>-1384.29</v>
      </c>
      <c r="T1440" s="199">
        <v>-1718.75</v>
      </c>
      <c r="U1440" s="199">
        <v>-1917.1</v>
      </c>
      <c r="V1440" s="199">
        <v>-1979.17</v>
      </c>
      <c r="W1440" s="199">
        <v>-2084.39</v>
      </c>
      <c r="X1440" s="199">
        <v>-2171.79</v>
      </c>
      <c r="Y1440" s="199">
        <v>-2256.19</v>
      </c>
      <c r="Z1440" s="199">
        <v>-2357.73</v>
      </c>
      <c r="AA1440" s="199">
        <v>-2638.88</v>
      </c>
      <c r="AB1440" s="199">
        <v>-3112.97</v>
      </c>
      <c r="AC1440" s="199">
        <f>IFERROR(VLOOKUP('SAP Data'!$C1440,'2021 Balance Sheet'!$B$7:$O$1335,'2021 Balance Sheet'!D$2, FALSE),0)</f>
        <v>-3661.05</v>
      </c>
      <c r="AD1440" s="199">
        <f>IFERROR(VLOOKUP('SAP Data'!$C1440,'2021 Balance Sheet'!$B$7:$O$1335,'2021 Balance Sheet'!E$2, FALSE),0)</f>
        <v>-974.55</v>
      </c>
      <c r="AE1440" s="199">
        <f>IFERROR(VLOOKUP('SAP Data'!$C1440,'2021 Balance Sheet'!$B$7:$O$1335,'2021 Balance Sheet'!F$2, FALSE),0)</f>
        <v>-1444.37</v>
      </c>
      <c r="AF1440" s="199">
        <f>IFERROR(VLOOKUP('SAP Data'!$C1440,'2021 Balance Sheet'!$B$7:$O$1335,'2021 Balance Sheet'!G$2, FALSE),0)</f>
        <v>-1833.31</v>
      </c>
      <c r="AG1440" s="199">
        <f>IFERROR(VLOOKUP('SAP Data'!$C1440,'2021 Balance Sheet'!$B$7:$O$1335,'2021 Balance Sheet'!H$2, FALSE),0)</f>
        <v>-2041.13</v>
      </c>
      <c r="AH1440" s="199">
        <f>IFERROR(VLOOKUP('SAP Data'!$C1440,'2021 Balance Sheet'!$B$7:$O$1335,'2021 Balance Sheet'!I$2, FALSE),0)</f>
        <v>-2185.86</v>
      </c>
      <c r="AI1440" s="199">
        <f>IFERROR(VLOOKUP('SAP Data'!$C1440,'2021 Balance Sheet'!$B$7:$O$1335,'2021 Balance Sheet'!J$2, FALSE),0)</f>
        <v>-2281.46</v>
      </c>
      <c r="AJ1440" s="199">
        <f>IFERROR(VLOOKUP('SAP Data'!$C1440,'2021 Balance Sheet'!$B$7:$O$1335,'2021 Balance Sheet'!K$2, FALSE),0)</f>
        <v>-2366.25</v>
      </c>
      <c r="AK1440" s="199">
        <f>IFERROR(VLOOKUP('SAP Data'!$C1440,'2021 Balance Sheet'!$B$7:$O$1335,'2021 Balance Sheet'!L$2, FALSE),0)</f>
        <v>-2454.44</v>
      </c>
      <c r="AL1440" s="199">
        <f>IFERROR(VLOOKUP('SAP Data'!$C1440,'2021 Balance Sheet'!$B$7:$O$1335,'2021 Balance Sheet'!M$2, FALSE),0)</f>
        <v>-2575.06</v>
      </c>
      <c r="AM1440" s="199">
        <f>IFERROR(VLOOKUP('SAP Data'!$C1440,'2021 Balance Sheet'!$B$7:$O$1335,'2021 Balance Sheet'!N$2, FALSE),0)</f>
        <v>-2863.92</v>
      </c>
      <c r="AN1440" s="199">
        <f>IFERROR(VLOOKUP('SAP Data'!$C1440,'2021 Balance Sheet'!$B$7:$O$1335,'2021 Balance Sheet'!O$2, FALSE),0)</f>
        <v>-3307.98</v>
      </c>
      <c r="AO1440" s="198">
        <f t="shared" si="47"/>
        <v>-3112.97</v>
      </c>
    </row>
    <row r="1441" spans="1:41" ht="15.75" thickBot="1" x14ac:dyDescent="0.3">
      <c r="A1441" s="26" t="str">
        <f t="shared" si="46"/>
        <v>241162</v>
      </c>
      <c r="B1441" s="126" t="s">
        <v>2353</v>
      </c>
      <c r="C1441" s="153" t="s">
        <v>2545</v>
      </c>
      <c r="D1441" s="125" t="s">
        <v>4</v>
      </c>
      <c r="E1441" s="140">
        <v>-16551.16</v>
      </c>
      <c r="F1441" s="140">
        <v>-3875.71</v>
      </c>
      <c r="G1441" s="140">
        <v>-5839.02</v>
      </c>
      <c r="H1441" s="140">
        <v>-7135.11</v>
      </c>
      <c r="I1441" s="140">
        <v>-8201.5</v>
      </c>
      <c r="J1441" s="140">
        <v>-8575.98</v>
      </c>
      <c r="K1441" s="140">
        <v>-9299.17</v>
      </c>
      <c r="L1441" s="140">
        <v>-10116.4</v>
      </c>
      <c r="M1441" s="140">
        <v>-10886.38</v>
      </c>
      <c r="N1441" s="140">
        <v>-11818.15</v>
      </c>
      <c r="O1441" s="140">
        <v>-13198.96</v>
      </c>
      <c r="P1441" s="140">
        <v>-15184.74</v>
      </c>
      <c r="Q1441" s="199">
        <v>-17192.43</v>
      </c>
      <c r="R1441" s="199">
        <v>-4019.73</v>
      </c>
      <c r="S1441" s="199">
        <v>-5792.58</v>
      </c>
      <c r="T1441" s="199">
        <v>-7296.95</v>
      </c>
      <c r="U1441" s="199">
        <v>-8381.31</v>
      </c>
      <c r="V1441" s="199">
        <v>-8804.4599999999991</v>
      </c>
      <c r="W1441" s="199">
        <v>-9616.6</v>
      </c>
      <c r="X1441" s="199">
        <v>-10394.89</v>
      </c>
      <c r="Y1441" s="199">
        <v>-11225.5</v>
      </c>
      <c r="Z1441" s="199">
        <v>-12037.97</v>
      </c>
      <c r="AA1441" s="199">
        <v>-13393.6</v>
      </c>
      <c r="AB1441" s="199">
        <v>-15301.35</v>
      </c>
      <c r="AC1441" s="199">
        <f>IFERROR(VLOOKUP('SAP Data'!$C1441,'2021 Balance Sheet'!$B$7:$O$1335,'2021 Balance Sheet'!D$2, FALSE),0)</f>
        <v>-17417.16</v>
      </c>
      <c r="AD1441" s="199">
        <f>IFERROR(VLOOKUP('SAP Data'!$C1441,'2021 Balance Sheet'!$B$7:$O$1335,'2021 Balance Sheet'!E$2, FALSE),0)</f>
        <v>-3733.41</v>
      </c>
      <c r="AE1441" s="199">
        <f>IFERROR(VLOOKUP('SAP Data'!$C1441,'2021 Balance Sheet'!$B$7:$O$1335,'2021 Balance Sheet'!F$2, FALSE),0)</f>
        <v>-5565.4</v>
      </c>
      <c r="AF1441" s="199">
        <f>IFERROR(VLOOKUP('SAP Data'!$C1441,'2021 Balance Sheet'!$B$7:$O$1335,'2021 Balance Sheet'!G$2, FALSE),0)</f>
        <v>-7144.83</v>
      </c>
      <c r="AG1441" s="199">
        <f>IFERROR(VLOOKUP('SAP Data'!$C1441,'2021 Balance Sheet'!$B$7:$O$1335,'2021 Balance Sheet'!H$2, FALSE),0)</f>
        <v>-8244.2800000000007</v>
      </c>
      <c r="AH1441" s="199">
        <f>IFERROR(VLOOKUP('SAP Data'!$C1441,'2021 Balance Sheet'!$B$7:$O$1335,'2021 Balance Sheet'!I$2, FALSE),0)</f>
        <v>-9255.25</v>
      </c>
      <c r="AI1441" s="199">
        <f>IFERROR(VLOOKUP('SAP Data'!$C1441,'2021 Balance Sheet'!$B$7:$O$1335,'2021 Balance Sheet'!J$2, FALSE),0)</f>
        <v>-10107.49</v>
      </c>
      <c r="AJ1441" s="199">
        <f>IFERROR(VLOOKUP('SAP Data'!$C1441,'2021 Balance Sheet'!$B$7:$O$1335,'2021 Balance Sheet'!K$2, FALSE),0)</f>
        <v>-10960.79</v>
      </c>
      <c r="AK1441" s="199">
        <f>IFERROR(VLOOKUP('SAP Data'!$C1441,'2021 Balance Sheet'!$B$7:$O$1335,'2021 Balance Sheet'!L$2, FALSE),0)</f>
        <v>-11781.91</v>
      </c>
      <c r="AL1441" s="199">
        <f>IFERROR(VLOOKUP('SAP Data'!$C1441,'2021 Balance Sheet'!$B$7:$O$1335,'2021 Balance Sheet'!M$2, FALSE),0)</f>
        <v>-12768.34</v>
      </c>
      <c r="AM1441" s="199">
        <f>IFERROR(VLOOKUP('SAP Data'!$C1441,'2021 Balance Sheet'!$B$7:$O$1335,'2021 Balance Sheet'!N$2, FALSE),0)</f>
        <v>-14171.21</v>
      </c>
      <c r="AN1441" s="199">
        <f>IFERROR(VLOOKUP('SAP Data'!$C1441,'2021 Balance Sheet'!$B$7:$O$1335,'2021 Balance Sheet'!O$2, FALSE),0)</f>
        <v>-16095.01</v>
      </c>
      <c r="AO1441" s="198">
        <f t="shared" si="47"/>
        <v>-15301.35</v>
      </c>
    </row>
    <row r="1442" spans="1:41" ht="15.75" thickBot="1" x14ac:dyDescent="0.3">
      <c r="A1442" s="26" t="str">
        <f t="shared" si="46"/>
        <v>241165</v>
      </c>
      <c r="B1442" s="126" t="s">
        <v>2357</v>
      </c>
      <c r="C1442" s="153" t="s">
        <v>2546</v>
      </c>
      <c r="D1442" s="125" t="s">
        <v>4</v>
      </c>
      <c r="E1442" s="139">
        <v>-7850.33</v>
      </c>
      <c r="F1442" s="139">
        <v>-4598.8500000000004</v>
      </c>
      <c r="G1442" s="139">
        <v>-6421.56</v>
      </c>
      <c r="H1442" s="139">
        <v>-8005.63</v>
      </c>
      <c r="I1442" s="139">
        <v>-2792.72</v>
      </c>
      <c r="J1442" s="139">
        <v>-3182.95</v>
      </c>
      <c r="K1442" s="139">
        <v>-4143.78</v>
      </c>
      <c r="L1442" s="139">
        <v>-1829.32</v>
      </c>
      <c r="M1442" s="139">
        <v>-2689.9</v>
      </c>
      <c r="N1442" s="139">
        <v>-4033.66</v>
      </c>
      <c r="O1442" s="139">
        <v>-3257.09</v>
      </c>
      <c r="P1442" s="139">
        <v>-5973.53</v>
      </c>
      <c r="Q1442" s="199">
        <v>-8651.14</v>
      </c>
      <c r="R1442" s="199">
        <v>-4883.7299999999996</v>
      </c>
      <c r="S1442" s="199">
        <v>-6940.89</v>
      </c>
      <c r="T1442" s="199">
        <v>-8542.2000000000007</v>
      </c>
      <c r="U1442" s="199">
        <v>-2752.71</v>
      </c>
      <c r="V1442" s="199">
        <v>-3056.88</v>
      </c>
      <c r="W1442" s="199">
        <v>-3890.5</v>
      </c>
      <c r="X1442" s="199">
        <v>-1651.43</v>
      </c>
      <c r="Y1442" s="199">
        <v>-2415.7199999999998</v>
      </c>
      <c r="Z1442" s="199">
        <v>-3707.03</v>
      </c>
      <c r="AA1442" s="199">
        <v>-3421.34</v>
      </c>
      <c r="AB1442" s="199">
        <v>-6457.55</v>
      </c>
      <c r="AC1442" s="199">
        <f>IFERROR(VLOOKUP('SAP Data'!$C1442,'2021 Balance Sheet'!$B$7:$O$1335,'2021 Balance Sheet'!D$2, FALSE),0)</f>
        <v>-9186.83</v>
      </c>
      <c r="AD1442" s="199">
        <f>IFERROR(VLOOKUP('SAP Data'!$C1442,'2021 Balance Sheet'!$B$7:$O$1335,'2021 Balance Sheet'!E$2, FALSE),0)</f>
        <v>-5085.5</v>
      </c>
      <c r="AE1442" s="199">
        <f>IFERROR(VLOOKUP('SAP Data'!$C1442,'2021 Balance Sheet'!$B$7:$O$1335,'2021 Balance Sheet'!F$2, FALSE),0)</f>
        <v>-7524.6</v>
      </c>
      <c r="AF1442" s="199">
        <f>IFERROR(VLOOKUP('SAP Data'!$C1442,'2021 Balance Sheet'!$B$7:$O$1335,'2021 Balance Sheet'!G$2, FALSE),0)</f>
        <v>-9289.67</v>
      </c>
      <c r="AG1442" s="199">
        <f>IFERROR(VLOOKUP('SAP Data'!$C1442,'2021 Balance Sheet'!$B$7:$O$1335,'2021 Balance Sheet'!H$2, FALSE),0)</f>
        <v>-2972.24</v>
      </c>
      <c r="AH1442" s="199">
        <f>IFERROR(VLOOKUP('SAP Data'!$C1442,'2021 Balance Sheet'!$B$7:$O$1335,'2021 Balance Sheet'!I$2, FALSE),0)</f>
        <v>-3918.18</v>
      </c>
      <c r="AI1442" s="199">
        <f>IFERROR(VLOOKUP('SAP Data'!$C1442,'2021 Balance Sheet'!$B$7:$O$1335,'2021 Balance Sheet'!J$2, FALSE),0)</f>
        <v>-4811.71</v>
      </c>
      <c r="AJ1442" s="199">
        <f>IFERROR(VLOOKUP('SAP Data'!$C1442,'2021 Balance Sheet'!$B$7:$O$1335,'2021 Balance Sheet'!K$2, FALSE),0)</f>
        <v>-1762.22</v>
      </c>
      <c r="AK1442" s="199">
        <f>IFERROR(VLOOKUP('SAP Data'!$C1442,'2021 Balance Sheet'!$B$7:$O$1335,'2021 Balance Sheet'!L$2, FALSE),0)</f>
        <v>-2715.11</v>
      </c>
      <c r="AL1442" s="199">
        <f>IFERROR(VLOOKUP('SAP Data'!$C1442,'2021 Balance Sheet'!$B$7:$O$1335,'2021 Balance Sheet'!M$2, FALSE),0)</f>
        <v>-4295.3900000000003</v>
      </c>
      <c r="AM1442" s="199">
        <f>IFERROR(VLOOKUP('SAP Data'!$C1442,'2021 Balance Sheet'!$B$7:$O$1335,'2021 Balance Sheet'!N$2, FALSE),0)</f>
        <v>-3850.65</v>
      </c>
      <c r="AN1442" s="199">
        <f>IFERROR(VLOOKUP('SAP Data'!$C1442,'2021 Balance Sheet'!$B$7:$O$1335,'2021 Balance Sheet'!O$2, FALSE),0)</f>
        <v>-7367.52</v>
      </c>
      <c r="AO1442" s="198">
        <f t="shared" si="47"/>
        <v>-6457.55</v>
      </c>
    </row>
    <row r="1443" spans="1:41" ht="15.75" thickBot="1" x14ac:dyDescent="0.3">
      <c r="A1443" s="26" t="str">
        <f t="shared" si="46"/>
        <v>241166</v>
      </c>
      <c r="B1443" s="126" t="s">
        <v>2359</v>
      </c>
      <c r="C1443" s="153" t="s">
        <v>2547</v>
      </c>
      <c r="D1443" s="125" t="s">
        <v>4</v>
      </c>
      <c r="E1443" s="140">
        <v>-73949.83</v>
      </c>
      <c r="F1443" s="140">
        <v>-17676.810000000001</v>
      </c>
      <c r="G1443" s="140">
        <v>-26849.71</v>
      </c>
      <c r="H1443" s="140">
        <v>-33093.980000000003</v>
      </c>
      <c r="I1443" s="140">
        <v>-38046.92</v>
      </c>
      <c r="J1443" s="140">
        <v>-40059.15</v>
      </c>
      <c r="K1443" s="140">
        <v>-42933.919999999998</v>
      </c>
      <c r="L1443" s="140">
        <v>-45380.480000000003</v>
      </c>
      <c r="M1443" s="140">
        <v>-47956.72</v>
      </c>
      <c r="N1443" s="140">
        <v>-51309.56</v>
      </c>
      <c r="O1443" s="140">
        <v>-56902.76</v>
      </c>
      <c r="P1443" s="140">
        <v>-64879.05</v>
      </c>
      <c r="Q1443" s="199">
        <v>-74373.36</v>
      </c>
      <c r="R1443" s="199">
        <v>-18337.87</v>
      </c>
      <c r="S1443" s="199">
        <v>-26209.25</v>
      </c>
      <c r="T1443" s="199">
        <v>-32727.24</v>
      </c>
      <c r="U1443" s="199">
        <v>-37171.72</v>
      </c>
      <c r="V1443" s="199">
        <v>-38782.06</v>
      </c>
      <c r="W1443" s="199">
        <v>-41723.26</v>
      </c>
      <c r="X1443" s="199">
        <v>-44178.12</v>
      </c>
      <c r="Y1443" s="199">
        <v>-46699.72</v>
      </c>
      <c r="Z1443" s="199">
        <v>-49318.23</v>
      </c>
      <c r="AA1443" s="199">
        <v>-54879.35</v>
      </c>
      <c r="AB1443" s="199">
        <v>-62691.69</v>
      </c>
      <c r="AC1443" s="199">
        <f>IFERROR(VLOOKUP('SAP Data'!$C1443,'2021 Balance Sheet'!$B$7:$O$1335,'2021 Balance Sheet'!D$2, FALSE),0)</f>
        <v>-72661.69</v>
      </c>
      <c r="AD1443" s="199">
        <f>IFERROR(VLOOKUP('SAP Data'!$C1443,'2021 Balance Sheet'!$B$7:$O$1335,'2021 Balance Sheet'!E$2, FALSE),0)</f>
        <v>-17597.55</v>
      </c>
      <c r="AE1443" s="199">
        <f>IFERROR(VLOOKUP('SAP Data'!$C1443,'2021 Balance Sheet'!$B$7:$O$1335,'2021 Balance Sheet'!F$2, FALSE),0)</f>
        <v>-26311.96</v>
      </c>
      <c r="AF1443" s="199">
        <f>IFERROR(VLOOKUP('SAP Data'!$C1443,'2021 Balance Sheet'!$B$7:$O$1335,'2021 Balance Sheet'!G$2, FALSE),0)</f>
        <v>-33651.269999999997</v>
      </c>
      <c r="AG1443" s="199">
        <f>IFERROR(VLOOKUP('SAP Data'!$C1443,'2021 Balance Sheet'!$B$7:$O$1335,'2021 Balance Sheet'!H$2, FALSE),0)</f>
        <v>-39091.269999999997</v>
      </c>
      <c r="AH1443" s="199">
        <f>IFERROR(VLOOKUP('SAP Data'!$C1443,'2021 Balance Sheet'!$B$7:$O$1335,'2021 Balance Sheet'!I$2, FALSE),0)</f>
        <v>-43421.98</v>
      </c>
      <c r="AI1443" s="199">
        <f>IFERROR(VLOOKUP('SAP Data'!$C1443,'2021 Balance Sheet'!$B$7:$O$1335,'2021 Balance Sheet'!J$2, FALSE),0)</f>
        <v>-46590.45</v>
      </c>
      <c r="AJ1443" s="199">
        <f>IFERROR(VLOOKUP('SAP Data'!$C1443,'2021 Balance Sheet'!$B$7:$O$1335,'2021 Balance Sheet'!K$2, FALSE),0)</f>
        <v>-49460.08</v>
      </c>
      <c r="AK1443" s="199">
        <f>IFERROR(VLOOKUP('SAP Data'!$C1443,'2021 Balance Sheet'!$B$7:$O$1335,'2021 Balance Sheet'!L$2, FALSE),0)</f>
        <v>-52410.49</v>
      </c>
      <c r="AL1443" s="199">
        <f>IFERROR(VLOOKUP('SAP Data'!$C1443,'2021 Balance Sheet'!$B$7:$O$1335,'2021 Balance Sheet'!M$2, FALSE),0)</f>
        <v>-55972.46</v>
      </c>
      <c r="AM1443" s="199">
        <f>IFERROR(VLOOKUP('SAP Data'!$C1443,'2021 Balance Sheet'!$B$7:$O$1335,'2021 Balance Sheet'!N$2, FALSE),0)</f>
        <v>-62112.89</v>
      </c>
      <c r="AN1443" s="199">
        <f>IFERROR(VLOOKUP('SAP Data'!$C1443,'2021 Balance Sheet'!$B$7:$O$1335,'2021 Balance Sheet'!O$2, FALSE),0)</f>
        <v>-71456.639999999999</v>
      </c>
      <c r="AO1443" s="198">
        <f t="shared" si="47"/>
        <v>-62691.69</v>
      </c>
    </row>
    <row r="1444" spans="1:41" ht="15.75" thickBot="1" x14ac:dyDescent="0.3">
      <c r="A1444" s="26" t="str">
        <f t="shared" si="46"/>
        <v>241167</v>
      </c>
      <c r="B1444" s="126" t="s">
        <v>2361</v>
      </c>
      <c r="C1444" s="153" t="s">
        <v>2548</v>
      </c>
      <c r="D1444" s="125" t="s">
        <v>4</v>
      </c>
      <c r="E1444" s="139">
        <v>-3515.95</v>
      </c>
      <c r="F1444" s="139">
        <v>-825.76</v>
      </c>
      <c r="G1444" s="139">
        <v>-1246.5999999999999</v>
      </c>
      <c r="H1444" s="139">
        <v>-1555.75</v>
      </c>
      <c r="I1444" s="139">
        <v>-1786.92</v>
      </c>
      <c r="J1444" s="139">
        <v>-1851.96</v>
      </c>
      <c r="K1444" s="139">
        <v>-1985.15</v>
      </c>
      <c r="L1444" s="139">
        <v>-2102.9299999999998</v>
      </c>
      <c r="M1444" s="139">
        <v>-2248.6999999999998</v>
      </c>
      <c r="N1444" s="139">
        <v>-2412.2199999999998</v>
      </c>
      <c r="O1444" s="139">
        <v>-2704.85</v>
      </c>
      <c r="P1444" s="139">
        <v>-3107.22</v>
      </c>
      <c r="Q1444" s="199">
        <v>-3534.29</v>
      </c>
      <c r="R1444" s="199">
        <v>-848.53</v>
      </c>
      <c r="S1444" s="199">
        <v>-1203.83</v>
      </c>
      <c r="T1444" s="199">
        <v>-1488.98</v>
      </c>
      <c r="U1444" s="199">
        <v>-1677.37</v>
      </c>
      <c r="V1444" s="199">
        <v>-1711.2</v>
      </c>
      <c r="W1444" s="199">
        <v>-1856.4</v>
      </c>
      <c r="X1444" s="199">
        <v>-1960.65</v>
      </c>
      <c r="Y1444" s="199">
        <v>-2066.14</v>
      </c>
      <c r="Z1444" s="199">
        <v>-2171.1999999999998</v>
      </c>
      <c r="AA1444" s="199">
        <v>-2390.25</v>
      </c>
      <c r="AB1444" s="199">
        <v>-2764.17</v>
      </c>
      <c r="AC1444" s="199">
        <f>IFERROR(VLOOKUP('SAP Data'!$C1444,'2021 Balance Sheet'!$B$7:$O$1335,'2021 Balance Sheet'!D$2, FALSE),0)</f>
        <v>-3201.42</v>
      </c>
      <c r="AD1444" s="199">
        <f>IFERROR(VLOOKUP('SAP Data'!$C1444,'2021 Balance Sheet'!$B$7:$O$1335,'2021 Balance Sheet'!E$2, FALSE),0)</f>
        <v>-779.87</v>
      </c>
      <c r="AE1444" s="199">
        <f>IFERROR(VLOOKUP('SAP Data'!$C1444,'2021 Balance Sheet'!$B$7:$O$1335,'2021 Balance Sheet'!F$2, FALSE),0)</f>
        <v>-1151.81</v>
      </c>
      <c r="AF1444" s="199">
        <f>IFERROR(VLOOKUP('SAP Data'!$C1444,'2021 Balance Sheet'!$B$7:$O$1335,'2021 Balance Sheet'!G$2, FALSE),0)</f>
        <v>-1469.02</v>
      </c>
      <c r="AG1444" s="199">
        <f>IFERROR(VLOOKUP('SAP Data'!$C1444,'2021 Balance Sheet'!$B$7:$O$1335,'2021 Balance Sheet'!H$2, FALSE),0)</f>
        <v>-1695.79</v>
      </c>
      <c r="AH1444" s="199">
        <f>IFERROR(VLOOKUP('SAP Data'!$C1444,'2021 Balance Sheet'!$B$7:$O$1335,'2021 Balance Sheet'!I$2, FALSE),0)</f>
        <v>-1878.31</v>
      </c>
      <c r="AI1444" s="199">
        <f>IFERROR(VLOOKUP('SAP Data'!$C1444,'2021 Balance Sheet'!$B$7:$O$1335,'2021 Balance Sheet'!J$2, FALSE),0)</f>
        <v>-1999.64</v>
      </c>
      <c r="AJ1444" s="199">
        <f>IFERROR(VLOOKUP('SAP Data'!$C1444,'2021 Balance Sheet'!$B$7:$O$1335,'2021 Balance Sheet'!K$2, FALSE),0)</f>
        <v>-2119.7800000000002</v>
      </c>
      <c r="AK1444" s="199">
        <f>IFERROR(VLOOKUP('SAP Data'!$C1444,'2021 Balance Sheet'!$B$7:$O$1335,'2021 Balance Sheet'!L$2, FALSE),0)</f>
        <v>-2266.31</v>
      </c>
      <c r="AL1444" s="199">
        <f>IFERROR(VLOOKUP('SAP Data'!$C1444,'2021 Balance Sheet'!$B$7:$O$1335,'2021 Balance Sheet'!M$2, FALSE),0)</f>
        <v>-2434.7199999999998</v>
      </c>
      <c r="AM1444" s="199">
        <f>IFERROR(VLOOKUP('SAP Data'!$C1444,'2021 Balance Sheet'!$B$7:$O$1335,'2021 Balance Sheet'!N$2, FALSE),0)</f>
        <v>-2689.69</v>
      </c>
      <c r="AN1444" s="199">
        <f>IFERROR(VLOOKUP('SAP Data'!$C1444,'2021 Balance Sheet'!$B$7:$O$1335,'2021 Balance Sheet'!O$2, FALSE),0)</f>
        <v>-3095.61</v>
      </c>
      <c r="AO1444" s="198">
        <f t="shared" si="47"/>
        <v>-2764.17</v>
      </c>
    </row>
    <row r="1445" spans="1:41" ht="15.75" thickBot="1" x14ac:dyDescent="0.3">
      <c r="A1445" s="26" t="str">
        <f t="shared" si="46"/>
        <v>241168</v>
      </c>
      <c r="B1445" s="126" t="s">
        <v>2363</v>
      </c>
      <c r="C1445" s="153" t="s">
        <v>2549</v>
      </c>
      <c r="D1445" s="125" t="s">
        <v>4</v>
      </c>
      <c r="E1445" s="140">
        <v>-8764.48</v>
      </c>
      <c r="F1445" s="140">
        <v>-2242.65</v>
      </c>
      <c r="G1445" s="140">
        <v>-3213.49</v>
      </c>
      <c r="H1445" s="140">
        <v>-3946.95</v>
      </c>
      <c r="I1445" s="140">
        <v>-4348.34</v>
      </c>
      <c r="J1445" s="140">
        <v>-4509.32</v>
      </c>
      <c r="K1445" s="140">
        <v>-4779.16</v>
      </c>
      <c r="L1445" s="140">
        <v>-5047.8999999999996</v>
      </c>
      <c r="M1445" s="140">
        <v>-5318.76</v>
      </c>
      <c r="N1445" s="140">
        <v>-5793.59</v>
      </c>
      <c r="O1445" s="140">
        <v>-6533.57</v>
      </c>
      <c r="P1445" s="140">
        <v>-7693.81</v>
      </c>
      <c r="Q1445" s="199">
        <v>-8951.06</v>
      </c>
      <c r="R1445" s="199">
        <v>-2245.0300000000002</v>
      </c>
      <c r="S1445" s="199">
        <v>-3133.11</v>
      </c>
      <c r="T1445" s="199">
        <v>-3824.96</v>
      </c>
      <c r="U1445" s="199">
        <v>-4306.96</v>
      </c>
      <c r="V1445" s="199">
        <v>-4504.83</v>
      </c>
      <c r="W1445" s="199">
        <v>-4792.83</v>
      </c>
      <c r="X1445" s="199">
        <v>-5069.5200000000004</v>
      </c>
      <c r="Y1445" s="199">
        <v>-5347.42</v>
      </c>
      <c r="Z1445" s="199">
        <v>-5683.53</v>
      </c>
      <c r="AA1445" s="199">
        <v>-6524.2</v>
      </c>
      <c r="AB1445" s="199">
        <v>-7665.36</v>
      </c>
      <c r="AC1445" s="199">
        <f>IFERROR(VLOOKUP('SAP Data'!$C1445,'2021 Balance Sheet'!$B$7:$O$1335,'2021 Balance Sheet'!D$2, FALSE),0)</f>
        <v>-8978</v>
      </c>
      <c r="AD1445" s="199">
        <f>IFERROR(VLOOKUP('SAP Data'!$C1445,'2021 Balance Sheet'!$B$7:$O$1335,'2021 Balance Sheet'!E$2, FALSE),0)</f>
        <v>-2311.06</v>
      </c>
      <c r="AE1445" s="199">
        <f>IFERROR(VLOOKUP('SAP Data'!$C1445,'2021 Balance Sheet'!$B$7:$O$1335,'2021 Balance Sheet'!F$2, FALSE),0)</f>
        <v>-3246.9</v>
      </c>
      <c r="AF1445" s="199">
        <f>IFERROR(VLOOKUP('SAP Data'!$C1445,'2021 Balance Sheet'!$B$7:$O$1335,'2021 Balance Sheet'!G$2, FALSE),0)</f>
        <v>-4047.49</v>
      </c>
      <c r="AG1445" s="199">
        <f>IFERROR(VLOOKUP('SAP Data'!$C1445,'2021 Balance Sheet'!$B$7:$O$1335,'2021 Balance Sheet'!H$2, FALSE),0)</f>
        <v>-4474.68</v>
      </c>
      <c r="AH1445" s="199">
        <f>IFERROR(VLOOKUP('SAP Data'!$C1445,'2021 Balance Sheet'!$B$7:$O$1335,'2021 Balance Sheet'!I$2, FALSE),0)</f>
        <v>-4842.74</v>
      </c>
      <c r="AI1445" s="199">
        <f>IFERROR(VLOOKUP('SAP Data'!$C1445,'2021 Balance Sheet'!$B$7:$O$1335,'2021 Balance Sheet'!J$2, FALSE),0)</f>
        <v>-5119</v>
      </c>
      <c r="AJ1445" s="199">
        <f>IFERROR(VLOOKUP('SAP Data'!$C1445,'2021 Balance Sheet'!$B$7:$O$1335,'2021 Balance Sheet'!K$2, FALSE),0)</f>
        <v>-5377.94</v>
      </c>
      <c r="AK1445" s="199">
        <f>IFERROR(VLOOKUP('SAP Data'!$C1445,'2021 Balance Sheet'!$B$7:$O$1335,'2021 Balance Sheet'!L$2, FALSE),0)</f>
        <v>-5662.73</v>
      </c>
      <c r="AL1445" s="199">
        <f>IFERROR(VLOOKUP('SAP Data'!$C1445,'2021 Balance Sheet'!$B$7:$O$1335,'2021 Balance Sheet'!M$2, FALSE),0)</f>
        <v>-6097.75</v>
      </c>
      <c r="AM1445" s="199">
        <f>IFERROR(VLOOKUP('SAP Data'!$C1445,'2021 Balance Sheet'!$B$7:$O$1335,'2021 Balance Sheet'!N$2, FALSE),0)</f>
        <v>-6809.09</v>
      </c>
      <c r="AN1445" s="199">
        <f>IFERROR(VLOOKUP('SAP Data'!$C1445,'2021 Balance Sheet'!$B$7:$O$1335,'2021 Balance Sheet'!O$2, FALSE),0)</f>
        <v>-8097.26</v>
      </c>
      <c r="AO1445" s="198">
        <f t="shared" si="47"/>
        <v>-7665.36</v>
      </c>
    </row>
    <row r="1446" spans="1:41" ht="15.75" thickBot="1" x14ac:dyDescent="0.3">
      <c r="A1446" s="26" t="str">
        <f t="shared" si="46"/>
        <v>241172</v>
      </c>
      <c r="B1446" s="126" t="s">
        <v>2371</v>
      </c>
      <c r="C1446" s="153" t="s">
        <v>2550</v>
      </c>
      <c r="D1446" s="125" t="s">
        <v>4</v>
      </c>
      <c r="E1446" s="139">
        <v>-768.89</v>
      </c>
      <c r="F1446" s="139">
        <v>-223.86</v>
      </c>
      <c r="G1446" s="139">
        <v>-335.95</v>
      </c>
      <c r="H1446" s="139">
        <v>-405.93</v>
      </c>
      <c r="I1446" s="139">
        <v>-460.58</v>
      </c>
      <c r="J1446" s="139">
        <v>-468.97</v>
      </c>
      <c r="K1446" s="139">
        <v>-487.76</v>
      </c>
      <c r="L1446" s="139">
        <v>-505.13</v>
      </c>
      <c r="M1446" s="139">
        <v>-522.35</v>
      </c>
      <c r="N1446" s="139">
        <v>-546.26</v>
      </c>
      <c r="O1446" s="139">
        <v>-607.08000000000004</v>
      </c>
      <c r="P1446" s="139">
        <v>-687.91</v>
      </c>
      <c r="Q1446" s="199">
        <v>-796.02</v>
      </c>
      <c r="R1446" s="199">
        <v>-205.1</v>
      </c>
      <c r="S1446" s="199">
        <v>-288.07</v>
      </c>
      <c r="T1446" s="199">
        <v>-356.83</v>
      </c>
      <c r="U1446" s="199">
        <v>-403.29</v>
      </c>
      <c r="V1446" s="199">
        <v>-411.32</v>
      </c>
      <c r="W1446" s="199">
        <v>-431.41</v>
      </c>
      <c r="X1446" s="199">
        <v>-449.53</v>
      </c>
      <c r="Y1446" s="199">
        <v>-466.23</v>
      </c>
      <c r="Z1446" s="199">
        <v>-485.29</v>
      </c>
      <c r="AA1446" s="199">
        <v>-530.6</v>
      </c>
      <c r="AB1446" s="199">
        <v>-613.77</v>
      </c>
      <c r="AC1446" s="199">
        <f>IFERROR(VLOOKUP('SAP Data'!$C1446,'2021 Balance Sheet'!$B$7:$O$1335,'2021 Balance Sheet'!D$2, FALSE),0)</f>
        <v>-738.32</v>
      </c>
      <c r="AD1446" s="199">
        <f>IFERROR(VLOOKUP('SAP Data'!$C1446,'2021 Balance Sheet'!$B$7:$O$1335,'2021 Balance Sheet'!E$2, FALSE),0)</f>
        <v>-216.83</v>
      </c>
      <c r="AE1446" s="199">
        <f>IFERROR(VLOOKUP('SAP Data'!$C1446,'2021 Balance Sheet'!$B$7:$O$1335,'2021 Balance Sheet'!F$2, FALSE),0)</f>
        <v>-308.58999999999997</v>
      </c>
      <c r="AF1446" s="199">
        <f>IFERROR(VLOOKUP('SAP Data'!$C1446,'2021 Balance Sheet'!$B$7:$O$1335,'2021 Balance Sheet'!G$2, FALSE),0)</f>
        <v>-379.56</v>
      </c>
      <c r="AG1446" s="199">
        <f>IFERROR(VLOOKUP('SAP Data'!$C1446,'2021 Balance Sheet'!$B$7:$O$1335,'2021 Balance Sheet'!H$2, FALSE),0)</f>
        <v>-424.98</v>
      </c>
      <c r="AH1446" s="199">
        <f>IFERROR(VLOOKUP('SAP Data'!$C1446,'2021 Balance Sheet'!$B$7:$O$1335,'2021 Balance Sheet'!I$2, FALSE),0)</f>
        <v>-453.83</v>
      </c>
      <c r="AI1446" s="199">
        <f>IFERROR(VLOOKUP('SAP Data'!$C1446,'2021 Balance Sheet'!$B$7:$O$1335,'2021 Balance Sheet'!J$2, FALSE),0)</f>
        <v>-474.55</v>
      </c>
      <c r="AJ1446" s="199">
        <f>IFERROR(VLOOKUP('SAP Data'!$C1446,'2021 Balance Sheet'!$B$7:$O$1335,'2021 Balance Sheet'!K$2, FALSE),0)</f>
        <v>-492.16</v>
      </c>
      <c r="AK1446" s="199">
        <f>IFERROR(VLOOKUP('SAP Data'!$C1446,'2021 Balance Sheet'!$B$7:$O$1335,'2021 Balance Sheet'!L$2, FALSE),0)</f>
        <v>-509.94</v>
      </c>
      <c r="AL1446" s="199">
        <f>IFERROR(VLOOKUP('SAP Data'!$C1446,'2021 Balance Sheet'!$B$7:$O$1335,'2021 Balance Sheet'!M$2, FALSE),0)</f>
        <v>-532.17999999999995</v>
      </c>
      <c r="AM1446" s="199">
        <f>IFERROR(VLOOKUP('SAP Data'!$C1446,'2021 Balance Sheet'!$B$7:$O$1335,'2021 Balance Sheet'!N$2, FALSE),0)</f>
        <v>-584.54999999999995</v>
      </c>
      <c r="AN1446" s="199">
        <f>IFERROR(VLOOKUP('SAP Data'!$C1446,'2021 Balance Sheet'!$B$7:$O$1335,'2021 Balance Sheet'!O$2, FALSE),0)</f>
        <v>-681.1</v>
      </c>
      <c r="AO1446" s="198">
        <f t="shared" si="47"/>
        <v>-613.77</v>
      </c>
    </row>
    <row r="1447" spans="1:41" ht="15.75" thickBot="1" x14ac:dyDescent="0.3">
      <c r="A1447" s="26" t="str">
        <f t="shared" si="46"/>
        <v>241173</v>
      </c>
      <c r="B1447" s="126" t="s">
        <v>2373</v>
      </c>
      <c r="C1447" s="153" t="s">
        <v>2551</v>
      </c>
      <c r="D1447" s="125" t="s">
        <v>4</v>
      </c>
      <c r="E1447" s="140">
        <v>-5850.26</v>
      </c>
      <c r="F1447" s="140">
        <v>-1525.75</v>
      </c>
      <c r="G1447" s="140">
        <v>-2155.11</v>
      </c>
      <c r="H1447" s="140">
        <v>-2610.9899999999998</v>
      </c>
      <c r="I1447" s="140">
        <v>-2874.54</v>
      </c>
      <c r="J1447" s="140">
        <v>-2951.76</v>
      </c>
      <c r="K1447" s="140">
        <v>-3112.84</v>
      </c>
      <c r="L1447" s="140">
        <v>-3253.96</v>
      </c>
      <c r="M1447" s="140">
        <v>-3430.18</v>
      </c>
      <c r="N1447" s="140">
        <v>-3813.58</v>
      </c>
      <c r="O1447" s="140">
        <v>-4363.63</v>
      </c>
      <c r="P1447" s="140">
        <v>-5252.51</v>
      </c>
      <c r="Q1447" s="199">
        <v>-6079.17</v>
      </c>
      <c r="R1447" s="199">
        <v>-1524.99</v>
      </c>
      <c r="S1447" s="199">
        <v>-2118.31</v>
      </c>
      <c r="T1447" s="199">
        <v>-2555.35</v>
      </c>
      <c r="U1447" s="199">
        <v>-2831.09</v>
      </c>
      <c r="V1447" s="199">
        <v>-2919.12</v>
      </c>
      <c r="W1447" s="199">
        <v>-3085.31</v>
      </c>
      <c r="X1447" s="199">
        <v>-3237.92</v>
      </c>
      <c r="Y1447" s="199">
        <v>-3402.74</v>
      </c>
      <c r="Z1447" s="199">
        <v>-3648.12</v>
      </c>
      <c r="AA1447" s="199">
        <v>-4322.42</v>
      </c>
      <c r="AB1447" s="199">
        <v>-5258.94</v>
      </c>
      <c r="AC1447" s="199">
        <f>IFERROR(VLOOKUP('SAP Data'!$C1447,'2021 Balance Sheet'!$B$7:$O$1335,'2021 Balance Sheet'!D$2, FALSE),0)</f>
        <v>-6107.47</v>
      </c>
      <c r="AD1447" s="199">
        <f>IFERROR(VLOOKUP('SAP Data'!$C1447,'2021 Balance Sheet'!$B$7:$O$1335,'2021 Balance Sheet'!E$2, FALSE),0)</f>
        <v>-1580.45</v>
      </c>
      <c r="AE1447" s="199">
        <f>IFERROR(VLOOKUP('SAP Data'!$C1447,'2021 Balance Sheet'!$B$7:$O$1335,'2021 Balance Sheet'!F$2, FALSE),0)</f>
        <v>-2281.4499999999998</v>
      </c>
      <c r="AF1447" s="199">
        <f>IFERROR(VLOOKUP('SAP Data'!$C1447,'2021 Balance Sheet'!$B$7:$O$1335,'2021 Balance Sheet'!G$2, FALSE),0)</f>
        <v>-2837.35</v>
      </c>
      <c r="AG1447" s="199">
        <f>IFERROR(VLOOKUP('SAP Data'!$C1447,'2021 Balance Sheet'!$B$7:$O$1335,'2021 Balance Sheet'!H$2, FALSE),0)</f>
        <v>-3149.54</v>
      </c>
      <c r="AH1447" s="199">
        <f>IFERROR(VLOOKUP('SAP Data'!$C1447,'2021 Balance Sheet'!$B$7:$O$1335,'2021 Balance Sheet'!I$2, FALSE),0)</f>
        <v>-3363.75</v>
      </c>
      <c r="AI1447" s="199">
        <f>IFERROR(VLOOKUP('SAP Data'!$C1447,'2021 Balance Sheet'!$B$7:$O$1335,'2021 Balance Sheet'!J$2, FALSE),0)</f>
        <v>-3530.32</v>
      </c>
      <c r="AJ1447" s="199">
        <f>IFERROR(VLOOKUP('SAP Data'!$C1447,'2021 Balance Sheet'!$B$7:$O$1335,'2021 Balance Sheet'!K$2, FALSE),0)</f>
        <v>-3684.2</v>
      </c>
      <c r="AK1447" s="199">
        <f>IFERROR(VLOOKUP('SAP Data'!$C1447,'2021 Balance Sheet'!$B$7:$O$1335,'2021 Balance Sheet'!L$2, FALSE),0)</f>
        <v>-3869.02</v>
      </c>
      <c r="AL1447" s="199">
        <f>IFERROR(VLOOKUP('SAP Data'!$C1447,'2021 Balance Sheet'!$B$7:$O$1335,'2021 Balance Sheet'!M$2, FALSE),0)</f>
        <v>-4238.2299999999996</v>
      </c>
      <c r="AM1447" s="199">
        <f>IFERROR(VLOOKUP('SAP Data'!$C1447,'2021 Balance Sheet'!$B$7:$O$1335,'2021 Balance Sheet'!N$2, FALSE),0)</f>
        <v>-4875.49</v>
      </c>
      <c r="AN1447" s="199">
        <f>IFERROR(VLOOKUP('SAP Data'!$C1447,'2021 Balance Sheet'!$B$7:$O$1335,'2021 Balance Sheet'!O$2, FALSE),0)</f>
        <v>-6048.63</v>
      </c>
      <c r="AO1447" s="198">
        <f t="shared" si="47"/>
        <v>-5258.94</v>
      </c>
    </row>
    <row r="1448" spans="1:41" ht="15.75" thickBot="1" x14ac:dyDescent="0.3">
      <c r="A1448" s="26" t="str">
        <f t="shared" si="46"/>
        <v>241174</v>
      </c>
      <c r="B1448" s="126" t="s">
        <v>2375</v>
      </c>
      <c r="C1448" s="153" t="s">
        <v>2552</v>
      </c>
      <c r="D1448" s="125" t="s">
        <v>4</v>
      </c>
      <c r="E1448" s="139">
        <v>-595.73</v>
      </c>
      <c r="F1448" s="139">
        <v>-175.61</v>
      </c>
      <c r="G1448" s="139">
        <v>-255.88</v>
      </c>
      <c r="H1448" s="139">
        <v>-315.55</v>
      </c>
      <c r="I1448" s="139">
        <v>-347.47</v>
      </c>
      <c r="J1448" s="139">
        <v>-356.55</v>
      </c>
      <c r="K1448" s="139">
        <v>-377.42</v>
      </c>
      <c r="L1448" s="139">
        <v>-395.97</v>
      </c>
      <c r="M1448" s="139">
        <v>-417.07</v>
      </c>
      <c r="N1448" s="139">
        <v>-463.79</v>
      </c>
      <c r="O1448" s="139">
        <v>-532.48</v>
      </c>
      <c r="P1448" s="139">
        <v>-621.66999999999996</v>
      </c>
      <c r="Q1448" s="199">
        <v>-721.03</v>
      </c>
      <c r="R1448" s="199">
        <v>-179.66</v>
      </c>
      <c r="S1448" s="199">
        <v>-248.69</v>
      </c>
      <c r="T1448" s="199">
        <v>-305.45</v>
      </c>
      <c r="U1448" s="199">
        <v>-336.54</v>
      </c>
      <c r="V1448" s="199">
        <v>-348.09</v>
      </c>
      <c r="W1448" s="199">
        <v>-368.2</v>
      </c>
      <c r="X1448" s="199">
        <v>-386.27</v>
      </c>
      <c r="Y1448" s="199">
        <v>-406.54</v>
      </c>
      <c r="Z1448" s="199">
        <v>-434.23</v>
      </c>
      <c r="AA1448" s="199">
        <v>-505.44</v>
      </c>
      <c r="AB1448" s="199">
        <v>-611</v>
      </c>
      <c r="AC1448" s="199">
        <f>IFERROR(VLOOKUP('SAP Data'!$C1448,'2021 Balance Sheet'!$B$7:$O$1335,'2021 Balance Sheet'!D$2, FALSE),0)</f>
        <v>-710.38</v>
      </c>
      <c r="AD1448" s="199">
        <f>IFERROR(VLOOKUP('SAP Data'!$C1448,'2021 Balance Sheet'!$B$7:$O$1335,'2021 Balance Sheet'!E$2, FALSE),0)</f>
        <v>-183.66</v>
      </c>
      <c r="AE1448" s="199">
        <f>IFERROR(VLOOKUP('SAP Data'!$C1448,'2021 Balance Sheet'!$B$7:$O$1335,'2021 Balance Sheet'!F$2, FALSE),0)</f>
        <v>-255.71</v>
      </c>
      <c r="AF1448" s="199">
        <f>IFERROR(VLOOKUP('SAP Data'!$C1448,'2021 Balance Sheet'!$B$7:$O$1335,'2021 Balance Sheet'!G$2, FALSE),0)</f>
        <v>-315.23</v>
      </c>
      <c r="AG1448" s="199">
        <f>IFERROR(VLOOKUP('SAP Data'!$C1448,'2021 Balance Sheet'!$B$7:$O$1335,'2021 Balance Sheet'!H$2, FALSE),0)</f>
        <v>-347.99</v>
      </c>
      <c r="AH1448" s="199">
        <f>IFERROR(VLOOKUP('SAP Data'!$C1448,'2021 Balance Sheet'!$B$7:$O$1335,'2021 Balance Sheet'!I$2, FALSE),0)</f>
        <v>-375.01</v>
      </c>
      <c r="AI1448" s="199">
        <f>IFERROR(VLOOKUP('SAP Data'!$C1448,'2021 Balance Sheet'!$B$7:$O$1335,'2021 Balance Sheet'!J$2, FALSE),0)</f>
        <v>-392.85</v>
      </c>
      <c r="AJ1448" s="199">
        <f>IFERROR(VLOOKUP('SAP Data'!$C1448,'2021 Balance Sheet'!$B$7:$O$1335,'2021 Balance Sheet'!K$2, FALSE),0)</f>
        <v>-413.24</v>
      </c>
      <c r="AK1448" s="199">
        <f>IFERROR(VLOOKUP('SAP Data'!$C1448,'2021 Balance Sheet'!$B$7:$O$1335,'2021 Balance Sheet'!L$2, FALSE),0)</f>
        <v>-433.59</v>
      </c>
      <c r="AL1448" s="199">
        <f>IFERROR(VLOOKUP('SAP Data'!$C1448,'2021 Balance Sheet'!$B$7:$O$1335,'2021 Balance Sheet'!M$2, FALSE),0)</f>
        <v>-475.63</v>
      </c>
      <c r="AM1448" s="199">
        <f>IFERROR(VLOOKUP('SAP Data'!$C1448,'2021 Balance Sheet'!$B$7:$O$1335,'2021 Balance Sheet'!N$2, FALSE),0)</f>
        <v>-535.95000000000005</v>
      </c>
      <c r="AN1448" s="199">
        <f>IFERROR(VLOOKUP('SAP Data'!$C1448,'2021 Balance Sheet'!$B$7:$O$1335,'2021 Balance Sheet'!O$2, FALSE),0)</f>
        <v>-634.97</v>
      </c>
      <c r="AO1448" s="198">
        <f t="shared" si="47"/>
        <v>-611</v>
      </c>
    </row>
    <row r="1449" spans="1:41" ht="15.75" thickBot="1" x14ac:dyDescent="0.3">
      <c r="A1449" s="26" t="str">
        <f t="shared" si="46"/>
        <v>241175</v>
      </c>
      <c r="B1449" s="126" t="s">
        <v>2377</v>
      </c>
      <c r="C1449" s="153" t="s">
        <v>2553</v>
      </c>
      <c r="D1449" s="125" t="s">
        <v>4</v>
      </c>
      <c r="E1449" s="140">
        <v>-628.98</v>
      </c>
      <c r="F1449" s="140">
        <v>-170.41</v>
      </c>
      <c r="G1449" s="140">
        <v>-248.86</v>
      </c>
      <c r="H1449" s="140">
        <v>-301.86</v>
      </c>
      <c r="I1449" s="140">
        <v>-329.24</v>
      </c>
      <c r="J1449" s="140">
        <v>-332.85</v>
      </c>
      <c r="K1449" s="140">
        <v>-347.69</v>
      </c>
      <c r="L1449" s="140">
        <v>-360.18</v>
      </c>
      <c r="M1449" s="140">
        <v>-374.88</v>
      </c>
      <c r="N1449" s="140">
        <v>-414.26</v>
      </c>
      <c r="O1449" s="140">
        <v>-477.36</v>
      </c>
      <c r="P1449" s="140">
        <v>-566.54999999999995</v>
      </c>
      <c r="Q1449" s="199">
        <v>-668.25</v>
      </c>
      <c r="R1449" s="199">
        <v>-178.55</v>
      </c>
      <c r="S1449" s="199">
        <v>-250.16</v>
      </c>
      <c r="T1449" s="199">
        <v>-305.95</v>
      </c>
      <c r="U1449" s="199">
        <v>-334.13</v>
      </c>
      <c r="V1449" s="199">
        <v>-343.04</v>
      </c>
      <c r="W1449" s="199">
        <v>-359.39</v>
      </c>
      <c r="X1449" s="199">
        <v>-372.95</v>
      </c>
      <c r="Y1449" s="199">
        <v>-388.6</v>
      </c>
      <c r="Z1449" s="199">
        <v>-413.24</v>
      </c>
      <c r="AA1449" s="199">
        <v>-478.78</v>
      </c>
      <c r="AB1449" s="199">
        <v>-585.92999999999995</v>
      </c>
      <c r="AC1449" s="199">
        <f>IFERROR(VLOOKUP('SAP Data'!$C1449,'2021 Balance Sheet'!$B$7:$O$1335,'2021 Balance Sheet'!D$2, FALSE),0)</f>
        <v>-685.06</v>
      </c>
      <c r="AD1449" s="199">
        <f>IFERROR(VLOOKUP('SAP Data'!$C1449,'2021 Balance Sheet'!$B$7:$O$1335,'2021 Balance Sheet'!E$2, FALSE),0)</f>
        <v>-188.04</v>
      </c>
      <c r="AE1449" s="199">
        <f>IFERROR(VLOOKUP('SAP Data'!$C1449,'2021 Balance Sheet'!$B$7:$O$1335,'2021 Balance Sheet'!F$2, FALSE),0)</f>
        <v>-265.44</v>
      </c>
      <c r="AF1449" s="199">
        <f>IFERROR(VLOOKUP('SAP Data'!$C1449,'2021 Balance Sheet'!$B$7:$O$1335,'2021 Balance Sheet'!G$2, FALSE),0)</f>
        <v>-324.62</v>
      </c>
      <c r="AG1449" s="199">
        <f>IFERROR(VLOOKUP('SAP Data'!$C1449,'2021 Balance Sheet'!$B$7:$O$1335,'2021 Balance Sheet'!H$2, FALSE),0)</f>
        <v>-356.53</v>
      </c>
      <c r="AH1449" s="199">
        <f>IFERROR(VLOOKUP('SAP Data'!$C1449,'2021 Balance Sheet'!$B$7:$O$1335,'2021 Balance Sheet'!I$2, FALSE),0)</f>
        <v>-380.75</v>
      </c>
      <c r="AI1449" s="199">
        <f>IFERROR(VLOOKUP('SAP Data'!$C1449,'2021 Balance Sheet'!$B$7:$O$1335,'2021 Balance Sheet'!J$2, FALSE),0)</f>
        <v>-394.62</v>
      </c>
      <c r="AJ1449" s="199">
        <f>IFERROR(VLOOKUP('SAP Data'!$C1449,'2021 Balance Sheet'!$B$7:$O$1335,'2021 Balance Sheet'!K$2, FALSE),0)</f>
        <v>-407.98</v>
      </c>
      <c r="AK1449" s="199">
        <f>IFERROR(VLOOKUP('SAP Data'!$C1449,'2021 Balance Sheet'!$B$7:$O$1335,'2021 Balance Sheet'!L$2, FALSE),0)</f>
        <v>-425.01</v>
      </c>
      <c r="AL1449" s="199">
        <f>IFERROR(VLOOKUP('SAP Data'!$C1449,'2021 Balance Sheet'!$B$7:$O$1335,'2021 Balance Sheet'!M$2, FALSE),0)</f>
        <v>-462.63</v>
      </c>
      <c r="AM1449" s="199">
        <f>IFERROR(VLOOKUP('SAP Data'!$C1449,'2021 Balance Sheet'!$B$7:$O$1335,'2021 Balance Sheet'!N$2, FALSE),0)</f>
        <v>-520.23</v>
      </c>
      <c r="AN1449" s="199">
        <f>IFERROR(VLOOKUP('SAP Data'!$C1449,'2021 Balance Sheet'!$B$7:$O$1335,'2021 Balance Sheet'!O$2, FALSE),0)</f>
        <v>-615.04999999999995</v>
      </c>
      <c r="AO1449" s="198">
        <f t="shared" si="47"/>
        <v>-585.92999999999995</v>
      </c>
    </row>
    <row r="1450" spans="1:41" ht="15.75" thickBot="1" x14ac:dyDescent="0.3">
      <c r="A1450" s="26" t="str">
        <f t="shared" si="46"/>
        <v>241179</v>
      </c>
      <c r="B1450" s="126" t="s">
        <v>2383</v>
      </c>
      <c r="C1450" s="153" t="s">
        <v>2554</v>
      </c>
      <c r="D1450" s="125" t="s">
        <v>4</v>
      </c>
      <c r="E1450" s="139">
        <v>-4634.5200000000004</v>
      </c>
      <c r="F1450" s="139">
        <v>-8521.9500000000007</v>
      </c>
      <c r="G1450" s="139">
        <v>-12262.17</v>
      </c>
      <c r="H1450" s="139">
        <v>-2864.22</v>
      </c>
      <c r="I1450" s="139">
        <v>-4910.41</v>
      </c>
      <c r="J1450" s="139">
        <v>-6045.32</v>
      </c>
      <c r="K1450" s="139">
        <v>-1733.97</v>
      </c>
      <c r="L1450" s="139">
        <v>-3322.41</v>
      </c>
      <c r="M1450" s="139">
        <v>-4821.63</v>
      </c>
      <c r="N1450" s="139">
        <v>-2171.34</v>
      </c>
      <c r="O1450" s="139">
        <v>-4999.71</v>
      </c>
      <c r="P1450" s="139">
        <v>-9068.26</v>
      </c>
      <c r="Q1450" s="199">
        <v>-4789.83</v>
      </c>
      <c r="R1450" s="199">
        <v>-8497.42</v>
      </c>
      <c r="S1450" s="199">
        <v>-12055.77</v>
      </c>
      <c r="T1450" s="199">
        <v>-2786.03</v>
      </c>
      <c r="U1450" s="199">
        <v>-4970.6400000000003</v>
      </c>
      <c r="V1450" s="199">
        <v>-6274.12</v>
      </c>
      <c r="W1450" s="199">
        <v>-2014.58</v>
      </c>
      <c r="X1450" s="199">
        <v>-3775.91</v>
      </c>
      <c r="Y1450" s="199">
        <v>-5376.74</v>
      </c>
      <c r="Z1450" s="199">
        <v>-1739.32</v>
      </c>
      <c r="AA1450" s="199">
        <v>-5014.12</v>
      </c>
      <c r="AB1450" s="199">
        <v>-8853.93</v>
      </c>
      <c r="AC1450" s="199">
        <f>IFERROR(VLOOKUP('SAP Data'!$C1450,'2021 Balance Sheet'!$B$7:$O$1335,'2021 Balance Sheet'!D$2, FALSE),0)</f>
        <v>-4609.88</v>
      </c>
      <c r="AD1450" s="199">
        <f>IFERROR(VLOOKUP('SAP Data'!$C1450,'2021 Balance Sheet'!$B$7:$O$1335,'2021 Balance Sheet'!E$2, FALSE),0)</f>
        <v>-8334.7099999999991</v>
      </c>
      <c r="AE1450" s="199">
        <f>IFERROR(VLOOKUP('SAP Data'!$C1450,'2021 Balance Sheet'!$B$7:$O$1335,'2021 Balance Sheet'!F$2, FALSE),0)</f>
        <v>-12502.35</v>
      </c>
      <c r="AF1450" s="199">
        <f>IFERROR(VLOOKUP('SAP Data'!$C1450,'2021 Balance Sheet'!$B$7:$O$1335,'2021 Balance Sheet'!G$2, FALSE),0)</f>
        <v>-3175.51</v>
      </c>
      <c r="AG1450" s="199">
        <f>IFERROR(VLOOKUP('SAP Data'!$C1450,'2021 Balance Sheet'!$B$7:$O$1335,'2021 Balance Sheet'!H$2, FALSE),0)</f>
        <v>-5508.78</v>
      </c>
      <c r="AH1450" s="199">
        <f>IFERROR(VLOOKUP('SAP Data'!$C1450,'2021 Balance Sheet'!$B$7:$O$1335,'2021 Balance Sheet'!I$2, FALSE),0)</f>
        <v>-7656.32</v>
      </c>
      <c r="AI1450" s="199">
        <f>IFERROR(VLOOKUP('SAP Data'!$C1450,'2021 Balance Sheet'!$B$7:$O$1335,'2021 Balance Sheet'!J$2, FALSE),0)</f>
        <v>-1839.52</v>
      </c>
      <c r="AJ1450" s="199">
        <f>IFERROR(VLOOKUP('SAP Data'!$C1450,'2021 Balance Sheet'!$B$7:$O$1335,'2021 Balance Sheet'!K$2, FALSE),0)</f>
        <v>-3760.73</v>
      </c>
      <c r="AK1450" s="199">
        <f>IFERROR(VLOOKUP('SAP Data'!$C1450,'2021 Balance Sheet'!$B$7:$O$1335,'2021 Balance Sheet'!L$2, FALSE),0)</f>
        <v>-5754.85</v>
      </c>
      <c r="AL1450" s="199">
        <f>IFERROR(VLOOKUP('SAP Data'!$C1450,'2021 Balance Sheet'!$B$7:$O$1335,'2021 Balance Sheet'!M$2, FALSE),0)</f>
        <v>-2254.64</v>
      </c>
      <c r="AM1450" s="199">
        <f>IFERROR(VLOOKUP('SAP Data'!$C1450,'2021 Balance Sheet'!$B$7:$O$1335,'2021 Balance Sheet'!N$2, FALSE),0)</f>
        <v>-5325.15</v>
      </c>
      <c r="AN1450" s="199">
        <f>IFERROR(VLOOKUP('SAP Data'!$C1450,'2021 Balance Sheet'!$B$7:$O$1335,'2021 Balance Sheet'!O$2, FALSE),0)</f>
        <v>-10397.57</v>
      </c>
      <c r="AO1450" s="198">
        <f t="shared" si="47"/>
        <v>-8853.93</v>
      </c>
    </row>
    <row r="1451" spans="1:41" ht="15.75" thickBot="1" x14ac:dyDescent="0.3">
      <c r="A1451" s="26" t="str">
        <f t="shared" ref="A1451:A1514" si="48">RIGHT(C1451,6)</f>
        <v>241180</v>
      </c>
      <c r="B1451" s="126" t="s">
        <v>2385</v>
      </c>
      <c r="C1451" s="153" t="s">
        <v>2555</v>
      </c>
      <c r="D1451" s="125" t="s">
        <v>4</v>
      </c>
      <c r="E1451" s="140">
        <v>-58687.51</v>
      </c>
      <c r="F1451" s="140">
        <v>-13029.63</v>
      </c>
      <c r="G1451" s="140">
        <v>-18822.79</v>
      </c>
      <c r="H1451" s="140">
        <v>-23546.959999999999</v>
      </c>
      <c r="I1451" s="140">
        <v>-27507.11</v>
      </c>
      <c r="J1451" s="140">
        <v>-29342.93</v>
      </c>
      <c r="K1451" s="140">
        <v>-32080.7</v>
      </c>
      <c r="L1451" s="140">
        <v>-34658.1</v>
      </c>
      <c r="M1451" s="140">
        <v>-37238.71</v>
      </c>
      <c r="N1451" s="140">
        <v>-41341.33</v>
      </c>
      <c r="O1451" s="140">
        <v>-46145.35</v>
      </c>
      <c r="P1451" s="140">
        <v>-52925.62</v>
      </c>
      <c r="Q1451" s="199">
        <v>-60072.85</v>
      </c>
      <c r="R1451" s="199">
        <v>-13472.48</v>
      </c>
      <c r="S1451" s="199">
        <v>-19227.61</v>
      </c>
      <c r="T1451" s="199">
        <v>-23671.83</v>
      </c>
      <c r="U1451" s="199">
        <v>-26773.5</v>
      </c>
      <c r="V1451" s="199">
        <v>-28553.040000000001</v>
      </c>
      <c r="W1451" s="199">
        <v>-31370.74</v>
      </c>
      <c r="X1451" s="199">
        <v>-34231.19</v>
      </c>
      <c r="Y1451" s="199">
        <v>-36905.230000000003</v>
      </c>
      <c r="Z1451" s="199">
        <v>-40530.76</v>
      </c>
      <c r="AA1451" s="199">
        <v>-45651.61</v>
      </c>
      <c r="AB1451" s="199">
        <v>-52906.21</v>
      </c>
      <c r="AC1451" s="199">
        <f>IFERROR(VLOOKUP('SAP Data'!$C1451,'2021 Balance Sheet'!$B$7:$O$1335,'2021 Balance Sheet'!D$2, FALSE),0)</f>
        <v>-59455.64</v>
      </c>
      <c r="AD1451" s="199">
        <f>IFERROR(VLOOKUP('SAP Data'!$C1451,'2021 Balance Sheet'!$B$7:$O$1335,'2021 Balance Sheet'!E$2, FALSE),0)</f>
        <v>-12646.31</v>
      </c>
      <c r="AE1451" s="199">
        <f>IFERROR(VLOOKUP('SAP Data'!$C1451,'2021 Balance Sheet'!$B$7:$O$1335,'2021 Balance Sheet'!F$2, FALSE),0)</f>
        <v>-19160.87</v>
      </c>
      <c r="AF1451" s="199">
        <f>IFERROR(VLOOKUP('SAP Data'!$C1451,'2021 Balance Sheet'!$B$7:$O$1335,'2021 Balance Sheet'!G$2, FALSE),0)</f>
        <v>-24440.65</v>
      </c>
      <c r="AG1451" s="199">
        <f>IFERROR(VLOOKUP('SAP Data'!$C1451,'2021 Balance Sheet'!$B$7:$O$1335,'2021 Balance Sheet'!H$2, FALSE),0)</f>
        <v>-28786.99</v>
      </c>
      <c r="AH1451" s="199">
        <f>IFERROR(VLOOKUP('SAP Data'!$C1451,'2021 Balance Sheet'!$B$7:$O$1335,'2021 Balance Sheet'!I$2, FALSE),0)</f>
        <v>-32222.959999999999</v>
      </c>
      <c r="AI1451" s="199">
        <f>IFERROR(VLOOKUP('SAP Data'!$C1451,'2021 Balance Sheet'!$B$7:$O$1335,'2021 Balance Sheet'!J$2, FALSE),0)</f>
        <v>-35232.949999999997</v>
      </c>
      <c r="AJ1451" s="199">
        <f>IFERROR(VLOOKUP('SAP Data'!$C1451,'2021 Balance Sheet'!$B$7:$O$1335,'2021 Balance Sheet'!K$2, FALSE),0)</f>
        <v>-38150.9</v>
      </c>
      <c r="AK1451" s="199">
        <f>IFERROR(VLOOKUP('SAP Data'!$C1451,'2021 Balance Sheet'!$B$7:$O$1335,'2021 Balance Sheet'!L$2, FALSE),0)</f>
        <v>-41193.089999999997</v>
      </c>
      <c r="AL1451" s="199">
        <f>IFERROR(VLOOKUP('SAP Data'!$C1451,'2021 Balance Sheet'!$B$7:$O$1335,'2021 Balance Sheet'!M$2, FALSE),0)</f>
        <v>-45225.86</v>
      </c>
      <c r="AM1451" s="199">
        <f>IFERROR(VLOOKUP('SAP Data'!$C1451,'2021 Balance Sheet'!$B$7:$O$1335,'2021 Balance Sheet'!N$2, FALSE),0)</f>
        <v>-51455.61</v>
      </c>
      <c r="AN1451" s="199">
        <f>IFERROR(VLOOKUP('SAP Data'!$C1451,'2021 Balance Sheet'!$B$7:$O$1335,'2021 Balance Sheet'!O$2, FALSE),0)</f>
        <v>-59284.75</v>
      </c>
      <c r="AO1451" s="198">
        <f t="shared" si="47"/>
        <v>-52906.21</v>
      </c>
    </row>
    <row r="1452" spans="1:41" ht="15.75" thickBot="1" x14ac:dyDescent="0.3">
      <c r="A1452" s="26" t="str">
        <f t="shared" si="48"/>
        <v>241181</v>
      </c>
      <c r="B1452" s="126" t="s">
        <v>2387</v>
      </c>
      <c r="C1452" s="153" t="s">
        <v>2556</v>
      </c>
      <c r="D1452" s="125" t="s">
        <v>4</v>
      </c>
      <c r="E1452" s="139">
        <v>-28174.34</v>
      </c>
      <c r="F1452" s="139">
        <v>-5057.3900000000003</v>
      </c>
      <c r="G1452" s="139">
        <v>-9522.73</v>
      </c>
      <c r="H1452" s="139">
        <v>-11193.49</v>
      </c>
      <c r="I1452" s="139">
        <v>-12318.92</v>
      </c>
      <c r="J1452" s="139">
        <v>-12333.27</v>
      </c>
      <c r="K1452" s="139">
        <v>-13098.64</v>
      </c>
      <c r="L1452" s="139">
        <v>-13801.28</v>
      </c>
      <c r="M1452" s="139">
        <v>-14655</v>
      </c>
      <c r="N1452" s="139">
        <v>-16183.62</v>
      </c>
      <c r="O1452" s="139">
        <v>-18199.48</v>
      </c>
      <c r="P1452" s="139">
        <v>-21154.06</v>
      </c>
      <c r="Q1452" s="199">
        <v>-23858.52</v>
      </c>
      <c r="R1452" s="199">
        <v>-5075.66</v>
      </c>
      <c r="S1452" s="199">
        <v>-7218.82</v>
      </c>
      <c r="T1452" s="199">
        <v>-8937.6200000000008</v>
      </c>
      <c r="U1452" s="199">
        <v>-10076.120000000001</v>
      </c>
      <c r="V1452" s="199">
        <v>-10617.63</v>
      </c>
      <c r="W1452" s="199">
        <v>-11436.7</v>
      </c>
      <c r="X1452" s="199">
        <v>-12205.42</v>
      </c>
      <c r="Y1452" s="199">
        <v>-13015.16</v>
      </c>
      <c r="Z1452" s="199">
        <v>-14130.13</v>
      </c>
      <c r="AA1452" s="199">
        <v>-16437.62</v>
      </c>
      <c r="AB1452" s="199">
        <v>-19449.13</v>
      </c>
      <c r="AC1452" s="199">
        <f>IFERROR(VLOOKUP('SAP Data'!$C1452,'2021 Balance Sheet'!$B$7:$O$1335,'2021 Balance Sheet'!D$2, FALSE),0)</f>
        <v>-22222.9</v>
      </c>
      <c r="AD1452" s="199">
        <f>IFERROR(VLOOKUP('SAP Data'!$C1452,'2021 Balance Sheet'!$B$7:$O$1335,'2021 Balance Sheet'!E$2, FALSE),0)</f>
        <v>-5054.37</v>
      </c>
      <c r="AE1452" s="199">
        <f>IFERROR(VLOOKUP('SAP Data'!$C1452,'2021 Balance Sheet'!$B$7:$O$1335,'2021 Balance Sheet'!F$2, FALSE),0)</f>
        <v>-7366.11</v>
      </c>
      <c r="AF1452" s="199">
        <f>IFERROR(VLOOKUP('SAP Data'!$C1452,'2021 Balance Sheet'!$B$7:$O$1335,'2021 Balance Sheet'!G$2, FALSE),0)</f>
        <v>-9176.39</v>
      </c>
      <c r="AG1452" s="199">
        <f>IFERROR(VLOOKUP('SAP Data'!$C1452,'2021 Balance Sheet'!$B$7:$O$1335,'2021 Balance Sheet'!H$2, FALSE),0)</f>
        <v>-10396.41</v>
      </c>
      <c r="AH1452" s="199">
        <f>IFERROR(VLOOKUP('SAP Data'!$C1452,'2021 Balance Sheet'!$B$7:$O$1335,'2021 Balance Sheet'!I$2, FALSE),0)</f>
        <v>-11284.6</v>
      </c>
      <c r="AI1452" s="199">
        <f>IFERROR(VLOOKUP('SAP Data'!$C1452,'2021 Balance Sheet'!$B$7:$O$1335,'2021 Balance Sheet'!J$2, FALSE),0)</f>
        <v>-12062.14</v>
      </c>
      <c r="AJ1452" s="199">
        <f>IFERROR(VLOOKUP('SAP Data'!$C1452,'2021 Balance Sheet'!$B$7:$O$1335,'2021 Balance Sheet'!K$2, FALSE),0)</f>
        <v>-12784.87</v>
      </c>
      <c r="AK1452" s="199">
        <f>IFERROR(VLOOKUP('SAP Data'!$C1452,'2021 Balance Sheet'!$B$7:$O$1335,'2021 Balance Sheet'!L$2, FALSE),0)</f>
        <v>-13604.12</v>
      </c>
      <c r="AL1452" s="199">
        <f>IFERROR(VLOOKUP('SAP Data'!$C1452,'2021 Balance Sheet'!$B$7:$O$1335,'2021 Balance Sheet'!M$2, FALSE),0)</f>
        <v>-14919.78</v>
      </c>
      <c r="AM1452" s="199">
        <f>IFERROR(VLOOKUP('SAP Data'!$C1452,'2021 Balance Sheet'!$B$7:$O$1335,'2021 Balance Sheet'!N$2, FALSE),0)</f>
        <v>-17057.16</v>
      </c>
      <c r="AN1452" s="199">
        <f>IFERROR(VLOOKUP('SAP Data'!$C1452,'2021 Balance Sheet'!$B$7:$O$1335,'2021 Balance Sheet'!O$2, FALSE),0)</f>
        <v>-20629.849999999999</v>
      </c>
      <c r="AO1452" s="198">
        <f t="shared" ref="AO1452:AO1515" si="49">AB1452</f>
        <v>-19449.13</v>
      </c>
    </row>
    <row r="1453" spans="1:41" ht="15.75" thickBot="1" x14ac:dyDescent="0.3">
      <c r="A1453" s="26" t="str">
        <f t="shared" si="48"/>
        <v>241182</v>
      </c>
      <c r="B1453" s="126" t="s">
        <v>2389</v>
      </c>
      <c r="C1453" s="153" t="s">
        <v>2557</v>
      </c>
      <c r="D1453" s="125" t="s">
        <v>4</v>
      </c>
      <c r="E1453" s="140">
        <v>-1994.9</v>
      </c>
      <c r="F1453" s="140">
        <v>-1285.6099999999999</v>
      </c>
      <c r="G1453" s="140">
        <v>-1984.99</v>
      </c>
      <c r="H1453" s="140">
        <v>-2457.12</v>
      </c>
      <c r="I1453" s="140">
        <v>-796.4</v>
      </c>
      <c r="J1453" s="140">
        <v>-905.09</v>
      </c>
      <c r="K1453" s="140">
        <v>-1094.0999999999999</v>
      </c>
      <c r="L1453" s="140">
        <v>-340.01</v>
      </c>
      <c r="M1453" s="140">
        <v>-515.20000000000005</v>
      </c>
      <c r="N1453" s="140">
        <v>-827.07</v>
      </c>
      <c r="O1453" s="140">
        <v>-739.73</v>
      </c>
      <c r="P1453" s="140">
        <v>-1387.75</v>
      </c>
      <c r="Q1453" s="199">
        <v>-2088.39</v>
      </c>
      <c r="R1453" s="199">
        <v>-1315.15</v>
      </c>
      <c r="S1453" s="199">
        <v>-1884.08</v>
      </c>
      <c r="T1453" s="199">
        <v>-2344.61</v>
      </c>
      <c r="U1453" s="199">
        <v>-797.09</v>
      </c>
      <c r="V1453" s="199">
        <v>-952.53</v>
      </c>
      <c r="W1453" s="199">
        <v>-1148.4000000000001</v>
      </c>
      <c r="X1453" s="199">
        <v>-349.44</v>
      </c>
      <c r="Y1453" s="199">
        <v>-523.78</v>
      </c>
      <c r="Z1453" s="199">
        <v>-721.21</v>
      </c>
      <c r="AA1453" s="199">
        <v>-684.98</v>
      </c>
      <c r="AB1453" s="199">
        <v>-1368.74</v>
      </c>
      <c r="AC1453" s="199">
        <f>IFERROR(VLOOKUP('SAP Data'!$C1453,'2021 Balance Sheet'!$B$7:$O$1335,'2021 Balance Sheet'!D$2, FALSE),0)</f>
        <v>-2113.6799999999998</v>
      </c>
      <c r="AD1453" s="199">
        <f>IFERROR(VLOOKUP('SAP Data'!$C1453,'2021 Balance Sheet'!$B$7:$O$1335,'2021 Balance Sheet'!E$2, FALSE),0)</f>
        <v>-1341.44</v>
      </c>
      <c r="AE1453" s="199">
        <f>IFERROR(VLOOKUP('SAP Data'!$C1453,'2021 Balance Sheet'!$B$7:$O$1335,'2021 Balance Sheet'!F$2, FALSE),0)</f>
        <v>-1927.88</v>
      </c>
      <c r="AF1453" s="199">
        <f>IFERROR(VLOOKUP('SAP Data'!$C1453,'2021 Balance Sheet'!$B$7:$O$1335,'2021 Balance Sheet'!G$2, FALSE),0)</f>
        <v>-2434.7600000000002</v>
      </c>
      <c r="AG1453" s="199">
        <f>IFERROR(VLOOKUP('SAP Data'!$C1453,'2021 Balance Sheet'!$B$7:$O$1335,'2021 Balance Sheet'!H$2, FALSE),0)</f>
        <v>-844.26</v>
      </c>
      <c r="AH1453" s="199">
        <f>IFERROR(VLOOKUP('SAP Data'!$C1453,'2021 Balance Sheet'!$B$7:$O$1335,'2021 Balance Sheet'!I$2, FALSE),0)</f>
        <v>-1134.95</v>
      </c>
      <c r="AI1453" s="199">
        <f>IFERROR(VLOOKUP('SAP Data'!$C1453,'2021 Balance Sheet'!$B$7:$O$1335,'2021 Balance Sheet'!J$2, FALSE),0)</f>
        <v>-1314.12</v>
      </c>
      <c r="AJ1453" s="199">
        <f>IFERROR(VLOOKUP('SAP Data'!$C1453,'2021 Balance Sheet'!$B$7:$O$1335,'2021 Balance Sheet'!K$2, FALSE),0)</f>
        <v>-352.28</v>
      </c>
      <c r="AK1453" s="199">
        <f>IFERROR(VLOOKUP('SAP Data'!$C1453,'2021 Balance Sheet'!$B$7:$O$1335,'2021 Balance Sheet'!L$2, FALSE),0)</f>
        <v>-543.86</v>
      </c>
      <c r="AL1453" s="199">
        <f>IFERROR(VLOOKUP('SAP Data'!$C1453,'2021 Balance Sheet'!$B$7:$O$1335,'2021 Balance Sheet'!M$2, FALSE),0)</f>
        <v>-837.17</v>
      </c>
      <c r="AM1453" s="199">
        <f>IFERROR(VLOOKUP('SAP Data'!$C1453,'2021 Balance Sheet'!$B$7:$O$1335,'2021 Balance Sheet'!N$2, FALSE),0)</f>
        <v>-734.66</v>
      </c>
      <c r="AN1453" s="199">
        <f>IFERROR(VLOOKUP('SAP Data'!$C1453,'2021 Balance Sheet'!$B$7:$O$1335,'2021 Balance Sheet'!O$2, FALSE),0)</f>
        <v>-1461.17</v>
      </c>
      <c r="AO1453" s="198">
        <f t="shared" si="49"/>
        <v>-1368.74</v>
      </c>
    </row>
    <row r="1454" spans="1:41" ht="15.75" thickBot="1" x14ac:dyDescent="0.3">
      <c r="A1454" s="26" t="str">
        <f t="shared" si="48"/>
        <v>241183</v>
      </c>
      <c r="B1454" s="126" t="s">
        <v>2391</v>
      </c>
      <c r="C1454" s="153" t="s">
        <v>2558</v>
      </c>
      <c r="D1454" s="125" t="s">
        <v>4</v>
      </c>
      <c r="E1454" s="139">
        <v>-27874.41</v>
      </c>
      <c r="F1454" s="139">
        <v>-11988.14</v>
      </c>
      <c r="G1454" s="139">
        <v>-17385.68</v>
      </c>
      <c r="H1454" s="139">
        <v>-21880.71</v>
      </c>
      <c r="I1454" s="139">
        <v>-25530.01</v>
      </c>
      <c r="J1454" s="139">
        <v>-28040.87</v>
      </c>
      <c r="K1454" s="139">
        <v>-31144.12</v>
      </c>
      <c r="L1454" s="139">
        <v>-5777.08</v>
      </c>
      <c r="M1454" s="139">
        <v>-8720.9</v>
      </c>
      <c r="N1454" s="139">
        <v>-12350.24</v>
      </c>
      <c r="O1454" s="139">
        <v>-16617.46</v>
      </c>
      <c r="P1454" s="139">
        <v>-22341.1</v>
      </c>
      <c r="Q1454" s="199">
        <v>-28961.46</v>
      </c>
      <c r="R1454" s="199">
        <v>-12001.13</v>
      </c>
      <c r="S1454" s="199">
        <v>-17048.82</v>
      </c>
      <c r="T1454" s="199">
        <v>-21049.57</v>
      </c>
      <c r="U1454" s="199">
        <v>-24218.02</v>
      </c>
      <c r="V1454" s="199">
        <v>-25923.919999999998</v>
      </c>
      <c r="W1454" s="199">
        <v>-28855.61</v>
      </c>
      <c r="X1454" s="199">
        <v>-5798.38</v>
      </c>
      <c r="Y1454" s="199">
        <v>-8828.07</v>
      </c>
      <c r="Z1454" s="199">
        <v>-11920.1</v>
      </c>
      <c r="AA1454" s="199">
        <v>-16834.310000000001</v>
      </c>
      <c r="AB1454" s="199">
        <v>-22332.18</v>
      </c>
      <c r="AC1454" s="199">
        <f>IFERROR(VLOOKUP('SAP Data'!$C1454,'2021 Balance Sheet'!$B$7:$O$1335,'2021 Balance Sheet'!D$2, FALSE),0)</f>
        <v>-28816.41</v>
      </c>
      <c r="AD1454" s="199">
        <f>IFERROR(VLOOKUP('SAP Data'!$C1454,'2021 Balance Sheet'!$B$7:$O$1335,'2021 Balance Sheet'!E$2, FALSE),0)</f>
        <v>-11489.35</v>
      </c>
      <c r="AE1454" s="199">
        <f>IFERROR(VLOOKUP('SAP Data'!$C1454,'2021 Balance Sheet'!$B$7:$O$1335,'2021 Balance Sheet'!F$2, FALSE),0)</f>
        <v>-16739.78</v>
      </c>
      <c r="AF1454" s="199">
        <f>IFERROR(VLOOKUP('SAP Data'!$C1454,'2021 Balance Sheet'!$B$7:$O$1335,'2021 Balance Sheet'!G$2, FALSE),0)</f>
        <v>-21733.439999999999</v>
      </c>
      <c r="AG1454" s="199">
        <f>IFERROR(VLOOKUP('SAP Data'!$C1454,'2021 Balance Sheet'!$B$7:$O$1335,'2021 Balance Sheet'!H$2, FALSE),0)</f>
        <v>-25586.75</v>
      </c>
      <c r="AH1454" s="199">
        <f>IFERROR(VLOOKUP('SAP Data'!$C1454,'2021 Balance Sheet'!$B$7:$O$1335,'2021 Balance Sheet'!I$2, FALSE),0)</f>
        <v>-29187.17</v>
      </c>
      <c r="AI1454" s="199">
        <f>IFERROR(VLOOKUP('SAP Data'!$C1454,'2021 Balance Sheet'!$B$7:$O$1335,'2021 Balance Sheet'!J$2, FALSE),0)</f>
        <v>-3256.04</v>
      </c>
      <c r="AJ1454" s="199">
        <f>IFERROR(VLOOKUP('SAP Data'!$C1454,'2021 Balance Sheet'!$B$7:$O$1335,'2021 Balance Sheet'!K$2, FALSE),0)</f>
        <v>-6265.17</v>
      </c>
      <c r="AK1454" s="199">
        <f>IFERROR(VLOOKUP('SAP Data'!$C1454,'2021 Balance Sheet'!$B$7:$O$1335,'2021 Balance Sheet'!L$2, FALSE),0)</f>
        <v>-9503.8799999999992</v>
      </c>
      <c r="AL1454" s="199">
        <f>IFERROR(VLOOKUP('SAP Data'!$C1454,'2021 Balance Sheet'!$B$7:$O$1335,'2021 Balance Sheet'!M$2, FALSE),0)</f>
        <v>-13562.5</v>
      </c>
      <c r="AM1454" s="199">
        <f>IFERROR(VLOOKUP('SAP Data'!$C1454,'2021 Balance Sheet'!$B$7:$O$1335,'2021 Balance Sheet'!N$2, FALSE),0)</f>
        <v>-18057.330000000002</v>
      </c>
      <c r="AN1454" s="199">
        <f>IFERROR(VLOOKUP('SAP Data'!$C1454,'2021 Balance Sheet'!$B$7:$O$1335,'2021 Balance Sheet'!O$2, FALSE),0)</f>
        <v>-24680.57</v>
      </c>
      <c r="AO1454" s="198">
        <f t="shared" si="49"/>
        <v>-22332.18</v>
      </c>
    </row>
    <row r="1455" spans="1:41" ht="15.75" thickBot="1" x14ac:dyDescent="0.3">
      <c r="A1455" s="26" t="str">
        <f t="shared" si="48"/>
        <v>241184</v>
      </c>
      <c r="B1455" s="126" t="s">
        <v>2393</v>
      </c>
      <c r="C1455" s="153" t="s">
        <v>2559</v>
      </c>
      <c r="D1455" s="125" t="s">
        <v>4</v>
      </c>
      <c r="E1455" s="140">
        <v>-2812.95</v>
      </c>
      <c r="F1455" s="140">
        <v>-2380.0700000000002</v>
      </c>
      <c r="G1455" s="140">
        <v>-3617.33</v>
      </c>
      <c r="H1455" s="140">
        <v>-4346.8500000000004</v>
      </c>
      <c r="I1455" s="140">
        <v>-1277.76</v>
      </c>
      <c r="J1455" s="140">
        <v>-1389.88</v>
      </c>
      <c r="K1455" s="140">
        <v>-1632.53</v>
      </c>
      <c r="L1455" s="140">
        <v>-464.35</v>
      </c>
      <c r="M1455" s="140">
        <v>-689.94</v>
      </c>
      <c r="N1455" s="140">
        <v>-998.58</v>
      </c>
      <c r="O1455" s="140">
        <v>-983.31</v>
      </c>
      <c r="P1455" s="140">
        <v>-1965.44</v>
      </c>
      <c r="Q1455" s="199">
        <v>-3180.95</v>
      </c>
      <c r="R1455" s="199">
        <v>-2282.2800000000002</v>
      </c>
      <c r="S1455" s="199">
        <v>-3308.61</v>
      </c>
      <c r="T1455" s="199">
        <v>-4123.2299999999996</v>
      </c>
      <c r="U1455" s="199">
        <v>-1376.42</v>
      </c>
      <c r="V1455" s="199">
        <v>-1552.13</v>
      </c>
      <c r="W1455" s="199">
        <v>-1824.62</v>
      </c>
      <c r="X1455" s="199">
        <v>-521.51</v>
      </c>
      <c r="Y1455" s="199">
        <v>-739.59</v>
      </c>
      <c r="Z1455" s="199">
        <v>-978.02</v>
      </c>
      <c r="AA1455" s="199">
        <v>-744.86</v>
      </c>
      <c r="AB1455" s="199">
        <v>-1731.55</v>
      </c>
      <c r="AC1455" s="199">
        <f>IFERROR(VLOOKUP('SAP Data'!$C1455,'2021 Balance Sheet'!$B$7:$O$1335,'2021 Balance Sheet'!D$2, FALSE),0)</f>
        <v>-3002.49</v>
      </c>
      <c r="AD1455" s="199">
        <f>IFERROR(VLOOKUP('SAP Data'!$C1455,'2021 Balance Sheet'!$B$7:$O$1335,'2021 Balance Sheet'!E$2, FALSE),0)</f>
        <v>-2278.5500000000002</v>
      </c>
      <c r="AE1455" s="199">
        <f>IFERROR(VLOOKUP('SAP Data'!$C1455,'2021 Balance Sheet'!$B$7:$O$1335,'2021 Balance Sheet'!F$2, FALSE),0)</f>
        <v>-3360.49</v>
      </c>
      <c r="AF1455" s="199">
        <f>IFERROR(VLOOKUP('SAP Data'!$C1455,'2021 Balance Sheet'!$B$7:$O$1335,'2021 Balance Sheet'!G$2, FALSE),0)</f>
        <v>-4308.8</v>
      </c>
      <c r="AG1455" s="199">
        <f>IFERROR(VLOOKUP('SAP Data'!$C1455,'2021 Balance Sheet'!$B$7:$O$1335,'2021 Balance Sheet'!H$2, FALSE),0)</f>
        <v>-1553.35</v>
      </c>
      <c r="AH1455" s="199">
        <f>IFERROR(VLOOKUP('SAP Data'!$C1455,'2021 Balance Sheet'!$B$7:$O$1335,'2021 Balance Sheet'!I$2, FALSE),0)</f>
        <v>-1934.55</v>
      </c>
      <c r="AI1455" s="199">
        <f>IFERROR(VLOOKUP('SAP Data'!$C1455,'2021 Balance Sheet'!$B$7:$O$1335,'2021 Balance Sheet'!J$2, FALSE),0)</f>
        <v>-2186.39</v>
      </c>
      <c r="AJ1455" s="199">
        <f>IFERROR(VLOOKUP('SAP Data'!$C1455,'2021 Balance Sheet'!$B$7:$O$1335,'2021 Balance Sheet'!K$2, FALSE),0)</f>
        <v>-485.69</v>
      </c>
      <c r="AK1455" s="199">
        <f>IFERROR(VLOOKUP('SAP Data'!$C1455,'2021 Balance Sheet'!$B$7:$O$1335,'2021 Balance Sheet'!L$2, FALSE),0)</f>
        <v>-706.71</v>
      </c>
      <c r="AL1455" s="199">
        <f>IFERROR(VLOOKUP('SAP Data'!$C1455,'2021 Balance Sheet'!$B$7:$O$1335,'2021 Balance Sheet'!M$2, FALSE),0)</f>
        <v>-983.5</v>
      </c>
      <c r="AM1455" s="199">
        <f>IFERROR(VLOOKUP('SAP Data'!$C1455,'2021 Balance Sheet'!$B$7:$O$1335,'2021 Balance Sheet'!N$2, FALSE),0)</f>
        <v>-883.87</v>
      </c>
      <c r="AN1455" s="199">
        <f>IFERROR(VLOOKUP('SAP Data'!$C1455,'2021 Balance Sheet'!$B$7:$O$1335,'2021 Balance Sheet'!O$2, FALSE),0)</f>
        <v>-1959.51</v>
      </c>
      <c r="AO1455" s="198">
        <f t="shared" si="49"/>
        <v>-1731.55</v>
      </c>
    </row>
    <row r="1456" spans="1:41" ht="15.75" thickBot="1" x14ac:dyDescent="0.3">
      <c r="A1456" s="26" t="str">
        <f t="shared" si="48"/>
        <v>241185</v>
      </c>
      <c r="B1456" s="126" t="s">
        <v>2395</v>
      </c>
      <c r="C1456" s="153" t="s">
        <v>2560</v>
      </c>
      <c r="D1456" s="125" t="s">
        <v>4</v>
      </c>
      <c r="E1456" s="139">
        <v>-75640.77</v>
      </c>
      <c r="F1456" s="139">
        <v>-16673.68</v>
      </c>
      <c r="G1456" s="139">
        <v>-24133.52</v>
      </c>
      <c r="H1456" s="139">
        <v>-30582.9</v>
      </c>
      <c r="I1456" s="139">
        <v>-35300.47</v>
      </c>
      <c r="J1456" s="139">
        <v>-37745.839999999997</v>
      </c>
      <c r="K1456" s="139">
        <v>-41677.58</v>
      </c>
      <c r="L1456" s="139">
        <v>-45035.4</v>
      </c>
      <c r="M1456" s="139">
        <v>-48601.31</v>
      </c>
      <c r="N1456" s="139">
        <v>-53541.15</v>
      </c>
      <c r="O1456" s="139">
        <v>-59905.7</v>
      </c>
      <c r="P1456" s="139">
        <v>-68152.63</v>
      </c>
      <c r="Q1456" s="199">
        <v>-77567.59</v>
      </c>
      <c r="R1456" s="199">
        <v>-17206.759999999998</v>
      </c>
      <c r="S1456" s="199">
        <v>-24362.78</v>
      </c>
      <c r="T1456" s="199">
        <v>-29832.02</v>
      </c>
      <c r="U1456" s="199">
        <v>-33730.269999999997</v>
      </c>
      <c r="V1456" s="199">
        <v>-36095.760000000002</v>
      </c>
      <c r="W1456" s="199">
        <v>-39891.64</v>
      </c>
      <c r="X1456" s="199">
        <v>-43378.75</v>
      </c>
      <c r="Y1456" s="199">
        <v>-47106.02</v>
      </c>
      <c r="Z1456" s="199">
        <v>-51133.86</v>
      </c>
      <c r="AA1456" s="199">
        <v>-58279.16</v>
      </c>
      <c r="AB1456" s="199">
        <v>-66860.41</v>
      </c>
      <c r="AC1456" s="199">
        <f>IFERROR(VLOOKUP('SAP Data'!$C1456,'2021 Balance Sheet'!$B$7:$O$1335,'2021 Balance Sheet'!D$2, FALSE),0)</f>
        <v>-76410.649999999994</v>
      </c>
      <c r="AD1456" s="199">
        <f>IFERROR(VLOOKUP('SAP Data'!$C1456,'2021 Balance Sheet'!$B$7:$O$1335,'2021 Balance Sheet'!E$2, FALSE),0)</f>
        <v>-17408.71</v>
      </c>
      <c r="AE1456" s="199">
        <f>IFERROR(VLOOKUP('SAP Data'!$C1456,'2021 Balance Sheet'!$B$7:$O$1335,'2021 Balance Sheet'!F$2, FALSE),0)</f>
        <v>-25230.92</v>
      </c>
      <c r="AF1456" s="199">
        <f>IFERROR(VLOOKUP('SAP Data'!$C1456,'2021 Balance Sheet'!$B$7:$O$1335,'2021 Balance Sheet'!G$2, FALSE),0)</f>
        <v>-31846.55</v>
      </c>
      <c r="AG1456" s="199">
        <f>IFERROR(VLOOKUP('SAP Data'!$C1456,'2021 Balance Sheet'!$B$7:$O$1335,'2021 Balance Sheet'!H$2, FALSE),0)</f>
        <v>-37160.68</v>
      </c>
      <c r="AH1456" s="199">
        <f>IFERROR(VLOOKUP('SAP Data'!$C1456,'2021 Balance Sheet'!$B$7:$O$1335,'2021 Balance Sheet'!I$2, FALSE),0)</f>
        <v>-41906.39</v>
      </c>
      <c r="AI1456" s="199">
        <f>IFERROR(VLOOKUP('SAP Data'!$C1456,'2021 Balance Sheet'!$B$7:$O$1335,'2021 Balance Sheet'!J$2, FALSE),0)</f>
        <v>-45711.81</v>
      </c>
      <c r="AJ1456" s="199">
        <f>IFERROR(VLOOKUP('SAP Data'!$C1456,'2021 Balance Sheet'!$B$7:$O$1335,'2021 Balance Sheet'!K$2, FALSE),0)</f>
        <v>-49505.22</v>
      </c>
      <c r="AK1456" s="199">
        <f>IFERROR(VLOOKUP('SAP Data'!$C1456,'2021 Balance Sheet'!$B$7:$O$1335,'2021 Balance Sheet'!L$2, FALSE),0)</f>
        <v>-53867.87</v>
      </c>
      <c r="AL1456" s="199">
        <f>IFERROR(VLOOKUP('SAP Data'!$C1456,'2021 Balance Sheet'!$B$7:$O$1335,'2021 Balance Sheet'!M$2, FALSE),0)</f>
        <v>-58991.3</v>
      </c>
      <c r="AM1456" s="199">
        <f>IFERROR(VLOOKUP('SAP Data'!$C1456,'2021 Balance Sheet'!$B$7:$O$1335,'2021 Balance Sheet'!N$2, FALSE),0)</f>
        <v>-65627.19</v>
      </c>
      <c r="AN1456" s="199">
        <f>IFERROR(VLOOKUP('SAP Data'!$C1456,'2021 Balance Sheet'!$B$7:$O$1335,'2021 Balance Sheet'!O$2, FALSE),0)</f>
        <v>-75850.78</v>
      </c>
      <c r="AO1456" s="198">
        <f t="shared" si="49"/>
        <v>-66860.41</v>
      </c>
    </row>
    <row r="1457" spans="1:41" ht="15.75" thickBot="1" x14ac:dyDescent="0.3">
      <c r="A1457" s="26" t="str">
        <f t="shared" si="48"/>
        <v>241186</v>
      </c>
      <c r="B1457" s="126" t="s">
        <v>2397</v>
      </c>
      <c r="C1457" s="153" t="s">
        <v>2561</v>
      </c>
      <c r="D1457" s="125" t="s">
        <v>4</v>
      </c>
      <c r="E1457" s="140">
        <v>-2145.3000000000002</v>
      </c>
      <c r="F1457" s="140">
        <v>-527.19000000000005</v>
      </c>
      <c r="G1457" s="140">
        <v>-789.64</v>
      </c>
      <c r="H1457" s="140">
        <v>-985.22</v>
      </c>
      <c r="I1457" s="140">
        <v>-1122.8599999999999</v>
      </c>
      <c r="J1457" s="140">
        <v>-1172.93</v>
      </c>
      <c r="K1457" s="140">
        <v>-1245.0899999999999</v>
      </c>
      <c r="L1457" s="140">
        <v>-1305.6400000000001</v>
      </c>
      <c r="M1457" s="140">
        <v>-1370.36</v>
      </c>
      <c r="N1457" s="140">
        <v>-1502.88</v>
      </c>
      <c r="O1457" s="140">
        <v>-1687.91</v>
      </c>
      <c r="P1457" s="140">
        <v>-1953.78</v>
      </c>
      <c r="Q1457" s="199">
        <v>-2227.3200000000002</v>
      </c>
      <c r="R1457" s="199">
        <v>-514.33000000000004</v>
      </c>
      <c r="S1457" s="199">
        <v>-739.75</v>
      </c>
      <c r="T1457" s="199">
        <v>-938.81</v>
      </c>
      <c r="U1457" s="199">
        <v>-1089.03</v>
      </c>
      <c r="V1457" s="199">
        <v>-1154.18</v>
      </c>
      <c r="W1457" s="199">
        <v>-1243.1099999999999</v>
      </c>
      <c r="X1457" s="199">
        <v>-1307.18</v>
      </c>
      <c r="Y1457" s="199">
        <v>-1380.97</v>
      </c>
      <c r="Z1457" s="199">
        <v>-1454.55</v>
      </c>
      <c r="AA1457" s="199">
        <v>-1642.79</v>
      </c>
      <c r="AB1457" s="199">
        <v>-1898.45</v>
      </c>
      <c r="AC1457" s="199">
        <f>IFERROR(VLOOKUP('SAP Data'!$C1457,'2021 Balance Sheet'!$B$7:$O$1335,'2021 Balance Sheet'!D$2, FALSE),0)</f>
        <v>-2178.13</v>
      </c>
      <c r="AD1457" s="199">
        <f>IFERROR(VLOOKUP('SAP Data'!$C1457,'2021 Balance Sheet'!$B$7:$O$1335,'2021 Balance Sheet'!E$2, FALSE),0)</f>
        <v>-505.75</v>
      </c>
      <c r="AE1457" s="199">
        <f>IFERROR(VLOOKUP('SAP Data'!$C1457,'2021 Balance Sheet'!$B$7:$O$1335,'2021 Balance Sheet'!F$2, FALSE),0)</f>
        <v>-731.89</v>
      </c>
      <c r="AF1457" s="199">
        <f>IFERROR(VLOOKUP('SAP Data'!$C1457,'2021 Balance Sheet'!$B$7:$O$1335,'2021 Balance Sheet'!G$2, FALSE),0)</f>
        <v>-928.48</v>
      </c>
      <c r="AG1457" s="199">
        <f>IFERROR(VLOOKUP('SAP Data'!$C1457,'2021 Balance Sheet'!$B$7:$O$1335,'2021 Balance Sheet'!H$2, FALSE),0)</f>
        <v>-1064.6400000000001</v>
      </c>
      <c r="AH1457" s="199">
        <f>IFERROR(VLOOKUP('SAP Data'!$C1457,'2021 Balance Sheet'!$B$7:$O$1335,'2021 Balance Sheet'!I$2, FALSE),0)</f>
        <v>-1183.1099999999999</v>
      </c>
      <c r="AI1457" s="199">
        <f>IFERROR(VLOOKUP('SAP Data'!$C1457,'2021 Balance Sheet'!$B$7:$O$1335,'2021 Balance Sheet'!J$2, FALSE),0)</f>
        <v>-1248.95</v>
      </c>
      <c r="AJ1457" s="199">
        <f>IFERROR(VLOOKUP('SAP Data'!$C1457,'2021 Balance Sheet'!$B$7:$O$1335,'2021 Balance Sheet'!K$2, FALSE),0)</f>
        <v>-1310.67</v>
      </c>
      <c r="AK1457" s="199">
        <f>IFERROR(VLOOKUP('SAP Data'!$C1457,'2021 Balance Sheet'!$B$7:$O$1335,'2021 Balance Sheet'!L$2, FALSE),0)</f>
        <v>-1381.58</v>
      </c>
      <c r="AL1457" s="199">
        <f>IFERROR(VLOOKUP('SAP Data'!$C1457,'2021 Balance Sheet'!$B$7:$O$1335,'2021 Balance Sheet'!M$2, FALSE),0)</f>
        <v>-1496.19</v>
      </c>
      <c r="AM1457" s="199">
        <f>IFERROR(VLOOKUP('SAP Data'!$C1457,'2021 Balance Sheet'!$B$7:$O$1335,'2021 Balance Sheet'!N$2, FALSE),0)</f>
        <v>-1663.01</v>
      </c>
      <c r="AN1457" s="199">
        <f>IFERROR(VLOOKUP('SAP Data'!$C1457,'2021 Balance Sheet'!$B$7:$O$1335,'2021 Balance Sheet'!O$2, FALSE),0)</f>
        <v>-1930.54</v>
      </c>
      <c r="AO1457" s="198">
        <f t="shared" si="49"/>
        <v>-1898.45</v>
      </c>
    </row>
    <row r="1458" spans="1:41" ht="15.75" thickBot="1" x14ac:dyDescent="0.3">
      <c r="A1458" s="26" t="str">
        <f t="shared" si="48"/>
        <v>241187</v>
      </c>
      <c r="B1458" s="126" t="s">
        <v>2399</v>
      </c>
      <c r="C1458" s="153" t="s">
        <v>2562</v>
      </c>
      <c r="D1458" s="125" t="s">
        <v>4</v>
      </c>
      <c r="E1458" s="139">
        <v>-60451.44</v>
      </c>
      <c r="F1458" s="139">
        <v>-15152.46</v>
      </c>
      <c r="G1458" s="139">
        <v>-22548.34</v>
      </c>
      <c r="H1458" s="139">
        <v>-27440.3</v>
      </c>
      <c r="I1458" s="139">
        <v>-30822.19</v>
      </c>
      <c r="J1458" s="139">
        <v>-32212.01</v>
      </c>
      <c r="K1458" s="139">
        <v>-34502.519999999997</v>
      </c>
      <c r="L1458" s="139">
        <v>-36524.519999999997</v>
      </c>
      <c r="M1458" s="139">
        <v>-38788.35</v>
      </c>
      <c r="N1458" s="139">
        <v>-42200.47</v>
      </c>
      <c r="O1458" s="139">
        <v>-47221.78</v>
      </c>
      <c r="P1458" s="139">
        <v>-54695.05</v>
      </c>
      <c r="Q1458" s="199">
        <v>-63399.73</v>
      </c>
      <c r="R1458" s="199">
        <v>-16236.69</v>
      </c>
      <c r="S1458" s="199">
        <v>-22767.25</v>
      </c>
      <c r="T1458" s="199">
        <v>-27754.16</v>
      </c>
      <c r="U1458" s="199">
        <v>-31262.93</v>
      </c>
      <c r="V1458" s="199">
        <v>-32861.64</v>
      </c>
      <c r="W1458" s="199">
        <v>-35229.39</v>
      </c>
      <c r="X1458" s="199">
        <v>-37161.019999999997</v>
      </c>
      <c r="Y1458" s="199">
        <v>-39243.120000000003</v>
      </c>
      <c r="Z1458" s="199">
        <v>-41593.730000000003</v>
      </c>
      <c r="AA1458" s="199">
        <v>-46865.59</v>
      </c>
      <c r="AB1458" s="199">
        <v>-54694.22</v>
      </c>
      <c r="AC1458" s="199">
        <f>IFERROR(VLOOKUP('SAP Data'!$C1458,'2021 Balance Sheet'!$B$7:$O$1335,'2021 Balance Sheet'!D$2, FALSE),0)</f>
        <v>-63355.89</v>
      </c>
      <c r="AD1458" s="199">
        <f>IFERROR(VLOOKUP('SAP Data'!$C1458,'2021 Balance Sheet'!$B$7:$O$1335,'2021 Balance Sheet'!E$2, FALSE),0)</f>
        <v>-15869.35</v>
      </c>
      <c r="AE1458" s="199">
        <f>IFERROR(VLOOKUP('SAP Data'!$C1458,'2021 Balance Sheet'!$B$7:$O$1335,'2021 Balance Sheet'!F$2, FALSE),0)</f>
        <v>-22834.68</v>
      </c>
      <c r="AF1458" s="199">
        <f>IFERROR(VLOOKUP('SAP Data'!$C1458,'2021 Balance Sheet'!$B$7:$O$1335,'2021 Balance Sheet'!G$2, FALSE),0)</f>
        <v>-28587.7</v>
      </c>
      <c r="AG1458" s="199">
        <f>IFERROR(VLOOKUP('SAP Data'!$C1458,'2021 Balance Sheet'!$B$7:$O$1335,'2021 Balance Sheet'!H$2, FALSE),0)</f>
        <v>-31861.89</v>
      </c>
      <c r="AH1458" s="199">
        <f>IFERROR(VLOOKUP('SAP Data'!$C1458,'2021 Balance Sheet'!$B$7:$O$1335,'2021 Balance Sheet'!I$2, FALSE),0)</f>
        <v>-34853.64</v>
      </c>
      <c r="AI1458" s="199">
        <f>IFERROR(VLOOKUP('SAP Data'!$C1458,'2021 Balance Sheet'!$B$7:$O$1335,'2021 Balance Sheet'!J$2, FALSE),0)</f>
        <v>-37056.58</v>
      </c>
      <c r="AJ1458" s="199">
        <f>IFERROR(VLOOKUP('SAP Data'!$C1458,'2021 Balance Sheet'!$B$7:$O$1335,'2021 Balance Sheet'!K$2, FALSE),0)</f>
        <v>-39044.67</v>
      </c>
      <c r="AK1458" s="199">
        <f>IFERROR(VLOOKUP('SAP Data'!$C1458,'2021 Balance Sheet'!$B$7:$O$1335,'2021 Balance Sheet'!L$2, FALSE),0)</f>
        <v>-41248.33</v>
      </c>
      <c r="AL1458" s="199">
        <f>IFERROR(VLOOKUP('SAP Data'!$C1458,'2021 Balance Sheet'!$B$7:$O$1335,'2021 Balance Sheet'!M$2, FALSE),0)</f>
        <v>-44882.99</v>
      </c>
      <c r="AM1458" s="199">
        <f>IFERROR(VLOOKUP('SAP Data'!$C1458,'2021 Balance Sheet'!$B$7:$O$1335,'2021 Balance Sheet'!N$2, FALSE),0)</f>
        <v>-49858.559999999998</v>
      </c>
      <c r="AN1458" s="199">
        <f>IFERROR(VLOOKUP('SAP Data'!$C1458,'2021 Balance Sheet'!$B$7:$O$1335,'2021 Balance Sheet'!O$2, FALSE),0)</f>
        <v>-58423.71</v>
      </c>
      <c r="AO1458" s="198">
        <f t="shared" si="49"/>
        <v>-54694.22</v>
      </c>
    </row>
    <row r="1459" spans="1:41" ht="15.75" thickBot="1" x14ac:dyDescent="0.3">
      <c r="A1459" s="26" t="str">
        <f t="shared" si="48"/>
        <v>241189</v>
      </c>
      <c r="B1459" s="126" t="s">
        <v>2401</v>
      </c>
      <c r="C1459" s="153" t="s">
        <v>2563</v>
      </c>
      <c r="D1459" s="125" t="s">
        <v>4</v>
      </c>
      <c r="E1459" s="140">
        <v>-66404.639999999999</v>
      </c>
      <c r="F1459" s="140">
        <v>-17681.37</v>
      </c>
      <c r="G1459" s="140">
        <v>-26793.06</v>
      </c>
      <c r="H1459" s="140">
        <v>-33220.959999999999</v>
      </c>
      <c r="I1459" s="140">
        <v>-37909.120000000003</v>
      </c>
      <c r="J1459" s="140">
        <v>-39343.839999999997</v>
      </c>
      <c r="K1459" s="140">
        <v>-41664.68</v>
      </c>
      <c r="L1459" s="140">
        <v>-43911.79</v>
      </c>
      <c r="M1459" s="140">
        <v>-46135.79</v>
      </c>
      <c r="N1459" s="140">
        <v>-48993.7</v>
      </c>
      <c r="O1459" s="140">
        <v>-54766.83</v>
      </c>
      <c r="P1459" s="140">
        <v>-62259.02</v>
      </c>
      <c r="Q1459" s="199">
        <v>-71886.13</v>
      </c>
      <c r="R1459" s="199">
        <v>-18277.599999999999</v>
      </c>
      <c r="S1459" s="199">
        <v>-25742.18</v>
      </c>
      <c r="T1459" s="199">
        <v>-32216.7</v>
      </c>
      <c r="U1459" s="199">
        <v>-36648.31</v>
      </c>
      <c r="V1459" s="199">
        <v>-38045.19</v>
      </c>
      <c r="W1459" s="199">
        <v>-40604.26</v>
      </c>
      <c r="X1459" s="199">
        <v>-42924.94</v>
      </c>
      <c r="Y1459" s="199">
        <v>-45049.95</v>
      </c>
      <c r="Z1459" s="199">
        <v>-47388.4</v>
      </c>
      <c r="AA1459" s="199">
        <v>-52199.53</v>
      </c>
      <c r="AB1459" s="199">
        <v>-60955.66</v>
      </c>
      <c r="AC1459" s="199">
        <f>IFERROR(VLOOKUP('SAP Data'!$C1459,'2021 Balance Sheet'!$B$7:$O$1335,'2021 Balance Sheet'!D$2, FALSE),0)</f>
        <v>-70698.84</v>
      </c>
      <c r="AD1459" s="199">
        <f>IFERROR(VLOOKUP('SAP Data'!$C1459,'2021 Balance Sheet'!$B$7:$O$1335,'2021 Balance Sheet'!E$2, FALSE),0)</f>
        <v>-17559.599999999999</v>
      </c>
      <c r="AE1459" s="199">
        <f>IFERROR(VLOOKUP('SAP Data'!$C1459,'2021 Balance Sheet'!$B$7:$O$1335,'2021 Balance Sheet'!F$2, FALSE),0)</f>
        <v>-26686.69</v>
      </c>
      <c r="AF1459" s="199">
        <f>IFERROR(VLOOKUP('SAP Data'!$C1459,'2021 Balance Sheet'!$B$7:$O$1335,'2021 Balance Sheet'!G$2, FALSE),0)</f>
        <v>-33414.910000000003</v>
      </c>
      <c r="AG1459" s="199">
        <f>IFERROR(VLOOKUP('SAP Data'!$C1459,'2021 Balance Sheet'!$B$7:$O$1335,'2021 Balance Sheet'!H$2, FALSE),0)</f>
        <v>-38042.449999999997</v>
      </c>
      <c r="AH1459" s="199">
        <f>IFERROR(VLOOKUP('SAP Data'!$C1459,'2021 Balance Sheet'!$B$7:$O$1335,'2021 Balance Sheet'!I$2, FALSE),0)</f>
        <v>-41373.32</v>
      </c>
      <c r="AI1459" s="199">
        <f>IFERROR(VLOOKUP('SAP Data'!$C1459,'2021 Balance Sheet'!$B$7:$O$1335,'2021 Balance Sheet'!J$2, FALSE),0)</f>
        <v>-43741.15</v>
      </c>
      <c r="AJ1459" s="199">
        <f>IFERROR(VLOOKUP('SAP Data'!$C1459,'2021 Balance Sheet'!$B$7:$O$1335,'2021 Balance Sheet'!K$2, FALSE),0)</f>
        <v>-45882.07</v>
      </c>
      <c r="AK1459" s="199">
        <f>IFERROR(VLOOKUP('SAP Data'!$C1459,'2021 Balance Sheet'!$B$7:$O$1335,'2021 Balance Sheet'!L$2, FALSE),0)</f>
        <v>-48121.24</v>
      </c>
      <c r="AL1459" s="199">
        <f>IFERROR(VLOOKUP('SAP Data'!$C1459,'2021 Balance Sheet'!$B$7:$O$1335,'2021 Balance Sheet'!M$2, FALSE),0)</f>
        <v>-50946.19</v>
      </c>
      <c r="AM1459" s="199">
        <f>IFERROR(VLOOKUP('SAP Data'!$C1459,'2021 Balance Sheet'!$B$7:$O$1335,'2021 Balance Sheet'!N$2, FALSE),0)</f>
        <v>-56189.38</v>
      </c>
      <c r="AN1459" s="199">
        <f>IFERROR(VLOOKUP('SAP Data'!$C1459,'2021 Balance Sheet'!$B$7:$O$1335,'2021 Balance Sheet'!O$2, FALSE),0)</f>
        <v>-64664.38</v>
      </c>
      <c r="AO1459" s="198">
        <f t="shared" si="49"/>
        <v>-60955.66</v>
      </c>
    </row>
    <row r="1460" spans="1:41" ht="15.75" thickBot="1" x14ac:dyDescent="0.3">
      <c r="A1460" s="26" t="str">
        <f t="shared" si="48"/>
        <v>241190</v>
      </c>
      <c r="B1460" s="126" t="s">
        <v>2403</v>
      </c>
      <c r="C1460" s="153" t="s">
        <v>2564</v>
      </c>
      <c r="D1460" s="125" t="s">
        <v>4</v>
      </c>
      <c r="E1460" s="139">
        <v>-24928.5</v>
      </c>
      <c r="F1460" s="139">
        <v>-6694.73</v>
      </c>
      <c r="G1460" s="139">
        <v>-9487.3700000000008</v>
      </c>
      <c r="H1460" s="139">
        <v>-11478.35</v>
      </c>
      <c r="I1460" s="139">
        <v>-12630.68</v>
      </c>
      <c r="J1460" s="139">
        <v>-13060.3</v>
      </c>
      <c r="K1460" s="139">
        <v>-13857.15</v>
      </c>
      <c r="L1460" s="139">
        <v>-14584.41</v>
      </c>
      <c r="M1460" s="139">
        <v>-15354.31</v>
      </c>
      <c r="N1460" s="139">
        <v>-16739.900000000001</v>
      </c>
      <c r="O1460" s="139">
        <v>-18887.38</v>
      </c>
      <c r="P1460" s="139">
        <v>-22233.599999999999</v>
      </c>
      <c r="Q1460" s="199">
        <v>-26021.94</v>
      </c>
      <c r="R1460" s="199">
        <v>-6796.77</v>
      </c>
      <c r="S1460" s="199">
        <v>-9402.82</v>
      </c>
      <c r="T1460" s="199">
        <v>-11401.95</v>
      </c>
      <c r="U1460" s="199">
        <v>-12680.54</v>
      </c>
      <c r="V1460" s="199">
        <v>-13126.18</v>
      </c>
      <c r="W1460" s="199">
        <v>-13936.13</v>
      </c>
      <c r="X1460" s="199">
        <v>-14616.05</v>
      </c>
      <c r="Y1460" s="199">
        <v>-15348.77</v>
      </c>
      <c r="Z1460" s="199">
        <v>-16250.12</v>
      </c>
      <c r="AA1460" s="199">
        <v>-18614.98</v>
      </c>
      <c r="AB1460" s="199">
        <v>-21837.39</v>
      </c>
      <c r="AC1460" s="199">
        <f>IFERROR(VLOOKUP('SAP Data'!$C1460,'2021 Balance Sheet'!$B$7:$O$1335,'2021 Balance Sheet'!D$2, FALSE),0)</f>
        <v>-25608.32</v>
      </c>
      <c r="AD1460" s="199">
        <f>IFERROR(VLOOKUP('SAP Data'!$C1460,'2021 Balance Sheet'!$B$7:$O$1335,'2021 Balance Sheet'!E$2, FALSE),0)</f>
        <v>-6800.08</v>
      </c>
      <c r="AE1460" s="199">
        <f>IFERROR(VLOOKUP('SAP Data'!$C1460,'2021 Balance Sheet'!$B$7:$O$1335,'2021 Balance Sheet'!F$2, FALSE),0)</f>
        <v>-9806.59</v>
      </c>
      <c r="AF1460" s="199">
        <f>IFERROR(VLOOKUP('SAP Data'!$C1460,'2021 Balance Sheet'!$B$7:$O$1335,'2021 Balance Sheet'!G$2, FALSE),0)</f>
        <v>-11958.24</v>
      </c>
      <c r="AG1460" s="199">
        <f>IFERROR(VLOOKUP('SAP Data'!$C1460,'2021 Balance Sheet'!$B$7:$O$1335,'2021 Balance Sheet'!H$2, FALSE),0)</f>
        <v>-13203.1</v>
      </c>
      <c r="AH1460" s="199">
        <f>IFERROR(VLOOKUP('SAP Data'!$C1460,'2021 Balance Sheet'!$B$7:$O$1335,'2021 Balance Sheet'!I$2, FALSE),0)</f>
        <v>-14265.08</v>
      </c>
      <c r="AI1460" s="199">
        <f>IFERROR(VLOOKUP('SAP Data'!$C1460,'2021 Balance Sheet'!$B$7:$O$1335,'2021 Balance Sheet'!J$2, FALSE),0)</f>
        <v>-15011.86</v>
      </c>
      <c r="AJ1460" s="199">
        <f>IFERROR(VLOOKUP('SAP Data'!$C1460,'2021 Balance Sheet'!$B$7:$O$1335,'2021 Balance Sheet'!K$2, FALSE),0)</f>
        <v>-15688.16</v>
      </c>
      <c r="AK1460" s="199">
        <f>IFERROR(VLOOKUP('SAP Data'!$C1460,'2021 Balance Sheet'!$B$7:$O$1335,'2021 Balance Sheet'!L$2, FALSE),0)</f>
        <v>-16453.93</v>
      </c>
      <c r="AL1460" s="199">
        <f>IFERROR(VLOOKUP('SAP Data'!$C1460,'2021 Balance Sheet'!$B$7:$O$1335,'2021 Balance Sheet'!M$2, FALSE),0)</f>
        <v>-17857.32</v>
      </c>
      <c r="AM1460" s="199">
        <f>IFERROR(VLOOKUP('SAP Data'!$C1460,'2021 Balance Sheet'!$B$7:$O$1335,'2021 Balance Sheet'!N$2, FALSE),0)</f>
        <v>-19885.080000000002</v>
      </c>
      <c r="AN1460" s="199">
        <f>IFERROR(VLOOKUP('SAP Data'!$C1460,'2021 Balance Sheet'!$B$7:$O$1335,'2021 Balance Sheet'!O$2, FALSE),0)</f>
        <v>-23846.68</v>
      </c>
      <c r="AO1460" s="198">
        <f t="shared" si="49"/>
        <v>-21837.39</v>
      </c>
    </row>
    <row r="1461" spans="1:41" ht="15.75" thickBot="1" x14ac:dyDescent="0.3">
      <c r="A1461" s="26" t="str">
        <f t="shared" si="48"/>
        <v>241191</v>
      </c>
      <c r="B1461" s="126" t="s">
        <v>2405</v>
      </c>
      <c r="C1461" s="153" t="s">
        <v>2565</v>
      </c>
      <c r="D1461" s="125" t="s">
        <v>4</v>
      </c>
      <c r="E1461" s="140">
        <v>-50472.82</v>
      </c>
      <c r="F1461" s="140">
        <v>-35905.129999999997</v>
      </c>
      <c r="G1461" s="140">
        <v>-50725.07</v>
      </c>
      <c r="H1461" s="140">
        <v>-60573.83</v>
      </c>
      <c r="I1461" s="140">
        <v>-15540.35</v>
      </c>
      <c r="J1461" s="140">
        <v>-17332.41</v>
      </c>
      <c r="K1461" s="140">
        <v>-21287.32</v>
      </c>
      <c r="L1461" s="140">
        <v>-7706.76</v>
      </c>
      <c r="M1461" s="140">
        <v>-11522.99</v>
      </c>
      <c r="N1461" s="140">
        <v>-19528.900000000001</v>
      </c>
      <c r="O1461" s="140">
        <v>-19936.349999999999</v>
      </c>
      <c r="P1461" s="140">
        <v>-39314.1</v>
      </c>
      <c r="Q1461" s="199">
        <v>-59103.71</v>
      </c>
      <c r="R1461" s="199">
        <v>-36332.949999999997</v>
      </c>
      <c r="S1461" s="199">
        <v>-50538.2</v>
      </c>
      <c r="T1461" s="199">
        <v>-61477.54</v>
      </c>
      <c r="U1461" s="199">
        <v>-17844.07</v>
      </c>
      <c r="V1461" s="199">
        <v>-20206.47</v>
      </c>
      <c r="W1461" s="199">
        <v>-24791.57</v>
      </c>
      <c r="X1461" s="199">
        <v>-8357.5300000000007</v>
      </c>
      <c r="Y1461" s="199">
        <v>-12425.13</v>
      </c>
      <c r="Z1461" s="199">
        <v>-18969.38</v>
      </c>
      <c r="AA1461" s="199">
        <v>-20181.57</v>
      </c>
      <c r="AB1461" s="199">
        <v>-41681.15</v>
      </c>
      <c r="AC1461" s="199">
        <f>IFERROR(VLOOKUP('SAP Data'!$C1461,'2021 Balance Sheet'!$B$7:$O$1335,'2021 Balance Sheet'!D$2, FALSE),0)</f>
        <v>-61579.7</v>
      </c>
      <c r="AD1461" s="199">
        <f>IFERROR(VLOOKUP('SAP Data'!$C1461,'2021 Balance Sheet'!$B$7:$O$1335,'2021 Balance Sheet'!E$2, FALSE),0)</f>
        <v>-38078.03</v>
      </c>
      <c r="AE1461" s="199">
        <f>IFERROR(VLOOKUP('SAP Data'!$C1461,'2021 Balance Sheet'!$B$7:$O$1335,'2021 Balance Sheet'!F$2, FALSE),0)</f>
        <v>-55124</v>
      </c>
      <c r="AF1461" s="199">
        <f>IFERROR(VLOOKUP('SAP Data'!$C1461,'2021 Balance Sheet'!$B$7:$O$1335,'2021 Balance Sheet'!G$2, FALSE),0)</f>
        <v>-66107.77</v>
      </c>
      <c r="AG1461" s="199">
        <f>IFERROR(VLOOKUP('SAP Data'!$C1461,'2021 Balance Sheet'!$B$7:$O$1335,'2021 Balance Sheet'!H$2, FALSE),0)</f>
        <v>-18088.240000000002</v>
      </c>
      <c r="AH1461" s="199">
        <f>IFERROR(VLOOKUP('SAP Data'!$C1461,'2021 Balance Sheet'!$B$7:$O$1335,'2021 Balance Sheet'!I$2, FALSE),0)</f>
        <v>-23308.34</v>
      </c>
      <c r="AI1461" s="199">
        <f>IFERROR(VLOOKUP('SAP Data'!$C1461,'2021 Balance Sheet'!$B$7:$O$1335,'2021 Balance Sheet'!J$2, FALSE),0)</f>
        <v>-27399.33</v>
      </c>
      <c r="AJ1461" s="199">
        <f>IFERROR(VLOOKUP('SAP Data'!$C1461,'2021 Balance Sheet'!$B$7:$O$1335,'2021 Balance Sheet'!K$2, FALSE),0)</f>
        <v>-8039.11</v>
      </c>
      <c r="AK1461" s="199">
        <f>IFERROR(VLOOKUP('SAP Data'!$C1461,'2021 Balance Sheet'!$B$7:$O$1335,'2021 Balance Sheet'!L$2, FALSE),0)</f>
        <v>-12498.83</v>
      </c>
      <c r="AL1461" s="199">
        <f>IFERROR(VLOOKUP('SAP Data'!$C1461,'2021 Balance Sheet'!$B$7:$O$1335,'2021 Balance Sheet'!M$2, FALSE),0)</f>
        <v>-21081.97</v>
      </c>
      <c r="AM1461" s="199">
        <f>IFERROR(VLOOKUP('SAP Data'!$C1461,'2021 Balance Sheet'!$B$7:$O$1335,'2021 Balance Sheet'!N$2, FALSE),0)</f>
        <v>-22142.52</v>
      </c>
      <c r="AN1461" s="199">
        <f>IFERROR(VLOOKUP('SAP Data'!$C1461,'2021 Balance Sheet'!$B$7:$O$1335,'2021 Balance Sheet'!O$2, FALSE),0)</f>
        <v>-48085.72</v>
      </c>
      <c r="AO1461" s="198">
        <f t="shared" si="49"/>
        <v>-41681.15</v>
      </c>
    </row>
    <row r="1462" spans="1:41" ht="15.75" thickBot="1" x14ac:dyDescent="0.3">
      <c r="A1462" s="26" t="str">
        <f t="shared" si="48"/>
        <v>241192</v>
      </c>
      <c r="B1462" s="126" t="s">
        <v>2407</v>
      </c>
      <c r="C1462" s="153" t="s">
        <v>2566</v>
      </c>
      <c r="D1462" s="125" t="s">
        <v>4</v>
      </c>
      <c r="E1462" s="139">
        <v>-12688.92</v>
      </c>
      <c r="F1462" s="139">
        <v>-3600.35</v>
      </c>
      <c r="G1462" s="139">
        <v>-5368.23</v>
      </c>
      <c r="H1462" s="139">
        <v>-6356.67</v>
      </c>
      <c r="I1462" s="139">
        <v>-7056.77</v>
      </c>
      <c r="J1462" s="139">
        <v>-7158.58</v>
      </c>
      <c r="K1462" s="139">
        <v>-7440.66</v>
      </c>
      <c r="L1462" s="139">
        <v>-7679.33</v>
      </c>
      <c r="M1462" s="139">
        <v>-7926.34</v>
      </c>
      <c r="N1462" s="139">
        <v>-8520.1</v>
      </c>
      <c r="O1462" s="139">
        <v>-9611.34</v>
      </c>
      <c r="P1462" s="139">
        <v>-11296.87</v>
      </c>
      <c r="Q1462" s="199">
        <v>-13302.27</v>
      </c>
      <c r="R1462" s="199">
        <v>-3587.34</v>
      </c>
      <c r="S1462" s="199">
        <v>-5059.68</v>
      </c>
      <c r="T1462" s="199">
        <v>-6296.86</v>
      </c>
      <c r="U1462" s="199">
        <v>-6969.16</v>
      </c>
      <c r="V1462" s="199">
        <v>-7112.81</v>
      </c>
      <c r="W1462" s="199">
        <v>-7451.25</v>
      </c>
      <c r="X1462" s="199">
        <v>-7683.01</v>
      </c>
      <c r="Y1462" s="199">
        <v>-7911.15</v>
      </c>
      <c r="Z1462" s="199">
        <v>-8263.7800000000007</v>
      </c>
      <c r="AA1462" s="199">
        <v>-9333.51</v>
      </c>
      <c r="AB1462" s="199">
        <v>-11131.27</v>
      </c>
      <c r="AC1462" s="199">
        <f>IFERROR(VLOOKUP('SAP Data'!$C1462,'2021 Balance Sheet'!$B$7:$O$1335,'2021 Balance Sheet'!D$2, FALSE),0)</f>
        <v>-12985.19</v>
      </c>
      <c r="AD1462" s="199">
        <f>IFERROR(VLOOKUP('SAP Data'!$C1462,'2021 Balance Sheet'!$B$7:$O$1335,'2021 Balance Sheet'!E$2, FALSE),0)</f>
        <v>-3695.03</v>
      </c>
      <c r="AE1462" s="199">
        <f>IFERROR(VLOOKUP('SAP Data'!$C1462,'2021 Balance Sheet'!$B$7:$O$1335,'2021 Balance Sheet'!F$2, FALSE),0)</f>
        <v>-5244.71</v>
      </c>
      <c r="AF1462" s="199">
        <f>IFERROR(VLOOKUP('SAP Data'!$C1462,'2021 Balance Sheet'!$B$7:$O$1335,'2021 Balance Sheet'!G$2, FALSE),0)</f>
        <v>-6503.27</v>
      </c>
      <c r="AG1462" s="199">
        <f>IFERROR(VLOOKUP('SAP Data'!$C1462,'2021 Balance Sheet'!$B$7:$O$1335,'2021 Balance Sheet'!H$2, FALSE),0)</f>
        <v>-7149.02</v>
      </c>
      <c r="AH1462" s="199">
        <f>IFERROR(VLOOKUP('SAP Data'!$C1462,'2021 Balance Sheet'!$B$7:$O$1335,'2021 Balance Sheet'!I$2, FALSE),0)</f>
        <v>-7609.97</v>
      </c>
      <c r="AI1462" s="199">
        <f>IFERROR(VLOOKUP('SAP Data'!$C1462,'2021 Balance Sheet'!$B$7:$O$1335,'2021 Balance Sheet'!J$2, FALSE),0)</f>
        <v>-7892.34</v>
      </c>
      <c r="AJ1462" s="199">
        <f>IFERROR(VLOOKUP('SAP Data'!$C1462,'2021 Balance Sheet'!$B$7:$O$1335,'2021 Balance Sheet'!K$2, FALSE),0)</f>
        <v>-8116.93</v>
      </c>
      <c r="AK1462" s="199">
        <f>IFERROR(VLOOKUP('SAP Data'!$C1462,'2021 Balance Sheet'!$B$7:$O$1335,'2021 Balance Sheet'!L$2, FALSE),0)</f>
        <v>-8378.34</v>
      </c>
      <c r="AL1462" s="199">
        <f>IFERROR(VLOOKUP('SAP Data'!$C1462,'2021 Balance Sheet'!$B$7:$O$1335,'2021 Balance Sheet'!M$2, FALSE),0)</f>
        <v>-8942.6200000000008</v>
      </c>
      <c r="AM1462" s="199">
        <f>IFERROR(VLOOKUP('SAP Data'!$C1462,'2021 Balance Sheet'!$B$7:$O$1335,'2021 Balance Sheet'!N$2, FALSE),0)</f>
        <v>-9957.86</v>
      </c>
      <c r="AN1462" s="199">
        <f>IFERROR(VLOOKUP('SAP Data'!$C1462,'2021 Balance Sheet'!$B$7:$O$1335,'2021 Balance Sheet'!O$2, FALSE),0)</f>
        <v>-11725.86</v>
      </c>
      <c r="AO1462" s="198">
        <f t="shared" si="49"/>
        <v>-11131.27</v>
      </c>
    </row>
    <row r="1463" spans="1:41" ht="15.75" thickBot="1" x14ac:dyDescent="0.3">
      <c r="A1463" s="26" t="str">
        <f t="shared" si="48"/>
        <v>241193</v>
      </c>
      <c r="B1463" s="126" t="s">
        <v>2409</v>
      </c>
      <c r="C1463" s="153" t="s">
        <v>2567</v>
      </c>
      <c r="D1463" s="125" t="s">
        <v>4</v>
      </c>
      <c r="E1463" s="140">
        <v>-5390.14</v>
      </c>
      <c r="F1463" s="140">
        <v>-3644.66</v>
      </c>
      <c r="G1463" s="140">
        <v>-5133.45</v>
      </c>
      <c r="H1463" s="140">
        <v>-6178.37</v>
      </c>
      <c r="I1463" s="140">
        <v>-1688.55</v>
      </c>
      <c r="J1463" s="140">
        <v>-1903.06</v>
      </c>
      <c r="K1463" s="140">
        <v>-2401.38</v>
      </c>
      <c r="L1463" s="140">
        <v>-917.23</v>
      </c>
      <c r="M1463" s="140">
        <v>-1385.67</v>
      </c>
      <c r="N1463" s="140">
        <v>-2257.61</v>
      </c>
      <c r="O1463" s="140">
        <v>-2166.31</v>
      </c>
      <c r="P1463" s="140">
        <v>-4009.07</v>
      </c>
      <c r="Q1463" s="199">
        <v>-6119.73</v>
      </c>
      <c r="R1463" s="199">
        <v>-3769.05</v>
      </c>
      <c r="S1463" s="199">
        <v>-5186.3999999999996</v>
      </c>
      <c r="T1463" s="199">
        <v>-6299.86</v>
      </c>
      <c r="U1463" s="199">
        <v>-1757.52</v>
      </c>
      <c r="V1463" s="199">
        <v>-2034.86</v>
      </c>
      <c r="W1463" s="199">
        <v>-2476.64</v>
      </c>
      <c r="X1463" s="199">
        <v>-857.76</v>
      </c>
      <c r="Y1463" s="199">
        <v>-1306.33</v>
      </c>
      <c r="Z1463" s="199">
        <v>-1943.26</v>
      </c>
      <c r="AA1463" s="199">
        <v>-1922.85</v>
      </c>
      <c r="AB1463" s="199">
        <v>-3859.43</v>
      </c>
      <c r="AC1463" s="199">
        <f>IFERROR(VLOOKUP('SAP Data'!$C1463,'2021 Balance Sheet'!$B$7:$O$1335,'2021 Balance Sheet'!D$2, FALSE),0)</f>
        <v>-5801.07</v>
      </c>
      <c r="AD1463" s="199">
        <f>IFERROR(VLOOKUP('SAP Data'!$C1463,'2021 Balance Sheet'!$B$7:$O$1335,'2021 Balance Sheet'!E$2, FALSE),0)</f>
        <v>-3667.19</v>
      </c>
      <c r="AE1463" s="199">
        <f>IFERROR(VLOOKUP('SAP Data'!$C1463,'2021 Balance Sheet'!$B$7:$O$1335,'2021 Balance Sheet'!F$2, FALSE),0)</f>
        <v>-5166.53</v>
      </c>
      <c r="AF1463" s="199">
        <f>IFERROR(VLOOKUP('SAP Data'!$C1463,'2021 Balance Sheet'!$B$7:$O$1335,'2021 Balance Sheet'!G$2, FALSE),0)</f>
        <v>-6289.61</v>
      </c>
      <c r="AG1463" s="199">
        <f>IFERROR(VLOOKUP('SAP Data'!$C1463,'2021 Balance Sheet'!$B$7:$O$1335,'2021 Balance Sheet'!H$2, FALSE),0)</f>
        <v>-1793.1</v>
      </c>
      <c r="AH1463" s="199">
        <f>IFERROR(VLOOKUP('SAP Data'!$C1463,'2021 Balance Sheet'!$B$7:$O$1335,'2021 Balance Sheet'!I$2, FALSE),0)</f>
        <v>-2393.25</v>
      </c>
      <c r="AI1463" s="199">
        <f>IFERROR(VLOOKUP('SAP Data'!$C1463,'2021 Balance Sheet'!$B$7:$O$1335,'2021 Balance Sheet'!J$2, FALSE),0)</f>
        <v>-2822.45</v>
      </c>
      <c r="AJ1463" s="199">
        <f>IFERROR(VLOOKUP('SAP Data'!$C1463,'2021 Balance Sheet'!$B$7:$O$1335,'2021 Balance Sheet'!K$2, FALSE),0)</f>
        <v>-861.2</v>
      </c>
      <c r="AK1463" s="199">
        <f>IFERROR(VLOOKUP('SAP Data'!$C1463,'2021 Balance Sheet'!$B$7:$O$1335,'2021 Balance Sheet'!L$2, FALSE),0)</f>
        <v>-1376.38</v>
      </c>
      <c r="AL1463" s="199">
        <f>IFERROR(VLOOKUP('SAP Data'!$C1463,'2021 Balance Sheet'!$B$7:$O$1335,'2021 Balance Sheet'!M$2, FALSE),0)</f>
        <v>-2277.64</v>
      </c>
      <c r="AM1463" s="199">
        <f>IFERROR(VLOOKUP('SAP Data'!$C1463,'2021 Balance Sheet'!$B$7:$O$1335,'2021 Balance Sheet'!N$2, FALSE),0)</f>
        <v>-2089.25</v>
      </c>
      <c r="AN1463" s="199">
        <f>IFERROR(VLOOKUP('SAP Data'!$C1463,'2021 Balance Sheet'!$B$7:$O$1335,'2021 Balance Sheet'!O$2, FALSE),0)</f>
        <v>-4328.21</v>
      </c>
      <c r="AO1463" s="198">
        <f t="shared" si="49"/>
        <v>-3859.43</v>
      </c>
    </row>
    <row r="1464" spans="1:41" ht="15.75" thickBot="1" x14ac:dyDescent="0.3">
      <c r="A1464" s="26" t="str">
        <f t="shared" si="48"/>
        <v>241194</v>
      </c>
      <c r="B1464" s="126" t="s">
        <v>2411</v>
      </c>
      <c r="C1464" s="153" t="s">
        <v>2568</v>
      </c>
      <c r="D1464" s="125" t="s">
        <v>4</v>
      </c>
      <c r="E1464" s="139">
        <v>-2697.53</v>
      </c>
      <c r="F1464" s="139">
        <v>-1636.03</v>
      </c>
      <c r="G1464" s="139">
        <v>-2282.08</v>
      </c>
      <c r="H1464" s="139">
        <v>-2714.48</v>
      </c>
      <c r="I1464" s="139">
        <v>-2920.54</v>
      </c>
      <c r="J1464" s="139">
        <v>-2953.81</v>
      </c>
      <c r="K1464" s="139">
        <v>-3092.79</v>
      </c>
      <c r="L1464" s="139">
        <v>-261.26</v>
      </c>
      <c r="M1464" s="139">
        <v>-393.42</v>
      </c>
      <c r="N1464" s="139">
        <v>-790.22</v>
      </c>
      <c r="O1464" s="139">
        <v>-1338.51</v>
      </c>
      <c r="P1464" s="139">
        <v>-2223.16</v>
      </c>
      <c r="Q1464" s="199">
        <v>-3099.86</v>
      </c>
      <c r="R1464" s="199">
        <v>-1613.38</v>
      </c>
      <c r="S1464" s="199">
        <v>-2222.4</v>
      </c>
      <c r="T1464" s="199">
        <v>-2717.16</v>
      </c>
      <c r="U1464" s="199">
        <v>-2965.31</v>
      </c>
      <c r="V1464" s="199">
        <v>-3013.16</v>
      </c>
      <c r="W1464" s="199">
        <v>-3158.33</v>
      </c>
      <c r="X1464" s="199">
        <v>-269.60000000000002</v>
      </c>
      <c r="Y1464" s="199">
        <v>-401.93</v>
      </c>
      <c r="Z1464" s="199">
        <v>-684.91</v>
      </c>
      <c r="AA1464" s="199">
        <v>-1294.53</v>
      </c>
      <c r="AB1464" s="199">
        <v>-2291.83</v>
      </c>
      <c r="AC1464" s="199">
        <f>IFERROR(VLOOKUP('SAP Data'!$C1464,'2021 Balance Sheet'!$B$7:$O$1335,'2021 Balance Sheet'!D$2, FALSE),0)</f>
        <v>-3159.25</v>
      </c>
      <c r="AD1464" s="199">
        <f>IFERROR(VLOOKUP('SAP Data'!$C1464,'2021 Balance Sheet'!$B$7:$O$1335,'2021 Balance Sheet'!E$2, FALSE),0)</f>
        <v>-1660.91</v>
      </c>
      <c r="AE1464" s="199">
        <f>IFERROR(VLOOKUP('SAP Data'!$C1464,'2021 Balance Sheet'!$B$7:$O$1335,'2021 Balance Sheet'!F$2, FALSE),0)</f>
        <v>-2436.75</v>
      </c>
      <c r="AF1464" s="199">
        <f>IFERROR(VLOOKUP('SAP Data'!$C1464,'2021 Balance Sheet'!$B$7:$O$1335,'2021 Balance Sheet'!G$2, FALSE),0)</f>
        <v>-2890.44</v>
      </c>
      <c r="AG1464" s="199">
        <f>IFERROR(VLOOKUP('SAP Data'!$C1464,'2021 Balance Sheet'!$B$7:$O$1335,'2021 Balance Sheet'!H$2, FALSE),0)</f>
        <v>-3164.72</v>
      </c>
      <c r="AH1464" s="199">
        <f>IFERROR(VLOOKUP('SAP Data'!$C1464,'2021 Balance Sheet'!$B$7:$O$1335,'2021 Balance Sheet'!I$2, FALSE),0)</f>
        <v>-3353.58</v>
      </c>
      <c r="AI1464" s="199">
        <f>IFERROR(VLOOKUP('SAP Data'!$C1464,'2021 Balance Sheet'!$B$7:$O$1335,'2021 Balance Sheet'!J$2, FALSE),0)</f>
        <v>-128.75</v>
      </c>
      <c r="AJ1464" s="199">
        <f>IFERROR(VLOOKUP('SAP Data'!$C1464,'2021 Balance Sheet'!$B$7:$O$1335,'2021 Balance Sheet'!K$2, FALSE),0)</f>
        <v>-257.08999999999997</v>
      </c>
      <c r="AK1464" s="199">
        <f>IFERROR(VLOOKUP('SAP Data'!$C1464,'2021 Balance Sheet'!$B$7:$O$1335,'2021 Balance Sheet'!L$2, FALSE),0)</f>
        <v>-398.26</v>
      </c>
      <c r="AL1464" s="199">
        <f>IFERROR(VLOOKUP('SAP Data'!$C1464,'2021 Balance Sheet'!$B$7:$O$1335,'2021 Balance Sheet'!M$2, FALSE),0)</f>
        <v>-785.79</v>
      </c>
      <c r="AM1464" s="199">
        <f>IFERROR(VLOOKUP('SAP Data'!$C1464,'2021 Balance Sheet'!$B$7:$O$1335,'2021 Balance Sheet'!N$2, FALSE),0)</f>
        <v>-1389.97</v>
      </c>
      <c r="AN1464" s="199">
        <f>IFERROR(VLOOKUP('SAP Data'!$C1464,'2021 Balance Sheet'!$B$7:$O$1335,'2021 Balance Sheet'!O$2, FALSE),0)</f>
        <v>-2490.48</v>
      </c>
      <c r="AO1464" s="198">
        <f t="shared" si="49"/>
        <v>-2291.83</v>
      </c>
    </row>
    <row r="1465" spans="1:41" ht="15.75" thickBot="1" x14ac:dyDescent="0.3">
      <c r="A1465" s="26" t="str">
        <f t="shared" si="48"/>
        <v>241195</v>
      </c>
      <c r="B1465" s="126" t="s">
        <v>2413</v>
      </c>
      <c r="C1465" s="153" t="s">
        <v>2569</v>
      </c>
      <c r="D1465" s="125" t="s">
        <v>4</v>
      </c>
      <c r="E1465" s="140">
        <v>-20110.46</v>
      </c>
      <c r="F1465" s="140">
        <v>-38806.550000000003</v>
      </c>
      <c r="G1465" s="140">
        <v>-58367.47</v>
      </c>
      <c r="H1465" s="140">
        <v>-13809.86</v>
      </c>
      <c r="I1465" s="140">
        <v>-23792.92</v>
      </c>
      <c r="J1465" s="140">
        <v>-28800.16</v>
      </c>
      <c r="K1465" s="140">
        <v>-1903.72</v>
      </c>
      <c r="L1465" s="140">
        <v>-6763.13</v>
      </c>
      <c r="M1465" s="140">
        <v>-10484.82</v>
      </c>
      <c r="N1465" s="140">
        <v>-5202.25</v>
      </c>
      <c r="O1465" s="140">
        <v>-15111.17</v>
      </c>
      <c r="P1465" s="140">
        <v>-29706.17</v>
      </c>
      <c r="Q1465" s="199">
        <v>-21937.22</v>
      </c>
      <c r="R1465" s="199">
        <v>-40737.910000000003</v>
      </c>
      <c r="S1465" s="199">
        <v>-57569.79</v>
      </c>
      <c r="T1465" s="199">
        <v>-14728.39</v>
      </c>
      <c r="U1465" s="199">
        <v>-23979.75</v>
      </c>
      <c r="V1465" s="199">
        <v>-29293.55</v>
      </c>
      <c r="W1465" s="199">
        <v>-1967.15</v>
      </c>
      <c r="X1465" s="199">
        <v>-6285.46</v>
      </c>
      <c r="Y1465" s="199">
        <v>-10096.950000000001</v>
      </c>
      <c r="Z1465" s="199">
        <v>-4719.58</v>
      </c>
      <c r="AA1465" s="199">
        <v>-13224.87</v>
      </c>
      <c r="AB1465" s="199">
        <v>-30343.08</v>
      </c>
      <c r="AC1465" s="199">
        <f>IFERROR(VLOOKUP('SAP Data'!$C1465,'2021 Balance Sheet'!$B$7:$O$1335,'2021 Balance Sheet'!D$2, FALSE),0)</f>
        <v>-21096.61</v>
      </c>
      <c r="AD1465" s="199">
        <f>IFERROR(VLOOKUP('SAP Data'!$C1465,'2021 Balance Sheet'!$B$7:$O$1335,'2021 Balance Sheet'!E$2, FALSE),0)</f>
        <v>-39534.26</v>
      </c>
      <c r="AE1465" s="199">
        <f>IFERROR(VLOOKUP('SAP Data'!$C1465,'2021 Balance Sheet'!$B$7:$O$1335,'2021 Balance Sheet'!F$2, FALSE),0)</f>
        <v>-58932.03</v>
      </c>
      <c r="AF1465" s="199">
        <f>IFERROR(VLOOKUP('SAP Data'!$C1465,'2021 Balance Sheet'!$B$7:$O$1335,'2021 Balance Sheet'!G$2, FALSE),0)</f>
        <v>-15660.55</v>
      </c>
      <c r="AG1465" s="199">
        <f>IFERROR(VLOOKUP('SAP Data'!$C1465,'2021 Balance Sheet'!$B$7:$O$1335,'2021 Balance Sheet'!H$2, FALSE),0)</f>
        <v>-25392.65</v>
      </c>
      <c r="AH1465" s="199">
        <f>IFERROR(VLOOKUP('SAP Data'!$C1465,'2021 Balance Sheet'!$B$7:$O$1335,'2021 Balance Sheet'!I$2, FALSE),0)</f>
        <v>-32131.439999999999</v>
      </c>
      <c r="AI1465" s="199">
        <f>IFERROR(VLOOKUP('SAP Data'!$C1465,'2021 Balance Sheet'!$B$7:$O$1335,'2021 Balance Sheet'!J$2, FALSE),0)</f>
        <v>-4901.7299999999996</v>
      </c>
      <c r="AJ1465" s="199">
        <f>IFERROR(VLOOKUP('SAP Data'!$C1465,'2021 Balance Sheet'!$B$7:$O$1335,'2021 Balance Sheet'!K$2, FALSE),0)</f>
        <v>-9119.2099999999991</v>
      </c>
      <c r="AK1465" s="199">
        <f>IFERROR(VLOOKUP('SAP Data'!$C1465,'2021 Balance Sheet'!$B$7:$O$1335,'2021 Balance Sheet'!L$2, FALSE),0)</f>
        <v>-13339.92</v>
      </c>
      <c r="AL1465" s="199">
        <f>IFERROR(VLOOKUP('SAP Data'!$C1465,'2021 Balance Sheet'!$B$7:$O$1335,'2021 Balance Sheet'!M$2, FALSE),0)</f>
        <v>-5327.57</v>
      </c>
      <c r="AM1465" s="199">
        <f>IFERROR(VLOOKUP('SAP Data'!$C1465,'2021 Balance Sheet'!$B$7:$O$1335,'2021 Balance Sheet'!N$2, FALSE),0)</f>
        <v>-15234.13</v>
      </c>
      <c r="AN1465" s="199">
        <f>IFERROR(VLOOKUP('SAP Data'!$C1465,'2021 Balance Sheet'!$B$7:$O$1335,'2021 Balance Sheet'!O$2, FALSE),0)</f>
        <v>-32358.37</v>
      </c>
      <c r="AO1465" s="198">
        <f t="shared" si="49"/>
        <v>-30343.08</v>
      </c>
    </row>
    <row r="1466" spans="1:41" ht="15.75" thickBot="1" x14ac:dyDescent="0.3">
      <c r="A1466" s="26" t="str">
        <f t="shared" si="48"/>
        <v>241196</v>
      </c>
      <c r="B1466" s="126" t="s">
        <v>2415</v>
      </c>
      <c r="C1466" s="153" t="s">
        <v>2570</v>
      </c>
      <c r="D1466" s="125" t="s">
        <v>4</v>
      </c>
      <c r="E1466" s="139">
        <v>-114.79</v>
      </c>
      <c r="F1466" s="139">
        <v>-27.17</v>
      </c>
      <c r="G1466" s="139">
        <v>-37.72</v>
      </c>
      <c r="H1466" s="139">
        <v>-46.83</v>
      </c>
      <c r="I1466" s="139">
        <v>-51.43</v>
      </c>
      <c r="J1466" s="139">
        <v>-52.69</v>
      </c>
      <c r="K1466" s="139">
        <v>-55.88</v>
      </c>
      <c r="L1466" s="139">
        <v>-58.82</v>
      </c>
      <c r="M1466" s="139">
        <v>-62</v>
      </c>
      <c r="N1466" s="139">
        <v>-68.78</v>
      </c>
      <c r="O1466" s="139">
        <v>-78.31</v>
      </c>
      <c r="P1466" s="139">
        <v>-92.72</v>
      </c>
      <c r="Q1466" s="199">
        <v>-110.05</v>
      </c>
      <c r="R1466" s="199">
        <v>-30.45</v>
      </c>
      <c r="S1466" s="199">
        <v>-41.74</v>
      </c>
      <c r="T1466" s="199">
        <v>-50.74</v>
      </c>
      <c r="U1466" s="199">
        <v>-56.01</v>
      </c>
      <c r="V1466" s="199">
        <v>-58.12</v>
      </c>
      <c r="W1466" s="199">
        <v>-61.54</v>
      </c>
      <c r="X1466" s="199">
        <v>-64.55</v>
      </c>
      <c r="Y1466" s="199">
        <v>-68.290000000000006</v>
      </c>
      <c r="Z1466" s="199">
        <v>-73.650000000000006</v>
      </c>
      <c r="AA1466" s="199">
        <v>-84.19</v>
      </c>
      <c r="AB1466" s="199">
        <v>-100.05</v>
      </c>
      <c r="AC1466" s="199">
        <f>IFERROR(VLOOKUP('SAP Data'!$C1466,'2021 Balance Sheet'!$B$7:$O$1335,'2021 Balance Sheet'!D$2, FALSE),0)</f>
        <v>-117.79</v>
      </c>
      <c r="AD1466" s="199">
        <f>IFERROR(VLOOKUP('SAP Data'!$C1466,'2021 Balance Sheet'!$B$7:$O$1335,'2021 Balance Sheet'!E$2, FALSE),0)</f>
        <v>-28.55</v>
      </c>
      <c r="AE1466" s="199">
        <f>IFERROR(VLOOKUP('SAP Data'!$C1466,'2021 Balance Sheet'!$B$7:$O$1335,'2021 Balance Sheet'!F$2, FALSE),0)</f>
        <v>-40.43</v>
      </c>
      <c r="AF1466" s="199">
        <f>IFERROR(VLOOKUP('SAP Data'!$C1466,'2021 Balance Sheet'!$B$7:$O$1335,'2021 Balance Sheet'!G$2, FALSE),0)</f>
        <v>-49.71</v>
      </c>
      <c r="AG1466" s="199">
        <f>IFERROR(VLOOKUP('SAP Data'!$C1466,'2021 Balance Sheet'!$B$7:$O$1335,'2021 Balance Sheet'!H$2, FALSE),0)</f>
        <v>-55</v>
      </c>
      <c r="AH1466" s="199">
        <f>IFERROR(VLOOKUP('SAP Data'!$C1466,'2021 Balance Sheet'!$B$7:$O$1335,'2021 Balance Sheet'!I$2, FALSE),0)</f>
        <v>-59.3</v>
      </c>
      <c r="AI1466" s="199">
        <f>IFERROR(VLOOKUP('SAP Data'!$C1466,'2021 Balance Sheet'!$B$7:$O$1335,'2021 Balance Sheet'!J$2, FALSE),0)</f>
        <v>-62.28</v>
      </c>
      <c r="AJ1466" s="199">
        <f>IFERROR(VLOOKUP('SAP Data'!$C1466,'2021 Balance Sheet'!$B$7:$O$1335,'2021 Balance Sheet'!K$2, FALSE),0)</f>
        <v>-65.180000000000007</v>
      </c>
      <c r="AK1466" s="199">
        <f>IFERROR(VLOOKUP('SAP Data'!$C1466,'2021 Balance Sheet'!$B$7:$O$1335,'2021 Balance Sheet'!L$2, FALSE),0)</f>
        <v>-69.23</v>
      </c>
      <c r="AL1466" s="199">
        <f>IFERROR(VLOOKUP('SAP Data'!$C1466,'2021 Balance Sheet'!$B$7:$O$1335,'2021 Balance Sheet'!M$2, FALSE),0)</f>
        <v>-76.819999999999993</v>
      </c>
      <c r="AM1466" s="199">
        <f>IFERROR(VLOOKUP('SAP Data'!$C1466,'2021 Balance Sheet'!$B$7:$O$1335,'2021 Balance Sheet'!N$2, FALSE),0)</f>
        <v>-86.32</v>
      </c>
      <c r="AN1466" s="199">
        <f>IFERROR(VLOOKUP('SAP Data'!$C1466,'2021 Balance Sheet'!$B$7:$O$1335,'2021 Balance Sheet'!O$2, FALSE),0)</f>
        <v>-104.62</v>
      </c>
      <c r="AO1466" s="198">
        <f t="shared" si="49"/>
        <v>-100.05</v>
      </c>
    </row>
    <row r="1467" spans="1:41" ht="15.75" thickBot="1" x14ac:dyDescent="0.3">
      <c r="A1467" s="26" t="str">
        <f t="shared" si="48"/>
        <v>241197</v>
      </c>
      <c r="B1467" s="126" t="s">
        <v>2417</v>
      </c>
      <c r="C1467" s="153" t="s">
        <v>2571</v>
      </c>
      <c r="D1467" s="125" t="s">
        <v>4</v>
      </c>
      <c r="E1467" s="140">
        <v>-1233.3</v>
      </c>
      <c r="F1467" s="140">
        <v>-851.16</v>
      </c>
      <c r="G1467" s="140">
        <v>-1270.8499999999999</v>
      </c>
      <c r="H1467" s="140">
        <v>-1604.87</v>
      </c>
      <c r="I1467" s="140">
        <v>-1825.91</v>
      </c>
      <c r="J1467" s="140">
        <v>-1940.15</v>
      </c>
      <c r="K1467" s="140">
        <v>-1971.18</v>
      </c>
      <c r="L1467" s="140">
        <v>-118.1</v>
      </c>
      <c r="M1467" s="140">
        <v>-197.59</v>
      </c>
      <c r="N1467" s="140">
        <v>-314.64</v>
      </c>
      <c r="O1467" s="140">
        <v>-558.20000000000005</v>
      </c>
      <c r="P1467" s="140">
        <v>-945.27</v>
      </c>
      <c r="Q1467" s="199">
        <v>-1384.95</v>
      </c>
      <c r="R1467" s="199">
        <v>-831.13</v>
      </c>
      <c r="S1467" s="199">
        <v>-1257.2</v>
      </c>
      <c r="T1467" s="199">
        <v>-1578.18</v>
      </c>
      <c r="U1467" s="199">
        <v>-1818.43</v>
      </c>
      <c r="V1467" s="199">
        <v>-1977.57</v>
      </c>
      <c r="W1467" s="199">
        <v>-2028.45</v>
      </c>
      <c r="X1467" s="199">
        <v>-146.62</v>
      </c>
      <c r="Y1467" s="199">
        <v>-233.08</v>
      </c>
      <c r="Z1467" s="199">
        <v>-340.58</v>
      </c>
      <c r="AA1467" s="199">
        <v>-536.15</v>
      </c>
      <c r="AB1467" s="199">
        <v>-958.53</v>
      </c>
      <c r="AC1467" s="199">
        <f>IFERROR(VLOOKUP('SAP Data'!$C1467,'2021 Balance Sheet'!$B$7:$O$1335,'2021 Balance Sheet'!D$2, FALSE),0)</f>
        <v>-1466.47</v>
      </c>
      <c r="AD1467" s="199">
        <f>IFERROR(VLOOKUP('SAP Data'!$C1467,'2021 Balance Sheet'!$B$7:$O$1335,'2021 Balance Sheet'!E$2, FALSE),0)</f>
        <v>-910.16</v>
      </c>
      <c r="AE1467" s="199">
        <f>IFERROR(VLOOKUP('SAP Data'!$C1467,'2021 Balance Sheet'!$B$7:$O$1335,'2021 Balance Sheet'!F$2, FALSE),0)</f>
        <v>-1362.77</v>
      </c>
      <c r="AF1467" s="199">
        <f>IFERROR(VLOOKUP('SAP Data'!$C1467,'2021 Balance Sheet'!$B$7:$O$1335,'2021 Balance Sheet'!G$2, FALSE),0)</f>
        <v>-1726.69</v>
      </c>
      <c r="AG1467" s="199">
        <f>IFERROR(VLOOKUP('SAP Data'!$C1467,'2021 Balance Sheet'!$B$7:$O$1335,'2021 Balance Sheet'!H$2, FALSE),0)</f>
        <v>-1965.11</v>
      </c>
      <c r="AH1467" s="199">
        <f>IFERROR(VLOOKUP('SAP Data'!$C1467,'2021 Balance Sheet'!$B$7:$O$1335,'2021 Balance Sheet'!I$2, FALSE),0)</f>
        <v>-2130.91</v>
      </c>
      <c r="AI1467" s="199">
        <f>IFERROR(VLOOKUP('SAP Data'!$C1467,'2021 Balance Sheet'!$B$7:$O$1335,'2021 Balance Sheet'!J$2, FALSE),0)</f>
        <v>-102.66</v>
      </c>
      <c r="AJ1467" s="199">
        <f>IFERROR(VLOOKUP('SAP Data'!$C1467,'2021 Balance Sheet'!$B$7:$O$1335,'2021 Balance Sheet'!K$2, FALSE),0)</f>
        <v>-192.78</v>
      </c>
      <c r="AK1467" s="199">
        <f>IFERROR(VLOOKUP('SAP Data'!$C1467,'2021 Balance Sheet'!$B$7:$O$1335,'2021 Balance Sheet'!L$2, FALSE),0)</f>
        <v>-277.8</v>
      </c>
      <c r="AL1467" s="199">
        <f>IFERROR(VLOOKUP('SAP Data'!$C1467,'2021 Balance Sheet'!$B$7:$O$1335,'2021 Balance Sheet'!M$2, FALSE),0)</f>
        <v>-391.19</v>
      </c>
      <c r="AM1467" s="199">
        <f>IFERROR(VLOOKUP('SAP Data'!$C1467,'2021 Balance Sheet'!$B$7:$O$1335,'2021 Balance Sheet'!N$2, FALSE),0)</f>
        <v>-620.55999999999995</v>
      </c>
      <c r="AN1467" s="199">
        <f>IFERROR(VLOOKUP('SAP Data'!$C1467,'2021 Balance Sheet'!$B$7:$O$1335,'2021 Balance Sheet'!O$2, FALSE),0)</f>
        <v>-1041.6500000000001</v>
      </c>
      <c r="AO1467" s="198">
        <f t="shared" si="49"/>
        <v>-958.53</v>
      </c>
    </row>
    <row r="1468" spans="1:41" ht="15.75" thickBot="1" x14ac:dyDescent="0.3">
      <c r="A1468" s="26" t="str">
        <f t="shared" si="48"/>
        <v>241198</v>
      </c>
      <c r="B1468" s="126" t="s">
        <v>2419</v>
      </c>
      <c r="C1468" s="153" t="s">
        <v>2572</v>
      </c>
      <c r="D1468" s="125" t="s">
        <v>4</v>
      </c>
      <c r="E1468" s="139">
        <v>-1088.21</v>
      </c>
      <c r="F1468" s="139">
        <v>-1021.96</v>
      </c>
      <c r="G1468" s="139">
        <v>-1230.05</v>
      </c>
      <c r="H1468" s="139">
        <v>-654.46</v>
      </c>
      <c r="I1468" s="139">
        <v>-457.12</v>
      </c>
      <c r="J1468" s="139">
        <v>-106.03</v>
      </c>
      <c r="K1468" s="139">
        <v>-233.47</v>
      </c>
      <c r="L1468" s="139">
        <v>-226.97</v>
      </c>
      <c r="M1468" s="139">
        <v>-242.69</v>
      </c>
      <c r="N1468" s="139">
        <v>-374.99</v>
      </c>
      <c r="O1468" s="139">
        <v>-629.17999999999995</v>
      </c>
      <c r="P1468" s="139">
        <v>-1066.0899999999999</v>
      </c>
      <c r="Q1468" s="199">
        <v>-1100.6300000000001</v>
      </c>
      <c r="R1468" s="199">
        <v>-940.58</v>
      </c>
      <c r="S1468" s="199">
        <v>-834.78</v>
      </c>
      <c r="T1468" s="199">
        <v>-707.39</v>
      </c>
      <c r="U1468" s="199">
        <v>-1123.26</v>
      </c>
      <c r="V1468" s="199">
        <v>-98.74</v>
      </c>
      <c r="W1468" s="199">
        <v>-258</v>
      </c>
      <c r="X1468" s="199">
        <v>-233.1</v>
      </c>
      <c r="Y1468" s="199">
        <v>-241.9</v>
      </c>
      <c r="Z1468" s="199">
        <v>-262.70999999999998</v>
      </c>
      <c r="AA1468" s="199">
        <v>-630.59</v>
      </c>
      <c r="AB1468" s="199">
        <v>-1072.17</v>
      </c>
      <c r="AC1468" s="199">
        <f>IFERROR(VLOOKUP('SAP Data'!$C1468,'2021 Balance Sheet'!$B$7:$O$1335,'2021 Balance Sheet'!D$2, FALSE),0)</f>
        <v>-1246.0999999999999</v>
      </c>
      <c r="AD1468" s="199">
        <f>IFERROR(VLOOKUP('SAP Data'!$C1468,'2021 Balance Sheet'!$B$7:$O$1335,'2021 Balance Sheet'!E$2, FALSE),0)</f>
        <v>-1044.55</v>
      </c>
      <c r="AE1468" s="199">
        <f>IFERROR(VLOOKUP('SAP Data'!$C1468,'2021 Balance Sheet'!$B$7:$O$1335,'2021 Balance Sheet'!F$2, FALSE),0)</f>
        <v>-1115.8900000000001</v>
      </c>
      <c r="AF1468" s="199">
        <f>IFERROR(VLOOKUP('SAP Data'!$C1468,'2021 Balance Sheet'!$B$7:$O$1335,'2021 Balance Sheet'!G$2, FALSE),0)</f>
        <v>-941.43</v>
      </c>
      <c r="AG1468" s="199">
        <f>IFERROR(VLOOKUP('SAP Data'!$C1468,'2021 Balance Sheet'!$B$7:$O$1335,'2021 Balance Sheet'!H$2, FALSE),0)</f>
        <v>-497.04</v>
      </c>
      <c r="AH1468" s="199">
        <f>IFERROR(VLOOKUP('SAP Data'!$C1468,'2021 Balance Sheet'!$B$7:$O$1335,'2021 Balance Sheet'!I$2, FALSE),0)</f>
        <v>-393.77</v>
      </c>
      <c r="AI1468" s="199">
        <f>IFERROR(VLOOKUP('SAP Data'!$C1468,'2021 Balance Sheet'!$B$7:$O$1335,'2021 Balance Sheet'!J$2, FALSE),0)</f>
        <v>-311.37</v>
      </c>
      <c r="AJ1468" s="199">
        <f>IFERROR(VLOOKUP('SAP Data'!$C1468,'2021 Balance Sheet'!$B$7:$O$1335,'2021 Balance Sheet'!K$2, FALSE),0)</f>
        <v>-289.86</v>
      </c>
      <c r="AK1468" s="199">
        <f>IFERROR(VLOOKUP('SAP Data'!$C1468,'2021 Balance Sheet'!$B$7:$O$1335,'2021 Balance Sheet'!L$2, FALSE),0)</f>
        <v>-318.86</v>
      </c>
      <c r="AL1468" s="199">
        <f>IFERROR(VLOOKUP('SAP Data'!$C1468,'2021 Balance Sheet'!$B$7:$O$1335,'2021 Balance Sheet'!M$2, FALSE),0)</f>
        <v>-408.28</v>
      </c>
      <c r="AM1468" s="199">
        <f>IFERROR(VLOOKUP('SAP Data'!$C1468,'2021 Balance Sheet'!$B$7:$O$1335,'2021 Balance Sheet'!N$2, FALSE),0)</f>
        <v>-772.18</v>
      </c>
      <c r="AN1468" s="199">
        <f>IFERROR(VLOOKUP('SAP Data'!$C1468,'2021 Balance Sheet'!$B$7:$O$1335,'2021 Balance Sheet'!O$2, FALSE),0)</f>
        <v>-1175.21</v>
      </c>
      <c r="AO1468" s="198">
        <f t="shared" si="49"/>
        <v>-1072.17</v>
      </c>
    </row>
    <row r="1469" spans="1:41" ht="15.75" thickBot="1" x14ac:dyDescent="0.3">
      <c r="A1469" s="26" t="str">
        <f t="shared" si="48"/>
        <v>241199</v>
      </c>
      <c r="B1469" s="126" t="s">
        <v>2421</v>
      </c>
      <c r="C1469" s="153" t="s">
        <v>2573</v>
      </c>
      <c r="D1469" s="125" t="s">
        <v>4</v>
      </c>
      <c r="E1469" s="140">
        <v>-13013.67</v>
      </c>
      <c r="F1469" s="140">
        <v>-2847.26</v>
      </c>
      <c r="G1469" s="140">
        <v>-4101.18</v>
      </c>
      <c r="H1469" s="140">
        <v>-5167.78</v>
      </c>
      <c r="I1469" s="140">
        <v>-5969.66</v>
      </c>
      <c r="J1469" s="140">
        <v>-6441.9</v>
      </c>
      <c r="K1469" s="140">
        <v>-7053.84</v>
      </c>
      <c r="L1469" s="140">
        <v>-7641.08</v>
      </c>
      <c r="M1469" s="140">
        <v>-8211.81</v>
      </c>
      <c r="N1469" s="140">
        <v>-9014.9</v>
      </c>
      <c r="O1469" s="140">
        <v>-10084.459999999999</v>
      </c>
      <c r="P1469" s="140">
        <v>-11488.08</v>
      </c>
      <c r="Q1469" s="199">
        <v>-13147.8</v>
      </c>
      <c r="R1469" s="199">
        <v>-2986.36</v>
      </c>
      <c r="S1469" s="199">
        <v>-4221.54</v>
      </c>
      <c r="T1469" s="199">
        <v>-5198.71</v>
      </c>
      <c r="U1469" s="199">
        <v>-5821.26</v>
      </c>
      <c r="V1469" s="199">
        <v>-6146.74</v>
      </c>
      <c r="W1469" s="199">
        <v>-6810.17</v>
      </c>
      <c r="X1469" s="199">
        <v>-7410.29</v>
      </c>
      <c r="Y1469" s="199">
        <v>-8056.51</v>
      </c>
      <c r="Z1469" s="199">
        <v>-8710.01</v>
      </c>
      <c r="AA1469" s="199">
        <v>-9959.4599999999991</v>
      </c>
      <c r="AB1469" s="199">
        <v>-11384.45</v>
      </c>
      <c r="AC1469" s="199">
        <f>IFERROR(VLOOKUP('SAP Data'!$C1469,'2021 Balance Sheet'!$B$7:$O$1335,'2021 Balance Sheet'!D$2, FALSE),0)</f>
        <v>-13074.13</v>
      </c>
      <c r="AD1469" s="199">
        <f>IFERROR(VLOOKUP('SAP Data'!$C1469,'2021 Balance Sheet'!$B$7:$O$1335,'2021 Balance Sheet'!E$2, FALSE),0)</f>
        <v>-2999.62</v>
      </c>
      <c r="AE1469" s="199">
        <f>IFERROR(VLOOKUP('SAP Data'!$C1469,'2021 Balance Sheet'!$B$7:$O$1335,'2021 Balance Sheet'!F$2, FALSE),0)</f>
        <v>-4461.37</v>
      </c>
      <c r="AF1469" s="199">
        <f>IFERROR(VLOOKUP('SAP Data'!$C1469,'2021 Balance Sheet'!$B$7:$O$1335,'2021 Balance Sheet'!G$2, FALSE),0)</f>
        <v>-5616.9</v>
      </c>
      <c r="AG1469" s="199">
        <f>IFERROR(VLOOKUP('SAP Data'!$C1469,'2021 Balance Sheet'!$B$7:$O$1335,'2021 Balance Sheet'!H$2, FALSE),0)</f>
        <v>-6593.64</v>
      </c>
      <c r="AH1469" s="199">
        <f>IFERROR(VLOOKUP('SAP Data'!$C1469,'2021 Balance Sheet'!$B$7:$O$1335,'2021 Balance Sheet'!I$2, FALSE),0)</f>
        <v>-7416</v>
      </c>
      <c r="AI1469" s="199">
        <f>IFERROR(VLOOKUP('SAP Data'!$C1469,'2021 Balance Sheet'!$B$7:$O$1335,'2021 Balance Sheet'!J$2, FALSE),0)</f>
        <v>-8130.45</v>
      </c>
      <c r="AJ1469" s="199">
        <f>IFERROR(VLOOKUP('SAP Data'!$C1469,'2021 Balance Sheet'!$B$7:$O$1335,'2021 Balance Sheet'!K$2, FALSE),0)</f>
        <v>-8812.09</v>
      </c>
      <c r="AK1469" s="199">
        <f>IFERROR(VLOOKUP('SAP Data'!$C1469,'2021 Balance Sheet'!$B$7:$O$1335,'2021 Balance Sheet'!L$2, FALSE),0)</f>
        <v>-9522.25</v>
      </c>
      <c r="AL1469" s="199">
        <f>IFERROR(VLOOKUP('SAP Data'!$C1469,'2021 Balance Sheet'!$B$7:$O$1335,'2021 Balance Sheet'!M$2, FALSE),0)</f>
        <v>-10460.34</v>
      </c>
      <c r="AM1469" s="199">
        <f>IFERROR(VLOOKUP('SAP Data'!$C1469,'2021 Balance Sheet'!$B$7:$O$1335,'2021 Balance Sheet'!N$2, FALSE),0)</f>
        <v>-11621.41</v>
      </c>
      <c r="AN1469" s="199">
        <f>IFERROR(VLOOKUP('SAP Data'!$C1469,'2021 Balance Sheet'!$B$7:$O$1335,'2021 Balance Sheet'!O$2, FALSE),0)</f>
        <v>-13285.18</v>
      </c>
      <c r="AO1469" s="198">
        <f t="shared" si="49"/>
        <v>-11384.45</v>
      </c>
    </row>
    <row r="1470" spans="1:41" ht="15.75" thickBot="1" x14ac:dyDescent="0.3">
      <c r="A1470" s="26" t="str">
        <f t="shared" si="48"/>
        <v>241200</v>
      </c>
      <c r="B1470" s="126" t="s">
        <v>2423</v>
      </c>
      <c r="C1470" s="153" t="s">
        <v>2574</v>
      </c>
      <c r="D1470" s="125" t="s">
        <v>4</v>
      </c>
      <c r="E1470" s="139">
        <v>-18278.13</v>
      </c>
      <c r="F1470" s="139">
        <v>-5335.83</v>
      </c>
      <c r="G1470" s="139">
        <v>-7593.57</v>
      </c>
      <c r="H1470" s="139">
        <v>-9233.69</v>
      </c>
      <c r="I1470" s="139">
        <v>-10313.379999999999</v>
      </c>
      <c r="J1470" s="139">
        <v>-11036.79</v>
      </c>
      <c r="K1470" s="139">
        <v>-11986.86</v>
      </c>
      <c r="L1470" s="139">
        <v>-12917.5</v>
      </c>
      <c r="M1470" s="139">
        <v>-13858.32</v>
      </c>
      <c r="N1470" s="139">
        <v>-15141.84</v>
      </c>
      <c r="O1470" s="139">
        <v>-16864.37</v>
      </c>
      <c r="P1470" s="139">
        <v>-19584.02</v>
      </c>
      <c r="Q1470" s="199">
        <v>-22456.81</v>
      </c>
      <c r="R1470" s="199">
        <v>-5237.01</v>
      </c>
      <c r="S1470" s="199">
        <v>-7398.73</v>
      </c>
      <c r="T1470" s="199">
        <v>-9156.77</v>
      </c>
      <c r="U1470" s="199">
        <v>-10530.04</v>
      </c>
      <c r="V1470" s="199">
        <v>-11374.63</v>
      </c>
      <c r="W1470" s="199">
        <v>-12445.87</v>
      </c>
      <c r="X1470" s="199">
        <v>-13483.76</v>
      </c>
      <c r="Y1470" s="199">
        <v>-14489.78</v>
      </c>
      <c r="Z1470" s="199">
        <v>-15623.02</v>
      </c>
      <c r="AA1470" s="199">
        <v>-17620.39</v>
      </c>
      <c r="AB1470" s="199">
        <v>-20417.939999999999</v>
      </c>
      <c r="AC1470" s="199">
        <f>IFERROR(VLOOKUP('SAP Data'!$C1470,'2021 Balance Sheet'!$B$7:$O$1335,'2021 Balance Sheet'!D$2, FALSE),0)</f>
        <v>-23663.52</v>
      </c>
      <c r="AD1470" s="199">
        <f>IFERROR(VLOOKUP('SAP Data'!$C1470,'2021 Balance Sheet'!$B$7:$O$1335,'2021 Balance Sheet'!E$2, FALSE),0)</f>
        <v>-5864.02</v>
      </c>
      <c r="AE1470" s="199">
        <f>IFERROR(VLOOKUP('SAP Data'!$C1470,'2021 Balance Sheet'!$B$7:$O$1335,'2021 Balance Sheet'!F$2, FALSE),0)</f>
        <v>-8442.08</v>
      </c>
      <c r="AF1470" s="199">
        <f>IFERROR(VLOOKUP('SAP Data'!$C1470,'2021 Balance Sheet'!$B$7:$O$1335,'2021 Balance Sheet'!G$2, FALSE),0)</f>
        <v>-10593.25</v>
      </c>
      <c r="AG1470" s="199">
        <f>IFERROR(VLOOKUP('SAP Data'!$C1470,'2021 Balance Sheet'!$B$7:$O$1335,'2021 Balance Sheet'!H$2, FALSE),0)</f>
        <v>-11963.3</v>
      </c>
      <c r="AH1470" s="199">
        <f>IFERROR(VLOOKUP('SAP Data'!$C1470,'2021 Balance Sheet'!$B$7:$O$1335,'2021 Balance Sheet'!I$2, FALSE),0)</f>
        <v>-13184.53</v>
      </c>
      <c r="AI1470" s="199">
        <f>IFERROR(VLOOKUP('SAP Data'!$C1470,'2021 Balance Sheet'!$B$7:$O$1335,'2021 Balance Sheet'!J$2, FALSE),0)</f>
        <v>-14210.81</v>
      </c>
      <c r="AJ1470" s="199">
        <f>IFERROR(VLOOKUP('SAP Data'!$C1470,'2021 Balance Sheet'!$B$7:$O$1335,'2021 Balance Sheet'!K$2, FALSE),0)</f>
        <v>-15318.23</v>
      </c>
      <c r="AK1470" s="199">
        <f>IFERROR(VLOOKUP('SAP Data'!$C1470,'2021 Balance Sheet'!$B$7:$O$1335,'2021 Balance Sheet'!L$2, FALSE),0)</f>
        <v>-16564.57</v>
      </c>
      <c r="AL1470" s="199">
        <f>IFERROR(VLOOKUP('SAP Data'!$C1470,'2021 Balance Sheet'!$B$7:$O$1335,'2021 Balance Sheet'!M$2, FALSE),0)</f>
        <v>-18112.03</v>
      </c>
      <c r="AM1470" s="199">
        <f>IFERROR(VLOOKUP('SAP Data'!$C1470,'2021 Balance Sheet'!$B$7:$O$1335,'2021 Balance Sheet'!N$2, FALSE),0)</f>
        <v>-20233.849999999999</v>
      </c>
      <c r="AN1470" s="199">
        <f>IFERROR(VLOOKUP('SAP Data'!$C1470,'2021 Balance Sheet'!$B$7:$O$1335,'2021 Balance Sheet'!O$2, FALSE),0)</f>
        <v>-23764.75</v>
      </c>
      <c r="AO1470" s="198">
        <f t="shared" si="49"/>
        <v>-20417.939999999999</v>
      </c>
    </row>
    <row r="1471" spans="1:41" ht="15.75" thickBot="1" x14ac:dyDescent="0.3">
      <c r="A1471" s="26" t="str">
        <f t="shared" si="48"/>
        <v>241213</v>
      </c>
      <c r="B1471" s="126" t="s">
        <v>2425</v>
      </c>
      <c r="C1471" s="153" t="s">
        <v>2575</v>
      </c>
      <c r="D1471" s="125" t="s">
        <v>4</v>
      </c>
      <c r="E1471" s="140">
        <v>-3107.54</v>
      </c>
      <c r="F1471" s="140">
        <v>-903.22</v>
      </c>
      <c r="G1471" s="140">
        <v>-1246.67</v>
      </c>
      <c r="H1471" s="140">
        <v>-1490.03</v>
      </c>
      <c r="I1471" s="140">
        <v>-1647.43</v>
      </c>
      <c r="J1471" s="140">
        <v>-1671.22</v>
      </c>
      <c r="K1471" s="140">
        <v>-1773.73</v>
      </c>
      <c r="L1471" s="140">
        <v>-1860.41</v>
      </c>
      <c r="M1471" s="140">
        <v>-1969.77</v>
      </c>
      <c r="N1471" s="140">
        <v>-2242.81</v>
      </c>
      <c r="O1471" s="140">
        <v>-2649.33</v>
      </c>
      <c r="P1471" s="140">
        <v>-3238.88</v>
      </c>
      <c r="Q1471" s="199">
        <v>-3763.41</v>
      </c>
      <c r="R1471" s="199">
        <v>-1004.61</v>
      </c>
      <c r="S1471" s="199">
        <v>-1407.55</v>
      </c>
      <c r="T1471" s="199">
        <v>-1716.78</v>
      </c>
      <c r="U1471" s="199">
        <v>-1908.97</v>
      </c>
      <c r="V1471" s="199">
        <v>-1959.25</v>
      </c>
      <c r="W1471" s="199">
        <v>-2085.42</v>
      </c>
      <c r="X1471" s="199">
        <v>-2201.71</v>
      </c>
      <c r="Y1471" s="199">
        <v>-2328.5300000000002</v>
      </c>
      <c r="Z1471" s="199">
        <v>-2558.12</v>
      </c>
      <c r="AA1471" s="199">
        <v>-3021.89</v>
      </c>
      <c r="AB1471" s="199">
        <v>-3756.24</v>
      </c>
      <c r="AC1471" s="199">
        <f>IFERROR(VLOOKUP('SAP Data'!$C1471,'2021 Balance Sheet'!$B$7:$O$1335,'2021 Balance Sheet'!D$2, FALSE),0)</f>
        <v>-4398.91</v>
      </c>
      <c r="AD1471" s="199">
        <f>IFERROR(VLOOKUP('SAP Data'!$C1471,'2021 Balance Sheet'!$B$7:$O$1335,'2021 Balance Sheet'!E$2, FALSE),0)</f>
        <v>-1232.69</v>
      </c>
      <c r="AE1471" s="199">
        <f>IFERROR(VLOOKUP('SAP Data'!$C1471,'2021 Balance Sheet'!$B$7:$O$1335,'2021 Balance Sheet'!F$2, FALSE),0)</f>
        <v>-1755</v>
      </c>
      <c r="AF1471" s="199">
        <f>IFERROR(VLOOKUP('SAP Data'!$C1471,'2021 Balance Sheet'!$B$7:$O$1335,'2021 Balance Sheet'!G$2, FALSE),0)</f>
        <v>-2112.5</v>
      </c>
      <c r="AG1471" s="199">
        <f>IFERROR(VLOOKUP('SAP Data'!$C1471,'2021 Balance Sheet'!$B$7:$O$1335,'2021 Balance Sheet'!H$2, FALSE),0)</f>
        <v>-2333.3000000000002</v>
      </c>
      <c r="AH1471" s="199">
        <f>IFERROR(VLOOKUP('SAP Data'!$C1471,'2021 Balance Sheet'!$B$7:$O$1335,'2021 Balance Sheet'!I$2, FALSE),0)</f>
        <v>-2495.3000000000002</v>
      </c>
      <c r="AI1471" s="199">
        <f>IFERROR(VLOOKUP('SAP Data'!$C1471,'2021 Balance Sheet'!$B$7:$O$1335,'2021 Balance Sheet'!J$2, FALSE),0)</f>
        <v>-2629.15</v>
      </c>
      <c r="AJ1471" s="199">
        <f>IFERROR(VLOOKUP('SAP Data'!$C1471,'2021 Balance Sheet'!$B$7:$O$1335,'2021 Balance Sheet'!K$2, FALSE),0)</f>
        <v>-2759.46</v>
      </c>
      <c r="AK1471" s="199">
        <f>IFERROR(VLOOKUP('SAP Data'!$C1471,'2021 Balance Sheet'!$B$7:$O$1335,'2021 Balance Sheet'!L$2, FALSE),0)</f>
        <v>-2911.64</v>
      </c>
      <c r="AL1471" s="199">
        <f>IFERROR(VLOOKUP('SAP Data'!$C1471,'2021 Balance Sheet'!$B$7:$O$1335,'2021 Balance Sheet'!M$2, FALSE),0)</f>
        <v>-3239.62</v>
      </c>
      <c r="AM1471" s="199">
        <f>IFERROR(VLOOKUP('SAP Data'!$C1471,'2021 Balance Sheet'!$B$7:$O$1335,'2021 Balance Sheet'!N$2, FALSE),0)</f>
        <v>-3788.05</v>
      </c>
      <c r="AN1471" s="199">
        <f>IFERROR(VLOOKUP('SAP Data'!$C1471,'2021 Balance Sheet'!$B$7:$O$1335,'2021 Balance Sheet'!O$2, FALSE),0)</f>
        <v>-4811</v>
      </c>
      <c r="AO1471" s="198">
        <f t="shared" si="49"/>
        <v>-3756.24</v>
      </c>
    </row>
    <row r="1472" spans="1:41" ht="15.75" thickBot="1" x14ac:dyDescent="0.3">
      <c r="A1472" s="26" t="str">
        <f t="shared" si="48"/>
        <v>241214</v>
      </c>
      <c r="B1472" s="126" t="s">
        <v>2427</v>
      </c>
      <c r="C1472" s="153" t="s">
        <v>2576</v>
      </c>
      <c r="D1472" s="125" t="s">
        <v>4</v>
      </c>
      <c r="E1472" s="139">
        <v>-48658.89</v>
      </c>
      <c r="F1472" s="139">
        <v>-39233.69</v>
      </c>
      <c r="G1472" s="139">
        <v>-60467.79</v>
      </c>
      <c r="H1472" s="139">
        <v>-73795.75</v>
      </c>
      <c r="I1472" s="139">
        <v>-23275.56</v>
      </c>
      <c r="J1472" s="139">
        <v>-28492.77</v>
      </c>
      <c r="K1472" s="139">
        <v>-31002.65</v>
      </c>
      <c r="L1472" s="139">
        <v>-6917.31</v>
      </c>
      <c r="M1472" s="139">
        <v>-11232.12</v>
      </c>
      <c r="N1472" s="139">
        <v>-16814.36</v>
      </c>
      <c r="O1472" s="139">
        <v>-16062.45</v>
      </c>
      <c r="P1472" s="139">
        <v>-33624.74</v>
      </c>
      <c r="Q1472" s="199">
        <v>-53675.97</v>
      </c>
      <c r="R1472" s="199">
        <v>-39818.82</v>
      </c>
      <c r="S1472" s="199">
        <v>-56337.49</v>
      </c>
      <c r="T1472" s="199">
        <v>-70063.44</v>
      </c>
      <c r="U1472" s="199">
        <v>-23204.38</v>
      </c>
      <c r="V1472" s="199">
        <v>-29167.93</v>
      </c>
      <c r="W1472" s="199">
        <v>-31897.52</v>
      </c>
      <c r="X1472" s="199">
        <v>-7356.06</v>
      </c>
      <c r="Y1472" s="199">
        <v>-11901.85</v>
      </c>
      <c r="Z1472" s="199">
        <v>-16753.59</v>
      </c>
      <c r="AA1472" s="199">
        <v>-13523.53</v>
      </c>
      <c r="AB1472" s="199">
        <v>-31559.47</v>
      </c>
      <c r="AC1472" s="199">
        <f>IFERROR(VLOOKUP('SAP Data'!$C1472,'2021 Balance Sheet'!$B$7:$O$1335,'2021 Balance Sheet'!D$2, FALSE),0)</f>
        <v>-53767.07</v>
      </c>
      <c r="AD1472" s="199">
        <f>IFERROR(VLOOKUP('SAP Data'!$C1472,'2021 Balance Sheet'!$B$7:$O$1335,'2021 Balance Sheet'!E$2, FALSE),0)</f>
        <v>-39779.589999999997</v>
      </c>
      <c r="AE1472" s="199">
        <f>IFERROR(VLOOKUP('SAP Data'!$C1472,'2021 Balance Sheet'!$B$7:$O$1335,'2021 Balance Sheet'!F$2, FALSE),0)</f>
        <v>-58526.77</v>
      </c>
      <c r="AF1472" s="199">
        <f>IFERROR(VLOOKUP('SAP Data'!$C1472,'2021 Balance Sheet'!$B$7:$O$1335,'2021 Balance Sheet'!G$2, FALSE),0)</f>
        <v>-72666.86</v>
      </c>
      <c r="AG1472" s="199">
        <f>IFERROR(VLOOKUP('SAP Data'!$C1472,'2021 Balance Sheet'!$B$7:$O$1335,'2021 Balance Sheet'!H$2, FALSE),0)</f>
        <v>-25188.67</v>
      </c>
      <c r="AH1472" s="199">
        <f>IFERROR(VLOOKUP('SAP Data'!$C1472,'2021 Balance Sheet'!$B$7:$O$1335,'2021 Balance Sheet'!I$2, FALSE),0)</f>
        <v>-31762.6</v>
      </c>
      <c r="AI1472" s="199">
        <f>IFERROR(VLOOKUP('SAP Data'!$C1472,'2021 Balance Sheet'!$B$7:$O$1335,'2021 Balance Sheet'!J$2, FALSE),0)</f>
        <v>-36593.379999999997</v>
      </c>
      <c r="AJ1472" s="199">
        <f>IFERROR(VLOOKUP('SAP Data'!$C1472,'2021 Balance Sheet'!$B$7:$O$1335,'2021 Balance Sheet'!K$2, FALSE),0)</f>
        <v>-9515.0400000000009</v>
      </c>
      <c r="AK1472" s="199">
        <f>IFERROR(VLOOKUP('SAP Data'!$C1472,'2021 Balance Sheet'!$B$7:$O$1335,'2021 Balance Sheet'!L$2, FALSE),0)</f>
        <v>-13949.07</v>
      </c>
      <c r="AL1472" s="199">
        <f>IFERROR(VLOOKUP('SAP Data'!$C1472,'2021 Balance Sheet'!$B$7:$O$1335,'2021 Balance Sheet'!M$2, FALSE),0)</f>
        <v>-19013.68</v>
      </c>
      <c r="AM1472" s="199">
        <f>IFERROR(VLOOKUP('SAP Data'!$C1472,'2021 Balance Sheet'!$B$7:$O$1335,'2021 Balance Sheet'!N$2, FALSE),0)</f>
        <v>-15723.55</v>
      </c>
      <c r="AN1472" s="199">
        <f>IFERROR(VLOOKUP('SAP Data'!$C1472,'2021 Balance Sheet'!$B$7:$O$1335,'2021 Balance Sheet'!O$2, FALSE),0)</f>
        <v>-33941.919999999998</v>
      </c>
      <c r="AO1472" s="198">
        <f t="shared" si="49"/>
        <v>-31559.47</v>
      </c>
    </row>
    <row r="1473" spans="1:41" ht="15.75" thickBot="1" x14ac:dyDescent="0.3">
      <c r="A1473" s="26" t="str">
        <f t="shared" si="48"/>
        <v>241218</v>
      </c>
      <c r="B1473" s="126" t="s">
        <v>2433</v>
      </c>
      <c r="C1473" s="153" t="s">
        <v>2577</v>
      </c>
      <c r="D1473" s="125" t="s">
        <v>4</v>
      </c>
      <c r="E1473" s="140">
        <v>-3397.6</v>
      </c>
      <c r="F1473" s="140">
        <v>-2607.42</v>
      </c>
      <c r="G1473" s="140">
        <v>-3912.91</v>
      </c>
      <c r="H1473" s="140">
        <v>-4893.49</v>
      </c>
      <c r="I1473" s="140">
        <v>-1765.25</v>
      </c>
      <c r="J1473" s="140">
        <v>-2171.02</v>
      </c>
      <c r="K1473" s="140">
        <v>-2314.4</v>
      </c>
      <c r="L1473" s="140">
        <v>-431.11</v>
      </c>
      <c r="M1473" s="140">
        <v>-715</v>
      </c>
      <c r="N1473" s="140">
        <v>-1133.55</v>
      </c>
      <c r="O1473" s="140">
        <v>-1203.21</v>
      </c>
      <c r="P1473" s="140">
        <v>-2453.21</v>
      </c>
      <c r="Q1473" s="199">
        <v>-3734.42</v>
      </c>
      <c r="R1473" s="199">
        <v>-2658.07</v>
      </c>
      <c r="S1473" s="199">
        <v>-3877.95</v>
      </c>
      <c r="T1473" s="199">
        <v>-4916.8500000000004</v>
      </c>
      <c r="U1473" s="199">
        <v>-1863.71</v>
      </c>
      <c r="V1473" s="199">
        <v>-2180.58</v>
      </c>
      <c r="W1473" s="199">
        <v>-2559.1999999999998</v>
      </c>
      <c r="X1473" s="199">
        <v>-719.53</v>
      </c>
      <c r="Y1473" s="199">
        <v>-1013.71</v>
      </c>
      <c r="Z1473" s="199">
        <v>-1331.99</v>
      </c>
      <c r="AA1473" s="199">
        <v>-1042.3</v>
      </c>
      <c r="AB1473" s="199">
        <v>-2249.63</v>
      </c>
      <c r="AC1473" s="199">
        <f>IFERROR(VLOOKUP('SAP Data'!$C1473,'2021 Balance Sheet'!$B$7:$O$1335,'2021 Balance Sheet'!D$2, FALSE),0)</f>
        <v>-3836.07</v>
      </c>
      <c r="AD1473" s="199">
        <f>IFERROR(VLOOKUP('SAP Data'!$C1473,'2021 Balance Sheet'!$B$7:$O$1335,'2021 Balance Sheet'!E$2, FALSE),0)</f>
        <v>-2761.54</v>
      </c>
      <c r="AE1473" s="199">
        <f>IFERROR(VLOOKUP('SAP Data'!$C1473,'2021 Balance Sheet'!$B$7:$O$1335,'2021 Balance Sheet'!F$2, FALSE),0)</f>
        <v>-4101.51</v>
      </c>
      <c r="AF1473" s="199">
        <f>IFERROR(VLOOKUP('SAP Data'!$C1473,'2021 Balance Sheet'!$B$7:$O$1335,'2021 Balance Sheet'!G$2, FALSE),0)</f>
        <v>-5262.59</v>
      </c>
      <c r="AG1473" s="199">
        <f>IFERROR(VLOOKUP('SAP Data'!$C1473,'2021 Balance Sheet'!$B$7:$O$1335,'2021 Balance Sheet'!H$2, FALSE),0)</f>
        <v>-2058.19</v>
      </c>
      <c r="AH1473" s="199">
        <f>IFERROR(VLOOKUP('SAP Data'!$C1473,'2021 Balance Sheet'!$B$7:$O$1335,'2021 Balance Sheet'!I$2, FALSE),0)</f>
        <v>-2626.82</v>
      </c>
      <c r="AI1473" s="199">
        <f>IFERROR(VLOOKUP('SAP Data'!$C1473,'2021 Balance Sheet'!$B$7:$O$1335,'2021 Balance Sheet'!J$2, FALSE),0)</f>
        <v>-2992.39</v>
      </c>
      <c r="AJ1473" s="199">
        <f>IFERROR(VLOOKUP('SAP Data'!$C1473,'2021 Balance Sheet'!$B$7:$O$1335,'2021 Balance Sheet'!K$2, FALSE),0)</f>
        <v>-671.64</v>
      </c>
      <c r="AK1473" s="199">
        <f>IFERROR(VLOOKUP('SAP Data'!$C1473,'2021 Balance Sheet'!$B$7:$O$1335,'2021 Balance Sheet'!L$2, FALSE),0)</f>
        <v>-986.4</v>
      </c>
      <c r="AL1473" s="199">
        <f>IFERROR(VLOOKUP('SAP Data'!$C1473,'2021 Balance Sheet'!$B$7:$O$1335,'2021 Balance Sheet'!M$2, FALSE),0)</f>
        <v>-1376.74</v>
      </c>
      <c r="AM1473" s="199">
        <f>IFERROR(VLOOKUP('SAP Data'!$C1473,'2021 Balance Sheet'!$B$7:$O$1335,'2021 Balance Sheet'!N$2, FALSE),0)</f>
        <v>-1256.07</v>
      </c>
      <c r="AN1473" s="199">
        <f>IFERROR(VLOOKUP('SAP Data'!$C1473,'2021 Balance Sheet'!$B$7:$O$1335,'2021 Balance Sheet'!O$2, FALSE),0)</f>
        <v>-2545.54</v>
      </c>
      <c r="AO1473" s="198">
        <f t="shared" si="49"/>
        <v>-2249.63</v>
      </c>
    </row>
    <row r="1474" spans="1:41" ht="15.75" thickBot="1" x14ac:dyDescent="0.3">
      <c r="A1474" s="26" t="str">
        <f t="shared" si="48"/>
        <v>241225</v>
      </c>
      <c r="B1474" s="126" t="s">
        <v>2435</v>
      </c>
      <c r="C1474" s="153" t="s">
        <v>2578</v>
      </c>
      <c r="D1474" s="125" t="s">
        <v>4</v>
      </c>
      <c r="E1474" s="139">
        <v>-17967.490000000002</v>
      </c>
      <c r="F1474" s="139">
        <v>-8405.81</v>
      </c>
      <c r="G1474" s="139">
        <v>-12373.5</v>
      </c>
      <c r="H1474" s="139">
        <v>-15789.88</v>
      </c>
      <c r="I1474" s="139">
        <v>-18324.439999999999</v>
      </c>
      <c r="J1474" s="139">
        <v>-19403.11</v>
      </c>
      <c r="K1474" s="139">
        <v>-21117.84</v>
      </c>
      <c r="L1474" s="139">
        <v>-3201.29</v>
      </c>
      <c r="M1474" s="139">
        <v>-4691.26</v>
      </c>
      <c r="N1474" s="139">
        <v>-6844.61</v>
      </c>
      <c r="O1474" s="139">
        <v>-9758.91</v>
      </c>
      <c r="P1474" s="139">
        <v>-13729.74</v>
      </c>
      <c r="Q1474" s="199">
        <v>-18671.87</v>
      </c>
      <c r="R1474" s="199">
        <v>-9103.4</v>
      </c>
      <c r="S1474" s="199">
        <v>-12986.79</v>
      </c>
      <c r="T1474" s="199">
        <v>-16643.11</v>
      </c>
      <c r="U1474" s="199">
        <v>-19069.57</v>
      </c>
      <c r="V1474" s="199">
        <v>-20752.11</v>
      </c>
      <c r="W1474" s="199">
        <v>-21765.97</v>
      </c>
      <c r="X1474" s="199">
        <v>-2601.0700000000002</v>
      </c>
      <c r="Y1474" s="199">
        <v>-4272.25</v>
      </c>
      <c r="Z1474" s="199">
        <v>-6034.03</v>
      </c>
      <c r="AA1474" s="199">
        <v>-9053.2800000000007</v>
      </c>
      <c r="AB1474" s="199">
        <v>-13574.56</v>
      </c>
      <c r="AC1474" s="199">
        <f>IFERROR(VLOOKUP('SAP Data'!$C1474,'2021 Balance Sheet'!$B$7:$O$1335,'2021 Balance Sheet'!D$2, FALSE),0)</f>
        <v>-18399.22</v>
      </c>
      <c r="AD1474" s="199">
        <f>IFERROR(VLOOKUP('SAP Data'!$C1474,'2021 Balance Sheet'!$B$7:$O$1335,'2021 Balance Sheet'!E$2, FALSE),0)</f>
        <v>-9014.58</v>
      </c>
      <c r="AE1474" s="199">
        <f>IFERROR(VLOOKUP('SAP Data'!$C1474,'2021 Balance Sheet'!$B$7:$O$1335,'2021 Balance Sheet'!F$2, FALSE),0)</f>
        <v>-13484.21</v>
      </c>
      <c r="AF1474" s="199">
        <f>IFERROR(VLOOKUP('SAP Data'!$C1474,'2021 Balance Sheet'!$B$7:$O$1335,'2021 Balance Sheet'!G$2, FALSE),0)</f>
        <v>-17280.39</v>
      </c>
      <c r="AG1474" s="199">
        <f>IFERROR(VLOOKUP('SAP Data'!$C1474,'2021 Balance Sheet'!$B$7:$O$1335,'2021 Balance Sheet'!H$2, FALSE),0)</f>
        <v>-20165.88</v>
      </c>
      <c r="AH1474" s="199">
        <f>IFERROR(VLOOKUP('SAP Data'!$C1474,'2021 Balance Sheet'!$B$7:$O$1335,'2021 Balance Sheet'!I$2, FALSE),0)</f>
        <v>-22589.99</v>
      </c>
      <c r="AI1474" s="199">
        <f>IFERROR(VLOOKUP('SAP Data'!$C1474,'2021 Balance Sheet'!$B$7:$O$1335,'2021 Balance Sheet'!J$2, FALSE),0)</f>
        <v>-1905.2</v>
      </c>
      <c r="AJ1474" s="199">
        <f>IFERROR(VLOOKUP('SAP Data'!$C1474,'2021 Balance Sheet'!$B$7:$O$1335,'2021 Balance Sheet'!K$2, FALSE),0)</f>
        <v>-3822.95</v>
      </c>
      <c r="AK1474" s="199">
        <f>IFERROR(VLOOKUP('SAP Data'!$C1474,'2021 Balance Sheet'!$B$7:$O$1335,'2021 Balance Sheet'!L$2, FALSE),0)</f>
        <v>-5648.75</v>
      </c>
      <c r="AL1474" s="199">
        <f>IFERROR(VLOOKUP('SAP Data'!$C1474,'2021 Balance Sheet'!$B$7:$O$1335,'2021 Balance Sheet'!M$2, FALSE),0)</f>
        <v>-7978.7</v>
      </c>
      <c r="AM1474" s="199">
        <f>IFERROR(VLOOKUP('SAP Data'!$C1474,'2021 Balance Sheet'!$B$7:$O$1335,'2021 Balance Sheet'!N$2, FALSE),0)</f>
        <v>-11400.55</v>
      </c>
      <c r="AN1474" s="199">
        <f>IFERROR(VLOOKUP('SAP Data'!$C1474,'2021 Balance Sheet'!$B$7:$O$1335,'2021 Balance Sheet'!O$2, FALSE),0)</f>
        <v>-16670.16</v>
      </c>
      <c r="AO1474" s="198">
        <f t="shared" si="49"/>
        <v>-13574.56</v>
      </c>
    </row>
    <row r="1475" spans="1:41" ht="15.75" thickBot="1" x14ac:dyDescent="0.3">
      <c r="A1475" s="26" t="str">
        <f t="shared" si="48"/>
        <v>241226</v>
      </c>
      <c r="B1475" s="126" t="s">
        <v>2437</v>
      </c>
      <c r="C1475" s="153" t="s">
        <v>2579</v>
      </c>
      <c r="D1475" s="125" t="s">
        <v>4</v>
      </c>
      <c r="E1475" s="140">
        <v>-19178.91</v>
      </c>
      <c r="F1475" s="140">
        <v>-4030.42</v>
      </c>
      <c r="G1475" s="140">
        <v>-6135.79</v>
      </c>
      <c r="H1475" s="140">
        <v>-7760.86</v>
      </c>
      <c r="I1475" s="140">
        <v>-9227.08</v>
      </c>
      <c r="J1475" s="140">
        <v>-9917.67</v>
      </c>
      <c r="K1475" s="140">
        <v>-10885.77</v>
      </c>
      <c r="L1475" s="140">
        <v>-11669.27</v>
      </c>
      <c r="M1475" s="140">
        <v>-12488.23</v>
      </c>
      <c r="N1475" s="140">
        <v>-13678.69</v>
      </c>
      <c r="O1475" s="140">
        <v>-15237.96</v>
      </c>
      <c r="P1475" s="140">
        <v>-17273.740000000002</v>
      </c>
      <c r="Q1475" s="199">
        <v>-19659.98</v>
      </c>
      <c r="R1475" s="199">
        <v>-4511.28</v>
      </c>
      <c r="S1475" s="199">
        <v>-6454.68</v>
      </c>
      <c r="T1475" s="199">
        <v>-8090.16</v>
      </c>
      <c r="U1475" s="199">
        <v>-9273.33</v>
      </c>
      <c r="V1475" s="199">
        <v>-9769.4599999999991</v>
      </c>
      <c r="W1475" s="199">
        <v>-10694.06</v>
      </c>
      <c r="X1475" s="199">
        <v>-11490.42</v>
      </c>
      <c r="Y1475" s="199">
        <v>-12313.98</v>
      </c>
      <c r="Z1475" s="199">
        <v>-13171.24</v>
      </c>
      <c r="AA1475" s="199">
        <v>-14520.61</v>
      </c>
      <c r="AB1475" s="199">
        <v>-16553.29</v>
      </c>
      <c r="AC1475" s="199">
        <f>IFERROR(VLOOKUP('SAP Data'!$C1475,'2021 Balance Sheet'!$B$7:$O$1335,'2021 Balance Sheet'!D$2, FALSE),0)</f>
        <v>-18699.78</v>
      </c>
      <c r="AD1475" s="199">
        <f>IFERROR(VLOOKUP('SAP Data'!$C1475,'2021 Balance Sheet'!$B$7:$O$1335,'2021 Balance Sheet'!E$2, FALSE),0)</f>
        <v>-3959.5</v>
      </c>
      <c r="AE1475" s="199">
        <f>IFERROR(VLOOKUP('SAP Data'!$C1475,'2021 Balance Sheet'!$B$7:$O$1335,'2021 Balance Sheet'!F$2, FALSE),0)</f>
        <v>-5991.59</v>
      </c>
      <c r="AF1475" s="199">
        <f>IFERROR(VLOOKUP('SAP Data'!$C1475,'2021 Balance Sheet'!$B$7:$O$1335,'2021 Balance Sheet'!G$2, FALSE),0)</f>
        <v>-7662.22</v>
      </c>
      <c r="AG1475" s="199">
        <f>IFERROR(VLOOKUP('SAP Data'!$C1475,'2021 Balance Sheet'!$B$7:$O$1335,'2021 Balance Sheet'!H$2, FALSE),0)</f>
        <v>-9015.7199999999993</v>
      </c>
      <c r="AH1475" s="199">
        <f>IFERROR(VLOOKUP('SAP Data'!$C1475,'2021 Balance Sheet'!$B$7:$O$1335,'2021 Balance Sheet'!I$2, FALSE),0)</f>
        <v>-10208.23</v>
      </c>
      <c r="AI1475" s="199">
        <f>IFERROR(VLOOKUP('SAP Data'!$C1475,'2021 Balance Sheet'!$B$7:$O$1335,'2021 Balance Sheet'!J$2, FALSE),0)</f>
        <v>-11245.47</v>
      </c>
      <c r="AJ1475" s="199">
        <f>IFERROR(VLOOKUP('SAP Data'!$C1475,'2021 Balance Sheet'!$B$7:$O$1335,'2021 Balance Sheet'!K$2, FALSE),0)</f>
        <v>-12112.25</v>
      </c>
      <c r="AK1475" s="199">
        <f>IFERROR(VLOOKUP('SAP Data'!$C1475,'2021 Balance Sheet'!$B$7:$O$1335,'2021 Balance Sheet'!L$2, FALSE),0)</f>
        <v>-13029.7</v>
      </c>
      <c r="AL1475" s="199">
        <f>IFERROR(VLOOKUP('SAP Data'!$C1475,'2021 Balance Sheet'!$B$7:$O$1335,'2021 Balance Sheet'!M$2, FALSE),0)</f>
        <v>-14119.23</v>
      </c>
      <c r="AM1475" s="199">
        <f>IFERROR(VLOOKUP('SAP Data'!$C1475,'2021 Balance Sheet'!$B$7:$O$1335,'2021 Balance Sheet'!N$2, FALSE),0)</f>
        <v>-15649.45</v>
      </c>
      <c r="AN1475" s="199">
        <f>IFERROR(VLOOKUP('SAP Data'!$C1475,'2021 Balance Sheet'!$B$7:$O$1335,'2021 Balance Sheet'!O$2, FALSE),0)</f>
        <v>-18183.87</v>
      </c>
      <c r="AO1475" s="198">
        <f t="shared" si="49"/>
        <v>-16553.29</v>
      </c>
    </row>
    <row r="1476" spans="1:41" ht="15.75" thickBot="1" x14ac:dyDescent="0.3">
      <c r="A1476" s="26" t="str">
        <f t="shared" si="48"/>
        <v>241229</v>
      </c>
      <c r="B1476" s="126" t="s">
        <v>2439</v>
      </c>
      <c r="C1476" s="153" t="s">
        <v>2580</v>
      </c>
      <c r="D1476" s="125" t="s">
        <v>4</v>
      </c>
      <c r="E1476" s="139">
        <v>-5514.31</v>
      </c>
      <c r="F1476" s="139">
        <v>-1213.57</v>
      </c>
      <c r="G1476" s="139">
        <v>-1787.84</v>
      </c>
      <c r="H1476" s="139">
        <v>-2336.7600000000002</v>
      </c>
      <c r="I1476" s="139">
        <v>-2772.98</v>
      </c>
      <c r="J1476" s="139">
        <v>-2938.5</v>
      </c>
      <c r="K1476" s="139">
        <v>-3286.48</v>
      </c>
      <c r="L1476" s="139">
        <v>-3587.22</v>
      </c>
      <c r="M1476" s="139">
        <v>-3916.53</v>
      </c>
      <c r="N1476" s="139">
        <v>-4295.6000000000004</v>
      </c>
      <c r="O1476" s="139">
        <v>-4723.3599999999997</v>
      </c>
      <c r="P1476" s="139">
        <v>-5335.2</v>
      </c>
      <c r="Q1476" s="199">
        <v>-5939.92</v>
      </c>
      <c r="R1476" s="199">
        <v>-1150.67</v>
      </c>
      <c r="S1476" s="199">
        <v>-1742.22</v>
      </c>
      <c r="T1476" s="199">
        <v>-2264.35</v>
      </c>
      <c r="U1476" s="199">
        <v>-2683.39</v>
      </c>
      <c r="V1476" s="199">
        <v>-2872.04</v>
      </c>
      <c r="W1476" s="199">
        <v>-3211.17</v>
      </c>
      <c r="X1476" s="199">
        <v>-3540.87</v>
      </c>
      <c r="Y1476" s="199">
        <v>-3930.18</v>
      </c>
      <c r="Z1476" s="199">
        <v>-4258.08</v>
      </c>
      <c r="AA1476" s="199">
        <v>-4701.9799999999996</v>
      </c>
      <c r="AB1476" s="199">
        <v>-5333.39</v>
      </c>
      <c r="AC1476" s="199">
        <f>IFERROR(VLOOKUP('SAP Data'!$C1476,'2021 Balance Sheet'!$B$7:$O$1335,'2021 Balance Sheet'!D$2, FALSE),0)</f>
        <v>-5929.13</v>
      </c>
      <c r="AD1476" s="199">
        <f>IFERROR(VLOOKUP('SAP Data'!$C1476,'2021 Balance Sheet'!$B$7:$O$1335,'2021 Balance Sheet'!E$2, FALSE),0)</f>
        <v>-1067.0899999999999</v>
      </c>
      <c r="AE1476" s="199">
        <f>IFERROR(VLOOKUP('SAP Data'!$C1476,'2021 Balance Sheet'!$B$7:$O$1335,'2021 Balance Sheet'!F$2, FALSE),0)</f>
        <v>-1641.6</v>
      </c>
      <c r="AF1476" s="199">
        <f>IFERROR(VLOOKUP('SAP Data'!$C1476,'2021 Balance Sheet'!$B$7:$O$1335,'2021 Balance Sheet'!G$2, FALSE),0)</f>
        <v>-2177.91</v>
      </c>
      <c r="AG1476" s="199">
        <f>IFERROR(VLOOKUP('SAP Data'!$C1476,'2021 Balance Sheet'!$B$7:$O$1335,'2021 Balance Sheet'!H$2, FALSE),0)</f>
        <v>-2714.63</v>
      </c>
      <c r="AH1476" s="199">
        <f>IFERROR(VLOOKUP('SAP Data'!$C1476,'2021 Balance Sheet'!$B$7:$O$1335,'2021 Balance Sheet'!I$2, FALSE),0)</f>
        <v>-3196.31</v>
      </c>
      <c r="AI1476" s="199">
        <f>IFERROR(VLOOKUP('SAP Data'!$C1476,'2021 Balance Sheet'!$B$7:$O$1335,'2021 Balance Sheet'!J$2, FALSE),0)</f>
        <v>-3624.78</v>
      </c>
      <c r="AJ1476" s="199">
        <f>IFERROR(VLOOKUP('SAP Data'!$C1476,'2021 Balance Sheet'!$B$7:$O$1335,'2021 Balance Sheet'!K$2, FALSE),0)</f>
        <v>-3999.08</v>
      </c>
      <c r="AK1476" s="199">
        <f>IFERROR(VLOOKUP('SAP Data'!$C1476,'2021 Balance Sheet'!$B$7:$O$1335,'2021 Balance Sheet'!L$2, FALSE),0)</f>
        <v>-4366.53</v>
      </c>
      <c r="AL1476" s="199">
        <f>IFERROR(VLOOKUP('SAP Data'!$C1476,'2021 Balance Sheet'!$B$7:$O$1335,'2021 Balance Sheet'!M$2, FALSE),0)</f>
        <v>-4768.67</v>
      </c>
      <c r="AM1476" s="199">
        <f>IFERROR(VLOOKUP('SAP Data'!$C1476,'2021 Balance Sheet'!$B$7:$O$1335,'2021 Balance Sheet'!N$2, FALSE),0)</f>
        <v>-5322.64</v>
      </c>
      <c r="AN1476" s="199">
        <f>IFERROR(VLOOKUP('SAP Data'!$C1476,'2021 Balance Sheet'!$B$7:$O$1335,'2021 Balance Sheet'!O$2, FALSE),0)</f>
        <v>-6017.84</v>
      </c>
      <c r="AO1476" s="198">
        <f t="shared" si="49"/>
        <v>-5333.39</v>
      </c>
    </row>
    <row r="1477" spans="1:41" ht="15.75" thickBot="1" x14ac:dyDescent="0.3">
      <c r="A1477" s="26" t="str">
        <f t="shared" si="48"/>
        <v>241230</v>
      </c>
      <c r="B1477" s="126" t="s">
        <v>2441</v>
      </c>
      <c r="C1477" s="153" t="s">
        <v>2581</v>
      </c>
      <c r="D1477" s="125" t="s">
        <v>4</v>
      </c>
      <c r="E1477" s="140">
        <v>-10322.75</v>
      </c>
      <c r="F1477" s="140">
        <v>-2373</v>
      </c>
      <c r="G1477" s="140">
        <v>-3464.21</v>
      </c>
      <c r="H1477" s="140">
        <v>-4303.57</v>
      </c>
      <c r="I1477" s="140">
        <v>-4838.46</v>
      </c>
      <c r="J1477" s="140">
        <v>-5054.5600000000004</v>
      </c>
      <c r="K1477" s="140">
        <v>-5448.93</v>
      </c>
      <c r="L1477" s="140">
        <v>-5779.68</v>
      </c>
      <c r="M1477" s="140">
        <v>-6104.27</v>
      </c>
      <c r="N1477" s="140">
        <v>-6631.37</v>
      </c>
      <c r="O1477" s="140">
        <v>-7423.37</v>
      </c>
      <c r="P1477" s="140">
        <v>-8667.5400000000009</v>
      </c>
      <c r="Q1477" s="199">
        <v>-9859.99</v>
      </c>
      <c r="R1477" s="199">
        <v>-2270.9899999999998</v>
      </c>
      <c r="S1477" s="199">
        <v>-3377.51</v>
      </c>
      <c r="T1477" s="199">
        <v>-4224.7</v>
      </c>
      <c r="U1477" s="199">
        <v>-4768.1899999999996</v>
      </c>
      <c r="V1477" s="199">
        <v>-4916.18</v>
      </c>
      <c r="W1477" s="199">
        <v>-5218.79</v>
      </c>
      <c r="X1477" s="199">
        <v>-5458.76</v>
      </c>
      <c r="Y1477" s="199">
        <v>-5741.18</v>
      </c>
      <c r="Z1477" s="199">
        <v>-6092.46</v>
      </c>
      <c r="AA1477" s="199">
        <v>-6824.21</v>
      </c>
      <c r="AB1477" s="199">
        <v>-8053.23</v>
      </c>
      <c r="AC1477" s="199">
        <f>IFERROR(VLOOKUP('SAP Data'!$C1477,'2021 Balance Sheet'!$B$7:$O$1335,'2021 Balance Sheet'!D$2, FALSE),0)</f>
        <v>-9284.26</v>
      </c>
      <c r="AD1477" s="199">
        <f>IFERROR(VLOOKUP('SAP Data'!$C1477,'2021 Balance Sheet'!$B$7:$O$1335,'2021 Balance Sheet'!E$2, FALSE),0)</f>
        <v>-2380.12</v>
      </c>
      <c r="AE1477" s="199">
        <f>IFERROR(VLOOKUP('SAP Data'!$C1477,'2021 Balance Sheet'!$B$7:$O$1335,'2021 Balance Sheet'!F$2, FALSE),0)</f>
        <v>-3497.46</v>
      </c>
      <c r="AF1477" s="199">
        <f>IFERROR(VLOOKUP('SAP Data'!$C1477,'2021 Balance Sheet'!$B$7:$O$1335,'2021 Balance Sheet'!G$2, FALSE),0)</f>
        <v>-4432.46</v>
      </c>
      <c r="AG1477" s="199">
        <f>IFERROR(VLOOKUP('SAP Data'!$C1477,'2021 Balance Sheet'!$B$7:$O$1335,'2021 Balance Sheet'!H$2, FALSE),0)</f>
        <v>-5015.38</v>
      </c>
      <c r="AH1477" s="199">
        <f>IFERROR(VLOOKUP('SAP Data'!$C1477,'2021 Balance Sheet'!$B$7:$O$1335,'2021 Balance Sheet'!I$2, FALSE),0)</f>
        <v>-5596.96</v>
      </c>
      <c r="AI1477" s="199">
        <f>IFERROR(VLOOKUP('SAP Data'!$C1477,'2021 Balance Sheet'!$B$7:$O$1335,'2021 Balance Sheet'!J$2, FALSE),0)</f>
        <v>-5993.6</v>
      </c>
      <c r="AJ1477" s="199">
        <f>IFERROR(VLOOKUP('SAP Data'!$C1477,'2021 Balance Sheet'!$B$7:$O$1335,'2021 Balance Sheet'!K$2, FALSE),0)</f>
        <v>-6376.37</v>
      </c>
      <c r="AK1477" s="199">
        <f>IFERROR(VLOOKUP('SAP Data'!$C1477,'2021 Balance Sheet'!$B$7:$O$1335,'2021 Balance Sheet'!L$2, FALSE),0)</f>
        <v>-6792.06</v>
      </c>
      <c r="AL1477" s="199">
        <f>IFERROR(VLOOKUP('SAP Data'!$C1477,'2021 Balance Sheet'!$B$7:$O$1335,'2021 Balance Sheet'!M$2, FALSE),0)</f>
        <v>-7280.32</v>
      </c>
      <c r="AM1477" s="199">
        <f>IFERROR(VLOOKUP('SAP Data'!$C1477,'2021 Balance Sheet'!$B$7:$O$1335,'2021 Balance Sheet'!N$2, FALSE),0)</f>
        <v>-8053.6</v>
      </c>
      <c r="AN1477" s="199">
        <f>IFERROR(VLOOKUP('SAP Data'!$C1477,'2021 Balance Sheet'!$B$7:$O$1335,'2021 Balance Sheet'!O$2, FALSE),0)</f>
        <v>-9309.98</v>
      </c>
      <c r="AO1477" s="198">
        <f t="shared" si="49"/>
        <v>-8053.23</v>
      </c>
    </row>
    <row r="1478" spans="1:41" ht="15.75" thickBot="1" x14ac:dyDescent="0.3">
      <c r="A1478" s="26" t="str">
        <f t="shared" si="48"/>
        <v>241232</v>
      </c>
      <c r="B1478" s="126" t="s">
        <v>2443</v>
      </c>
      <c r="C1478" s="153" t="s">
        <v>2582</v>
      </c>
      <c r="D1478" s="125" t="s">
        <v>4</v>
      </c>
      <c r="E1478" s="139">
        <v>0</v>
      </c>
      <c r="F1478" s="139">
        <v>0</v>
      </c>
      <c r="G1478" s="139">
        <v>0</v>
      </c>
      <c r="H1478" s="139">
        <v>0</v>
      </c>
      <c r="I1478" s="139">
        <v>0</v>
      </c>
      <c r="J1478" s="139">
        <v>0</v>
      </c>
      <c r="K1478" s="139">
        <v>0</v>
      </c>
      <c r="L1478" s="139">
        <v>0</v>
      </c>
      <c r="M1478" s="139">
        <v>0</v>
      </c>
      <c r="N1478" s="139">
        <v>0</v>
      </c>
      <c r="O1478" s="139">
        <v>0</v>
      </c>
      <c r="P1478" s="139">
        <v>0</v>
      </c>
      <c r="Q1478" s="199">
        <v>0</v>
      </c>
      <c r="R1478" s="199">
        <v>0</v>
      </c>
      <c r="S1478" s="199">
        <v>0</v>
      </c>
      <c r="T1478" s="199">
        <v>0</v>
      </c>
      <c r="U1478" s="199">
        <v>0</v>
      </c>
      <c r="V1478" s="199">
        <v>0</v>
      </c>
      <c r="W1478" s="199">
        <v>0</v>
      </c>
      <c r="X1478" s="199">
        <v>0</v>
      </c>
      <c r="Y1478" s="199">
        <v>0</v>
      </c>
      <c r="Z1478" s="199">
        <v>0</v>
      </c>
      <c r="AA1478" s="199">
        <v>0</v>
      </c>
      <c r="AB1478" s="199">
        <v>0</v>
      </c>
      <c r="AC1478" s="199">
        <f>IFERROR(VLOOKUP('SAP Data'!$C1478,'2021 Balance Sheet'!$B$7:$O$1335,'2021 Balance Sheet'!D$2, FALSE),0)</f>
        <v>0</v>
      </c>
      <c r="AD1478" s="199">
        <f>IFERROR(VLOOKUP('SAP Data'!$C1478,'2021 Balance Sheet'!$B$7:$O$1335,'2021 Balance Sheet'!E$2, FALSE),0)</f>
        <v>0</v>
      </c>
      <c r="AE1478" s="199">
        <f>IFERROR(VLOOKUP('SAP Data'!$C1478,'2021 Balance Sheet'!$B$7:$O$1335,'2021 Balance Sheet'!F$2, FALSE),0)</f>
        <v>0</v>
      </c>
      <c r="AF1478" s="199">
        <f>IFERROR(VLOOKUP('SAP Data'!$C1478,'2021 Balance Sheet'!$B$7:$O$1335,'2021 Balance Sheet'!G$2, FALSE),0)</f>
        <v>0</v>
      </c>
      <c r="AG1478" s="199">
        <f>IFERROR(VLOOKUP('SAP Data'!$C1478,'2021 Balance Sheet'!$B$7:$O$1335,'2021 Balance Sheet'!H$2, FALSE),0)</f>
        <v>0</v>
      </c>
      <c r="AH1478" s="199">
        <f>IFERROR(VLOOKUP('SAP Data'!$C1478,'2021 Balance Sheet'!$B$7:$O$1335,'2021 Balance Sheet'!I$2, FALSE),0)</f>
        <v>0</v>
      </c>
      <c r="AI1478" s="199">
        <f>IFERROR(VLOOKUP('SAP Data'!$C1478,'2021 Balance Sheet'!$B$7:$O$1335,'2021 Balance Sheet'!J$2, FALSE),0)</f>
        <v>0</v>
      </c>
      <c r="AJ1478" s="199">
        <f>IFERROR(VLOOKUP('SAP Data'!$C1478,'2021 Balance Sheet'!$B$7:$O$1335,'2021 Balance Sheet'!K$2, FALSE),0)</f>
        <v>0</v>
      </c>
      <c r="AK1478" s="199">
        <f>IFERROR(VLOOKUP('SAP Data'!$C1478,'2021 Balance Sheet'!$B$7:$O$1335,'2021 Balance Sheet'!L$2, FALSE),0)</f>
        <v>0</v>
      </c>
      <c r="AL1478" s="199">
        <f>IFERROR(VLOOKUP('SAP Data'!$C1478,'2021 Balance Sheet'!$B$7:$O$1335,'2021 Balance Sheet'!M$2, FALSE),0)</f>
        <v>0</v>
      </c>
      <c r="AM1478" s="199">
        <f>IFERROR(VLOOKUP('SAP Data'!$C1478,'2021 Balance Sheet'!$B$7:$O$1335,'2021 Balance Sheet'!N$2, FALSE),0)</f>
        <v>0</v>
      </c>
      <c r="AN1478" s="199">
        <f>IFERROR(VLOOKUP('SAP Data'!$C1478,'2021 Balance Sheet'!$B$7:$O$1335,'2021 Balance Sheet'!O$2, FALSE),0)</f>
        <v>0</v>
      </c>
      <c r="AO1478" s="198">
        <f t="shared" si="49"/>
        <v>0</v>
      </c>
    </row>
    <row r="1479" spans="1:41" ht="15.75" thickBot="1" x14ac:dyDescent="0.3">
      <c r="A1479" s="26" t="str">
        <f t="shared" si="48"/>
        <v>241316</v>
      </c>
      <c r="B1479" s="126" t="s">
        <v>2583</v>
      </c>
      <c r="C1479" s="153" t="s">
        <v>2584</v>
      </c>
      <c r="D1479" s="125" t="s">
        <v>4</v>
      </c>
      <c r="E1479" s="140">
        <v>-235885.57</v>
      </c>
      <c r="F1479" s="140">
        <v>-470811.98</v>
      </c>
      <c r="G1479" s="140">
        <v>-731220.72</v>
      </c>
      <c r="H1479" s="140">
        <v>-133554.75</v>
      </c>
      <c r="I1479" s="140">
        <v>-235702.01</v>
      </c>
      <c r="J1479" s="140">
        <v>-313629.19</v>
      </c>
      <c r="K1479" s="140">
        <v>-72770.48</v>
      </c>
      <c r="L1479" s="140">
        <v>-134022.89000000001</v>
      </c>
      <c r="M1479" s="140">
        <v>-200251.89</v>
      </c>
      <c r="N1479" s="140">
        <v>-103573.31</v>
      </c>
      <c r="O1479" s="140">
        <v>-266259.17</v>
      </c>
      <c r="P1479" s="140">
        <v>-504457.53</v>
      </c>
      <c r="Q1479" s="199">
        <v>-219524.79</v>
      </c>
      <c r="R1479" s="199">
        <v>-443108.63</v>
      </c>
      <c r="S1479" s="199">
        <v>-666470.12</v>
      </c>
      <c r="T1479" s="199">
        <v>-125327.82</v>
      </c>
      <c r="U1479" s="199">
        <v>-230454.75</v>
      </c>
      <c r="V1479" s="199">
        <v>-320193.28999999998</v>
      </c>
      <c r="W1479" s="199">
        <v>-32219</v>
      </c>
      <c r="X1479" s="199">
        <v>-99829.53</v>
      </c>
      <c r="Y1479" s="199">
        <v>-171780.63</v>
      </c>
      <c r="Z1479" s="199">
        <v>-80821.5</v>
      </c>
      <c r="AA1479" s="199">
        <v>-246066.27</v>
      </c>
      <c r="AB1479" s="199">
        <v>-513627.97</v>
      </c>
      <c r="AC1479" s="199">
        <f>IFERROR(VLOOKUP('SAP Data'!$C1479,'2021 Balance Sheet'!$B$7:$O$1335,'2021 Balance Sheet'!D$2, FALSE),0)</f>
        <v>-266094.21999999997</v>
      </c>
      <c r="AD1479" s="199">
        <f>IFERROR(VLOOKUP('SAP Data'!$C1479,'2021 Balance Sheet'!$B$7:$O$1335,'2021 Balance Sheet'!E$2, FALSE),0)</f>
        <v>-544924.18999999994</v>
      </c>
      <c r="AE1479" s="199">
        <f>IFERROR(VLOOKUP('SAP Data'!$C1479,'2021 Balance Sheet'!$B$7:$O$1335,'2021 Balance Sheet'!F$2, FALSE),0)</f>
        <v>-792977.93</v>
      </c>
      <c r="AF1479" s="199">
        <f>IFERROR(VLOOKUP('SAP Data'!$C1479,'2021 Balance Sheet'!$B$7:$O$1335,'2021 Balance Sheet'!G$2, FALSE),0)</f>
        <v>-195044.49</v>
      </c>
      <c r="AG1479" s="199">
        <f>IFERROR(VLOOKUP('SAP Data'!$C1479,'2021 Balance Sheet'!$B$7:$O$1335,'2021 Balance Sheet'!H$2, FALSE),0)</f>
        <v>-309833.88</v>
      </c>
      <c r="AH1479" s="199">
        <f>IFERROR(VLOOKUP('SAP Data'!$C1479,'2021 Balance Sheet'!$B$7:$O$1335,'2021 Balance Sheet'!I$2, FALSE),0)</f>
        <v>-412115.87</v>
      </c>
      <c r="AI1479" s="199">
        <f>IFERROR(VLOOKUP('SAP Data'!$C1479,'2021 Balance Sheet'!$B$7:$O$1335,'2021 Balance Sheet'!J$2, FALSE),0)</f>
        <v>-77163.710000000006</v>
      </c>
      <c r="AJ1479" s="199">
        <f>IFERROR(VLOOKUP('SAP Data'!$C1479,'2021 Balance Sheet'!$B$7:$O$1335,'2021 Balance Sheet'!K$2, FALSE),0)</f>
        <v>-151760.54</v>
      </c>
      <c r="AK1479" s="199">
        <f>IFERROR(VLOOKUP('SAP Data'!$C1479,'2021 Balance Sheet'!$B$7:$O$1335,'2021 Balance Sheet'!L$2, FALSE),0)</f>
        <v>-234232.26</v>
      </c>
      <c r="AL1479" s="199">
        <f>IFERROR(VLOOKUP('SAP Data'!$C1479,'2021 Balance Sheet'!$B$7:$O$1335,'2021 Balance Sheet'!M$2, FALSE),0)</f>
        <v>-108119.89</v>
      </c>
      <c r="AM1479" s="199">
        <f>IFERROR(VLOOKUP('SAP Data'!$C1479,'2021 Balance Sheet'!$B$7:$O$1335,'2021 Balance Sheet'!N$2, FALSE),0)</f>
        <v>-280365.87</v>
      </c>
      <c r="AN1479" s="199">
        <f>IFERROR(VLOOKUP('SAP Data'!$C1479,'2021 Balance Sheet'!$B$7:$O$1335,'2021 Balance Sheet'!O$2, FALSE),0)</f>
        <v>-556516.03</v>
      </c>
      <c r="AO1479" s="198">
        <f t="shared" si="49"/>
        <v>-513627.97</v>
      </c>
    </row>
    <row r="1480" spans="1:41" ht="15.75" thickBot="1" x14ac:dyDescent="0.3">
      <c r="A1480" s="26" t="str">
        <f t="shared" si="48"/>
        <v>241317</v>
      </c>
      <c r="B1480" s="126" t="s">
        <v>3606</v>
      </c>
      <c r="C1480" s="153" t="s">
        <v>3607</v>
      </c>
      <c r="D1480" s="125"/>
      <c r="E1480" s="140"/>
      <c r="F1480" s="140"/>
      <c r="G1480" s="140"/>
      <c r="H1480" s="140"/>
      <c r="I1480" s="140"/>
      <c r="J1480" s="140"/>
      <c r="K1480" s="140"/>
      <c r="L1480" s="140"/>
      <c r="M1480" s="140"/>
      <c r="N1480" s="140"/>
      <c r="O1480" s="140"/>
      <c r="P1480" s="140"/>
      <c r="Q1480" s="199">
        <v>0</v>
      </c>
      <c r="R1480" s="199">
        <v>0</v>
      </c>
      <c r="S1480" s="199">
        <v>0</v>
      </c>
      <c r="T1480" s="199">
        <v>0</v>
      </c>
      <c r="U1480" s="199">
        <v>0</v>
      </c>
      <c r="V1480" s="199">
        <v>0</v>
      </c>
      <c r="W1480" s="199">
        <v>0</v>
      </c>
      <c r="X1480" s="199">
        <v>0</v>
      </c>
      <c r="Y1480" s="199">
        <v>0</v>
      </c>
      <c r="Z1480" s="199">
        <v>0</v>
      </c>
      <c r="AA1480" s="199">
        <v>0</v>
      </c>
      <c r="AB1480" s="199">
        <v>0</v>
      </c>
      <c r="AC1480" s="199">
        <f>IFERROR(VLOOKUP('SAP Data'!$C1480,'2021 Balance Sheet'!$B$7:$O$1335,'2021 Balance Sheet'!D$2, FALSE),0)</f>
        <v>0</v>
      </c>
      <c r="AD1480" s="199">
        <f>IFERROR(VLOOKUP('SAP Data'!$C1480,'2021 Balance Sheet'!$B$7:$O$1335,'2021 Balance Sheet'!E$2, FALSE),0)</f>
        <v>0</v>
      </c>
      <c r="AE1480" s="199">
        <f>IFERROR(VLOOKUP('SAP Data'!$C1480,'2021 Balance Sheet'!$B$7:$O$1335,'2021 Balance Sheet'!F$2, FALSE),0)</f>
        <v>0</v>
      </c>
      <c r="AF1480" s="199">
        <f>IFERROR(VLOOKUP('SAP Data'!$C1480,'2021 Balance Sheet'!$B$7:$O$1335,'2021 Balance Sheet'!G$2, FALSE),0)</f>
        <v>0</v>
      </c>
      <c r="AG1480" s="199">
        <f>IFERROR(VLOOKUP('SAP Data'!$C1480,'2021 Balance Sheet'!$B$7:$O$1335,'2021 Balance Sheet'!H$2, FALSE),0)</f>
        <v>0</v>
      </c>
      <c r="AH1480" s="199">
        <f>IFERROR(VLOOKUP('SAP Data'!$C1480,'2021 Balance Sheet'!$B$7:$O$1335,'2021 Balance Sheet'!I$2, FALSE),0)</f>
        <v>0</v>
      </c>
      <c r="AI1480" s="199">
        <f>IFERROR(VLOOKUP('SAP Data'!$C1480,'2021 Balance Sheet'!$B$7:$O$1335,'2021 Balance Sheet'!J$2, FALSE),0)</f>
        <v>0</v>
      </c>
      <c r="AJ1480" s="199">
        <f>IFERROR(VLOOKUP('SAP Data'!$C1480,'2021 Balance Sheet'!$B$7:$O$1335,'2021 Balance Sheet'!K$2, FALSE),0)</f>
        <v>0</v>
      </c>
      <c r="AK1480" s="199">
        <f>IFERROR(VLOOKUP('SAP Data'!$C1480,'2021 Balance Sheet'!$B$7:$O$1335,'2021 Balance Sheet'!L$2, FALSE),0)</f>
        <v>0</v>
      </c>
      <c r="AL1480" s="199">
        <f>IFERROR(VLOOKUP('SAP Data'!$C1480,'2021 Balance Sheet'!$B$7:$O$1335,'2021 Balance Sheet'!M$2, FALSE),0)</f>
        <v>0</v>
      </c>
      <c r="AM1480" s="199">
        <f>IFERROR(VLOOKUP('SAP Data'!$C1480,'2021 Balance Sheet'!$B$7:$O$1335,'2021 Balance Sheet'!N$2, FALSE),0)</f>
        <v>0</v>
      </c>
      <c r="AN1480" s="199">
        <f>IFERROR(VLOOKUP('SAP Data'!$C1480,'2021 Balance Sheet'!$B$7:$O$1335,'2021 Balance Sheet'!O$2, FALSE),0)</f>
        <v>0</v>
      </c>
      <c r="AO1480" s="198">
        <f t="shared" si="49"/>
        <v>0</v>
      </c>
    </row>
    <row r="1481" spans="1:41" ht="15.75" thickBot="1" x14ac:dyDescent="0.3">
      <c r="A1481" s="26" t="str">
        <f t="shared" si="48"/>
        <v>241326</v>
      </c>
      <c r="B1481" s="126" t="s">
        <v>2585</v>
      </c>
      <c r="C1481" s="153" t="s">
        <v>2586</v>
      </c>
      <c r="D1481" s="125" t="s">
        <v>4</v>
      </c>
      <c r="E1481" s="139">
        <v>-15240.79</v>
      </c>
      <c r="F1481" s="139">
        <v>-38317.230000000003</v>
      </c>
      <c r="G1481" s="139">
        <v>-59852.97</v>
      </c>
      <c r="H1481" s="139">
        <v>-11603</v>
      </c>
      <c r="I1481" s="139">
        <v>-18715.060000000001</v>
      </c>
      <c r="J1481" s="139">
        <v>-24947.09</v>
      </c>
      <c r="K1481" s="139">
        <v>-5254.94</v>
      </c>
      <c r="L1481" s="139">
        <v>-10003.94</v>
      </c>
      <c r="M1481" s="139">
        <v>-14959.18</v>
      </c>
      <c r="N1481" s="139">
        <v>-8952.41</v>
      </c>
      <c r="O1481" s="139">
        <v>-23931.119999999999</v>
      </c>
      <c r="P1481" s="139">
        <v>-46205.72</v>
      </c>
      <c r="Q1481" s="199">
        <v>-72204.52</v>
      </c>
      <c r="R1481" s="199">
        <v>-92112.11</v>
      </c>
      <c r="S1481" s="199">
        <v>-111563.85</v>
      </c>
      <c r="T1481" s="199">
        <v>-60781.81</v>
      </c>
      <c r="U1481" s="199">
        <v>-69395.7</v>
      </c>
      <c r="V1481" s="199">
        <v>-77210.149999999994</v>
      </c>
      <c r="W1481" s="199">
        <v>-52603.13</v>
      </c>
      <c r="X1481" s="199">
        <v>-57855.07</v>
      </c>
      <c r="Y1481" s="199">
        <v>-63318.62</v>
      </c>
      <c r="Z1481" s="199">
        <v>-6628.31</v>
      </c>
      <c r="AA1481" s="199">
        <v>-24254.97</v>
      </c>
      <c r="AB1481" s="199">
        <v>-48019.35</v>
      </c>
      <c r="AC1481" s="199">
        <f>IFERROR(VLOOKUP('SAP Data'!$C1481,'2021 Balance Sheet'!$B$7:$O$1335,'2021 Balance Sheet'!D$2, FALSE),0)</f>
        <v>-25350.25</v>
      </c>
      <c r="AD1481" s="199">
        <f>IFERROR(VLOOKUP('SAP Data'!$C1481,'2021 Balance Sheet'!$B$7:$O$1335,'2021 Balance Sheet'!E$2, FALSE),0)</f>
        <v>-53802.879999999997</v>
      </c>
      <c r="AE1481" s="199">
        <f>IFERROR(VLOOKUP('SAP Data'!$C1481,'2021 Balance Sheet'!$B$7:$O$1335,'2021 Balance Sheet'!F$2, FALSE),0)</f>
        <v>-76723.710000000006</v>
      </c>
      <c r="AF1481" s="199">
        <f>IFERROR(VLOOKUP('SAP Data'!$C1481,'2021 Balance Sheet'!$B$7:$O$1335,'2021 Balance Sheet'!G$2, FALSE),0)</f>
        <v>-15249.48</v>
      </c>
      <c r="AG1481" s="199">
        <f>IFERROR(VLOOKUP('SAP Data'!$C1481,'2021 Balance Sheet'!$B$7:$O$1335,'2021 Balance Sheet'!H$2, FALSE),0)</f>
        <v>-24038.3</v>
      </c>
      <c r="AH1481" s="199">
        <f>IFERROR(VLOOKUP('SAP Data'!$C1481,'2021 Balance Sheet'!$B$7:$O$1335,'2021 Balance Sheet'!I$2, FALSE),0)</f>
        <v>-31861.27</v>
      </c>
      <c r="AI1481" s="199">
        <f>IFERROR(VLOOKUP('SAP Data'!$C1481,'2021 Balance Sheet'!$B$7:$O$1335,'2021 Balance Sheet'!J$2, FALSE),0)</f>
        <v>-5824.67</v>
      </c>
      <c r="AJ1481" s="199">
        <f>IFERROR(VLOOKUP('SAP Data'!$C1481,'2021 Balance Sheet'!$B$7:$O$1335,'2021 Balance Sheet'!K$2, FALSE),0)</f>
        <v>-11178.32</v>
      </c>
      <c r="AK1481" s="199">
        <f>IFERROR(VLOOKUP('SAP Data'!$C1481,'2021 Balance Sheet'!$B$7:$O$1335,'2021 Balance Sheet'!L$2, FALSE),0)</f>
        <v>-17651.8</v>
      </c>
      <c r="AL1481" s="199">
        <f>IFERROR(VLOOKUP('SAP Data'!$C1481,'2021 Balance Sheet'!$B$7:$O$1335,'2021 Balance Sheet'!M$2, FALSE),0)</f>
        <v>-9860.66</v>
      </c>
      <c r="AM1481" s="199">
        <f>IFERROR(VLOOKUP('SAP Data'!$C1481,'2021 Balance Sheet'!$B$7:$O$1335,'2021 Balance Sheet'!N$2, FALSE),0)</f>
        <v>-25024.63</v>
      </c>
      <c r="AN1481" s="199">
        <f>IFERROR(VLOOKUP('SAP Data'!$C1481,'2021 Balance Sheet'!$B$7:$O$1335,'2021 Balance Sheet'!O$2, FALSE),0)</f>
        <v>-51689.54</v>
      </c>
      <c r="AO1481" s="198">
        <f t="shared" si="49"/>
        <v>-48019.35</v>
      </c>
    </row>
    <row r="1482" spans="1:41" ht="15.75" thickBot="1" x14ac:dyDescent="0.3">
      <c r="A1482" s="26" t="str">
        <f t="shared" si="48"/>
        <v>241327</v>
      </c>
      <c r="B1482" s="126" t="s">
        <v>2587</v>
      </c>
      <c r="C1482" s="153" t="s">
        <v>2588</v>
      </c>
      <c r="D1482" s="125" t="s">
        <v>4</v>
      </c>
      <c r="E1482" s="140">
        <v>-25438.78</v>
      </c>
      <c r="F1482" s="140">
        <v>-50214.18</v>
      </c>
      <c r="G1482" s="140">
        <v>-77139.179999999993</v>
      </c>
      <c r="H1482" s="140">
        <v>-12406.99</v>
      </c>
      <c r="I1482" s="140">
        <v>-20269.64</v>
      </c>
      <c r="J1482" s="140">
        <v>-27075.35</v>
      </c>
      <c r="K1482" s="140">
        <v>-5957.49</v>
      </c>
      <c r="L1482" s="140">
        <v>-10869.32</v>
      </c>
      <c r="M1482" s="140">
        <v>-16150.01</v>
      </c>
      <c r="N1482" s="140">
        <v>-9936.2999999999993</v>
      </c>
      <c r="O1482" s="140">
        <v>-26501.62</v>
      </c>
      <c r="P1482" s="140">
        <v>-52480.7</v>
      </c>
      <c r="Q1482" s="199">
        <v>-29713.02</v>
      </c>
      <c r="R1482" s="199">
        <v>-52245.29</v>
      </c>
      <c r="S1482" s="199">
        <v>-74525.41</v>
      </c>
      <c r="T1482" s="199">
        <v>-16535.919999999998</v>
      </c>
      <c r="U1482" s="199">
        <v>-26151.78</v>
      </c>
      <c r="V1482" s="199">
        <v>-35172.76</v>
      </c>
      <c r="W1482" s="199">
        <v>-6656.25</v>
      </c>
      <c r="X1482" s="199">
        <v>-12475.56</v>
      </c>
      <c r="Y1482" s="199">
        <v>-18600.3</v>
      </c>
      <c r="Z1482" s="199">
        <v>-7183.94</v>
      </c>
      <c r="AA1482" s="199">
        <v>-26511.42</v>
      </c>
      <c r="AB1482" s="199">
        <v>-56418.27</v>
      </c>
      <c r="AC1482" s="199">
        <f>IFERROR(VLOOKUP('SAP Data'!$C1482,'2021 Balance Sheet'!$B$7:$O$1335,'2021 Balance Sheet'!D$2, FALSE),0)</f>
        <v>-30304.91</v>
      </c>
      <c r="AD1482" s="199">
        <f>IFERROR(VLOOKUP('SAP Data'!$C1482,'2021 Balance Sheet'!$B$7:$O$1335,'2021 Balance Sheet'!E$2, FALSE),0)</f>
        <v>-63479.63</v>
      </c>
      <c r="AE1482" s="199">
        <f>IFERROR(VLOOKUP('SAP Data'!$C1482,'2021 Balance Sheet'!$B$7:$O$1335,'2021 Balance Sheet'!F$2, FALSE),0)</f>
        <v>-88905.72</v>
      </c>
      <c r="AF1482" s="199">
        <f>IFERROR(VLOOKUP('SAP Data'!$C1482,'2021 Balance Sheet'!$B$7:$O$1335,'2021 Balance Sheet'!G$2, FALSE),0)</f>
        <v>-19606.84</v>
      </c>
      <c r="AG1482" s="199">
        <f>IFERROR(VLOOKUP('SAP Data'!$C1482,'2021 Balance Sheet'!$B$7:$O$1335,'2021 Balance Sheet'!H$2, FALSE),0)</f>
        <v>-29462.15</v>
      </c>
      <c r="AH1482" s="199">
        <f>IFERROR(VLOOKUP('SAP Data'!$C1482,'2021 Balance Sheet'!$B$7:$O$1335,'2021 Balance Sheet'!I$2, FALSE),0)</f>
        <v>-38935.919999999998</v>
      </c>
      <c r="AI1482" s="199">
        <f>IFERROR(VLOOKUP('SAP Data'!$C1482,'2021 Balance Sheet'!$B$7:$O$1335,'2021 Balance Sheet'!J$2, FALSE),0)</f>
        <v>-6135.99</v>
      </c>
      <c r="AJ1482" s="199">
        <f>IFERROR(VLOOKUP('SAP Data'!$C1482,'2021 Balance Sheet'!$B$7:$O$1335,'2021 Balance Sheet'!K$2, FALSE),0)</f>
        <v>-12284.29</v>
      </c>
      <c r="AK1482" s="199">
        <f>IFERROR(VLOOKUP('SAP Data'!$C1482,'2021 Balance Sheet'!$B$7:$O$1335,'2021 Balance Sheet'!L$2, FALSE),0)</f>
        <v>-19237.330000000002</v>
      </c>
      <c r="AL1482" s="199">
        <f>IFERROR(VLOOKUP('SAP Data'!$C1482,'2021 Balance Sheet'!$B$7:$O$1335,'2021 Balance Sheet'!M$2, FALSE),0)</f>
        <v>-11338.09</v>
      </c>
      <c r="AM1482" s="199">
        <f>IFERROR(VLOOKUP('SAP Data'!$C1482,'2021 Balance Sheet'!$B$7:$O$1335,'2021 Balance Sheet'!N$2, FALSE),0)</f>
        <v>-29807.77</v>
      </c>
      <c r="AN1482" s="199">
        <f>IFERROR(VLOOKUP('SAP Data'!$C1482,'2021 Balance Sheet'!$B$7:$O$1335,'2021 Balance Sheet'!O$2, FALSE),0)</f>
        <v>-62149.58</v>
      </c>
      <c r="AO1482" s="198">
        <f t="shared" si="49"/>
        <v>-56418.27</v>
      </c>
    </row>
    <row r="1483" spans="1:41" ht="15.75" thickBot="1" x14ac:dyDescent="0.3">
      <c r="A1483" s="26" t="str">
        <f t="shared" si="48"/>
        <v>241343</v>
      </c>
      <c r="B1483" s="126" t="s">
        <v>2589</v>
      </c>
      <c r="C1483" s="153" t="s">
        <v>2590</v>
      </c>
      <c r="D1483" s="125" t="s">
        <v>4</v>
      </c>
      <c r="E1483" s="139">
        <v>-1884.29</v>
      </c>
      <c r="F1483" s="139">
        <v>-3810.84</v>
      </c>
      <c r="G1483" s="139">
        <v>-5696.83</v>
      </c>
      <c r="H1483" s="139">
        <v>-854.35</v>
      </c>
      <c r="I1483" s="139">
        <v>-1398.62</v>
      </c>
      <c r="J1483" s="139">
        <v>-1847.87</v>
      </c>
      <c r="K1483" s="139">
        <v>-473.4</v>
      </c>
      <c r="L1483" s="139">
        <v>-893.54</v>
      </c>
      <c r="M1483" s="139">
        <v>-1386.88</v>
      </c>
      <c r="N1483" s="139">
        <v>-999.22</v>
      </c>
      <c r="O1483" s="139">
        <v>-2493.39</v>
      </c>
      <c r="P1483" s="139">
        <v>-4724.78</v>
      </c>
      <c r="Q1483" s="199">
        <v>-2190.36</v>
      </c>
      <c r="R1483" s="199">
        <v>-3994.05</v>
      </c>
      <c r="S1483" s="199">
        <v>-5475.8</v>
      </c>
      <c r="T1483" s="199">
        <v>-1028.52</v>
      </c>
      <c r="U1483" s="199">
        <v>-1695.88</v>
      </c>
      <c r="V1483" s="199">
        <v>-2220.7800000000002</v>
      </c>
      <c r="W1483" s="199">
        <v>-451.7</v>
      </c>
      <c r="X1483" s="199">
        <v>-893.6</v>
      </c>
      <c r="Y1483" s="199">
        <v>-1384.53</v>
      </c>
      <c r="Z1483" s="199">
        <v>-640.13</v>
      </c>
      <c r="AA1483" s="199">
        <v>-2353.9499999999998</v>
      </c>
      <c r="AB1483" s="199">
        <v>-4883.5200000000004</v>
      </c>
      <c r="AC1483" s="199">
        <f>IFERROR(VLOOKUP('SAP Data'!$C1483,'2021 Balance Sheet'!$B$7:$O$1335,'2021 Balance Sheet'!D$2, FALSE),0)</f>
        <v>-2047.59</v>
      </c>
      <c r="AD1483" s="199">
        <f>IFERROR(VLOOKUP('SAP Data'!$C1483,'2021 Balance Sheet'!$B$7:$O$1335,'2021 Balance Sheet'!E$2, FALSE),0)</f>
        <v>-4371.91</v>
      </c>
      <c r="AE1483" s="199">
        <f>IFERROR(VLOOKUP('SAP Data'!$C1483,'2021 Balance Sheet'!$B$7:$O$1335,'2021 Balance Sheet'!F$2, FALSE),0)</f>
        <v>-6197.9</v>
      </c>
      <c r="AF1483" s="199">
        <f>IFERROR(VLOOKUP('SAP Data'!$C1483,'2021 Balance Sheet'!$B$7:$O$1335,'2021 Balance Sheet'!G$2, FALSE),0)</f>
        <v>-1299.57</v>
      </c>
      <c r="AG1483" s="199">
        <f>IFERROR(VLOOKUP('SAP Data'!$C1483,'2021 Balance Sheet'!$B$7:$O$1335,'2021 Balance Sheet'!H$2, FALSE),0)</f>
        <v>-2234.6799999999998</v>
      </c>
      <c r="AH1483" s="199">
        <f>IFERROR(VLOOKUP('SAP Data'!$C1483,'2021 Balance Sheet'!$B$7:$O$1335,'2021 Balance Sheet'!I$2, FALSE),0)</f>
        <v>-2824.36</v>
      </c>
      <c r="AI1483" s="199">
        <f>IFERROR(VLOOKUP('SAP Data'!$C1483,'2021 Balance Sheet'!$B$7:$O$1335,'2021 Balance Sheet'!J$2, FALSE),0)</f>
        <v>-485.55</v>
      </c>
      <c r="AJ1483" s="199">
        <f>IFERROR(VLOOKUP('SAP Data'!$C1483,'2021 Balance Sheet'!$B$7:$O$1335,'2021 Balance Sheet'!K$2, FALSE),0)</f>
        <v>-1033.81</v>
      </c>
      <c r="AK1483" s="199">
        <f>IFERROR(VLOOKUP('SAP Data'!$C1483,'2021 Balance Sheet'!$B$7:$O$1335,'2021 Balance Sheet'!L$2, FALSE),0)</f>
        <v>-1646.93</v>
      </c>
      <c r="AL1483" s="199">
        <f>IFERROR(VLOOKUP('SAP Data'!$C1483,'2021 Balance Sheet'!$B$7:$O$1335,'2021 Balance Sheet'!M$2, FALSE),0)</f>
        <v>-867.16</v>
      </c>
      <c r="AM1483" s="199">
        <f>IFERROR(VLOOKUP('SAP Data'!$C1483,'2021 Balance Sheet'!$B$7:$O$1335,'2021 Balance Sheet'!N$2, FALSE),0)</f>
        <v>-2576.4499999999998</v>
      </c>
      <c r="AN1483" s="199">
        <f>IFERROR(VLOOKUP('SAP Data'!$C1483,'2021 Balance Sheet'!$B$7:$O$1335,'2021 Balance Sheet'!O$2, FALSE),0)</f>
        <v>-4830.7700000000004</v>
      </c>
      <c r="AO1483" s="198">
        <f t="shared" si="49"/>
        <v>-4883.5200000000004</v>
      </c>
    </row>
    <row r="1484" spans="1:41" ht="15.75" thickBot="1" x14ac:dyDescent="0.3">
      <c r="A1484" s="26" t="str">
        <f t="shared" si="48"/>
        <v>241344</v>
      </c>
      <c r="B1484" s="126" t="s">
        <v>2591</v>
      </c>
      <c r="C1484" s="153" t="s">
        <v>2592</v>
      </c>
      <c r="D1484" s="125" t="s">
        <v>4</v>
      </c>
      <c r="E1484" s="140">
        <v>-37560.400000000001</v>
      </c>
      <c r="F1484" s="140">
        <v>-10350.799999999999</v>
      </c>
      <c r="G1484" s="140">
        <v>-15278.01</v>
      </c>
      <c r="H1484" s="140">
        <v>-17601.150000000001</v>
      </c>
      <c r="I1484" s="140">
        <v>-19569</v>
      </c>
      <c r="J1484" s="140">
        <v>-20909.14</v>
      </c>
      <c r="K1484" s="140">
        <v>-22168.46</v>
      </c>
      <c r="L1484" s="140">
        <v>-23236.33</v>
      </c>
      <c r="M1484" s="140">
        <v>-24451.279999999999</v>
      </c>
      <c r="N1484" s="140">
        <v>-26796.53</v>
      </c>
      <c r="O1484" s="140">
        <v>-30536.19</v>
      </c>
      <c r="P1484" s="140">
        <v>-36199.040000000001</v>
      </c>
      <c r="Q1484" s="199">
        <v>-41871.82</v>
      </c>
      <c r="R1484" s="199">
        <v>-10357.280000000001</v>
      </c>
      <c r="S1484" s="199">
        <v>-14256.46</v>
      </c>
      <c r="T1484" s="199">
        <v>-17205.509999999998</v>
      </c>
      <c r="U1484" s="199">
        <v>-19198.509999999998</v>
      </c>
      <c r="V1484" s="199">
        <v>-20962.3</v>
      </c>
      <c r="W1484" s="199">
        <v>-22347.95</v>
      </c>
      <c r="X1484" s="199">
        <v>-23597.89</v>
      </c>
      <c r="Y1484" s="199">
        <v>-25015.37</v>
      </c>
      <c r="Z1484" s="199">
        <v>-26833.07</v>
      </c>
      <c r="AA1484" s="199">
        <v>-31027</v>
      </c>
      <c r="AB1484" s="199">
        <v>-37739.15</v>
      </c>
      <c r="AC1484" s="199">
        <f>IFERROR(VLOOKUP('SAP Data'!$C1484,'2021 Balance Sheet'!$B$7:$O$1335,'2021 Balance Sheet'!D$2, FALSE),0)</f>
        <v>-43212.76</v>
      </c>
      <c r="AD1484" s="199">
        <f>IFERROR(VLOOKUP('SAP Data'!$C1484,'2021 Balance Sheet'!$B$7:$O$1335,'2021 Balance Sheet'!E$2, FALSE),0)</f>
        <v>-11553.11</v>
      </c>
      <c r="AE1484" s="199">
        <f>IFERROR(VLOOKUP('SAP Data'!$C1484,'2021 Balance Sheet'!$B$7:$O$1335,'2021 Balance Sheet'!F$2, FALSE),0)</f>
        <v>-16047.01</v>
      </c>
      <c r="AF1484" s="199">
        <f>IFERROR(VLOOKUP('SAP Data'!$C1484,'2021 Balance Sheet'!$B$7:$O$1335,'2021 Balance Sheet'!G$2, FALSE),0)</f>
        <v>-19262.560000000001</v>
      </c>
      <c r="AG1484" s="199">
        <f>IFERROR(VLOOKUP('SAP Data'!$C1484,'2021 Balance Sheet'!$B$7:$O$1335,'2021 Balance Sheet'!H$2, FALSE),0)</f>
        <v>-21542.639999999999</v>
      </c>
      <c r="AH1484" s="199">
        <f>IFERROR(VLOOKUP('SAP Data'!$C1484,'2021 Balance Sheet'!$B$7:$O$1335,'2021 Balance Sheet'!I$2, FALSE),0)</f>
        <v>-23135.42</v>
      </c>
      <c r="AI1484" s="199">
        <f>IFERROR(VLOOKUP('SAP Data'!$C1484,'2021 Balance Sheet'!$B$7:$O$1335,'2021 Balance Sheet'!J$2, FALSE),0)</f>
        <v>-24483.919999999998</v>
      </c>
      <c r="AJ1484" s="199">
        <f>IFERROR(VLOOKUP('SAP Data'!$C1484,'2021 Balance Sheet'!$B$7:$O$1335,'2021 Balance Sheet'!K$2, FALSE),0)</f>
        <v>-25887.16</v>
      </c>
      <c r="AK1484" s="199">
        <f>IFERROR(VLOOKUP('SAP Data'!$C1484,'2021 Balance Sheet'!$B$7:$O$1335,'2021 Balance Sheet'!L$2, FALSE),0)</f>
        <v>-27396.25</v>
      </c>
      <c r="AL1484" s="199">
        <f>IFERROR(VLOOKUP('SAP Data'!$C1484,'2021 Balance Sheet'!$B$7:$O$1335,'2021 Balance Sheet'!M$2, FALSE),0)</f>
        <v>-29761.27</v>
      </c>
      <c r="AM1484" s="199">
        <f>IFERROR(VLOOKUP('SAP Data'!$C1484,'2021 Balance Sheet'!$B$7:$O$1335,'2021 Balance Sheet'!N$2, FALSE),0)</f>
        <v>-34168.01</v>
      </c>
      <c r="AN1484" s="199">
        <f>IFERROR(VLOOKUP('SAP Data'!$C1484,'2021 Balance Sheet'!$B$7:$O$1335,'2021 Balance Sheet'!O$2, FALSE),0)</f>
        <v>-40389.360000000001</v>
      </c>
      <c r="AO1484" s="198">
        <f t="shared" si="49"/>
        <v>-37739.15</v>
      </c>
    </row>
    <row r="1485" spans="1:41" ht="15.75" thickBot="1" x14ac:dyDescent="0.3">
      <c r="A1485" s="26" t="str">
        <f t="shared" si="48"/>
        <v>241350</v>
      </c>
      <c r="B1485" s="126" t="s">
        <v>2593</v>
      </c>
      <c r="C1485" s="153" t="s">
        <v>2594</v>
      </c>
      <c r="D1485" s="125" t="s">
        <v>4</v>
      </c>
      <c r="E1485" s="139">
        <v>-199014.84</v>
      </c>
      <c r="F1485" s="139">
        <v>-52630.55</v>
      </c>
      <c r="G1485" s="139">
        <v>-72800.69</v>
      </c>
      <c r="H1485" s="139">
        <v>-85681.98</v>
      </c>
      <c r="I1485" s="139">
        <v>-95122.880000000005</v>
      </c>
      <c r="J1485" s="139">
        <v>-102107.74</v>
      </c>
      <c r="K1485" s="139">
        <v>-108916.94</v>
      </c>
      <c r="L1485" s="139">
        <v>-114933.21</v>
      </c>
      <c r="M1485" s="139">
        <v>-121688.95</v>
      </c>
      <c r="N1485" s="139">
        <v>-135223.49</v>
      </c>
      <c r="O1485" s="139">
        <v>-157858.78</v>
      </c>
      <c r="P1485" s="139">
        <v>-188554.09</v>
      </c>
      <c r="Q1485" s="199">
        <v>-214100.85</v>
      </c>
      <c r="R1485" s="199">
        <v>-50816.87</v>
      </c>
      <c r="S1485" s="199">
        <v>-72892.73</v>
      </c>
      <c r="T1485" s="199">
        <v>-89232.86</v>
      </c>
      <c r="U1485" s="199">
        <v>-99620.09</v>
      </c>
      <c r="V1485" s="199">
        <v>-107955.12</v>
      </c>
      <c r="W1485" s="199">
        <v>-115874.1</v>
      </c>
      <c r="X1485" s="199">
        <v>-122893.89</v>
      </c>
      <c r="Y1485" s="199">
        <v>-130542.39999999999</v>
      </c>
      <c r="Z1485" s="199">
        <v>-143736.07</v>
      </c>
      <c r="AA1485" s="199">
        <v>-167651.84</v>
      </c>
      <c r="AB1485" s="199">
        <v>-201056.95</v>
      </c>
      <c r="AC1485" s="199">
        <f>IFERROR(VLOOKUP('SAP Data'!$C1485,'2021 Balance Sheet'!$B$7:$O$1335,'2021 Balance Sheet'!D$2, FALSE),0)</f>
        <v>-229885.5</v>
      </c>
      <c r="AD1485" s="199">
        <f>IFERROR(VLOOKUP('SAP Data'!$C1485,'2021 Balance Sheet'!$B$7:$O$1335,'2021 Balance Sheet'!E$2, FALSE),0)</f>
        <v>-61259.39</v>
      </c>
      <c r="AE1485" s="199">
        <f>IFERROR(VLOOKUP('SAP Data'!$C1485,'2021 Balance Sheet'!$B$7:$O$1335,'2021 Balance Sheet'!F$2, FALSE),0)</f>
        <v>-88019.839999999997</v>
      </c>
      <c r="AF1485" s="199">
        <f>IFERROR(VLOOKUP('SAP Data'!$C1485,'2021 Balance Sheet'!$B$7:$O$1335,'2021 Balance Sheet'!G$2, FALSE),0)</f>
        <v>-104114.26</v>
      </c>
      <c r="AG1485" s="199">
        <f>IFERROR(VLOOKUP('SAP Data'!$C1485,'2021 Balance Sheet'!$B$7:$O$1335,'2021 Balance Sheet'!H$2, FALSE),0)</f>
        <v>-115765.98</v>
      </c>
      <c r="AH1485" s="199">
        <f>IFERROR(VLOOKUP('SAP Data'!$C1485,'2021 Balance Sheet'!$B$7:$O$1335,'2021 Balance Sheet'!I$2, FALSE),0)</f>
        <v>-125083.66</v>
      </c>
      <c r="AI1485" s="199">
        <f>IFERROR(VLOOKUP('SAP Data'!$C1485,'2021 Balance Sheet'!$B$7:$O$1335,'2021 Balance Sheet'!J$2, FALSE),0)</f>
        <v>-132625.13</v>
      </c>
      <c r="AJ1485" s="199">
        <f>IFERROR(VLOOKUP('SAP Data'!$C1485,'2021 Balance Sheet'!$B$7:$O$1335,'2021 Balance Sheet'!K$2, FALSE),0)</f>
        <v>-139173.35</v>
      </c>
      <c r="AK1485" s="199">
        <f>IFERROR(VLOOKUP('SAP Data'!$C1485,'2021 Balance Sheet'!$B$7:$O$1335,'2021 Balance Sheet'!L$2, FALSE),0)</f>
        <v>-148187.71</v>
      </c>
      <c r="AL1485" s="199">
        <f>IFERROR(VLOOKUP('SAP Data'!$C1485,'2021 Balance Sheet'!$B$7:$O$1335,'2021 Balance Sheet'!M$2, FALSE),0)</f>
        <v>-164704.32000000001</v>
      </c>
      <c r="AM1485" s="199">
        <f>IFERROR(VLOOKUP('SAP Data'!$C1485,'2021 Balance Sheet'!$B$7:$O$1335,'2021 Balance Sheet'!N$2, FALSE),0)</f>
        <v>-189482.4</v>
      </c>
      <c r="AN1485" s="199">
        <f>IFERROR(VLOOKUP('SAP Data'!$C1485,'2021 Balance Sheet'!$B$7:$O$1335,'2021 Balance Sheet'!O$2, FALSE),0)</f>
        <v>-230931.57</v>
      </c>
      <c r="AO1485" s="198">
        <f t="shared" si="49"/>
        <v>-201056.95</v>
      </c>
    </row>
    <row r="1486" spans="1:41" ht="15.75" thickBot="1" x14ac:dyDescent="0.3">
      <c r="A1486" s="26" t="str">
        <f t="shared" si="48"/>
        <v>241351</v>
      </c>
      <c r="B1486" s="126" t="s">
        <v>2595</v>
      </c>
      <c r="C1486" s="153" t="s">
        <v>2596</v>
      </c>
      <c r="D1486" s="125" t="s">
        <v>4</v>
      </c>
      <c r="E1486" s="140">
        <v>-15736.32</v>
      </c>
      <c r="F1486" s="140">
        <v>-31399.42</v>
      </c>
      <c r="G1486" s="140">
        <v>-49879.5</v>
      </c>
      <c r="H1486" s="140">
        <v>-12479.83</v>
      </c>
      <c r="I1486" s="140">
        <v>-20731.71</v>
      </c>
      <c r="J1486" s="140">
        <v>-25975.360000000001</v>
      </c>
      <c r="K1486" s="140">
        <v>-4392.3100000000004</v>
      </c>
      <c r="L1486" s="140">
        <v>-9378.5400000000009</v>
      </c>
      <c r="M1486" s="140">
        <v>-12545.82</v>
      </c>
      <c r="N1486" s="140">
        <v>-4632.03</v>
      </c>
      <c r="O1486" s="140">
        <v>-14163.4</v>
      </c>
      <c r="P1486" s="140">
        <v>-28097.01</v>
      </c>
      <c r="Q1486" s="199">
        <v>-21146.38</v>
      </c>
      <c r="R1486" s="199">
        <v>-38719.620000000003</v>
      </c>
      <c r="S1486" s="199">
        <v>-56865.96</v>
      </c>
      <c r="T1486" s="199">
        <v>-15121.14</v>
      </c>
      <c r="U1486" s="199">
        <v>-25261.68</v>
      </c>
      <c r="V1486" s="199">
        <v>-32207.759999999998</v>
      </c>
      <c r="W1486" s="199">
        <v>-6303.18</v>
      </c>
      <c r="X1486" s="199">
        <v>-11781.89</v>
      </c>
      <c r="Y1486" s="199">
        <v>-17020.77</v>
      </c>
      <c r="Z1486" s="199">
        <v>-6043.99</v>
      </c>
      <c r="AA1486" s="199">
        <v>-16274.39</v>
      </c>
      <c r="AB1486" s="199">
        <v>-36640.5</v>
      </c>
      <c r="AC1486" s="199">
        <f>IFERROR(VLOOKUP('SAP Data'!$C1486,'2021 Balance Sheet'!$B$7:$O$1335,'2021 Balance Sheet'!D$2, FALSE),0)</f>
        <v>-23358.13</v>
      </c>
      <c r="AD1486" s="199">
        <f>IFERROR(VLOOKUP('SAP Data'!$C1486,'2021 Balance Sheet'!$B$7:$O$1335,'2021 Balance Sheet'!E$2, FALSE),0)</f>
        <v>-47134.64</v>
      </c>
      <c r="AE1486" s="199">
        <f>IFERROR(VLOOKUP('SAP Data'!$C1486,'2021 Balance Sheet'!$B$7:$O$1335,'2021 Balance Sheet'!F$2, FALSE),0)</f>
        <v>-72377.77</v>
      </c>
      <c r="AF1486" s="199">
        <f>IFERROR(VLOOKUP('SAP Data'!$C1486,'2021 Balance Sheet'!$B$7:$O$1335,'2021 Balance Sheet'!G$2, FALSE),0)</f>
        <v>-19709.63</v>
      </c>
      <c r="AG1486" s="199">
        <f>IFERROR(VLOOKUP('SAP Data'!$C1486,'2021 Balance Sheet'!$B$7:$O$1335,'2021 Balance Sheet'!H$2, FALSE),0)</f>
        <v>-31681.4</v>
      </c>
      <c r="AH1486" s="199">
        <f>IFERROR(VLOOKUP('SAP Data'!$C1486,'2021 Balance Sheet'!$B$7:$O$1335,'2021 Balance Sheet'!I$2, FALSE),0)</f>
        <v>-41203.629999999997</v>
      </c>
      <c r="AI1486" s="199">
        <f>IFERROR(VLOOKUP('SAP Data'!$C1486,'2021 Balance Sheet'!$B$7:$O$1335,'2021 Balance Sheet'!J$2, FALSE),0)</f>
        <v>-7424.81</v>
      </c>
      <c r="AJ1486" s="199">
        <f>IFERROR(VLOOKUP('SAP Data'!$C1486,'2021 Balance Sheet'!$B$7:$O$1335,'2021 Balance Sheet'!K$2, FALSE),0)</f>
        <v>-13811.41</v>
      </c>
      <c r="AK1486" s="199">
        <f>IFERROR(VLOOKUP('SAP Data'!$C1486,'2021 Balance Sheet'!$B$7:$O$1335,'2021 Balance Sheet'!L$2, FALSE),0)</f>
        <v>-20253.88</v>
      </c>
      <c r="AL1486" s="199">
        <f>IFERROR(VLOOKUP('SAP Data'!$C1486,'2021 Balance Sheet'!$B$7:$O$1335,'2021 Balance Sheet'!M$2, FALSE),0)</f>
        <v>-7429.36</v>
      </c>
      <c r="AM1486" s="199">
        <f>IFERROR(VLOOKUP('SAP Data'!$C1486,'2021 Balance Sheet'!$B$7:$O$1335,'2021 Balance Sheet'!N$2, FALSE),0)</f>
        <v>-21126.5</v>
      </c>
      <c r="AN1486" s="199">
        <f>IFERROR(VLOOKUP('SAP Data'!$C1486,'2021 Balance Sheet'!$B$7:$O$1335,'2021 Balance Sheet'!O$2, FALSE),0)</f>
        <v>-44122.02</v>
      </c>
      <c r="AO1486" s="198">
        <f t="shared" si="49"/>
        <v>-36640.5</v>
      </c>
    </row>
    <row r="1487" spans="1:41" ht="15.75" thickBot="1" x14ac:dyDescent="0.3">
      <c r="A1487" s="26" t="str">
        <f t="shared" si="48"/>
        <v>241364</v>
      </c>
      <c r="B1487" s="126" t="s">
        <v>2597</v>
      </c>
      <c r="C1487" s="153" t="s">
        <v>2598</v>
      </c>
      <c r="D1487" s="125" t="s">
        <v>4</v>
      </c>
      <c r="E1487" s="139">
        <v>-8591.4699999999993</v>
      </c>
      <c r="F1487" s="139">
        <v>-2253.17</v>
      </c>
      <c r="G1487" s="139">
        <v>-3349.69</v>
      </c>
      <c r="H1487" s="139">
        <v>-3924.62</v>
      </c>
      <c r="I1487" s="139">
        <v>-4283.6099999999997</v>
      </c>
      <c r="J1487" s="139">
        <v>-4567.6099999999997</v>
      </c>
      <c r="K1487" s="139">
        <v>-4844.71</v>
      </c>
      <c r="L1487" s="139">
        <v>-5080.5</v>
      </c>
      <c r="M1487" s="139">
        <v>-5342.86</v>
      </c>
      <c r="N1487" s="139">
        <v>-5870.52</v>
      </c>
      <c r="O1487" s="139">
        <v>-6704.46</v>
      </c>
      <c r="P1487" s="139">
        <v>-7989.1</v>
      </c>
      <c r="Q1487" s="199">
        <v>-9298.69</v>
      </c>
      <c r="R1487" s="199">
        <v>-2395.9</v>
      </c>
      <c r="S1487" s="199">
        <v>-3339.96</v>
      </c>
      <c r="T1487" s="199">
        <v>-4050.21</v>
      </c>
      <c r="U1487" s="199">
        <v>-4530.21</v>
      </c>
      <c r="V1487" s="199">
        <v>-4960.16</v>
      </c>
      <c r="W1487" s="199">
        <v>-5284.8</v>
      </c>
      <c r="X1487" s="199">
        <v>-5556.29</v>
      </c>
      <c r="Y1487" s="199">
        <v>-5848.22</v>
      </c>
      <c r="Z1487" s="199">
        <v>-6227.28</v>
      </c>
      <c r="AA1487" s="199">
        <v>-7179.02</v>
      </c>
      <c r="AB1487" s="199">
        <v>-8761.99</v>
      </c>
      <c r="AC1487" s="199">
        <f>IFERROR(VLOOKUP('SAP Data'!$C1487,'2021 Balance Sheet'!$B$7:$O$1335,'2021 Balance Sheet'!D$2, FALSE),0)</f>
        <v>-10024.52</v>
      </c>
      <c r="AD1487" s="199">
        <f>IFERROR(VLOOKUP('SAP Data'!$C1487,'2021 Balance Sheet'!$B$7:$O$1335,'2021 Balance Sheet'!E$2, FALSE),0)</f>
        <v>-2716.41</v>
      </c>
      <c r="AE1487" s="199">
        <f>IFERROR(VLOOKUP('SAP Data'!$C1487,'2021 Balance Sheet'!$B$7:$O$1335,'2021 Balance Sheet'!F$2, FALSE),0)</f>
        <v>-3847.36</v>
      </c>
      <c r="AF1487" s="199">
        <f>IFERROR(VLOOKUP('SAP Data'!$C1487,'2021 Balance Sheet'!$B$7:$O$1335,'2021 Balance Sheet'!G$2, FALSE),0)</f>
        <v>-4600.01</v>
      </c>
      <c r="AG1487" s="199">
        <f>IFERROR(VLOOKUP('SAP Data'!$C1487,'2021 Balance Sheet'!$B$7:$O$1335,'2021 Balance Sheet'!H$2, FALSE),0)</f>
        <v>-5140.97</v>
      </c>
      <c r="AH1487" s="199">
        <f>IFERROR(VLOOKUP('SAP Data'!$C1487,'2021 Balance Sheet'!$B$7:$O$1335,'2021 Balance Sheet'!I$2, FALSE),0)</f>
        <v>-5505.91</v>
      </c>
      <c r="AI1487" s="199">
        <f>IFERROR(VLOOKUP('SAP Data'!$C1487,'2021 Balance Sheet'!$B$7:$O$1335,'2021 Balance Sheet'!J$2, FALSE),0)</f>
        <v>-5800.48</v>
      </c>
      <c r="AJ1487" s="199">
        <f>IFERROR(VLOOKUP('SAP Data'!$C1487,'2021 Balance Sheet'!$B$7:$O$1335,'2021 Balance Sheet'!K$2, FALSE),0)</f>
        <v>-6099.13</v>
      </c>
      <c r="AK1487" s="199">
        <f>IFERROR(VLOOKUP('SAP Data'!$C1487,'2021 Balance Sheet'!$B$7:$O$1335,'2021 Balance Sheet'!L$2, FALSE),0)</f>
        <v>-6409.74</v>
      </c>
      <c r="AL1487" s="199">
        <f>IFERROR(VLOOKUP('SAP Data'!$C1487,'2021 Balance Sheet'!$B$7:$O$1335,'2021 Balance Sheet'!M$2, FALSE),0)</f>
        <v>-6995.87</v>
      </c>
      <c r="AM1487" s="199">
        <f>IFERROR(VLOOKUP('SAP Data'!$C1487,'2021 Balance Sheet'!$B$7:$O$1335,'2021 Balance Sheet'!N$2, FALSE),0)</f>
        <v>-8089.36</v>
      </c>
      <c r="AN1487" s="199">
        <f>IFERROR(VLOOKUP('SAP Data'!$C1487,'2021 Balance Sheet'!$B$7:$O$1335,'2021 Balance Sheet'!O$2, FALSE),0)</f>
        <v>-9504.73</v>
      </c>
      <c r="AO1487" s="198">
        <f t="shared" si="49"/>
        <v>-8761.99</v>
      </c>
    </row>
    <row r="1488" spans="1:41" ht="15.75" thickBot="1" x14ac:dyDescent="0.3">
      <c r="A1488" s="26" t="str">
        <f t="shared" si="48"/>
        <v>241370</v>
      </c>
      <c r="B1488" s="126" t="s">
        <v>3608</v>
      </c>
      <c r="C1488" s="153" t="s">
        <v>3609</v>
      </c>
      <c r="D1488" s="125"/>
      <c r="E1488" s="139"/>
      <c r="F1488" s="139"/>
      <c r="G1488" s="139"/>
      <c r="H1488" s="139"/>
      <c r="I1488" s="139"/>
      <c r="J1488" s="139"/>
      <c r="K1488" s="139"/>
      <c r="L1488" s="139"/>
      <c r="M1488" s="139"/>
      <c r="N1488" s="139"/>
      <c r="O1488" s="139"/>
      <c r="P1488" s="139"/>
      <c r="Q1488" s="199">
        <v>0</v>
      </c>
      <c r="R1488" s="199">
        <v>0</v>
      </c>
      <c r="S1488" s="199">
        <v>0</v>
      </c>
      <c r="T1488" s="199">
        <v>0</v>
      </c>
      <c r="U1488" s="199">
        <v>0</v>
      </c>
      <c r="V1488" s="199">
        <v>0</v>
      </c>
      <c r="W1488" s="199">
        <v>0</v>
      </c>
      <c r="X1488" s="199">
        <v>0</v>
      </c>
      <c r="Y1488" s="199">
        <v>0</v>
      </c>
      <c r="Z1488" s="199">
        <v>0</v>
      </c>
      <c r="AA1488" s="199">
        <v>0</v>
      </c>
      <c r="AB1488" s="199">
        <v>0</v>
      </c>
      <c r="AC1488" s="199">
        <f>IFERROR(VLOOKUP('SAP Data'!$C1488,'2021 Balance Sheet'!$B$7:$O$1335,'2021 Balance Sheet'!D$2, FALSE),0)</f>
        <v>0</v>
      </c>
      <c r="AD1488" s="199">
        <f>IFERROR(VLOOKUP('SAP Data'!$C1488,'2021 Balance Sheet'!$B$7:$O$1335,'2021 Balance Sheet'!E$2, FALSE),0)</f>
        <v>0</v>
      </c>
      <c r="AE1488" s="199">
        <f>IFERROR(VLOOKUP('SAP Data'!$C1488,'2021 Balance Sheet'!$B$7:$O$1335,'2021 Balance Sheet'!F$2, FALSE),0)</f>
        <v>0</v>
      </c>
      <c r="AF1488" s="199">
        <f>IFERROR(VLOOKUP('SAP Data'!$C1488,'2021 Balance Sheet'!$B$7:$O$1335,'2021 Balance Sheet'!G$2, FALSE),0)</f>
        <v>0</v>
      </c>
      <c r="AG1488" s="199">
        <f>IFERROR(VLOOKUP('SAP Data'!$C1488,'2021 Balance Sheet'!$B$7:$O$1335,'2021 Balance Sheet'!H$2, FALSE),0)</f>
        <v>0</v>
      </c>
      <c r="AH1488" s="199">
        <f>IFERROR(VLOOKUP('SAP Data'!$C1488,'2021 Balance Sheet'!$B$7:$O$1335,'2021 Balance Sheet'!I$2, FALSE),0)</f>
        <v>0</v>
      </c>
      <c r="AI1488" s="199">
        <f>IFERROR(VLOOKUP('SAP Data'!$C1488,'2021 Balance Sheet'!$B$7:$O$1335,'2021 Balance Sheet'!J$2, FALSE),0)</f>
        <v>0</v>
      </c>
      <c r="AJ1488" s="199">
        <f>IFERROR(VLOOKUP('SAP Data'!$C1488,'2021 Balance Sheet'!$B$7:$O$1335,'2021 Balance Sheet'!K$2, FALSE),0)</f>
        <v>0</v>
      </c>
      <c r="AK1488" s="199">
        <f>IFERROR(VLOOKUP('SAP Data'!$C1488,'2021 Balance Sheet'!$B$7:$O$1335,'2021 Balance Sheet'!L$2, FALSE),0)</f>
        <v>0</v>
      </c>
      <c r="AL1488" s="199">
        <f>IFERROR(VLOOKUP('SAP Data'!$C1488,'2021 Balance Sheet'!$B$7:$O$1335,'2021 Balance Sheet'!M$2, FALSE),0)</f>
        <v>0</v>
      </c>
      <c r="AM1488" s="199">
        <f>IFERROR(VLOOKUP('SAP Data'!$C1488,'2021 Balance Sheet'!$B$7:$O$1335,'2021 Balance Sheet'!N$2, FALSE),0)</f>
        <v>0</v>
      </c>
      <c r="AN1488" s="199">
        <f>IFERROR(VLOOKUP('SAP Data'!$C1488,'2021 Balance Sheet'!$B$7:$O$1335,'2021 Balance Sheet'!O$2, FALSE),0)</f>
        <v>0</v>
      </c>
      <c r="AO1488" s="198">
        <f t="shared" si="49"/>
        <v>0</v>
      </c>
    </row>
    <row r="1489" spans="1:41" ht="15.75" thickBot="1" x14ac:dyDescent="0.3">
      <c r="A1489" s="26" t="str">
        <f t="shared" si="48"/>
        <v>241419</v>
      </c>
      <c r="B1489" s="126" t="s">
        <v>2599</v>
      </c>
      <c r="C1489" s="153" t="s">
        <v>2600</v>
      </c>
      <c r="D1489" s="125" t="s">
        <v>4</v>
      </c>
      <c r="E1489" s="140">
        <v>-5691.03</v>
      </c>
      <c r="F1489" s="140">
        <v>-11042.14</v>
      </c>
      <c r="G1489" s="140">
        <v>-17239.09</v>
      </c>
      <c r="H1489" s="140">
        <v>-4343.4799999999996</v>
      </c>
      <c r="I1489" s="140">
        <v>-7087.8</v>
      </c>
      <c r="J1489" s="140">
        <v>-8962.5400000000009</v>
      </c>
      <c r="K1489" s="140">
        <v>-1515.02</v>
      </c>
      <c r="L1489" s="140">
        <v>-3026.52</v>
      </c>
      <c r="M1489" s="140">
        <v>-4293.34</v>
      </c>
      <c r="N1489" s="140">
        <v>-1722.29</v>
      </c>
      <c r="O1489" s="140">
        <v>-4905.91</v>
      </c>
      <c r="P1489" s="140">
        <v>-9434</v>
      </c>
      <c r="Q1489" s="199">
        <v>-7064.26</v>
      </c>
      <c r="R1489" s="199">
        <v>-12934.87</v>
      </c>
      <c r="S1489" s="199">
        <v>-18434.7</v>
      </c>
      <c r="T1489" s="199">
        <v>-5174.99</v>
      </c>
      <c r="U1489" s="199">
        <v>-8414.17</v>
      </c>
      <c r="V1489" s="199">
        <v>-10628.18</v>
      </c>
      <c r="W1489" s="199">
        <v>-1877.04</v>
      </c>
      <c r="X1489" s="199">
        <v>-3474.19</v>
      </c>
      <c r="Y1489" s="199">
        <v>-4905.54</v>
      </c>
      <c r="Z1489" s="199">
        <v>-1656.11</v>
      </c>
      <c r="AA1489" s="199">
        <v>-4633.53</v>
      </c>
      <c r="AB1489" s="199">
        <v>-10709.9</v>
      </c>
      <c r="AC1489" s="199">
        <f>IFERROR(VLOOKUP('SAP Data'!$C1489,'2021 Balance Sheet'!$B$7:$O$1335,'2021 Balance Sheet'!D$2, FALSE),0)</f>
        <v>-7213.71</v>
      </c>
      <c r="AD1489" s="199">
        <f>IFERROR(VLOOKUP('SAP Data'!$C1489,'2021 Balance Sheet'!$B$7:$O$1335,'2021 Balance Sheet'!E$2, FALSE),0)</f>
        <v>-14204.81</v>
      </c>
      <c r="AE1489" s="199">
        <f>IFERROR(VLOOKUP('SAP Data'!$C1489,'2021 Balance Sheet'!$B$7:$O$1335,'2021 Balance Sheet'!F$2, FALSE),0)</f>
        <v>-21625.81</v>
      </c>
      <c r="AF1489" s="199">
        <f>IFERROR(VLOOKUP('SAP Data'!$C1489,'2021 Balance Sheet'!$B$7:$O$1335,'2021 Balance Sheet'!G$2, FALSE),0)</f>
        <v>-5927.2</v>
      </c>
      <c r="AG1489" s="199">
        <f>IFERROR(VLOOKUP('SAP Data'!$C1489,'2021 Balance Sheet'!$B$7:$O$1335,'2021 Balance Sheet'!H$2, FALSE),0)</f>
        <v>-9526.7199999999993</v>
      </c>
      <c r="AH1489" s="199">
        <f>IFERROR(VLOOKUP('SAP Data'!$C1489,'2021 Balance Sheet'!$B$7:$O$1335,'2021 Balance Sheet'!I$2, FALSE),0)</f>
        <v>-12213.13</v>
      </c>
      <c r="AI1489" s="199">
        <f>IFERROR(VLOOKUP('SAP Data'!$C1489,'2021 Balance Sheet'!$B$7:$O$1335,'2021 Balance Sheet'!J$2, FALSE),0)</f>
        <v>-2029.13</v>
      </c>
      <c r="AJ1489" s="199">
        <f>IFERROR(VLOOKUP('SAP Data'!$C1489,'2021 Balance Sheet'!$B$7:$O$1335,'2021 Balance Sheet'!K$2, FALSE),0)</f>
        <v>-3697.28</v>
      </c>
      <c r="AK1489" s="199">
        <f>IFERROR(VLOOKUP('SAP Data'!$C1489,'2021 Balance Sheet'!$B$7:$O$1335,'2021 Balance Sheet'!L$2, FALSE),0)</f>
        <v>-5335.93</v>
      </c>
      <c r="AL1489" s="199">
        <f>IFERROR(VLOOKUP('SAP Data'!$C1489,'2021 Balance Sheet'!$B$7:$O$1335,'2021 Balance Sheet'!M$2, FALSE),0)</f>
        <v>-1979.21</v>
      </c>
      <c r="AM1489" s="199">
        <f>IFERROR(VLOOKUP('SAP Data'!$C1489,'2021 Balance Sheet'!$B$7:$O$1335,'2021 Balance Sheet'!N$2, FALSE),0)</f>
        <v>-5902.61</v>
      </c>
      <c r="AN1489" s="199">
        <f>IFERROR(VLOOKUP('SAP Data'!$C1489,'2021 Balance Sheet'!$B$7:$O$1335,'2021 Balance Sheet'!O$2, FALSE),0)</f>
        <v>-12389.44</v>
      </c>
      <c r="AO1489" s="198">
        <f t="shared" si="49"/>
        <v>-10709.9</v>
      </c>
    </row>
    <row r="1490" spans="1:41" ht="15.75" thickBot="1" x14ac:dyDescent="0.3">
      <c r="A1490" s="26" t="str">
        <f t="shared" si="48"/>
        <v>500180</v>
      </c>
      <c r="B1490" s="149" t="s">
        <v>2601</v>
      </c>
      <c r="C1490" s="153">
        <v>500180</v>
      </c>
      <c r="D1490" s="166"/>
      <c r="E1490" s="139">
        <v>0</v>
      </c>
      <c r="F1490" s="139">
        <v>0</v>
      </c>
      <c r="G1490" s="139">
        <v>0</v>
      </c>
      <c r="H1490" s="139">
        <v>0</v>
      </c>
      <c r="I1490" s="139">
        <v>0</v>
      </c>
      <c r="J1490" s="139">
        <v>0</v>
      </c>
      <c r="K1490" s="139">
        <v>0</v>
      </c>
      <c r="L1490" s="139">
        <v>0</v>
      </c>
      <c r="M1490" s="139">
        <v>0</v>
      </c>
      <c r="N1490" s="139">
        <v>0</v>
      </c>
      <c r="O1490" s="139">
        <v>0</v>
      </c>
      <c r="P1490" s="139">
        <v>0</v>
      </c>
      <c r="Q1490" s="199">
        <v>0</v>
      </c>
      <c r="R1490" s="199">
        <v>0</v>
      </c>
      <c r="S1490" s="199">
        <v>0</v>
      </c>
      <c r="T1490" s="199">
        <v>0</v>
      </c>
      <c r="U1490" s="199">
        <v>0</v>
      </c>
      <c r="V1490" s="199">
        <v>0</v>
      </c>
      <c r="W1490" s="199">
        <v>0</v>
      </c>
      <c r="X1490" s="199">
        <v>0</v>
      </c>
      <c r="Y1490" s="199">
        <v>0</v>
      </c>
      <c r="Z1490" s="199">
        <v>0</v>
      </c>
      <c r="AA1490" s="199">
        <v>0</v>
      </c>
      <c r="AB1490" s="199">
        <v>0</v>
      </c>
      <c r="AC1490" s="199">
        <f>IFERROR(VLOOKUP('SAP Data'!$C1490,'2021 Balance Sheet'!$B$7:$O$1335,'2021 Balance Sheet'!D$2, FALSE),0)</f>
        <v>0</v>
      </c>
      <c r="AD1490" s="199">
        <f>IFERROR(VLOOKUP('SAP Data'!$C1490,'2021 Balance Sheet'!$B$7:$O$1335,'2021 Balance Sheet'!E$2, FALSE),0)</f>
        <v>0</v>
      </c>
      <c r="AE1490" s="199">
        <f>IFERROR(VLOOKUP('SAP Data'!$C1490,'2021 Balance Sheet'!$B$7:$O$1335,'2021 Balance Sheet'!F$2, FALSE),0)</f>
        <v>0</v>
      </c>
      <c r="AF1490" s="199">
        <f>IFERROR(VLOOKUP('SAP Data'!$C1490,'2021 Balance Sheet'!$B$7:$O$1335,'2021 Balance Sheet'!G$2, FALSE),0)</f>
        <v>0</v>
      </c>
      <c r="AG1490" s="199">
        <f>IFERROR(VLOOKUP('SAP Data'!$C1490,'2021 Balance Sheet'!$B$7:$O$1335,'2021 Balance Sheet'!H$2, FALSE),0)</f>
        <v>0</v>
      </c>
      <c r="AH1490" s="199">
        <f>IFERROR(VLOOKUP('SAP Data'!$C1490,'2021 Balance Sheet'!$B$7:$O$1335,'2021 Balance Sheet'!I$2, FALSE),0)</f>
        <v>0</v>
      </c>
      <c r="AI1490" s="199">
        <f>IFERROR(VLOOKUP('SAP Data'!$C1490,'2021 Balance Sheet'!$B$7:$O$1335,'2021 Balance Sheet'!J$2, FALSE),0)</f>
        <v>0</v>
      </c>
      <c r="AJ1490" s="199">
        <f>IFERROR(VLOOKUP('SAP Data'!$C1490,'2021 Balance Sheet'!$B$7:$O$1335,'2021 Balance Sheet'!K$2, FALSE),0)</f>
        <v>0</v>
      </c>
      <c r="AK1490" s="199">
        <f>IFERROR(VLOOKUP('SAP Data'!$C1490,'2021 Balance Sheet'!$B$7:$O$1335,'2021 Balance Sheet'!L$2, FALSE),0)</f>
        <v>0</v>
      </c>
      <c r="AL1490" s="199">
        <f>IFERROR(VLOOKUP('SAP Data'!$C1490,'2021 Balance Sheet'!$B$7:$O$1335,'2021 Balance Sheet'!M$2, FALSE),0)</f>
        <v>0</v>
      </c>
      <c r="AM1490" s="199">
        <f>IFERROR(VLOOKUP('SAP Data'!$C1490,'2021 Balance Sheet'!$B$7:$O$1335,'2021 Balance Sheet'!N$2, FALSE),0)</f>
        <v>0</v>
      </c>
      <c r="AN1490" s="199">
        <f>IFERROR(VLOOKUP('SAP Data'!$C1490,'2021 Balance Sheet'!$B$7:$O$1335,'2021 Balance Sheet'!O$2, FALSE),0)</f>
        <v>0</v>
      </c>
      <c r="AO1490" s="198">
        <f t="shared" si="49"/>
        <v>0</v>
      </c>
    </row>
    <row r="1491" spans="1:41" ht="15.75" thickBot="1" x14ac:dyDescent="0.3">
      <c r="A1491" s="26" t="str">
        <f t="shared" si="48"/>
        <v>243024</v>
      </c>
      <c r="B1491" s="126" t="s">
        <v>3610</v>
      </c>
      <c r="C1491" s="153" t="s">
        <v>3611</v>
      </c>
      <c r="D1491" s="166"/>
      <c r="E1491" s="139"/>
      <c r="F1491" s="139"/>
      <c r="G1491" s="139"/>
      <c r="H1491" s="139"/>
      <c r="I1491" s="139"/>
      <c r="J1491" s="139"/>
      <c r="K1491" s="139"/>
      <c r="L1491" s="139"/>
      <c r="M1491" s="139"/>
      <c r="N1491" s="139"/>
      <c r="O1491" s="139"/>
      <c r="P1491" s="139"/>
      <c r="Q1491" s="199">
        <v>0</v>
      </c>
      <c r="R1491" s="199">
        <v>0</v>
      </c>
      <c r="S1491" s="199">
        <v>0</v>
      </c>
      <c r="T1491" s="199">
        <v>0</v>
      </c>
      <c r="U1491" s="199">
        <v>0</v>
      </c>
      <c r="V1491" s="199">
        <v>0</v>
      </c>
      <c r="W1491" s="199">
        <v>0</v>
      </c>
      <c r="X1491" s="199">
        <v>0</v>
      </c>
      <c r="Y1491" s="199">
        <v>0</v>
      </c>
      <c r="Z1491" s="199">
        <v>0</v>
      </c>
      <c r="AA1491" s="199">
        <v>0</v>
      </c>
      <c r="AB1491" s="199">
        <v>0</v>
      </c>
      <c r="AC1491" s="199">
        <f>IFERROR(VLOOKUP('SAP Data'!$C1491,'2021 Balance Sheet'!$B$7:$O$1335,'2021 Balance Sheet'!D$2, FALSE),0)</f>
        <v>0</v>
      </c>
      <c r="AD1491" s="199">
        <f>IFERROR(VLOOKUP('SAP Data'!$C1491,'2021 Balance Sheet'!$B$7:$O$1335,'2021 Balance Sheet'!E$2, FALSE),0)</f>
        <v>0</v>
      </c>
      <c r="AE1491" s="199">
        <f>IFERROR(VLOOKUP('SAP Data'!$C1491,'2021 Balance Sheet'!$B$7:$O$1335,'2021 Balance Sheet'!F$2, FALSE),0)</f>
        <v>0</v>
      </c>
      <c r="AF1491" s="199">
        <f>IFERROR(VLOOKUP('SAP Data'!$C1491,'2021 Balance Sheet'!$B$7:$O$1335,'2021 Balance Sheet'!G$2, FALSE),0)</f>
        <v>0</v>
      </c>
      <c r="AG1491" s="199">
        <f>IFERROR(VLOOKUP('SAP Data'!$C1491,'2021 Balance Sheet'!$B$7:$O$1335,'2021 Balance Sheet'!H$2, FALSE),0)</f>
        <v>0</v>
      </c>
      <c r="AH1491" s="199">
        <f>IFERROR(VLOOKUP('SAP Data'!$C1491,'2021 Balance Sheet'!$B$7:$O$1335,'2021 Balance Sheet'!I$2, FALSE),0)</f>
        <v>0</v>
      </c>
      <c r="AI1491" s="199">
        <f>IFERROR(VLOOKUP('SAP Data'!$C1491,'2021 Balance Sheet'!$B$7:$O$1335,'2021 Balance Sheet'!J$2, FALSE),0)</f>
        <v>0</v>
      </c>
      <c r="AJ1491" s="199">
        <f>IFERROR(VLOOKUP('SAP Data'!$C1491,'2021 Balance Sheet'!$B$7:$O$1335,'2021 Balance Sheet'!K$2, FALSE),0)</f>
        <v>0</v>
      </c>
      <c r="AK1491" s="199">
        <f>IFERROR(VLOOKUP('SAP Data'!$C1491,'2021 Balance Sheet'!$B$7:$O$1335,'2021 Balance Sheet'!L$2, FALSE),0)</f>
        <v>0</v>
      </c>
      <c r="AL1491" s="199">
        <f>IFERROR(VLOOKUP('SAP Data'!$C1491,'2021 Balance Sheet'!$B$7:$O$1335,'2021 Balance Sheet'!M$2, FALSE),0)</f>
        <v>0</v>
      </c>
      <c r="AM1491" s="199">
        <f>IFERROR(VLOOKUP('SAP Data'!$C1491,'2021 Balance Sheet'!$B$7:$O$1335,'2021 Balance Sheet'!N$2, FALSE),0)</f>
        <v>0</v>
      </c>
      <c r="AN1491" s="199">
        <f>IFERROR(VLOOKUP('SAP Data'!$C1491,'2021 Balance Sheet'!$B$7:$O$1335,'2021 Balance Sheet'!O$2, FALSE),0)</f>
        <v>0</v>
      </c>
      <c r="AO1491" s="198">
        <f t="shared" si="49"/>
        <v>0</v>
      </c>
    </row>
    <row r="1492" spans="1:41" ht="15.75" thickBot="1" x14ac:dyDescent="0.3">
      <c r="A1492" s="26" t="str">
        <f t="shared" si="48"/>
        <v>243025</v>
      </c>
      <c r="B1492" s="126" t="s">
        <v>3610</v>
      </c>
      <c r="C1492" s="153" t="s">
        <v>3612</v>
      </c>
      <c r="D1492" s="166"/>
      <c r="E1492" s="139"/>
      <c r="F1492" s="139"/>
      <c r="G1492" s="139"/>
      <c r="H1492" s="139"/>
      <c r="I1492" s="139"/>
      <c r="J1492" s="139"/>
      <c r="K1492" s="139"/>
      <c r="L1492" s="139"/>
      <c r="M1492" s="139"/>
      <c r="N1492" s="139"/>
      <c r="O1492" s="139"/>
      <c r="P1492" s="139"/>
      <c r="Q1492" s="199">
        <v>0</v>
      </c>
      <c r="R1492" s="199">
        <v>0</v>
      </c>
      <c r="S1492" s="199">
        <v>0</v>
      </c>
      <c r="T1492" s="199">
        <v>0</v>
      </c>
      <c r="U1492" s="199">
        <v>0</v>
      </c>
      <c r="V1492" s="199">
        <v>0</v>
      </c>
      <c r="W1492" s="199">
        <v>0</v>
      </c>
      <c r="X1492" s="199">
        <v>0</v>
      </c>
      <c r="Y1492" s="199">
        <v>0</v>
      </c>
      <c r="Z1492" s="199">
        <v>0</v>
      </c>
      <c r="AA1492" s="199">
        <v>0</v>
      </c>
      <c r="AB1492" s="199">
        <v>0</v>
      </c>
      <c r="AC1492" s="199">
        <f>IFERROR(VLOOKUP('SAP Data'!$C1492,'2021 Balance Sheet'!$B$7:$O$1335,'2021 Balance Sheet'!D$2, FALSE),0)</f>
        <v>0</v>
      </c>
      <c r="AD1492" s="199">
        <f>IFERROR(VLOOKUP('SAP Data'!$C1492,'2021 Balance Sheet'!$B$7:$O$1335,'2021 Balance Sheet'!E$2, FALSE),0)</f>
        <v>0</v>
      </c>
      <c r="AE1492" s="199">
        <f>IFERROR(VLOOKUP('SAP Data'!$C1492,'2021 Balance Sheet'!$B$7:$O$1335,'2021 Balance Sheet'!F$2, FALSE),0)</f>
        <v>0</v>
      </c>
      <c r="AF1492" s="199">
        <f>IFERROR(VLOOKUP('SAP Data'!$C1492,'2021 Balance Sheet'!$B$7:$O$1335,'2021 Balance Sheet'!G$2, FALSE),0)</f>
        <v>0</v>
      </c>
      <c r="AG1492" s="199">
        <f>IFERROR(VLOOKUP('SAP Data'!$C1492,'2021 Balance Sheet'!$B$7:$O$1335,'2021 Balance Sheet'!H$2, FALSE),0)</f>
        <v>0</v>
      </c>
      <c r="AH1492" s="199">
        <f>IFERROR(VLOOKUP('SAP Data'!$C1492,'2021 Balance Sheet'!$B$7:$O$1335,'2021 Balance Sheet'!I$2, FALSE),0)</f>
        <v>0</v>
      </c>
      <c r="AI1492" s="199">
        <f>IFERROR(VLOOKUP('SAP Data'!$C1492,'2021 Balance Sheet'!$B$7:$O$1335,'2021 Balance Sheet'!J$2, FALSE),0)</f>
        <v>0</v>
      </c>
      <c r="AJ1492" s="199">
        <f>IFERROR(VLOOKUP('SAP Data'!$C1492,'2021 Balance Sheet'!$B$7:$O$1335,'2021 Balance Sheet'!K$2, FALSE),0)</f>
        <v>0</v>
      </c>
      <c r="AK1492" s="199">
        <f>IFERROR(VLOOKUP('SAP Data'!$C1492,'2021 Balance Sheet'!$B$7:$O$1335,'2021 Balance Sheet'!L$2, FALSE),0)</f>
        <v>0</v>
      </c>
      <c r="AL1492" s="199">
        <f>IFERROR(VLOOKUP('SAP Data'!$C1492,'2021 Balance Sheet'!$B$7:$O$1335,'2021 Balance Sheet'!M$2, FALSE),0)</f>
        <v>0</v>
      </c>
      <c r="AM1492" s="199">
        <f>IFERROR(VLOOKUP('SAP Data'!$C1492,'2021 Balance Sheet'!$B$7:$O$1335,'2021 Balance Sheet'!N$2, FALSE),0)</f>
        <v>0</v>
      </c>
      <c r="AN1492" s="199">
        <f>IFERROR(VLOOKUP('SAP Data'!$C1492,'2021 Balance Sheet'!$B$7:$O$1335,'2021 Balance Sheet'!O$2, FALSE),0)</f>
        <v>0</v>
      </c>
      <c r="AO1492" s="198">
        <f t="shared" si="49"/>
        <v>0</v>
      </c>
    </row>
    <row r="1493" spans="1:41" ht="15.75" thickBot="1" x14ac:dyDescent="0.3">
      <c r="A1493" s="26" t="str">
        <f t="shared" si="48"/>
        <v>243026</v>
      </c>
      <c r="B1493" s="126" t="s">
        <v>3610</v>
      </c>
      <c r="C1493" s="153" t="s">
        <v>3613</v>
      </c>
      <c r="D1493" s="166"/>
      <c r="E1493" s="139"/>
      <c r="F1493" s="139"/>
      <c r="G1493" s="139"/>
      <c r="H1493" s="139"/>
      <c r="I1493" s="139"/>
      <c r="J1493" s="139"/>
      <c r="K1493" s="139"/>
      <c r="L1493" s="139"/>
      <c r="M1493" s="139"/>
      <c r="N1493" s="139"/>
      <c r="O1493" s="139"/>
      <c r="P1493" s="139"/>
      <c r="Q1493" s="199">
        <v>0</v>
      </c>
      <c r="R1493" s="199">
        <v>0</v>
      </c>
      <c r="S1493" s="199">
        <v>0</v>
      </c>
      <c r="T1493" s="199">
        <v>0</v>
      </c>
      <c r="U1493" s="199">
        <v>0</v>
      </c>
      <c r="V1493" s="199">
        <v>0</v>
      </c>
      <c r="W1493" s="199">
        <v>0</v>
      </c>
      <c r="X1493" s="199">
        <v>0</v>
      </c>
      <c r="Y1493" s="199">
        <v>0</v>
      </c>
      <c r="Z1493" s="199">
        <v>0</v>
      </c>
      <c r="AA1493" s="199">
        <v>0</v>
      </c>
      <c r="AB1493" s="199">
        <v>0</v>
      </c>
      <c r="AC1493" s="199">
        <f>IFERROR(VLOOKUP('SAP Data'!$C1493,'2021 Balance Sheet'!$B$7:$O$1335,'2021 Balance Sheet'!D$2, FALSE),0)</f>
        <v>0</v>
      </c>
      <c r="AD1493" s="199">
        <f>IFERROR(VLOOKUP('SAP Data'!$C1493,'2021 Balance Sheet'!$B$7:$O$1335,'2021 Balance Sheet'!E$2, FALSE),0)</f>
        <v>0</v>
      </c>
      <c r="AE1493" s="199">
        <f>IFERROR(VLOOKUP('SAP Data'!$C1493,'2021 Balance Sheet'!$B$7:$O$1335,'2021 Balance Sheet'!F$2, FALSE),0)</f>
        <v>0</v>
      </c>
      <c r="AF1493" s="199">
        <f>IFERROR(VLOOKUP('SAP Data'!$C1493,'2021 Balance Sheet'!$B$7:$O$1335,'2021 Balance Sheet'!G$2, FALSE),0)</f>
        <v>0</v>
      </c>
      <c r="AG1493" s="199">
        <f>IFERROR(VLOOKUP('SAP Data'!$C1493,'2021 Balance Sheet'!$B$7:$O$1335,'2021 Balance Sheet'!H$2, FALSE),0)</f>
        <v>0</v>
      </c>
      <c r="AH1493" s="199">
        <f>IFERROR(VLOOKUP('SAP Data'!$C1493,'2021 Balance Sheet'!$B$7:$O$1335,'2021 Balance Sheet'!I$2, FALSE),0)</f>
        <v>0</v>
      </c>
      <c r="AI1493" s="199">
        <f>IFERROR(VLOOKUP('SAP Data'!$C1493,'2021 Balance Sheet'!$B$7:$O$1335,'2021 Balance Sheet'!J$2, FALSE),0)</f>
        <v>0</v>
      </c>
      <c r="AJ1493" s="199">
        <f>IFERROR(VLOOKUP('SAP Data'!$C1493,'2021 Balance Sheet'!$B$7:$O$1335,'2021 Balance Sheet'!K$2, FALSE),0)</f>
        <v>0</v>
      </c>
      <c r="AK1493" s="199">
        <f>IFERROR(VLOOKUP('SAP Data'!$C1493,'2021 Balance Sheet'!$B$7:$O$1335,'2021 Balance Sheet'!L$2, FALSE),0)</f>
        <v>0</v>
      </c>
      <c r="AL1493" s="199">
        <f>IFERROR(VLOOKUP('SAP Data'!$C1493,'2021 Balance Sheet'!$B$7:$O$1335,'2021 Balance Sheet'!M$2, FALSE),0)</f>
        <v>0</v>
      </c>
      <c r="AM1493" s="199">
        <f>IFERROR(VLOOKUP('SAP Data'!$C1493,'2021 Balance Sheet'!$B$7:$O$1335,'2021 Balance Sheet'!N$2, FALSE),0)</f>
        <v>0</v>
      </c>
      <c r="AN1493" s="199">
        <f>IFERROR(VLOOKUP('SAP Data'!$C1493,'2021 Balance Sheet'!$B$7:$O$1335,'2021 Balance Sheet'!O$2, FALSE),0)</f>
        <v>0</v>
      </c>
      <c r="AO1493" s="198">
        <f t="shared" si="49"/>
        <v>0</v>
      </c>
    </row>
    <row r="1494" spans="1:41" ht="15.75" thickBot="1" x14ac:dyDescent="0.3">
      <c r="A1494" s="26" t="str">
        <f t="shared" si="48"/>
        <v>243027</v>
      </c>
      <c r="B1494" s="126" t="s">
        <v>3610</v>
      </c>
      <c r="C1494" s="153" t="s">
        <v>3614</v>
      </c>
      <c r="D1494" s="166"/>
      <c r="E1494" s="139"/>
      <c r="F1494" s="139"/>
      <c r="G1494" s="139"/>
      <c r="H1494" s="139"/>
      <c r="I1494" s="139"/>
      <c r="J1494" s="139"/>
      <c r="K1494" s="139"/>
      <c r="L1494" s="139"/>
      <c r="M1494" s="139"/>
      <c r="N1494" s="139"/>
      <c r="O1494" s="139"/>
      <c r="P1494" s="139"/>
      <c r="Q1494" s="199">
        <v>0</v>
      </c>
      <c r="R1494" s="199">
        <v>0</v>
      </c>
      <c r="S1494" s="199">
        <v>0</v>
      </c>
      <c r="T1494" s="199">
        <v>0</v>
      </c>
      <c r="U1494" s="199">
        <v>0</v>
      </c>
      <c r="V1494" s="199">
        <v>0</v>
      </c>
      <c r="W1494" s="199">
        <v>0</v>
      </c>
      <c r="X1494" s="199">
        <v>0</v>
      </c>
      <c r="Y1494" s="199">
        <v>0</v>
      </c>
      <c r="Z1494" s="199">
        <v>0</v>
      </c>
      <c r="AA1494" s="199">
        <v>0</v>
      </c>
      <c r="AB1494" s="199">
        <v>0</v>
      </c>
      <c r="AC1494" s="199">
        <f>IFERROR(VLOOKUP('SAP Data'!$C1494,'2021 Balance Sheet'!$B$7:$O$1335,'2021 Balance Sheet'!D$2, FALSE),0)</f>
        <v>0</v>
      </c>
      <c r="AD1494" s="199">
        <f>IFERROR(VLOOKUP('SAP Data'!$C1494,'2021 Balance Sheet'!$B$7:$O$1335,'2021 Balance Sheet'!E$2, FALSE),0)</f>
        <v>0</v>
      </c>
      <c r="AE1494" s="199">
        <f>IFERROR(VLOOKUP('SAP Data'!$C1494,'2021 Balance Sheet'!$B$7:$O$1335,'2021 Balance Sheet'!F$2, FALSE),0)</f>
        <v>0</v>
      </c>
      <c r="AF1494" s="199">
        <f>IFERROR(VLOOKUP('SAP Data'!$C1494,'2021 Balance Sheet'!$B$7:$O$1335,'2021 Balance Sheet'!G$2, FALSE),0)</f>
        <v>0</v>
      </c>
      <c r="AG1494" s="199">
        <f>IFERROR(VLOOKUP('SAP Data'!$C1494,'2021 Balance Sheet'!$B$7:$O$1335,'2021 Balance Sheet'!H$2, FALSE),0)</f>
        <v>0</v>
      </c>
      <c r="AH1494" s="199">
        <f>IFERROR(VLOOKUP('SAP Data'!$C1494,'2021 Balance Sheet'!$B$7:$O$1335,'2021 Balance Sheet'!I$2, FALSE),0)</f>
        <v>0</v>
      </c>
      <c r="AI1494" s="199">
        <f>IFERROR(VLOOKUP('SAP Data'!$C1494,'2021 Balance Sheet'!$B$7:$O$1335,'2021 Balance Sheet'!J$2, FALSE),0)</f>
        <v>0</v>
      </c>
      <c r="AJ1494" s="199">
        <f>IFERROR(VLOOKUP('SAP Data'!$C1494,'2021 Balance Sheet'!$B$7:$O$1335,'2021 Balance Sheet'!K$2, FALSE),0)</f>
        <v>0</v>
      </c>
      <c r="AK1494" s="199">
        <f>IFERROR(VLOOKUP('SAP Data'!$C1494,'2021 Balance Sheet'!$B$7:$O$1335,'2021 Balance Sheet'!L$2, FALSE),0)</f>
        <v>0</v>
      </c>
      <c r="AL1494" s="199">
        <f>IFERROR(VLOOKUP('SAP Data'!$C1494,'2021 Balance Sheet'!$B$7:$O$1335,'2021 Balance Sheet'!M$2, FALSE),0)</f>
        <v>0</v>
      </c>
      <c r="AM1494" s="199">
        <f>IFERROR(VLOOKUP('SAP Data'!$C1494,'2021 Balance Sheet'!$B$7:$O$1335,'2021 Balance Sheet'!N$2, FALSE),0)</f>
        <v>0</v>
      </c>
      <c r="AN1494" s="199">
        <f>IFERROR(VLOOKUP('SAP Data'!$C1494,'2021 Balance Sheet'!$B$7:$O$1335,'2021 Balance Sheet'!O$2, FALSE),0)</f>
        <v>0</v>
      </c>
      <c r="AO1494" s="198">
        <f t="shared" si="49"/>
        <v>0</v>
      </c>
    </row>
    <row r="1495" spans="1:41" ht="15.75" thickBot="1" x14ac:dyDescent="0.3">
      <c r="A1495" s="26" t="str">
        <f t="shared" si="48"/>
        <v>243028</v>
      </c>
      <c r="B1495" s="126" t="s">
        <v>3610</v>
      </c>
      <c r="C1495" s="153" t="s">
        <v>3615</v>
      </c>
      <c r="D1495" s="166"/>
      <c r="E1495" s="139"/>
      <c r="F1495" s="139"/>
      <c r="G1495" s="139"/>
      <c r="H1495" s="139"/>
      <c r="I1495" s="139"/>
      <c r="J1495" s="139"/>
      <c r="K1495" s="139"/>
      <c r="L1495" s="139"/>
      <c r="M1495" s="139"/>
      <c r="N1495" s="139"/>
      <c r="O1495" s="139"/>
      <c r="P1495" s="139"/>
      <c r="Q1495" s="199">
        <v>0</v>
      </c>
      <c r="R1495" s="199">
        <v>0</v>
      </c>
      <c r="S1495" s="199">
        <v>0</v>
      </c>
      <c r="T1495" s="199">
        <v>0</v>
      </c>
      <c r="U1495" s="199">
        <v>0</v>
      </c>
      <c r="V1495" s="199">
        <v>0</v>
      </c>
      <c r="W1495" s="199">
        <v>0</v>
      </c>
      <c r="X1495" s="199">
        <v>0</v>
      </c>
      <c r="Y1495" s="199">
        <v>0</v>
      </c>
      <c r="Z1495" s="199">
        <v>0</v>
      </c>
      <c r="AA1495" s="199">
        <v>0</v>
      </c>
      <c r="AB1495" s="199">
        <v>0</v>
      </c>
      <c r="AC1495" s="199">
        <f>IFERROR(VLOOKUP('SAP Data'!$C1495,'2021 Balance Sheet'!$B$7:$O$1335,'2021 Balance Sheet'!D$2, FALSE),0)</f>
        <v>0</v>
      </c>
      <c r="AD1495" s="199">
        <f>IFERROR(VLOOKUP('SAP Data'!$C1495,'2021 Balance Sheet'!$B$7:$O$1335,'2021 Balance Sheet'!E$2, FALSE),0)</f>
        <v>0</v>
      </c>
      <c r="AE1495" s="199">
        <f>IFERROR(VLOOKUP('SAP Data'!$C1495,'2021 Balance Sheet'!$B$7:$O$1335,'2021 Balance Sheet'!F$2, FALSE),0)</f>
        <v>0</v>
      </c>
      <c r="AF1495" s="199">
        <f>IFERROR(VLOOKUP('SAP Data'!$C1495,'2021 Balance Sheet'!$B$7:$O$1335,'2021 Balance Sheet'!G$2, FALSE),0)</f>
        <v>0</v>
      </c>
      <c r="AG1495" s="199">
        <f>IFERROR(VLOOKUP('SAP Data'!$C1495,'2021 Balance Sheet'!$B$7:$O$1335,'2021 Balance Sheet'!H$2, FALSE),0)</f>
        <v>0</v>
      </c>
      <c r="AH1495" s="199">
        <f>IFERROR(VLOOKUP('SAP Data'!$C1495,'2021 Balance Sheet'!$B$7:$O$1335,'2021 Balance Sheet'!I$2, FALSE),0)</f>
        <v>0</v>
      </c>
      <c r="AI1495" s="199">
        <f>IFERROR(VLOOKUP('SAP Data'!$C1495,'2021 Balance Sheet'!$B$7:$O$1335,'2021 Balance Sheet'!J$2, FALSE),0)</f>
        <v>0</v>
      </c>
      <c r="AJ1495" s="199">
        <f>IFERROR(VLOOKUP('SAP Data'!$C1495,'2021 Balance Sheet'!$B$7:$O$1335,'2021 Balance Sheet'!K$2, FALSE),0)</f>
        <v>0</v>
      </c>
      <c r="AK1495" s="199">
        <f>IFERROR(VLOOKUP('SAP Data'!$C1495,'2021 Balance Sheet'!$B$7:$O$1335,'2021 Balance Sheet'!L$2, FALSE),0)</f>
        <v>0</v>
      </c>
      <c r="AL1495" s="199">
        <f>IFERROR(VLOOKUP('SAP Data'!$C1495,'2021 Balance Sheet'!$B$7:$O$1335,'2021 Balance Sheet'!M$2, FALSE),0)</f>
        <v>0</v>
      </c>
      <c r="AM1495" s="199">
        <f>IFERROR(VLOOKUP('SAP Data'!$C1495,'2021 Balance Sheet'!$B$7:$O$1335,'2021 Balance Sheet'!N$2, FALSE),0)</f>
        <v>0</v>
      </c>
      <c r="AN1495" s="199">
        <f>IFERROR(VLOOKUP('SAP Data'!$C1495,'2021 Balance Sheet'!$B$7:$O$1335,'2021 Balance Sheet'!O$2, FALSE),0)</f>
        <v>0</v>
      </c>
      <c r="AO1495" s="198">
        <f t="shared" si="49"/>
        <v>0</v>
      </c>
    </row>
    <row r="1496" spans="1:41" ht="15.75" thickBot="1" x14ac:dyDescent="0.3">
      <c r="A1496" s="26" t="str">
        <f t="shared" si="48"/>
        <v>243029</v>
      </c>
      <c r="B1496" s="126" t="s">
        <v>3610</v>
      </c>
      <c r="C1496" s="153" t="s">
        <v>3616</v>
      </c>
      <c r="D1496" s="166"/>
      <c r="E1496" s="139"/>
      <c r="F1496" s="139"/>
      <c r="G1496" s="139"/>
      <c r="H1496" s="139"/>
      <c r="I1496" s="139"/>
      <c r="J1496" s="139"/>
      <c r="K1496" s="139"/>
      <c r="L1496" s="139"/>
      <c r="M1496" s="139"/>
      <c r="N1496" s="139"/>
      <c r="O1496" s="139"/>
      <c r="P1496" s="139"/>
      <c r="Q1496" s="199">
        <v>0</v>
      </c>
      <c r="R1496" s="199">
        <v>0</v>
      </c>
      <c r="S1496" s="199">
        <v>0</v>
      </c>
      <c r="T1496" s="199">
        <v>0</v>
      </c>
      <c r="U1496" s="199">
        <v>0</v>
      </c>
      <c r="V1496" s="199">
        <v>0</v>
      </c>
      <c r="W1496" s="199">
        <v>0</v>
      </c>
      <c r="X1496" s="199">
        <v>0</v>
      </c>
      <c r="Y1496" s="199">
        <v>0</v>
      </c>
      <c r="Z1496" s="199">
        <v>0</v>
      </c>
      <c r="AA1496" s="199">
        <v>0</v>
      </c>
      <c r="AB1496" s="199">
        <v>0</v>
      </c>
      <c r="AC1496" s="199">
        <f>IFERROR(VLOOKUP('SAP Data'!$C1496,'2021 Balance Sheet'!$B$7:$O$1335,'2021 Balance Sheet'!D$2, FALSE),0)</f>
        <v>0</v>
      </c>
      <c r="AD1496" s="199">
        <f>IFERROR(VLOOKUP('SAP Data'!$C1496,'2021 Balance Sheet'!$B$7:$O$1335,'2021 Balance Sheet'!E$2, FALSE),0)</f>
        <v>0</v>
      </c>
      <c r="AE1496" s="199">
        <f>IFERROR(VLOOKUP('SAP Data'!$C1496,'2021 Balance Sheet'!$B$7:$O$1335,'2021 Balance Sheet'!F$2, FALSE),0)</f>
        <v>0</v>
      </c>
      <c r="AF1496" s="199">
        <f>IFERROR(VLOOKUP('SAP Data'!$C1496,'2021 Balance Sheet'!$B$7:$O$1335,'2021 Balance Sheet'!G$2, FALSE),0)</f>
        <v>0</v>
      </c>
      <c r="AG1496" s="199">
        <f>IFERROR(VLOOKUP('SAP Data'!$C1496,'2021 Balance Sheet'!$B$7:$O$1335,'2021 Balance Sheet'!H$2, FALSE),0)</f>
        <v>0</v>
      </c>
      <c r="AH1496" s="199">
        <f>IFERROR(VLOOKUP('SAP Data'!$C1496,'2021 Balance Sheet'!$B$7:$O$1335,'2021 Balance Sheet'!I$2, FALSE),0)</f>
        <v>0</v>
      </c>
      <c r="AI1496" s="199">
        <f>IFERROR(VLOOKUP('SAP Data'!$C1496,'2021 Balance Sheet'!$B$7:$O$1335,'2021 Balance Sheet'!J$2, FALSE),0)</f>
        <v>0</v>
      </c>
      <c r="AJ1496" s="199">
        <f>IFERROR(VLOOKUP('SAP Data'!$C1496,'2021 Balance Sheet'!$B$7:$O$1335,'2021 Balance Sheet'!K$2, FALSE),0)</f>
        <v>0</v>
      </c>
      <c r="AK1496" s="199">
        <f>IFERROR(VLOOKUP('SAP Data'!$C1496,'2021 Balance Sheet'!$B$7:$O$1335,'2021 Balance Sheet'!L$2, FALSE),0)</f>
        <v>0</v>
      </c>
      <c r="AL1496" s="199">
        <f>IFERROR(VLOOKUP('SAP Data'!$C1496,'2021 Balance Sheet'!$B$7:$O$1335,'2021 Balance Sheet'!M$2, FALSE),0)</f>
        <v>0</v>
      </c>
      <c r="AM1496" s="199">
        <f>IFERROR(VLOOKUP('SAP Data'!$C1496,'2021 Balance Sheet'!$B$7:$O$1335,'2021 Balance Sheet'!N$2, FALSE),0)</f>
        <v>0</v>
      </c>
      <c r="AN1496" s="199">
        <f>IFERROR(VLOOKUP('SAP Data'!$C1496,'2021 Balance Sheet'!$B$7:$O$1335,'2021 Balance Sheet'!O$2, FALSE),0)</f>
        <v>0</v>
      </c>
      <c r="AO1496" s="198">
        <f t="shared" si="49"/>
        <v>0</v>
      </c>
    </row>
    <row r="1497" spans="1:41" ht="15.75" thickBot="1" x14ac:dyDescent="0.3">
      <c r="A1497" s="26" t="str">
        <f t="shared" si="48"/>
        <v>243032</v>
      </c>
      <c r="B1497" s="126" t="s">
        <v>3610</v>
      </c>
      <c r="C1497" s="153" t="s">
        <v>3617</v>
      </c>
      <c r="D1497" s="166"/>
      <c r="E1497" s="139"/>
      <c r="F1497" s="139"/>
      <c r="G1497" s="139"/>
      <c r="H1497" s="139"/>
      <c r="I1497" s="139"/>
      <c r="J1497" s="139"/>
      <c r="K1497" s="139"/>
      <c r="L1497" s="139"/>
      <c r="M1497" s="139"/>
      <c r="N1497" s="139"/>
      <c r="O1497" s="139"/>
      <c r="P1497" s="139"/>
      <c r="Q1497" s="199">
        <v>0</v>
      </c>
      <c r="R1497" s="199">
        <v>0</v>
      </c>
      <c r="S1497" s="199">
        <v>0</v>
      </c>
      <c r="T1497" s="199">
        <v>0</v>
      </c>
      <c r="U1497" s="199">
        <v>0</v>
      </c>
      <c r="V1497" s="199">
        <v>0</v>
      </c>
      <c r="W1497" s="199">
        <v>0</v>
      </c>
      <c r="X1497" s="199">
        <v>0</v>
      </c>
      <c r="Y1497" s="199">
        <v>0</v>
      </c>
      <c r="Z1497" s="199">
        <v>0</v>
      </c>
      <c r="AA1497" s="199">
        <v>0</v>
      </c>
      <c r="AB1497" s="199">
        <v>0</v>
      </c>
      <c r="AC1497" s="199">
        <f>IFERROR(VLOOKUP('SAP Data'!$C1497,'2021 Balance Sheet'!$B$7:$O$1335,'2021 Balance Sheet'!D$2, FALSE),0)</f>
        <v>0</v>
      </c>
      <c r="AD1497" s="199">
        <f>IFERROR(VLOOKUP('SAP Data'!$C1497,'2021 Balance Sheet'!$B$7:$O$1335,'2021 Balance Sheet'!E$2, FALSE),0)</f>
        <v>0</v>
      </c>
      <c r="AE1497" s="199">
        <f>IFERROR(VLOOKUP('SAP Data'!$C1497,'2021 Balance Sheet'!$B$7:$O$1335,'2021 Balance Sheet'!F$2, FALSE),0)</f>
        <v>0</v>
      </c>
      <c r="AF1497" s="199">
        <f>IFERROR(VLOOKUP('SAP Data'!$C1497,'2021 Balance Sheet'!$B$7:$O$1335,'2021 Balance Sheet'!G$2, FALSE),0)</f>
        <v>0</v>
      </c>
      <c r="AG1497" s="199">
        <f>IFERROR(VLOOKUP('SAP Data'!$C1497,'2021 Balance Sheet'!$B$7:$O$1335,'2021 Balance Sheet'!H$2, FALSE),0)</f>
        <v>0</v>
      </c>
      <c r="AH1497" s="199">
        <f>IFERROR(VLOOKUP('SAP Data'!$C1497,'2021 Balance Sheet'!$B$7:$O$1335,'2021 Balance Sheet'!I$2, FALSE),0)</f>
        <v>0</v>
      </c>
      <c r="AI1497" s="199">
        <f>IFERROR(VLOOKUP('SAP Data'!$C1497,'2021 Balance Sheet'!$B$7:$O$1335,'2021 Balance Sheet'!J$2, FALSE),0)</f>
        <v>0</v>
      </c>
      <c r="AJ1497" s="199">
        <f>IFERROR(VLOOKUP('SAP Data'!$C1497,'2021 Balance Sheet'!$B$7:$O$1335,'2021 Balance Sheet'!K$2, FALSE),0)</f>
        <v>0</v>
      </c>
      <c r="AK1497" s="199">
        <f>IFERROR(VLOOKUP('SAP Data'!$C1497,'2021 Balance Sheet'!$B$7:$O$1335,'2021 Balance Sheet'!L$2, FALSE),0)</f>
        <v>0</v>
      </c>
      <c r="AL1497" s="199">
        <f>IFERROR(VLOOKUP('SAP Data'!$C1497,'2021 Balance Sheet'!$B$7:$O$1335,'2021 Balance Sheet'!M$2, FALSE),0)</f>
        <v>0</v>
      </c>
      <c r="AM1497" s="199">
        <f>IFERROR(VLOOKUP('SAP Data'!$C1497,'2021 Balance Sheet'!$B$7:$O$1335,'2021 Balance Sheet'!N$2, FALSE),0)</f>
        <v>0</v>
      </c>
      <c r="AN1497" s="199">
        <f>IFERROR(VLOOKUP('SAP Data'!$C1497,'2021 Balance Sheet'!$B$7:$O$1335,'2021 Balance Sheet'!O$2, FALSE),0)</f>
        <v>0</v>
      </c>
      <c r="AO1497" s="198">
        <f t="shared" si="49"/>
        <v>0</v>
      </c>
    </row>
    <row r="1498" spans="1:41" ht="15.75" thickBot="1" x14ac:dyDescent="0.3">
      <c r="A1498" s="26" t="str">
        <f t="shared" si="48"/>
        <v>243033</v>
      </c>
      <c r="B1498" s="126" t="s">
        <v>3610</v>
      </c>
      <c r="C1498" s="153" t="s">
        <v>3618</v>
      </c>
      <c r="D1498" s="166"/>
      <c r="E1498" s="139"/>
      <c r="F1498" s="139"/>
      <c r="G1498" s="139"/>
      <c r="H1498" s="139"/>
      <c r="I1498" s="139"/>
      <c r="J1498" s="139"/>
      <c r="K1498" s="139"/>
      <c r="L1498" s="139"/>
      <c r="M1498" s="139"/>
      <c r="N1498" s="139"/>
      <c r="O1498" s="139"/>
      <c r="P1498" s="139"/>
      <c r="Q1498" s="199">
        <v>0</v>
      </c>
      <c r="R1498" s="199">
        <v>0</v>
      </c>
      <c r="S1498" s="199">
        <v>0</v>
      </c>
      <c r="T1498" s="199">
        <v>0</v>
      </c>
      <c r="U1498" s="199">
        <v>0</v>
      </c>
      <c r="V1498" s="199">
        <v>0</v>
      </c>
      <c r="W1498" s="199">
        <v>0</v>
      </c>
      <c r="X1498" s="199">
        <v>0</v>
      </c>
      <c r="Y1498" s="199">
        <v>0</v>
      </c>
      <c r="Z1498" s="199">
        <v>0</v>
      </c>
      <c r="AA1498" s="199">
        <v>0</v>
      </c>
      <c r="AB1498" s="199">
        <v>0</v>
      </c>
      <c r="AC1498" s="199">
        <f>IFERROR(VLOOKUP('SAP Data'!$C1498,'2021 Balance Sheet'!$B$7:$O$1335,'2021 Balance Sheet'!D$2, FALSE),0)</f>
        <v>0</v>
      </c>
      <c r="AD1498" s="199">
        <f>IFERROR(VLOOKUP('SAP Data'!$C1498,'2021 Balance Sheet'!$B$7:$O$1335,'2021 Balance Sheet'!E$2, FALSE),0)</f>
        <v>0</v>
      </c>
      <c r="AE1498" s="199">
        <f>IFERROR(VLOOKUP('SAP Data'!$C1498,'2021 Balance Sheet'!$B$7:$O$1335,'2021 Balance Sheet'!F$2, FALSE),0)</f>
        <v>0</v>
      </c>
      <c r="AF1498" s="199">
        <f>IFERROR(VLOOKUP('SAP Data'!$C1498,'2021 Balance Sheet'!$B$7:$O$1335,'2021 Balance Sheet'!G$2, FALSE),0)</f>
        <v>0</v>
      </c>
      <c r="AG1498" s="199">
        <f>IFERROR(VLOOKUP('SAP Data'!$C1498,'2021 Balance Sheet'!$B$7:$O$1335,'2021 Balance Sheet'!H$2, FALSE),0)</f>
        <v>0</v>
      </c>
      <c r="AH1498" s="199">
        <f>IFERROR(VLOOKUP('SAP Data'!$C1498,'2021 Balance Sheet'!$B$7:$O$1335,'2021 Balance Sheet'!I$2, FALSE),0)</f>
        <v>0</v>
      </c>
      <c r="AI1498" s="199">
        <f>IFERROR(VLOOKUP('SAP Data'!$C1498,'2021 Balance Sheet'!$B$7:$O$1335,'2021 Balance Sheet'!J$2, FALSE),0)</f>
        <v>0</v>
      </c>
      <c r="AJ1498" s="199">
        <f>IFERROR(VLOOKUP('SAP Data'!$C1498,'2021 Balance Sheet'!$B$7:$O$1335,'2021 Balance Sheet'!K$2, FALSE),0)</f>
        <v>0</v>
      </c>
      <c r="AK1498" s="199">
        <f>IFERROR(VLOOKUP('SAP Data'!$C1498,'2021 Balance Sheet'!$B$7:$O$1335,'2021 Balance Sheet'!L$2, FALSE),0)</f>
        <v>0</v>
      </c>
      <c r="AL1498" s="199">
        <f>IFERROR(VLOOKUP('SAP Data'!$C1498,'2021 Balance Sheet'!$B$7:$O$1335,'2021 Balance Sheet'!M$2, FALSE),0)</f>
        <v>0</v>
      </c>
      <c r="AM1498" s="199">
        <f>IFERROR(VLOOKUP('SAP Data'!$C1498,'2021 Balance Sheet'!$B$7:$O$1335,'2021 Balance Sheet'!N$2, FALSE),0)</f>
        <v>0</v>
      </c>
      <c r="AN1498" s="199">
        <f>IFERROR(VLOOKUP('SAP Data'!$C1498,'2021 Balance Sheet'!$B$7:$O$1335,'2021 Balance Sheet'!O$2, FALSE),0)</f>
        <v>0</v>
      </c>
      <c r="AO1498" s="198">
        <f t="shared" si="49"/>
        <v>0</v>
      </c>
    </row>
    <row r="1499" spans="1:41" ht="15.75" thickBot="1" x14ac:dyDescent="0.3">
      <c r="A1499" s="26" t="str">
        <f t="shared" si="48"/>
        <v>243034</v>
      </c>
      <c r="B1499" s="126" t="s">
        <v>3610</v>
      </c>
      <c r="C1499" s="153" t="s">
        <v>3619</v>
      </c>
      <c r="D1499" s="166"/>
      <c r="E1499" s="139"/>
      <c r="F1499" s="139"/>
      <c r="G1499" s="139"/>
      <c r="H1499" s="139"/>
      <c r="I1499" s="139"/>
      <c r="J1499" s="139"/>
      <c r="K1499" s="139"/>
      <c r="L1499" s="139"/>
      <c r="M1499" s="139"/>
      <c r="N1499" s="139"/>
      <c r="O1499" s="139"/>
      <c r="P1499" s="139"/>
      <c r="Q1499" s="199">
        <v>0</v>
      </c>
      <c r="R1499" s="199">
        <v>0</v>
      </c>
      <c r="S1499" s="199">
        <v>0</v>
      </c>
      <c r="T1499" s="199">
        <v>0</v>
      </c>
      <c r="U1499" s="199">
        <v>0</v>
      </c>
      <c r="V1499" s="199">
        <v>0</v>
      </c>
      <c r="W1499" s="199">
        <v>0</v>
      </c>
      <c r="X1499" s="199">
        <v>0</v>
      </c>
      <c r="Y1499" s="199">
        <v>0</v>
      </c>
      <c r="Z1499" s="199">
        <v>0</v>
      </c>
      <c r="AA1499" s="199">
        <v>0</v>
      </c>
      <c r="AB1499" s="199">
        <v>0</v>
      </c>
      <c r="AC1499" s="199">
        <f>IFERROR(VLOOKUP('SAP Data'!$C1499,'2021 Balance Sheet'!$B$7:$O$1335,'2021 Balance Sheet'!D$2, FALSE),0)</f>
        <v>0</v>
      </c>
      <c r="AD1499" s="199">
        <f>IFERROR(VLOOKUP('SAP Data'!$C1499,'2021 Balance Sheet'!$B$7:$O$1335,'2021 Balance Sheet'!E$2, FALSE),0)</f>
        <v>0</v>
      </c>
      <c r="AE1499" s="199">
        <f>IFERROR(VLOOKUP('SAP Data'!$C1499,'2021 Balance Sheet'!$B$7:$O$1335,'2021 Balance Sheet'!F$2, FALSE),0)</f>
        <v>0</v>
      </c>
      <c r="AF1499" s="199">
        <f>IFERROR(VLOOKUP('SAP Data'!$C1499,'2021 Balance Sheet'!$B$7:$O$1335,'2021 Balance Sheet'!G$2, FALSE),0)</f>
        <v>0</v>
      </c>
      <c r="AG1499" s="199">
        <f>IFERROR(VLOOKUP('SAP Data'!$C1499,'2021 Balance Sheet'!$B$7:$O$1335,'2021 Balance Sheet'!H$2, FALSE),0)</f>
        <v>0</v>
      </c>
      <c r="AH1499" s="199">
        <f>IFERROR(VLOOKUP('SAP Data'!$C1499,'2021 Balance Sheet'!$B$7:$O$1335,'2021 Balance Sheet'!I$2, FALSE),0)</f>
        <v>0</v>
      </c>
      <c r="AI1499" s="199">
        <f>IFERROR(VLOOKUP('SAP Data'!$C1499,'2021 Balance Sheet'!$B$7:$O$1335,'2021 Balance Sheet'!J$2, FALSE),0)</f>
        <v>0</v>
      </c>
      <c r="AJ1499" s="199">
        <f>IFERROR(VLOOKUP('SAP Data'!$C1499,'2021 Balance Sheet'!$B$7:$O$1335,'2021 Balance Sheet'!K$2, FALSE),0)</f>
        <v>0</v>
      </c>
      <c r="AK1499" s="199">
        <f>IFERROR(VLOOKUP('SAP Data'!$C1499,'2021 Balance Sheet'!$B$7:$O$1335,'2021 Balance Sheet'!L$2, FALSE),0)</f>
        <v>0</v>
      </c>
      <c r="AL1499" s="199">
        <f>IFERROR(VLOOKUP('SAP Data'!$C1499,'2021 Balance Sheet'!$B$7:$O$1335,'2021 Balance Sheet'!M$2, FALSE),0)</f>
        <v>0</v>
      </c>
      <c r="AM1499" s="199">
        <f>IFERROR(VLOOKUP('SAP Data'!$C1499,'2021 Balance Sheet'!$B$7:$O$1335,'2021 Balance Sheet'!N$2, FALSE),0)</f>
        <v>0</v>
      </c>
      <c r="AN1499" s="199">
        <f>IFERROR(VLOOKUP('SAP Data'!$C1499,'2021 Balance Sheet'!$B$7:$O$1335,'2021 Balance Sheet'!O$2, FALSE),0)</f>
        <v>0</v>
      </c>
      <c r="AO1499" s="198">
        <f t="shared" si="49"/>
        <v>0</v>
      </c>
    </row>
    <row r="1500" spans="1:41" ht="15.75" thickBot="1" x14ac:dyDescent="0.3">
      <c r="A1500" s="26" t="str">
        <f t="shared" si="48"/>
        <v>243035</v>
      </c>
      <c r="B1500" s="126" t="s">
        <v>3610</v>
      </c>
      <c r="C1500" s="153" t="s">
        <v>3620</v>
      </c>
      <c r="D1500" s="166"/>
      <c r="E1500" s="139"/>
      <c r="F1500" s="139"/>
      <c r="G1500" s="139"/>
      <c r="H1500" s="139"/>
      <c r="I1500" s="139"/>
      <c r="J1500" s="139"/>
      <c r="K1500" s="139"/>
      <c r="L1500" s="139"/>
      <c r="M1500" s="139"/>
      <c r="N1500" s="139"/>
      <c r="O1500" s="139"/>
      <c r="P1500" s="139"/>
      <c r="Q1500" s="199">
        <v>0</v>
      </c>
      <c r="R1500" s="199">
        <v>0</v>
      </c>
      <c r="S1500" s="199">
        <v>0</v>
      </c>
      <c r="T1500" s="199">
        <v>0</v>
      </c>
      <c r="U1500" s="199">
        <v>0</v>
      </c>
      <c r="V1500" s="199">
        <v>0</v>
      </c>
      <c r="W1500" s="199">
        <v>0</v>
      </c>
      <c r="X1500" s="199">
        <v>0</v>
      </c>
      <c r="Y1500" s="199">
        <v>0</v>
      </c>
      <c r="Z1500" s="199">
        <v>0</v>
      </c>
      <c r="AA1500" s="199">
        <v>0</v>
      </c>
      <c r="AB1500" s="199">
        <v>0</v>
      </c>
      <c r="AC1500" s="199">
        <f>IFERROR(VLOOKUP('SAP Data'!$C1500,'2021 Balance Sheet'!$B$7:$O$1335,'2021 Balance Sheet'!D$2, FALSE),0)</f>
        <v>0</v>
      </c>
      <c r="AD1500" s="199">
        <f>IFERROR(VLOOKUP('SAP Data'!$C1500,'2021 Balance Sheet'!$B$7:$O$1335,'2021 Balance Sheet'!E$2, FALSE),0)</f>
        <v>0</v>
      </c>
      <c r="AE1500" s="199">
        <f>IFERROR(VLOOKUP('SAP Data'!$C1500,'2021 Balance Sheet'!$B$7:$O$1335,'2021 Balance Sheet'!F$2, FALSE),0)</f>
        <v>0</v>
      </c>
      <c r="AF1500" s="199">
        <f>IFERROR(VLOOKUP('SAP Data'!$C1500,'2021 Balance Sheet'!$B$7:$O$1335,'2021 Balance Sheet'!G$2, FALSE),0)</f>
        <v>0</v>
      </c>
      <c r="AG1500" s="199">
        <f>IFERROR(VLOOKUP('SAP Data'!$C1500,'2021 Balance Sheet'!$B$7:$O$1335,'2021 Balance Sheet'!H$2, FALSE),0)</f>
        <v>0</v>
      </c>
      <c r="AH1500" s="199">
        <f>IFERROR(VLOOKUP('SAP Data'!$C1500,'2021 Balance Sheet'!$B$7:$O$1335,'2021 Balance Sheet'!I$2, FALSE),0)</f>
        <v>0</v>
      </c>
      <c r="AI1500" s="199">
        <f>IFERROR(VLOOKUP('SAP Data'!$C1500,'2021 Balance Sheet'!$B$7:$O$1335,'2021 Balance Sheet'!J$2, FALSE),0)</f>
        <v>0</v>
      </c>
      <c r="AJ1500" s="199">
        <f>IFERROR(VLOOKUP('SAP Data'!$C1500,'2021 Balance Sheet'!$B$7:$O$1335,'2021 Balance Sheet'!K$2, FALSE),0)</f>
        <v>0</v>
      </c>
      <c r="AK1500" s="199">
        <f>IFERROR(VLOOKUP('SAP Data'!$C1500,'2021 Balance Sheet'!$B$7:$O$1335,'2021 Balance Sheet'!L$2, FALSE),0)</f>
        <v>0</v>
      </c>
      <c r="AL1500" s="199">
        <f>IFERROR(VLOOKUP('SAP Data'!$C1500,'2021 Balance Sheet'!$B$7:$O$1335,'2021 Balance Sheet'!M$2, FALSE),0)</f>
        <v>0</v>
      </c>
      <c r="AM1500" s="199">
        <f>IFERROR(VLOOKUP('SAP Data'!$C1500,'2021 Balance Sheet'!$B$7:$O$1335,'2021 Balance Sheet'!N$2, FALSE),0)</f>
        <v>0</v>
      </c>
      <c r="AN1500" s="199">
        <f>IFERROR(VLOOKUP('SAP Data'!$C1500,'2021 Balance Sheet'!$B$7:$O$1335,'2021 Balance Sheet'!O$2, FALSE),0)</f>
        <v>0</v>
      </c>
      <c r="AO1500" s="198">
        <f t="shared" si="49"/>
        <v>0</v>
      </c>
    </row>
    <row r="1501" spans="1:41" ht="15.75" thickBot="1" x14ac:dyDescent="0.3">
      <c r="A1501" s="26" t="str">
        <f t="shared" si="48"/>
        <v>243036</v>
      </c>
      <c r="B1501" s="126" t="s">
        <v>3610</v>
      </c>
      <c r="C1501" s="153" t="s">
        <v>3621</v>
      </c>
      <c r="D1501" s="166"/>
      <c r="E1501" s="139"/>
      <c r="F1501" s="139"/>
      <c r="G1501" s="139"/>
      <c r="H1501" s="139"/>
      <c r="I1501" s="139"/>
      <c r="J1501" s="139"/>
      <c r="K1501" s="139"/>
      <c r="L1501" s="139"/>
      <c r="M1501" s="139"/>
      <c r="N1501" s="139"/>
      <c r="O1501" s="139"/>
      <c r="P1501" s="139"/>
      <c r="Q1501" s="199">
        <v>0</v>
      </c>
      <c r="R1501" s="199">
        <v>0</v>
      </c>
      <c r="S1501" s="199">
        <v>0</v>
      </c>
      <c r="T1501" s="199">
        <v>0</v>
      </c>
      <c r="U1501" s="199">
        <v>0</v>
      </c>
      <c r="V1501" s="199">
        <v>0</v>
      </c>
      <c r="W1501" s="199">
        <v>0</v>
      </c>
      <c r="X1501" s="199">
        <v>0</v>
      </c>
      <c r="Y1501" s="199">
        <v>0</v>
      </c>
      <c r="Z1501" s="199">
        <v>0</v>
      </c>
      <c r="AA1501" s="199">
        <v>0</v>
      </c>
      <c r="AB1501" s="199">
        <v>0</v>
      </c>
      <c r="AC1501" s="199">
        <f>IFERROR(VLOOKUP('SAP Data'!$C1501,'2021 Balance Sheet'!$B$7:$O$1335,'2021 Balance Sheet'!D$2, FALSE),0)</f>
        <v>0</v>
      </c>
      <c r="AD1501" s="199">
        <f>IFERROR(VLOOKUP('SAP Data'!$C1501,'2021 Balance Sheet'!$B$7:$O$1335,'2021 Balance Sheet'!E$2, FALSE),0)</f>
        <v>0</v>
      </c>
      <c r="AE1501" s="199">
        <f>IFERROR(VLOOKUP('SAP Data'!$C1501,'2021 Balance Sheet'!$B$7:$O$1335,'2021 Balance Sheet'!F$2, FALSE),0)</f>
        <v>0</v>
      </c>
      <c r="AF1501" s="199">
        <f>IFERROR(VLOOKUP('SAP Data'!$C1501,'2021 Balance Sheet'!$B$7:$O$1335,'2021 Balance Sheet'!G$2, FALSE),0)</f>
        <v>0</v>
      </c>
      <c r="AG1501" s="199">
        <f>IFERROR(VLOOKUP('SAP Data'!$C1501,'2021 Balance Sheet'!$B$7:$O$1335,'2021 Balance Sheet'!H$2, FALSE),0)</f>
        <v>0</v>
      </c>
      <c r="AH1501" s="199">
        <f>IFERROR(VLOOKUP('SAP Data'!$C1501,'2021 Balance Sheet'!$B$7:$O$1335,'2021 Balance Sheet'!I$2, FALSE),0)</f>
        <v>0</v>
      </c>
      <c r="AI1501" s="199">
        <f>IFERROR(VLOOKUP('SAP Data'!$C1501,'2021 Balance Sheet'!$B$7:$O$1335,'2021 Balance Sheet'!J$2, FALSE),0)</f>
        <v>0</v>
      </c>
      <c r="AJ1501" s="199">
        <f>IFERROR(VLOOKUP('SAP Data'!$C1501,'2021 Balance Sheet'!$B$7:$O$1335,'2021 Balance Sheet'!K$2, FALSE),0)</f>
        <v>0</v>
      </c>
      <c r="AK1501" s="199">
        <f>IFERROR(VLOOKUP('SAP Data'!$C1501,'2021 Balance Sheet'!$B$7:$O$1335,'2021 Balance Sheet'!L$2, FALSE),0)</f>
        <v>0</v>
      </c>
      <c r="AL1501" s="199">
        <f>IFERROR(VLOOKUP('SAP Data'!$C1501,'2021 Balance Sheet'!$B$7:$O$1335,'2021 Balance Sheet'!M$2, FALSE),0)</f>
        <v>0</v>
      </c>
      <c r="AM1501" s="199">
        <f>IFERROR(VLOOKUP('SAP Data'!$C1501,'2021 Balance Sheet'!$B$7:$O$1335,'2021 Balance Sheet'!N$2, FALSE),0)</f>
        <v>0</v>
      </c>
      <c r="AN1501" s="199">
        <f>IFERROR(VLOOKUP('SAP Data'!$C1501,'2021 Balance Sheet'!$B$7:$O$1335,'2021 Balance Sheet'!O$2, FALSE),0)</f>
        <v>0</v>
      </c>
      <c r="AO1501" s="198">
        <f t="shared" si="49"/>
        <v>0</v>
      </c>
    </row>
    <row r="1502" spans="1:41" ht="15.75" thickBot="1" x14ac:dyDescent="0.3">
      <c r="A1502" s="26" t="str">
        <f t="shared" si="48"/>
        <v>243037</v>
      </c>
      <c r="B1502" s="126" t="s">
        <v>3610</v>
      </c>
      <c r="C1502" s="153" t="s">
        <v>3622</v>
      </c>
      <c r="D1502" s="166"/>
      <c r="E1502" s="139"/>
      <c r="F1502" s="139"/>
      <c r="G1502" s="139"/>
      <c r="H1502" s="139"/>
      <c r="I1502" s="139"/>
      <c r="J1502" s="139"/>
      <c r="K1502" s="139"/>
      <c r="L1502" s="139"/>
      <c r="M1502" s="139"/>
      <c r="N1502" s="139"/>
      <c r="O1502" s="139"/>
      <c r="P1502" s="139"/>
      <c r="Q1502" s="199">
        <v>0</v>
      </c>
      <c r="R1502" s="199">
        <v>0</v>
      </c>
      <c r="S1502" s="199">
        <v>0</v>
      </c>
      <c r="T1502" s="199">
        <v>0</v>
      </c>
      <c r="U1502" s="199">
        <v>0</v>
      </c>
      <c r="V1502" s="199">
        <v>0</v>
      </c>
      <c r="W1502" s="199">
        <v>0</v>
      </c>
      <c r="X1502" s="199">
        <v>0</v>
      </c>
      <c r="Y1502" s="199">
        <v>0</v>
      </c>
      <c r="Z1502" s="199">
        <v>0</v>
      </c>
      <c r="AA1502" s="199">
        <v>0</v>
      </c>
      <c r="AB1502" s="199">
        <v>0</v>
      </c>
      <c r="AC1502" s="199">
        <f>IFERROR(VLOOKUP('SAP Data'!$C1502,'2021 Balance Sheet'!$B$7:$O$1335,'2021 Balance Sheet'!D$2, FALSE),0)</f>
        <v>0</v>
      </c>
      <c r="AD1502" s="199">
        <f>IFERROR(VLOOKUP('SAP Data'!$C1502,'2021 Balance Sheet'!$B$7:$O$1335,'2021 Balance Sheet'!E$2, FALSE),0)</f>
        <v>0</v>
      </c>
      <c r="AE1502" s="199">
        <f>IFERROR(VLOOKUP('SAP Data'!$C1502,'2021 Balance Sheet'!$B$7:$O$1335,'2021 Balance Sheet'!F$2, FALSE),0)</f>
        <v>0</v>
      </c>
      <c r="AF1502" s="199">
        <f>IFERROR(VLOOKUP('SAP Data'!$C1502,'2021 Balance Sheet'!$B$7:$O$1335,'2021 Balance Sheet'!G$2, FALSE),0)</f>
        <v>0</v>
      </c>
      <c r="AG1502" s="199">
        <f>IFERROR(VLOOKUP('SAP Data'!$C1502,'2021 Balance Sheet'!$B$7:$O$1335,'2021 Balance Sheet'!H$2, FALSE),0)</f>
        <v>0</v>
      </c>
      <c r="AH1502" s="199">
        <f>IFERROR(VLOOKUP('SAP Data'!$C1502,'2021 Balance Sheet'!$B$7:$O$1335,'2021 Balance Sheet'!I$2, FALSE),0)</f>
        <v>0</v>
      </c>
      <c r="AI1502" s="199">
        <f>IFERROR(VLOOKUP('SAP Data'!$C1502,'2021 Balance Sheet'!$B$7:$O$1335,'2021 Balance Sheet'!J$2, FALSE),0)</f>
        <v>0</v>
      </c>
      <c r="AJ1502" s="199">
        <f>IFERROR(VLOOKUP('SAP Data'!$C1502,'2021 Balance Sheet'!$B$7:$O$1335,'2021 Balance Sheet'!K$2, FALSE),0)</f>
        <v>0</v>
      </c>
      <c r="AK1502" s="199">
        <f>IFERROR(VLOOKUP('SAP Data'!$C1502,'2021 Balance Sheet'!$B$7:$O$1335,'2021 Balance Sheet'!L$2, FALSE),0)</f>
        <v>0</v>
      </c>
      <c r="AL1502" s="199">
        <f>IFERROR(VLOOKUP('SAP Data'!$C1502,'2021 Balance Sheet'!$B$7:$O$1335,'2021 Balance Sheet'!M$2, FALSE),0)</f>
        <v>0</v>
      </c>
      <c r="AM1502" s="199">
        <f>IFERROR(VLOOKUP('SAP Data'!$C1502,'2021 Balance Sheet'!$B$7:$O$1335,'2021 Balance Sheet'!N$2, FALSE),0)</f>
        <v>0</v>
      </c>
      <c r="AN1502" s="199">
        <f>IFERROR(VLOOKUP('SAP Data'!$C1502,'2021 Balance Sheet'!$B$7:$O$1335,'2021 Balance Sheet'!O$2, FALSE),0)</f>
        <v>0</v>
      </c>
      <c r="AO1502" s="198">
        <f t="shared" si="49"/>
        <v>0</v>
      </c>
    </row>
    <row r="1503" spans="1:41" ht="15.75" thickBot="1" x14ac:dyDescent="0.3">
      <c r="A1503" s="26" t="str">
        <f t="shared" si="48"/>
        <v>243038</v>
      </c>
      <c r="B1503" s="126" t="s">
        <v>3610</v>
      </c>
      <c r="C1503" s="153" t="s">
        <v>3623</v>
      </c>
      <c r="D1503" s="166"/>
      <c r="E1503" s="139"/>
      <c r="F1503" s="139"/>
      <c r="G1503" s="139"/>
      <c r="H1503" s="139"/>
      <c r="I1503" s="139"/>
      <c r="J1503" s="139"/>
      <c r="K1503" s="139"/>
      <c r="L1503" s="139"/>
      <c r="M1503" s="139"/>
      <c r="N1503" s="139"/>
      <c r="O1503" s="139"/>
      <c r="P1503" s="139"/>
      <c r="Q1503" s="199">
        <v>0</v>
      </c>
      <c r="R1503" s="199">
        <v>0</v>
      </c>
      <c r="S1503" s="199">
        <v>0</v>
      </c>
      <c r="T1503" s="199">
        <v>0</v>
      </c>
      <c r="U1503" s="199">
        <v>0</v>
      </c>
      <c r="V1503" s="199">
        <v>0</v>
      </c>
      <c r="W1503" s="199">
        <v>0</v>
      </c>
      <c r="X1503" s="199">
        <v>0</v>
      </c>
      <c r="Y1503" s="199">
        <v>0</v>
      </c>
      <c r="Z1503" s="199">
        <v>0</v>
      </c>
      <c r="AA1503" s="199">
        <v>0</v>
      </c>
      <c r="AB1503" s="199">
        <v>0</v>
      </c>
      <c r="AC1503" s="199">
        <f>IFERROR(VLOOKUP('SAP Data'!$C1503,'2021 Balance Sheet'!$B$7:$O$1335,'2021 Balance Sheet'!D$2, FALSE),0)</f>
        <v>0</v>
      </c>
      <c r="AD1503" s="199">
        <f>IFERROR(VLOOKUP('SAP Data'!$C1503,'2021 Balance Sheet'!$B$7:$O$1335,'2021 Balance Sheet'!E$2, FALSE),0)</f>
        <v>0</v>
      </c>
      <c r="AE1503" s="199">
        <f>IFERROR(VLOOKUP('SAP Data'!$C1503,'2021 Balance Sheet'!$B$7:$O$1335,'2021 Balance Sheet'!F$2, FALSE),0)</f>
        <v>0</v>
      </c>
      <c r="AF1503" s="199">
        <f>IFERROR(VLOOKUP('SAP Data'!$C1503,'2021 Balance Sheet'!$B$7:$O$1335,'2021 Balance Sheet'!G$2, FALSE),0)</f>
        <v>0</v>
      </c>
      <c r="AG1503" s="199">
        <f>IFERROR(VLOOKUP('SAP Data'!$C1503,'2021 Balance Sheet'!$B$7:$O$1335,'2021 Balance Sheet'!H$2, FALSE),0)</f>
        <v>0</v>
      </c>
      <c r="AH1503" s="199">
        <f>IFERROR(VLOOKUP('SAP Data'!$C1503,'2021 Balance Sheet'!$B$7:$O$1335,'2021 Balance Sheet'!I$2, FALSE),0)</f>
        <v>0</v>
      </c>
      <c r="AI1503" s="199">
        <f>IFERROR(VLOOKUP('SAP Data'!$C1503,'2021 Balance Sheet'!$B$7:$O$1335,'2021 Balance Sheet'!J$2, FALSE),0)</f>
        <v>0</v>
      </c>
      <c r="AJ1503" s="199">
        <f>IFERROR(VLOOKUP('SAP Data'!$C1503,'2021 Balance Sheet'!$B$7:$O$1335,'2021 Balance Sheet'!K$2, FALSE),0)</f>
        <v>0</v>
      </c>
      <c r="AK1503" s="199">
        <f>IFERROR(VLOOKUP('SAP Data'!$C1503,'2021 Balance Sheet'!$B$7:$O$1335,'2021 Balance Sheet'!L$2, FALSE),0)</f>
        <v>0</v>
      </c>
      <c r="AL1503" s="199">
        <f>IFERROR(VLOOKUP('SAP Data'!$C1503,'2021 Balance Sheet'!$B$7:$O$1335,'2021 Balance Sheet'!M$2, FALSE),0)</f>
        <v>0</v>
      </c>
      <c r="AM1503" s="199">
        <f>IFERROR(VLOOKUP('SAP Data'!$C1503,'2021 Balance Sheet'!$B$7:$O$1335,'2021 Balance Sheet'!N$2, FALSE),0)</f>
        <v>0</v>
      </c>
      <c r="AN1503" s="199">
        <f>IFERROR(VLOOKUP('SAP Data'!$C1503,'2021 Balance Sheet'!$B$7:$O$1335,'2021 Balance Sheet'!O$2, FALSE),0)</f>
        <v>0</v>
      </c>
      <c r="AO1503" s="198">
        <f t="shared" si="49"/>
        <v>0</v>
      </c>
    </row>
    <row r="1504" spans="1:41" ht="15.75" thickBot="1" x14ac:dyDescent="0.3">
      <c r="A1504" s="26" t="str">
        <f t="shared" si="48"/>
        <v>243039</v>
      </c>
      <c r="B1504" s="126" t="s">
        <v>3610</v>
      </c>
      <c r="C1504" s="153" t="s">
        <v>3624</v>
      </c>
      <c r="D1504" s="166"/>
      <c r="E1504" s="139"/>
      <c r="F1504" s="139"/>
      <c r="G1504" s="139"/>
      <c r="H1504" s="139"/>
      <c r="I1504" s="139"/>
      <c r="J1504" s="139"/>
      <c r="K1504" s="139"/>
      <c r="L1504" s="139"/>
      <c r="M1504" s="139"/>
      <c r="N1504" s="139"/>
      <c r="O1504" s="139"/>
      <c r="P1504" s="139"/>
      <c r="Q1504" s="199">
        <v>0</v>
      </c>
      <c r="R1504" s="199">
        <v>0</v>
      </c>
      <c r="S1504" s="199">
        <v>0</v>
      </c>
      <c r="T1504" s="199">
        <v>0</v>
      </c>
      <c r="U1504" s="199">
        <v>0</v>
      </c>
      <c r="V1504" s="199">
        <v>0</v>
      </c>
      <c r="W1504" s="199">
        <v>0</v>
      </c>
      <c r="X1504" s="199">
        <v>0</v>
      </c>
      <c r="Y1504" s="199">
        <v>0</v>
      </c>
      <c r="Z1504" s="199">
        <v>0</v>
      </c>
      <c r="AA1504" s="199">
        <v>0</v>
      </c>
      <c r="AB1504" s="199">
        <v>0</v>
      </c>
      <c r="AC1504" s="199">
        <f>IFERROR(VLOOKUP('SAP Data'!$C1504,'2021 Balance Sheet'!$B$7:$O$1335,'2021 Balance Sheet'!D$2, FALSE),0)</f>
        <v>0</v>
      </c>
      <c r="AD1504" s="199">
        <f>IFERROR(VLOOKUP('SAP Data'!$C1504,'2021 Balance Sheet'!$B$7:$O$1335,'2021 Balance Sheet'!E$2, FALSE),0)</f>
        <v>0</v>
      </c>
      <c r="AE1504" s="199">
        <f>IFERROR(VLOOKUP('SAP Data'!$C1504,'2021 Balance Sheet'!$B$7:$O$1335,'2021 Balance Sheet'!F$2, FALSE),0)</f>
        <v>0</v>
      </c>
      <c r="AF1504" s="199">
        <f>IFERROR(VLOOKUP('SAP Data'!$C1504,'2021 Balance Sheet'!$B$7:$O$1335,'2021 Balance Sheet'!G$2, FALSE),0)</f>
        <v>0</v>
      </c>
      <c r="AG1504" s="199">
        <f>IFERROR(VLOOKUP('SAP Data'!$C1504,'2021 Balance Sheet'!$B$7:$O$1335,'2021 Balance Sheet'!H$2, FALSE),0)</f>
        <v>0</v>
      </c>
      <c r="AH1504" s="199">
        <f>IFERROR(VLOOKUP('SAP Data'!$C1504,'2021 Balance Sheet'!$B$7:$O$1335,'2021 Balance Sheet'!I$2, FALSE),0)</f>
        <v>0</v>
      </c>
      <c r="AI1504" s="199">
        <f>IFERROR(VLOOKUP('SAP Data'!$C1504,'2021 Balance Sheet'!$B$7:$O$1335,'2021 Balance Sheet'!J$2, FALSE),0)</f>
        <v>0</v>
      </c>
      <c r="AJ1504" s="199">
        <f>IFERROR(VLOOKUP('SAP Data'!$C1504,'2021 Balance Sheet'!$B$7:$O$1335,'2021 Balance Sheet'!K$2, FALSE),0)</f>
        <v>0</v>
      </c>
      <c r="AK1504" s="199">
        <f>IFERROR(VLOOKUP('SAP Data'!$C1504,'2021 Balance Sheet'!$B$7:$O$1335,'2021 Balance Sheet'!L$2, FALSE),0)</f>
        <v>0</v>
      </c>
      <c r="AL1504" s="199">
        <f>IFERROR(VLOOKUP('SAP Data'!$C1504,'2021 Balance Sheet'!$B$7:$O$1335,'2021 Balance Sheet'!M$2, FALSE),0)</f>
        <v>0</v>
      </c>
      <c r="AM1504" s="199">
        <f>IFERROR(VLOOKUP('SAP Data'!$C1504,'2021 Balance Sheet'!$B$7:$O$1335,'2021 Balance Sheet'!N$2, FALSE),0)</f>
        <v>0</v>
      </c>
      <c r="AN1504" s="199">
        <f>IFERROR(VLOOKUP('SAP Data'!$C1504,'2021 Balance Sheet'!$B$7:$O$1335,'2021 Balance Sheet'!O$2, FALSE),0)</f>
        <v>0</v>
      </c>
      <c r="AO1504" s="198">
        <f t="shared" si="49"/>
        <v>0</v>
      </c>
    </row>
    <row r="1505" spans="1:41" ht="15.75" thickBot="1" x14ac:dyDescent="0.3">
      <c r="A1505" s="26" t="str">
        <f t="shared" si="48"/>
        <v>243040</v>
      </c>
      <c r="B1505" s="126" t="s">
        <v>3610</v>
      </c>
      <c r="C1505" s="153" t="s">
        <v>3625</v>
      </c>
      <c r="D1505" s="166"/>
      <c r="E1505" s="139"/>
      <c r="F1505" s="139"/>
      <c r="G1505" s="139"/>
      <c r="H1505" s="139"/>
      <c r="I1505" s="139"/>
      <c r="J1505" s="139"/>
      <c r="K1505" s="139"/>
      <c r="L1505" s="139"/>
      <c r="M1505" s="139"/>
      <c r="N1505" s="139"/>
      <c r="O1505" s="139"/>
      <c r="P1505" s="139"/>
      <c r="Q1505" s="199">
        <v>0</v>
      </c>
      <c r="R1505" s="199">
        <v>0</v>
      </c>
      <c r="S1505" s="199">
        <v>0</v>
      </c>
      <c r="T1505" s="199">
        <v>0</v>
      </c>
      <c r="U1505" s="199">
        <v>0</v>
      </c>
      <c r="V1505" s="199">
        <v>0</v>
      </c>
      <c r="W1505" s="199">
        <v>0</v>
      </c>
      <c r="X1505" s="199">
        <v>0</v>
      </c>
      <c r="Y1505" s="199">
        <v>0</v>
      </c>
      <c r="Z1505" s="199">
        <v>0</v>
      </c>
      <c r="AA1505" s="199">
        <v>0</v>
      </c>
      <c r="AB1505" s="199">
        <v>0</v>
      </c>
      <c r="AC1505" s="199">
        <f>IFERROR(VLOOKUP('SAP Data'!$C1505,'2021 Balance Sheet'!$B$7:$O$1335,'2021 Balance Sheet'!D$2, FALSE),0)</f>
        <v>0</v>
      </c>
      <c r="AD1505" s="199">
        <f>IFERROR(VLOOKUP('SAP Data'!$C1505,'2021 Balance Sheet'!$B$7:$O$1335,'2021 Balance Sheet'!E$2, FALSE),0)</f>
        <v>0</v>
      </c>
      <c r="AE1505" s="199">
        <f>IFERROR(VLOOKUP('SAP Data'!$C1505,'2021 Balance Sheet'!$B$7:$O$1335,'2021 Balance Sheet'!F$2, FALSE),0)</f>
        <v>0</v>
      </c>
      <c r="AF1505" s="199">
        <f>IFERROR(VLOOKUP('SAP Data'!$C1505,'2021 Balance Sheet'!$B$7:$O$1335,'2021 Balance Sheet'!G$2, FALSE),0)</f>
        <v>0</v>
      </c>
      <c r="AG1505" s="199">
        <f>IFERROR(VLOOKUP('SAP Data'!$C1505,'2021 Balance Sheet'!$B$7:$O$1335,'2021 Balance Sheet'!H$2, FALSE),0)</f>
        <v>0</v>
      </c>
      <c r="AH1505" s="199">
        <f>IFERROR(VLOOKUP('SAP Data'!$C1505,'2021 Balance Sheet'!$B$7:$O$1335,'2021 Balance Sheet'!I$2, FALSE),0)</f>
        <v>0</v>
      </c>
      <c r="AI1505" s="199">
        <f>IFERROR(VLOOKUP('SAP Data'!$C1505,'2021 Balance Sheet'!$B$7:$O$1335,'2021 Balance Sheet'!J$2, FALSE),0)</f>
        <v>0</v>
      </c>
      <c r="AJ1505" s="199">
        <f>IFERROR(VLOOKUP('SAP Data'!$C1505,'2021 Balance Sheet'!$B$7:$O$1335,'2021 Balance Sheet'!K$2, FALSE),0)</f>
        <v>0</v>
      </c>
      <c r="AK1505" s="199">
        <f>IFERROR(VLOOKUP('SAP Data'!$C1505,'2021 Balance Sheet'!$B$7:$O$1335,'2021 Balance Sheet'!L$2, FALSE),0)</f>
        <v>0</v>
      </c>
      <c r="AL1505" s="199">
        <f>IFERROR(VLOOKUP('SAP Data'!$C1505,'2021 Balance Sheet'!$B$7:$O$1335,'2021 Balance Sheet'!M$2, FALSE),0)</f>
        <v>0</v>
      </c>
      <c r="AM1505" s="199">
        <f>IFERROR(VLOOKUP('SAP Data'!$C1505,'2021 Balance Sheet'!$B$7:$O$1335,'2021 Balance Sheet'!N$2, FALSE),0)</f>
        <v>0</v>
      </c>
      <c r="AN1505" s="199">
        <f>IFERROR(VLOOKUP('SAP Data'!$C1505,'2021 Balance Sheet'!$B$7:$O$1335,'2021 Balance Sheet'!O$2, FALSE),0)</f>
        <v>0</v>
      </c>
      <c r="AO1505" s="198">
        <f t="shared" si="49"/>
        <v>0</v>
      </c>
    </row>
    <row r="1506" spans="1:41" ht="15.75" thickBot="1" x14ac:dyDescent="0.3">
      <c r="A1506" s="26" t="str">
        <f t="shared" si="48"/>
        <v>243041</v>
      </c>
      <c r="B1506" s="126" t="s">
        <v>3610</v>
      </c>
      <c r="C1506" s="153" t="s">
        <v>3626</v>
      </c>
      <c r="D1506" s="166"/>
      <c r="E1506" s="139"/>
      <c r="F1506" s="139"/>
      <c r="G1506" s="139"/>
      <c r="H1506" s="139"/>
      <c r="I1506" s="139"/>
      <c r="J1506" s="139"/>
      <c r="K1506" s="139"/>
      <c r="L1506" s="139"/>
      <c r="M1506" s="139"/>
      <c r="N1506" s="139"/>
      <c r="O1506" s="139"/>
      <c r="P1506" s="139"/>
      <c r="Q1506" s="199">
        <v>0</v>
      </c>
      <c r="R1506" s="199">
        <v>0</v>
      </c>
      <c r="S1506" s="199">
        <v>0</v>
      </c>
      <c r="T1506" s="199">
        <v>0</v>
      </c>
      <c r="U1506" s="199">
        <v>0</v>
      </c>
      <c r="V1506" s="199">
        <v>0</v>
      </c>
      <c r="W1506" s="199">
        <v>0</v>
      </c>
      <c r="X1506" s="199">
        <v>0</v>
      </c>
      <c r="Y1506" s="199">
        <v>0</v>
      </c>
      <c r="Z1506" s="199">
        <v>0</v>
      </c>
      <c r="AA1506" s="199">
        <v>0</v>
      </c>
      <c r="AB1506" s="199">
        <v>0</v>
      </c>
      <c r="AC1506" s="199">
        <f>IFERROR(VLOOKUP('SAP Data'!$C1506,'2021 Balance Sheet'!$B$7:$O$1335,'2021 Balance Sheet'!D$2, FALSE),0)</f>
        <v>0</v>
      </c>
      <c r="AD1506" s="199">
        <f>IFERROR(VLOOKUP('SAP Data'!$C1506,'2021 Balance Sheet'!$B$7:$O$1335,'2021 Balance Sheet'!E$2, FALSE),0)</f>
        <v>0</v>
      </c>
      <c r="AE1506" s="199">
        <f>IFERROR(VLOOKUP('SAP Data'!$C1506,'2021 Balance Sheet'!$B$7:$O$1335,'2021 Balance Sheet'!F$2, FALSE),0)</f>
        <v>0</v>
      </c>
      <c r="AF1506" s="199">
        <f>IFERROR(VLOOKUP('SAP Data'!$C1506,'2021 Balance Sheet'!$B$7:$O$1335,'2021 Balance Sheet'!G$2, FALSE),0)</f>
        <v>0</v>
      </c>
      <c r="AG1506" s="199">
        <f>IFERROR(VLOOKUP('SAP Data'!$C1506,'2021 Balance Sheet'!$B$7:$O$1335,'2021 Balance Sheet'!H$2, FALSE),0)</f>
        <v>0</v>
      </c>
      <c r="AH1506" s="199">
        <f>IFERROR(VLOOKUP('SAP Data'!$C1506,'2021 Balance Sheet'!$B$7:$O$1335,'2021 Balance Sheet'!I$2, FALSE),0)</f>
        <v>0</v>
      </c>
      <c r="AI1506" s="199">
        <f>IFERROR(VLOOKUP('SAP Data'!$C1506,'2021 Balance Sheet'!$B$7:$O$1335,'2021 Balance Sheet'!J$2, FALSE),0)</f>
        <v>0</v>
      </c>
      <c r="AJ1506" s="199">
        <f>IFERROR(VLOOKUP('SAP Data'!$C1506,'2021 Balance Sheet'!$B$7:$O$1335,'2021 Balance Sheet'!K$2, FALSE),0)</f>
        <v>0</v>
      </c>
      <c r="AK1506" s="199">
        <f>IFERROR(VLOOKUP('SAP Data'!$C1506,'2021 Balance Sheet'!$B$7:$O$1335,'2021 Balance Sheet'!L$2, FALSE),0)</f>
        <v>0</v>
      </c>
      <c r="AL1506" s="199">
        <f>IFERROR(VLOOKUP('SAP Data'!$C1506,'2021 Balance Sheet'!$B$7:$O$1335,'2021 Balance Sheet'!M$2, FALSE),0)</f>
        <v>0</v>
      </c>
      <c r="AM1506" s="199">
        <f>IFERROR(VLOOKUP('SAP Data'!$C1506,'2021 Balance Sheet'!$B$7:$O$1335,'2021 Balance Sheet'!N$2, FALSE),0)</f>
        <v>0</v>
      </c>
      <c r="AN1506" s="199">
        <f>IFERROR(VLOOKUP('SAP Data'!$C1506,'2021 Balance Sheet'!$B$7:$O$1335,'2021 Balance Sheet'!O$2, FALSE),0)</f>
        <v>0</v>
      </c>
      <c r="AO1506" s="198">
        <f t="shared" si="49"/>
        <v>0</v>
      </c>
    </row>
    <row r="1507" spans="1:41" ht="15.75" thickBot="1" x14ac:dyDescent="0.3">
      <c r="A1507" s="26" t="str">
        <f t="shared" si="48"/>
        <v>243042</v>
      </c>
      <c r="B1507" s="126" t="s">
        <v>3610</v>
      </c>
      <c r="C1507" s="153" t="s">
        <v>3627</v>
      </c>
      <c r="D1507" s="166"/>
      <c r="E1507" s="139"/>
      <c r="F1507" s="139"/>
      <c r="G1507" s="139"/>
      <c r="H1507" s="139"/>
      <c r="I1507" s="139"/>
      <c r="J1507" s="139"/>
      <c r="K1507" s="139"/>
      <c r="L1507" s="139"/>
      <c r="M1507" s="139"/>
      <c r="N1507" s="139"/>
      <c r="O1507" s="139"/>
      <c r="P1507" s="139"/>
      <c r="Q1507" s="199">
        <v>0</v>
      </c>
      <c r="R1507" s="199">
        <v>0</v>
      </c>
      <c r="S1507" s="199">
        <v>0</v>
      </c>
      <c r="T1507" s="199">
        <v>0</v>
      </c>
      <c r="U1507" s="199">
        <v>0</v>
      </c>
      <c r="V1507" s="199">
        <v>0</v>
      </c>
      <c r="W1507" s="199">
        <v>0</v>
      </c>
      <c r="X1507" s="199">
        <v>0</v>
      </c>
      <c r="Y1507" s="199">
        <v>0</v>
      </c>
      <c r="Z1507" s="199">
        <v>0</v>
      </c>
      <c r="AA1507" s="199">
        <v>0</v>
      </c>
      <c r="AB1507" s="199">
        <v>0</v>
      </c>
      <c r="AC1507" s="199">
        <f>IFERROR(VLOOKUP('SAP Data'!$C1507,'2021 Balance Sheet'!$B$7:$O$1335,'2021 Balance Sheet'!D$2, FALSE),0)</f>
        <v>0</v>
      </c>
      <c r="AD1507" s="199">
        <f>IFERROR(VLOOKUP('SAP Data'!$C1507,'2021 Balance Sheet'!$B$7:$O$1335,'2021 Balance Sheet'!E$2, FALSE),0)</f>
        <v>0</v>
      </c>
      <c r="AE1507" s="199">
        <f>IFERROR(VLOOKUP('SAP Data'!$C1507,'2021 Balance Sheet'!$B$7:$O$1335,'2021 Balance Sheet'!F$2, FALSE),0)</f>
        <v>0</v>
      </c>
      <c r="AF1507" s="199">
        <f>IFERROR(VLOOKUP('SAP Data'!$C1507,'2021 Balance Sheet'!$B$7:$O$1335,'2021 Balance Sheet'!G$2, FALSE),0)</f>
        <v>0</v>
      </c>
      <c r="AG1507" s="199">
        <f>IFERROR(VLOOKUP('SAP Data'!$C1507,'2021 Balance Sheet'!$B$7:$O$1335,'2021 Balance Sheet'!H$2, FALSE),0)</f>
        <v>0</v>
      </c>
      <c r="AH1507" s="199">
        <f>IFERROR(VLOOKUP('SAP Data'!$C1507,'2021 Balance Sheet'!$B$7:$O$1335,'2021 Balance Sheet'!I$2, FALSE),0)</f>
        <v>0</v>
      </c>
      <c r="AI1507" s="199">
        <f>IFERROR(VLOOKUP('SAP Data'!$C1507,'2021 Balance Sheet'!$B$7:$O$1335,'2021 Balance Sheet'!J$2, FALSE),0)</f>
        <v>0</v>
      </c>
      <c r="AJ1507" s="199">
        <f>IFERROR(VLOOKUP('SAP Data'!$C1507,'2021 Balance Sheet'!$B$7:$O$1335,'2021 Balance Sheet'!K$2, FALSE),0)</f>
        <v>0</v>
      </c>
      <c r="AK1507" s="199">
        <f>IFERROR(VLOOKUP('SAP Data'!$C1507,'2021 Balance Sheet'!$B$7:$O$1335,'2021 Balance Sheet'!L$2, FALSE),0)</f>
        <v>0</v>
      </c>
      <c r="AL1507" s="199">
        <f>IFERROR(VLOOKUP('SAP Data'!$C1507,'2021 Balance Sheet'!$B$7:$O$1335,'2021 Balance Sheet'!M$2, FALSE),0)</f>
        <v>0</v>
      </c>
      <c r="AM1507" s="199">
        <f>IFERROR(VLOOKUP('SAP Data'!$C1507,'2021 Balance Sheet'!$B$7:$O$1335,'2021 Balance Sheet'!N$2, FALSE),0)</f>
        <v>0</v>
      </c>
      <c r="AN1507" s="199">
        <f>IFERROR(VLOOKUP('SAP Data'!$C1507,'2021 Balance Sheet'!$B$7:$O$1335,'2021 Balance Sheet'!O$2, FALSE),0)</f>
        <v>0</v>
      </c>
      <c r="AO1507" s="198">
        <f t="shared" si="49"/>
        <v>0</v>
      </c>
    </row>
    <row r="1508" spans="1:41" ht="15.75" thickBot="1" x14ac:dyDescent="0.3">
      <c r="A1508" s="26" t="str">
        <f t="shared" si="48"/>
        <v>243043</v>
      </c>
      <c r="B1508" s="126" t="s">
        <v>3610</v>
      </c>
      <c r="C1508" s="153" t="s">
        <v>3628</v>
      </c>
      <c r="D1508" s="166"/>
      <c r="E1508" s="139"/>
      <c r="F1508" s="139"/>
      <c r="G1508" s="139"/>
      <c r="H1508" s="139"/>
      <c r="I1508" s="139"/>
      <c r="J1508" s="139"/>
      <c r="K1508" s="139"/>
      <c r="L1508" s="139"/>
      <c r="M1508" s="139"/>
      <c r="N1508" s="139"/>
      <c r="O1508" s="139"/>
      <c r="P1508" s="139"/>
      <c r="Q1508" s="199">
        <v>0</v>
      </c>
      <c r="R1508" s="199">
        <v>0</v>
      </c>
      <c r="S1508" s="199">
        <v>0</v>
      </c>
      <c r="T1508" s="199">
        <v>0</v>
      </c>
      <c r="U1508" s="199">
        <v>0</v>
      </c>
      <c r="V1508" s="199">
        <v>0</v>
      </c>
      <c r="W1508" s="199">
        <v>0</v>
      </c>
      <c r="X1508" s="199">
        <v>0</v>
      </c>
      <c r="Y1508" s="199">
        <v>0</v>
      </c>
      <c r="Z1508" s="199">
        <v>0</v>
      </c>
      <c r="AA1508" s="199">
        <v>0</v>
      </c>
      <c r="AB1508" s="199">
        <v>0</v>
      </c>
      <c r="AC1508" s="199">
        <f>IFERROR(VLOOKUP('SAP Data'!$C1508,'2021 Balance Sheet'!$B$7:$O$1335,'2021 Balance Sheet'!D$2, FALSE),0)</f>
        <v>0</v>
      </c>
      <c r="AD1508" s="199">
        <f>IFERROR(VLOOKUP('SAP Data'!$C1508,'2021 Balance Sheet'!$B$7:$O$1335,'2021 Balance Sheet'!E$2, FALSE),0)</f>
        <v>0</v>
      </c>
      <c r="AE1508" s="199">
        <f>IFERROR(VLOOKUP('SAP Data'!$C1508,'2021 Balance Sheet'!$B$7:$O$1335,'2021 Balance Sheet'!F$2, FALSE),0)</f>
        <v>0</v>
      </c>
      <c r="AF1508" s="199">
        <f>IFERROR(VLOOKUP('SAP Data'!$C1508,'2021 Balance Sheet'!$B$7:$O$1335,'2021 Balance Sheet'!G$2, FALSE),0)</f>
        <v>0</v>
      </c>
      <c r="AG1508" s="199">
        <f>IFERROR(VLOOKUP('SAP Data'!$C1508,'2021 Balance Sheet'!$B$7:$O$1335,'2021 Balance Sheet'!H$2, FALSE),0)</f>
        <v>0</v>
      </c>
      <c r="AH1508" s="199">
        <f>IFERROR(VLOOKUP('SAP Data'!$C1508,'2021 Balance Sheet'!$B$7:$O$1335,'2021 Balance Sheet'!I$2, FALSE),0)</f>
        <v>0</v>
      </c>
      <c r="AI1508" s="199">
        <f>IFERROR(VLOOKUP('SAP Data'!$C1508,'2021 Balance Sheet'!$B$7:$O$1335,'2021 Balance Sheet'!J$2, FALSE),0)</f>
        <v>0</v>
      </c>
      <c r="AJ1508" s="199">
        <f>IFERROR(VLOOKUP('SAP Data'!$C1508,'2021 Balance Sheet'!$B$7:$O$1335,'2021 Balance Sheet'!K$2, FALSE),0)</f>
        <v>0</v>
      </c>
      <c r="AK1508" s="199">
        <f>IFERROR(VLOOKUP('SAP Data'!$C1508,'2021 Balance Sheet'!$B$7:$O$1335,'2021 Balance Sheet'!L$2, FALSE),0)</f>
        <v>0</v>
      </c>
      <c r="AL1508" s="199">
        <f>IFERROR(VLOOKUP('SAP Data'!$C1508,'2021 Balance Sheet'!$B$7:$O$1335,'2021 Balance Sheet'!M$2, FALSE),0)</f>
        <v>0</v>
      </c>
      <c r="AM1508" s="199">
        <f>IFERROR(VLOOKUP('SAP Data'!$C1508,'2021 Balance Sheet'!$B$7:$O$1335,'2021 Balance Sheet'!N$2, FALSE),0)</f>
        <v>0</v>
      </c>
      <c r="AN1508" s="199">
        <f>IFERROR(VLOOKUP('SAP Data'!$C1508,'2021 Balance Sheet'!$B$7:$O$1335,'2021 Balance Sheet'!O$2, FALSE),0)</f>
        <v>0</v>
      </c>
      <c r="AO1508" s="198">
        <f t="shared" si="49"/>
        <v>0</v>
      </c>
    </row>
    <row r="1509" spans="1:41" ht="15.75" thickBot="1" x14ac:dyDescent="0.3">
      <c r="A1509" s="26" t="str">
        <f t="shared" si="48"/>
        <v>243044</v>
      </c>
      <c r="B1509" s="126" t="s">
        <v>3610</v>
      </c>
      <c r="C1509" s="153" t="s">
        <v>3629</v>
      </c>
      <c r="D1509" s="166"/>
      <c r="E1509" s="139"/>
      <c r="F1509" s="139"/>
      <c r="G1509" s="139"/>
      <c r="H1509" s="139"/>
      <c r="I1509" s="139"/>
      <c r="J1509" s="139"/>
      <c r="K1509" s="139"/>
      <c r="L1509" s="139"/>
      <c r="M1509" s="139"/>
      <c r="N1509" s="139"/>
      <c r="O1509" s="139"/>
      <c r="P1509" s="139"/>
      <c r="Q1509" s="199">
        <v>0</v>
      </c>
      <c r="R1509" s="199">
        <v>0</v>
      </c>
      <c r="S1509" s="199">
        <v>0</v>
      </c>
      <c r="T1509" s="199">
        <v>0</v>
      </c>
      <c r="U1509" s="199">
        <v>0</v>
      </c>
      <c r="V1509" s="199">
        <v>0</v>
      </c>
      <c r="W1509" s="199">
        <v>0</v>
      </c>
      <c r="X1509" s="199">
        <v>0</v>
      </c>
      <c r="Y1509" s="199">
        <v>0</v>
      </c>
      <c r="Z1509" s="199">
        <v>0</v>
      </c>
      <c r="AA1509" s="199">
        <v>0</v>
      </c>
      <c r="AB1509" s="199">
        <v>0</v>
      </c>
      <c r="AC1509" s="199">
        <f>IFERROR(VLOOKUP('SAP Data'!$C1509,'2021 Balance Sheet'!$B$7:$O$1335,'2021 Balance Sheet'!D$2, FALSE),0)</f>
        <v>0</v>
      </c>
      <c r="AD1509" s="199">
        <f>IFERROR(VLOOKUP('SAP Data'!$C1509,'2021 Balance Sheet'!$B$7:$O$1335,'2021 Balance Sheet'!E$2, FALSE),0)</f>
        <v>0</v>
      </c>
      <c r="AE1509" s="199">
        <f>IFERROR(VLOOKUP('SAP Data'!$C1509,'2021 Balance Sheet'!$B$7:$O$1335,'2021 Balance Sheet'!F$2, FALSE),0)</f>
        <v>0</v>
      </c>
      <c r="AF1509" s="199">
        <f>IFERROR(VLOOKUP('SAP Data'!$C1509,'2021 Balance Sheet'!$B$7:$O$1335,'2021 Balance Sheet'!G$2, FALSE),0)</f>
        <v>0</v>
      </c>
      <c r="AG1509" s="199">
        <f>IFERROR(VLOOKUP('SAP Data'!$C1509,'2021 Balance Sheet'!$B$7:$O$1335,'2021 Balance Sheet'!H$2, FALSE),0)</f>
        <v>0</v>
      </c>
      <c r="AH1509" s="199">
        <f>IFERROR(VLOOKUP('SAP Data'!$C1509,'2021 Balance Sheet'!$B$7:$O$1335,'2021 Balance Sheet'!I$2, FALSE),0)</f>
        <v>0</v>
      </c>
      <c r="AI1509" s="199">
        <f>IFERROR(VLOOKUP('SAP Data'!$C1509,'2021 Balance Sheet'!$B$7:$O$1335,'2021 Balance Sheet'!J$2, FALSE),0)</f>
        <v>0</v>
      </c>
      <c r="AJ1509" s="199">
        <f>IFERROR(VLOOKUP('SAP Data'!$C1509,'2021 Balance Sheet'!$B$7:$O$1335,'2021 Balance Sheet'!K$2, FALSE),0)</f>
        <v>0</v>
      </c>
      <c r="AK1509" s="199">
        <f>IFERROR(VLOOKUP('SAP Data'!$C1509,'2021 Balance Sheet'!$B$7:$O$1335,'2021 Balance Sheet'!L$2, FALSE),0)</f>
        <v>0</v>
      </c>
      <c r="AL1509" s="199">
        <f>IFERROR(VLOOKUP('SAP Data'!$C1509,'2021 Balance Sheet'!$B$7:$O$1335,'2021 Balance Sheet'!M$2, FALSE),0)</f>
        <v>0</v>
      </c>
      <c r="AM1509" s="199">
        <f>IFERROR(VLOOKUP('SAP Data'!$C1509,'2021 Balance Sheet'!$B$7:$O$1335,'2021 Balance Sheet'!N$2, FALSE),0)</f>
        <v>0</v>
      </c>
      <c r="AN1509" s="199">
        <f>IFERROR(VLOOKUP('SAP Data'!$C1509,'2021 Balance Sheet'!$B$7:$O$1335,'2021 Balance Sheet'!O$2, FALSE),0)</f>
        <v>0</v>
      </c>
      <c r="AO1509" s="198">
        <f t="shared" si="49"/>
        <v>0</v>
      </c>
    </row>
    <row r="1510" spans="1:41" ht="15.75" thickBot="1" x14ac:dyDescent="0.3">
      <c r="A1510" s="26" t="str">
        <f t="shared" si="48"/>
        <v>243045</v>
      </c>
      <c r="B1510" s="126" t="s">
        <v>3630</v>
      </c>
      <c r="C1510" s="153" t="s">
        <v>3631</v>
      </c>
      <c r="D1510" s="166"/>
      <c r="E1510" s="139"/>
      <c r="F1510" s="139"/>
      <c r="G1510" s="139"/>
      <c r="H1510" s="139"/>
      <c r="I1510" s="139"/>
      <c r="J1510" s="139"/>
      <c r="K1510" s="139"/>
      <c r="L1510" s="139"/>
      <c r="M1510" s="139"/>
      <c r="N1510" s="139"/>
      <c r="O1510" s="139"/>
      <c r="P1510" s="139"/>
      <c r="Q1510" s="199">
        <v>0</v>
      </c>
      <c r="R1510" s="199">
        <v>0</v>
      </c>
      <c r="S1510" s="199">
        <v>0</v>
      </c>
      <c r="T1510" s="199">
        <v>0</v>
      </c>
      <c r="U1510" s="199">
        <v>0</v>
      </c>
      <c r="V1510" s="199">
        <v>0</v>
      </c>
      <c r="W1510" s="199">
        <v>0</v>
      </c>
      <c r="X1510" s="199">
        <v>0</v>
      </c>
      <c r="Y1510" s="199">
        <v>0</v>
      </c>
      <c r="Z1510" s="199">
        <v>0</v>
      </c>
      <c r="AA1510" s="199">
        <v>0</v>
      </c>
      <c r="AB1510" s="199">
        <v>0</v>
      </c>
      <c r="AC1510" s="199">
        <f>IFERROR(VLOOKUP('SAP Data'!$C1510,'2021 Balance Sheet'!$B$7:$O$1335,'2021 Balance Sheet'!D$2, FALSE),0)</f>
        <v>0</v>
      </c>
      <c r="AD1510" s="199">
        <f>IFERROR(VLOOKUP('SAP Data'!$C1510,'2021 Balance Sheet'!$B$7:$O$1335,'2021 Balance Sheet'!E$2, FALSE),0)</f>
        <v>0</v>
      </c>
      <c r="AE1510" s="199">
        <f>IFERROR(VLOOKUP('SAP Data'!$C1510,'2021 Balance Sheet'!$B$7:$O$1335,'2021 Balance Sheet'!F$2, FALSE),0)</f>
        <v>0</v>
      </c>
      <c r="AF1510" s="199">
        <f>IFERROR(VLOOKUP('SAP Data'!$C1510,'2021 Balance Sheet'!$B$7:$O$1335,'2021 Balance Sheet'!G$2, FALSE),0)</f>
        <v>0</v>
      </c>
      <c r="AG1510" s="199">
        <f>IFERROR(VLOOKUP('SAP Data'!$C1510,'2021 Balance Sheet'!$B$7:$O$1335,'2021 Balance Sheet'!H$2, FALSE),0)</f>
        <v>0</v>
      </c>
      <c r="AH1510" s="199">
        <f>IFERROR(VLOOKUP('SAP Data'!$C1510,'2021 Balance Sheet'!$B$7:$O$1335,'2021 Balance Sheet'!I$2, FALSE),0)</f>
        <v>0</v>
      </c>
      <c r="AI1510" s="199">
        <f>IFERROR(VLOOKUP('SAP Data'!$C1510,'2021 Balance Sheet'!$B$7:$O$1335,'2021 Balance Sheet'!J$2, FALSE),0)</f>
        <v>0</v>
      </c>
      <c r="AJ1510" s="199">
        <f>IFERROR(VLOOKUP('SAP Data'!$C1510,'2021 Balance Sheet'!$B$7:$O$1335,'2021 Balance Sheet'!K$2, FALSE),0)</f>
        <v>0</v>
      </c>
      <c r="AK1510" s="199">
        <f>IFERROR(VLOOKUP('SAP Data'!$C1510,'2021 Balance Sheet'!$B$7:$O$1335,'2021 Balance Sheet'!L$2, FALSE),0)</f>
        <v>0</v>
      </c>
      <c r="AL1510" s="199">
        <f>IFERROR(VLOOKUP('SAP Data'!$C1510,'2021 Balance Sheet'!$B$7:$O$1335,'2021 Balance Sheet'!M$2, FALSE),0)</f>
        <v>0</v>
      </c>
      <c r="AM1510" s="199">
        <f>IFERROR(VLOOKUP('SAP Data'!$C1510,'2021 Balance Sheet'!$B$7:$O$1335,'2021 Balance Sheet'!N$2, FALSE),0)</f>
        <v>0</v>
      </c>
      <c r="AN1510" s="199">
        <f>IFERROR(VLOOKUP('SAP Data'!$C1510,'2021 Balance Sheet'!$B$7:$O$1335,'2021 Balance Sheet'!O$2, FALSE),0)</f>
        <v>0</v>
      </c>
      <c r="AO1510" s="198">
        <f t="shared" si="49"/>
        <v>0</v>
      </c>
    </row>
    <row r="1511" spans="1:41" ht="15.75" thickBot="1" x14ac:dyDescent="0.3">
      <c r="A1511" s="26" t="str">
        <f t="shared" si="48"/>
        <v>243046</v>
      </c>
      <c r="B1511" s="126" t="s">
        <v>3610</v>
      </c>
      <c r="C1511" s="153" t="s">
        <v>3632</v>
      </c>
      <c r="D1511" s="166"/>
      <c r="E1511" s="139"/>
      <c r="F1511" s="139"/>
      <c r="G1511" s="139"/>
      <c r="H1511" s="139"/>
      <c r="I1511" s="139"/>
      <c r="J1511" s="139"/>
      <c r="K1511" s="139"/>
      <c r="L1511" s="139"/>
      <c r="M1511" s="139"/>
      <c r="N1511" s="139"/>
      <c r="O1511" s="139"/>
      <c r="P1511" s="139"/>
      <c r="Q1511" s="199">
        <v>0</v>
      </c>
      <c r="R1511" s="199">
        <v>0</v>
      </c>
      <c r="S1511" s="199">
        <v>0</v>
      </c>
      <c r="T1511" s="199">
        <v>0</v>
      </c>
      <c r="U1511" s="199">
        <v>0</v>
      </c>
      <c r="V1511" s="199">
        <v>0</v>
      </c>
      <c r="W1511" s="199">
        <v>0</v>
      </c>
      <c r="X1511" s="199">
        <v>0</v>
      </c>
      <c r="Y1511" s="199">
        <v>0</v>
      </c>
      <c r="Z1511" s="199">
        <v>0</v>
      </c>
      <c r="AA1511" s="199">
        <v>0</v>
      </c>
      <c r="AB1511" s="199">
        <v>0</v>
      </c>
      <c r="AC1511" s="199">
        <f>IFERROR(VLOOKUP('SAP Data'!$C1511,'2021 Balance Sheet'!$B$7:$O$1335,'2021 Balance Sheet'!D$2, FALSE),0)</f>
        <v>0</v>
      </c>
      <c r="AD1511" s="199">
        <f>IFERROR(VLOOKUP('SAP Data'!$C1511,'2021 Balance Sheet'!$B$7:$O$1335,'2021 Balance Sheet'!E$2, FALSE),0)</f>
        <v>0</v>
      </c>
      <c r="AE1511" s="199">
        <f>IFERROR(VLOOKUP('SAP Data'!$C1511,'2021 Balance Sheet'!$B$7:$O$1335,'2021 Balance Sheet'!F$2, FALSE),0)</f>
        <v>0</v>
      </c>
      <c r="AF1511" s="199">
        <f>IFERROR(VLOOKUP('SAP Data'!$C1511,'2021 Balance Sheet'!$B$7:$O$1335,'2021 Balance Sheet'!G$2, FALSE),0)</f>
        <v>0</v>
      </c>
      <c r="AG1511" s="199">
        <f>IFERROR(VLOOKUP('SAP Data'!$C1511,'2021 Balance Sheet'!$B$7:$O$1335,'2021 Balance Sheet'!H$2, FALSE),0)</f>
        <v>0</v>
      </c>
      <c r="AH1511" s="199">
        <f>IFERROR(VLOOKUP('SAP Data'!$C1511,'2021 Balance Sheet'!$B$7:$O$1335,'2021 Balance Sheet'!I$2, FALSE),0)</f>
        <v>0</v>
      </c>
      <c r="AI1511" s="199">
        <f>IFERROR(VLOOKUP('SAP Data'!$C1511,'2021 Balance Sheet'!$B$7:$O$1335,'2021 Balance Sheet'!J$2, FALSE),0)</f>
        <v>0</v>
      </c>
      <c r="AJ1511" s="199">
        <f>IFERROR(VLOOKUP('SAP Data'!$C1511,'2021 Balance Sheet'!$B$7:$O$1335,'2021 Balance Sheet'!K$2, FALSE),0)</f>
        <v>0</v>
      </c>
      <c r="AK1511" s="199">
        <f>IFERROR(VLOOKUP('SAP Data'!$C1511,'2021 Balance Sheet'!$B$7:$O$1335,'2021 Balance Sheet'!L$2, FALSE),0)</f>
        <v>0</v>
      </c>
      <c r="AL1511" s="199">
        <f>IFERROR(VLOOKUP('SAP Data'!$C1511,'2021 Balance Sheet'!$B$7:$O$1335,'2021 Balance Sheet'!M$2, FALSE),0)</f>
        <v>0</v>
      </c>
      <c r="AM1511" s="199">
        <f>IFERROR(VLOOKUP('SAP Data'!$C1511,'2021 Balance Sheet'!$B$7:$O$1335,'2021 Balance Sheet'!N$2, FALSE),0)</f>
        <v>0</v>
      </c>
      <c r="AN1511" s="199">
        <f>IFERROR(VLOOKUP('SAP Data'!$C1511,'2021 Balance Sheet'!$B$7:$O$1335,'2021 Balance Sheet'!O$2, FALSE),0)</f>
        <v>0</v>
      </c>
      <c r="AO1511" s="198">
        <f t="shared" si="49"/>
        <v>0</v>
      </c>
    </row>
    <row r="1512" spans="1:41" ht="15.75" thickBot="1" x14ac:dyDescent="0.3">
      <c r="A1512" s="26" t="str">
        <f t="shared" si="48"/>
        <v>243047</v>
      </c>
      <c r="B1512" s="126" t="s">
        <v>1169</v>
      </c>
      <c r="C1512" s="153" t="s">
        <v>3633</v>
      </c>
      <c r="D1512" s="166"/>
      <c r="E1512" s="139"/>
      <c r="F1512" s="139"/>
      <c r="G1512" s="139"/>
      <c r="H1512" s="139"/>
      <c r="I1512" s="139"/>
      <c r="J1512" s="139"/>
      <c r="K1512" s="139"/>
      <c r="L1512" s="139"/>
      <c r="M1512" s="139"/>
      <c r="N1512" s="139"/>
      <c r="O1512" s="139"/>
      <c r="P1512" s="139"/>
      <c r="Q1512" s="199">
        <v>0</v>
      </c>
      <c r="R1512" s="199">
        <v>0</v>
      </c>
      <c r="S1512" s="199">
        <v>0</v>
      </c>
      <c r="T1512" s="199">
        <v>0</v>
      </c>
      <c r="U1512" s="199">
        <v>0</v>
      </c>
      <c r="V1512" s="199">
        <v>0</v>
      </c>
      <c r="W1512" s="199">
        <v>0</v>
      </c>
      <c r="X1512" s="199">
        <v>0</v>
      </c>
      <c r="Y1512" s="199">
        <v>0</v>
      </c>
      <c r="Z1512" s="199">
        <v>0</v>
      </c>
      <c r="AA1512" s="199">
        <v>0</v>
      </c>
      <c r="AB1512" s="199">
        <v>0</v>
      </c>
      <c r="AC1512" s="199">
        <f>IFERROR(VLOOKUP('SAP Data'!$C1512,'2021 Balance Sheet'!$B$7:$O$1335,'2021 Balance Sheet'!D$2, FALSE),0)</f>
        <v>0</v>
      </c>
      <c r="AD1512" s="199">
        <f>IFERROR(VLOOKUP('SAP Data'!$C1512,'2021 Balance Sheet'!$B$7:$O$1335,'2021 Balance Sheet'!E$2, FALSE),0)</f>
        <v>0</v>
      </c>
      <c r="AE1512" s="199">
        <f>IFERROR(VLOOKUP('SAP Data'!$C1512,'2021 Balance Sheet'!$B$7:$O$1335,'2021 Balance Sheet'!F$2, FALSE),0)</f>
        <v>0</v>
      </c>
      <c r="AF1512" s="199">
        <f>IFERROR(VLOOKUP('SAP Data'!$C1512,'2021 Balance Sheet'!$B$7:$O$1335,'2021 Balance Sheet'!G$2, FALSE),0)</f>
        <v>0</v>
      </c>
      <c r="AG1512" s="199">
        <f>IFERROR(VLOOKUP('SAP Data'!$C1512,'2021 Balance Sheet'!$B$7:$O$1335,'2021 Balance Sheet'!H$2, FALSE),0)</f>
        <v>0</v>
      </c>
      <c r="AH1512" s="199">
        <f>IFERROR(VLOOKUP('SAP Data'!$C1512,'2021 Balance Sheet'!$B$7:$O$1335,'2021 Balance Sheet'!I$2, FALSE),0)</f>
        <v>0</v>
      </c>
      <c r="AI1512" s="199">
        <f>IFERROR(VLOOKUP('SAP Data'!$C1512,'2021 Balance Sheet'!$B$7:$O$1335,'2021 Balance Sheet'!J$2, FALSE),0)</f>
        <v>0</v>
      </c>
      <c r="AJ1512" s="199">
        <f>IFERROR(VLOOKUP('SAP Data'!$C1512,'2021 Balance Sheet'!$B$7:$O$1335,'2021 Balance Sheet'!K$2, FALSE),0)</f>
        <v>0</v>
      </c>
      <c r="AK1512" s="199">
        <f>IFERROR(VLOOKUP('SAP Data'!$C1512,'2021 Balance Sheet'!$B$7:$O$1335,'2021 Balance Sheet'!L$2, FALSE),0)</f>
        <v>0</v>
      </c>
      <c r="AL1512" s="199">
        <f>IFERROR(VLOOKUP('SAP Data'!$C1512,'2021 Balance Sheet'!$B$7:$O$1335,'2021 Balance Sheet'!M$2, FALSE),0)</f>
        <v>0</v>
      </c>
      <c r="AM1512" s="199">
        <f>IFERROR(VLOOKUP('SAP Data'!$C1512,'2021 Balance Sheet'!$B$7:$O$1335,'2021 Balance Sheet'!N$2, FALSE),0)</f>
        <v>0</v>
      </c>
      <c r="AN1512" s="199">
        <f>IFERROR(VLOOKUP('SAP Data'!$C1512,'2021 Balance Sheet'!$B$7:$O$1335,'2021 Balance Sheet'!O$2, FALSE),0)</f>
        <v>0</v>
      </c>
      <c r="AO1512" s="198">
        <f t="shared" si="49"/>
        <v>0</v>
      </c>
    </row>
    <row r="1513" spans="1:41" ht="15.75" thickBot="1" x14ac:dyDescent="0.3">
      <c r="A1513" s="26" t="str">
        <f t="shared" si="48"/>
        <v>243048</v>
      </c>
      <c r="B1513" s="126" t="s">
        <v>1169</v>
      </c>
      <c r="C1513" s="153" t="s">
        <v>1170</v>
      </c>
      <c r="D1513" s="125" t="s">
        <v>4</v>
      </c>
      <c r="E1513" s="140">
        <v>0</v>
      </c>
      <c r="F1513" s="140">
        <v>0</v>
      </c>
      <c r="G1513" s="140">
        <v>0</v>
      </c>
      <c r="H1513" s="140">
        <v>0</v>
      </c>
      <c r="I1513" s="140">
        <v>0</v>
      </c>
      <c r="J1513" s="140">
        <v>0</v>
      </c>
      <c r="K1513" s="140">
        <v>0</v>
      </c>
      <c r="L1513" s="140">
        <v>0</v>
      </c>
      <c r="M1513" s="140">
        <v>0</v>
      </c>
      <c r="N1513" s="140">
        <v>0</v>
      </c>
      <c r="O1513" s="140">
        <v>0</v>
      </c>
      <c r="P1513" s="140">
        <v>0</v>
      </c>
      <c r="Q1513" s="199">
        <v>0</v>
      </c>
      <c r="R1513" s="199">
        <v>0</v>
      </c>
      <c r="S1513" s="199">
        <v>0</v>
      </c>
      <c r="T1513" s="199">
        <v>0</v>
      </c>
      <c r="U1513" s="199">
        <v>0</v>
      </c>
      <c r="V1513" s="199">
        <v>0</v>
      </c>
      <c r="W1513" s="199">
        <v>0</v>
      </c>
      <c r="X1513" s="199">
        <v>0</v>
      </c>
      <c r="Y1513" s="199">
        <v>0</v>
      </c>
      <c r="Z1513" s="199">
        <v>0</v>
      </c>
      <c r="AA1513" s="199">
        <v>0</v>
      </c>
      <c r="AB1513" s="199">
        <v>0</v>
      </c>
      <c r="AC1513" s="199">
        <f>IFERROR(VLOOKUP('SAP Data'!$C1513,'2021 Balance Sheet'!$B$7:$O$1335,'2021 Balance Sheet'!D$2, FALSE),0)</f>
        <v>0</v>
      </c>
      <c r="AD1513" s="199">
        <f>IFERROR(VLOOKUP('SAP Data'!$C1513,'2021 Balance Sheet'!$B$7:$O$1335,'2021 Balance Sheet'!E$2, FALSE),0)</f>
        <v>0</v>
      </c>
      <c r="AE1513" s="199">
        <f>IFERROR(VLOOKUP('SAP Data'!$C1513,'2021 Balance Sheet'!$B$7:$O$1335,'2021 Balance Sheet'!F$2, FALSE),0)</f>
        <v>0</v>
      </c>
      <c r="AF1513" s="199">
        <f>IFERROR(VLOOKUP('SAP Data'!$C1513,'2021 Balance Sheet'!$B$7:$O$1335,'2021 Balance Sheet'!G$2, FALSE),0)</f>
        <v>0</v>
      </c>
      <c r="AG1513" s="199">
        <f>IFERROR(VLOOKUP('SAP Data'!$C1513,'2021 Balance Sheet'!$B$7:$O$1335,'2021 Balance Sheet'!H$2, FALSE),0)</f>
        <v>0</v>
      </c>
      <c r="AH1513" s="199">
        <f>IFERROR(VLOOKUP('SAP Data'!$C1513,'2021 Balance Sheet'!$B$7:$O$1335,'2021 Balance Sheet'!I$2, FALSE),0)</f>
        <v>0</v>
      </c>
      <c r="AI1513" s="199">
        <f>IFERROR(VLOOKUP('SAP Data'!$C1513,'2021 Balance Sheet'!$B$7:$O$1335,'2021 Balance Sheet'!J$2, FALSE),0)</f>
        <v>0</v>
      </c>
      <c r="AJ1513" s="199">
        <f>IFERROR(VLOOKUP('SAP Data'!$C1513,'2021 Balance Sheet'!$B$7:$O$1335,'2021 Balance Sheet'!K$2, FALSE),0)</f>
        <v>0</v>
      </c>
      <c r="AK1513" s="199">
        <f>IFERROR(VLOOKUP('SAP Data'!$C1513,'2021 Balance Sheet'!$B$7:$O$1335,'2021 Balance Sheet'!L$2, FALSE),0)</f>
        <v>0</v>
      </c>
      <c r="AL1513" s="199">
        <f>IFERROR(VLOOKUP('SAP Data'!$C1513,'2021 Balance Sheet'!$B$7:$O$1335,'2021 Balance Sheet'!M$2, FALSE),0)</f>
        <v>0</v>
      </c>
      <c r="AM1513" s="199">
        <f>IFERROR(VLOOKUP('SAP Data'!$C1513,'2021 Balance Sheet'!$B$7:$O$1335,'2021 Balance Sheet'!N$2, FALSE),0)</f>
        <v>0</v>
      </c>
      <c r="AN1513" s="199">
        <f>IFERROR(VLOOKUP('SAP Data'!$C1513,'2021 Balance Sheet'!$B$7:$O$1335,'2021 Balance Sheet'!O$2, FALSE),0)</f>
        <v>0</v>
      </c>
      <c r="AO1513" s="198">
        <f t="shared" si="49"/>
        <v>0</v>
      </c>
    </row>
    <row r="1514" spans="1:41" ht="15.75" thickBot="1" x14ac:dyDescent="0.3">
      <c r="A1514" s="26" t="str">
        <f t="shared" si="48"/>
        <v>243049</v>
      </c>
      <c r="B1514" s="126" t="s">
        <v>3634</v>
      </c>
      <c r="C1514" s="153" t="s">
        <v>3635</v>
      </c>
      <c r="D1514" s="125"/>
      <c r="E1514" s="140"/>
      <c r="F1514" s="140"/>
      <c r="G1514" s="140"/>
      <c r="H1514" s="140"/>
      <c r="I1514" s="140"/>
      <c r="J1514" s="140"/>
      <c r="K1514" s="140"/>
      <c r="L1514" s="140"/>
      <c r="M1514" s="140"/>
      <c r="N1514" s="140"/>
      <c r="O1514" s="140"/>
      <c r="P1514" s="140"/>
      <c r="Q1514" s="199">
        <v>0</v>
      </c>
      <c r="R1514" s="199">
        <v>0</v>
      </c>
      <c r="S1514" s="199">
        <v>0</v>
      </c>
      <c r="T1514" s="199">
        <v>0</v>
      </c>
      <c r="U1514" s="199">
        <v>0</v>
      </c>
      <c r="V1514" s="199">
        <v>0</v>
      </c>
      <c r="W1514" s="199">
        <v>0</v>
      </c>
      <c r="X1514" s="199">
        <v>0</v>
      </c>
      <c r="Y1514" s="199">
        <v>0</v>
      </c>
      <c r="Z1514" s="199">
        <v>0</v>
      </c>
      <c r="AA1514" s="199">
        <v>0</v>
      </c>
      <c r="AB1514" s="199">
        <v>0</v>
      </c>
      <c r="AC1514" s="199">
        <f>IFERROR(VLOOKUP('SAP Data'!$C1514,'2021 Balance Sheet'!$B$7:$O$1335,'2021 Balance Sheet'!D$2, FALSE),0)</f>
        <v>0</v>
      </c>
      <c r="AD1514" s="199">
        <f>IFERROR(VLOOKUP('SAP Data'!$C1514,'2021 Balance Sheet'!$B$7:$O$1335,'2021 Balance Sheet'!E$2, FALSE),0)</f>
        <v>0</v>
      </c>
      <c r="AE1514" s="199">
        <f>IFERROR(VLOOKUP('SAP Data'!$C1514,'2021 Balance Sheet'!$B$7:$O$1335,'2021 Balance Sheet'!F$2, FALSE),0)</f>
        <v>0</v>
      </c>
      <c r="AF1514" s="199">
        <f>IFERROR(VLOOKUP('SAP Data'!$C1514,'2021 Balance Sheet'!$B$7:$O$1335,'2021 Balance Sheet'!G$2, FALSE),0)</f>
        <v>0</v>
      </c>
      <c r="AG1514" s="199">
        <f>IFERROR(VLOOKUP('SAP Data'!$C1514,'2021 Balance Sheet'!$B$7:$O$1335,'2021 Balance Sheet'!H$2, FALSE),0)</f>
        <v>0</v>
      </c>
      <c r="AH1514" s="199">
        <f>IFERROR(VLOOKUP('SAP Data'!$C1514,'2021 Balance Sheet'!$B$7:$O$1335,'2021 Balance Sheet'!I$2, FALSE),0)</f>
        <v>0</v>
      </c>
      <c r="AI1514" s="199">
        <f>IFERROR(VLOOKUP('SAP Data'!$C1514,'2021 Balance Sheet'!$B$7:$O$1335,'2021 Balance Sheet'!J$2, FALSE),0)</f>
        <v>0</v>
      </c>
      <c r="AJ1514" s="199">
        <f>IFERROR(VLOOKUP('SAP Data'!$C1514,'2021 Balance Sheet'!$B$7:$O$1335,'2021 Balance Sheet'!K$2, FALSE),0)</f>
        <v>0</v>
      </c>
      <c r="AK1514" s="199">
        <f>IFERROR(VLOOKUP('SAP Data'!$C1514,'2021 Balance Sheet'!$B$7:$O$1335,'2021 Balance Sheet'!L$2, FALSE),0)</f>
        <v>0</v>
      </c>
      <c r="AL1514" s="199">
        <f>IFERROR(VLOOKUP('SAP Data'!$C1514,'2021 Balance Sheet'!$B$7:$O$1335,'2021 Balance Sheet'!M$2, FALSE),0)</f>
        <v>0</v>
      </c>
      <c r="AM1514" s="199">
        <f>IFERROR(VLOOKUP('SAP Data'!$C1514,'2021 Balance Sheet'!$B$7:$O$1335,'2021 Balance Sheet'!N$2, FALSE),0)</f>
        <v>0</v>
      </c>
      <c r="AN1514" s="199">
        <f>IFERROR(VLOOKUP('SAP Data'!$C1514,'2021 Balance Sheet'!$B$7:$O$1335,'2021 Balance Sheet'!O$2, FALSE),0)</f>
        <v>0</v>
      </c>
      <c r="AO1514" s="198">
        <f t="shared" si="49"/>
        <v>0</v>
      </c>
    </row>
    <row r="1515" spans="1:41" ht="15.75" thickBot="1" x14ac:dyDescent="0.3">
      <c r="A1515" s="26" t="str">
        <f t="shared" ref="A1515:A1578" si="50">RIGHT(C1515,6)</f>
        <v>243050</v>
      </c>
      <c r="B1515" s="126" t="s">
        <v>1169</v>
      </c>
      <c r="C1515" s="153" t="s">
        <v>3636</v>
      </c>
      <c r="D1515" s="125"/>
      <c r="E1515" s="140"/>
      <c r="F1515" s="140"/>
      <c r="G1515" s="140"/>
      <c r="H1515" s="140"/>
      <c r="I1515" s="140"/>
      <c r="J1515" s="140"/>
      <c r="K1515" s="140"/>
      <c r="L1515" s="140"/>
      <c r="M1515" s="140"/>
      <c r="N1515" s="140"/>
      <c r="O1515" s="140"/>
      <c r="P1515" s="140"/>
      <c r="Q1515" s="199">
        <v>0</v>
      </c>
      <c r="R1515" s="199">
        <v>0</v>
      </c>
      <c r="S1515" s="199">
        <v>0</v>
      </c>
      <c r="T1515" s="199">
        <v>0</v>
      </c>
      <c r="U1515" s="199">
        <v>0</v>
      </c>
      <c r="V1515" s="199">
        <v>0</v>
      </c>
      <c r="W1515" s="199">
        <v>0</v>
      </c>
      <c r="X1515" s="199">
        <v>0</v>
      </c>
      <c r="Y1515" s="199">
        <v>0</v>
      </c>
      <c r="Z1515" s="199">
        <v>0</v>
      </c>
      <c r="AA1515" s="199">
        <v>0</v>
      </c>
      <c r="AB1515" s="199">
        <v>0</v>
      </c>
      <c r="AC1515" s="199">
        <f>IFERROR(VLOOKUP('SAP Data'!$C1515,'2021 Balance Sheet'!$B$7:$O$1335,'2021 Balance Sheet'!D$2, FALSE),0)</f>
        <v>0</v>
      </c>
      <c r="AD1515" s="199">
        <f>IFERROR(VLOOKUP('SAP Data'!$C1515,'2021 Balance Sheet'!$B$7:$O$1335,'2021 Balance Sheet'!E$2, FALSE),0)</f>
        <v>0</v>
      </c>
      <c r="AE1515" s="199">
        <f>IFERROR(VLOOKUP('SAP Data'!$C1515,'2021 Balance Sheet'!$B$7:$O$1335,'2021 Balance Sheet'!F$2, FALSE),0)</f>
        <v>0</v>
      </c>
      <c r="AF1515" s="199">
        <f>IFERROR(VLOOKUP('SAP Data'!$C1515,'2021 Balance Sheet'!$B$7:$O$1335,'2021 Balance Sheet'!G$2, FALSE),0)</f>
        <v>0</v>
      </c>
      <c r="AG1515" s="199">
        <f>IFERROR(VLOOKUP('SAP Data'!$C1515,'2021 Balance Sheet'!$B$7:$O$1335,'2021 Balance Sheet'!H$2, FALSE),0)</f>
        <v>0</v>
      </c>
      <c r="AH1515" s="199">
        <f>IFERROR(VLOOKUP('SAP Data'!$C1515,'2021 Balance Sheet'!$B$7:$O$1335,'2021 Balance Sheet'!I$2, FALSE),0)</f>
        <v>0</v>
      </c>
      <c r="AI1515" s="199">
        <f>IFERROR(VLOOKUP('SAP Data'!$C1515,'2021 Balance Sheet'!$B$7:$O$1335,'2021 Balance Sheet'!J$2, FALSE),0)</f>
        <v>0</v>
      </c>
      <c r="AJ1515" s="199">
        <f>IFERROR(VLOOKUP('SAP Data'!$C1515,'2021 Balance Sheet'!$B$7:$O$1335,'2021 Balance Sheet'!K$2, FALSE),0)</f>
        <v>0</v>
      </c>
      <c r="AK1515" s="199">
        <f>IFERROR(VLOOKUP('SAP Data'!$C1515,'2021 Balance Sheet'!$B$7:$O$1335,'2021 Balance Sheet'!L$2, FALSE),0)</f>
        <v>0</v>
      </c>
      <c r="AL1515" s="199">
        <f>IFERROR(VLOOKUP('SAP Data'!$C1515,'2021 Balance Sheet'!$B$7:$O$1335,'2021 Balance Sheet'!M$2, FALSE),0)</f>
        <v>0</v>
      </c>
      <c r="AM1515" s="199">
        <f>IFERROR(VLOOKUP('SAP Data'!$C1515,'2021 Balance Sheet'!$B$7:$O$1335,'2021 Balance Sheet'!N$2, FALSE),0)</f>
        <v>0</v>
      </c>
      <c r="AN1515" s="199">
        <f>IFERROR(VLOOKUP('SAP Data'!$C1515,'2021 Balance Sheet'!$B$7:$O$1335,'2021 Balance Sheet'!O$2, FALSE),0)</f>
        <v>0</v>
      </c>
      <c r="AO1515" s="198">
        <f t="shared" si="49"/>
        <v>0</v>
      </c>
    </row>
    <row r="1516" spans="1:41" ht="15.75" thickBot="1" x14ac:dyDescent="0.3">
      <c r="A1516" s="26" t="str">
        <f t="shared" si="50"/>
        <v>243051</v>
      </c>
      <c r="B1516" s="126" t="s">
        <v>1169</v>
      </c>
      <c r="C1516" s="153" t="s">
        <v>3637</v>
      </c>
      <c r="D1516" s="125"/>
      <c r="E1516" s="140"/>
      <c r="F1516" s="140"/>
      <c r="G1516" s="140"/>
      <c r="H1516" s="140"/>
      <c r="I1516" s="140"/>
      <c r="J1516" s="140"/>
      <c r="K1516" s="140"/>
      <c r="L1516" s="140"/>
      <c r="M1516" s="140"/>
      <c r="N1516" s="140"/>
      <c r="O1516" s="140"/>
      <c r="P1516" s="140"/>
      <c r="Q1516" s="199">
        <v>0</v>
      </c>
      <c r="R1516" s="199">
        <v>0</v>
      </c>
      <c r="S1516" s="199">
        <v>0</v>
      </c>
      <c r="T1516" s="199">
        <v>0</v>
      </c>
      <c r="U1516" s="199">
        <v>0</v>
      </c>
      <c r="V1516" s="199">
        <v>0</v>
      </c>
      <c r="W1516" s="199">
        <v>0</v>
      </c>
      <c r="X1516" s="199">
        <v>0</v>
      </c>
      <c r="Y1516" s="199">
        <v>0</v>
      </c>
      <c r="Z1516" s="199">
        <v>0</v>
      </c>
      <c r="AA1516" s="199">
        <v>0</v>
      </c>
      <c r="AB1516" s="199">
        <v>0</v>
      </c>
      <c r="AC1516" s="199">
        <f>IFERROR(VLOOKUP('SAP Data'!$C1516,'2021 Balance Sheet'!$B$7:$O$1335,'2021 Balance Sheet'!D$2, FALSE),0)</f>
        <v>0</v>
      </c>
      <c r="AD1516" s="199">
        <f>IFERROR(VLOOKUP('SAP Data'!$C1516,'2021 Balance Sheet'!$B$7:$O$1335,'2021 Balance Sheet'!E$2, FALSE),0)</f>
        <v>0</v>
      </c>
      <c r="AE1516" s="199">
        <f>IFERROR(VLOOKUP('SAP Data'!$C1516,'2021 Balance Sheet'!$B$7:$O$1335,'2021 Balance Sheet'!F$2, FALSE),0)</f>
        <v>0</v>
      </c>
      <c r="AF1516" s="199">
        <f>IFERROR(VLOOKUP('SAP Data'!$C1516,'2021 Balance Sheet'!$B$7:$O$1335,'2021 Balance Sheet'!G$2, FALSE),0)</f>
        <v>0</v>
      </c>
      <c r="AG1516" s="199">
        <f>IFERROR(VLOOKUP('SAP Data'!$C1516,'2021 Balance Sheet'!$B$7:$O$1335,'2021 Balance Sheet'!H$2, FALSE),0)</f>
        <v>0</v>
      </c>
      <c r="AH1516" s="199">
        <f>IFERROR(VLOOKUP('SAP Data'!$C1516,'2021 Balance Sheet'!$B$7:$O$1335,'2021 Balance Sheet'!I$2, FALSE),0)</f>
        <v>0</v>
      </c>
      <c r="AI1516" s="199">
        <f>IFERROR(VLOOKUP('SAP Data'!$C1516,'2021 Balance Sheet'!$B$7:$O$1335,'2021 Balance Sheet'!J$2, FALSE),0)</f>
        <v>0</v>
      </c>
      <c r="AJ1516" s="199">
        <f>IFERROR(VLOOKUP('SAP Data'!$C1516,'2021 Balance Sheet'!$B$7:$O$1335,'2021 Balance Sheet'!K$2, FALSE),0)</f>
        <v>0</v>
      </c>
      <c r="AK1516" s="199">
        <f>IFERROR(VLOOKUP('SAP Data'!$C1516,'2021 Balance Sheet'!$B$7:$O$1335,'2021 Balance Sheet'!L$2, FALSE),0)</f>
        <v>0</v>
      </c>
      <c r="AL1516" s="199">
        <f>IFERROR(VLOOKUP('SAP Data'!$C1516,'2021 Balance Sheet'!$B$7:$O$1335,'2021 Balance Sheet'!M$2, FALSE),0)</f>
        <v>0</v>
      </c>
      <c r="AM1516" s="199">
        <f>IFERROR(VLOOKUP('SAP Data'!$C1516,'2021 Balance Sheet'!$B$7:$O$1335,'2021 Balance Sheet'!N$2, FALSE),0)</f>
        <v>0</v>
      </c>
      <c r="AN1516" s="199">
        <f>IFERROR(VLOOKUP('SAP Data'!$C1516,'2021 Balance Sheet'!$B$7:$O$1335,'2021 Balance Sheet'!O$2, FALSE),0)</f>
        <v>0</v>
      </c>
      <c r="AO1516" s="198">
        <f t="shared" ref="AO1516:AO1579" si="51">AB1516</f>
        <v>0</v>
      </c>
    </row>
    <row r="1517" spans="1:41" ht="15.75" thickBot="1" x14ac:dyDescent="0.3">
      <c r="A1517" s="26" t="str">
        <f t="shared" si="50"/>
        <v>243052</v>
      </c>
      <c r="B1517" s="126" t="s">
        <v>3638</v>
      </c>
      <c r="C1517" s="153" t="s">
        <v>3639</v>
      </c>
      <c r="D1517" s="125"/>
      <c r="E1517" s="140"/>
      <c r="F1517" s="140"/>
      <c r="G1517" s="140"/>
      <c r="H1517" s="140"/>
      <c r="I1517" s="140"/>
      <c r="J1517" s="140"/>
      <c r="K1517" s="140"/>
      <c r="L1517" s="140"/>
      <c r="M1517" s="140"/>
      <c r="N1517" s="140"/>
      <c r="O1517" s="140"/>
      <c r="P1517" s="140"/>
      <c r="Q1517" s="199">
        <v>0</v>
      </c>
      <c r="R1517" s="199">
        <v>0</v>
      </c>
      <c r="S1517" s="199">
        <v>0</v>
      </c>
      <c r="T1517" s="199">
        <v>0</v>
      </c>
      <c r="U1517" s="199">
        <v>0</v>
      </c>
      <c r="V1517" s="199">
        <v>0</v>
      </c>
      <c r="W1517" s="199">
        <v>0</v>
      </c>
      <c r="X1517" s="199">
        <v>0</v>
      </c>
      <c r="Y1517" s="199">
        <v>0</v>
      </c>
      <c r="Z1517" s="199">
        <v>0</v>
      </c>
      <c r="AA1517" s="199">
        <v>0</v>
      </c>
      <c r="AB1517" s="199">
        <v>0</v>
      </c>
      <c r="AC1517" s="199">
        <f>IFERROR(VLOOKUP('SAP Data'!$C1517,'2021 Balance Sheet'!$B$7:$O$1335,'2021 Balance Sheet'!D$2, FALSE),0)</f>
        <v>0</v>
      </c>
      <c r="AD1517" s="199">
        <f>IFERROR(VLOOKUP('SAP Data'!$C1517,'2021 Balance Sheet'!$B$7:$O$1335,'2021 Balance Sheet'!E$2, FALSE),0)</f>
        <v>0</v>
      </c>
      <c r="AE1517" s="199">
        <f>IFERROR(VLOOKUP('SAP Data'!$C1517,'2021 Balance Sheet'!$B$7:$O$1335,'2021 Balance Sheet'!F$2, FALSE),0)</f>
        <v>0</v>
      </c>
      <c r="AF1517" s="199">
        <f>IFERROR(VLOOKUP('SAP Data'!$C1517,'2021 Balance Sheet'!$B$7:$O$1335,'2021 Balance Sheet'!G$2, FALSE),0)</f>
        <v>0</v>
      </c>
      <c r="AG1517" s="199">
        <f>IFERROR(VLOOKUP('SAP Data'!$C1517,'2021 Balance Sheet'!$B$7:$O$1335,'2021 Balance Sheet'!H$2, FALSE),0)</f>
        <v>0</v>
      </c>
      <c r="AH1517" s="199">
        <f>IFERROR(VLOOKUP('SAP Data'!$C1517,'2021 Balance Sheet'!$B$7:$O$1335,'2021 Balance Sheet'!I$2, FALSE),0)</f>
        <v>0</v>
      </c>
      <c r="AI1517" s="199">
        <f>IFERROR(VLOOKUP('SAP Data'!$C1517,'2021 Balance Sheet'!$B$7:$O$1335,'2021 Balance Sheet'!J$2, FALSE),0)</f>
        <v>0</v>
      </c>
      <c r="AJ1517" s="199">
        <f>IFERROR(VLOOKUP('SAP Data'!$C1517,'2021 Balance Sheet'!$B$7:$O$1335,'2021 Balance Sheet'!K$2, FALSE),0)</f>
        <v>0</v>
      </c>
      <c r="AK1517" s="199">
        <f>IFERROR(VLOOKUP('SAP Data'!$C1517,'2021 Balance Sheet'!$B$7:$O$1335,'2021 Balance Sheet'!L$2, FALSE),0)</f>
        <v>0</v>
      </c>
      <c r="AL1517" s="199">
        <f>IFERROR(VLOOKUP('SAP Data'!$C1517,'2021 Balance Sheet'!$B$7:$O$1335,'2021 Balance Sheet'!M$2, FALSE),0)</f>
        <v>0</v>
      </c>
      <c r="AM1517" s="199">
        <f>IFERROR(VLOOKUP('SAP Data'!$C1517,'2021 Balance Sheet'!$B$7:$O$1335,'2021 Balance Sheet'!N$2, FALSE),0)</f>
        <v>0</v>
      </c>
      <c r="AN1517" s="199">
        <f>IFERROR(VLOOKUP('SAP Data'!$C1517,'2021 Balance Sheet'!$B$7:$O$1335,'2021 Balance Sheet'!O$2, FALSE),0)</f>
        <v>0</v>
      </c>
      <c r="AO1517" s="198">
        <f t="shared" si="51"/>
        <v>0</v>
      </c>
    </row>
    <row r="1518" spans="1:41" ht="15.75" thickBot="1" x14ac:dyDescent="0.3">
      <c r="A1518" s="26" t="str">
        <f t="shared" si="50"/>
        <v>243053</v>
      </c>
      <c r="B1518" s="126" t="s">
        <v>3640</v>
      </c>
      <c r="C1518" s="153" t="s">
        <v>3641</v>
      </c>
      <c r="D1518" s="125"/>
      <c r="E1518" s="140"/>
      <c r="F1518" s="140"/>
      <c r="G1518" s="140"/>
      <c r="H1518" s="140"/>
      <c r="I1518" s="140"/>
      <c r="J1518" s="140"/>
      <c r="K1518" s="140"/>
      <c r="L1518" s="140"/>
      <c r="M1518" s="140"/>
      <c r="N1518" s="140"/>
      <c r="O1518" s="140"/>
      <c r="P1518" s="140"/>
      <c r="Q1518" s="199">
        <v>0</v>
      </c>
      <c r="R1518" s="199">
        <v>0</v>
      </c>
      <c r="S1518" s="199">
        <v>0</v>
      </c>
      <c r="T1518" s="199">
        <v>0</v>
      </c>
      <c r="U1518" s="199">
        <v>0</v>
      </c>
      <c r="V1518" s="199">
        <v>0</v>
      </c>
      <c r="W1518" s="199">
        <v>0</v>
      </c>
      <c r="X1518" s="199">
        <v>0</v>
      </c>
      <c r="Y1518" s="199">
        <v>0</v>
      </c>
      <c r="Z1518" s="199">
        <v>0</v>
      </c>
      <c r="AA1518" s="199">
        <v>0</v>
      </c>
      <c r="AB1518" s="199">
        <v>0</v>
      </c>
      <c r="AC1518" s="199">
        <f>IFERROR(VLOOKUP('SAP Data'!$C1518,'2021 Balance Sheet'!$B$7:$O$1335,'2021 Balance Sheet'!D$2, FALSE),0)</f>
        <v>0</v>
      </c>
      <c r="AD1518" s="199">
        <f>IFERROR(VLOOKUP('SAP Data'!$C1518,'2021 Balance Sheet'!$B$7:$O$1335,'2021 Balance Sheet'!E$2, FALSE),0)</f>
        <v>0</v>
      </c>
      <c r="AE1518" s="199">
        <f>IFERROR(VLOOKUP('SAP Data'!$C1518,'2021 Balance Sheet'!$B$7:$O$1335,'2021 Balance Sheet'!F$2, FALSE),0)</f>
        <v>0</v>
      </c>
      <c r="AF1518" s="199">
        <f>IFERROR(VLOOKUP('SAP Data'!$C1518,'2021 Balance Sheet'!$B$7:$O$1335,'2021 Balance Sheet'!G$2, FALSE),0)</f>
        <v>0</v>
      </c>
      <c r="AG1518" s="199">
        <f>IFERROR(VLOOKUP('SAP Data'!$C1518,'2021 Balance Sheet'!$B$7:$O$1335,'2021 Balance Sheet'!H$2, FALSE),0)</f>
        <v>0</v>
      </c>
      <c r="AH1518" s="199">
        <f>IFERROR(VLOOKUP('SAP Data'!$C1518,'2021 Balance Sheet'!$B$7:$O$1335,'2021 Balance Sheet'!I$2, FALSE),0)</f>
        <v>0</v>
      </c>
      <c r="AI1518" s="199">
        <f>IFERROR(VLOOKUP('SAP Data'!$C1518,'2021 Balance Sheet'!$B$7:$O$1335,'2021 Balance Sheet'!J$2, FALSE),0)</f>
        <v>0</v>
      </c>
      <c r="AJ1518" s="199">
        <f>IFERROR(VLOOKUP('SAP Data'!$C1518,'2021 Balance Sheet'!$B$7:$O$1335,'2021 Balance Sheet'!K$2, FALSE),0)</f>
        <v>0</v>
      </c>
      <c r="AK1518" s="199">
        <f>IFERROR(VLOOKUP('SAP Data'!$C1518,'2021 Balance Sheet'!$B$7:$O$1335,'2021 Balance Sheet'!L$2, FALSE),0)</f>
        <v>0</v>
      </c>
      <c r="AL1518" s="199">
        <f>IFERROR(VLOOKUP('SAP Data'!$C1518,'2021 Balance Sheet'!$B$7:$O$1335,'2021 Balance Sheet'!M$2, FALSE),0)</f>
        <v>0</v>
      </c>
      <c r="AM1518" s="199">
        <f>IFERROR(VLOOKUP('SAP Data'!$C1518,'2021 Balance Sheet'!$B$7:$O$1335,'2021 Balance Sheet'!N$2, FALSE),0)</f>
        <v>0</v>
      </c>
      <c r="AN1518" s="199">
        <f>IFERROR(VLOOKUP('SAP Data'!$C1518,'2021 Balance Sheet'!$B$7:$O$1335,'2021 Balance Sheet'!O$2, FALSE),0)</f>
        <v>0</v>
      </c>
      <c r="AO1518" s="198">
        <f t="shared" si="51"/>
        <v>0</v>
      </c>
    </row>
    <row r="1519" spans="1:41" ht="15.75" thickBot="1" x14ac:dyDescent="0.3">
      <c r="A1519" s="26" t="str">
        <f t="shared" si="50"/>
        <v>243054</v>
      </c>
      <c r="B1519" s="126" t="s">
        <v>3642</v>
      </c>
      <c r="C1519" s="153" t="s">
        <v>3643</v>
      </c>
      <c r="D1519" s="125"/>
      <c r="E1519" s="140"/>
      <c r="F1519" s="140"/>
      <c r="G1519" s="140"/>
      <c r="H1519" s="140"/>
      <c r="I1519" s="140"/>
      <c r="J1519" s="140"/>
      <c r="K1519" s="140"/>
      <c r="L1519" s="140"/>
      <c r="M1519" s="140"/>
      <c r="N1519" s="140"/>
      <c r="O1519" s="140"/>
      <c r="P1519" s="140"/>
      <c r="Q1519" s="199">
        <v>0</v>
      </c>
      <c r="R1519" s="199">
        <v>0</v>
      </c>
      <c r="S1519" s="199">
        <v>0</v>
      </c>
      <c r="T1519" s="199">
        <v>0</v>
      </c>
      <c r="U1519" s="199">
        <v>0</v>
      </c>
      <c r="V1519" s="199">
        <v>0</v>
      </c>
      <c r="W1519" s="199">
        <v>0</v>
      </c>
      <c r="X1519" s="199">
        <v>0</v>
      </c>
      <c r="Y1519" s="199">
        <v>0</v>
      </c>
      <c r="Z1519" s="199">
        <v>0</v>
      </c>
      <c r="AA1519" s="199">
        <v>0</v>
      </c>
      <c r="AB1519" s="199">
        <v>0</v>
      </c>
      <c r="AC1519" s="199">
        <f>IFERROR(VLOOKUP('SAP Data'!$C1519,'2021 Balance Sheet'!$B$7:$O$1335,'2021 Balance Sheet'!D$2, FALSE),0)</f>
        <v>0</v>
      </c>
      <c r="AD1519" s="199">
        <f>IFERROR(VLOOKUP('SAP Data'!$C1519,'2021 Balance Sheet'!$B$7:$O$1335,'2021 Balance Sheet'!E$2, FALSE),0)</f>
        <v>0</v>
      </c>
      <c r="AE1519" s="199">
        <f>IFERROR(VLOOKUP('SAP Data'!$C1519,'2021 Balance Sheet'!$B$7:$O$1335,'2021 Balance Sheet'!F$2, FALSE),0)</f>
        <v>0</v>
      </c>
      <c r="AF1519" s="199">
        <f>IFERROR(VLOOKUP('SAP Data'!$C1519,'2021 Balance Sheet'!$B$7:$O$1335,'2021 Balance Sheet'!G$2, FALSE),0)</f>
        <v>0</v>
      </c>
      <c r="AG1519" s="199">
        <f>IFERROR(VLOOKUP('SAP Data'!$C1519,'2021 Balance Sheet'!$B$7:$O$1335,'2021 Balance Sheet'!H$2, FALSE),0)</f>
        <v>0</v>
      </c>
      <c r="AH1519" s="199">
        <f>IFERROR(VLOOKUP('SAP Data'!$C1519,'2021 Balance Sheet'!$B$7:$O$1335,'2021 Balance Sheet'!I$2, FALSE),0)</f>
        <v>0</v>
      </c>
      <c r="AI1519" s="199">
        <f>IFERROR(VLOOKUP('SAP Data'!$C1519,'2021 Balance Sheet'!$B$7:$O$1335,'2021 Balance Sheet'!J$2, FALSE),0)</f>
        <v>0</v>
      </c>
      <c r="AJ1519" s="199">
        <f>IFERROR(VLOOKUP('SAP Data'!$C1519,'2021 Balance Sheet'!$B$7:$O$1335,'2021 Balance Sheet'!K$2, FALSE),0)</f>
        <v>0</v>
      </c>
      <c r="AK1519" s="199">
        <f>IFERROR(VLOOKUP('SAP Data'!$C1519,'2021 Balance Sheet'!$B$7:$O$1335,'2021 Balance Sheet'!L$2, FALSE),0)</f>
        <v>0</v>
      </c>
      <c r="AL1519" s="199">
        <f>IFERROR(VLOOKUP('SAP Data'!$C1519,'2021 Balance Sheet'!$B$7:$O$1335,'2021 Balance Sheet'!M$2, FALSE),0)</f>
        <v>0</v>
      </c>
      <c r="AM1519" s="199">
        <f>IFERROR(VLOOKUP('SAP Data'!$C1519,'2021 Balance Sheet'!$B$7:$O$1335,'2021 Balance Sheet'!N$2, FALSE),0)</f>
        <v>0</v>
      </c>
      <c r="AN1519" s="199">
        <f>IFERROR(VLOOKUP('SAP Data'!$C1519,'2021 Balance Sheet'!$B$7:$O$1335,'2021 Balance Sheet'!O$2, FALSE),0)</f>
        <v>0</v>
      </c>
      <c r="AO1519" s="198">
        <f t="shared" si="51"/>
        <v>0</v>
      </c>
    </row>
    <row r="1520" spans="1:41" ht="15.75" thickBot="1" x14ac:dyDescent="0.3">
      <c r="A1520" s="26" t="str">
        <f t="shared" si="50"/>
        <v>243055</v>
      </c>
      <c r="B1520" s="126" t="s">
        <v>3644</v>
      </c>
      <c r="C1520" s="153" t="s">
        <v>3645</v>
      </c>
      <c r="D1520" s="125"/>
      <c r="E1520" s="140"/>
      <c r="F1520" s="140"/>
      <c r="G1520" s="140"/>
      <c r="H1520" s="140"/>
      <c r="I1520" s="140"/>
      <c r="J1520" s="140"/>
      <c r="K1520" s="140"/>
      <c r="L1520" s="140"/>
      <c r="M1520" s="140"/>
      <c r="N1520" s="140"/>
      <c r="O1520" s="140"/>
      <c r="P1520" s="140"/>
      <c r="Q1520" s="199">
        <v>0</v>
      </c>
      <c r="R1520" s="199">
        <v>0</v>
      </c>
      <c r="S1520" s="199">
        <v>0</v>
      </c>
      <c r="T1520" s="199">
        <v>0</v>
      </c>
      <c r="U1520" s="199">
        <v>0</v>
      </c>
      <c r="V1520" s="199">
        <v>0</v>
      </c>
      <c r="W1520" s="199">
        <v>0</v>
      </c>
      <c r="X1520" s="199">
        <v>0</v>
      </c>
      <c r="Y1520" s="199">
        <v>0</v>
      </c>
      <c r="Z1520" s="199">
        <v>0</v>
      </c>
      <c r="AA1520" s="199">
        <v>0</v>
      </c>
      <c r="AB1520" s="199">
        <v>0</v>
      </c>
      <c r="AC1520" s="199">
        <f>IFERROR(VLOOKUP('SAP Data'!$C1520,'2021 Balance Sheet'!$B$7:$O$1335,'2021 Balance Sheet'!D$2, FALSE),0)</f>
        <v>0</v>
      </c>
      <c r="AD1520" s="199">
        <f>IFERROR(VLOOKUP('SAP Data'!$C1520,'2021 Balance Sheet'!$B$7:$O$1335,'2021 Balance Sheet'!E$2, FALSE),0)</f>
        <v>0</v>
      </c>
      <c r="AE1520" s="199">
        <f>IFERROR(VLOOKUP('SAP Data'!$C1520,'2021 Balance Sheet'!$B$7:$O$1335,'2021 Balance Sheet'!F$2, FALSE),0)</f>
        <v>0</v>
      </c>
      <c r="AF1520" s="199">
        <f>IFERROR(VLOOKUP('SAP Data'!$C1520,'2021 Balance Sheet'!$B$7:$O$1335,'2021 Balance Sheet'!G$2, FALSE),0)</f>
        <v>0</v>
      </c>
      <c r="AG1520" s="199">
        <f>IFERROR(VLOOKUP('SAP Data'!$C1520,'2021 Balance Sheet'!$B$7:$O$1335,'2021 Balance Sheet'!H$2, FALSE),0)</f>
        <v>0</v>
      </c>
      <c r="AH1520" s="199">
        <f>IFERROR(VLOOKUP('SAP Data'!$C1520,'2021 Balance Sheet'!$B$7:$O$1335,'2021 Balance Sheet'!I$2, FALSE),0)</f>
        <v>0</v>
      </c>
      <c r="AI1520" s="199">
        <f>IFERROR(VLOOKUP('SAP Data'!$C1520,'2021 Balance Sheet'!$B$7:$O$1335,'2021 Balance Sheet'!J$2, FALSE),0)</f>
        <v>0</v>
      </c>
      <c r="AJ1520" s="199">
        <f>IFERROR(VLOOKUP('SAP Data'!$C1520,'2021 Balance Sheet'!$B$7:$O$1335,'2021 Balance Sheet'!K$2, FALSE),0)</f>
        <v>0</v>
      </c>
      <c r="AK1520" s="199">
        <f>IFERROR(VLOOKUP('SAP Data'!$C1520,'2021 Balance Sheet'!$B$7:$O$1335,'2021 Balance Sheet'!L$2, FALSE),0)</f>
        <v>0</v>
      </c>
      <c r="AL1520" s="199">
        <f>IFERROR(VLOOKUP('SAP Data'!$C1520,'2021 Balance Sheet'!$B$7:$O$1335,'2021 Balance Sheet'!M$2, FALSE),0)</f>
        <v>0</v>
      </c>
      <c r="AM1520" s="199">
        <f>IFERROR(VLOOKUP('SAP Data'!$C1520,'2021 Balance Sheet'!$B$7:$O$1335,'2021 Balance Sheet'!N$2, FALSE),0)</f>
        <v>0</v>
      </c>
      <c r="AN1520" s="199">
        <f>IFERROR(VLOOKUP('SAP Data'!$C1520,'2021 Balance Sheet'!$B$7:$O$1335,'2021 Balance Sheet'!O$2, FALSE),0)</f>
        <v>0</v>
      </c>
      <c r="AO1520" s="198">
        <f t="shared" si="51"/>
        <v>0</v>
      </c>
    </row>
    <row r="1521" spans="1:41" ht="15.75" thickBot="1" x14ac:dyDescent="0.3">
      <c r="A1521" s="26" t="str">
        <f t="shared" si="50"/>
        <v>243056</v>
      </c>
      <c r="B1521" s="126" t="s">
        <v>3646</v>
      </c>
      <c r="C1521" s="153" t="s">
        <v>3647</v>
      </c>
      <c r="D1521" s="125"/>
      <c r="E1521" s="140"/>
      <c r="F1521" s="140"/>
      <c r="G1521" s="140"/>
      <c r="H1521" s="140"/>
      <c r="I1521" s="140"/>
      <c r="J1521" s="140"/>
      <c r="K1521" s="140"/>
      <c r="L1521" s="140"/>
      <c r="M1521" s="140"/>
      <c r="N1521" s="140"/>
      <c r="O1521" s="140"/>
      <c r="P1521" s="140"/>
      <c r="Q1521" s="199">
        <v>0</v>
      </c>
      <c r="R1521" s="199">
        <v>0</v>
      </c>
      <c r="S1521" s="199">
        <v>0</v>
      </c>
      <c r="T1521" s="199">
        <v>0</v>
      </c>
      <c r="U1521" s="199">
        <v>0</v>
      </c>
      <c r="V1521" s="199">
        <v>0</v>
      </c>
      <c r="W1521" s="199">
        <v>0</v>
      </c>
      <c r="X1521" s="199">
        <v>0</v>
      </c>
      <c r="Y1521" s="199">
        <v>0</v>
      </c>
      <c r="Z1521" s="199">
        <v>0</v>
      </c>
      <c r="AA1521" s="199">
        <v>0</v>
      </c>
      <c r="AB1521" s="199">
        <v>0</v>
      </c>
      <c r="AC1521" s="199">
        <f>IFERROR(VLOOKUP('SAP Data'!$C1521,'2021 Balance Sheet'!$B$7:$O$1335,'2021 Balance Sheet'!D$2, FALSE),0)</f>
        <v>0</v>
      </c>
      <c r="AD1521" s="199">
        <f>IFERROR(VLOOKUP('SAP Data'!$C1521,'2021 Balance Sheet'!$B$7:$O$1335,'2021 Balance Sheet'!E$2, FALSE),0)</f>
        <v>0</v>
      </c>
      <c r="AE1521" s="199">
        <f>IFERROR(VLOOKUP('SAP Data'!$C1521,'2021 Balance Sheet'!$B$7:$O$1335,'2021 Balance Sheet'!F$2, FALSE),0)</f>
        <v>0</v>
      </c>
      <c r="AF1521" s="199">
        <f>IFERROR(VLOOKUP('SAP Data'!$C1521,'2021 Balance Sheet'!$B$7:$O$1335,'2021 Balance Sheet'!G$2, FALSE),0)</f>
        <v>0</v>
      </c>
      <c r="AG1521" s="199">
        <f>IFERROR(VLOOKUP('SAP Data'!$C1521,'2021 Balance Sheet'!$B$7:$O$1335,'2021 Balance Sheet'!H$2, FALSE),0)</f>
        <v>0</v>
      </c>
      <c r="AH1521" s="199">
        <f>IFERROR(VLOOKUP('SAP Data'!$C1521,'2021 Balance Sheet'!$B$7:$O$1335,'2021 Balance Sheet'!I$2, FALSE),0)</f>
        <v>0</v>
      </c>
      <c r="AI1521" s="199">
        <f>IFERROR(VLOOKUP('SAP Data'!$C1521,'2021 Balance Sheet'!$B$7:$O$1335,'2021 Balance Sheet'!J$2, FALSE),0)</f>
        <v>0</v>
      </c>
      <c r="AJ1521" s="199">
        <f>IFERROR(VLOOKUP('SAP Data'!$C1521,'2021 Balance Sheet'!$B$7:$O$1335,'2021 Balance Sheet'!K$2, FALSE),0)</f>
        <v>0</v>
      </c>
      <c r="AK1521" s="199">
        <f>IFERROR(VLOOKUP('SAP Data'!$C1521,'2021 Balance Sheet'!$B$7:$O$1335,'2021 Balance Sheet'!L$2, FALSE),0)</f>
        <v>0</v>
      </c>
      <c r="AL1521" s="199">
        <f>IFERROR(VLOOKUP('SAP Data'!$C1521,'2021 Balance Sheet'!$B$7:$O$1335,'2021 Balance Sheet'!M$2, FALSE),0)</f>
        <v>0</v>
      </c>
      <c r="AM1521" s="199">
        <f>IFERROR(VLOOKUP('SAP Data'!$C1521,'2021 Balance Sheet'!$B$7:$O$1335,'2021 Balance Sheet'!N$2, FALSE),0)</f>
        <v>0</v>
      </c>
      <c r="AN1521" s="199">
        <f>IFERROR(VLOOKUP('SAP Data'!$C1521,'2021 Balance Sheet'!$B$7:$O$1335,'2021 Balance Sheet'!O$2, FALSE),0)</f>
        <v>0</v>
      </c>
      <c r="AO1521" s="198">
        <f t="shared" si="51"/>
        <v>0</v>
      </c>
    </row>
    <row r="1522" spans="1:41" ht="15.75" thickBot="1" x14ac:dyDescent="0.3">
      <c r="A1522" s="26" t="str">
        <f t="shared" si="50"/>
        <v>243057</v>
      </c>
      <c r="B1522" s="126" t="s">
        <v>3648</v>
      </c>
      <c r="C1522" s="153" t="s">
        <v>3649</v>
      </c>
      <c r="D1522" s="125"/>
      <c r="E1522" s="140"/>
      <c r="F1522" s="140"/>
      <c r="G1522" s="140"/>
      <c r="H1522" s="140"/>
      <c r="I1522" s="140"/>
      <c r="J1522" s="140"/>
      <c r="K1522" s="140"/>
      <c r="L1522" s="140"/>
      <c r="M1522" s="140"/>
      <c r="N1522" s="140"/>
      <c r="O1522" s="140"/>
      <c r="P1522" s="140"/>
      <c r="Q1522" s="199">
        <v>0</v>
      </c>
      <c r="R1522" s="199">
        <v>0</v>
      </c>
      <c r="S1522" s="199">
        <v>0</v>
      </c>
      <c r="T1522" s="199">
        <v>0</v>
      </c>
      <c r="U1522" s="199">
        <v>0</v>
      </c>
      <c r="V1522" s="199">
        <v>0</v>
      </c>
      <c r="W1522" s="199">
        <v>0</v>
      </c>
      <c r="X1522" s="199">
        <v>0</v>
      </c>
      <c r="Y1522" s="199">
        <v>0</v>
      </c>
      <c r="Z1522" s="199">
        <v>0</v>
      </c>
      <c r="AA1522" s="199">
        <v>0</v>
      </c>
      <c r="AB1522" s="199">
        <v>0</v>
      </c>
      <c r="AC1522" s="199">
        <f>IFERROR(VLOOKUP('SAP Data'!$C1522,'2021 Balance Sheet'!$B$7:$O$1335,'2021 Balance Sheet'!D$2, FALSE),0)</f>
        <v>0</v>
      </c>
      <c r="AD1522" s="199">
        <f>IFERROR(VLOOKUP('SAP Data'!$C1522,'2021 Balance Sheet'!$B$7:$O$1335,'2021 Balance Sheet'!E$2, FALSE),0)</f>
        <v>0</v>
      </c>
      <c r="AE1522" s="199">
        <f>IFERROR(VLOOKUP('SAP Data'!$C1522,'2021 Balance Sheet'!$B$7:$O$1335,'2021 Balance Sheet'!F$2, FALSE),0)</f>
        <v>0</v>
      </c>
      <c r="AF1522" s="199">
        <f>IFERROR(VLOOKUP('SAP Data'!$C1522,'2021 Balance Sheet'!$B$7:$O$1335,'2021 Balance Sheet'!G$2, FALSE),0)</f>
        <v>0</v>
      </c>
      <c r="AG1522" s="199">
        <f>IFERROR(VLOOKUP('SAP Data'!$C1522,'2021 Balance Sheet'!$B$7:$O$1335,'2021 Balance Sheet'!H$2, FALSE),0)</f>
        <v>0</v>
      </c>
      <c r="AH1522" s="199">
        <f>IFERROR(VLOOKUP('SAP Data'!$C1522,'2021 Balance Sheet'!$B$7:$O$1335,'2021 Balance Sheet'!I$2, FALSE),0)</f>
        <v>0</v>
      </c>
      <c r="AI1522" s="199">
        <f>IFERROR(VLOOKUP('SAP Data'!$C1522,'2021 Balance Sheet'!$B$7:$O$1335,'2021 Balance Sheet'!J$2, FALSE),0)</f>
        <v>0</v>
      </c>
      <c r="AJ1522" s="199">
        <f>IFERROR(VLOOKUP('SAP Data'!$C1522,'2021 Balance Sheet'!$B$7:$O$1335,'2021 Balance Sheet'!K$2, FALSE),0)</f>
        <v>0</v>
      </c>
      <c r="AK1522" s="199">
        <f>IFERROR(VLOOKUP('SAP Data'!$C1522,'2021 Balance Sheet'!$B$7:$O$1335,'2021 Balance Sheet'!L$2, FALSE),0)</f>
        <v>0</v>
      </c>
      <c r="AL1522" s="199">
        <f>IFERROR(VLOOKUP('SAP Data'!$C1522,'2021 Balance Sheet'!$B$7:$O$1335,'2021 Balance Sheet'!M$2, FALSE),0)</f>
        <v>0</v>
      </c>
      <c r="AM1522" s="199">
        <f>IFERROR(VLOOKUP('SAP Data'!$C1522,'2021 Balance Sheet'!$B$7:$O$1335,'2021 Balance Sheet'!N$2, FALSE),0)</f>
        <v>0</v>
      </c>
      <c r="AN1522" s="199">
        <f>IFERROR(VLOOKUP('SAP Data'!$C1522,'2021 Balance Sheet'!$B$7:$O$1335,'2021 Balance Sheet'!O$2, FALSE),0)</f>
        <v>0</v>
      </c>
      <c r="AO1522" s="198">
        <f t="shared" si="51"/>
        <v>0</v>
      </c>
    </row>
    <row r="1523" spans="1:41" ht="15.75" thickBot="1" x14ac:dyDescent="0.3">
      <c r="A1523" s="26" t="str">
        <f t="shared" si="50"/>
        <v>243058</v>
      </c>
      <c r="B1523" s="126" t="s">
        <v>3650</v>
      </c>
      <c r="C1523" s="153" t="s">
        <v>3651</v>
      </c>
      <c r="D1523" s="125"/>
      <c r="E1523" s="140"/>
      <c r="F1523" s="140"/>
      <c r="G1523" s="140"/>
      <c r="H1523" s="140"/>
      <c r="I1523" s="140"/>
      <c r="J1523" s="140"/>
      <c r="K1523" s="140"/>
      <c r="L1523" s="140"/>
      <c r="M1523" s="140"/>
      <c r="N1523" s="140"/>
      <c r="O1523" s="140"/>
      <c r="P1523" s="140"/>
      <c r="Q1523" s="199">
        <v>0</v>
      </c>
      <c r="R1523" s="199">
        <v>0</v>
      </c>
      <c r="S1523" s="199">
        <v>0</v>
      </c>
      <c r="T1523" s="199">
        <v>0</v>
      </c>
      <c r="U1523" s="199">
        <v>0</v>
      </c>
      <c r="V1523" s="199">
        <v>0</v>
      </c>
      <c r="W1523" s="199">
        <v>0</v>
      </c>
      <c r="X1523" s="199">
        <v>0</v>
      </c>
      <c r="Y1523" s="199">
        <v>0</v>
      </c>
      <c r="Z1523" s="199">
        <v>0</v>
      </c>
      <c r="AA1523" s="199">
        <v>0</v>
      </c>
      <c r="AB1523" s="199">
        <v>0</v>
      </c>
      <c r="AC1523" s="199">
        <f>IFERROR(VLOOKUP('SAP Data'!$C1523,'2021 Balance Sheet'!$B$7:$O$1335,'2021 Balance Sheet'!D$2, FALSE),0)</f>
        <v>0</v>
      </c>
      <c r="AD1523" s="199">
        <f>IFERROR(VLOOKUP('SAP Data'!$C1523,'2021 Balance Sheet'!$B$7:$O$1335,'2021 Balance Sheet'!E$2, FALSE),0)</f>
        <v>0</v>
      </c>
      <c r="AE1523" s="199">
        <f>IFERROR(VLOOKUP('SAP Data'!$C1523,'2021 Balance Sheet'!$B$7:$O$1335,'2021 Balance Sheet'!F$2, FALSE),0)</f>
        <v>0</v>
      </c>
      <c r="AF1523" s="199">
        <f>IFERROR(VLOOKUP('SAP Data'!$C1523,'2021 Balance Sheet'!$B$7:$O$1335,'2021 Balance Sheet'!G$2, FALSE),0)</f>
        <v>0</v>
      </c>
      <c r="AG1523" s="199">
        <f>IFERROR(VLOOKUP('SAP Data'!$C1523,'2021 Balance Sheet'!$B$7:$O$1335,'2021 Balance Sheet'!H$2, FALSE),0)</f>
        <v>0</v>
      </c>
      <c r="AH1523" s="199">
        <f>IFERROR(VLOOKUP('SAP Data'!$C1523,'2021 Balance Sheet'!$B$7:$O$1335,'2021 Balance Sheet'!I$2, FALSE),0)</f>
        <v>0</v>
      </c>
      <c r="AI1523" s="199">
        <f>IFERROR(VLOOKUP('SAP Data'!$C1523,'2021 Balance Sheet'!$B$7:$O$1335,'2021 Balance Sheet'!J$2, FALSE),0)</f>
        <v>0</v>
      </c>
      <c r="AJ1523" s="199">
        <f>IFERROR(VLOOKUP('SAP Data'!$C1523,'2021 Balance Sheet'!$B$7:$O$1335,'2021 Balance Sheet'!K$2, FALSE),0)</f>
        <v>0</v>
      </c>
      <c r="AK1523" s="199">
        <f>IFERROR(VLOOKUP('SAP Data'!$C1523,'2021 Balance Sheet'!$B$7:$O$1335,'2021 Balance Sheet'!L$2, FALSE),0)</f>
        <v>0</v>
      </c>
      <c r="AL1523" s="199">
        <f>IFERROR(VLOOKUP('SAP Data'!$C1523,'2021 Balance Sheet'!$B$7:$O$1335,'2021 Balance Sheet'!M$2, FALSE),0)</f>
        <v>0</v>
      </c>
      <c r="AM1523" s="199">
        <f>IFERROR(VLOOKUP('SAP Data'!$C1523,'2021 Balance Sheet'!$B$7:$O$1335,'2021 Balance Sheet'!N$2, FALSE),0)</f>
        <v>0</v>
      </c>
      <c r="AN1523" s="199">
        <f>IFERROR(VLOOKUP('SAP Data'!$C1523,'2021 Balance Sheet'!$B$7:$O$1335,'2021 Balance Sheet'!O$2, FALSE),0)</f>
        <v>0</v>
      </c>
      <c r="AO1523" s="198">
        <f t="shared" si="51"/>
        <v>0</v>
      </c>
    </row>
    <row r="1524" spans="1:41" ht="15.75" thickBot="1" x14ac:dyDescent="0.3">
      <c r="A1524" s="26" t="str">
        <f t="shared" si="50"/>
        <v>243059</v>
      </c>
      <c r="B1524" s="126" t="s">
        <v>3652</v>
      </c>
      <c r="C1524" s="153" t="s">
        <v>3653</v>
      </c>
      <c r="D1524" s="125"/>
      <c r="E1524" s="140"/>
      <c r="F1524" s="140"/>
      <c r="G1524" s="140"/>
      <c r="H1524" s="140"/>
      <c r="I1524" s="140"/>
      <c r="J1524" s="140"/>
      <c r="K1524" s="140"/>
      <c r="L1524" s="140"/>
      <c r="M1524" s="140"/>
      <c r="N1524" s="140"/>
      <c r="O1524" s="140"/>
      <c r="P1524" s="140"/>
      <c r="Q1524" s="199">
        <v>0</v>
      </c>
      <c r="R1524" s="199">
        <v>0</v>
      </c>
      <c r="S1524" s="199">
        <v>0</v>
      </c>
      <c r="T1524" s="199">
        <v>0</v>
      </c>
      <c r="U1524" s="199">
        <v>0</v>
      </c>
      <c r="V1524" s="199">
        <v>0</v>
      </c>
      <c r="W1524" s="199">
        <v>0</v>
      </c>
      <c r="X1524" s="199">
        <v>0</v>
      </c>
      <c r="Y1524" s="199">
        <v>0</v>
      </c>
      <c r="Z1524" s="199">
        <v>0</v>
      </c>
      <c r="AA1524" s="199">
        <v>0</v>
      </c>
      <c r="AB1524" s="199">
        <v>0</v>
      </c>
      <c r="AC1524" s="199">
        <f>IFERROR(VLOOKUP('SAP Data'!$C1524,'2021 Balance Sheet'!$B$7:$O$1335,'2021 Balance Sheet'!D$2, FALSE),0)</f>
        <v>0</v>
      </c>
      <c r="AD1524" s="199">
        <f>IFERROR(VLOOKUP('SAP Data'!$C1524,'2021 Balance Sheet'!$B$7:$O$1335,'2021 Balance Sheet'!E$2, FALSE),0)</f>
        <v>0</v>
      </c>
      <c r="AE1524" s="199">
        <f>IFERROR(VLOOKUP('SAP Data'!$C1524,'2021 Balance Sheet'!$B$7:$O$1335,'2021 Balance Sheet'!F$2, FALSE),0)</f>
        <v>0</v>
      </c>
      <c r="AF1524" s="199">
        <f>IFERROR(VLOOKUP('SAP Data'!$C1524,'2021 Balance Sheet'!$B$7:$O$1335,'2021 Balance Sheet'!G$2, FALSE),0)</f>
        <v>0</v>
      </c>
      <c r="AG1524" s="199">
        <f>IFERROR(VLOOKUP('SAP Data'!$C1524,'2021 Balance Sheet'!$B$7:$O$1335,'2021 Balance Sheet'!H$2, FALSE),0)</f>
        <v>0</v>
      </c>
      <c r="AH1524" s="199">
        <f>IFERROR(VLOOKUP('SAP Data'!$C1524,'2021 Balance Sheet'!$B$7:$O$1335,'2021 Balance Sheet'!I$2, FALSE),0)</f>
        <v>0</v>
      </c>
      <c r="AI1524" s="199">
        <f>IFERROR(VLOOKUP('SAP Data'!$C1524,'2021 Balance Sheet'!$B$7:$O$1335,'2021 Balance Sheet'!J$2, FALSE),0)</f>
        <v>0</v>
      </c>
      <c r="AJ1524" s="199">
        <f>IFERROR(VLOOKUP('SAP Data'!$C1524,'2021 Balance Sheet'!$B$7:$O$1335,'2021 Balance Sheet'!K$2, FALSE),0)</f>
        <v>0</v>
      </c>
      <c r="AK1524" s="199">
        <f>IFERROR(VLOOKUP('SAP Data'!$C1524,'2021 Balance Sheet'!$B$7:$O$1335,'2021 Balance Sheet'!L$2, FALSE),0)</f>
        <v>0</v>
      </c>
      <c r="AL1524" s="199">
        <f>IFERROR(VLOOKUP('SAP Data'!$C1524,'2021 Balance Sheet'!$B$7:$O$1335,'2021 Balance Sheet'!M$2, FALSE),0)</f>
        <v>0</v>
      </c>
      <c r="AM1524" s="199">
        <f>IFERROR(VLOOKUP('SAP Data'!$C1524,'2021 Balance Sheet'!$B$7:$O$1335,'2021 Balance Sheet'!N$2, FALSE),0)</f>
        <v>0</v>
      </c>
      <c r="AN1524" s="199">
        <f>IFERROR(VLOOKUP('SAP Data'!$C1524,'2021 Balance Sheet'!$B$7:$O$1335,'2021 Balance Sheet'!O$2, FALSE),0)</f>
        <v>0</v>
      </c>
      <c r="AO1524" s="198">
        <f t="shared" si="51"/>
        <v>0</v>
      </c>
    </row>
    <row r="1525" spans="1:41" ht="15.75" thickBot="1" x14ac:dyDescent="0.3">
      <c r="A1525" s="26" t="str">
        <f t="shared" si="50"/>
        <v>243060</v>
      </c>
      <c r="B1525" s="126" t="s">
        <v>3654</v>
      </c>
      <c r="C1525" s="153" t="s">
        <v>3655</v>
      </c>
      <c r="D1525" s="125"/>
      <c r="E1525" s="140"/>
      <c r="F1525" s="140"/>
      <c r="G1525" s="140"/>
      <c r="H1525" s="140"/>
      <c r="I1525" s="140"/>
      <c r="J1525" s="140"/>
      <c r="K1525" s="140"/>
      <c r="L1525" s="140"/>
      <c r="M1525" s="140"/>
      <c r="N1525" s="140"/>
      <c r="O1525" s="140"/>
      <c r="P1525" s="140"/>
      <c r="Q1525" s="199">
        <v>0</v>
      </c>
      <c r="R1525" s="199">
        <v>0</v>
      </c>
      <c r="S1525" s="199">
        <v>0</v>
      </c>
      <c r="T1525" s="199">
        <v>0</v>
      </c>
      <c r="U1525" s="199">
        <v>0</v>
      </c>
      <c r="V1525" s="199">
        <v>0</v>
      </c>
      <c r="W1525" s="199">
        <v>0</v>
      </c>
      <c r="X1525" s="199">
        <v>0</v>
      </c>
      <c r="Y1525" s="199">
        <v>0</v>
      </c>
      <c r="Z1525" s="199">
        <v>0</v>
      </c>
      <c r="AA1525" s="199">
        <v>0</v>
      </c>
      <c r="AB1525" s="199">
        <v>0</v>
      </c>
      <c r="AC1525" s="199">
        <f>IFERROR(VLOOKUP('SAP Data'!$C1525,'2021 Balance Sheet'!$B$7:$O$1335,'2021 Balance Sheet'!D$2, FALSE),0)</f>
        <v>0</v>
      </c>
      <c r="AD1525" s="199">
        <f>IFERROR(VLOOKUP('SAP Data'!$C1525,'2021 Balance Sheet'!$B$7:$O$1335,'2021 Balance Sheet'!E$2, FALSE),0)</f>
        <v>0</v>
      </c>
      <c r="AE1525" s="199">
        <f>IFERROR(VLOOKUP('SAP Data'!$C1525,'2021 Balance Sheet'!$B$7:$O$1335,'2021 Balance Sheet'!F$2, FALSE),0)</f>
        <v>0</v>
      </c>
      <c r="AF1525" s="199">
        <f>IFERROR(VLOOKUP('SAP Data'!$C1525,'2021 Balance Sheet'!$B$7:$O$1335,'2021 Balance Sheet'!G$2, FALSE),0)</f>
        <v>0</v>
      </c>
      <c r="AG1525" s="199">
        <f>IFERROR(VLOOKUP('SAP Data'!$C1525,'2021 Balance Sheet'!$B$7:$O$1335,'2021 Balance Sheet'!H$2, FALSE),0)</f>
        <v>0</v>
      </c>
      <c r="AH1525" s="199">
        <f>IFERROR(VLOOKUP('SAP Data'!$C1525,'2021 Balance Sheet'!$B$7:$O$1335,'2021 Balance Sheet'!I$2, FALSE),0)</f>
        <v>0</v>
      </c>
      <c r="AI1525" s="199">
        <f>IFERROR(VLOOKUP('SAP Data'!$C1525,'2021 Balance Sheet'!$B$7:$O$1335,'2021 Balance Sheet'!J$2, FALSE),0)</f>
        <v>0</v>
      </c>
      <c r="AJ1525" s="199">
        <f>IFERROR(VLOOKUP('SAP Data'!$C1525,'2021 Balance Sheet'!$B$7:$O$1335,'2021 Balance Sheet'!K$2, FALSE),0)</f>
        <v>0</v>
      </c>
      <c r="AK1525" s="199">
        <f>IFERROR(VLOOKUP('SAP Data'!$C1525,'2021 Balance Sheet'!$B$7:$O$1335,'2021 Balance Sheet'!L$2, FALSE),0)</f>
        <v>0</v>
      </c>
      <c r="AL1525" s="199">
        <f>IFERROR(VLOOKUP('SAP Data'!$C1525,'2021 Balance Sheet'!$B$7:$O$1335,'2021 Balance Sheet'!M$2, FALSE),0)</f>
        <v>0</v>
      </c>
      <c r="AM1525" s="199">
        <f>IFERROR(VLOOKUP('SAP Data'!$C1525,'2021 Balance Sheet'!$B$7:$O$1335,'2021 Balance Sheet'!N$2, FALSE),0)</f>
        <v>0</v>
      </c>
      <c r="AN1525" s="199">
        <f>IFERROR(VLOOKUP('SAP Data'!$C1525,'2021 Balance Sheet'!$B$7:$O$1335,'2021 Balance Sheet'!O$2, FALSE),0)</f>
        <v>0</v>
      </c>
      <c r="AO1525" s="198">
        <f t="shared" si="51"/>
        <v>0</v>
      </c>
    </row>
    <row r="1526" spans="1:41" ht="15.75" thickBot="1" x14ac:dyDescent="0.3">
      <c r="A1526" s="26" t="str">
        <f t="shared" si="50"/>
        <v>243061</v>
      </c>
      <c r="B1526" s="126" t="s">
        <v>3656</v>
      </c>
      <c r="C1526" s="153" t="s">
        <v>3657</v>
      </c>
      <c r="D1526" s="125"/>
      <c r="E1526" s="140"/>
      <c r="F1526" s="140"/>
      <c r="G1526" s="140"/>
      <c r="H1526" s="140"/>
      <c r="I1526" s="140"/>
      <c r="J1526" s="140"/>
      <c r="K1526" s="140"/>
      <c r="L1526" s="140"/>
      <c r="M1526" s="140"/>
      <c r="N1526" s="140"/>
      <c r="O1526" s="140"/>
      <c r="P1526" s="140"/>
      <c r="Q1526" s="199">
        <v>0</v>
      </c>
      <c r="R1526" s="199">
        <v>0</v>
      </c>
      <c r="S1526" s="199">
        <v>0</v>
      </c>
      <c r="T1526" s="199">
        <v>0</v>
      </c>
      <c r="U1526" s="199">
        <v>0</v>
      </c>
      <c r="V1526" s="199">
        <v>0</v>
      </c>
      <c r="W1526" s="199">
        <v>0</v>
      </c>
      <c r="X1526" s="199">
        <v>0</v>
      </c>
      <c r="Y1526" s="199">
        <v>0</v>
      </c>
      <c r="Z1526" s="199">
        <v>0</v>
      </c>
      <c r="AA1526" s="199">
        <v>0</v>
      </c>
      <c r="AB1526" s="199">
        <v>0</v>
      </c>
      <c r="AC1526" s="199">
        <f>IFERROR(VLOOKUP('SAP Data'!$C1526,'2021 Balance Sheet'!$B$7:$O$1335,'2021 Balance Sheet'!D$2, FALSE),0)</f>
        <v>0</v>
      </c>
      <c r="AD1526" s="199">
        <f>IFERROR(VLOOKUP('SAP Data'!$C1526,'2021 Balance Sheet'!$B$7:$O$1335,'2021 Balance Sheet'!E$2, FALSE),0)</f>
        <v>0</v>
      </c>
      <c r="AE1526" s="199">
        <f>IFERROR(VLOOKUP('SAP Data'!$C1526,'2021 Balance Sheet'!$B$7:$O$1335,'2021 Balance Sheet'!F$2, FALSE),0)</f>
        <v>0</v>
      </c>
      <c r="AF1526" s="199">
        <f>IFERROR(VLOOKUP('SAP Data'!$C1526,'2021 Balance Sheet'!$B$7:$O$1335,'2021 Balance Sheet'!G$2, FALSE),0)</f>
        <v>0</v>
      </c>
      <c r="AG1526" s="199">
        <f>IFERROR(VLOOKUP('SAP Data'!$C1526,'2021 Balance Sheet'!$B$7:$O$1335,'2021 Balance Sheet'!H$2, FALSE),0)</f>
        <v>0</v>
      </c>
      <c r="AH1526" s="199">
        <f>IFERROR(VLOOKUP('SAP Data'!$C1526,'2021 Balance Sheet'!$B$7:$O$1335,'2021 Balance Sheet'!I$2, FALSE),0)</f>
        <v>0</v>
      </c>
      <c r="AI1526" s="199">
        <f>IFERROR(VLOOKUP('SAP Data'!$C1526,'2021 Balance Sheet'!$B$7:$O$1335,'2021 Balance Sheet'!J$2, FALSE),0)</f>
        <v>0</v>
      </c>
      <c r="AJ1526" s="199">
        <f>IFERROR(VLOOKUP('SAP Data'!$C1526,'2021 Balance Sheet'!$B$7:$O$1335,'2021 Balance Sheet'!K$2, FALSE),0)</f>
        <v>0</v>
      </c>
      <c r="AK1526" s="199">
        <f>IFERROR(VLOOKUP('SAP Data'!$C1526,'2021 Balance Sheet'!$B$7:$O$1335,'2021 Balance Sheet'!L$2, FALSE),0)</f>
        <v>0</v>
      </c>
      <c r="AL1526" s="199">
        <f>IFERROR(VLOOKUP('SAP Data'!$C1526,'2021 Balance Sheet'!$B$7:$O$1335,'2021 Balance Sheet'!M$2, FALSE),0)</f>
        <v>0</v>
      </c>
      <c r="AM1526" s="199">
        <f>IFERROR(VLOOKUP('SAP Data'!$C1526,'2021 Balance Sheet'!$B$7:$O$1335,'2021 Balance Sheet'!N$2, FALSE),0)</f>
        <v>0</v>
      </c>
      <c r="AN1526" s="199">
        <f>IFERROR(VLOOKUP('SAP Data'!$C1526,'2021 Balance Sheet'!$B$7:$O$1335,'2021 Balance Sheet'!O$2, FALSE),0)</f>
        <v>0</v>
      </c>
      <c r="AO1526" s="198">
        <f t="shared" si="51"/>
        <v>0</v>
      </c>
    </row>
    <row r="1527" spans="1:41" ht="15.75" thickBot="1" x14ac:dyDescent="0.3">
      <c r="A1527" s="26" t="str">
        <f t="shared" si="50"/>
        <v>243062</v>
      </c>
      <c r="B1527" s="126" t="s">
        <v>3658</v>
      </c>
      <c r="C1527" s="153" t="s">
        <v>3659</v>
      </c>
      <c r="D1527" s="125"/>
      <c r="E1527" s="140"/>
      <c r="F1527" s="140"/>
      <c r="G1527" s="140"/>
      <c r="H1527" s="140"/>
      <c r="I1527" s="140"/>
      <c r="J1527" s="140"/>
      <c r="K1527" s="140"/>
      <c r="L1527" s="140"/>
      <c r="M1527" s="140"/>
      <c r="N1527" s="140"/>
      <c r="O1527" s="140"/>
      <c r="P1527" s="140"/>
      <c r="Q1527" s="199">
        <v>0</v>
      </c>
      <c r="R1527" s="199">
        <v>0</v>
      </c>
      <c r="S1527" s="199">
        <v>0</v>
      </c>
      <c r="T1527" s="199">
        <v>0</v>
      </c>
      <c r="U1527" s="199">
        <v>0</v>
      </c>
      <c r="V1527" s="199">
        <v>0</v>
      </c>
      <c r="W1527" s="199">
        <v>0</v>
      </c>
      <c r="X1527" s="199">
        <v>0</v>
      </c>
      <c r="Y1527" s="199">
        <v>0</v>
      </c>
      <c r="Z1527" s="199">
        <v>0</v>
      </c>
      <c r="AA1527" s="199">
        <v>0</v>
      </c>
      <c r="AB1527" s="199">
        <v>0</v>
      </c>
      <c r="AC1527" s="199">
        <f>IFERROR(VLOOKUP('SAP Data'!$C1527,'2021 Balance Sheet'!$B$7:$O$1335,'2021 Balance Sheet'!D$2, FALSE),0)</f>
        <v>0</v>
      </c>
      <c r="AD1527" s="199">
        <f>IFERROR(VLOOKUP('SAP Data'!$C1527,'2021 Balance Sheet'!$B$7:$O$1335,'2021 Balance Sheet'!E$2, FALSE),0)</f>
        <v>0</v>
      </c>
      <c r="AE1527" s="199">
        <f>IFERROR(VLOOKUP('SAP Data'!$C1527,'2021 Balance Sheet'!$B$7:$O$1335,'2021 Balance Sheet'!F$2, FALSE),0)</f>
        <v>0</v>
      </c>
      <c r="AF1527" s="199">
        <f>IFERROR(VLOOKUP('SAP Data'!$C1527,'2021 Balance Sheet'!$B$7:$O$1335,'2021 Balance Sheet'!G$2, FALSE),0)</f>
        <v>0</v>
      </c>
      <c r="AG1527" s="199">
        <f>IFERROR(VLOOKUP('SAP Data'!$C1527,'2021 Balance Sheet'!$B$7:$O$1335,'2021 Balance Sheet'!H$2, FALSE),0)</f>
        <v>0</v>
      </c>
      <c r="AH1527" s="199">
        <f>IFERROR(VLOOKUP('SAP Data'!$C1527,'2021 Balance Sheet'!$B$7:$O$1335,'2021 Balance Sheet'!I$2, FALSE),0)</f>
        <v>0</v>
      </c>
      <c r="AI1527" s="199">
        <f>IFERROR(VLOOKUP('SAP Data'!$C1527,'2021 Balance Sheet'!$B$7:$O$1335,'2021 Balance Sheet'!J$2, FALSE),0)</f>
        <v>0</v>
      </c>
      <c r="AJ1527" s="199">
        <f>IFERROR(VLOOKUP('SAP Data'!$C1527,'2021 Balance Sheet'!$B$7:$O$1335,'2021 Balance Sheet'!K$2, FALSE),0)</f>
        <v>0</v>
      </c>
      <c r="AK1527" s="199">
        <f>IFERROR(VLOOKUP('SAP Data'!$C1527,'2021 Balance Sheet'!$B$7:$O$1335,'2021 Balance Sheet'!L$2, FALSE),0)</f>
        <v>0</v>
      </c>
      <c r="AL1527" s="199">
        <f>IFERROR(VLOOKUP('SAP Data'!$C1527,'2021 Balance Sheet'!$B$7:$O$1335,'2021 Balance Sheet'!M$2, FALSE),0)</f>
        <v>0</v>
      </c>
      <c r="AM1527" s="199">
        <f>IFERROR(VLOOKUP('SAP Data'!$C1527,'2021 Balance Sheet'!$B$7:$O$1335,'2021 Balance Sheet'!N$2, FALSE),0)</f>
        <v>0</v>
      </c>
      <c r="AN1527" s="199">
        <f>IFERROR(VLOOKUP('SAP Data'!$C1527,'2021 Balance Sheet'!$B$7:$O$1335,'2021 Balance Sheet'!O$2, FALSE),0)</f>
        <v>0</v>
      </c>
      <c r="AO1527" s="198">
        <f t="shared" si="51"/>
        <v>0</v>
      </c>
    </row>
    <row r="1528" spans="1:41" ht="15.75" thickBot="1" x14ac:dyDescent="0.3">
      <c r="A1528" s="26" t="str">
        <f t="shared" si="50"/>
        <v>243063</v>
      </c>
      <c r="B1528" s="126" t="s">
        <v>3660</v>
      </c>
      <c r="C1528" s="153" t="s">
        <v>3661</v>
      </c>
      <c r="D1528" s="125"/>
      <c r="E1528" s="140"/>
      <c r="F1528" s="140"/>
      <c r="G1528" s="140"/>
      <c r="H1528" s="140"/>
      <c r="I1528" s="140"/>
      <c r="J1528" s="140"/>
      <c r="K1528" s="140"/>
      <c r="L1528" s="140"/>
      <c r="M1528" s="140"/>
      <c r="N1528" s="140"/>
      <c r="O1528" s="140"/>
      <c r="P1528" s="140"/>
      <c r="Q1528" s="199">
        <v>0</v>
      </c>
      <c r="R1528" s="199">
        <v>0</v>
      </c>
      <c r="S1528" s="199">
        <v>0</v>
      </c>
      <c r="T1528" s="199">
        <v>0</v>
      </c>
      <c r="U1528" s="199">
        <v>0</v>
      </c>
      <c r="V1528" s="199">
        <v>0</v>
      </c>
      <c r="W1528" s="199">
        <v>0</v>
      </c>
      <c r="X1528" s="199">
        <v>0</v>
      </c>
      <c r="Y1528" s="199">
        <v>0</v>
      </c>
      <c r="Z1528" s="199">
        <v>0</v>
      </c>
      <c r="AA1528" s="199">
        <v>0</v>
      </c>
      <c r="AB1528" s="199">
        <v>0</v>
      </c>
      <c r="AC1528" s="199">
        <f>IFERROR(VLOOKUP('SAP Data'!$C1528,'2021 Balance Sheet'!$B$7:$O$1335,'2021 Balance Sheet'!D$2, FALSE),0)</f>
        <v>0</v>
      </c>
      <c r="AD1528" s="199">
        <f>IFERROR(VLOOKUP('SAP Data'!$C1528,'2021 Balance Sheet'!$B$7:$O$1335,'2021 Balance Sheet'!E$2, FALSE),0)</f>
        <v>0</v>
      </c>
      <c r="AE1528" s="199">
        <f>IFERROR(VLOOKUP('SAP Data'!$C1528,'2021 Balance Sheet'!$B$7:$O$1335,'2021 Balance Sheet'!F$2, FALSE),0)</f>
        <v>0</v>
      </c>
      <c r="AF1528" s="199">
        <f>IFERROR(VLOOKUP('SAP Data'!$C1528,'2021 Balance Sheet'!$B$7:$O$1335,'2021 Balance Sheet'!G$2, FALSE),0)</f>
        <v>0</v>
      </c>
      <c r="AG1528" s="199">
        <f>IFERROR(VLOOKUP('SAP Data'!$C1528,'2021 Balance Sheet'!$B$7:$O$1335,'2021 Balance Sheet'!H$2, FALSE),0)</f>
        <v>0</v>
      </c>
      <c r="AH1528" s="199">
        <f>IFERROR(VLOOKUP('SAP Data'!$C1528,'2021 Balance Sheet'!$B$7:$O$1335,'2021 Balance Sheet'!I$2, FALSE),0)</f>
        <v>0</v>
      </c>
      <c r="AI1528" s="199">
        <f>IFERROR(VLOOKUP('SAP Data'!$C1528,'2021 Balance Sheet'!$B$7:$O$1335,'2021 Balance Sheet'!J$2, FALSE),0)</f>
        <v>0</v>
      </c>
      <c r="AJ1528" s="199">
        <f>IFERROR(VLOOKUP('SAP Data'!$C1528,'2021 Balance Sheet'!$B$7:$O$1335,'2021 Balance Sheet'!K$2, FALSE),0)</f>
        <v>0</v>
      </c>
      <c r="AK1528" s="199">
        <f>IFERROR(VLOOKUP('SAP Data'!$C1528,'2021 Balance Sheet'!$B$7:$O$1335,'2021 Balance Sheet'!L$2, FALSE),0)</f>
        <v>0</v>
      </c>
      <c r="AL1528" s="199">
        <f>IFERROR(VLOOKUP('SAP Data'!$C1528,'2021 Balance Sheet'!$B$7:$O$1335,'2021 Balance Sheet'!M$2, FALSE),0)</f>
        <v>0</v>
      </c>
      <c r="AM1528" s="199">
        <f>IFERROR(VLOOKUP('SAP Data'!$C1528,'2021 Balance Sheet'!$B$7:$O$1335,'2021 Balance Sheet'!N$2, FALSE),0)</f>
        <v>0</v>
      </c>
      <c r="AN1528" s="199">
        <f>IFERROR(VLOOKUP('SAP Data'!$C1528,'2021 Balance Sheet'!$B$7:$O$1335,'2021 Balance Sheet'!O$2, FALSE),0)</f>
        <v>0</v>
      </c>
      <c r="AO1528" s="198">
        <f t="shared" si="51"/>
        <v>0</v>
      </c>
    </row>
    <row r="1529" spans="1:41" ht="15.75" thickBot="1" x14ac:dyDescent="0.3">
      <c r="A1529" s="26" t="str">
        <f t="shared" si="50"/>
        <v>243064</v>
      </c>
      <c r="B1529" s="126" t="s">
        <v>3662</v>
      </c>
      <c r="C1529" s="153" t="s">
        <v>3663</v>
      </c>
      <c r="D1529" s="125"/>
      <c r="E1529" s="140"/>
      <c r="F1529" s="140"/>
      <c r="G1529" s="140"/>
      <c r="H1529" s="140"/>
      <c r="I1529" s="140"/>
      <c r="J1529" s="140"/>
      <c r="K1529" s="140"/>
      <c r="L1529" s="140"/>
      <c r="M1529" s="140"/>
      <c r="N1529" s="140"/>
      <c r="O1529" s="140"/>
      <c r="P1529" s="140"/>
      <c r="Q1529" s="199">
        <v>0</v>
      </c>
      <c r="R1529" s="199">
        <v>0</v>
      </c>
      <c r="S1529" s="199">
        <v>0</v>
      </c>
      <c r="T1529" s="199">
        <v>0</v>
      </c>
      <c r="U1529" s="199">
        <v>0</v>
      </c>
      <c r="V1529" s="199">
        <v>0</v>
      </c>
      <c r="W1529" s="199">
        <v>0</v>
      </c>
      <c r="X1529" s="199">
        <v>0</v>
      </c>
      <c r="Y1529" s="199">
        <v>0</v>
      </c>
      <c r="Z1529" s="199">
        <v>0</v>
      </c>
      <c r="AA1529" s="199">
        <v>0</v>
      </c>
      <c r="AB1529" s="199">
        <v>0</v>
      </c>
      <c r="AC1529" s="199">
        <f>IFERROR(VLOOKUP('SAP Data'!$C1529,'2021 Balance Sheet'!$B$7:$O$1335,'2021 Balance Sheet'!D$2, FALSE),0)</f>
        <v>0</v>
      </c>
      <c r="AD1529" s="199">
        <f>IFERROR(VLOOKUP('SAP Data'!$C1529,'2021 Balance Sheet'!$B$7:$O$1335,'2021 Balance Sheet'!E$2, FALSE),0)</f>
        <v>0</v>
      </c>
      <c r="AE1529" s="199">
        <f>IFERROR(VLOOKUP('SAP Data'!$C1529,'2021 Balance Sheet'!$B$7:$O$1335,'2021 Balance Sheet'!F$2, FALSE),0)</f>
        <v>0</v>
      </c>
      <c r="AF1529" s="199">
        <f>IFERROR(VLOOKUP('SAP Data'!$C1529,'2021 Balance Sheet'!$B$7:$O$1335,'2021 Balance Sheet'!G$2, FALSE),0)</f>
        <v>0</v>
      </c>
      <c r="AG1529" s="199">
        <f>IFERROR(VLOOKUP('SAP Data'!$C1529,'2021 Balance Sheet'!$B$7:$O$1335,'2021 Balance Sheet'!H$2, FALSE),0)</f>
        <v>0</v>
      </c>
      <c r="AH1529" s="199">
        <f>IFERROR(VLOOKUP('SAP Data'!$C1529,'2021 Balance Sheet'!$B$7:$O$1335,'2021 Balance Sheet'!I$2, FALSE),0)</f>
        <v>0</v>
      </c>
      <c r="AI1529" s="199">
        <f>IFERROR(VLOOKUP('SAP Data'!$C1529,'2021 Balance Sheet'!$B$7:$O$1335,'2021 Balance Sheet'!J$2, FALSE),0)</f>
        <v>0</v>
      </c>
      <c r="AJ1529" s="199">
        <f>IFERROR(VLOOKUP('SAP Data'!$C1529,'2021 Balance Sheet'!$B$7:$O$1335,'2021 Balance Sheet'!K$2, FALSE),0)</f>
        <v>0</v>
      </c>
      <c r="AK1529" s="199">
        <f>IFERROR(VLOOKUP('SAP Data'!$C1529,'2021 Balance Sheet'!$B$7:$O$1335,'2021 Balance Sheet'!L$2, FALSE),0)</f>
        <v>0</v>
      </c>
      <c r="AL1529" s="199">
        <f>IFERROR(VLOOKUP('SAP Data'!$C1529,'2021 Balance Sheet'!$B$7:$O$1335,'2021 Balance Sheet'!M$2, FALSE),0)</f>
        <v>0</v>
      </c>
      <c r="AM1529" s="199">
        <f>IFERROR(VLOOKUP('SAP Data'!$C1529,'2021 Balance Sheet'!$B$7:$O$1335,'2021 Balance Sheet'!N$2, FALSE),0)</f>
        <v>0</v>
      </c>
      <c r="AN1529" s="199">
        <f>IFERROR(VLOOKUP('SAP Data'!$C1529,'2021 Balance Sheet'!$B$7:$O$1335,'2021 Balance Sheet'!O$2, FALSE),0)</f>
        <v>0</v>
      </c>
      <c r="AO1529" s="198">
        <f t="shared" si="51"/>
        <v>0</v>
      </c>
    </row>
    <row r="1530" spans="1:41" ht="15.75" thickBot="1" x14ac:dyDescent="0.3">
      <c r="A1530" s="26" t="str">
        <f t="shared" si="50"/>
        <v>243065</v>
      </c>
      <c r="B1530" s="126" t="s">
        <v>3664</v>
      </c>
      <c r="C1530" s="153" t="s">
        <v>3665</v>
      </c>
      <c r="D1530" s="125"/>
      <c r="E1530" s="140"/>
      <c r="F1530" s="140"/>
      <c r="G1530" s="140"/>
      <c r="H1530" s="140"/>
      <c r="I1530" s="140"/>
      <c r="J1530" s="140"/>
      <c r="K1530" s="140"/>
      <c r="L1530" s="140"/>
      <c r="M1530" s="140"/>
      <c r="N1530" s="140"/>
      <c r="O1530" s="140"/>
      <c r="P1530" s="140"/>
      <c r="Q1530" s="199">
        <v>0</v>
      </c>
      <c r="R1530" s="199">
        <v>0</v>
      </c>
      <c r="S1530" s="199">
        <v>0</v>
      </c>
      <c r="T1530" s="199">
        <v>0</v>
      </c>
      <c r="U1530" s="199">
        <v>0</v>
      </c>
      <c r="V1530" s="199">
        <v>0</v>
      </c>
      <c r="W1530" s="199">
        <v>0</v>
      </c>
      <c r="X1530" s="199">
        <v>0</v>
      </c>
      <c r="Y1530" s="199">
        <v>0</v>
      </c>
      <c r="Z1530" s="199">
        <v>0</v>
      </c>
      <c r="AA1530" s="199">
        <v>0</v>
      </c>
      <c r="AB1530" s="199">
        <v>0</v>
      </c>
      <c r="AC1530" s="199">
        <f>IFERROR(VLOOKUP('SAP Data'!$C1530,'2021 Balance Sheet'!$B$7:$O$1335,'2021 Balance Sheet'!D$2, FALSE),0)</f>
        <v>0</v>
      </c>
      <c r="AD1530" s="199">
        <f>IFERROR(VLOOKUP('SAP Data'!$C1530,'2021 Balance Sheet'!$B$7:$O$1335,'2021 Balance Sheet'!E$2, FALSE),0)</f>
        <v>0</v>
      </c>
      <c r="AE1530" s="199">
        <f>IFERROR(VLOOKUP('SAP Data'!$C1530,'2021 Balance Sheet'!$B$7:$O$1335,'2021 Balance Sheet'!F$2, FALSE),0)</f>
        <v>0</v>
      </c>
      <c r="AF1530" s="199">
        <f>IFERROR(VLOOKUP('SAP Data'!$C1530,'2021 Balance Sheet'!$B$7:$O$1335,'2021 Balance Sheet'!G$2, FALSE),0)</f>
        <v>0</v>
      </c>
      <c r="AG1530" s="199">
        <f>IFERROR(VLOOKUP('SAP Data'!$C1530,'2021 Balance Sheet'!$B$7:$O$1335,'2021 Balance Sheet'!H$2, FALSE),0)</f>
        <v>0</v>
      </c>
      <c r="AH1530" s="199">
        <f>IFERROR(VLOOKUP('SAP Data'!$C1530,'2021 Balance Sheet'!$B$7:$O$1335,'2021 Balance Sheet'!I$2, FALSE),0)</f>
        <v>0</v>
      </c>
      <c r="AI1530" s="199">
        <f>IFERROR(VLOOKUP('SAP Data'!$C1530,'2021 Balance Sheet'!$B$7:$O$1335,'2021 Balance Sheet'!J$2, FALSE),0)</f>
        <v>0</v>
      </c>
      <c r="AJ1530" s="199">
        <f>IFERROR(VLOOKUP('SAP Data'!$C1530,'2021 Balance Sheet'!$B$7:$O$1335,'2021 Balance Sheet'!K$2, FALSE),0)</f>
        <v>0</v>
      </c>
      <c r="AK1530" s="199">
        <f>IFERROR(VLOOKUP('SAP Data'!$C1530,'2021 Balance Sheet'!$B$7:$O$1335,'2021 Balance Sheet'!L$2, FALSE),0)</f>
        <v>0</v>
      </c>
      <c r="AL1530" s="199">
        <f>IFERROR(VLOOKUP('SAP Data'!$C1530,'2021 Balance Sheet'!$B$7:$O$1335,'2021 Balance Sheet'!M$2, FALSE),0)</f>
        <v>0</v>
      </c>
      <c r="AM1530" s="199">
        <f>IFERROR(VLOOKUP('SAP Data'!$C1530,'2021 Balance Sheet'!$B$7:$O$1335,'2021 Balance Sheet'!N$2, FALSE),0)</f>
        <v>0</v>
      </c>
      <c r="AN1530" s="199">
        <f>IFERROR(VLOOKUP('SAP Data'!$C1530,'2021 Balance Sheet'!$B$7:$O$1335,'2021 Balance Sheet'!O$2, FALSE),0)</f>
        <v>0</v>
      </c>
      <c r="AO1530" s="198">
        <f t="shared" si="51"/>
        <v>0</v>
      </c>
    </row>
    <row r="1531" spans="1:41" ht="15.75" thickBot="1" x14ac:dyDescent="0.3">
      <c r="A1531" s="26" t="str">
        <f t="shared" si="50"/>
        <v>243066</v>
      </c>
      <c r="B1531" s="126" t="s">
        <v>3666</v>
      </c>
      <c r="C1531" s="153" t="s">
        <v>3667</v>
      </c>
      <c r="D1531" s="125"/>
      <c r="E1531" s="140"/>
      <c r="F1531" s="140"/>
      <c r="G1531" s="140"/>
      <c r="H1531" s="140"/>
      <c r="I1531" s="140"/>
      <c r="J1531" s="140"/>
      <c r="K1531" s="140"/>
      <c r="L1531" s="140"/>
      <c r="M1531" s="140"/>
      <c r="N1531" s="140"/>
      <c r="O1531" s="140"/>
      <c r="P1531" s="140"/>
      <c r="Q1531" s="199">
        <v>0</v>
      </c>
      <c r="R1531" s="199">
        <v>0</v>
      </c>
      <c r="S1531" s="199">
        <v>0</v>
      </c>
      <c r="T1531" s="199">
        <v>0</v>
      </c>
      <c r="U1531" s="199">
        <v>0</v>
      </c>
      <c r="V1531" s="199">
        <v>0</v>
      </c>
      <c r="W1531" s="199">
        <v>0</v>
      </c>
      <c r="X1531" s="199">
        <v>0</v>
      </c>
      <c r="Y1531" s="199">
        <v>0</v>
      </c>
      <c r="Z1531" s="199">
        <v>0</v>
      </c>
      <c r="AA1531" s="199">
        <v>0</v>
      </c>
      <c r="AB1531" s="199">
        <v>0</v>
      </c>
      <c r="AC1531" s="199">
        <f>IFERROR(VLOOKUP('SAP Data'!$C1531,'2021 Balance Sheet'!$B$7:$O$1335,'2021 Balance Sheet'!D$2, FALSE),0)</f>
        <v>0</v>
      </c>
      <c r="AD1531" s="199">
        <f>IFERROR(VLOOKUP('SAP Data'!$C1531,'2021 Balance Sheet'!$B$7:$O$1335,'2021 Balance Sheet'!E$2, FALSE),0)</f>
        <v>0</v>
      </c>
      <c r="AE1531" s="199">
        <f>IFERROR(VLOOKUP('SAP Data'!$C1531,'2021 Balance Sheet'!$B$7:$O$1335,'2021 Balance Sheet'!F$2, FALSE),0)</f>
        <v>0</v>
      </c>
      <c r="AF1531" s="199">
        <f>IFERROR(VLOOKUP('SAP Data'!$C1531,'2021 Balance Sheet'!$B$7:$O$1335,'2021 Balance Sheet'!G$2, FALSE),0)</f>
        <v>0</v>
      </c>
      <c r="AG1531" s="199">
        <f>IFERROR(VLOOKUP('SAP Data'!$C1531,'2021 Balance Sheet'!$B$7:$O$1335,'2021 Balance Sheet'!H$2, FALSE),0)</f>
        <v>0</v>
      </c>
      <c r="AH1531" s="199">
        <f>IFERROR(VLOOKUP('SAP Data'!$C1531,'2021 Balance Sheet'!$B$7:$O$1335,'2021 Balance Sheet'!I$2, FALSE),0)</f>
        <v>0</v>
      </c>
      <c r="AI1531" s="199">
        <f>IFERROR(VLOOKUP('SAP Data'!$C1531,'2021 Balance Sheet'!$B$7:$O$1335,'2021 Balance Sheet'!J$2, FALSE),0)</f>
        <v>0</v>
      </c>
      <c r="AJ1531" s="199">
        <f>IFERROR(VLOOKUP('SAP Data'!$C1531,'2021 Balance Sheet'!$B$7:$O$1335,'2021 Balance Sheet'!K$2, FALSE),0)</f>
        <v>0</v>
      </c>
      <c r="AK1531" s="199">
        <f>IFERROR(VLOOKUP('SAP Data'!$C1531,'2021 Balance Sheet'!$B$7:$O$1335,'2021 Balance Sheet'!L$2, FALSE),0)</f>
        <v>0</v>
      </c>
      <c r="AL1531" s="199">
        <f>IFERROR(VLOOKUP('SAP Data'!$C1531,'2021 Balance Sheet'!$B$7:$O$1335,'2021 Balance Sheet'!M$2, FALSE),0)</f>
        <v>0</v>
      </c>
      <c r="AM1531" s="199">
        <f>IFERROR(VLOOKUP('SAP Data'!$C1531,'2021 Balance Sheet'!$B$7:$O$1335,'2021 Balance Sheet'!N$2, FALSE),0)</f>
        <v>0</v>
      </c>
      <c r="AN1531" s="199">
        <f>IFERROR(VLOOKUP('SAP Data'!$C1531,'2021 Balance Sheet'!$B$7:$O$1335,'2021 Balance Sheet'!O$2, FALSE),0)</f>
        <v>0</v>
      </c>
      <c r="AO1531" s="198">
        <f t="shared" si="51"/>
        <v>0</v>
      </c>
    </row>
    <row r="1532" spans="1:41" ht="15.75" thickBot="1" x14ac:dyDescent="0.3">
      <c r="A1532" s="26" t="str">
        <f t="shared" si="50"/>
        <v>243067</v>
      </c>
      <c r="B1532" s="126" t="s">
        <v>3668</v>
      </c>
      <c r="C1532" s="153" t="s">
        <v>3669</v>
      </c>
      <c r="D1532" s="125"/>
      <c r="E1532" s="140"/>
      <c r="F1532" s="140"/>
      <c r="G1532" s="140"/>
      <c r="H1532" s="140"/>
      <c r="I1532" s="140"/>
      <c r="J1532" s="140"/>
      <c r="K1532" s="140"/>
      <c r="L1532" s="140"/>
      <c r="M1532" s="140"/>
      <c r="N1532" s="140"/>
      <c r="O1532" s="140"/>
      <c r="P1532" s="140"/>
      <c r="Q1532" s="199">
        <v>0</v>
      </c>
      <c r="R1532" s="199">
        <v>0</v>
      </c>
      <c r="S1532" s="199">
        <v>0</v>
      </c>
      <c r="T1532" s="199">
        <v>0</v>
      </c>
      <c r="U1532" s="199">
        <v>0</v>
      </c>
      <c r="V1532" s="199">
        <v>0</v>
      </c>
      <c r="W1532" s="199">
        <v>0</v>
      </c>
      <c r="X1532" s="199">
        <v>0</v>
      </c>
      <c r="Y1532" s="199">
        <v>0</v>
      </c>
      <c r="Z1532" s="199">
        <v>0</v>
      </c>
      <c r="AA1532" s="199">
        <v>0</v>
      </c>
      <c r="AB1532" s="199">
        <v>0</v>
      </c>
      <c r="AC1532" s="199">
        <f>IFERROR(VLOOKUP('SAP Data'!$C1532,'2021 Balance Sheet'!$B$7:$O$1335,'2021 Balance Sheet'!D$2, FALSE),0)</f>
        <v>0</v>
      </c>
      <c r="AD1532" s="199">
        <f>IFERROR(VLOOKUP('SAP Data'!$C1532,'2021 Balance Sheet'!$B$7:$O$1335,'2021 Balance Sheet'!E$2, FALSE),0)</f>
        <v>0</v>
      </c>
      <c r="AE1532" s="199">
        <f>IFERROR(VLOOKUP('SAP Data'!$C1532,'2021 Balance Sheet'!$B$7:$O$1335,'2021 Balance Sheet'!F$2, FALSE),0)</f>
        <v>0</v>
      </c>
      <c r="AF1532" s="199">
        <f>IFERROR(VLOOKUP('SAP Data'!$C1532,'2021 Balance Sheet'!$B$7:$O$1335,'2021 Balance Sheet'!G$2, FALSE),0)</f>
        <v>0</v>
      </c>
      <c r="AG1532" s="199">
        <f>IFERROR(VLOOKUP('SAP Data'!$C1532,'2021 Balance Sheet'!$B$7:$O$1335,'2021 Balance Sheet'!H$2, FALSE),0)</f>
        <v>0</v>
      </c>
      <c r="AH1532" s="199">
        <f>IFERROR(VLOOKUP('SAP Data'!$C1532,'2021 Balance Sheet'!$B$7:$O$1335,'2021 Balance Sheet'!I$2, FALSE),0)</f>
        <v>0</v>
      </c>
      <c r="AI1532" s="199">
        <f>IFERROR(VLOOKUP('SAP Data'!$C1532,'2021 Balance Sheet'!$B$7:$O$1335,'2021 Balance Sheet'!J$2, FALSE),0)</f>
        <v>0</v>
      </c>
      <c r="AJ1532" s="199">
        <f>IFERROR(VLOOKUP('SAP Data'!$C1532,'2021 Balance Sheet'!$B$7:$O$1335,'2021 Balance Sheet'!K$2, FALSE),0)</f>
        <v>0</v>
      </c>
      <c r="AK1532" s="199">
        <f>IFERROR(VLOOKUP('SAP Data'!$C1532,'2021 Balance Sheet'!$B$7:$O$1335,'2021 Balance Sheet'!L$2, FALSE),0)</f>
        <v>0</v>
      </c>
      <c r="AL1532" s="199">
        <f>IFERROR(VLOOKUP('SAP Data'!$C1532,'2021 Balance Sheet'!$B$7:$O$1335,'2021 Balance Sheet'!M$2, FALSE),0)</f>
        <v>0</v>
      </c>
      <c r="AM1532" s="199">
        <f>IFERROR(VLOOKUP('SAP Data'!$C1532,'2021 Balance Sheet'!$B$7:$O$1335,'2021 Balance Sheet'!N$2, FALSE),0)</f>
        <v>0</v>
      </c>
      <c r="AN1532" s="199">
        <f>IFERROR(VLOOKUP('SAP Data'!$C1532,'2021 Balance Sheet'!$B$7:$O$1335,'2021 Balance Sheet'!O$2, FALSE),0)</f>
        <v>0</v>
      </c>
      <c r="AO1532" s="198">
        <f t="shared" si="51"/>
        <v>0</v>
      </c>
    </row>
    <row r="1533" spans="1:41" ht="15.75" thickBot="1" x14ac:dyDescent="0.3">
      <c r="A1533" s="26" t="str">
        <f t="shared" si="50"/>
        <v>243068</v>
      </c>
      <c r="B1533" s="126" t="s">
        <v>3670</v>
      </c>
      <c r="C1533" s="153" t="s">
        <v>3671</v>
      </c>
      <c r="D1533" s="125"/>
      <c r="E1533" s="140"/>
      <c r="F1533" s="140"/>
      <c r="G1533" s="140"/>
      <c r="H1533" s="140"/>
      <c r="I1533" s="140"/>
      <c r="J1533" s="140"/>
      <c r="K1533" s="140"/>
      <c r="L1533" s="140"/>
      <c r="M1533" s="140"/>
      <c r="N1533" s="140"/>
      <c r="O1533" s="140"/>
      <c r="P1533" s="140"/>
      <c r="Q1533" s="199">
        <v>0</v>
      </c>
      <c r="R1533" s="199">
        <v>0</v>
      </c>
      <c r="S1533" s="199">
        <v>0</v>
      </c>
      <c r="T1533" s="199">
        <v>0</v>
      </c>
      <c r="U1533" s="199">
        <v>0</v>
      </c>
      <c r="V1533" s="199">
        <v>0</v>
      </c>
      <c r="W1533" s="199">
        <v>0</v>
      </c>
      <c r="X1533" s="199">
        <v>0</v>
      </c>
      <c r="Y1533" s="199">
        <v>0</v>
      </c>
      <c r="Z1533" s="199">
        <v>0</v>
      </c>
      <c r="AA1533" s="199">
        <v>0</v>
      </c>
      <c r="AB1533" s="199">
        <v>0</v>
      </c>
      <c r="AC1533" s="199">
        <f>IFERROR(VLOOKUP('SAP Data'!$C1533,'2021 Balance Sheet'!$B$7:$O$1335,'2021 Balance Sheet'!D$2, FALSE),0)</f>
        <v>0</v>
      </c>
      <c r="AD1533" s="199">
        <f>IFERROR(VLOOKUP('SAP Data'!$C1533,'2021 Balance Sheet'!$B$7:$O$1335,'2021 Balance Sheet'!E$2, FALSE),0)</f>
        <v>0</v>
      </c>
      <c r="AE1533" s="199">
        <f>IFERROR(VLOOKUP('SAP Data'!$C1533,'2021 Balance Sheet'!$B$7:$O$1335,'2021 Balance Sheet'!F$2, FALSE),0)</f>
        <v>0</v>
      </c>
      <c r="AF1533" s="199">
        <f>IFERROR(VLOOKUP('SAP Data'!$C1533,'2021 Balance Sheet'!$B$7:$O$1335,'2021 Balance Sheet'!G$2, FALSE),0)</f>
        <v>0</v>
      </c>
      <c r="AG1533" s="199">
        <f>IFERROR(VLOOKUP('SAP Data'!$C1533,'2021 Balance Sheet'!$B$7:$O$1335,'2021 Balance Sheet'!H$2, FALSE),0)</f>
        <v>0</v>
      </c>
      <c r="AH1533" s="199">
        <f>IFERROR(VLOOKUP('SAP Data'!$C1533,'2021 Balance Sheet'!$B$7:$O$1335,'2021 Balance Sheet'!I$2, FALSE),0)</f>
        <v>0</v>
      </c>
      <c r="AI1533" s="199">
        <f>IFERROR(VLOOKUP('SAP Data'!$C1533,'2021 Balance Sheet'!$B$7:$O$1335,'2021 Balance Sheet'!J$2, FALSE),0)</f>
        <v>0</v>
      </c>
      <c r="AJ1533" s="199">
        <f>IFERROR(VLOOKUP('SAP Data'!$C1533,'2021 Balance Sheet'!$B$7:$O$1335,'2021 Balance Sheet'!K$2, FALSE),0)</f>
        <v>0</v>
      </c>
      <c r="AK1533" s="199">
        <f>IFERROR(VLOOKUP('SAP Data'!$C1533,'2021 Balance Sheet'!$B$7:$O$1335,'2021 Balance Sheet'!L$2, FALSE),0)</f>
        <v>0</v>
      </c>
      <c r="AL1533" s="199">
        <f>IFERROR(VLOOKUP('SAP Data'!$C1533,'2021 Balance Sheet'!$B$7:$O$1335,'2021 Balance Sheet'!M$2, FALSE),0)</f>
        <v>0</v>
      </c>
      <c r="AM1533" s="199">
        <f>IFERROR(VLOOKUP('SAP Data'!$C1533,'2021 Balance Sheet'!$B$7:$O$1335,'2021 Balance Sheet'!N$2, FALSE),0)</f>
        <v>0</v>
      </c>
      <c r="AN1533" s="199">
        <f>IFERROR(VLOOKUP('SAP Data'!$C1533,'2021 Balance Sheet'!$B$7:$O$1335,'2021 Balance Sheet'!O$2, FALSE),0)</f>
        <v>0</v>
      </c>
      <c r="AO1533" s="198">
        <f t="shared" si="51"/>
        <v>0</v>
      </c>
    </row>
    <row r="1534" spans="1:41" ht="15.75" thickBot="1" x14ac:dyDescent="0.3">
      <c r="A1534" s="26" t="str">
        <f t="shared" si="50"/>
        <v>243069</v>
      </c>
      <c r="B1534" s="126" t="s">
        <v>3672</v>
      </c>
      <c r="C1534" s="153" t="s">
        <v>3673</v>
      </c>
      <c r="D1534" s="125"/>
      <c r="E1534" s="140"/>
      <c r="F1534" s="140"/>
      <c r="G1534" s="140"/>
      <c r="H1534" s="140"/>
      <c r="I1534" s="140"/>
      <c r="J1534" s="140"/>
      <c r="K1534" s="140"/>
      <c r="L1534" s="140"/>
      <c r="M1534" s="140"/>
      <c r="N1534" s="140"/>
      <c r="O1534" s="140"/>
      <c r="P1534" s="140"/>
      <c r="Q1534" s="199">
        <v>0</v>
      </c>
      <c r="R1534" s="199">
        <v>0</v>
      </c>
      <c r="S1534" s="199">
        <v>0</v>
      </c>
      <c r="T1534" s="199">
        <v>0</v>
      </c>
      <c r="U1534" s="199">
        <v>0</v>
      </c>
      <c r="V1534" s="199">
        <v>0</v>
      </c>
      <c r="W1534" s="199">
        <v>0</v>
      </c>
      <c r="X1534" s="199">
        <v>0</v>
      </c>
      <c r="Y1534" s="199">
        <v>0</v>
      </c>
      <c r="Z1534" s="199">
        <v>0</v>
      </c>
      <c r="AA1534" s="199">
        <v>0</v>
      </c>
      <c r="AB1534" s="199">
        <v>0</v>
      </c>
      <c r="AC1534" s="199">
        <f>IFERROR(VLOOKUP('SAP Data'!$C1534,'2021 Balance Sheet'!$B$7:$O$1335,'2021 Balance Sheet'!D$2, FALSE),0)</f>
        <v>0</v>
      </c>
      <c r="AD1534" s="199">
        <f>IFERROR(VLOOKUP('SAP Data'!$C1534,'2021 Balance Sheet'!$B$7:$O$1335,'2021 Balance Sheet'!E$2, FALSE),0)</f>
        <v>0</v>
      </c>
      <c r="AE1534" s="199">
        <f>IFERROR(VLOOKUP('SAP Data'!$C1534,'2021 Balance Sheet'!$B$7:$O$1335,'2021 Balance Sheet'!F$2, FALSE),0)</f>
        <v>0</v>
      </c>
      <c r="AF1534" s="199">
        <f>IFERROR(VLOOKUP('SAP Data'!$C1534,'2021 Balance Sheet'!$B$7:$O$1335,'2021 Balance Sheet'!G$2, FALSE),0)</f>
        <v>0</v>
      </c>
      <c r="AG1534" s="199">
        <f>IFERROR(VLOOKUP('SAP Data'!$C1534,'2021 Balance Sheet'!$B$7:$O$1335,'2021 Balance Sheet'!H$2, FALSE),0)</f>
        <v>0</v>
      </c>
      <c r="AH1534" s="199">
        <f>IFERROR(VLOOKUP('SAP Data'!$C1534,'2021 Balance Sheet'!$B$7:$O$1335,'2021 Balance Sheet'!I$2, FALSE),0)</f>
        <v>0</v>
      </c>
      <c r="AI1534" s="199">
        <f>IFERROR(VLOOKUP('SAP Data'!$C1534,'2021 Balance Sheet'!$B$7:$O$1335,'2021 Balance Sheet'!J$2, FALSE),0)</f>
        <v>0</v>
      </c>
      <c r="AJ1534" s="199">
        <f>IFERROR(VLOOKUP('SAP Data'!$C1534,'2021 Balance Sheet'!$B$7:$O$1335,'2021 Balance Sheet'!K$2, FALSE),0)</f>
        <v>0</v>
      </c>
      <c r="AK1534" s="199">
        <f>IFERROR(VLOOKUP('SAP Data'!$C1534,'2021 Balance Sheet'!$B$7:$O$1335,'2021 Balance Sheet'!L$2, FALSE),0)</f>
        <v>0</v>
      </c>
      <c r="AL1534" s="199">
        <f>IFERROR(VLOOKUP('SAP Data'!$C1534,'2021 Balance Sheet'!$B$7:$O$1335,'2021 Balance Sheet'!M$2, FALSE),0)</f>
        <v>0</v>
      </c>
      <c r="AM1534" s="199">
        <f>IFERROR(VLOOKUP('SAP Data'!$C1534,'2021 Balance Sheet'!$B$7:$O$1335,'2021 Balance Sheet'!N$2, FALSE),0)</f>
        <v>0</v>
      </c>
      <c r="AN1534" s="199">
        <f>IFERROR(VLOOKUP('SAP Data'!$C1534,'2021 Balance Sheet'!$B$7:$O$1335,'2021 Balance Sheet'!O$2, FALSE),0)</f>
        <v>0</v>
      </c>
      <c r="AO1534" s="198">
        <f t="shared" si="51"/>
        <v>0</v>
      </c>
    </row>
    <row r="1535" spans="1:41" ht="15.75" thickBot="1" x14ac:dyDescent="0.3">
      <c r="A1535" s="26" t="str">
        <f t="shared" si="50"/>
        <v>243070</v>
      </c>
      <c r="B1535" s="126" t="s">
        <v>3674</v>
      </c>
      <c r="C1535" s="153" t="s">
        <v>3675</v>
      </c>
      <c r="D1535" s="125"/>
      <c r="E1535" s="140"/>
      <c r="F1535" s="140"/>
      <c r="G1535" s="140"/>
      <c r="H1535" s="140"/>
      <c r="I1535" s="140"/>
      <c r="J1535" s="140"/>
      <c r="K1535" s="140"/>
      <c r="L1535" s="140"/>
      <c r="M1535" s="140"/>
      <c r="N1535" s="140"/>
      <c r="O1535" s="140"/>
      <c r="P1535" s="140"/>
      <c r="Q1535" s="199">
        <v>0</v>
      </c>
      <c r="R1535" s="199">
        <v>0</v>
      </c>
      <c r="S1535" s="199">
        <v>0</v>
      </c>
      <c r="T1535" s="199">
        <v>0</v>
      </c>
      <c r="U1535" s="199">
        <v>0</v>
      </c>
      <c r="V1535" s="199">
        <v>0</v>
      </c>
      <c r="W1535" s="199">
        <v>0</v>
      </c>
      <c r="X1535" s="199">
        <v>0</v>
      </c>
      <c r="Y1535" s="199">
        <v>0</v>
      </c>
      <c r="Z1535" s="199">
        <v>0</v>
      </c>
      <c r="AA1535" s="199">
        <v>0</v>
      </c>
      <c r="AB1535" s="199">
        <v>0</v>
      </c>
      <c r="AC1535" s="199">
        <f>IFERROR(VLOOKUP('SAP Data'!$C1535,'2021 Balance Sheet'!$B$7:$O$1335,'2021 Balance Sheet'!D$2, FALSE),0)</f>
        <v>0</v>
      </c>
      <c r="AD1535" s="199">
        <f>IFERROR(VLOOKUP('SAP Data'!$C1535,'2021 Balance Sheet'!$B$7:$O$1335,'2021 Balance Sheet'!E$2, FALSE),0)</f>
        <v>0</v>
      </c>
      <c r="AE1535" s="199">
        <f>IFERROR(VLOOKUP('SAP Data'!$C1535,'2021 Balance Sheet'!$B$7:$O$1335,'2021 Balance Sheet'!F$2, FALSE),0)</f>
        <v>0</v>
      </c>
      <c r="AF1535" s="199">
        <f>IFERROR(VLOOKUP('SAP Data'!$C1535,'2021 Balance Sheet'!$B$7:$O$1335,'2021 Balance Sheet'!G$2, FALSE),0)</f>
        <v>0</v>
      </c>
      <c r="AG1535" s="199">
        <f>IFERROR(VLOOKUP('SAP Data'!$C1535,'2021 Balance Sheet'!$B$7:$O$1335,'2021 Balance Sheet'!H$2, FALSE),0)</f>
        <v>0</v>
      </c>
      <c r="AH1535" s="199">
        <f>IFERROR(VLOOKUP('SAP Data'!$C1535,'2021 Balance Sheet'!$B$7:$O$1335,'2021 Balance Sheet'!I$2, FALSE),0)</f>
        <v>0</v>
      </c>
      <c r="AI1535" s="199">
        <f>IFERROR(VLOOKUP('SAP Data'!$C1535,'2021 Balance Sheet'!$B$7:$O$1335,'2021 Balance Sheet'!J$2, FALSE),0)</f>
        <v>0</v>
      </c>
      <c r="AJ1535" s="199">
        <f>IFERROR(VLOOKUP('SAP Data'!$C1535,'2021 Balance Sheet'!$B$7:$O$1335,'2021 Balance Sheet'!K$2, FALSE),0)</f>
        <v>0</v>
      </c>
      <c r="AK1535" s="199">
        <f>IFERROR(VLOOKUP('SAP Data'!$C1535,'2021 Balance Sheet'!$B$7:$O$1335,'2021 Balance Sheet'!L$2, FALSE),0)</f>
        <v>0</v>
      </c>
      <c r="AL1535" s="199">
        <f>IFERROR(VLOOKUP('SAP Data'!$C1535,'2021 Balance Sheet'!$B$7:$O$1335,'2021 Balance Sheet'!M$2, FALSE),0)</f>
        <v>0</v>
      </c>
      <c r="AM1535" s="199">
        <f>IFERROR(VLOOKUP('SAP Data'!$C1535,'2021 Balance Sheet'!$B$7:$O$1335,'2021 Balance Sheet'!N$2, FALSE),0)</f>
        <v>0</v>
      </c>
      <c r="AN1535" s="199">
        <f>IFERROR(VLOOKUP('SAP Data'!$C1535,'2021 Balance Sheet'!$B$7:$O$1335,'2021 Balance Sheet'!O$2, FALSE),0)</f>
        <v>0</v>
      </c>
      <c r="AO1535" s="198">
        <f t="shared" si="51"/>
        <v>0</v>
      </c>
    </row>
    <row r="1536" spans="1:41" ht="15.75" thickBot="1" x14ac:dyDescent="0.3">
      <c r="A1536" s="26" t="str">
        <f t="shared" si="50"/>
        <v>243071</v>
      </c>
      <c r="B1536" s="126" t="s">
        <v>3676</v>
      </c>
      <c r="C1536" s="153" t="s">
        <v>3677</v>
      </c>
      <c r="D1536" s="125"/>
      <c r="E1536" s="140"/>
      <c r="F1536" s="140"/>
      <c r="G1536" s="140"/>
      <c r="H1536" s="140"/>
      <c r="I1536" s="140"/>
      <c r="J1536" s="140"/>
      <c r="K1536" s="140"/>
      <c r="L1536" s="140"/>
      <c r="M1536" s="140"/>
      <c r="N1536" s="140"/>
      <c r="O1536" s="140"/>
      <c r="P1536" s="140"/>
      <c r="Q1536" s="199">
        <v>0</v>
      </c>
      <c r="R1536" s="199">
        <v>0</v>
      </c>
      <c r="S1536" s="199">
        <v>0</v>
      </c>
      <c r="T1536" s="199">
        <v>0</v>
      </c>
      <c r="U1536" s="199">
        <v>0</v>
      </c>
      <c r="V1536" s="199">
        <v>0</v>
      </c>
      <c r="W1536" s="199">
        <v>0</v>
      </c>
      <c r="X1536" s="199">
        <v>0</v>
      </c>
      <c r="Y1536" s="199">
        <v>0</v>
      </c>
      <c r="Z1536" s="199">
        <v>0</v>
      </c>
      <c r="AA1536" s="199">
        <v>0</v>
      </c>
      <c r="AB1536" s="199">
        <v>0</v>
      </c>
      <c r="AC1536" s="199">
        <f>IFERROR(VLOOKUP('SAP Data'!$C1536,'2021 Balance Sheet'!$B$7:$O$1335,'2021 Balance Sheet'!D$2, FALSE),0)</f>
        <v>0</v>
      </c>
      <c r="AD1536" s="199">
        <f>IFERROR(VLOOKUP('SAP Data'!$C1536,'2021 Balance Sheet'!$B$7:$O$1335,'2021 Balance Sheet'!E$2, FALSE),0)</f>
        <v>0</v>
      </c>
      <c r="AE1536" s="199">
        <f>IFERROR(VLOOKUP('SAP Data'!$C1536,'2021 Balance Sheet'!$B$7:$O$1335,'2021 Balance Sheet'!F$2, FALSE),0)</f>
        <v>0</v>
      </c>
      <c r="AF1536" s="199">
        <f>IFERROR(VLOOKUP('SAP Data'!$C1536,'2021 Balance Sheet'!$B$7:$O$1335,'2021 Balance Sheet'!G$2, FALSE),0)</f>
        <v>0</v>
      </c>
      <c r="AG1536" s="199">
        <f>IFERROR(VLOOKUP('SAP Data'!$C1536,'2021 Balance Sheet'!$B$7:$O$1335,'2021 Balance Sheet'!H$2, FALSE),0)</f>
        <v>0</v>
      </c>
      <c r="AH1536" s="199">
        <f>IFERROR(VLOOKUP('SAP Data'!$C1536,'2021 Balance Sheet'!$B$7:$O$1335,'2021 Balance Sheet'!I$2, FALSE),0)</f>
        <v>0</v>
      </c>
      <c r="AI1536" s="199">
        <f>IFERROR(VLOOKUP('SAP Data'!$C1536,'2021 Balance Sheet'!$B$7:$O$1335,'2021 Balance Sheet'!J$2, FALSE),0)</f>
        <v>0</v>
      </c>
      <c r="AJ1536" s="199">
        <f>IFERROR(VLOOKUP('SAP Data'!$C1536,'2021 Balance Sheet'!$B$7:$O$1335,'2021 Balance Sheet'!K$2, FALSE),0)</f>
        <v>0</v>
      </c>
      <c r="AK1536" s="199">
        <f>IFERROR(VLOOKUP('SAP Data'!$C1536,'2021 Balance Sheet'!$B$7:$O$1335,'2021 Balance Sheet'!L$2, FALSE),0)</f>
        <v>0</v>
      </c>
      <c r="AL1536" s="199">
        <f>IFERROR(VLOOKUP('SAP Data'!$C1536,'2021 Balance Sheet'!$B$7:$O$1335,'2021 Balance Sheet'!M$2, FALSE),0)</f>
        <v>0</v>
      </c>
      <c r="AM1536" s="199">
        <f>IFERROR(VLOOKUP('SAP Data'!$C1536,'2021 Balance Sheet'!$B$7:$O$1335,'2021 Balance Sheet'!N$2, FALSE),0)</f>
        <v>0</v>
      </c>
      <c r="AN1536" s="199">
        <f>IFERROR(VLOOKUP('SAP Data'!$C1536,'2021 Balance Sheet'!$B$7:$O$1335,'2021 Balance Sheet'!O$2, FALSE),0)</f>
        <v>0</v>
      </c>
      <c r="AO1536" s="198">
        <f t="shared" si="51"/>
        <v>0</v>
      </c>
    </row>
    <row r="1537" spans="1:41" ht="15.75" thickBot="1" x14ac:dyDescent="0.3">
      <c r="A1537" s="26" t="str">
        <f t="shared" si="50"/>
        <v>243072</v>
      </c>
      <c r="B1537" s="126" t="s">
        <v>3678</v>
      </c>
      <c r="C1537" s="153" t="s">
        <v>3679</v>
      </c>
      <c r="D1537" s="125"/>
      <c r="E1537" s="140"/>
      <c r="F1537" s="140"/>
      <c r="G1537" s="140"/>
      <c r="H1537" s="140"/>
      <c r="I1537" s="140"/>
      <c r="J1537" s="140"/>
      <c r="K1537" s="140"/>
      <c r="L1537" s="140"/>
      <c r="M1537" s="140"/>
      <c r="N1537" s="140"/>
      <c r="O1537" s="140"/>
      <c r="P1537" s="140"/>
      <c r="Q1537" s="199">
        <v>0</v>
      </c>
      <c r="R1537" s="199">
        <v>0</v>
      </c>
      <c r="S1537" s="199">
        <v>0</v>
      </c>
      <c r="T1537" s="199">
        <v>0</v>
      </c>
      <c r="U1537" s="199">
        <v>0</v>
      </c>
      <c r="V1537" s="199">
        <v>0</v>
      </c>
      <c r="W1537" s="199">
        <v>0</v>
      </c>
      <c r="X1537" s="199">
        <v>0</v>
      </c>
      <c r="Y1537" s="199">
        <v>0</v>
      </c>
      <c r="Z1537" s="199">
        <v>0</v>
      </c>
      <c r="AA1537" s="199">
        <v>0</v>
      </c>
      <c r="AB1537" s="199">
        <v>0</v>
      </c>
      <c r="AC1537" s="199">
        <f>IFERROR(VLOOKUP('SAP Data'!$C1537,'2021 Balance Sheet'!$B$7:$O$1335,'2021 Balance Sheet'!D$2, FALSE),0)</f>
        <v>0</v>
      </c>
      <c r="AD1537" s="199">
        <f>IFERROR(VLOOKUP('SAP Data'!$C1537,'2021 Balance Sheet'!$B$7:$O$1335,'2021 Balance Sheet'!E$2, FALSE),0)</f>
        <v>0</v>
      </c>
      <c r="AE1537" s="199">
        <f>IFERROR(VLOOKUP('SAP Data'!$C1537,'2021 Balance Sheet'!$B$7:$O$1335,'2021 Balance Sheet'!F$2, FALSE),0)</f>
        <v>0</v>
      </c>
      <c r="AF1537" s="199">
        <f>IFERROR(VLOOKUP('SAP Data'!$C1537,'2021 Balance Sheet'!$B$7:$O$1335,'2021 Balance Sheet'!G$2, FALSE),0)</f>
        <v>0</v>
      </c>
      <c r="AG1537" s="199">
        <f>IFERROR(VLOOKUP('SAP Data'!$C1537,'2021 Balance Sheet'!$B$7:$O$1335,'2021 Balance Sheet'!H$2, FALSE),0)</f>
        <v>0</v>
      </c>
      <c r="AH1537" s="199">
        <f>IFERROR(VLOOKUP('SAP Data'!$C1537,'2021 Balance Sheet'!$B$7:$O$1335,'2021 Balance Sheet'!I$2, FALSE),0)</f>
        <v>0</v>
      </c>
      <c r="AI1537" s="199">
        <f>IFERROR(VLOOKUP('SAP Data'!$C1537,'2021 Balance Sheet'!$B$7:$O$1335,'2021 Balance Sheet'!J$2, FALSE),0)</f>
        <v>0</v>
      </c>
      <c r="AJ1537" s="199">
        <f>IFERROR(VLOOKUP('SAP Data'!$C1537,'2021 Balance Sheet'!$B$7:$O$1335,'2021 Balance Sheet'!K$2, FALSE),0)</f>
        <v>0</v>
      </c>
      <c r="AK1537" s="199">
        <f>IFERROR(VLOOKUP('SAP Data'!$C1537,'2021 Balance Sheet'!$B$7:$O$1335,'2021 Balance Sheet'!L$2, FALSE),0)</f>
        <v>0</v>
      </c>
      <c r="AL1537" s="199">
        <f>IFERROR(VLOOKUP('SAP Data'!$C1537,'2021 Balance Sheet'!$B$7:$O$1335,'2021 Balance Sheet'!M$2, FALSE),0)</f>
        <v>0</v>
      </c>
      <c r="AM1537" s="199">
        <f>IFERROR(VLOOKUP('SAP Data'!$C1537,'2021 Balance Sheet'!$B$7:$O$1335,'2021 Balance Sheet'!N$2, FALSE),0)</f>
        <v>0</v>
      </c>
      <c r="AN1537" s="199">
        <f>IFERROR(VLOOKUP('SAP Data'!$C1537,'2021 Balance Sheet'!$B$7:$O$1335,'2021 Balance Sheet'!O$2, FALSE),0)</f>
        <v>0</v>
      </c>
      <c r="AO1537" s="198">
        <f t="shared" si="51"/>
        <v>0</v>
      </c>
    </row>
    <row r="1538" spans="1:41" ht="15.75" thickBot="1" x14ac:dyDescent="0.3">
      <c r="A1538" s="26" t="str">
        <f t="shared" si="50"/>
        <v>243073</v>
      </c>
      <c r="B1538" s="126" t="s">
        <v>3680</v>
      </c>
      <c r="C1538" s="153" t="s">
        <v>3681</v>
      </c>
      <c r="D1538" s="125"/>
      <c r="E1538" s="140"/>
      <c r="F1538" s="140"/>
      <c r="G1538" s="140"/>
      <c r="H1538" s="140"/>
      <c r="I1538" s="140"/>
      <c r="J1538" s="140"/>
      <c r="K1538" s="140"/>
      <c r="L1538" s="140"/>
      <c r="M1538" s="140"/>
      <c r="N1538" s="140"/>
      <c r="O1538" s="140"/>
      <c r="P1538" s="140"/>
      <c r="Q1538" s="199">
        <v>0</v>
      </c>
      <c r="R1538" s="199">
        <v>0</v>
      </c>
      <c r="S1538" s="199">
        <v>0</v>
      </c>
      <c r="T1538" s="199">
        <v>0</v>
      </c>
      <c r="U1538" s="199">
        <v>0</v>
      </c>
      <c r="V1538" s="199">
        <v>0</v>
      </c>
      <c r="W1538" s="199">
        <v>0</v>
      </c>
      <c r="X1538" s="199">
        <v>0</v>
      </c>
      <c r="Y1538" s="199">
        <v>0</v>
      </c>
      <c r="Z1538" s="199">
        <v>0</v>
      </c>
      <c r="AA1538" s="199">
        <v>0</v>
      </c>
      <c r="AB1538" s="199">
        <v>0</v>
      </c>
      <c r="AC1538" s="199">
        <f>IFERROR(VLOOKUP('SAP Data'!$C1538,'2021 Balance Sheet'!$B$7:$O$1335,'2021 Balance Sheet'!D$2, FALSE),0)</f>
        <v>0</v>
      </c>
      <c r="AD1538" s="199">
        <f>IFERROR(VLOOKUP('SAP Data'!$C1538,'2021 Balance Sheet'!$B$7:$O$1335,'2021 Balance Sheet'!E$2, FALSE),0)</f>
        <v>0</v>
      </c>
      <c r="AE1538" s="199">
        <f>IFERROR(VLOOKUP('SAP Data'!$C1538,'2021 Balance Sheet'!$B$7:$O$1335,'2021 Balance Sheet'!F$2, FALSE),0)</f>
        <v>0</v>
      </c>
      <c r="AF1538" s="199">
        <f>IFERROR(VLOOKUP('SAP Data'!$C1538,'2021 Balance Sheet'!$B$7:$O$1335,'2021 Balance Sheet'!G$2, FALSE),0)</f>
        <v>0</v>
      </c>
      <c r="AG1538" s="199">
        <f>IFERROR(VLOOKUP('SAP Data'!$C1538,'2021 Balance Sheet'!$B$7:$O$1335,'2021 Balance Sheet'!H$2, FALSE),0)</f>
        <v>0</v>
      </c>
      <c r="AH1538" s="199">
        <f>IFERROR(VLOOKUP('SAP Data'!$C1538,'2021 Balance Sheet'!$B$7:$O$1335,'2021 Balance Sheet'!I$2, FALSE),0)</f>
        <v>0</v>
      </c>
      <c r="AI1538" s="199">
        <f>IFERROR(VLOOKUP('SAP Data'!$C1538,'2021 Balance Sheet'!$B$7:$O$1335,'2021 Balance Sheet'!J$2, FALSE),0)</f>
        <v>0</v>
      </c>
      <c r="AJ1538" s="199">
        <f>IFERROR(VLOOKUP('SAP Data'!$C1538,'2021 Balance Sheet'!$B$7:$O$1335,'2021 Balance Sheet'!K$2, FALSE),0)</f>
        <v>0</v>
      </c>
      <c r="AK1538" s="199">
        <f>IFERROR(VLOOKUP('SAP Data'!$C1538,'2021 Balance Sheet'!$B$7:$O$1335,'2021 Balance Sheet'!L$2, FALSE),0)</f>
        <v>0</v>
      </c>
      <c r="AL1538" s="199">
        <f>IFERROR(VLOOKUP('SAP Data'!$C1538,'2021 Balance Sheet'!$B$7:$O$1335,'2021 Balance Sheet'!M$2, FALSE),0)</f>
        <v>0</v>
      </c>
      <c r="AM1538" s="199">
        <f>IFERROR(VLOOKUP('SAP Data'!$C1538,'2021 Balance Sheet'!$B$7:$O$1335,'2021 Balance Sheet'!N$2, FALSE),0)</f>
        <v>0</v>
      </c>
      <c r="AN1538" s="199">
        <f>IFERROR(VLOOKUP('SAP Data'!$C1538,'2021 Balance Sheet'!$B$7:$O$1335,'2021 Balance Sheet'!O$2, FALSE),0)</f>
        <v>0</v>
      </c>
      <c r="AO1538" s="198">
        <f t="shared" si="51"/>
        <v>0</v>
      </c>
    </row>
    <row r="1539" spans="1:41" ht="15.75" thickBot="1" x14ac:dyDescent="0.3">
      <c r="A1539" s="26" t="str">
        <f t="shared" si="50"/>
        <v>243075</v>
      </c>
      <c r="B1539" s="126" t="s">
        <v>3682</v>
      </c>
      <c r="C1539" s="153" t="s">
        <v>3683</v>
      </c>
      <c r="D1539" s="125"/>
      <c r="E1539" s="140"/>
      <c r="F1539" s="140"/>
      <c r="G1539" s="140"/>
      <c r="H1539" s="140"/>
      <c r="I1539" s="140"/>
      <c r="J1539" s="140"/>
      <c r="K1539" s="140"/>
      <c r="L1539" s="140"/>
      <c r="M1539" s="140"/>
      <c r="N1539" s="140"/>
      <c r="O1539" s="140"/>
      <c r="P1539" s="140"/>
      <c r="Q1539" s="199">
        <v>0</v>
      </c>
      <c r="R1539" s="199">
        <v>0</v>
      </c>
      <c r="S1539" s="199">
        <v>0</v>
      </c>
      <c r="T1539" s="199">
        <v>0</v>
      </c>
      <c r="U1539" s="199">
        <v>0</v>
      </c>
      <c r="V1539" s="199">
        <v>0</v>
      </c>
      <c r="W1539" s="199">
        <v>0</v>
      </c>
      <c r="X1539" s="199">
        <v>0</v>
      </c>
      <c r="Y1539" s="199">
        <v>0</v>
      </c>
      <c r="Z1539" s="199">
        <v>0</v>
      </c>
      <c r="AA1539" s="199">
        <v>0</v>
      </c>
      <c r="AB1539" s="199">
        <v>0</v>
      </c>
      <c r="AC1539" s="199">
        <f>IFERROR(VLOOKUP('SAP Data'!$C1539,'2021 Balance Sheet'!$B$7:$O$1335,'2021 Balance Sheet'!D$2, FALSE),0)</f>
        <v>0</v>
      </c>
      <c r="AD1539" s="199">
        <f>IFERROR(VLOOKUP('SAP Data'!$C1539,'2021 Balance Sheet'!$B$7:$O$1335,'2021 Balance Sheet'!E$2, FALSE),0)</f>
        <v>0</v>
      </c>
      <c r="AE1539" s="199">
        <f>IFERROR(VLOOKUP('SAP Data'!$C1539,'2021 Balance Sheet'!$B$7:$O$1335,'2021 Balance Sheet'!F$2, FALSE),0)</f>
        <v>0</v>
      </c>
      <c r="AF1539" s="199">
        <f>IFERROR(VLOOKUP('SAP Data'!$C1539,'2021 Balance Sheet'!$B$7:$O$1335,'2021 Balance Sheet'!G$2, FALSE),0)</f>
        <v>0</v>
      </c>
      <c r="AG1539" s="199">
        <f>IFERROR(VLOOKUP('SAP Data'!$C1539,'2021 Balance Sheet'!$B$7:$O$1335,'2021 Balance Sheet'!H$2, FALSE),0)</f>
        <v>0</v>
      </c>
      <c r="AH1539" s="199">
        <f>IFERROR(VLOOKUP('SAP Data'!$C1539,'2021 Balance Sheet'!$B$7:$O$1335,'2021 Balance Sheet'!I$2, FALSE),0)</f>
        <v>0</v>
      </c>
      <c r="AI1539" s="199">
        <f>IFERROR(VLOOKUP('SAP Data'!$C1539,'2021 Balance Sheet'!$B$7:$O$1335,'2021 Balance Sheet'!J$2, FALSE),0)</f>
        <v>0</v>
      </c>
      <c r="AJ1539" s="199">
        <f>IFERROR(VLOOKUP('SAP Data'!$C1539,'2021 Balance Sheet'!$B$7:$O$1335,'2021 Balance Sheet'!K$2, FALSE),0)</f>
        <v>0</v>
      </c>
      <c r="AK1539" s="199">
        <f>IFERROR(VLOOKUP('SAP Data'!$C1539,'2021 Balance Sheet'!$B$7:$O$1335,'2021 Balance Sheet'!L$2, FALSE),0)</f>
        <v>0</v>
      </c>
      <c r="AL1539" s="199">
        <f>IFERROR(VLOOKUP('SAP Data'!$C1539,'2021 Balance Sheet'!$B$7:$O$1335,'2021 Balance Sheet'!M$2, FALSE),0)</f>
        <v>0</v>
      </c>
      <c r="AM1539" s="199">
        <f>IFERROR(VLOOKUP('SAP Data'!$C1539,'2021 Balance Sheet'!$B$7:$O$1335,'2021 Balance Sheet'!N$2, FALSE),0)</f>
        <v>0</v>
      </c>
      <c r="AN1539" s="199">
        <f>IFERROR(VLOOKUP('SAP Data'!$C1539,'2021 Balance Sheet'!$B$7:$O$1335,'2021 Balance Sheet'!O$2, FALSE),0)</f>
        <v>0</v>
      </c>
      <c r="AO1539" s="198">
        <f t="shared" si="51"/>
        <v>0</v>
      </c>
    </row>
    <row r="1540" spans="1:41" ht="15.75" thickBot="1" x14ac:dyDescent="0.3">
      <c r="A1540" s="26" t="str">
        <f t="shared" si="50"/>
        <v>243077</v>
      </c>
      <c r="B1540" s="126" t="s">
        <v>3684</v>
      </c>
      <c r="C1540" s="153" t="s">
        <v>3685</v>
      </c>
      <c r="D1540" s="125"/>
      <c r="E1540" s="140"/>
      <c r="F1540" s="140"/>
      <c r="G1540" s="140"/>
      <c r="H1540" s="140"/>
      <c r="I1540" s="140"/>
      <c r="J1540" s="140"/>
      <c r="K1540" s="140"/>
      <c r="L1540" s="140"/>
      <c r="M1540" s="140"/>
      <c r="N1540" s="140"/>
      <c r="O1540" s="140"/>
      <c r="P1540" s="140"/>
      <c r="Q1540" s="199">
        <v>0</v>
      </c>
      <c r="R1540" s="199">
        <v>0</v>
      </c>
      <c r="S1540" s="199">
        <v>0</v>
      </c>
      <c r="T1540" s="199">
        <v>0</v>
      </c>
      <c r="U1540" s="199">
        <v>0</v>
      </c>
      <c r="V1540" s="199">
        <v>0</v>
      </c>
      <c r="W1540" s="199">
        <v>0</v>
      </c>
      <c r="X1540" s="199">
        <v>0</v>
      </c>
      <c r="Y1540" s="199">
        <v>0</v>
      </c>
      <c r="Z1540" s="199">
        <v>0</v>
      </c>
      <c r="AA1540" s="199">
        <v>0</v>
      </c>
      <c r="AB1540" s="199">
        <v>0</v>
      </c>
      <c r="AC1540" s="199">
        <f>IFERROR(VLOOKUP('SAP Data'!$C1540,'2021 Balance Sheet'!$B$7:$O$1335,'2021 Balance Sheet'!D$2, FALSE),0)</f>
        <v>0</v>
      </c>
      <c r="AD1540" s="199">
        <f>IFERROR(VLOOKUP('SAP Data'!$C1540,'2021 Balance Sheet'!$B$7:$O$1335,'2021 Balance Sheet'!E$2, FALSE),0)</f>
        <v>0</v>
      </c>
      <c r="AE1540" s="199">
        <f>IFERROR(VLOOKUP('SAP Data'!$C1540,'2021 Balance Sheet'!$B$7:$O$1335,'2021 Balance Sheet'!F$2, FALSE),0)</f>
        <v>0</v>
      </c>
      <c r="AF1540" s="199">
        <f>IFERROR(VLOOKUP('SAP Data'!$C1540,'2021 Balance Sheet'!$B$7:$O$1335,'2021 Balance Sheet'!G$2, FALSE),0)</f>
        <v>0</v>
      </c>
      <c r="AG1540" s="199">
        <f>IFERROR(VLOOKUP('SAP Data'!$C1540,'2021 Balance Sheet'!$B$7:$O$1335,'2021 Balance Sheet'!H$2, FALSE),0)</f>
        <v>0</v>
      </c>
      <c r="AH1540" s="199">
        <f>IFERROR(VLOOKUP('SAP Data'!$C1540,'2021 Balance Sheet'!$B$7:$O$1335,'2021 Balance Sheet'!I$2, FALSE),0)</f>
        <v>0</v>
      </c>
      <c r="AI1540" s="199">
        <f>IFERROR(VLOOKUP('SAP Data'!$C1540,'2021 Balance Sheet'!$B$7:$O$1335,'2021 Balance Sheet'!J$2, FALSE),0)</f>
        <v>0</v>
      </c>
      <c r="AJ1540" s="199">
        <f>IFERROR(VLOOKUP('SAP Data'!$C1540,'2021 Balance Sheet'!$B$7:$O$1335,'2021 Balance Sheet'!K$2, FALSE),0)</f>
        <v>0</v>
      </c>
      <c r="AK1540" s="199">
        <f>IFERROR(VLOOKUP('SAP Data'!$C1540,'2021 Balance Sheet'!$B$7:$O$1335,'2021 Balance Sheet'!L$2, FALSE),0)</f>
        <v>0</v>
      </c>
      <c r="AL1540" s="199">
        <f>IFERROR(VLOOKUP('SAP Data'!$C1540,'2021 Balance Sheet'!$B$7:$O$1335,'2021 Balance Sheet'!M$2, FALSE),0)</f>
        <v>0</v>
      </c>
      <c r="AM1540" s="199">
        <f>IFERROR(VLOOKUP('SAP Data'!$C1540,'2021 Balance Sheet'!$B$7:$O$1335,'2021 Balance Sheet'!N$2, FALSE),0)</f>
        <v>0</v>
      </c>
      <c r="AN1540" s="199">
        <f>IFERROR(VLOOKUP('SAP Data'!$C1540,'2021 Balance Sheet'!$B$7:$O$1335,'2021 Balance Sheet'!O$2, FALSE),0)</f>
        <v>0</v>
      </c>
      <c r="AO1540" s="198">
        <f t="shared" si="51"/>
        <v>0</v>
      </c>
    </row>
    <row r="1541" spans="1:41" ht="15.75" thickBot="1" x14ac:dyDescent="0.3">
      <c r="A1541" s="26" t="str">
        <f t="shared" si="50"/>
        <v>243078</v>
      </c>
      <c r="B1541" s="126" t="s">
        <v>3686</v>
      </c>
      <c r="C1541" s="153" t="s">
        <v>3687</v>
      </c>
      <c r="D1541" s="125"/>
      <c r="E1541" s="140"/>
      <c r="F1541" s="140"/>
      <c r="G1541" s="140"/>
      <c r="H1541" s="140"/>
      <c r="I1541" s="140"/>
      <c r="J1541" s="140"/>
      <c r="K1541" s="140"/>
      <c r="L1541" s="140"/>
      <c r="M1541" s="140"/>
      <c r="N1541" s="140"/>
      <c r="O1541" s="140"/>
      <c r="P1541" s="140"/>
      <c r="Q1541" s="199">
        <v>0</v>
      </c>
      <c r="R1541" s="199">
        <v>0</v>
      </c>
      <c r="S1541" s="199">
        <v>0</v>
      </c>
      <c r="T1541" s="199">
        <v>0</v>
      </c>
      <c r="U1541" s="199">
        <v>0</v>
      </c>
      <c r="V1541" s="199">
        <v>0</v>
      </c>
      <c r="W1541" s="199">
        <v>0</v>
      </c>
      <c r="X1541" s="199">
        <v>0</v>
      </c>
      <c r="Y1541" s="199">
        <v>0</v>
      </c>
      <c r="Z1541" s="199">
        <v>0</v>
      </c>
      <c r="AA1541" s="199">
        <v>0</v>
      </c>
      <c r="AB1541" s="199">
        <v>0</v>
      </c>
      <c r="AC1541" s="199">
        <f>IFERROR(VLOOKUP('SAP Data'!$C1541,'2021 Balance Sheet'!$B$7:$O$1335,'2021 Balance Sheet'!D$2, FALSE),0)</f>
        <v>0</v>
      </c>
      <c r="AD1541" s="199">
        <f>IFERROR(VLOOKUP('SAP Data'!$C1541,'2021 Balance Sheet'!$B$7:$O$1335,'2021 Balance Sheet'!E$2, FALSE),0)</f>
        <v>0</v>
      </c>
      <c r="AE1541" s="199">
        <f>IFERROR(VLOOKUP('SAP Data'!$C1541,'2021 Balance Sheet'!$B$7:$O$1335,'2021 Balance Sheet'!F$2, FALSE),0)</f>
        <v>0</v>
      </c>
      <c r="AF1541" s="199">
        <f>IFERROR(VLOOKUP('SAP Data'!$C1541,'2021 Balance Sheet'!$B$7:$O$1335,'2021 Balance Sheet'!G$2, FALSE),0)</f>
        <v>0</v>
      </c>
      <c r="AG1541" s="199">
        <f>IFERROR(VLOOKUP('SAP Data'!$C1541,'2021 Balance Sheet'!$B$7:$O$1335,'2021 Balance Sheet'!H$2, FALSE),0)</f>
        <v>0</v>
      </c>
      <c r="AH1541" s="199">
        <f>IFERROR(VLOOKUP('SAP Data'!$C1541,'2021 Balance Sheet'!$B$7:$O$1335,'2021 Balance Sheet'!I$2, FALSE),0)</f>
        <v>0</v>
      </c>
      <c r="AI1541" s="199">
        <f>IFERROR(VLOOKUP('SAP Data'!$C1541,'2021 Balance Sheet'!$B$7:$O$1335,'2021 Balance Sheet'!J$2, FALSE),0)</f>
        <v>0</v>
      </c>
      <c r="AJ1541" s="199">
        <f>IFERROR(VLOOKUP('SAP Data'!$C1541,'2021 Balance Sheet'!$B$7:$O$1335,'2021 Balance Sheet'!K$2, FALSE),0)</f>
        <v>0</v>
      </c>
      <c r="AK1541" s="199">
        <f>IFERROR(VLOOKUP('SAP Data'!$C1541,'2021 Balance Sheet'!$B$7:$O$1335,'2021 Balance Sheet'!L$2, FALSE),0)</f>
        <v>0</v>
      </c>
      <c r="AL1541" s="199">
        <f>IFERROR(VLOOKUP('SAP Data'!$C1541,'2021 Balance Sheet'!$B$7:$O$1335,'2021 Balance Sheet'!M$2, FALSE),0)</f>
        <v>0</v>
      </c>
      <c r="AM1541" s="199">
        <f>IFERROR(VLOOKUP('SAP Data'!$C1541,'2021 Balance Sheet'!$B$7:$O$1335,'2021 Balance Sheet'!N$2, FALSE),0)</f>
        <v>0</v>
      </c>
      <c r="AN1541" s="199">
        <f>IFERROR(VLOOKUP('SAP Data'!$C1541,'2021 Balance Sheet'!$B$7:$O$1335,'2021 Balance Sheet'!O$2, FALSE),0)</f>
        <v>0</v>
      </c>
      <c r="AO1541" s="198">
        <f t="shared" si="51"/>
        <v>0</v>
      </c>
    </row>
    <row r="1542" spans="1:41" ht="15.75" thickBot="1" x14ac:dyDescent="0.3">
      <c r="A1542" s="26" t="str">
        <f t="shared" si="50"/>
        <v>243079</v>
      </c>
      <c r="B1542" s="126" t="s">
        <v>3688</v>
      </c>
      <c r="C1542" s="153" t="s">
        <v>3689</v>
      </c>
      <c r="D1542" s="125"/>
      <c r="E1542" s="140"/>
      <c r="F1542" s="140"/>
      <c r="G1542" s="140"/>
      <c r="H1542" s="140"/>
      <c r="I1542" s="140"/>
      <c r="J1542" s="140"/>
      <c r="K1542" s="140"/>
      <c r="L1542" s="140"/>
      <c r="M1542" s="140"/>
      <c r="N1542" s="140"/>
      <c r="O1542" s="140"/>
      <c r="P1542" s="140"/>
      <c r="Q1542" s="199">
        <v>0</v>
      </c>
      <c r="R1542" s="199">
        <v>0</v>
      </c>
      <c r="S1542" s="199">
        <v>0</v>
      </c>
      <c r="T1542" s="199">
        <v>0</v>
      </c>
      <c r="U1542" s="199">
        <v>0</v>
      </c>
      <c r="V1542" s="199">
        <v>0</v>
      </c>
      <c r="W1542" s="199">
        <v>0</v>
      </c>
      <c r="X1542" s="199">
        <v>0</v>
      </c>
      <c r="Y1542" s="199">
        <v>0</v>
      </c>
      <c r="Z1542" s="199">
        <v>0</v>
      </c>
      <c r="AA1542" s="199">
        <v>0</v>
      </c>
      <c r="AB1542" s="199">
        <v>0</v>
      </c>
      <c r="AC1542" s="199">
        <f>IFERROR(VLOOKUP('SAP Data'!$C1542,'2021 Balance Sheet'!$B$7:$O$1335,'2021 Balance Sheet'!D$2, FALSE),0)</f>
        <v>0</v>
      </c>
      <c r="AD1542" s="199">
        <f>IFERROR(VLOOKUP('SAP Data'!$C1542,'2021 Balance Sheet'!$B$7:$O$1335,'2021 Balance Sheet'!E$2, FALSE),0)</f>
        <v>0</v>
      </c>
      <c r="AE1542" s="199">
        <f>IFERROR(VLOOKUP('SAP Data'!$C1542,'2021 Balance Sheet'!$B$7:$O$1335,'2021 Balance Sheet'!F$2, FALSE),0)</f>
        <v>0</v>
      </c>
      <c r="AF1542" s="199">
        <f>IFERROR(VLOOKUP('SAP Data'!$C1542,'2021 Balance Sheet'!$B$7:$O$1335,'2021 Balance Sheet'!G$2, FALSE),0)</f>
        <v>0</v>
      </c>
      <c r="AG1542" s="199">
        <f>IFERROR(VLOOKUP('SAP Data'!$C1542,'2021 Balance Sheet'!$B$7:$O$1335,'2021 Balance Sheet'!H$2, FALSE),0)</f>
        <v>0</v>
      </c>
      <c r="AH1542" s="199">
        <f>IFERROR(VLOOKUP('SAP Data'!$C1542,'2021 Balance Sheet'!$B$7:$O$1335,'2021 Balance Sheet'!I$2, FALSE),0)</f>
        <v>0</v>
      </c>
      <c r="AI1542" s="199">
        <f>IFERROR(VLOOKUP('SAP Data'!$C1542,'2021 Balance Sheet'!$B$7:$O$1335,'2021 Balance Sheet'!J$2, FALSE),0)</f>
        <v>0</v>
      </c>
      <c r="AJ1542" s="199">
        <f>IFERROR(VLOOKUP('SAP Data'!$C1542,'2021 Balance Sheet'!$B$7:$O$1335,'2021 Balance Sheet'!K$2, FALSE),0)</f>
        <v>0</v>
      </c>
      <c r="AK1542" s="199">
        <f>IFERROR(VLOOKUP('SAP Data'!$C1542,'2021 Balance Sheet'!$B$7:$O$1335,'2021 Balance Sheet'!L$2, FALSE),0)</f>
        <v>0</v>
      </c>
      <c r="AL1542" s="199">
        <f>IFERROR(VLOOKUP('SAP Data'!$C1542,'2021 Balance Sheet'!$B$7:$O$1335,'2021 Balance Sheet'!M$2, FALSE),0)</f>
        <v>0</v>
      </c>
      <c r="AM1542" s="199">
        <f>IFERROR(VLOOKUP('SAP Data'!$C1542,'2021 Balance Sheet'!$B$7:$O$1335,'2021 Balance Sheet'!N$2, FALSE),0)</f>
        <v>0</v>
      </c>
      <c r="AN1542" s="199">
        <f>IFERROR(VLOOKUP('SAP Data'!$C1542,'2021 Balance Sheet'!$B$7:$O$1335,'2021 Balance Sheet'!O$2, FALSE),0)</f>
        <v>0</v>
      </c>
      <c r="AO1542" s="198">
        <f t="shared" si="51"/>
        <v>0</v>
      </c>
    </row>
    <row r="1543" spans="1:41" ht="15.75" thickBot="1" x14ac:dyDescent="0.3">
      <c r="A1543" s="26" t="str">
        <f t="shared" si="50"/>
        <v>243080</v>
      </c>
      <c r="B1543" s="126" t="s">
        <v>3690</v>
      </c>
      <c r="C1543" s="153" t="s">
        <v>3691</v>
      </c>
      <c r="D1543" s="125"/>
      <c r="E1543" s="140"/>
      <c r="F1543" s="140"/>
      <c r="G1543" s="140"/>
      <c r="H1543" s="140"/>
      <c r="I1543" s="140"/>
      <c r="J1543" s="140"/>
      <c r="K1543" s="140"/>
      <c r="L1543" s="140"/>
      <c r="M1543" s="140"/>
      <c r="N1543" s="140"/>
      <c r="O1543" s="140"/>
      <c r="P1543" s="140"/>
      <c r="Q1543" s="199">
        <v>0</v>
      </c>
      <c r="R1543" s="199">
        <v>0</v>
      </c>
      <c r="S1543" s="199">
        <v>0</v>
      </c>
      <c r="T1543" s="199">
        <v>0</v>
      </c>
      <c r="U1543" s="199">
        <v>0</v>
      </c>
      <c r="V1543" s="199">
        <v>0</v>
      </c>
      <c r="W1543" s="199">
        <v>0</v>
      </c>
      <c r="X1543" s="199">
        <v>0</v>
      </c>
      <c r="Y1543" s="199">
        <v>0</v>
      </c>
      <c r="Z1543" s="199">
        <v>0</v>
      </c>
      <c r="AA1543" s="199">
        <v>0</v>
      </c>
      <c r="AB1543" s="199">
        <v>0</v>
      </c>
      <c r="AC1543" s="199">
        <f>IFERROR(VLOOKUP('SAP Data'!$C1543,'2021 Balance Sheet'!$B$7:$O$1335,'2021 Balance Sheet'!D$2, FALSE),0)</f>
        <v>0</v>
      </c>
      <c r="AD1543" s="199">
        <f>IFERROR(VLOOKUP('SAP Data'!$C1543,'2021 Balance Sheet'!$B$7:$O$1335,'2021 Balance Sheet'!E$2, FALSE),0)</f>
        <v>0</v>
      </c>
      <c r="AE1543" s="199">
        <f>IFERROR(VLOOKUP('SAP Data'!$C1543,'2021 Balance Sheet'!$B$7:$O$1335,'2021 Balance Sheet'!F$2, FALSE),0)</f>
        <v>0</v>
      </c>
      <c r="AF1543" s="199">
        <f>IFERROR(VLOOKUP('SAP Data'!$C1543,'2021 Balance Sheet'!$B$7:$O$1335,'2021 Balance Sheet'!G$2, FALSE),0)</f>
        <v>0</v>
      </c>
      <c r="AG1543" s="199">
        <f>IFERROR(VLOOKUP('SAP Data'!$C1543,'2021 Balance Sheet'!$B$7:$O$1335,'2021 Balance Sheet'!H$2, FALSE),0)</f>
        <v>0</v>
      </c>
      <c r="AH1543" s="199">
        <f>IFERROR(VLOOKUP('SAP Data'!$C1543,'2021 Balance Sheet'!$B$7:$O$1335,'2021 Balance Sheet'!I$2, FALSE),0)</f>
        <v>0</v>
      </c>
      <c r="AI1543" s="199">
        <f>IFERROR(VLOOKUP('SAP Data'!$C1543,'2021 Balance Sheet'!$B$7:$O$1335,'2021 Balance Sheet'!J$2, FALSE),0)</f>
        <v>0</v>
      </c>
      <c r="AJ1543" s="199">
        <f>IFERROR(VLOOKUP('SAP Data'!$C1543,'2021 Balance Sheet'!$B$7:$O$1335,'2021 Balance Sheet'!K$2, FALSE),0)</f>
        <v>0</v>
      </c>
      <c r="AK1543" s="199">
        <f>IFERROR(VLOOKUP('SAP Data'!$C1543,'2021 Balance Sheet'!$B$7:$O$1335,'2021 Balance Sheet'!L$2, FALSE),0)</f>
        <v>0</v>
      </c>
      <c r="AL1543" s="199">
        <f>IFERROR(VLOOKUP('SAP Data'!$C1543,'2021 Balance Sheet'!$B$7:$O$1335,'2021 Balance Sheet'!M$2, FALSE),0)</f>
        <v>0</v>
      </c>
      <c r="AM1543" s="199">
        <f>IFERROR(VLOOKUP('SAP Data'!$C1543,'2021 Balance Sheet'!$B$7:$O$1335,'2021 Balance Sheet'!N$2, FALSE),0)</f>
        <v>0</v>
      </c>
      <c r="AN1543" s="199">
        <f>IFERROR(VLOOKUP('SAP Data'!$C1543,'2021 Balance Sheet'!$B$7:$O$1335,'2021 Balance Sheet'!O$2, FALSE),0)</f>
        <v>0</v>
      </c>
      <c r="AO1543" s="198">
        <f t="shared" si="51"/>
        <v>0</v>
      </c>
    </row>
    <row r="1544" spans="1:41" ht="15.75" thickBot="1" x14ac:dyDescent="0.3">
      <c r="A1544" s="26" t="str">
        <f t="shared" si="50"/>
        <v>243081</v>
      </c>
      <c r="B1544" s="126" t="s">
        <v>3692</v>
      </c>
      <c r="C1544" s="153" t="s">
        <v>3693</v>
      </c>
      <c r="D1544" s="125"/>
      <c r="E1544" s="140"/>
      <c r="F1544" s="140"/>
      <c r="G1544" s="140"/>
      <c r="H1544" s="140"/>
      <c r="I1544" s="140"/>
      <c r="J1544" s="140"/>
      <c r="K1544" s="140"/>
      <c r="L1544" s="140"/>
      <c r="M1544" s="140"/>
      <c r="N1544" s="140"/>
      <c r="O1544" s="140"/>
      <c r="P1544" s="140"/>
      <c r="Q1544" s="199">
        <v>0</v>
      </c>
      <c r="R1544" s="199">
        <v>0</v>
      </c>
      <c r="S1544" s="199">
        <v>0</v>
      </c>
      <c r="T1544" s="199">
        <v>0</v>
      </c>
      <c r="U1544" s="199">
        <v>0</v>
      </c>
      <c r="V1544" s="199">
        <v>0</v>
      </c>
      <c r="W1544" s="199">
        <v>0</v>
      </c>
      <c r="X1544" s="199">
        <v>0</v>
      </c>
      <c r="Y1544" s="199">
        <v>0</v>
      </c>
      <c r="Z1544" s="199">
        <v>0</v>
      </c>
      <c r="AA1544" s="199">
        <v>0</v>
      </c>
      <c r="AB1544" s="199">
        <v>0</v>
      </c>
      <c r="AC1544" s="199">
        <f>IFERROR(VLOOKUP('SAP Data'!$C1544,'2021 Balance Sheet'!$B$7:$O$1335,'2021 Balance Sheet'!D$2, FALSE),0)</f>
        <v>0</v>
      </c>
      <c r="AD1544" s="199">
        <f>IFERROR(VLOOKUP('SAP Data'!$C1544,'2021 Balance Sheet'!$B$7:$O$1335,'2021 Balance Sheet'!E$2, FALSE),0)</f>
        <v>0</v>
      </c>
      <c r="AE1544" s="199">
        <f>IFERROR(VLOOKUP('SAP Data'!$C1544,'2021 Balance Sheet'!$B$7:$O$1335,'2021 Balance Sheet'!F$2, FALSE),0)</f>
        <v>0</v>
      </c>
      <c r="AF1544" s="199">
        <f>IFERROR(VLOOKUP('SAP Data'!$C1544,'2021 Balance Sheet'!$B$7:$O$1335,'2021 Balance Sheet'!G$2, FALSE),0)</f>
        <v>0</v>
      </c>
      <c r="AG1544" s="199">
        <f>IFERROR(VLOOKUP('SAP Data'!$C1544,'2021 Balance Sheet'!$B$7:$O$1335,'2021 Balance Sheet'!H$2, FALSE),0)</f>
        <v>0</v>
      </c>
      <c r="AH1544" s="199">
        <f>IFERROR(VLOOKUP('SAP Data'!$C1544,'2021 Balance Sheet'!$B$7:$O$1335,'2021 Balance Sheet'!I$2, FALSE),0)</f>
        <v>0</v>
      </c>
      <c r="AI1544" s="199">
        <f>IFERROR(VLOOKUP('SAP Data'!$C1544,'2021 Balance Sheet'!$B$7:$O$1335,'2021 Balance Sheet'!J$2, FALSE),0)</f>
        <v>0</v>
      </c>
      <c r="AJ1544" s="199">
        <f>IFERROR(VLOOKUP('SAP Data'!$C1544,'2021 Balance Sheet'!$B$7:$O$1335,'2021 Balance Sheet'!K$2, FALSE),0)</f>
        <v>0</v>
      </c>
      <c r="AK1544" s="199">
        <f>IFERROR(VLOOKUP('SAP Data'!$C1544,'2021 Balance Sheet'!$B$7:$O$1335,'2021 Balance Sheet'!L$2, FALSE),0)</f>
        <v>0</v>
      </c>
      <c r="AL1544" s="199">
        <f>IFERROR(VLOOKUP('SAP Data'!$C1544,'2021 Balance Sheet'!$B$7:$O$1335,'2021 Balance Sheet'!M$2, FALSE),0)</f>
        <v>0</v>
      </c>
      <c r="AM1544" s="199">
        <f>IFERROR(VLOOKUP('SAP Data'!$C1544,'2021 Balance Sheet'!$B$7:$O$1335,'2021 Balance Sheet'!N$2, FALSE),0)</f>
        <v>0</v>
      </c>
      <c r="AN1544" s="199">
        <f>IFERROR(VLOOKUP('SAP Data'!$C1544,'2021 Balance Sheet'!$B$7:$O$1335,'2021 Balance Sheet'!O$2, FALSE),0)</f>
        <v>0</v>
      </c>
      <c r="AO1544" s="198">
        <f t="shared" si="51"/>
        <v>0</v>
      </c>
    </row>
    <row r="1545" spans="1:41" ht="15.75" thickBot="1" x14ac:dyDescent="0.3">
      <c r="A1545" s="26" t="str">
        <f t="shared" si="50"/>
        <v>243082</v>
      </c>
      <c r="B1545" s="126" t="s">
        <v>3694</v>
      </c>
      <c r="C1545" s="153" t="s">
        <v>3695</v>
      </c>
      <c r="D1545" s="125"/>
      <c r="E1545" s="140"/>
      <c r="F1545" s="140"/>
      <c r="G1545" s="140"/>
      <c r="H1545" s="140"/>
      <c r="I1545" s="140"/>
      <c r="J1545" s="140"/>
      <c r="K1545" s="140"/>
      <c r="L1545" s="140"/>
      <c r="M1545" s="140"/>
      <c r="N1545" s="140"/>
      <c r="O1545" s="140"/>
      <c r="P1545" s="140"/>
      <c r="Q1545" s="199">
        <v>0</v>
      </c>
      <c r="R1545" s="199">
        <v>0</v>
      </c>
      <c r="S1545" s="199">
        <v>0</v>
      </c>
      <c r="T1545" s="199">
        <v>0</v>
      </c>
      <c r="U1545" s="199">
        <v>0</v>
      </c>
      <c r="V1545" s="199">
        <v>0</v>
      </c>
      <c r="W1545" s="199">
        <v>0</v>
      </c>
      <c r="X1545" s="199">
        <v>0</v>
      </c>
      <c r="Y1545" s="199">
        <v>0</v>
      </c>
      <c r="Z1545" s="199">
        <v>0</v>
      </c>
      <c r="AA1545" s="199">
        <v>0</v>
      </c>
      <c r="AB1545" s="199">
        <v>0</v>
      </c>
      <c r="AC1545" s="199">
        <f>IFERROR(VLOOKUP('SAP Data'!$C1545,'2021 Balance Sheet'!$B$7:$O$1335,'2021 Balance Sheet'!D$2, FALSE),0)</f>
        <v>0</v>
      </c>
      <c r="AD1545" s="199">
        <f>IFERROR(VLOOKUP('SAP Data'!$C1545,'2021 Balance Sheet'!$B$7:$O$1335,'2021 Balance Sheet'!E$2, FALSE),0)</f>
        <v>0</v>
      </c>
      <c r="AE1545" s="199">
        <f>IFERROR(VLOOKUP('SAP Data'!$C1545,'2021 Balance Sheet'!$B$7:$O$1335,'2021 Balance Sheet'!F$2, FALSE),0)</f>
        <v>0</v>
      </c>
      <c r="AF1545" s="199">
        <f>IFERROR(VLOOKUP('SAP Data'!$C1545,'2021 Balance Sheet'!$B$7:$O$1335,'2021 Balance Sheet'!G$2, FALSE),0)</f>
        <v>0</v>
      </c>
      <c r="AG1545" s="199">
        <f>IFERROR(VLOOKUP('SAP Data'!$C1545,'2021 Balance Sheet'!$B$7:$O$1335,'2021 Balance Sheet'!H$2, FALSE),0)</f>
        <v>0</v>
      </c>
      <c r="AH1545" s="199">
        <f>IFERROR(VLOOKUP('SAP Data'!$C1545,'2021 Balance Sheet'!$B$7:$O$1335,'2021 Balance Sheet'!I$2, FALSE),0)</f>
        <v>0</v>
      </c>
      <c r="AI1545" s="199">
        <f>IFERROR(VLOOKUP('SAP Data'!$C1545,'2021 Balance Sheet'!$B$7:$O$1335,'2021 Balance Sheet'!J$2, FALSE),0)</f>
        <v>0</v>
      </c>
      <c r="AJ1545" s="199">
        <f>IFERROR(VLOOKUP('SAP Data'!$C1545,'2021 Balance Sheet'!$B$7:$O$1335,'2021 Balance Sheet'!K$2, FALSE),0)</f>
        <v>0</v>
      </c>
      <c r="AK1545" s="199">
        <f>IFERROR(VLOOKUP('SAP Data'!$C1545,'2021 Balance Sheet'!$B$7:$O$1335,'2021 Balance Sheet'!L$2, FALSE),0)</f>
        <v>0</v>
      </c>
      <c r="AL1545" s="199">
        <f>IFERROR(VLOOKUP('SAP Data'!$C1545,'2021 Balance Sheet'!$B$7:$O$1335,'2021 Balance Sheet'!M$2, FALSE),0)</f>
        <v>0</v>
      </c>
      <c r="AM1545" s="199">
        <f>IFERROR(VLOOKUP('SAP Data'!$C1545,'2021 Balance Sheet'!$B$7:$O$1335,'2021 Balance Sheet'!N$2, FALSE),0)</f>
        <v>0</v>
      </c>
      <c r="AN1545" s="199">
        <f>IFERROR(VLOOKUP('SAP Data'!$C1545,'2021 Balance Sheet'!$B$7:$O$1335,'2021 Balance Sheet'!O$2, FALSE),0)</f>
        <v>0</v>
      </c>
      <c r="AO1545" s="198">
        <f t="shared" si="51"/>
        <v>0</v>
      </c>
    </row>
    <row r="1546" spans="1:41" ht="15.75" thickBot="1" x14ac:dyDescent="0.3">
      <c r="A1546" s="26" t="str">
        <f t="shared" si="50"/>
        <v>243083</v>
      </c>
      <c r="B1546" s="126" t="s">
        <v>3696</v>
      </c>
      <c r="C1546" s="153" t="s">
        <v>3697</v>
      </c>
      <c r="D1546" s="125"/>
      <c r="E1546" s="140"/>
      <c r="F1546" s="140"/>
      <c r="G1546" s="140"/>
      <c r="H1546" s="140"/>
      <c r="I1546" s="140"/>
      <c r="J1546" s="140"/>
      <c r="K1546" s="140"/>
      <c r="L1546" s="140"/>
      <c r="M1546" s="140"/>
      <c r="N1546" s="140"/>
      <c r="O1546" s="140"/>
      <c r="P1546" s="140"/>
      <c r="Q1546" s="199">
        <v>0</v>
      </c>
      <c r="R1546" s="199">
        <v>0</v>
      </c>
      <c r="S1546" s="199">
        <v>0</v>
      </c>
      <c r="T1546" s="199">
        <v>0</v>
      </c>
      <c r="U1546" s="199">
        <v>0</v>
      </c>
      <c r="V1546" s="199">
        <v>0</v>
      </c>
      <c r="W1546" s="199">
        <v>0</v>
      </c>
      <c r="X1546" s="199">
        <v>0</v>
      </c>
      <c r="Y1546" s="199">
        <v>0</v>
      </c>
      <c r="Z1546" s="199">
        <v>0</v>
      </c>
      <c r="AA1546" s="199">
        <v>0</v>
      </c>
      <c r="AB1546" s="199">
        <v>0</v>
      </c>
      <c r="AC1546" s="199">
        <f>IFERROR(VLOOKUP('SAP Data'!$C1546,'2021 Balance Sheet'!$B$7:$O$1335,'2021 Balance Sheet'!D$2, FALSE),0)</f>
        <v>0</v>
      </c>
      <c r="AD1546" s="199">
        <f>IFERROR(VLOOKUP('SAP Data'!$C1546,'2021 Balance Sheet'!$B$7:$O$1335,'2021 Balance Sheet'!E$2, FALSE),0)</f>
        <v>0</v>
      </c>
      <c r="AE1546" s="199">
        <f>IFERROR(VLOOKUP('SAP Data'!$C1546,'2021 Balance Sheet'!$B$7:$O$1335,'2021 Balance Sheet'!F$2, FALSE),0)</f>
        <v>0</v>
      </c>
      <c r="AF1546" s="199">
        <f>IFERROR(VLOOKUP('SAP Data'!$C1546,'2021 Balance Sheet'!$B$7:$O$1335,'2021 Balance Sheet'!G$2, FALSE),0)</f>
        <v>0</v>
      </c>
      <c r="AG1546" s="199">
        <f>IFERROR(VLOOKUP('SAP Data'!$C1546,'2021 Balance Sheet'!$B$7:$O$1335,'2021 Balance Sheet'!H$2, FALSE),0)</f>
        <v>0</v>
      </c>
      <c r="AH1546" s="199">
        <f>IFERROR(VLOOKUP('SAP Data'!$C1546,'2021 Balance Sheet'!$B$7:$O$1335,'2021 Balance Sheet'!I$2, FALSE),0)</f>
        <v>0</v>
      </c>
      <c r="AI1546" s="199">
        <f>IFERROR(VLOOKUP('SAP Data'!$C1546,'2021 Balance Sheet'!$B$7:$O$1335,'2021 Balance Sheet'!J$2, FALSE),0)</f>
        <v>0</v>
      </c>
      <c r="AJ1546" s="199">
        <f>IFERROR(VLOOKUP('SAP Data'!$C1546,'2021 Balance Sheet'!$B$7:$O$1335,'2021 Balance Sheet'!K$2, FALSE),0)</f>
        <v>0</v>
      </c>
      <c r="AK1546" s="199">
        <f>IFERROR(VLOOKUP('SAP Data'!$C1546,'2021 Balance Sheet'!$B$7:$O$1335,'2021 Balance Sheet'!L$2, FALSE),0)</f>
        <v>0</v>
      </c>
      <c r="AL1546" s="199">
        <f>IFERROR(VLOOKUP('SAP Data'!$C1546,'2021 Balance Sheet'!$B$7:$O$1335,'2021 Balance Sheet'!M$2, FALSE),0)</f>
        <v>0</v>
      </c>
      <c r="AM1546" s="199">
        <f>IFERROR(VLOOKUP('SAP Data'!$C1546,'2021 Balance Sheet'!$B$7:$O$1335,'2021 Balance Sheet'!N$2, FALSE),0)</f>
        <v>0</v>
      </c>
      <c r="AN1546" s="199">
        <f>IFERROR(VLOOKUP('SAP Data'!$C1546,'2021 Balance Sheet'!$B$7:$O$1335,'2021 Balance Sheet'!O$2, FALSE),0)</f>
        <v>0</v>
      </c>
      <c r="AO1546" s="198">
        <f t="shared" si="51"/>
        <v>0</v>
      </c>
    </row>
    <row r="1547" spans="1:41" ht="15.75" thickBot="1" x14ac:dyDescent="0.3">
      <c r="A1547" s="26" t="str">
        <f t="shared" si="50"/>
        <v>243084</v>
      </c>
      <c r="B1547" s="126" t="s">
        <v>3698</v>
      </c>
      <c r="C1547" s="153" t="s">
        <v>3699</v>
      </c>
      <c r="D1547" s="125"/>
      <c r="E1547" s="140"/>
      <c r="F1547" s="140"/>
      <c r="G1547" s="140"/>
      <c r="H1547" s="140"/>
      <c r="I1547" s="140"/>
      <c r="J1547" s="140"/>
      <c r="K1547" s="140"/>
      <c r="L1547" s="140"/>
      <c r="M1547" s="140"/>
      <c r="N1547" s="140"/>
      <c r="O1547" s="140"/>
      <c r="P1547" s="140"/>
      <c r="Q1547" s="199">
        <v>0</v>
      </c>
      <c r="R1547" s="199">
        <v>0</v>
      </c>
      <c r="S1547" s="199">
        <v>0</v>
      </c>
      <c r="T1547" s="199">
        <v>0</v>
      </c>
      <c r="U1547" s="199">
        <v>0</v>
      </c>
      <c r="V1547" s="199">
        <v>0</v>
      </c>
      <c r="W1547" s="199">
        <v>0</v>
      </c>
      <c r="X1547" s="199">
        <v>0</v>
      </c>
      <c r="Y1547" s="199">
        <v>0</v>
      </c>
      <c r="Z1547" s="199">
        <v>0</v>
      </c>
      <c r="AA1547" s="199">
        <v>0</v>
      </c>
      <c r="AB1547" s="199">
        <v>0</v>
      </c>
      <c r="AC1547" s="199">
        <f>IFERROR(VLOOKUP('SAP Data'!$C1547,'2021 Balance Sheet'!$B$7:$O$1335,'2021 Balance Sheet'!D$2, FALSE),0)</f>
        <v>0</v>
      </c>
      <c r="AD1547" s="199">
        <f>IFERROR(VLOOKUP('SAP Data'!$C1547,'2021 Balance Sheet'!$B$7:$O$1335,'2021 Balance Sheet'!E$2, FALSE),0)</f>
        <v>0</v>
      </c>
      <c r="AE1547" s="199">
        <f>IFERROR(VLOOKUP('SAP Data'!$C1547,'2021 Balance Sheet'!$B$7:$O$1335,'2021 Balance Sheet'!F$2, FALSE),0)</f>
        <v>0</v>
      </c>
      <c r="AF1547" s="199">
        <f>IFERROR(VLOOKUP('SAP Data'!$C1547,'2021 Balance Sheet'!$B$7:$O$1335,'2021 Balance Sheet'!G$2, FALSE),0)</f>
        <v>0</v>
      </c>
      <c r="AG1547" s="199">
        <f>IFERROR(VLOOKUP('SAP Data'!$C1547,'2021 Balance Sheet'!$B$7:$O$1335,'2021 Balance Sheet'!H$2, FALSE),0)</f>
        <v>0</v>
      </c>
      <c r="AH1547" s="199">
        <f>IFERROR(VLOOKUP('SAP Data'!$C1547,'2021 Balance Sheet'!$B$7:$O$1335,'2021 Balance Sheet'!I$2, FALSE),0)</f>
        <v>0</v>
      </c>
      <c r="AI1547" s="199">
        <f>IFERROR(VLOOKUP('SAP Data'!$C1547,'2021 Balance Sheet'!$B$7:$O$1335,'2021 Balance Sheet'!J$2, FALSE),0)</f>
        <v>0</v>
      </c>
      <c r="AJ1547" s="199">
        <f>IFERROR(VLOOKUP('SAP Data'!$C1547,'2021 Balance Sheet'!$B$7:$O$1335,'2021 Balance Sheet'!K$2, FALSE),0)</f>
        <v>0</v>
      </c>
      <c r="AK1547" s="199">
        <f>IFERROR(VLOOKUP('SAP Data'!$C1547,'2021 Balance Sheet'!$B$7:$O$1335,'2021 Balance Sheet'!L$2, FALSE),0)</f>
        <v>0</v>
      </c>
      <c r="AL1547" s="199">
        <f>IFERROR(VLOOKUP('SAP Data'!$C1547,'2021 Balance Sheet'!$B$7:$O$1335,'2021 Balance Sheet'!M$2, FALSE),0)</f>
        <v>0</v>
      </c>
      <c r="AM1547" s="199">
        <f>IFERROR(VLOOKUP('SAP Data'!$C1547,'2021 Balance Sheet'!$B$7:$O$1335,'2021 Balance Sheet'!N$2, FALSE),0)</f>
        <v>0</v>
      </c>
      <c r="AN1547" s="199">
        <f>IFERROR(VLOOKUP('SAP Data'!$C1547,'2021 Balance Sheet'!$B$7:$O$1335,'2021 Balance Sheet'!O$2, FALSE),0)</f>
        <v>0</v>
      </c>
      <c r="AO1547" s="198">
        <f t="shared" si="51"/>
        <v>0</v>
      </c>
    </row>
    <row r="1548" spans="1:41" ht="15.75" thickBot="1" x14ac:dyDescent="0.3">
      <c r="A1548" s="26" t="str">
        <f t="shared" si="50"/>
        <v>243085</v>
      </c>
      <c r="B1548" s="126" t="s">
        <v>3700</v>
      </c>
      <c r="C1548" s="153" t="s">
        <v>3701</v>
      </c>
      <c r="D1548" s="125"/>
      <c r="E1548" s="140"/>
      <c r="F1548" s="140"/>
      <c r="G1548" s="140"/>
      <c r="H1548" s="140"/>
      <c r="I1548" s="140"/>
      <c r="J1548" s="140"/>
      <c r="K1548" s="140"/>
      <c r="L1548" s="140"/>
      <c r="M1548" s="140"/>
      <c r="N1548" s="140"/>
      <c r="O1548" s="140"/>
      <c r="P1548" s="140"/>
      <c r="Q1548" s="199">
        <v>0</v>
      </c>
      <c r="R1548" s="199">
        <v>0</v>
      </c>
      <c r="S1548" s="199">
        <v>0</v>
      </c>
      <c r="T1548" s="199">
        <v>0</v>
      </c>
      <c r="U1548" s="199">
        <v>0</v>
      </c>
      <c r="V1548" s="199">
        <v>0</v>
      </c>
      <c r="W1548" s="199">
        <v>0</v>
      </c>
      <c r="X1548" s="199">
        <v>0</v>
      </c>
      <c r="Y1548" s="199">
        <v>0</v>
      </c>
      <c r="Z1548" s="199">
        <v>0</v>
      </c>
      <c r="AA1548" s="199">
        <v>0</v>
      </c>
      <c r="AB1548" s="199">
        <v>0</v>
      </c>
      <c r="AC1548" s="199">
        <f>IFERROR(VLOOKUP('SAP Data'!$C1548,'2021 Balance Sheet'!$B$7:$O$1335,'2021 Balance Sheet'!D$2, FALSE),0)</f>
        <v>0</v>
      </c>
      <c r="AD1548" s="199">
        <f>IFERROR(VLOOKUP('SAP Data'!$C1548,'2021 Balance Sheet'!$B$7:$O$1335,'2021 Balance Sheet'!E$2, FALSE),0)</f>
        <v>0</v>
      </c>
      <c r="AE1548" s="199">
        <f>IFERROR(VLOOKUP('SAP Data'!$C1548,'2021 Balance Sheet'!$B$7:$O$1335,'2021 Balance Sheet'!F$2, FALSE),0)</f>
        <v>0</v>
      </c>
      <c r="AF1548" s="199">
        <f>IFERROR(VLOOKUP('SAP Data'!$C1548,'2021 Balance Sheet'!$B$7:$O$1335,'2021 Balance Sheet'!G$2, FALSE),0)</f>
        <v>0</v>
      </c>
      <c r="AG1548" s="199">
        <f>IFERROR(VLOOKUP('SAP Data'!$C1548,'2021 Balance Sheet'!$B$7:$O$1335,'2021 Balance Sheet'!H$2, FALSE),0)</f>
        <v>0</v>
      </c>
      <c r="AH1548" s="199">
        <f>IFERROR(VLOOKUP('SAP Data'!$C1548,'2021 Balance Sheet'!$B$7:$O$1335,'2021 Balance Sheet'!I$2, FALSE),0)</f>
        <v>0</v>
      </c>
      <c r="AI1548" s="199">
        <f>IFERROR(VLOOKUP('SAP Data'!$C1548,'2021 Balance Sheet'!$B$7:$O$1335,'2021 Balance Sheet'!J$2, FALSE),0)</f>
        <v>0</v>
      </c>
      <c r="AJ1548" s="199">
        <f>IFERROR(VLOOKUP('SAP Data'!$C1548,'2021 Balance Sheet'!$B$7:$O$1335,'2021 Balance Sheet'!K$2, FALSE),0)</f>
        <v>0</v>
      </c>
      <c r="AK1548" s="199">
        <f>IFERROR(VLOOKUP('SAP Data'!$C1548,'2021 Balance Sheet'!$B$7:$O$1335,'2021 Balance Sheet'!L$2, FALSE),0)</f>
        <v>0</v>
      </c>
      <c r="AL1548" s="199">
        <f>IFERROR(VLOOKUP('SAP Data'!$C1548,'2021 Balance Sheet'!$B$7:$O$1335,'2021 Balance Sheet'!M$2, FALSE),0)</f>
        <v>0</v>
      </c>
      <c r="AM1548" s="199">
        <f>IFERROR(VLOOKUP('SAP Data'!$C1548,'2021 Balance Sheet'!$B$7:$O$1335,'2021 Balance Sheet'!N$2, FALSE),0)</f>
        <v>0</v>
      </c>
      <c r="AN1548" s="199">
        <f>IFERROR(VLOOKUP('SAP Data'!$C1548,'2021 Balance Sheet'!$B$7:$O$1335,'2021 Balance Sheet'!O$2, FALSE),0)</f>
        <v>0</v>
      </c>
      <c r="AO1548" s="198">
        <f t="shared" si="51"/>
        <v>0</v>
      </c>
    </row>
    <row r="1549" spans="1:41" ht="15.75" thickBot="1" x14ac:dyDescent="0.3">
      <c r="A1549" s="26" t="str">
        <f t="shared" si="50"/>
        <v>243086</v>
      </c>
      <c r="B1549" s="126" t="s">
        <v>3702</v>
      </c>
      <c r="C1549" s="153" t="s">
        <v>3703</v>
      </c>
      <c r="D1549" s="125"/>
      <c r="E1549" s="140"/>
      <c r="F1549" s="140"/>
      <c r="G1549" s="140"/>
      <c r="H1549" s="140"/>
      <c r="I1549" s="140"/>
      <c r="J1549" s="140"/>
      <c r="K1549" s="140"/>
      <c r="L1549" s="140"/>
      <c r="M1549" s="140"/>
      <c r="N1549" s="140"/>
      <c r="O1549" s="140"/>
      <c r="P1549" s="140"/>
      <c r="Q1549" s="199">
        <v>0</v>
      </c>
      <c r="R1549" s="199">
        <v>0</v>
      </c>
      <c r="S1549" s="199">
        <v>0</v>
      </c>
      <c r="T1549" s="199">
        <v>0</v>
      </c>
      <c r="U1549" s="199">
        <v>0</v>
      </c>
      <c r="V1549" s="199">
        <v>0</v>
      </c>
      <c r="W1549" s="199">
        <v>0</v>
      </c>
      <c r="X1549" s="199">
        <v>0</v>
      </c>
      <c r="Y1549" s="199">
        <v>0</v>
      </c>
      <c r="Z1549" s="199">
        <v>0</v>
      </c>
      <c r="AA1549" s="199">
        <v>0</v>
      </c>
      <c r="AB1549" s="199">
        <v>0</v>
      </c>
      <c r="AC1549" s="199">
        <f>IFERROR(VLOOKUP('SAP Data'!$C1549,'2021 Balance Sheet'!$B$7:$O$1335,'2021 Balance Sheet'!D$2, FALSE),0)</f>
        <v>0</v>
      </c>
      <c r="AD1549" s="199">
        <f>IFERROR(VLOOKUP('SAP Data'!$C1549,'2021 Balance Sheet'!$B$7:$O$1335,'2021 Balance Sheet'!E$2, FALSE),0)</f>
        <v>0</v>
      </c>
      <c r="AE1549" s="199">
        <f>IFERROR(VLOOKUP('SAP Data'!$C1549,'2021 Balance Sheet'!$B$7:$O$1335,'2021 Balance Sheet'!F$2, FALSE),0)</f>
        <v>0</v>
      </c>
      <c r="AF1549" s="199">
        <f>IFERROR(VLOOKUP('SAP Data'!$C1549,'2021 Balance Sheet'!$B$7:$O$1335,'2021 Balance Sheet'!G$2, FALSE),0)</f>
        <v>0</v>
      </c>
      <c r="AG1549" s="199">
        <f>IFERROR(VLOOKUP('SAP Data'!$C1549,'2021 Balance Sheet'!$B$7:$O$1335,'2021 Balance Sheet'!H$2, FALSE),0)</f>
        <v>0</v>
      </c>
      <c r="AH1549" s="199">
        <f>IFERROR(VLOOKUP('SAP Data'!$C1549,'2021 Balance Sheet'!$B$7:$O$1335,'2021 Balance Sheet'!I$2, FALSE),0)</f>
        <v>0</v>
      </c>
      <c r="AI1549" s="199">
        <f>IFERROR(VLOOKUP('SAP Data'!$C1549,'2021 Balance Sheet'!$B$7:$O$1335,'2021 Balance Sheet'!J$2, FALSE),0)</f>
        <v>0</v>
      </c>
      <c r="AJ1549" s="199">
        <f>IFERROR(VLOOKUP('SAP Data'!$C1549,'2021 Balance Sheet'!$B$7:$O$1335,'2021 Balance Sheet'!K$2, FALSE),0)</f>
        <v>0</v>
      </c>
      <c r="AK1549" s="199">
        <f>IFERROR(VLOOKUP('SAP Data'!$C1549,'2021 Balance Sheet'!$B$7:$O$1335,'2021 Balance Sheet'!L$2, FALSE),0)</f>
        <v>0</v>
      </c>
      <c r="AL1549" s="199">
        <f>IFERROR(VLOOKUP('SAP Data'!$C1549,'2021 Balance Sheet'!$B$7:$O$1335,'2021 Balance Sheet'!M$2, FALSE),0)</f>
        <v>0</v>
      </c>
      <c r="AM1549" s="199">
        <f>IFERROR(VLOOKUP('SAP Data'!$C1549,'2021 Balance Sheet'!$B$7:$O$1335,'2021 Balance Sheet'!N$2, FALSE),0)</f>
        <v>0</v>
      </c>
      <c r="AN1549" s="199">
        <f>IFERROR(VLOOKUP('SAP Data'!$C1549,'2021 Balance Sheet'!$B$7:$O$1335,'2021 Balance Sheet'!O$2, FALSE),0)</f>
        <v>0</v>
      </c>
      <c r="AO1549" s="198">
        <f t="shared" si="51"/>
        <v>0</v>
      </c>
    </row>
    <row r="1550" spans="1:41" ht="15.75" thickBot="1" x14ac:dyDescent="0.3">
      <c r="A1550" s="26" t="str">
        <f t="shared" si="50"/>
        <v>243087</v>
      </c>
      <c r="B1550" s="126" t="s">
        <v>3704</v>
      </c>
      <c r="C1550" s="153" t="s">
        <v>3705</v>
      </c>
      <c r="D1550" s="125"/>
      <c r="E1550" s="140"/>
      <c r="F1550" s="140"/>
      <c r="G1550" s="140"/>
      <c r="H1550" s="140"/>
      <c r="I1550" s="140"/>
      <c r="J1550" s="140"/>
      <c r="K1550" s="140"/>
      <c r="L1550" s="140"/>
      <c r="M1550" s="140"/>
      <c r="N1550" s="140"/>
      <c r="O1550" s="140"/>
      <c r="P1550" s="140"/>
      <c r="Q1550" s="199">
        <v>0</v>
      </c>
      <c r="R1550" s="199">
        <v>0</v>
      </c>
      <c r="S1550" s="199">
        <v>0</v>
      </c>
      <c r="T1550" s="199">
        <v>0</v>
      </c>
      <c r="U1550" s="199">
        <v>0</v>
      </c>
      <c r="V1550" s="199">
        <v>0</v>
      </c>
      <c r="W1550" s="199">
        <v>0</v>
      </c>
      <c r="X1550" s="199">
        <v>0</v>
      </c>
      <c r="Y1550" s="199">
        <v>0</v>
      </c>
      <c r="Z1550" s="199">
        <v>0</v>
      </c>
      <c r="AA1550" s="199">
        <v>0</v>
      </c>
      <c r="AB1550" s="199">
        <v>0</v>
      </c>
      <c r="AC1550" s="199">
        <f>IFERROR(VLOOKUP('SAP Data'!$C1550,'2021 Balance Sheet'!$B$7:$O$1335,'2021 Balance Sheet'!D$2, FALSE),0)</f>
        <v>0</v>
      </c>
      <c r="AD1550" s="199">
        <f>IFERROR(VLOOKUP('SAP Data'!$C1550,'2021 Balance Sheet'!$B$7:$O$1335,'2021 Balance Sheet'!E$2, FALSE),0)</f>
        <v>0</v>
      </c>
      <c r="AE1550" s="199">
        <f>IFERROR(VLOOKUP('SAP Data'!$C1550,'2021 Balance Sheet'!$B$7:$O$1335,'2021 Balance Sheet'!F$2, FALSE),0)</f>
        <v>0</v>
      </c>
      <c r="AF1550" s="199">
        <f>IFERROR(VLOOKUP('SAP Data'!$C1550,'2021 Balance Sheet'!$B$7:$O$1335,'2021 Balance Sheet'!G$2, FALSE),0)</f>
        <v>0</v>
      </c>
      <c r="AG1550" s="199">
        <f>IFERROR(VLOOKUP('SAP Data'!$C1550,'2021 Balance Sheet'!$B$7:$O$1335,'2021 Balance Sheet'!H$2, FALSE),0)</f>
        <v>0</v>
      </c>
      <c r="AH1550" s="199">
        <f>IFERROR(VLOOKUP('SAP Data'!$C1550,'2021 Balance Sheet'!$B$7:$O$1335,'2021 Balance Sheet'!I$2, FALSE),0)</f>
        <v>0</v>
      </c>
      <c r="AI1550" s="199">
        <f>IFERROR(VLOOKUP('SAP Data'!$C1550,'2021 Balance Sheet'!$B$7:$O$1335,'2021 Balance Sheet'!J$2, FALSE),0)</f>
        <v>0</v>
      </c>
      <c r="AJ1550" s="199">
        <f>IFERROR(VLOOKUP('SAP Data'!$C1550,'2021 Balance Sheet'!$B$7:$O$1335,'2021 Balance Sheet'!K$2, FALSE),0)</f>
        <v>0</v>
      </c>
      <c r="AK1550" s="199">
        <f>IFERROR(VLOOKUP('SAP Data'!$C1550,'2021 Balance Sheet'!$B$7:$O$1335,'2021 Balance Sheet'!L$2, FALSE),0)</f>
        <v>0</v>
      </c>
      <c r="AL1550" s="199">
        <f>IFERROR(VLOOKUP('SAP Data'!$C1550,'2021 Balance Sheet'!$B$7:$O$1335,'2021 Balance Sheet'!M$2, FALSE),0)</f>
        <v>0</v>
      </c>
      <c r="AM1550" s="199">
        <f>IFERROR(VLOOKUP('SAP Data'!$C1550,'2021 Balance Sheet'!$B$7:$O$1335,'2021 Balance Sheet'!N$2, FALSE),0)</f>
        <v>0</v>
      </c>
      <c r="AN1550" s="199">
        <f>IFERROR(VLOOKUP('SAP Data'!$C1550,'2021 Balance Sheet'!$B$7:$O$1335,'2021 Balance Sheet'!O$2, FALSE),0)</f>
        <v>0</v>
      </c>
      <c r="AO1550" s="198">
        <f t="shared" si="51"/>
        <v>0</v>
      </c>
    </row>
    <row r="1551" spans="1:41" ht="15.75" thickBot="1" x14ac:dyDescent="0.3">
      <c r="A1551" s="26" t="str">
        <f t="shared" si="50"/>
        <v>243088</v>
      </c>
      <c r="B1551" s="126" t="s">
        <v>3706</v>
      </c>
      <c r="C1551" s="153" t="s">
        <v>3707</v>
      </c>
      <c r="D1551" s="125"/>
      <c r="E1551" s="140"/>
      <c r="F1551" s="140"/>
      <c r="G1551" s="140"/>
      <c r="H1551" s="140"/>
      <c r="I1551" s="140"/>
      <c r="J1551" s="140"/>
      <c r="K1551" s="140"/>
      <c r="L1551" s="140"/>
      <c r="M1551" s="140"/>
      <c r="N1551" s="140"/>
      <c r="O1551" s="140"/>
      <c r="P1551" s="140"/>
      <c r="Q1551" s="199">
        <v>0</v>
      </c>
      <c r="R1551" s="199">
        <v>0</v>
      </c>
      <c r="S1551" s="199">
        <v>0</v>
      </c>
      <c r="T1551" s="199">
        <v>0</v>
      </c>
      <c r="U1551" s="199">
        <v>0</v>
      </c>
      <c r="V1551" s="199">
        <v>0</v>
      </c>
      <c r="W1551" s="199">
        <v>0</v>
      </c>
      <c r="X1551" s="199">
        <v>0</v>
      </c>
      <c r="Y1551" s="199">
        <v>0</v>
      </c>
      <c r="Z1551" s="199">
        <v>0</v>
      </c>
      <c r="AA1551" s="199">
        <v>0</v>
      </c>
      <c r="AB1551" s="199">
        <v>0</v>
      </c>
      <c r="AC1551" s="199">
        <f>IFERROR(VLOOKUP('SAP Data'!$C1551,'2021 Balance Sheet'!$B$7:$O$1335,'2021 Balance Sheet'!D$2, FALSE),0)</f>
        <v>0</v>
      </c>
      <c r="AD1551" s="199">
        <f>IFERROR(VLOOKUP('SAP Data'!$C1551,'2021 Balance Sheet'!$B$7:$O$1335,'2021 Balance Sheet'!E$2, FALSE),0)</f>
        <v>0</v>
      </c>
      <c r="AE1551" s="199">
        <f>IFERROR(VLOOKUP('SAP Data'!$C1551,'2021 Balance Sheet'!$B$7:$O$1335,'2021 Balance Sheet'!F$2, FALSE),0)</f>
        <v>0</v>
      </c>
      <c r="AF1551" s="199">
        <f>IFERROR(VLOOKUP('SAP Data'!$C1551,'2021 Balance Sheet'!$B$7:$O$1335,'2021 Balance Sheet'!G$2, FALSE),0)</f>
        <v>0</v>
      </c>
      <c r="AG1551" s="199">
        <f>IFERROR(VLOOKUP('SAP Data'!$C1551,'2021 Balance Sheet'!$B$7:$O$1335,'2021 Balance Sheet'!H$2, FALSE),0)</f>
        <v>0</v>
      </c>
      <c r="AH1551" s="199">
        <f>IFERROR(VLOOKUP('SAP Data'!$C1551,'2021 Balance Sheet'!$B$7:$O$1335,'2021 Balance Sheet'!I$2, FALSE),0)</f>
        <v>0</v>
      </c>
      <c r="AI1551" s="199">
        <f>IFERROR(VLOOKUP('SAP Data'!$C1551,'2021 Balance Sheet'!$B$7:$O$1335,'2021 Balance Sheet'!J$2, FALSE),0)</f>
        <v>0</v>
      </c>
      <c r="AJ1551" s="199">
        <f>IFERROR(VLOOKUP('SAP Data'!$C1551,'2021 Balance Sheet'!$B$7:$O$1335,'2021 Balance Sheet'!K$2, FALSE),0)</f>
        <v>0</v>
      </c>
      <c r="AK1551" s="199">
        <f>IFERROR(VLOOKUP('SAP Data'!$C1551,'2021 Balance Sheet'!$B$7:$O$1335,'2021 Balance Sheet'!L$2, FALSE),0)</f>
        <v>0</v>
      </c>
      <c r="AL1551" s="199">
        <f>IFERROR(VLOOKUP('SAP Data'!$C1551,'2021 Balance Sheet'!$B$7:$O$1335,'2021 Balance Sheet'!M$2, FALSE),0)</f>
        <v>0</v>
      </c>
      <c r="AM1551" s="199">
        <f>IFERROR(VLOOKUP('SAP Data'!$C1551,'2021 Balance Sheet'!$B$7:$O$1335,'2021 Balance Sheet'!N$2, FALSE),0)</f>
        <v>0</v>
      </c>
      <c r="AN1551" s="199">
        <f>IFERROR(VLOOKUP('SAP Data'!$C1551,'2021 Balance Sheet'!$B$7:$O$1335,'2021 Balance Sheet'!O$2, FALSE),0)</f>
        <v>0</v>
      </c>
      <c r="AO1551" s="198">
        <f t="shared" si="51"/>
        <v>0</v>
      </c>
    </row>
    <row r="1552" spans="1:41" ht="15.75" thickBot="1" x14ac:dyDescent="0.3">
      <c r="A1552" s="26" t="str">
        <f t="shared" si="50"/>
        <v>243089</v>
      </c>
      <c r="B1552" s="126" t="s">
        <v>3708</v>
      </c>
      <c r="C1552" s="153" t="s">
        <v>3709</v>
      </c>
      <c r="D1552" s="125"/>
      <c r="E1552" s="140"/>
      <c r="F1552" s="140"/>
      <c r="G1552" s="140"/>
      <c r="H1552" s="140"/>
      <c r="I1552" s="140"/>
      <c r="J1552" s="140"/>
      <c r="K1552" s="140"/>
      <c r="L1552" s="140"/>
      <c r="M1552" s="140"/>
      <c r="N1552" s="140"/>
      <c r="O1552" s="140"/>
      <c r="P1552" s="140"/>
      <c r="Q1552" s="199">
        <v>0</v>
      </c>
      <c r="R1552" s="199">
        <v>0</v>
      </c>
      <c r="S1552" s="199">
        <v>0</v>
      </c>
      <c r="T1552" s="199">
        <v>0</v>
      </c>
      <c r="U1552" s="199">
        <v>0</v>
      </c>
      <c r="V1552" s="199">
        <v>0</v>
      </c>
      <c r="W1552" s="199">
        <v>0</v>
      </c>
      <c r="X1552" s="199">
        <v>0</v>
      </c>
      <c r="Y1552" s="199">
        <v>0</v>
      </c>
      <c r="Z1552" s="199">
        <v>0</v>
      </c>
      <c r="AA1552" s="199">
        <v>0</v>
      </c>
      <c r="AB1552" s="199">
        <v>0</v>
      </c>
      <c r="AC1552" s="199">
        <f>IFERROR(VLOOKUP('SAP Data'!$C1552,'2021 Balance Sheet'!$B$7:$O$1335,'2021 Balance Sheet'!D$2, FALSE),0)</f>
        <v>0</v>
      </c>
      <c r="AD1552" s="199">
        <f>IFERROR(VLOOKUP('SAP Data'!$C1552,'2021 Balance Sheet'!$B$7:$O$1335,'2021 Balance Sheet'!E$2, FALSE),0)</f>
        <v>0</v>
      </c>
      <c r="AE1552" s="199">
        <f>IFERROR(VLOOKUP('SAP Data'!$C1552,'2021 Balance Sheet'!$B$7:$O$1335,'2021 Balance Sheet'!F$2, FALSE),0)</f>
        <v>0</v>
      </c>
      <c r="AF1552" s="199">
        <f>IFERROR(VLOOKUP('SAP Data'!$C1552,'2021 Balance Sheet'!$B$7:$O$1335,'2021 Balance Sheet'!G$2, FALSE),0)</f>
        <v>0</v>
      </c>
      <c r="AG1552" s="199">
        <f>IFERROR(VLOOKUP('SAP Data'!$C1552,'2021 Balance Sheet'!$B$7:$O$1335,'2021 Balance Sheet'!H$2, FALSE),0)</f>
        <v>0</v>
      </c>
      <c r="AH1552" s="199">
        <f>IFERROR(VLOOKUP('SAP Data'!$C1552,'2021 Balance Sheet'!$B$7:$O$1335,'2021 Balance Sheet'!I$2, FALSE),0)</f>
        <v>0</v>
      </c>
      <c r="AI1552" s="199">
        <f>IFERROR(VLOOKUP('SAP Data'!$C1552,'2021 Balance Sheet'!$B$7:$O$1335,'2021 Balance Sheet'!J$2, FALSE),0)</f>
        <v>0</v>
      </c>
      <c r="AJ1552" s="199">
        <f>IFERROR(VLOOKUP('SAP Data'!$C1552,'2021 Balance Sheet'!$B$7:$O$1335,'2021 Balance Sheet'!K$2, FALSE),0)</f>
        <v>0</v>
      </c>
      <c r="AK1552" s="199">
        <f>IFERROR(VLOOKUP('SAP Data'!$C1552,'2021 Balance Sheet'!$B$7:$O$1335,'2021 Balance Sheet'!L$2, FALSE),0)</f>
        <v>0</v>
      </c>
      <c r="AL1552" s="199">
        <f>IFERROR(VLOOKUP('SAP Data'!$C1552,'2021 Balance Sheet'!$B$7:$O$1335,'2021 Balance Sheet'!M$2, FALSE),0)</f>
        <v>0</v>
      </c>
      <c r="AM1552" s="199">
        <f>IFERROR(VLOOKUP('SAP Data'!$C1552,'2021 Balance Sheet'!$B$7:$O$1335,'2021 Balance Sheet'!N$2, FALSE),0)</f>
        <v>0</v>
      </c>
      <c r="AN1552" s="199">
        <f>IFERROR(VLOOKUP('SAP Data'!$C1552,'2021 Balance Sheet'!$B$7:$O$1335,'2021 Balance Sheet'!O$2, FALSE),0)</f>
        <v>0</v>
      </c>
      <c r="AO1552" s="198">
        <f t="shared" si="51"/>
        <v>0</v>
      </c>
    </row>
    <row r="1553" spans="1:41" ht="15.75" thickBot="1" x14ac:dyDescent="0.3">
      <c r="A1553" s="26" t="str">
        <f t="shared" si="50"/>
        <v>243090</v>
      </c>
      <c r="B1553" s="126" t="s">
        <v>3710</v>
      </c>
      <c r="C1553" s="153" t="s">
        <v>3711</v>
      </c>
      <c r="D1553" s="125"/>
      <c r="E1553" s="140"/>
      <c r="F1553" s="140"/>
      <c r="G1553" s="140"/>
      <c r="H1553" s="140"/>
      <c r="I1553" s="140"/>
      <c r="J1553" s="140"/>
      <c r="K1553" s="140"/>
      <c r="L1553" s="140"/>
      <c r="M1553" s="140"/>
      <c r="N1553" s="140"/>
      <c r="O1553" s="140"/>
      <c r="P1553" s="140"/>
      <c r="Q1553" s="199">
        <v>0</v>
      </c>
      <c r="R1553" s="199">
        <v>0</v>
      </c>
      <c r="S1553" s="199">
        <v>0</v>
      </c>
      <c r="T1553" s="199">
        <v>0</v>
      </c>
      <c r="U1553" s="199">
        <v>0</v>
      </c>
      <c r="V1553" s="199">
        <v>0</v>
      </c>
      <c r="W1553" s="199">
        <v>0</v>
      </c>
      <c r="X1553" s="199">
        <v>0</v>
      </c>
      <c r="Y1553" s="199">
        <v>0</v>
      </c>
      <c r="Z1553" s="199">
        <v>0</v>
      </c>
      <c r="AA1553" s="199">
        <v>0</v>
      </c>
      <c r="AB1553" s="199">
        <v>0</v>
      </c>
      <c r="AC1553" s="199">
        <f>IFERROR(VLOOKUP('SAP Data'!$C1553,'2021 Balance Sheet'!$B$7:$O$1335,'2021 Balance Sheet'!D$2, FALSE),0)</f>
        <v>0</v>
      </c>
      <c r="AD1553" s="199">
        <f>IFERROR(VLOOKUP('SAP Data'!$C1553,'2021 Balance Sheet'!$B$7:$O$1335,'2021 Balance Sheet'!E$2, FALSE),0)</f>
        <v>0</v>
      </c>
      <c r="AE1553" s="199">
        <f>IFERROR(VLOOKUP('SAP Data'!$C1553,'2021 Balance Sheet'!$B$7:$O$1335,'2021 Balance Sheet'!F$2, FALSE),0)</f>
        <v>0</v>
      </c>
      <c r="AF1553" s="199">
        <f>IFERROR(VLOOKUP('SAP Data'!$C1553,'2021 Balance Sheet'!$B$7:$O$1335,'2021 Balance Sheet'!G$2, FALSE),0)</f>
        <v>0</v>
      </c>
      <c r="AG1553" s="199">
        <f>IFERROR(VLOOKUP('SAP Data'!$C1553,'2021 Balance Sheet'!$B$7:$O$1335,'2021 Balance Sheet'!H$2, FALSE),0)</f>
        <v>0</v>
      </c>
      <c r="AH1553" s="199">
        <f>IFERROR(VLOOKUP('SAP Data'!$C1553,'2021 Balance Sheet'!$B$7:$O$1335,'2021 Balance Sheet'!I$2, FALSE),0)</f>
        <v>0</v>
      </c>
      <c r="AI1553" s="199">
        <f>IFERROR(VLOOKUP('SAP Data'!$C1553,'2021 Balance Sheet'!$B$7:$O$1335,'2021 Balance Sheet'!J$2, FALSE),0)</f>
        <v>0</v>
      </c>
      <c r="AJ1553" s="199">
        <f>IFERROR(VLOOKUP('SAP Data'!$C1553,'2021 Balance Sheet'!$B$7:$O$1335,'2021 Balance Sheet'!K$2, FALSE),0)</f>
        <v>0</v>
      </c>
      <c r="AK1553" s="199">
        <f>IFERROR(VLOOKUP('SAP Data'!$C1553,'2021 Balance Sheet'!$B$7:$O$1335,'2021 Balance Sheet'!L$2, FALSE),0)</f>
        <v>0</v>
      </c>
      <c r="AL1553" s="199">
        <f>IFERROR(VLOOKUP('SAP Data'!$C1553,'2021 Balance Sheet'!$B$7:$O$1335,'2021 Balance Sheet'!M$2, FALSE),0)</f>
        <v>0</v>
      </c>
      <c r="AM1553" s="199">
        <f>IFERROR(VLOOKUP('SAP Data'!$C1553,'2021 Balance Sheet'!$B$7:$O$1335,'2021 Balance Sheet'!N$2, FALSE),0)</f>
        <v>0</v>
      </c>
      <c r="AN1553" s="199">
        <f>IFERROR(VLOOKUP('SAP Data'!$C1553,'2021 Balance Sheet'!$B$7:$O$1335,'2021 Balance Sheet'!O$2, FALSE),0)</f>
        <v>0</v>
      </c>
      <c r="AO1553" s="198">
        <f t="shared" si="51"/>
        <v>0</v>
      </c>
    </row>
    <row r="1554" spans="1:41" ht="15.75" thickBot="1" x14ac:dyDescent="0.3">
      <c r="A1554" s="26" t="str">
        <f t="shared" si="50"/>
        <v>243091</v>
      </c>
      <c r="B1554" s="126" t="s">
        <v>3712</v>
      </c>
      <c r="C1554" s="153" t="s">
        <v>3713</v>
      </c>
      <c r="D1554" s="125"/>
      <c r="E1554" s="140"/>
      <c r="F1554" s="140"/>
      <c r="G1554" s="140"/>
      <c r="H1554" s="140"/>
      <c r="I1554" s="140"/>
      <c r="J1554" s="140"/>
      <c r="K1554" s="140"/>
      <c r="L1554" s="140"/>
      <c r="M1554" s="140"/>
      <c r="N1554" s="140"/>
      <c r="O1554" s="140"/>
      <c r="P1554" s="140"/>
      <c r="Q1554" s="199">
        <v>0</v>
      </c>
      <c r="R1554" s="199">
        <v>0</v>
      </c>
      <c r="S1554" s="199">
        <v>0</v>
      </c>
      <c r="T1554" s="199">
        <v>0</v>
      </c>
      <c r="U1554" s="199">
        <v>0</v>
      </c>
      <c r="V1554" s="199">
        <v>0</v>
      </c>
      <c r="W1554" s="199">
        <v>0</v>
      </c>
      <c r="X1554" s="199">
        <v>0</v>
      </c>
      <c r="Y1554" s="199">
        <v>0</v>
      </c>
      <c r="Z1554" s="199">
        <v>0</v>
      </c>
      <c r="AA1554" s="199">
        <v>0</v>
      </c>
      <c r="AB1554" s="199">
        <v>0</v>
      </c>
      <c r="AC1554" s="199">
        <f>IFERROR(VLOOKUP('SAP Data'!$C1554,'2021 Balance Sheet'!$B$7:$O$1335,'2021 Balance Sheet'!D$2, FALSE),0)</f>
        <v>0</v>
      </c>
      <c r="AD1554" s="199">
        <f>IFERROR(VLOOKUP('SAP Data'!$C1554,'2021 Balance Sheet'!$B$7:$O$1335,'2021 Balance Sheet'!E$2, FALSE),0)</f>
        <v>0</v>
      </c>
      <c r="AE1554" s="199">
        <f>IFERROR(VLOOKUP('SAP Data'!$C1554,'2021 Balance Sheet'!$B$7:$O$1335,'2021 Balance Sheet'!F$2, FALSE),0)</f>
        <v>0</v>
      </c>
      <c r="AF1554" s="199">
        <f>IFERROR(VLOOKUP('SAP Data'!$C1554,'2021 Balance Sheet'!$B$7:$O$1335,'2021 Balance Sheet'!G$2, FALSE),0)</f>
        <v>0</v>
      </c>
      <c r="AG1554" s="199">
        <f>IFERROR(VLOOKUP('SAP Data'!$C1554,'2021 Balance Sheet'!$B$7:$O$1335,'2021 Balance Sheet'!H$2, FALSE),0)</f>
        <v>0</v>
      </c>
      <c r="AH1554" s="199">
        <f>IFERROR(VLOOKUP('SAP Data'!$C1554,'2021 Balance Sheet'!$B$7:$O$1335,'2021 Balance Sheet'!I$2, FALSE),0)</f>
        <v>0</v>
      </c>
      <c r="AI1554" s="199">
        <f>IFERROR(VLOOKUP('SAP Data'!$C1554,'2021 Balance Sheet'!$B$7:$O$1335,'2021 Balance Sheet'!J$2, FALSE),0)</f>
        <v>0</v>
      </c>
      <c r="AJ1554" s="199">
        <f>IFERROR(VLOOKUP('SAP Data'!$C1554,'2021 Balance Sheet'!$B$7:$O$1335,'2021 Balance Sheet'!K$2, FALSE),0)</f>
        <v>0</v>
      </c>
      <c r="AK1554" s="199">
        <f>IFERROR(VLOOKUP('SAP Data'!$C1554,'2021 Balance Sheet'!$B$7:$O$1335,'2021 Balance Sheet'!L$2, FALSE),0)</f>
        <v>0</v>
      </c>
      <c r="AL1554" s="199">
        <f>IFERROR(VLOOKUP('SAP Data'!$C1554,'2021 Balance Sheet'!$B$7:$O$1335,'2021 Balance Sheet'!M$2, FALSE),0)</f>
        <v>0</v>
      </c>
      <c r="AM1554" s="199">
        <f>IFERROR(VLOOKUP('SAP Data'!$C1554,'2021 Balance Sheet'!$B$7:$O$1335,'2021 Balance Sheet'!N$2, FALSE),0)</f>
        <v>0</v>
      </c>
      <c r="AN1554" s="199">
        <f>IFERROR(VLOOKUP('SAP Data'!$C1554,'2021 Balance Sheet'!$B$7:$O$1335,'2021 Balance Sheet'!O$2, FALSE),0)</f>
        <v>0</v>
      </c>
      <c r="AO1554" s="198">
        <f t="shared" si="51"/>
        <v>0</v>
      </c>
    </row>
    <row r="1555" spans="1:41" ht="15.75" thickBot="1" x14ac:dyDescent="0.3">
      <c r="A1555" s="26" t="str">
        <f t="shared" si="50"/>
        <v>243092</v>
      </c>
      <c r="B1555" s="126" t="s">
        <v>3714</v>
      </c>
      <c r="C1555" s="153" t="s">
        <v>3715</v>
      </c>
      <c r="D1555" s="125"/>
      <c r="E1555" s="140"/>
      <c r="F1555" s="140"/>
      <c r="G1555" s="140"/>
      <c r="H1555" s="140"/>
      <c r="I1555" s="140"/>
      <c r="J1555" s="140"/>
      <c r="K1555" s="140"/>
      <c r="L1555" s="140"/>
      <c r="M1555" s="140"/>
      <c r="N1555" s="140"/>
      <c r="O1555" s="140"/>
      <c r="P1555" s="140"/>
      <c r="Q1555" s="199">
        <v>0</v>
      </c>
      <c r="R1555" s="199">
        <v>0</v>
      </c>
      <c r="S1555" s="199">
        <v>0</v>
      </c>
      <c r="T1555" s="199">
        <v>0</v>
      </c>
      <c r="U1555" s="199">
        <v>0</v>
      </c>
      <c r="V1555" s="199">
        <v>0</v>
      </c>
      <c r="W1555" s="199">
        <v>0</v>
      </c>
      <c r="X1555" s="199">
        <v>0</v>
      </c>
      <c r="Y1555" s="199">
        <v>0</v>
      </c>
      <c r="Z1555" s="199">
        <v>0</v>
      </c>
      <c r="AA1555" s="199">
        <v>0</v>
      </c>
      <c r="AB1555" s="199">
        <v>0</v>
      </c>
      <c r="AC1555" s="199">
        <f>IFERROR(VLOOKUP('SAP Data'!$C1555,'2021 Balance Sheet'!$B$7:$O$1335,'2021 Balance Sheet'!D$2, FALSE),0)</f>
        <v>0</v>
      </c>
      <c r="AD1555" s="199">
        <f>IFERROR(VLOOKUP('SAP Data'!$C1555,'2021 Balance Sheet'!$B$7:$O$1335,'2021 Balance Sheet'!E$2, FALSE),0)</f>
        <v>0</v>
      </c>
      <c r="AE1555" s="199">
        <f>IFERROR(VLOOKUP('SAP Data'!$C1555,'2021 Balance Sheet'!$B$7:$O$1335,'2021 Balance Sheet'!F$2, FALSE),0)</f>
        <v>0</v>
      </c>
      <c r="AF1555" s="199">
        <f>IFERROR(VLOOKUP('SAP Data'!$C1555,'2021 Balance Sheet'!$B$7:$O$1335,'2021 Balance Sheet'!G$2, FALSE),0)</f>
        <v>0</v>
      </c>
      <c r="AG1555" s="199">
        <f>IFERROR(VLOOKUP('SAP Data'!$C1555,'2021 Balance Sheet'!$B$7:$O$1335,'2021 Balance Sheet'!H$2, FALSE),0)</f>
        <v>0</v>
      </c>
      <c r="AH1555" s="199">
        <f>IFERROR(VLOOKUP('SAP Data'!$C1555,'2021 Balance Sheet'!$B$7:$O$1335,'2021 Balance Sheet'!I$2, FALSE),0)</f>
        <v>0</v>
      </c>
      <c r="AI1555" s="199">
        <f>IFERROR(VLOOKUP('SAP Data'!$C1555,'2021 Balance Sheet'!$B$7:$O$1335,'2021 Balance Sheet'!J$2, FALSE),0)</f>
        <v>0</v>
      </c>
      <c r="AJ1555" s="199">
        <f>IFERROR(VLOOKUP('SAP Data'!$C1555,'2021 Balance Sheet'!$B$7:$O$1335,'2021 Balance Sheet'!K$2, FALSE),0)</f>
        <v>0</v>
      </c>
      <c r="AK1555" s="199">
        <f>IFERROR(VLOOKUP('SAP Data'!$C1555,'2021 Balance Sheet'!$B$7:$O$1335,'2021 Balance Sheet'!L$2, FALSE),0)</f>
        <v>0</v>
      </c>
      <c r="AL1555" s="199">
        <f>IFERROR(VLOOKUP('SAP Data'!$C1555,'2021 Balance Sheet'!$B$7:$O$1335,'2021 Balance Sheet'!M$2, FALSE),0)</f>
        <v>0</v>
      </c>
      <c r="AM1555" s="199">
        <f>IFERROR(VLOOKUP('SAP Data'!$C1555,'2021 Balance Sheet'!$B$7:$O$1335,'2021 Balance Sheet'!N$2, FALSE),0)</f>
        <v>0</v>
      </c>
      <c r="AN1555" s="199">
        <f>IFERROR(VLOOKUP('SAP Data'!$C1555,'2021 Balance Sheet'!$B$7:$O$1335,'2021 Balance Sheet'!O$2, FALSE),0)</f>
        <v>0</v>
      </c>
      <c r="AO1555" s="198">
        <f t="shared" si="51"/>
        <v>0</v>
      </c>
    </row>
    <row r="1556" spans="1:41" ht="15.75" thickBot="1" x14ac:dyDescent="0.3">
      <c r="A1556" s="26" t="str">
        <f t="shared" si="50"/>
        <v>243094</v>
      </c>
      <c r="B1556" s="126" t="s">
        <v>3716</v>
      </c>
      <c r="C1556" s="153" t="s">
        <v>3717</v>
      </c>
      <c r="D1556" s="125"/>
      <c r="E1556" s="140"/>
      <c r="F1556" s="140"/>
      <c r="G1556" s="140"/>
      <c r="H1556" s="140"/>
      <c r="I1556" s="140"/>
      <c r="J1556" s="140"/>
      <c r="K1556" s="140"/>
      <c r="L1556" s="140"/>
      <c r="M1556" s="140"/>
      <c r="N1556" s="140"/>
      <c r="O1556" s="140"/>
      <c r="P1556" s="140"/>
      <c r="Q1556" s="199">
        <v>0</v>
      </c>
      <c r="R1556" s="199">
        <v>0</v>
      </c>
      <c r="S1556" s="199">
        <v>0</v>
      </c>
      <c r="T1556" s="199">
        <v>0</v>
      </c>
      <c r="U1556" s="199">
        <v>0</v>
      </c>
      <c r="V1556" s="199">
        <v>0</v>
      </c>
      <c r="W1556" s="199">
        <v>0</v>
      </c>
      <c r="X1556" s="199">
        <v>0</v>
      </c>
      <c r="Y1556" s="199">
        <v>0</v>
      </c>
      <c r="Z1556" s="199">
        <v>0</v>
      </c>
      <c r="AA1556" s="199">
        <v>0</v>
      </c>
      <c r="AB1556" s="199">
        <v>0</v>
      </c>
      <c r="AC1556" s="199">
        <f>IFERROR(VLOOKUP('SAP Data'!$C1556,'2021 Balance Sheet'!$B$7:$O$1335,'2021 Balance Sheet'!D$2, FALSE),0)</f>
        <v>0</v>
      </c>
      <c r="AD1556" s="199">
        <f>IFERROR(VLOOKUP('SAP Data'!$C1556,'2021 Balance Sheet'!$B$7:$O$1335,'2021 Balance Sheet'!E$2, FALSE),0)</f>
        <v>0</v>
      </c>
      <c r="AE1556" s="199">
        <f>IFERROR(VLOOKUP('SAP Data'!$C1556,'2021 Balance Sheet'!$B$7:$O$1335,'2021 Balance Sheet'!F$2, FALSE),0)</f>
        <v>0</v>
      </c>
      <c r="AF1556" s="199">
        <f>IFERROR(VLOOKUP('SAP Data'!$C1556,'2021 Balance Sheet'!$B$7:$O$1335,'2021 Balance Sheet'!G$2, FALSE),0)</f>
        <v>0</v>
      </c>
      <c r="AG1556" s="199">
        <f>IFERROR(VLOOKUP('SAP Data'!$C1556,'2021 Balance Sheet'!$B$7:$O$1335,'2021 Balance Sheet'!H$2, FALSE),0)</f>
        <v>0</v>
      </c>
      <c r="AH1556" s="199">
        <f>IFERROR(VLOOKUP('SAP Data'!$C1556,'2021 Balance Sheet'!$B$7:$O$1335,'2021 Balance Sheet'!I$2, FALSE),0)</f>
        <v>0</v>
      </c>
      <c r="AI1556" s="199">
        <f>IFERROR(VLOOKUP('SAP Data'!$C1556,'2021 Balance Sheet'!$B$7:$O$1335,'2021 Balance Sheet'!J$2, FALSE),0)</f>
        <v>0</v>
      </c>
      <c r="AJ1556" s="199">
        <f>IFERROR(VLOOKUP('SAP Data'!$C1556,'2021 Balance Sheet'!$B$7:$O$1335,'2021 Balance Sheet'!K$2, FALSE),0)</f>
        <v>0</v>
      </c>
      <c r="AK1556" s="199">
        <f>IFERROR(VLOOKUP('SAP Data'!$C1556,'2021 Balance Sheet'!$B$7:$O$1335,'2021 Balance Sheet'!L$2, FALSE),0)</f>
        <v>0</v>
      </c>
      <c r="AL1556" s="199">
        <f>IFERROR(VLOOKUP('SAP Data'!$C1556,'2021 Balance Sheet'!$B$7:$O$1335,'2021 Balance Sheet'!M$2, FALSE),0)</f>
        <v>0</v>
      </c>
      <c r="AM1556" s="199">
        <f>IFERROR(VLOOKUP('SAP Data'!$C1556,'2021 Balance Sheet'!$B$7:$O$1335,'2021 Balance Sheet'!N$2, FALSE),0)</f>
        <v>0</v>
      </c>
      <c r="AN1556" s="199">
        <f>IFERROR(VLOOKUP('SAP Data'!$C1556,'2021 Balance Sheet'!$B$7:$O$1335,'2021 Balance Sheet'!O$2, FALSE),0)</f>
        <v>0</v>
      </c>
      <c r="AO1556" s="198">
        <f t="shared" si="51"/>
        <v>0</v>
      </c>
    </row>
    <row r="1557" spans="1:41" ht="15.75" thickBot="1" x14ac:dyDescent="0.3">
      <c r="A1557" s="26" t="str">
        <f t="shared" si="50"/>
        <v>500181</v>
      </c>
      <c r="B1557" s="149" t="s">
        <v>1172</v>
      </c>
      <c r="C1557" s="153">
        <v>500181</v>
      </c>
      <c r="D1557" s="166"/>
      <c r="E1557" s="139">
        <v>-47505951.770000003</v>
      </c>
      <c r="F1557" s="139">
        <v>-47724041.869999997</v>
      </c>
      <c r="G1557" s="139">
        <v>-43100119.859999999</v>
      </c>
      <c r="H1557" s="139">
        <v>-44237822.109999999</v>
      </c>
      <c r="I1557" s="139">
        <v>-43128270.939999998</v>
      </c>
      <c r="J1557" s="139">
        <v>-27310489.449999999</v>
      </c>
      <c r="K1557" s="139">
        <v>-29290328.850000001</v>
      </c>
      <c r="L1557" s="139">
        <v>-28926177.34</v>
      </c>
      <c r="M1557" s="139">
        <v>-31396374.460000001</v>
      </c>
      <c r="N1557" s="139">
        <v>-31970252.329999998</v>
      </c>
      <c r="O1557" s="139">
        <v>-32883218.690000001</v>
      </c>
      <c r="P1557" s="139">
        <v>-47543490.359999999</v>
      </c>
      <c r="Q1557" s="199">
        <v>-54364442.920000002</v>
      </c>
      <c r="R1557" s="199">
        <v>-54539033.520000003</v>
      </c>
      <c r="S1557" s="199">
        <v>-51350586.530000001</v>
      </c>
      <c r="T1557" s="199">
        <v>-52638864.829999998</v>
      </c>
      <c r="U1557" s="199">
        <v>-51959670.880000003</v>
      </c>
      <c r="V1557" s="199">
        <v>-45243751.729999997</v>
      </c>
      <c r="W1557" s="199">
        <v>-46972607.600000001</v>
      </c>
      <c r="X1557" s="199">
        <v>-46969175.270000003</v>
      </c>
      <c r="Y1557" s="199">
        <v>-41814328.57</v>
      </c>
      <c r="Z1557" s="199">
        <v>-43271779.289999999</v>
      </c>
      <c r="AA1557" s="199">
        <v>-44806495.75</v>
      </c>
      <c r="AB1557" s="199">
        <v>-43320710.590000004</v>
      </c>
      <c r="AC1557" s="199">
        <f>IFERROR(VLOOKUP('SAP Data'!$C1557,'2021 Balance Sheet'!$B$7:$O$1335,'2021 Balance Sheet'!D$2, FALSE),0)</f>
        <v>-46161393.560000002</v>
      </c>
      <c r="AD1557" s="199">
        <f>IFERROR(VLOOKUP('SAP Data'!$C1557,'2021 Balance Sheet'!$B$7:$O$1335,'2021 Balance Sheet'!E$2, FALSE),0)</f>
        <v>-46161116.920000002</v>
      </c>
      <c r="AE1557" s="199">
        <f>IFERROR(VLOOKUP('SAP Data'!$C1557,'2021 Balance Sheet'!$B$7:$O$1335,'2021 Balance Sheet'!F$2, FALSE),0)</f>
        <v>-40712731.649999999</v>
      </c>
      <c r="AF1557" s="199">
        <f>IFERROR(VLOOKUP('SAP Data'!$C1557,'2021 Balance Sheet'!$B$7:$O$1335,'2021 Balance Sheet'!G$2, FALSE),0)</f>
        <v>-41693709.740000002</v>
      </c>
      <c r="AG1557" s="199">
        <f>IFERROR(VLOOKUP('SAP Data'!$C1557,'2021 Balance Sheet'!$B$7:$O$1335,'2021 Balance Sheet'!H$2, FALSE),0)</f>
        <v>-40776382.43</v>
      </c>
      <c r="AH1557" s="199">
        <f>IFERROR(VLOOKUP('SAP Data'!$C1557,'2021 Balance Sheet'!$B$7:$O$1335,'2021 Balance Sheet'!I$2, FALSE),0)</f>
        <v>-37901865.020000003</v>
      </c>
      <c r="AI1557" s="199">
        <f>IFERROR(VLOOKUP('SAP Data'!$C1557,'2021 Balance Sheet'!$B$7:$O$1335,'2021 Balance Sheet'!J$2, FALSE),0)</f>
        <v>-38672846.07</v>
      </c>
      <c r="AJ1557" s="199">
        <f>IFERROR(VLOOKUP('SAP Data'!$C1557,'2021 Balance Sheet'!$B$7:$O$1335,'2021 Balance Sheet'!K$2, FALSE),0)</f>
        <v>-38591418.18</v>
      </c>
      <c r="AK1557" s="199">
        <f>IFERROR(VLOOKUP('SAP Data'!$C1557,'2021 Balance Sheet'!$B$7:$O$1335,'2021 Balance Sheet'!L$2, FALSE),0)</f>
        <v>-34629360.859999999</v>
      </c>
      <c r="AL1557" s="199">
        <f>IFERROR(VLOOKUP('SAP Data'!$C1557,'2021 Balance Sheet'!$B$7:$O$1335,'2021 Balance Sheet'!M$2, FALSE),0)</f>
        <v>-36234071.729999997</v>
      </c>
      <c r="AM1557" s="199">
        <f>IFERROR(VLOOKUP('SAP Data'!$C1557,'2021 Balance Sheet'!$B$7:$O$1335,'2021 Balance Sheet'!N$2, FALSE),0)</f>
        <v>-37505605.649999999</v>
      </c>
      <c r="AN1557" s="199">
        <f>IFERROR(VLOOKUP('SAP Data'!$C1557,'2021 Balance Sheet'!$B$7:$O$1335,'2021 Balance Sheet'!O$2, FALSE),0)</f>
        <v>-46642202.859999999</v>
      </c>
      <c r="AO1557" s="198">
        <f t="shared" si="51"/>
        <v>-43320710.590000004</v>
      </c>
    </row>
    <row r="1558" spans="1:41" ht="15.75" thickBot="1" x14ac:dyDescent="0.3">
      <c r="A1558" s="26" t="str">
        <f t="shared" si="50"/>
        <v>228100</v>
      </c>
      <c r="B1558" s="126" t="s">
        <v>2602</v>
      </c>
      <c r="C1558" s="153" t="s">
        <v>2603</v>
      </c>
      <c r="D1558" s="125" t="s">
        <v>4</v>
      </c>
      <c r="E1558" s="140">
        <v>-2208153</v>
      </c>
      <c r="F1558" s="140">
        <v>-2208153</v>
      </c>
      <c r="G1558" s="140">
        <v>-2208153</v>
      </c>
      <c r="H1558" s="140">
        <v>-2208153</v>
      </c>
      <c r="I1558" s="140">
        <v>-2208153</v>
      </c>
      <c r="J1558" s="140">
        <v>-2208153</v>
      </c>
      <c r="K1558" s="140">
        <v>-2208153</v>
      </c>
      <c r="L1558" s="140">
        <v>-2208153</v>
      </c>
      <c r="M1558" s="140">
        <v>-2208153</v>
      </c>
      <c r="N1558" s="140">
        <v>-2208153</v>
      </c>
      <c r="O1558" s="140">
        <v>-2208153</v>
      </c>
      <c r="P1558" s="140">
        <v>-2222461</v>
      </c>
      <c r="Q1558" s="199">
        <v>-2222461</v>
      </c>
      <c r="R1558" s="199">
        <v>-2222461</v>
      </c>
      <c r="S1558" s="199">
        <v>-2222461</v>
      </c>
      <c r="T1558" s="199">
        <v>-2222461</v>
      </c>
      <c r="U1558" s="199">
        <v>-2222461</v>
      </c>
      <c r="V1558" s="199">
        <v>-2222461</v>
      </c>
      <c r="W1558" s="199">
        <v>-2222461</v>
      </c>
      <c r="X1558" s="199">
        <v>-2222461</v>
      </c>
      <c r="Y1558" s="199">
        <v>-2222461</v>
      </c>
      <c r="Z1558" s="199">
        <v>-2222461</v>
      </c>
      <c r="AA1558" s="199">
        <v>-2222461</v>
      </c>
      <c r="AB1558" s="199">
        <v>-2222461</v>
      </c>
      <c r="AC1558" s="199">
        <f>IFERROR(VLOOKUP('SAP Data'!$C1558,'2021 Balance Sheet'!$B$7:$O$1335,'2021 Balance Sheet'!D$2, FALSE),0)</f>
        <v>-2229373</v>
      </c>
      <c r="AD1558" s="199">
        <f>IFERROR(VLOOKUP('SAP Data'!$C1558,'2021 Balance Sheet'!$B$7:$O$1335,'2021 Balance Sheet'!E$2, FALSE),0)</f>
        <v>-2229373</v>
      </c>
      <c r="AE1558" s="199">
        <f>IFERROR(VLOOKUP('SAP Data'!$C1558,'2021 Balance Sheet'!$B$7:$O$1335,'2021 Balance Sheet'!F$2, FALSE),0)</f>
        <v>-2229373</v>
      </c>
      <c r="AF1558" s="199">
        <f>IFERROR(VLOOKUP('SAP Data'!$C1558,'2021 Balance Sheet'!$B$7:$O$1335,'2021 Balance Sheet'!G$2, FALSE),0)</f>
        <v>-2229373</v>
      </c>
      <c r="AG1558" s="199">
        <f>IFERROR(VLOOKUP('SAP Data'!$C1558,'2021 Balance Sheet'!$B$7:$O$1335,'2021 Balance Sheet'!H$2, FALSE),0)</f>
        <v>-2229373</v>
      </c>
      <c r="AH1558" s="199">
        <f>IFERROR(VLOOKUP('SAP Data'!$C1558,'2021 Balance Sheet'!$B$7:$O$1335,'2021 Balance Sheet'!I$2, FALSE),0)</f>
        <v>-2229373</v>
      </c>
      <c r="AI1558" s="199">
        <f>IFERROR(VLOOKUP('SAP Data'!$C1558,'2021 Balance Sheet'!$B$7:$O$1335,'2021 Balance Sheet'!J$2, FALSE),0)</f>
        <v>-2229373</v>
      </c>
      <c r="AJ1558" s="199">
        <f>IFERROR(VLOOKUP('SAP Data'!$C1558,'2021 Balance Sheet'!$B$7:$O$1335,'2021 Balance Sheet'!K$2, FALSE),0)</f>
        <v>-2229373</v>
      </c>
      <c r="AK1558" s="199">
        <f>IFERROR(VLOOKUP('SAP Data'!$C1558,'2021 Balance Sheet'!$B$7:$O$1335,'2021 Balance Sheet'!L$2, FALSE),0)</f>
        <v>-2229373</v>
      </c>
      <c r="AL1558" s="199">
        <f>IFERROR(VLOOKUP('SAP Data'!$C1558,'2021 Balance Sheet'!$B$7:$O$1335,'2021 Balance Sheet'!M$2, FALSE),0)</f>
        <v>-2229373</v>
      </c>
      <c r="AM1558" s="199">
        <f>IFERROR(VLOOKUP('SAP Data'!$C1558,'2021 Balance Sheet'!$B$7:$O$1335,'2021 Balance Sheet'!N$2, FALSE),0)</f>
        <v>-2229373</v>
      </c>
      <c r="AN1558" s="199">
        <f>IFERROR(VLOOKUP('SAP Data'!$C1558,'2021 Balance Sheet'!$B$7:$O$1335,'2021 Balance Sheet'!O$2, FALSE),0)</f>
        <v>-2205504</v>
      </c>
      <c r="AO1558" s="198">
        <f t="shared" si="51"/>
        <v>-2222461</v>
      </c>
    </row>
    <row r="1559" spans="1:41" ht="15.75" thickBot="1" x14ac:dyDescent="0.3">
      <c r="A1559" s="26" t="str">
        <f t="shared" si="50"/>
        <v>228102</v>
      </c>
      <c r="B1559" s="126" t="s">
        <v>2604</v>
      </c>
      <c r="C1559" s="153" t="s">
        <v>2605</v>
      </c>
      <c r="D1559" s="125" t="s">
        <v>4</v>
      </c>
      <c r="E1559" s="139">
        <v>-88949.95</v>
      </c>
      <c r="F1559" s="139">
        <v>-80604.899999999994</v>
      </c>
      <c r="G1559" s="139">
        <v>-72259.850000000006</v>
      </c>
      <c r="H1559" s="139">
        <v>-63914.8</v>
      </c>
      <c r="I1559" s="139">
        <v>-55569.75</v>
      </c>
      <c r="J1559" s="139">
        <v>-47224.7</v>
      </c>
      <c r="K1559" s="139">
        <v>-38879.65</v>
      </c>
      <c r="L1559" s="139">
        <v>-30534.6</v>
      </c>
      <c r="M1559" s="139">
        <v>-22189.55</v>
      </c>
      <c r="N1559" s="139">
        <v>-13844.5</v>
      </c>
      <c r="O1559" s="139">
        <v>-5499.45</v>
      </c>
      <c r="P1559" s="139">
        <v>-103017</v>
      </c>
      <c r="Q1559" s="199">
        <v>-94671.95</v>
      </c>
      <c r="R1559" s="199">
        <v>-78231.72</v>
      </c>
      <c r="S1559" s="199">
        <v>-70340.259999999995</v>
      </c>
      <c r="T1559" s="199">
        <v>-66449.2</v>
      </c>
      <c r="U1559" s="199">
        <v>-57757.69</v>
      </c>
      <c r="V1559" s="199">
        <v>-49066.18</v>
      </c>
      <c r="W1559" s="199">
        <v>-40374.67</v>
      </c>
      <c r="X1559" s="199">
        <v>-31683.16</v>
      </c>
      <c r="Y1559" s="199">
        <v>-22991.65</v>
      </c>
      <c r="Z1559" s="199">
        <v>-14300.14</v>
      </c>
      <c r="AA1559" s="199">
        <v>-5608.63</v>
      </c>
      <c r="AB1559" s="199">
        <v>3082.88</v>
      </c>
      <c r="AC1559" s="199">
        <f>IFERROR(VLOOKUP('SAP Data'!$C1559,'2021 Balance Sheet'!$B$7:$O$1335,'2021 Balance Sheet'!D$2, FALSE),0)</f>
        <v>-94211.49</v>
      </c>
      <c r="AD1559" s="199">
        <f>IFERROR(VLOOKUP('SAP Data'!$C1559,'2021 Balance Sheet'!$B$7:$O$1335,'2021 Balance Sheet'!E$2, FALSE),0)</f>
        <v>-85519.98</v>
      </c>
      <c r="AE1559" s="199">
        <f>IFERROR(VLOOKUP('SAP Data'!$C1559,'2021 Balance Sheet'!$B$7:$O$1335,'2021 Balance Sheet'!F$2, FALSE),0)</f>
        <v>-76828.47</v>
      </c>
      <c r="AF1559" s="199">
        <f>IFERROR(VLOOKUP('SAP Data'!$C1559,'2021 Balance Sheet'!$B$7:$O$1335,'2021 Balance Sheet'!G$2, FALSE),0)</f>
        <v>-68136.960000000006</v>
      </c>
      <c r="AG1559" s="199">
        <f>IFERROR(VLOOKUP('SAP Data'!$C1559,'2021 Balance Sheet'!$B$7:$O$1335,'2021 Balance Sheet'!H$2, FALSE),0)</f>
        <v>-59445.45</v>
      </c>
      <c r="AH1559" s="199">
        <f>IFERROR(VLOOKUP('SAP Data'!$C1559,'2021 Balance Sheet'!$B$7:$O$1335,'2021 Balance Sheet'!I$2, FALSE),0)</f>
        <v>-50753.94</v>
      </c>
      <c r="AI1559" s="199">
        <f>IFERROR(VLOOKUP('SAP Data'!$C1559,'2021 Balance Sheet'!$B$7:$O$1335,'2021 Balance Sheet'!J$2, FALSE),0)</f>
        <v>-42062.43</v>
      </c>
      <c r="AJ1559" s="199">
        <f>IFERROR(VLOOKUP('SAP Data'!$C1559,'2021 Balance Sheet'!$B$7:$O$1335,'2021 Balance Sheet'!K$2, FALSE),0)</f>
        <v>-33370.92</v>
      </c>
      <c r="AK1559" s="199">
        <f>IFERROR(VLOOKUP('SAP Data'!$C1559,'2021 Balance Sheet'!$B$7:$O$1335,'2021 Balance Sheet'!L$2, FALSE),0)</f>
        <v>-24679.41</v>
      </c>
      <c r="AL1559" s="199">
        <f>IFERROR(VLOOKUP('SAP Data'!$C1559,'2021 Balance Sheet'!$B$7:$O$1335,'2021 Balance Sheet'!M$2, FALSE),0)</f>
        <v>-15987.9</v>
      </c>
      <c r="AM1559" s="199">
        <f>IFERROR(VLOOKUP('SAP Data'!$C1559,'2021 Balance Sheet'!$B$7:$O$1335,'2021 Balance Sheet'!N$2, FALSE),0)</f>
        <v>-7296.39</v>
      </c>
      <c r="AN1559" s="199">
        <f>IFERROR(VLOOKUP('SAP Data'!$C1559,'2021 Balance Sheet'!$B$7:$O$1335,'2021 Balance Sheet'!O$2, FALSE),0)</f>
        <v>-102652</v>
      </c>
      <c r="AO1559" s="198">
        <f t="shared" si="51"/>
        <v>3082.88</v>
      </c>
    </row>
    <row r="1560" spans="1:41" ht="15.75" thickBot="1" x14ac:dyDescent="0.3">
      <c r="A1560" s="26" t="str">
        <f t="shared" si="50"/>
        <v>228106</v>
      </c>
      <c r="B1560" s="126" t="s">
        <v>2606</v>
      </c>
      <c r="C1560" s="153" t="s">
        <v>2607</v>
      </c>
      <c r="D1560" s="125" t="s">
        <v>4</v>
      </c>
      <c r="E1560" s="140">
        <v>-1751506</v>
      </c>
      <c r="F1560" s="140">
        <v>-1751506</v>
      </c>
      <c r="G1560" s="140">
        <v>-1751506</v>
      </c>
      <c r="H1560" s="140">
        <v>-1751506</v>
      </c>
      <c r="I1560" s="140">
        <v>-1751506</v>
      </c>
      <c r="J1560" s="140">
        <v>-1751506</v>
      </c>
      <c r="K1560" s="140">
        <v>-1751506</v>
      </c>
      <c r="L1560" s="140">
        <v>-1751506</v>
      </c>
      <c r="M1560" s="140">
        <v>-1751506</v>
      </c>
      <c r="N1560" s="140">
        <v>-1751506</v>
      </c>
      <c r="O1560" s="140">
        <v>-1751506</v>
      </c>
      <c r="P1560" s="140">
        <v>-1729348</v>
      </c>
      <c r="Q1560" s="199">
        <v>-1729348</v>
      </c>
      <c r="R1560" s="199">
        <v>-1729348</v>
      </c>
      <c r="S1560" s="199">
        <v>-1729348</v>
      </c>
      <c r="T1560" s="199">
        <v>-1729348</v>
      </c>
      <c r="U1560" s="199">
        <v>-1729348</v>
      </c>
      <c r="V1560" s="199">
        <v>-1729348</v>
      </c>
      <c r="W1560" s="199">
        <v>-1729348</v>
      </c>
      <c r="X1560" s="199">
        <v>-1729348</v>
      </c>
      <c r="Y1560" s="199">
        <v>-1729348</v>
      </c>
      <c r="Z1560" s="199">
        <v>-1729348</v>
      </c>
      <c r="AA1560" s="199">
        <v>-1729348</v>
      </c>
      <c r="AB1560" s="199">
        <v>-1729348</v>
      </c>
      <c r="AC1560" s="199">
        <f>IFERROR(VLOOKUP('SAP Data'!$C1560,'2021 Balance Sheet'!$B$7:$O$1335,'2021 Balance Sheet'!D$2, FALSE),0)</f>
        <v>-1635358</v>
      </c>
      <c r="AD1560" s="199">
        <f>IFERROR(VLOOKUP('SAP Data'!$C1560,'2021 Balance Sheet'!$B$7:$O$1335,'2021 Balance Sheet'!E$2, FALSE),0)</f>
        <v>-1635358</v>
      </c>
      <c r="AE1560" s="199">
        <f>IFERROR(VLOOKUP('SAP Data'!$C1560,'2021 Balance Sheet'!$B$7:$O$1335,'2021 Balance Sheet'!F$2, FALSE),0)</f>
        <v>-1635358</v>
      </c>
      <c r="AF1560" s="199">
        <f>IFERROR(VLOOKUP('SAP Data'!$C1560,'2021 Balance Sheet'!$B$7:$O$1335,'2021 Balance Sheet'!G$2, FALSE),0)</f>
        <v>-1635358</v>
      </c>
      <c r="AG1560" s="199">
        <f>IFERROR(VLOOKUP('SAP Data'!$C1560,'2021 Balance Sheet'!$B$7:$O$1335,'2021 Balance Sheet'!H$2, FALSE),0)</f>
        <v>-1635358</v>
      </c>
      <c r="AH1560" s="199">
        <f>IFERROR(VLOOKUP('SAP Data'!$C1560,'2021 Balance Sheet'!$B$7:$O$1335,'2021 Balance Sheet'!I$2, FALSE),0)</f>
        <v>-1635358</v>
      </c>
      <c r="AI1560" s="199">
        <f>IFERROR(VLOOKUP('SAP Data'!$C1560,'2021 Balance Sheet'!$B$7:$O$1335,'2021 Balance Sheet'!J$2, FALSE),0)</f>
        <v>-1635358</v>
      </c>
      <c r="AJ1560" s="199">
        <f>IFERROR(VLOOKUP('SAP Data'!$C1560,'2021 Balance Sheet'!$B$7:$O$1335,'2021 Balance Sheet'!K$2, FALSE),0)</f>
        <v>-1635358</v>
      </c>
      <c r="AK1560" s="199">
        <f>IFERROR(VLOOKUP('SAP Data'!$C1560,'2021 Balance Sheet'!$B$7:$O$1335,'2021 Balance Sheet'!L$2, FALSE),0)</f>
        <v>-1635358</v>
      </c>
      <c r="AL1560" s="199">
        <f>IFERROR(VLOOKUP('SAP Data'!$C1560,'2021 Balance Sheet'!$B$7:$O$1335,'2021 Balance Sheet'!M$2, FALSE),0)</f>
        <v>-1635358</v>
      </c>
      <c r="AM1560" s="199">
        <f>IFERROR(VLOOKUP('SAP Data'!$C1560,'2021 Balance Sheet'!$B$7:$O$1335,'2021 Balance Sheet'!N$2, FALSE),0)</f>
        <v>-1635358</v>
      </c>
      <c r="AN1560" s="199">
        <f>IFERROR(VLOOKUP('SAP Data'!$C1560,'2021 Balance Sheet'!$B$7:$O$1335,'2021 Balance Sheet'!O$2, FALSE),0)</f>
        <v>-1631528</v>
      </c>
      <c r="AO1560" s="198">
        <f t="shared" si="51"/>
        <v>-1729348</v>
      </c>
    </row>
    <row r="1561" spans="1:41" ht="15.75" thickBot="1" x14ac:dyDescent="0.3">
      <c r="A1561" s="26" t="str">
        <f t="shared" si="50"/>
        <v>229100</v>
      </c>
      <c r="B1561" s="126" t="s">
        <v>3718</v>
      </c>
      <c r="C1561" s="153" t="s">
        <v>3719</v>
      </c>
      <c r="D1561" s="125"/>
      <c r="E1561" s="140"/>
      <c r="F1561" s="140"/>
      <c r="G1561" s="140"/>
      <c r="H1561" s="140"/>
      <c r="I1561" s="140"/>
      <c r="J1561" s="140"/>
      <c r="K1561" s="140"/>
      <c r="L1561" s="140"/>
      <c r="M1561" s="140"/>
      <c r="N1561" s="140"/>
      <c r="O1561" s="140"/>
      <c r="P1561" s="140"/>
      <c r="Q1561" s="199">
        <v>0</v>
      </c>
      <c r="R1561" s="199">
        <v>0</v>
      </c>
      <c r="S1561" s="199">
        <v>0</v>
      </c>
      <c r="T1561" s="199">
        <v>0</v>
      </c>
      <c r="U1561" s="199">
        <v>0</v>
      </c>
      <c r="V1561" s="199">
        <v>0</v>
      </c>
      <c r="W1561" s="199">
        <v>0</v>
      </c>
      <c r="X1561" s="199">
        <v>0</v>
      </c>
      <c r="Y1561" s="199">
        <v>0</v>
      </c>
      <c r="Z1561" s="199">
        <v>0</v>
      </c>
      <c r="AA1561" s="199">
        <v>0</v>
      </c>
      <c r="AB1561" s="199">
        <v>0</v>
      </c>
      <c r="AC1561" s="199">
        <f>IFERROR(VLOOKUP('SAP Data'!$C1561,'2021 Balance Sheet'!$B$7:$O$1335,'2021 Balance Sheet'!D$2, FALSE),0)</f>
        <v>0</v>
      </c>
      <c r="AD1561" s="199">
        <f>IFERROR(VLOOKUP('SAP Data'!$C1561,'2021 Balance Sheet'!$B$7:$O$1335,'2021 Balance Sheet'!E$2, FALSE),0)</f>
        <v>0</v>
      </c>
      <c r="AE1561" s="199">
        <f>IFERROR(VLOOKUP('SAP Data'!$C1561,'2021 Balance Sheet'!$B$7:$O$1335,'2021 Balance Sheet'!F$2, FALSE),0)</f>
        <v>0</v>
      </c>
      <c r="AF1561" s="199">
        <f>IFERROR(VLOOKUP('SAP Data'!$C1561,'2021 Balance Sheet'!$B$7:$O$1335,'2021 Balance Sheet'!G$2, FALSE),0)</f>
        <v>0</v>
      </c>
      <c r="AG1561" s="199">
        <f>IFERROR(VLOOKUP('SAP Data'!$C1561,'2021 Balance Sheet'!$B$7:$O$1335,'2021 Balance Sheet'!H$2, FALSE),0)</f>
        <v>0</v>
      </c>
      <c r="AH1561" s="199">
        <f>IFERROR(VLOOKUP('SAP Data'!$C1561,'2021 Balance Sheet'!$B$7:$O$1335,'2021 Balance Sheet'!I$2, FALSE),0)</f>
        <v>0</v>
      </c>
      <c r="AI1561" s="199">
        <f>IFERROR(VLOOKUP('SAP Data'!$C1561,'2021 Balance Sheet'!$B$7:$O$1335,'2021 Balance Sheet'!J$2, FALSE),0)</f>
        <v>0</v>
      </c>
      <c r="AJ1561" s="199">
        <f>IFERROR(VLOOKUP('SAP Data'!$C1561,'2021 Balance Sheet'!$B$7:$O$1335,'2021 Balance Sheet'!K$2, FALSE),0)</f>
        <v>0</v>
      </c>
      <c r="AK1561" s="199">
        <f>IFERROR(VLOOKUP('SAP Data'!$C1561,'2021 Balance Sheet'!$B$7:$O$1335,'2021 Balance Sheet'!L$2, FALSE),0)</f>
        <v>0</v>
      </c>
      <c r="AL1561" s="199">
        <f>IFERROR(VLOOKUP('SAP Data'!$C1561,'2021 Balance Sheet'!$B$7:$O$1335,'2021 Balance Sheet'!M$2, FALSE),0)</f>
        <v>0</v>
      </c>
      <c r="AM1561" s="199">
        <f>IFERROR(VLOOKUP('SAP Data'!$C1561,'2021 Balance Sheet'!$B$7:$O$1335,'2021 Balance Sheet'!N$2, FALSE),0)</f>
        <v>0</v>
      </c>
      <c r="AN1561" s="199">
        <f>IFERROR(VLOOKUP('SAP Data'!$C1561,'2021 Balance Sheet'!$B$7:$O$1335,'2021 Balance Sheet'!O$2, FALSE),0)</f>
        <v>0</v>
      </c>
      <c r="AO1561" s="198">
        <f t="shared" si="51"/>
        <v>0</v>
      </c>
    </row>
    <row r="1562" spans="1:41" ht="15.75" thickBot="1" x14ac:dyDescent="0.3">
      <c r="A1562" s="26" t="str">
        <f t="shared" si="50"/>
        <v>232132</v>
      </c>
      <c r="B1562" s="126" t="s">
        <v>2608</v>
      </c>
      <c r="C1562" s="153" t="s">
        <v>2609</v>
      </c>
      <c r="D1562" s="125" t="s">
        <v>4</v>
      </c>
      <c r="E1562" s="139">
        <v>0</v>
      </c>
      <c r="F1562" s="139">
        <v>0</v>
      </c>
      <c r="G1562" s="139">
        <v>0</v>
      </c>
      <c r="H1562" s="139">
        <v>0</v>
      </c>
      <c r="I1562" s="139">
        <v>0</v>
      </c>
      <c r="J1562" s="139">
        <v>0</v>
      </c>
      <c r="K1562" s="139">
        <v>0</v>
      </c>
      <c r="L1562" s="139">
        <v>0</v>
      </c>
      <c r="M1562" s="139">
        <v>0</v>
      </c>
      <c r="N1562" s="139">
        <v>0</v>
      </c>
      <c r="O1562" s="139">
        <v>0</v>
      </c>
      <c r="P1562" s="139">
        <v>0</v>
      </c>
      <c r="Q1562" s="199">
        <v>0</v>
      </c>
      <c r="R1562" s="199">
        <v>0</v>
      </c>
      <c r="S1562" s="199">
        <v>0</v>
      </c>
      <c r="T1562" s="199">
        <v>0</v>
      </c>
      <c r="U1562" s="199">
        <v>0</v>
      </c>
      <c r="V1562" s="199">
        <v>0</v>
      </c>
      <c r="W1562" s="199">
        <v>0</v>
      </c>
      <c r="X1562" s="199">
        <v>0</v>
      </c>
      <c r="Y1562" s="199">
        <v>0</v>
      </c>
      <c r="Z1562" s="199">
        <v>0</v>
      </c>
      <c r="AA1562" s="199">
        <v>0</v>
      </c>
      <c r="AB1562" s="199">
        <v>0</v>
      </c>
      <c r="AC1562" s="199">
        <f>IFERROR(VLOOKUP('SAP Data'!$C1562,'2021 Balance Sheet'!$B$7:$O$1335,'2021 Balance Sheet'!D$2, FALSE),0)</f>
        <v>0</v>
      </c>
      <c r="AD1562" s="199">
        <f>IFERROR(VLOOKUP('SAP Data'!$C1562,'2021 Balance Sheet'!$B$7:$O$1335,'2021 Balance Sheet'!E$2, FALSE),0)</f>
        <v>0</v>
      </c>
      <c r="AE1562" s="199">
        <f>IFERROR(VLOOKUP('SAP Data'!$C1562,'2021 Balance Sheet'!$B$7:$O$1335,'2021 Balance Sheet'!F$2, FALSE),0)</f>
        <v>0</v>
      </c>
      <c r="AF1562" s="199">
        <f>IFERROR(VLOOKUP('SAP Data'!$C1562,'2021 Balance Sheet'!$B$7:$O$1335,'2021 Balance Sheet'!G$2, FALSE),0)</f>
        <v>0</v>
      </c>
      <c r="AG1562" s="199">
        <f>IFERROR(VLOOKUP('SAP Data'!$C1562,'2021 Balance Sheet'!$B$7:$O$1335,'2021 Balance Sheet'!H$2, FALSE),0)</f>
        <v>0</v>
      </c>
      <c r="AH1562" s="199">
        <f>IFERROR(VLOOKUP('SAP Data'!$C1562,'2021 Balance Sheet'!$B$7:$O$1335,'2021 Balance Sheet'!I$2, FALSE),0)</f>
        <v>0</v>
      </c>
      <c r="AI1562" s="199">
        <f>IFERROR(VLOOKUP('SAP Data'!$C1562,'2021 Balance Sheet'!$B$7:$O$1335,'2021 Balance Sheet'!J$2, FALSE),0)</f>
        <v>0</v>
      </c>
      <c r="AJ1562" s="199">
        <f>IFERROR(VLOOKUP('SAP Data'!$C1562,'2021 Balance Sheet'!$B$7:$O$1335,'2021 Balance Sheet'!K$2, FALSE),0)</f>
        <v>0</v>
      </c>
      <c r="AK1562" s="199">
        <f>IFERROR(VLOOKUP('SAP Data'!$C1562,'2021 Balance Sheet'!$B$7:$O$1335,'2021 Balance Sheet'!L$2, FALSE),0)</f>
        <v>0</v>
      </c>
      <c r="AL1562" s="199">
        <f>IFERROR(VLOOKUP('SAP Data'!$C1562,'2021 Balance Sheet'!$B$7:$O$1335,'2021 Balance Sheet'!M$2, FALSE),0)</f>
        <v>0</v>
      </c>
      <c r="AM1562" s="199">
        <f>IFERROR(VLOOKUP('SAP Data'!$C1562,'2021 Balance Sheet'!$B$7:$O$1335,'2021 Balance Sheet'!N$2, FALSE),0)</f>
        <v>0</v>
      </c>
      <c r="AN1562" s="199">
        <f>IFERROR(VLOOKUP('SAP Data'!$C1562,'2021 Balance Sheet'!$B$7:$O$1335,'2021 Balance Sheet'!O$2, FALSE),0)</f>
        <v>0</v>
      </c>
      <c r="AO1562" s="198">
        <f t="shared" si="51"/>
        <v>0</v>
      </c>
    </row>
    <row r="1563" spans="1:41" ht="15.75" thickBot="1" x14ac:dyDescent="0.3">
      <c r="A1563" s="26" t="str">
        <f t="shared" si="50"/>
        <v>232199</v>
      </c>
      <c r="B1563" s="126" t="s">
        <v>2610</v>
      </c>
      <c r="C1563" s="153" t="s">
        <v>2611</v>
      </c>
      <c r="D1563" s="125" t="s">
        <v>4</v>
      </c>
      <c r="E1563" s="140">
        <v>0</v>
      </c>
      <c r="F1563" s="140">
        <v>0</v>
      </c>
      <c r="G1563" s="140">
        <v>0</v>
      </c>
      <c r="H1563" s="140">
        <v>0</v>
      </c>
      <c r="I1563" s="140">
        <v>0</v>
      </c>
      <c r="J1563" s="140">
        <v>0</v>
      </c>
      <c r="K1563" s="140">
        <v>0</v>
      </c>
      <c r="L1563" s="140">
        <v>0</v>
      </c>
      <c r="M1563" s="140">
        <v>0</v>
      </c>
      <c r="N1563" s="140">
        <v>0</v>
      </c>
      <c r="O1563" s="140">
        <v>0</v>
      </c>
      <c r="P1563" s="140">
        <v>0</v>
      </c>
      <c r="Q1563" s="199">
        <v>0</v>
      </c>
      <c r="R1563" s="199">
        <v>0</v>
      </c>
      <c r="S1563" s="199">
        <v>0</v>
      </c>
      <c r="T1563" s="199">
        <v>0</v>
      </c>
      <c r="U1563" s="199">
        <v>0</v>
      </c>
      <c r="V1563" s="199">
        <v>0</v>
      </c>
      <c r="W1563" s="199">
        <v>0</v>
      </c>
      <c r="X1563" s="199">
        <v>0</v>
      </c>
      <c r="Y1563" s="199">
        <v>0</v>
      </c>
      <c r="Z1563" s="199">
        <v>0</v>
      </c>
      <c r="AA1563" s="199">
        <v>0</v>
      </c>
      <c r="AB1563" s="199">
        <v>0</v>
      </c>
      <c r="AC1563" s="199">
        <f>IFERROR(VLOOKUP('SAP Data'!$C1563,'2021 Balance Sheet'!$B$7:$O$1335,'2021 Balance Sheet'!D$2, FALSE),0)</f>
        <v>0</v>
      </c>
      <c r="AD1563" s="199">
        <f>IFERROR(VLOOKUP('SAP Data'!$C1563,'2021 Balance Sheet'!$B$7:$O$1335,'2021 Balance Sheet'!E$2, FALSE),0)</f>
        <v>0</v>
      </c>
      <c r="AE1563" s="199">
        <f>IFERROR(VLOOKUP('SAP Data'!$C1563,'2021 Balance Sheet'!$B$7:$O$1335,'2021 Balance Sheet'!F$2, FALSE),0)</f>
        <v>0</v>
      </c>
      <c r="AF1563" s="199">
        <f>IFERROR(VLOOKUP('SAP Data'!$C1563,'2021 Balance Sheet'!$B$7:$O$1335,'2021 Balance Sheet'!G$2, FALSE),0)</f>
        <v>0</v>
      </c>
      <c r="AG1563" s="199">
        <f>IFERROR(VLOOKUP('SAP Data'!$C1563,'2021 Balance Sheet'!$B$7:$O$1335,'2021 Balance Sheet'!H$2, FALSE),0)</f>
        <v>0</v>
      </c>
      <c r="AH1563" s="199">
        <f>IFERROR(VLOOKUP('SAP Data'!$C1563,'2021 Balance Sheet'!$B$7:$O$1335,'2021 Balance Sheet'!I$2, FALSE),0)</f>
        <v>0</v>
      </c>
      <c r="AI1563" s="199">
        <f>IFERROR(VLOOKUP('SAP Data'!$C1563,'2021 Balance Sheet'!$B$7:$O$1335,'2021 Balance Sheet'!J$2, FALSE),0)</f>
        <v>0</v>
      </c>
      <c r="AJ1563" s="199">
        <f>IFERROR(VLOOKUP('SAP Data'!$C1563,'2021 Balance Sheet'!$B$7:$O$1335,'2021 Balance Sheet'!K$2, FALSE),0)</f>
        <v>0</v>
      </c>
      <c r="AK1563" s="199">
        <f>IFERROR(VLOOKUP('SAP Data'!$C1563,'2021 Balance Sheet'!$B$7:$O$1335,'2021 Balance Sheet'!L$2, FALSE),0)</f>
        <v>0</v>
      </c>
      <c r="AL1563" s="199">
        <f>IFERROR(VLOOKUP('SAP Data'!$C1563,'2021 Balance Sheet'!$B$7:$O$1335,'2021 Balance Sheet'!M$2, FALSE),0)</f>
        <v>0</v>
      </c>
      <c r="AM1563" s="199">
        <f>IFERROR(VLOOKUP('SAP Data'!$C1563,'2021 Balance Sheet'!$B$7:$O$1335,'2021 Balance Sheet'!N$2, FALSE),0)</f>
        <v>0</v>
      </c>
      <c r="AN1563" s="199">
        <f>IFERROR(VLOOKUP('SAP Data'!$C1563,'2021 Balance Sheet'!$B$7:$O$1335,'2021 Balance Sheet'!O$2, FALSE),0)</f>
        <v>0</v>
      </c>
      <c r="AO1563" s="198">
        <f t="shared" si="51"/>
        <v>0</v>
      </c>
    </row>
    <row r="1564" spans="1:41" ht="15.75" thickBot="1" x14ac:dyDescent="0.3">
      <c r="A1564" s="26" t="str">
        <f t="shared" si="50"/>
        <v>232209</v>
      </c>
      <c r="B1564" s="126" t="s">
        <v>2610</v>
      </c>
      <c r="C1564" s="153" t="s">
        <v>2612</v>
      </c>
      <c r="D1564" s="125" t="s">
        <v>4</v>
      </c>
      <c r="E1564" s="139">
        <v>0</v>
      </c>
      <c r="F1564" s="139">
        <v>0</v>
      </c>
      <c r="G1564" s="139">
        <v>0</v>
      </c>
      <c r="H1564" s="139">
        <v>0</v>
      </c>
      <c r="I1564" s="139">
        <v>0</v>
      </c>
      <c r="J1564" s="139">
        <v>0</v>
      </c>
      <c r="K1564" s="139">
        <v>0</v>
      </c>
      <c r="L1564" s="139">
        <v>0</v>
      </c>
      <c r="M1564" s="139">
        <v>0</v>
      </c>
      <c r="N1564" s="139">
        <v>0</v>
      </c>
      <c r="O1564" s="139">
        <v>0</v>
      </c>
      <c r="P1564" s="139">
        <v>0</v>
      </c>
      <c r="Q1564" s="199">
        <v>0</v>
      </c>
      <c r="R1564" s="199">
        <v>0</v>
      </c>
      <c r="S1564" s="199">
        <v>0</v>
      </c>
      <c r="T1564" s="199">
        <v>0</v>
      </c>
      <c r="U1564" s="199">
        <v>0</v>
      </c>
      <c r="V1564" s="199">
        <v>0</v>
      </c>
      <c r="W1564" s="199">
        <v>0</v>
      </c>
      <c r="X1564" s="199">
        <v>0</v>
      </c>
      <c r="Y1564" s="199">
        <v>0</v>
      </c>
      <c r="Z1564" s="199">
        <v>0</v>
      </c>
      <c r="AA1564" s="199">
        <v>0</v>
      </c>
      <c r="AB1564" s="199">
        <v>0</v>
      </c>
      <c r="AC1564" s="199">
        <f>IFERROR(VLOOKUP('SAP Data'!$C1564,'2021 Balance Sheet'!$B$7:$O$1335,'2021 Balance Sheet'!D$2, FALSE),0)</f>
        <v>0</v>
      </c>
      <c r="AD1564" s="199">
        <f>IFERROR(VLOOKUP('SAP Data'!$C1564,'2021 Balance Sheet'!$B$7:$O$1335,'2021 Balance Sheet'!E$2, FALSE),0)</f>
        <v>0</v>
      </c>
      <c r="AE1564" s="199">
        <f>IFERROR(VLOOKUP('SAP Data'!$C1564,'2021 Balance Sheet'!$B$7:$O$1335,'2021 Balance Sheet'!F$2, FALSE),0)</f>
        <v>0</v>
      </c>
      <c r="AF1564" s="199">
        <f>IFERROR(VLOOKUP('SAP Data'!$C1564,'2021 Balance Sheet'!$B$7:$O$1335,'2021 Balance Sheet'!G$2, FALSE),0)</f>
        <v>0</v>
      </c>
      <c r="AG1564" s="199">
        <f>IFERROR(VLOOKUP('SAP Data'!$C1564,'2021 Balance Sheet'!$B$7:$O$1335,'2021 Balance Sheet'!H$2, FALSE),0)</f>
        <v>0</v>
      </c>
      <c r="AH1564" s="199">
        <f>IFERROR(VLOOKUP('SAP Data'!$C1564,'2021 Balance Sheet'!$B$7:$O$1335,'2021 Balance Sheet'!I$2, FALSE),0)</f>
        <v>0</v>
      </c>
      <c r="AI1564" s="199">
        <f>IFERROR(VLOOKUP('SAP Data'!$C1564,'2021 Balance Sheet'!$B$7:$O$1335,'2021 Balance Sheet'!J$2, FALSE),0)</f>
        <v>0</v>
      </c>
      <c r="AJ1564" s="199">
        <f>IFERROR(VLOOKUP('SAP Data'!$C1564,'2021 Balance Sheet'!$B$7:$O$1335,'2021 Balance Sheet'!K$2, FALSE),0)</f>
        <v>0</v>
      </c>
      <c r="AK1564" s="199">
        <f>IFERROR(VLOOKUP('SAP Data'!$C1564,'2021 Balance Sheet'!$B$7:$O$1335,'2021 Balance Sheet'!L$2, FALSE),0)</f>
        <v>0</v>
      </c>
      <c r="AL1564" s="199">
        <f>IFERROR(VLOOKUP('SAP Data'!$C1564,'2021 Balance Sheet'!$B$7:$O$1335,'2021 Balance Sheet'!M$2, FALSE),0)</f>
        <v>0</v>
      </c>
      <c r="AM1564" s="199">
        <f>IFERROR(VLOOKUP('SAP Data'!$C1564,'2021 Balance Sheet'!$B$7:$O$1335,'2021 Balance Sheet'!N$2, FALSE),0)</f>
        <v>0</v>
      </c>
      <c r="AN1564" s="199">
        <f>IFERROR(VLOOKUP('SAP Data'!$C1564,'2021 Balance Sheet'!$B$7:$O$1335,'2021 Balance Sheet'!O$2, FALSE),0)</f>
        <v>0</v>
      </c>
      <c r="AO1564" s="198">
        <f t="shared" si="51"/>
        <v>0</v>
      </c>
    </row>
    <row r="1565" spans="1:41" ht="15.75" thickBot="1" x14ac:dyDescent="0.3">
      <c r="A1565" s="26" t="str">
        <f t="shared" si="50"/>
        <v>237999</v>
      </c>
      <c r="B1565" s="126" t="s">
        <v>3720</v>
      </c>
      <c r="C1565" s="153" t="s">
        <v>3721</v>
      </c>
      <c r="D1565" s="125"/>
      <c r="E1565" s="139"/>
      <c r="F1565" s="139"/>
      <c r="G1565" s="139"/>
      <c r="H1565" s="139"/>
      <c r="I1565" s="139"/>
      <c r="J1565" s="139"/>
      <c r="K1565" s="139"/>
      <c r="L1565" s="139"/>
      <c r="M1565" s="139"/>
      <c r="N1565" s="139"/>
      <c r="O1565" s="139"/>
      <c r="P1565" s="139"/>
      <c r="Q1565" s="199">
        <v>0</v>
      </c>
      <c r="R1565" s="199">
        <v>0</v>
      </c>
      <c r="S1565" s="199">
        <v>0</v>
      </c>
      <c r="T1565" s="199">
        <v>0</v>
      </c>
      <c r="U1565" s="199">
        <v>0</v>
      </c>
      <c r="V1565" s="199">
        <v>0</v>
      </c>
      <c r="W1565" s="199">
        <v>0</v>
      </c>
      <c r="X1565" s="199">
        <v>0</v>
      </c>
      <c r="Y1565" s="199">
        <v>0</v>
      </c>
      <c r="Z1565" s="199">
        <v>0</v>
      </c>
      <c r="AA1565" s="199">
        <v>0</v>
      </c>
      <c r="AB1565" s="199">
        <v>0</v>
      </c>
      <c r="AC1565" s="199">
        <f>IFERROR(VLOOKUP('SAP Data'!$C1565,'2021 Balance Sheet'!$B$7:$O$1335,'2021 Balance Sheet'!D$2, FALSE),0)</f>
        <v>0</v>
      </c>
      <c r="AD1565" s="199">
        <f>IFERROR(VLOOKUP('SAP Data'!$C1565,'2021 Balance Sheet'!$B$7:$O$1335,'2021 Balance Sheet'!E$2, FALSE),0)</f>
        <v>0</v>
      </c>
      <c r="AE1565" s="199">
        <f>IFERROR(VLOOKUP('SAP Data'!$C1565,'2021 Balance Sheet'!$B$7:$O$1335,'2021 Balance Sheet'!F$2, FALSE),0)</f>
        <v>0</v>
      </c>
      <c r="AF1565" s="199">
        <f>IFERROR(VLOOKUP('SAP Data'!$C1565,'2021 Balance Sheet'!$B$7:$O$1335,'2021 Balance Sheet'!G$2, FALSE),0)</f>
        <v>0</v>
      </c>
      <c r="AG1565" s="199">
        <f>IFERROR(VLOOKUP('SAP Data'!$C1565,'2021 Balance Sheet'!$B$7:$O$1335,'2021 Balance Sheet'!H$2, FALSE),0)</f>
        <v>0</v>
      </c>
      <c r="AH1565" s="199">
        <f>IFERROR(VLOOKUP('SAP Data'!$C1565,'2021 Balance Sheet'!$B$7:$O$1335,'2021 Balance Sheet'!I$2, FALSE),0)</f>
        <v>0</v>
      </c>
      <c r="AI1565" s="199">
        <f>IFERROR(VLOOKUP('SAP Data'!$C1565,'2021 Balance Sheet'!$B$7:$O$1335,'2021 Balance Sheet'!J$2, FALSE),0)</f>
        <v>0</v>
      </c>
      <c r="AJ1565" s="199">
        <f>IFERROR(VLOOKUP('SAP Data'!$C1565,'2021 Balance Sheet'!$B$7:$O$1335,'2021 Balance Sheet'!K$2, FALSE),0)</f>
        <v>0</v>
      </c>
      <c r="AK1565" s="199">
        <f>IFERROR(VLOOKUP('SAP Data'!$C1565,'2021 Balance Sheet'!$B$7:$O$1335,'2021 Balance Sheet'!L$2, FALSE),0)</f>
        <v>0</v>
      </c>
      <c r="AL1565" s="199">
        <f>IFERROR(VLOOKUP('SAP Data'!$C1565,'2021 Balance Sheet'!$B$7:$O$1335,'2021 Balance Sheet'!M$2, FALSE),0)</f>
        <v>0</v>
      </c>
      <c r="AM1565" s="199">
        <f>IFERROR(VLOOKUP('SAP Data'!$C1565,'2021 Balance Sheet'!$B$7:$O$1335,'2021 Balance Sheet'!N$2, FALSE),0)</f>
        <v>0</v>
      </c>
      <c r="AN1565" s="199">
        <f>IFERROR(VLOOKUP('SAP Data'!$C1565,'2021 Balance Sheet'!$B$7:$O$1335,'2021 Balance Sheet'!O$2, FALSE),0)</f>
        <v>0</v>
      </c>
      <c r="AO1565" s="198">
        <f t="shared" si="51"/>
        <v>0</v>
      </c>
    </row>
    <row r="1566" spans="1:41" ht="15.75" thickBot="1" x14ac:dyDescent="0.3">
      <c r="A1566" s="26" t="str">
        <f t="shared" si="50"/>
        <v>242000</v>
      </c>
      <c r="B1566" s="306" t="s">
        <v>2613</v>
      </c>
      <c r="C1566" s="307" t="s">
        <v>2614</v>
      </c>
      <c r="D1566" s="125" t="s">
        <v>4</v>
      </c>
      <c r="E1566" s="305">
        <v>-33111094</v>
      </c>
      <c r="F1566" s="140">
        <v>-33111094</v>
      </c>
      <c r="G1566" s="305">
        <v>-30142840</v>
      </c>
      <c r="H1566" s="140">
        <v>-30142840</v>
      </c>
      <c r="I1566" s="140">
        <v>-30142840</v>
      </c>
      <c r="J1566" s="140">
        <v>-17577362</v>
      </c>
      <c r="K1566" s="140">
        <v>-17577362</v>
      </c>
      <c r="L1566" s="140">
        <v>-17577362</v>
      </c>
      <c r="M1566" s="140">
        <v>-22403178</v>
      </c>
      <c r="N1566" s="140">
        <v>-22403178</v>
      </c>
      <c r="O1566" s="140">
        <v>-22403178</v>
      </c>
      <c r="P1566" s="140">
        <v>-35015064</v>
      </c>
      <c r="Q1566" s="199">
        <v>-39225064</v>
      </c>
      <c r="R1566" s="199">
        <v>-39225064</v>
      </c>
      <c r="S1566" s="199">
        <v>-37909272.909999996</v>
      </c>
      <c r="T1566" s="199">
        <v>-37909272.909999996</v>
      </c>
      <c r="U1566" s="199">
        <v>-37909272.909999996</v>
      </c>
      <c r="V1566" s="199">
        <v>-34066835.460000001</v>
      </c>
      <c r="W1566" s="199">
        <v>-34066835.460000001</v>
      </c>
      <c r="X1566" s="199">
        <v>-34066835.460000001</v>
      </c>
      <c r="Y1566" s="199">
        <v>-30483709</v>
      </c>
      <c r="Z1566" s="199">
        <v>-30483709</v>
      </c>
      <c r="AA1566" s="199">
        <v>-30483709</v>
      </c>
      <c r="AB1566" s="199">
        <v>-28241426.449999999</v>
      </c>
      <c r="AC1566" s="199">
        <f>IFERROR(VLOOKUP('SAP Data'!$C1566,'2021 Balance Sheet'!$B$7:$O$1335,'2021 Balance Sheet'!D$2, FALSE),0)</f>
        <v>-28241426.449999999</v>
      </c>
      <c r="AD1566" s="199">
        <f>IFERROR(VLOOKUP('SAP Data'!$C1566,'2021 Balance Sheet'!$B$7:$O$1335,'2021 Balance Sheet'!E$2, FALSE),0)</f>
        <v>-28241426.449999999</v>
      </c>
      <c r="AE1566" s="199">
        <f>IFERROR(VLOOKUP('SAP Data'!$C1566,'2021 Balance Sheet'!$B$7:$O$1335,'2021 Balance Sheet'!F$2, FALSE),0)</f>
        <v>-23593756.43</v>
      </c>
      <c r="AF1566" s="199">
        <f>IFERROR(VLOOKUP('SAP Data'!$C1566,'2021 Balance Sheet'!$B$7:$O$1335,'2021 Balance Sheet'!G$2, FALSE),0)</f>
        <v>-23593756.43</v>
      </c>
      <c r="AG1566" s="199">
        <f>IFERROR(VLOOKUP('SAP Data'!$C1566,'2021 Balance Sheet'!$B$7:$O$1335,'2021 Balance Sheet'!H$2, FALSE),0)</f>
        <v>-23593756.43</v>
      </c>
      <c r="AH1566" s="199">
        <f>IFERROR(VLOOKUP('SAP Data'!$C1566,'2021 Balance Sheet'!$B$7:$O$1335,'2021 Balance Sheet'!I$2, FALSE),0)</f>
        <v>-22514496.699999999</v>
      </c>
      <c r="AI1566" s="199">
        <f>IFERROR(VLOOKUP('SAP Data'!$C1566,'2021 Balance Sheet'!$B$7:$O$1335,'2021 Balance Sheet'!J$2, FALSE),0)</f>
        <v>-22514496.699999999</v>
      </c>
      <c r="AJ1566" s="199">
        <f>IFERROR(VLOOKUP('SAP Data'!$C1566,'2021 Balance Sheet'!$B$7:$O$1335,'2021 Balance Sheet'!K$2, FALSE),0)</f>
        <v>-22514496.699999999</v>
      </c>
      <c r="AK1566" s="199">
        <f>IFERROR(VLOOKUP('SAP Data'!$C1566,'2021 Balance Sheet'!$B$7:$O$1335,'2021 Balance Sheet'!L$2, FALSE),0)</f>
        <v>-20038516.260000002</v>
      </c>
      <c r="AL1566" s="199">
        <f>IFERROR(VLOOKUP('SAP Data'!$C1566,'2021 Balance Sheet'!$B$7:$O$1335,'2021 Balance Sheet'!M$2, FALSE),0)</f>
        <v>-20038516.260000002</v>
      </c>
      <c r="AM1566" s="199">
        <f>IFERROR(VLOOKUP('SAP Data'!$C1566,'2021 Balance Sheet'!$B$7:$O$1335,'2021 Balance Sheet'!N$2, FALSE),0)</f>
        <v>-20038516.260000002</v>
      </c>
      <c r="AN1566" s="199">
        <f>IFERROR(VLOOKUP('SAP Data'!$C1566,'2021 Balance Sheet'!$B$7:$O$1335,'2021 Balance Sheet'!O$2, FALSE),0)</f>
        <v>-26983714.079999998</v>
      </c>
      <c r="AO1566" s="198">
        <f t="shared" si="51"/>
        <v>-28241426.449999999</v>
      </c>
    </row>
    <row r="1567" spans="1:41" ht="15.75" thickBot="1" x14ac:dyDescent="0.3">
      <c r="A1567" s="26" t="str">
        <f t="shared" si="50"/>
        <v>242003</v>
      </c>
      <c r="B1567" s="126" t="s">
        <v>2615</v>
      </c>
      <c r="C1567" s="153" t="s">
        <v>2616</v>
      </c>
      <c r="D1567" s="125" t="s">
        <v>4</v>
      </c>
      <c r="E1567" s="139">
        <v>10803.43</v>
      </c>
      <c r="F1567" s="139">
        <v>11081</v>
      </c>
      <c r="G1567" s="139">
        <v>10721</v>
      </c>
      <c r="H1567" s="139">
        <v>10165.17</v>
      </c>
      <c r="I1567" s="139">
        <v>9615</v>
      </c>
      <c r="J1567" s="139">
        <v>10721</v>
      </c>
      <c r="K1567" s="139">
        <v>10473.43</v>
      </c>
      <c r="L1567" s="139">
        <v>10721</v>
      </c>
      <c r="M1567" s="139">
        <v>10801</v>
      </c>
      <c r="N1567" s="139">
        <v>8878</v>
      </c>
      <c r="O1567" s="139">
        <v>8878</v>
      </c>
      <c r="P1567" s="139">
        <v>8878</v>
      </c>
      <c r="Q1567" s="199">
        <v>8538</v>
      </c>
      <c r="R1567" s="199">
        <v>8878</v>
      </c>
      <c r="S1567" s="199">
        <v>9658</v>
      </c>
      <c r="T1567" s="199">
        <v>8878</v>
      </c>
      <c r="U1567" s="199">
        <v>8831.34</v>
      </c>
      <c r="V1567" s="199">
        <v>7462.47</v>
      </c>
      <c r="W1567" s="199">
        <v>8878</v>
      </c>
      <c r="X1567" s="199">
        <v>10293.530000000001</v>
      </c>
      <c r="Y1567" s="199">
        <v>8878</v>
      </c>
      <c r="Z1567" s="199">
        <v>8878</v>
      </c>
      <c r="AA1567" s="199">
        <v>8793.17</v>
      </c>
      <c r="AB1567" s="199">
        <v>9538</v>
      </c>
      <c r="AC1567" s="199">
        <f>IFERROR(VLOOKUP('SAP Data'!$C1567,'2021 Balance Sheet'!$B$7:$O$1335,'2021 Balance Sheet'!D$2, FALSE),0)</f>
        <v>8877.9699999999993</v>
      </c>
      <c r="AD1567" s="199">
        <f>IFERROR(VLOOKUP('SAP Data'!$C1567,'2021 Balance Sheet'!$B$7:$O$1335,'2021 Balance Sheet'!E$2, FALSE),0)</f>
        <v>8878</v>
      </c>
      <c r="AE1567" s="199">
        <f>IFERROR(VLOOKUP('SAP Data'!$C1567,'2021 Balance Sheet'!$B$7:$O$1335,'2021 Balance Sheet'!F$2, FALSE),0)</f>
        <v>0</v>
      </c>
      <c r="AF1567" s="199">
        <f>IFERROR(VLOOKUP('SAP Data'!$C1567,'2021 Balance Sheet'!$B$7:$O$1335,'2021 Balance Sheet'!G$2, FALSE),0)</f>
        <v>0</v>
      </c>
      <c r="AG1567" s="199">
        <f>IFERROR(VLOOKUP('SAP Data'!$C1567,'2021 Balance Sheet'!$B$7:$O$1335,'2021 Balance Sheet'!H$2, FALSE),0)</f>
        <v>0</v>
      </c>
      <c r="AH1567" s="199">
        <f>IFERROR(VLOOKUP('SAP Data'!$C1567,'2021 Balance Sheet'!$B$7:$O$1335,'2021 Balance Sheet'!I$2, FALSE),0)</f>
        <v>0</v>
      </c>
      <c r="AI1567" s="199">
        <f>IFERROR(VLOOKUP('SAP Data'!$C1567,'2021 Balance Sheet'!$B$7:$O$1335,'2021 Balance Sheet'!J$2, FALSE),0)</f>
        <v>0</v>
      </c>
      <c r="AJ1567" s="199">
        <f>IFERROR(VLOOKUP('SAP Data'!$C1567,'2021 Balance Sheet'!$B$7:$O$1335,'2021 Balance Sheet'!K$2, FALSE),0)</f>
        <v>1125</v>
      </c>
      <c r="AK1567" s="199">
        <f>IFERROR(VLOOKUP('SAP Data'!$C1567,'2021 Balance Sheet'!$B$7:$O$1335,'2021 Balance Sheet'!L$2, FALSE),0)</f>
        <v>-651.79</v>
      </c>
      <c r="AL1567" s="199">
        <f>IFERROR(VLOOKUP('SAP Data'!$C1567,'2021 Balance Sheet'!$B$7:$O$1335,'2021 Balance Sheet'!M$2, FALSE),0)</f>
        <v>-3287.81</v>
      </c>
      <c r="AM1567" s="199">
        <f>IFERROR(VLOOKUP('SAP Data'!$C1567,'2021 Balance Sheet'!$B$7:$O$1335,'2021 Balance Sheet'!N$2, FALSE),0)</f>
        <v>-675.83</v>
      </c>
      <c r="AN1567" s="199">
        <f>IFERROR(VLOOKUP('SAP Data'!$C1567,'2021 Balance Sheet'!$B$7:$O$1335,'2021 Balance Sheet'!O$2, FALSE),0)</f>
        <v>-2855</v>
      </c>
      <c r="AO1567" s="198">
        <f t="shared" si="51"/>
        <v>9538</v>
      </c>
    </row>
    <row r="1568" spans="1:41" ht="15.75" thickBot="1" x14ac:dyDescent="0.3">
      <c r="A1568" s="26" t="str">
        <f t="shared" si="50"/>
        <v>242006</v>
      </c>
      <c r="B1568" s="126" t="s">
        <v>3722</v>
      </c>
      <c r="C1568" s="153" t="s">
        <v>3723</v>
      </c>
      <c r="D1568" s="125"/>
      <c r="E1568" s="139"/>
      <c r="F1568" s="139"/>
      <c r="G1568" s="139"/>
      <c r="H1568" s="139"/>
      <c r="I1568" s="139"/>
      <c r="J1568" s="139"/>
      <c r="K1568" s="139"/>
      <c r="L1568" s="139"/>
      <c r="M1568" s="139"/>
      <c r="N1568" s="139"/>
      <c r="O1568" s="139"/>
      <c r="P1568" s="139"/>
      <c r="Q1568" s="199">
        <v>0</v>
      </c>
      <c r="R1568" s="199">
        <v>0</v>
      </c>
      <c r="S1568" s="199">
        <v>0</v>
      </c>
      <c r="T1568" s="199">
        <v>0</v>
      </c>
      <c r="U1568" s="199">
        <v>0</v>
      </c>
      <c r="V1568" s="199">
        <v>0</v>
      </c>
      <c r="W1568" s="199">
        <v>0</v>
      </c>
      <c r="X1568" s="199">
        <v>0</v>
      </c>
      <c r="Y1568" s="199">
        <v>0</v>
      </c>
      <c r="Z1568" s="199">
        <v>0</v>
      </c>
      <c r="AA1568" s="199">
        <v>0</v>
      </c>
      <c r="AB1568" s="199">
        <v>0</v>
      </c>
      <c r="AC1568" s="199">
        <f>IFERROR(VLOOKUP('SAP Data'!$C1568,'2021 Balance Sheet'!$B$7:$O$1335,'2021 Balance Sheet'!D$2, FALSE),0)</f>
        <v>0</v>
      </c>
      <c r="AD1568" s="199">
        <f>IFERROR(VLOOKUP('SAP Data'!$C1568,'2021 Balance Sheet'!$B$7:$O$1335,'2021 Balance Sheet'!E$2, FALSE),0)</f>
        <v>0</v>
      </c>
      <c r="AE1568" s="199">
        <f>IFERROR(VLOOKUP('SAP Data'!$C1568,'2021 Balance Sheet'!$B$7:$O$1335,'2021 Balance Sheet'!F$2, FALSE),0)</f>
        <v>0</v>
      </c>
      <c r="AF1568" s="199">
        <f>IFERROR(VLOOKUP('SAP Data'!$C1568,'2021 Balance Sheet'!$B$7:$O$1335,'2021 Balance Sheet'!G$2, FALSE),0)</f>
        <v>0</v>
      </c>
      <c r="AG1568" s="199">
        <f>IFERROR(VLOOKUP('SAP Data'!$C1568,'2021 Balance Sheet'!$B$7:$O$1335,'2021 Balance Sheet'!H$2, FALSE),0)</f>
        <v>0</v>
      </c>
      <c r="AH1568" s="199">
        <f>IFERROR(VLOOKUP('SAP Data'!$C1568,'2021 Balance Sheet'!$B$7:$O$1335,'2021 Balance Sheet'!I$2, FALSE),0)</f>
        <v>0</v>
      </c>
      <c r="AI1568" s="199">
        <f>IFERROR(VLOOKUP('SAP Data'!$C1568,'2021 Balance Sheet'!$B$7:$O$1335,'2021 Balance Sheet'!J$2, FALSE),0)</f>
        <v>0</v>
      </c>
      <c r="AJ1568" s="199">
        <f>IFERROR(VLOOKUP('SAP Data'!$C1568,'2021 Balance Sheet'!$B$7:$O$1335,'2021 Balance Sheet'!K$2, FALSE),0)</f>
        <v>0</v>
      </c>
      <c r="AK1568" s="199">
        <f>IFERROR(VLOOKUP('SAP Data'!$C1568,'2021 Balance Sheet'!$B$7:$O$1335,'2021 Balance Sheet'!L$2, FALSE),0)</f>
        <v>0</v>
      </c>
      <c r="AL1568" s="199">
        <f>IFERROR(VLOOKUP('SAP Data'!$C1568,'2021 Balance Sheet'!$B$7:$O$1335,'2021 Balance Sheet'!M$2, FALSE),0)</f>
        <v>0</v>
      </c>
      <c r="AM1568" s="199">
        <f>IFERROR(VLOOKUP('SAP Data'!$C1568,'2021 Balance Sheet'!$B$7:$O$1335,'2021 Balance Sheet'!N$2, FALSE),0)</f>
        <v>0</v>
      </c>
      <c r="AN1568" s="199">
        <f>IFERROR(VLOOKUP('SAP Data'!$C1568,'2021 Balance Sheet'!$B$7:$O$1335,'2021 Balance Sheet'!O$2, FALSE),0)</f>
        <v>0</v>
      </c>
      <c r="AO1568" s="198">
        <f t="shared" si="51"/>
        <v>0</v>
      </c>
    </row>
    <row r="1569" spans="1:41" ht="15.75" thickBot="1" x14ac:dyDescent="0.3">
      <c r="A1569" s="26" t="str">
        <f t="shared" si="50"/>
        <v>242008</v>
      </c>
      <c r="B1569" s="126" t="s">
        <v>2617</v>
      </c>
      <c r="C1569" s="153" t="s">
        <v>2618</v>
      </c>
      <c r="D1569" s="125" t="s">
        <v>4</v>
      </c>
      <c r="E1569" s="140">
        <v>-842100</v>
      </c>
      <c r="F1569" s="140">
        <v>-839307.13</v>
      </c>
      <c r="G1569" s="140">
        <v>-836514.26</v>
      </c>
      <c r="H1569" s="140">
        <v>-833671.39</v>
      </c>
      <c r="I1569" s="140">
        <v>-830878.52</v>
      </c>
      <c r="J1569" s="140">
        <v>-828085.65</v>
      </c>
      <c r="K1569" s="140">
        <v>-825242.78</v>
      </c>
      <c r="L1569" s="140">
        <v>-822032.01</v>
      </c>
      <c r="M1569" s="140">
        <v>-819239.14</v>
      </c>
      <c r="N1569" s="140">
        <v>-816371.27</v>
      </c>
      <c r="O1569" s="140">
        <v>-813322.96</v>
      </c>
      <c r="P1569" s="140">
        <v>-810402.37</v>
      </c>
      <c r="Q1569" s="199">
        <v>-807431.78</v>
      </c>
      <c r="R1569" s="199">
        <v>-804511.19</v>
      </c>
      <c r="S1569" s="199">
        <v>-801590.6</v>
      </c>
      <c r="T1569" s="199">
        <v>-798620.01</v>
      </c>
      <c r="U1569" s="199">
        <v>-795699.42</v>
      </c>
      <c r="V1569" s="199">
        <v>-792778.83</v>
      </c>
      <c r="W1569" s="199">
        <v>-789828.24</v>
      </c>
      <c r="X1569" s="199">
        <v>-786827.65</v>
      </c>
      <c r="Y1569" s="199">
        <v>-783907.06</v>
      </c>
      <c r="Z1569" s="199">
        <v>-780795.65</v>
      </c>
      <c r="AA1569" s="199">
        <v>-777766.74</v>
      </c>
      <c r="AB1569" s="199">
        <v>-774737.83</v>
      </c>
      <c r="AC1569" s="199">
        <f>IFERROR(VLOOKUP('SAP Data'!$C1569,'2021 Balance Sheet'!$B$7:$O$1335,'2021 Balance Sheet'!D$2, FALSE),0)</f>
        <v>-771653.92</v>
      </c>
      <c r="AD1569" s="199">
        <f>IFERROR(VLOOKUP('SAP Data'!$C1569,'2021 Balance Sheet'!$B$7:$O$1335,'2021 Balance Sheet'!E$2, FALSE),0)</f>
        <v>-768625.01</v>
      </c>
      <c r="AE1569" s="199">
        <f>IFERROR(VLOOKUP('SAP Data'!$C1569,'2021 Balance Sheet'!$B$7:$O$1335,'2021 Balance Sheet'!F$2, FALSE),0)</f>
        <v>-765221.1</v>
      </c>
      <c r="AF1569" s="199">
        <f>IFERROR(VLOOKUP('SAP Data'!$C1569,'2021 Balance Sheet'!$B$7:$O$1335,'2021 Balance Sheet'!G$2, FALSE),0)</f>
        <v>-762192.19</v>
      </c>
      <c r="AG1569" s="199">
        <f>IFERROR(VLOOKUP('SAP Data'!$C1569,'2021 Balance Sheet'!$B$7:$O$1335,'2021 Balance Sheet'!H$2, FALSE),0)</f>
        <v>-759163.28</v>
      </c>
      <c r="AH1569" s="199">
        <f>IFERROR(VLOOKUP('SAP Data'!$C1569,'2021 Balance Sheet'!$B$7:$O$1335,'2021 Balance Sheet'!I$2, FALSE),0)</f>
        <v>-756134.37</v>
      </c>
      <c r="AI1569" s="199">
        <f>IFERROR(VLOOKUP('SAP Data'!$C1569,'2021 Balance Sheet'!$B$7:$O$1335,'2021 Balance Sheet'!J$2, FALSE),0)</f>
        <v>-753050.46</v>
      </c>
      <c r="AJ1569" s="199">
        <f>IFERROR(VLOOKUP('SAP Data'!$C1569,'2021 Balance Sheet'!$B$7:$O$1335,'2021 Balance Sheet'!K$2, FALSE),0)</f>
        <v>-750021.55</v>
      </c>
      <c r="AK1569" s="199">
        <f>IFERROR(VLOOKUP('SAP Data'!$C1569,'2021 Balance Sheet'!$B$7:$O$1335,'2021 Balance Sheet'!L$2, FALSE),0)</f>
        <v>-746938.36</v>
      </c>
      <c r="AL1569" s="199">
        <f>IFERROR(VLOOKUP('SAP Data'!$C1569,'2021 Balance Sheet'!$B$7:$O$1335,'2021 Balance Sheet'!M$2, FALSE),0)</f>
        <v>-743826.23</v>
      </c>
      <c r="AM1569" s="199">
        <f>IFERROR(VLOOKUP('SAP Data'!$C1569,'2021 Balance Sheet'!$B$7:$O$1335,'2021 Balance Sheet'!N$2, FALSE),0)</f>
        <v>-743826.23</v>
      </c>
      <c r="AN1569" s="199">
        <f>IFERROR(VLOOKUP('SAP Data'!$C1569,'2021 Balance Sheet'!$B$7:$O$1335,'2021 Balance Sheet'!O$2, FALSE),0)</f>
        <v>-737766.97</v>
      </c>
      <c r="AO1569" s="198">
        <f t="shared" si="51"/>
        <v>-774737.83</v>
      </c>
    </row>
    <row r="1570" spans="1:41" ht="15.75" thickBot="1" x14ac:dyDescent="0.3">
      <c r="A1570" s="26" t="str">
        <f t="shared" si="50"/>
        <v>242010</v>
      </c>
      <c r="B1570" s="126" t="s">
        <v>2619</v>
      </c>
      <c r="C1570" s="153" t="s">
        <v>2620</v>
      </c>
      <c r="D1570" s="125" t="s">
        <v>4</v>
      </c>
      <c r="E1570" s="139">
        <v>-286438.57</v>
      </c>
      <c r="F1570" s="139">
        <v>-333544.40999999997</v>
      </c>
      <c r="G1570" s="139">
        <v>-395929.3</v>
      </c>
      <c r="H1570" s="139">
        <v>-471576.77</v>
      </c>
      <c r="I1570" s="139">
        <v>-444680.47</v>
      </c>
      <c r="J1570" s="139">
        <v>-412980.66</v>
      </c>
      <c r="K1570" s="139">
        <v>-364643.06</v>
      </c>
      <c r="L1570" s="139">
        <v>-345770.61</v>
      </c>
      <c r="M1570" s="139">
        <v>-371392.44</v>
      </c>
      <c r="N1570" s="139">
        <v>-342029.03</v>
      </c>
      <c r="O1570" s="139">
        <v>-523271.48</v>
      </c>
      <c r="P1570" s="139">
        <v>-468730.17</v>
      </c>
      <c r="Q1570" s="199">
        <v>-444083.59</v>
      </c>
      <c r="R1570" s="199">
        <v>-402875.95</v>
      </c>
      <c r="S1570" s="199">
        <v>-458919.65</v>
      </c>
      <c r="T1570" s="199">
        <v>-364305.56</v>
      </c>
      <c r="U1570" s="199">
        <v>-378128.1</v>
      </c>
      <c r="V1570" s="199">
        <v>-386329.97</v>
      </c>
      <c r="W1570" s="199">
        <v>-297436.33</v>
      </c>
      <c r="X1570" s="199">
        <v>-276691.14</v>
      </c>
      <c r="Y1570" s="199">
        <v>-335662.67</v>
      </c>
      <c r="Z1570" s="199">
        <v>-309360.59999999998</v>
      </c>
      <c r="AA1570" s="199">
        <v>-288373.58</v>
      </c>
      <c r="AB1570" s="199">
        <v>-307618.21999999997</v>
      </c>
      <c r="AC1570" s="199">
        <f>IFERROR(VLOOKUP('SAP Data'!$C1570,'2021 Balance Sheet'!$B$7:$O$1335,'2021 Balance Sheet'!D$2, FALSE),0)</f>
        <v>-278777.49</v>
      </c>
      <c r="AD1570" s="199">
        <f>IFERROR(VLOOKUP('SAP Data'!$C1570,'2021 Balance Sheet'!$B$7:$O$1335,'2021 Balance Sheet'!E$2, FALSE),0)</f>
        <v>-419599</v>
      </c>
      <c r="AE1570" s="199">
        <f>IFERROR(VLOOKUP('SAP Data'!$C1570,'2021 Balance Sheet'!$B$7:$O$1335,'2021 Balance Sheet'!F$2, FALSE),0)</f>
        <v>-442347.32</v>
      </c>
      <c r="AF1570" s="199">
        <f>IFERROR(VLOOKUP('SAP Data'!$C1570,'2021 Balance Sheet'!$B$7:$O$1335,'2021 Balance Sheet'!G$2, FALSE),0)</f>
        <v>-344310.27</v>
      </c>
      <c r="AG1570" s="199">
        <f>IFERROR(VLOOKUP('SAP Data'!$C1570,'2021 Balance Sheet'!$B$7:$O$1335,'2021 Balance Sheet'!H$2, FALSE),0)</f>
        <v>-318970.81</v>
      </c>
      <c r="AH1570" s="199">
        <f>IFERROR(VLOOKUP('SAP Data'!$C1570,'2021 Balance Sheet'!$B$7:$O$1335,'2021 Balance Sheet'!I$2, FALSE),0)</f>
        <v>-359752.68</v>
      </c>
      <c r="AI1570" s="199">
        <f>IFERROR(VLOOKUP('SAP Data'!$C1570,'2021 Balance Sheet'!$B$7:$O$1335,'2021 Balance Sheet'!J$2, FALSE),0)</f>
        <v>-397843.65</v>
      </c>
      <c r="AJ1570" s="199">
        <f>IFERROR(VLOOKUP('SAP Data'!$C1570,'2021 Balance Sheet'!$B$7:$O$1335,'2021 Balance Sheet'!K$2, FALSE),0)</f>
        <v>-379461.58</v>
      </c>
      <c r="AK1570" s="199">
        <f>IFERROR(VLOOKUP('SAP Data'!$C1570,'2021 Balance Sheet'!$B$7:$O$1335,'2021 Balance Sheet'!L$2, FALSE),0)</f>
        <v>-378449.14</v>
      </c>
      <c r="AL1570" s="199">
        <f>IFERROR(VLOOKUP('SAP Data'!$C1570,'2021 Balance Sheet'!$B$7:$O$1335,'2021 Balance Sheet'!M$2, FALSE),0)</f>
        <v>-399122.12</v>
      </c>
      <c r="AM1570" s="199">
        <f>IFERROR(VLOOKUP('SAP Data'!$C1570,'2021 Balance Sheet'!$B$7:$O$1335,'2021 Balance Sheet'!N$2, FALSE),0)</f>
        <v>-381515.61</v>
      </c>
      <c r="AN1570" s="199">
        <f>IFERROR(VLOOKUP('SAP Data'!$C1570,'2021 Balance Sheet'!$B$7:$O$1335,'2021 Balance Sheet'!O$2, FALSE),0)</f>
        <v>-397054.61</v>
      </c>
      <c r="AO1570" s="198">
        <f t="shared" si="51"/>
        <v>-307618.21999999997</v>
      </c>
    </row>
    <row r="1571" spans="1:41" ht="15.75" thickBot="1" x14ac:dyDescent="0.3">
      <c r="A1571" s="26" t="str">
        <f t="shared" si="50"/>
        <v>242011</v>
      </c>
      <c r="B1571" s="126" t="s">
        <v>2621</v>
      </c>
      <c r="C1571" s="153" t="s">
        <v>2622</v>
      </c>
      <c r="D1571" s="125" t="s">
        <v>4</v>
      </c>
      <c r="E1571" s="140">
        <v>-162363.23000000001</v>
      </c>
      <c r="F1571" s="140">
        <v>-156570.35999999999</v>
      </c>
      <c r="G1571" s="140">
        <v>-156777.49</v>
      </c>
      <c r="H1571" s="140">
        <v>-153934.62</v>
      </c>
      <c r="I1571" s="140">
        <v>-151141.75</v>
      </c>
      <c r="J1571" s="140">
        <v>-147973.88</v>
      </c>
      <c r="K1571" s="140">
        <v>-145131.01</v>
      </c>
      <c r="L1571" s="140">
        <v>-142338.14000000001</v>
      </c>
      <c r="M1571" s="140">
        <v>-139545.26999999999</v>
      </c>
      <c r="N1571" s="140">
        <v>-136677.4</v>
      </c>
      <c r="O1571" s="140">
        <v>-133629.09</v>
      </c>
      <c r="P1571" s="140">
        <v>-130708.8</v>
      </c>
      <c r="Q1571" s="199">
        <v>-127737.91</v>
      </c>
      <c r="R1571" s="199">
        <v>-124442.32</v>
      </c>
      <c r="S1571" s="199">
        <v>-121521.73</v>
      </c>
      <c r="T1571" s="199">
        <v>-118551.14</v>
      </c>
      <c r="U1571" s="199">
        <v>-115630.55</v>
      </c>
      <c r="V1571" s="199">
        <v>-112709.96</v>
      </c>
      <c r="W1571" s="199">
        <v>-109759.37</v>
      </c>
      <c r="X1571" s="199">
        <v>-106758.78</v>
      </c>
      <c r="Y1571" s="199">
        <v>-103838.19</v>
      </c>
      <c r="Z1571" s="199">
        <v>-100726.78</v>
      </c>
      <c r="AA1571" s="199">
        <v>-97697.87</v>
      </c>
      <c r="AB1571" s="199">
        <v>-94668.96</v>
      </c>
      <c r="AC1571" s="199">
        <f>IFERROR(VLOOKUP('SAP Data'!$C1571,'2021 Balance Sheet'!$B$7:$O$1335,'2021 Balance Sheet'!D$2, FALSE),0)</f>
        <v>-91585.05</v>
      </c>
      <c r="AD1571" s="199">
        <f>IFERROR(VLOOKUP('SAP Data'!$C1571,'2021 Balance Sheet'!$B$7:$O$1335,'2021 Balance Sheet'!E$2, FALSE),0)</f>
        <v>-88556.14</v>
      </c>
      <c r="AE1571" s="199">
        <f>IFERROR(VLOOKUP('SAP Data'!$C1571,'2021 Balance Sheet'!$B$7:$O$1335,'2021 Balance Sheet'!F$2, FALSE),0)</f>
        <v>-85152.23</v>
      </c>
      <c r="AF1571" s="199">
        <f>IFERROR(VLOOKUP('SAP Data'!$C1571,'2021 Balance Sheet'!$B$7:$O$1335,'2021 Balance Sheet'!G$2, FALSE),0)</f>
        <v>-82123.320000000007</v>
      </c>
      <c r="AG1571" s="199">
        <f>IFERROR(VLOOKUP('SAP Data'!$C1571,'2021 Balance Sheet'!$B$7:$O$1335,'2021 Balance Sheet'!H$2, FALSE),0)</f>
        <v>-79094.41</v>
      </c>
      <c r="AH1571" s="199">
        <f>IFERROR(VLOOKUP('SAP Data'!$C1571,'2021 Balance Sheet'!$B$7:$O$1335,'2021 Balance Sheet'!I$2, FALSE),0)</f>
        <v>-76065.5</v>
      </c>
      <c r="AI1571" s="199">
        <f>IFERROR(VLOOKUP('SAP Data'!$C1571,'2021 Balance Sheet'!$B$7:$O$1335,'2021 Balance Sheet'!J$2, FALSE),0)</f>
        <v>-72981.59</v>
      </c>
      <c r="AJ1571" s="199">
        <f>IFERROR(VLOOKUP('SAP Data'!$C1571,'2021 Balance Sheet'!$B$7:$O$1335,'2021 Balance Sheet'!K$2, FALSE),0)</f>
        <v>-69952.679999999993</v>
      </c>
      <c r="AK1571" s="199">
        <f>IFERROR(VLOOKUP('SAP Data'!$C1571,'2021 Balance Sheet'!$B$7:$O$1335,'2021 Balance Sheet'!L$2, FALSE),0)</f>
        <v>-66869.490000000005</v>
      </c>
      <c r="AL1571" s="199">
        <f>IFERROR(VLOOKUP('SAP Data'!$C1571,'2021 Balance Sheet'!$B$7:$O$1335,'2021 Balance Sheet'!M$2, FALSE),0)</f>
        <v>-63839.86</v>
      </c>
      <c r="AM1571" s="199">
        <f>IFERROR(VLOOKUP('SAP Data'!$C1571,'2021 Balance Sheet'!$B$7:$O$1335,'2021 Balance Sheet'!N$2, FALSE),0)</f>
        <v>-63839.86</v>
      </c>
      <c r="AN1571" s="199">
        <f>IFERROR(VLOOKUP('SAP Data'!$C1571,'2021 Balance Sheet'!$B$7:$O$1335,'2021 Balance Sheet'!O$2, FALSE),0)</f>
        <v>-57698.1</v>
      </c>
      <c r="AO1571" s="198">
        <f t="shared" si="51"/>
        <v>-94668.96</v>
      </c>
    </row>
    <row r="1572" spans="1:41" ht="15.75" thickBot="1" x14ac:dyDescent="0.3">
      <c r="A1572" s="26" t="str">
        <f t="shared" si="50"/>
        <v>242012</v>
      </c>
      <c r="B1572" s="126" t="s">
        <v>3724</v>
      </c>
      <c r="C1572" s="153" t="s">
        <v>3725</v>
      </c>
      <c r="D1572" s="125"/>
      <c r="E1572" s="140"/>
      <c r="F1572" s="140"/>
      <c r="G1572" s="140"/>
      <c r="H1572" s="140"/>
      <c r="I1572" s="140"/>
      <c r="J1572" s="140"/>
      <c r="K1572" s="140"/>
      <c r="L1572" s="140"/>
      <c r="M1572" s="140"/>
      <c r="N1572" s="140"/>
      <c r="O1572" s="140"/>
      <c r="P1572" s="140"/>
      <c r="Q1572" s="199">
        <v>0</v>
      </c>
      <c r="R1572" s="199">
        <v>0</v>
      </c>
      <c r="S1572" s="199">
        <v>0</v>
      </c>
      <c r="T1572" s="199">
        <v>0</v>
      </c>
      <c r="U1572" s="199">
        <v>0</v>
      </c>
      <c r="V1572" s="199">
        <v>0</v>
      </c>
      <c r="W1572" s="199">
        <v>0</v>
      </c>
      <c r="X1572" s="199">
        <v>0</v>
      </c>
      <c r="Y1572" s="199">
        <v>0</v>
      </c>
      <c r="Z1572" s="199">
        <v>0</v>
      </c>
      <c r="AA1572" s="199">
        <v>0</v>
      </c>
      <c r="AB1572" s="199">
        <v>0</v>
      </c>
      <c r="AC1572" s="199">
        <f>IFERROR(VLOOKUP('SAP Data'!$C1572,'2021 Balance Sheet'!$B$7:$O$1335,'2021 Balance Sheet'!D$2, FALSE),0)</f>
        <v>0</v>
      </c>
      <c r="AD1572" s="199">
        <f>IFERROR(VLOOKUP('SAP Data'!$C1572,'2021 Balance Sheet'!$B$7:$O$1335,'2021 Balance Sheet'!E$2, FALSE),0)</f>
        <v>0</v>
      </c>
      <c r="AE1572" s="199">
        <f>IFERROR(VLOOKUP('SAP Data'!$C1572,'2021 Balance Sheet'!$B$7:$O$1335,'2021 Balance Sheet'!F$2, FALSE),0)</f>
        <v>0</v>
      </c>
      <c r="AF1572" s="199">
        <f>IFERROR(VLOOKUP('SAP Data'!$C1572,'2021 Balance Sheet'!$B$7:$O$1335,'2021 Balance Sheet'!G$2, FALSE),0)</f>
        <v>0</v>
      </c>
      <c r="AG1572" s="199">
        <f>IFERROR(VLOOKUP('SAP Data'!$C1572,'2021 Balance Sheet'!$B$7:$O$1335,'2021 Balance Sheet'!H$2, FALSE),0)</f>
        <v>0</v>
      </c>
      <c r="AH1572" s="199">
        <f>IFERROR(VLOOKUP('SAP Data'!$C1572,'2021 Balance Sheet'!$B$7:$O$1335,'2021 Balance Sheet'!I$2, FALSE),0)</f>
        <v>0</v>
      </c>
      <c r="AI1572" s="199">
        <f>IFERROR(VLOOKUP('SAP Data'!$C1572,'2021 Balance Sheet'!$B$7:$O$1335,'2021 Balance Sheet'!J$2, FALSE),0)</f>
        <v>0</v>
      </c>
      <c r="AJ1572" s="199">
        <f>IFERROR(VLOOKUP('SAP Data'!$C1572,'2021 Balance Sheet'!$B$7:$O$1335,'2021 Balance Sheet'!K$2, FALSE),0)</f>
        <v>0</v>
      </c>
      <c r="AK1572" s="199">
        <f>IFERROR(VLOOKUP('SAP Data'!$C1572,'2021 Balance Sheet'!$B$7:$O$1335,'2021 Balance Sheet'!L$2, FALSE),0)</f>
        <v>0</v>
      </c>
      <c r="AL1572" s="199">
        <f>IFERROR(VLOOKUP('SAP Data'!$C1572,'2021 Balance Sheet'!$B$7:$O$1335,'2021 Balance Sheet'!M$2, FALSE),0)</f>
        <v>0</v>
      </c>
      <c r="AM1572" s="199">
        <f>IFERROR(VLOOKUP('SAP Data'!$C1572,'2021 Balance Sheet'!$B$7:$O$1335,'2021 Balance Sheet'!N$2, FALSE),0)</f>
        <v>0</v>
      </c>
      <c r="AN1572" s="199">
        <f>IFERROR(VLOOKUP('SAP Data'!$C1572,'2021 Balance Sheet'!$B$7:$O$1335,'2021 Balance Sheet'!O$2, FALSE),0)</f>
        <v>0</v>
      </c>
      <c r="AO1572" s="198">
        <f t="shared" si="51"/>
        <v>0</v>
      </c>
    </row>
    <row r="1573" spans="1:41" ht="15.75" thickBot="1" x14ac:dyDescent="0.3">
      <c r="A1573" s="26" t="str">
        <f t="shared" si="50"/>
        <v>242016</v>
      </c>
      <c r="B1573" s="126" t="s">
        <v>2623</v>
      </c>
      <c r="C1573" s="153" t="s">
        <v>2624</v>
      </c>
      <c r="D1573" s="125" t="s">
        <v>4</v>
      </c>
      <c r="E1573" s="139">
        <v>-210589.89</v>
      </c>
      <c r="F1573" s="139">
        <v>-206688.33</v>
      </c>
      <c r="G1573" s="139">
        <v>-202636.77</v>
      </c>
      <c r="H1573" s="139">
        <v>-194663.96</v>
      </c>
      <c r="I1573" s="139">
        <v>-190762.4</v>
      </c>
      <c r="J1573" s="139">
        <v>-186748.34</v>
      </c>
      <c r="K1573" s="139">
        <v>-181854.57</v>
      </c>
      <c r="L1573" s="139">
        <v>-175365.29</v>
      </c>
      <c r="M1573" s="139">
        <v>-170508.96</v>
      </c>
      <c r="N1573" s="139">
        <v>-162885.18</v>
      </c>
      <c r="O1573" s="139">
        <v>-147048.15</v>
      </c>
      <c r="P1573" s="139">
        <v>-139603.51</v>
      </c>
      <c r="Q1573" s="199">
        <v>-135066.81</v>
      </c>
      <c r="R1573" s="199">
        <v>-131020.53</v>
      </c>
      <c r="S1573" s="199">
        <v>-126724.25</v>
      </c>
      <c r="T1573" s="199">
        <v>-121629.56</v>
      </c>
      <c r="U1573" s="199">
        <v>-117583.28</v>
      </c>
      <c r="V1573" s="199">
        <v>-116159.92</v>
      </c>
      <c r="W1573" s="199">
        <v>-114491.53</v>
      </c>
      <c r="X1573" s="199">
        <v>-114060.85</v>
      </c>
      <c r="Y1573" s="199">
        <v>-110925.98</v>
      </c>
      <c r="Z1573" s="199">
        <v>-109408.08</v>
      </c>
      <c r="AA1573" s="199">
        <v>-101520.91</v>
      </c>
      <c r="AB1573" s="199">
        <v>-96600.3</v>
      </c>
      <c r="AC1573" s="199">
        <f>IFERROR(VLOOKUP('SAP Data'!$C1573,'2021 Balance Sheet'!$B$7:$O$1335,'2021 Balance Sheet'!D$2, FALSE),0)</f>
        <v>-91993.48</v>
      </c>
      <c r="AD1573" s="199">
        <f>IFERROR(VLOOKUP('SAP Data'!$C1573,'2021 Balance Sheet'!$B$7:$O$1335,'2021 Balance Sheet'!E$2, FALSE),0)</f>
        <v>-87159.39</v>
      </c>
      <c r="AE1573" s="199">
        <f>IFERROR(VLOOKUP('SAP Data'!$C1573,'2021 Balance Sheet'!$B$7:$O$1335,'2021 Balance Sheet'!F$2, FALSE),0)</f>
        <v>-82552.570000000007</v>
      </c>
      <c r="AF1573" s="199">
        <f>IFERROR(VLOOKUP('SAP Data'!$C1573,'2021 Balance Sheet'!$B$7:$O$1335,'2021 Balance Sheet'!G$2, FALSE),0)</f>
        <v>-301073.7</v>
      </c>
      <c r="AG1573" s="199">
        <f>IFERROR(VLOOKUP('SAP Data'!$C1573,'2021 Balance Sheet'!$B$7:$O$1335,'2021 Balance Sheet'!H$2, FALSE),0)</f>
        <v>-298948.24</v>
      </c>
      <c r="AH1573" s="199">
        <f>IFERROR(VLOOKUP('SAP Data'!$C1573,'2021 Balance Sheet'!$B$7:$O$1335,'2021 Balance Sheet'!I$2, FALSE),0)</f>
        <v>-58935.74</v>
      </c>
      <c r="AI1573" s="199">
        <f>IFERROR(VLOOKUP('SAP Data'!$C1573,'2021 Balance Sheet'!$B$7:$O$1335,'2021 Balance Sheet'!J$2, FALSE),0)</f>
        <v>-58935.74</v>
      </c>
      <c r="AJ1573" s="199">
        <f>IFERROR(VLOOKUP('SAP Data'!$C1573,'2021 Balance Sheet'!$B$7:$O$1335,'2021 Balance Sheet'!K$2, FALSE),0)</f>
        <v>-58935.74</v>
      </c>
      <c r="AK1573" s="199">
        <f>IFERROR(VLOOKUP('SAP Data'!$C1573,'2021 Balance Sheet'!$B$7:$O$1335,'2021 Balance Sheet'!L$2, FALSE),0)</f>
        <v>-58935.74</v>
      </c>
      <c r="AL1573" s="199">
        <f>IFERROR(VLOOKUP('SAP Data'!$C1573,'2021 Balance Sheet'!$B$7:$O$1335,'2021 Balance Sheet'!M$2, FALSE),0)</f>
        <v>-57822.38</v>
      </c>
      <c r="AM1573" s="199">
        <f>IFERROR(VLOOKUP('SAP Data'!$C1573,'2021 Balance Sheet'!$B$7:$O$1335,'2021 Balance Sheet'!N$2, FALSE),0)</f>
        <v>-57822.38</v>
      </c>
      <c r="AN1573" s="199">
        <f>IFERROR(VLOOKUP('SAP Data'!$C1573,'2021 Balance Sheet'!$B$7:$O$1335,'2021 Balance Sheet'!O$2, FALSE),0)</f>
        <v>-57822.38</v>
      </c>
      <c r="AO1573" s="198">
        <f t="shared" si="51"/>
        <v>-96600.3</v>
      </c>
    </row>
    <row r="1574" spans="1:41" ht="15.75" thickBot="1" x14ac:dyDescent="0.3">
      <c r="A1574" s="26" t="str">
        <f t="shared" si="50"/>
        <v>242017</v>
      </c>
      <c r="B1574" s="126" t="s">
        <v>2625</v>
      </c>
      <c r="C1574" s="153" t="s">
        <v>2626</v>
      </c>
      <c r="D1574" s="125" t="s">
        <v>4</v>
      </c>
      <c r="E1574" s="140">
        <v>0</v>
      </c>
      <c r="F1574" s="140">
        <v>0</v>
      </c>
      <c r="G1574" s="140">
        <v>0</v>
      </c>
      <c r="H1574" s="140">
        <v>0</v>
      </c>
      <c r="I1574" s="140">
        <v>0</v>
      </c>
      <c r="J1574" s="140">
        <v>0</v>
      </c>
      <c r="K1574" s="140">
        <v>0</v>
      </c>
      <c r="L1574" s="140">
        <v>0</v>
      </c>
      <c r="M1574" s="140">
        <v>-2233.77</v>
      </c>
      <c r="N1574" s="140">
        <v>0</v>
      </c>
      <c r="O1574" s="140">
        <v>0</v>
      </c>
      <c r="P1574" s="140">
        <v>0</v>
      </c>
      <c r="Q1574" s="199">
        <v>0</v>
      </c>
      <c r="R1574" s="199">
        <v>0</v>
      </c>
      <c r="S1574" s="199">
        <v>0</v>
      </c>
      <c r="T1574" s="199">
        <v>0</v>
      </c>
      <c r="U1574" s="199">
        <v>0</v>
      </c>
      <c r="V1574" s="199">
        <v>0</v>
      </c>
      <c r="W1574" s="199">
        <v>0</v>
      </c>
      <c r="X1574" s="199">
        <v>0</v>
      </c>
      <c r="Y1574" s="199">
        <v>0</v>
      </c>
      <c r="Z1574" s="199">
        <v>0</v>
      </c>
      <c r="AA1574" s="199">
        <v>0</v>
      </c>
      <c r="AB1574" s="199">
        <v>0</v>
      </c>
      <c r="AC1574" s="199">
        <f>IFERROR(VLOOKUP('SAP Data'!$C1574,'2021 Balance Sheet'!$B$7:$O$1335,'2021 Balance Sheet'!D$2, FALSE),0)</f>
        <v>0</v>
      </c>
      <c r="AD1574" s="199">
        <f>IFERROR(VLOOKUP('SAP Data'!$C1574,'2021 Balance Sheet'!$B$7:$O$1335,'2021 Balance Sheet'!E$2, FALSE),0)</f>
        <v>0</v>
      </c>
      <c r="AE1574" s="199">
        <f>IFERROR(VLOOKUP('SAP Data'!$C1574,'2021 Balance Sheet'!$B$7:$O$1335,'2021 Balance Sheet'!F$2, FALSE),0)</f>
        <v>0</v>
      </c>
      <c r="AF1574" s="199">
        <f>IFERROR(VLOOKUP('SAP Data'!$C1574,'2021 Balance Sheet'!$B$7:$O$1335,'2021 Balance Sheet'!G$2, FALSE),0)</f>
        <v>0</v>
      </c>
      <c r="AG1574" s="199">
        <f>IFERROR(VLOOKUP('SAP Data'!$C1574,'2021 Balance Sheet'!$B$7:$O$1335,'2021 Balance Sheet'!H$2, FALSE),0)</f>
        <v>0</v>
      </c>
      <c r="AH1574" s="199">
        <f>IFERROR(VLOOKUP('SAP Data'!$C1574,'2021 Balance Sheet'!$B$7:$O$1335,'2021 Balance Sheet'!I$2, FALSE),0)</f>
        <v>0</v>
      </c>
      <c r="AI1574" s="199">
        <f>IFERROR(VLOOKUP('SAP Data'!$C1574,'2021 Balance Sheet'!$B$7:$O$1335,'2021 Balance Sheet'!J$2, FALSE),0)</f>
        <v>0</v>
      </c>
      <c r="AJ1574" s="199">
        <f>IFERROR(VLOOKUP('SAP Data'!$C1574,'2021 Balance Sheet'!$B$7:$O$1335,'2021 Balance Sheet'!K$2, FALSE),0)</f>
        <v>0</v>
      </c>
      <c r="AK1574" s="199">
        <f>IFERROR(VLOOKUP('SAP Data'!$C1574,'2021 Balance Sheet'!$B$7:$O$1335,'2021 Balance Sheet'!L$2, FALSE),0)</f>
        <v>-8</v>
      </c>
      <c r="AL1574" s="199">
        <f>IFERROR(VLOOKUP('SAP Data'!$C1574,'2021 Balance Sheet'!$B$7:$O$1335,'2021 Balance Sheet'!M$2, FALSE),0)</f>
        <v>0</v>
      </c>
      <c r="AM1574" s="199">
        <f>IFERROR(VLOOKUP('SAP Data'!$C1574,'2021 Balance Sheet'!$B$7:$O$1335,'2021 Balance Sheet'!N$2, FALSE),0)</f>
        <v>0</v>
      </c>
      <c r="AN1574" s="199">
        <f>IFERROR(VLOOKUP('SAP Data'!$C1574,'2021 Balance Sheet'!$B$7:$O$1335,'2021 Balance Sheet'!O$2, FALSE),0)</f>
        <v>-162500</v>
      </c>
      <c r="AO1574" s="198">
        <f t="shared" si="51"/>
        <v>0</v>
      </c>
    </row>
    <row r="1575" spans="1:41" ht="15.75" thickBot="1" x14ac:dyDescent="0.3">
      <c r="A1575" s="26" t="str">
        <f t="shared" si="50"/>
        <v>242018</v>
      </c>
      <c r="B1575" s="126" t="s">
        <v>2627</v>
      </c>
      <c r="C1575" s="153" t="s">
        <v>2628</v>
      </c>
      <c r="D1575" s="125" t="s">
        <v>4</v>
      </c>
      <c r="E1575" s="139">
        <v>-1088158.9099999999</v>
      </c>
      <c r="F1575" s="139">
        <v>-1085144.1599999999</v>
      </c>
      <c r="G1575" s="139">
        <v>-1074955.58</v>
      </c>
      <c r="H1575" s="139">
        <v>-1074762.58</v>
      </c>
      <c r="I1575" s="139">
        <v>-1073262.1000000001</v>
      </c>
      <c r="J1575" s="139">
        <v>-1064303.29</v>
      </c>
      <c r="K1575" s="139">
        <v>-1046304.98</v>
      </c>
      <c r="L1575" s="139">
        <v>-1030436.91</v>
      </c>
      <c r="M1575" s="139">
        <v>-1015177.38</v>
      </c>
      <c r="N1575" s="139">
        <v>-1007741.23</v>
      </c>
      <c r="O1575" s="139">
        <v>-990458.81</v>
      </c>
      <c r="P1575" s="139">
        <v>-978853.57</v>
      </c>
      <c r="Q1575" s="199">
        <v>-963734.21</v>
      </c>
      <c r="R1575" s="199">
        <v>-955134.49</v>
      </c>
      <c r="S1575" s="199">
        <v>-930930.07</v>
      </c>
      <c r="T1575" s="199">
        <v>-925554.47</v>
      </c>
      <c r="U1575" s="199">
        <v>-918791.07</v>
      </c>
      <c r="V1575" s="199">
        <v>-889376.68</v>
      </c>
      <c r="W1575" s="199">
        <v>-847342.43</v>
      </c>
      <c r="X1575" s="199">
        <v>-841473.19</v>
      </c>
      <c r="Y1575" s="199">
        <v>-822581.87</v>
      </c>
      <c r="Z1575" s="199">
        <v>-785409.56</v>
      </c>
      <c r="AA1575" s="199">
        <v>-779432.68</v>
      </c>
      <c r="AB1575" s="199">
        <v>-771166.47</v>
      </c>
      <c r="AC1575" s="199">
        <f>IFERROR(VLOOKUP('SAP Data'!$C1575,'2021 Balance Sheet'!$B$7:$O$1335,'2021 Balance Sheet'!D$2, FALSE),0)</f>
        <v>-764031.51</v>
      </c>
      <c r="AD1575" s="199">
        <f>IFERROR(VLOOKUP('SAP Data'!$C1575,'2021 Balance Sheet'!$B$7:$O$1335,'2021 Balance Sheet'!E$2, FALSE),0)</f>
        <v>-740971.83</v>
      </c>
      <c r="AE1575" s="199">
        <f>IFERROR(VLOOKUP('SAP Data'!$C1575,'2021 Balance Sheet'!$B$7:$O$1335,'2021 Balance Sheet'!F$2, FALSE),0)</f>
        <v>-726275.05</v>
      </c>
      <c r="AF1575" s="199">
        <f>IFERROR(VLOOKUP('SAP Data'!$C1575,'2021 Balance Sheet'!$B$7:$O$1335,'2021 Balance Sheet'!G$2, FALSE),0)</f>
        <v>-719171.92</v>
      </c>
      <c r="AG1575" s="199">
        <f>IFERROR(VLOOKUP('SAP Data'!$C1575,'2021 Balance Sheet'!$B$7:$O$1335,'2021 Balance Sheet'!H$2, FALSE),0)</f>
        <v>-696673.01</v>
      </c>
      <c r="AH1575" s="199">
        <f>IFERROR(VLOOKUP('SAP Data'!$C1575,'2021 Balance Sheet'!$B$7:$O$1335,'2021 Balance Sheet'!I$2, FALSE),0)</f>
        <v>-687748.12</v>
      </c>
      <c r="AI1575" s="199">
        <f>IFERROR(VLOOKUP('SAP Data'!$C1575,'2021 Balance Sheet'!$B$7:$O$1335,'2021 Balance Sheet'!J$2, FALSE),0)</f>
        <v>-691029.63</v>
      </c>
      <c r="AJ1575" s="199">
        <f>IFERROR(VLOOKUP('SAP Data'!$C1575,'2021 Balance Sheet'!$B$7:$O$1335,'2021 Balance Sheet'!K$2, FALSE),0)</f>
        <v>-674123.54</v>
      </c>
      <c r="AK1575" s="199">
        <f>IFERROR(VLOOKUP('SAP Data'!$C1575,'2021 Balance Sheet'!$B$7:$O$1335,'2021 Balance Sheet'!L$2, FALSE),0)</f>
        <v>-681191.71</v>
      </c>
      <c r="AL1575" s="199">
        <f>IFERROR(VLOOKUP('SAP Data'!$C1575,'2021 Balance Sheet'!$B$7:$O$1335,'2021 Balance Sheet'!M$2, FALSE),0)</f>
        <v>-664600.11</v>
      </c>
      <c r="AM1575" s="199">
        <f>IFERROR(VLOOKUP('SAP Data'!$C1575,'2021 Balance Sheet'!$B$7:$O$1335,'2021 Balance Sheet'!N$2, FALSE),0)</f>
        <v>-664403.02</v>
      </c>
      <c r="AN1575" s="199">
        <f>IFERROR(VLOOKUP('SAP Data'!$C1575,'2021 Balance Sheet'!$B$7:$O$1335,'2021 Balance Sheet'!O$2, FALSE),0)</f>
        <v>-664403.02</v>
      </c>
      <c r="AO1575" s="198">
        <f t="shared" si="51"/>
        <v>-771166.47</v>
      </c>
    </row>
    <row r="1576" spans="1:41" ht="15.75" thickBot="1" x14ac:dyDescent="0.3">
      <c r="A1576" s="26" t="str">
        <f t="shared" si="50"/>
        <v>242019</v>
      </c>
      <c r="B1576" s="306" t="s">
        <v>1508</v>
      </c>
      <c r="C1576" s="307" t="s">
        <v>1509</v>
      </c>
      <c r="D1576" s="125" t="s">
        <v>4</v>
      </c>
      <c r="E1576" s="140">
        <v>0</v>
      </c>
      <c r="F1576" s="140">
        <v>0</v>
      </c>
      <c r="G1576" s="305">
        <v>2028755</v>
      </c>
      <c r="H1576" s="140">
        <v>0</v>
      </c>
      <c r="I1576" s="140">
        <v>0</v>
      </c>
      <c r="J1576" s="140">
        <v>1989248</v>
      </c>
      <c r="K1576" s="140">
        <v>0</v>
      </c>
      <c r="L1576" s="140">
        <v>0</v>
      </c>
      <c r="M1576" s="140">
        <v>1882618</v>
      </c>
      <c r="N1576" s="140">
        <v>1882618</v>
      </c>
      <c r="O1576" s="140">
        <v>1882618</v>
      </c>
      <c r="P1576" s="140">
        <v>1785442</v>
      </c>
      <c r="Q1576" s="199">
        <v>0</v>
      </c>
      <c r="R1576" s="199">
        <v>0</v>
      </c>
      <c r="S1576" s="199">
        <v>1717580</v>
      </c>
      <c r="T1576" s="199">
        <v>0</v>
      </c>
      <c r="U1576" s="199">
        <v>0</v>
      </c>
      <c r="V1576" s="199">
        <v>1658270</v>
      </c>
      <c r="W1576" s="199">
        <v>0</v>
      </c>
      <c r="X1576" s="199">
        <v>0</v>
      </c>
      <c r="Y1576" s="199">
        <v>1551145</v>
      </c>
      <c r="Z1576" s="199">
        <v>0</v>
      </c>
      <c r="AA1576" s="199">
        <v>0</v>
      </c>
      <c r="AB1576" s="199">
        <v>1445760</v>
      </c>
      <c r="AC1576" s="199">
        <f>IFERROR(VLOOKUP('SAP Data'!$C1576,'2021 Balance Sheet'!$B$7:$O$1335,'2021 Balance Sheet'!D$2, FALSE),0)</f>
        <v>0</v>
      </c>
      <c r="AD1576" s="199">
        <f>IFERROR(VLOOKUP('SAP Data'!$C1576,'2021 Balance Sheet'!$B$7:$O$1335,'2021 Balance Sheet'!E$2, FALSE),0)</f>
        <v>0</v>
      </c>
      <c r="AE1576" s="199">
        <f>IFERROR(VLOOKUP('SAP Data'!$C1576,'2021 Balance Sheet'!$B$7:$O$1335,'2021 Balance Sheet'!F$2, FALSE),0)</f>
        <v>1352664</v>
      </c>
      <c r="AF1576" s="199">
        <f>IFERROR(VLOOKUP('SAP Data'!$C1576,'2021 Balance Sheet'!$B$7:$O$1335,'2021 Balance Sheet'!G$2, FALSE),0)</f>
        <v>0</v>
      </c>
      <c r="AG1576" s="199">
        <f>IFERROR(VLOOKUP('SAP Data'!$C1576,'2021 Balance Sheet'!$B$7:$O$1335,'2021 Balance Sheet'!H$2, FALSE),0)</f>
        <v>0</v>
      </c>
      <c r="AH1576" s="199">
        <f>IFERROR(VLOOKUP('SAP Data'!$C1576,'2021 Balance Sheet'!$B$7:$O$1335,'2021 Balance Sheet'!I$2, FALSE),0)</f>
        <v>1140596</v>
      </c>
      <c r="AI1576" s="199">
        <f>IFERROR(VLOOKUP('SAP Data'!$C1576,'2021 Balance Sheet'!$B$7:$O$1335,'2021 Balance Sheet'!J$2, FALSE),0)</f>
        <v>0</v>
      </c>
      <c r="AJ1576" s="199">
        <f>IFERROR(VLOOKUP('SAP Data'!$C1576,'2021 Balance Sheet'!$B$7:$O$1335,'2021 Balance Sheet'!K$2, FALSE),0)</f>
        <v>0</v>
      </c>
      <c r="AK1576" s="199">
        <f>IFERROR(VLOOKUP('SAP Data'!$C1576,'2021 Balance Sheet'!$B$7:$O$1335,'2021 Balance Sheet'!L$2, FALSE),0)</f>
        <v>1144609</v>
      </c>
      <c r="AL1576" s="199">
        <f>IFERROR(VLOOKUP('SAP Data'!$C1576,'2021 Balance Sheet'!$B$7:$O$1335,'2021 Balance Sheet'!M$2, FALSE),0)</f>
        <v>0</v>
      </c>
      <c r="AM1576" s="199">
        <f>IFERROR(VLOOKUP('SAP Data'!$C1576,'2021 Balance Sheet'!$B$7:$O$1335,'2021 Balance Sheet'!N$2, FALSE),0)</f>
        <v>0</v>
      </c>
      <c r="AN1576" s="199">
        <f>IFERROR(VLOOKUP('SAP Data'!$C1576,'2021 Balance Sheet'!$B$7:$O$1335,'2021 Balance Sheet'!O$2, FALSE),0)</f>
        <v>1141071</v>
      </c>
      <c r="AO1576" s="198">
        <f t="shared" si="51"/>
        <v>1445760</v>
      </c>
    </row>
    <row r="1577" spans="1:41" ht="15.75" thickBot="1" x14ac:dyDescent="0.3">
      <c r="A1577" s="26" t="str">
        <f t="shared" si="50"/>
        <v>242020</v>
      </c>
      <c r="B1577" s="126" t="s">
        <v>3726</v>
      </c>
      <c r="C1577" s="153" t="s">
        <v>3727</v>
      </c>
      <c r="D1577" s="125"/>
      <c r="E1577" s="140"/>
      <c r="F1577" s="140"/>
      <c r="G1577" s="140"/>
      <c r="H1577" s="140"/>
      <c r="I1577" s="140"/>
      <c r="J1577" s="140"/>
      <c r="K1577" s="140"/>
      <c r="L1577" s="140"/>
      <c r="M1577" s="140"/>
      <c r="N1577" s="140"/>
      <c r="O1577" s="140"/>
      <c r="P1577" s="140"/>
      <c r="Q1577" s="199">
        <v>0</v>
      </c>
      <c r="R1577" s="199">
        <v>0</v>
      </c>
      <c r="S1577" s="199">
        <v>0</v>
      </c>
      <c r="T1577" s="199">
        <v>0</v>
      </c>
      <c r="U1577" s="199">
        <v>0</v>
      </c>
      <c r="V1577" s="199">
        <v>0</v>
      </c>
      <c r="W1577" s="199">
        <v>0</v>
      </c>
      <c r="X1577" s="199">
        <v>0</v>
      </c>
      <c r="Y1577" s="199">
        <v>0</v>
      </c>
      <c r="Z1577" s="199">
        <v>0</v>
      </c>
      <c r="AA1577" s="199">
        <v>0</v>
      </c>
      <c r="AB1577" s="199">
        <v>0</v>
      </c>
      <c r="AC1577" s="199">
        <f>IFERROR(VLOOKUP('SAP Data'!$C1577,'2021 Balance Sheet'!$B$7:$O$1335,'2021 Balance Sheet'!D$2, FALSE),0)</f>
        <v>0</v>
      </c>
      <c r="AD1577" s="199">
        <f>IFERROR(VLOOKUP('SAP Data'!$C1577,'2021 Balance Sheet'!$B$7:$O$1335,'2021 Balance Sheet'!E$2, FALSE),0)</f>
        <v>0</v>
      </c>
      <c r="AE1577" s="199">
        <f>IFERROR(VLOOKUP('SAP Data'!$C1577,'2021 Balance Sheet'!$B$7:$O$1335,'2021 Balance Sheet'!F$2, FALSE),0)</f>
        <v>0</v>
      </c>
      <c r="AF1577" s="199">
        <f>IFERROR(VLOOKUP('SAP Data'!$C1577,'2021 Balance Sheet'!$B$7:$O$1335,'2021 Balance Sheet'!G$2, FALSE),0)</f>
        <v>0</v>
      </c>
      <c r="AG1577" s="199">
        <f>IFERROR(VLOOKUP('SAP Data'!$C1577,'2021 Balance Sheet'!$B$7:$O$1335,'2021 Balance Sheet'!H$2, FALSE),0)</f>
        <v>0</v>
      </c>
      <c r="AH1577" s="199">
        <f>IFERROR(VLOOKUP('SAP Data'!$C1577,'2021 Balance Sheet'!$B$7:$O$1335,'2021 Balance Sheet'!I$2, FALSE),0)</f>
        <v>0</v>
      </c>
      <c r="AI1577" s="199">
        <f>IFERROR(VLOOKUP('SAP Data'!$C1577,'2021 Balance Sheet'!$B$7:$O$1335,'2021 Balance Sheet'!J$2, FALSE),0)</f>
        <v>0</v>
      </c>
      <c r="AJ1577" s="199">
        <f>IFERROR(VLOOKUP('SAP Data'!$C1577,'2021 Balance Sheet'!$B$7:$O$1335,'2021 Balance Sheet'!K$2, FALSE),0)</f>
        <v>0</v>
      </c>
      <c r="AK1577" s="199">
        <f>IFERROR(VLOOKUP('SAP Data'!$C1577,'2021 Balance Sheet'!$B$7:$O$1335,'2021 Balance Sheet'!L$2, FALSE),0)</f>
        <v>0</v>
      </c>
      <c r="AL1577" s="199">
        <f>IFERROR(VLOOKUP('SAP Data'!$C1577,'2021 Balance Sheet'!$B$7:$O$1335,'2021 Balance Sheet'!M$2, FALSE),0)</f>
        <v>0</v>
      </c>
      <c r="AM1577" s="199">
        <f>IFERROR(VLOOKUP('SAP Data'!$C1577,'2021 Balance Sheet'!$B$7:$O$1335,'2021 Balance Sheet'!N$2, FALSE),0)</f>
        <v>0</v>
      </c>
      <c r="AN1577" s="199">
        <f>IFERROR(VLOOKUP('SAP Data'!$C1577,'2021 Balance Sheet'!$B$7:$O$1335,'2021 Balance Sheet'!O$2, FALSE),0)</f>
        <v>0</v>
      </c>
      <c r="AO1577" s="198">
        <f t="shared" si="51"/>
        <v>0</v>
      </c>
    </row>
    <row r="1578" spans="1:41" ht="15.75" thickBot="1" x14ac:dyDescent="0.3">
      <c r="A1578" s="26" t="str">
        <f t="shared" si="50"/>
        <v>242021</v>
      </c>
      <c r="B1578" s="126" t="s">
        <v>2986</v>
      </c>
      <c r="C1578" s="153" t="s">
        <v>2987</v>
      </c>
      <c r="D1578" s="125" t="s">
        <v>4</v>
      </c>
      <c r="E1578" s="139"/>
      <c r="F1578" s="139"/>
      <c r="G1578" s="139"/>
      <c r="H1578" s="139"/>
      <c r="I1578" s="139"/>
      <c r="J1578" s="139"/>
      <c r="K1578" s="139"/>
      <c r="L1578" s="139"/>
      <c r="M1578" s="139"/>
      <c r="N1578" s="139">
        <v>-1601.34</v>
      </c>
      <c r="O1578" s="139">
        <v>-1601.34</v>
      </c>
      <c r="P1578" s="139">
        <v>-1601.34</v>
      </c>
      <c r="Q1578" s="199">
        <v>-1601.34</v>
      </c>
      <c r="R1578" s="199">
        <v>-1601.34</v>
      </c>
      <c r="S1578" s="199">
        <v>-1601.34</v>
      </c>
      <c r="T1578" s="199">
        <v>-1601.34</v>
      </c>
      <c r="U1578" s="199">
        <v>-1601.34</v>
      </c>
      <c r="V1578" s="199">
        <v>-1601.34</v>
      </c>
      <c r="W1578" s="199">
        <v>-1601.34</v>
      </c>
      <c r="X1578" s="199">
        <v>-1601.34</v>
      </c>
      <c r="Y1578" s="199">
        <v>-1601.34</v>
      </c>
      <c r="Z1578" s="199">
        <v>-1602.41</v>
      </c>
      <c r="AA1578" s="199">
        <v>-1602.41</v>
      </c>
      <c r="AB1578" s="199">
        <v>-1602.41</v>
      </c>
      <c r="AC1578" s="199">
        <f>IFERROR(VLOOKUP('SAP Data'!$C1578,'2021 Balance Sheet'!$B$7:$O$1335,'2021 Balance Sheet'!D$2, FALSE),0)</f>
        <v>-1602.41</v>
      </c>
      <c r="AD1578" s="199">
        <f>IFERROR(VLOOKUP('SAP Data'!$C1578,'2021 Balance Sheet'!$B$7:$O$1335,'2021 Balance Sheet'!E$2, FALSE),0)</f>
        <v>-1602.41</v>
      </c>
      <c r="AE1578" s="199">
        <f>IFERROR(VLOOKUP('SAP Data'!$C1578,'2021 Balance Sheet'!$B$7:$O$1335,'2021 Balance Sheet'!F$2, FALSE),0)</f>
        <v>-1602.41</v>
      </c>
      <c r="AF1578" s="199">
        <f>IFERROR(VLOOKUP('SAP Data'!$C1578,'2021 Balance Sheet'!$B$7:$O$1335,'2021 Balance Sheet'!G$2, FALSE),0)</f>
        <v>-1602.41</v>
      </c>
      <c r="AG1578" s="199">
        <f>IFERROR(VLOOKUP('SAP Data'!$C1578,'2021 Balance Sheet'!$B$7:$O$1335,'2021 Balance Sheet'!H$2, FALSE),0)</f>
        <v>-1602.41</v>
      </c>
      <c r="AH1578" s="199">
        <f>IFERROR(VLOOKUP('SAP Data'!$C1578,'2021 Balance Sheet'!$B$7:$O$1335,'2021 Balance Sheet'!I$2, FALSE),0)</f>
        <v>-1602.41</v>
      </c>
      <c r="AI1578" s="199">
        <f>IFERROR(VLOOKUP('SAP Data'!$C1578,'2021 Balance Sheet'!$B$7:$O$1335,'2021 Balance Sheet'!J$2, FALSE),0)</f>
        <v>-1602.41</v>
      </c>
      <c r="AJ1578" s="199">
        <f>IFERROR(VLOOKUP('SAP Data'!$C1578,'2021 Balance Sheet'!$B$7:$O$1335,'2021 Balance Sheet'!K$2, FALSE),0)</f>
        <v>-1602.41</v>
      </c>
      <c r="AK1578" s="199">
        <f>IFERROR(VLOOKUP('SAP Data'!$C1578,'2021 Balance Sheet'!$B$7:$O$1335,'2021 Balance Sheet'!L$2, FALSE),0)</f>
        <v>-1529.4</v>
      </c>
      <c r="AL1578" s="199">
        <f>IFERROR(VLOOKUP('SAP Data'!$C1578,'2021 Balance Sheet'!$B$7:$O$1335,'2021 Balance Sheet'!M$2, FALSE),0)</f>
        <v>-14920.17</v>
      </c>
      <c r="AM1578" s="199">
        <f>IFERROR(VLOOKUP('SAP Data'!$C1578,'2021 Balance Sheet'!$B$7:$O$1335,'2021 Balance Sheet'!N$2, FALSE),0)</f>
        <v>-14920.17</v>
      </c>
      <c r="AN1578" s="199">
        <f>IFERROR(VLOOKUP('SAP Data'!$C1578,'2021 Balance Sheet'!$B$7:$O$1335,'2021 Balance Sheet'!O$2, FALSE),0)</f>
        <v>-14920.17</v>
      </c>
      <c r="AO1578" s="198">
        <f t="shared" si="51"/>
        <v>-1602.41</v>
      </c>
    </row>
    <row r="1579" spans="1:41" ht="15.75" thickBot="1" x14ac:dyDescent="0.3">
      <c r="A1579" s="26" t="str">
        <f t="shared" ref="A1579:A1645" si="52">RIGHT(C1579,6)</f>
        <v>242022</v>
      </c>
      <c r="B1579" s="126" t="s">
        <v>3728</v>
      </c>
      <c r="C1579" s="153" t="s">
        <v>3729</v>
      </c>
      <c r="D1579" s="125"/>
      <c r="E1579" s="139"/>
      <c r="F1579" s="139"/>
      <c r="G1579" s="139"/>
      <c r="H1579" s="139"/>
      <c r="I1579" s="139"/>
      <c r="J1579" s="139"/>
      <c r="K1579" s="139"/>
      <c r="L1579" s="139"/>
      <c r="M1579" s="139"/>
      <c r="N1579" s="139"/>
      <c r="O1579" s="139"/>
      <c r="P1579" s="139"/>
      <c r="Q1579" s="199">
        <v>0</v>
      </c>
      <c r="R1579" s="199">
        <v>0</v>
      </c>
      <c r="S1579" s="199">
        <v>0</v>
      </c>
      <c r="T1579" s="199">
        <v>0</v>
      </c>
      <c r="U1579" s="199">
        <v>0</v>
      </c>
      <c r="V1579" s="199">
        <v>0</v>
      </c>
      <c r="W1579" s="199">
        <v>0</v>
      </c>
      <c r="X1579" s="199">
        <v>0</v>
      </c>
      <c r="Y1579" s="199">
        <v>0</v>
      </c>
      <c r="Z1579" s="199">
        <v>0</v>
      </c>
      <c r="AA1579" s="199">
        <v>0</v>
      </c>
      <c r="AB1579" s="199">
        <v>0</v>
      </c>
      <c r="AC1579" s="199">
        <f>IFERROR(VLOOKUP('SAP Data'!$C1579,'2021 Balance Sheet'!$B$7:$O$1335,'2021 Balance Sheet'!D$2, FALSE),0)</f>
        <v>0</v>
      </c>
      <c r="AD1579" s="199">
        <f>IFERROR(VLOOKUP('SAP Data'!$C1579,'2021 Balance Sheet'!$B$7:$O$1335,'2021 Balance Sheet'!E$2, FALSE),0)</f>
        <v>0</v>
      </c>
      <c r="AE1579" s="199">
        <f>IFERROR(VLOOKUP('SAP Data'!$C1579,'2021 Balance Sheet'!$B$7:$O$1335,'2021 Balance Sheet'!F$2, FALSE),0)</f>
        <v>0</v>
      </c>
      <c r="AF1579" s="199">
        <f>IFERROR(VLOOKUP('SAP Data'!$C1579,'2021 Balance Sheet'!$B$7:$O$1335,'2021 Balance Sheet'!G$2, FALSE),0)</f>
        <v>0</v>
      </c>
      <c r="AG1579" s="199">
        <f>IFERROR(VLOOKUP('SAP Data'!$C1579,'2021 Balance Sheet'!$B$7:$O$1335,'2021 Balance Sheet'!H$2, FALSE),0)</f>
        <v>0</v>
      </c>
      <c r="AH1579" s="199">
        <f>IFERROR(VLOOKUP('SAP Data'!$C1579,'2021 Balance Sheet'!$B$7:$O$1335,'2021 Balance Sheet'!I$2, FALSE),0)</f>
        <v>0</v>
      </c>
      <c r="AI1579" s="199">
        <f>IFERROR(VLOOKUP('SAP Data'!$C1579,'2021 Balance Sheet'!$B$7:$O$1335,'2021 Balance Sheet'!J$2, FALSE),0)</f>
        <v>0</v>
      </c>
      <c r="AJ1579" s="199">
        <f>IFERROR(VLOOKUP('SAP Data'!$C1579,'2021 Balance Sheet'!$B$7:$O$1335,'2021 Balance Sheet'!K$2, FALSE),0)</f>
        <v>0</v>
      </c>
      <c r="AK1579" s="199">
        <f>IFERROR(VLOOKUP('SAP Data'!$C1579,'2021 Balance Sheet'!$B$7:$O$1335,'2021 Balance Sheet'!L$2, FALSE),0)</f>
        <v>0</v>
      </c>
      <c r="AL1579" s="199">
        <f>IFERROR(VLOOKUP('SAP Data'!$C1579,'2021 Balance Sheet'!$B$7:$O$1335,'2021 Balance Sheet'!M$2, FALSE),0)</f>
        <v>0</v>
      </c>
      <c r="AM1579" s="199">
        <f>IFERROR(VLOOKUP('SAP Data'!$C1579,'2021 Balance Sheet'!$B$7:$O$1335,'2021 Balance Sheet'!N$2, FALSE),0)</f>
        <v>0</v>
      </c>
      <c r="AN1579" s="199">
        <f>IFERROR(VLOOKUP('SAP Data'!$C1579,'2021 Balance Sheet'!$B$7:$O$1335,'2021 Balance Sheet'!O$2, FALSE),0)</f>
        <v>0</v>
      </c>
      <c r="AO1579" s="198">
        <f t="shared" si="51"/>
        <v>0</v>
      </c>
    </row>
    <row r="1580" spans="1:41" ht="15.75" thickBot="1" x14ac:dyDescent="0.3">
      <c r="A1580" s="26" t="str">
        <f t="shared" si="52"/>
        <v>242030</v>
      </c>
      <c r="B1580" s="126" t="s">
        <v>3730</v>
      </c>
      <c r="C1580" s="153" t="s">
        <v>3731</v>
      </c>
      <c r="D1580" s="125"/>
      <c r="E1580" s="139"/>
      <c r="F1580" s="139"/>
      <c r="G1580" s="139"/>
      <c r="H1580" s="139"/>
      <c r="I1580" s="139"/>
      <c r="J1580" s="139"/>
      <c r="K1580" s="139"/>
      <c r="L1580" s="139"/>
      <c r="M1580" s="139"/>
      <c r="N1580" s="139"/>
      <c r="O1580" s="139"/>
      <c r="P1580" s="139"/>
      <c r="Q1580" s="199">
        <v>0</v>
      </c>
      <c r="R1580" s="199">
        <v>0</v>
      </c>
      <c r="S1580" s="199">
        <v>0</v>
      </c>
      <c r="T1580" s="199">
        <v>0</v>
      </c>
      <c r="U1580" s="199">
        <v>0</v>
      </c>
      <c r="V1580" s="199">
        <v>0</v>
      </c>
      <c r="W1580" s="199">
        <v>0</v>
      </c>
      <c r="X1580" s="199">
        <v>0</v>
      </c>
      <c r="Y1580" s="199">
        <v>0</v>
      </c>
      <c r="Z1580" s="199">
        <v>0</v>
      </c>
      <c r="AA1580" s="199">
        <v>0</v>
      </c>
      <c r="AB1580" s="199">
        <v>0</v>
      </c>
      <c r="AC1580" s="199">
        <f>IFERROR(VLOOKUP('SAP Data'!$C1580,'2021 Balance Sheet'!$B$7:$O$1335,'2021 Balance Sheet'!D$2, FALSE),0)</f>
        <v>0</v>
      </c>
      <c r="AD1580" s="199">
        <f>IFERROR(VLOOKUP('SAP Data'!$C1580,'2021 Balance Sheet'!$B$7:$O$1335,'2021 Balance Sheet'!E$2, FALSE),0)</f>
        <v>0</v>
      </c>
      <c r="AE1580" s="199">
        <f>IFERROR(VLOOKUP('SAP Data'!$C1580,'2021 Balance Sheet'!$B$7:$O$1335,'2021 Balance Sheet'!F$2, FALSE),0)</f>
        <v>0</v>
      </c>
      <c r="AF1580" s="199">
        <f>IFERROR(VLOOKUP('SAP Data'!$C1580,'2021 Balance Sheet'!$B$7:$O$1335,'2021 Balance Sheet'!G$2, FALSE),0)</f>
        <v>0</v>
      </c>
      <c r="AG1580" s="199">
        <f>IFERROR(VLOOKUP('SAP Data'!$C1580,'2021 Balance Sheet'!$B$7:$O$1335,'2021 Balance Sheet'!H$2, FALSE),0)</f>
        <v>0</v>
      </c>
      <c r="AH1580" s="199">
        <f>IFERROR(VLOOKUP('SAP Data'!$C1580,'2021 Balance Sheet'!$B$7:$O$1335,'2021 Balance Sheet'!I$2, FALSE),0)</f>
        <v>0</v>
      </c>
      <c r="AI1580" s="199">
        <f>IFERROR(VLOOKUP('SAP Data'!$C1580,'2021 Balance Sheet'!$B$7:$O$1335,'2021 Balance Sheet'!J$2, FALSE),0)</f>
        <v>0</v>
      </c>
      <c r="AJ1580" s="199">
        <f>IFERROR(VLOOKUP('SAP Data'!$C1580,'2021 Balance Sheet'!$B$7:$O$1335,'2021 Balance Sheet'!K$2, FALSE),0)</f>
        <v>0</v>
      </c>
      <c r="AK1580" s="199">
        <f>IFERROR(VLOOKUP('SAP Data'!$C1580,'2021 Balance Sheet'!$B$7:$O$1335,'2021 Balance Sheet'!L$2, FALSE),0)</f>
        <v>0</v>
      </c>
      <c r="AL1580" s="199">
        <f>IFERROR(VLOOKUP('SAP Data'!$C1580,'2021 Balance Sheet'!$B$7:$O$1335,'2021 Balance Sheet'!M$2, FALSE),0)</f>
        <v>0</v>
      </c>
      <c r="AM1580" s="199">
        <f>IFERROR(VLOOKUP('SAP Data'!$C1580,'2021 Balance Sheet'!$B$7:$O$1335,'2021 Balance Sheet'!N$2, FALSE),0)</f>
        <v>0</v>
      </c>
      <c r="AN1580" s="199">
        <f>IFERROR(VLOOKUP('SAP Data'!$C1580,'2021 Balance Sheet'!$B$7:$O$1335,'2021 Balance Sheet'!O$2, FALSE),0)</f>
        <v>0</v>
      </c>
      <c r="AO1580" s="198">
        <f t="shared" ref="AO1580:AO1647" si="53">AB1580</f>
        <v>0</v>
      </c>
    </row>
    <row r="1581" spans="1:41" ht="15.75" thickBot="1" x14ac:dyDescent="0.3">
      <c r="A1581" s="26" t="str">
        <f t="shared" si="52"/>
        <v>242035</v>
      </c>
      <c r="B1581" s="126" t="s">
        <v>3732</v>
      </c>
      <c r="C1581" s="153" t="s">
        <v>3733</v>
      </c>
      <c r="D1581" s="125"/>
      <c r="E1581" s="139"/>
      <c r="F1581" s="139"/>
      <c r="G1581" s="139"/>
      <c r="H1581" s="139"/>
      <c r="I1581" s="139"/>
      <c r="J1581" s="139"/>
      <c r="K1581" s="139"/>
      <c r="L1581" s="139"/>
      <c r="M1581" s="139"/>
      <c r="N1581" s="139"/>
      <c r="O1581" s="139"/>
      <c r="P1581" s="139"/>
      <c r="Q1581" s="199">
        <v>0</v>
      </c>
      <c r="R1581" s="199">
        <v>0</v>
      </c>
      <c r="S1581" s="199">
        <v>0</v>
      </c>
      <c r="T1581" s="199">
        <v>0</v>
      </c>
      <c r="U1581" s="199">
        <v>0</v>
      </c>
      <c r="V1581" s="199">
        <v>0</v>
      </c>
      <c r="W1581" s="199">
        <v>0</v>
      </c>
      <c r="X1581" s="199">
        <v>0</v>
      </c>
      <c r="Y1581" s="199">
        <v>0</v>
      </c>
      <c r="Z1581" s="199">
        <v>0</v>
      </c>
      <c r="AA1581" s="199">
        <v>0</v>
      </c>
      <c r="AB1581" s="199">
        <v>0</v>
      </c>
      <c r="AC1581" s="199">
        <f>IFERROR(VLOOKUP('SAP Data'!$C1581,'2021 Balance Sheet'!$B$7:$O$1335,'2021 Balance Sheet'!D$2, FALSE),0)</f>
        <v>0</v>
      </c>
      <c r="AD1581" s="199">
        <f>IFERROR(VLOOKUP('SAP Data'!$C1581,'2021 Balance Sheet'!$B$7:$O$1335,'2021 Balance Sheet'!E$2, FALSE),0)</f>
        <v>0</v>
      </c>
      <c r="AE1581" s="199">
        <f>IFERROR(VLOOKUP('SAP Data'!$C1581,'2021 Balance Sheet'!$B$7:$O$1335,'2021 Balance Sheet'!F$2, FALSE),0)</f>
        <v>0</v>
      </c>
      <c r="AF1581" s="199">
        <f>IFERROR(VLOOKUP('SAP Data'!$C1581,'2021 Balance Sheet'!$B$7:$O$1335,'2021 Balance Sheet'!G$2, FALSE),0)</f>
        <v>0</v>
      </c>
      <c r="AG1581" s="199">
        <f>IFERROR(VLOOKUP('SAP Data'!$C1581,'2021 Balance Sheet'!$B$7:$O$1335,'2021 Balance Sheet'!H$2, FALSE),0)</f>
        <v>0</v>
      </c>
      <c r="AH1581" s="199">
        <f>IFERROR(VLOOKUP('SAP Data'!$C1581,'2021 Balance Sheet'!$B$7:$O$1335,'2021 Balance Sheet'!I$2, FALSE),0)</f>
        <v>0</v>
      </c>
      <c r="AI1581" s="199">
        <f>IFERROR(VLOOKUP('SAP Data'!$C1581,'2021 Balance Sheet'!$B$7:$O$1335,'2021 Balance Sheet'!J$2, FALSE),0)</f>
        <v>0</v>
      </c>
      <c r="AJ1581" s="199">
        <f>IFERROR(VLOOKUP('SAP Data'!$C1581,'2021 Balance Sheet'!$B$7:$O$1335,'2021 Balance Sheet'!K$2, FALSE),0)</f>
        <v>0</v>
      </c>
      <c r="AK1581" s="199">
        <f>IFERROR(VLOOKUP('SAP Data'!$C1581,'2021 Balance Sheet'!$B$7:$O$1335,'2021 Balance Sheet'!L$2, FALSE),0)</f>
        <v>0</v>
      </c>
      <c r="AL1581" s="199">
        <f>IFERROR(VLOOKUP('SAP Data'!$C1581,'2021 Balance Sheet'!$B$7:$O$1335,'2021 Balance Sheet'!M$2, FALSE),0)</f>
        <v>0</v>
      </c>
      <c r="AM1581" s="199">
        <f>IFERROR(VLOOKUP('SAP Data'!$C1581,'2021 Balance Sheet'!$B$7:$O$1335,'2021 Balance Sheet'!N$2, FALSE),0)</f>
        <v>0</v>
      </c>
      <c r="AN1581" s="199">
        <f>IFERROR(VLOOKUP('SAP Data'!$C1581,'2021 Balance Sheet'!$B$7:$O$1335,'2021 Balance Sheet'!O$2, FALSE),0)</f>
        <v>0</v>
      </c>
      <c r="AO1581" s="198">
        <f t="shared" si="53"/>
        <v>0</v>
      </c>
    </row>
    <row r="1582" spans="1:41" ht="15.75" thickBot="1" x14ac:dyDescent="0.3">
      <c r="A1582" s="26" t="str">
        <f t="shared" si="52"/>
        <v>242057</v>
      </c>
      <c r="B1582" s="126" t="s">
        <v>2629</v>
      </c>
      <c r="C1582" s="153" t="s">
        <v>2630</v>
      </c>
      <c r="D1582" s="125" t="s">
        <v>4</v>
      </c>
      <c r="E1582" s="140">
        <v>-13000</v>
      </c>
      <c r="F1582" s="140">
        <v>-26000</v>
      </c>
      <c r="G1582" s="140">
        <v>-39000</v>
      </c>
      <c r="H1582" s="140">
        <v>-13000</v>
      </c>
      <c r="I1582" s="140">
        <v>-26000</v>
      </c>
      <c r="J1582" s="140">
        <v>-39000</v>
      </c>
      <c r="K1582" s="140">
        <v>-13000</v>
      </c>
      <c r="L1582" s="140">
        <v>-26000</v>
      </c>
      <c r="M1582" s="140">
        <v>-39000</v>
      </c>
      <c r="N1582" s="140">
        <v>-13000</v>
      </c>
      <c r="O1582" s="140">
        <v>-26000</v>
      </c>
      <c r="P1582" s="140">
        <v>-39000</v>
      </c>
      <c r="Q1582" s="199">
        <v>-13300</v>
      </c>
      <c r="R1582" s="199">
        <v>-26600</v>
      </c>
      <c r="S1582" s="199">
        <v>-39900</v>
      </c>
      <c r="T1582" s="199">
        <v>-13300</v>
      </c>
      <c r="U1582" s="199">
        <v>-26600</v>
      </c>
      <c r="V1582" s="199">
        <v>-39900</v>
      </c>
      <c r="W1582" s="199">
        <v>-13300</v>
      </c>
      <c r="X1582" s="199">
        <v>-26600</v>
      </c>
      <c r="Y1582" s="199">
        <v>-39900</v>
      </c>
      <c r="Z1582" s="199">
        <v>-13300</v>
      </c>
      <c r="AA1582" s="199">
        <v>-26600</v>
      </c>
      <c r="AB1582" s="199">
        <v>-39900</v>
      </c>
      <c r="AC1582" s="199">
        <f>IFERROR(VLOOKUP('SAP Data'!$C1582,'2021 Balance Sheet'!$B$7:$O$1335,'2021 Balance Sheet'!D$2, FALSE),0)</f>
        <v>-13299.1</v>
      </c>
      <c r="AD1582" s="199">
        <f>IFERROR(VLOOKUP('SAP Data'!$C1582,'2021 Balance Sheet'!$B$7:$O$1335,'2021 Balance Sheet'!E$2, FALSE),0)</f>
        <v>-26599.1</v>
      </c>
      <c r="AE1582" s="199">
        <f>IFERROR(VLOOKUP('SAP Data'!$C1582,'2021 Balance Sheet'!$B$7:$O$1335,'2021 Balance Sheet'!F$2, FALSE),0)</f>
        <v>-39899.1</v>
      </c>
      <c r="AF1582" s="199">
        <f>IFERROR(VLOOKUP('SAP Data'!$C1582,'2021 Balance Sheet'!$B$7:$O$1335,'2021 Balance Sheet'!G$2, FALSE),0)</f>
        <v>-13300</v>
      </c>
      <c r="AG1582" s="199">
        <f>IFERROR(VLOOKUP('SAP Data'!$C1582,'2021 Balance Sheet'!$B$7:$O$1335,'2021 Balance Sheet'!H$2, FALSE),0)</f>
        <v>-26600</v>
      </c>
      <c r="AH1582" s="199">
        <f>IFERROR(VLOOKUP('SAP Data'!$C1582,'2021 Balance Sheet'!$B$7:$O$1335,'2021 Balance Sheet'!I$2, FALSE),0)</f>
        <v>-39900</v>
      </c>
      <c r="AI1582" s="199">
        <f>IFERROR(VLOOKUP('SAP Data'!$C1582,'2021 Balance Sheet'!$B$7:$O$1335,'2021 Balance Sheet'!J$2, FALSE),0)</f>
        <v>-13300</v>
      </c>
      <c r="AJ1582" s="199">
        <f>IFERROR(VLOOKUP('SAP Data'!$C1582,'2021 Balance Sheet'!$B$7:$O$1335,'2021 Balance Sheet'!K$2, FALSE),0)</f>
        <v>-26600</v>
      </c>
      <c r="AK1582" s="199">
        <f>IFERROR(VLOOKUP('SAP Data'!$C1582,'2021 Balance Sheet'!$B$7:$O$1335,'2021 Balance Sheet'!L$2, FALSE),0)</f>
        <v>-39900</v>
      </c>
      <c r="AL1582" s="199">
        <f>IFERROR(VLOOKUP('SAP Data'!$C1582,'2021 Balance Sheet'!$B$7:$O$1335,'2021 Balance Sheet'!M$2, FALSE),0)</f>
        <v>-13300</v>
      </c>
      <c r="AM1582" s="199">
        <f>IFERROR(VLOOKUP('SAP Data'!$C1582,'2021 Balance Sheet'!$B$7:$O$1335,'2021 Balance Sheet'!N$2, FALSE),0)</f>
        <v>-26600</v>
      </c>
      <c r="AN1582" s="199">
        <f>IFERROR(VLOOKUP('SAP Data'!$C1582,'2021 Balance Sheet'!$B$7:$O$1335,'2021 Balance Sheet'!O$2, FALSE),0)</f>
        <v>-39900</v>
      </c>
      <c r="AO1582" s="198">
        <f t="shared" si="53"/>
        <v>-39900</v>
      </c>
    </row>
    <row r="1583" spans="1:41" ht="15.75" thickBot="1" x14ac:dyDescent="0.3">
      <c r="A1583" s="26" t="str">
        <f t="shared" si="52"/>
        <v>242058</v>
      </c>
      <c r="B1583" s="126" t="s">
        <v>3734</v>
      </c>
      <c r="C1583" s="153" t="s">
        <v>3735</v>
      </c>
      <c r="D1583" s="125"/>
      <c r="E1583" s="140"/>
      <c r="F1583" s="140"/>
      <c r="G1583" s="140"/>
      <c r="H1583" s="140"/>
      <c r="I1583" s="140"/>
      <c r="J1583" s="140"/>
      <c r="K1583" s="140"/>
      <c r="L1583" s="140"/>
      <c r="M1583" s="140"/>
      <c r="N1583" s="140"/>
      <c r="O1583" s="140"/>
      <c r="P1583" s="140"/>
      <c r="Q1583" s="199">
        <v>0</v>
      </c>
      <c r="R1583" s="199">
        <v>0</v>
      </c>
      <c r="S1583" s="199">
        <v>0</v>
      </c>
      <c r="T1583" s="199">
        <v>0</v>
      </c>
      <c r="U1583" s="199">
        <v>0</v>
      </c>
      <c r="V1583" s="199">
        <v>0</v>
      </c>
      <c r="W1583" s="199">
        <v>0</v>
      </c>
      <c r="X1583" s="199">
        <v>0</v>
      </c>
      <c r="Y1583" s="199">
        <v>0</v>
      </c>
      <c r="Z1583" s="199">
        <v>0</v>
      </c>
      <c r="AA1583" s="199">
        <v>0</v>
      </c>
      <c r="AB1583" s="199">
        <v>0</v>
      </c>
      <c r="AC1583" s="199">
        <f>IFERROR(VLOOKUP('SAP Data'!$C1583,'2021 Balance Sheet'!$B$7:$O$1335,'2021 Balance Sheet'!D$2, FALSE),0)</f>
        <v>0</v>
      </c>
      <c r="AD1583" s="199">
        <f>IFERROR(VLOOKUP('SAP Data'!$C1583,'2021 Balance Sheet'!$B$7:$O$1335,'2021 Balance Sheet'!E$2, FALSE),0)</f>
        <v>0</v>
      </c>
      <c r="AE1583" s="199">
        <f>IFERROR(VLOOKUP('SAP Data'!$C1583,'2021 Balance Sheet'!$B$7:$O$1335,'2021 Balance Sheet'!F$2, FALSE),0)</f>
        <v>0</v>
      </c>
      <c r="AF1583" s="199">
        <f>IFERROR(VLOOKUP('SAP Data'!$C1583,'2021 Balance Sheet'!$B$7:$O$1335,'2021 Balance Sheet'!G$2, FALSE),0)</f>
        <v>0</v>
      </c>
      <c r="AG1583" s="199">
        <f>IFERROR(VLOOKUP('SAP Data'!$C1583,'2021 Balance Sheet'!$B$7:$O$1335,'2021 Balance Sheet'!H$2, FALSE),0)</f>
        <v>0</v>
      </c>
      <c r="AH1583" s="199">
        <f>IFERROR(VLOOKUP('SAP Data'!$C1583,'2021 Balance Sheet'!$B$7:$O$1335,'2021 Balance Sheet'!I$2, FALSE),0)</f>
        <v>0</v>
      </c>
      <c r="AI1583" s="199">
        <f>IFERROR(VLOOKUP('SAP Data'!$C1583,'2021 Balance Sheet'!$B$7:$O$1335,'2021 Balance Sheet'!J$2, FALSE),0)</f>
        <v>0</v>
      </c>
      <c r="AJ1583" s="199">
        <f>IFERROR(VLOOKUP('SAP Data'!$C1583,'2021 Balance Sheet'!$B$7:$O$1335,'2021 Balance Sheet'!K$2, FALSE),0)</f>
        <v>0</v>
      </c>
      <c r="AK1583" s="199">
        <f>IFERROR(VLOOKUP('SAP Data'!$C1583,'2021 Balance Sheet'!$B$7:$O$1335,'2021 Balance Sheet'!L$2, FALSE),0)</f>
        <v>0</v>
      </c>
      <c r="AL1583" s="199">
        <f>IFERROR(VLOOKUP('SAP Data'!$C1583,'2021 Balance Sheet'!$B$7:$O$1335,'2021 Balance Sheet'!M$2, FALSE),0)</f>
        <v>0</v>
      </c>
      <c r="AM1583" s="199">
        <f>IFERROR(VLOOKUP('SAP Data'!$C1583,'2021 Balance Sheet'!$B$7:$O$1335,'2021 Balance Sheet'!N$2, FALSE),0)</f>
        <v>0</v>
      </c>
      <c r="AN1583" s="199">
        <f>IFERROR(VLOOKUP('SAP Data'!$C1583,'2021 Balance Sheet'!$B$7:$O$1335,'2021 Balance Sheet'!O$2, FALSE),0)</f>
        <v>0</v>
      </c>
      <c r="AO1583" s="198">
        <f t="shared" si="53"/>
        <v>0</v>
      </c>
    </row>
    <row r="1584" spans="1:41" ht="15.75" thickBot="1" x14ac:dyDescent="0.3">
      <c r="A1584" s="26" t="str">
        <f t="shared" si="52"/>
        <v>242059</v>
      </c>
      <c r="B1584" s="126" t="s">
        <v>2631</v>
      </c>
      <c r="C1584" s="153" t="s">
        <v>2632</v>
      </c>
      <c r="D1584" s="125" t="s">
        <v>4</v>
      </c>
      <c r="E1584" s="139">
        <v>-75375</v>
      </c>
      <c r="F1584" s="139">
        <v>-150750</v>
      </c>
      <c r="G1584" s="139">
        <v>-226125</v>
      </c>
      <c r="H1584" s="139">
        <v>-301500</v>
      </c>
      <c r="I1584" s="139">
        <v>-376875</v>
      </c>
      <c r="J1584" s="139">
        <v>-452250</v>
      </c>
      <c r="K1584" s="139">
        <v>-527625</v>
      </c>
      <c r="L1584" s="139">
        <v>-479239.33</v>
      </c>
      <c r="M1584" s="139">
        <v>0</v>
      </c>
      <c r="N1584" s="139">
        <v>0</v>
      </c>
      <c r="O1584" s="139">
        <v>0</v>
      </c>
      <c r="P1584" s="139">
        <v>0</v>
      </c>
      <c r="Q1584" s="199">
        <v>-62100</v>
      </c>
      <c r="R1584" s="199">
        <v>-124200</v>
      </c>
      <c r="S1584" s="199">
        <v>-186300</v>
      </c>
      <c r="T1584" s="199">
        <v>-248400</v>
      </c>
      <c r="U1584" s="199">
        <v>-304151.67</v>
      </c>
      <c r="V1584" s="199">
        <v>0</v>
      </c>
      <c r="W1584" s="199">
        <v>0</v>
      </c>
      <c r="X1584" s="199">
        <v>0</v>
      </c>
      <c r="Y1584" s="199">
        <v>0</v>
      </c>
      <c r="Z1584" s="199">
        <v>0</v>
      </c>
      <c r="AA1584" s="199">
        <v>0</v>
      </c>
      <c r="AB1584" s="199">
        <v>0</v>
      </c>
      <c r="AC1584" s="199">
        <f>IFERROR(VLOOKUP('SAP Data'!$C1584,'2021 Balance Sheet'!$B$7:$O$1335,'2021 Balance Sheet'!D$2, FALSE),0)</f>
        <v>-64890</v>
      </c>
      <c r="AD1584" s="199">
        <f>IFERROR(VLOOKUP('SAP Data'!$C1584,'2021 Balance Sheet'!$B$7:$O$1335,'2021 Balance Sheet'!E$2, FALSE),0)</f>
        <v>-129780</v>
      </c>
      <c r="AE1584" s="199">
        <f>IFERROR(VLOOKUP('SAP Data'!$C1584,'2021 Balance Sheet'!$B$7:$O$1335,'2021 Balance Sheet'!F$2, FALSE),0)</f>
        <v>-194670</v>
      </c>
      <c r="AF1584" s="199">
        <f>IFERROR(VLOOKUP('SAP Data'!$C1584,'2021 Balance Sheet'!$B$7:$O$1335,'2021 Balance Sheet'!G$2, FALSE),0)</f>
        <v>-259560</v>
      </c>
      <c r="AG1584" s="199">
        <f>IFERROR(VLOOKUP('SAP Data'!$C1584,'2021 Balance Sheet'!$B$7:$O$1335,'2021 Balance Sheet'!H$2, FALSE),0)</f>
        <v>-324450</v>
      </c>
      <c r="AH1584" s="199">
        <f>IFERROR(VLOOKUP('SAP Data'!$C1584,'2021 Balance Sheet'!$B$7:$O$1335,'2021 Balance Sheet'!I$2, FALSE),0)</f>
        <v>-389340</v>
      </c>
      <c r="AI1584" s="199">
        <f>IFERROR(VLOOKUP('SAP Data'!$C1584,'2021 Balance Sheet'!$B$7:$O$1335,'2021 Balance Sheet'!J$2, FALSE),0)</f>
        <v>-454230</v>
      </c>
      <c r="AJ1584" s="199">
        <f>IFERROR(VLOOKUP('SAP Data'!$C1584,'2021 Balance Sheet'!$B$7:$O$1335,'2021 Balance Sheet'!K$2, FALSE),0)</f>
        <v>-519120</v>
      </c>
      <c r="AK1584" s="199">
        <f>IFERROR(VLOOKUP('SAP Data'!$C1584,'2021 Balance Sheet'!$B$7:$O$1335,'2021 Balance Sheet'!L$2, FALSE),0)</f>
        <v>0</v>
      </c>
      <c r="AL1584" s="199">
        <f>IFERROR(VLOOKUP('SAP Data'!$C1584,'2021 Balance Sheet'!$B$7:$O$1335,'2021 Balance Sheet'!M$2, FALSE),0)</f>
        <v>0</v>
      </c>
      <c r="AM1584" s="199">
        <f>IFERROR(VLOOKUP('SAP Data'!$C1584,'2021 Balance Sheet'!$B$7:$O$1335,'2021 Balance Sheet'!N$2, FALSE),0)</f>
        <v>0</v>
      </c>
      <c r="AN1584" s="199">
        <f>IFERROR(VLOOKUP('SAP Data'!$C1584,'2021 Balance Sheet'!$B$7:$O$1335,'2021 Balance Sheet'!O$2, FALSE),0)</f>
        <v>0</v>
      </c>
      <c r="AO1584" s="198">
        <f t="shared" si="53"/>
        <v>0</v>
      </c>
    </row>
    <row r="1585" spans="1:41" ht="15.75" thickBot="1" x14ac:dyDescent="0.3">
      <c r="A1585" s="26" t="str">
        <f t="shared" si="52"/>
        <v>242063</v>
      </c>
      <c r="B1585" s="126" t="s">
        <v>2633</v>
      </c>
      <c r="C1585" s="153" t="s">
        <v>2634</v>
      </c>
      <c r="D1585" s="125" t="s">
        <v>4</v>
      </c>
      <c r="E1585" s="140">
        <v>-341827</v>
      </c>
      <c r="F1585" s="140">
        <v>-341827</v>
      </c>
      <c r="G1585" s="140">
        <v>-344903</v>
      </c>
      <c r="H1585" s="140">
        <v>-344903</v>
      </c>
      <c r="I1585" s="140">
        <v>-344903</v>
      </c>
      <c r="J1585" s="140">
        <v>-348007</v>
      </c>
      <c r="K1585" s="140">
        <v>-348007</v>
      </c>
      <c r="L1585" s="140">
        <v>-348007</v>
      </c>
      <c r="M1585" s="140">
        <v>-351139</v>
      </c>
      <c r="N1585" s="140">
        <v>-351139</v>
      </c>
      <c r="O1585" s="140">
        <v>-351139</v>
      </c>
      <c r="P1585" s="140">
        <v>-354299</v>
      </c>
      <c r="Q1585" s="199">
        <v>-354299</v>
      </c>
      <c r="R1585" s="199">
        <v>-354299</v>
      </c>
      <c r="S1585" s="199">
        <v>-357488</v>
      </c>
      <c r="T1585" s="199">
        <v>-357488</v>
      </c>
      <c r="U1585" s="199">
        <v>-357488</v>
      </c>
      <c r="V1585" s="199">
        <v>-360705</v>
      </c>
      <c r="W1585" s="199">
        <v>-360705</v>
      </c>
      <c r="X1585" s="199">
        <v>-360705</v>
      </c>
      <c r="Y1585" s="199">
        <v>-363951.35</v>
      </c>
      <c r="Z1585" s="199">
        <v>-363951.35</v>
      </c>
      <c r="AA1585" s="199">
        <v>-363951.35</v>
      </c>
      <c r="AB1585" s="199">
        <v>-367227.35</v>
      </c>
      <c r="AC1585" s="199">
        <f>IFERROR(VLOOKUP('SAP Data'!$C1585,'2021 Balance Sheet'!$B$7:$O$1335,'2021 Balance Sheet'!D$2, FALSE),0)</f>
        <v>-367227.35</v>
      </c>
      <c r="AD1585" s="199">
        <f>IFERROR(VLOOKUP('SAP Data'!$C1585,'2021 Balance Sheet'!$B$7:$O$1335,'2021 Balance Sheet'!E$2, FALSE),0)</f>
        <v>-367227.35</v>
      </c>
      <c r="AE1585" s="199">
        <f>IFERROR(VLOOKUP('SAP Data'!$C1585,'2021 Balance Sheet'!$B$7:$O$1335,'2021 Balance Sheet'!F$2, FALSE),0)</f>
        <v>-370532.35</v>
      </c>
      <c r="AF1585" s="199">
        <f>IFERROR(VLOOKUP('SAP Data'!$C1585,'2021 Balance Sheet'!$B$7:$O$1335,'2021 Balance Sheet'!G$2, FALSE),0)</f>
        <v>-370532.35</v>
      </c>
      <c r="AG1585" s="199">
        <f>IFERROR(VLOOKUP('SAP Data'!$C1585,'2021 Balance Sheet'!$B$7:$O$1335,'2021 Balance Sheet'!H$2, FALSE),0)</f>
        <v>-370532.35</v>
      </c>
      <c r="AH1585" s="199">
        <f>IFERROR(VLOOKUP('SAP Data'!$C1585,'2021 Balance Sheet'!$B$7:$O$1335,'2021 Balance Sheet'!I$2, FALSE),0)</f>
        <v>-373867.35</v>
      </c>
      <c r="AI1585" s="199">
        <f>IFERROR(VLOOKUP('SAP Data'!$C1585,'2021 Balance Sheet'!$B$7:$O$1335,'2021 Balance Sheet'!J$2, FALSE),0)</f>
        <v>-373867.35</v>
      </c>
      <c r="AJ1585" s="199">
        <f>IFERROR(VLOOKUP('SAP Data'!$C1585,'2021 Balance Sheet'!$B$7:$O$1335,'2021 Balance Sheet'!K$2, FALSE),0)</f>
        <v>-373867.35</v>
      </c>
      <c r="AK1585" s="199">
        <f>IFERROR(VLOOKUP('SAP Data'!$C1585,'2021 Balance Sheet'!$B$7:$O$1335,'2021 Balance Sheet'!L$2, FALSE),0)</f>
        <v>-377232.35</v>
      </c>
      <c r="AL1585" s="199">
        <f>IFERROR(VLOOKUP('SAP Data'!$C1585,'2021 Balance Sheet'!$B$7:$O$1335,'2021 Balance Sheet'!M$2, FALSE),0)</f>
        <v>-377232.35</v>
      </c>
      <c r="AM1585" s="199">
        <f>IFERROR(VLOOKUP('SAP Data'!$C1585,'2021 Balance Sheet'!$B$7:$O$1335,'2021 Balance Sheet'!N$2, FALSE),0)</f>
        <v>-377232.35</v>
      </c>
      <c r="AN1585" s="199">
        <f>IFERROR(VLOOKUP('SAP Data'!$C1585,'2021 Balance Sheet'!$B$7:$O$1335,'2021 Balance Sheet'!O$2, FALSE),0)</f>
        <v>-380627.35</v>
      </c>
      <c r="AO1585" s="198">
        <f t="shared" si="53"/>
        <v>-367227.35</v>
      </c>
    </row>
    <row r="1586" spans="1:41" ht="15.75" thickBot="1" x14ac:dyDescent="0.3">
      <c r="A1586" s="26" t="str">
        <f t="shared" si="52"/>
        <v>242064</v>
      </c>
      <c r="B1586" s="126" t="s">
        <v>2635</v>
      </c>
      <c r="C1586" s="153" t="s">
        <v>2636</v>
      </c>
      <c r="D1586" s="125" t="s">
        <v>4</v>
      </c>
      <c r="E1586" s="139">
        <v>0</v>
      </c>
      <c r="F1586" s="139">
        <v>0</v>
      </c>
      <c r="G1586" s="139">
        <v>0</v>
      </c>
      <c r="H1586" s="139">
        <v>0</v>
      </c>
      <c r="I1586" s="139">
        <v>0</v>
      </c>
      <c r="J1586" s="139">
        <v>0</v>
      </c>
      <c r="K1586" s="139">
        <v>0</v>
      </c>
      <c r="L1586" s="139">
        <v>0</v>
      </c>
      <c r="M1586" s="139">
        <v>0</v>
      </c>
      <c r="N1586" s="139">
        <v>0</v>
      </c>
      <c r="O1586" s="139">
        <v>0</v>
      </c>
      <c r="P1586" s="139">
        <v>0</v>
      </c>
      <c r="Q1586" s="199">
        <v>0</v>
      </c>
      <c r="R1586" s="199">
        <v>0</v>
      </c>
      <c r="S1586" s="199">
        <v>0</v>
      </c>
      <c r="T1586" s="199">
        <v>0</v>
      </c>
      <c r="U1586" s="199">
        <v>0</v>
      </c>
      <c r="V1586" s="199">
        <v>0</v>
      </c>
      <c r="W1586" s="199">
        <v>0</v>
      </c>
      <c r="X1586" s="199">
        <v>0</v>
      </c>
      <c r="Y1586" s="199">
        <v>0</v>
      </c>
      <c r="Z1586" s="199">
        <v>0</v>
      </c>
      <c r="AA1586" s="199">
        <v>0</v>
      </c>
      <c r="AB1586" s="199">
        <v>0</v>
      </c>
      <c r="AC1586" s="199">
        <f>IFERROR(VLOOKUP('SAP Data'!$C1586,'2021 Balance Sheet'!$B$7:$O$1335,'2021 Balance Sheet'!D$2, FALSE),0)</f>
        <v>0</v>
      </c>
      <c r="AD1586" s="199">
        <f>IFERROR(VLOOKUP('SAP Data'!$C1586,'2021 Balance Sheet'!$B$7:$O$1335,'2021 Balance Sheet'!E$2, FALSE),0)</f>
        <v>0</v>
      </c>
      <c r="AE1586" s="199">
        <f>IFERROR(VLOOKUP('SAP Data'!$C1586,'2021 Balance Sheet'!$B$7:$O$1335,'2021 Balance Sheet'!F$2, FALSE),0)</f>
        <v>0</v>
      </c>
      <c r="AF1586" s="199">
        <f>IFERROR(VLOOKUP('SAP Data'!$C1586,'2021 Balance Sheet'!$B$7:$O$1335,'2021 Balance Sheet'!G$2, FALSE),0)</f>
        <v>0</v>
      </c>
      <c r="AG1586" s="199">
        <f>IFERROR(VLOOKUP('SAP Data'!$C1586,'2021 Balance Sheet'!$B$7:$O$1335,'2021 Balance Sheet'!H$2, FALSE),0)</f>
        <v>0</v>
      </c>
      <c r="AH1586" s="199">
        <f>IFERROR(VLOOKUP('SAP Data'!$C1586,'2021 Balance Sheet'!$B$7:$O$1335,'2021 Balance Sheet'!I$2, FALSE),0)</f>
        <v>0</v>
      </c>
      <c r="AI1586" s="199">
        <f>IFERROR(VLOOKUP('SAP Data'!$C1586,'2021 Balance Sheet'!$B$7:$O$1335,'2021 Balance Sheet'!J$2, FALSE),0)</f>
        <v>0</v>
      </c>
      <c r="AJ1586" s="199">
        <f>IFERROR(VLOOKUP('SAP Data'!$C1586,'2021 Balance Sheet'!$B$7:$O$1335,'2021 Balance Sheet'!K$2, FALSE),0)</f>
        <v>0</v>
      </c>
      <c r="AK1586" s="199">
        <f>IFERROR(VLOOKUP('SAP Data'!$C1586,'2021 Balance Sheet'!$B$7:$O$1335,'2021 Balance Sheet'!L$2, FALSE),0)</f>
        <v>0</v>
      </c>
      <c r="AL1586" s="199">
        <f>IFERROR(VLOOKUP('SAP Data'!$C1586,'2021 Balance Sheet'!$B$7:$O$1335,'2021 Balance Sheet'!M$2, FALSE),0)</f>
        <v>0</v>
      </c>
      <c r="AM1586" s="199">
        <f>IFERROR(VLOOKUP('SAP Data'!$C1586,'2021 Balance Sheet'!$B$7:$O$1335,'2021 Balance Sheet'!N$2, FALSE),0)</f>
        <v>0</v>
      </c>
      <c r="AN1586" s="199">
        <f>IFERROR(VLOOKUP('SAP Data'!$C1586,'2021 Balance Sheet'!$B$7:$O$1335,'2021 Balance Sheet'!O$2, FALSE),0)</f>
        <v>0</v>
      </c>
      <c r="AO1586" s="198">
        <f t="shared" si="53"/>
        <v>0</v>
      </c>
    </row>
    <row r="1587" spans="1:41" ht="15.75" thickBot="1" x14ac:dyDescent="0.3">
      <c r="A1587" s="26" t="str">
        <f t="shared" si="52"/>
        <v>242065</v>
      </c>
      <c r="B1587" s="126" t="s">
        <v>3736</v>
      </c>
      <c r="C1587" s="153" t="s">
        <v>3737</v>
      </c>
      <c r="D1587" s="125"/>
      <c r="E1587" s="139"/>
      <c r="F1587" s="139"/>
      <c r="G1587" s="139"/>
      <c r="H1587" s="139"/>
      <c r="I1587" s="139"/>
      <c r="J1587" s="139"/>
      <c r="K1587" s="139"/>
      <c r="L1587" s="139"/>
      <c r="M1587" s="139"/>
      <c r="N1587" s="139"/>
      <c r="O1587" s="139"/>
      <c r="P1587" s="139"/>
      <c r="Q1587" s="199">
        <v>0</v>
      </c>
      <c r="R1587" s="199">
        <v>0</v>
      </c>
      <c r="S1587" s="199">
        <v>0</v>
      </c>
      <c r="T1587" s="199">
        <v>0</v>
      </c>
      <c r="U1587" s="199">
        <v>0</v>
      </c>
      <c r="V1587" s="199">
        <v>0</v>
      </c>
      <c r="W1587" s="199">
        <v>0</v>
      </c>
      <c r="X1587" s="199">
        <v>0</v>
      </c>
      <c r="Y1587" s="199">
        <v>0</v>
      </c>
      <c r="Z1587" s="199">
        <v>0</v>
      </c>
      <c r="AA1587" s="199">
        <v>0</v>
      </c>
      <c r="AB1587" s="199">
        <v>0</v>
      </c>
      <c r="AC1587" s="199">
        <f>IFERROR(VLOOKUP('SAP Data'!$C1587,'2021 Balance Sheet'!$B$7:$O$1335,'2021 Balance Sheet'!D$2, FALSE),0)</f>
        <v>0</v>
      </c>
      <c r="AD1587" s="199">
        <f>IFERROR(VLOOKUP('SAP Data'!$C1587,'2021 Balance Sheet'!$B$7:$O$1335,'2021 Balance Sheet'!E$2, FALSE),0)</f>
        <v>0</v>
      </c>
      <c r="AE1587" s="199">
        <f>IFERROR(VLOOKUP('SAP Data'!$C1587,'2021 Balance Sheet'!$B$7:$O$1335,'2021 Balance Sheet'!F$2, FALSE),0)</f>
        <v>0</v>
      </c>
      <c r="AF1587" s="199">
        <f>IFERROR(VLOOKUP('SAP Data'!$C1587,'2021 Balance Sheet'!$B$7:$O$1335,'2021 Balance Sheet'!G$2, FALSE),0)</f>
        <v>0</v>
      </c>
      <c r="AG1587" s="199">
        <f>IFERROR(VLOOKUP('SAP Data'!$C1587,'2021 Balance Sheet'!$B$7:$O$1335,'2021 Balance Sheet'!H$2, FALSE),0)</f>
        <v>0</v>
      </c>
      <c r="AH1587" s="199">
        <f>IFERROR(VLOOKUP('SAP Data'!$C1587,'2021 Balance Sheet'!$B$7:$O$1335,'2021 Balance Sheet'!I$2, FALSE),0)</f>
        <v>0</v>
      </c>
      <c r="AI1587" s="199">
        <f>IFERROR(VLOOKUP('SAP Data'!$C1587,'2021 Balance Sheet'!$B$7:$O$1335,'2021 Balance Sheet'!J$2, FALSE),0)</f>
        <v>0</v>
      </c>
      <c r="AJ1587" s="199">
        <f>IFERROR(VLOOKUP('SAP Data'!$C1587,'2021 Balance Sheet'!$B$7:$O$1335,'2021 Balance Sheet'!K$2, FALSE),0)</f>
        <v>0</v>
      </c>
      <c r="AK1587" s="199">
        <f>IFERROR(VLOOKUP('SAP Data'!$C1587,'2021 Balance Sheet'!$B$7:$O$1335,'2021 Balance Sheet'!L$2, FALSE),0)</f>
        <v>0</v>
      </c>
      <c r="AL1587" s="199">
        <f>IFERROR(VLOOKUP('SAP Data'!$C1587,'2021 Balance Sheet'!$B$7:$O$1335,'2021 Balance Sheet'!M$2, FALSE),0)</f>
        <v>0</v>
      </c>
      <c r="AM1587" s="199">
        <f>IFERROR(VLOOKUP('SAP Data'!$C1587,'2021 Balance Sheet'!$B$7:$O$1335,'2021 Balance Sheet'!N$2, FALSE),0)</f>
        <v>0</v>
      </c>
      <c r="AN1587" s="199">
        <f>IFERROR(VLOOKUP('SAP Data'!$C1587,'2021 Balance Sheet'!$B$7:$O$1335,'2021 Balance Sheet'!O$2, FALSE),0)</f>
        <v>0</v>
      </c>
      <c r="AO1587" s="198">
        <f t="shared" si="53"/>
        <v>0</v>
      </c>
    </row>
    <row r="1588" spans="1:41" ht="15.75" thickBot="1" x14ac:dyDescent="0.3">
      <c r="A1588" s="26" t="str">
        <f t="shared" si="52"/>
        <v>242066</v>
      </c>
      <c r="B1588" s="126" t="s">
        <v>2637</v>
      </c>
      <c r="C1588" s="153" t="s">
        <v>2638</v>
      </c>
      <c r="D1588" s="125" t="s">
        <v>4</v>
      </c>
      <c r="E1588" s="140">
        <v>0</v>
      </c>
      <c r="F1588" s="140">
        <v>0</v>
      </c>
      <c r="G1588" s="140">
        <v>0</v>
      </c>
      <c r="H1588" s="140">
        <v>0</v>
      </c>
      <c r="I1588" s="140">
        <v>0</v>
      </c>
      <c r="J1588" s="140">
        <v>0</v>
      </c>
      <c r="K1588" s="140">
        <v>0</v>
      </c>
      <c r="L1588" s="140">
        <v>0</v>
      </c>
      <c r="M1588" s="140">
        <v>0</v>
      </c>
      <c r="N1588" s="140">
        <v>0</v>
      </c>
      <c r="O1588" s="140">
        <v>0</v>
      </c>
      <c r="P1588" s="140">
        <v>0</v>
      </c>
      <c r="Q1588" s="199">
        <v>0</v>
      </c>
      <c r="R1588" s="199">
        <v>0</v>
      </c>
      <c r="S1588" s="199">
        <v>0</v>
      </c>
      <c r="T1588" s="199">
        <v>0</v>
      </c>
      <c r="U1588" s="199">
        <v>0</v>
      </c>
      <c r="V1588" s="199">
        <v>0</v>
      </c>
      <c r="W1588" s="199">
        <v>0</v>
      </c>
      <c r="X1588" s="199">
        <v>0</v>
      </c>
      <c r="Y1588" s="199">
        <v>0</v>
      </c>
      <c r="Z1588" s="199">
        <v>0</v>
      </c>
      <c r="AA1588" s="199">
        <v>0</v>
      </c>
      <c r="AB1588" s="199">
        <v>0</v>
      </c>
      <c r="AC1588" s="199">
        <f>IFERROR(VLOOKUP('SAP Data'!$C1588,'2021 Balance Sheet'!$B$7:$O$1335,'2021 Balance Sheet'!D$2, FALSE),0)</f>
        <v>0</v>
      </c>
      <c r="AD1588" s="199">
        <f>IFERROR(VLOOKUP('SAP Data'!$C1588,'2021 Balance Sheet'!$B$7:$O$1335,'2021 Balance Sheet'!E$2, FALSE),0)</f>
        <v>0</v>
      </c>
      <c r="AE1588" s="199">
        <f>IFERROR(VLOOKUP('SAP Data'!$C1588,'2021 Balance Sheet'!$B$7:$O$1335,'2021 Balance Sheet'!F$2, FALSE),0)</f>
        <v>0</v>
      </c>
      <c r="AF1588" s="199">
        <f>IFERROR(VLOOKUP('SAP Data'!$C1588,'2021 Balance Sheet'!$B$7:$O$1335,'2021 Balance Sheet'!G$2, FALSE),0)</f>
        <v>0</v>
      </c>
      <c r="AG1588" s="199">
        <f>IFERROR(VLOOKUP('SAP Data'!$C1588,'2021 Balance Sheet'!$B$7:$O$1335,'2021 Balance Sheet'!H$2, FALSE),0)</f>
        <v>0</v>
      </c>
      <c r="AH1588" s="199">
        <f>IFERROR(VLOOKUP('SAP Data'!$C1588,'2021 Balance Sheet'!$B$7:$O$1335,'2021 Balance Sheet'!I$2, FALSE),0)</f>
        <v>0</v>
      </c>
      <c r="AI1588" s="199">
        <f>IFERROR(VLOOKUP('SAP Data'!$C1588,'2021 Balance Sheet'!$B$7:$O$1335,'2021 Balance Sheet'!J$2, FALSE),0)</f>
        <v>0</v>
      </c>
      <c r="AJ1588" s="199">
        <f>IFERROR(VLOOKUP('SAP Data'!$C1588,'2021 Balance Sheet'!$B$7:$O$1335,'2021 Balance Sheet'!K$2, FALSE),0)</f>
        <v>0</v>
      </c>
      <c r="AK1588" s="199">
        <f>IFERROR(VLOOKUP('SAP Data'!$C1588,'2021 Balance Sheet'!$B$7:$O$1335,'2021 Balance Sheet'!L$2, FALSE),0)</f>
        <v>0</v>
      </c>
      <c r="AL1588" s="199">
        <f>IFERROR(VLOOKUP('SAP Data'!$C1588,'2021 Balance Sheet'!$B$7:$O$1335,'2021 Balance Sheet'!M$2, FALSE),0)</f>
        <v>0</v>
      </c>
      <c r="AM1588" s="199">
        <f>IFERROR(VLOOKUP('SAP Data'!$C1588,'2021 Balance Sheet'!$B$7:$O$1335,'2021 Balance Sheet'!N$2, FALSE),0)</f>
        <v>0</v>
      </c>
      <c r="AN1588" s="199">
        <f>IFERROR(VLOOKUP('SAP Data'!$C1588,'2021 Balance Sheet'!$B$7:$O$1335,'2021 Balance Sheet'!O$2, FALSE),0)</f>
        <v>0</v>
      </c>
      <c r="AO1588" s="198">
        <f t="shared" si="53"/>
        <v>0</v>
      </c>
    </row>
    <row r="1589" spans="1:41" ht="15.75" thickBot="1" x14ac:dyDescent="0.3">
      <c r="A1589" s="26" t="str">
        <f t="shared" si="52"/>
        <v>242067</v>
      </c>
      <c r="B1589" s="126" t="s">
        <v>3738</v>
      </c>
      <c r="C1589" s="153" t="s">
        <v>3739</v>
      </c>
      <c r="D1589" s="125"/>
      <c r="E1589" s="140"/>
      <c r="F1589" s="140"/>
      <c r="G1589" s="140"/>
      <c r="H1589" s="140"/>
      <c r="I1589" s="140"/>
      <c r="J1589" s="140"/>
      <c r="K1589" s="140"/>
      <c r="L1589" s="140"/>
      <c r="M1589" s="140"/>
      <c r="N1589" s="140"/>
      <c r="O1589" s="140"/>
      <c r="P1589" s="140"/>
      <c r="Q1589" s="199">
        <v>0</v>
      </c>
      <c r="R1589" s="199">
        <v>0</v>
      </c>
      <c r="S1589" s="199">
        <v>0</v>
      </c>
      <c r="T1589" s="199">
        <v>0</v>
      </c>
      <c r="U1589" s="199">
        <v>0</v>
      </c>
      <c r="V1589" s="199">
        <v>0</v>
      </c>
      <c r="W1589" s="199">
        <v>0</v>
      </c>
      <c r="X1589" s="199">
        <v>0</v>
      </c>
      <c r="Y1589" s="199">
        <v>0</v>
      </c>
      <c r="Z1589" s="199">
        <v>0</v>
      </c>
      <c r="AA1589" s="199">
        <v>0</v>
      </c>
      <c r="AB1589" s="199">
        <v>0</v>
      </c>
      <c r="AC1589" s="199">
        <f>IFERROR(VLOOKUP('SAP Data'!$C1589,'2021 Balance Sheet'!$B$7:$O$1335,'2021 Balance Sheet'!D$2, FALSE),0)</f>
        <v>0</v>
      </c>
      <c r="AD1589" s="199">
        <f>IFERROR(VLOOKUP('SAP Data'!$C1589,'2021 Balance Sheet'!$B$7:$O$1335,'2021 Balance Sheet'!E$2, FALSE),0)</f>
        <v>0</v>
      </c>
      <c r="AE1589" s="199">
        <f>IFERROR(VLOOKUP('SAP Data'!$C1589,'2021 Balance Sheet'!$B$7:$O$1335,'2021 Balance Sheet'!F$2, FALSE),0)</f>
        <v>0</v>
      </c>
      <c r="AF1589" s="199">
        <f>IFERROR(VLOOKUP('SAP Data'!$C1589,'2021 Balance Sheet'!$B$7:$O$1335,'2021 Balance Sheet'!G$2, FALSE),0)</f>
        <v>0</v>
      </c>
      <c r="AG1589" s="199">
        <f>IFERROR(VLOOKUP('SAP Data'!$C1589,'2021 Balance Sheet'!$B$7:$O$1335,'2021 Balance Sheet'!H$2, FALSE),0)</f>
        <v>0</v>
      </c>
      <c r="AH1589" s="199">
        <f>IFERROR(VLOOKUP('SAP Data'!$C1589,'2021 Balance Sheet'!$B$7:$O$1335,'2021 Balance Sheet'!I$2, FALSE),0)</f>
        <v>0</v>
      </c>
      <c r="AI1589" s="199">
        <f>IFERROR(VLOOKUP('SAP Data'!$C1589,'2021 Balance Sheet'!$B$7:$O$1335,'2021 Balance Sheet'!J$2, FALSE),0)</f>
        <v>0</v>
      </c>
      <c r="AJ1589" s="199">
        <f>IFERROR(VLOOKUP('SAP Data'!$C1589,'2021 Balance Sheet'!$B$7:$O$1335,'2021 Balance Sheet'!K$2, FALSE),0)</f>
        <v>0</v>
      </c>
      <c r="AK1589" s="199">
        <f>IFERROR(VLOOKUP('SAP Data'!$C1589,'2021 Balance Sheet'!$B$7:$O$1335,'2021 Balance Sheet'!L$2, FALSE),0)</f>
        <v>0</v>
      </c>
      <c r="AL1589" s="199">
        <f>IFERROR(VLOOKUP('SAP Data'!$C1589,'2021 Balance Sheet'!$B$7:$O$1335,'2021 Balance Sheet'!M$2, FALSE),0)</f>
        <v>0</v>
      </c>
      <c r="AM1589" s="199">
        <f>IFERROR(VLOOKUP('SAP Data'!$C1589,'2021 Balance Sheet'!$B$7:$O$1335,'2021 Balance Sheet'!N$2, FALSE),0)</f>
        <v>0</v>
      </c>
      <c r="AN1589" s="199">
        <f>IFERROR(VLOOKUP('SAP Data'!$C1589,'2021 Balance Sheet'!$B$7:$O$1335,'2021 Balance Sheet'!O$2, FALSE),0)</f>
        <v>0</v>
      </c>
      <c r="AO1589" s="198">
        <f t="shared" si="53"/>
        <v>0</v>
      </c>
    </row>
    <row r="1590" spans="1:41" ht="15.75" thickBot="1" x14ac:dyDescent="0.3">
      <c r="A1590" s="26" t="str">
        <f t="shared" si="52"/>
        <v>242071</v>
      </c>
      <c r="B1590" s="126" t="s">
        <v>3740</v>
      </c>
      <c r="C1590" s="153" t="s">
        <v>3741</v>
      </c>
      <c r="D1590" s="125"/>
      <c r="E1590" s="140"/>
      <c r="F1590" s="140"/>
      <c r="G1590" s="140"/>
      <c r="H1590" s="140"/>
      <c r="I1590" s="140"/>
      <c r="J1590" s="140"/>
      <c r="K1590" s="140"/>
      <c r="L1590" s="140"/>
      <c r="M1590" s="140"/>
      <c r="N1590" s="140"/>
      <c r="O1590" s="140"/>
      <c r="P1590" s="140"/>
      <c r="Q1590" s="199">
        <v>0</v>
      </c>
      <c r="R1590" s="199">
        <v>0</v>
      </c>
      <c r="S1590" s="199">
        <v>0</v>
      </c>
      <c r="T1590" s="199">
        <v>0</v>
      </c>
      <c r="U1590" s="199">
        <v>0</v>
      </c>
      <c r="V1590" s="199">
        <v>0</v>
      </c>
      <c r="W1590" s="199">
        <v>0</v>
      </c>
      <c r="X1590" s="199">
        <v>0</v>
      </c>
      <c r="Y1590" s="199">
        <v>0</v>
      </c>
      <c r="Z1590" s="199">
        <v>0</v>
      </c>
      <c r="AA1590" s="199">
        <v>0</v>
      </c>
      <c r="AB1590" s="199">
        <v>0</v>
      </c>
      <c r="AC1590" s="199">
        <f>IFERROR(VLOOKUP('SAP Data'!$C1590,'2021 Balance Sheet'!$B$7:$O$1335,'2021 Balance Sheet'!D$2, FALSE),0)</f>
        <v>0</v>
      </c>
      <c r="AD1590" s="199">
        <f>IFERROR(VLOOKUP('SAP Data'!$C1590,'2021 Balance Sheet'!$B$7:$O$1335,'2021 Balance Sheet'!E$2, FALSE),0)</f>
        <v>0</v>
      </c>
      <c r="AE1590" s="199">
        <f>IFERROR(VLOOKUP('SAP Data'!$C1590,'2021 Balance Sheet'!$B$7:$O$1335,'2021 Balance Sheet'!F$2, FALSE),0)</f>
        <v>0</v>
      </c>
      <c r="AF1590" s="199">
        <f>IFERROR(VLOOKUP('SAP Data'!$C1590,'2021 Balance Sheet'!$B$7:$O$1335,'2021 Balance Sheet'!G$2, FALSE),0)</f>
        <v>0</v>
      </c>
      <c r="AG1590" s="199">
        <f>IFERROR(VLOOKUP('SAP Data'!$C1590,'2021 Balance Sheet'!$B$7:$O$1335,'2021 Balance Sheet'!H$2, FALSE),0)</f>
        <v>0</v>
      </c>
      <c r="AH1590" s="199">
        <f>IFERROR(VLOOKUP('SAP Data'!$C1590,'2021 Balance Sheet'!$B$7:$O$1335,'2021 Balance Sheet'!I$2, FALSE),0)</f>
        <v>0</v>
      </c>
      <c r="AI1590" s="199">
        <f>IFERROR(VLOOKUP('SAP Data'!$C1590,'2021 Balance Sheet'!$B$7:$O$1335,'2021 Balance Sheet'!J$2, FALSE),0)</f>
        <v>0</v>
      </c>
      <c r="AJ1590" s="199">
        <f>IFERROR(VLOOKUP('SAP Data'!$C1590,'2021 Balance Sheet'!$B$7:$O$1335,'2021 Balance Sheet'!K$2, FALSE),0)</f>
        <v>0</v>
      </c>
      <c r="AK1590" s="199">
        <f>IFERROR(VLOOKUP('SAP Data'!$C1590,'2021 Balance Sheet'!$B$7:$O$1335,'2021 Balance Sheet'!L$2, FALSE),0)</f>
        <v>0</v>
      </c>
      <c r="AL1590" s="199">
        <f>IFERROR(VLOOKUP('SAP Data'!$C1590,'2021 Balance Sheet'!$B$7:$O$1335,'2021 Balance Sheet'!M$2, FALSE),0)</f>
        <v>0</v>
      </c>
      <c r="AM1590" s="199">
        <f>IFERROR(VLOOKUP('SAP Data'!$C1590,'2021 Balance Sheet'!$B$7:$O$1335,'2021 Balance Sheet'!N$2, FALSE),0)</f>
        <v>0</v>
      </c>
      <c r="AN1590" s="199">
        <f>IFERROR(VLOOKUP('SAP Data'!$C1590,'2021 Balance Sheet'!$B$7:$O$1335,'2021 Balance Sheet'!O$2, FALSE),0)</f>
        <v>0</v>
      </c>
      <c r="AO1590" s="198">
        <f t="shared" si="53"/>
        <v>0</v>
      </c>
    </row>
    <row r="1591" spans="1:41" ht="15.75" thickBot="1" x14ac:dyDescent="0.3">
      <c r="A1591" s="26" t="str">
        <f t="shared" si="52"/>
        <v>242072</v>
      </c>
      <c r="B1591" s="126" t="s">
        <v>2639</v>
      </c>
      <c r="C1591" s="153" t="s">
        <v>2640</v>
      </c>
      <c r="D1591" s="125" t="s">
        <v>4</v>
      </c>
      <c r="E1591" s="139">
        <v>1200</v>
      </c>
      <c r="F1591" s="139">
        <v>1800</v>
      </c>
      <c r="G1591" s="139">
        <v>2600</v>
      </c>
      <c r="H1591" s="139">
        <v>600</v>
      </c>
      <c r="I1591" s="139">
        <v>800</v>
      </c>
      <c r="J1591" s="139">
        <v>900</v>
      </c>
      <c r="K1591" s="139">
        <v>1500</v>
      </c>
      <c r="L1591" s="139">
        <v>1500</v>
      </c>
      <c r="M1591" s="139">
        <v>1700</v>
      </c>
      <c r="N1591" s="139">
        <v>1900</v>
      </c>
      <c r="O1591" s="139">
        <v>2200</v>
      </c>
      <c r="P1591" s="139">
        <v>2700</v>
      </c>
      <c r="Q1591" s="199">
        <v>3500</v>
      </c>
      <c r="R1591" s="199">
        <v>1000</v>
      </c>
      <c r="S1591" s="199">
        <v>1400</v>
      </c>
      <c r="T1591" s="199">
        <v>1400</v>
      </c>
      <c r="U1591" s="199">
        <v>1700</v>
      </c>
      <c r="V1591" s="199">
        <v>2200</v>
      </c>
      <c r="W1591" s="199">
        <v>2500</v>
      </c>
      <c r="X1591" s="199">
        <v>3000</v>
      </c>
      <c r="Y1591" s="199">
        <v>4000</v>
      </c>
      <c r="Z1591" s="199">
        <v>4600</v>
      </c>
      <c r="AA1591" s="199">
        <v>4900</v>
      </c>
      <c r="AB1591" s="199">
        <v>6000</v>
      </c>
      <c r="AC1591" s="199">
        <f>IFERROR(VLOOKUP('SAP Data'!$C1591,'2021 Balance Sheet'!$B$7:$O$1335,'2021 Balance Sheet'!D$2, FALSE),0)</f>
        <v>9800</v>
      </c>
      <c r="AD1591" s="199">
        <f>IFERROR(VLOOKUP('SAP Data'!$C1591,'2021 Balance Sheet'!$B$7:$O$1335,'2021 Balance Sheet'!E$2, FALSE),0)</f>
        <v>10500</v>
      </c>
      <c r="AE1591" s="199">
        <f>IFERROR(VLOOKUP('SAP Data'!$C1591,'2021 Balance Sheet'!$B$7:$O$1335,'2021 Balance Sheet'!F$2, FALSE),0)</f>
        <v>700</v>
      </c>
      <c r="AF1591" s="199">
        <f>IFERROR(VLOOKUP('SAP Data'!$C1591,'2021 Balance Sheet'!$B$7:$O$1335,'2021 Balance Sheet'!G$2, FALSE),0)</f>
        <v>900</v>
      </c>
      <c r="AG1591" s="199">
        <f>IFERROR(VLOOKUP('SAP Data'!$C1591,'2021 Balance Sheet'!$B$7:$O$1335,'2021 Balance Sheet'!H$2, FALSE),0)</f>
        <v>1200</v>
      </c>
      <c r="AH1591" s="199">
        <f>IFERROR(VLOOKUP('SAP Data'!$C1591,'2021 Balance Sheet'!$B$7:$O$1335,'2021 Balance Sheet'!I$2, FALSE),0)</f>
        <v>2500</v>
      </c>
      <c r="AI1591" s="199">
        <f>IFERROR(VLOOKUP('SAP Data'!$C1591,'2021 Balance Sheet'!$B$7:$O$1335,'2021 Balance Sheet'!J$2, FALSE),0)</f>
        <v>2600</v>
      </c>
      <c r="AJ1591" s="199">
        <f>IFERROR(VLOOKUP('SAP Data'!$C1591,'2021 Balance Sheet'!$B$7:$O$1335,'2021 Balance Sheet'!K$2, FALSE),0)</f>
        <v>3100</v>
      </c>
      <c r="AK1591" s="199">
        <f>IFERROR(VLOOKUP('SAP Data'!$C1591,'2021 Balance Sheet'!$B$7:$O$1335,'2021 Balance Sheet'!L$2, FALSE),0)</f>
        <v>3200</v>
      </c>
      <c r="AL1591" s="199">
        <f>IFERROR(VLOOKUP('SAP Data'!$C1591,'2021 Balance Sheet'!$B$7:$O$1335,'2021 Balance Sheet'!M$2, FALSE),0)</f>
        <v>3200</v>
      </c>
      <c r="AM1591" s="199">
        <f>IFERROR(VLOOKUP('SAP Data'!$C1591,'2021 Balance Sheet'!$B$7:$O$1335,'2021 Balance Sheet'!N$2, FALSE),0)</f>
        <v>3300</v>
      </c>
      <c r="AN1591" s="199">
        <f>IFERROR(VLOOKUP('SAP Data'!$C1591,'2021 Balance Sheet'!$B$7:$O$1335,'2021 Balance Sheet'!O$2, FALSE),0)</f>
        <v>3700</v>
      </c>
      <c r="AO1591" s="198">
        <f t="shared" si="53"/>
        <v>6000</v>
      </c>
    </row>
    <row r="1592" spans="1:41" ht="15.75" thickBot="1" x14ac:dyDescent="0.3">
      <c r="A1592" s="26" t="str">
        <f t="shared" si="52"/>
        <v>242073</v>
      </c>
      <c r="B1592" s="126" t="s">
        <v>2641</v>
      </c>
      <c r="C1592" s="153" t="s">
        <v>2642</v>
      </c>
      <c r="D1592" s="125" t="s">
        <v>4</v>
      </c>
      <c r="E1592" s="140">
        <v>0</v>
      </c>
      <c r="F1592" s="140">
        <v>0</v>
      </c>
      <c r="G1592" s="140">
        <v>0</v>
      </c>
      <c r="H1592" s="140">
        <v>0</v>
      </c>
      <c r="I1592" s="140">
        <v>0</v>
      </c>
      <c r="J1592" s="140">
        <v>0</v>
      </c>
      <c r="K1592" s="140">
        <v>0</v>
      </c>
      <c r="L1592" s="140">
        <v>0</v>
      </c>
      <c r="M1592" s="140">
        <v>0</v>
      </c>
      <c r="N1592" s="140">
        <v>0</v>
      </c>
      <c r="O1592" s="140">
        <v>0</v>
      </c>
      <c r="P1592" s="140">
        <v>0</v>
      </c>
      <c r="Q1592" s="199">
        <v>0</v>
      </c>
      <c r="R1592" s="199">
        <v>0</v>
      </c>
      <c r="S1592" s="199">
        <v>0</v>
      </c>
      <c r="T1592" s="199">
        <v>0</v>
      </c>
      <c r="U1592" s="199">
        <v>0</v>
      </c>
      <c r="V1592" s="199">
        <v>0</v>
      </c>
      <c r="W1592" s="199">
        <v>0</v>
      </c>
      <c r="X1592" s="199">
        <v>0</v>
      </c>
      <c r="Y1592" s="199">
        <v>0</v>
      </c>
      <c r="Z1592" s="199">
        <v>0</v>
      </c>
      <c r="AA1592" s="199">
        <v>0</v>
      </c>
      <c r="AB1592" s="199">
        <v>0</v>
      </c>
      <c r="AC1592" s="199">
        <f>IFERROR(VLOOKUP('SAP Data'!$C1592,'2021 Balance Sheet'!$B$7:$O$1335,'2021 Balance Sheet'!D$2, FALSE),0)</f>
        <v>0</v>
      </c>
      <c r="AD1592" s="199">
        <f>IFERROR(VLOOKUP('SAP Data'!$C1592,'2021 Balance Sheet'!$B$7:$O$1335,'2021 Balance Sheet'!E$2, FALSE),0)</f>
        <v>0</v>
      </c>
      <c r="AE1592" s="199">
        <f>IFERROR(VLOOKUP('SAP Data'!$C1592,'2021 Balance Sheet'!$B$7:$O$1335,'2021 Balance Sheet'!F$2, FALSE),0)</f>
        <v>0</v>
      </c>
      <c r="AF1592" s="199">
        <f>IFERROR(VLOOKUP('SAP Data'!$C1592,'2021 Balance Sheet'!$B$7:$O$1335,'2021 Balance Sheet'!G$2, FALSE),0)</f>
        <v>0</v>
      </c>
      <c r="AG1592" s="199">
        <f>IFERROR(VLOOKUP('SAP Data'!$C1592,'2021 Balance Sheet'!$B$7:$O$1335,'2021 Balance Sheet'!H$2, FALSE),0)</f>
        <v>0</v>
      </c>
      <c r="AH1592" s="199">
        <f>IFERROR(VLOOKUP('SAP Data'!$C1592,'2021 Balance Sheet'!$B$7:$O$1335,'2021 Balance Sheet'!I$2, FALSE),0)</f>
        <v>0</v>
      </c>
      <c r="AI1592" s="199">
        <f>IFERROR(VLOOKUP('SAP Data'!$C1592,'2021 Balance Sheet'!$B$7:$O$1335,'2021 Balance Sheet'!J$2, FALSE),0)</f>
        <v>0</v>
      </c>
      <c r="AJ1592" s="199">
        <f>IFERROR(VLOOKUP('SAP Data'!$C1592,'2021 Balance Sheet'!$B$7:$O$1335,'2021 Balance Sheet'!K$2, FALSE),0)</f>
        <v>0</v>
      </c>
      <c r="AK1592" s="199">
        <f>IFERROR(VLOOKUP('SAP Data'!$C1592,'2021 Balance Sheet'!$B$7:$O$1335,'2021 Balance Sheet'!L$2, FALSE),0)</f>
        <v>0</v>
      </c>
      <c r="AL1592" s="199">
        <f>IFERROR(VLOOKUP('SAP Data'!$C1592,'2021 Balance Sheet'!$B$7:$O$1335,'2021 Balance Sheet'!M$2, FALSE),0)</f>
        <v>0</v>
      </c>
      <c r="AM1592" s="199">
        <f>IFERROR(VLOOKUP('SAP Data'!$C1592,'2021 Balance Sheet'!$B$7:$O$1335,'2021 Balance Sheet'!N$2, FALSE),0)</f>
        <v>0</v>
      </c>
      <c r="AN1592" s="199">
        <f>IFERROR(VLOOKUP('SAP Data'!$C1592,'2021 Balance Sheet'!$B$7:$O$1335,'2021 Balance Sheet'!O$2, FALSE),0)</f>
        <v>0</v>
      </c>
      <c r="AO1592" s="198">
        <f t="shared" si="53"/>
        <v>0</v>
      </c>
    </row>
    <row r="1593" spans="1:41" ht="15.75" thickBot="1" x14ac:dyDescent="0.3">
      <c r="A1593" s="26" t="str">
        <f t="shared" si="52"/>
        <v>242074</v>
      </c>
      <c r="B1593" s="126" t="s">
        <v>2643</v>
      </c>
      <c r="C1593" s="153" t="s">
        <v>2644</v>
      </c>
      <c r="D1593" s="125" t="s">
        <v>4</v>
      </c>
      <c r="E1593" s="139">
        <v>0</v>
      </c>
      <c r="F1593" s="139">
        <v>0</v>
      </c>
      <c r="G1593" s="139">
        <v>0</v>
      </c>
      <c r="H1593" s="139">
        <v>0</v>
      </c>
      <c r="I1593" s="139">
        <v>0</v>
      </c>
      <c r="J1593" s="139">
        <v>0</v>
      </c>
      <c r="K1593" s="139">
        <v>0</v>
      </c>
      <c r="L1593" s="139">
        <v>0</v>
      </c>
      <c r="M1593" s="139">
        <v>0</v>
      </c>
      <c r="N1593" s="139">
        <v>0</v>
      </c>
      <c r="O1593" s="139">
        <v>0</v>
      </c>
      <c r="P1593" s="139">
        <v>0</v>
      </c>
      <c r="Q1593" s="199">
        <v>0</v>
      </c>
      <c r="R1593" s="199">
        <v>0</v>
      </c>
      <c r="S1593" s="199">
        <v>0</v>
      </c>
      <c r="T1593" s="199">
        <v>0</v>
      </c>
      <c r="U1593" s="199">
        <v>0</v>
      </c>
      <c r="V1593" s="199">
        <v>0</v>
      </c>
      <c r="W1593" s="199">
        <v>0</v>
      </c>
      <c r="X1593" s="199">
        <v>0</v>
      </c>
      <c r="Y1593" s="199">
        <v>0</v>
      </c>
      <c r="Z1593" s="199">
        <v>0</v>
      </c>
      <c r="AA1593" s="199">
        <v>0</v>
      </c>
      <c r="AB1593" s="199">
        <v>0</v>
      </c>
      <c r="AC1593" s="199">
        <f>IFERROR(VLOOKUP('SAP Data'!$C1593,'2021 Balance Sheet'!$B$7:$O$1335,'2021 Balance Sheet'!D$2, FALSE),0)</f>
        <v>0</v>
      </c>
      <c r="AD1593" s="199">
        <f>IFERROR(VLOOKUP('SAP Data'!$C1593,'2021 Balance Sheet'!$B$7:$O$1335,'2021 Balance Sheet'!E$2, FALSE),0)</f>
        <v>0</v>
      </c>
      <c r="AE1593" s="199">
        <f>IFERROR(VLOOKUP('SAP Data'!$C1593,'2021 Balance Sheet'!$B$7:$O$1335,'2021 Balance Sheet'!F$2, FALSE),0)</f>
        <v>0</v>
      </c>
      <c r="AF1593" s="199">
        <f>IFERROR(VLOOKUP('SAP Data'!$C1593,'2021 Balance Sheet'!$B$7:$O$1335,'2021 Balance Sheet'!G$2, FALSE),0)</f>
        <v>0</v>
      </c>
      <c r="AG1593" s="199">
        <f>IFERROR(VLOOKUP('SAP Data'!$C1593,'2021 Balance Sheet'!$B$7:$O$1335,'2021 Balance Sheet'!H$2, FALSE),0)</f>
        <v>0</v>
      </c>
      <c r="AH1593" s="199">
        <f>IFERROR(VLOOKUP('SAP Data'!$C1593,'2021 Balance Sheet'!$B$7:$O$1335,'2021 Balance Sheet'!I$2, FALSE),0)</f>
        <v>0</v>
      </c>
      <c r="AI1593" s="199">
        <f>IFERROR(VLOOKUP('SAP Data'!$C1593,'2021 Balance Sheet'!$B$7:$O$1335,'2021 Balance Sheet'!J$2, FALSE),0)</f>
        <v>0</v>
      </c>
      <c r="AJ1593" s="199">
        <f>IFERROR(VLOOKUP('SAP Data'!$C1593,'2021 Balance Sheet'!$B$7:$O$1335,'2021 Balance Sheet'!K$2, FALSE),0)</f>
        <v>0</v>
      </c>
      <c r="AK1593" s="199">
        <f>IFERROR(VLOOKUP('SAP Data'!$C1593,'2021 Balance Sheet'!$B$7:$O$1335,'2021 Balance Sheet'!L$2, FALSE),0)</f>
        <v>0</v>
      </c>
      <c r="AL1593" s="199">
        <f>IFERROR(VLOOKUP('SAP Data'!$C1593,'2021 Balance Sheet'!$B$7:$O$1335,'2021 Balance Sheet'!M$2, FALSE),0)</f>
        <v>0</v>
      </c>
      <c r="AM1593" s="199">
        <f>IFERROR(VLOOKUP('SAP Data'!$C1593,'2021 Balance Sheet'!$B$7:$O$1335,'2021 Balance Sheet'!N$2, FALSE),0)</f>
        <v>0</v>
      </c>
      <c r="AN1593" s="199">
        <f>IFERROR(VLOOKUP('SAP Data'!$C1593,'2021 Balance Sheet'!$B$7:$O$1335,'2021 Balance Sheet'!O$2, FALSE),0)</f>
        <v>0</v>
      </c>
      <c r="AO1593" s="198">
        <f t="shared" si="53"/>
        <v>0</v>
      </c>
    </row>
    <row r="1594" spans="1:41" ht="15.75" thickBot="1" x14ac:dyDescent="0.3">
      <c r="A1594" s="26" t="str">
        <f t="shared" si="52"/>
        <v>242075</v>
      </c>
      <c r="B1594" s="126" t="s">
        <v>2645</v>
      </c>
      <c r="C1594" s="153" t="s">
        <v>2646</v>
      </c>
      <c r="D1594" s="125" t="s">
        <v>4</v>
      </c>
      <c r="E1594" s="139"/>
      <c r="F1594" s="139"/>
      <c r="G1594" s="139"/>
      <c r="H1594" s="139"/>
      <c r="I1594" s="139"/>
      <c r="J1594" s="139"/>
      <c r="K1594" s="139"/>
      <c r="L1594" s="139"/>
      <c r="M1594" s="139"/>
      <c r="N1594" s="139"/>
      <c r="O1594" s="139"/>
      <c r="P1594" s="139"/>
      <c r="Q1594" s="199">
        <v>0</v>
      </c>
      <c r="R1594" s="199">
        <v>0</v>
      </c>
      <c r="S1594" s="199">
        <v>0</v>
      </c>
      <c r="T1594" s="199">
        <v>0</v>
      </c>
      <c r="U1594" s="199">
        <v>0</v>
      </c>
      <c r="V1594" s="199">
        <v>0</v>
      </c>
      <c r="W1594" s="199">
        <v>0</v>
      </c>
      <c r="X1594" s="199">
        <v>0</v>
      </c>
      <c r="Y1594" s="199">
        <v>0</v>
      </c>
      <c r="Z1594" s="199">
        <v>0</v>
      </c>
      <c r="AA1594" s="199">
        <v>0</v>
      </c>
      <c r="AB1594" s="199">
        <v>0</v>
      </c>
      <c r="AC1594" s="199">
        <f>IFERROR(VLOOKUP('SAP Data'!$C1594,'2021 Balance Sheet'!$B$7:$O$1335,'2021 Balance Sheet'!D$2, FALSE),0)</f>
        <v>0</v>
      </c>
      <c r="AD1594" s="199">
        <f>IFERROR(VLOOKUP('SAP Data'!$C1594,'2021 Balance Sheet'!$B$7:$O$1335,'2021 Balance Sheet'!E$2, FALSE),0)</f>
        <v>0</v>
      </c>
      <c r="AE1594" s="199">
        <f>IFERROR(VLOOKUP('SAP Data'!$C1594,'2021 Balance Sheet'!$B$7:$O$1335,'2021 Balance Sheet'!F$2, FALSE),0)</f>
        <v>0</v>
      </c>
      <c r="AF1594" s="199">
        <f>IFERROR(VLOOKUP('SAP Data'!$C1594,'2021 Balance Sheet'!$B$7:$O$1335,'2021 Balance Sheet'!G$2, FALSE),0)</f>
        <v>0</v>
      </c>
      <c r="AG1594" s="199">
        <f>IFERROR(VLOOKUP('SAP Data'!$C1594,'2021 Balance Sheet'!$B$7:$O$1335,'2021 Balance Sheet'!H$2, FALSE),0)</f>
        <v>0</v>
      </c>
      <c r="AH1594" s="199">
        <f>IFERROR(VLOOKUP('SAP Data'!$C1594,'2021 Balance Sheet'!$B$7:$O$1335,'2021 Balance Sheet'!I$2, FALSE),0)</f>
        <v>0</v>
      </c>
      <c r="AI1594" s="199">
        <f>IFERROR(VLOOKUP('SAP Data'!$C1594,'2021 Balance Sheet'!$B$7:$O$1335,'2021 Balance Sheet'!J$2, FALSE),0)</f>
        <v>0</v>
      </c>
      <c r="AJ1594" s="199">
        <f>IFERROR(VLOOKUP('SAP Data'!$C1594,'2021 Balance Sheet'!$B$7:$O$1335,'2021 Balance Sheet'!K$2, FALSE),0)</f>
        <v>0</v>
      </c>
      <c r="AK1594" s="199">
        <f>IFERROR(VLOOKUP('SAP Data'!$C1594,'2021 Balance Sheet'!$B$7:$O$1335,'2021 Balance Sheet'!L$2, FALSE),0)</f>
        <v>0</v>
      </c>
      <c r="AL1594" s="199">
        <f>IFERROR(VLOOKUP('SAP Data'!$C1594,'2021 Balance Sheet'!$B$7:$O$1335,'2021 Balance Sheet'!M$2, FALSE),0)</f>
        <v>0</v>
      </c>
      <c r="AM1594" s="199">
        <f>IFERROR(VLOOKUP('SAP Data'!$C1594,'2021 Balance Sheet'!$B$7:$O$1335,'2021 Balance Sheet'!N$2, FALSE),0)</f>
        <v>0</v>
      </c>
      <c r="AN1594" s="199">
        <f>IFERROR(VLOOKUP('SAP Data'!$C1594,'2021 Balance Sheet'!$B$7:$O$1335,'2021 Balance Sheet'!O$2, FALSE),0)</f>
        <v>0</v>
      </c>
      <c r="AO1594" s="198">
        <f t="shared" si="53"/>
        <v>0</v>
      </c>
    </row>
    <row r="1595" spans="1:41" ht="15.75" thickBot="1" x14ac:dyDescent="0.3">
      <c r="A1595" s="26" t="str">
        <f t="shared" si="52"/>
        <v>242091</v>
      </c>
      <c r="B1595" s="126" t="s">
        <v>3742</v>
      </c>
      <c r="C1595" s="153" t="s">
        <v>3743</v>
      </c>
      <c r="D1595" s="125"/>
      <c r="E1595" s="139"/>
      <c r="F1595" s="139"/>
      <c r="G1595" s="139"/>
      <c r="H1595" s="139"/>
      <c r="I1595" s="139"/>
      <c r="J1595" s="139"/>
      <c r="K1595" s="139"/>
      <c r="L1595" s="139"/>
      <c r="M1595" s="139"/>
      <c r="N1595" s="139"/>
      <c r="O1595" s="139"/>
      <c r="P1595" s="139"/>
      <c r="Q1595" s="199">
        <v>0</v>
      </c>
      <c r="R1595" s="199">
        <v>0</v>
      </c>
      <c r="S1595" s="199">
        <v>0</v>
      </c>
      <c r="T1595" s="199">
        <v>0</v>
      </c>
      <c r="U1595" s="199">
        <v>0</v>
      </c>
      <c r="V1595" s="199">
        <v>0</v>
      </c>
      <c r="W1595" s="199">
        <v>0</v>
      </c>
      <c r="X1595" s="199">
        <v>0</v>
      </c>
      <c r="Y1595" s="199">
        <v>0</v>
      </c>
      <c r="Z1595" s="199">
        <v>0</v>
      </c>
      <c r="AA1595" s="199">
        <v>0</v>
      </c>
      <c r="AB1595" s="199">
        <v>0</v>
      </c>
      <c r="AC1595" s="199">
        <f>IFERROR(VLOOKUP('SAP Data'!$C1595,'2021 Balance Sheet'!$B$7:$O$1335,'2021 Balance Sheet'!D$2, FALSE),0)</f>
        <v>0</v>
      </c>
      <c r="AD1595" s="199">
        <f>IFERROR(VLOOKUP('SAP Data'!$C1595,'2021 Balance Sheet'!$B$7:$O$1335,'2021 Balance Sheet'!E$2, FALSE),0)</f>
        <v>0</v>
      </c>
      <c r="AE1595" s="199">
        <f>IFERROR(VLOOKUP('SAP Data'!$C1595,'2021 Balance Sheet'!$B$7:$O$1335,'2021 Balance Sheet'!F$2, FALSE),0)</f>
        <v>0</v>
      </c>
      <c r="AF1595" s="199">
        <f>IFERROR(VLOOKUP('SAP Data'!$C1595,'2021 Balance Sheet'!$B$7:$O$1335,'2021 Balance Sheet'!G$2, FALSE),0)</f>
        <v>0</v>
      </c>
      <c r="AG1595" s="199">
        <f>IFERROR(VLOOKUP('SAP Data'!$C1595,'2021 Balance Sheet'!$B$7:$O$1335,'2021 Balance Sheet'!H$2, FALSE),0)</f>
        <v>0</v>
      </c>
      <c r="AH1595" s="199">
        <f>IFERROR(VLOOKUP('SAP Data'!$C1595,'2021 Balance Sheet'!$B$7:$O$1335,'2021 Balance Sheet'!I$2, FALSE),0)</f>
        <v>0</v>
      </c>
      <c r="AI1595" s="199">
        <f>IFERROR(VLOOKUP('SAP Data'!$C1595,'2021 Balance Sheet'!$B$7:$O$1335,'2021 Balance Sheet'!J$2, FALSE),0)</f>
        <v>0</v>
      </c>
      <c r="AJ1595" s="199">
        <f>IFERROR(VLOOKUP('SAP Data'!$C1595,'2021 Balance Sheet'!$B$7:$O$1335,'2021 Balance Sheet'!K$2, FALSE),0)</f>
        <v>0</v>
      </c>
      <c r="AK1595" s="199">
        <f>IFERROR(VLOOKUP('SAP Data'!$C1595,'2021 Balance Sheet'!$B$7:$O$1335,'2021 Balance Sheet'!L$2, FALSE),0)</f>
        <v>0</v>
      </c>
      <c r="AL1595" s="199">
        <f>IFERROR(VLOOKUP('SAP Data'!$C1595,'2021 Balance Sheet'!$B$7:$O$1335,'2021 Balance Sheet'!M$2, FALSE),0)</f>
        <v>0</v>
      </c>
      <c r="AM1595" s="199">
        <f>IFERROR(VLOOKUP('SAP Data'!$C1595,'2021 Balance Sheet'!$B$7:$O$1335,'2021 Balance Sheet'!N$2, FALSE),0)</f>
        <v>0</v>
      </c>
      <c r="AN1595" s="199">
        <f>IFERROR(VLOOKUP('SAP Data'!$C1595,'2021 Balance Sheet'!$B$7:$O$1335,'2021 Balance Sheet'!O$2, FALSE),0)</f>
        <v>0</v>
      </c>
      <c r="AO1595" s="198">
        <f t="shared" si="53"/>
        <v>0</v>
      </c>
    </row>
    <row r="1596" spans="1:41" ht="15.75" thickBot="1" x14ac:dyDescent="0.3">
      <c r="A1596" s="26" t="str">
        <f t="shared" si="52"/>
        <v>242100</v>
      </c>
      <c r="B1596" s="126" t="s">
        <v>2647</v>
      </c>
      <c r="C1596" s="153" t="s">
        <v>2648</v>
      </c>
      <c r="D1596" s="125" t="s">
        <v>4</v>
      </c>
      <c r="E1596" s="140">
        <v>-1394694.2</v>
      </c>
      <c r="F1596" s="140">
        <v>-1465141.28</v>
      </c>
      <c r="G1596" s="140">
        <v>-1552954.23</v>
      </c>
      <c r="H1596" s="140">
        <v>-1543113.75</v>
      </c>
      <c r="I1596" s="140">
        <v>-1452228.72</v>
      </c>
      <c r="J1596" s="140">
        <v>-1344684.84</v>
      </c>
      <c r="K1596" s="140">
        <v>-1269106.18</v>
      </c>
      <c r="L1596" s="140">
        <v>-1277793.93</v>
      </c>
      <c r="M1596" s="140">
        <v>-1259282.33</v>
      </c>
      <c r="N1596" s="140">
        <v>-1391308.9</v>
      </c>
      <c r="O1596" s="140">
        <v>-1167449.69</v>
      </c>
      <c r="P1596" s="140">
        <v>-1289146.79</v>
      </c>
      <c r="Q1596" s="199">
        <v>-1325627.44</v>
      </c>
      <c r="R1596" s="199">
        <v>-1456062.07</v>
      </c>
      <c r="S1596" s="199">
        <v>-1454683.91</v>
      </c>
      <c r="T1596" s="199">
        <v>-1633730.93</v>
      </c>
      <c r="U1596" s="199">
        <v>-1580585.54</v>
      </c>
      <c r="V1596" s="199">
        <v>-1469313.29</v>
      </c>
      <c r="W1596" s="199">
        <v>-1443224.93</v>
      </c>
      <c r="X1596" s="199">
        <v>-1444276.96</v>
      </c>
      <c r="Y1596" s="199">
        <v>-1401079.18</v>
      </c>
      <c r="Z1596" s="199">
        <v>-1402725.79</v>
      </c>
      <c r="AA1596" s="199">
        <v>-1426898.11</v>
      </c>
      <c r="AB1596" s="199">
        <v>-1628841.22</v>
      </c>
      <c r="AC1596" s="199">
        <f>IFERROR(VLOOKUP('SAP Data'!$C1596,'2021 Balance Sheet'!$B$7:$O$1335,'2021 Balance Sheet'!D$2, FALSE),0)</f>
        <v>-1872032.11</v>
      </c>
      <c r="AD1596" s="199">
        <f>IFERROR(VLOOKUP('SAP Data'!$C1596,'2021 Balance Sheet'!$B$7:$O$1335,'2021 Balance Sheet'!E$2, FALSE),0)</f>
        <v>-2035268.07</v>
      </c>
      <c r="AE1596" s="199">
        <f>IFERROR(VLOOKUP('SAP Data'!$C1596,'2021 Balance Sheet'!$B$7:$O$1335,'2021 Balance Sheet'!F$2, FALSE),0)</f>
        <v>-2048433.63</v>
      </c>
      <c r="AF1596" s="199">
        <f>IFERROR(VLOOKUP('SAP Data'!$C1596,'2021 Balance Sheet'!$B$7:$O$1335,'2021 Balance Sheet'!G$2, FALSE),0)</f>
        <v>-2092076.97</v>
      </c>
      <c r="AG1596" s="199">
        <f>IFERROR(VLOOKUP('SAP Data'!$C1596,'2021 Balance Sheet'!$B$7:$O$1335,'2021 Balance Sheet'!H$2, FALSE),0)</f>
        <v>-2083662.76</v>
      </c>
      <c r="AH1596" s="199">
        <f>IFERROR(VLOOKUP('SAP Data'!$C1596,'2021 Balance Sheet'!$B$7:$O$1335,'2021 Balance Sheet'!I$2, FALSE),0)</f>
        <v>-1998256.03</v>
      </c>
      <c r="AI1596" s="199">
        <f>IFERROR(VLOOKUP('SAP Data'!$C1596,'2021 Balance Sheet'!$B$7:$O$1335,'2021 Balance Sheet'!J$2, FALSE),0)</f>
        <v>-1881581.27</v>
      </c>
      <c r="AJ1596" s="199">
        <f>IFERROR(VLOOKUP('SAP Data'!$C1596,'2021 Balance Sheet'!$B$7:$O$1335,'2021 Balance Sheet'!K$2, FALSE),0)</f>
        <v>-1826923.27</v>
      </c>
      <c r="AK1596" s="199">
        <f>IFERROR(VLOOKUP('SAP Data'!$C1596,'2021 Balance Sheet'!$B$7:$O$1335,'2021 Balance Sheet'!L$2, FALSE),0)</f>
        <v>-1754300.99</v>
      </c>
      <c r="AL1596" s="199">
        <f>IFERROR(VLOOKUP('SAP Data'!$C1596,'2021 Balance Sheet'!$B$7:$O$1335,'2021 Balance Sheet'!M$2, FALSE),0)</f>
        <v>-1875517.28</v>
      </c>
      <c r="AM1596" s="199">
        <f>IFERROR(VLOOKUP('SAP Data'!$C1596,'2021 Balance Sheet'!$B$7:$O$1335,'2021 Balance Sheet'!N$2, FALSE),0)</f>
        <v>-1870181.18</v>
      </c>
      <c r="AN1596" s="199">
        <f>IFERROR(VLOOKUP('SAP Data'!$C1596,'2021 Balance Sheet'!$B$7:$O$1335,'2021 Balance Sheet'!O$2, FALSE),0)</f>
        <v>-2132227.85</v>
      </c>
      <c r="AO1596" s="198">
        <f t="shared" si="53"/>
        <v>-1628841.22</v>
      </c>
    </row>
    <row r="1597" spans="1:41" ht="15.75" thickBot="1" x14ac:dyDescent="0.3">
      <c r="A1597" s="26" t="str">
        <f t="shared" si="52"/>
        <v>242101</v>
      </c>
      <c r="B1597" s="126" t="s">
        <v>2649</v>
      </c>
      <c r="C1597" s="153" t="s">
        <v>2650</v>
      </c>
      <c r="D1597" s="125" t="s">
        <v>4</v>
      </c>
      <c r="E1597" s="139">
        <v>0</v>
      </c>
      <c r="F1597" s="139">
        <v>0</v>
      </c>
      <c r="G1597" s="139">
        <v>0</v>
      </c>
      <c r="H1597" s="139">
        <v>0</v>
      </c>
      <c r="I1597" s="139">
        <v>0</v>
      </c>
      <c r="J1597" s="139">
        <v>0</v>
      </c>
      <c r="K1597" s="139">
        <v>0</v>
      </c>
      <c r="L1597" s="139">
        <v>0</v>
      </c>
      <c r="M1597" s="139">
        <v>0</v>
      </c>
      <c r="N1597" s="139">
        <v>0</v>
      </c>
      <c r="O1597" s="139">
        <v>0</v>
      </c>
      <c r="P1597" s="139">
        <v>0</v>
      </c>
      <c r="Q1597" s="199">
        <v>0</v>
      </c>
      <c r="R1597" s="199">
        <v>0</v>
      </c>
      <c r="S1597" s="199">
        <v>0</v>
      </c>
      <c r="T1597" s="199">
        <v>0</v>
      </c>
      <c r="U1597" s="199">
        <v>0</v>
      </c>
      <c r="V1597" s="199">
        <v>0</v>
      </c>
      <c r="W1597" s="199">
        <v>0</v>
      </c>
      <c r="X1597" s="199">
        <v>0</v>
      </c>
      <c r="Y1597" s="199">
        <v>0</v>
      </c>
      <c r="Z1597" s="199">
        <v>0</v>
      </c>
      <c r="AA1597" s="199">
        <v>0</v>
      </c>
      <c r="AB1597" s="199">
        <v>0</v>
      </c>
      <c r="AC1597" s="199">
        <f>IFERROR(VLOOKUP('SAP Data'!$C1597,'2021 Balance Sheet'!$B$7:$O$1335,'2021 Balance Sheet'!D$2, FALSE),0)</f>
        <v>0</v>
      </c>
      <c r="AD1597" s="199">
        <f>IFERROR(VLOOKUP('SAP Data'!$C1597,'2021 Balance Sheet'!$B$7:$O$1335,'2021 Balance Sheet'!E$2, FALSE),0)</f>
        <v>0</v>
      </c>
      <c r="AE1597" s="199">
        <f>IFERROR(VLOOKUP('SAP Data'!$C1597,'2021 Balance Sheet'!$B$7:$O$1335,'2021 Balance Sheet'!F$2, FALSE),0)</f>
        <v>0</v>
      </c>
      <c r="AF1597" s="199">
        <f>IFERROR(VLOOKUP('SAP Data'!$C1597,'2021 Balance Sheet'!$B$7:$O$1335,'2021 Balance Sheet'!G$2, FALSE),0)</f>
        <v>0</v>
      </c>
      <c r="AG1597" s="199">
        <f>IFERROR(VLOOKUP('SAP Data'!$C1597,'2021 Balance Sheet'!$B$7:$O$1335,'2021 Balance Sheet'!H$2, FALSE),0)</f>
        <v>0</v>
      </c>
      <c r="AH1597" s="199">
        <f>IFERROR(VLOOKUP('SAP Data'!$C1597,'2021 Balance Sheet'!$B$7:$O$1335,'2021 Balance Sheet'!I$2, FALSE),0)</f>
        <v>0</v>
      </c>
      <c r="AI1597" s="199">
        <f>IFERROR(VLOOKUP('SAP Data'!$C1597,'2021 Balance Sheet'!$B$7:$O$1335,'2021 Balance Sheet'!J$2, FALSE),0)</f>
        <v>0</v>
      </c>
      <c r="AJ1597" s="199">
        <f>IFERROR(VLOOKUP('SAP Data'!$C1597,'2021 Balance Sheet'!$B$7:$O$1335,'2021 Balance Sheet'!K$2, FALSE),0)</f>
        <v>0</v>
      </c>
      <c r="AK1597" s="199">
        <f>IFERROR(VLOOKUP('SAP Data'!$C1597,'2021 Balance Sheet'!$B$7:$O$1335,'2021 Balance Sheet'!L$2, FALSE),0)</f>
        <v>0</v>
      </c>
      <c r="AL1597" s="199">
        <f>IFERROR(VLOOKUP('SAP Data'!$C1597,'2021 Balance Sheet'!$B$7:$O$1335,'2021 Balance Sheet'!M$2, FALSE),0)</f>
        <v>0</v>
      </c>
      <c r="AM1597" s="199">
        <f>IFERROR(VLOOKUP('SAP Data'!$C1597,'2021 Balance Sheet'!$B$7:$O$1335,'2021 Balance Sheet'!N$2, FALSE),0)</f>
        <v>0</v>
      </c>
      <c r="AN1597" s="199">
        <f>IFERROR(VLOOKUP('SAP Data'!$C1597,'2021 Balance Sheet'!$B$7:$O$1335,'2021 Balance Sheet'!O$2, FALSE),0)</f>
        <v>0</v>
      </c>
      <c r="AO1597" s="198">
        <f t="shared" si="53"/>
        <v>0</v>
      </c>
    </row>
    <row r="1598" spans="1:41" ht="15.75" thickBot="1" x14ac:dyDescent="0.3">
      <c r="A1598" s="26" t="str">
        <f t="shared" si="52"/>
        <v>242102</v>
      </c>
      <c r="B1598" s="126" t="s">
        <v>2651</v>
      </c>
      <c r="C1598" s="153" t="s">
        <v>2652</v>
      </c>
      <c r="D1598" s="125" t="s">
        <v>4</v>
      </c>
      <c r="E1598" s="140">
        <v>-3356709.01</v>
      </c>
      <c r="F1598" s="140">
        <v>-3039095.88</v>
      </c>
      <c r="G1598" s="140">
        <v>-2985274.16</v>
      </c>
      <c r="H1598" s="140">
        <v>-1953123.09</v>
      </c>
      <c r="I1598" s="140">
        <v>-1284358.97</v>
      </c>
      <c r="J1598" s="140">
        <v>-424526.8</v>
      </c>
      <c r="K1598" s="140">
        <v>-675949.86</v>
      </c>
      <c r="L1598" s="140">
        <v>-661785.29</v>
      </c>
      <c r="M1598" s="140">
        <v>-688721.85</v>
      </c>
      <c r="N1598" s="140">
        <v>-1196876.6499999999</v>
      </c>
      <c r="O1598" s="140">
        <v>-1989249.8</v>
      </c>
      <c r="P1598" s="140">
        <v>-3043023.84</v>
      </c>
      <c r="Q1598" s="199">
        <v>-3328758.34</v>
      </c>
      <c r="R1598" s="199">
        <v>-2794060.55</v>
      </c>
      <c r="S1598" s="199">
        <v>-2475474.2599999998</v>
      </c>
      <c r="T1598" s="199">
        <v>-1949641.89</v>
      </c>
      <c r="U1598" s="199">
        <v>-1225790.25</v>
      </c>
      <c r="V1598" s="199">
        <v>-472449.46</v>
      </c>
      <c r="W1598" s="199">
        <v>-668959.94999999995</v>
      </c>
      <c r="X1598" s="199">
        <v>-631690.4</v>
      </c>
      <c r="Y1598" s="199">
        <v>-645871.12</v>
      </c>
      <c r="Z1598" s="199">
        <v>-812519.88</v>
      </c>
      <c r="AA1598" s="199">
        <v>-1881977.35</v>
      </c>
      <c r="AB1598" s="199">
        <v>-3020643.06</v>
      </c>
      <c r="AC1598" s="199">
        <f>IFERROR(VLOOKUP('SAP Data'!$C1598,'2021 Balance Sheet'!$B$7:$O$1335,'2021 Balance Sheet'!D$2, FALSE),0)</f>
        <v>-3340475.67</v>
      </c>
      <c r="AD1598" s="199">
        <f>IFERROR(VLOOKUP('SAP Data'!$C1598,'2021 Balance Sheet'!$B$7:$O$1335,'2021 Balance Sheet'!E$2, FALSE),0)</f>
        <v>-2802282.39</v>
      </c>
      <c r="AE1598" s="199">
        <f>IFERROR(VLOOKUP('SAP Data'!$C1598,'2021 Balance Sheet'!$B$7:$O$1335,'2021 Balance Sheet'!F$2, FALSE),0)</f>
        <v>-2738875.34</v>
      </c>
      <c r="AF1598" s="199">
        <f>IFERROR(VLOOKUP('SAP Data'!$C1598,'2021 Balance Sheet'!$B$7:$O$1335,'2021 Balance Sheet'!G$2, FALSE),0)</f>
        <v>-2084913.09</v>
      </c>
      <c r="AG1598" s="199">
        <f>IFERROR(VLOOKUP('SAP Data'!$C1598,'2021 Balance Sheet'!$B$7:$O$1335,'2021 Balance Sheet'!H$2, FALSE),0)</f>
        <v>-1280506.9099999999</v>
      </c>
      <c r="AH1598" s="199">
        <f>IFERROR(VLOOKUP('SAP Data'!$C1598,'2021 Balance Sheet'!$B$7:$O$1335,'2021 Balance Sheet'!I$2, FALSE),0)</f>
        <v>-959059.94</v>
      </c>
      <c r="AI1598" s="199">
        <f>IFERROR(VLOOKUP('SAP Data'!$C1598,'2021 Balance Sheet'!$B$7:$O$1335,'2021 Balance Sheet'!J$2, FALSE),0)</f>
        <v>-680984.84</v>
      </c>
      <c r="AJ1598" s="199">
        <f>IFERROR(VLOOKUP('SAP Data'!$C1598,'2021 Balance Sheet'!$B$7:$O$1335,'2021 Balance Sheet'!K$2, FALSE),0)</f>
        <v>-635273.79</v>
      </c>
      <c r="AK1598" s="199">
        <f>IFERROR(VLOOKUP('SAP Data'!$C1598,'2021 Balance Sheet'!$B$7:$O$1335,'2021 Balance Sheet'!L$2, FALSE),0)</f>
        <v>-690019.09</v>
      </c>
      <c r="AL1598" s="199">
        <f>IFERROR(VLOOKUP('SAP Data'!$C1598,'2021 Balance Sheet'!$B$7:$O$1335,'2021 Balance Sheet'!M$2, FALSE),0)</f>
        <v>-1091954.27</v>
      </c>
      <c r="AM1598" s="199">
        <f>IFERROR(VLOOKUP('SAP Data'!$C1598,'2021 Balance Sheet'!$B$7:$O$1335,'2021 Balance Sheet'!N$2, FALSE),0)</f>
        <v>-1855793.07</v>
      </c>
      <c r="AN1598" s="199">
        <f>IFERROR(VLOOKUP('SAP Data'!$C1598,'2021 Balance Sheet'!$B$7:$O$1335,'2021 Balance Sheet'!O$2, FALSE),0)</f>
        <v>-3351043.09</v>
      </c>
      <c r="AO1598" s="198">
        <f t="shared" si="53"/>
        <v>-3020643.06</v>
      </c>
    </row>
    <row r="1599" spans="1:41" ht="15.75" thickBot="1" x14ac:dyDescent="0.3">
      <c r="A1599" s="26" t="str">
        <f t="shared" si="52"/>
        <v>242104</v>
      </c>
      <c r="B1599" s="126" t="s">
        <v>2653</v>
      </c>
      <c r="C1599" s="153" t="s">
        <v>2654</v>
      </c>
      <c r="D1599" s="125" t="s">
        <v>4</v>
      </c>
      <c r="E1599" s="139">
        <v>-1702540.55</v>
      </c>
      <c r="F1599" s="139">
        <v>-1972433.9</v>
      </c>
      <c r="G1599" s="139">
        <v>-2224206.1</v>
      </c>
      <c r="H1599" s="139">
        <v>-2401382.5099999998</v>
      </c>
      <c r="I1599" s="139">
        <v>-2210286.4500000002</v>
      </c>
      <c r="J1599" s="139">
        <v>-2051031.85</v>
      </c>
      <c r="K1599" s="139">
        <v>-2003281.49</v>
      </c>
      <c r="L1599" s="139">
        <v>-1831455.28</v>
      </c>
      <c r="M1599" s="139">
        <v>-1668015.42</v>
      </c>
      <c r="N1599" s="139">
        <v>-1633710.3</v>
      </c>
      <c r="O1599" s="139">
        <v>-1688212.77</v>
      </c>
      <c r="P1599" s="139">
        <v>-1997832.96</v>
      </c>
      <c r="Q1599" s="199">
        <v>-2511324.88</v>
      </c>
      <c r="R1599" s="199">
        <v>-3057484.62</v>
      </c>
      <c r="S1599" s="199">
        <v>-3200077.58</v>
      </c>
      <c r="T1599" s="199">
        <v>-3341122.38</v>
      </c>
      <c r="U1599" s="199">
        <v>-3480720.8</v>
      </c>
      <c r="V1599" s="199">
        <v>-3534396.92</v>
      </c>
      <c r="W1599" s="199">
        <v>-3642968.91</v>
      </c>
      <c r="X1599" s="199">
        <v>-3745050.76</v>
      </c>
      <c r="Y1599" s="199">
        <v>-3672484.99</v>
      </c>
      <c r="Z1599" s="199">
        <v>-3490174.92</v>
      </c>
      <c r="AA1599" s="199">
        <v>-3683491.29</v>
      </c>
      <c r="AB1599" s="199">
        <v>-4249388.13</v>
      </c>
      <c r="AC1599" s="199">
        <f>IFERROR(VLOOKUP('SAP Data'!$C1599,'2021 Balance Sheet'!$B$7:$O$1335,'2021 Balance Sheet'!D$2, FALSE),0)</f>
        <v>-4980854.79</v>
      </c>
      <c r="AD1599" s="199">
        <f>IFERROR(VLOOKUP('SAP Data'!$C1599,'2021 Balance Sheet'!$B$7:$O$1335,'2021 Balance Sheet'!E$2, FALSE),0)</f>
        <v>-5347815.49</v>
      </c>
      <c r="AE1599" s="199">
        <f>IFERROR(VLOOKUP('SAP Data'!$C1599,'2021 Balance Sheet'!$B$7:$O$1335,'2021 Balance Sheet'!F$2, FALSE),0)</f>
        <v>-5773853.1399999997</v>
      </c>
      <c r="AF1599" s="199">
        <f>IFERROR(VLOOKUP('SAP Data'!$C1599,'2021 Balance Sheet'!$B$7:$O$1335,'2021 Balance Sheet'!G$2, FALSE),0)</f>
        <v>-5939531.3499999996</v>
      </c>
      <c r="AG1599" s="199">
        <f>IFERROR(VLOOKUP('SAP Data'!$C1599,'2021 Balance Sheet'!$B$7:$O$1335,'2021 Balance Sheet'!H$2, FALSE),0)</f>
        <v>-6050073.8700000001</v>
      </c>
      <c r="AH1599" s="199">
        <f>IFERROR(VLOOKUP('SAP Data'!$C1599,'2021 Balance Sheet'!$B$7:$O$1335,'2021 Balance Sheet'!I$2, FALSE),0)</f>
        <v>-6138353.3899999997</v>
      </c>
      <c r="AI1599" s="199">
        <f>IFERROR(VLOOKUP('SAP Data'!$C1599,'2021 Balance Sheet'!$B$7:$O$1335,'2021 Balance Sheet'!J$2, FALSE),0)</f>
        <v>-6213699.7300000004</v>
      </c>
      <c r="AJ1599" s="199">
        <f>IFERROR(VLOOKUP('SAP Data'!$C1599,'2021 Balance Sheet'!$B$7:$O$1335,'2021 Balance Sheet'!K$2, FALSE),0)</f>
        <v>-6218117.1100000003</v>
      </c>
      <c r="AK1599" s="199">
        <f>IFERROR(VLOOKUP('SAP Data'!$C1599,'2021 Balance Sheet'!$B$7:$O$1335,'2021 Balance Sheet'!L$2, FALSE),0)</f>
        <v>-6296955.7800000003</v>
      </c>
      <c r="AL1599" s="199">
        <f>IFERROR(VLOOKUP('SAP Data'!$C1599,'2021 Balance Sheet'!$B$7:$O$1335,'2021 Balance Sheet'!M$2, FALSE),0)</f>
        <v>-6172990.2699999996</v>
      </c>
      <c r="AM1599" s="199">
        <f>IFERROR(VLOOKUP('SAP Data'!$C1599,'2021 Balance Sheet'!$B$7:$O$1335,'2021 Balance Sheet'!N$2, FALSE),0)</f>
        <v>-6555989.6900000004</v>
      </c>
      <c r="AN1599" s="199">
        <f>IFERROR(VLOOKUP('SAP Data'!$C1599,'2021 Balance Sheet'!$B$7:$O$1335,'2021 Balance Sheet'!O$2, FALSE),0)</f>
        <v>-7104206.0999999996</v>
      </c>
      <c r="AO1599" s="198">
        <f t="shared" si="53"/>
        <v>-4249388.13</v>
      </c>
    </row>
    <row r="1600" spans="1:41" ht="15.75" thickBot="1" x14ac:dyDescent="0.3">
      <c r="A1600" s="26" t="str">
        <f t="shared" si="52"/>
        <v>242105</v>
      </c>
      <c r="B1600" s="126" t="s">
        <v>2655</v>
      </c>
      <c r="C1600" s="153" t="s">
        <v>2656</v>
      </c>
      <c r="D1600" s="125" t="s">
        <v>4</v>
      </c>
      <c r="E1600" s="140">
        <v>-563638.18999999994</v>
      </c>
      <c r="F1600" s="140">
        <v>-631948.18999999994</v>
      </c>
      <c r="G1600" s="140">
        <v>-672359.33</v>
      </c>
      <c r="H1600" s="140">
        <v>-567461.05000000005</v>
      </c>
      <c r="I1600" s="140">
        <v>-353397.09</v>
      </c>
      <c r="J1600" s="140">
        <v>-238537.57</v>
      </c>
      <c r="K1600" s="140">
        <v>-158325.21</v>
      </c>
      <c r="L1600" s="140">
        <v>-17857.55</v>
      </c>
      <c r="M1600" s="140">
        <v>-38655.42</v>
      </c>
      <c r="N1600" s="140">
        <v>-47417.98</v>
      </c>
      <c r="O1600" s="140">
        <v>-153783</v>
      </c>
      <c r="P1600" s="140">
        <v>-563494.93000000005</v>
      </c>
      <c r="Q1600" s="199">
        <v>-668156.98</v>
      </c>
      <c r="R1600" s="199">
        <v>-732225.05</v>
      </c>
      <c r="S1600" s="199">
        <v>-741283.25</v>
      </c>
      <c r="T1600" s="199">
        <v>-663835.21</v>
      </c>
      <c r="U1600" s="199">
        <v>-531901.32999999996</v>
      </c>
      <c r="V1600" s="199">
        <v>-388073.42</v>
      </c>
      <c r="W1600" s="199">
        <v>-290484.46000000002</v>
      </c>
      <c r="X1600" s="199">
        <v>-208825.92</v>
      </c>
      <c r="Y1600" s="199">
        <v>-156492.17000000001</v>
      </c>
      <c r="Z1600" s="199">
        <v>-132828.26999999999</v>
      </c>
      <c r="AA1600" s="199">
        <v>-253366.41</v>
      </c>
      <c r="AB1600" s="199">
        <v>-498179.21</v>
      </c>
      <c r="AC1600" s="199">
        <f>IFERROR(VLOOKUP('SAP Data'!$C1600,'2021 Balance Sheet'!$B$7:$O$1335,'2021 Balance Sheet'!D$2, FALSE),0)</f>
        <v>-656855.1</v>
      </c>
      <c r="AD1600" s="199">
        <f>IFERROR(VLOOKUP('SAP Data'!$C1600,'2021 Balance Sheet'!$B$7:$O$1335,'2021 Balance Sheet'!E$2, FALSE),0)</f>
        <v>-711564.77</v>
      </c>
      <c r="AE1600" s="199">
        <f>IFERROR(VLOOKUP('SAP Data'!$C1600,'2021 Balance Sheet'!$B$7:$O$1335,'2021 Balance Sheet'!F$2, FALSE),0)</f>
        <v>-714760.75</v>
      </c>
      <c r="AF1600" s="199">
        <f>IFERROR(VLOOKUP('SAP Data'!$C1600,'2021 Balance Sheet'!$B$7:$O$1335,'2021 Balance Sheet'!G$2, FALSE),0)</f>
        <v>-638081.87</v>
      </c>
      <c r="AG1600" s="199">
        <f>IFERROR(VLOOKUP('SAP Data'!$C1600,'2021 Balance Sheet'!$B$7:$O$1335,'2021 Balance Sheet'!H$2, FALSE),0)</f>
        <v>-448157.82</v>
      </c>
      <c r="AH1600" s="199">
        <f>IFERROR(VLOOKUP('SAP Data'!$C1600,'2021 Balance Sheet'!$B$7:$O$1335,'2021 Balance Sheet'!I$2, FALSE),0)</f>
        <v>-290230.09999999998</v>
      </c>
      <c r="AI1600" s="199">
        <f>IFERROR(VLOOKUP('SAP Data'!$C1600,'2021 Balance Sheet'!$B$7:$O$1335,'2021 Balance Sheet'!J$2, FALSE),0)</f>
        <v>-183439.31</v>
      </c>
      <c r="AJ1600" s="199">
        <f>IFERROR(VLOOKUP('SAP Data'!$C1600,'2021 Balance Sheet'!$B$7:$O$1335,'2021 Balance Sheet'!K$2, FALSE),0)</f>
        <v>-89335.37</v>
      </c>
      <c r="AK1600" s="199">
        <f>IFERROR(VLOOKUP('SAP Data'!$C1600,'2021 Balance Sheet'!$B$7:$O$1335,'2021 Balance Sheet'!L$2, FALSE),0)</f>
        <v>-27012.23</v>
      </c>
      <c r="AL1600" s="199">
        <f>IFERROR(VLOOKUP('SAP Data'!$C1600,'2021 Balance Sheet'!$B$7:$O$1335,'2021 Balance Sheet'!M$2, FALSE),0)</f>
        <v>-5976.75</v>
      </c>
      <c r="AM1600" s="199">
        <f>IFERROR(VLOOKUP('SAP Data'!$C1600,'2021 Balance Sheet'!$B$7:$O$1335,'2021 Balance Sheet'!N$2, FALSE),0)</f>
        <v>-127704.9</v>
      </c>
      <c r="AN1600" s="199">
        <f>IFERROR(VLOOKUP('SAP Data'!$C1600,'2021 Balance Sheet'!$B$7:$O$1335,'2021 Balance Sheet'!O$2, FALSE),0)</f>
        <v>-845138.67</v>
      </c>
      <c r="AO1600" s="198">
        <f t="shared" si="53"/>
        <v>-498179.21</v>
      </c>
    </row>
    <row r="1601" spans="1:75" ht="15.75" thickBot="1" x14ac:dyDescent="0.3">
      <c r="A1601" s="26" t="str">
        <f t="shared" si="52"/>
        <v>242107</v>
      </c>
      <c r="B1601" s="126" t="s">
        <v>2657</v>
      </c>
      <c r="C1601" s="153" t="s">
        <v>2658</v>
      </c>
      <c r="D1601" s="125" t="s">
        <v>4</v>
      </c>
      <c r="E1601" s="139">
        <v>-16458</v>
      </c>
      <c r="F1601" s="139">
        <v>-2215</v>
      </c>
      <c r="G1601" s="139">
        <v>6939</v>
      </c>
      <c r="H1601" s="139">
        <v>-200</v>
      </c>
      <c r="I1601" s="139">
        <v>-42</v>
      </c>
      <c r="J1601" s="139">
        <v>-42</v>
      </c>
      <c r="K1601" s="139">
        <v>-42</v>
      </c>
      <c r="L1601" s="139">
        <v>-867</v>
      </c>
      <c r="M1601" s="139">
        <v>-359</v>
      </c>
      <c r="N1601" s="139">
        <v>1170</v>
      </c>
      <c r="O1601" s="139">
        <v>-1550</v>
      </c>
      <c r="P1601" s="139">
        <v>-1724</v>
      </c>
      <c r="Q1601" s="199">
        <v>1170</v>
      </c>
      <c r="R1601" s="199">
        <v>-4749</v>
      </c>
      <c r="S1601" s="199">
        <v>-17490</v>
      </c>
      <c r="T1601" s="199">
        <v>1170</v>
      </c>
      <c r="U1601" s="199">
        <v>2441.56</v>
      </c>
      <c r="V1601" s="199">
        <v>-21773</v>
      </c>
      <c r="W1601" s="199">
        <v>-3583</v>
      </c>
      <c r="X1601" s="199">
        <v>-20634</v>
      </c>
      <c r="Y1601" s="199">
        <v>-40153</v>
      </c>
      <c r="Z1601" s="199">
        <v>-33543</v>
      </c>
      <c r="AA1601" s="199">
        <v>26142.76</v>
      </c>
      <c r="AB1601" s="199">
        <v>-11404</v>
      </c>
      <c r="AC1601" s="199">
        <f>IFERROR(VLOOKUP('SAP Data'!$C1601,'2021 Balance Sheet'!$B$7:$O$1335,'2021 Balance Sheet'!D$2, FALSE),0)</f>
        <v>-2680</v>
      </c>
      <c r="AD1601" s="199">
        <f>IFERROR(VLOOKUP('SAP Data'!$C1601,'2021 Balance Sheet'!$B$7:$O$1335,'2021 Balance Sheet'!E$2, FALSE),0)</f>
        <v>-2680</v>
      </c>
      <c r="AE1601" s="199">
        <f>IFERROR(VLOOKUP('SAP Data'!$C1601,'2021 Balance Sheet'!$B$7:$O$1335,'2021 Balance Sheet'!F$2, FALSE),0)</f>
        <v>-160</v>
      </c>
      <c r="AF1601" s="199">
        <f>IFERROR(VLOOKUP('SAP Data'!$C1601,'2021 Balance Sheet'!$B$7:$O$1335,'2021 Balance Sheet'!G$2, FALSE),0)</f>
        <v>-160</v>
      </c>
      <c r="AG1601" s="199">
        <f>IFERROR(VLOOKUP('SAP Data'!$C1601,'2021 Balance Sheet'!$B$7:$O$1335,'2021 Balance Sheet'!H$2, FALSE),0)</f>
        <v>-160</v>
      </c>
      <c r="AH1601" s="199">
        <f>IFERROR(VLOOKUP('SAP Data'!$C1601,'2021 Balance Sheet'!$B$7:$O$1335,'2021 Balance Sheet'!I$2, FALSE),0)</f>
        <v>-160</v>
      </c>
      <c r="AI1601" s="199">
        <f>IFERROR(VLOOKUP('SAP Data'!$C1601,'2021 Balance Sheet'!$B$7:$O$1335,'2021 Balance Sheet'!J$2, FALSE),0)</f>
        <v>-160</v>
      </c>
      <c r="AJ1601" s="199">
        <f>IFERROR(VLOOKUP('SAP Data'!$C1601,'2021 Balance Sheet'!$B$7:$O$1335,'2021 Balance Sheet'!K$2, FALSE),0)</f>
        <v>-400</v>
      </c>
      <c r="AK1601" s="199">
        <f>IFERROR(VLOOKUP('SAP Data'!$C1601,'2021 Balance Sheet'!$B$7:$O$1335,'2021 Balance Sheet'!L$2, FALSE),0)</f>
        <v>-8812.5</v>
      </c>
      <c r="AL1601" s="199">
        <f>IFERROR(VLOOKUP('SAP Data'!$C1601,'2021 Balance Sheet'!$B$7:$O$1335,'2021 Balance Sheet'!M$2, FALSE),0)</f>
        <v>-400</v>
      </c>
      <c r="AM1601" s="199">
        <f>IFERROR(VLOOKUP('SAP Data'!$C1601,'2021 Balance Sheet'!$B$7:$O$1335,'2021 Balance Sheet'!N$2, FALSE),0)</f>
        <v>-6417</v>
      </c>
      <c r="AN1601" s="199">
        <f>IFERROR(VLOOKUP('SAP Data'!$C1601,'2021 Balance Sheet'!$B$7:$O$1335,'2021 Balance Sheet'!O$2, FALSE),0)</f>
        <v>-67551</v>
      </c>
      <c r="AO1601" s="198">
        <f t="shared" si="53"/>
        <v>-11404</v>
      </c>
    </row>
    <row r="1602" spans="1:75" ht="15.75" thickBot="1" x14ac:dyDescent="0.3">
      <c r="A1602" s="26" t="str">
        <f t="shared" si="52"/>
        <v>242108</v>
      </c>
      <c r="B1602" s="126" t="s">
        <v>2659</v>
      </c>
      <c r="C1602" s="153" t="s">
        <v>2660</v>
      </c>
      <c r="D1602" s="125" t="s">
        <v>4</v>
      </c>
      <c r="E1602" s="140">
        <v>480</v>
      </c>
      <c r="F1602" s="140">
        <v>480</v>
      </c>
      <c r="G1602" s="140">
        <v>925</v>
      </c>
      <c r="H1602" s="140">
        <v>925</v>
      </c>
      <c r="I1602" s="140">
        <v>1212</v>
      </c>
      <c r="J1602" s="140">
        <v>1212</v>
      </c>
      <c r="K1602" s="140">
        <v>1212</v>
      </c>
      <c r="L1602" s="140">
        <v>1212</v>
      </c>
      <c r="M1602" s="140">
        <v>1212</v>
      </c>
      <c r="N1602" s="140">
        <v>0</v>
      </c>
      <c r="O1602" s="140">
        <v>0</v>
      </c>
      <c r="P1602" s="140">
        <v>0</v>
      </c>
      <c r="Q1602" s="199">
        <v>0</v>
      </c>
      <c r="R1602" s="199">
        <v>399</v>
      </c>
      <c r="S1602" s="199">
        <v>399</v>
      </c>
      <c r="T1602" s="199">
        <v>0</v>
      </c>
      <c r="U1602" s="199">
        <v>0</v>
      </c>
      <c r="V1602" s="199">
        <v>0</v>
      </c>
      <c r="W1602" s="199">
        <v>368</v>
      </c>
      <c r="X1602" s="199">
        <v>368</v>
      </c>
      <c r="Y1602" s="199">
        <v>368</v>
      </c>
      <c r="Z1602" s="199">
        <v>368</v>
      </c>
      <c r="AA1602" s="199">
        <v>368</v>
      </c>
      <c r="AB1602" s="199">
        <v>0</v>
      </c>
      <c r="AC1602" s="199">
        <f>IFERROR(VLOOKUP('SAP Data'!$C1602,'2021 Balance Sheet'!$B$7:$O$1335,'2021 Balance Sheet'!D$2, FALSE),0)</f>
        <v>0</v>
      </c>
      <c r="AD1602" s="199">
        <f>IFERROR(VLOOKUP('SAP Data'!$C1602,'2021 Balance Sheet'!$B$7:$O$1335,'2021 Balance Sheet'!E$2, FALSE),0)</f>
        <v>0</v>
      </c>
      <c r="AE1602" s="199">
        <f>IFERROR(VLOOKUP('SAP Data'!$C1602,'2021 Balance Sheet'!$B$7:$O$1335,'2021 Balance Sheet'!F$2, FALSE),0)</f>
        <v>0</v>
      </c>
      <c r="AF1602" s="199">
        <f>IFERROR(VLOOKUP('SAP Data'!$C1602,'2021 Balance Sheet'!$B$7:$O$1335,'2021 Balance Sheet'!G$2, FALSE),0)</f>
        <v>0</v>
      </c>
      <c r="AG1602" s="199">
        <f>IFERROR(VLOOKUP('SAP Data'!$C1602,'2021 Balance Sheet'!$B$7:$O$1335,'2021 Balance Sheet'!H$2, FALSE),0)</f>
        <v>0</v>
      </c>
      <c r="AH1602" s="199">
        <f>IFERROR(VLOOKUP('SAP Data'!$C1602,'2021 Balance Sheet'!$B$7:$O$1335,'2021 Balance Sheet'!I$2, FALSE),0)</f>
        <v>0</v>
      </c>
      <c r="AI1602" s="199">
        <f>IFERROR(VLOOKUP('SAP Data'!$C1602,'2021 Balance Sheet'!$B$7:$O$1335,'2021 Balance Sheet'!J$2, FALSE),0)</f>
        <v>0</v>
      </c>
      <c r="AJ1602" s="199">
        <f>IFERROR(VLOOKUP('SAP Data'!$C1602,'2021 Balance Sheet'!$B$7:$O$1335,'2021 Balance Sheet'!K$2, FALSE),0)</f>
        <v>0</v>
      </c>
      <c r="AK1602" s="199">
        <f>IFERROR(VLOOKUP('SAP Data'!$C1602,'2021 Balance Sheet'!$B$7:$O$1335,'2021 Balance Sheet'!L$2, FALSE),0)</f>
        <v>0</v>
      </c>
      <c r="AL1602" s="199">
        <f>IFERROR(VLOOKUP('SAP Data'!$C1602,'2021 Balance Sheet'!$B$7:$O$1335,'2021 Balance Sheet'!M$2, FALSE),0)</f>
        <v>0</v>
      </c>
      <c r="AM1602" s="199">
        <f>IFERROR(VLOOKUP('SAP Data'!$C1602,'2021 Balance Sheet'!$B$7:$O$1335,'2021 Balance Sheet'!N$2, FALSE),0)</f>
        <v>0</v>
      </c>
      <c r="AN1602" s="199">
        <f>IFERROR(VLOOKUP('SAP Data'!$C1602,'2021 Balance Sheet'!$B$7:$O$1335,'2021 Balance Sheet'!O$2, FALSE),0)</f>
        <v>0</v>
      </c>
      <c r="AO1602" s="198">
        <f t="shared" si="53"/>
        <v>0</v>
      </c>
    </row>
    <row r="1603" spans="1:75" ht="15.75" thickBot="1" x14ac:dyDescent="0.3">
      <c r="A1603" s="26" t="str">
        <f t="shared" si="52"/>
        <v>242109</v>
      </c>
      <c r="B1603" s="126" t="s">
        <v>3744</v>
      </c>
      <c r="C1603" s="153" t="s">
        <v>3745</v>
      </c>
      <c r="D1603" s="125"/>
      <c r="E1603" s="140"/>
      <c r="F1603" s="140"/>
      <c r="G1603" s="140"/>
      <c r="H1603" s="140"/>
      <c r="I1603" s="140"/>
      <c r="J1603" s="140"/>
      <c r="K1603" s="140"/>
      <c r="L1603" s="140"/>
      <c r="M1603" s="140"/>
      <c r="N1603" s="140"/>
      <c r="O1603" s="140"/>
      <c r="P1603" s="140"/>
      <c r="Q1603" s="199">
        <v>0</v>
      </c>
      <c r="R1603" s="199">
        <v>0</v>
      </c>
      <c r="S1603" s="199">
        <v>0</v>
      </c>
      <c r="T1603" s="199">
        <v>0</v>
      </c>
      <c r="U1603" s="199">
        <v>0</v>
      </c>
      <c r="V1603" s="199">
        <v>0</v>
      </c>
      <c r="W1603" s="199">
        <v>0</v>
      </c>
      <c r="X1603" s="199">
        <v>0</v>
      </c>
      <c r="Y1603" s="199">
        <v>0</v>
      </c>
      <c r="Z1603" s="199">
        <v>0</v>
      </c>
      <c r="AA1603" s="199">
        <v>0</v>
      </c>
      <c r="AB1603" s="199">
        <v>0</v>
      </c>
      <c r="AC1603" s="199">
        <f>IFERROR(VLOOKUP('SAP Data'!$C1603,'2021 Balance Sheet'!$B$7:$O$1335,'2021 Balance Sheet'!D$2, FALSE),0)</f>
        <v>0</v>
      </c>
      <c r="AD1603" s="199">
        <f>IFERROR(VLOOKUP('SAP Data'!$C1603,'2021 Balance Sheet'!$B$7:$O$1335,'2021 Balance Sheet'!E$2, FALSE),0)</f>
        <v>0</v>
      </c>
      <c r="AE1603" s="199">
        <f>IFERROR(VLOOKUP('SAP Data'!$C1603,'2021 Balance Sheet'!$B$7:$O$1335,'2021 Balance Sheet'!F$2, FALSE),0)</f>
        <v>0</v>
      </c>
      <c r="AF1603" s="199">
        <f>IFERROR(VLOOKUP('SAP Data'!$C1603,'2021 Balance Sheet'!$B$7:$O$1335,'2021 Balance Sheet'!G$2, FALSE),0)</f>
        <v>0</v>
      </c>
      <c r="AG1603" s="199">
        <f>IFERROR(VLOOKUP('SAP Data'!$C1603,'2021 Balance Sheet'!$B$7:$O$1335,'2021 Balance Sheet'!H$2, FALSE),0)</f>
        <v>0</v>
      </c>
      <c r="AH1603" s="199">
        <f>IFERROR(VLOOKUP('SAP Data'!$C1603,'2021 Balance Sheet'!$B$7:$O$1335,'2021 Balance Sheet'!I$2, FALSE),0)</f>
        <v>0</v>
      </c>
      <c r="AI1603" s="199">
        <f>IFERROR(VLOOKUP('SAP Data'!$C1603,'2021 Balance Sheet'!$B$7:$O$1335,'2021 Balance Sheet'!J$2, FALSE),0)</f>
        <v>0</v>
      </c>
      <c r="AJ1603" s="199">
        <f>IFERROR(VLOOKUP('SAP Data'!$C1603,'2021 Balance Sheet'!$B$7:$O$1335,'2021 Balance Sheet'!K$2, FALSE),0)</f>
        <v>0</v>
      </c>
      <c r="AK1603" s="199">
        <f>IFERROR(VLOOKUP('SAP Data'!$C1603,'2021 Balance Sheet'!$B$7:$O$1335,'2021 Balance Sheet'!L$2, FALSE),0)</f>
        <v>0</v>
      </c>
      <c r="AL1603" s="199">
        <f>IFERROR(VLOOKUP('SAP Data'!$C1603,'2021 Balance Sheet'!$B$7:$O$1335,'2021 Balance Sheet'!M$2, FALSE),0)</f>
        <v>0</v>
      </c>
      <c r="AM1603" s="199">
        <f>IFERROR(VLOOKUP('SAP Data'!$C1603,'2021 Balance Sheet'!$B$7:$O$1335,'2021 Balance Sheet'!N$2, FALSE),0)</f>
        <v>0</v>
      </c>
      <c r="AN1603" s="199">
        <f>IFERROR(VLOOKUP('SAP Data'!$C1603,'2021 Balance Sheet'!$B$7:$O$1335,'2021 Balance Sheet'!O$2, FALSE),0)</f>
        <v>0</v>
      </c>
      <c r="AO1603" s="198">
        <f t="shared" si="53"/>
        <v>0</v>
      </c>
    </row>
    <row r="1604" spans="1:75" ht="15.75" thickBot="1" x14ac:dyDescent="0.3">
      <c r="A1604" s="26" t="str">
        <f t="shared" si="52"/>
        <v>242110</v>
      </c>
      <c r="B1604" s="237" t="s">
        <v>4008</v>
      </c>
      <c r="C1604" s="238" t="s">
        <v>4009</v>
      </c>
      <c r="D1604" s="125"/>
      <c r="E1604" s="140"/>
      <c r="F1604" s="140"/>
      <c r="G1604" s="140"/>
      <c r="H1604" s="140"/>
      <c r="I1604" s="140"/>
      <c r="J1604" s="140"/>
      <c r="K1604" s="140"/>
      <c r="L1604" s="140"/>
      <c r="M1604" s="140"/>
      <c r="N1604" s="140"/>
      <c r="O1604" s="140"/>
      <c r="P1604" s="140"/>
      <c r="Q1604" s="199">
        <v>0</v>
      </c>
      <c r="R1604" s="199">
        <v>0</v>
      </c>
      <c r="S1604" s="199">
        <v>0</v>
      </c>
      <c r="T1604" s="199">
        <v>0</v>
      </c>
      <c r="U1604" s="199">
        <v>0</v>
      </c>
      <c r="V1604" s="199">
        <v>0</v>
      </c>
      <c r="W1604" s="199">
        <v>0</v>
      </c>
      <c r="X1604" s="199">
        <v>6860</v>
      </c>
      <c r="Y1604" s="199">
        <v>14710</v>
      </c>
      <c r="Z1604" s="199">
        <v>-6767</v>
      </c>
      <c r="AA1604" s="199">
        <v>-136696</v>
      </c>
      <c r="AB1604" s="199">
        <v>-152573</v>
      </c>
      <c r="AC1604" s="199">
        <f>IFERROR(VLOOKUP('SAP Data'!$C1604,'2021 Balance Sheet'!$B$7:$O$1335,'2021 Balance Sheet'!D$2, FALSE),0)</f>
        <v>-148982</v>
      </c>
      <c r="AD1604" s="199">
        <f>IFERROR(VLOOKUP('SAP Data'!$C1604,'2021 Balance Sheet'!$B$7:$O$1335,'2021 Balance Sheet'!E$2, FALSE),0)</f>
        <v>0</v>
      </c>
      <c r="AE1604" s="199">
        <f>IFERROR(VLOOKUP('SAP Data'!$C1604,'2021 Balance Sheet'!$B$7:$O$1335,'2021 Balance Sheet'!F$2, FALSE),0)</f>
        <v>1000</v>
      </c>
      <c r="AF1604" s="199">
        <f>IFERROR(VLOOKUP('SAP Data'!$C1604,'2021 Balance Sheet'!$B$7:$O$1335,'2021 Balance Sheet'!G$2, FALSE),0)</f>
        <v>1000</v>
      </c>
      <c r="AG1604" s="199">
        <f>IFERROR(VLOOKUP('SAP Data'!$C1604,'2021 Balance Sheet'!$B$7:$O$1335,'2021 Balance Sheet'!H$2, FALSE),0)</f>
        <v>1000</v>
      </c>
      <c r="AH1604" s="199">
        <f>IFERROR(VLOOKUP('SAP Data'!$C1604,'2021 Balance Sheet'!$B$7:$O$1335,'2021 Balance Sheet'!I$2, FALSE),0)</f>
        <v>1000</v>
      </c>
      <c r="AI1604" s="199">
        <f>IFERROR(VLOOKUP('SAP Data'!$C1604,'2021 Balance Sheet'!$B$7:$O$1335,'2021 Balance Sheet'!J$2, FALSE),0)</f>
        <v>1000</v>
      </c>
      <c r="AJ1604" s="199">
        <f>IFERROR(VLOOKUP('SAP Data'!$C1604,'2021 Balance Sheet'!$B$7:$O$1335,'2021 Balance Sheet'!K$2, FALSE),0)</f>
        <v>1240</v>
      </c>
      <c r="AK1604" s="199">
        <f>IFERROR(VLOOKUP('SAP Data'!$C1604,'2021 Balance Sheet'!$B$7:$O$1335,'2021 Balance Sheet'!L$2, FALSE),0)</f>
        <v>1240</v>
      </c>
      <c r="AL1604" s="199">
        <f>IFERROR(VLOOKUP('SAP Data'!$C1604,'2021 Balance Sheet'!$B$7:$O$1335,'2021 Balance Sheet'!M$2, FALSE),0)</f>
        <v>1240</v>
      </c>
      <c r="AM1604" s="199">
        <f>IFERROR(VLOOKUP('SAP Data'!$C1604,'2021 Balance Sheet'!$B$7:$O$1335,'2021 Balance Sheet'!N$2, FALSE),0)</f>
        <v>1240</v>
      </c>
      <c r="AN1604" s="199">
        <f>IFERROR(VLOOKUP('SAP Data'!$C1604,'2021 Balance Sheet'!$B$7:$O$1335,'2021 Balance Sheet'!O$2, FALSE),0)</f>
        <v>-60</v>
      </c>
      <c r="AO1604" s="198">
        <f t="shared" si="53"/>
        <v>-152573</v>
      </c>
    </row>
    <row r="1605" spans="1:75" ht="15.75" thickBot="1" x14ac:dyDescent="0.3">
      <c r="A1605" s="26" t="str">
        <f t="shared" si="52"/>
        <v>242111</v>
      </c>
      <c r="B1605" s="237" t="s">
        <v>4010</v>
      </c>
      <c r="C1605" s="238" t="s">
        <v>4011</v>
      </c>
      <c r="D1605" s="125"/>
      <c r="E1605" s="140"/>
      <c r="F1605" s="140"/>
      <c r="G1605" s="140"/>
      <c r="H1605" s="140"/>
      <c r="I1605" s="140"/>
      <c r="J1605" s="140"/>
      <c r="K1605" s="140"/>
      <c r="L1605" s="140"/>
      <c r="M1605" s="140"/>
      <c r="N1605" s="140"/>
      <c r="O1605" s="140"/>
      <c r="P1605" s="140"/>
      <c r="Q1605" s="199">
        <v>0</v>
      </c>
      <c r="R1605" s="199">
        <v>0</v>
      </c>
      <c r="S1605" s="199">
        <v>0</v>
      </c>
      <c r="T1605" s="199">
        <v>0</v>
      </c>
      <c r="U1605" s="199">
        <v>0</v>
      </c>
      <c r="V1605" s="199">
        <v>0</v>
      </c>
      <c r="W1605" s="199">
        <v>0</v>
      </c>
      <c r="X1605" s="199">
        <v>1237.24</v>
      </c>
      <c r="Y1605" s="199">
        <v>-5216.5200000000004</v>
      </c>
      <c r="Z1605" s="199">
        <v>4095</v>
      </c>
      <c r="AA1605" s="199">
        <v>-810.76</v>
      </c>
      <c r="AB1605" s="199">
        <v>-13054.9</v>
      </c>
      <c r="AC1605" s="199">
        <f>IFERROR(VLOOKUP('SAP Data'!$C1605,'2021 Balance Sheet'!$B$7:$O$1335,'2021 Balance Sheet'!D$2, FALSE),0)</f>
        <v>-1392.62</v>
      </c>
      <c r="AD1605" s="199">
        <f>IFERROR(VLOOKUP('SAP Data'!$C1605,'2021 Balance Sheet'!$B$7:$O$1335,'2021 Balance Sheet'!E$2, FALSE),0)</f>
        <v>-667.62</v>
      </c>
      <c r="AE1605" s="199">
        <f>IFERROR(VLOOKUP('SAP Data'!$C1605,'2021 Balance Sheet'!$B$7:$O$1335,'2021 Balance Sheet'!F$2, FALSE),0)</f>
        <v>-150.62</v>
      </c>
      <c r="AF1605" s="199">
        <f>IFERROR(VLOOKUP('SAP Data'!$C1605,'2021 Balance Sheet'!$B$7:$O$1335,'2021 Balance Sheet'!G$2, FALSE),0)</f>
        <v>0</v>
      </c>
      <c r="AG1605" s="199">
        <f>IFERROR(VLOOKUP('SAP Data'!$C1605,'2021 Balance Sheet'!$B$7:$O$1335,'2021 Balance Sheet'!H$2, FALSE),0)</f>
        <v>0</v>
      </c>
      <c r="AH1605" s="199">
        <f>IFERROR(VLOOKUP('SAP Data'!$C1605,'2021 Balance Sheet'!$B$7:$O$1335,'2021 Balance Sheet'!I$2, FALSE),0)</f>
        <v>0</v>
      </c>
      <c r="AI1605" s="199">
        <f>IFERROR(VLOOKUP('SAP Data'!$C1605,'2021 Balance Sheet'!$B$7:$O$1335,'2021 Balance Sheet'!J$2, FALSE),0)</f>
        <v>0</v>
      </c>
      <c r="AJ1605" s="199">
        <f>IFERROR(VLOOKUP('SAP Data'!$C1605,'2021 Balance Sheet'!$B$7:$O$1335,'2021 Balance Sheet'!K$2, FALSE),0)</f>
        <v>0</v>
      </c>
      <c r="AK1605" s="199">
        <f>IFERROR(VLOOKUP('SAP Data'!$C1605,'2021 Balance Sheet'!$B$7:$O$1335,'2021 Balance Sheet'!L$2, FALSE),0)</f>
        <v>-15743</v>
      </c>
      <c r="AL1605" s="199">
        <f>IFERROR(VLOOKUP('SAP Data'!$C1605,'2021 Balance Sheet'!$B$7:$O$1335,'2021 Balance Sheet'!M$2, FALSE),0)</f>
        <v>0</v>
      </c>
      <c r="AM1605" s="199">
        <f>IFERROR(VLOOKUP('SAP Data'!$C1605,'2021 Balance Sheet'!$B$7:$O$1335,'2021 Balance Sheet'!N$2, FALSE),0)</f>
        <v>0</v>
      </c>
      <c r="AN1605" s="199">
        <f>IFERROR(VLOOKUP('SAP Data'!$C1605,'2021 Balance Sheet'!$B$7:$O$1335,'2021 Balance Sheet'!O$2, FALSE),0)</f>
        <v>0</v>
      </c>
      <c r="AO1605" s="198">
        <f t="shared" si="53"/>
        <v>-13054.9</v>
      </c>
    </row>
    <row r="1606" spans="1:75" s="135" customFormat="1" ht="15.75" thickBot="1" x14ac:dyDescent="0.3">
      <c r="A1606" s="26" t="str">
        <f t="shared" si="52"/>
        <v>242113</v>
      </c>
      <c r="B1606" s="358" t="s">
        <v>4159</v>
      </c>
      <c r="C1606" s="361" t="s">
        <v>4160</v>
      </c>
      <c r="D1606" s="125"/>
      <c r="E1606" s="140"/>
      <c r="F1606" s="140"/>
      <c r="G1606" s="140"/>
      <c r="H1606" s="140"/>
      <c r="I1606" s="140"/>
      <c r="J1606" s="140"/>
      <c r="K1606" s="140"/>
      <c r="L1606" s="140"/>
      <c r="M1606" s="140"/>
      <c r="N1606" s="140"/>
      <c r="O1606" s="140"/>
      <c r="P1606" s="140"/>
      <c r="Q1606" s="199"/>
      <c r="R1606" s="199"/>
      <c r="S1606" s="199"/>
      <c r="T1606" s="199"/>
      <c r="U1606" s="199"/>
      <c r="V1606" s="199"/>
      <c r="W1606" s="199"/>
      <c r="X1606" s="199"/>
      <c r="Y1606" s="199"/>
      <c r="Z1606" s="199"/>
      <c r="AA1606" s="199"/>
      <c r="AB1606" s="199"/>
      <c r="AC1606" s="199">
        <f>IFERROR(VLOOKUP('SAP Data'!$C1606,'2021 Balance Sheet'!$B$7:$O$1335,'2021 Balance Sheet'!D$2, FALSE),0)</f>
        <v>0</v>
      </c>
      <c r="AD1606" s="199">
        <f>IFERROR(VLOOKUP('SAP Data'!$C1606,'2021 Balance Sheet'!$B$7:$O$1335,'2021 Balance Sheet'!E$2, FALSE),0)</f>
        <v>0</v>
      </c>
      <c r="AE1606" s="199">
        <f>IFERROR(VLOOKUP('SAP Data'!$C1606,'2021 Balance Sheet'!$B$7:$O$1335,'2021 Balance Sheet'!F$2, FALSE),0)</f>
        <v>-73748.289999999994</v>
      </c>
      <c r="AF1606" s="199">
        <f>IFERROR(VLOOKUP('SAP Data'!$C1606,'2021 Balance Sheet'!$B$7:$O$1335,'2021 Balance Sheet'!G$2, FALSE),0)</f>
        <v>-34766.129999999997</v>
      </c>
      <c r="AG1606" s="199">
        <f>IFERROR(VLOOKUP('SAP Data'!$C1606,'2021 Balance Sheet'!$B$7:$O$1335,'2021 Balance Sheet'!H$2, FALSE),0)</f>
        <v>-34766.129999999997</v>
      </c>
      <c r="AH1606" s="199">
        <f>IFERROR(VLOOKUP('SAP Data'!$C1606,'2021 Balance Sheet'!$B$7:$O$1335,'2021 Balance Sheet'!I$2, FALSE),0)</f>
        <v>-29891.71</v>
      </c>
      <c r="AI1606" s="199">
        <f>IFERROR(VLOOKUP('SAP Data'!$C1606,'2021 Balance Sheet'!$B$7:$O$1335,'2021 Balance Sheet'!J$2, FALSE),0)</f>
        <v>-17162.02</v>
      </c>
      <c r="AJ1606" s="199">
        <f>IFERROR(VLOOKUP('SAP Data'!$C1606,'2021 Balance Sheet'!$B$7:$O$1335,'2021 Balance Sheet'!K$2, FALSE),0)</f>
        <v>-17279.810000000001</v>
      </c>
      <c r="AK1606" s="199">
        <f>IFERROR(VLOOKUP('SAP Data'!$C1606,'2021 Balance Sheet'!$B$7:$O$1335,'2021 Balance Sheet'!L$2, FALSE),0)</f>
        <v>-17162.02</v>
      </c>
      <c r="AL1606" s="199">
        <f>IFERROR(VLOOKUP('SAP Data'!$C1606,'2021 Balance Sheet'!$B$7:$O$1335,'2021 Balance Sheet'!M$2, FALSE),0)</f>
        <v>0</v>
      </c>
      <c r="AM1606" s="199">
        <f>IFERROR(VLOOKUP('SAP Data'!$C1606,'2021 Balance Sheet'!$B$7:$O$1335,'2021 Balance Sheet'!N$2, FALSE),0)</f>
        <v>0</v>
      </c>
      <c r="AN1606" s="199">
        <f>IFERROR(VLOOKUP('SAP Data'!$C1606,'2021 Balance Sheet'!$B$7:$O$1335,'2021 Balance Sheet'!O$2, FALSE),0)</f>
        <v>0</v>
      </c>
      <c r="AO1606" s="198">
        <f t="shared" si="53"/>
        <v>0</v>
      </c>
      <c r="AP1606" s="50"/>
      <c r="AQ1606" s="50"/>
      <c r="AR1606" s="50"/>
      <c r="AS1606" s="50"/>
      <c r="AT1606" s="50"/>
      <c r="AU1606" s="50"/>
      <c r="AV1606" s="50"/>
      <c r="AW1606" s="50"/>
      <c r="AX1606" s="50"/>
      <c r="AY1606" s="50"/>
      <c r="AZ1606" s="50"/>
      <c r="BA1606" s="50"/>
      <c r="BB1606" s="50"/>
      <c r="BC1606" s="50"/>
      <c r="BD1606" s="50"/>
      <c r="BE1606" s="50"/>
      <c r="BF1606" s="50"/>
      <c r="BG1606" s="50"/>
      <c r="BH1606" s="50"/>
      <c r="BI1606" s="50"/>
      <c r="BJ1606" s="50"/>
      <c r="BK1606" s="50"/>
      <c r="BL1606" s="50"/>
      <c r="BM1606" s="50"/>
      <c r="BN1606" s="50"/>
      <c r="BO1606" s="50"/>
      <c r="BP1606" s="50"/>
      <c r="BQ1606" s="50"/>
      <c r="BR1606" s="50"/>
      <c r="BS1606" s="50"/>
      <c r="BT1606" s="50"/>
      <c r="BU1606" s="50"/>
      <c r="BV1606" s="50"/>
      <c r="BW1606" s="50"/>
    </row>
    <row r="1607" spans="1:75" s="135" customFormat="1" ht="15.75" thickBot="1" x14ac:dyDescent="0.3">
      <c r="A1607" s="26" t="str">
        <f t="shared" si="52"/>
        <v>242114</v>
      </c>
      <c r="B1607" s="393" t="s">
        <v>4204</v>
      </c>
      <c r="C1607" s="394" t="s">
        <v>4205</v>
      </c>
      <c r="D1607" s="125"/>
      <c r="E1607" s="140"/>
      <c r="F1607" s="140"/>
      <c r="G1607" s="140"/>
      <c r="H1607" s="140"/>
      <c r="I1607" s="140"/>
      <c r="J1607" s="140"/>
      <c r="K1607" s="140"/>
      <c r="L1607" s="140"/>
      <c r="M1607" s="140"/>
      <c r="N1607" s="140"/>
      <c r="O1607" s="140"/>
      <c r="P1607" s="140"/>
      <c r="Q1607" s="199"/>
      <c r="R1607" s="199"/>
      <c r="S1607" s="199"/>
      <c r="T1607" s="199"/>
      <c r="U1607" s="199"/>
      <c r="V1607" s="199"/>
      <c r="W1607" s="199"/>
      <c r="X1607" s="199"/>
      <c r="Y1607" s="199"/>
      <c r="Z1607" s="199"/>
      <c r="AA1607" s="199"/>
      <c r="AB1607" s="199"/>
      <c r="AC1607" s="199">
        <f>IFERROR(VLOOKUP('SAP Data'!$C1607,'2021 Balance Sheet'!$B$7:$O$1335,'2021 Balance Sheet'!D$2, FALSE),0)</f>
        <v>0</v>
      </c>
      <c r="AD1607" s="199">
        <f>IFERROR(VLOOKUP('SAP Data'!$C1607,'2021 Balance Sheet'!$B$7:$O$1335,'2021 Balance Sheet'!E$2, FALSE),0)</f>
        <v>0</v>
      </c>
      <c r="AE1607" s="199">
        <f>IFERROR(VLOOKUP('SAP Data'!$C1607,'2021 Balance Sheet'!$B$7:$O$1335,'2021 Balance Sheet'!F$2, FALSE),0)</f>
        <v>0</v>
      </c>
      <c r="AF1607" s="199">
        <f>IFERROR(VLOOKUP('SAP Data'!$C1607,'2021 Balance Sheet'!$B$7:$O$1335,'2021 Balance Sheet'!G$2, FALSE),0)</f>
        <v>0</v>
      </c>
      <c r="AG1607" s="199">
        <f>IFERROR(VLOOKUP('SAP Data'!$C1607,'2021 Balance Sheet'!$B$7:$O$1335,'2021 Balance Sheet'!H$2, FALSE),0)</f>
        <v>0</v>
      </c>
      <c r="AH1607" s="199">
        <f>IFERROR(VLOOKUP('SAP Data'!$C1607,'2021 Balance Sheet'!$B$7:$O$1335,'2021 Balance Sheet'!I$2, FALSE),0)</f>
        <v>0</v>
      </c>
      <c r="AI1607" s="199">
        <f>IFERROR(VLOOKUP('SAP Data'!$C1607,'2021 Balance Sheet'!$B$7:$O$1335,'2021 Balance Sheet'!J$2, FALSE),0)</f>
        <v>0</v>
      </c>
      <c r="AJ1607" s="199">
        <f>IFERROR(VLOOKUP('SAP Data'!$C1607,'2021 Balance Sheet'!$B$7:$O$1335,'2021 Balance Sheet'!K$2, FALSE),0)</f>
        <v>0</v>
      </c>
      <c r="AK1607" s="199">
        <f>IFERROR(VLOOKUP('SAP Data'!$C1607,'2021 Balance Sheet'!$B$7:$O$1335,'2021 Balance Sheet'!L$2, FALSE),0)</f>
        <v>-5122.5</v>
      </c>
      <c r="AL1607" s="199">
        <f>IFERROR(VLOOKUP('SAP Data'!$C1607,'2021 Balance Sheet'!$B$7:$O$1335,'2021 Balance Sheet'!M$2, FALSE),0)</f>
        <v>0</v>
      </c>
      <c r="AM1607" s="199">
        <f>IFERROR(VLOOKUP('SAP Data'!$C1607,'2021 Balance Sheet'!$B$7:$O$1335,'2021 Balance Sheet'!N$2, FALSE),0)</f>
        <v>-300</v>
      </c>
      <c r="AN1607" s="199">
        <f>IFERROR(VLOOKUP('SAP Data'!$C1607,'2021 Balance Sheet'!$B$7:$O$1335,'2021 Balance Sheet'!O$2, FALSE),0)</f>
        <v>-39706</v>
      </c>
      <c r="AO1607" s="198">
        <f t="shared" si="53"/>
        <v>0</v>
      </c>
      <c r="AP1607" s="50"/>
      <c r="AQ1607" s="50"/>
      <c r="AR1607" s="50"/>
      <c r="AS1607" s="50"/>
      <c r="AT1607" s="50"/>
      <c r="AU1607" s="50"/>
      <c r="AV1607" s="50"/>
      <c r="AW1607" s="50"/>
      <c r="AX1607" s="50"/>
      <c r="AY1607" s="50"/>
      <c r="AZ1607" s="50"/>
      <c r="BA1607" s="50"/>
      <c r="BB1607" s="50"/>
      <c r="BC1607" s="50"/>
      <c r="BD1607" s="50"/>
      <c r="BE1607" s="50"/>
      <c r="BF1607" s="50"/>
      <c r="BG1607" s="50"/>
      <c r="BH1607" s="50"/>
      <c r="BI1607" s="50"/>
      <c r="BJ1607" s="50"/>
      <c r="BK1607" s="50"/>
      <c r="BL1607" s="50"/>
      <c r="BM1607" s="50"/>
      <c r="BN1607" s="50"/>
      <c r="BO1607" s="50"/>
      <c r="BP1607" s="50"/>
      <c r="BQ1607" s="50"/>
      <c r="BR1607" s="50"/>
      <c r="BS1607" s="50"/>
      <c r="BT1607" s="50"/>
      <c r="BU1607" s="50"/>
      <c r="BV1607" s="50"/>
      <c r="BW1607" s="50"/>
    </row>
    <row r="1608" spans="1:75" s="135" customFormat="1" ht="15.75" thickBot="1" x14ac:dyDescent="0.3">
      <c r="A1608" s="26" t="str">
        <f t="shared" si="52"/>
        <v>242115</v>
      </c>
      <c r="B1608" s="433" t="s">
        <v>4266</v>
      </c>
      <c r="C1608" s="434" t="s">
        <v>4254</v>
      </c>
      <c r="D1608" s="125"/>
      <c r="E1608" s="140"/>
      <c r="F1608" s="140"/>
      <c r="G1608" s="140"/>
      <c r="H1608" s="140"/>
      <c r="I1608" s="140"/>
      <c r="J1608" s="140"/>
      <c r="K1608" s="140"/>
      <c r="L1608" s="140"/>
      <c r="M1608" s="140"/>
      <c r="N1608" s="140"/>
      <c r="O1608" s="140"/>
      <c r="P1608" s="140"/>
      <c r="Q1608" s="199"/>
      <c r="R1608" s="199"/>
      <c r="S1608" s="199"/>
      <c r="T1608" s="199"/>
      <c r="U1608" s="199"/>
      <c r="V1608" s="199"/>
      <c r="W1608" s="199"/>
      <c r="X1608" s="199"/>
      <c r="Y1608" s="199"/>
      <c r="Z1608" s="199"/>
      <c r="AA1608" s="199"/>
      <c r="AB1608" s="199"/>
      <c r="AC1608" s="199">
        <f>IFERROR(VLOOKUP('SAP Data'!$C1608,'2021 Balance Sheet'!$B$7:$O$1335,'2021 Balance Sheet'!D$2, FALSE),0)</f>
        <v>0</v>
      </c>
      <c r="AD1608" s="199">
        <f>IFERROR(VLOOKUP('SAP Data'!$C1608,'2021 Balance Sheet'!$B$7:$O$1335,'2021 Balance Sheet'!E$2, FALSE),0)</f>
        <v>0</v>
      </c>
      <c r="AE1608" s="199">
        <f>IFERROR(VLOOKUP('SAP Data'!$C1608,'2021 Balance Sheet'!$B$7:$O$1335,'2021 Balance Sheet'!F$2, FALSE),0)</f>
        <v>0</v>
      </c>
      <c r="AF1608" s="199">
        <f>IFERROR(VLOOKUP('SAP Data'!$C1608,'2021 Balance Sheet'!$B$7:$O$1335,'2021 Balance Sheet'!G$2, FALSE),0)</f>
        <v>0</v>
      </c>
      <c r="AG1608" s="199">
        <f>IFERROR(VLOOKUP('SAP Data'!$C1608,'2021 Balance Sheet'!$B$7:$O$1335,'2021 Balance Sheet'!H$2, FALSE),0)</f>
        <v>0</v>
      </c>
      <c r="AH1608" s="199">
        <f>IFERROR(VLOOKUP('SAP Data'!$C1608,'2021 Balance Sheet'!$B$7:$O$1335,'2021 Balance Sheet'!I$2, FALSE),0)</f>
        <v>0</v>
      </c>
      <c r="AI1608" s="199">
        <f>IFERROR(VLOOKUP('SAP Data'!$C1608,'2021 Balance Sheet'!$B$7:$O$1335,'2021 Balance Sheet'!J$2, FALSE),0)</f>
        <v>0</v>
      </c>
      <c r="AJ1608" s="199">
        <f>IFERROR(VLOOKUP('SAP Data'!$C1608,'2021 Balance Sheet'!$B$7:$O$1335,'2021 Balance Sheet'!K$2, FALSE),0)</f>
        <v>0</v>
      </c>
      <c r="AK1608" s="199">
        <f>IFERROR(VLOOKUP('SAP Data'!$C1608,'2021 Balance Sheet'!$B$7:$O$1335,'2021 Balance Sheet'!L$2, FALSE),0)</f>
        <v>0</v>
      </c>
      <c r="AL1608" s="199">
        <f>IFERROR(VLOOKUP('SAP Data'!$C1608,'2021 Balance Sheet'!$B$7:$O$1335,'2021 Balance Sheet'!M$2, FALSE),0)</f>
        <v>0</v>
      </c>
      <c r="AM1608" s="199">
        <f>IFERROR(VLOOKUP('SAP Data'!$C1608,'2021 Balance Sheet'!$B$7:$O$1335,'2021 Balance Sheet'!N$2, FALSE),0)</f>
        <v>0</v>
      </c>
      <c r="AN1608" s="199">
        <f>IFERROR(VLOOKUP('SAP Data'!$C1608,'2021 Balance Sheet'!$B$7:$O$1335,'2021 Balance Sheet'!O$2, FALSE),0)</f>
        <v>-1806</v>
      </c>
      <c r="AO1608" s="198"/>
      <c r="AP1608" s="50"/>
      <c r="AQ1608" s="50"/>
      <c r="AR1608" s="50"/>
      <c r="AS1608" s="50"/>
      <c r="AT1608" s="50"/>
      <c r="AU1608" s="50"/>
      <c r="AV1608" s="50"/>
      <c r="AW1608" s="50"/>
      <c r="AX1608" s="50"/>
      <c r="AY1608" s="50"/>
      <c r="AZ1608" s="50"/>
      <c r="BA1608" s="50"/>
      <c r="BB1608" s="50"/>
      <c r="BC1608" s="50"/>
      <c r="BD1608" s="50"/>
      <c r="BE1608" s="50"/>
      <c r="BF1608" s="50"/>
      <c r="BG1608" s="50"/>
      <c r="BH1608" s="50"/>
      <c r="BI1608" s="50"/>
      <c r="BJ1608" s="50"/>
      <c r="BK1608" s="50"/>
      <c r="BL1608" s="50"/>
      <c r="BM1608" s="50"/>
      <c r="BN1608" s="50"/>
      <c r="BO1608" s="50"/>
      <c r="BP1608" s="50"/>
      <c r="BQ1608" s="50"/>
      <c r="BR1608" s="50"/>
      <c r="BS1608" s="50"/>
      <c r="BT1608" s="50"/>
      <c r="BU1608" s="50"/>
      <c r="BV1608" s="50"/>
      <c r="BW1608" s="50"/>
    </row>
    <row r="1609" spans="1:75" s="135" customFormat="1" ht="15.75" thickBot="1" x14ac:dyDescent="0.3">
      <c r="A1609" s="26" t="str">
        <f t="shared" si="52"/>
        <v>242116</v>
      </c>
      <c r="B1609" s="416" t="s">
        <v>4228</v>
      </c>
      <c r="C1609" s="417" t="s">
        <v>4234</v>
      </c>
      <c r="D1609" s="125"/>
      <c r="E1609" s="140"/>
      <c r="F1609" s="140"/>
      <c r="G1609" s="140"/>
      <c r="H1609" s="140"/>
      <c r="I1609" s="140"/>
      <c r="J1609" s="140"/>
      <c r="K1609" s="140"/>
      <c r="L1609" s="140"/>
      <c r="M1609" s="140"/>
      <c r="N1609" s="140"/>
      <c r="O1609" s="140"/>
      <c r="P1609" s="140"/>
      <c r="Q1609" s="199"/>
      <c r="R1609" s="199"/>
      <c r="S1609" s="199"/>
      <c r="T1609" s="199"/>
      <c r="U1609" s="199"/>
      <c r="V1609" s="199"/>
      <c r="W1609" s="199"/>
      <c r="X1609" s="199"/>
      <c r="Y1609" s="199"/>
      <c r="Z1609" s="199"/>
      <c r="AA1609" s="199"/>
      <c r="AB1609" s="199"/>
      <c r="AC1609" s="199">
        <f>IFERROR(VLOOKUP('SAP Data'!$C1609,'2021 Balance Sheet'!$B$7:$O$1335,'2021 Balance Sheet'!D$2, FALSE),0)</f>
        <v>0</v>
      </c>
      <c r="AD1609" s="199">
        <f>IFERROR(VLOOKUP('SAP Data'!$C1609,'2021 Balance Sheet'!$B$7:$O$1335,'2021 Balance Sheet'!E$2, FALSE),0)</f>
        <v>0</v>
      </c>
      <c r="AE1609" s="199">
        <f>IFERROR(VLOOKUP('SAP Data'!$C1609,'2021 Balance Sheet'!$B$7:$O$1335,'2021 Balance Sheet'!F$2, FALSE),0)</f>
        <v>0</v>
      </c>
      <c r="AF1609" s="199">
        <f>IFERROR(VLOOKUP('SAP Data'!$C1609,'2021 Balance Sheet'!$B$7:$O$1335,'2021 Balance Sheet'!G$2, FALSE),0)</f>
        <v>0</v>
      </c>
      <c r="AG1609" s="199">
        <f>IFERROR(VLOOKUP('SAP Data'!$C1609,'2021 Balance Sheet'!$B$7:$O$1335,'2021 Balance Sheet'!H$2, FALSE),0)</f>
        <v>0</v>
      </c>
      <c r="AH1609" s="199">
        <f>IFERROR(VLOOKUP('SAP Data'!$C1609,'2021 Balance Sheet'!$B$7:$O$1335,'2021 Balance Sheet'!I$2, FALSE),0)</f>
        <v>0</v>
      </c>
      <c r="AI1609" s="199">
        <f>IFERROR(VLOOKUP('SAP Data'!$C1609,'2021 Balance Sheet'!$B$7:$O$1335,'2021 Balance Sheet'!J$2, FALSE),0)</f>
        <v>0</v>
      </c>
      <c r="AJ1609" s="199">
        <f>IFERROR(VLOOKUP('SAP Data'!$C1609,'2021 Balance Sheet'!$B$7:$O$1335,'2021 Balance Sheet'!K$2, FALSE),0)</f>
        <v>0</v>
      </c>
      <c r="AK1609" s="199">
        <f>IFERROR(VLOOKUP('SAP Data'!$C1609,'2021 Balance Sheet'!$B$7:$O$1335,'2021 Balance Sheet'!L$2, FALSE),0)</f>
        <v>-11358.98</v>
      </c>
      <c r="AL1609" s="199">
        <f>IFERROR(VLOOKUP('SAP Data'!$C1609,'2021 Balance Sheet'!$B$7:$O$1335,'2021 Balance Sheet'!M$2, FALSE),0)</f>
        <v>-2252.27</v>
      </c>
      <c r="AM1609" s="199">
        <f>IFERROR(VLOOKUP('SAP Data'!$C1609,'2021 Balance Sheet'!$B$7:$O$1335,'2021 Balance Sheet'!N$2, FALSE),0)</f>
        <v>-8792.86</v>
      </c>
      <c r="AN1609" s="199">
        <f>IFERROR(VLOOKUP('SAP Data'!$C1609,'2021 Balance Sheet'!$B$7:$O$1335,'2021 Balance Sheet'!O$2, FALSE),0)</f>
        <v>-45232.18</v>
      </c>
      <c r="AO1609" s="198"/>
      <c r="AP1609" s="50"/>
      <c r="AQ1609" s="50"/>
      <c r="AR1609" s="50"/>
      <c r="AS1609" s="50"/>
      <c r="AT1609" s="50"/>
      <c r="AU1609" s="50"/>
      <c r="AV1609" s="50"/>
      <c r="AW1609" s="50"/>
      <c r="AX1609" s="50"/>
      <c r="AY1609" s="50"/>
      <c r="AZ1609" s="50"/>
      <c r="BA1609" s="50"/>
      <c r="BB1609" s="50"/>
      <c r="BC1609" s="50"/>
      <c r="BD1609" s="50"/>
      <c r="BE1609" s="50"/>
      <c r="BF1609" s="50"/>
      <c r="BG1609" s="50"/>
      <c r="BH1609" s="50"/>
      <c r="BI1609" s="50"/>
      <c r="BJ1609" s="50"/>
      <c r="BK1609" s="50"/>
      <c r="BL1609" s="50"/>
      <c r="BM1609" s="50"/>
      <c r="BN1609" s="50"/>
      <c r="BO1609" s="50"/>
      <c r="BP1609" s="50"/>
      <c r="BQ1609" s="50"/>
      <c r="BR1609" s="50"/>
      <c r="BS1609" s="50"/>
      <c r="BT1609" s="50"/>
      <c r="BU1609" s="50"/>
      <c r="BV1609" s="50"/>
      <c r="BW1609" s="50"/>
    </row>
    <row r="1610" spans="1:75" ht="15.75" thickBot="1" x14ac:dyDescent="0.3">
      <c r="A1610" s="26" t="str">
        <f t="shared" si="52"/>
        <v>242135</v>
      </c>
      <c r="B1610" s="126" t="s">
        <v>3746</v>
      </c>
      <c r="C1610" s="153" t="s">
        <v>3747</v>
      </c>
      <c r="D1610" s="125"/>
      <c r="E1610" s="140"/>
      <c r="F1610" s="140"/>
      <c r="G1610" s="140"/>
      <c r="H1610" s="140"/>
      <c r="I1610" s="140"/>
      <c r="J1610" s="140"/>
      <c r="K1610" s="140"/>
      <c r="L1610" s="140"/>
      <c r="M1610" s="140"/>
      <c r="N1610" s="140"/>
      <c r="O1610" s="140"/>
      <c r="P1610" s="140"/>
      <c r="Q1610" s="199">
        <v>0</v>
      </c>
      <c r="R1610" s="199">
        <v>0</v>
      </c>
      <c r="S1610" s="199">
        <v>0</v>
      </c>
      <c r="T1610" s="199">
        <v>0</v>
      </c>
      <c r="U1610" s="199">
        <v>0</v>
      </c>
      <c r="V1610" s="199">
        <v>0</v>
      </c>
      <c r="W1610" s="199">
        <v>0</v>
      </c>
      <c r="X1610" s="199">
        <v>0</v>
      </c>
      <c r="Y1610" s="199">
        <v>0</v>
      </c>
      <c r="Z1610" s="199">
        <v>0</v>
      </c>
      <c r="AA1610" s="199">
        <v>0</v>
      </c>
      <c r="AB1610" s="199">
        <v>0</v>
      </c>
      <c r="AC1610" s="199">
        <f>IFERROR(VLOOKUP('SAP Data'!$C1610,'2021 Balance Sheet'!$B$7:$O$1335,'2021 Balance Sheet'!D$2, FALSE),0)</f>
        <v>0</v>
      </c>
      <c r="AD1610" s="199">
        <f>IFERROR(VLOOKUP('SAP Data'!$C1610,'2021 Balance Sheet'!$B$7:$O$1335,'2021 Balance Sheet'!E$2, FALSE),0)</f>
        <v>0</v>
      </c>
      <c r="AE1610" s="199">
        <f>IFERROR(VLOOKUP('SAP Data'!$C1610,'2021 Balance Sheet'!$B$7:$O$1335,'2021 Balance Sheet'!F$2, FALSE),0)</f>
        <v>0</v>
      </c>
      <c r="AF1610" s="199">
        <f>IFERROR(VLOOKUP('SAP Data'!$C1610,'2021 Balance Sheet'!$B$7:$O$1335,'2021 Balance Sheet'!G$2, FALSE),0)</f>
        <v>0</v>
      </c>
      <c r="AG1610" s="199">
        <f>IFERROR(VLOOKUP('SAP Data'!$C1610,'2021 Balance Sheet'!$B$7:$O$1335,'2021 Balance Sheet'!H$2, FALSE),0)</f>
        <v>0</v>
      </c>
      <c r="AH1610" s="199">
        <f>IFERROR(VLOOKUP('SAP Data'!$C1610,'2021 Balance Sheet'!$B$7:$O$1335,'2021 Balance Sheet'!I$2, FALSE),0)</f>
        <v>0</v>
      </c>
      <c r="AI1610" s="199">
        <f>IFERROR(VLOOKUP('SAP Data'!$C1610,'2021 Balance Sheet'!$B$7:$O$1335,'2021 Balance Sheet'!J$2, FALSE),0)</f>
        <v>0</v>
      </c>
      <c r="AJ1610" s="199">
        <f>IFERROR(VLOOKUP('SAP Data'!$C1610,'2021 Balance Sheet'!$B$7:$O$1335,'2021 Balance Sheet'!K$2, FALSE),0)</f>
        <v>0</v>
      </c>
      <c r="AK1610" s="199">
        <f>IFERROR(VLOOKUP('SAP Data'!$C1610,'2021 Balance Sheet'!$B$7:$O$1335,'2021 Balance Sheet'!L$2, FALSE),0)</f>
        <v>0</v>
      </c>
      <c r="AL1610" s="199">
        <f>IFERROR(VLOOKUP('SAP Data'!$C1610,'2021 Balance Sheet'!$B$7:$O$1335,'2021 Balance Sheet'!M$2, FALSE),0)</f>
        <v>0</v>
      </c>
      <c r="AM1610" s="199">
        <f>IFERROR(VLOOKUP('SAP Data'!$C1610,'2021 Balance Sheet'!$B$7:$O$1335,'2021 Balance Sheet'!N$2, FALSE),0)</f>
        <v>0</v>
      </c>
      <c r="AN1610" s="199">
        <f>IFERROR(VLOOKUP('SAP Data'!$C1610,'2021 Balance Sheet'!$B$7:$O$1335,'2021 Balance Sheet'!O$2, FALSE),0)</f>
        <v>0</v>
      </c>
      <c r="AO1610" s="198">
        <f t="shared" si="53"/>
        <v>0</v>
      </c>
    </row>
    <row r="1611" spans="1:75" ht="15.75" thickBot="1" x14ac:dyDescent="0.3">
      <c r="A1611" s="26" t="str">
        <f t="shared" si="52"/>
        <v>242140</v>
      </c>
      <c r="B1611" s="126" t="s">
        <v>2661</v>
      </c>
      <c r="C1611" s="153" t="s">
        <v>2662</v>
      </c>
      <c r="D1611" s="125" t="s">
        <v>4</v>
      </c>
      <c r="E1611" s="139">
        <v>-305042.69</v>
      </c>
      <c r="F1611" s="139">
        <v>-335582.32</v>
      </c>
      <c r="G1611" s="139">
        <v>-266377.31</v>
      </c>
      <c r="H1611" s="139">
        <v>-230008.75</v>
      </c>
      <c r="I1611" s="139">
        <v>-243293.71</v>
      </c>
      <c r="J1611" s="139">
        <v>-190352.86</v>
      </c>
      <c r="K1611" s="139">
        <v>-169429.48</v>
      </c>
      <c r="L1611" s="139">
        <v>-219477.39</v>
      </c>
      <c r="M1611" s="139">
        <v>-344231.38</v>
      </c>
      <c r="N1611" s="139">
        <v>-381249</v>
      </c>
      <c r="O1611" s="139">
        <v>-408269.48</v>
      </c>
      <c r="P1611" s="139">
        <v>-452399.07</v>
      </c>
      <c r="Q1611" s="199">
        <v>-362898.69</v>
      </c>
      <c r="R1611" s="199">
        <v>-324963.68</v>
      </c>
      <c r="S1611" s="199">
        <v>-243302.69</v>
      </c>
      <c r="T1611" s="199">
        <v>-193713.01</v>
      </c>
      <c r="U1611" s="199">
        <v>-227844.61</v>
      </c>
      <c r="V1611" s="199">
        <v>-267099.55</v>
      </c>
      <c r="W1611" s="199">
        <v>-346025.84</v>
      </c>
      <c r="X1611" s="199">
        <v>-375455.36</v>
      </c>
      <c r="Y1611" s="199">
        <v>-451254.41</v>
      </c>
      <c r="Z1611" s="199">
        <v>-496848.79</v>
      </c>
      <c r="AA1611" s="199">
        <v>-585510.52</v>
      </c>
      <c r="AB1611" s="199">
        <v>-564250.89</v>
      </c>
      <c r="AC1611" s="199">
        <f>IFERROR(VLOOKUP('SAP Data'!$C1611,'2021 Balance Sheet'!$B$7:$O$1335,'2021 Balance Sheet'!D$2, FALSE),0)</f>
        <v>-531411.92000000004</v>
      </c>
      <c r="AD1611" s="199">
        <f>IFERROR(VLOOKUP('SAP Data'!$C1611,'2021 Balance Sheet'!$B$7:$O$1335,'2021 Balance Sheet'!E$2, FALSE),0)</f>
        <v>-457310.7</v>
      </c>
      <c r="AE1611" s="199">
        <f>IFERROR(VLOOKUP('SAP Data'!$C1611,'2021 Balance Sheet'!$B$7:$O$1335,'2021 Balance Sheet'!F$2, FALSE),0)</f>
        <v>-475509.27</v>
      </c>
      <c r="AF1611" s="199">
        <f>IFERROR(VLOOKUP('SAP Data'!$C1611,'2021 Balance Sheet'!$B$7:$O$1335,'2021 Balance Sheet'!G$2, FALSE),0)</f>
        <v>-525729.56999999995</v>
      </c>
      <c r="AG1611" s="199">
        <f>IFERROR(VLOOKUP('SAP Data'!$C1611,'2021 Balance Sheet'!$B$7:$O$1335,'2021 Balance Sheet'!H$2, FALSE),0)</f>
        <v>-487568.3</v>
      </c>
      <c r="AH1611" s="199">
        <f>IFERROR(VLOOKUP('SAP Data'!$C1611,'2021 Balance Sheet'!$B$7:$O$1335,'2021 Balance Sheet'!I$2, FALSE),0)</f>
        <v>-458065.81</v>
      </c>
      <c r="AI1611" s="199">
        <f>IFERROR(VLOOKUP('SAP Data'!$C1611,'2021 Balance Sheet'!$B$7:$O$1335,'2021 Balance Sheet'!J$2, FALSE),0)</f>
        <v>-460116.74</v>
      </c>
      <c r="AJ1611" s="199">
        <f>IFERROR(VLOOKUP('SAP Data'!$C1611,'2021 Balance Sheet'!$B$7:$O$1335,'2021 Balance Sheet'!K$2, FALSE),0)</f>
        <v>-544640.27</v>
      </c>
      <c r="AK1611" s="199">
        <f>IFERROR(VLOOKUP('SAP Data'!$C1611,'2021 Balance Sheet'!$B$7:$O$1335,'2021 Balance Sheet'!L$2, FALSE),0)</f>
        <v>-673534.03</v>
      </c>
      <c r="AL1611" s="199">
        <f>IFERROR(VLOOKUP('SAP Data'!$C1611,'2021 Balance Sheet'!$B$7:$O$1335,'2021 Balance Sheet'!M$2, FALSE),0)</f>
        <v>-832264.66</v>
      </c>
      <c r="AM1611" s="199">
        <f>IFERROR(VLOOKUP('SAP Data'!$C1611,'2021 Balance Sheet'!$B$7:$O$1335,'2021 Balance Sheet'!N$2, FALSE),0)</f>
        <v>-843617.81</v>
      </c>
      <c r="AN1611" s="199">
        <f>IFERROR(VLOOKUP('SAP Data'!$C1611,'2021 Balance Sheet'!$B$7:$O$1335,'2021 Balance Sheet'!O$2, FALSE),0)</f>
        <v>-761057.25</v>
      </c>
      <c r="AO1611" s="198">
        <f t="shared" si="53"/>
        <v>-564250.89</v>
      </c>
    </row>
    <row r="1612" spans="1:75" ht="15.75" thickBot="1" x14ac:dyDescent="0.3">
      <c r="A1612" s="26" t="str">
        <f t="shared" si="52"/>
        <v>242145</v>
      </c>
      <c r="B1612" s="126" t="s">
        <v>2663</v>
      </c>
      <c r="C1612" s="153" t="s">
        <v>2664</v>
      </c>
      <c r="D1612" s="125" t="s">
        <v>4</v>
      </c>
      <c r="E1612" s="140">
        <v>0</v>
      </c>
      <c r="F1612" s="140">
        <v>0</v>
      </c>
      <c r="G1612" s="140">
        <v>0</v>
      </c>
      <c r="H1612" s="140">
        <v>0</v>
      </c>
      <c r="I1612" s="140">
        <v>0</v>
      </c>
      <c r="J1612" s="140">
        <v>0</v>
      </c>
      <c r="K1612" s="140">
        <v>0</v>
      </c>
      <c r="L1612" s="140">
        <v>0</v>
      </c>
      <c r="M1612" s="140">
        <v>0</v>
      </c>
      <c r="N1612" s="140">
        <v>0</v>
      </c>
      <c r="O1612" s="140">
        <v>-5929.37</v>
      </c>
      <c r="P1612" s="140">
        <v>0</v>
      </c>
      <c r="Q1612" s="199">
        <v>0</v>
      </c>
      <c r="R1612" s="199">
        <v>0</v>
      </c>
      <c r="S1612" s="199">
        <v>0</v>
      </c>
      <c r="T1612" s="199">
        <v>0</v>
      </c>
      <c r="U1612" s="199">
        <v>0</v>
      </c>
      <c r="V1612" s="199">
        <v>0</v>
      </c>
      <c r="W1612" s="199">
        <v>0</v>
      </c>
      <c r="X1612" s="199">
        <v>0</v>
      </c>
      <c r="Y1612" s="199">
        <v>0</v>
      </c>
      <c r="Z1612" s="199">
        <v>0</v>
      </c>
      <c r="AA1612" s="199">
        <v>0</v>
      </c>
      <c r="AB1612" s="199">
        <v>0</v>
      </c>
      <c r="AC1612" s="199">
        <f>IFERROR(VLOOKUP('SAP Data'!$C1612,'2021 Balance Sheet'!$B$7:$O$1335,'2021 Balance Sheet'!D$2, FALSE),0)</f>
        <v>0</v>
      </c>
      <c r="AD1612" s="199">
        <f>IFERROR(VLOOKUP('SAP Data'!$C1612,'2021 Balance Sheet'!$B$7:$O$1335,'2021 Balance Sheet'!E$2, FALSE),0)</f>
        <v>0</v>
      </c>
      <c r="AE1612" s="199">
        <f>IFERROR(VLOOKUP('SAP Data'!$C1612,'2021 Balance Sheet'!$B$7:$O$1335,'2021 Balance Sheet'!F$2, FALSE),0)</f>
        <v>-0.01</v>
      </c>
      <c r="AF1612" s="199">
        <f>IFERROR(VLOOKUP('SAP Data'!$C1612,'2021 Balance Sheet'!$B$7:$O$1335,'2021 Balance Sheet'!G$2, FALSE),0)</f>
        <v>0</v>
      </c>
      <c r="AG1612" s="199">
        <f>IFERROR(VLOOKUP('SAP Data'!$C1612,'2021 Balance Sheet'!$B$7:$O$1335,'2021 Balance Sheet'!H$2, FALSE),0)</f>
        <v>-0.04</v>
      </c>
      <c r="AH1612" s="199">
        <f>IFERROR(VLOOKUP('SAP Data'!$C1612,'2021 Balance Sheet'!$B$7:$O$1335,'2021 Balance Sheet'!I$2, FALSE),0)</f>
        <v>-0.04</v>
      </c>
      <c r="AI1612" s="199">
        <f>IFERROR(VLOOKUP('SAP Data'!$C1612,'2021 Balance Sheet'!$B$7:$O$1335,'2021 Balance Sheet'!J$2, FALSE),0)</f>
        <v>-0.04</v>
      </c>
      <c r="AJ1612" s="199">
        <f>IFERROR(VLOOKUP('SAP Data'!$C1612,'2021 Balance Sheet'!$B$7:$O$1335,'2021 Balance Sheet'!K$2, FALSE),0)</f>
        <v>-0.04</v>
      </c>
      <c r="AK1612" s="199">
        <f>IFERROR(VLOOKUP('SAP Data'!$C1612,'2021 Balance Sheet'!$B$7:$O$1335,'2021 Balance Sheet'!L$2, FALSE),0)</f>
        <v>-0.04</v>
      </c>
      <c r="AL1612" s="199">
        <f>IFERROR(VLOOKUP('SAP Data'!$C1612,'2021 Balance Sheet'!$B$7:$O$1335,'2021 Balance Sheet'!M$2, FALSE),0)</f>
        <v>-0.04</v>
      </c>
      <c r="AM1612" s="199">
        <f>IFERROR(VLOOKUP('SAP Data'!$C1612,'2021 Balance Sheet'!$B$7:$O$1335,'2021 Balance Sheet'!N$2, FALSE),0)</f>
        <v>-0.04</v>
      </c>
      <c r="AN1612" s="199">
        <f>IFERROR(VLOOKUP('SAP Data'!$C1612,'2021 Balance Sheet'!$B$7:$O$1335,'2021 Balance Sheet'!O$2, FALSE),0)</f>
        <v>-0.04</v>
      </c>
      <c r="AO1612" s="198">
        <f t="shared" si="53"/>
        <v>0</v>
      </c>
    </row>
    <row r="1613" spans="1:75" ht="15.75" thickBot="1" x14ac:dyDescent="0.3">
      <c r="A1613" s="26" t="str">
        <f t="shared" si="52"/>
        <v>242150</v>
      </c>
      <c r="B1613" s="126" t="s">
        <v>3748</v>
      </c>
      <c r="C1613" s="153" t="s">
        <v>3749</v>
      </c>
      <c r="D1613" s="125"/>
      <c r="E1613" s="140"/>
      <c r="F1613" s="140"/>
      <c r="G1613" s="140"/>
      <c r="H1613" s="140"/>
      <c r="I1613" s="140"/>
      <c r="J1613" s="140"/>
      <c r="K1613" s="140"/>
      <c r="L1613" s="140"/>
      <c r="M1613" s="140"/>
      <c r="N1613" s="140"/>
      <c r="O1613" s="140"/>
      <c r="P1613" s="140"/>
      <c r="Q1613" s="199">
        <v>0</v>
      </c>
      <c r="R1613" s="199">
        <v>0</v>
      </c>
      <c r="S1613" s="199">
        <v>0</v>
      </c>
      <c r="T1613" s="199">
        <v>0</v>
      </c>
      <c r="U1613" s="199">
        <v>0</v>
      </c>
      <c r="V1613" s="199">
        <v>0</v>
      </c>
      <c r="W1613" s="199">
        <v>0</v>
      </c>
      <c r="X1613" s="199">
        <v>0</v>
      </c>
      <c r="Y1613" s="199">
        <v>0</v>
      </c>
      <c r="Z1613" s="199">
        <v>0</v>
      </c>
      <c r="AA1613" s="199">
        <v>0</v>
      </c>
      <c r="AB1613" s="199">
        <v>0</v>
      </c>
      <c r="AC1613" s="199">
        <f>IFERROR(VLOOKUP('SAP Data'!$C1613,'2021 Balance Sheet'!$B$7:$O$1335,'2021 Balance Sheet'!D$2, FALSE),0)</f>
        <v>0</v>
      </c>
      <c r="AD1613" s="199">
        <f>IFERROR(VLOOKUP('SAP Data'!$C1613,'2021 Balance Sheet'!$B$7:$O$1335,'2021 Balance Sheet'!E$2, FALSE),0)</f>
        <v>0</v>
      </c>
      <c r="AE1613" s="199">
        <f>IFERROR(VLOOKUP('SAP Data'!$C1613,'2021 Balance Sheet'!$B$7:$O$1335,'2021 Balance Sheet'!F$2, FALSE),0)</f>
        <v>0</v>
      </c>
      <c r="AF1613" s="199">
        <f>IFERROR(VLOOKUP('SAP Data'!$C1613,'2021 Balance Sheet'!$B$7:$O$1335,'2021 Balance Sheet'!G$2, FALSE),0)</f>
        <v>0</v>
      </c>
      <c r="AG1613" s="199">
        <f>IFERROR(VLOOKUP('SAP Data'!$C1613,'2021 Balance Sheet'!$B$7:$O$1335,'2021 Balance Sheet'!H$2, FALSE),0)</f>
        <v>0</v>
      </c>
      <c r="AH1613" s="199">
        <f>IFERROR(VLOOKUP('SAP Data'!$C1613,'2021 Balance Sheet'!$B$7:$O$1335,'2021 Balance Sheet'!I$2, FALSE),0)</f>
        <v>0</v>
      </c>
      <c r="AI1613" s="199">
        <f>IFERROR(VLOOKUP('SAP Data'!$C1613,'2021 Balance Sheet'!$B$7:$O$1335,'2021 Balance Sheet'!J$2, FALSE),0)</f>
        <v>0</v>
      </c>
      <c r="AJ1613" s="199">
        <f>IFERROR(VLOOKUP('SAP Data'!$C1613,'2021 Balance Sheet'!$B$7:$O$1335,'2021 Balance Sheet'!K$2, FALSE),0)</f>
        <v>0</v>
      </c>
      <c r="AK1613" s="199">
        <f>IFERROR(VLOOKUP('SAP Data'!$C1613,'2021 Balance Sheet'!$B$7:$O$1335,'2021 Balance Sheet'!L$2, FALSE),0)</f>
        <v>0</v>
      </c>
      <c r="AL1613" s="199">
        <f>IFERROR(VLOOKUP('SAP Data'!$C1613,'2021 Balance Sheet'!$B$7:$O$1335,'2021 Balance Sheet'!M$2, FALSE),0)</f>
        <v>0</v>
      </c>
      <c r="AM1613" s="199">
        <f>IFERROR(VLOOKUP('SAP Data'!$C1613,'2021 Balance Sheet'!$B$7:$O$1335,'2021 Balance Sheet'!N$2, FALSE),0)</f>
        <v>0</v>
      </c>
      <c r="AN1613" s="199">
        <f>IFERROR(VLOOKUP('SAP Data'!$C1613,'2021 Balance Sheet'!$B$7:$O$1335,'2021 Balance Sheet'!O$2, FALSE),0)</f>
        <v>0</v>
      </c>
      <c r="AO1613" s="198">
        <f t="shared" si="53"/>
        <v>0</v>
      </c>
    </row>
    <row r="1614" spans="1:75" ht="15.75" thickBot="1" x14ac:dyDescent="0.3">
      <c r="A1614" s="26" t="str">
        <f t="shared" si="52"/>
        <v>242910</v>
      </c>
      <c r="B1614" s="126" t="s">
        <v>2665</v>
      </c>
      <c r="C1614" s="153" t="s">
        <v>2666</v>
      </c>
      <c r="D1614" s="125" t="s">
        <v>4</v>
      </c>
      <c r="E1614" s="139">
        <v>0</v>
      </c>
      <c r="F1614" s="139">
        <v>0</v>
      </c>
      <c r="G1614" s="139">
        <v>0</v>
      </c>
      <c r="H1614" s="139">
        <v>0</v>
      </c>
      <c r="I1614" s="139">
        <v>0</v>
      </c>
      <c r="J1614" s="139">
        <v>0</v>
      </c>
      <c r="K1614" s="139">
        <v>0</v>
      </c>
      <c r="L1614" s="139">
        <v>0</v>
      </c>
      <c r="M1614" s="139">
        <v>0</v>
      </c>
      <c r="N1614" s="139">
        <v>0</v>
      </c>
      <c r="O1614" s="139">
        <v>0</v>
      </c>
      <c r="P1614" s="139">
        <v>0</v>
      </c>
      <c r="Q1614" s="199">
        <v>0</v>
      </c>
      <c r="R1614" s="199">
        <v>0</v>
      </c>
      <c r="S1614" s="199">
        <v>0</v>
      </c>
      <c r="T1614" s="199">
        <v>0</v>
      </c>
      <c r="U1614" s="199">
        <v>0</v>
      </c>
      <c r="V1614" s="199">
        <v>0</v>
      </c>
      <c r="W1614" s="199">
        <v>0</v>
      </c>
      <c r="X1614" s="199">
        <v>0</v>
      </c>
      <c r="Y1614" s="199">
        <v>0</v>
      </c>
      <c r="Z1614" s="199">
        <v>0</v>
      </c>
      <c r="AA1614" s="199">
        <v>0</v>
      </c>
      <c r="AB1614" s="199">
        <v>0</v>
      </c>
      <c r="AC1614" s="199">
        <f>IFERROR(VLOOKUP('SAP Data'!$C1614,'2021 Balance Sheet'!$B$7:$O$1335,'2021 Balance Sheet'!D$2, FALSE),0)</f>
        <v>0</v>
      </c>
      <c r="AD1614" s="199">
        <f>IFERROR(VLOOKUP('SAP Data'!$C1614,'2021 Balance Sheet'!$B$7:$O$1335,'2021 Balance Sheet'!E$2, FALSE),0)</f>
        <v>0</v>
      </c>
      <c r="AE1614" s="199">
        <f>IFERROR(VLOOKUP('SAP Data'!$C1614,'2021 Balance Sheet'!$B$7:$O$1335,'2021 Balance Sheet'!F$2, FALSE),0)</f>
        <v>0</v>
      </c>
      <c r="AF1614" s="199">
        <f>IFERROR(VLOOKUP('SAP Data'!$C1614,'2021 Balance Sheet'!$B$7:$O$1335,'2021 Balance Sheet'!G$2, FALSE),0)</f>
        <v>0</v>
      </c>
      <c r="AG1614" s="199">
        <f>IFERROR(VLOOKUP('SAP Data'!$C1614,'2021 Balance Sheet'!$B$7:$O$1335,'2021 Balance Sheet'!H$2, FALSE),0)</f>
        <v>0</v>
      </c>
      <c r="AH1614" s="199">
        <f>IFERROR(VLOOKUP('SAP Data'!$C1614,'2021 Balance Sheet'!$B$7:$O$1335,'2021 Balance Sheet'!I$2, FALSE),0)</f>
        <v>0</v>
      </c>
      <c r="AI1614" s="199">
        <f>IFERROR(VLOOKUP('SAP Data'!$C1614,'2021 Balance Sheet'!$B$7:$O$1335,'2021 Balance Sheet'!J$2, FALSE),0)</f>
        <v>0</v>
      </c>
      <c r="AJ1614" s="199">
        <f>IFERROR(VLOOKUP('SAP Data'!$C1614,'2021 Balance Sheet'!$B$7:$O$1335,'2021 Balance Sheet'!K$2, FALSE),0)</f>
        <v>0</v>
      </c>
      <c r="AK1614" s="199">
        <f>IFERROR(VLOOKUP('SAP Data'!$C1614,'2021 Balance Sheet'!$B$7:$O$1335,'2021 Balance Sheet'!L$2, FALSE),0)</f>
        <v>0</v>
      </c>
      <c r="AL1614" s="199">
        <f>IFERROR(VLOOKUP('SAP Data'!$C1614,'2021 Balance Sheet'!$B$7:$O$1335,'2021 Balance Sheet'!M$2, FALSE),0)</f>
        <v>0</v>
      </c>
      <c r="AM1614" s="199">
        <f>IFERROR(VLOOKUP('SAP Data'!$C1614,'2021 Balance Sheet'!$B$7:$O$1335,'2021 Balance Sheet'!N$2, FALSE),0)</f>
        <v>0</v>
      </c>
      <c r="AN1614" s="199">
        <f>IFERROR(VLOOKUP('SAP Data'!$C1614,'2021 Balance Sheet'!$B$7:$O$1335,'2021 Balance Sheet'!O$2, FALSE),0)</f>
        <v>0</v>
      </c>
      <c r="AO1614" s="198">
        <f t="shared" si="53"/>
        <v>0</v>
      </c>
    </row>
    <row r="1615" spans="1:75" ht="15.75" thickBot="1" x14ac:dyDescent="0.3">
      <c r="A1615" s="26" t="str">
        <f t="shared" si="52"/>
        <v>242916</v>
      </c>
      <c r="B1615" s="126" t="s">
        <v>2667</v>
      </c>
      <c r="C1615" s="153" t="s">
        <v>2668</v>
      </c>
      <c r="D1615" s="125" t="s">
        <v>4</v>
      </c>
      <c r="E1615" s="140">
        <v>0</v>
      </c>
      <c r="F1615" s="140">
        <v>0</v>
      </c>
      <c r="G1615" s="140">
        <v>0</v>
      </c>
      <c r="H1615" s="140">
        <v>0</v>
      </c>
      <c r="I1615" s="140">
        <v>0</v>
      </c>
      <c r="J1615" s="140">
        <v>0</v>
      </c>
      <c r="K1615" s="140">
        <v>0</v>
      </c>
      <c r="L1615" s="140">
        <v>0</v>
      </c>
      <c r="M1615" s="140">
        <v>0</v>
      </c>
      <c r="N1615" s="140">
        <v>0</v>
      </c>
      <c r="O1615" s="140">
        <v>0</v>
      </c>
      <c r="P1615" s="140">
        <v>0</v>
      </c>
      <c r="Q1615" s="199">
        <v>0</v>
      </c>
      <c r="R1615" s="199">
        <v>0</v>
      </c>
      <c r="S1615" s="199">
        <v>0</v>
      </c>
      <c r="T1615" s="199">
        <v>0</v>
      </c>
      <c r="U1615" s="199">
        <v>0</v>
      </c>
      <c r="V1615" s="199">
        <v>0</v>
      </c>
      <c r="W1615" s="199">
        <v>0</v>
      </c>
      <c r="X1615" s="199">
        <v>0</v>
      </c>
      <c r="Y1615" s="199">
        <v>0</v>
      </c>
      <c r="Z1615" s="199">
        <v>0</v>
      </c>
      <c r="AA1615" s="199">
        <v>0</v>
      </c>
      <c r="AB1615" s="199">
        <v>0</v>
      </c>
      <c r="AC1615" s="199">
        <f>IFERROR(VLOOKUP('SAP Data'!$C1615,'2021 Balance Sheet'!$B$7:$O$1335,'2021 Balance Sheet'!D$2, FALSE),0)</f>
        <v>0</v>
      </c>
      <c r="AD1615" s="199">
        <f>IFERROR(VLOOKUP('SAP Data'!$C1615,'2021 Balance Sheet'!$B$7:$O$1335,'2021 Balance Sheet'!E$2, FALSE),0)</f>
        <v>0</v>
      </c>
      <c r="AE1615" s="199">
        <f>IFERROR(VLOOKUP('SAP Data'!$C1615,'2021 Balance Sheet'!$B$7:$O$1335,'2021 Balance Sheet'!F$2, FALSE),0)</f>
        <v>0</v>
      </c>
      <c r="AF1615" s="199">
        <f>IFERROR(VLOOKUP('SAP Data'!$C1615,'2021 Balance Sheet'!$B$7:$O$1335,'2021 Balance Sheet'!G$2, FALSE),0)</f>
        <v>0</v>
      </c>
      <c r="AG1615" s="199">
        <f>IFERROR(VLOOKUP('SAP Data'!$C1615,'2021 Balance Sheet'!$B$7:$O$1335,'2021 Balance Sheet'!H$2, FALSE),0)</f>
        <v>0</v>
      </c>
      <c r="AH1615" s="199">
        <f>IFERROR(VLOOKUP('SAP Data'!$C1615,'2021 Balance Sheet'!$B$7:$O$1335,'2021 Balance Sheet'!I$2, FALSE),0)</f>
        <v>0</v>
      </c>
      <c r="AI1615" s="199">
        <f>IFERROR(VLOOKUP('SAP Data'!$C1615,'2021 Balance Sheet'!$B$7:$O$1335,'2021 Balance Sheet'!J$2, FALSE),0)</f>
        <v>0</v>
      </c>
      <c r="AJ1615" s="199">
        <f>IFERROR(VLOOKUP('SAP Data'!$C1615,'2021 Balance Sheet'!$B$7:$O$1335,'2021 Balance Sheet'!K$2, FALSE),0)</f>
        <v>0</v>
      </c>
      <c r="AK1615" s="199">
        <f>IFERROR(VLOOKUP('SAP Data'!$C1615,'2021 Balance Sheet'!$B$7:$O$1335,'2021 Balance Sheet'!L$2, FALSE),0)</f>
        <v>0</v>
      </c>
      <c r="AL1615" s="199">
        <f>IFERROR(VLOOKUP('SAP Data'!$C1615,'2021 Balance Sheet'!$B$7:$O$1335,'2021 Balance Sheet'!M$2, FALSE),0)</f>
        <v>0</v>
      </c>
      <c r="AM1615" s="199">
        <f>IFERROR(VLOOKUP('SAP Data'!$C1615,'2021 Balance Sheet'!$B$7:$O$1335,'2021 Balance Sheet'!N$2, FALSE),0)</f>
        <v>0</v>
      </c>
      <c r="AN1615" s="199">
        <f>IFERROR(VLOOKUP('SAP Data'!$C1615,'2021 Balance Sheet'!$B$7:$O$1335,'2021 Balance Sheet'!O$2, FALSE),0)</f>
        <v>0</v>
      </c>
      <c r="AO1615" s="198">
        <f t="shared" si="53"/>
        <v>0</v>
      </c>
    </row>
    <row r="1616" spans="1:75" ht="15.75" thickBot="1" x14ac:dyDescent="0.3">
      <c r="A1616" s="26" t="str">
        <f t="shared" si="52"/>
        <v>242920</v>
      </c>
      <c r="B1616" s="126" t="s">
        <v>2669</v>
      </c>
      <c r="C1616" s="153" t="s">
        <v>2670</v>
      </c>
      <c r="D1616" s="125" t="s">
        <v>4</v>
      </c>
      <c r="E1616" s="139">
        <v>0</v>
      </c>
      <c r="F1616" s="139">
        <v>0</v>
      </c>
      <c r="G1616" s="139">
        <v>0</v>
      </c>
      <c r="H1616" s="139">
        <v>0</v>
      </c>
      <c r="I1616" s="139">
        <v>0</v>
      </c>
      <c r="J1616" s="139">
        <v>0</v>
      </c>
      <c r="K1616" s="139">
        <v>0</v>
      </c>
      <c r="L1616" s="139">
        <v>0</v>
      </c>
      <c r="M1616" s="139">
        <v>0</v>
      </c>
      <c r="N1616" s="139">
        <v>0</v>
      </c>
      <c r="O1616" s="139">
        <v>0</v>
      </c>
      <c r="P1616" s="139">
        <v>0</v>
      </c>
      <c r="Q1616" s="199">
        <v>0</v>
      </c>
      <c r="R1616" s="199">
        <v>0</v>
      </c>
      <c r="S1616" s="199">
        <v>0</v>
      </c>
      <c r="T1616" s="199">
        <v>0</v>
      </c>
      <c r="U1616" s="199">
        <v>0</v>
      </c>
      <c r="V1616" s="199">
        <v>0</v>
      </c>
      <c r="W1616" s="199">
        <v>0</v>
      </c>
      <c r="X1616" s="199">
        <v>0</v>
      </c>
      <c r="Y1616" s="199">
        <v>0</v>
      </c>
      <c r="Z1616" s="199">
        <v>0</v>
      </c>
      <c r="AA1616" s="199">
        <v>0</v>
      </c>
      <c r="AB1616" s="199">
        <v>0</v>
      </c>
      <c r="AC1616" s="199">
        <f>IFERROR(VLOOKUP('SAP Data'!$C1616,'2021 Balance Sheet'!$B$7:$O$1335,'2021 Balance Sheet'!D$2, FALSE),0)</f>
        <v>0</v>
      </c>
      <c r="AD1616" s="199">
        <f>IFERROR(VLOOKUP('SAP Data'!$C1616,'2021 Balance Sheet'!$B$7:$O$1335,'2021 Balance Sheet'!E$2, FALSE),0)</f>
        <v>0</v>
      </c>
      <c r="AE1616" s="199">
        <f>IFERROR(VLOOKUP('SAP Data'!$C1616,'2021 Balance Sheet'!$B$7:$O$1335,'2021 Balance Sheet'!F$2, FALSE),0)</f>
        <v>0</v>
      </c>
      <c r="AF1616" s="199">
        <f>IFERROR(VLOOKUP('SAP Data'!$C1616,'2021 Balance Sheet'!$B$7:$O$1335,'2021 Balance Sheet'!G$2, FALSE),0)</f>
        <v>0</v>
      </c>
      <c r="AG1616" s="199">
        <f>IFERROR(VLOOKUP('SAP Data'!$C1616,'2021 Balance Sheet'!$B$7:$O$1335,'2021 Balance Sheet'!H$2, FALSE),0)</f>
        <v>0</v>
      </c>
      <c r="AH1616" s="199">
        <f>IFERROR(VLOOKUP('SAP Data'!$C1616,'2021 Balance Sheet'!$B$7:$O$1335,'2021 Balance Sheet'!I$2, FALSE),0)</f>
        <v>0</v>
      </c>
      <c r="AI1616" s="199">
        <f>IFERROR(VLOOKUP('SAP Data'!$C1616,'2021 Balance Sheet'!$B$7:$O$1335,'2021 Balance Sheet'!J$2, FALSE),0)</f>
        <v>0</v>
      </c>
      <c r="AJ1616" s="199">
        <f>IFERROR(VLOOKUP('SAP Data'!$C1616,'2021 Balance Sheet'!$B$7:$O$1335,'2021 Balance Sheet'!K$2, FALSE),0)</f>
        <v>0</v>
      </c>
      <c r="AK1616" s="199">
        <f>IFERROR(VLOOKUP('SAP Data'!$C1616,'2021 Balance Sheet'!$B$7:$O$1335,'2021 Balance Sheet'!L$2, FALSE),0)</f>
        <v>0</v>
      </c>
      <c r="AL1616" s="199">
        <f>IFERROR(VLOOKUP('SAP Data'!$C1616,'2021 Balance Sheet'!$B$7:$O$1335,'2021 Balance Sheet'!M$2, FALSE),0)</f>
        <v>0</v>
      </c>
      <c r="AM1616" s="199">
        <f>IFERROR(VLOOKUP('SAP Data'!$C1616,'2021 Balance Sheet'!$B$7:$O$1335,'2021 Balance Sheet'!N$2, FALSE),0)</f>
        <v>0</v>
      </c>
      <c r="AN1616" s="199">
        <f>IFERROR(VLOOKUP('SAP Data'!$C1616,'2021 Balance Sheet'!$B$7:$O$1335,'2021 Balance Sheet'!O$2, FALSE),0)</f>
        <v>0</v>
      </c>
      <c r="AO1616" s="198">
        <f t="shared" si="53"/>
        <v>0</v>
      </c>
    </row>
    <row r="1617" spans="1:41" ht="15.75" thickBot="1" x14ac:dyDescent="0.3">
      <c r="A1617" s="26" t="str">
        <f t="shared" si="52"/>
        <v>242926</v>
      </c>
      <c r="B1617" s="126" t="s">
        <v>2671</v>
      </c>
      <c r="C1617" s="153" t="s">
        <v>2672</v>
      </c>
      <c r="D1617" s="125" t="s">
        <v>4</v>
      </c>
      <c r="E1617" s="140">
        <v>0</v>
      </c>
      <c r="F1617" s="140">
        <v>0</v>
      </c>
      <c r="G1617" s="140">
        <v>0</v>
      </c>
      <c r="H1617" s="140">
        <v>0</v>
      </c>
      <c r="I1617" s="140">
        <v>0</v>
      </c>
      <c r="J1617" s="140">
        <v>0</v>
      </c>
      <c r="K1617" s="140">
        <v>0</v>
      </c>
      <c r="L1617" s="140">
        <v>0</v>
      </c>
      <c r="M1617" s="140">
        <v>0</v>
      </c>
      <c r="N1617" s="140">
        <v>0</v>
      </c>
      <c r="O1617" s="140">
        <v>0</v>
      </c>
      <c r="P1617" s="140">
        <v>0</v>
      </c>
      <c r="Q1617" s="199">
        <v>0</v>
      </c>
      <c r="R1617" s="199">
        <v>0</v>
      </c>
      <c r="S1617" s="199">
        <v>0</v>
      </c>
      <c r="T1617" s="199">
        <v>0</v>
      </c>
      <c r="U1617" s="199">
        <v>0</v>
      </c>
      <c r="V1617" s="199">
        <v>0</v>
      </c>
      <c r="W1617" s="199">
        <v>0</v>
      </c>
      <c r="X1617" s="199">
        <v>0</v>
      </c>
      <c r="Y1617" s="199">
        <v>0</v>
      </c>
      <c r="Z1617" s="199">
        <v>0</v>
      </c>
      <c r="AA1617" s="199">
        <v>0</v>
      </c>
      <c r="AB1617" s="199">
        <v>0</v>
      </c>
      <c r="AC1617" s="199">
        <f>IFERROR(VLOOKUP('SAP Data'!$C1617,'2021 Balance Sheet'!$B$7:$O$1335,'2021 Balance Sheet'!D$2, FALSE),0)</f>
        <v>0</v>
      </c>
      <c r="AD1617" s="199">
        <f>IFERROR(VLOOKUP('SAP Data'!$C1617,'2021 Balance Sheet'!$B$7:$O$1335,'2021 Balance Sheet'!E$2, FALSE),0)</f>
        <v>0</v>
      </c>
      <c r="AE1617" s="199">
        <f>IFERROR(VLOOKUP('SAP Data'!$C1617,'2021 Balance Sheet'!$B$7:$O$1335,'2021 Balance Sheet'!F$2, FALSE),0)</f>
        <v>0</v>
      </c>
      <c r="AF1617" s="199">
        <f>IFERROR(VLOOKUP('SAP Data'!$C1617,'2021 Balance Sheet'!$B$7:$O$1335,'2021 Balance Sheet'!G$2, FALSE),0)</f>
        <v>0</v>
      </c>
      <c r="AG1617" s="199">
        <f>IFERROR(VLOOKUP('SAP Data'!$C1617,'2021 Balance Sheet'!$B$7:$O$1335,'2021 Balance Sheet'!H$2, FALSE),0)</f>
        <v>0</v>
      </c>
      <c r="AH1617" s="199">
        <f>IFERROR(VLOOKUP('SAP Data'!$C1617,'2021 Balance Sheet'!$B$7:$O$1335,'2021 Balance Sheet'!I$2, FALSE),0)</f>
        <v>0</v>
      </c>
      <c r="AI1617" s="199">
        <f>IFERROR(VLOOKUP('SAP Data'!$C1617,'2021 Balance Sheet'!$B$7:$O$1335,'2021 Balance Sheet'!J$2, FALSE),0)</f>
        <v>0</v>
      </c>
      <c r="AJ1617" s="199">
        <f>IFERROR(VLOOKUP('SAP Data'!$C1617,'2021 Balance Sheet'!$B$7:$O$1335,'2021 Balance Sheet'!K$2, FALSE),0)</f>
        <v>0</v>
      </c>
      <c r="AK1617" s="199">
        <f>IFERROR(VLOOKUP('SAP Data'!$C1617,'2021 Balance Sheet'!$B$7:$O$1335,'2021 Balance Sheet'!L$2, FALSE),0)</f>
        <v>0</v>
      </c>
      <c r="AL1617" s="199">
        <f>IFERROR(VLOOKUP('SAP Data'!$C1617,'2021 Balance Sheet'!$B$7:$O$1335,'2021 Balance Sheet'!M$2, FALSE),0)</f>
        <v>0</v>
      </c>
      <c r="AM1617" s="199">
        <f>IFERROR(VLOOKUP('SAP Data'!$C1617,'2021 Balance Sheet'!$B$7:$O$1335,'2021 Balance Sheet'!N$2, FALSE),0)</f>
        <v>0</v>
      </c>
      <c r="AN1617" s="199">
        <f>IFERROR(VLOOKUP('SAP Data'!$C1617,'2021 Balance Sheet'!$B$7:$O$1335,'2021 Balance Sheet'!O$2, FALSE),0)</f>
        <v>0</v>
      </c>
      <c r="AO1617" s="198">
        <f t="shared" si="53"/>
        <v>0</v>
      </c>
    </row>
    <row r="1618" spans="1:41" ht="15.75" thickBot="1" x14ac:dyDescent="0.3">
      <c r="A1618" s="26" t="str">
        <f t="shared" si="52"/>
        <v>242930</v>
      </c>
      <c r="B1618" s="126" t="s">
        <v>3750</v>
      </c>
      <c r="C1618" s="153" t="s">
        <v>3751</v>
      </c>
      <c r="D1618" s="125"/>
      <c r="E1618" s="140"/>
      <c r="F1618" s="140"/>
      <c r="G1618" s="140"/>
      <c r="H1618" s="140"/>
      <c r="I1618" s="140"/>
      <c r="J1618" s="140"/>
      <c r="K1618" s="140"/>
      <c r="L1618" s="140"/>
      <c r="M1618" s="140"/>
      <c r="N1618" s="140"/>
      <c r="O1618" s="140"/>
      <c r="P1618" s="140"/>
      <c r="Q1618" s="199">
        <v>0</v>
      </c>
      <c r="R1618" s="199">
        <v>0</v>
      </c>
      <c r="S1618" s="199">
        <v>0</v>
      </c>
      <c r="T1618" s="199">
        <v>0</v>
      </c>
      <c r="U1618" s="199">
        <v>0</v>
      </c>
      <c r="V1618" s="199">
        <v>0</v>
      </c>
      <c r="W1618" s="199">
        <v>0</v>
      </c>
      <c r="X1618" s="199">
        <v>0</v>
      </c>
      <c r="Y1618" s="199">
        <v>0</v>
      </c>
      <c r="Z1618" s="199">
        <v>0</v>
      </c>
      <c r="AA1618" s="199">
        <v>0</v>
      </c>
      <c r="AB1618" s="199">
        <v>0</v>
      </c>
      <c r="AC1618" s="199">
        <f>IFERROR(VLOOKUP('SAP Data'!$C1618,'2021 Balance Sheet'!$B$7:$O$1335,'2021 Balance Sheet'!D$2, FALSE),0)</f>
        <v>0</v>
      </c>
      <c r="AD1618" s="199">
        <f>IFERROR(VLOOKUP('SAP Data'!$C1618,'2021 Balance Sheet'!$B$7:$O$1335,'2021 Balance Sheet'!E$2, FALSE),0)</f>
        <v>0</v>
      </c>
      <c r="AE1618" s="199">
        <f>IFERROR(VLOOKUP('SAP Data'!$C1618,'2021 Balance Sheet'!$B$7:$O$1335,'2021 Balance Sheet'!F$2, FALSE),0)</f>
        <v>0</v>
      </c>
      <c r="AF1618" s="199">
        <f>IFERROR(VLOOKUP('SAP Data'!$C1618,'2021 Balance Sheet'!$B$7:$O$1335,'2021 Balance Sheet'!G$2, FALSE),0)</f>
        <v>0</v>
      </c>
      <c r="AG1618" s="199">
        <f>IFERROR(VLOOKUP('SAP Data'!$C1618,'2021 Balance Sheet'!$B$7:$O$1335,'2021 Balance Sheet'!H$2, FALSE),0)</f>
        <v>0</v>
      </c>
      <c r="AH1618" s="199">
        <f>IFERROR(VLOOKUP('SAP Data'!$C1618,'2021 Balance Sheet'!$B$7:$O$1335,'2021 Balance Sheet'!I$2, FALSE),0)</f>
        <v>0</v>
      </c>
      <c r="AI1618" s="199">
        <f>IFERROR(VLOOKUP('SAP Data'!$C1618,'2021 Balance Sheet'!$B$7:$O$1335,'2021 Balance Sheet'!J$2, FALSE),0)</f>
        <v>0</v>
      </c>
      <c r="AJ1618" s="199">
        <f>IFERROR(VLOOKUP('SAP Data'!$C1618,'2021 Balance Sheet'!$B$7:$O$1335,'2021 Balance Sheet'!K$2, FALSE),0)</f>
        <v>0</v>
      </c>
      <c r="AK1618" s="199">
        <f>IFERROR(VLOOKUP('SAP Data'!$C1618,'2021 Balance Sheet'!$B$7:$O$1335,'2021 Balance Sheet'!L$2, FALSE),0)</f>
        <v>0</v>
      </c>
      <c r="AL1618" s="199">
        <f>IFERROR(VLOOKUP('SAP Data'!$C1618,'2021 Balance Sheet'!$B$7:$O$1335,'2021 Balance Sheet'!M$2, FALSE),0)</f>
        <v>0</v>
      </c>
      <c r="AM1618" s="199">
        <f>IFERROR(VLOOKUP('SAP Data'!$C1618,'2021 Balance Sheet'!$B$7:$O$1335,'2021 Balance Sheet'!N$2, FALSE),0)</f>
        <v>0</v>
      </c>
      <c r="AN1618" s="199">
        <f>IFERROR(VLOOKUP('SAP Data'!$C1618,'2021 Balance Sheet'!$B$7:$O$1335,'2021 Balance Sheet'!O$2, FALSE),0)</f>
        <v>0</v>
      </c>
      <c r="AO1618" s="198">
        <f t="shared" si="53"/>
        <v>0</v>
      </c>
    </row>
    <row r="1619" spans="1:41" ht="15.75" thickBot="1" x14ac:dyDescent="0.3">
      <c r="A1619" s="26" t="str">
        <f t="shared" si="52"/>
        <v>242980</v>
      </c>
      <c r="B1619" s="126" t="s">
        <v>2673</v>
      </c>
      <c r="C1619" s="153" t="s">
        <v>2674</v>
      </c>
      <c r="D1619" s="125" t="s">
        <v>4</v>
      </c>
      <c r="E1619" s="139">
        <v>0</v>
      </c>
      <c r="F1619" s="139">
        <v>0</v>
      </c>
      <c r="G1619" s="139">
        <v>0</v>
      </c>
      <c r="H1619" s="139">
        <v>0</v>
      </c>
      <c r="I1619" s="139">
        <v>0</v>
      </c>
      <c r="J1619" s="139">
        <v>0</v>
      </c>
      <c r="K1619" s="139">
        <v>0</v>
      </c>
      <c r="L1619" s="139">
        <v>0</v>
      </c>
      <c r="M1619" s="139">
        <v>0</v>
      </c>
      <c r="N1619" s="139">
        <v>0</v>
      </c>
      <c r="O1619" s="139">
        <v>0</v>
      </c>
      <c r="P1619" s="139">
        <v>0</v>
      </c>
      <c r="Q1619" s="199">
        <v>0</v>
      </c>
      <c r="R1619" s="199">
        <v>0</v>
      </c>
      <c r="S1619" s="199">
        <v>0</v>
      </c>
      <c r="T1619" s="199">
        <v>0</v>
      </c>
      <c r="U1619" s="199">
        <v>0</v>
      </c>
      <c r="V1619" s="199">
        <v>0</v>
      </c>
      <c r="W1619" s="199">
        <v>0</v>
      </c>
      <c r="X1619" s="199">
        <v>0</v>
      </c>
      <c r="Y1619" s="199">
        <v>0</v>
      </c>
      <c r="Z1619" s="199">
        <v>0</v>
      </c>
      <c r="AA1619" s="199">
        <v>0</v>
      </c>
      <c r="AB1619" s="199">
        <v>0</v>
      </c>
      <c r="AC1619" s="199">
        <f>IFERROR(VLOOKUP('SAP Data'!$C1619,'2021 Balance Sheet'!$B$7:$O$1335,'2021 Balance Sheet'!D$2, FALSE),0)</f>
        <v>0</v>
      </c>
      <c r="AD1619" s="199">
        <f>IFERROR(VLOOKUP('SAP Data'!$C1619,'2021 Balance Sheet'!$B$7:$O$1335,'2021 Balance Sheet'!E$2, FALSE),0)</f>
        <v>0</v>
      </c>
      <c r="AE1619" s="199">
        <f>IFERROR(VLOOKUP('SAP Data'!$C1619,'2021 Balance Sheet'!$B$7:$O$1335,'2021 Balance Sheet'!F$2, FALSE),0)</f>
        <v>0</v>
      </c>
      <c r="AF1619" s="199">
        <f>IFERROR(VLOOKUP('SAP Data'!$C1619,'2021 Balance Sheet'!$B$7:$O$1335,'2021 Balance Sheet'!G$2, FALSE),0)</f>
        <v>0</v>
      </c>
      <c r="AG1619" s="199">
        <f>IFERROR(VLOOKUP('SAP Data'!$C1619,'2021 Balance Sheet'!$B$7:$O$1335,'2021 Balance Sheet'!H$2, FALSE),0)</f>
        <v>0</v>
      </c>
      <c r="AH1619" s="199">
        <f>IFERROR(VLOOKUP('SAP Data'!$C1619,'2021 Balance Sheet'!$B$7:$O$1335,'2021 Balance Sheet'!I$2, FALSE),0)</f>
        <v>0</v>
      </c>
      <c r="AI1619" s="199">
        <f>IFERROR(VLOOKUP('SAP Data'!$C1619,'2021 Balance Sheet'!$B$7:$O$1335,'2021 Balance Sheet'!J$2, FALSE),0)</f>
        <v>0</v>
      </c>
      <c r="AJ1619" s="199">
        <f>IFERROR(VLOOKUP('SAP Data'!$C1619,'2021 Balance Sheet'!$B$7:$O$1335,'2021 Balance Sheet'!K$2, FALSE),0)</f>
        <v>0</v>
      </c>
      <c r="AK1619" s="199">
        <f>IFERROR(VLOOKUP('SAP Data'!$C1619,'2021 Balance Sheet'!$B$7:$O$1335,'2021 Balance Sheet'!L$2, FALSE),0)</f>
        <v>0</v>
      </c>
      <c r="AL1619" s="199">
        <f>IFERROR(VLOOKUP('SAP Data'!$C1619,'2021 Balance Sheet'!$B$7:$O$1335,'2021 Balance Sheet'!M$2, FALSE),0)</f>
        <v>0</v>
      </c>
      <c r="AM1619" s="199">
        <f>IFERROR(VLOOKUP('SAP Data'!$C1619,'2021 Balance Sheet'!$B$7:$O$1335,'2021 Balance Sheet'!N$2, FALSE),0)</f>
        <v>0</v>
      </c>
      <c r="AN1619" s="199">
        <f>IFERROR(VLOOKUP('SAP Data'!$C1619,'2021 Balance Sheet'!$B$7:$O$1335,'2021 Balance Sheet'!O$2, FALSE),0)</f>
        <v>0</v>
      </c>
      <c r="AO1619" s="198">
        <f t="shared" si="53"/>
        <v>0</v>
      </c>
    </row>
    <row r="1620" spans="1:41" ht="15.75" thickBot="1" x14ac:dyDescent="0.3">
      <c r="A1620" s="26" t="str">
        <f t="shared" si="52"/>
        <v>242990</v>
      </c>
      <c r="B1620" s="126" t="s">
        <v>2675</v>
      </c>
      <c r="C1620" s="153" t="s">
        <v>2676</v>
      </c>
      <c r="D1620" s="125" t="s">
        <v>4</v>
      </c>
      <c r="E1620" s="140">
        <v>0</v>
      </c>
      <c r="F1620" s="140">
        <v>0</v>
      </c>
      <c r="G1620" s="140">
        <v>0</v>
      </c>
      <c r="H1620" s="140">
        <v>0</v>
      </c>
      <c r="I1620" s="140">
        <v>0</v>
      </c>
      <c r="J1620" s="140">
        <v>0</v>
      </c>
      <c r="K1620" s="140">
        <v>0</v>
      </c>
      <c r="L1620" s="140">
        <v>0</v>
      </c>
      <c r="M1620" s="140">
        <v>0</v>
      </c>
      <c r="N1620" s="140">
        <v>0</v>
      </c>
      <c r="O1620" s="140">
        <v>0</v>
      </c>
      <c r="P1620" s="140">
        <v>0</v>
      </c>
      <c r="Q1620" s="199">
        <v>0</v>
      </c>
      <c r="R1620" s="199">
        <v>0</v>
      </c>
      <c r="S1620" s="199">
        <v>0</v>
      </c>
      <c r="T1620" s="199">
        <v>0</v>
      </c>
      <c r="U1620" s="199">
        <v>0</v>
      </c>
      <c r="V1620" s="199">
        <v>0</v>
      </c>
      <c r="W1620" s="199">
        <v>0</v>
      </c>
      <c r="X1620" s="199">
        <v>0</v>
      </c>
      <c r="Y1620" s="199">
        <v>0</v>
      </c>
      <c r="Z1620" s="199">
        <v>0</v>
      </c>
      <c r="AA1620" s="199">
        <v>0</v>
      </c>
      <c r="AB1620" s="199">
        <v>0</v>
      </c>
      <c r="AC1620" s="199">
        <f>IFERROR(VLOOKUP('SAP Data'!$C1620,'2021 Balance Sheet'!$B$7:$O$1335,'2021 Balance Sheet'!D$2, FALSE),0)</f>
        <v>0</v>
      </c>
      <c r="AD1620" s="199">
        <f>IFERROR(VLOOKUP('SAP Data'!$C1620,'2021 Balance Sheet'!$B$7:$O$1335,'2021 Balance Sheet'!E$2, FALSE),0)</f>
        <v>0</v>
      </c>
      <c r="AE1620" s="199">
        <f>IFERROR(VLOOKUP('SAP Data'!$C1620,'2021 Balance Sheet'!$B$7:$O$1335,'2021 Balance Sheet'!F$2, FALSE),0)</f>
        <v>0</v>
      </c>
      <c r="AF1620" s="199">
        <f>IFERROR(VLOOKUP('SAP Data'!$C1620,'2021 Balance Sheet'!$B$7:$O$1335,'2021 Balance Sheet'!G$2, FALSE),0)</f>
        <v>0</v>
      </c>
      <c r="AG1620" s="199">
        <f>IFERROR(VLOOKUP('SAP Data'!$C1620,'2021 Balance Sheet'!$B$7:$O$1335,'2021 Balance Sheet'!H$2, FALSE),0)</f>
        <v>0</v>
      </c>
      <c r="AH1620" s="199">
        <f>IFERROR(VLOOKUP('SAP Data'!$C1620,'2021 Balance Sheet'!$B$7:$O$1335,'2021 Balance Sheet'!I$2, FALSE),0)</f>
        <v>0</v>
      </c>
      <c r="AI1620" s="199">
        <f>IFERROR(VLOOKUP('SAP Data'!$C1620,'2021 Balance Sheet'!$B$7:$O$1335,'2021 Balance Sheet'!J$2, FALSE),0)</f>
        <v>0</v>
      </c>
      <c r="AJ1620" s="199">
        <f>IFERROR(VLOOKUP('SAP Data'!$C1620,'2021 Balance Sheet'!$B$7:$O$1335,'2021 Balance Sheet'!K$2, FALSE),0)</f>
        <v>0</v>
      </c>
      <c r="AK1620" s="199">
        <f>IFERROR(VLOOKUP('SAP Data'!$C1620,'2021 Balance Sheet'!$B$7:$O$1335,'2021 Balance Sheet'!L$2, FALSE),0)</f>
        <v>0</v>
      </c>
      <c r="AL1620" s="199">
        <f>IFERROR(VLOOKUP('SAP Data'!$C1620,'2021 Balance Sheet'!$B$7:$O$1335,'2021 Balance Sheet'!M$2, FALSE),0)</f>
        <v>0</v>
      </c>
      <c r="AM1620" s="199">
        <f>IFERROR(VLOOKUP('SAP Data'!$C1620,'2021 Balance Sheet'!$B$7:$O$1335,'2021 Balance Sheet'!N$2, FALSE),0)</f>
        <v>0</v>
      </c>
      <c r="AN1620" s="199">
        <f>IFERROR(VLOOKUP('SAP Data'!$C1620,'2021 Balance Sheet'!$B$7:$O$1335,'2021 Balance Sheet'!O$2, FALSE),0)</f>
        <v>0</v>
      </c>
      <c r="AO1620" s="198">
        <f t="shared" si="53"/>
        <v>0</v>
      </c>
    </row>
    <row r="1621" spans="1:41" ht="15.75" thickBot="1" x14ac:dyDescent="0.3">
      <c r="A1621" s="26" t="str">
        <f t="shared" si="52"/>
        <v>242999</v>
      </c>
      <c r="B1621" s="126" t="s">
        <v>2677</v>
      </c>
      <c r="C1621" s="153" t="s">
        <v>2678</v>
      </c>
      <c r="D1621" s="125" t="s">
        <v>4</v>
      </c>
      <c r="E1621" s="139">
        <v>202.99</v>
      </c>
      <c r="F1621" s="139">
        <v>202.99</v>
      </c>
      <c r="G1621" s="139">
        <v>2711.52</v>
      </c>
      <c r="H1621" s="139">
        <v>202.99</v>
      </c>
      <c r="I1621" s="139">
        <v>280.99</v>
      </c>
      <c r="J1621" s="139">
        <v>199.99</v>
      </c>
      <c r="K1621" s="139">
        <v>328.99</v>
      </c>
      <c r="L1621" s="139">
        <v>6370.99</v>
      </c>
      <c r="M1621" s="139">
        <v>-177.55</v>
      </c>
      <c r="N1621" s="139">
        <v>-6129.55</v>
      </c>
      <c r="O1621" s="139">
        <v>-7663.3</v>
      </c>
      <c r="P1621" s="139">
        <v>199.99</v>
      </c>
      <c r="Q1621" s="199">
        <v>15</v>
      </c>
      <c r="R1621" s="199">
        <v>23.99</v>
      </c>
      <c r="S1621" s="199">
        <v>9085.9699999999993</v>
      </c>
      <c r="T1621" s="199">
        <v>8711.7800000000007</v>
      </c>
      <c r="U1621" s="199">
        <v>8711.7800000000007</v>
      </c>
      <c r="V1621" s="199">
        <v>8693.7800000000007</v>
      </c>
      <c r="W1621" s="199">
        <v>4376.8599999999997</v>
      </c>
      <c r="X1621" s="199">
        <v>44.93</v>
      </c>
      <c r="Y1621" s="199">
        <v>-7.0000000000000007E-2</v>
      </c>
      <c r="Z1621" s="199">
        <v>59.93</v>
      </c>
      <c r="AA1621" s="199">
        <v>122.93</v>
      </c>
      <c r="AB1621" s="199">
        <v>-7.0000000000000007E-2</v>
      </c>
      <c r="AC1621" s="199">
        <f>IFERROR(VLOOKUP('SAP Data'!$C1621,'2021 Balance Sheet'!$B$7:$O$1335,'2021 Balance Sheet'!D$2, FALSE),0)</f>
        <v>41.93</v>
      </c>
      <c r="AD1621" s="199">
        <f>IFERROR(VLOOKUP('SAP Data'!$C1621,'2021 Balance Sheet'!$B$7:$O$1335,'2021 Balance Sheet'!E$2, FALSE),0)</f>
        <v>-1108.22</v>
      </c>
      <c r="AE1621" s="199">
        <f>IFERROR(VLOOKUP('SAP Data'!$C1621,'2021 Balance Sheet'!$B$7:$O$1335,'2021 Balance Sheet'!F$2, FALSE),0)</f>
        <v>1963.43</v>
      </c>
      <c r="AF1621" s="199">
        <f>IFERROR(VLOOKUP('SAP Data'!$C1621,'2021 Balance Sheet'!$B$7:$O$1335,'2021 Balance Sheet'!G$2, FALSE),0)</f>
        <v>139.79</v>
      </c>
      <c r="AG1621" s="199">
        <f>IFERROR(VLOOKUP('SAP Data'!$C1621,'2021 Balance Sheet'!$B$7:$O$1335,'2021 Balance Sheet'!H$2, FALSE),0)</f>
        <v>280.79000000000002</v>
      </c>
      <c r="AH1621" s="199">
        <f>IFERROR(VLOOKUP('SAP Data'!$C1621,'2021 Balance Sheet'!$B$7:$O$1335,'2021 Balance Sheet'!I$2, FALSE),0)</f>
        <v>1383.81</v>
      </c>
      <c r="AI1621" s="199">
        <f>IFERROR(VLOOKUP('SAP Data'!$C1621,'2021 Balance Sheet'!$B$7:$O$1335,'2021 Balance Sheet'!J$2, FALSE),0)</f>
        <v>-1171.1600000000001</v>
      </c>
      <c r="AJ1621" s="199">
        <f>IFERROR(VLOOKUP('SAP Data'!$C1621,'2021 Balance Sheet'!$B$7:$O$1335,'2021 Balance Sheet'!K$2, FALSE),0)</f>
        <v>1369.95</v>
      </c>
      <c r="AK1621" s="199">
        <f>IFERROR(VLOOKUP('SAP Data'!$C1621,'2021 Balance Sheet'!$B$7:$O$1335,'2021 Balance Sheet'!L$2, FALSE),0)</f>
        <v>1243.95</v>
      </c>
      <c r="AL1621" s="199">
        <f>IFERROR(VLOOKUP('SAP Data'!$C1621,'2021 Balance Sheet'!$B$7:$O$1335,'2021 Balance Sheet'!M$2, FALSE),0)</f>
        <v>30</v>
      </c>
      <c r="AM1621" s="199">
        <f>IFERROR(VLOOKUP('SAP Data'!$C1621,'2021 Balance Sheet'!$B$7:$O$1335,'2021 Balance Sheet'!N$2, FALSE),0)</f>
        <v>30</v>
      </c>
      <c r="AN1621" s="199">
        <f>IFERROR(VLOOKUP('SAP Data'!$C1621,'2021 Balance Sheet'!$B$7:$O$1335,'2021 Balance Sheet'!O$2, FALSE),0)</f>
        <v>0</v>
      </c>
      <c r="AO1621" s="198">
        <f t="shared" si="53"/>
        <v>-7.0000000000000007E-2</v>
      </c>
    </row>
    <row r="1622" spans="1:41" ht="15.75" thickBot="1" x14ac:dyDescent="0.3">
      <c r="A1622" s="26" t="str">
        <f t="shared" si="52"/>
        <v>243000</v>
      </c>
      <c r="B1622" s="126" t="s">
        <v>2679</v>
      </c>
      <c r="C1622" s="153" t="s">
        <v>2680</v>
      </c>
      <c r="D1622" s="125" t="s">
        <v>4</v>
      </c>
      <c r="E1622" s="140">
        <v>0</v>
      </c>
      <c r="F1622" s="140">
        <v>0</v>
      </c>
      <c r="G1622" s="140">
        <v>0</v>
      </c>
      <c r="H1622" s="140">
        <v>0</v>
      </c>
      <c r="I1622" s="140">
        <v>0</v>
      </c>
      <c r="J1622" s="140">
        <v>0</v>
      </c>
      <c r="K1622" s="140">
        <v>0</v>
      </c>
      <c r="L1622" s="140">
        <v>0</v>
      </c>
      <c r="M1622" s="140">
        <v>0</v>
      </c>
      <c r="N1622" s="140">
        <v>0</v>
      </c>
      <c r="O1622" s="140">
        <v>0</v>
      </c>
      <c r="P1622" s="140">
        <v>0</v>
      </c>
      <c r="Q1622" s="199">
        <v>0</v>
      </c>
      <c r="R1622" s="199">
        <v>0</v>
      </c>
      <c r="S1622" s="199">
        <v>0</v>
      </c>
      <c r="T1622" s="199">
        <v>0</v>
      </c>
      <c r="U1622" s="199">
        <v>0</v>
      </c>
      <c r="V1622" s="199">
        <v>0</v>
      </c>
      <c r="W1622" s="199">
        <v>0</v>
      </c>
      <c r="X1622" s="199">
        <v>0</v>
      </c>
      <c r="Y1622" s="199">
        <v>0</v>
      </c>
      <c r="Z1622" s="199">
        <v>0</v>
      </c>
      <c r="AA1622" s="199">
        <v>0</v>
      </c>
      <c r="AB1622" s="199">
        <v>0</v>
      </c>
      <c r="AC1622" s="199">
        <f>IFERROR(VLOOKUP('SAP Data'!$C1622,'2021 Balance Sheet'!$B$7:$O$1335,'2021 Balance Sheet'!D$2, FALSE),0)</f>
        <v>0</v>
      </c>
      <c r="AD1622" s="199">
        <f>IFERROR(VLOOKUP('SAP Data'!$C1622,'2021 Balance Sheet'!$B$7:$O$1335,'2021 Balance Sheet'!E$2, FALSE),0)</f>
        <v>0</v>
      </c>
      <c r="AE1622" s="199">
        <f>IFERROR(VLOOKUP('SAP Data'!$C1622,'2021 Balance Sheet'!$B$7:$O$1335,'2021 Balance Sheet'!F$2, FALSE),0)</f>
        <v>0</v>
      </c>
      <c r="AF1622" s="199">
        <f>IFERROR(VLOOKUP('SAP Data'!$C1622,'2021 Balance Sheet'!$B$7:$O$1335,'2021 Balance Sheet'!G$2, FALSE),0)</f>
        <v>0</v>
      </c>
      <c r="AG1622" s="199">
        <f>IFERROR(VLOOKUP('SAP Data'!$C1622,'2021 Balance Sheet'!$B$7:$O$1335,'2021 Balance Sheet'!H$2, FALSE),0)</f>
        <v>0</v>
      </c>
      <c r="AH1622" s="199">
        <f>IFERROR(VLOOKUP('SAP Data'!$C1622,'2021 Balance Sheet'!$B$7:$O$1335,'2021 Balance Sheet'!I$2, FALSE),0)</f>
        <v>0</v>
      </c>
      <c r="AI1622" s="199">
        <f>IFERROR(VLOOKUP('SAP Data'!$C1622,'2021 Balance Sheet'!$B$7:$O$1335,'2021 Balance Sheet'!J$2, FALSE),0)</f>
        <v>0</v>
      </c>
      <c r="AJ1622" s="199">
        <f>IFERROR(VLOOKUP('SAP Data'!$C1622,'2021 Balance Sheet'!$B$7:$O$1335,'2021 Balance Sheet'!K$2, FALSE),0)</f>
        <v>0</v>
      </c>
      <c r="AK1622" s="199">
        <f>IFERROR(VLOOKUP('SAP Data'!$C1622,'2021 Balance Sheet'!$B$7:$O$1335,'2021 Balance Sheet'!L$2, FALSE),0)</f>
        <v>0</v>
      </c>
      <c r="AL1622" s="199">
        <f>IFERROR(VLOOKUP('SAP Data'!$C1622,'2021 Balance Sheet'!$B$7:$O$1335,'2021 Balance Sheet'!M$2, FALSE),0)</f>
        <v>0</v>
      </c>
      <c r="AM1622" s="199">
        <f>IFERROR(VLOOKUP('SAP Data'!$C1622,'2021 Balance Sheet'!$B$7:$O$1335,'2021 Balance Sheet'!N$2, FALSE),0)</f>
        <v>0</v>
      </c>
      <c r="AN1622" s="199">
        <f>IFERROR(VLOOKUP('SAP Data'!$C1622,'2021 Balance Sheet'!$B$7:$O$1335,'2021 Balance Sheet'!O$2, FALSE),0)</f>
        <v>0</v>
      </c>
      <c r="AO1622" s="198">
        <f t="shared" si="53"/>
        <v>0</v>
      </c>
    </row>
    <row r="1623" spans="1:41" ht="15.75" thickBot="1" x14ac:dyDescent="0.3">
      <c r="A1623" s="26" t="str">
        <f t="shared" si="52"/>
        <v>500157</v>
      </c>
      <c r="B1623" s="147" t="s">
        <v>2681</v>
      </c>
      <c r="C1623" s="153">
        <v>500157</v>
      </c>
      <c r="D1623" s="165"/>
      <c r="E1623" s="139">
        <v>-1264844313.0599999</v>
      </c>
      <c r="F1623" s="139">
        <v>-1273050882</v>
      </c>
      <c r="G1623" s="139">
        <v>-1258791127.04</v>
      </c>
      <c r="H1623" s="139">
        <v>-1256598868.05</v>
      </c>
      <c r="I1623" s="139">
        <v>-1247670202.1400001</v>
      </c>
      <c r="J1623" s="139">
        <v>-1257294771.3</v>
      </c>
      <c r="K1623" s="139">
        <v>-1263708745.9000001</v>
      </c>
      <c r="L1623" s="139">
        <v>-1269163421.5</v>
      </c>
      <c r="M1623" s="139">
        <v>-1264459903.03</v>
      </c>
      <c r="N1623" s="139">
        <v>-1267707259.74</v>
      </c>
      <c r="O1623" s="139">
        <v>-1269433169.8299999</v>
      </c>
      <c r="P1623" s="139">
        <v>-1292137445.1700001</v>
      </c>
      <c r="Q1623" s="199">
        <v>-1288747357.9100001</v>
      </c>
      <c r="R1623" s="199">
        <v>-1293234449.0999999</v>
      </c>
      <c r="S1623" s="199">
        <v>-1363852994.6300001</v>
      </c>
      <c r="T1623" s="199">
        <v>-1357926223.8499999</v>
      </c>
      <c r="U1623" s="199">
        <v>-1361820530.3</v>
      </c>
      <c r="V1623" s="199">
        <v>-1370185643.95</v>
      </c>
      <c r="W1623" s="199">
        <v>-1359614385.8900001</v>
      </c>
      <c r="X1623" s="199">
        <v>-1363542721.03</v>
      </c>
      <c r="Y1623" s="199">
        <v>-1374895976.99</v>
      </c>
      <c r="Z1623" s="199">
        <v>-1362893676.51</v>
      </c>
      <c r="AA1623" s="199">
        <v>-1363777254.49</v>
      </c>
      <c r="AB1623" s="199">
        <v>-1369571763.1400001</v>
      </c>
      <c r="AC1623" s="199">
        <f>IFERROR(VLOOKUP('SAP Data'!$C1623,'2021 Balance Sheet'!$B$7:$O$1335,'2021 Balance Sheet'!D$2, FALSE),0)</f>
        <v>-1382399762.9300001</v>
      </c>
      <c r="AD1623" s="199">
        <f>IFERROR(VLOOKUP('SAP Data'!$C1623,'2021 Balance Sheet'!$B$7:$O$1335,'2021 Balance Sheet'!E$2, FALSE),0)</f>
        <v>-1383933258.1500001</v>
      </c>
      <c r="AE1623" s="199">
        <f>IFERROR(VLOOKUP('SAP Data'!$C1623,'2021 Balance Sheet'!$B$7:$O$1335,'2021 Balance Sheet'!F$2, FALSE),0)</f>
        <v>-1383661349.4300001</v>
      </c>
      <c r="AF1623" s="199">
        <f>IFERROR(VLOOKUP('SAP Data'!$C1623,'2021 Balance Sheet'!$B$7:$O$1335,'2021 Balance Sheet'!G$2, FALSE),0)</f>
        <v>-1375353220.79</v>
      </c>
      <c r="AG1623" s="199">
        <f>IFERROR(VLOOKUP('SAP Data'!$C1623,'2021 Balance Sheet'!$B$7:$O$1335,'2021 Balance Sheet'!H$2, FALSE),0)</f>
        <v>-1374378887.97</v>
      </c>
      <c r="AH1623" s="199">
        <f>IFERROR(VLOOKUP('SAP Data'!$C1623,'2021 Balance Sheet'!$B$7:$O$1335,'2021 Balance Sheet'!I$2, FALSE),0)</f>
        <v>-1381748474.46</v>
      </c>
      <c r="AI1623" s="199">
        <f>IFERROR(VLOOKUP('SAP Data'!$C1623,'2021 Balance Sheet'!$B$7:$O$1335,'2021 Balance Sheet'!J$2, FALSE),0)</f>
        <v>-1375962825.28</v>
      </c>
      <c r="AJ1623" s="199">
        <f>IFERROR(VLOOKUP('SAP Data'!$C1623,'2021 Balance Sheet'!$B$7:$O$1335,'2021 Balance Sheet'!K$2, FALSE),0)</f>
        <v>-1377228829.4100001</v>
      </c>
      <c r="AK1623" s="199">
        <f>IFERROR(VLOOKUP('SAP Data'!$C1623,'2021 Balance Sheet'!$B$7:$O$1335,'2021 Balance Sheet'!L$2, FALSE),0)</f>
        <v>-1396844208.5999999</v>
      </c>
      <c r="AL1623" s="199">
        <f>IFERROR(VLOOKUP('SAP Data'!$C1623,'2021 Balance Sheet'!$B$7:$O$1335,'2021 Balance Sheet'!M$2, FALSE),0)</f>
        <v>-1394746586.23</v>
      </c>
      <c r="AM1623" s="199">
        <f>IFERROR(VLOOKUP('SAP Data'!$C1623,'2021 Balance Sheet'!$B$7:$O$1335,'2021 Balance Sheet'!N$2, FALSE),0)</f>
        <v>-1397813065.6300001</v>
      </c>
      <c r="AN1623" s="199">
        <f>IFERROR(VLOOKUP('SAP Data'!$C1623,'2021 Balance Sheet'!$B$7:$O$1335,'2021 Balance Sheet'!O$2, FALSE),0)</f>
        <v>-1371629942.9200001</v>
      </c>
      <c r="AO1623" s="198">
        <f t="shared" si="53"/>
        <v>-1369571763.1400001</v>
      </c>
    </row>
    <row r="1624" spans="1:41" ht="15.75" thickBot="1" x14ac:dyDescent="0.3">
      <c r="A1624" s="26" t="str">
        <f t="shared" si="52"/>
        <v>001106</v>
      </c>
      <c r="B1624" s="148" t="s">
        <v>2803</v>
      </c>
      <c r="C1624" s="153">
        <v>5001106</v>
      </c>
      <c r="D1624" s="166"/>
      <c r="E1624" s="140">
        <v>0</v>
      </c>
      <c r="F1624" s="140">
        <v>0</v>
      </c>
      <c r="G1624" s="140">
        <v>0</v>
      </c>
      <c r="H1624" s="140">
        <v>0</v>
      </c>
      <c r="I1624" s="140">
        <v>0</v>
      </c>
      <c r="J1624" s="140">
        <v>0</v>
      </c>
      <c r="K1624" s="140">
        <v>0</v>
      </c>
      <c r="L1624" s="140">
        <v>0</v>
      </c>
      <c r="M1624" s="140">
        <v>0</v>
      </c>
      <c r="N1624" s="140">
        <v>0</v>
      </c>
      <c r="O1624" s="140">
        <v>0</v>
      </c>
      <c r="P1624" s="140">
        <v>0</v>
      </c>
      <c r="Q1624" s="199">
        <v>0</v>
      </c>
      <c r="R1624" s="199">
        <v>0</v>
      </c>
      <c r="S1624" s="199">
        <v>0</v>
      </c>
      <c r="T1624" s="199">
        <v>0</v>
      </c>
      <c r="U1624" s="199">
        <v>0</v>
      </c>
      <c r="V1624" s="199">
        <v>0</v>
      </c>
      <c r="W1624" s="199">
        <v>0</v>
      </c>
      <c r="X1624" s="199">
        <v>0</v>
      </c>
      <c r="Y1624" s="199">
        <v>0</v>
      </c>
      <c r="Z1624" s="199">
        <v>0</v>
      </c>
      <c r="AA1624" s="199">
        <v>0</v>
      </c>
      <c r="AB1624" s="199">
        <v>0</v>
      </c>
      <c r="AC1624" s="199">
        <f>IFERROR(VLOOKUP('SAP Data'!$C1624,'2021 Balance Sheet'!$B$7:$O$1335,'2021 Balance Sheet'!D$2, FALSE),0)</f>
        <v>0</v>
      </c>
      <c r="AD1624" s="199">
        <f>IFERROR(VLOOKUP('SAP Data'!$C1624,'2021 Balance Sheet'!$B$7:$O$1335,'2021 Balance Sheet'!E$2, FALSE),0)</f>
        <v>0</v>
      </c>
      <c r="AE1624" s="199">
        <f>IFERROR(VLOOKUP('SAP Data'!$C1624,'2021 Balance Sheet'!$B$7:$O$1335,'2021 Balance Sheet'!F$2, FALSE),0)</f>
        <v>0</v>
      </c>
      <c r="AF1624" s="199">
        <f>IFERROR(VLOOKUP('SAP Data'!$C1624,'2021 Balance Sheet'!$B$7:$O$1335,'2021 Balance Sheet'!G$2, FALSE),0)</f>
        <v>0</v>
      </c>
      <c r="AG1624" s="199">
        <f>IFERROR(VLOOKUP('SAP Data'!$C1624,'2021 Balance Sheet'!$B$7:$O$1335,'2021 Balance Sheet'!H$2, FALSE),0)</f>
        <v>0</v>
      </c>
      <c r="AH1624" s="199">
        <f>IFERROR(VLOOKUP('SAP Data'!$C1624,'2021 Balance Sheet'!$B$7:$O$1335,'2021 Balance Sheet'!I$2, FALSE),0)</f>
        <v>0</v>
      </c>
      <c r="AI1624" s="199">
        <f>IFERROR(VLOOKUP('SAP Data'!$C1624,'2021 Balance Sheet'!$B$7:$O$1335,'2021 Balance Sheet'!J$2, FALSE),0)</f>
        <v>0</v>
      </c>
      <c r="AJ1624" s="199">
        <f>IFERROR(VLOOKUP('SAP Data'!$C1624,'2021 Balance Sheet'!$B$7:$O$1335,'2021 Balance Sheet'!K$2, FALSE),0)</f>
        <v>0</v>
      </c>
      <c r="AK1624" s="199">
        <f>IFERROR(VLOOKUP('SAP Data'!$C1624,'2021 Balance Sheet'!$B$7:$O$1335,'2021 Balance Sheet'!L$2, FALSE),0)</f>
        <v>0</v>
      </c>
      <c r="AL1624" s="199">
        <f>IFERROR(VLOOKUP('SAP Data'!$C1624,'2021 Balance Sheet'!$B$7:$O$1335,'2021 Balance Sheet'!M$2, FALSE),0)</f>
        <v>0</v>
      </c>
      <c r="AM1624" s="199">
        <f>IFERROR(VLOOKUP('SAP Data'!$C1624,'2021 Balance Sheet'!$B$7:$O$1335,'2021 Balance Sheet'!N$2, FALSE),0)</f>
        <v>0</v>
      </c>
      <c r="AN1624" s="199">
        <f>IFERROR(VLOOKUP('SAP Data'!$C1624,'2021 Balance Sheet'!$B$7:$O$1335,'2021 Balance Sheet'!O$2, FALSE),0)</f>
        <v>0</v>
      </c>
      <c r="AO1624" s="198">
        <f t="shared" si="53"/>
        <v>0</v>
      </c>
    </row>
    <row r="1625" spans="1:41" ht="15.75" thickBot="1" x14ac:dyDescent="0.3">
      <c r="A1625" s="26" t="str">
        <f t="shared" si="52"/>
        <v>227602</v>
      </c>
      <c r="B1625" s="149" t="s">
        <v>2804</v>
      </c>
      <c r="C1625" s="153" t="s">
        <v>2805</v>
      </c>
      <c r="D1625" s="125" t="s">
        <v>4</v>
      </c>
      <c r="E1625" s="139">
        <v>0</v>
      </c>
      <c r="F1625" s="139">
        <v>0</v>
      </c>
      <c r="G1625" s="139">
        <v>0</v>
      </c>
      <c r="H1625" s="139">
        <v>0</v>
      </c>
      <c r="I1625" s="139">
        <v>0</v>
      </c>
      <c r="J1625" s="139">
        <v>0</v>
      </c>
      <c r="K1625" s="139">
        <v>0</v>
      </c>
      <c r="L1625" s="139">
        <v>0</v>
      </c>
      <c r="M1625" s="139">
        <v>0</v>
      </c>
      <c r="N1625" s="139">
        <v>0</v>
      </c>
      <c r="O1625" s="139">
        <v>0</v>
      </c>
      <c r="P1625" s="139">
        <v>0</v>
      </c>
      <c r="Q1625" s="199">
        <v>0</v>
      </c>
      <c r="R1625" s="199">
        <v>0</v>
      </c>
      <c r="S1625" s="199">
        <v>0</v>
      </c>
      <c r="T1625" s="199">
        <v>0</v>
      </c>
      <c r="U1625" s="199">
        <v>0</v>
      </c>
      <c r="V1625" s="199">
        <v>0</v>
      </c>
      <c r="W1625" s="199">
        <v>0</v>
      </c>
      <c r="X1625" s="199">
        <v>0</v>
      </c>
      <c r="Y1625" s="199">
        <v>0</v>
      </c>
      <c r="Z1625" s="199">
        <v>0</v>
      </c>
      <c r="AA1625" s="199">
        <v>0</v>
      </c>
      <c r="AB1625" s="199">
        <v>0</v>
      </c>
      <c r="AC1625" s="199">
        <f>IFERROR(VLOOKUP('SAP Data'!$C1625,'2021 Balance Sheet'!$B$7:$O$1335,'2021 Balance Sheet'!D$2, FALSE),0)</f>
        <v>0</v>
      </c>
      <c r="AD1625" s="199">
        <f>IFERROR(VLOOKUP('SAP Data'!$C1625,'2021 Balance Sheet'!$B$7:$O$1335,'2021 Balance Sheet'!E$2, FALSE),0)</f>
        <v>0</v>
      </c>
      <c r="AE1625" s="199">
        <f>IFERROR(VLOOKUP('SAP Data'!$C1625,'2021 Balance Sheet'!$B$7:$O$1335,'2021 Balance Sheet'!F$2, FALSE),0)</f>
        <v>0</v>
      </c>
      <c r="AF1625" s="199">
        <f>IFERROR(VLOOKUP('SAP Data'!$C1625,'2021 Balance Sheet'!$B$7:$O$1335,'2021 Balance Sheet'!G$2, FALSE),0)</f>
        <v>0</v>
      </c>
      <c r="AG1625" s="199">
        <f>IFERROR(VLOOKUP('SAP Data'!$C1625,'2021 Balance Sheet'!$B$7:$O$1335,'2021 Balance Sheet'!H$2, FALSE),0)</f>
        <v>0</v>
      </c>
      <c r="AH1625" s="199">
        <f>IFERROR(VLOOKUP('SAP Data'!$C1625,'2021 Balance Sheet'!$B$7:$O$1335,'2021 Balance Sheet'!I$2, FALSE),0)</f>
        <v>0</v>
      </c>
      <c r="AI1625" s="199">
        <f>IFERROR(VLOOKUP('SAP Data'!$C1625,'2021 Balance Sheet'!$B$7:$O$1335,'2021 Balance Sheet'!J$2, FALSE),0)</f>
        <v>0</v>
      </c>
      <c r="AJ1625" s="199">
        <f>IFERROR(VLOOKUP('SAP Data'!$C1625,'2021 Balance Sheet'!$B$7:$O$1335,'2021 Balance Sheet'!K$2, FALSE),0)</f>
        <v>0</v>
      </c>
      <c r="AK1625" s="199">
        <f>IFERROR(VLOOKUP('SAP Data'!$C1625,'2021 Balance Sheet'!$B$7:$O$1335,'2021 Balance Sheet'!L$2, FALSE),0)</f>
        <v>0</v>
      </c>
      <c r="AL1625" s="199">
        <f>IFERROR(VLOOKUP('SAP Data'!$C1625,'2021 Balance Sheet'!$B$7:$O$1335,'2021 Balance Sheet'!M$2, FALSE),0)</f>
        <v>0</v>
      </c>
      <c r="AM1625" s="199">
        <f>IFERROR(VLOOKUP('SAP Data'!$C1625,'2021 Balance Sheet'!$B$7:$O$1335,'2021 Balance Sheet'!N$2, FALSE),0)</f>
        <v>0</v>
      </c>
      <c r="AN1625" s="199">
        <f>IFERROR(VLOOKUP('SAP Data'!$C1625,'2021 Balance Sheet'!$B$7:$O$1335,'2021 Balance Sheet'!O$2, FALSE),0)</f>
        <v>0</v>
      </c>
      <c r="AO1625" s="198">
        <f t="shared" si="53"/>
        <v>0</v>
      </c>
    </row>
    <row r="1626" spans="1:41" ht="15.75" thickBot="1" x14ac:dyDescent="0.3">
      <c r="A1626" s="26" t="str">
        <f t="shared" si="52"/>
        <v>001105</v>
      </c>
      <c r="B1626" s="148" t="s">
        <v>2806</v>
      </c>
      <c r="C1626" s="153">
        <v>5001105</v>
      </c>
      <c r="D1626" s="166"/>
      <c r="E1626" s="140">
        <v>-6617984.7199999997</v>
      </c>
      <c r="F1626" s="140">
        <v>-6254608.9100000001</v>
      </c>
      <c r="G1626" s="140">
        <v>-5890130.6799999997</v>
      </c>
      <c r="H1626" s="140">
        <v>-5524546.7000000002</v>
      </c>
      <c r="I1626" s="140">
        <v>-5157853.5999999996</v>
      </c>
      <c r="J1626" s="140">
        <v>-634066.16</v>
      </c>
      <c r="K1626" s="140">
        <v>-4405711.2</v>
      </c>
      <c r="L1626" s="140">
        <v>-4035618.57</v>
      </c>
      <c r="M1626" s="140">
        <v>-653656.71</v>
      </c>
      <c r="N1626" s="140">
        <v>-3353862.42</v>
      </c>
      <c r="O1626" s="140">
        <v>-2977818.88</v>
      </c>
      <c r="P1626" s="140">
        <v>-772077.94</v>
      </c>
      <c r="Q1626" s="199">
        <v>-2457408.39</v>
      </c>
      <c r="R1626" s="199">
        <v>-2614647.61</v>
      </c>
      <c r="S1626" s="199">
        <v>-79051185.540000007</v>
      </c>
      <c r="T1626" s="199">
        <v>-80131237.969999999</v>
      </c>
      <c r="U1626" s="199">
        <v>-80574396.409999996</v>
      </c>
      <c r="V1626" s="199">
        <v>-80120248.269999996</v>
      </c>
      <c r="W1626" s="199">
        <v>-81417571.670000002</v>
      </c>
      <c r="X1626" s="199">
        <v>-81928836.969999999</v>
      </c>
      <c r="Y1626" s="199">
        <v>-80829669</v>
      </c>
      <c r="Z1626" s="199">
        <v>-81771139.099999994</v>
      </c>
      <c r="AA1626" s="199">
        <v>-81692120.680000007</v>
      </c>
      <c r="AB1626" s="199">
        <v>-80559010.280000001</v>
      </c>
      <c r="AC1626" s="199">
        <f>IFERROR(VLOOKUP('SAP Data'!$C1626,'2021 Balance Sheet'!$B$7:$O$1335,'2021 Balance Sheet'!D$2, FALSE),0)</f>
        <v>-81533782.540000007</v>
      </c>
      <c r="AD1626" s="199">
        <f>IFERROR(VLOOKUP('SAP Data'!$C1626,'2021 Balance Sheet'!$B$7:$O$1335,'2021 Balance Sheet'!E$2, FALSE),0)</f>
        <v>-81454461.969999999</v>
      </c>
      <c r="AE1626" s="199">
        <f>IFERROR(VLOOKUP('SAP Data'!$C1626,'2021 Balance Sheet'!$B$7:$O$1335,'2021 Balance Sheet'!F$2, FALSE),0)</f>
        <v>-80357950.829999998</v>
      </c>
      <c r="AF1626" s="199">
        <f>IFERROR(VLOOKUP('SAP Data'!$C1626,'2021 Balance Sheet'!$B$7:$O$1335,'2021 Balance Sheet'!G$2, FALSE),0)</f>
        <v>-81438492.260000005</v>
      </c>
      <c r="AG1626" s="199">
        <f>IFERROR(VLOOKUP('SAP Data'!$C1626,'2021 Balance Sheet'!$B$7:$O$1335,'2021 Balance Sheet'!H$2, FALSE),0)</f>
        <v>-81351467.700000003</v>
      </c>
      <c r="AH1626" s="199">
        <f>IFERROR(VLOOKUP('SAP Data'!$C1626,'2021 Balance Sheet'!$B$7:$O$1335,'2021 Balance Sheet'!I$2, FALSE),0)</f>
        <v>-80043241.209999993</v>
      </c>
      <c r="AI1626" s="199">
        <f>IFERROR(VLOOKUP('SAP Data'!$C1626,'2021 Balance Sheet'!$B$7:$O$1335,'2021 Balance Sheet'!J$2, FALSE),0)</f>
        <v>-81136309.030000001</v>
      </c>
      <c r="AJ1626" s="199">
        <f>IFERROR(VLOOKUP('SAP Data'!$C1626,'2021 Balance Sheet'!$B$7:$O$1335,'2021 Balance Sheet'!K$2, FALSE),0)</f>
        <v>-81036171.5</v>
      </c>
      <c r="AK1626" s="199">
        <f>IFERROR(VLOOKUP('SAP Data'!$C1626,'2021 Balance Sheet'!$B$7:$O$1335,'2021 Balance Sheet'!L$2, FALSE),0)</f>
        <v>-79752044.060000002</v>
      </c>
      <c r="AL1626" s="199">
        <f>IFERROR(VLOOKUP('SAP Data'!$C1626,'2021 Balance Sheet'!$B$7:$O$1335,'2021 Balance Sheet'!M$2, FALSE),0)</f>
        <v>-80905079.969999999</v>
      </c>
      <c r="AM1626" s="199">
        <f>IFERROR(VLOOKUP('SAP Data'!$C1626,'2021 Balance Sheet'!$B$7:$O$1335,'2021 Balance Sheet'!N$2, FALSE),0)</f>
        <v>-80804635.510000005</v>
      </c>
      <c r="AN1626" s="199">
        <f>IFERROR(VLOOKUP('SAP Data'!$C1626,'2021 Balance Sheet'!$B$7:$O$1335,'2021 Balance Sheet'!O$2, FALSE),0)</f>
        <v>-79431044.670000002</v>
      </c>
      <c r="AO1626" s="198">
        <f t="shared" si="53"/>
        <v>-80559010.280000001</v>
      </c>
    </row>
    <row r="1627" spans="1:41" ht="15.75" thickBot="1" x14ac:dyDescent="0.3">
      <c r="A1627" s="26" t="str">
        <f t="shared" si="52"/>
        <v>227600</v>
      </c>
      <c r="B1627" s="148" t="s">
        <v>2807</v>
      </c>
      <c r="C1627" s="153" t="s">
        <v>2808</v>
      </c>
      <c r="D1627" s="125" t="s">
        <v>4</v>
      </c>
      <c r="E1627" s="139">
        <v>-6617984.7199999997</v>
      </c>
      <c r="F1627" s="139">
        <v>-6254608.9100000001</v>
      </c>
      <c r="G1627" s="139">
        <v>-5890130.6799999997</v>
      </c>
      <c r="H1627" s="139">
        <v>-5524546.7000000002</v>
      </c>
      <c r="I1627" s="139">
        <v>-5157853.5999999996</v>
      </c>
      <c r="J1627" s="139">
        <v>-634066.16</v>
      </c>
      <c r="K1627" s="139">
        <v>-4405711.2</v>
      </c>
      <c r="L1627" s="139">
        <v>-4035618.57</v>
      </c>
      <c r="M1627" s="139">
        <v>-653656.71</v>
      </c>
      <c r="N1627" s="139">
        <v>-3353862.42</v>
      </c>
      <c r="O1627" s="139">
        <v>-2977818.88</v>
      </c>
      <c r="P1627" s="139">
        <v>-772077.94</v>
      </c>
      <c r="Q1627" s="199">
        <v>-2457408.39</v>
      </c>
      <c r="R1627" s="199">
        <v>-2614647.61</v>
      </c>
      <c r="S1627" s="199">
        <v>-79051185.540000007</v>
      </c>
      <c r="T1627" s="199">
        <v>-80131237.969999999</v>
      </c>
      <c r="U1627" s="199">
        <v>-80574396.409999996</v>
      </c>
      <c r="V1627" s="199">
        <v>-80120248.269999996</v>
      </c>
      <c r="W1627" s="199">
        <v>-81417571.670000002</v>
      </c>
      <c r="X1627" s="199">
        <v>-81928836.969999999</v>
      </c>
      <c r="Y1627" s="199">
        <v>-80829669</v>
      </c>
      <c r="Z1627" s="199">
        <v>-81771139.099999994</v>
      </c>
      <c r="AA1627" s="199">
        <v>-81692120.680000007</v>
      </c>
      <c r="AB1627" s="199">
        <v>-80559010.280000001</v>
      </c>
      <c r="AC1627" s="199">
        <f>IFERROR(VLOOKUP('SAP Data'!$C1627,'2021 Balance Sheet'!$B$7:$O$1335,'2021 Balance Sheet'!D$2, FALSE),0)</f>
        <v>-81533782.540000007</v>
      </c>
      <c r="AD1627" s="199">
        <f>IFERROR(VLOOKUP('SAP Data'!$C1627,'2021 Balance Sheet'!$B$7:$O$1335,'2021 Balance Sheet'!E$2, FALSE),0)</f>
        <v>-81454461.969999999</v>
      </c>
      <c r="AE1627" s="199">
        <f>IFERROR(VLOOKUP('SAP Data'!$C1627,'2021 Balance Sheet'!$B$7:$O$1335,'2021 Balance Sheet'!F$2, FALSE),0)</f>
        <v>-80357950.829999998</v>
      </c>
      <c r="AF1627" s="199">
        <f>IFERROR(VLOOKUP('SAP Data'!$C1627,'2021 Balance Sheet'!$B$7:$O$1335,'2021 Balance Sheet'!G$2, FALSE),0)</f>
        <v>-81438492.260000005</v>
      </c>
      <c r="AG1627" s="199">
        <f>IFERROR(VLOOKUP('SAP Data'!$C1627,'2021 Balance Sheet'!$B$7:$O$1335,'2021 Balance Sheet'!H$2, FALSE),0)</f>
        <v>-81351467.700000003</v>
      </c>
      <c r="AH1627" s="199">
        <f>IFERROR(VLOOKUP('SAP Data'!$C1627,'2021 Balance Sheet'!$B$7:$O$1335,'2021 Balance Sheet'!I$2, FALSE),0)</f>
        <v>-80043241.209999993</v>
      </c>
      <c r="AI1627" s="199">
        <f>IFERROR(VLOOKUP('SAP Data'!$C1627,'2021 Balance Sheet'!$B$7:$O$1335,'2021 Balance Sheet'!J$2, FALSE),0)</f>
        <v>-81136309.030000001</v>
      </c>
      <c r="AJ1627" s="199">
        <f>IFERROR(VLOOKUP('SAP Data'!$C1627,'2021 Balance Sheet'!$B$7:$O$1335,'2021 Balance Sheet'!K$2, FALSE),0)</f>
        <v>-81036171.5</v>
      </c>
      <c r="AK1627" s="199">
        <f>IFERROR(VLOOKUP('SAP Data'!$C1627,'2021 Balance Sheet'!$B$7:$O$1335,'2021 Balance Sheet'!L$2, FALSE),0)</f>
        <v>-79752044.060000002</v>
      </c>
      <c r="AL1627" s="199">
        <f>IFERROR(VLOOKUP('SAP Data'!$C1627,'2021 Balance Sheet'!$B$7:$O$1335,'2021 Balance Sheet'!M$2, FALSE),0)</f>
        <v>-80905079.969999999</v>
      </c>
      <c r="AM1627" s="199">
        <f>IFERROR(VLOOKUP('SAP Data'!$C1627,'2021 Balance Sheet'!$B$7:$O$1335,'2021 Balance Sheet'!N$2, FALSE),0)</f>
        <v>-80804635.510000005</v>
      </c>
      <c r="AN1627" s="199">
        <f>IFERROR(VLOOKUP('SAP Data'!$C1627,'2021 Balance Sheet'!$B$7:$O$1335,'2021 Balance Sheet'!O$2, FALSE),0)</f>
        <v>-79431044.670000002</v>
      </c>
      <c r="AO1627" s="198">
        <f t="shared" si="53"/>
        <v>-80559010.280000001</v>
      </c>
    </row>
    <row r="1628" spans="1:41" ht="15.75" thickBot="1" x14ac:dyDescent="0.3">
      <c r="A1628" s="26" t="str">
        <f t="shared" si="52"/>
        <v>500182</v>
      </c>
      <c r="B1628" s="148" t="s">
        <v>2682</v>
      </c>
      <c r="C1628" s="153">
        <v>500182</v>
      </c>
      <c r="D1628" s="166"/>
      <c r="E1628" s="140">
        <v>-301607094.35000002</v>
      </c>
      <c r="F1628" s="140">
        <v>-305827509.35000002</v>
      </c>
      <c r="G1628" s="140">
        <v>-309845226.19</v>
      </c>
      <c r="H1628" s="140">
        <v>-311992805.19</v>
      </c>
      <c r="I1628" s="140">
        <v>-299950490.19</v>
      </c>
      <c r="J1628" s="140">
        <v>-301916598.19</v>
      </c>
      <c r="K1628" s="140">
        <v>-303937238.19</v>
      </c>
      <c r="L1628" s="140">
        <v>-306092301.19</v>
      </c>
      <c r="M1628" s="140">
        <v>-306729144.19</v>
      </c>
      <c r="N1628" s="140">
        <v>-309392659.19</v>
      </c>
      <c r="O1628" s="140">
        <v>-311983272.19</v>
      </c>
      <c r="P1628" s="140">
        <v>-315560012.35000002</v>
      </c>
      <c r="Q1628" s="199">
        <v>-320231620.35000002</v>
      </c>
      <c r="R1628" s="199">
        <v>-323911496.35000002</v>
      </c>
      <c r="S1628" s="199">
        <v>-318099118.35000002</v>
      </c>
      <c r="T1628" s="199">
        <v>-318819255.35000002</v>
      </c>
      <c r="U1628" s="199">
        <v>-319158551.35000002</v>
      </c>
      <c r="V1628" s="199">
        <v>-317814326.35000002</v>
      </c>
      <c r="W1628" s="199">
        <v>-318050749.35000002</v>
      </c>
      <c r="X1628" s="199">
        <v>-318350403.35000002</v>
      </c>
      <c r="Y1628" s="199">
        <v>-318871756.24000001</v>
      </c>
      <c r="Z1628" s="199">
        <v>-319267075.24000001</v>
      </c>
      <c r="AA1628" s="199">
        <v>-320413251.06</v>
      </c>
      <c r="AB1628" s="199">
        <v>-328493136.06</v>
      </c>
      <c r="AC1628" s="199">
        <f>IFERROR(VLOOKUP('SAP Data'!$C1628,'2021 Balance Sheet'!$B$7:$O$1335,'2021 Balance Sheet'!D$2, FALSE),0)</f>
        <v>-333889961.32999998</v>
      </c>
      <c r="AD1628" s="199">
        <f>IFERROR(VLOOKUP('SAP Data'!$C1628,'2021 Balance Sheet'!$B$7:$O$1335,'2021 Balance Sheet'!E$2, FALSE),0)</f>
        <v>-337758753.32999998</v>
      </c>
      <c r="AE1628" s="199">
        <f>IFERROR(VLOOKUP('SAP Data'!$C1628,'2021 Balance Sheet'!$B$7:$O$1335,'2021 Balance Sheet'!F$2, FALSE),0)</f>
        <v>-337420165.32999998</v>
      </c>
      <c r="AF1628" s="199">
        <f>IFERROR(VLOOKUP('SAP Data'!$C1628,'2021 Balance Sheet'!$B$7:$O$1335,'2021 Balance Sheet'!G$2, FALSE),0)</f>
        <v>-338687895.32999998</v>
      </c>
      <c r="AG1628" s="199">
        <f>IFERROR(VLOOKUP('SAP Data'!$C1628,'2021 Balance Sheet'!$B$7:$O$1335,'2021 Balance Sheet'!H$2, FALSE),0)</f>
        <v>-335626168.32999998</v>
      </c>
      <c r="AH1628" s="199">
        <f>IFERROR(VLOOKUP('SAP Data'!$C1628,'2021 Balance Sheet'!$B$7:$O$1335,'2021 Balance Sheet'!I$2, FALSE),0)</f>
        <v>-336246119.32999998</v>
      </c>
      <c r="AI1628" s="199">
        <f>IFERROR(VLOOKUP('SAP Data'!$C1628,'2021 Balance Sheet'!$B$7:$O$1335,'2021 Balance Sheet'!J$2, FALSE),0)</f>
        <v>-335395496.32999998</v>
      </c>
      <c r="AJ1628" s="199">
        <f>IFERROR(VLOOKUP('SAP Data'!$C1628,'2021 Balance Sheet'!$B$7:$O$1335,'2021 Balance Sheet'!K$2, FALSE),0)</f>
        <v>-334573585.32999998</v>
      </c>
      <c r="AK1628" s="199">
        <f>IFERROR(VLOOKUP('SAP Data'!$C1628,'2021 Balance Sheet'!$B$7:$O$1335,'2021 Balance Sheet'!L$2, FALSE),0)</f>
        <v>-335577957.32999998</v>
      </c>
      <c r="AL1628" s="199">
        <f>IFERROR(VLOOKUP('SAP Data'!$C1628,'2021 Balance Sheet'!$B$7:$O$1335,'2021 Balance Sheet'!M$2, FALSE),0)</f>
        <v>-335910141.32999998</v>
      </c>
      <c r="AM1628" s="199">
        <f>IFERROR(VLOOKUP('SAP Data'!$C1628,'2021 Balance Sheet'!$B$7:$O$1335,'2021 Balance Sheet'!N$2, FALSE),0)</f>
        <v>-338914251.32999998</v>
      </c>
      <c r="AN1628" s="199">
        <f>IFERROR(VLOOKUP('SAP Data'!$C1628,'2021 Balance Sheet'!$B$7:$O$1335,'2021 Balance Sheet'!O$2, FALSE),0)</f>
        <v>-352575457.69</v>
      </c>
      <c r="AO1628" s="198">
        <f t="shared" si="53"/>
        <v>-328493136.06</v>
      </c>
    </row>
    <row r="1629" spans="1:41" ht="15.75" thickBot="1" x14ac:dyDescent="0.3">
      <c r="A1629" s="26" t="str">
        <f t="shared" si="52"/>
        <v>500187</v>
      </c>
      <c r="B1629" s="149" t="s">
        <v>2683</v>
      </c>
      <c r="C1629" s="153">
        <v>500187</v>
      </c>
      <c r="D1629" s="166"/>
      <c r="E1629" s="139">
        <v>-2.23</v>
      </c>
      <c r="F1629" s="139">
        <v>-2.23</v>
      </c>
      <c r="G1629" s="139">
        <v>-2.23</v>
      </c>
      <c r="H1629" s="139">
        <v>-2.23</v>
      </c>
      <c r="I1629" s="139">
        <v>-2.23</v>
      </c>
      <c r="J1629" s="139">
        <v>-2.23</v>
      </c>
      <c r="K1629" s="139">
        <v>-2.23</v>
      </c>
      <c r="L1629" s="139">
        <v>-2.23</v>
      </c>
      <c r="M1629" s="139">
        <v>-2.23</v>
      </c>
      <c r="N1629" s="139">
        <v>-2.23</v>
      </c>
      <c r="O1629" s="139">
        <v>-2.23</v>
      </c>
      <c r="P1629" s="139">
        <v>0</v>
      </c>
      <c r="Q1629" s="199">
        <v>0</v>
      </c>
      <c r="R1629" s="199">
        <v>0</v>
      </c>
      <c r="S1629" s="199">
        <v>0</v>
      </c>
      <c r="T1629" s="199">
        <v>0</v>
      </c>
      <c r="U1629" s="199">
        <v>0</v>
      </c>
      <c r="V1629" s="199">
        <v>0</v>
      </c>
      <c r="W1629" s="199">
        <v>0</v>
      </c>
      <c r="X1629" s="199">
        <v>0</v>
      </c>
      <c r="Y1629" s="199">
        <v>0</v>
      </c>
      <c r="Z1629" s="199">
        <v>0</v>
      </c>
      <c r="AA1629" s="199">
        <v>0</v>
      </c>
      <c r="AB1629" s="199">
        <v>0</v>
      </c>
      <c r="AC1629" s="199">
        <f>IFERROR(VLOOKUP('SAP Data'!$C1629,'2021 Balance Sheet'!$B$7:$O$1335,'2021 Balance Sheet'!D$2, FALSE),0)</f>
        <v>0</v>
      </c>
      <c r="AD1629" s="199">
        <f>IFERROR(VLOOKUP('SAP Data'!$C1629,'2021 Balance Sheet'!$B$7:$O$1335,'2021 Balance Sheet'!E$2, FALSE),0)</f>
        <v>0</v>
      </c>
      <c r="AE1629" s="199">
        <f>IFERROR(VLOOKUP('SAP Data'!$C1629,'2021 Balance Sheet'!$B$7:$O$1335,'2021 Balance Sheet'!F$2, FALSE),0)</f>
        <v>0</v>
      </c>
      <c r="AF1629" s="199">
        <f>IFERROR(VLOOKUP('SAP Data'!$C1629,'2021 Balance Sheet'!$B$7:$O$1335,'2021 Balance Sheet'!G$2, FALSE),0)</f>
        <v>0</v>
      </c>
      <c r="AG1629" s="199">
        <f>IFERROR(VLOOKUP('SAP Data'!$C1629,'2021 Balance Sheet'!$B$7:$O$1335,'2021 Balance Sheet'!H$2, FALSE),0)</f>
        <v>0</v>
      </c>
      <c r="AH1629" s="199">
        <f>IFERROR(VLOOKUP('SAP Data'!$C1629,'2021 Balance Sheet'!$B$7:$O$1335,'2021 Balance Sheet'!I$2, FALSE),0)</f>
        <v>0</v>
      </c>
      <c r="AI1629" s="199">
        <f>IFERROR(VLOOKUP('SAP Data'!$C1629,'2021 Balance Sheet'!$B$7:$O$1335,'2021 Balance Sheet'!J$2, FALSE),0)</f>
        <v>0</v>
      </c>
      <c r="AJ1629" s="199">
        <f>IFERROR(VLOOKUP('SAP Data'!$C1629,'2021 Balance Sheet'!$B$7:$O$1335,'2021 Balance Sheet'!K$2, FALSE),0)</f>
        <v>0</v>
      </c>
      <c r="AK1629" s="199">
        <f>IFERROR(VLOOKUP('SAP Data'!$C1629,'2021 Balance Sheet'!$B$7:$O$1335,'2021 Balance Sheet'!L$2, FALSE),0)</f>
        <v>0</v>
      </c>
      <c r="AL1629" s="199">
        <f>IFERROR(VLOOKUP('SAP Data'!$C1629,'2021 Balance Sheet'!$B$7:$O$1335,'2021 Balance Sheet'!M$2, FALSE),0)</f>
        <v>0</v>
      </c>
      <c r="AM1629" s="199">
        <f>IFERROR(VLOOKUP('SAP Data'!$C1629,'2021 Balance Sheet'!$B$7:$O$1335,'2021 Balance Sheet'!N$2, FALSE),0)</f>
        <v>0</v>
      </c>
      <c r="AN1629" s="199">
        <f>IFERROR(VLOOKUP('SAP Data'!$C1629,'2021 Balance Sheet'!$B$7:$O$1335,'2021 Balance Sheet'!O$2, FALSE),0)</f>
        <v>0</v>
      </c>
      <c r="AO1629" s="198">
        <f t="shared" si="53"/>
        <v>0</v>
      </c>
    </row>
    <row r="1630" spans="1:41" ht="15.75" thickBot="1" x14ac:dyDescent="0.3">
      <c r="A1630" s="26" t="str">
        <f t="shared" si="52"/>
        <v>255084</v>
      </c>
      <c r="B1630" s="126" t="s">
        <v>1174</v>
      </c>
      <c r="C1630" s="153" t="s">
        <v>1175</v>
      </c>
      <c r="D1630" s="125" t="s">
        <v>4</v>
      </c>
      <c r="E1630" s="140">
        <v>-2.23</v>
      </c>
      <c r="F1630" s="140">
        <v>-2.23</v>
      </c>
      <c r="G1630" s="140">
        <v>-2.23</v>
      </c>
      <c r="H1630" s="140">
        <v>-2.23</v>
      </c>
      <c r="I1630" s="140">
        <v>-2.23</v>
      </c>
      <c r="J1630" s="140">
        <v>-2.23</v>
      </c>
      <c r="K1630" s="140">
        <v>-2.23</v>
      </c>
      <c r="L1630" s="140">
        <v>-2.23</v>
      </c>
      <c r="M1630" s="140">
        <v>-2.23</v>
      </c>
      <c r="N1630" s="140">
        <v>-2.23</v>
      </c>
      <c r="O1630" s="140">
        <v>-2.23</v>
      </c>
      <c r="P1630" s="140">
        <v>0</v>
      </c>
      <c r="Q1630" s="199">
        <v>0</v>
      </c>
      <c r="R1630" s="199">
        <v>0</v>
      </c>
      <c r="S1630" s="199">
        <v>0</v>
      </c>
      <c r="T1630" s="199">
        <v>0</v>
      </c>
      <c r="U1630" s="199">
        <v>0</v>
      </c>
      <c r="V1630" s="199">
        <v>0</v>
      </c>
      <c r="W1630" s="199">
        <v>0</v>
      </c>
      <c r="X1630" s="199">
        <v>0</v>
      </c>
      <c r="Y1630" s="199">
        <v>0</v>
      </c>
      <c r="Z1630" s="199">
        <v>0</v>
      </c>
      <c r="AA1630" s="199">
        <v>0</v>
      </c>
      <c r="AB1630" s="199">
        <v>0</v>
      </c>
      <c r="AC1630" s="199">
        <f>IFERROR(VLOOKUP('SAP Data'!$C1630,'2021 Balance Sheet'!$B$7:$O$1335,'2021 Balance Sheet'!D$2, FALSE),0)</f>
        <v>0</v>
      </c>
      <c r="AD1630" s="199">
        <f>IFERROR(VLOOKUP('SAP Data'!$C1630,'2021 Balance Sheet'!$B$7:$O$1335,'2021 Balance Sheet'!E$2, FALSE),0)</f>
        <v>0</v>
      </c>
      <c r="AE1630" s="199">
        <f>IFERROR(VLOOKUP('SAP Data'!$C1630,'2021 Balance Sheet'!$B$7:$O$1335,'2021 Balance Sheet'!F$2, FALSE),0)</f>
        <v>0</v>
      </c>
      <c r="AF1630" s="199">
        <f>IFERROR(VLOOKUP('SAP Data'!$C1630,'2021 Balance Sheet'!$B$7:$O$1335,'2021 Balance Sheet'!G$2, FALSE),0)</f>
        <v>0</v>
      </c>
      <c r="AG1630" s="199">
        <f>IFERROR(VLOOKUP('SAP Data'!$C1630,'2021 Balance Sheet'!$B$7:$O$1335,'2021 Balance Sheet'!H$2, FALSE),0)</f>
        <v>0</v>
      </c>
      <c r="AH1630" s="199">
        <f>IFERROR(VLOOKUP('SAP Data'!$C1630,'2021 Balance Sheet'!$B$7:$O$1335,'2021 Balance Sheet'!I$2, FALSE),0)</f>
        <v>0</v>
      </c>
      <c r="AI1630" s="199">
        <f>IFERROR(VLOOKUP('SAP Data'!$C1630,'2021 Balance Sheet'!$B$7:$O$1335,'2021 Balance Sheet'!J$2, FALSE),0)</f>
        <v>0</v>
      </c>
      <c r="AJ1630" s="199">
        <f>IFERROR(VLOOKUP('SAP Data'!$C1630,'2021 Balance Sheet'!$B$7:$O$1335,'2021 Balance Sheet'!K$2, FALSE),0)</f>
        <v>0</v>
      </c>
      <c r="AK1630" s="199">
        <f>IFERROR(VLOOKUP('SAP Data'!$C1630,'2021 Balance Sheet'!$B$7:$O$1335,'2021 Balance Sheet'!L$2, FALSE),0)</f>
        <v>0</v>
      </c>
      <c r="AL1630" s="199">
        <f>IFERROR(VLOOKUP('SAP Data'!$C1630,'2021 Balance Sheet'!$B$7:$O$1335,'2021 Balance Sheet'!M$2, FALSE),0)</f>
        <v>0</v>
      </c>
      <c r="AM1630" s="199">
        <f>IFERROR(VLOOKUP('SAP Data'!$C1630,'2021 Balance Sheet'!$B$7:$O$1335,'2021 Balance Sheet'!N$2, FALSE),0)</f>
        <v>0</v>
      </c>
      <c r="AN1630" s="199">
        <f>IFERROR(VLOOKUP('SAP Data'!$C1630,'2021 Balance Sheet'!$B$7:$O$1335,'2021 Balance Sheet'!O$2, FALSE),0)</f>
        <v>0</v>
      </c>
      <c r="AO1630" s="198">
        <f t="shared" si="53"/>
        <v>0</v>
      </c>
    </row>
    <row r="1631" spans="1:41" ht="15.75" thickBot="1" x14ac:dyDescent="0.3">
      <c r="A1631" s="26" t="str">
        <f t="shared" si="52"/>
        <v>500188</v>
      </c>
      <c r="B1631" s="149" t="s">
        <v>2684</v>
      </c>
      <c r="C1631" s="153">
        <v>500188</v>
      </c>
      <c r="D1631" s="166"/>
      <c r="E1631" s="139">
        <v>-301607092.12</v>
      </c>
      <c r="F1631" s="139">
        <v>-305827507.12</v>
      </c>
      <c r="G1631" s="139">
        <v>-309845223.95999998</v>
      </c>
      <c r="H1631" s="139">
        <v>-311992802.95999998</v>
      </c>
      <c r="I1631" s="139">
        <v>-299950487.95999998</v>
      </c>
      <c r="J1631" s="139">
        <v>-301916595.95999998</v>
      </c>
      <c r="K1631" s="139">
        <v>-303937235.95999998</v>
      </c>
      <c r="L1631" s="139">
        <v>-306092298.95999998</v>
      </c>
      <c r="M1631" s="139">
        <v>-306729141.95999998</v>
      </c>
      <c r="N1631" s="139">
        <v>-309392656.95999998</v>
      </c>
      <c r="O1631" s="139">
        <v>-311983269.95999998</v>
      </c>
      <c r="P1631" s="139">
        <v>-315560012.35000002</v>
      </c>
      <c r="Q1631" s="199">
        <v>-320231620.35000002</v>
      </c>
      <c r="R1631" s="199">
        <v>-323911496.35000002</v>
      </c>
      <c r="S1631" s="199">
        <v>-318099118.35000002</v>
      </c>
      <c r="T1631" s="199">
        <v>-318819255.35000002</v>
      </c>
      <c r="U1631" s="199">
        <v>-319158551.35000002</v>
      </c>
      <c r="V1631" s="199">
        <v>-317814326.35000002</v>
      </c>
      <c r="W1631" s="199">
        <v>-318050749.35000002</v>
      </c>
      <c r="X1631" s="199">
        <v>-318350403.35000002</v>
      </c>
      <c r="Y1631" s="199">
        <v>-318871756.24000001</v>
      </c>
      <c r="Z1631" s="199">
        <v>-319267075.24000001</v>
      </c>
      <c r="AA1631" s="199">
        <v>-320413251.06</v>
      </c>
      <c r="AB1631" s="199">
        <v>-328493136.06</v>
      </c>
      <c r="AC1631" s="199">
        <f>IFERROR(VLOOKUP('SAP Data'!$C1631,'2021 Balance Sheet'!$B$7:$O$1335,'2021 Balance Sheet'!D$2, FALSE),0)</f>
        <v>-333889961.32999998</v>
      </c>
      <c r="AD1631" s="199">
        <f>IFERROR(VLOOKUP('SAP Data'!$C1631,'2021 Balance Sheet'!$B$7:$O$1335,'2021 Balance Sheet'!E$2, FALSE),0)</f>
        <v>-337758753.32999998</v>
      </c>
      <c r="AE1631" s="199">
        <f>IFERROR(VLOOKUP('SAP Data'!$C1631,'2021 Balance Sheet'!$B$7:$O$1335,'2021 Balance Sheet'!F$2, FALSE),0)</f>
        <v>-337420165.32999998</v>
      </c>
      <c r="AF1631" s="199">
        <f>IFERROR(VLOOKUP('SAP Data'!$C1631,'2021 Balance Sheet'!$B$7:$O$1335,'2021 Balance Sheet'!G$2, FALSE),0)</f>
        <v>-338687895.32999998</v>
      </c>
      <c r="AG1631" s="199">
        <f>IFERROR(VLOOKUP('SAP Data'!$C1631,'2021 Balance Sheet'!$B$7:$O$1335,'2021 Balance Sheet'!H$2, FALSE),0)</f>
        <v>-335626168.32999998</v>
      </c>
      <c r="AH1631" s="199">
        <f>IFERROR(VLOOKUP('SAP Data'!$C1631,'2021 Balance Sheet'!$B$7:$O$1335,'2021 Balance Sheet'!I$2, FALSE),0)</f>
        <v>-336246119.32999998</v>
      </c>
      <c r="AI1631" s="199">
        <f>IFERROR(VLOOKUP('SAP Data'!$C1631,'2021 Balance Sheet'!$B$7:$O$1335,'2021 Balance Sheet'!J$2, FALSE),0)</f>
        <v>-335395496.32999998</v>
      </c>
      <c r="AJ1631" s="199">
        <f>IFERROR(VLOOKUP('SAP Data'!$C1631,'2021 Balance Sheet'!$B$7:$O$1335,'2021 Balance Sheet'!K$2, FALSE),0)</f>
        <v>-334573585.32999998</v>
      </c>
      <c r="AK1631" s="199">
        <f>IFERROR(VLOOKUP('SAP Data'!$C1631,'2021 Balance Sheet'!$B$7:$O$1335,'2021 Balance Sheet'!L$2, FALSE),0)</f>
        <v>-335577957.32999998</v>
      </c>
      <c r="AL1631" s="199">
        <f>IFERROR(VLOOKUP('SAP Data'!$C1631,'2021 Balance Sheet'!$B$7:$O$1335,'2021 Balance Sheet'!M$2, FALSE),0)</f>
        <v>-335910141.32999998</v>
      </c>
      <c r="AM1631" s="199">
        <f>IFERROR(VLOOKUP('SAP Data'!$C1631,'2021 Balance Sheet'!$B$7:$O$1335,'2021 Balance Sheet'!N$2, FALSE),0)</f>
        <v>-338914251.32999998</v>
      </c>
      <c r="AN1631" s="199">
        <f>IFERROR(VLOOKUP('SAP Data'!$C1631,'2021 Balance Sheet'!$B$7:$O$1335,'2021 Balance Sheet'!O$2, FALSE),0)</f>
        <v>-352575457.69</v>
      </c>
      <c r="AO1631" s="198">
        <f t="shared" si="53"/>
        <v>-328493136.06</v>
      </c>
    </row>
    <row r="1632" spans="1:41" ht="15.75" thickBot="1" x14ac:dyDescent="0.3">
      <c r="A1632" s="26" t="str">
        <f t="shared" si="52"/>
        <v>283011</v>
      </c>
      <c r="B1632" s="126" t="s">
        <v>3752</v>
      </c>
      <c r="C1632" s="153" t="s">
        <v>1510</v>
      </c>
      <c r="D1632" s="166"/>
      <c r="E1632" s="139"/>
      <c r="F1632" s="139"/>
      <c r="G1632" s="139"/>
      <c r="H1632" s="139"/>
      <c r="I1632" s="139"/>
      <c r="J1632" s="139"/>
      <c r="K1632" s="139"/>
      <c r="L1632" s="139"/>
      <c r="M1632" s="139"/>
      <c r="N1632" s="139"/>
      <c r="O1632" s="139"/>
      <c r="P1632" s="139"/>
      <c r="Q1632" s="199">
        <v>0</v>
      </c>
      <c r="R1632" s="199">
        <v>0</v>
      </c>
      <c r="S1632" s="199">
        <v>0</v>
      </c>
      <c r="T1632" s="199">
        <v>0</v>
      </c>
      <c r="U1632" s="199">
        <v>0</v>
      </c>
      <c r="V1632" s="199">
        <v>0</v>
      </c>
      <c r="W1632" s="199">
        <v>0</v>
      </c>
      <c r="X1632" s="199">
        <v>0</v>
      </c>
      <c r="Y1632" s="199">
        <v>0</v>
      </c>
      <c r="Z1632" s="199">
        <v>0</v>
      </c>
      <c r="AA1632" s="199">
        <v>0</v>
      </c>
      <c r="AB1632" s="199">
        <v>0</v>
      </c>
      <c r="AC1632" s="199">
        <f>IFERROR(VLOOKUP('SAP Data'!$C1632,'2021 Balance Sheet'!$B$7:$O$1335,'2021 Balance Sheet'!D$2, FALSE),0)</f>
        <v>0</v>
      </c>
      <c r="AD1632" s="199">
        <f>IFERROR(VLOOKUP('SAP Data'!$C1632,'2021 Balance Sheet'!$B$7:$O$1335,'2021 Balance Sheet'!E$2, FALSE),0)</f>
        <v>0</v>
      </c>
      <c r="AE1632" s="199">
        <f>IFERROR(VLOOKUP('SAP Data'!$C1632,'2021 Balance Sheet'!$B$7:$O$1335,'2021 Balance Sheet'!F$2, FALSE),0)</f>
        <v>0</v>
      </c>
      <c r="AF1632" s="199">
        <f>IFERROR(VLOOKUP('SAP Data'!$C1632,'2021 Balance Sheet'!$B$7:$O$1335,'2021 Balance Sheet'!G$2, FALSE),0)</f>
        <v>0</v>
      </c>
      <c r="AG1632" s="199">
        <f>IFERROR(VLOOKUP('SAP Data'!$C1632,'2021 Balance Sheet'!$B$7:$O$1335,'2021 Balance Sheet'!H$2, FALSE),0)</f>
        <v>0</v>
      </c>
      <c r="AH1632" s="199">
        <f>IFERROR(VLOOKUP('SAP Data'!$C1632,'2021 Balance Sheet'!$B$7:$O$1335,'2021 Balance Sheet'!I$2, FALSE),0)</f>
        <v>0</v>
      </c>
      <c r="AI1632" s="199">
        <f>IFERROR(VLOOKUP('SAP Data'!$C1632,'2021 Balance Sheet'!$B$7:$O$1335,'2021 Balance Sheet'!J$2, FALSE),0)</f>
        <v>0</v>
      </c>
      <c r="AJ1632" s="199">
        <f>IFERROR(VLOOKUP('SAP Data'!$C1632,'2021 Balance Sheet'!$B$7:$O$1335,'2021 Balance Sheet'!K$2, FALSE),0)</f>
        <v>0</v>
      </c>
      <c r="AK1632" s="199">
        <f>IFERROR(VLOOKUP('SAP Data'!$C1632,'2021 Balance Sheet'!$B$7:$O$1335,'2021 Balance Sheet'!L$2, FALSE),0)</f>
        <v>0</v>
      </c>
      <c r="AL1632" s="199">
        <f>IFERROR(VLOOKUP('SAP Data'!$C1632,'2021 Balance Sheet'!$B$7:$O$1335,'2021 Balance Sheet'!M$2, FALSE),0)</f>
        <v>0</v>
      </c>
      <c r="AM1632" s="199">
        <f>IFERROR(VLOOKUP('SAP Data'!$C1632,'2021 Balance Sheet'!$B$7:$O$1335,'2021 Balance Sheet'!N$2, FALSE),0)</f>
        <v>0</v>
      </c>
      <c r="AN1632" s="199">
        <f>IFERROR(VLOOKUP('SAP Data'!$C1632,'2021 Balance Sheet'!$B$7:$O$1335,'2021 Balance Sheet'!O$2, FALSE),0)</f>
        <v>0</v>
      </c>
      <c r="AO1632" s="198">
        <f t="shared" si="53"/>
        <v>0</v>
      </c>
    </row>
    <row r="1633" spans="1:41" ht="15.75" thickBot="1" x14ac:dyDescent="0.3">
      <c r="A1633" s="26" t="str">
        <f t="shared" si="52"/>
        <v>283012</v>
      </c>
      <c r="B1633" s="126" t="s">
        <v>1177</v>
      </c>
      <c r="C1633" s="153" t="s">
        <v>1178</v>
      </c>
      <c r="D1633" s="125" t="s">
        <v>4</v>
      </c>
      <c r="E1633" s="140">
        <v>57468818</v>
      </c>
      <c r="F1633" s="140">
        <v>57468818</v>
      </c>
      <c r="G1633" s="140">
        <v>55281677</v>
      </c>
      <c r="H1633" s="140">
        <v>55052036</v>
      </c>
      <c r="I1633" s="140">
        <v>54869401</v>
      </c>
      <c r="J1633" s="140">
        <v>55153716</v>
      </c>
      <c r="K1633" s="140">
        <v>55550408</v>
      </c>
      <c r="L1633" s="140">
        <v>55910824</v>
      </c>
      <c r="M1633" s="140">
        <v>56218362</v>
      </c>
      <c r="N1633" s="140">
        <v>55928424</v>
      </c>
      <c r="O1633" s="140">
        <v>55301913</v>
      </c>
      <c r="P1633" s="140">
        <v>54258986</v>
      </c>
      <c r="Q1633" s="199">
        <v>53577225</v>
      </c>
      <c r="R1633" s="199">
        <v>53060216</v>
      </c>
      <c r="S1633" s="199">
        <v>52783246</v>
      </c>
      <c r="T1633" s="199">
        <v>52658667</v>
      </c>
      <c r="U1633" s="199">
        <v>52750745</v>
      </c>
      <c r="V1633" s="199">
        <v>52986962</v>
      </c>
      <c r="W1633" s="199">
        <v>53307403</v>
      </c>
      <c r="X1633" s="199">
        <v>53597588</v>
      </c>
      <c r="Y1633" s="199">
        <v>53819257</v>
      </c>
      <c r="Z1633" s="199">
        <v>53824212</v>
      </c>
      <c r="AA1633" s="199">
        <v>53265799</v>
      </c>
      <c r="AB1633" s="199">
        <v>52366101</v>
      </c>
      <c r="AC1633" s="199">
        <f>IFERROR(VLOOKUP('SAP Data'!$C1633,'2021 Balance Sheet'!$B$7:$O$1335,'2021 Balance Sheet'!D$2, FALSE),0)</f>
        <v>51524120</v>
      </c>
      <c r="AD1633" s="199">
        <f>IFERROR(VLOOKUP('SAP Data'!$C1633,'2021 Balance Sheet'!$B$7:$O$1335,'2021 Balance Sheet'!E$2, FALSE),0)</f>
        <v>50841365</v>
      </c>
      <c r="AE1633" s="199">
        <f>IFERROR(VLOOKUP('SAP Data'!$C1633,'2021 Balance Sheet'!$B$7:$O$1335,'2021 Balance Sheet'!F$2, FALSE),0)</f>
        <v>50492679</v>
      </c>
      <c r="AF1633" s="199">
        <f>IFERROR(VLOOKUP('SAP Data'!$C1633,'2021 Balance Sheet'!$B$7:$O$1335,'2021 Balance Sheet'!G$2, FALSE),0)</f>
        <v>50298821</v>
      </c>
      <c r="AG1633" s="199">
        <f>IFERROR(VLOOKUP('SAP Data'!$C1633,'2021 Balance Sheet'!$B$7:$O$1335,'2021 Balance Sheet'!H$2, FALSE),0)</f>
        <v>50384884</v>
      </c>
      <c r="AH1633" s="199">
        <f>IFERROR(VLOOKUP('SAP Data'!$C1633,'2021 Balance Sheet'!$B$7:$O$1335,'2021 Balance Sheet'!I$2, FALSE),0)</f>
        <v>50616169</v>
      </c>
      <c r="AI1633" s="199">
        <f>IFERROR(VLOOKUP('SAP Data'!$C1633,'2021 Balance Sheet'!$B$7:$O$1335,'2021 Balance Sheet'!J$2, FALSE),0)</f>
        <v>50949129</v>
      </c>
      <c r="AJ1633" s="199">
        <f>IFERROR(VLOOKUP('SAP Data'!$C1633,'2021 Balance Sheet'!$B$7:$O$1335,'2021 Balance Sheet'!K$2, FALSE),0)</f>
        <v>51261079</v>
      </c>
      <c r="AK1633" s="199">
        <f>IFERROR(VLOOKUP('SAP Data'!$C1633,'2021 Balance Sheet'!$B$7:$O$1335,'2021 Balance Sheet'!L$2, FALSE),0)</f>
        <v>51529926</v>
      </c>
      <c r="AL1633" s="199">
        <f>IFERROR(VLOOKUP('SAP Data'!$C1633,'2021 Balance Sheet'!$B$7:$O$1335,'2021 Balance Sheet'!M$2, FALSE),0)</f>
        <v>51508740</v>
      </c>
      <c r="AM1633" s="199">
        <f>IFERROR(VLOOKUP('SAP Data'!$C1633,'2021 Balance Sheet'!$B$7:$O$1335,'2021 Balance Sheet'!N$2, FALSE),0)</f>
        <v>51034894</v>
      </c>
      <c r="AN1633" s="199">
        <f>IFERROR(VLOOKUP('SAP Data'!$C1633,'2021 Balance Sheet'!$B$7:$O$1335,'2021 Balance Sheet'!O$2, FALSE),0)</f>
        <v>50193237</v>
      </c>
      <c r="AO1633" s="198">
        <f t="shared" si="53"/>
        <v>52366101</v>
      </c>
    </row>
    <row r="1634" spans="1:41" ht="15.75" thickBot="1" x14ac:dyDescent="0.3">
      <c r="A1634" s="26" t="str">
        <f t="shared" si="52"/>
        <v>283013</v>
      </c>
      <c r="B1634" s="126" t="s">
        <v>1180</v>
      </c>
      <c r="C1634" s="153" t="s">
        <v>1181</v>
      </c>
      <c r="D1634" s="125" t="s">
        <v>4</v>
      </c>
      <c r="E1634" s="139">
        <v>-0.16</v>
      </c>
      <c r="F1634" s="139">
        <v>-0.16</v>
      </c>
      <c r="G1634" s="139">
        <v>0</v>
      </c>
      <c r="H1634" s="139">
        <v>0</v>
      </c>
      <c r="I1634" s="139">
        <v>0</v>
      </c>
      <c r="J1634" s="139">
        <v>0</v>
      </c>
      <c r="K1634" s="139">
        <v>0</v>
      </c>
      <c r="L1634" s="139">
        <v>0</v>
      </c>
      <c r="M1634" s="139">
        <v>0</v>
      </c>
      <c r="N1634" s="139">
        <v>0</v>
      </c>
      <c r="O1634" s="139">
        <v>0</v>
      </c>
      <c r="P1634" s="139">
        <v>0</v>
      </c>
      <c r="Q1634" s="199">
        <v>0</v>
      </c>
      <c r="R1634" s="199">
        <v>0</v>
      </c>
      <c r="S1634" s="199">
        <v>0</v>
      </c>
      <c r="T1634" s="199">
        <v>0</v>
      </c>
      <c r="U1634" s="199">
        <v>0</v>
      </c>
      <c r="V1634" s="199">
        <v>0</v>
      </c>
      <c r="W1634" s="199">
        <v>0</v>
      </c>
      <c r="X1634" s="199">
        <v>0</v>
      </c>
      <c r="Y1634" s="199">
        <v>0</v>
      </c>
      <c r="Z1634" s="199">
        <v>0</v>
      </c>
      <c r="AA1634" s="199">
        <v>0</v>
      </c>
      <c r="AB1634" s="199">
        <v>0</v>
      </c>
      <c r="AC1634" s="199">
        <f>IFERROR(VLOOKUP('SAP Data'!$C1634,'2021 Balance Sheet'!$B$7:$O$1335,'2021 Balance Sheet'!D$2, FALSE),0)</f>
        <v>0</v>
      </c>
      <c r="AD1634" s="199">
        <f>IFERROR(VLOOKUP('SAP Data'!$C1634,'2021 Balance Sheet'!$B$7:$O$1335,'2021 Balance Sheet'!E$2, FALSE),0)</f>
        <v>0</v>
      </c>
      <c r="AE1634" s="199">
        <f>IFERROR(VLOOKUP('SAP Data'!$C1634,'2021 Balance Sheet'!$B$7:$O$1335,'2021 Balance Sheet'!F$2, FALSE),0)</f>
        <v>0</v>
      </c>
      <c r="AF1634" s="199">
        <f>IFERROR(VLOOKUP('SAP Data'!$C1634,'2021 Balance Sheet'!$B$7:$O$1335,'2021 Balance Sheet'!G$2, FALSE),0)</f>
        <v>0</v>
      </c>
      <c r="AG1634" s="199">
        <f>IFERROR(VLOOKUP('SAP Data'!$C1634,'2021 Balance Sheet'!$B$7:$O$1335,'2021 Balance Sheet'!H$2, FALSE),0)</f>
        <v>0</v>
      </c>
      <c r="AH1634" s="199">
        <f>IFERROR(VLOOKUP('SAP Data'!$C1634,'2021 Balance Sheet'!$B$7:$O$1335,'2021 Balance Sheet'!I$2, FALSE),0)</f>
        <v>0</v>
      </c>
      <c r="AI1634" s="199">
        <f>IFERROR(VLOOKUP('SAP Data'!$C1634,'2021 Balance Sheet'!$B$7:$O$1335,'2021 Balance Sheet'!J$2, FALSE),0)</f>
        <v>0</v>
      </c>
      <c r="AJ1634" s="199">
        <f>IFERROR(VLOOKUP('SAP Data'!$C1634,'2021 Balance Sheet'!$B$7:$O$1335,'2021 Balance Sheet'!K$2, FALSE),0)</f>
        <v>0</v>
      </c>
      <c r="AK1634" s="199">
        <f>IFERROR(VLOOKUP('SAP Data'!$C1634,'2021 Balance Sheet'!$B$7:$O$1335,'2021 Balance Sheet'!L$2, FALSE),0)</f>
        <v>0</v>
      </c>
      <c r="AL1634" s="199">
        <f>IFERROR(VLOOKUP('SAP Data'!$C1634,'2021 Balance Sheet'!$B$7:$O$1335,'2021 Balance Sheet'!M$2, FALSE),0)</f>
        <v>0</v>
      </c>
      <c r="AM1634" s="199">
        <f>IFERROR(VLOOKUP('SAP Data'!$C1634,'2021 Balance Sheet'!$B$7:$O$1335,'2021 Balance Sheet'!N$2, FALSE),0)</f>
        <v>0</v>
      </c>
      <c r="AN1634" s="199">
        <f>IFERROR(VLOOKUP('SAP Data'!$C1634,'2021 Balance Sheet'!$B$7:$O$1335,'2021 Balance Sheet'!O$2, FALSE),0)</f>
        <v>0</v>
      </c>
      <c r="AO1634" s="198">
        <f t="shared" si="53"/>
        <v>0</v>
      </c>
    </row>
    <row r="1635" spans="1:41" ht="15.75" thickBot="1" x14ac:dyDescent="0.3">
      <c r="A1635" s="26" t="str">
        <f t="shared" si="52"/>
        <v>283014</v>
      </c>
      <c r="B1635" s="126" t="s">
        <v>1183</v>
      </c>
      <c r="C1635" s="153" t="s">
        <v>1184</v>
      </c>
      <c r="D1635" s="125" t="s">
        <v>4</v>
      </c>
      <c r="E1635" s="139"/>
      <c r="F1635" s="139"/>
      <c r="G1635" s="139"/>
      <c r="H1635" s="139"/>
      <c r="I1635" s="139"/>
      <c r="J1635" s="139"/>
      <c r="K1635" s="139"/>
      <c r="L1635" s="139"/>
      <c r="M1635" s="139"/>
      <c r="N1635" s="139"/>
      <c r="O1635" s="139"/>
      <c r="P1635" s="139"/>
      <c r="Q1635" s="199">
        <v>0</v>
      </c>
      <c r="R1635" s="199">
        <v>0</v>
      </c>
      <c r="S1635" s="199">
        <v>0</v>
      </c>
      <c r="T1635" s="199">
        <v>0</v>
      </c>
      <c r="U1635" s="199">
        <v>0</v>
      </c>
      <c r="V1635" s="199">
        <v>0</v>
      </c>
      <c r="W1635" s="199">
        <v>0</v>
      </c>
      <c r="X1635" s="199">
        <v>0</v>
      </c>
      <c r="Y1635" s="199">
        <v>0</v>
      </c>
      <c r="Z1635" s="199">
        <v>0</v>
      </c>
      <c r="AA1635" s="199">
        <v>0</v>
      </c>
      <c r="AB1635" s="199">
        <v>0</v>
      </c>
      <c r="AC1635" s="199">
        <f>IFERROR(VLOOKUP('SAP Data'!$C1635,'2021 Balance Sheet'!$B$7:$O$1335,'2021 Balance Sheet'!D$2, FALSE),0)</f>
        <v>0</v>
      </c>
      <c r="AD1635" s="199">
        <f>IFERROR(VLOOKUP('SAP Data'!$C1635,'2021 Balance Sheet'!$B$7:$O$1335,'2021 Balance Sheet'!E$2, FALSE),0)</f>
        <v>0</v>
      </c>
      <c r="AE1635" s="199">
        <f>IFERROR(VLOOKUP('SAP Data'!$C1635,'2021 Balance Sheet'!$B$7:$O$1335,'2021 Balance Sheet'!F$2, FALSE),0)</f>
        <v>0</v>
      </c>
      <c r="AF1635" s="199">
        <f>IFERROR(VLOOKUP('SAP Data'!$C1635,'2021 Balance Sheet'!$B$7:$O$1335,'2021 Balance Sheet'!G$2, FALSE),0)</f>
        <v>0</v>
      </c>
      <c r="AG1635" s="199">
        <f>IFERROR(VLOOKUP('SAP Data'!$C1635,'2021 Balance Sheet'!$B$7:$O$1335,'2021 Balance Sheet'!H$2, FALSE),0)</f>
        <v>0</v>
      </c>
      <c r="AH1635" s="199">
        <f>IFERROR(VLOOKUP('SAP Data'!$C1635,'2021 Balance Sheet'!$B$7:$O$1335,'2021 Balance Sheet'!I$2, FALSE),0)</f>
        <v>0</v>
      </c>
      <c r="AI1635" s="199">
        <f>IFERROR(VLOOKUP('SAP Data'!$C1635,'2021 Balance Sheet'!$B$7:$O$1335,'2021 Balance Sheet'!J$2, FALSE),0)</f>
        <v>0</v>
      </c>
      <c r="AJ1635" s="199">
        <f>IFERROR(VLOOKUP('SAP Data'!$C1635,'2021 Balance Sheet'!$B$7:$O$1335,'2021 Balance Sheet'!K$2, FALSE),0)</f>
        <v>0</v>
      </c>
      <c r="AK1635" s="199">
        <f>IFERROR(VLOOKUP('SAP Data'!$C1635,'2021 Balance Sheet'!$B$7:$O$1335,'2021 Balance Sheet'!L$2, FALSE),0)</f>
        <v>0</v>
      </c>
      <c r="AL1635" s="199">
        <f>IFERROR(VLOOKUP('SAP Data'!$C1635,'2021 Balance Sheet'!$B$7:$O$1335,'2021 Balance Sheet'!M$2, FALSE),0)</f>
        <v>0</v>
      </c>
      <c r="AM1635" s="199">
        <f>IFERROR(VLOOKUP('SAP Data'!$C1635,'2021 Balance Sheet'!$B$7:$O$1335,'2021 Balance Sheet'!N$2, FALSE),0)</f>
        <v>0</v>
      </c>
      <c r="AN1635" s="199">
        <f>IFERROR(VLOOKUP('SAP Data'!$C1635,'2021 Balance Sheet'!$B$7:$O$1335,'2021 Balance Sheet'!O$2, FALSE),0)</f>
        <v>0</v>
      </c>
      <c r="AO1635" s="198">
        <f t="shared" si="53"/>
        <v>0</v>
      </c>
    </row>
    <row r="1636" spans="1:41" ht="15.75" thickBot="1" x14ac:dyDescent="0.3">
      <c r="A1636" s="26" t="str">
        <f t="shared" si="52"/>
        <v>283015</v>
      </c>
      <c r="B1636" s="126" t="s">
        <v>1186</v>
      </c>
      <c r="C1636" s="153" t="s">
        <v>1187</v>
      </c>
      <c r="D1636" s="125" t="s">
        <v>4</v>
      </c>
      <c r="E1636" s="140">
        <v>-1905695.14</v>
      </c>
      <c r="F1636" s="140">
        <v>-1905695.14</v>
      </c>
      <c r="G1636" s="140">
        <v>-1762195.14</v>
      </c>
      <c r="H1636" s="140">
        <v>-1762195.14</v>
      </c>
      <c r="I1636" s="140">
        <v>-1762195.14</v>
      </c>
      <c r="J1636" s="140">
        <v>-1762195.14</v>
      </c>
      <c r="K1636" s="140">
        <v>-1762195.14</v>
      </c>
      <c r="L1636" s="140">
        <v>-1762195.14</v>
      </c>
      <c r="M1636" s="140">
        <v>-1762195.14</v>
      </c>
      <c r="N1636" s="140">
        <v>-1762195.14</v>
      </c>
      <c r="O1636" s="140">
        <v>-1762195.14</v>
      </c>
      <c r="P1636" s="140">
        <v>-1684852.14</v>
      </c>
      <c r="Q1636" s="199">
        <v>-1684852.14</v>
      </c>
      <c r="R1636" s="199">
        <v>-1684852.14</v>
      </c>
      <c r="S1636" s="199">
        <v>-1541352.14</v>
      </c>
      <c r="T1636" s="199">
        <v>-1541352.14</v>
      </c>
      <c r="U1636" s="199">
        <v>-1541352.14</v>
      </c>
      <c r="V1636" s="199">
        <v>-1541352.14</v>
      </c>
      <c r="W1636" s="199">
        <v>-1541352.14</v>
      </c>
      <c r="X1636" s="199">
        <v>-1541352.14</v>
      </c>
      <c r="Y1636" s="199">
        <v>-1541352.14</v>
      </c>
      <c r="Z1636" s="199">
        <v>-1541352.14</v>
      </c>
      <c r="AA1636" s="199">
        <v>-1541352.14</v>
      </c>
      <c r="AB1636" s="199">
        <v>-1464009.14</v>
      </c>
      <c r="AC1636" s="199">
        <f>IFERROR(VLOOKUP('SAP Data'!$C1636,'2021 Balance Sheet'!$B$7:$O$1335,'2021 Balance Sheet'!D$2, FALSE),0)</f>
        <v>-1464009.14</v>
      </c>
      <c r="AD1636" s="199">
        <f>IFERROR(VLOOKUP('SAP Data'!$C1636,'2021 Balance Sheet'!$B$7:$O$1335,'2021 Balance Sheet'!E$2, FALSE),0)</f>
        <v>-1464009.14</v>
      </c>
      <c r="AE1636" s="199">
        <f>IFERROR(VLOOKUP('SAP Data'!$C1636,'2021 Balance Sheet'!$B$7:$O$1335,'2021 Balance Sheet'!F$2, FALSE),0)</f>
        <v>-1320509.1399999999</v>
      </c>
      <c r="AF1636" s="199">
        <f>IFERROR(VLOOKUP('SAP Data'!$C1636,'2021 Balance Sheet'!$B$7:$O$1335,'2021 Balance Sheet'!G$2, FALSE),0)</f>
        <v>-1320509.1399999999</v>
      </c>
      <c r="AG1636" s="199">
        <f>IFERROR(VLOOKUP('SAP Data'!$C1636,'2021 Balance Sheet'!$B$7:$O$1335,'2021 Balance Sheet'!H$2, FALSE),0)</f>
        <v>-1320509.1399999999</v>
      </c>
      <c r="AH1636" s="199">
        <f>IFERROR(VLOOKUP('SAP Data'!$C1636,'2021 Balance Sheet'!$B$7:$O$1335,'2021 Balance Sheet'!I$2, FALSE),0)</f>
        <v>-1320509.1399999999</v>
      </c>
      <c r="AI1636" s="199">
        <f>IFERROR(VLOOKUP('SAP Data'!$C1636,'2021 Balance Sheet'!$B$7:$O$1335,'2021 Balance Sheet'!J$2, FALSE),0)</f>
        <v>-1320509.1399999999</v>
      </c>
      <c r="AJ1636" s="199">
        <f>IFERROR(VLOOKUP('SAP Data'!$C1636,'2021 Balance Sheet'!$B$7:$O$1335,'2021 Balance Sheet'!K$2, FALSE),0)</f>
        <v>-1320509.1399999999</v>
      </c>
      <c r="AK1636" s="199">
        <f>IFERROR(VLOOKUP('SAP Data'!$C1636,'2021 Balance Sheet'!$B$7:$O$1335,'2021 Balance Sheet'!L$2, FALSE),0)</f>
        <v>-1320509.1399999999</v>
      </c>
      <c r="AL1636" s="199">
        <f>IFERROR(VLOOKUP('SAP Data'!$C1636,'2021 Balance Sheet'!$B$7:$O$1335,'2021 Balance Sheet'!M$2, FALSE),0)</f>
        <v>-1320509.1399999999</v>
      </c>
      <c r="AM1636" s="199">
        <f>IFERROR(VLOOKUP('SAP Data'!$C1636,'2021 Balance Sheet'!$B$7:$O$1335,'2021 Balance Sheet'!N$2, FALSE),0)</f>
        <v>-1320509.1399999999</v>
      </c>
      <c r="AN1636" s="199">
        <f>IFERROR(VLOOKUP('SAP Data'!$C1636,'2021 Balance Sheet'!$B$7:$O$1335,'2021 Balance Sheet'!O$2, FALSE),0)</f>
        <v>-1243166.1399999999</v>
      </c>
      <c r="AO1636" s="198">
        <f t="shared" si="53"/>
        <v>-1464009.14</v>
      </c>
    </row>
    <row r="1637" spans="1:41" ht="15.75" thickBot="1" x14ac:dyDescent="0.3">
      <c r="A1637" s="26" t="str">
        <f t="shared" si="52"/>
        <v>283016</v>
      </c>
      <c r="B1637" s="126" t="s">
        <v>1186</v>
      </c>
      <c r="C1637" s="153" t="s">
        <v>1189</v>
      </c>
      <c r="D1637" s="125" t="s">
        <v>4</v>
      </c>
      <c r="E1637" s="139">
        <v>-17151263.239999998</v>
      </c>
      <c r="F1637" s="139">
        <v>-17151263.239999998</v>
      </c>
      <c r="G1637" s="139">
        <v>-15859363.24</v>
      </c>
      <c r="H1637" s="139">
        <v>-15859363.24</v>
      </c>
      <c r="I1637" s="139">
        <v>-15859363.24</v>
      </c>
      <c r="J1637" s="139">
        <v>-15859363.24</v>
      </c>
      <c r="K1637" s="139">
        <v>-15859363.24</v>
      </c>
      <c r="L1637" s="139">
        <v>-15859363.24</v>
      </c>
      <c r="M1637" s="139">
        <v>-15859363.24</v>
      </c>
      <c r="N1637" s="139">
        <v>-15859363.24</v>
      </c>
      <c r="O1637" s="139">
        <v>-15859363.24</v>
      </c>
      <c r="P1637" s="139">
        <v>-15163680.24</v>
      </c>
      <c r="Q1637" s="199">
        <v>-15163680.24</v>
      </c>
      <c r="R1637" s="199">
        <v>-15163680.24</v>
      </c>
      <c r="S1637" s="199">
        <v>-13871780.24</v>
      </c>
      <c r="T1637" s="199">
        <v>-13871780.24</v>
      </c>
      <c r="U1637" s="199">
        <v>-13871780.24</v>
      </c>
      <c r="V1637" s="199">
        <v>-13871780.24</v>
      </c>
      <c r="W1637" s="199">
        <v>-13871780.24</v>
      </c>
      <c r="X1637" s="199">
        <v>-13871780.24</v>
      </c>
      <c r="Y1637" s="199">
        <v>-13871780.24</v>
      </c>
      <c r="Z1637" s="199">
        <v>-13871780.24</v>
      </c>
      <c r="AA1637" s="199">
        <v>-13871780.24</v>
      </c>
      <c r="AB1637" s="199">
        <v>-13176097.24</v>
      </c>
      <c r="AC1637" s="199">
        <f>IFERROR(VLOOKUP('SAP Data'!$C1637,'2021 Balance Sheet'!$B$7:$O$1335,'2021 Balance Sheet'!D$2, FALSE),0)</f>
        <v>-13176097.24</v>
      </c>
      <c r="AD1637" s="199">
        <f>IFERROR(VLOOKUP('SAP Data'!$C1637,'2021 Balance Sheet'!$B$7:$O$1335,'2021 Balance Sheet'!E$2, FALSE),0)</f>
        <v>-13176097.24</v>
      </c>
      <c r="AE1637" s="199">
        <f>IFERROR(VLOOKUP('SAP Data'!$C1637,'2021 Balance Sheet'!$B$7:$O$1335,'2021 Balance Sheet'!F$2, FALSE),0)</f>
        <v>-11884197.24</v>
      </c>
      <c r="AF1637" s="199">
        <f>IFERROR(VLOOKUP('SAP Data'!$C1637,'2021 Balance Sheet'!$B$7:$O$1335,'2021 Balance Sheet'!G$2, FALSE),0)</f>
        <v>-11884197.24</v>
      </c>
      <c r="AG1637" s="199">
        <f>IFERROR(VLOOKUP('SAP Data'!$C1637,'2021 Balance Sheet'!$B$7:$O$1335,'2021 Balance Sheet'!H$2, FALSE),0)</f>
        <v>-11884197.24</v>
      </c>
      <c r="AH1637" s="199">
        <f>IFERROR(VLOOKUP('SAP Data'!$C1637,'2021 Balance Sheet'!$B$7:$O$1335,'2021 Balance Sheet'!I$2, FALSE),0)</f>
        <v>-11884197.24</v>
      </c>
      <c r="AI1637" s="199">
        <f>IFERROR(VLOOKUP('SAP Data'!$C1637,'2021 Balance Sheet'!$B$7:$O$1335,'2021 Balance Sheet'!J$2, FALSE),0)</f>
        <v>-11884197.24</v>
      </c>
      <c r="AJ1637" s="199">
        <f>IFERROR(VLOOKUP('SAP Data'!$C1637,'2021 Balance Sheet'!$B$7:$O$1335,'2021 Balance Sheet'!K$2, FALSE),0)</f>
        <v>-11884197.24</v>
      </c>
      <c r="AK1637" s="199">
        <f>IFERROR(VLOOKUP('SAP Data'!$C1637,'2021 Balance Sheet'!$B$7:$O$1335,'2021 Balance Sheet'!L$2, FALSE),0)</f>
        <v>-11884197.24</v>
      </c>
      <c r="AL1637" s="199">
        <f>IFERROR(VLOOKUP('SAP Data'!$C1637,'2021 Balance Sheet'!$B$7:$O$1335,'2021 Balance Sheet'!M$2, FALSE),0)</f>
        <v>-11884197.24</v>
      </c>
      <c r="AM1637" s="199">
        <f>IFERROR(VLOOKUP('SAP Data'!$C1637,'2021 Balance Sheet'!$B$7:$O$1335,'2021 Balance Sheet'!N$2, FALSE),0)</f>
        <v>-11884197.24</v>
      </c>
      <c r="AN1637" s="199">
        <f>IFERROR(VLOOKUP('SAP Data'!$C1637,'2021 Balance Sheet'!$B$7:$O$1335,'2021 Balance Sheet'!O$2, FALSE),0)</f>
        <v>-11188514.24</v>
      </c>
      <c r="AO1637" s="198">
        <f t="shared" si="53"/>
        <v>-13176097.24</v>
      </c>
    </row>
    <row r="1638" spans="1:41" ht="15.75" thickBot="1" x14ac:dyDescent="0.3">
      <c r="A1638" s="26" t="str">
        <f t="shared" si="52"/>
        <v>283017</v>
      </c>
      <c r="B1638" s="126" t="s">
        <v>1511</v>
      </c>
      <c r="C1638" s="153" t="s">
        <v>1512</v>
      </c>
      <c r="D1638" s="125" t="s">
        <v>4</v>
      </c>
      <c r="E1638" s="140">
        <v>37183</v>
      </c>
      <c r="F1638" s="140">
        <v>66735</v>
      </c>
      <c r="G1638" s="140">
        <v>65175</v>
      </c>
      <c r="H1638" s="140">
        <v>73580</v>
      </c>
      <c r="I1638" s="140">
        <v>80264</v>
      </c>
      <c r="J1638" s="140">
        <v>69858</v>
      </c>
      <c r="K1638" s="140">
        <v>55339</v>
      </c>
      <c r="L1638" s="140">
        <v>42148</v>
      </c>
      <c r="M1638" s="140">
        <v>31424</v>
      </c>
      <c r="N1638" s="140">
        <v>32089</v>
      </c>
      <c r="O1638" s="140">
        <v>55045</v>
      </c>
      <c r="P1638" s="140">
        <v>-1</v>
      </c>
      <c r="Q1638" s="199">
        <v>-1</v>
      </c>
      <c r="R1638" s="199">
        <v>-1</v>
      </c>
      <c r="S1638" s="199">
        <v>-1</v>
      </c>
      <c r="T1638" s="199">
        <v>-1</v>
      </c>
      <c r="U1638" s="199">
        <v>-1</v>
      </c>
      <c r="V1638" s="199">
        <v>-1</v>
      </c>
      <c r="W1638" s="199">
        <v>-1</v>
      </c>
      <c r="X1638" s="199">
        <v>-1</v>
      </c>
      <c r="Y1638" s="199">
        <v>-1</v>
      </c>
      <c r="Z1638" s="199">
        <v>-1</v>
      </c>
      <c r="AA1638" s="199">
        <v>-1</v>
      </c>
      <c r="AB1638" s="199">
        <v>-1</v>
      </c>
      <c r="AC1638" s="199">
        <f>IFERROR(VLOOKUP('SAP Data'!$C1638,'2021 Balance Sheet'!$B$7:$O$1335,'2021 Balance Sheet'!D$2, FALSE),0)</f>
        <v>-1</v>
      </c>
      <c r="AD1638" s="199">
        <f>IFERROR(VLOOKUP('SAP Data'!$C1638,'2021 Balance Sheet'!$B$7:$O$1335,'2021 Balance Sheet'!E$2, FALSE),0)</f>
        <v>-1</v>
      </c>
      <c r="AE1638" s="199">
        <f>IFERROR(VLOOKUP('SAP Data'!$C1638,'2021 Balance Sheet'!$B$7:$O$1335,'2021 Balance Sheet'!F$2, FALSE),0)</f>
        <v>-1</v>
      </c>
      <c r="AF1638" s="199">
        <f>IFERROR(VLOOKUP('SAP Data'!$C1638,'2021 Balance Sheet'!$B$7:$O$1335,'2021 Balance Sheet'!G$2, FALSE),0)</f>
        <v>-1</v>
      </c>
      <c r="AG1638" s="199">
        <f>IFERROR(VLOOKUP('SAP Data'!$C1638,'2021 Balance Sheet'!$B$7:$O$1335,'2021 Balance Sheet'!H$2, FALSE),0)</f>
        <v>-1</v>
      </c>
      <c r="AH1638" s="199">
        <f>IFERROR(VLOOKUP('SAP Data'!$C1638,'2021 Balance Sheet'!$B$7:$O$1335,'2021 Balance Sheet'!I$2, FALSE),0)</f>
        <v>-1</v>
      </c>
      <c r="AI1638" s="199">
        <f>IFERROR(VLOOKUP('SAP Data'!$C1638,'2021 Balance Sheet'!$B$7:$O$1335,'2021 Balance Sheet'!J$2, FALSE),0)</f>
        <v>-1</v>
      </c>
      <c r="AJ1638" s="199">
        <f>IFERROR(VLOOKUP('SAP Data'!$C1638,'2021 Balance Sheet'!$B$7:$O$1335,'2021 Balance Sheet'!K$2, FALSE),0)</f>
        <v>-1</v>
      </c>
      <c r="AK1638" s="199">
        <f>IFERROR(VLOOKUP('SAP Data'!$C1638,'2021 Balance Sheet'!$B$7:$O$1335,'2021 Balance Sheet'!L$2, FALSE),0)</f>
        <v>-1</v>
      </c>
      <c r="AL1638" s="199">
        <f>IFERROR(VLOOKUP('SAP Data'!$C1638,'2021 Balance Sheet'!$B$7:$O$1335,'2021 Balance Sheet'!M$2, FALSE),0)</f>
        <v>-1</v>
      </c>
      <c r="AM1638" s="199">
        <f>IFERROR(VLOOKUP('SAP Data'!$C1638,'2021 Balance Sheet'!$B$7:$O$1335,'2021 Balance Sheet'!N$2, FALSE),0)</f>
        <v>-1</v>
      </c>
      <c r="AN1638" s="199">
        <f>IFERROR(VLOOKUP('SAP Data'!$C1638,'2021 Balance Sheet'!$B$7:$O$1335,'2021 Balance Sheet'!O$2, FALSE),0)</f>
        <v>-1</v>
      </c>
      <c r="AO1638" s="198">
        <f t="shared" si="53"/>
        <v>-1</v>
      </c>
    </row>
    <row r="1639" spans="1:41" ht="15.75" thickBot="1" x14ac:dyDescent="0.3">
      <c r="A1639" s="26" t="str">
        <f t="shared" si="52"/>
        <v>283018</v>
      </c>
      <c r="B1639" s="126" t="s">
        <v>1191</v>
      </c>
      <c r="C1639" s="153" t="s">
        <v>1192</v>
      </c>
      <c r="D1639" s="125" t="s">
        <v>4</v>
      </c>
      <c r="E1639" s="139">
        <v>-1731416.37</v>
      </c>
      <c r="F1639" s="139">
        <v>-1731416.37</v>
      </c>
      <c r="G1639" s="139">
        <v>-1731416.37</v>
      </c>
      <c r="H1639" s="139">
        <v>-1731416.37</v>
      </c>
      <c r="I1639" s="139">
        <v>-1731416.37</v>
      </c>
      <c r="J1639" s="139">
        <v>-682588.37</v>
      </c>
      <c r="K1639" s="139">
        <v>-682588.37</v>
      </c>
      <c r="L1639" s="139">
        <v>-682588.37</v>
      </c>
      <c r="M1639" s="139">
        <v>-682588.37</v>
      </c>
      <c r="N1639" s="139">
        <v>-682588.37</v>
      </c>
      <c r="O1639" s="139">
        <v>-682588.37</v>
      </c>
      <c r="P1639" s="139">
        <v>-833408.37</v>
      </c>
      <c r="Q1639" s="199">
        <v>-833408.37</v>
      </c>
      <c r="R1639" s="199">
        <v>-833408.37</v>
      </c>
      <c r="S1639" s="199">
        <v>-817857.37</v>
      </c>
      <c r="T1639" s="199">
        <v>-817857.37</v>
      </c>
      <c r="U1639" s="199">
        <v>-817857.37</v>
      </c>
      <c r="V1639" s="199">
        <v>-817857.37</v>
      </c>
      <c r="W1639" s="199">
        <v>-817857.37</v>
      </c>
      <c r="X1639" s="199">
        <v>-817857.37</v>
      </c>
      <c r="Y1639" s="199">
        <v>-817857.37</v>
      </c>
      <c r="Z1639" s="199">
        <v>-817857.37</v>
      </c>
      <c r="AA1639" s="199">
        <v>-817857.37</v>
      </c>
      <c r="AB1639" s="199">
        <v>-802790.37</v>
      </c>
      <c r="AC1639" s="199">
        <f>IFERROR(VLOOKUP('SAP Data'!$C1639,'2021 Balance Sheet'!$B$7:$O$1335,'2021 Balance Sheet'!D$2, FALSE),0)</f>
        <v>-802790.37</v>
      </c>
      <c r="AD1639" s="199">
        <f>IFERROR(VLOOKUP('SAP Data'!$C1639,'2021 Balance Sheet'!$B$7:$O$1335,'2021 Balance Sheet'!E$2, FALSE),0)</f>
        <v>-802790.37</v>
      </c>
      <c r="AE1639" s="199">
        <f>IFERROR(VLOOKUP('SAP Data'!$C1639,'2021 Balance Sheet'!$B$7:$O$1335,'2021 Balance Sheet'!F$2, FALSE),0)</f>
        <v>-782888.37</v>
      </c>
      <c r="AF1639" s="199">
        <f>IFERROR(VLOOKUP('SAP Data'!$C1639,'2021 Balance Sheet'!$B$7:$O$1335,'2021 Balance Sheet'!G$2, FALSE),0)</f>
        <v>-782888.37</v>
      </c>
      <c r="AG1639" s="199">
        <f>IFERROR(VLOOKUP('SAP Data'!$C1639,'2021 Balance Sheet'!$B$7:$O$1335,'2021 Balance Sheet'!H$2, FALSE),0)</f>
        <v>-782888.37</v>
      </c>
      <c r="AH1639" s="199">
        <f>IFERROR(VLOOKUP('SAP Data'!$C1639,'2021 Balance Sheet'!$B$7:$O$1335,'2021 Balance Sheet'!I$2, FALSE),0)</f>
        <v>-782888.37</v>
      </c>
      <c r="AI1639" s="199">
        <f>IFERROR(VLOOKUP('SAP Data'!$C1639,'2021 Balance Sheet'!$B$7:$O$1335,'2021 Balance Sheet'!J$2, FALSE),0)</f>
        <v>-782888.37</v>
      </c>
      <c r="AJ1639" s="199">
        <f>IFERROR(VLOOKUP('SAP Data'!$C1639,'2021 Balance Sheet'!$B$7:$O$1335,'2021 Balance Sheet'!K$2, FALSE),0)</f>
        <v>-782888.37</v>
      </c>
      <c r="AK1639" s="199">
        <f>IFERROR(VLOOKUP('SAP Data'!$C1639,'2021 Balance Sheet'!$B$7:$O$1335,'2021 Balance Sheet'!L$2, FALSE),0)</f>
        <v>-782888.37</v>
      </c>
      <c r="AL1639" s="199">
        <f>IFERROR(VLOOKUP('SAP Data'!$C1639,'2021 Balance Sheet'!$B$7:$O$1335,'2021 Balance Sheet'!M$2, FALSE),0)</f>
        <v>-782888.37</v>
      </c>
      <c r="AM1639" s="199">
        <f>IFERROR(VLOOKUP('SAP Data'!$C1639,'2021 Balance Sheet'!$B$7:$O$1335,'2021 Balance Sheet'!N$2, FALSE),0)</f>
        <v>-782888.37</v>
      </c>
      <c r="AN1639" s="199">
        <f>IFERROR(VLOOKUP('SAP Data'!$C1639,'2021 Balance Sheet'!$B$7:$O$1335,'2021 Balance Sheet'!O$2, FALSE),0)</f>
        <v>-766084.37</v>
      </c>
      <c r="AO1639" s="198">
        <f t="shared" si="53"/>
        <v>-802790.37</v>
      </c>
    </row>
    <row r="1640" spans="1:41" ht="15.75" thickBot="1" x14ac:dyDescent="0.3">
      <c r="A1640" s="26" t="str">
        <f t="shared" si="52"/>
        <v>283019</v>
      </c>
      <c r="B1640" s="126" t="s">
        <v>1194</v>
      </c>
      <c r="C1640" s="153" t="s">
        <v>1195</v>
      </c>
      <c r="D1640" s="125" t="s">
        <v>4</v>
      </c>
      <c r="E1640" s="140">
        <v>-613796.27</v>
      </c>
      <c r="F1640" s="140">
        <v>-613796.27</v>
      </c>
      <c r="G1640" s="140">
        <v>-613796.27</v>
      </c>
      <c r="H1640" s="140">
        <v>-613796.27</v>
      </c>
      <c r="I1640" s="140">
        <v>-613796.27</v>
      </c>
      <c r="J1640" s="140">
        <v>-241981.27</v>
      </c>
      <c r="K1640" s="140">
        <v>-241981.27</v>
      </c>
      <c r="L1640" s="140">
        <v>-241981.27</v>
      </c>
      <c r="M1640" s="140">
        <v>-241981.27</v>
      </c>
      <c r="N1640" s="140">
        <v>-241981.27</v>
      </c>
      <c r="O1640" s="140">
        <v>-241981.27</v>
      </c>
      <c r="P1640" s="140">
        <v>-295447.27</v>
      </c>
      <c r="Q1640" s="199">
        <v>-295447.27</v>
      </c>
      <c r="R1640" s="199">
        <v>-295447.27</v>
      </c>
      <c r="S1640" s="199">
        <v>-289934.27</v>
      </c>
      <c r="T1640" s="199">
        <v>-289934.27</v>
      </c>
      <c r="U1640" s="199">
        <v>-289934.27</v>
      </c>
      <c r="V1640" s="199">
        <v>-289934.27</v>
      </c>
      <c r="W1640" s="199">
        <v>-289934.27</v>
      </c>
      <c r="X1640" s="199">
        <v>-289934.27</v>
      </c>
      <c r="Y1640" s="199">
        <v>-289934.27</v>
      </c>
      <c r="Z1640" s="199">
        <v>-289934.27</v>
      </c>
      <c r="AA1640" s="199">
        <v>-289934.27</v>
      </c>
      <c r="AB1640" s="199">
        <v>-284593.27</v>
      </c>
      <c r="AC1640" s="199">
        <f>IFERROR(VLOOKUP('SAP Data'!$C1640,'2021 Balance Sheet'!$B$7:$O$1335,'2021 Balance Sheet'!D$2, FALSE),0)</f>
        <v>-284593.27</v>
      </c>
      <c r="AD1640" s="199">
        <f>IFERROR(VLOOKUP('SAP Data'!$C1640,'2021 Balance Sheet'!$B$7:$O$1335,'2021 Balance Sheet'!E$2, FALSE),0)</f>
        <v>-284593.27</v>
      </c>
      <c r="AE1640" s="199">
        <f>IFERROR(VLOOKUP('SAP Data'!$C1640,'2021 Balance Sheet'!$B$7:$O$1335,'2021 Balance Sheet'!F$2, FALSE),0)</f>
        <v>-277538.27</v>
      </c>
      <c r="AF1640" s="199">
        <f>IFERROR(VLOOKUP('SAP Data'!$C1640,'2021 Balance Sheet'!$B$7:$O$1335,'2021 Balance Sheet'!G$2, FALSE),0)</f>
        <v>-277538.27</v>
      </c>
      <c r="AG1640" s="199">
        <f>IFERROR(VLOOKUP('SAP Data'!$C1640,'2021 Balance Sheet'!$B$7:$O$1335,'2021 Balance Sheet'!H$2, FALSE),0)</f>
        <v>-277538.27</v>
      </c>
      <c r="AH1640" s="199">
        <f>IFERROR(VLOOKUP('SAP Data'!$C1640,'2021 Balance Sheet'!$B$7:$O$1335,'2021 Balance Sheet'!I$2, FALSE),0)</f>
        <v>-277538.27</v>
      </c>
      <c r="AI1640" s="199">
        <f>IFERROR(VLOOKUP('SAP Data'!$C1640,'2021 Balance Sheet'!$B$7:$O$1335,'2021 Balance Sheet'!J$2, FALSE),0)</f>
        <v>-277538.27</v>
      </c>
      <c r="AJ1640" s="199">
        <f>IFERROR(VLOOKUP('SAP Data'!$C1640,'2021 Balance Sheet'!$B$7:$O$1335,'2021 Balance Sheet'!K$2, FALSE),0)</f>
        <v>-277538.27</v>
      </c>
      <c r="AK1640" s="199">
        <f>IFERROR(VLOOKUP('SAP Data'!$C1640,'2021 Balance Sheet'!$B$7:$O$1335,'2021 Balance Sheet'!L$2, FALSE),0)</f>
        <v>-277538.27</v>
      </c>
      <c r="AL1640" s="199">
        <f>IFERROR(VLOOKUP('SAP Data'!$C1640,'2021 Balance Sheet'!$B$7:$O$1335,'2021 Balance Sheet'!M$2, FALSE),0)</f>
        <v>-277538.27</v>
      </c>
      <c r="AM1640" s="199">
        <f>IFERROR(VLOOKUP('SAP Data'!$C1640,'2021 Balance Sheet'!$B$7:$O$1335,'2021 Balance Sheet'!N$2, FALSE),0)</f>
        <v>-277538.27</v>
      </c>
      <c r="AN1640" s="199">
        <f>IFERROR(VLOOKUP('SAP Data'!$C1640,'2021 Balance Sheet'!$B$7:$O$1335,'2021 Balance Sheet'!O$2, FALSE),0)</f>
        <v>-271580.27</v>
      </c>
      <c r="AO1640" s="198">
        <f t="shared" si="53"/>
        <v>-284593.27</v>
      </c>
    </row>
    <row r="1641" spans="1:41" ht="15.75" thickBot="1" x14ac:dyDescent="0.3">
      <c r="A1641" s="26" t="str">
        <f t="shared" si="52"/>
        <v>283021</v>
      </c>
      <c r="B1641" s="126" t="s">
        <v>1197</v>
      </c>
      <c r="C1641" s="153" t="s">
        <v>1198</v>
      </c>
      <c r="D1641" s="125" t="s">
        <v>4</v>
      </c>
      <c r="E1641" s="139">
        <v>1620589.27</v>
      </c>
      <c r="F1641" s="139">
        <v>1603919.27</v>
      </c>
      <c r="G1641" s="139">
        <v>807889.27</v>
      </c>
      <c r="H1641" s="139">
        <v>700380.27</v>
      </c>
      <c r="I1641" s="139">
        <v>614878.27</v>
      </c>
      <c r="J1641" s="139">
        <v>673517.27</v>
      </c>
      <c r="K1641" s="139">
        <v>874708.27</v>
      </c>
      <c r="L1641" s="139">
        <v>1057501.27</v>
      </c>
      <c r="M1641" s="139">
        <v>1180546.27</v>
      </c>
      <c r="N1641" s="139">
        <v>1170790.27</v>
      </c>
      <c r="O1641" s="139">
        <v>2062639.27</v>
      </c>
      <c r="P1641" s="139">
        <v>121129.27</v>
      </c>
      <c r="Q1641" s="199">
        <v>121129.27</v>
      </c>
      <c r="R1641" s="199">
        <v>121129.27</v>
      </c>
      <c r="S1641" s="199">
        <v>3635434.27</v>
      </c>
      <c r="T1641" s="199">
        <v>3932102.27</v>
      </c>
      <c r="U1641" s="199">
        <v>3712827.27</v>
      </c>
      <c r="V1641" s="199">
        <v>4194933.2699999996</v>
      </c>
      <c r="W1641" s="199">
        <v>3168683.27</v>
      </c>
      <c r="X1641" s="199">
        <v>2239328.27</v>
      </c>
      <c r="Y1641" s="199">
        <v>1301515.27</v>
      </c>
      <c r="Z1641" s="199">
        <v>1220498.27</v>
      </c>
      <c r="AA1641" s="199">
        <v>2632506.27</v>
      </c>
      <c r="AB1641" s="199">
        <v>591059.27</v>
      </c>
      <c r="AC1641" s="199">
        <f>IFERROR(VLOOKUP('SAP Data'!$C1641,'2021 Balance Sheet'!$B$7:$O$1335,'2021 Balance Sheet'!D$2, FALSE),0)</f>
        <v>218918.38</v>
      </c>
      <c r="AD1641" s="199">
        <f>IFERROR(VLOOKUP('SAP Data'!$C1641,'2021 Balance Sheet'!$B$7:$O$1335,'2021 Balance Sheet'!E$2, FALSE),0)</f>
        <v>-394534.62</v>
      </c>
      <c r="AE1641" s="199">
        <f>IFERROR(VLOOKUP('SAP Data'!$C1641,'2021 Balance Sheet'!$B$7:$O$1335,'2021 Balance Sheet'!F$2, FALSE),0)</f>
        <v>809634.38</v>
      </c>
      <c r="AF1641" s="199">
        <f>IFERROR(VLOOKUP('SAP Data'!$C1641,'2021 Balance Sheet'!$B$7:$O$1335,'2021 Balance Sheet'!G$2, FALSE),0)</f>
        <v>792477.38</v>
      </c>
      <c r="AG1641" s="199">
        <f>IFERROR(VLOOKUP('SAP Data'!$C1641,'2021 Balance Sheet'!$B$7:$O$1335,'2021 Balance Sheet'!H$2, FALSE),0)</f>
        <v>800094.38</v>
      </c>
      <c r="AH1641" s="199">
        <f>IFERROR(VLOOKUP('SAP Data'!$C1641,'2021 Balance Sheet'!$B$7:$O$1335,'2021 Balance Sheet'!I$2, FALSE),0)</f>
        <v>443996.38</v>
      </c>
      <c r="AI1641" s="199">
        <f>IFERROR(VLOOKUP('SAP Data'!$C1641,'2021 Balance Sheet'!$B$7:$O$1335,'2021 Balance Sheet'!J$2, FALSE),0)</f>
        <v>545113.38</v>
      </c>
      <c r="AJ1641" s="199">
        <f>IFERROR(VLOOKUP('SAP Data'!$C1641,'2021 Balance Sheet'!$B$7:$O$1335,'2021 Balance Sheet'!K$2, FALSE),0)</f>
        <v>639850.38</v>
      </c>
      <c r="AK1641" s="199">
        <f>IFERROR(VLOOKUP('SAP Data'!$C1641,'2021 Balance Sheet'!$B$7:$O$1335,'2021 Balance Sheet'!L$2, FALSE),0)</f>
        <v>44573.38</v>
      </c>
      <c r="AL1641" s="199">
        <f>IFERROR(VLOOKUP('SAP Data'!$C1641,'2021 Balance Sheet'!$B$7:$O$1335,'2021 Balance Sheet'!M$2, FALSE),0)</f>
        <v>19881.38</v>
      </c>
      <c r="AM1641" s="199">
        <f>IFERROR(VLOOKUP('SAP Data'!$C1641,'2021 Balance Sheet'!$B$7:$O$1335,'2021 Balance Sheet'!N$2, FALSE),0)</f>
        <v>-508232.62</v>
      </c>
      <c r="AN1641" s="199">
        <f>IFERROR(VLOOKUP('SAP Data'!$C1641,'2021 Balance Sheet'!$B$7:$O$1335,'2021 Balance Sheet'!O$2, FALSE),0)</f>
        <v>-5465094.6200000001</v>
      </c>
      <c r="AO1641" s="198">
        <f t="shared" si="53"/>
        <v>591059.27</v>
      </c>
    </row>
    <row r="1642" spans="1:41" ht="15.75" thickBot="1" x14ac:dyDescent="0.3">
      <c r="A1642" s="26" t="str">
        <f t="shared" si="52"/>
        <v>283022</v>
      </c>
      <c r="B1642" s="126" t="s">
        <v>1197</v>
      </c>
      <c r="C1642" s="153" t="s">
        <v>1200</v>
      </c>
      <c r="D1642" s="125" t="s">
        <v>4</v>
      </c>
      <c r="E1642" s="140">
        <v>574511.09</v>
      </c>
      <c r="F1642" s="140">
        <v>568602.09</v>
      </c>
      <c r="G1642" s="140">
        <v>286405.09000000003</v>
      </c>
      <c r="H1642" s="140">
        <v>248293.09</v>
      </c>
      <c r="I1642" s="140">
        <v>217982.09</v>
      </c>
      <c r="J1642" s="140">
        <v>238770.09</v>
      </c>
      <c r="K1642" s="140">
        <v>310093.09000000003</v>
      </c>
      <c r="L1642" s="140">
        <v>374894.09</v>
      </c>
      <c r="M1642" s="140">
        <v>418514.09</v>
      </c>
      <c r="N1642" s="140">
        <v>415055.09</v>
      </c>
      <c r="O1642" s="140">
        <v>731220.09</v>
      </c>
      <c r="P1642" s="140">
        <v>42944.09</v>
      </c>
      <c r="Q1642" s="199">
        <v>42944.09</v>
      </c>
      <c r="R1642" s="199">
        <v>42944.09</v>
      </c>
      <c r="S1642" s="199">
        <v>1288784.0900000001</v>
      </c>
      <c r="T1642" s="199">
        <v>1393955.09</v>
      </c>
      <c r="U1642" s="199">
        <v>1316221.0900000001</v>
      </c>
      <c r="V1642" s="199">
        <v>1487130.09</v>
      </c>
      <c r="W1642" s="199">
        <v>1123319.0900000001</v>
      </c>
      <c r="X1642" s="199">
        <v>793857.09</v>
      </c>
      <c r="Y1642" s="199">
        <v>461397.09</v>
      </c>
      <c r="Z1642" s="199">
        <v>432676.09</v>
      </c>
      <c r="AA1642" s="199">
        <v>933241.09</v>
      </c>
      <c r="AB1642" s="199">
        <v>209537.09</v>
      </c>
      <c r="AC1642" s="199">
        <f>IFERROR(VLOOKUP('SAP Data'!$C1642,'2021 Balance Sheet'!$B$7:$O$1335,'2021 Balance Sheet'!D$2, FALSE),0)</f>
        <v>77611.429999999993</v>
      </c>
      <c r="AD1642" s="199">
        <f>IFERROR(VLOOKUP('SAP Data'!$C1642,'2021 Balance Sheet'!$B$7:$O$1335,'2021 Balance Sheet'!E$2, FALSE),0)</f>
        <v>-139861.57</v>
      </c>
      <c r="AE1642" s="199">
        <f>IFERROR(VLOOKUP('SAP Data'!$C1642,'2021 Balance Sheet'!$B$7:$O$1335,'2021 Balance Sheet'!F$2, FALSE),0)</f>
        <v>287023.43</v>
      </c>
      <c r="AF1642" s="199">
        <f>IFERROR(VLOOKUP('SAP Data'!$C1642,'2021 Balance Sheet'!$B$7:$O$1335,'2021 Balance Sheet'!G$2, FALSE),0)</f>
        <v>280941.43</v>
      </c>
      <c r="AG1642" s="199">
        <f>IFERROR(VLOOKUP('SAP Data'!$C1642,'2021 Balance Sheet'!$B$7:$O$1335,'2021 Balance Sheet'!H$2, FALSE),0)</f>
        <v>283641.43</v>
      </c>
      <c r="AH1642" s="199">
        <f>IFERROR(VLOOKUP('SAP Data'!$C1642,'2021 Balance Sheet'!$B$7:$O$1335,'2021 Balance Sheet'!I$2, FALSE),0)</f>
        <v>157402.43</v>
      </c>
      <c r="AI1642" s="199">
        <f>IFERROR(VLOOKUP('SAP Data'!$C1642,'2021 Balance Sheet'!$B$7:$O$1335,'2021 Balance Sheet'!J$2, FALSE),0)</f>
        <v>193248.43</v>
      </c>
      <c r="AJ1642" s="199">
        <f>IFERROR(VLOOKUP('SAP Data'!$C1642,'2021 Balance Sheet'!$B$7:$O$1335,'2021 Balance Sheet'!K$2, FALSE),0)</f>
        <v>226833.43</v>
      </c>
      <c r="AK1642" s="199">
        <f>IFERROR(VLOOKUP('SAP Data'!$C1642,'2021 Balance Sheet'!$B$7:$O$1335,'2021 Balance Sheet'!L$2, FALSE),0)</f>
        <v>15804.43</v>
      </c>
      <c r="AL1642" s="199">
        <f>IFERROR(VLOOKUP('SAP Data'!$C1642,'2021 Balance Sheet'!$B$7:$O$1335,'2021 Balance Sheet'!M$2, FALSE),0)</f>
        <v>7050.43</v>
      </c>
      <c r="AM1642" s="199">
        <f>IFERROR(VLOOKUP('SAP Data'!$C1642,'2021 Balance Sheet'!$B$7:$O$1335,'2021 Balance Sheet'!N$2, FALSE),0)</f>
        <v>-180168.57</v>
      </c>
      <c r="AN1642" s="199">
        <f>IFERROR(VLOOKUP('SAP Data'!$C1642,'2021 Balance Sheet'!$B$7:$O$1335,'2021 Balance Sheet'!O$2, FALSE),0)</f>
        <v>-1937403.57</v>
      </c>
      <c r="AO1642" s="198">
        <f t="shared" si="53"/>
        <v>209537.09</v>
      </c>
    </row>
    <row r="1643" spans="1:41" ht="15.75" thickBot="1" x14ac:dyDescent="0.3">
      <c r="A1643" s="26" t="str">
        <f t="shared" si="52"/>
        <v>283031</v>
      </c>
      <c r="B1643" s="126" t="s">
        <v>1202</v>
      </c>
      <c r="C1643" s="153" t="s">
        <v>1203</v>
      </c>
      <c r="D1643" s="125" t="s">
        <v>4</v>
      </c>
      <c r="E1643" s="139">
        <v>-248946.66</v>
      </c>
      <c r="F1643" s="139">
        <v>-248466.66</v>
      </c>
      <c r="G1643" s="139">
        <v>-247934.66</v>
      </c>
      <c r="H1643" s="139">
        <v>-247883.66</v>
      </c>
      <c r="I1643" s="139">
        <v>-247680.66</v>
      </c>
      <c r="J1643" s="139">
        <v>-247549.66</v>
      </c>
      <c r="K1643" s="139">
        <v>-247485.66</v>
      </c>
      <c r="L1643" s="139">
        <v>-247310.66</v>
      </c>
      <c r="M1643" s="139">
        <v>-247246.66</v>
      </c>
      <c r="N1643" s="139">
        <v>-247287.66</v>
      </c>
      <c r="O1643" s="139">
        <v>-247182.66</v>
      </c>
      <c r="P1643" s="139">
        <v>-288531.65999999997</v>
      </c>
      <c r="Q1643" s="199">
        <v>-287811.65999999997</v>
      </c>
      <c r="R1643" s="199">
        <v>-287108.65999999997</v>
      </c>
      <c r="S1643" s="199">
        <v>-283687.65999999997</v>
      </c>
      <c r="T1643" s="199">
        <v>-283605.65999999997</v>
      </c>
      <c r="U1643" s="199">
        <v>-282407.65999999997</v>
      </c>
      <c r="V1643" s="199">
        <v>-281443.65999999997</v>
      </c>
      <c r="W1643" s="199">
        <v>-281252.65999999997</v>
      </c>
      <c r="X1643" s="199">
        <v>-281086.65999999997</v>
      </c>
      <c r="Y1643" s="199">
        <v>-280627.65999999997</v>
      </c>
      <c r="Z1643" s="199">
        <v>-281038.65999999997</v>
      </c>
      <c r="AA1643" s="199">
        <v>-280789.65999999997</v>
      </c>
      <c r="AB1643" s="199">
        <v>-300331.65999999997</v>
      </c>
      <c r="AC1643" s="199">
        <f>IFERROR(VLOOKUP('SAP Data'!$C1643,'2021 Balance Sheet'!$B$7:$O$1335,'2021 Balance Sheet'!D$2, FALSE),0)</f>
        <v>-297187.65999999997</v>
      </c>
      <c r="AD1643" s="199">
        <f>IFERROR(VLOOKUP('SAP Data'!$C1643,'2021 Balance Sheet'!$B$7:$O$1335,'2021 Balance Sheet'!E$2, FALSE),0)</f>
        <v>-296650.65999999997</v>
      </c>
      <c r="AE1643" s="199">
        <f>IFERROR(VLOOKUP('SAP Data'!$C1643,'2021 Balance Sheet'!$B$7:$O$1335,'2021 Balance Sheet'!F$2, FALSE),0)</f>
        <v>-294576.65999999997</v>
      </c>
      <c r="AF1643" s="199">
        <f>IFERROR(VLOOKUP('SAP Data'!$C1643,'2021 Balance Sheet'!$B$7:$O$1335,'2021 Balance Sheet'!G$2, FALSE),0)</f>
        <v>-294430.65999999997</v>
      </c>
      <c r="AG1643" s="199">
        <f>IFERROR(VLOOKUP('SAP Data'!$C1643,'2021 Balance Sheet'!$B$7:$O$1335,'2021 Balance Sheet'!H$2, FALSE),0)</f>
        <v>-293494.65999999997</v>
      </c>
      <c r="AH1643" s="199">
        <f>IFERROR(VLOOKUP('SAP Data'!$C1643,'2021 Balance Sheet'!$B$7:$O$1335,'2021 Balance Sheet'!I$2, FALSE),0)</f>
        <v>-292882.65999999997</v>
      </c>
      <c r="AI1643" s="199">
        <f>IFERROR(VLOOKUP('SAP Data'!$C1643,'2021 Balance Sheet'!$B$7:$O$1335,'2021 Balance Sheet'!J$2, FALSE),0)</f>
        <v>-292571.65999999997</v>
      </c>
      <c r="AJ1643" s="199">
        <f>IFERROR(VLOOKUP('SAP Data'!$C1643,'2021 Balance Sheet'!$B$7:$O$1335,'2021 Balance Sheet'!K$2, FALSE),0)</f>
        <v>-292274.65999999997</v>
      </c>
      <c r="AK1643" s="199">
        <f>IFERROR(VLOOKUP('SAP Data'!$C1643,'2021 Balance Sheet'!$B$7:$O$1335,'2021 Balance Sheet'!L$2, FALSE),0)</f>
        <v>-291994.65999999997</v>
      </c>
      <c r="AL1643" s="199">
        <f>IFERROR(VLOOKUP('SAP Data'!$C1643,'2021 Balance Sheet'!$B$7:$O$1335,'2021 Balance Sheet'!M$2, FALSE),0)</f>
        <v>-291916.65999999997</v>
      </c>
      <c r="AM1643" s="199">
        <f>IFERROR(VLOOKUP('SAP Data'!$C1643,'2021 Balance Sheet'!$B$7:$O$1335,'2021 Balance Sheet'!N$2, FALSE),0)</f>
        <v>-291446.65999999997</v>
      </c>
      <c r="AN1643" s="199">
        <f>IFERROR(VLOOKUP('SAP Data'!$C1643,'2021 Balance Sheet'!$B$7:$O$1335,'2021 Balance Sheet'!O$2, FALSE),0)</f>
        <v>-329188.65999999997</v>
      </c>
      <c r="AO1643" s="198">
        <f t="shared" si="53"/>
        <v>-300331.65999999997</v>
      </c>
    </row>
    <row r="1644" spans="1:41" ht="15.75" thickBot="1" x14ac:dyDescent="0.3">
      <c r="A1644" s="26" t="str">
        <f t="shared" si="52"/>
        <v>283032</v>
      </c>
      <c r="B1644" s="126" t="s">
        <v>1202</v>
      </c>
      <c r="C1644" s="153" t="s">
        <v>1205</v>
      </c>
      <c r="D1644" s="125" t="s">
        <v>4</v>
      </c>
      <c r="E1644" s="140">
        <v>-81214.55</v>
      </c>
      <c r="F1644" s="140">
        <v>-81163.55</v>
      </c>
      <c r="G1644" s="140">
        <v>-81101.55</v>
      </c>
      <c r="H1644" s="140">
        <v>-81095.55</v>
      </c>
      <c r="I1644" s="140">
        <v>-81073.55</v>
      </c>
      <c r="J1644" s="140">
        <v>-81059.55</v>
      </c>
      <c r="K1644" s="140">
        <v>-81052.55</v>
      </c>
      <c r="L1644" s="140">
        <v>-81033.55</v>
      </c>
      <c r="M1644" s="140">
        <v>-81026.55</v>
      </c>
      <c r="N1644" s="140">
        <v>-81030.55</v>
      </c>
      <c r="O1644" s="140">
        <v>-81018.55</v>
      </c>
      <c r="P1644" s="140">
        <v>-95885.55</v>
      </c>
      <c r="Q1644" s="199">
        <v>-95678.55</v>
      </c>
      <c r="R1644" s="199">
        <v>-95475.55</v>
      </c>
      <c r="S1644" s="199">
        <v>-94490.55</v>
      </c>
      <c r="T1644" s="199">
        <v>-94466.55</v>
      </c>
      <c r="U1644" s="199">
        <v>-94121.55</v>
      </c>
      <c r="V1644" s="199">
        <v>-93843.55</v>
      </c>
      <c r="W1644" s="199">
        <v>-93788.55</v>
      </c>
      <c r="X1644" s="199">
        <v>-93740.55</v>
      </c>
      <c r="Y1644" s="199">
        <v>-93608.55</v>
      </c>
      <c r="Z1644" s="199">
        <v>-93726.55</v>
      </c>
      <c r="AA1644" s="199">
        <v>-93654.55</v>
      </c>
      <c r="AB1644" s="199">
        <v>-100741.55</v>
      </c>
      <c r="AC1644" s="199">
        <f>IFERROR(VLOOKUP('SAP Data'!$C1644,'2021 Balance Sheet'!$B$7:$O$1335,'2021 Balance Sheet'!D$2, FALSE),0)</f>
        <v>-99811.55</v>
      </c>
      <c r="AD1644" s="199">
        <f>IFERROR(VLOOKUP('SAP Data'!$C1644,'2021 Balance Sheet'!$B$7:$O$1335,'2021 Balance Sheet'!E$2, FALSE),0)</f>
        <v>-99652.55</v>
      </c>
      <c r="AE1644" s="199">
        <f>IFERROR(VLOOKUP('SAP Data'!$C1644,'2021 Balance Sheet'!$B$7:$O$1335,'2021 Balance Sheet'!F$2, FALSE),0)</f>
        <v>-99065.55</v>
      </c>
      <c r="AF1644" s="199">
        <f>IFERROR(VLOOKUP('SAP Data'!$C1644,'2021 Balance Sheet'!$B$7:$O$1335,'2021 Balance Sheet'!G$2, FALSE),0)</f>
        <v>-99022.55</v>
      </c>
      <c r="AG1644" s="199">
        <f>IFERROR(VLOOKUP('SAP Data'!$C1644,'2021 Balance Sheet'!$B$7:$O$1335,'2021 Balance Sheet'!H$2, FALSE),0)</f>
        <v>-98749.55</v>
      </c>
      <c r="AH1644" s="199">
        <f>IFERROR(VLOOKUP('SAP Data'!$C1644,'2021 Balance Sheet'!$B$7:$O$1335,'2021 Balance Sheet'!I$2, FALSE),0)</f>
        <v>-98562.55</v>
      </c>
      <c r="AI1644" s="199">
        <f>IFERROR(VLOOKUP('SAP Data'!$C1644,'2021 Balance Sheet'!$B$7:$O$1335,'2021 Balance Sheet'!J$2, FALSE),0)</f>
        <v>-98471.55</v>
      </c>
      <c r="AJ1644" s="199">
        <f>IFERROR(VLOOKUP('SAP Data'!$C1644,'2021 Balance Sheet'!$B$7:$O$1335,'2021 Balance Sheet'!K$2, FALSE),0)</f>
        <v>-98384.55</v>
      </c>
      <c r="AK1644" s="199">
        <f>IFERROR(VLOOKUP('SAP Data'!$C1644,'2021 Balance Sheet'!$B$7:$O$1335,'2021 Balance Sheet'!L$2, FALSE),0)</f>
        <v>-98302.55</v>
      </c>
      <c r="AL1644" s="199">
        <f>IFERROR(VLOOKUP('SAP Data'!$C1644,'2021 Balance Sheet'!$B$7:$O$1335,'2021 Balance Sheet'!M$2, FALSE),0)</f>
        <v>-98279.55</v>
      </c>
      <c r="AM1644" s="199">
        <f>IFERROR(VLOOKUP('SAP Data'!$C1644,'2021 Balance Sheet'!$B$7:$O$1335,'2021 Balance Sheet'!N$2, FALSE),0)</f>
        <v>-98141.55</v>
      </c>
      <c r="AN1644" s="199">
        <f>IFERROR(VLOOKUP('SAP Data'!$C1644,'2021 Balance Sheet'!$B$7:$O$1335,'2021 Balance Sheet'!O$2, FALSE),0)</f>
        <v>-111645.55</v>
      </c>
      <c r="AO1644" s="198">
        <f t="shared" si="53"/>
        <v>-100741.55</v>
      </c>
    </row>
    <row r="1645" spans="1:41" ht="15.75" thickBot="1" x14ac:dyDescent="0.3">
      <c r="A1645" s="26" t="str">
        <f t="shared" si="52"/>
        <v>283041</v>
      </c>
      <c r="B1645" s="126" t="s">
        <v>2873</v>
      </c>
      <c r="C1645" s="153" t="s">
        <v>2874</v>
      </c>
      <c r="D1645" s="125" t="s">
        <v>4</v>
      </c>
      <c r="E1645" s="139"/>
      <c r="F1645" s="139"/>
      <c r="G1645" s="139"/>
      <c r="H1645" s="139">
        <v>0</v>
      </c>
      <c r="I1645" s="139">
        <v>-242777</v>
      </c>
      <c r="J1645" s="139">
        <v>-1406340</v>
      </c>
      <c r="K1645" s="139">
        <v>-2880723</v>
      </c>
      <c r="L1645" s="139">
        <v>-4439923</v>
      </c>
      <c r="M1645" s="139">
        <v>-4844183</v>
      </c>
      <c r="N1645" s="139">
        <v>-6388957</v>
      </c>
      <c r="O1645" s="139">
        <v>-8009620</v>
      </c>
      <c r="P1645" s="139">
        <v>-9596020</v>
      </c>
      <c r="Q1645" s="199">
        <v>-9678507</v>
      </c>
      <c r="R1645" s="199">
        <v>-9759676</v>
      </c>
      <c r="S1645" s="199">
        <v>-9807919</v>
      </c>
      <c r="T1645" s="199">
        <v>-9883890</v>
      </c>
      <c r="U1645" s="199">
        <v>-9957292</v>
      </c>
      <c r="V1645" s="199">
        <v>-9853315</v>
      </c>
      <c r="W1645" s="199">
        <v>-9895400</v>
      </c>
      <c r="X1645" s="199">
        <v>-9938638</v>
      </c>
      <c r="Y1645" s="199">
        <v>-9841445</v>
      </c>
      <c r="Z1645" s="199">
        <v>-9869240</v>
      </c>
      <c r="AA1645" s="199">
        <v>-9897129</v>
      </c>
      <c r="AB1645" s="199">
        <v>-10331944</v>
      </c>
      <c r="AC1645" s="199">
        <f>IFERROR(VLOOKUP('SAP Data'!$C1645,'2021 Balance Sheet'!$B$7:$O$1335,'2021 Balance Sheet'!D$2, FALSE),0)</f>
        <v>-10388823</v>
      </c>
      <c r="AD1645" s="199">
        <f>IFERROR(VLOOKUP('SAP Data'!$C1645,'2021 Balance Sheet'!$B$7:$O$1335,'2021 Balance Sheet'!E$2, FALSE),0)</f>
        <v>-10441376</v>
      </c>
      <c r="AE1645" s="199">
        <f>IFERROR(VLOOKUP('SAP Data'!$C1645,'2021 Balance Sheet'!$B$7:$O$1335,'2021 Balance Sheet'!F$2, FALSE),0)</f>
        <v>-10484692</v>
      </c>
      <c r="AF1645" s="199">
        <f>IFERROR(VLOOKUP('SAP Data'!$C1645,'2021 Balance Sheet'!$B$7:$O$1335,'2021 Balance Sheet'!G$2, FALSE),0)</f>
        <v>-10534044</v>
      </c>
      <c r="AG1645" s="199">
        <f>IFERROR(VLOOKUP('SAP Data'!$C1645,'2021 Balance Sheet'!$B$7:$O$1335,'2021 Balance Sheet'!H$2, FALSE),0)</f>
        <v>-10583205</v>
      </c>
      <c r="AH1645" s="199">
        <f>IFERROR(VLOOKUP('SAP Data'!$C1645,'2021 Balance Sheet'!$B$7:$O$1335,'2021 Balance Sheet'!I$2, FALSE),0)</f>
        <v>-10542128</v>
      </c>
      <c r="AI1645" s="199">
        <f>IFERROR(VLOOKUP('SAP Data'!$C1645,'2021 Balance Sheet'!$B$7:$O$1335,'2021 Balance Sheet'!J$2, FALSE),0)</f>
        <v>-10574160</v>
      </c>
      <c r="AJ1645" s="199">
        <f>IFERROR(VLOOKUP('SAP Data'!$C1645,'2021 Balance Sheet'!$B$7:$O$1335,'2021 Balance Sheet'!K$2, FALSE),0)</f>
        <v>-10607262</v>
      </c>
      <c r="AK1645" s="199">
        <f>IFERROR(VLOOKUP('SAP Data'!$C1645,'2021 Balance Sheet'!$B$7:$O$1335,'2021 Balance Sheet'!L$2, FALSE),0)</f>
        <v>-10510731</v>
      </c>
      <c r="AL1645" s="199">
        <f>IFERROR(VLOOKUP('SAP Data'!$C1645,'2021 Balance Sheet'!$B$7:$O$1335,'2021 Balance Sheet'!M$2, FALSE),0)</f>
        <v>-10529350</v>
      </c>
      <c r="AM1645" s="199">
        <f>IFERROR(VLOOKUP('SAP Data'!$C1645,'2021 Balance Sheet'!$B$7:$O$1335,'2021 Balance Sheet'!N$2, FALSE),0)</f>
        <v>-10548003</v>
      </c>
      <c r="AN1645" s="199">
        <f>IFERROR(VLOOKUP('SAP Data'!$C1645,'2021 Balance Sheet'!$B$7:$O$1335,'2021 Balance Sheet'!O$2, FALSE),0)</f>
        <v>-10970847</v>
      </c>
      <c r="AO1645" s="198">
        <f t="shared" si="53"/>
        <v>-10331944</v>
      </c>
    </row>
    <row r="1646" spans="1:41" ht="15.75" thickBot="1" x14ac:dyDescent="0.3">
      <c r="A1646" s="26" t="str">
        <f t="shared" ref="A1646:A1709" si="54">RIGHT(C1646,6)</f>
        <v>283042</v>
      </c>
      <c r="B1646" s="126" t="s">
        <v>2875</v>
      </c>
      <c r="C1646" s="153" t="s">
        <v>2876</v>
      </c>
      <c r="D1646" s="125" t="s">
        <v>4</v>
      </c>
      <c r="E1646" s="140"/>
      <c r="F1646" s="140"/>
      <c r="G1646" s="140"/>
      <c r="H1646" s="140">
        <v>0</v>
      </c>
      <c r="I1646" s="140">
        <v>-86066</v>
      </c>
      <c r="J1646" s="140">
        <v>-498555</v>
      </c>
      <c r="K1646" s="140">
        <v>-1021232</v>
      </c>
      <c r="L1646" s="140">
        <v>-1573977</v>
      </c>
      <c r="M1646" s="140">
        <v>-1717290</v>
      </c>
      <c r="N1646" s="140">
        <v>-2264921</v>
      </c>
      <c r="O1646" s="140">
        <v>-2839455</v>
      </c>
      <c r="P1646" s="140">
        <v>-3401842</v>
      </c>
      <c r="Q1646" s="199">
        <v>-3431084</v>
      </c>
      <c r="R1646" s="199">
        <v>-3459859</v>
      </c>
      <c r="S1646" s="199">
        <v>-3476961</v>
      </c>
      <c r="T1646" s="199">
        <v>-3503893</v>
      </c>
      <c r="U1646" s="199">
        <v>-3529914</v>
      </c>
      <c r="V1646" s="199">
        <v>-3493053</v>
      </c>
      <c r="W1646" s="199">
        <v>-3507972</v>
      </c>
      <c r="X1646" s="199">
        <v>-3523300</v>
      </c>
      <c r="Y1646" s="199">
        <v>-3488844</v>
      </c>
      <c r="Z1646" s="199">
        <v>-3498697</v>
      </c>
      <c r="AA1646" s="199">
        <v>-3508584</v>
      </c>
      <c r="AB1646" s="199">
        <v>-3662729</v>
      </c>
      <c r="AC1646" s="199">
        <f>IFERROR(VLOOKUP('SAP Data'!$C1646,'2021 Balance Sheet'!$B$7:$O$1335,'2021 Balance Sheet'!D$2, FALSE),0)</f>
        <v>-3682893</v>
      </c>
      <c r="AD1646" s="199">
        <f>IFERROR(VLOOKUP('SAP Data'!$C1646,'2021 Balance Sheet'!$B$7:$O$1335,'2021 Balance Sheet'!E$2, FALSE),0)</f>
        <v>-3701523</v>
      </c>
      <c r="AE1646" s="199">
        <f>IFERROR(VLOOKUP('SAP Data'!$C1646,'2021 Balance Sheet'!$B$7:$O$1335,'2021 Balance Sheet'!F$2, FALSE),0)</f>
        <v>-3716879</v>
      </c>
      <c r="AF1646" s="199">
        <f>IFERROR(VLOOKUP('SAP Data'!$C1646,'2021 Balance Sheet'!$B$7:$O$1335,'2021 Balance Sheet'!G$2, FALSE),0)</f>
        <v>-3734375</v>
      </c>
      <c r="AG1646" s="199">
        <f>IFERROR(VLOOKUP('SAP Data'!$C1646,'2021 Balance Sheet'!$B$7:$O$1335,'2021 Balance Sheet'!H$2, FALSE),0)</f>
        <v>-3751803</v>
      </c>
      <c r="AH1646" s="199">
        <f>IFERROR(VLOOKUP('SAP Data'!$C1646,'2021 Balance Sheet'!$B$7:$O$1335,'2021 Balance Sheet'!I$2, FALSE),0)</f>
        <v>-3737241</v>
      </c>
      <c r="AI1646" s="199">
        <f>IFERROR(VLOOKUP('SAP Data'!$C1646,'2021 Balance Sheet'!$B$7:$O$1335,'2021 Balance Sheet'!J$2, FALSE),0)</f>
        <v>-3748596</v>
      </c>
      <c r="AJ1646" s="199">
        <f>IFERROR(VLOOKUP('SAP Data'!$C1646,'2021 Balance Sheet'!$B$7:$O$1335,'2021 Balance Sheet'!K$2, FALSE),0)</f>
        <v>-3760331</v>
      </c>
      <c r="AK1646" s="199">
        <f>IFERROR(VLOOKUP('SAP Data'!$C1646,'2021 Balance Sheet'!$B$7:$O$1335,'2021 Balance Sheet'!L$2, FALSE),0)</f>
        <v>-3726110</v>
      </c>
      <c r="AL1646" s="199">
        <f>IFERROR(VLOOKUP('SAP Data'!$C1646,'2021 Balance Sheet'!$B$7:$O$1335,'2021 Balance Sheet'!M$2, FALSE),0)</f>
        <v>-3732711</v>
      </c>
      <c r="AM1646" s="199">
        <f>IFERROR(VLOOKUP('SAP Data'!$C1646,'2021 Balance Sheet'!$B$7:$O$1335,'2021 Balance Sheet'!N$2, FALSE),0)</f>
        <v>-3739324</v>
      </c>
      <c r="AN1646" s="199">
        <f>IFERROR(VLOOKUP('SAP Data'!$C1646,'2021 Balance Sheet'!$B$7:$O$1335,'2021 Balance Sheet'!O$2, FALSE),0)</f>
        <v>-3889224</v>
      </c>
      <c r="AO1646" s="198">
        <f t="shared" si="53"/>
        <v>-3662729</v>
      </c>
    </row>
    <row r="1647" spans="1:41" ht="15.75" thickBot="1" x14ac:dyDescent="0.3">
      <c r="A1647" s="26" t="str">
        <f t="shared" si="54"/>
        <v>283043</v>
      </c>
      <c r="B1647" s="126" t="s">
        <v>2877</v>
      </c>
      <c r="C1647" s="153" t="s">
        <v>2878</v>
      </c>
      <c r="D1647" s="125" t="s">
        <v>4</v>
      </c>
      <c r="E1647" s="139"/>
      <c r="F1647" s="139"/>
      <c r="G1647" s="139"/>
      <c r="H1647" s="139">
        <v>0</v>
      </c>
      <c r="I1647" s="139">
        <v>0</v>
      </c>
      <c r="J1647" s="139">
        <v>-1048828</v>
      </c>
      <c r="K1647" s="139">
        <v>-1048828</v>
      </c>
      <c r="L1647" s="139">
        <v>-1048828</v>
      </c>
      <c r="M1647" s="139">
        <v>-1048828</v>
      </c>
      <c r="N1647" s="139">
        <v>-1048828</v>
      </c>
      <c r="O1647" s="139">
        <v>-1048828</v>
      </c>
      <c r="P1647" s="139">
        <v>-1036759</v>
      </c>
      <c r="Q1647" s="199">
        <v>-1036759</v>
      </c>
      <c r="R1647" s="199">
        <v>-1036759</v>
      </c>
      <c r="S1647" s="199">
        <v>-1023531</v>
      </c>
      <c r="T1647" s="199">
        <v>-1023531</v>
      </c>
      <c r="U1647" s="199">
        <v>-1023531</v>
      </c>
      <c r="V1647" s="199">
        <v>-1023531</v>
      </c>
      <c r="W1647" s="199">
        <v>-1023531</v>
      </c>
      <c r="X1647" s="199">
        <v>-1023531</v>
      </c>
      <c r="Y1647" s="199">
        <v>-1023531</v>
      </c>
      <c r="Z1647" s="199">
        <v>-1023531</v>
      </c>
      <c r="AA1647" s="199">
        <v>-1023531</v>
      </c>
      <c r="AB1647" s="199">
        <v>-1016088</v>
      </c>
      <c r="AC1647" s="199">
        <f>IFERROR(VLOOKUP('SAP Data'!$C1647,'2021 Balance Sheet'!$B$7:$O$1335,'2021 Balance Sheet'!D$2, FALSE),0)</f>
        <v>-1016088</v>
      </c>
      <c r="AD1647" s="199">
        <f>IFERROR(VLOOKUP('SAP Data'!$C1647,'2021 Balance Sheet'!$B$7:$O$1335,'2021 Balance Sheet'!E$2, FALSE),0)</f>
        <v>-1016088</v>
      </c>
      <c r="AE1647" s="199">
        <f>IFERROR(VLOOKUP('SAP Data'!$C1647,'2021 Balance Sheet'!$B$7:$O$1335,'2021 Balance Sheet'!F$2, FALSE),0)</f>
        <v>-1002652</v>
      </c>
      <c r="AF1647" s="199">
        <f>IFERROR(VLOOKUP('SAP Data'!$C1647,'2021 Balance Sheet'!$B$7:$O$1335,'2021 Balance Sheet'!G$2, FALSE),0)</f>
        <v>-1002652</v>
      </c>
      <c r="AG1647" s="199">
        <f>IFERROR(VLOOKUP('SAP Data'!$C1647,'2021 Balance Sheet'!$B$7:$O$1335,'2021 Balance Sheet'!H$2, FALSE),0)</f>
        <v>-1002652</v>
      </c>
      <c r="AH1647" s="199">
        <f>IFERROR(VLOOKUP('SAP Data'!$C1647,'2021 Balance Sheet'!$B$7:$O$1335,'2021 Balance Sheet'!I$2, FALSE),0)</f>
        <v>-1002652</v>
      </c>
      <c r="AI1647" s="199">
        <f>IFERROR(VLOOKUP('SAP Data'!$C1647,'2021 Balance Sheet'!$B$7:$O$1335,'2021 Balance Sheet'!J$2, FALSE),0)</f>
        <v>-1002652</v>
      </c>
      <c r="AJ1647" s="199">
        <f>IFERROR(VLOOKUP('SAP Data'!$C1647,'2021 Balance Sheet'!$B$7:$O$1335,'2021 Balance Sheet'!K$2, FALSE),0)</f>
        <v>-1002652</v>
      </c>
      <c r="AK1647" s="199">
        <f>IFERROR(VLOOKUP('SAP Data'!$C1647,'2021 Balance Sheet'!$B$7:$O$1335,'2021 Balance Sheet'!L$2, FALSE),0)</f>
        <v>-1002652</v>
      </c>
      <c r="AL1647" s="199">
        <f>IFERROR(VLOOKUP('SAP Data'!$C1647,'2021 Balance Sheet'!$B$7:$O$1335,'2021 Balance Sheet'!M$2, FALSE),0)</f>
        <v>-1002652</v>
      </c>
      <c r="AM1647" s="199">
        <f>IFERROR(VLOOKUP('SAP Data'!$C1647,'2021 Balance Sheet'!$B$7:$O$1335,'2021 Balance Sheet'!N$2, FALSE),0)</f>
        <v>-1002652</v>
      </c>
      <c r="AN1647" s="199">
        <f>IFERROR(VLOOKUP('SAP Data'!$C1647,'2021 Balance Sheet'!$B$7:$O$1335,'2021 Balance Sheet'!O$2, FALSE),0)</f>
        <v>-995417</v>
      </c>
      <c r="AO1647" s="198">
        <f t="shared" si="53"/>
        <v>-1016088</v>
      </c>
    </row>
    <row r="1648" spans="1:41" ht="15.75" thickBot="1" x14ac:dyDescent="0.3">
      <c r="A1648" s="26" t="str">
        <f t="shared" si="54"/>
        <v>283044</v>
      </c>
      <c r="B1648" s="126" t="s">
        <v>2875</v>
      </c>
      <c r="C1648" s="153" t="s">
        <v>2879</v>
      </c>
      <c r="D1648" s="125" t="s">
        <v>4</v>
      </c>
      <c r="E1648" s="140"/>
      <c r="F1648" s="140"/>
      <c r="G1648" s="140"/>
      <c r="H1648" s="140">
        <v>0</v>
      </c>
      <c r="I1648" s="140">
        <v>0</v>
      </c>
      <c r="J1648" s="140">
        <v>-371815</v>
      </c>
      <c r="K1648" s="140">
        <v>-371815</v>
      </c>
      <c r="L1648" s="140">
        <v>-371815</v>
      </c>
      <c r="M1648" s="140">
        <v>-371815</v>
      </c>
      <c r="N1648" s="140">
        <v>-371815</v>
      </c>
      <c r="O1648" s="140">
        <v>-371815</v>
      </c>
      <c r="P1648" s="140">
        <v>-367536</v>
      </c>
      <c r="Q1648" s="199">
        <v>-367536</v>
      </c>
      <c r="R1648" s="199">
        <v>-367536</v>
      </c>
      <c r="S1648" s="199">
        <v>-362847</v>
      </c>
      <c r="T1648" s="199">
        <v>-362847</v>
      </c>
      <c r="U1648" s="199">
        <v>-362847</v>
      </c>
      <c r="V1648" s="199">
        <v>-362847</v>
      </c>
      <c r="W1648" s="199">
        <v>-362847</v>
      </c>
      <c r="X1648" s="199">
        <v>-362847</v>
      </c>
      <c r="Y1648" s="199">
        <v>-362847</v>
      </c>
      <c r="Z1648" s="199">
        <v>-362847</v>
      </c>
      <c r="AA1648" s="199">
        <v>-362847</v>
      </c>
      <c r="AB1648" s="199">
        <v>-360208</v>
      </c>
      <c r="AC1648" s="199">
        <f>IFERROR(VLOOKUP('SAP Data'!$C1648,'2021 Balance Sheet'!$B$7:$O$1335,'2021 Balance Sheet'!D$2, FALSE),0)</f>
        <v>-360208</v>
      </c>
      <c r="AD1648" s="199">
        <f>IFERROR(VLOOKUP('SAP Data'!$C1648,'2021 Balance Sheet'!$B$7:$O$1335,'2021 Balance Sheet'!E$2, FALSE),0)</f>
        <v>-360208</v>
      </c>
      <c r="AE1648" s="199">
        <f>IFERROR(VLOOKUP('SAP Data'!$C1648,'2021 Balance Sheet'!$B$7:$O$1335,'2021 Balance Sheet'!F$2, FALSE),0)</f>
        <v>-355445</v>
      </c>
      <c r="AF1648" s="199">
        <f>IFERROR(VLOOKUP('SAP Data'!$C1648,'2021 Balance Sheet'!$B$7:$O$1335,'2021 Balance Sheet'!G$2, FALSE),0)</f>
        <v>-355445</v>
      </c>
      <c r="AG1648" s="199">
        <f>IFERROR(VLOOKUP('SAP Data'!$C1648,'2021 Balance Sheet'!$B$7:$O$1335,'2021 Balance Sheet'!H$2, FALSE),0)</f>
        <v>-355445</v>
      </c>
      <c r="AH1648" s="199">
        <f>IFERROR(VLOOKUP('SAP Data'!$C1648,'2021 Balance Sheet'!$B$7:$O$1335,'2021 Balance Sheet'!I$2, FALSE),0)</f>
        <v>-355445</v>
      </c>
      <c r="AI1648" s="199">
        <f>IFERROR(VLOOKUP('SAP Data'!$C1648,'2021 Balance Sheet'!$B$7:$O$1335,'2021 Balance Sheet'!J$2, FALSE),0)</f>
        <v>-355445</v>
      </c>
      <c r="AJ1648" s="199">
        <f>IFERROR(VLOOKUP('SAP Data'!$C1648,'2021 Balance Sheet'!$B$7:$O$1335,'2021 Balance Sheet'!K$2, FALSE),0)</f>
        <v>-355445</v>
      </c>
      <c r="AK1648" s="199">
        <f>IFERROR(VLOOKUP('SAP Data'!$C1648,'2021 Balance Sheet'!$B$7:$O$1335,'2021 Balance Sheet'!L$2, FALSE),0)</f>
        <v>-355445</v>
      </c>
      <c r="AL1648" s="199">
        <f>IFERROR(VLOOKUP('SAP Data'!$C1648,'2021 Balance Sheet'!$B$7:$O$1335,'2021 Balance Sheet'!M$2, FALSE),0)</f>
        <v>-355445</v>
      </c>
      <c r="AM1648" s="199">
        <f>IFERROR(VLOOKUP('SAP Data'!$C1648,'2021 Balance Sheet'!$B$7:$O$1335,'2021 Balance Sheet'!N$2, FALSE),0)</f>
        <v>-355445</v>
      </c>
      <c r="AN1648" s="199">
        <f>IFERROR(VLOOKUP('SAP Data'!$C1648,'2021 Balance Sheet'!$B$7:$O$1335,'2021 Balance Sheet'!O$2, FALSE),0)</f>
        <v>-352880</v>
      </c>
      <c r="AO1648" s="198">
        <f t="shared" ref="AO1648:AO1711" si="55">AB1648</f>
        <v>-360208</v>
      </c>
    </row>
    <row r="1649" spans="1:41" ht="15.75" thickBot="1" x14ac:dyDescent="0.3">
      <c r="A1649" s="26" t="str">
        <f t="shared" si="54"/>
        <v>283061</v>
      </c>
      <c r="B1649" s="126" t="s">
        <v>1207</v>
      </c>
      <c r="C1649" s="153" t="s">
        <v>1208</v>
      </c>
      <c r="D1649" s="125" t="s">
        <v>4</v>
      </c>
      <c r="E1649" s="139">
        <v>-223574148.12</v>
      </c>
      <c r="F1649" s="139">
        <v>-227220669.12</v>
      </c>
      <c r="G1649" s="139">
        <v>-229749491.12</v>
      </c>
      <c r="H1649" s="139">
        <v>-231137526.12</v>
      </c>
      <c r="I1649" s="139">
        <v>-221746768.12</v>
      </c>
      <c r="J1649" s="139">
        <v>-221577246.12</v>
      </c>
      <c r="K1649" s="139">
        <v>-221038704.12</v>
      </c>
      <c r="L1649" s="139">
        <v>-220549410.12</v>
      </c>
      <c r="M1649" s="139">
        <v>-220220039.12</v>
      </c>
      <c r="N1649" s="139">
        <v>-220246153.12</v>
      </c>
      <c r="O1649" s="139">
        <v>-221147601.12</v>
      </c>
      <c r="P1649" s="139">
        <v>-221280704.12</v>
      </c>
      <c r="Q1649" s="199">
        <v>-222838587.12</v>
      </c>
      <c r="R1649" s="199">
        <v>-224019995.12</v>
      </c>
      <c r="S1649" s="199">
        <v>-225645978.12</v>
      </c>
      <c r="T1649" s="199">
        <v>-226014483.12</v>
      </c>
      <c r="U1649" s="199">
        <v>-225742112.12</v>
      </c>
      <c r="V1649" s="199">
        <v>-224996314.12</v>
      </c>
      <c r="W1649" s="199">
        <v>-224060299.12</v>
      </c>
      <c r="X1649" s="199">
        <v>-223212658.12</v>
      </c>
      <c r="Y1649" s="199">
        <v>-222572247.12</v>
      </c>
      <c r="Z1649" s="199">
        <v>-222483601.12</v>
      </c>
      <c r="AA1649" s="199">
        <v>-224028578.12</v>
      </c>
      <c r="AB1649" s="199">
        <v>-226651021.12</v>
      </c>
      <c r="AC1649" s="199">
        <f>IFERROR(VLOOKUP('SAP Data'!$C1649,'2021 Balance Sheet'!$B$7:$O$1335,'2021 Balance Sheet'!D$2, FALSE),0)</f>
        <v>-227975469.12</v>
      </c>
      <c r="AD1649" s="199">
        <f>IFERROR(VLOOKUP('SAP Data'!$C1649,'2021 Balance Sheet'!$B$7:$O$1335,'2021 Balance Sheet'!E$2, FALSE),0)</f>
        <v>-228943423.12</v>
      </c>
      <c r="AE1649" s="199">
        <f>IFERROR(VLOOKUP('SAP Data'!$C1649,'2021 Balance Sheet'!$B$7:$O$1335,'2021 Balance Sheet'!F$2, FALSE),0)</f>
        <v>-229943139.12</v>
      </c>
      <c r="AF1649" s="199">
        <f>IFERROR(VLOOKUP('SAP Data'!$C1649,'2021 Balance Sheet'!$B$7:$O$1335,'2021 Balance Sheet'!G$2, FALSE),0)</f>
        <v>-230270270.12</v>
      </c>
      <c r="AG1649" s="199">
        <f>IFERROR(VLOOKUP('SAP Data'!$C1649,'2021 Balance Sheet'!$B$7:$O$1335,'2021 Balance Sheet'!H$2, FALSE),0)</f>
        <v>-230125041.12</v>
      </c>
      <c r="AH1649" s="199">
        <f>IFERROR(VLOOKUP('SAP Data'!$C1649,'2021 Balance Sheet'!$B$7:$O$1335,'2021 Balance Sheet'!I$2, FALSE),0)</f>
        <v>-231165944.12</v>
      </c>
      <c r="AI1649" s="199">
        <f>IFERROR(VLOOKUP('SAP Data'!$C1649,'2021 Balance Sheet'!$B$7:$O$1335,'2021 Balance Sheet'!J$2, FALSE),0)</f>
        <v>-230331771.12</v>
      </c>
      <c r="AJ1649" s="199">
        <f>IFERROR(VLOOKUP('SAP Data'!$C1649,'2021 Balance Sheet'!$B$7:$O$1335,'2021 Balance Sheet'!K$2, FALSE),0)</f>
        <v>-229550232.12</v>
      </c>
      <c r="AK1649" s="199">
        <f>IFERROR(VLOOKUP('SAP Data'!$C1649,'2021 Balance Sheet'!$B$7:$O$1335,'2021 Balance Sheet'!L$2, FALSE),0)</f>
        <v>-229525082.12</v>
      </c>
      <c r="AL1649" s="199">
        <f>IFERROR(VLOOKUP('SAP Data'!$C1649,'2021 Balance Sheet'!$B$7:$O$1335,'2021 Balance Sheet'!M$2, FALSE),0)</f>
        <v>-229597852.12</v>
      </c>
      <c r="AM1649" s="199">
        <f>IFERROR(VLOOKUP('SAP Data'!$C1649,'2021 Balance Sheet'!$B$7:$O$1335,'2021 Balance Sheet'!N$2, FALSE),0)</f>
        <v>-231154232.12</v>
      </c>
      <c r="AN1649" s="199">
        <f>IFERROR(VLOOKUP('SAP Data'!$C1649,'2021 Balance Sheet'!$B$7:$O$1335,'2021 Balance Sheet'!O$2, FALSE),0)</f>
        <v>-235263776.12</v>
      </c>
      <c r="AO1649" s="198">
        <f t="shared" si="55"/>
        <v>-226651021.12</v>
      </c>
    </row>
    <row r="1650" spans="1:41" ht="15.75" thickBot="1" x14ac:dyDescent="0.3">
      <c r="A1650" s="26" t="str">
        <f t="shared" si="54"/>
        <v>283062</v>
      </c>
      <c r="B1650" s="126" t="s">
        <v>1207</v>
      </c>
      <c r="C1650" s="153" t="s">
        <v>1210</v>
      </c>
      <c r="D1650" s="125" t="s">
        <v>4</v>
      </c>
      <c r="E1650" s="140">
        <v>-77485692.579999998</v>
      </c>
      <c r="F1650" s="140">
        <v>-78850426.579999998</v>
      </c>
      <c r="G1650" s="140">
        <v>-79743106.579999998</v>
      </c>
      <c r="H1650" s="140">
        <v>-80255656.579999998</v>
      </c>
      <c r="I1650" s="140">
        <v>-76942871.579999998</v>
      </c>
      <c r="J1650" s="140">
        <v>-76857414.579999998</v>
      </c>
      <c r="K1650" s="140">
        <v>-76631114.579999998</v>
      </c>
      <c r="L1650" s="140">
        <v>-76425508.579999998</v>
      </c>
      <c r="M1650" s="140">
        <v>-76281312.579999998</v>
      </c>
      <c r="N1650" s="140">
        <v>-76292163.579999998</v>
      </c>
      <c r="O1650" s="140">
        <v>-76666729.579999998</v>
      </c>
      <c r="P1650" s="140">
        <v>-76805468.579999998</v>
      </c>
      <c r="Q1650" s="199">
        <v>-77443451.579999998</v>
      </c>
      <c r="R1650" s="199">
        <v>-77927261.579999998</v>
      </c>
      <c r="S1650" s="199">
        <v>-78538499.579999998</v>
      </c>
      <c r="T1650" s="199">
        <v>-78684797.579999998</v>
      </c>
      <c r="U1650" s="199">
        <v>-78576665.579999998</v>
      </c>
      <c r="V1650" s="199">
        <v>-78282580.579999998</v>
      </c>
      <c r="W1650" s="199">
        <v>-77910474.579999998</v>
      </c>
      <c r="X1650" s="199">
        <v>-77573501.579999998</v>
      </c>
      <c r="Y1650" s="199">
        <v>-77318606.579999998</v>
      </c>
      <c r="Z1650" s="199">
        <v>-77283386.579999998</v>
      </c>
      <c r="AA1650" s="199">
        <v>-77897215.579999998</v>
      </c>
      <c r="AB1650" s="199">
        <v>-78930497.579999998</v>
      </c>
      <c r="AC1650" s="199">
        <f>IFERROR(VLOOKUP('SAP Data'!$C1650,'2021 Balance Sheet'!$B$7:$O$1335,'2021 Balance Sheet'!D$2, FALSE),0)</f>
        <v>-79485649.579999998</v>
      </c>
      <c r="AD1650" s="199">
        <f>IFERROR(VLOOKUP('SAP Data'!$C1650,'2021 Balance Sheet'!$B$7:$O$1335,'2021 Balance Sheet'!E$2, FALSE),0)</f>
        <v>-79898228.579999998</v>
      </c>
      <c r="AE1650" s="199">
        <f>IFERROR(VLOOKUP('SAP Data'!$C1650,'2021 Balance Sheet'!$B$7:$O$1335,'2021 Balance Sheet'!F$2, FALSE),0)</f>
        <v>-80269625.579999998</v>
      </c>
      <c r="AF1650" s="199">
        <f>IFERROR(VLOOKUP('SAP Data'!$C1650,'2021 Balance Sheet'!$B$7:$O$1335,'2021 Balance Sheet'!G$2, FALSE),0)</f>
        <v>-80403399.579999998</v>
      </c>
      <c r="AG1650" s="199">
        <f>IFERROR(VLOOKUP('SAP Data'!$C1650,'2021 Balance Sheet'!$B$7:$O$1335,'2021 Balance Sheet'!H$2, FALSE),0)</f>
        <v>-80344011.579999998</v>
      </c>
      <c r="AH1650" s="199">
        <f>IFERROR(VLOOKUP('SAP Data'!$C1650,'2021 Balance Sheet'!$B$7:$O$1335,'2021 Balance Sheet'!I$2, FALSE),0)</f>
        <v>-80691776.579999998</v>
      </c>
      <c r="AI1650" s="199">
        <f>IFERROR(VLOOKUP('SAP Data'!$C1650,'2021 Balance Sheet'!$B$7:$O$1335,'2021 Balance Sheet'!J$2, FALSE),0)</f>
        <v>-80365478.579999998</v>
      </c>
      <c r="AJ1650" s="199">
        <f>IFERROR(VLOOKUP('SAP Data'!$C1650,'2021 Balance Sheet'!$B$7:$O$1335,'2021 Balance Sheet'!K$2, FALSE),0)</f>
        <v>-80059769.579999998</v>
      </c>
      <c r="AK1650" s="199">
        <f>IFERROR(VLOOKUP('SAP Data'!$C1650,'2021 Balance Sheet'!$B$7:$O$1335,'2021 Balance Sheet'!L$2, FALSE),0)</f>
        <v>-80026162.579999998</v>
      </c>
      <c r="AL1650" s="199">
        <f>IFERROR(VLOOKUP('SAP Data'!$C1650,'2021 Balance Sheet'!$B$7:$O$1335,'2021 Balance Sheet'!M$2, FALSE),0)</f>
        <v>-80053996.579999998</v>
      </c>
      <c r="AM1650" s="199">
        <f>IFERROR(VLOOKUP('SAP Data'!$C1650,'2021 Balance Sheet'!$B$7:$O$1335,'2021 Balance Sheet'!N$2, FALSE),0)</f>
        <v>-80649309.579999998</v>
      </c>
      <c r="AN1650" s="199">
        <f>IFERROR(VLOOKUP('SAP Data'!$C1650,'2021 Balance Sheet'!$B$7:$O$1335,'2021 Balance Sheet'!O$2, FALSE),0)</f>
        <v>-82294890.579999998</v>
      </c>
      <c r="AO1650" s="198">
        <f t="shared" si="55"/>
        <v>-78930497.579999998</v>
      </c>
    </row>
    <row r="1651" spans="1:41" ht="15.75" thickBot="1" x14ac:dyDescent="0.3">
      <c r="A1651" s="26" t="str">
        <f t="shared" si="54"/>
        <v>283071</v>
      </c>
      <c r="B1651" s="126" t="s">
        <v>1212</v>
      </c>
      <c r="C1651" s="153" t="s">
        <v>1213</v>
      </c>
      <c r="D1651" s="125" t="s">
        <v>4</v>
      </c>
      <c r="E1651" s="139">
        <v>-24783675.84</v>
      </c>
      <c r="F1651" s="139">
        <v>-24175803.84</v>
      </c>
      <c r="G1651" s="139">
        <v>-23219349.84</v>
      </c>
      <c r="H1651" s="139">
        <v>-23103957.84</v>
      </c>
      <c r="I1651" s="139">
        <v>-23106103.84</v>
      </c>
      <c r="J1651" s="139">
        <v>-24025443.84</v>
      </c>
      <c r="K1651" s="139">
        <v>-25059470.84</v>
      </c>
      <c r="L1651" s="139">
        <v>-26012485.84</v>
      </c>
      <c r="M1651" s="139">
        <v>-26749029.84</v>
      </c>
      <c r="N1651" s="139">
        <v>-26896251.84</v>
      </c>
      <c r="O1651" s="139">
        <v>-26673442.84</v>
      </c>
      <c r="P1651" s="139">
        <v>-25766198.84</v>
      </c>
      <c r="Q1651" s="199">
        <v>-26982223.84</v>
      </c>
      <c r="R1651" s="199">
        <v>-27981310.84</v>
      </c>
      <c r="S1651" s="199">
        <v>-26373857.84</v>
      </c>
      <c r="T1651" s="199">
        <v>-26625869.84</v>
      </c>
      <c r="U1651" s="199">
        <v>-26903402.84</v>
      </c>
      <c r="V1651" s="199">
        <v>-27409347.84</v>
      </c>
      <c r="W1651" s="199">
        <v>-27689058.84</v>
      </c>
      <c r="X1651" s="199">
        <v>-27997323.84</v>
      </c>
      <c r="Y1651" s="199">
        <v>-28315422.84</v>
      </c>
      <c r="Z1651" s="199">
        <v>-28565695.84</v>
      </c>
      <c r="AA1651" s="199">
        <v>-28772231.84</v>
      </c>
      <c r="AB1651" s="199">
        <v>-29441519.84</v>
      </c>
      <c r="AC1651" s="199">
        <f>IFERROR(VLOOKUP('SAP Data'!$C1651,'2021 Balance Sheet'!$B$7:$O$1335,'2021 Balance Sheet'!D$2, FALSE),0)</f>
        <v>-31867099.949999999</v>
      </c>
      <c r="AD1651" s="199">
        <f>IFERROR(VLOOKUP('SAP Data'!$C1651,'2021 Balance Sheet'!$B$7:$O$1335,'2021 Balance Sheet'!E$2, FALSE),0)</f>
        <v>-32459440.949999999</v>
      </c>
      <c r="AE1651" s="199">
        <f>IFERROR(VLOOKUP('SAP Data'!$C1651,'2021 Balance Sheet'!$B$7:$O$1335,'2021 Balance Sheet'!F$2, FALSE),0)</f>
        <v>-33138559.949999999</v>
      </c>
      <c r="AF1651" s="199">
        <f>IFERROR(VLOOKUP('SAP Data'!$C1651,'2021 Balance Sheet'!$B$7:$O$1335,'2021 Balance Sheet'!G$2, FALSE),0)</f>
        <v>-33494198.949999999</v>
      </c>
      <c r="AG1651" s="199">
        <f>IFERROR(VLOOKUP('SAP Data'!$C1651,'2021 Balance Sheet'!$B$7:$O$1335,'2021 Balance Sheet'!H$2, FALSE),0)</f>
        <v>-31381203.949999999</v>
      </c>
      <c r="AH1651" s="199">
        <f>IFERROR(VLOOKUP('SAP Data'!$C1651,'2021 Balance Sheet'!$B$7:$O$1335,'2021 Balance Sheet'!I$2, FALSE),0)</f>
        <v>-30651756.949999999</v>
      </c>
      <c r="AI1651" s="199">
        <f>IFERROR(VLOOKUP('SAP Data'!$C1651,'2021 Balance Sheet'!$B$7:$O$1335,'2021 Balance Sheet'!J$2, FALSE),0)</f>
        <v>-31173783.949999999</v>
      </c>
      <c r="AJ1651" s="199">
        <f>IFERROR(VLOOKUP('SAP Data'!$C1651,'2021 Balance Sheet'!$B$7:$O$1335,'2021 Balance Sheet'!K$2, FALSE),0)</f>
        <v>-31639692.949999999</v>
      </c>
      <c r="AK1651" s="199">
        <f>IFERROR(VLOOKUP('SAP Data'!$C1651,'2021 Balance Sheet'!$B$7:$O$1335,'2021 Balance Sheet'!L$2, FALSE),0)</f>
        <v>-32101949.949999999</v>
      </c>
      <c r="AL1651" s="199">
        <f>IFERROR(VLOOKUP('SAP Data'!$C1651,'2021 Balance Sheet'!$B$7:$O$1335,'2021 Balance Sheet'!M$2, FALSE),0)</f>
        <v>-32186367.949999999</v>
      </c>
      <c r="AM1651" s="199">
        <f>IFERROR(VLOOKUP('SAP Data'!$C1651,'2021 Balance Sheet'!$B$7:$O$1335,'2021 Balance Sheet'!N$2, FALSE),0)</f>
        <v>-31884409.949999999</v>
      </c>
      <c r="AN1651" s="199">
        <f>IFERROR(VLOOKUP('SAP Data'!$C1651,'2021 Balance Sheet'!$B$7:$O$1335,'2021 Balance Sheet'!O$2, FALSE),0)</f>
        <v>-32057219.949999999</v>
      </c>
      <c r="AO1651" s="198">
        <f t="shared" si="55"/>
        <v>-29441519.84</v>
      </c>
    </row>
    <row r="1652" spans="1:41" ht="15.75" thickBot="1" x14ac:dyDescent="0.3">
      <c r="A1652" s="26" t="str">
        <f t="shared" si="54"/>
        <v>283072</v>
      </c>
      <c r="B1652" s="126" t="s">
        <v>1212</v>
      </c>
      <c r="C1652" s="153" t="s">
        <v>1215</v>
      </c>
      <c r="D1652" s="125" t="s">
        <v>4</v>
      </c>
      <c r="E1652" s="140">
        <v>-8779624.9600000009</v>
      </c>
      <c r="F1652" s="140">
        <v>-8563035.9600000009</v>
      </c>
      <c r="G1652" s="140">
        <v>-8224025.96</v>
      </c>
      <c r="H1652" s="140">
        <v>-8182806.96</v>
      </c>
      <c r="I1652" s="140">
        <v>-8183319.96</v>
      </c>
      <c r="J1652" s="140">
        <v>-8509616.9600000009</v>
      </c>
      <c r="K1652" s="140">
        <v>-8876723.9600000009</v>
      </c>
      <c r="L1652" s="140">
        <v>-9215061.9600000009</v>
      </c>
      <c r="M1652" s="140">
        <v>-9476588.9600000009</v>
      </c>
      <c r="N1652" s="140">
        <v>-9528755.9600000009</v>
      </c>
      <c r="O1652" s="140">
        <v>-9448932.9600000009</v>
      </c>
      <c r="P1652" s="140">
        <v>-9129724.9600000009</v>
      </c>
      <c r="Q1652" s="199">
        <v>-9560812.9600000009</v>
      </c>
      <c r="R1652" s="199">
        <v>-9914994.9600000009</v>
      </c>
      <c r="S1652" s="199">
        <v>-9345143.9600000009</v>
      </c>
      <c r="T1652" s="199">
        <v>-9434483.9600000009</v>
      </c>
      <c r="U1652" s="199">
        <v>-9532870.9600000009</v>
      </c>
      <c r="V1652" s="199">
        <v>-9712231.9600000009</v>
      </c>
      <c r="W1652" s="199">
        <v>-9811390.9600000009</v>
      </c>
      <c r="X1652" s="199">
        <v>-9920671.9600000009</v>
      </c>
      <c r="Y1652" s="199">
        <v>-10033439.960000001</v>
      </c>
      <c r="Z1652" s="199">
        <v>-10122162.960000001</v>
      </c>
      <c r="AA1652" s="199">
        <v>-10195380.960000001</v>
      </c>
      <c r="AB1652" s="199">
        <v>-10433031.960000001</v>
      </c>
      <c r="AC1652" s="199">
        <f>IFERROR(VLOOKUP('SAP Data'!$C1652,'2021 Balance Sheet'!$B$7:$O$1335,'2021 Balance Sheet'!D$2, FALSE),0)</f>
        <v>-11290831.300000001</v>
      </c>
      <c r="AD1652" s="199">
        <f>IFERROR(VLOOKUP('SAP Data'!$C1652,'2021 Balance Sheet'!$B$7:$O$1335,'2021 Balance Sheet'!E$2, FALSE),0)</f>
        <v>-11501886.300000001</v>
      </c>
      <c r="AE1652" s="199">
        <f>IFERROR(VLOOKUP('SAP Data'!$C1652,'2021 Balance Sheet'!$B$7:$O$1335,'2021 Balance Sheet'!F$2, FALSE),0)</f>
        <v>-11743183.300000001</v>
      </c>
      <c r="AF1652" s="199">
        <f>IFERROR(VLOOKUP('SAP Data'!$C1652,'2021 Balance Sheet'!$B$7:$O$1335,'2021 Balance Sheet'!G$2, FALSE),0)</f>
        <v>-11869562.300000001</v>
      </c>
      <c r="AG1652" s="199">
        <f>IFERROR(VLOOKUP('SAP Data'!$C1652,'2021 Balance Sheet'!$B$7:$O$1335,'2021 Balance Sheet'!H$2, FALSE),0)</f>
        <v>-11120360.300000001</v>
      </c>
      <c r="AH1652" s="199">
        <f>IFERROR(VLOOKUP('SAP Data'!$C1652,'2021 Balance Sheet'!$B$7:$O$1335,'2021 Balance Sheet'!I$2, FALSE),0)</f>
        <v>-10861406.300000001</v>
      </c>
      <c r="AI1652" s="199">
        <f>IFERROR(VLOOKUP('SAP Data'!$C1652,'2021 Balance Sheet'!$B$7:$O$1335,'2021 Balance Sheet'!J$2, FALSE),0)</f>
        <v>-11045947.300000001</v>
      </c>
      <c r="AJ1652" s="199">
        <f>IFERROR(VLOOKUP('SAP Data'!$C1652,'2021 Balance Sheet'!$B$7:$O$1335,'2021 Balance Sheet'!K$2, FALSE),0)</f>
        <v>-11210627.300000001</v>
      </c>
      <c r="AK1652" s="199">
        <f>IFERROR(VLOOKUP('SAP Data'!$C1652,'2021 Balance Sheet'!$B$7:$O$1335,'2021 Balance Sheet'!L$2, FALSE),0)</f>
        <v>-11374079.300000001</v>
      </c>
      <c r="AL1652" s="199">
        <f>IFERROR(VLOOKUP('SAP Data'!$C1652,'2021 Balance Sheet'!$B$7:$O$1335,'2021 Balance Sheet'!M$2, FALSE),0)</f>
        <v>-11404041.300000001</v>
      </c>
      <c r="AM1652" s="199">
        <f>IFERROR(VLOOKUP('SAP Data'!$C1652,'2021 Balance Sheet'!$B$7:$O$1335,'2021 Balance Sheet'!N$2, FALSE),0)</f>
        <v>-11297737.300000001</v>
      </c>
      <c r="AN1652" s="199">
        <f>IFERROR(VLOOKUP('SAP Data'!$C1652,'2021 Balance Sheet'!$B$7:$O$1335,'2021 Balance Sheet'!O$2, FALSE),0)</f>
        <v>-11360315.300000001</v>
      </c>
      <c r="AO1652" s="198">
        <f t="shared" si="55"/>
        <v>-10433031.960000001</v>
      </c>
    </row>
    <row r="1653" spans="1:41" ht="15.75" thickBot="1" x14ac:dyDescent="0.3">
      <c r="A1653" s="26" t="str">
        <f t="shared" si="54"/>
        <v>283081</v>
      </c>
      <c r="B1653" s="126" t="s">
        <v>1217</v>
      </c>
      <c r="C1653" s="153" t="s">
        <v>1218</v>
      </c>
      <c r="D1653" s="125" t="s">
        <v>4</v>
      </c>
      <c r="E1653" s="139">
        <v>-5983319.8200000003</v>
      </c>
      <c r="F1653" s="139">
        <v>-6014126.8200000003</v>
      </c>
      <c r="G1653" s="139">
        <v>-6047982.8200000003</v>
      </c>
      <c r="H1653" s="139">
        <v>-6067916.8200000003</v>
      </c>
      <c r="I1653" s="139">
        <v>-6088235.8200000003</v>
      </c>
      <c r="J1653" s="139">
        <v>-5891707.8200000003</v>
      </c>
      <c r="K1653" s="139">
        <v>-5907116.8200000003</v>
      </c>
      <c r="L1653" s="139">
        <v>-5922740.8200000003</v>
      </c>
      <c r="M1653" s="139">
        <v>-5929202.8200000003</v>
      </c>
      <c r="N1653" s="139">
        <v>-5942944.8200000003</v>
      </c>
      <c r="O1653" s="139">
        <v>-5956189.8200000003</v>
      </c>
      <c r="P1653" s="139">
        <v>-6025179.8200000003</v>
      </c>
      <c r="Q1653" s="199">
        <v>-6037465.8200000003</v>
      </c>
      <c r="R1653" s="199">
        <v>-6049222.8200000003</v>
      </c>
      <c r="S1653" s="199">
        <v>-6052923.8200000003</v>
      </c>
      <c r="T1653" s="199">
        <v>-6066946.8200000003</v>
      </c>
      <c r="U1653" s="199">
        <v>-6082886.8200000003</v>
      </c>
      <c r="V1653" s="199">
        <v>-6099262.8200000003</v>
      </c>
      <c r="W1653" s="199">
        <v>-6113907.8200000003</v>
      </c>
      <c r="X1653" s="199">
        <v>-6128875.8200000003</v>
      </c>
      <c r="Y1653" s="199">
        <v>-6159168.8200000003</v>
      </c>
      <c r="Z1653" s="199">
        <v>-6175788.8200000003</v>
      </c>
      <c r="AA1653" s="199">
        <v>-6192424.8200000003</v>
      </c>
      <c r="AB1653" s="199">
        <v>-6211713.8200000003</v>
      </c>
      <c r="AC1653" s="199">
        <f>IFERROR(VLOOKUP('SAP Data'!$C1653,'2021 Balance Sheet'!$B$7:$O$1335,'2021 Balance Sheet'!D$2, FALSE),0)</f>
        <v>-6067072.8200000003</v>
      </c>
      <c r="AD1653" s="199">
        <f>IFERROR(VLOOKUP('SAP Data'!$C1653,'2021 Balance Sheet'!$B$7:$O$1335,'2021 Balance Sheet'!E$2, FALSE),0)</f>
        <v>-6110524.8200000003</v>
      </c>
      <c r="AE1653" s="199">
        <f>IFERROR(VLOOKUP('SAP Data'!$C1653,'2021 Balance Sheet'!$B$7:$O$1335,'2021 Balance Sheet'!F$2, FALSE),0)</f>
        <v>-6142135.8200000003</v>
      </c>
      <c r="AF1653" s="199">
        <f>IFERROR(VLOOKUP('SAP Data'!$C1653,'2021 Balance Sheet'!$B$7:$O$1335,'2021 Balance Sheet'!G$2, FALSE),0)</f>
        <v>-6149746.8200000003</v>
      </c>
      <c r="AG1653" s="199">
        <f>IFERROR(VLOOKUP('SAP Data'!$C1653,'2021 Balance Sheet'!$B$7:$O$1335,'2021 Balance Sheet'!H$2, FALSE),0)</f>
        <v>-6158022.8200000003</v>
      </c>
      <c r="AH1653" s="199">
        <f>IFERROR(VLOOKUP('SAP Data'!$C1653,'2021 Balance Sheet'!$B$7:$O$1335,'2021 Balance Sheet'!I$2, FALSE),0)</f>
        <v>-6160420.8200000003</v>
      </c>
      <c r="AI1653" s="199">
        <f>IFERROR(VLOOKUP('SAP Data'!$C1653,'2021 Balance Sheet'!$B$7:$O$1335,'2021 Balance Sheet'!J$2, FALSE),0)</f>
        <v>-6168190.8200000003</v>
      </c>
      <c r="AJ1653" s="199">
        <f>IFERROR(VLOOKUP('SAP Data'!$C1653,'2021 Balance Sheet'!$B$7:$O$1335,'2021 Balance Sheet'!K$2, FALSE),0)</f>
        <v>-6175893.8200000003</v>
      </c>
      <c r="AK1653" s="199">
        <f>IFERROR(VLOOKUP('SAP Data'!$C1653,'2021 Balance Sheet'!$B$7:$O$1335,'2021 Balance Sheet'!L$2, FALSE),0)</f>
        <v>-6183096.8200000003</v>
      </c>
      <c r="AL1653" s="199">
        <f>IFERROR(VLOOKUP('SAP Data'!$C1653,'2021 Balance Sheet'!$B$7:$O$1335,'2021 Balance Sheet'!M$2, FALSE),0)</f>
        <v>-6190429.8200000003</v>
      </c>
      <c r="AM1653" s="199">
        <f>IFERROR(VLOOKUP('SAP Data'!$C1653,'2021 Balance Sheet'!$B$7:$O$1335,'2021 Balance Sheet'!N$2, FALSE),0)</f>
        <v>-6197691.8200000003</v>
      </c>
      <c r="AN1653" s="199">
        <f>IFERROR(VLOOKUP('SAP Data'!$C1653,'2021 Balance Sheet'!$B$7:$O$1335,'2021 Balance Sheet'!O$2, FALSE),0)</f>
        <v>-6221668.8200000003</v>
      </c>
      <c r="AO1653" s="198">
        <f t="shared" si="55"/>
        <v>-6211713.8200000003</v>
      </c>
    </row>
    <row r="1654" spans="1:41" ht="15.75" thickBot="1" x14ac:dyDescent="0.3">
      <c r="A1654" s="26" t="str">
        <f t="shared" si="54"/>
        <v>283082</v>
      </c>
      <c r="B1654" s="126" t="s">
        <v>1217</v>
      </c>
      <c r="C1654" s="153" t="s">
        <v>1220</v>
      </c>
      <c r="D1654" s="125" t="s">
        <v>4</v>
      </c>
      <c r="E1654" s="140">
        <v>-2108541.58</v>
      </c>
      <c r="F1654" s="140">
        <v>-2119788.58</v>
      </c>
      <c r="G1654" s="140">
        <v>-2132112.58</v>
      </c>
      <c r="H1654" s="140">
        <v>-2139381.58</v>
      </c>
      <c r="I1654" s="140">
        <v>-2146790.58</v>
      </c>
      <c r="J1654" s="140">
        <v>-2077227.58</v>
      </c>
      <c r="K1654" s="140">
        <v>-2082846.58</v>
      </c>
      <c r="L1654" s="140">
        <v>-2088543.58</v>
      </c>
      <c r="M1654" s="140">
        <v>-2091004.58</v>
      </c>
      <c r="N1654" s="140">
        <v>-2096023.58</v>
      </c>
      <c r="O1654" s="140">
        <v>-2100861.58</v>
      </c>
      <c r="P1654" s="140">
        <v>-2125453.58</v>
      </c>
      <c r="Q1654" s="199">
        <v>-2129979.58</v>
      </c>
      <c r="R1654" s="199">
        <v>-2134310.58</v>
      </c>
      <c r="S1654" s="199">
        <v>-2135677.58</v>
      </c>
      <c r="T1654" s="199">
        <v>-2140845.58</v>
      </c>
      <c r="U1654" s="199">
        <v>-2146719.58</v>
      </c>
      <c r="V1654" s="199">
        <v>-2152753.58</v>
      </c>
      <c r="W1654" s="199">
        <v>-2158150.58</v>
      </c>
      <c r="X1654" s="199">
        <v>-2163666.58</v>
      </c>
      <c r="Y1654" s="199">
        <v>-2174612.58</v>
      </c>
      <c r="Z1654" s="199">
        <v>-2180710.58</v>
      </c>
      <c r="AA1654" s="199">
        <v>-2186814.58</v>
      </c>
      <c r="AB1654" s="199">
        <v>-2193855.58</v>
      </c>
      <c r="AC1654" s="199">
        <f>IFERROR(VLOOKUP('SAP Data'!$C1654,'2021 Balance Sheet'!$B$7:$O$1335,'2021 Balance Sheet'!D$2, FALSE),0)</f>
        <v>-2142760.58</v>
      </c>
      <c r="AD1654" s="199">
        <f>IFERROR(VLOOKUP('SAP Data'!$C1654,'2021 Balance Sheet'!$B$7:$O$1335,'2021 Balance Sheet'!E$2, FALSE),0)</f>
        <v>-2159112.58</v>
      </c>
      <c r="AE1654" s="199">
        <f>IFERROR(VLOOKUP('SAP Data'!$C1654,'2021 Balance Sheet'!$B$7:$O$1335,'2021 Balance Sheet'!F$2, FALSE),0)</f>
        <v>-2170417.58</v>
      </c>
      <c r="AF1654" s="199">
        <f>IFERROR(VLOOKUP('SAP Data'!$C1654,'2021 Balance Sheet'!$B$7:$O$1335,'2021 Balance Sheet'!G$2, FALSE),0)</f>
        <v>-2173227.58</v>
      </c>
      <c r="AG1654" s="199">
        <f>IFERROR(VLOOKUP('SAP Data'!$C1654,'2021 Balance Sheet'!$B$7:$O$1335,'2021 Balance Sheet'!H$2, FALSE),0)</f>
        <v>-2176283.58</v>
      </c>
      <c r="AH1654" s="199">
        <f>IFERROR(VLOOKUP('SAP Data'!$C1654,'2021 Balance Sheet'!$B$7:$O$1335,'2021 Balance Sheet'!I$2, FALSE),0)</f>
        <v>-2177248.58</v>
      </c>
      <c r="AI1654" s="199">
        <f>IFERROR(VLOOKUP('SAP Data'!$C1654,'2021 Balance Sheet'!$B$7:$O$1335,'2021 Balance Sheet'!J$2, FALSE),0)</f>
        <v>-2180123.58</v>
      </c>
      <c r="AJ1654" s="199">
        <f>IFERROR(VLOOKUP('SAP Data'!$C1654,'2021 Balance Sheet'!$B$7:$O$1335,'2021 Balance Sheet'!K$2, FALSE),0)</f>
        <v>-2182973.58</v>
      </c>
      <c r="AK1654" s="199">
        <f>IFERROR(VLOOKUP('SAP Data'!$C1654,'2021 Balance Sheet'!$B$7:$O$1335,'2021 Balance Sheet'!L$2, FALSE),0)</f>
        <v>-2185645.58</v>
      </c>
      <c r="AL1654" s="199">
        <f>IFERROR(VLOOKUP('SAP Data'!$C1654,'2021 Balance Sheet'!$B$7:$O$1335,'2021 Balance Sheet'!M$2, FALSE),0)</f>
        <v>-2188359.58</v>
      </c>
      <c r="AM1654" s="199">
        <f>IFERROR(VLOOKUP('SAP Data'!$C1654,'2021 Balance Sheet'!$B$7:$O$1335,'2021 Balance Sheet'!N$2, FALSE),0)</f>
        <v>-2191046.58</v>
      </c>
      <c r="AN1654" s="199">
        <f>IFERROR(VLOOKUP('SAP Data'!$C1654,'2021 Balance Sheet'!$B$7:$O$1335,'2021 Balance Sheet'!O$2, FALSE),0)</f>
        <v>-2199659.58</v>
      </c>
      <c r="AO1654" s="198">
        <f t="shared" si="55"/>
        <v>-2193855.58</v>
      </c>
    </row>
    <row r="1655" spans="1:41" ht="15.75" thickBot="1" x14ac:dyDescent="0.3">
      <c r="A1655" s="26" t="str">
        <f t="shared" si="54"/>
        <v>283091</v>
      </c>
      <c r="B1655" s="126" t="s">
        <v>3753</v>
      </c>
      <c r="C1655" s="153" t="s">
        <v>3754</v>
      </c>
      <c r="D1655" s="125"/>
      <c r="E1655" s="140"/>
      <c r="F1655" s="140"/>
      <c r="G1655" s="140"/>
      <c r="H1655" s="140"/>
      <c r="I1655" s="140"/>
      <c r="J1655" s="140"/>
      <c r="K1655" s="140"/>
      <c r="L1655" s="140"/>
      <c r="M1655" s="140"/>
      <c r="N1655" s="140"/>
      <c r="O1655" s="140"/>
      <c r="P1655" s="140"/>
      <c r="Q1655" s="199">
        <v>0</v>
      </c>
      <c r="R1655" s="199">
        <v>0</v>
      </c>
      <c r="S1655" s="199">
        <v>0</v>
      </c>
      <c r="T1655" s="199">
        <v>0</v>
      </c>
      <c r="U1655" s="199">
        <v>0</v>
      </c>
      <c r="V1655" s="199">
        <v>0</v>
      </c>
      <c r="W1655" s="199">
        <v>0</v>
      </c>
      <c r="X1655" s="199">
        <v>0</v>
      </c>
      <c r="Y1655" s="199">
        <v>0</v>
      </c>
      <c r="Z1655" s="199">
        <v>0</v>
      </c>
      <c r="AA1655" s="199">
        <v>0</v>
      </c>
      <c r="AB1655" s="199">
        <v>0</v>
      </c>
      <c r="AC1655" s="199">
        <f>IFERROR(VLOOKUP('SAP Data'!$C1655,'2021 Balance Sheet'!$B$7:$O$1335,'2021 Balance Sheet'!D$2, FALSE),0)</f>
        <v>0</v>
      </c>
      <c r="AD1655" s="199">
        <f>IFERROR(VLOOKUP('SAP Data'!$C1655,'2021 Balance Sheet'!$B$7:$O$1335,'2021 Balance Sheet'!E$2, FALSE),0)</f>
        <v>0</v>
      </c>
      <c r="AE1655" s="199">
        <f>IFERROR(VLOOKUP('SAP Data'!$C1655,'2021 Balance Sheet'!$B$7:$O$1335,'2021 Balance Sheet'!F$2, FALSE),0)</f>
        <v>0</v>
      </c>
      <c r="AF1655" s="199">
        <f>IFERROR(VLOOKUP('SAP Data'!$C1655,'2021 Balance Sheet'!$B$7:$O$1335,'2021 Balance Sheet'!G$2, FALSE),0)</f>
        <v>0</v>
      </c>
      <c r="AG1655" s="199">
        <f>IFERROR(VLOOKUP('SAP Data'!$C1655,'2021 Balance Sheet'!$B$7:$O$1335,'2021 Balance Sheet'!H$2, FALSE),0)</f>
        <v>0</v>
      </c>
      <c r="AH1655" s="199">
        <f>IFERROR(VLOOKUP('SAP Data'!$C1655,'2021 Balance Sheet'!$B$7:$O$1335,'2021 Balance Sheet'!I$2, FALSE),0)</f>
        <v>0</v>
      </c>
      <c r="AI1655" s="199">
        <f>IFERROR(VLOOKUP('SAP Data'!$C1655,'2021 Balance Sheet'!$B$7:$O$1335,'2021 Balance Sheet'!J$2, FALSE),0)</f>
        <v>0</v>
      </c>
      <c r="AJ1655" s="199">
        <f>IFERROR(VLOOKUP('SAP Data'!$C1655,'2021 Balance Sheet'!$B$7:$O$1335,'2021 Balance Sheet'!K$2, FALSE),0)</f>
        <v>0</v>
      </c>
      <c r="AK1655" s="199">
        <f>IFERROR(VLOOKUP('SAP Data'!$C1655,'2021 Balance Sheet'!$B$7:$O$1335,'2021 Balance Sheet'!L$2, FALSE),0)</f>
        <v>0</v>
      </c>
      <c r="AL1655" s="199">
        <f>IFERROR(VLOOKUP('SAP Data'!$C1655,'2021 Balance Sheet'!$B$7:$O$1335,'2021 Balance Sheet'!M$2, FALSE),0)</f>
        <v>0</v>
      </c>
      <c r="AM1655" s="199">
        <f>IFERROR(VLOOKUP('SAP Data'!$C1655,'2021 Balance Sheet'!$B$7:$O$1335,'2021 Balance Sheet'!N$2, FALSE),0)</f>
        <v>0</v>
      </c>
      <c r="AN1655" s="199">
        <f>IFERROR(VLOOKUP('SAP Data'!$C1655,'2021 Balance Sheet'!$B$7:$O$1335,'2021 Balance Sheet'!O$2, FALSE),0)</f>
        <v>0</v>
      </c>
      <c r="AO1655" s="198">
        <f t="shared" si="55"/>
        <v>0</v>
      </c>
    </row>
    <row r="1656" spans="1:41" ht="15.75" thickBot="1" x14ac:dyDescent="0.3">
      <c r="A1656" s="26" t="str">
        <f t="shared" si="54"/>
        <v>283092</v>
      </c>
      <c r="B1656" s="126" t="s">
        <v>3753</v>
      </c>
      <c r="C1656" s="153" t="s">
        <v>3755</v>
      </c>
      <c r="D1656" s="125"/>
      <c r="E1656" s="140"/>
      <c r="F1656" s="140"/>
      <c r="G1656" s="140"/>
      <c r="H1656" s="140"/>
      <c r="I1656" s="140"/>
      <c r="J1656" s="140"/>
      <c r="K1656" s="140"/>
      <c r="L1656" s="140"/>
      <c r="M1656" s="140"/>
      <c r="N1656" s="140"/>
      <c r="O1656" s="140"/>
      <c r="P1656" s="140"/>
      <c r="Q1656" s="199">
        <v>0</v>
      </c>
      <c r="R1656" s="199">
        <v>0</v>
      </c>
      <c r="S1656" s="199">
        <v>0</v>
      </c>
      <c r="T1656" s="199">
        <v>0</v>
      </c>
      <c r="U1656" s="199">
        <v>0</v>
      </c>
      <c r="V1656" s="199">
        <v>0</v>
      </c>
      <c r="W1656" s="199">
        <v>0</v>
      </c>
      <c r="X1656" s="199">
        <v>0</v>
      </c>
      <c r="Y1656" s="199">
        <v>0</v>
      </c>
      <c r="Z1656" s="199">
        <v>0</v>
      </c>
      <c r="AA1656" s="199">
        <v>0</v>
      </c>
      <c r="AB1656" s="199">
        <v>0</v>
      </c>
      <c r="AC1656" s="199">
        <f>IFERROR(VLOOKUP('SAP Data'!$C1656,'2021 Balance Sheet'!$B$7:$O$1335,'2021 Balance Sheet'!D$2, FALSE),0)</f>
        <v>0</v>
      </c>
      <c r="AD1656" s="199">
        <f>IFERROR(VLOOKUP('SAP Data'!$C1656,'2021 Balance Sheet'!$B$7:$O$1335,'2021 Balance Sheet'!E$2, FALSE),0)</f>
        <v>0</v>
      </c>
      <c r="AE1656" s="199">
        <f>IFERROR(VLOOKUP('SAP Data'!$C1656,'2021 Balance Sheet'!$B$7:$O$1335,'2021 Balance Sheet'!F$2, FALSE),0)</f>
        <v>0</v>
      </c>
      <c r="AF1656" s="199">
        <f>IFERROR(VLOOKUP('SAP Data'!$C1656,'2021 Balance Sheet'!$B$7:$O$1335,'2021 Balance Sheet'!G$2, FALSE),0)</f>
        <v>0</v>
      </c>
      <c r="AG1656" s="199">
        <f>IFERROR(VLOOKUP('SAP Data'!$C1656,'2021 Balance Sheet'!$B$7:$O$1335,'2021 Balance Sheet'!H$2, FALSE),0)</f>
        <v>0</v>
      </c>
      <c r="AH1656" s="199">
        <f>IFERROR(VLOOKUP('SAP Data'!$C1656,'2021 Balance Sheet'!$B$7:$O$1335,'2021 Balance Sheet'!I$2, FALSE),0)</f>
        <v>0</v>
      </c>
      <c r="AI1656" s="199">
        <f>IFERROR(VLOOKUP('SAP Data'!$C1656,'2021 Balance Sheet'!$B$7:$O$1335,'2021 Balance Sheet'!J$2, FALSE),0)</f>
        <v>0</v>
      </c>
      <c r="AJ1656" s="199">
        <f>IFERROR(VLOOKUP('SAP Data'!$C1656,'2021 Balance Sheet'!$B$7:$O$1335,'2021 Balance Sheet'!K$2, FALSE),0)</f>
        <v>0</v>
      </c>
      <c r="AK1656" s="199">
        <f>IFERROR(VLOOKUP('SAP Data'!$C1656,'2021 Balance Sheet'!$B$7:$O$1335,'2021 Balance Sheet'!L$2, FALSE),0)</f>
        <v>0</v>
      </c>
      <c r="AL1656" s="199">
        <f>IFERROR(VLOOKUP('SAP Data'!$C1656,'2021 Balance Sheet'!$B$7:$O$1335,'2021 Balance Sheet'!M$2, FALSE),0)</f>
        <v>0</v>
      </c>
      <c r="AM1656" s="199">
        <f>IFERROR(VLOOKUP('SAP Data'!$C1656,'2021 Balance Sheet'!$B$7:$O$1335,'2021 Balance Sheet'!N$2, FALSE),0)</f>
        <v>0</v>
      </c>
      <c r="AN1656" s="199">
        <f>IFERROR(VLOOKUP('SAP Data'!$C1656,'2021 Balance Sheet'!$B$7:$O$1335,'2021 Balance Sheet'!O$2, FALSE),0)</f>
        <v>0</v>
      </c>
      <c r="AO1656" s="198">
        <f t="shared" si="55"/>
        <v>0</v>
      </c>
    </row>
    <row r="1657" spans="1:41" ht="15.75" thickBot="1" x14ac:dyDescent="0.3">
      <c r="A1657" s="26" t="str">
        <f t="shared" si="54"/>
        <v>283093</v>
      </c>
      <c r="B1657" s="126" t="s">
        <v>3756</v>
      </c>
      <c r="C1657" s="153" t="s">
        <v>3757</v>
      </c>
      <c r="D1657" s="125"/>
      <c r="E1657" s="140"/>
      <c r="F1657" s="140"/>
      <c r="G1657" s="140"/>
      <c r="H1657" s="140"/>
      <c r="I1657" s="140"/>
      <c r="J1657" s="140"/>
      <c r="K1657" s="140"/>
      <c r="L1657" s="140"/>
      <c r="M1657" s="140"/>
      <c r="N1657" s="140"/>
      <c r="O1657" s="140"/>
      <c r="P1657" s="140"/>
      <c r="Q1657" s="199">
        <v>0</v>
      </c>
      <c r="R1657" s="199">
        <v>0</v>
      </c>
      <c r="S1657" s="199">
        <v>0</v>
      </c>
      <c r="T1657" s="199">
        <v>0</v>
      </c>
      <c r="U1657" s="199">
        <v>0</v>
      </c>
      <c r="V1657" s="199">
        <v>0</v>
      </c>
      <c r="W1657" s="199">
        <v>0</v>
      </c>
      <c r="X1657" s="199">
        <v>0</v>
      </c>
      <c r="Y1657" s="199">
        <v>0</v>
      </c>
      <c r="Z1657" s="199">
        <v>0</v>
      </c>
      <c r="AA1657" s="199">
        <v>0</v>
      </c>
      <c r="AB1657" s="199">
        <v>0</v>
      </c>
      <c r="AC1657" s="199">
        <f>IFERROR(VLOOKUP('SAP Data'!$C1657,'2021 Balance Sheet'!$B$7:$O$1335,'2021 Balance Sheet'!D$2, FALSE),0)</f>
        <v>0</v>
      </c>
      <c r="AD1657" s="199">
        <f>IFERROR(VLOOKUP('SAP Data'!$C1657,'2021 Balance Sheet'!$B$7:$O$1335,'2021 Balance Sheet'!E$2, FALSE),0)</f>
        <v>0</v>
      </c>
      <c r="AE1657" s="199">
        <f>IFERROR(VLOOKUP('SAP Data'!$C1657,'2021 Balance Sheet'!$B$7:$O$1335,'2021 Balance Sheet'!F$2, FALSE),0)</f>
        <v>0</v>
      </c>
      <c r="AF1657" s="199">
        <f>IFERROR(VLOOKUP('SAP Data'!$C1657,'2021 Balance Sheet'!$B$7:$O$1335,'2021 Balance Sheet'!G$2, FALSE),0)</f>
        <v>0</v>
      </c>
      <c r="AG1657" s="199">
        <f>IFERROR(VLOOKUP('SAP Data'!$C1657,'2021 Balance Sheet'!$B$7:$O$1335,'2021 Balance Sheet'!H$2, FALSE),0)</f>
        <v>0</v>
      </c>
      <c r="AH1657" s="199">
        <f>IFERROR(VLOOKUP('SAP Data'!$C1657,'2021 Balance Sheet'!$B$7:$O$1335,'2021 Balance Sheet'!I$2, FALSE),0)</f>
        <v>0</v>
      </c>
      <c r="AI1657" s="199">
        <f>IFERROR(VLOOKUP('SAP Data'!$C1657,'2021 Balance Sheet'!$B$7:$O$1335,'2021 Balance Sheet'!J$2, FALSE),0)</f>
        <v>0</v>
      </c>
      <c r="AJ1657" s="199">
        <f>IFERROR(VLOOKUP('SAP Data'!$C1657,'2021 Balance Sheet'!$B$7:$O$1335,'2021 Balance Sheet'!K$2, FALSE),0)</f>
        <v>0</v>
      </c>
      <c r="AK1657" s="199">
        <f>IFERROR(VLOOKUP('SAP Data'!$C1657,'2021 Balance Sheet'!$B$7:$O$1335,'2021 Balance Sheet'!L$2, FALSE),0)</f>
        <v>0</v>
      </c>
      <c r="AL1657" s="199">
        <f>IFERROR(VLOOKUP('SAP Data'!$C1657,'2021 Balance Sheet'!$B$7:$O$1335,'2021 Balance Sheet'!M$2, FALSE),0)</f>
        <v>0</v>
      </c>
      <c r="AM1657" s="199">
        <f>IFERROR(VLOOKUP('SAP Data'!$C1657,'2021 Balance Sheet'!$B$7:$O$1335,'2021 Balance Sheet'!N$2, FALSE),0)</f>
        <v>0</v>
      </c>
      <c r="AN1657" s="199">
        <f>IFERROR(VLOOKUP('SAP Data'!$C1657,'2021 Balance Sheet'!$B$7:$O$1335,'2021 Balance Sheet'!O$2, FALSE),0)</f>
        <v>0</v>
      </c>
      <c r="AO1657" s="198">
        <f t="shared" si="55"/>
        <v>0</v>
      </c>
    </row>
    <row r="1658" spans="1:41" ht="15.75" thickBot="1" x14ac:dyDescent="0.3">
      <c r="A1658" s="26" t="str">
        <f t="shared" si="54"/>
        <v>283094</v>
      </c>
      <c r="B1658" s="126" t="s">
        <v>3758</v>
      </c>
      <c r="C1658" s="153" t="s">
        <v>3759</v>
      </c>
      <c r="D1658" s="125"/>
      <c r="E1658" s="140"/>
      <c r="F1658" s="140"/>
      <c r="G1658" s="140"/>
      <c r="H1658" s="140"/>
      <c r="I1658" s="140"/>
      <c r="J1658" s="140"/>
      <c r="K1658" s="140"/>
      <c r="L1658" s="140"/>
      <c r="M1658" s="140"/>
      <c r="N1658" s="140"/>
      <c r="O1658" s="140"/>
      <c r="P1658" s="140"/>
      <c r="Q1658" s="199">
        <v>0</v>
      </c>
      <c r="R1658" s="199">
        <v>0</v>
      </c>
      <c r="S1658" s="199">
        <v>0</v>
      </c>
      <c r="T1658" s="199">
        <v>0</v>
      </c>
      <c r="U1658" s="199">
        <v>0</v>
      </c>
      <c r="V1658" s="199">
        <v>0</v>
      </c>
      <c r="W1658" s="199">
        <v>0</v>
      </c>
      <c r="X1658" s="199">
        <v>0</v>
      </c>
      <c r="Y1658" s="199">
        <v>0</v>
      </c>
      <c r="Z1658" s="199">
        <v>0</v>
      </c>
      <c r="AA1658" s="199">
        <v>0</v>
      </c>
      <c r="AB1658" s="199">
        <v>0</v>
      </c>
      <c r="AC1658" s="199">
        <f>IFERROR(VLOOKUP('SAP Data'!$C1658,'2021 Balance Sheet'!$B$7:$O$1335,'2021 Balance Sheet'!D$2, FALSE),0)</f>
        <v>0</v>
      </c>
      <c r="AD1658" s="199">
        <f>IFERROR(VLOOKUP('SAP Data'!$C1658,'2021 Balance Sheet'!$B$7:$O$1335,'2021 Balance Sheet'!E$2, FALSE),0)</f>
        <v>0</v>
      </c>
      <c r="AE1658" s="199">
        <f>IFERROR(VLOOKUP('SAP Data'!$C1658,'2021 Balance Sheet'!$B$7:$O$1335,'2021 Balance Sheet'!F$2, FALSE),0)</f>
        <v>0</v>
      </c>
      <c r="AF1658" s="199">
        <f>IFERROR(VLOOKUP('SAP Data'!$C1658,'2021 Balance Sheet'!$B$7:$O$1335,'2021 Balance Sheet'!G$2, FALSE),0)</f>
        <v>0</v>
      </c>
      <c r="AG1658" s="199">
        <f>IFERROR(VLOOKUP('SAP Data'!$C1658,'2021 Balance Sheet'!$B$7:$O$1335,'2021 Balance Sheet'!H$2, FALSE),0)</f>
        <v>0</v>
      </c>
      <c r="AH1658" s="199">
        <f>IFERROR(VLOOKUP('SAP Data'!$C1658,'2021 Balance Sheet'!$B$7:$O$1335,'2021 Balance Sheet'!I$2, FALSE),0)</f>
        <v>0</v>
      </c>
      <c r="AI1658" s="199">
        <f>IFERROR(VLOOKUP('SAP Data'!$C1658,'2021 Balance Sheet'!$B$7:$O$1335,'2021 Balance Sheet'!J$2, FALSE),0)</f>
        <v>0</v>
      </c>
      <c r="AJ1658" s="199">
        <f>IFERROR(VLOOKUP('SAP Data'!$C1658,'2021 Balance Sheet'!$B$7:$O$1335,'2021 Balance Sheet'!K$2, FALSE),0)</f>
        <v>0</v>
      </c>
      <c r="AK1658" s="199">
        <f>IFERROR(VLOOKUP('SAP Data'!$C1658,'2021 Balance Sheet'!$B$7:$O$1335,'2021 Balance Sheet'!L$2, FALSE),0)</f>
        <v>0</v>
      </c>
      <c r="AL1658" s="199">
        <f>IFERROR(VLOOKUP('SAP Data'!$C1658,'2021 Balance Sheet'!$B$7:$O$1335,'2021 Balance Sheet'!M$2, FALSE),0)</f>
        <v>0</v>
      </c>
      <c r="AM1658" s="199">
        <f>IFERROR(VLOOKUP('SAP Data'!$C1658,'2021 Balance Sheet'!$B$7:$O$1335,'2021 Balance Sheet'!N$2, FALSE),0)</f>
        <v>0</v>
      </c>
      <c r="AN1658" s="199">
        <f>IFERROR(VLOOKUP('SAP Data'!$C1658,'2021 Balance Sheet'!$B$7:$O$1335,'2021 Balance Sheet'!O$2, FALSE),0)</f>
        <v>0</v>
      </c>
      <c r="AO1658" s="198">
        <f t="shared" si="55"/>
        <v>0</v>
      </c>
    </row>
    <row r="1659" spans="1:41" ht="15.75" thickBot="1" x14ac:dyDescent="0.3">
      <c r="A1659" s="26" t="str">
        <f t="shared" si="54"/>
        <v>283096</v>
      </c>
      <c r="B1659" s="126" t="s">
        <v>1222</v>
      </c>
      <c r="C1659" s="153" t="s">
        <v>1223</v>
      </c>
      <c r="D1659" s="125" t="s">
        <v>4</v>
      </c>
      <c r="E1659" s="139">
        <v>36233885.109999999</v>
      </c>
      <c r="F1659" s="139">
        <v>36000356.109999999</v>
      </c>
      <c r="G1659" s="139">
        <v>35766827.109999999</v>
      </c>
      <c r="H1659" s="139">
        <v>35533298.109999999</v>
      </c>
      <c r="I1659" s="139">
        <v>35299769.109999999</v>
      </c>
      <c r="J1659" s="139">
        <v>35066240.109999999</v>
      </c>
      <c r="K1659" s="139">
        <v>34832711.109999999</v>
      </c>
      <c r="L1659" s="139">
        <v>34599182.109999999</v>
      </c>
      <c r="M1659" s="139">
        <v>34365653.109999999</v>
      </c>
      <c r="N1659" s="139">
        <v>34132124.109999999</v>
      </c>
      <c r="O1659" s="139">
        <v>33845148.729999997</v>
      </c>
      <c r="P1659" s="139">
        <v>36708313.799999997</v>
      </c>
      <c r="Q1659" s="199">
        <v>36395354.799999997</v>
      </c>
      <c r="R1659" s="199">
        <v>36082395.799999997</v>
      </c>
      <c r="S1659" s="199">
        <v>35769436.799999997</v>
      </c>
      <c r="T1659" s="199">
        <v>35456477.799999997</v>
      </c>
      <c r="U1659" s="199">
        <v>35143518.799999997</v>
      </c>
      <c r="V1659" s="199">
        <v>34830559.799999997</v>
      </c>
      <c r="W1659" s="199">
        <v>34517600.799999997</v>
      </c>
      <c r="X1659" s="199">
        <v>34204641.799999997</v>
      </c>
      <c r="Y1659" s="199">
        <v>33826745.380000003</v>
      </c>
      <c r="Z1659" s="199">
        <v>33506570.379999999</v>
      </c>
      <c r="AA1659" s="199">
        <v>33199493.629999999</v>
      </c>
      <c r="AB1659" s="199">
        <v>32887788.629999999</v>
      </c>
      <c r="AC1659" s="199">
        <f>IFERROR(VLOOKUP('SAP Data'!$C1659,'2021 Balance Sheet'!$B$7:$O$1335,'2021 Balance Sheet'!D$2, FALSE),0)</f>
        <v>36446738.890000001</v>
      </c>
      <c r="AD1659" s="199">
        <f>IFERROR(VLOOKUP('SAP Data'!$C1659,'2021 Balance Sheet'!$B$7:$O$1335,'2021 Balance Sheet'!E$2, FALSE),0)</f>
        <v>36087453.890000001</v>
      </c>
      <c r="AE1659" s="199">
        <f>IFERROR(VLOOKUP('SAP Data'!$C1659,'2021 Balance Sheet'!$B$7:$O$1335,'2021 Balance Sheet'!F$2, FALSE),0)</f>
        <v>35728168.890000001</v>
      </c>
      <c r="AF1659" s="199">
        <f>IFERROR(VLOOKUP('SAP Data'!$C1659,'2021 Balance Sheet'!$B$7:$O$1335,'2021 Balance Sheet'!G$2, FALSE),0)</f>
        <v>35368883.890000001</v>
      </c>
      <c r="AG1659" s="199">
        <f>IFERROR(VLOOKUP('SAP Data'!$C1659,'2021 Balance Sheet'!$B$7:$O$1335,'2021 Balance Sheet'!H$2, FALSE),0)</f>
        <v>35009598.890000001</v>
      </c>
      <c r="AH1659" s="199">
        <f>IFERROR(VLOOKUP('SAP Data'!$C1659,'2021 Balance Sheet'!$B$7:$O$1335,'2021 Balance Sheet'!I$2, FALSE),0)</f>
        <v>34650313.890000001</v>
      </c>
      <c r="AI1659" s="199">
        <f>IFERROR(VLOOKUP('SAP Data'!$C1659,'2021 Balance Sheet'!$B$7:$O$1335,'2021 Balance Sheet'!J$2, FALSE),0)</f>
        <v>34291028.890000001</v>
      </c>
      <c r="AJ1659" s="199">
        <f>IFERROR(VLOOKUP('SAP Data'!$C1659,'2021 Balance Sheet'!$B$7:$O$1335,'2021 Balance Sheet'!K$2, FALSE),0)</f>
        <v>33931743.890000001</v>
      </c>
      <c r="AK1659" s="199">
        <f>IFERROR(VLOOKUP('SAP Data'!$C1659,'2021 Balance Sheet'!$B$7:$O$1335,'2021 Balance Sheet'!L$2, FALSE),0)</f>
        <v>33570723.890000001</v>
      </c>
      <c r="AL1659" s="199">
        <f>IFERROR(VLOOKUP('SAP Data'!$C1659,'2021 Balance Sheet'!$B$7:$O$1335,'2021 Balance Sheet'!M$2, FALSE),0)</f>
        <v>33209126.890000001</v>
      </c>
      <c r="AM1659" s="199">
        <f>IFERROR(VLOOKUP('SAP Data'!$C1659,'2021 Balance Sheet'!$B$7:$O$1335,'2021 Balance Sheet'!N$2, FALSE),0)</f>
        <v>32847529.890000001</v>
      </c>
      <c r="AN1659" s="199">
        <f>IFERROR(VLOOKUP('SAP Data'!$C1659,'2021 Balance Sheet'!$B$7:$O$1335,'2021 Balance Sheet'!O$2, FALSE),0)</f>
        <v>26023828.469999999</v>
      </c>
      <c r="AO1659" s="198">
        <f t="shared" si="55"/>
        <v>32887788.629999999</v>
      </c>
    </row>
    <row r="1660" spans="1:41" ht="15.75" thickBot="1" x14ac:dyDescent="0.3">
      <c r="A1660" s="26" t="str">
        <f t="shared" si="54"/>
        <v>283097</v>
      </c>
      <c r="B1660" s="126" t="s">
        <v>1513</v>
      </c>
      <c r="C1660" s="153" t="s">
        <v>1225</v>
      </c>
      <c r="D1660" s="125" t="s">
        <v>4</v>
      </c>
      <c r="E1660" s="140">
        <v>12845110.67</v>
      </c>
      <c r="F1660" s="140">
        <v>12762322.67</v>
      </c>
      <c r="G1660" s="140">
        <v>12679534.67</v>
      </c>
      <c r="H1660" s="140">
        <v>12596746.67</v>
      </c>
      <c r="I1660" s="140">
        <v>12513958.67</v>
      </c>
      <c r="J1660" s="140">
        <v>12431170.67</v>
      </c>
      <c r="K1660" s="140">
        <v>12348382.67</v>
      </c>
      <c r="L1660" s="140">
        <v>12265594.67</v>
      </c>
      <c r="M1660" s="140">
        <v>12182806.67</v>
      </c>
      <c r="N1660" s="140">
        <v>12100018.67</v>
      </c>
      <c r="O1660" s="140">
        <v>11998283.699999999</v>
      </c>
      <c r="P1660" s="140">
        <v>13013293.51</v>
      </c>
      <c r="Q1660" s="199">
        <v>12902347.51</v>
      </c>
      <c r="R1660" s="199">
        <v>12791401.51</v>
      </c>
      <c r="S1660" s="199">
        <v>12680455.51</v>
      </c>
      <c r="T1660" s="199">
        <v>12569509.51</v>
      </c>
      <c r="U1660" s="199">
        <v>12458563.51</v>
      </c>
      <c r="V1660" s="199">
        <v>12347617.51</v>
      </c>
      <c r="W1660" s="199">
        <v>12236671.51</v>
      </c>
      <c r="X1660" s="199">
        <v>12125725.51</v>
      </c>
      <c r="Y1660" s="199">
        <v>11991758.039999999</v>
      </c>
      <c r="Z1660" s="199">
        <v>11878255.039999999</v>
      </c>
      <c r="AA1660" s="199">
        <v>11769394.119999999</v>
      </c>
      <c r="AB1660" s="199">
        <v>11658893.119999999</v>
      </c>
      <c r="AC1660" s="199">
        <f>IFERROR(VLOOKUP('SAP Data'!$C1660,'2021 Balance Sheet'!$B$7:$O$1335,'2021 Balance Sheet'!D$2, FALSE),0)</f>
        <v>12920568.380000001</v>
      </c>
      <c r="AD1660" s="199">
        <f>IFERROR(VLOOKUP('SAP Data'!$C1660,'2021 Balance Sheet'!$B$7:$O$1335,'2021 Balance Sheet'!E$2, FALSE),0)</f>
        <v>12793201.380000001</v>
      </c>
      <c r="AE1660" s="199">
        <f>IFERROR(VLOOKUP('SAP Data'!$C1660,'2021 Balance Sheet'!$B$7:$O$1335,'2021 Balance Sheet'!F$2, FALSE),0)</f>
        <v>12665834.380000001</v>
      </c>
      <c r="AF1660" s="199">
        <f>IFERROR(VLOOKUP('SAP Data'!$C1660,'2021 Balance Sheet'!$B$7:$O$1335,'2021 Balance Sheet'!G$2, FALSE),0)</f>
        <v>12538467.380000001</v>
      </c>
      <c r="AG1660" s="199">
        <f>IFERROR(VLOOKUP('SAP Data'!$C1660,'2021 Balance Sheet'!$B$7:$O$1335,'2021 Balance Sheet'!H$2, FALSE),0)</f>
        <v>12411100.380000001</v>
      </c>
      <c r="AH1660" s="199">
        <f>IFERROR(VLOOKUP('SAP Data'!$C1660,'2021 Balance Sheet'!$B$7:$O$1335,'2021 Balance Sheet'!I$2, FALSE),0)</f>
        <v>12283733.380000001</v>
      </c>
      <c r="AI1660" s="199">
        <f>IFERROR(VLOOKUP('SAP Data'!$C1660,'2021 Balance Sheet'!$B$7:$O$1335,'2021 Balance Sheet'!J$2, FALSE),0)</f>
        <v>12156366.380000001</v>
      </c>
      <c r="AJ1660" s="199">
        <f>IFERROR(VLOOKUP('SAP Data'!$C1660,'2021 Balance Sheet'!$B$7:$O$1335,'2021 Balance Sheet'!K$2, FALSE),0)</f>
        <v>12028999.380000001</v>
      </c>
      <c r="AK1660" s="199">
        <f>IFERROR(VLOOKUP('SAP Data'!$C1660,'2021 Balance Sheet'!$B$7:$O$1335,'2021 Balance Sheet'!L$2, FALSE),0)</f>
        <v>11901017.380000001</v>
      </c>
      <c r="AL1660" s="199">
        <f>IFERROR(VLOOKUP('SAP Data'!$C1660,'2021 Balance Sheet'!$B$7:$O$1335,'2021 Balance Sheet'!M$2, FALSE),0)</f>
        <v>11772829.380000001</v>
      </c>
      <c r="AM1660" s="199">
        <f>IFERROR(VLOOKUP('SAP Data'!$C1660,'2021 Balance Sheet'!$B$7:$O$1335,'2021 Balance Sheet'!N$2, FALSE),0)</f>
        <v>11644641.380000001</v>
      </c>
      <c r="AN1660" s="199">
        <f>IFERROR(VLOOKUP('SAP Data'!$C1660,'2021 Balance Sheet'!$B$7:$O$1335,'2021 Balance Sheet'!O$2, FALSE),0)</f>
        <v>9225590.5500000007</v>
      </c>
      <c r="AO1660" s="198">
        <f t="shared" si="55"/>
        <v>11658893.119999999</v>
      </c>
    </row>
    <row r="1661" spans="1:41" ht="15.75" thickBot="1" x14ac:dyDescent="0.3">
      <c r="A1661" s="26" t="str">
        <f t="shared" si="54"/>
        <v>283300</v>
      </c>
      <c r="B1661" s="126" t="s">
        <v>1227</v>
      </c>
      <c r="C1661" s="153" t="s">
        <v>1228</v>
      </c>
      <c r="D1661" s="125" t="s">
        <v>4</v>
      </c>
      <c r="E1661" s="139">
        <v>84909</v>
      </c>
      <c r="F1661" s="139">
        <v>99626</v>
      </c>
      <c r="G1661" s="139">
        <v>98849</v>
      </c>
      <c r="H1661" s="139">
        <v>103035</v>
      </c>
      <c r="I1661" s="139">
        <v>106364</v>
      </c>
      <c r="J1661" s="139">
        <v>101182</v>
      </c>
      <c r="K1661" s="139">
        <v>93952</v>
      </c>
      <c r="L1661" s="139">
        <v>87383</v>
      </c>
      <c r="M1661" s="139">
        <v>81778</v>
      </c>
      <c r="N1661" s="139">
        <v>82104</v>
      </c>
      <c r="O1661" s="139">
        <v>93342</v>
      </c>
      <c r="P1661" s="139">
        <v>60955</v>
      </c>
      <c r="Q1661" s="199">
        <v>60955</v>
      </c>
      <c r="R1661" s="199">
        <v>60955</v>
      </c>
      <c r="S1661" s="199">
        <v>60955</v>
      </c>
      <c r="T1661" s="199">
        <v>60955</v>
      </c>
      <c r="U1661" s="199">
        <v>60955</v>
      </c>
      <c r="V1661" s="199">
        <v>60955</v>
      </c>
      <c r="W1661" s="199">
        <v>60955</v>
      </c>
      <c r="X1661" s="199">
        <v>60955</v>
      </c>
      <c r="Y1661" s="199">
        <v>60955</v>
      </c>
      <c r="Z1661" s="199">
        <v>60955</v>
      </c>
      <c r="AA1661" s="199">
        <v>60955</v>
      </c>
      <c r="AB1661" s="199">
        <v>55761</v>
      </c>
      <c r="AC1661" s="199">
        <f>IFERROR(VLOOKUP('SAP Data'!$C1661,'2021 Balance Sheet'!$B$7:$O$1335,'2021 Balance Sheet'!D$2, FALSE),0)</f>
        <v>83746</v>
      </c>
      <c r="AD1661" s="199">
        <f>IFERROR(VLOOKUP('SAP Data'!$C1661,'2021 Balance Sheet'!$B$7:$O$1335,'2021 Balance Sheet'!E$2, FALSE),0)</f>
        <v>69416</v>
      </c>
      <c r="AE1661" s="199">
        <f>IFERROR(VLOOKUP('SAP Data'!$C1661,'2021 Balance Sheet'!$B$7:$O$1335,'2021 Balance Sheet'!F$2, FALSE),0)</f>
        <v>62097</v>
      </c>
      <c r="AF1661" s="199">
        <f>IFERROR(VLOOKUP('SAP Data'!$C1661,'2021 Balance Sheet'!$B$7:$O$1335,'2021 Balance Sheet'!G$2, FALSE),0)</f>
        <v>58028</v>
      </c>
      <c r="AG1661" s="199">
        <f>IFERROR(VLOOKUP('SAP Data'!$C1661,'2021 Balance Sheet'!$B$7:$O$1335,'2021 Balance Sheet'!H$2, FALSE),0)</f>
        <v>59834</v>
      </c>
      <c r="AH1661" s="199">
        <f>IFERROR(VLOOKUP('SAP Data'!$C1661,'2021 Balance Sheet'!$B$7:$O$1335,'2021 Balance Sheet'!I$2, FALSE),0)</f>
        <v>64688</v>
      </c>
      <c r="AI1661" s="199">
        <f>IFERROR(VLOOKUP('SAP Data'!$C1661,'2021 Balance Sheet'!$B$7:$O$1335,'2021 Balance Sheet'!J$2, FALSE),0)</f>
        <v>71676</v>
      </c>
      <c r="AJ1661" s="199">
        <f>IFERROR(VLOOKUP('SAP Data'!$C1661,'2021 Balance Sheet'!$B$7:$O$1335,'2021 Balance Sheet'!K$2, FALSE),0)</f>
        <v>78223</v>
      </c>
      <c r="AK1661" s="199">
        <f>IFERROR(VLOOKUP('SAP Data'!$C1661,'2021 Balance Sheet'!$B$7:$O$1335,'2021 Balance Sheet'!L$2, FALSE),0)</f>
        <v>83866</v>
      </c>
      <c r="AL1661" s="199">
        <f>IFERROR(VLOOKUP('SAP Data'!$C1661,'2021 Balance Sheet'!$B$7:$O$1335,'2021 Balance Sheet'!M$2, FALSE),0)</f>
        <v>83400</v>
      </c>
      <c r="AM1661" s="199">
        <f>IFERROR(VLOOKUP('SAP Data'!$C1661,'2021 Balance Sheet'!$B$7:$O$1335,'2021 Balance Sheet'!N$2, FALSE),0)</f>
        <v>73443</v>
      </c>
      <c r="AN1661" s="199">
        <f>IFERROR(VLOOKUP('SAP Data'!$C1661,'2021 Balance Sheet'!$B$7:$O$1335,'2021 Balance Sheet'!O$2, FALSE),0)</f>
        <v>55759</v>
      </c>
      <c r="AO1661" s="198">
        <f t="shared" si="55"/>
        <v>55761</v>
      </c>
    </row>
    <row r="1662" spans="1:41" ht="15.75" thickBot="1" x14ac:dyDescent="0.3">
      <c r="A1662" s="26" t="str">
        <f t="shared" si="54"/>
        <v>283304</v>
      </c>
      <c r="B1662" s="126" t="s">
        <v>1230</v>
      </c>
      <c r="C1662" s="153" t="s">
        <v>1231</v>
      </c>
      <c r="D1662" s="125" t="s">
        <v>4</v>
      </c>
      <c r="E1662" s="140">
        <v>-33107757.300000001</v>
      </c>
      <c r="F1662" s="140">
        <v>-32883071.300000001</v>
      </c>
      <c r="G1662" s="140">
        <v>-32658385.300000001</v>
      </c>
      <c r="H1662" s="140">
        <v>-32433699.300000001</v>
      </c>
      <c r="I1662" s="140">
        <v>-32209013.300000001</v>
      </c>
      <c r="J1662" s="140">
        <v>-31984327.300000001</v>
      </c>
      <c r="K1662" s="140">
        <v>-31759641.300000001</v>
      </c>
      <c r="L1662" s="140">
        <v>-31534955.300000001</v>
      </c>
      <c r="M1662" s="140">
        <v>-31310269.300000001</v>
      </c>
      <c r="N1662" s="140">
        <v>-31085583.300000001</v>
      </c>
      <c r="O1662" s="140">
        <v>-30808377.300000001</v>
      </c>
      <c r="P1662" s="140">
        <v>-32621060.359999999</v>
      </c>
      <c r="Q1662" s="199">
        <v>-32323977.359999999</v>
      </c>
      <c r="R1662" s="199">
        <v>-32026894.359999999</v>
      </c>
      <c r="S1662" s="199">
        <v>-31729811.359999999</v>
      </c>
      <c r="T1662" s="199">
        <v>-31432728.359999999</v>
      </c>
      <c r="U1662" s="199">
        <v>-31135645.359999999</v>
      </c>
      <c r="V1662" s="199">
        <v>-30838562.359999999</v>
      </c>
      <c r="W1662" s="199">
        <v>-30541479.359999999</v>
      </c>
      <c r="X1662" s="199">
        <v>-30244396.359999999</v>
      </c>
      <c r="Y1662" s="199">
        <v>-29894542.359999999</v>
      </c>
      <c r="Z1662" s="199">
        <v>-29585080.359999999</v>
      </c>
      <c r="AA1662" s="199">
        <v>-29283424.579999998</v>
      </c>
      <c r="AB1662" s="199">
        <v>-28980477.579999998</v>
      </c>
      <c r="AC1662" s="199">
        <f>IFERROR(VLOOKUP('SAP Data'!$C1662,'2021 Balance Sheet'!$B$7:$O$1335,'2021 Balance Sheet'!D$2, FALSE),0)</f>
        <v>-31802152.710000001</v>
      </c>
      <c r="AD1662" s="199">
        <f>IFERROR(VLOOKUP('SAP Data'!$C1662,'2021 Balance Sheet'!$B$7:$O$1335,'2021 Balance Sheet'!E$2, FALSE),0)</f>
        <v>-31463389.710000001</v>
      </c>
      <c r="AE1662" s="199">
        <f>IFERROR(VLOOKUP('SAP Data'!$C1662,'2021 Balance Sheet'!$B$7:$O$1335,'2021 Balance Sheet'!F$2, FALSE),0)</f>
        <v>-31124626.710000001</v>
      </c>
      <c r="AF1662" s="199">
        <f>IFERROR(VLOOKUP('SAP Data'!$C1662,'2021 Balance Sheet'!$B$7:$O$1335,'2021 Balance Sheet'!G$2, FALSE),0)</f>
        <v>-30785863.710000001</v>
      </c>
      <c r="AG1662" s="199">
        <f>IFERROR(VLOOKUP('SAP Data'!$C1662,'2021 Balance Sheet'!$B$7:$O$1335,'2021 Balance Sheet'!H$2, FALSE),0)</f>
        <v>-30447100.710000001</v>
      </c>
      <c r="AH1662" s="199">
        <f>IFERROR(VLOOKUP('SAP Data'!$C1662,'2021 Balance Sheet'!$B$7:$O$1335,'2021 Balance Sheet'!I$2, FALSE),0)</f>
        <v>-30108337.710000001</v>
      </c>
      <c r="AI1662" s="199">
        <f>IFERROR(VLOOKUP('SAP Data'!$C1662,'2021 Balance Sheet'!$B$7:$O$1335,'2021 Balance Sheet'!J$2, FALSE),0)</f>
        <v>-29769574.710000001</v>
      </c>
      <c r="AJ1662" s="199">
        <f>IFERROR(VLOOKUP('SAP Data'!$C1662,'2021 Balance Sheet'!$B$7:$O$1335,'2021 Balance Sheet'!K$2, FALSE),0)</f>
        <v>-29430811.710000001</v>
      </c>
      <c r="AK1662" s="199">
        <f>IFERROR(VLOOKUP('SAP Data'!$C1662,'2021 Balance Sheet'!$B$7:$O$1335,'2021 Balance Sheet'!L$2, FALSE),0)</f>
        <v>-29092036.710000001</v>
      </c>
      <c r="AL1662" s="199">
        <f>IFERROR(VLOOKUP('SAP Data'!$C1662,'2021 Balance Sheet'!$B$7:$O$1335,'2021 Balance Sheet'!M$2, FALSE),0)</f>
        <v>-28753257.710000001</v>
      </c>
      <c r="AM1662" s="199">
        <f>IFERROR(VLOOKUP('SAP Data'!$C1662,'2021 Balance Sheet'!$B$7:$O$1335,'2021 Balance Sheet'!N$2, FALSE),0)</f>
        <v>-28414478.710000001</v>
      </c>
      <c r="AN1662" s="199">
        <f>IFERROR(VLOOKUP('SAP Data'!$C1662,'2021 Balance Sheet'!$B$7:$O$1335,'2021 Balance Sheet'!O$2, FALSE),0)</f>
        <v>-21925953.399999999</v>
      </c>
      <c r="AO1662" s="198">
        <f t="shared" si="55"/>
        <v>-28980477.579999998</v>
      </c>
    </row>
    <row r="1663" spans="1:41" ht="15.75" thickBot="1" x14ac:dyDescent="0.3">
      <c r="A1663" s="26" t="str">
        <f t="shared" si="54"/>
        <v>283305</v>
      </c>
      <c r="B1663" s="126" t="s">
        <v>1233</v>
      </c>
      <c r="C1663" s="153" t="s">
        <v>1234</v>
      </c>
      <c r="D1663" s="125" t="s">
        <v>4</v>
      </c>
      <c r="E1663" s="139">
        <v>-11736882.5</v>
      </c>
      <c r="F1663" s="139">
        <v>-11657230.5</v>
      </c>
      <c r="G1663" s="139">
        <v>-11577578.5</v>
      </c>
      <c r="H1663" s="139">
        <v>-11497926.5</v>
      </c>
      <c r="I1663" s="139">
        <v>-11418274.5</v>
      </c>
      <c r="J1663" s="139">
        <v>-11338622.5</v>
      </c>
      <c r="K1663" s="139">
        <v>-11258970.5</v>
      </c>
      <c r="L1663" s="139">
        <v>-11179318.5</v>
      </c>
      <c r="M1663" s="139">
        <v>-11099666.5</v>
      </c>
      <c r="N1663" s="139">
        <v>-11020014.5</v>
      </c>
      <c r="O1663" s="139">
        <v>-10921743.5</v>
      </c>
      <c r="P1663" s="139">
        <v>-11564345.34</v>
      </c>
      <c r="Q1663" s="199">
        <v>-11459027.34</v>
      </c>
      <c r="R1663" s="199">
        <v>-11353709.34</v>
      </c>
      <c r="S1663" s="199">
        <v>-11248391.34</v>
      </c>
      <c r="T1663" s="199">
        <v>-11143073.34</v>
      </c>
      <c r="U1663" s="199">
        <v>-11037755.34</v>
      </c>
      <c r="V1663" s="199">
        <v>-10932437.34</v>
      </c>
      <c r="W1663" s="199">
        <v>-10827119.34</v>
      </c>
      <c r="X1663" s="199">
        <v>-10721801.34</v>
      </c>
      <c r="Y1663" s="199">
        <v>-10597775.34</v>
      </c>
      <c r="Z1663" s="199">
        <v>-10488070.34</v>
      </c>
      <c r="AA1663" s="199">
        <v>-10381131.48</v>
      </c>
      <c r="AB1663" s="199">
        <v>-10273735.48</v>
      </c>
      <c r="AC1663" s="199">
        <f>IFERROR(VLOOKUP('SAP Data'!$C1663,'2021 Balance Sheet'!$B$7:$O$1335,'2021 Balance Sheet'!D$2, FALSE),0)</f>
        <v>-11274038.42</v>
      </c>
      <c r="AD1663" s="199">
        <f>IFERROR(VLOOKUP('SAP Data'!$C1663,'2021 Balance Sheet'!$B$7:$O$1335,'2021 Balance Sheet'!E$2, FALSE),0)</f>
        <v>-11153945.42</v>
      </c>
      <c r="AE1663" s="199">
        <f>IFERROR(VLOOKUP('SAP Data'!$C1663,'2021 Balance Sheet'!$B$7:$O$1335,'2021 Balance Sheet'!F$2, FALSE),0)</f>
        <v>-11033852.42</v>
      </c>
      <c r="AF1663" s="199">
        <f>IFERROR(VLOOKUP('SAP Data'!$C1663,'2021 Balance Sheet'!$B$7:$O$1335,'2021 Balance Sheet'!G$2, FALSE),0)</f>
        <v>-10913759.42</v>
      </c>
      <c r="AG1663" s="199">
        <f>IFERROR(VLOOKUP('SAP Data'!$C1663,'2021 Balance Sheet'!$B$7:$O$1335,'2021 Balance Sheet'!H$2, FALSE),0)</f>
        <v>-10793666.42</v>
      </c>
      <c r="AH1663" s="199">
        <f>IFERROR(VLOOKUP('SAP Data'!$C1663,'2021 Balance Sheet'!$B$7:$O$1335,'2021 Balance Sheet'!I$2, FALSE),0)</f>
        <v>-10673573.42</v>
      </c>
      <c r="AI1663" s="199">
        <f>IFERROR(VLOOKUP('SAP Data'!$C1663,'2021 Balance Sheet'!$B$7:$O$1335,'2021 Balance Sheet'!J$2, FALSE),0)</f>
        <v>-10553480.42</v>
      </c>
      <c r="AJ1663" s="199">
        <f>IFERROR(VLOOKUP('SAP Data'!$C1663,'2021 Balance Sheet'!$B$7:$O$1335,'2021 Balance Sheet'!K$2, FALSE),0)</f>
        <v>-10433387.42</v>
      </c>
      <c r="AK1663" s="199">
        <f>IFERROR(VLOOKUP('SAP Data'!$C1663,'2021 Balance Sheet'!$B$7:$O$1335,'2021 Balance Sheet'!L$2, FALSE),0)</f>
        <v>-10313290.42</v>
      </c>
      <c r="AL1663" s="199">
        <f>IFERROR(VLOOKUP('SAP Data'!$C1663,'2021 Balance Sheet'!$B$7:$O$1335,'2021 Balance Sheet'!M$2, FALSE),0)</f>
        <v>-10193191.42</v>
      </c>
      <c r="AM1663" s="199">
        <f>IFERROR(VLOOKUP('SAP Data'!$C1663,'2021 Balance Sheet'!$B$7:$O$1335,'2021 Balance Sheet'!N$2, FALSE),0)</f>
        <v>-10073092.42</v>
      </c>
      <c r="AN1663" s="199">
        <f>IFERROR(VLOOKUP('SAP Data'!$C1663,'2021 Balance Sheet'!$B$7:$O$1335,'2021 Balance Sheet'!O$2, FALSE),0)</f>
        <v>-7772871.0899999999</v>
      </c>
      <c r="AO1663" s="198">
        <f t="shared" si="55"/>
        <v>-10273735.48</v>
      </c>
    </row>
    <row r="1664" spans="1:41" ht="15.75" thickBot="1" x14ac:dyDescent="0.3">
      <c r="A1664" s="26" t="str">
        <f t="shared" si="54"/>
        <v>283306</v>
      </c>
      <c r="B1664" s="126" t="s">
        <v>1236</v>
      </c>
      <c r="C1664" s="153" t="s">
        <v>1237</v>
      </c>
      <c r="D1664" s="125" t="s">
        <v>4</v>
      </c>
      <c r="E1664" s="140">
        <v>-871258.03</v>
      </c>
      <c r="F1664" s="140">
        <v>-872594.03</v>
      </c>
      <c r="G1664" s="140">
        <v>-873930.03</v>
      </c>
      <c r="H1664" s="140">
        <v>-875266.03</v>
      </c>
      <c r="I1664" s="140">
        <v>-876602.03</v>
      </c>
      <c r="J1664" s="140">
        <v>-877938.03</v>
      </c>
      <c r="K1664" s="140">
        <v>-879274.03</v>
      </c>
      <c r="L1664" s="140">
        <v>-880610.03</v>
      </c>
      <c r="M1664" s="140">
        <v>-881946.03</v>
      </c>
      <c r="N1664" s="140">
        <v>-883282.03</v>
      </c>
      <c r="O1664" s="140">
        <v>-888104.65</v>
      </c>
      <c r="P1664" s="140">
        <v>-1242914.99</v>
      </c>
      <c r="Q1664" s="199">
        <v>-1241253.99</v>
      </c>
      <c r="R1664" s="199">
        <v>-1239592.99</v>
      </c>
      <c r="S1664" s="199">
        <v>-1237931.99</v>
      </c>
      <c r="T1664" s="199">
        <v>-1236270.99</v>
      </c>
      <c r="U1664" s="199">
        <v>-1234609.99</v>
      </c>
      <c r="V1664" s="199">
        <v>-1232948.99</v>
      </c>
      <c r="W1664" s="199">
        <v>-1231287.99</v>
      </c>
      <c r="X1664" s="199">
        <v>-1229626.99</v>
      </c>
      <c r="Y1664" s="199">
        <v>-1222395.99</v>
      </c>
      <c r="Z1664" s="199">
        <v>-1222395.99</v>
      </c>
      <c r="AA1664" s="199">
        <v>-1218141.48</v>
      </c>
      <c r="AB1664" s="199">
        <v>-1215861.48</v>
      </c>
      <c r="AC1664" s="199">
        <f>IFERROR(VLOOKUP('SAP Data'!$C1664,'2021 Balance Sheet'!$B$7:$O$1335,'2021 Balance Sheet'!D$2, FALSE),0)</f>
        <v>-1243322.67</v>
      </c>
      <c r="AD1664" s="199">
        <f>IFERROR(VLOOKUP('SAP Data'!$C1664,'2021 Balance Sheet'!$B$7:$O$1335,'2021 Balance Sheet'!E$2, FALSE),0)</f>
        <v>-1242410.67</v>
      </c>
      <c r="AE1664" s="199">
        <f>IFERROR(VLOOKUP('SAP Data'!$C1664,'2021 Balance Sheet'!$B$7:$O$1335,'2021 Balance Sheet'!F$2, FALSE),0)</f>
        <v>-1241498.67</v>
      </c>
      <c r="AF1664" s="199">
        <f>IFERROR(VLOOKUP('SAP Data'!$C1664,'2021 Balance Sheet'!$B$7:$O$1335,'2021 Balance Sheet'!G$2, FALSE),0)</f>
        <v>-1240586.67</v>
      </c>
      <c r="AG1664" s="199">
        <f>IFERROR(VLOOKUP('SAP Data'!$C1664,'2021 Balance Sheet'!$B$7:$O$1335,'2021 Balance Sheet'!H$2, FALSE),0)</f>
        <v>-1239674.67</v>
      </c>
      <c r="AH1664" s="199">
        <f>IFERROR(VLOOKUP('SAP Data'!$C1664,'2021 Balance Sheet'!$B$7:$O$1335,'2021 Balance Sheet'!I$2, FALSE),0)</f>
        <v>-1238762.67</v>
      </c>
      <c r="AI1664" s="199">
        <f>IFERROR(VLOOKUP('SAP Data'!$C1664,'2021 Balance Sheet'!$B$7:$O$1335,'2021 Balance Sheet'!J$2, FALSE),0)</f>
        <v>-1237850.67</v>
      </c>
      <c r="AJ1664" s="199">
        <f>IFERROR(VLOOKUP('SAP Data'!$C1664,'2021 Balance Sheet'!$B$7:$O$1335,'2021 Balance Sheet'!K$2, FALSE),0)</f>
        <v>-1236938.67</v>
      </c>
      <c r="AK1664" s="199">
        <f>IFERROR(VLOOKUP('SAP Data'!$C1664,'2021 Balance Sheet'!$B$7:$O$1335,'2021 Balance Sheet'!L$2, FALSE),0)</f>
        <v>-1234511.67</v>
      </c>
      <c r="AL1664" s="199">
        <f>IFERROR(VLOOKUP('SAP Data'!$C1664,'2021 Balance Sheet'!$B$7:$O$1335,'2021 Balance Sheet'!M$2, FALSE),0)</f>
        <v>-1231579.67</v>
      </c>
      <c r="AM1664" s="199">
        <f>IFERROR(VLOOKUP('SAP Data'!$C1664,'2021 Balance Sheet'!$B$7:$O$1335,'2021 Balance Sheet'!N$2, FALSE),0)</f>
        <v>-1228647.67</v>
      </c>
      <c r="AN1664" s="199">
        <f>IFERROR(VLOOKUP('SAP Data'!$C1664,'2021 Balance Sheet'!$B$7:$O$1335,'2021 Balance Sheet'!O$2, FALSE),0)</f>
        <v>-1075279.1000000001</v>
      </c>
      <c r="AO1664" s="198">
        <f t="shared" si="55"/>
        <v>-1215861.48</v>
      </c>
    </row>
    <row r="1665" spans="1:41" ht="15.75" thickBot="1" x14ac:dyDescent="0.3">
      <c r="A1665" s="26" t="str">
        <f t="shared" si="54"/>
        <v>283307</v>
      </c>
      <c r="B1665" s="126" t="s">
        <v>1239</v>
      </c>
      <c r="C1665" s="153" t="s">
        <v>1240</v>
      </c>
      <c r="D1665" s="125" t="s">
        <v>4</v>
      </c>
      <c r="E1665" s="139">
        <v>-308865.14</v>
      </c>
      <c r="F1665" s="139">
        <v>-309338.14</v>
      </c>
      <c r="G1665" s="139">
        <v>-309811.14</v>
      </c>
      <c r="H1665" s="139">
        <v>-310284.14</v>
      </c>
      <c r="I1665" s="139">
        <v>-310757.14</v>
      </c>
      <c r="J1665" s="139">
        <v>-311230.14</v>
      </c>
      <c r="K1665" s="139">
        <v>-311703.14</v>
      </c>
      <c r="L1665" s="139">
        <v>-312176.14</v>
      </c>
      <c r="M1665" s="139">
        <v>-312649.14</v>
      </c>
      <c r="N1665" s="139">
        <v>-313122.14</v>
      </c>
      <c r="O1665" s="139">
        <v>-314831.17</v>
      </c>
      <c r="P1665" s="139">
        <v>-440620.2</v>
      </c>
      <c r="Q1665" s="199">
        <v>-440031.2</v>
      </c>
      <c r="R1665" s="199">
        <v>-439442.2</v>
      </c>
      <c r="S1665" s="199">
        <v>-438853.2</v>
      </c>
      <c r="T1665" s="199">
        <v>-438264.2</v>
      </c>
      <c r="U1665" s="199">
        <v>-437675.2</v>
      </c>
      <c r="V1665" s="199">
        <v>-437086.2</v>
      </c>
      <c r="W1665" s="199">
        <v>-436497.2</v>
      </c>
      <c r="X1665" s="199">
        <v>-435908.2</v>
      </c>
      <c r="Y1665" s="199">
        <v>-433344.2</v>
      </c>
      <c r="Z1665" s="199">
        <v>-433344.2</v>
      </c>
      <c r="AA1665" s="199">
        <v>-431836.5</v>
      </c>
      <c r="AB1665" s="199">
        <v>-431028.5</v>
      </c>
      <c r="AC1665" s="199">
        <f>IFERROR(VLOOKUP('SAP Data'!$C1665,'2021 Balance Sheet'!$B$7:$O$1335,'2021 Balance Sheet'!D$2, FALSE),0)</f>
        <v>-440765.03</v>
      </c>
      <c r="AD1665" s="199">
        <f>IFERROR(VLOOKUP('SAP Data'!$C1665,'2021 Balance Sheet'!$B$7:$O$1335,'2021 Balance Sheet'!E$2, FALSE),0)</f>
        <v>-440442.03</v>
      </c>
      <c r="AE1665" s="199">
        <f>IFERROR(VLOOKUP('SAP Data'!$C1665,'2021 Balance Sheet'!$B$7:$O$1335,'2021 Balance Sheet'!F$2, FALSE),0)</f>
        <v>-440119.03</v>
      </c>
      <c r="AF1665" s="199">
        <f>IFERROR(VLOOKUP('SAP Data'!$C1665,'2021 Balance Sheet'!$B$7:$O$1335,'2021 Balance Sheet'!G$2, FALSE),0)</f>
        <v>-439796.03</v>
      </c>
      <c r="AG1665" s="199">
        <f>IFERROR(VLOOKUP('SAP Data'!$C1665,'2021 Balance Sheet'!$B$7:$O$1335,'2021 Balance Sheet'!H$2, FALSE),0)</f>
        <v>-439473.03</v>
      </c>
      <c r="AH1665" s="199">
        <f>IFERROR(VLOOKUP('SAP Data'!$C1665,'2021 Balance Sheet'!$B$7:$O$1335,'2021 Balance Sheet'!I$2, FALSE),0)</f>
        <v>-439150.03</v>
      </c>
      <c r="AI1665" s="199">
        <f>IFERROR(VLOOKUP('SAP Data'!$C1665,'2021 Balance Sheet'!$B$7:$O$1335,'2021 Balance Sheet'!J$2, FALSE),0)</f>
        <v>-438827.03</v>
      </c>
      <c r="AJ1665" s="199">
        <f>IFERROR(VLOOKUP('SAP Data'!$C1665,'2021 Balance Sheet'!$B$7:$O$1335,'2021 Balance Sheet'!K$2, FALSE),0)</f>
        <v>-438504.03</v>
      </c>
      <c r="AK1665" s="199">
        <f>IFERROR(VLOOKUP('SAP Data'!$C1665,'2021 Balance Sheet'!$B$7:$O$1335,'2021 Balance Sheet'!L$2, FALSE),0)</f>
        <v>-437644.03</v>
      </c>
      <c r="AL1665" s="199">
        <f>IFERROR(VLOOKUP('SAP Data'!$C1665,'2021 Balance Sheet'!$B$7:$O$1335,'2021 Balance Sheet'!M$2, FALSE),0)</f>
        <v>-436605.03</v>
      </c>
      <c r="AM1665" s="199">
        <f>IFERROR(VLOOKUP('SAP Data'!$C1665,'2021 Balance Sheet'!$B$7:$O$1335,'2021 Balance Sheet'!N$2, FALSE),0)</f>
        <v>-435566.03</v>
      </c>
      <c r="AN1665" s="199">
        <f>IFERROR(VLOOKUP('SAP Data'!$C1665,'2021 Balance Sheet'!$B$7:$O$1335,'2021 Balance Sheet'!O$2, FALSE),0)</f>
        <v>-381192.35</v>
      </c>
      <c r="AO1665" s="198">
        <f t="shared" si="55"/>
        <v>-431028.5</v>
      </c>
    </row>
    <row r="1666" spans="1:41" ht="15.75" thickBot="1" x14ac:dyDescent="0.3">
      <c r="A1666" s="26" t="str">
        <f t="shared" si="54"/>
        <v>283400</v>
      </c>
      <c r="B1666" s="126" t="s">
        <v>3760</v>
      </c>
      <c r="C1666" s="153" t="s">
        <v>3761</v>
      </c>
      <c r="D1666" s="125"/>
      <c r="E1666" s="139"/>
      <c r="F1666" s="139"/>
      <c r="G1666" s="139"/>
      <c r="H1666" s="139"/>
      <c r="I1666" s="139"/>
      <c r="J1666" s="139"/>
      <c r="K1666" s="139"/>
      <c r="L1666" s="139"/>
      <c r="M1666" s="139"/>
      <c r="N1666" s="139"/>
      <c r="O1666" s="139"/>
      <c r="P1666" s="139"/>
      <c r="Q1666" s="199">
        <v>0</v>
      </c>
      <c r="R1666" s="199">
        <v>0</v>
      </c>
      <c r="S1666" s="199">
        <v>0</v>
      </c>
      <c r="T1666" s="199">
        <v>0</v>
      </c>
      <c r="U1666" s="199">
        <v>0</v>
      </c>
      <c r="V1666" s="199">
        <v>0</v>
      </c>
      <c r="W1666" s="199">
        <v>0</v>
      </c>
      <c r="X1666" s="199">
        <v>0</v>
      </c>
      <c r="Y1666" s="199">
        <v>0</v>
      </c>
      <c r="Z1666" s="199">
        <v>0</v>
      </c>
      <c r="AA1666" s="199">
        <v>0</v>
      </c>
      <c r="AB1666" s="199">
        <v>0</v>
      </c>
      <c r="AC1666" s="199">
        <f>IFERROR(VLOOKUP('SAP Data'!$C1666,'2021 Balance Sheet'!$B$7:$O$1335,'2021 Balance Sheet'!D$2, FALSE),0)</f>
        <v>0</v>
      </c>
      <c r="AD1666" s="199">
        <f>IFERROR(VLOOKUP('SAP Data'!$C1666,'2021 Balance Sheet'!$B$7:$O$1335,'2021 Balance Sheet'!E$2, FALSE),0)</f>
        <v>0</v>
      </c>
      <c r="AE1666" s="199">
        <f>IFERROR(VLOOKUP('SAP Data'!$C1666,'2021 Balance Sheet'!$B$7:$O$1335,'2021 Balance Sheet'!F$2, FALSE),0)</f>
        <v>0</v>
      </c>
      <c r="AF1666" s="199">
        <f>IFERROR(VLOOKUP('SAP Data'!$C1666,'2021 Balance Sheet'!$B$7:$O$1335,'2021 Balance Sheet'!G$2, FALSE),0)</f>
        <v>0</v>
      </c>
      <c r="AG1666" s="199">
        <f>IFERROR(VLOOKUP('SAP Data'!$C1666,'2021 Balance Sheet'!$B$7:$O$1335,'2021 Balance Sheet'!H$2, FALSE),0)</f>
        <v>0</v>
      </c>
      <c r="AH1666" s="199">
        <f>IFERROR(VLOOKUP('SAP Data'!$C1666,'2021 Balance Sheet'!$B$7:$O$1335,'2021 Balance Sheet'!I$2, FALSE),0)</f>
        <v>0</v>
      </c>
      <c r="AI1666" s="199">
        <f>IFERROR(VLOOKUP('SAP Data'!$C1666,'2021 Balance Sheet'!$B$7:$O$1335,'2021 Balance Sheet'!J$2, FALSE),0)</f>
        <v>0</v>
      </c>
      <c r="AJ1666" s="199">
        <f>IFERROR(VLOOKUP('SAP Data'!$C1666,'2021 Balance Sheet'!$B$7:$O$1335,'2021 Balance Sheet'!K$2, FALSE),0)</f>
        <v>0</v>
      </c>
      <c r="AK1666" s="199">
        <f>IFERROR(VLOOKUP('SAP Data'!$C1666,'2021 Balance Sheet'!$B$7:$O$1335,'2021 Balance Sheet'!L$2, FALSE),0)</f>
        <v>0</v>
      </c>
      <c r="AL1666" s="199">
        <f>IFERROR(VLOOKUP('SAP Data'!$C1666,'2021 Balance Sheet'!$B$7:$O$1335,'2021 Balance Sheet'!M$2, FALSE),0)</f>
        <v>0</v>
      </c>
      <c r="AM1666" s="199">
        <f>IFERROR(VLOOKUP('SAP Data'!$C1666,'2021 Balance Sheet'!$B$7:$O$1335,'2021 Balance Sheet'!N$2, FALSE),0)</f>
        <v>0</v>
      </c>
      <c r="AN1666" s="199">
        <f>IFERROR(VLOOKUP('SAP Data'!$C1666,'2021 Balance Sheet'!$B$7:$O$1335,'2021 Balance Sheet'!O$2, FALSE),0)</f>
        <v>0</v>
      </c>
      <c r="AO1666" s="198">
        <f t="shared" si="55"/>
        <v>0</v>
      </c>
    </row>
    <row r="1667" spans="1:41" ht="15.75" thickBot="1" x14ac:dyDescent="0.3">
      <c r="A1667" s="26" t="str">
        <f t="shared" si="54"/>
        <v>283402</v>
      </c>
      <c r="B1667" s="126" t="s">
        <v>3762</v>
      </c>
      <c r="C1667" s="153" t="s">
        <v>3763</v>
      </c>
      <c r="D1667" s="125"/>
      <c r="E1667" s="139"/>
      <c r="F1667" s="139"/>
      <c r="G1667" s="139"/>
      <c r="H1667" s="139"/>
      <c r="I1667" s="139"/>
      <c r="J1667" s="139"/>
      <c r="K1667" s="139"/>
      <c r="L1667" s="139"/>
      <c r="M1667" s="139"/>
      <c r="N1667" s="139"/>
      <c r="O1667" s="139"/>
      <c r="P1667" s="139"/>
      <c r="Q1667" s="199">
        <v>0</v>
      </c>
      <c r="R1667" s="199">
        <v>0</v>
      </c>
      <c r="S1667" s="199">
        <v>0</v>
      </c>
      <c r="T1667" s="199">
        <v>0</v>
      </c>
      <c r="U1667" s="199">
        <v>0</v>
      </c>
      <c r="V1667" s="199">
        <v>0</v>
      </c>
      <c r="W1667" s="199">
        <v>0</v>
      </c>
      <c r="X1667" s="199">
        <v>0</v>
      </c>
      <c r="Y1667" s="199">
        <v>0</v>
      </c>
      <c r="Z1667" s="199">
        <v>0</v>
      </c>
      <c r="AA1667" s="199">
        <v>0</v>
      </c>
      <c r="AB1667" s="199">
        <v>0</v>
      </c>
      <c r="AC1667" s="199">
        <f>IFERROR(VLOOKUP('SAP Data'!$C1667,'2021 Balance Sheet'!$B$7:$O$1335,'2021 Balance Sheet'!D$2, FALSE),0)</f>
        <v>0</v>
      </c>
      <c r="AD1667" s="199">
        <f>IFERROR(VLOOKUP('SAP Data'!$C1667,'2021 Balance Sheet'!$B$7:$O$1335,'2021 Balance Sheet'!E$2, FALSE),0)</f>
        <v>0</v>
      </c>
      <c r="AE1667" s="199">
        <f>IFERROR(VLOOKUP('SAP Data'!$C1667,'2021 Balance Sheet'!$B$7:$O$1335,'2021 Balance Sheet'!F$2, FALSE),0)</f>
        <v>0</v>
      </c>
      <c r="AF1667" s="199">
        <f>IFERROR(VLOOKUP('SAP Data'!$C1667,'2021 Balance Sheet'!$B$7:$O$1335,'2021 Balance Sheet'!G$2, FALSE),0)</f>
        <v>0</v>
      </c>
      <c r="AG1667" s="199">
        <f>IFERROR(VLOOKUP('SAP Data'!$C1667,'2021 Balance Sheet'!$B$7:$O$1335,'2021 Balance Sheet'!H$2, FALSE),0)</f>
        <v>0</v>
      </c>
      <c r="AH1667" s="199">
        <f>IFERROR(VLOOKUP('SAP Data'!$C1667,'2021 Balance Sheet'!$B$7:$O$1335,'2021 Balance Sheet'!I$2, FALSE),0)</f>
        <v>0</v>
      </c>
      <c r="AI1667" s="199">
        <f>IFERROR(VLOOKUP('SAP Data'!$C1667,'2021 Balance Sheet'!$B$7:$O$1335,'2021 Balance Sheet'!J$2, FALSE),0)</f>
        <v>0</v>
      </c>
      <c r="AJ1667" s="199">
        <f>IFERROR(VLOOKUP('SAP Data'!$C1667,'2021 Balance Sheet'!$B$7:$O$1335,'2021 Balance Sheet'!K$2, FALSE),0)</f>
        <v>0</v>
      </c>
      <c r="AK1667" s="199">
        <f>IFERROR(VLOOKUP('SAP Data'!$C1667,'2021 Balance Sheet'!$B$7:$O$1335,'2021 Balance Sheet'!L$2, FALSE),0)</f>
        <v>0</v>
      </c>
      <c r="AL1667" s="199">
        <f>IFERROR(VLOOKUP('SAP Data'!$C1667,'2021 Balance Sheet'!$B$7:$O$1335,'2021 Balance Sheet'!M$2, FALSE),0)</f>
        <v>0</v>
      </c>
      <c r="AM1667" s="199">
        <f>IFERROR(VLOOKUP('SAP Data'!$C1667,'2021 Balance Sheet'!$B$7:$O$1335,'2021 Balance Sheet'!N$2, FALSE),0)</f>
        <v>0</v>
      </c>
      <c r="AN1667" s="199">
        <f>IFERROR(VLOOKUP('SAP Data'!$C1667,'2021 Balance Sheet'!$B$7:$O$1335,'2021 Balance Sheet'!O$2, FALSE),0)</f>
        <v>0</v>
      </c>
      <c r="AO1667" s="198">
        <f t="shared" si="55"/>
        <v>0</v>
      </c>
    </row>
    <row r="1668" spans="1:41" ht="15.75" thickBot="1" x14ac:dyDescent="0.3">
      <c r="A1668" s="26" t="str">
        <f t="shared" si="54"/>
        <v>283500</v>
      </c>
      <c r="B1668" s="126" t="s">
        <v>3764</v>
      </c>
      <c r="C1668" s="153" t="s">
        <v>3765</v>
      </c>
      <c r="D1668" s="125"/>
      <c r="E1668" s="139"/>
      <c r="F1668" s="139"/>
      <c r="G1668" s="139"/>
      <c r="H1668" s="139"/>
      <c r="I1668" s="139"/>
      <c r="J1668" s="139"/>
      <c r="K1668" s="139"/>
      <c r="L1668" s="139"/>
      <c r="M1668" s="139"/>
      <c r="N1668" s="139"/>
      <c r="O1668" s="139"/>
      <c r="P1668" s="139"/>
      <c r="Q1668" s="199">
        <v>0</v>
      </c>
      <c r="R1668" s="199">
        <v>0</v>
      </c>
      <c r="S1668" s="199">
        <v>0</v>
      </c>
      <c r="T1668" s="199">
        <v>0</v>
      </c>
      <c r="U1668" s="199">
        <v>0</v>
      </c>
      <c r="V1668" s="199">
        <v>0</v>
      </c>
      <c r="W1668" s="199">
        <v>0</v>
      </c>
      <c r="X1668" s="199">
        <v>0</v>
      </c>
      <c r="Y1668" s="199">
        <v>0</v>
      </c>
      <c r="Z1668" s="199">
        <v>0</v>
      </c>
      <c r="AA1668" s="199">
        <v>0</v>
      </c>
      <c r="AB1668" s="199">
        <v>0</v>
      </c>
      <c r="AC1668" s="199">
        <f>IFERROR(VLOOKUP('SAP Data'!$C1668,'2021 Balance Sheet'!$B$7:$O$1335,'2021 Balance Sheet'!D$2, FALSE),0)</f>
        <v>0</v>
      </c>
      <c r="AD1668" s="199">
        <f>IFERROR(VLOOKUP('SAP Data'!$C1668,'2021 Balance Sheet'!$B$7:$O$1335,'2021 Balance Sheet'!E$2, FALSE),0)</f>
        <v>0</v>
      </c>
      <c r="AE1668" s="199">
        <f>IFERROR(VLOOKUP('SAP Data'!$C1668,'2021 Balance Sheet'!$B$7:$O$1335,'2021 Balance Sheet'!F$2, FALSE),0)</f>
        <v>0</v>
      </c>
      <c r="AF1668" s="199">
        <f>IFERROR(VLOOKUP('SAP Data'!$C1668,'2021 Balance Sheet'!$B$7:$O$1335,'2021 Balance Sheet'!G$2, FALSE),0)</f>
        <v>0</v>
      </c>
      <c r="AG1668" s="199">
        <f>IFERROR(VLOOKUP('SAP Data'!$C1668,'2021 Balance Sheet'!$B$7:$O$1335,'2021 Balance Sheet'!H$2, FALSE),0)</f>
        <v>0</v>
      </c>
      <c r="AH1668" s="199">
        <f>IFERROR(VLOOKUP('SAP Data'!$C1668,'2021 Balance Sheet'!$B$7:$O$1335,'2021 Balance Sheet'!I$2, FALSE),0)</f>
        <v>0</v>
      </c>
      <c r="AI1668" s="199">
        <f>IFERROR(VLOOKUP('SAP Data'!$C1668,'2021 Balance Sheet'!$B$7:$O$1335,'2021 Balance Sheet'!J$2, FALSE),0)</f>
        <v>0</v>
      </c>
      <c r="AJ1668" s="199">
        <f>IFERROR(VLOOKUP('SAP Data'!$C1668,'2021 Balance Sheet'!$B$7:$O$1335,'2021 Balance Sheet'!K$2, FALSE),0)</f>
        <v>0</v>
      </c>
      <c r="AK1668" s="199">
        <f>IFERROR(VLOOKUP('SAP Data'!$C1668,'2021 Balance Sheet'!$B$7:$O$1335,'2021 Balance Sheet'!L$2, FALSE),0)</f>
        <v>0</v>
      </c>
      <c r="AL1668" s="199">
        <f>IFERROR(VLOOKUP('SAP Data'!$C1668,'2021 Balance Sheet'!$B$7:$O$1335,'2021 Balance Sheet'!M$2, FALSE),0)</f>
        <v>0</v>
      </c>
      <c r="AM1668" s="199">
        <f>IFERROR(VLOOKUP('SAP Data'!$C1668,'2021 Balance Sheet'!$B$7:$O$1335,'2021 Balance Sheet'!N$2, FALSE),0)</f>
        <v>0</v>
      </c>
      <c r="AN1668" s="199">
        <f>IFERROR(VLOOKUP('SAP Data'!$C1668,'2021 Balance Sheet'!$B$7:$O$1335,'2021 Balance Sheet'!O$2, FALSE),0)</f>
        <v>0</v>
      </c>
      <c r="AO1668" s="198">
        <f t="shared" si="55"/>
        <v>0</v>
      </c>
    </row>
    <row r="1669" spans="1:41" ht="15.75" thickBot="1" x14ac:dyDescent="0.3">
      <c r="A1669" s="26" t="str">
        <f t="shared" si="54"/>
        <v>283502</v>
      </c>
      <c r="B1669" s="126" t="s">
        <v>3766</v>
      </c>
      <c r="C1669" s="153" t="s">
        <v>3767</v>
      </c>
      <c r="D1669" s="125"/>
      <c r="E1669" s="139"/>
      <c r="F1669" s="139"/>
      <c r="G1669" s="139"/>
      <c r="H1669" s="139"/>
      <c r="I1669" s="139"/>
      <c r="J1669" s="139"/>
      <c r="K1669" s="139"/>
      <c r="L1669" s="139"/>
      <c r="M1669" s="139"/>
      <c r="N1669" s="139"/>
      <c r="O1669" s="139"/>
      <c r="P1669" s="139"/>
      <c r="Q1669" s="199">
        <v>0</v>
      </c>
      <c r="R1669" s="199">
        <v>0</v>
      </c>
      <c r="S1669" s="199">
        <v>0</v>
      </c>
      <c r="T1669" s="199">
        <v>0</v>
      </c>
      <c r="U1669" s="199">
        <v>0</v>
      </c>
      <c r="V1669" s="199">
        <v>0</v>
      </c>
      <c r="W1669" s="199">
        <v>0</v>
      </c>
      <c r="X1669" s="199">
        <v>0</v>
      </c>
      <c r="Y1669" s="199">
        <v>0</v>
      </c>
      <c r="Z1669" s="199">
        <v>0</v>
      </c>
      <c r="AA1669" s="199">
        <v>0</v>
      </c>
      <c r="AB1669" s="199">
        <v>0</v>
      </c>
      <c r="AC1669" s="199">
        <f>IFERROR(VLOOKUP('SAP Data'!$C1669,'2021 Balance Sheet'!$B$7:$O$1335,'2021 Balance Sheet'!D$2, FALSE),0)</f>
        <v>0</v>
      </c>
      <c r="AD1669" s="199">
        <f>IFERROR(VLOOKUP('SAP Data'!$C1669,'2021 Balance Sheet'!$B$7:$O$1335,'2021 Balance Sheet'!E$2, FALSE),0)</f>
        <v>0</v>
      </c>
      <c r="AE1669" s="199">
        <f>IFERROR(VLOOKUP('SAP Data'!$C1669,'2021 Balance Sheet'!$B$7:$O$1335,'2021 Balance Sheet'!F$2, FALSE),0)</f>
        <v>0</v>
      </c>
      <c r="AF1669" s="199">
        <f>IFERROR(VLOOKUP('SAP Data'!$C1669,'2021 Balance Sheet'!$B$7:$O$1335,'2021 Balance Sheet'!G$2, FALSE),0)</f>
        <v>0</v>
      </c>
      <c r="AG1669" s="199">
        <f>IFERROR(VLOOKUP('SAP Data'!$C1669,'2021 Balance Sheet'!$B$7:$O$1335,'2021 Balance Sheet'!H$2, FALSE),0)</f>
        <v>0</v>
      </c>
      <c r="AH1669" s="199">
        <f>IFERROR(VLOOKUP('SAP Data'!$C1669,'2021 Balance Sheet'!$B$7:$O$1335,'2021 Balance Sheet'!I$2, FALSE),0)</f>
        <v>0</v>
      </c>
      <c r="AI1669" s="199">
        <f>IFERROR(VLOOKUP('SAP Data'!$C1669,'2021 Balance Sheet'!$B$7:$O$1335,'2021 Balance Sheet'!J$2, FALSE),0)</f>
        <v>0</v>
      </c>
      <c r="AJ1669" s="199">
        <f>IFERROR(VLOOKUP('SAP Data'!$C1669,'2021 Balance Sheet'!$B$7:$O$1335,'2021 Balance Sheet'!K$2, FALSE),0)</f>
        <v>0</v>
      </c>
      <c r="AK1669" s="199">
        <f>IFERROR(VLOOKUP('SAP Data'!$C1669,'2021 Balance Sheet'!$B$7:$O$1335,'2021 Balance Sheet'!L$2, FALSE),0)</f>
        <v>0</v>
      </c>
      <c r="AL1669" s="199">
        <f>IFERROR(VLOOKUP('SAP Data'!$C1669,'2021 Balance Sheet'!$B$7:$O$1335,'2021 Balance Sheet'!M$2, FALSE),0)</f>
        <v>0</v>
      </c>
      <c r="AM1669" s="199">
        <f>IFERROR(VLOOKUP('SAP Data'!$C1669,'2021 Balance Sheet'!$B$7:$O$1335,'2021 Balance Sheet'!N$2, FALSE),0)</f>
        <v>0</v>
      </c>
      <c r="AN1669" s="199">
        <f>IFERROR(VLOOKUP('SAP Data'!$C1669,'2021 Balance Sheet'!$B$7:$O$1335,'2021 Balance Sheet'!O$2, FALSE),0)</f>
        <v>0</v>
      </c>
      <c r="AO1669" s="198">
        <f t="shared" si="55"/>
        <v>0</v>
      </c>
    </row>
    <row r="1670" spans="1:41" ht="15.75" thickBot="1" x14ac:dyDescent="0.3">
      <c r="A1670" s="26" t="str">
        <f t="shared" si="54"/>
        <v>283601</v>
      </c>
      <c r="B1670" s="126" t="s">
        <v>3768</v>
      </c>
      <c r="C1670" s="153" t="s">
        <v>3769</v>
      </c>
      <c r="D1670" s="125"/>
      <c r="E1670" s="139"/>
      <c r="F1670" s="139"/>
      <c r="G1670" s="139"/>
      <c r="H1670" s="139"/>
      <c r="I1670" s="139"/>
      <c r="J1670" s="139"/>
      <c r="K1670" s="139"/>
      <c r="L1670" s="139"/>
      <c r="M1670" s="139"/>
      <c r="N1670" s="139"/>
      <c r="O1670" s="139"/>
      <c r="P1670" s="139"/>
      <c r="Q1670" s="199">
        <v>0</v>
      </c>
      <c r="R1670" s="199">
        <v>0</v>
      </c>
      <c r="S1670" s="199">
        <v>0</v>
      </c>
      <c r="T1670" s="199">
        <v>0</v>
      </c>
      <c r="U1670" s="199">
        <v>0</v>
      </c>
      <c r="V1670" s="199">
        <v>0</v>
      </c>
      <c r="W1670" s="199">
        <v>0</v>
      </c>
      <c r="X1670" s="199">
        <v>0</v>
      </c>
      <c r="Y1670" s="199">
        <v>0</v>
      </c>
      <c r="Z1670" s="199">
        <v>0</v>
      </c>
      <c r="AA1670" s="199">
        <v>0</v>
      </c>
      <c r="AB1670" s="199">
        <v>0</v>
      </c>
      <c r="AC1670" s="199">
        <f>IFERROR(VLOOKUP('SAP Data'!$C1670,'2021 Balance Sheet'!$B$7:$O$1335,'2021 Balance Sheet'!D$2, FALSE),0)</f>
        <v>0</v>
      </c>
      <c r="AD1670" s="199">
        <f>IFERROR(VLOOKUP('SAP Data'!$C1670,'2021 Balance Sheet'!$B$7:$O$1335,'2021 Balance Sheet'!E$2, FALSE),0)</f>
        <v>0</v>
      </c>
      <c r="AE1670" s="199">
        <f>IFERROR(VLOOKUP('SAP Data'!$C1670,'2021 Balance Sheet'!$B$7:$O$1335,'2021 Balance Sheet'!F$2, FALSE),0)</f>
        <v>0</v>
      </c>
      <c r="AF1670" s="199">
        <f>IFERROR(VLOOKUP('SAP Data'!$C1670,'2021 Balance Sheet'!$B$7:$O$1335,'2021 Balance Sheet'!G$2, FALSE),0)</f>
        <v>0</v>
      </c>
      <c r="AG1670" s="199">
        <f>IFERROR(VLOOKUP('SAP Data'!$C1670,'2021 Balance Sheet'!$B$7:$O$1335,'2021 Balance Sheet'!H$2, FALSE),0)</f>
        <v>0</v>
      </c>
      <c r="AH1670" s="199">
        <f>IFERROR(VLOOKUP('SAP Data'!$C1670,'2021 Balance Sheet'!$B$7:$O$1335,'2021 Balance Sheet'!I$2, FALSE),0)</f>
        <v>0</v>
      </c>
      <c r="AI1670" s="199">
        <f>IFERROR(VLOOKUP('SAP Data'!$C1670,'2021 Balance Sheet'!$B$7:$O$1335,'2021 Balance Sheet'!J$2, FALSE),0)</f>
        <v>0</v>
      </c>
      <c r="AJ1670" s="199">
        <f>IFERROR(VLOOKUP('SAP Data'!$C1670,'2021 Balance Sheet'!$B$7:$O$1335,'2021 Balance Sheet'!K$2, FALSE),0)</f>
        <v>0</v>
      </c>
      <c r="AK1670" s="199">
        <f>IFERROR(VLOOKUP('SAP Data'!$C1670,'2021 Balance Sheet'!$B$7:$O$1335,'2021 Balance Sheet'!L$2, FALSE),0)</f>
        <v>0</v>
      </c>
      <c r="AL1670" s="199">
        <f>IFERROR(VLOOKUP('SAP Data'!$C1670,'2021 Balance Sheet'!$B$7:$O$1335,'2021 Balance Sheet'!M$2, FALSE),0)</f>
        <v>0</v>
      </c>
      <c r="AM1670" s="199">
        <f>IFERROR(VLOOKUP('SAP Data'!$C1670,'2021 Balance Sheet'!$B$7:$O$1335,'2021 Balance Sheet'!N$2, FALSE),0)</f>
        <v>0</v>
      </c>
      <c r="AN1670" s="199">
        <f>IFERROR(VLOOKUP('SAP Data'!$C1670,'2021 Balance Sheet'!$B$7:$O$1335,'2021 Balance Sheet'!O$2, FALSE),0)</f>
        <v>0</v>
      </c>
      <c r="AO1670" s="198">
        <f t="shared" si="55"/>
        <v>0</v>
      </c>
    </row>
    <row r="1671" spans="1:41" ht="15.75" thickBot="1" x14ac:dyDescent="0.3">
      <c r="A1671" s="26" t="str">
        <f t="shared" si="54"/>
        <v>283602</v>
      </c>
      <c r="B1671" s="126" t="s">
        <v>3770</v>
      </c>
      <c r="C1671" s="153" t="s">
        <v>3771</v>
      </c>
      <c r="D1671" s="125"/>
      <c r="E1671" s="139"/>
      <c r="F1671" s="139"/>
      <c r="G1671" s="139"/>
      <c r="H1671" s="139"/>
      <c r="I1671" s="139"/>
      <c r="J1671" s="139"/>
      <c r="K1671" s="139"/>
      <c r="L1671" s="139"/>
      <c r="M1671" s="139"/>
      <c r="N1671" s="139"/>
      <c r="O1671" s="139"/>
      <c r="P1671" s="139"/>
      <c r="Q1671" s="199">
        <v>0</v>
      </c>
      <c r="R1671" s="199">
        <v>0</v>
      </c>
      <c r="S1671" s="199">
        <v>0</v>
      </c>
      <c r="T1671" s="199">
        <v>0</v>
      </c>
      <c r="U1671" s="199">
        <v>0</v>
      </c>
      <c r="V1671" s="199">
        <v>0</v>
      </c>
      <c r="W1671" s="199">
        <v>0</v>
      </c>
      <c r="X1671" s="199">
        <v>0</v>
      </c>
      <c r="Y1671" s="199">
        <v>0</v>
      </c>
      <c r="Z1671" s="199">
        <v>0</v>
      </c>
      <c r="AA1671" s="199">
        <v>0</v>
      </c>
      <c r="AB1671" s="199">
        <v>0</v>
      </c>
      <c r="AC1671" s="199">
        <f>IFERROR(VLOOKUP('SAP Data'!$C1671,'2021 Balance Sheet'!$B$7:$O$1335,'2021 Balance Sheet'!D$2, FALSE),0)</f>
        <v>0</v>
      </c>
      <c r="AD1671" s="199">
        <f>IFERROR(VLOOKUP('SAP Data'!$C1671,'2021 Balance Sheet'!$B$7:$O$1335,'2021 Balance Sheet'!E$2, FALSE),0)</f>
        <v>0</v>
      </c>
      <c r="AE1671" s="199">
        <f>IFERROR(VLOOKUP('SAP Data'!$C1671,'2021 Balance Sheet'!$B$7:$O$1335,'2021 Balance Sheet'!F$2, FALSE),0)</f>
        <v>0</v>
      </c>
      <c r="AF1671" s="199">
        <f>IFERROR(VLOOKUP('SAP Data'!$C1671,'2021 Balance Sheet'!$B$7:$O$1335,'2021 Balance Sheet'!G$2, FALSE),0)</f>
        <v>0</v>
      </c>
      <c r="AG1671" s="199">
        <f>IFERROR(VLOOKUP('SAP Data'!$C1671,'2021 Balance Sheet'!$B$7:$O$1335,'2021 Balance Sheet'!H$2, FALSE),0)</f>
        <v>0</v>
      </c>
      <c r="AH1671" s="199">
        <f>IFERROR(VLOOKUP('SAP Data'!$C1671,'2021 Balance Sheet'!$B$7:$O$1335,'2021 Balance Sheet'!I$2, FALSE),0)</f>
        <v>0</v>
      </c>
      <c r="AI1671" s="199">
        <f>IFERROR(VLOOKUP('SAP Data'!$C1671,'2021 Balance Sheet'!$B$7:$O$1335,'2021 Balance Sheet'!J$2, FALSE),0)</f>
        <v>0</v>
      </c>
      <c r="AJ1671" s="199">
        <f>IFERROR(VLOOKUP('SAP Data'!$C1671,'2021 Balance Sheet'!$B$7:$O$1335,'2021 Balance Sheet'!K$2, FALSE),0)</f>
        <v>0</v>
      </c>
      <c r="AK1671" s="199">
        <f>IFERROR(VLOOKUP('SAP Data'!$C1671,'2021 Balance Sheet'!$B$7:$O$1335,'2021 Balance Sheet'!L$2, FALSE),0)</f>
        <v>0</v>
      </c>
      <c r="AL1671" s="199">
        <f>IFERROR(VLOOKUP('SAP Data'!$C1671,'2021 Balance Sheet'!$B$7:$O$1335,'2021 Balance Sheet'!M$2, FALSE),0)</f>
        <v>0</v>
      </c>
      <c r="AM1671" s="199">
        <f>IFERROR(VLOOKUP('SAP Data'!$C1671,'2021 Balance Sheet'!$B$7:$O$1335,'2021 Balance Sheet'!N$2, FALSE),0)</f>
        <v>0</v>
      </c>
      <c r="AN1671" s="199">
        <f>IFERROR(VLOOKUP('SAP Data'!$C1671,'2021 Balance Sheet'!$B$7:$O$1335,'2021 Balance Sheet'!O$2, FALSE),0)</f>
        <v>0</v>
      </c>
      <c r="AO1671" s="198">
        <f t="shared" si="55"/>
        <v>0</v>
      </c>
    </row>
    <row r="1672" spans="1:41" ht="15.75" thickBot="1" x14ac:dyDescent="0.3">
      <c r="A1672" s="26" t="str">
        <f t="shared" si="54"/>
        <v>500183</v>
      </c>
      <c r="B1672" s="148" t="s">
        <v>2685</v>
      </c>
      <c r="C1672" s="153">
        <v>500183</v>
      </c>
      <c r="D1672" s="166"/>
      <c r="E1672" s="140">
        <v>-614069214.90999997</v>
      </c>
      <c r="F1672" s="140">
        <v>-617991665.09000003</v>
      </c>
      <c r="G1672" s="140">
        <v>-600698181.70000005</v>
      </c>
      <c r="H1672" s="140">
        <v>-601434475.76999998</v>
      </c>
      <c r="I1672" s="140">
        <v>-604751371.65999997</v>
      </c>
      <c r="J1672" s="140">
        <v>-605036120.80999994</v>
      </c>
      <c r="K1672" s="140">
        <v>-610749663.58000004</v>
      </c>
      <c r="L1672" s="140">
        <v>-614362160.96000004</v>
      </c>
      <c r="M1672" s="140">
        <v>-615813490.50999999</v>
      </c>
      <c r="N1672" s="140">
        <v>-616349060.92999995</v>
      </c>
      <c r="O1672" s="140">
        <v>-615774293.74000001</v>
      </c>
      <c r="P1672" s="140">
        <v>-625717125.60000002</v>
      </c>
      <c r="Q1672" s="199">
        <v>-619944074.35000002</v>
      </c>
      <c r="R1672" s="199">
        <v>-620426481.88999999</v>
      </c>
      <c r="S1672" s="199">
        <v>-622374642.61000001</v>
      </c>
      <c r="T1672" s="199">
        <v>-621064485.09000003</v>
      </c>
      <c r="U1672" s="199">
        <v>-624472450.25</v>
      </c>
      <c r="V1672" s="199">
        <v>-631530867.08000004</v>
      </c>
      <c r="W1672" s="199">
        <v>-628263637.13999999</v>
      </c>
      <c r="X1672" s="199">
        <v>-631650536.52999997</v>
      </c>
      <c r="Y1672" s="199">
        <v>-648651672.05999994</v>
      </c>
      <c r="Z1672" s="199">
        <v>-645543999.03999996</v>
      </c>
      <c r="AA1672" s="199">
        <v>-646149614.47000003</v>
      </c>
      <c r="AB1672" s="199">
        <v>-640241135.11000001</v>
      </c>
      <c r="AC1672" s="199">
        <f>IFERROR(VLOOKUP('SAP Data'!$C1672,'2021 Balance Sheet'!$B$7:$O$1335,'2021 Balance Sheet'!D$2, FALSE),0)</f>
        <v>-636355861.51999998</v>
      </c>
      <c r="AD1672" s="199">
        <f>IFERROR(VLOOKUP('SAP Data'!$C1672,'2021 Balance Sheet'!$B$7:$O$1335,'2021 Balance Sheet'!E$2, FALSE),0)</f>
        <v>-634141955.83000004</v>
      </c>
      <c r="AE1672" s="199">
        <f>IFERROR(VLOOKUP('SAP Data'!$C1672,'2021 Balance Sheet'!$B$7:$O$1335,'2021 Balance Sheet'!F$2, FALSE),0)</f>
        <v>-635514879.84000003</v>
      </c>
      <c r="AF1672" s="199">
        <f>IFERROR(VLOOKUP('SAP Data'!$C1672,'2021 Balance Sheet'!$B$7:$O$1335,'2021 Balance Sheet'!G$2, FALSE),0)</f>
        <v>-633910970.00999999</v>
      </c>
      <c r="AG1672" s="199">
        <f>IFERROR(VLOOKUP('SAP Data'!$C1672,'2021 Balance Sheet'!$B$7:$O$1335,'2021 Balance Sheet'!H$2, FALSE),0)</f>
        <v>-636707022.29999995</v>
      </c>
      <c r="AH1672" s="199">
        <f>IFERROR(VLOOKUP('SAP Data'!$C1672,'2021 Balance Sheet'!$B$7:$O$1335,'2021 Balance Sheet'!I$2, FALSE),0)</f>
        <v>-644176940</v>
      </c>
      <c r="AI1672" s="199">
        <f>IFERROR(VLOOKUP('SAP Data'!$C1672,'2021 Balance Sheet'!$B$7:$O$1335,'2021 Balance Sheet'!J$2, FALSE),0)</f>
        <v>-642412277.38999999</v>
      </c>
      <c r="AJ1672" s="199">
        <f>IFERROR(VLOOKUP('SAP Data'!$C1672,'2021 Balance Sheet'!$B$7:$O$1335,'2021 Balance Sheet'!K$2, FALSE),0)</f>
        <v>-645237562.62</v>
      </c>
      <c r="AK1672" s="199">
        <f>IFERROR(VLOOKUP('SAP Data'!$C1672,'2021 Balance Sheet'!$B$7:$O$1335,'2021 Balance Sheet'!L$2, FALSE),0)</f>
        <v>-664520601.87</v>
      </c>
      <c r="AL1672" s="199">
        <f>IFERROR(VLOOKUP('SAP Data'!$C1672,'2021 Balance Sheet'!$B$7:$O$1335,'2021 Balance Sheet'!M$2, FALSE),0)</f>
        <v>-665314845.92999995</v>
      </c>
      <c r="AM1672" s="199">
        <f>IFERROR(VLOOKUP('SAP Data'!$C1672,'2021 Balance Sheet'!$B$7:$O$1335,'2021 Balance Sheet'!N$2, FALSE),0)</f>
        <v>-666580666.40999997</v>
      </c>
      <c r="AN1672" s="199">
        <f>IFERROR(VLOOKUP('SAP Data'!$C1672,'2021 Balance Sheet'!$B$7:$O$1335,'2021 Balance Sheet'!O$2, FALSE),0)</f>
        <v>-657350366.55999994</v>
      </c>
      <c r="AO1672" s="198">
        <f t="shared" si="55"/>
        <v>-640241135.11000001</v>
      </c>
    </row>
    <row r="1673" spans="1:41" ht="15.75" thickBot="1" x14ac:dyDescent="0.3">
      <c r="A1673" s="26" t="str">
        <f t="shared" si="54"/>
        <v>001100</v>
      </c>
      <c r="B1673" s="149" t="s">
        <v>2686</v>
      </c>
      <c r="C1673" s="153">
        <v>5001100</v>
      </c>
      <c r="D1673" s="166"/>
      <c r="E1673" s="139">
        <v>-227106142.05000001</v>
      </c>
      <c r="F1673" s="139">
        <v>-229546876.59</v>
      </c>
      <c r="G1673" s="139">
        <v>-210755869.5</v>
      </c>
      <c r="H1673" s="139">
        <v>-209860030.19999999</v>
      </c>
      <c r="I1673" s="139">
        <v>-211026695.22999999</v>
      </c>
      <c r="J1673" s="139">
        <v>-209083744.90000001</v>
      </c>
      <c r="K1673" s="139">
        <v>-212822167.55000001</v>
      </c>
      <c r="L1673" s="139">
        <v>-214224756.34999999</v>
      </c>
      <c r="M1673" s="139">
        <v>-212588599.81999999</v>
      </c>
      <c r="N1673" s="139">
        <v>-211423141.97999999</v>
      </c>
      <c r="O1673" s="139">
        <v>-208917074.65000001</v>
      </c>
      <c r="P1673" s="139">
        <v>-213118922.38</v>
      </c>
      <c r="Q1673" s="199">
        <v>-205108985.49000001</v>
      </c>
      <c r="R1673" s="199">
        <v>-203364931.46000001</v>
      </c>
      <c r="S1673" s="199">
        <v>-206075939.31</v>
      </c>
      <c r="T1673" s="199">
        <v>-202485311.12</v>
      </c>
      <c r="U1673" s="199">
        <v>-203627959.88</v>
      </c>
      <c r="V1673" s="199">
        <v>-206846752.81</v>
      </c>
      <c r="W1673" s="199">
        <v>-201245744.63999999</v>
      </c>
      <c r="X1673" s="199">
        <v>-202248551.27000001</v>
      </c>
      <c r="Y1673" s="199">
        <v>-207943153.13999999</v>
      </c>
      <c r="Z1673" s="199">
        <v>-202584806.38999999</v>
      </c>
      <c r="AA1673" s="199">
        <v>-200815532.34999999</v>
      </c>
      <c r="AB1673" s="199">
        <v>-199892494.72999999</v>
      </c>
      <c r="AC1673" s="199">
        <f>IFERROR(VLOOKUP('SAP Data'!$C1673,'2021 Balance Sheet'!$B$7:$O$1335,'2021 Balance Sheet'!D$2, FALSE),0)</f>
        <v>-193711578.62</v>
      </c>
      <c r="AD1673" s="199">
        <f>IFERROR(VLOOKUP('SAP Data'!$C1673,'2021 Balance Sheet'!$B$7:$O$1335,'2021 Balance Sheet'!E$2, FALSE),0)</f>
        <v>-189350959.41</v>
      </c>
      <c r="AE1673" s="199">
        <f>IFERROR(VLOOKUP('SAP Data'!$C1673,'2021 Balance Sheet'!$B$7:$O$1335,'2021 Balance Sheet'!F$2, FALSE),0)</f>
        <v>-191300477.59999999</v>
      </c>
      <c r="AF1673" s="199">
        <f>IFERROR(VLOOKUP('SAP Data'!$C1673,'2021 Balance Sheet'!$B$7:$O$1335,'2021 Balance Sheet'!G$2, FALSE),0)</f>
        <v>-187118464.44</v>
      </c>
      <c r="AG1673" s="199">
        <f>IFERROR(VLOOKUP('SAP Data'!$C1673,'2021 Balance Sheet'!$B$7:$O$1335,'2021 Balance Sheet'!H$2, FALSE),0)</f>
        <v>-187444913.58000001</v>
      </c>
      <c r="AH1673" s="199">
        <f>IFERROR(VLOOKUP('SAP Data'!$C1673,'2021 Balance Sheet'!$B$7:$O$1335,'2021 Balance Sheet'!I$2, FALSE),0)</f>
        <v>-189027534.56999999</v>
      </c>
      <c r="AI1673" s="199">
        <f>IFERROR(VLOOKUP('SAP Data'!$C1673,'2021 Balance Sheet'!$B$7:$O$1335,'2021 Balance Sheet'!J$2, FALSE),0)</f>
        <v>-189392499.97</v>
      </c>
      <c r="AJ1673" s="199">
        <f>IFERROR(VLOOKUP('SAP Data'!$C1673,'2021 Balance Sheet'!$B$7:$O$1335,'2021 Balance Sheet'!K$2, FALSE),0)</f>
        <v>-190571778.66</v>
      </c>
      <c r="AK1673" s="199">
        <f>IFERROR(VLOOKUP('SAP Data'!$C1673,'2021 Balance Sheet'!$B$7:$O$1335,'2021 Balance Sheet'!L$2, FALSE),0)</f>
        <v>-191716658.08000001</v>
      </c>
      <c r="AL1673" s="199">
        <f>IFERROR(VLOOKUP('SAP Data'!$C1673,'2021 Balance Sheet'!$B$7:$O$1335,'2021 Balance Sheet'!M$2, FALSE),0)</f>
        <v>-191281216.41999999</v>
      </c>
      <c r="AM1673" s="199">
        <f>IFERROR(VLOOKUP('SAP Data'!$C1673,'2021 Balance Sheet'!$B$7:$O$1335,'2021 Balance Sheet'!N$2, FALSE),0)</f>
        <v>-190258714</v>
      </c>
      <c r="AN1673" s="199">
        <f>IFERROR(VLOOKUP('SAP Data'!$C1673,'2021 Balance Sheet'!$B$7:$O$1335,'2021 Balance Sheet'!O$2, FALSE),0)</f>
        <v>-192510161.00999999</v>
      </c>
      <c r="AO1673" s="198">
        <f t="shared" si="55"/>
        <v>-199892494.72999999</v>
      </c>
    </row>
    <row r="1674" spans="1:41" ht="15.75" thickBot="1" x14ac:dyDescent="0.3">
      <c r="A1674" s="26" t="str">
        <f t="shared" si="54"/>
        <v>254001</v>
      </c>
      <c r="B1674" s="306" t="s">
        <v>1126</v>
      </c>
      <c r="C1674" s="307" t="s">
        <v>1242</v>
      </c>
      <c r="D1674" s="125" t="s">
        <v>4</v>
      </c>
      <c r="E1674" s="140">
        <v>0</v>
      </c>
      <c r="F1674" s="140">
        <v>0</v>
      </c>
      <c r="G1674" s="309">
        <v>-1775841.95</v>
      </c>
      <c r="H1674" s="140">
        <v>0</v>
      </c>
      <c r="I1674" s="140">
        <v>0</v>
      </c>
      <c r="J1674" s="140">
        <v>703617.17</v>
      </c>
      <c r="K1674" s="140">
        <v>0</v>
      </c>
      <c r="L1674" s="140">
        <v>0</v>
      </c>
      <c r="M1674" s="305">
        <v>1076972.01</v>
      </c>
      <c r="N1674" s="140">
        <v>0</v>
      </c>
      <c r="O1674" s="140">
        <v>0</v>
      </c>
      <c r="P1674" s="305">
        <v>-6608668.5800000001</v>
      </c>
      <c r="Q1674" s="199">
        <v>0</v>
      </c>
      <c r="R1674" s="199">
        <v>0</v>
      </c>
      <c r="S1674" s="199">
        <v>-4800520.3600000003</v>
      </c>
      <c r="T1674" s="199">
        <v>0</v>
      </c>
      <c r="U1674" s="199">
        <v>0</v>
      </c>
      <c r="V1674" s="199">
        <v>-7631008.1200000001</v>
      </c>
      <c r="W1674" s="199">
        <v>0</v>
      </c>
      <c r="X1674" s="199">
        <v>0</v>
      </c>
      <c r="Y1674" s="199">
        <v>-6118057.4800000004</v>
      </c>
      <c r="Z1674" s="199">
        <v>0</v>
      </c>
      <c r="AA1674" s="199">
        <v>0</v>
      </c>
      <c r="AB1674" s="199">
        <v>-2897467.24</v>
      </c>
      <c r="AC1674" s="199">
        <f>IFERROR(VLOOKUP('SAP Data'!$C1674,'2021 Balance Sheet'!$B$7:$O$1335,'2021 Balance Sheet'!D$2, FALSE),0)</f>
        <v>0</v>
      </c>
      <c r="AD1674" s="199">
        <f>IFERROR(VLOOKUP('SAP Data'!$C1674,'2021 Balance Sheet'!$B$7:$O$1335,'2021 Balance Sheet'!E$2, FALSE),0)</f>
        <v>0</v>
      </c>
      <c r="AE1674" s="199">
        <f>IFERROR(VLOOKUP('SAP Data'!$C1674,'2021 Balance Sheet'!$B$7:$O$1335,'2021 Balance Sheet'!F$2, FALSE),0)</f>
        <v>-4234391.37</v>
      </c>
      <c r="AF1674" s="199">
        <f>IFERROR(VLOOKUP('SAP Data'!$C1674,'2021 Balance Sheet'!$B$7:$O$1335,'2021 Balance Sheet'!G$2, FALSE),0)</f>
        <v>0</v>
      </c>
      <c r="AG1674" s="199">
        <f>IFERROR(VLOOKUP('SAP Data'!$C1674,'2021 Balance Sheet'!$B$7:$O$1335,'2021 Balance Sheet'!H$2, FALSE),0)</f>
        <v>0</v>
      </c>
      <c r="AH1674" s="199">
        <f>IFERROR(VLOOKUP('SAP Data'!$C1674,'2021 Balance Sheet'!$B$7:$O$1335,'2021 Balance Sheet'!I$2, FALSE),0)</f>
        <v>-1660417.93</v>
      </c>
      <c r="AI1674" s="199">
        <f>IFERROR(VLOOKUP('SAP Data'!$C1674,'2021 Balance Sheet'!$B$7:$O$1335,'2021 Balance Sheet'!J$2, FALSE),0)</f>
        <v>0</v>
      </c>
      <c r="AJ1674" s="199">
        <f>IFERROR(VLOOKUP('SAP Data'!$C1674,'2021 Balance Sheet'!$B$7:$O$1335,'2021 Balance Sheet'!K$2, FALSE),0)</f>
        <v>0</v>
      </c>
      <c r="AK1674" s="199">
        <f>IFERROR(VLOOKUP('SAP Data'!$C1674,'2021 Balance Sheet'!$B$7:$O$1335,'2021 Balance Sheet'!L$2, FALSE),0)</f>
        <v>-1105357.45</v>
      </c>
      <c r="AL1674" s="199">
        <f>IFERROR(VLOOKUP('SAP Data'!$C1674,'2021 Balance Sheet'!$B$7:$O$1335,'2021 Balance Sheet'!M$2, FALSE),0)</f>
        <v>0</v>
      </c>
      <c r="AM1674" s="199">
        <f>IFERROR(VLOOKUP('SAP Data'!$C1674,'2021 Balance Sheet'!$B$7:$O$1335,'2021 Balance Sheet'!N$2, FALSE),0)</f>
        <v>0</v>
      </c>
      <c r="AN1674" s="199">
        <f>IFERROR(VLOOKUP('SAP Data'!$C1674,'2021 Balance Sheet'!$B$7:$O$1335,'2021 Balance Sheet'!O$2, FALSE),0)</f>
        <v>-5295448.29</v>
      </c>
      <c r="AO1674" s="198">
        <f t="shared" si="55"/>
        <v>-2897467.24</v>
      </c>
    </row>
    <row r="1675" spans="1:41" ht="15.75" thickBot="1" x14ac:dyDescent="0.3">
      <c r="A1675" s="26" t="str">
        <f t="shared" si="54"/>
        <v>254002</v>
      </c>
      <c r="B1675" s="126" t="s">
        <v>1244</v>
      </c>
      <c r="C1675" s="153" t="s">
        <v>1245</v>
      </c>
      <c r="D1675" s="125" t="s">
        <v>4</v>
      </c>
      <c r="E1675" s="139">
        <v>-1130539.06</v>
      </c>
      <c r="F1675" s="139">
        <v>-1244344.52</v>
      </c>
      <c r="G1675" s="139">
        <v>-1247665.19</v>
      </c>
      <c r="H1675" s="139">
        <v>-1266052.18</v>
      </c>
      <c r="I1675" s="139">
        <v>-1290330.1499999999</v>
      </c>
      <c r="J1675" s="139">
        <v>-1269691.7</v>
      </c>
      <c r="K1675" s="139">
        <v>-1269691.7</v>
      </c>
      <c r="L1675" s="139">
        <v>-1269691.7</v>
      </c>
      <c r="M1675" s="139">
        <v>-1290845.45</v>
      </c>
      <c r="N1675" s="139">
        <v>-1290845.45</v>
      </c>
      <c r="O1675" s="139">
        <v>0</v>
      </c>
      <c r="P1675" s="139">
        <v>0</v>
      </c>
      <c r="Q1675" s="199">
        <v>0</v>
      </c>
      <c r="R1675" s="199">
        <v>0</v>
      </c>
      <c r="S1675" s="199">
        <v>0</v>
      </c>
      <c r="T1675" s="199">
        <v>0</v>
      </c>
      <c r="U1675" s="199">
        <v>0</v>
      </c>
      <c r="V1675" s="199">
        <v>0</v>
      </c>
      <c r="W1675" s="199">
        <v>0</v>
      </c>
      <c r="X1675" s="199">
        <v>0</v>
      </c>
      <c r="Y1675" s="199">
        <v>0</v>
      </c>
      <c r="Z1675" s="199">
        <v>0</v>
      </c>
      <c r="AA1675" s="199">
        <v>0</v>
      </c>
      <c r="AB1675" s="199">
        <v>0</v>
      </c>
      <c r="AC1675" s="199">
        <f>IFERROR(VLOOKUP('SAP Data'!$C1675,'2021 Balance Sheet'!$B$7:$O$1335,'2021 Balance Sheet'!D$2, FALSE),0)</f>
        <v>0</v>
      </c>
      <c r="AD1675" s="199">
        <f>IFERROR(VLOOKUP('SAP Data'!$C1675,'2021 Balance Sheet'!$B$7:$O$1335,'2021 Balance Sheet'!E$2, FALSE),0)</f>
        <v>0</v>
      </c>
      <c r="AE1675" s="199">
        <f>IFERROR(VLOOKUP('SAP Data'!$C1675,'2021 Balance Sheet'!$B$7:$O$1335,'2021 Balance Sheet'!F$2, FALSE),0)</f>
        <v>0</v>
      </c>
      <c r="AF1675" s="199">
        <f>IFERROR(VLOOKUP('SAP Data'!$C1675,'2021 Balance Sheet'!$B$7:$O$1335,'2021 Balance Sheet'!G$2, FALSE),0)</f>
        <v>0</v>
      </c>
      <c r="AG1675" s="199">
        <f>IFERROR(VLOOKUP('SAP Data'!$C1675,'2021 Balance Sheet'!$B$7:$O$1335,'2021 Balance Sheet'!H$2, FALSE),0)</f>
        <v>0</v>
      </c>
      <c r="AH1675" s="199">
        <f>IFERROR(VLOOKUP('SAP Data'!$C1675,'2021 Balance Sheet'!$B$7:$O$1335,'2021 Balance Sheet'!I$2, FALSE),0)</f>
        <v>0</v>
      </c>
      <c r="AI1675" s="199">
        <f>IFERROR(VLOOKUP('SAP Data'!$C1675,'2021 Balance Sheet'!$B$7:$O$1335,'2021 Balance Sheet'!J$2, FALSE),0)</f>
        <v>0</v>
      </c>
      <c r="AJ1675" s="199">
        <f>IFERROR(VLOOKUP('SAP Data'!$C1675,'2021 Balance Sheet'!$B$7:$O$1335,'2021 Balance Sheet'!K$2, FALSE),0)</f>
        <v>0</v>
      </c>
      <c r="AK1675" s="199">
        <f>IFERROR(VLOOKUP('SAP Data'!$C1675,'2021 Balance Sheet'!$B$7:$O$1335,'2021 Balance Sheet'!L$2, FALSE),0)</f>
        <v>0</v>
      </c>
      <c r="AL1675" s="199">
        <f>IFERROR(VLOOKUP('SAP Data'!$C1675,'2021 Balance Sheet'!$B$7:$O$1335,'2021 Balance Sheet'!M$2, FALSE),0)</f>
        <v>0</v>
      </c>
      <c r="AM1675" s="199">
        <f>IFERROR(VLOOKUP('SAP Data'!$C1675,'2021 Balance Sheet'!$B$7:$O$1335,'2021 Balance Sheet'!N$2, FALSE),0)</f>
        <v>0</v>
      </c>
      <c r="AN1675" s="199">
        <f>IFERROR(VLOOKUP('SAP Data'!$C1675,'2021 Balance Sheet'!$B$7:$O$1335,'2021 Balance Sheet'!O$2, FALSE),0)</f>
        <v>0</v>
      </c>
      <c r="AO1675" s="198">
        <f t="shared" si="55"/>
        <v>0</v>
      </c>
    </row>
    <row r="1676" spans="1:41" ht="15.75" thickBot="1" x14ac:dyDescent="0.3">
      <c r="A1676" s="26" t="str">
        <f t="shared" si="54"/>
        <v>254003</v>
      </c>
      <c r="B1676" s="126" t="s">
        <v>2988</v>
      </c>
      <c r="C1676" s="153" t="s">
        <v>2989</v>
      </c>
      <c r="D1676" s="125" t="s">
        <v>4</v>
      </c>
      <c r="E1676" s="140"/>
      <c r="F1676" s="140"/>
      <c r="G1676" s="140"/>
      <c r="H1676" s="140"/>
      <c r="I1676" s="140"/>
      <c r="J1676" s="140"/>
      <c r="K1676" s="140"/>
      <c r="L1676" s="140"/>
      <c r="M1676" s="140"/>
      <c r="N1676" s="140">
        <v>0</v>
      </c>
      <c r="O1676" s="140">
        <v>-1240921.24</v>
      </c>
      <c r="P1676" s="140">
        <v>-1056576.2</v>
      </c>
      <c r="Q1676" s="199">
        <v>-855381.18</v>
      </c>
      <c r="R1676" s="199">
        <v>-686148.32</v>
      </c>
      <c r="S1676" s="199">
        <v>-524130.75</v>
      </c>
      <c r="T1676" s="199">
        <v>-399311.58</v>
      </c>
      <c r="U1676" s="199">
        <v>-330694.90000000002</v>
      </c>
      <c r="V1676" s="199">
        <v>-277149.75</v>
      </c>
      <c r="W1676" s="199">
        <v>-236256.63</v>
      </c>
      <c r="X1676" s="199">
        <v>-203575.97</v>
      </c>
      <c r="Y1676" s="199">
        <v>-169605.95</v>
      </c>
      <c r="Z1676" s="199">
        <v>-122703.48</v>
      </c>
      <c r="AA1676" s="199">
        <v>0</v>
      </c>
      <c r="AB1676" s="199">
        <v>0</v>
      </c>
      <c r="AC1676" s="199">
        <f>IFERROR(VLOOKUP('SAP Data'!$C1676,'2021 Balance Sheet'!$B$7:$O$1335,'2021 Balance Sheet'!D$2, FALSE),0)</f>
        <v>0</v>
      </c>
      <c r="AD1676" s="199">
        <f>IFERROR(VLOOKUP('SAP Data'!$C1676,'2021 Balance Sheet'!$B$7:$O$1335,'2021 Balance Sheet'!E$2, FALSE),0)</f>
        <v>0</v>
      </c>
      <c r="AE1676" s="199">
        <f>IFERROR(VLOOKUP('SAP Data'!$C1676,'2021 Balance Sheet'!$B$7:$O$1335,'2021 Balance Sheet'!F$2, FALSE),0)</f>
        <v>0</v>
      </c>
      <c r="AF1676" s="199">
        <f>IFERROR(VLOOKUP('SAP Data'!$C1676,'2021 Balance Sheet'!$B$7:$O$1335,'2021 Balance Sheet'!G$2, FALSE),0)</f>
        <v>0</v>
      </c>
      <c r="AG1676" s="199">
        <f>IFERROR(VLOOKUP('SAP Data'!$C1676,'2021 Balance Sheet'!$B$7:$O$1335,'2021 Balance Sheet'!H$2, FALSE),0)</f>
        <v>0</v>
      </c>
      <c r="AH1676" s="199">
        <f>IFERROR(VLOOKUP('SAP Data'!$C1676,'2021 Balance Sheet'!$B$7:$O$1335,'2021 Balance Sheet'!I$2, FALSE),0)</f>
        <v>0</v>
      </c>
      <c r="AI1676" s="199">
        <f>IFERROR(VLOOKUP('SAP Data'!$C1676,'2021 Balance Sheet'!$B$7:$O$1335,'2021 Balance Sheet'!J$2, FALSE),0)</f>
        <v>0</v>
      </c>
      <c r="AJ1676" s="199">
        <f>IFERROR(VLOOKUP('SAP Data'!$C1676,'2021 Balance Sheet'!$B$7:$O$1335,'2021 Balance Sheet'!K$2, FALSE),0)</f>
        <v>0</v>
      </c>
      <c r="AK1676" s="199">
        <f>IFERROR(VLOOKUP('SAP Data'!$C1676,'2021 Balance Sheet'!$B$7:$O$1335,'2021 Balance Sheet'!L$2, FALSE),0)</f>
        <v>0</v>
      </c>
      <c r="AL1676" s="199">
        <f>IFERROR(VLOOKUP('SAP Data'!$C1676,'2021 Balance Sheet'!$B$7:$O$1335,'2021 Balance Sheet'!M$2, FALSE),0)</f>
        <v>0</v>
      </c>
      <c r="AM1676" s="199">
        <f>IFERROR(VLOOKUP('SAP Data'!$C1676,'2021 Balance Sheet'!$B$7:$O$1335,'2021 Balance Sheet'!N$2, FALSE),0)</f>
        <v>0</v>
      </c>
      <c r="AN1676" s="199">
        <f>IFERROR(VLOOKUP('SAP Data'!$C1676,'2021 Balance Sheet'!$B$7:$O$1335,'2021 Balance Sheet'!O$2, FALSE),0)</f>
        <v>0</v>
      </c>
      <c r="AO1676" s="198">
        <f t="shared" si="55"/>
        <v>0</v>
      </c>
    </row>
    <row r="1677" spans="1:41" ht="15.75" thickBot="1" x14ac:dyDescent="0.3">
      <c r="A1677" s="26" t="str">
        <f t="shared" si="54"/>
        <v>254100</v>
      </c>
      <c r="B1677" s="126" t="s">
        <v>1247</v>
      </c>
      <c r="C1677" s="153" t="s">
        <v>1248</v>
      </c>
      <c r="D1677" s="125" t="s">
        <v>4</v>
      </c>
      <c r="E1677" s="139">
        <v>-194845817</v>
      </c>
      <c r="F1677" s="139">
        <v>-194845817</v>
      </c>
      <c r="G1677" s="139">
        <v>-190075616</v>
      </c>
      <c r="H1677" s="139">
        <v>-189382695</v>
      </c>
      <c r="I1677" s="139">
        <v>-188831613</v>
      </c>
      <c r="J1677" s="139">
        <v>-189689504</v>
      </c>
      <c r="K1677" s="139">
        <v>-190886481</v>
      </c>
      <c r="L1677" s="139">
        <v>-191973999</v>
      </c>
      <c r="M1677" s="139">
        <v>-192901965</v>
      </c>
      <c r="N1677" s="139">
        <v>-125471409</v>
      </c>
      <c r="O1677" s="139">
        <v>-124103468</v>
      </c>
      <c r="P1677" s="139">
        <v>-124448682</v>
      </c>
      <c r="Q1677" s="199">
        <v>-123531462</v>
      </c>
      <c r="R1677" s="199">
        <v>-122835895</v>
      </c>
      <c r="S1677" s="199">
        <v>-122463269</v>
      </c>
      <c r="T1677" s="199">
        <v>-122295666</v>
      </c>
      <c r="U1677" s="199">
        <v>-122419546</v>
      </c>
      <c r="V1677" s="199">
        <v>-122737345</v>
      </c>
      <c r="W1677" s="199">
        <v>-123168456</v>
      </c>
      <c r="X1677" s="199">
        <v>-123558863</v>
      </c>
      <c r="Y1677" s="199">
        <v>-123857089</v>
      </c>
      <c r="Z1677" s="199">
        <v>-123859033</v>
      </c>
      <c r="AA1677" s="199">
        <v>-123101697</v>
      </c>
      <c r="AB1677" s="199">
        <v>-121881500</v>
      </c>
      <c r="AC1677" s="199">
        <f>IFERROR(VLOOKUP('SAP Data'!$C1677,'2021 Balance Sheet'!$B$7:$O$1335,'2021 Balance Sheet'!D$2, FALSE),0)</f>
        <v>-120119169</v>
      </c>
      <c r="AD1677" s="199">
        <f>IFERROR(VLOOKUP('SAP Data'!$C1677,'2021 Balance Sheet'!$B$7:$O$1335,'2021 Balance Sheet'!E$2, FALSE),0)</f>
        <v>-119177565</v>
      </c>
      <c r="AE1677" s="199">
        <f>IFERROR(VLOOKUP('SAP Data'!$C1677,'2021 Balance Sheet'!$B$7:$O$1335,'2021 Balance Sheet'!F$2, FALSE),0)</f>
        <v>-118696685</v>
      </c>
      <c r="AF1677" s="199">
        <f>IFERROR(VLOOKUP('SAP Data'!$C1677,'2021 Balance Sheet'!$B$7:$O$1335,'2021 Balance Sheet'!G$2, FALSE),0)</f>
        <v>-118429331</v>
      </c>
      <c r="AG1677" s="199">
        <f>IFERROR(VLOOKUP('SAP Data'!$C1677,'2021 Balance Sheet'!$B$7:$O$1335,'2021 Balance Sheet'!H$2, FALSE),0)</f>
        <v>-118548022</v>
      </c>
      <c r="AH1677" s="199">
        <f>IFERROR(VLOOKUP('SAP Data'!$C1677,'2021 Balance Sheet'!$B$7:$O$1335,'2021 Balance Sheet'!I$2, FALSE),0)</f>
        <v>-118866992</v>
      </c>
      <c r="AI1677" s="199">
        <f>IFERROR(VLOOKUP('SAP Data'!$C1677,'2021 Balance Sheet'!$B$7:$O$1335,'2021 Balance Sheet'!J$2, FALSE),0)</f>
        <v>-119326183</v>
      </c>
      <c r="AJ1677" s="199">
        <f>IFERROR(VLOOKUP('SAP Data'!$C1677,'2021 Balance Sheet'!$B$7:$O$1335,'2021 Balance Sheet'!K$2, FALSE),0)</f>
        <v>-119756400</v>
      </c>
      <c r="AK1677" s="199">
        <f>IFERROR(VLOOKUP('SAP Data'!$C1677,'2021 Balance Sheet'!$B$7:$O$1335,'2021 Balance Sheet'!L$2, FALSE),0)</f>
        <v>-120127173</v>
      </c>
      <c r="AL1677" s="199">
        <f>IFERROR(VLOOKUP('SAP Data'!$C1677,'2021 Balance Sheet'!$B$7:$O$1335,'2021 Balance Sheet'!M$2, FALSE),0)</f>
        <v>-120096583</v>
      </c>
      <c r="AM1677" s="199">
        <f>IFERROR(VLOOKUP('SAP Data'!$C1677,'2021 Balance Sheet'!$B$7:$O$1335,'2021 Balance Sheet'!N$2, FALSE),0)</f>
        <v>-119442335</v>
      </c>
      <c r="AN1677" s="199">
        <f>IFERROR(VLOOKUP('SAP Data'!$C1677,'2021 Balance Sheet'!$B$7:$O$1335,'2021 Balance Sheet'!O$2, FALSE),0)</f>
        <v>-118280364</v>
      </c>
      <c r="AO1677" s="198">
        <f t="shared" si="55"/>
        <v>-121881500</v>
      </c>
    </row>
    <row r="1678" spans="1:41" ht="15.75" thickBot="1" x14ac:dyDescent="0.3">
      <c r="A1678" s="26" t="str">
        <f t="shared" si="54"/>
        <v>254101</v>
      </c>
      <c r="B1678" s="126" t="s">
        <v>2980</v>
      </c>
      <c r="C1678" s="153" t="s">
        <v>2990</v>
      </c>
      <c r="D1678" s="125" t="s">
        <v>4</v>
      </c>
      <c r="E1678" s="140"/>
      <c r="F1678" s="140"/>
      <c r="G1678" s="140"/>
      <c r="H1678" s="140"/>
      <c r="I1678" s="140"/>
      <c r="J1678" s="140"/>
      <c r="K1678" s="140"/>
      <c r="L1678" s="140"/>
      <c r="M1678" s="140"/>
      <c r="N1678" s="140">
        <v>-14153633</v>
      </c>
      <c r="O1678" s="140">
        <v>-14126064</v>
      </c>
      <c r="P1678" s="140">
        <v>-14080171</v>
      </c>
      <c r="Q1678" s="199">
        <v>-13927229</v>
      </c>
      <c r="R1678" s="199">
        <v>-13811246</v>
      </c>
      <c r="S1678" s="199">
        <v>-13749112</v>
      </c>
      <c r="T1678" s="199">
        <v>-13721165</v>
      </c>
      <c r="U1678" s="199">
        <v>-13741821</v>
      </c>
      <c r="V1678" s="199">
        <v>-13794813</v>
      </c>
      <c r="W1678" s="199">
        <v>-13866699</v>
      </c>
      <c r="X1678" s="199">
        <v>-13931798</v>
      </c>
      <c r="Y1678" s="199">
        <v>-13981526</v>
      </c>
      <c r="Z1678" s="199">
        <v>-13988297</v>
      </c>
      <c r="AA1678" s="199">
        <v>-13870294</v>
      </c>
      <c r="AB1678" s="199">
        <v>-13680172</v>
      </c>
      <c r="AC1678" s="199">
        <f>IFERROR(VLOOKUP('SAP Data'!$C1678,'2021 Balance Sheet'!$B$7:$O$1335,'2021 Balance Sheet'!D$2, FALSE),0)</f>
        <v>-13525346</v>
      </c>
      <c r="AD1678" s="199">
        <f>IFERROR(VLOOKUP('SAP Data'!$C1678,'2021 Balance Sheet'!$B$7:$O$1335,'2021 Balance Sheet'!E$2, FALSE),0)</f>
        <v>-13399799</v>
      </c>
      <c r="AE1678" s="199">
        <f>IFERROR(VLOOKUP('SAP Data'!$C1678,'2021 Balance Sheet'!$B$7:$O$1335,'2021 Balance Sheet'!F$2, FALSE),0)</f>
        <v>-13335682</v>
      </c>
      <c r="AF1678" s="199">
        <f>IFERROR(VLOOKUP('SAP Data'!$C1678,'2021 Balance Sheet'!$B$7:$O$1335,'2021 Balance Sheet'!G$2, FALSE),0)</f>
        <v>-13300035</v>
      </c>
      <c r="AG1678" s="199">
        <f>IFERROR(VLOOKUP('SAP Data'!$C1678,'2021 Balance Sheet'!$B$7:$O$1335,'2021 Balance Sheet'!H$2, FALSE),0)</f>
        <v>-13315860</v>
      </c>
      <c r="AH1678" s="199">
        <f>IFERROR(VLOOKUP('SAP Data'!$C1678,'2021 Balance Sheet'!$B$7:$O$1335,'2021 Balance Sheet'!I$2, FALSE),0)</f>
        <v>-13358389</v>
      </c>
      <c r="AI1678" s="199">
        <f>IFERROR(VLOOKUP('SAP Data'!$C1678,'2021 Balance Sheet'!$B$7:$O$1335,'2021 Balance Sheet'!J$2, FALSE),0)</f>
        <v>-13419614</v>
      </c>
      <c r="AJ1678" s="199">
        <f>IFERROR(VLOOKUP('SAP Data'!$C1678,'2021 Balance Sheet'!$B$7:$O$1335,'2021 Balance Sheet'!K$2, FALSE),0)</f>
        <v>-13476976</v>
      </c>
      <c r="AK1678" s="199">
        <f>IFERROR(VLOOKUP('SAP Data'!$C1678,'2021 Balance Sheet'!$B$7:$O$1335,'2021 Balance Sheet'!L$2, FALSE),0)</f>
        <v>-13526412</v>
      </c>
      <c r="AL1678" s="199">
        <f>IFERROR(VLOOKUP('SAP Data'!$C1678,'2021 Balance Sheet'!$B$7:$O$1335,'2021 Balance Sheet'!M$2, FALSE),0)</f>
        <v>-13525095</v>
      </c>
      <c r="AM1678" s="199">
        <f>IFERROR(VLOOKUP('SAP Data'!$C1678,'2021 Balance Sheet'!$B$7:$O$1335,'2021 Balance Sheet'!N$2, FALSE),0)</f>
        <v>-13439388</v>
      </c>
      <c r="AN1678" s="199">
        <f>IFERROR(VLOOKUP('SAP Data'!$C1678,'2021 Balance Sheet'!$B$7:$O$1335,'2021 Balance Sheet'!O$2, FALSE),0)</f>
        <v>-13311920</v>
      </c>
      <c r="AO1678" s="198">
        <f t="shared" si="55"/>
        <v>-13680172</v>
      </c>
    </row>
    <row r="1679" spans="1:41" ht="15.75" thickBot="1" x14ac:dyDescent="0.3">
      <c r="A1679" s="26" t="str">
        <f t="shared" si="54"/>
        <v>254102</v>
      </c>
      <c r="B1679" s="126" t="s">
        <v>2982</v>
      </c>
      <c r="C1679" s="153" t="s">
        <v>2991</v>
      </c>
      <c r="D1679" s="125" t="s">
        <v>4</v>
      </c>
      <c r="E1679" s="139"/>
      <c r="F1679" s="139"/>
      <c r="G1679" s="139"/>
      <c r="H1679" s="139"/>
      <c r="I1679" s="139"/>
      <c r="J1679" s="139"/>
      <c r="K1679" s="139"/>
      <c r="L1679" s="139"/>
      <c r="M1679" s="139"/>
      <c r="N1679" s="139">
        <v>-53190899</v>
      </c>
      <c r="O1679" s="139">
        <v>-52564388</v>
      </c>
      <c r="P1679" s="139">
        <v>-52475931</v>
      </c>
      <c r="Q1679" s="199">
        <v>-51794170</v>
      </c>
      <c r="R1679" s="199">
        <v>-51277161</v>
      </c>
      <c r="S1679" s="199">
        <v>-51000191</v>
      </c>
      <c r="T1679" s="199">
        <v>-50875612</v>
      </c>
      <c r="U1679" s="199">
        <v>-50967690</v>
      </c>
      <c r="V1679" s="199">
        <v>-51203907</v>
      </c>
      <c r="W1679" s="199">
        <v>-51524348</v>
      </c>
      <c r="X1679" s="199">
        <v>-51814533</v>
      </c>
      <c r="Y1679" s="199">
        <v>-52036202</v>
      </c>
      <c r="Z1679" s="199">
        <v>-52041157</v>
      </c>
      <c r="AA1679" s="199">
        <v>-51482744</v>
      </c>
      <c r="AB1679" s="199">
        <v>-50583046</v>
      </c>
      <c r="AC1679" s="199">
        <f>IFERROR(VLOOKUP('SAP Data'!$C1679,'2021 Balance Sheet'!$B$7:$O$1335,'2021 Balance Sheet'!D$2, FALSE),0)</f>
        <v>-49348822</v>
      </c>
      <c r="AD1679" s="199">
        <f>IFERROR(VLOOKUP('SAP Data'!$C1679,'2021 Balance Sheet'!$B$7:$O$1335,'2021 Balance Sheet'!E$2, FALSE),0)</f>
        <v>-48666067</v>
      </c>
      <c r="AE1679" s="199">
        <f>IFERROR(VLOOKUP('SAP Data'!$C1679,'2021 Balance Sheet'!$B$7:$O$1335,'2021 Balance Sheet'!F$2, FALSE),0)</f>
        <v>-48317381</v>
      </c>
      <c r="AF1679" s="199">
        <f>IFERROR(VLOOKUP('SAP Data'!$C1679,'2021 Balance Sheet'!$B$7:$O$1335,'2021 Balance Sheet'!G$2, FALSE),0)</f>
        <v>-48123523</v>
      </c>
      <c r="AG1679" s="199">
        <f>IFERROR(VLOOKUP('SAP Data'!$C1679,'2021 Balance Sheet'!$B$7:$O$1335,'2021 Balance Sheet'!H$2, FALSE),0)</f>
        <v>-48209586</v>
      </c>
      <c r="AH1679" s="199">
        <f>IFERROR(VLOOKUP('SAP Data'!$C1679,'2021 Balance Sheet'!$B$7:$O$1335,'2021 Balance Sheet'!I$2, FALSE),0)</f>
        <v>-48440871</v>
      </c>
      <c r="AI1679" s="199">
        <f>IFERROR(VLOOKUP('SAP Data'!$C1679,'2021 Balance Sheet'!$B$7:$O$1335,'2021 Balance Sheet'!J$2, FALSE),0)</f>
        <v>-48773831</v>
      </c>
      <c r="AJ1679" s="199">
        <f>IFERROR(VLOOKUP('SAP Data'!$C1679,'2021 Balance Sheet'!$B$7:$O$1335,'2021 Balance Sheet'!K$2, FALSE),0)</f>
        <v>-49085781</v>
      </c>
      <c r="AK1679" s="199">
        <f>IFERROR(VLOOKUP('SAP Data'!$C1679,'2021 Balance Sheet'!$B$7:$O$1335,'2021 Balance Sheet'!L$2, FALSE),0)</f>
        <v>-49354628</v>
      </c>
      <c r="AL1679" s="199">
        <f>IFERROR(VLOOKUP('SAP Data'!$C1679,'2021 Balance Sheet'!$B$7:$O$1335,'2021 Balance Sheet'!M$2, FALSE),0)</f>
        <v>-49333442</v>
      </c>
      <c r="AM1679" s="199">
        <f>IFERROR(VLOOKUP('SAP Data'!$C1679,'2021 Balance Sheet'!$B$7:$O$1335,'2021 Balance Sheet'!N$2, FALSE),0)</f>
        <v>-48859596</v>
      </c>
      <c r="AN1679" s="199">
        <f>IFERROR(VLOOKUP('SAP Data'!$C1679,'2021 Balance Sheet'!$B$7:$O$1335,'2021 Balance Sheet'!O$2, FALSE),0)</f>
        <v>-48017939</v>
      </c>
      <c r="AO1679" s="198">
        <f t="shared" si="55"/>
        <v>-50583046</v>
      </c>
    </row>
    <row r="1680" spans="1:41" ht="15.75" thickBot="1" x14ac:dyDescent="0.3">
      <c r="A1680" s="26" t="str">
        <f t="shared" si="54"/>
        <v>254105</v>
      </c>
      <c r="B1680" s="126" t="s">
        <v>1250</v>
      </c>
      <c r="C1680" s="153" t="s">
        <v>1251</v>
      </c>
      <c r="D1680" s="125" t="s">
        <v>4</v>
      </c>
      <c r="E1680" s="140">
        <v>-7589163</v>
      </c>
      <c r="F1680" s="140">
        <v>-7589163</v>
      </c>
      <c r="G1680" s="140">
        <v>434174</v>
      </c>
      <c r="H1680" s="140">
        <v>434174</v>
      </c>
      <c r="I1680" s="140">
        <v>434174</v>
      </c>
      <c r="J1680" s="140">
        <v>434174</v>
      </c>
      <c r="K1680" s="140">
        <v>434174</v>
      </c>
      <c r="L1680" s="140">
        <v>434174</v>
      </c>
      <c r="M1680" s="140">
        <v>434174</v>
      </c>
      <c r="N1680" s="140">
        <v>0</v>
      </c>
      <c r="O1680" s="140">
        <v>0</v>
      </c>
      <c r="P1680" s="140">
        <v>0</v>
      </c>
      <c r="Q1680" s="199">
        <v>0</v>
      </c>
      <c r="R1680" s="199">
        <v>0</v>
      </c>
      <c r="S1680" s="199">
        <v>0</v>
      </c>
      <c r="T1680" s="199">
        <v>0</v>
      </c>
      <c r="U1680" s="199">
        <v>0</v>
      </c>
      <c r="V1680" s="199">
        <v>0</v>
      </c>
      <c r="W1680" s="199">
        <v>0</v>
      </c>
      <c r="X1680" s="199">
        <v>0</v>
      </c>
      <c r="Y1680" s="199">
        <v>0</v>
      </c>
      <c r="Z1680" s="199">
        <v>0</v>
      </c>
      <c r="AA1680" s="199">
        <v>0</v>
      </c>
      <c r="AB1680" s="199">
        <v>0</v>
      </c>
      <c r="AC1680" s="199">
        <f>IFERROR(VLOOKUP('SAP Data'!$C1680,'2021 Balance Sheet'!$B$7:$O$1335,'2021 Balance Sheet'!D$2, FALSE),0)</f>
        <v>0</v>
      </c>
      <c r="AD1680" s="199">
        <f>IFERROR(VLOOKUP('SAP Data'!$C1680,'2021 Balance Sheet'!$B$7:$O$1335,'2021 Balance Sheet'!E$2, FALSE),0)</f>
        <v>0</v>
      </c>
      <c r="AE1680" s="199">
        <f>IFERROR(VLOOKUP('SAP Data'!$C1680,'2021 Balance Sheet'!$B$7:$O$1335,'2021 Balance Sheet'!F$2, FALSE),0)</f>
        <v>0</v>
      </c>
      <c r="AF1680" s="199">
        <f>IFERROR(VLOOKUP('SAP Data'!$C1680,'2021 Balance Sheet'!$B$7:$O$1335,'2021 Balance Sheet'!G$2, FALSE),0)</f>
        <v>0</v>
      </c>
      <c r="AG1680" s="199">
        <f>IFERROR(VLOOKUP('SAP Data'!$C1680,'2021 Balance Sheet'!$B$7:$O$1335,'2021 Balance Sheet'!H$2, FALSE),0)</f>
        <v>0</v>
      </c>
      <c r="AH1680" s="199">
        <f>IFERROR(VLOOKUP('SAP Data'!$C1680,'2021 Balance Sheet'!$B$7:$O$1335,'2021 Balance Sheet'!I$2, FALSE),0)</f>
        <v>0</v>
      </c>
      <c r="AI1680" s="199">
        <f>IFERROR(VLOOKUP('SAP Data'!$C1680,'2021 Balance Sheet'!$B$7:$O$1335,'2021 Balance Sheet'!J$2, FALSE),0)</f>
        <v>0</v>
      </c>
      <c r="AJ1680" s="199">
        <f>IFERROR(VLOOKUP('SAP Data'!$C1680,'2021 Balance Sheet'!$B$7:$O$1335,'2021 Balance Sheet'!K$2, FALSE),0)</f>
        <v>0</v>
      </c>
      <c r="AK1680" s="199">
        <f>IFERROR(VLOOKUP('SAP Data'!$C1680,'2021 Balance Sheet'!$B$7:$O$1335,'2021 Balance Sheet'!L$2, FALSE),0)</f>
        <v>0</v>
      </c>
      <c r="AL1680" s="199">
        <f>IFERROR(VLOOKUP('SAP Data'!$C1680,'2021 Balance Sheet'!$B$7:$O$1335,'2021 Balance Sheet'!M$2, FALSE),0)</f>
        <v>0</v>
      </c>
      <c r="AM1680" s="199">
        <f>IFERROR(VLOOKUP('SAP Data'!$C1680,'2021 Balance Sheet'!$B$7:$O$1335,'2021 Balance Sheet'!N$2, FALSE),0)</f>
        <v>0</v>
      </c>
      <c r="AN1680" s="199">
        <f>IFERROR(VLOOKUP('SAP Data'!$C1680,'2021 Balance Sheet'!$B$7:$O$1335,'2021 Balance Sheet'!O$2, FALSE),0)</f>
        <v>0</v>
      </c>
      <c r="AO1680" s="198">
        <f t="shared" si="55"/>
        <v>0</v>
      </c>
    </row>
    <row r="1681" spans="1:41" ht="15.75" thickBot="1" x14ac:dyDescent="0.3">
      <c r="A1681" s="26" t="str">
        <f t="shared" si="54"/>
        <v>254110</v>
      </c>
      <c r="B1681" s="126" t="s">
        <v>1253</v>
      </c>
      <c r="C1681" s="153" t="s">
        <v>1254</v>
      </c>
      <c r="D1681" s="125" t="s">
        <v>4</v>
      </c>
      <c r="E1681" s="139">
        <v>-14643540</v>
      </c>
      <c r="F1681" s="139">
        <v>-14643540</v>
      </c>
      <c r="G1681" s="139">
        <v>-10361731</v>
      </c>
      <c r="H1681" s="139">
        <v>-10187220</v>
      </c>
      <c r="I1681" s="139">
        <v>-10048430</v>
      </c>
      <c r="J1681" s="139">
        <v>-10264490</v>
      </c>
      <c r="K1681" s="139">
        <v>-10565948</v>
      </c>
      <c r="L1681" s="139">
        <v>-10839839</v>
      </c>
      <c r="M1681" s="139">
        <v>-11073547</v>
      </c>
      <c r="N1681" s="139">
        <v>-8131984</v>
      </c>
      <c r="O1681" s="139">
        <v>-7787468</v>
      </c>
      <c r="P1681" s="139">
        <v>-7213967</v>
      </c>
      <c r="Q1681" s="199">
        <v>-6390655</v>
      </c>
      <c r="R1681" s="199">
        <v>-5766303</v>
      </c>
      <c r="S1681" s="199">
        <v>-5431828</v>
      </c>
      <c r="T1681" s="199">
        <v>-5281384</v>
      </c>
      <c r="U1681" s="199">
        <v>-5392580</v>
      </c>
      <c r="V1681" s="199">
        <v>-5677841</v>
      </c>
      <c r="W1681" s="199">
        <v>-6064813</v>
      </c>
      <c r="X1681" s="199">
        <v>-6415249</v>
      </c>
      <c r="Y1681" s="199">
        <v>-6682941</v>
      </c>
      <c r="Z1681" s="199">
        <v>-6687988</v>
      </c>
      <c r="AA1681" s="199">
        <v>-6012432</v>
      </c>
      <c r="AB1681" s="199">
        <v>-4923996</v>
      </c>
      <c r="AC1681" s="199">
        <f>IFERROR(VLOOKUP('SAP Data'!$C1681,'2021 Balance Sheet'!$B$7:$O$1335,'2021 Balance Sheet'!D$2, FALSE),0)</f>
        <v>-3413304</v>
      </c>
      <c r="AD1681" s="199">
        <f>IFERROR(VLOOKUP('SAP Data'!$C1681,'2021 Balance Sheet'!$B$7:$O$1335,'2021 Balance Sheet'!E$2, FALSE),0)</f>
        <v>-2584218</v>
      </c>
      <c r="AE1681" s="199">
        <f>IFERROR(VLOOKUP('SAP Data'!$C1681,'2021 Balance Sheet'!$B$7:$O$1335,'2021 Balance Sheet'!F$2, FALSE),0)</f>
        <v>-2160801</v>
      </c>
      <c r="AF1681" s="199">
        <f>IFERROR(VLOOKUP('SAP Data'!$C1681,'2021 Balance Sheet'!$B$7:$O$1335,'2021 Balance Sheet'!G$2, FALSE),0)</f>
        <v>-1925395</v>
      </c>
      <c r="AG1681" s="199">
        <f>IFERROR(VLOOKUP('SAP Data'!$C1681,'2021 Balance Sheet'!$B$7:$O$1335,'2021 Balance Sheet'!H$2, FALSE),0)</f>
        <v>-2029903</v>
      </c>
      <c r="AH1681" s="199">
        <f>IFERROR(VLOOKUP('SAP Data'!$C1681,'2021 Balance Sheet'!$B$7:$O$1335,'2021 Balance Sheet'!I$2, FALSE),0)</f>
        <v>-2310758</v>
      </c>
      <c r="AI1681" s="199">
        <f>IFERROR(VLOOKUP('SAP Data'!$C1681,'2021 Balance Sheet'!$B$7:$O$1335,'2021 Balance Sheet'!J$2, FALSE),0)</f>
        <v>-2715078</v>
      </c>
      <c r="AJ1681" s="199">
        <f>IFERROR(VLOOKUP('SAP Data'!$C1681,'2021 Balance Sheet'!$B$7:$O$1335,'2021 Balance Sheet'!K$2, FALSE),0)</f>
        <v>-3093886</v>
      </c>
      <c r="AK1681" s="199">
        <f>IFERROR(VLOOKUP('SAP Data'!$C1681,'2021 Balance Sheet'!$B$7:$O$1335,'2021 Balance Sheet'!L$2, FALSE),0)</f>
        <v>-3420353</v>
      </c>
      <c r="AL1681" s="199">
        <f>IFERROR(VLOOKUP('SAP Data'!$C1681,'2021 Balance Sheet'!$B$7:$O$1335,'2021 Balance Sheet'!M$2, FALSE),0)</f>
        <v>-3393419</v>
      </c>
      <c r="AM1681" s="199">
        <f>IFERROR(VLOOKUP('SAP Data'!$C1681,'2021 Balance Sheet'!$B$7:$O$1335,'2021 Balance Sheet'!N$2, FALSE),0)</f>
        <v>-2817350</v>
      </c>
      <c r="AN1681" s="199">
        <f>IFERROR(VLOOKUP('SAP Data'!$C1681,'2021 Balance Sheet'!$B$7:$O$1335,'2021 Balance Sheet'!O$2, FALSE),0)</f>
        <v>-1794229</v>
      </c>
      <c r="AO1681" s="198">
        <f t="shared" si="55"/>
        <v>-4923996</v>
      </c>
    </row>
    <row r="1682" spans="1:41" ht="15.75" thickBot="1" x14ac:dyDescent="0.3">
      <c r="A1682" s="26" t="str">
        <f t="shared" si="54"/>
        <v>254115</v>
      </c>
      <c r="B1682" s="126" t="s">
        <v>1256</v>
      </c>
      <c r="C1682" s="153" t="s">
        <v>1257</v>
      </c>
      <c r="D1682" s="125" t="s">
        <v>4</v>
      </c>
      <c r="E1682" s="140">
        <v>-7203893.7199999997</v>
      </c>
      <c r="F1682" s="140">
        <v>-7247819.4699999997</v>
      </c>
      <c r="G1682" s="140">
        <v>0</v>
      </c>
      <c r="H1682" s="140">
        <v>0</v>
      </c>
      <c r="I1682" s="140">
        <v>0</v>
      </c>
      <c r="J1682" s="140">
        <v>0</v>
      </c>
      <c r="K1682" s="140">
        <v>0</v>
      </c>
      <c r="L1682" s="140">
        <v>0</v>
      </c>
      <c r="M1682" s="140">
        <v>0</v>
      </c>
      <c r="N1682" s="140">
        <v>0</v>
      </c>
      <c r="O1682" s="140">
        <v>0</v>
      </c>
      <c r="P1682" s="140">
        <v>0</v>
      </c>
      <c r="Q1682" s="199">
        <v>0</v>
      </c>
      <c r="R1682" s="199">
        <v>0</v>
      </c>
      <c r="S1682" s="199">
        <v>0</v>
      </c>
      <c r="T1682" s="199">
        <v>0</v>
      </c>
      <c r="U1682" s="199">
        <v>0</v>
      </c>
      <c r="V1682" s="199">
        <v>0</v>
      </c>
      <c r="W1682" s="199">
        <v>0</v>
      </c>
      <c r="X1682" s="199">
        <v>0</v>
      </c>
      <c r="Y1682" s="199">
        <v>0</v>
      </c>
      <c r="Z1682" s="199">
        <v>0</v>
      </c>
      <c r="AA1682" s="199">
        <v>0</v>
      </c>
      <c r="AB1682" s="199">
        <v>0</v>
      </c>
      <c r="AC1682" s="199">
        <f>IFERROR(VLOOKUP('SAP Data'!$C1682,'2021 Balance Sheet'!$B$7:$O$1335,'2021 Balance Sheet'!D$2, FALSE),0)</f>
        <v>0</v>
      </c>
      <c r="AD1682" s="199">
        <f>IFERROR(VLOOKUP('SAP Data'!$C1682,'2021 Balance Sheet'!$B$7:$O$1335,'2021 Balance Sheet'!E$2, FALSE),0)</f>
        <v>0</v>
      </c>
      <c r="AE1682" s="199">
        <f>IFERROR(VLOOKUP('SAP Data'!$C1682,'2021 Balance Sheet'!$B$7:$O$1335,'2021 Balance Sheet'!F$2, FALSE),0)</f>
        <v>0</v>
      </c>
      <c r="AF1682" s="199">
        <f>IFERROR(VLOOKUP('SAP Data'!$C1682,'2021 Balance Sheet'!$B$7:$O$1335,'2021 Balance Sheet'!G$2, FALSE),0)</f>
        <v>0</v>
      </c>
      <c r="AG1682" s="199">
        <f>IFERROR(VLOOKUP('SAP Data'!$C1682,'2021 Balance Sheet'!$B$7:$O$1335,'2021 Balance Sheet'!H$2, FALSE),0)</f>
        <v>0</v>
      </c>
      <c r="AH1682" s="199">
        <f>IFERROR(VLOOKUP('SAP Data'!$C1682,'2021 Balance Sheet'!$B$7:$O$1335,'2021 Balance Sheet'!I$2, FALSE),0)</f>
        <v>0</v>
      </c>
      <c r="AI1682" s="199">
        <f>IFERROR(VLOOKUP('SAP Data'!$C1682,'2021 Balance Sheet'!$B$7:$O$1335,'2021 Balance Sheet'!J$2, FALSE),0)</f>
        <v>0</v>
      </c>
      <c r="AJ1682" s="199">
        <f>IFERROR(VLOOKUP('SAP Data'!$C1682,'2021 Balance Sheet'!$B$7:$O$1335,'2021 Balance Sheet'!K$2, FALSE),0)</f>
        <v>0</v>
      </c>
      <c r="AK1682" s="199">
        <f>IFERROR(VLOOKUP('SAP Data'!$C1682,'2021 Balance Sheet'!$B$7:$O$1335,'2021 Balance Sheet'!L$2, FALSE),0)</f>
        <v>0</v>
      </c>
      <c r="AL1682" s="199">
        <f>IFERROR(VLOOKUP('SAP Data'!$C1682,'2021 Balance Sheet'!$B$7:$O$1335,'2021 Balance Sheet'!M$2, FALSE),0)</f>
        <v>0</v>
      </c>
      <c r="AM1682" s="199">
        <f>IFERROR(VLOOKUP('SAP Data'!$C1682,'2021 Balance Sheet'!$B$7:$O$1335,'2021 Balance Sheet'!N$2, FALSE),0)</f>
        <v>0</v>
      </c>
      <c r="AN1682" s="199">
        <f>IFERROR(VLOOKUP('SAP Data'!$C1682,'2021 Balance Sheet'!$B$7:$O$1335,'2021 Balance Sheet'!O$2, FALSE),0)</f>
        <v>0</v>
      </c>
      <c r="AO1682" s="198">
        <f t="shared" si="55"/>
        <v>0</v>
      </c>
    </row>
    <row r="1683" spans="1:41" ht="15.75" thickBot="1" x14ac:dyDescent="0.3">
      <c r="A1683" s="26" t="str">
        <f t="shared" si="54"/>
        <v>254120</v>
      </c>
      <c r="B1683" s="126" t="s">
        <v>1259</v>
      </c>
      <c r="C1683" s="153" t="s">
        <v>1260</v>
      </c>
      <c r="D1683" s="125" t="s">
        <v>4</v>
      </c>
      <c r="E1683" s="139">
        <v>-1160599.53</v>
      </c>
      <c r="F1683" s="139">
        <v>-1290113.8600000001</v>
      </c>
      <c r="G1683" s="139">
        <v>-1403143.38</v>
      </c>
      <c r="H1683" s="139">
        <v>-1489399.81</v>
      </c>
      <c r="I1683" s="139">
        <v>-1545965.43</v>
      </c>
      <c r="J1683" s="139">
        <v>-1585733.86</v>
      </c>
      <c r="K1683" s="139">
        <v>-1621327.21</v>
      </c>
      <c r="L1683" s="139">
        <v>-1656601.33</v>
      </c>
      <c r="M1683" s="139">
        <v>-1696112.47</v>
      </c>
      <c r="N1683" s="139">
        <v>-2100000.0099999998</v>
      </c>
      <c r="O1683" s="139">
        <v>0</v>
      </c>
      <c r="P1683" s="139">
        <v>0</v>
      </c>
      <c r="Q1683" s="199">
        <v>0</v>
      </c>
      <c r="R1683" s="199">
        <v>0</v>
      </c>
      <c r="S1683" s="199">
        <v>0</v>
      </c>
      <c r="T1683" s="199">
        <v>0</v>
      </c>
      <c r="U1683" s="199">
        <v>0</v>
      </c>
      <c r="V1683" s="199">
        <v>0</v>
      </c>
      <c r="W1683" s="199">
        <v>0</v>
      </c>
      <c r="X1683" s="199">
        <v>0</v>
      </c>
      <c r="Y1683" s="199">
        <v>0</v>
      </c>
      <c r="Z1683" s="199">
        <v>0</v>
      </c>
      <c r="AA1683" s="199">
        <v>0</v>
      </c>
      <c r="AB1683" s="199">
        <v>0</v>
      </c>
      <c r="AC1683" s="199">
        <f>IFERROR(VLOOKUP('SAP Data'!$C1683,'2021 Balance Sheet'!$B$7:$O$1335,'2021 Balance Sheet'!D$2, FALSE),0)</f>
        <v>0</v>
      </c>
      <c r="AD1683" s="199">
        <f>IFERROR(VLOOKUP('SAP Data'!$C1683,'2021 Balance Sheet'!$B$7:$O$1335,'2021 Balance Sheet'!E$2, FALSE),0)</f>
        <v>0</v>
      </c>
      <c r="AE1683" s="199">
        <f>IFERROR(VLOOKUP('SAP Data'!$C1683,'2021 Balance Sheet'!$B$7:$O$1335,'2021 Balance Sheet'!F$2, FALSE),0)</f>
        <v>0</v>
      </c>
      <c r="AF1683" s="199">
        <f>IFERROR(VLOOKUP('SAP Data'!$C1683,'2021 Balance Sheet'!$B$7:$O$1335,'2021 Balance Sheet'!G$2, FALSE),0)</f>
        <v>0</v>
      </c>
      <c r="AG1683" s="199">
        <f>IFERROR(VLOOKUP('SAP Data'!$C1683,'2021 Balance Sheet'!$B$7:$O$1335,'2021 Balance Sheet'!H$2, FALSE),0)</f>
        <v>0</v>
      </c>
      <c r="AH1683" s="199">
        <f>IFERROR(VLOOKUP('SAP Data'!$C1683,'2021 Balance Sheet'!$B$7:$O$1335,'2021 Balance Sheet'!I$2, FALSE),0)</f>
        <v>0</v>
      </c>
      <c r="AI1683" s="199">
        <f>IFERROR(VLOOKUP('SAP Data'!$C1683,'2021 Balance Sheet'!$B$7:$O$1335,'2021 Balance Sheet'!J$2, FALSE),0)</f>
        <v>0</v>
      </c>
      <c r="AJ1683" s="199">
        <f>IFERROR(VLOOKUP('SAP Data'!$C1683,'2021 Balance Sheet'!$B$7:$O$1335,'2021 Balance Sheet'!K$2, FALSE),0)</f>
        <v>0</v>
      </c>
      <c r="AK1683" s="199">
        <f>IFERROR(VLOOKUP('SAP Data'!$C1683,'2021 Balance Sheet'!$B$7:$O$1335,'2021 Balance Sheet'!L$2, FALSE),0)</f>
        <v>0</v>
      </c>
      <c r="AL1683" s="199">
        <f>IFERROR(VLOOKUP('SAP Data'!$C1683,'2021 Balance Sheet'!$B$7:$O$1335,'2021 Balance Sheet'!M$2, FALSE),0)</f>
        <v>0</v>
      </c>
      <c r="AM1683" s="199">
        <f>IFERROR(VLOOKUP('SAP Data'!$C1683,'2021 Balance Sheet'!$B$7:$O$1335,'2021 Balance Sheet'!N$2, FALSE),0)</f>
        <v>0</v>
      </c>
      <c r="AN1683" s="199">
        <f>IFERROR(VLOOKUP('SAP Data'!$C1683,'2021 Balance Sheet'!$B$7:$O$1335,'2021 Balance Sheet'!O$2, FALSE),0)</f>
        <v>0</v>
      </c>
      <c r="AO1683" s="198">
        <f t="shared" si="55"/>
        <v>0</v>
      </c>
    </row>
    <row r="1684" spans="1:41" ht="15.75" thickBot="1" x14ac:dyDescent="0.3">
      <c r="A1684" s="26" t="str">
        <f t="shared" si="54"/>
        <v>254121</v>
      </c>
      <c r="B1684" s="126" t="s">
        <v>2992</v>
      </c>
      <c r="C1684" s="153" t="s">
        <v>2993</v>
      </c>
      <c r="D1684" s="125" t="s">
        <v>4</v>
      </c>
      <c r="E1684" s="140"/>
      <c r="F1684" s="140"/>
      <c r="G1684" s="140"/>
      <c r="H1684" s="140"/>
      <c r="I1684" s="140"/>
      <c r="J1684" s="140"/>
      <c r="K1684" s="140"/>
      <c r="L1684" s="140"/>
      <c r="M1684" s="140"/>
      <c r="N1684" s="140">
        <v>0</v>
      </c>
      <c r="O1684" s="140">
        <v>-2010393.89</v>
      </c>
      <c r="P1684" s="140">
        <v>-1699899.7</v>
      </c>
      <c r="Q1684" s="199">
        <v>-1355052.46</v>
      </c>
      <c r="R1684" s="199">
        <v>-1066965.6299999999</v>
      </c>
      <c r="S1684" s="199">
        <v>-787168.75</v>
      </c>
      <c r="T1684" s="199">
        <v>-574310.06999999995</v>
      </c>
      <c r="U1684" s="199">
        <v>-455943</v>
      </c>
      <c r="V1684" s="199">
        <v>-363171.55</v>
      </c>
      <c r="W1684" s="199">
        <v>-289259.59000000003</v>
      </c>
      <c r="X1684" s="199">
        <v>-228619.88</v>
      </c>
      <c r="Y1684" s="199">
        <v>-165054.29</v>
      </c>
      <c r="Z1684" s="199">
        <v>-82956.399999999994</v>
      </c>
      <c r="AA1684" s="199">
        <v>21802.1</v>
      </c>
      <c r="AB1684" s="199">
        <v>33959.910000000003</v>
      </c>
      <c r="AC1684" s="199">
        <f>IFERROR(VLOOKUP('SAP Data'!$C1684,'2021 Balance Sheet'!$B$7:$O$1335,'2021 Balance Sheet'!D$2, FALSE),0)</f>
        <v>14665.44</v>
      </c>
      <c r="AD1684" s="199">
        <f>IFERROR(VLOOKUP('SAP Data'!$C1684,'2021 Balance Sheet'!$B$7:$O$1335,'2021 Balance Sheet'!E$2, FALSE),0)</f>
        <v>11716.47</v>
      </c>
      <c r="AE1684" s="199">
        <f>IFERROR(VLOOKUP('SAP Data'!$C1684,'2021 Balance Sheet'!$B$7:$O$1335,'2021 Balance Sheet'!F$2, FALSE),0)</f>
        <v>9028.69</v>
      </c>
      <c r="AF1684" s="199">
        <f>IFERROR(VLOOKUP('SAP Data'!$C1684,'2021 Balance Sheet'!$B$7:$O$1335,'2021 Balance Sheet'!G$2, FALSE),0)</f>
        <v>7049.37</v>
      </c>
      <c r="AG1684" s="199">
        <f>IFERROR(VLOOKUP('SAP Data'!$C1684,'2021 Balance Sheet'!$B$7:$O$1335,'2021 Balance Sheet'!H$2, FALSE),0)</f>
        <v>5687.23</v>
      </c>
      <c r="AH1684" s="199">
        <f>IFERROR(VLOOKUP('SAP Data'!$C1684,'2021 Balance Sheet'!$B$7:$O$1335,'2021 Balance Sheet'!I$2, FALSE),0)</f>
        <v>4681.7700000000004</v>
      </c>
      <c r="AI1684" s="199">
        <f>IFERROR(VLOOKUP('SAP Data'!$C1684,'2021 Balance Sheet'!$B$7:$O$1335,'2021 Balance Sheet'!J$2, FALSE),0)</f>
        <v>3723.41</v>
      </c>
      <c r="AJ1684" s="199">
        <f>IFERROR(VLOOKUP('SAP Data'!$C1684,'2021 Balance Sheet'!$B$7:$O$1335,'2021 Balance Sheet'!K$2, FALSE),0)</f>
        <v>2781.72</v>
      </c>
      <c r="AK1684" s="199">
        <f>IFERROR(VLOOKUP('SAP Data'!$C1684,'2021 Balance Sheet'!$B$7:$O$1335,'2021 Balance Sheet'!L$2, FALSE),0)</f>
        <v>1748.77</v>
      </c>
      <c r="AL1684" s="199">
        <f>IFERROR(VLOOKUP('SAP Data'!$C1684,'2021 Balance Sheet'!$B$7:$O$1335,'2021 Balance Sheet'!M$2, FALSE),0)</f>
        <v>0</v>
      </c>
      <c r="AM1684" s="199">
        <f>IFERROR(VLOOKUP('SAP Data'!$C1684,'2021 Balance Sheet'!$B$7:$O$1335,'2021 Balance Sheet'!N$2, FALSE),0)</f>
        <v>0</v>
      </c>
      <c r="AN1684" s="199">
        <f>IFERROR(VLOOKUP('SAP Data'!$C1684,'2021 Balance Sheet'!$B$7:$O$1335,'2021 Balance Sheet'!O$2, FALSE),0)</f>
        <v>0</v>
      </c>
      <c r="AO1684" s="198">
        <f t="shared" si="55"/>
        <v>33959.910000000003</v>
      </c>
    </row>
    <row r="1685" spans="1:41" ht="15.75" thickBot="1" x14ac:dyDescent="0.3">
      <c r="A1685" s="26" t="str">
        <f t="shared" si="54"/>
        <v>254125</v>
      </c>
      <c r="B1685" s="126" t="s">
        <v>1262</v>
      </c>
      <c r="C1685" s="153" t="s">
        <v>1263</v>
      </c>
      <c r="D1685" s="125" t="s">
        <v>4</v>
      </c>
      <c r="E1685" s="139">
        <v>0</v>
      </c>
      <c r="F1685" s="139">
        <v>0</v>
      </c>
      <c r="G1685" s="139">
        <v>-1050637</v>
      </c>
      <c r="H1685" s="139">
        <v>-1050637</v>
      </c>
      <c r="I1685" s="139">
        <v>-1050637</v>
      </c>
      <c r="J1685" s="139">
        <v>-1050637</v>
      </c>
      <c r="K1685" s="139">
        <v>-1050637</v>
      </c>
      <c r="L1685" s="139">
        <v>-1050637</v>
      </c>
      <c r="M1685" s="139">
        <v>-1050637</v>
      </c>
      <c r="N1685" s="139">
        <v>0</v>
      </c>
      <c r="O1685" s="139">
        <v>0</v>
      </c>
      <c r="P1685" s="139">
        <v>0</v>
      </c>
      <c r="Q1685" s="199">
        <v>0</v>
      </c>
      <c r="R1685" s="199">
        <v>0</v>
      </c>
      <c r="S1685" s="199">
        <v>0</v>
      </c>
      <c r="T1685" s="199">
        <v>0</v>
      </c>
      <c r="U1685" s="199">
        <v>0</v>
      </c>
      <c r="V1685" s="199">
        <v>0</v>
      </c>
      <c r="W1685" s="199">
        <v>0</v>
      </c>
      <c r="X1685" s="199">
        <v>0</v>
      </c>
      <c r="Y1685" s="199">
        <v>0</v>
      </c>
      <c r="Z1685" s="199">
        <v>0</v>
      </c>
      <c r="AA1685" s="199">
        <v>0</v>
      </c>
      <c r="AB1685" s="199">
        <v>0</v>
      </c>
      <c r="AC1685" s="199">
        <f>IFERROR(VLOOKUP('SAP Data'!$C1685,'2021 Balance Sheet'!$B$7:$O$1335,'2021 Balance Sheet'!D$2, FALSE),0)</f>
        <v>0</v>
      </c>
      <c r="AD1685" s="199">
        <f>IFERROR(VLOOKUP('SAP Data'!$C1685,'2021 Balance Sheet'!$B$7:$O$1335,'2021 Balance Sheet'!E$2, FALSE),0)</f>
        <v>0</v>
      </c>
      <c r="AE1685" s="199">
        <f>IFERROR(VLOOKUP('SAP Data'!$C1685,'2021 Balance Sheet'!$B$7:$O$1335,'2021 Balance Sheet'!F$2, FALSE),0)</f>
        <v>0</v>
      </c>
      <c r="AF1685" s="199">
        <f>IFERROR(VLOOKUP('SAP Data'!$C1685,'2021 Balance Sheet'!$B$7:$O$1335,'2021 Balance Sheet'!G$2, FALSE),0)</f>
        <v>0</v>
      </c>
      <c r="AG1685" s="199">
        <f>IFERROR(VLOOKUP('SAP Data'!$C1685,'2021 Balance Sheet'!$B$7:$O$1335,'2021 Balance Sheet'!H$2, FALSE),0)</f>
        <v>0</v>
      </c>
      <c r="AH1685" s="199">
        <f>IFERROR(VLOOKUP('SAP Data'!$C1685,'2021 Balance Sheet'!$B$7:$O$1335,'2021 Balance Sheet'!I$2, FALSE),0)</f>
        <v>0</v>
      </c>
      <c r="AI1685" s="199">
        <f>IFERROR(VLOOKUP('SAP Data'!$C1685,'2021 Balance Sheet'!$B$7:$O$1335,'2021 Balance Sheet'!J$2, FALSE),0)</f>
        <v>0</v>
      </c>
      <c r="AJ1685" s="199">
        <f>IFERROR(VLOOKUP('SAP Data'!$C1685,'2021 Balance Sheet'!$B$7:$O$1335,'2021 Balance Sheet'!K$2, FALSE),0)</f>
        <v>0</v>
      </c>
      <c r="AK1685" s="199">
        <f>IFERROR(VLOOKUP('SAP Data'!$C1685,'2021 Balance Sheet'!$B$7:$O$1335,'2021 Balance Sheet'!L$2, FALSE),0)</f>
        <v>0</v>
      </c>
      <c r="AL1685" s="199">
        <f>IFERROR(VLOOKUP('SAP Data'!$C1685,'2021 Balance Sheet'!$B$7:$O$1335,'2021 Balance Sheet'!M$2, FALSE),0)</f>
        <v>0</v>
      </c>
      <c r="AM1685" s="199">
        <f>IFERROR(VLOOKUP('SAP Data'!$C1685,'2021 Balance Sheet'!$B$7:$O$1335,'2021 Balance Sheet'!N$2, FALSE),0)</f>
        <v>0</v>
      </c>
      <c r="AN1685" s="199">
        <f>IFERROR(VLOOKUP('SAP Data'!$C1685,'2021 Balance Sheet'!$B$7:$O$1335,'2021 Balance Sheet'!O$2, FALSE),0)</f>
        <v>0</v>
      </c>
      <c r="AO1685" s="198">
        <f t="shared" si="55"/>
        <v>0</v>
      </c>
    </row>
    <row r="1686" spans="1:41" ht="15.75" thickBot="1" x14ac:dyDescent="0.3">
      <c r="A1686" s="26" t="str">
        <f t="shared" si="54"/>
        <v>254130</v>
      </c>
      <c r="B1686" s="126" t="s">
        <v>1265</v>
      </c>
      <c r="C1686" s="153" t="s">
        <v>1266</v>
      </c>
      <c r="D1686" s="125" t="s">
        <v>4</v>
      </c>
      <c r="E1686" s="140">
        <v>-194310.46</v>
      </c>
      <c r="F1686" s="140">
        <v>-215994.07</v>
      </c>
      <c r="G1686" s="140">
        <v>-234917.75</v>
      </c>
      <c r="H1686" s="140">
        <v>-249359.02</v>
      </c>
      <c r="I1686" s="140">
        <v>-258829.38</v>
      </c>
      <c r="J1686" s="140">
        <v>-265487.51</v>
      </c>
      <c r="K1686" s="140">
        <v>-271446.64</v>
      </c>
      <c r="L1686" s="140">
        <v>-277352.32000000001</v>
      </c>
      <c r="M1686" s="140">
        <v>-283967.38</v>
      </c>
      <c r="N1686" s="140">
        <v>0</v>
      </c>
      <c r="O1686" s="140">
        <v>0</v>
      </c>
      <c r="P1686" s="140">
        <v>0</v>
      </c>
      <c r="Q1686" s="199">
        <v>0</v>
      </c>
      <c r="R1686" s="199">
        <v>0</v>
      </c>
      <c r="S1686" s="199">
        <v>0</v>
      </c>
      <c r="T1686" s="199">
        <v>0</v>
      </c>
      <c r="U1686" s="199">
        <v>0</v>
      </c>
      <c r="V1686" s="199">
        <v>0</v>
      </c>
      <c r="W1686" s="199">
        <v>0</v>
      </c>
      <c r="X1686" s="199">
        <v>0</v>
      </c>
      <c r="Y1686" s="199">
        <v>0</v>
      </c>
      <c r="Z1686" s="199">
        <v>0</v>
      </c>
      <c r="AA1686" s="199">
        <v>0</v>
      </c>
      <c r="AB1686" s="199">
        <v>0</v>
      </c>
      <c r="AC1686" s="199">
        <f>IFERROR(VLOOKUP('SAP Data'!$C1686,'2021 Balance Sheet'!$B$7:$O$1335,'2021 Balance Sheet'!D$2, FALSE),0)</f>
        <v>0</v>
      </c>
      <c r="AD1686" s="199">
        <f>IFERROR(VLOOKUP('SAP Data'!$C1686,'2021 Balance Sheet'!$B$7:$O$1335,'2021 Balance Sheet'!E$2, FALSE),0)</f>
        <v>0</v>
      </c>
      <c r="AE1686" s="199">
        <f>IFERROR(VLOOKUP('SAP Data'!$C1686,'2021 Balance Sheet'!$B$7:$O$1335,'2021 Balance Sheet'!F$2, FALSE),0)</f>
        <v>0</v>
      </c>
      <c r="AF1686" s="199">
        <f>IFERROR(VLOOKUP('SAP Data'!$C1686,'2021 Balance Sheet'!$B$7:$O$1335,'2021 Balance Sheet'!G$2, FALSE),0)</f>
        <v>0</v>
      </c>
      <c r="AG1686" s="199">
        <f>IFERROR(VLOOKUP('SAP Data'!$C1686,'2021 Balance Sheet'!$B$7:$O$1335,'2021 Balance Sheet'!H$2, FALSE),0)</f>
        <v>0</v>
      </c>
      <c r="AH1686" s="199">
        <f>IFERROR(VLOOKUP('SAP Data'!$C1686,'2021 Balance Sheet'!$B$7:$O$1335,'2021 Balance Sheet'!I$2, FALSE),0)</f>
        <v>0</v>
      </c>
      <c r="AI1686" s="199">
        <f>IFERROR(VLOOKUP('SAP Data'!$C1686,'2021 Balance Sheet'!$B$7:$O$1335,'2021 Balance Sheet'!J$2, FALSE),0)</f>
        <v>0</v>
      </c>
      <c r="AJ1686" s="199">
        <f>IFERROR(VLOOKUP('SAP Data'!$C1686,'2021 Balance Sheet'!$B$7:$O$1335,'2021 Balance Sheet'!K$2, FALSE),0)</f>
        <v>0</v>
      </c>
      <c r="AK1686" s="199">
        <f>IFERROR(VLOOKUP('SAP Data'!$C1686,'2021 Balance Sheet'!$B$7:$O$1335,'2021 Balance Sheet'!L$2, FALSE),0)</f>
        <v>0</v>
      </c>
      <c r="AL1686" s="199">
        <f>IFERROR(VLOOKUP('SAP Data'!$C1686,'2021 Balance Sheet'!$B$7:$O$1335,'2021 Balance Sheet'!M$2, FALSE),0)</f>
        <v>0</v>
      </c>
      <c r="AM1686" s="199">
        <f>IFERROR(VLOOKUP('SAP Data'!$C1686,'2021 Balance Sheet'!$B$7:$O$1335,'2021 Balance Sheet'!N$2, FALSE),0)</f>
        <v>0</v>
      </c>
      <c r="AN1686" s="199">
        <f>IFERROR(VLOOKUP('SAP Data'!$C1686,'2021 Balance Sheet'!$B$7:$O$1335,'2021 Balance Sheet'!O$2, FALSE),0)</f>
        <v>0</v>
      </c>
      <c r="AO1686" s="198">
        <f t="shared" si="55"/>
        <v>0</v>
      </c>
    </row>
    <row r="1687" spans="1:41" ht="15.75" thickBot="1" x14ac:dyDescent="0.3">
      <c r="A1687" s="26" t="str">
        <f t="shared" si="54"/>
        <v>254311</v>
      </c>
      <c r="B1687" s="126" t="s">
        <v>1268</v>
      </c>
      <c r="C1687" s="153" t="s">
        <v>1269</v>
      </c>
      <c r="D1687" s="125" t="s">
        <v>4</v>
      </c>
      <c r="E1687" s="139">
        <v>-338279.28</v>
      </c>
      <c r="F1687" s="139">
        <v>-2470084.67</v>
      </c>
      <c r="G1687" s="139">
        <v>-5040491.2300000004</v>
      </c>
      <c r="H1687" s="139">
        <v>-6668841.1900000004</v>
      </c>
      <c r="I1687" s="139">
        <v>-8435064.2699999996</v>
      </c>
      <c r="J1687" s="139">
        <v>0</v>
      </c>
      <c r="K1687" s="139">
        <v>0</v>
      </c>
      <c r="L1687" s="139">
        <v>0</v>
      </c>
      <c r="M1687" s="139">
        <v>0</v>
      </c>
      <c r="N1687" s="139">
        <v>0</v>
      </c>
      <c r="O1687" s="139">
        <v>0</v>
      </c>
      <c r="P1687" s="139">
        <v>0</v>
      </c>
      <c r="Q1687" s="199">
        <v>-651506.53</v>
      </c>
      <c r="R1687" s="199">
        <v>-1317683.19</v>
      </c>
      <c r="S1687" s="199">
        <v>-1972489.62</v>
      </c>
      <c r="T1687" s="199">
        <v>-3000500.63</v>
      </c>
      <c r="U1687" s="199">
        <v>-3982323.14</v>
      </c>
      <c r="V1687" s="199">
        <v>0</v>
      </c>
      <c r="W1687" s="199">
        <v>0</v>
      </c>
      <c r="X1687" s="199">
        <v>0</v>
      </c>
      <c r="Y1687" s="199">
        <v>0</v>
      </c>
      <c r="Z1687" s="199">
        <v>0</v>
      </c>
      <c r="AA1687" s="199">
        <v>-567495.93999999994</v>
      </c>
      <c r="AB1687" s="199">
        <v>-1230839.6599999999</v>
      </c>
      <c r="AC1687" s="199">
        <f>IFERROR(VLOOKUP('SAP Data'!$C1687,'2021 Balance Sheet'!$B$7:$O$1335,'2021 Balance Sheet'!D$2, FALSE),0)</f>
        <v>-1784576.18</v>
      </c>
      <c r="AD1687" s="199">
        <f>IFERROR(VLOOKUP('SAP Data'!$C1687,'2021 Balance Sheet'!$B$7:$O$1335,'2021 Balance Sheet'!E$2, FALSE),0)</f>
        <v>0</v>
      </c>
      <c r="AE1687" s="199">
        <f>IFERROR(VLOOKUP('SAP Data'!$C1687,'2021 Balance Sheet'!$B$7:$O$1335,'2021 Balance Sheet'!F$2, FALSE),0)</f>
        <v>0</v>
      </c>
      <c r="AF1687" s="199">
        <f>IFERROR(VLOOKUP('SAP Data'!$C1687,'2021 Balance Sheet'!$B$7:$O$1335,'2021 Balance Sheet'!G$2, FALSE),0)</f>
        <v>0</v>
      </c>
      <c r="AG1687" s="199">
        <f>IFERROR(VLOOKUP('SAP Data'!$C1687,'2021 Balance Sheet'!$B$7:$O$1335,'2021 Balance Sheet'!H$2, FALSE),0)</f>
        <v>0</v>
      </c>
      <c r="AH1687" s="199">
        <f>IFERROR(VLOOKUP('SAP Data'!$C1687,'2021 Balance Sheet'!$B$7:$O$1335,'2021 Balance Sheet'!I$2, FALSE),0)</f>
        <v>0</v>
      </c>
      <c r="AI1687" s="199">
        <f>IFERROR(VLOOKUP('SAP Data'!$C1687,'2021 Balance Sheet'!$B$7:$O$1335,'2021 Balance Sheet'!J$2, FALSE),0)</f>
        <v>0</v>
      </c>
      <c r="AJ1687" s="199">
        <f>IFERROR(VLOOKUP('SAP Data'!$C1687,'2021 Balance Sheet'!$B$7:$O$1335,'2021 Balance Sheet'!K$2, FALSE),0)</f>
        <v>0</v>
      </c>
      <c r="AK1687" s="199">
        <f>IFERROR(VLOOKUP('SAP Data'!$C1687,'2021 Balance Sheet'!$B$7:$O$1335,'2021 Balance Sheet'!L$2, FALSE),0)</f>
        <v>0</v>
      </c>
      <c r="AL1687" s="199">
        <f>IFERROR(VLOOKUP('SAP Data'!$C1687,'2021 Balance Sheet'!$B$7:$O$1335,'2021 Balance Sheet'!M$2, FALSE),0)</f>
        <v>0</v>
      </c>
      <c r="AM1687" s="199">
        <f>IFERROR(VLOOKUP('SAP Data'!$C1687,'2021 Balance Sheet'!$B$7:$O$1335,'2021 Balance Sheet'!N$2, FALSE),0)</f>
        <v>-767367.58</v>
      </c>
      <c r="AN1687" s="199">
        <f>IFERROR(VLOOKUP('SAP Data'!$C1687,'2021 Balance Sheet'!$B$7:$O$1335,'2021 Balance Sheet'!O$2, FALSE),0)</f>
        <v>-1810486.04</v>
      </c>
      <c r="AO1687" s="198">
        <f t="shared" si="55"/>
        <v>-1230839.6599999999</v>
      </c>
    </row>
    <row r="1688" spans="1:41" ht="15.75" thickBot="1" x14ac:dyDescent="0.3">
      <c r="A1688" s="26" t="str">
        <f t="shared" si="54"/>
        <v>254401</v>
      </c>
      <c r="B1688" s="126" t="s">
        <v>2919</v>
      </c>
      <c r="C1688" s="153" t="s">
        <v>2883</v>
      </c>
      <c r="D1688" s="125" t="s">
        <v>4</v>
      </c>
      <c r="E1688" s="140"/>
      <c r="F1688" s="140"/>
      <c r="G1688" s="140"/>
      <c r="H1688" s="140"/>
      <c r="I1688" s="140"/>
      <c r="J1688" s="140">
        <v>-6095992</v>
      </c>
      <c r="K1688" s="140">
        <v>-7590810</v>
      </c>
      <c r="L1688" s="140">
        <v>-7590810</v>
      </c>
      <c r="M1688" s="140">
        <v>-5802671.5300000003</v>
      </c>
      <c r="N1688" s="140">
        <v>-7084371.5199999996</v>
      </c>
      <c r="O1688" s="140">
        <v>-7084371.5199999996</v>
      </c>
      <c r="P1688" s="140">
        <v>-5535026.9000000004</v>
      </c>
      <c r="Q1688" s="199">
        <v>-6603529.3200000003</v>
      </c>
      <c r="R1688" s="199">
        <v>-6603529.3200000003</v>
      </c>
      <c r="S1688" s="199">
        <v>-5347229.83</v>
      </c>
      <c r="T1688" s="199">
        <v>-6337361.8399999999</v>
      </c>
      <c r="U1688" s="199">
        <v>-6337361.8399999999</v>
      </c>
      <c r="V1688" s="199">
        <v>-5161517.3899999997</v>
      </c>
      <c r="W1688" s="199">
        <v>-6095912.4199999999</v>
      </c>
      <c r="X1688" s="199">
        <v>-6095912.4199999999</v>
      </c>
      <c r="Y1688" s="199">
        <v>-4932677.42</v>
      </c>
      <c r="Z1688" s="199">
        <v>-5802671.5099999998</v>
      </c>
      <c r="AA1688" s="199">
        <v>-5802671.5099999998</v>
      </c>
      <c r="AB1688" s="199">
        <v>-4729433.74</v>
      </c>
      <c r="AC1688" s="199">
        <f>IFERROR(VLOOKUP('SAP Data'!$C1688,'2021 Balance Sheet'!$B$7:$O$1335,'2021 Balance Sheet'!D$2, FALSE),0)</f>
        <v>-5535026.8799999999</v>
      </c>
      <c r="AD1688" s="199">
        <f>IFERROR(VLOOKUP('SAP Data'!$C1688,'2021 Balance Sheet'!$B$7:$O$1335,'2021 Balance Sheet'!E$2, FALSE),0)</f>
        <v>-5535026.8799999999</v>
      </c>
      <c r="AE1688" s="199">
        <f>IFERROR(VLOOKUP('SAP Data'!$C1688,'2021 Balance Sheet'!$B$7:$O$1335,'2021 Balance Sheet'!F$2, FALSE),0)</f>
        <v>-4564565.92</v>
      </c>
      <c r="AF1688" s="199">
        <f>IFERROR(VLOOKUP('SAP Data'!$C1688,'2021 Balance Sheet'!$B$7:$O$1335,'2021 Balance Sheet'!G$2, FALSE),0)</f>
        <v>-5347229.8099999996</v>
      </c>
      <c r="AG1688" s="199">
        <f>IFERROR(VLOOKUP('SAP Data'!$C1688,'2021 Balance Sheet'!$B$7:$O$1335,'2021 Balance Sheet'!H$2, FALSE),0)</f>
        <v>-5347229.8099999996</v>
      </c>
      <c r="AH1688" s="199">
        <f>IFERROR(VLOOKUP('SAP Data'!$C1688,'2021 Balance Sheet'!$B$7:$O$1335,'2021 Balance Sheet'!I$2, FALSE),0)</f>
        <v>-4394788.41</v>
      </c>
      <c r="AI1688" s="199">
        <f>IFERROR(VLOOKUP('SAP Data'!$C1688,'2021 Balance Sheet'!$B$7:$O$1335,'2021 Balance Sheet'!J$2, FALSE),0)</f>
        <v>-5161517.38</v>
      </c>
      <c r="AJ1688" s="199">
        <f>IFERROR(VLOOKUP('SAP Data'!$C1688,'2021 Balance Sheet'!$B$7:$O$1335,'2021 Balance Sheet'!K$2, FALSE),0)</f>
        <v>-5161517.38</v>
      </c>
      <c r="AK1688" s="199">
        <f>IFERROR(VLOOKUP('SAP Data'!$C1688,'2021 Balance Sheet'!$B$7:$O$1335,'2021 Balance Sheet'!L$2, FALSE),0)</f>
        <v>-4184483.4</v>
      </c>
      <c r="AL1688" s="199">
        <f>IFERROR(VLOOKUP('SAP Data'!$C1688,'2021 Balance Sheet'!$B$7:$O$1335,'2021 Balance Sheet'!M$2, FALSE),0)</f>
        <v>-4932677.42</v>
      </c>
      <c r="AM1688" s="199">
        <f>IFERROR(VLOOKUP('SAP Data'!$C1688,'2021 Balance Sheet'!$B$7:$O$1335,'2021 Balance Sheet'!N$2, FALSE),0)</f>
        <v>-4932677.42</v>
      </c>
      <c r="AN1688" s="199">
        <f>IFERROR(VLOOKUP('SAP Data'!$C1688,'2021 Balance Sheet'!$B$7:$O$1335,'2021 Balance Sheet'!O$2, FALSE),0)</f>
        <v>-3999774.68</v>
      </c>
      <c r="AO1688" s="198">
        <f t="shared" si="55"/>
        <v>-4729433.74</v>
      </c>
    </row>
    <row r="1689" spans="1:41" ht="15.75" thickBot="1" x14ac:dyDescent="0.3">
      <c r="A1689" s="26" t="str">
        <f t="shared" si="54"/>
        <v>500189</v>
      </c>
      <c r="B1689" s="149" t="s">
        <v>1270</v>
      </c>
      <c r="C1689" s="153">
        <v>500189</v>
      </c>
      <c r="D1689" s="166"/>
      <c r="E1689" s="139">
        <v>-381701878.06999999</v>
      </c>
      <c r="F1689" s="139">
        <v>-383117594.81</v>
      </c>
      <c r="G1689" s="139">
        <v>-384701574.18000001</v>
      </c>
      <c r="H1689" s="139">
        <v>-386254206.87</v>
      </c>
      <c r="I1689" s="139">
        <v>-388273950.37</v>
      </c>
      <c r="J1689" s="139">
        <v>-390344961.85000002</v>
      </c>
      <c r="K1689" s="139">
        <v>-392388286.79000002</v>
      </c>
      <c r="L1689" s="139">
        <v>-394375042.60000002</v>
      </c>
      <c r="M1689" s="139">
        <v>-396417547.44</v>
      </c>
      <c r="N1689" s="139">
        <v>-398022445.69999999</v>
      </c>
      <c r="O1689" s="139">
        <v>-399838884.83999997</v>
      </c>
      <c r="P1689" s="139">
        <v>-401893436.50999999</v>
      </c>
      <c r="Q1689" s="199">
        <v>-403965572.38</v>
      </c>
      <c r="R1689" s="199">
        <v>-406068855.18000001</v>
      </c>
      <c r="S1689" s="199">
        <v>-408211533.47000003</v>
      </c>
      <c r="T1689" s="199">
        <v>-410371441.94</v>
      </c>
      <c r="U1689" s="199">
        <v>-412544182.67000002</v>
      </c>
      <c r="V1689" s="199">
        <v>-414718605.89999998</v>
      </c>
      <c r="W1689" s="199">
        <v>-416922011.63</v>
      </c>
      <c r="X1689" s="199">
        <v>-419134530.06</v>
      </c>
      <c r="Y1689" s="199">
        <v>-421352865.72000003</v>
      </c>
      <c r="Z1689" s="199">
        <v>-423510880.44999999</v>
      </c>
      <c r="AA1689" s="199">
        <v>-425711250.92000002</v>
      </c>
      <c r="AB1689" s="199">
        <v>-427960480.18000001</v>
      </c>
      <c r="AC1689" s="199">
        <f>IFERROR(VLOOKUP('SAP Data'!$C1689,'2021 Balance Sheet'!$B$7:$O$1335,'2021 Balance Sheet'!D$2, FALSE),0)</f>
        <v>-430075505.30000001</v>
      </c>
      <c r="AD1689" s="199">
        <f>IFERROR(VLOOKUP('SAP Data'!$C1689,'2021 Balance Sheet'!$B$7:$O$1335,'2021 Balance Sheet'!E$2, FALSE),0)</f>
        <v>-432222760.72000003</v>
      </c>
      <c r="AE1689" s="199">
        <f>IFERROR(VLOOKUP('SAP Data'!$C1689,'2021 Balance Sheet'!$B$7:$O$1335,'2021 Balance Sheet'!F$2, FALSE),0)</f>
        <v>-434489404.74000001</v>
      </c>
      <c r="AF1689" s="199">
        <f>IFERROR(VLOOKUP('SAP Data'!$C1689,'2021 Balance Sheet'!$B$7:$O$1335,'2021 Balance Sheet'!G$2, FALSE),0)</f>
        <v>-436783015.06999999</v>
      </c>
      <c r="AG1689" s="199">
        <f>IFERROR(VLOOKUP('SAP Data'!$C1689,'2021 Balance Sheet'!$B$7:$O$1335,'2021 Balance Sheet'!H$2, FALSE),0)</f>
        <v>-439045346.77999997</v>
      </c>
      <c r="AH1689" s="199">
        <f>IFERROR(VLOOKUP('SAP Data'!$C1689,'2021 Balance Sheet'!$B$7:$O$1335,'2021 Balance Sheet'!I$2, FALSE),0)</f>
        <v>-439684893.16000003</v>
      </c>
      <c r="AI1689" s="199">
        <f>IFERROR(VLOOKUP('SAP Data'!$C1689,'2021 Balance Sheet'!$B$7:$O$1335,'2021 Balance Sheet'!J$2, FALSE),0)</f>
        <v>-437346750.85000002</v>
      </c>
      <c r="AJ1689" s="199">
        <f>IFERROR(VLOOKUP('SAP Data'!$C1689,'2021 Balance Sheet'!$B$7:$O$1335,'2021 Balance Sheet'!K$2, FALSE),0)</f>
        <v>-438662230.70999998</v>
      </c>
      <c r="AK1689" s="199">
        <f>IFERROR(VLOOKUP('SAP Data'!$C1689,'2021 Balance Sheet'!$B$7:$O$1335,'2021 Balance Sheet'!L$2, FALSE),0)</f>
        <v>-440410455.13999999</v>
      </c>
      <c r="AL1689" s="199">
        <f>IFERROR(VLOOKUP('SAP Data'!$C1689,'2021 Balance Sheet'!$B$7:$O$1335,'2021 Balance Sheet'!M$2, FALSE),0)</f>
        <v>-442061133.36000001</v>
      </c>
      <c r="AM1689" s="199">
        <f>IFERROR(VLOOKUP('SAP Data'!$C1689,'2021 Balance Sheet'!$B$7:$O$1335,'2021 Balance Sheet'!N$2, FALSE),0)</f>
        <v>-443814059.56</v>
      </c>
      <c r="AN1689" s="199">
        <f>IFERROR(VLOOKUP('SAP Data'!$C1689,'2021 Balance Sheet'!$B$7:$O$1335,'2021 Balance Sheet'!O$2, FALSE),0)</f>
        <v>-445952375.19999999</v>
      </c>
      <c r="AO1689" s="198">
        <f t="shared" si="55"/>
        <v>-427960480.18000001</v>
      </c>
    </row>
    <row r="1690" spans="1:41" ht="15.75" thickBot="1" x14ac:dyDescent="0.3">
      <c r="A1690" s="26" t="str">
        <f t="shared" si="54"/>
        <v>108100</v>
      </c>
      <c r="B1690" s="126" t="s">
        <v>1272</v>
      </c>
      <c r="C1690" s="153" t="s">
        <v>1273</v>
      </c>
      <c r="D1690" s="125" t="s">
        <v>4</v>
      </c>
      <c r="E1690" s="140">
        <v>0</v>
      </c>
      <c r="F1690" s="140">
        <v>0</v>
      </c>
      <c r="G1690" s="140">
        <v>0</v>
      </c>
      <c r="H1690" s="140">
        <v>0</v>
      </c>
      <c r="I1690" s="140">
        <v>0</v>
      </c>
      <c r="J1690" s="140">
        <v>0</v>
      </c>
      <c r="K1690" s="140">
        <v>0</v>
      </c>
      <c r="L1690" s="140">
        <v>0</v>
      </c>
      <c r="M1690" s="140">
        <v>0</v>
      </c>
      <c r="N1690" s="140">
        <v>0</v>
      </c>
      <c r="O1690" s="140">
        <v>0</v>
      </c>
      <c r="P1690" s="140">
        <v>0</v>
      </c>
      <c r="Q1690" s="199">
        <v>0</v>
      </c>
      <c r="R1690" s="199">
        <v>0</v>
      </c>
      <c r="S1690" s="199">
        <v>0</v>
      </c>
      <c r="T1690" s="199">
        <v>0</v>
      </c>
      <c r="U1690" s="199">
        <v>0</v>
      </c>
      <c r="V1690" s="199">
        <v>0</v>
      </c>
      <c r="W1690" s="199">
        <v>0</v>
      </c>
      <c r="X1690" s="199">
        <v>0</v>
      </c>
      <c r="Y1690" s="199">
        <v>0</v>
      </c>
      <c r="Z1690" s="199">
        <v>0</v>
      </c>
      <c r="AA1690" s="199">
        <v>0</v>
      </c>
      <c r="AB1690" s="199">
        <v>0</v>
      </c>
      <c r="AC1690" s="199">
        <f>IFERROR(VLOOKUP('SAP Data'!$C1690,'2021 Balance Sheet'!$B$7:$O$1335,'2021 Balance Sheet'!D$2, FALSE),0)</f>
        <v>0</v>
      </c>
      <c r="AD1690" s="199">
        <f>IFERROR(VLOOKUP('SAP Data'!$C1690,'2021 Balance Sheet'!$B$7:$O$1335,'2021 Balance Sheet'!E$2, FALSE),0)</f>
        <v>0</v>
      </c>
      <c r="AE1690" s="199">
        <f>IFERROR(VLOOKUP('SAP Data'!$C1690,'2021 Balance Sheet'!$B$7:$O$1335,'2021 Balance Sheet'!F$2, FALSE),0)</f>
        <v>0</v>
      </c>
      <c r="AF1690" s="199">
        <f>IFERROR(VLOOKUP('SAP Data'!$C1690,'2021 Balance Sheet'!$B$7:$O$1335,'2021 Balance Sheet'!G$2, FALSE),0)</f>
        <v>0</v>
      </c>
      <c r="AG1690" s="199">
        <f>IFERROR(VLOOKUP('SAP Data'!$C1690,'2021 Balance Sheet'!$B$7:$O$1335,'2021 Balance Sheet'!H$2, FALSE),0)</f>
        <v>0</v>
      </c>
      <c r="AH1690" s="199">
        <f>IFERROR(VLOOKUP('SAP Data'!$C1690,'2021 Balance Sheet'!$B$7:$O$1335,'2021 Balance Sheet'!I$2, FALSE),0)</f>
        <v>0</v>
      </c>
      <c r="AI1690" s="199">
        <f>IFERROR(VLOOKUP('SAP Data'!$C1690,'2021 Balance Sheet'!$B$7:$O$1335,'2021 Balance Sheet'!J$2, FALSE),0)</f>
        <v>0</v>
      </c>
      <c r="AJ1690" s="199">
        <f>IFERROR(VLOOKUP('SAP Data'!$C1690,'2021 Balance Sheet'!$B$7:$O$1335,'2021 Balance Sheet'!K$2, FALSE),0)</f>
        <v>0</v>
      </c>
      <c r="AK1690" s="199">
        <f>IFERROR(VLOOKUP('SAP Data'!$C1690,'2021 Balance Sheet'!$B$7:$O$1335,'2021 Balance Sheet'!L$2, FALSE),0)</f>
        <v>0</v>
      </c>
      <c r="AL1690" s="199">
        <f>IFERROR(VLOOKUP('SAP Data'!$C1690,'2021 Balance Sheet'!$B$7:$O$1335,'2021 Balance Sheet'!M$2, FALSE),0)</f>
        <v>0</v>
      </c>
      <c r="AM1690" s="199">
        <f>IFERROR(VLOOKUP('SAP Data'!$C1690,'2021 Balance Sheet'!$B$7:$O$1335,'2021 Balance Sheet'!N$2, FALSE),0)</f>
        <v>0</v>
      </c>
      <c r="AN1690" s="199">
        <f>IFERROR(VLOOKUP('SAP Data'!$C1690,'2021 Balance Sheet'!$B$7:$O$1335,'2021 Balance Sheet'!O$2, FALSE),0)</f>
        <v>0</v>
      </c>
      <c r="AO1690" s="198">
        <f t="shared" si="55"/>
        <v>0</v>
      </c>
    </row>
    <row r="1691" spans="1:41" ht="15.75" thickBot="1" x14ac:dyDescent="0.3">
      <c r="A1691" s="26" t="str">
        <f t="shared" si="54"/>
        <v>108101</v>
      </c>
      <c r="B1691" s="126" t="s">
        <v>1272</v>
      </c>
      <c r="C1691" s="153" t="s">
        <v>3772</v>
      </c>
      <c r="D1691" s="125"/>
      <c r="E1691" s="140"/>
      <c r="F1691" s="140"/>
      <c r="G1691" s="140"/>
      <c r="H1691" s="140"/>
      <c r="I1691" s="140"/>
      <c r="J1691" s="140"/>
      <c r="K1691" s="140"/>
      <c r="L1691" s="140"/>
      <c r="M1691" s="140"/>
      <c r="N1691" s="140"/>
      <c r="O1691" s="140"/>
      <c r="P1691" s="140"/>
      <c r="Q1691" s="199">
        <v>0</v>
      </c>
      <c r="R1691" s="199">
        <v>0</v>
      </c>
      <c r="S1691" s="199">
        <v>0</v>
      </c>
      <c r="T1691" s="199">
        <v>0</v>
      </c>
      <c r="U1691" s="199">
        <v>0</v>
      </c>
      <c r="V1691" s="199">
        <v>0</v>
      </c>
      <c r="W1691" s="199">
        <v>0</v>
      </c>
      <c r="X1691" s="199">
        <v>0</v>
      </c>
      <c r="Y1691" s="199">
        <v>0</v>
      </c>
      <c r="Z1691" s="199">
        <v>0</v>
      </c>
      <c r="AA1691" s="199">
        <v>0</v>
      </c>
      <c r="AB1691" s="199">
        <v>0</v>
      </c>
      <c r="AC1691" s="199">
        <f>IFERROR(VLOOKUP('SAP Data'!$C1691,'2021 Balance Sheet'!$B$7:$O$1335,'2021 Balance Sheet'!D$2, FALSE),0)</f>
        <v>0</v>
      </c>
      <c r="AD1691" s="199">
        <f>IFERROR(VLOOKUP('SAP Data'!$C1691,'2021 Balance Sheet'!$B$7:$O$1335,'2021 Balance Sheet'!E$2, FALSE),0)</f>
        <v>0</v>
      </c>
      <c r="AE1691" s="199">
        <f>IFERROR(VLOOKUP('SAP Data'!$C1691,'2021 Balance Sheet'!$B$7:$O$1335,'2021 Balance Sheet'!F$2, FALSE),0)</f>
        <v>0</v>
      </c>
      <c r="AF1691" s="199">
        <f>IFERROR(VLOOKUP('SAP Data'!$C1691,'2021 Balance Sheet'!$B$7:$O$1335,'2021 Balance Sheet'!G$2, FALSE),0)</f>
        <v>0</v>
      </c>
      <c r="AG1691" s="199">
        <f>IFERROR(VLOOKUP('SAP Data'!$C1691,'2021 Balance Sheet'!$B$7:$O$1335,'2021 Balance Sheet'!H$2, FALSE),0)</f>
        <v>0</v>
      </c>
      <c r="AH1691" s="199">
        <f>IFERROR(VLOOKUP('SAP Data'!$C1691,'2021 Balance Sheet'!$B$7:$O$1335,'2021 Balance Sheet'!I$2, FALSE),0)</f>
        <v>0</v>
      </c>
      <c r="AI1691" s="199">
        <f>IFERROR(VLOOKUP('SAP Data'!$C1691,'2021 Balance Sheet'!$B$7:$O$1335,'2021 Balance Sheet'!J$2, FALSE),0)</f>
        <v>0</v>
      </c>
      <c r="AJ1691" s="199">
        <f>IFERROR(VLOOKUP('SAP Data'!$C1691,'2021 Balance Sheet'!$B$7:$O$1335,'2021 Balance Sheet'!K$2, FALSE),0)</f>
        <v>0</v>
      </c>
      <c r="AK1691" s="199">
        <f>IFERROR(VLOOKUP('SAP Data'!$C1691,'2021 Balance Sheet'!$B$7:$O$1335,'2021 Balance Sheet'!L$2, FALSE),0)</f>
        <v>0</v>
      </c>
      <c r="AL1691" s="199">
        <f>IFERROR(VLOOKUP('SAP Data'!$C1691,'2021 Balance Sheet'!$B$7:$O$1335,'2021 Balance Sheet'!M$2, FALSE),0)</f>
        <v>0</v>
      </c>
      <c r="AM1691" s="199">
        <f>IFERROR(VLOOKUP('SAP Data'!$C1691,'2021 Balance Sheet'!$B$7:$O$1335,'2021 Balance Sheet'!N$2, FALSE),0)</f>
        <v>0</v>
      </c>
      <c r="AN1691" s="199">
        <f>IFERROR(VLOOKUP('SAP Data'!$C1691,'2021 Balance Sheet'!$B$7:$O$1335,'2021 Balance Sheet'!O$2, FALSE),0)</f>
        <v>0</v>
      </c>
      <c r="AO1691" s="198">
        <f t="shared" si="55"/>
        <v>0</v>
      </c>
    </row>
    <row r="1692" spans="1:41" ht="15.75" thickBot="1" x14ac:dyDescent="0.3">
      <c r="A1692" s="26" t="str">
        <f t="shared" si="54"/>
        <v>108102</v>
      </c>
      <c r="B1692" s="126" t="s">
        <v>1270</v>
      </c>
      <c r="C1692" s="153" t="s">
        <v>1275</v>
      </c>
      <c r="D1692" s="125" t="s">
        <v>4</v>
      </c>
      <c r="E1692" s="139">
        <v>-380285505.86000001</v>
      </c>
      <c r="F1692" s="139">
        <v>-381695381.93000001</v>
      </c>
      <c r="G1692" s="139">
        <v>-383273520.48000002</v>
      </c>
      <c r="H1692" s="139">
        <v>-384820312.99000001</v>
      </c>
      <c r="I1692" s="139">
        <v>-386818549.64999998</v>
      </c>
      <c r="J1692" s="139">
        <v>-388811701.39999998</v>
      </c>
      <c r="K1692" s="139">
        <v>-390790786.63</v>
      </c>
      <c r="L1692" s="139">
        <v>-392713261.93000001</v>
      </c>
      <c r="M1692" s="139">
        <v>-394691463.10000002</v>
      </c>
      <c r="N1692" s="139">
        <v>-396232087.63999999</v>
      </c>
      <c r="O1692" s="139">
        <v>-397984297.61000001</v>
      </c>
      <c r="P1692" s="139">
        <v>-399974537.18000001</v>
      </c>
      <c r="Q1692" s="199">
        <v>-401982361.44999999</v>
      </c>
      <c r="R1692" s="199">
        <v>-404021318.12</v>
      </c>
      <c r="S1692" s="199">
        <v>-406099569.14999998</v>
      </c>
      <c r="T1692" s="199">
        <v>-408194949.75999999</v>
      </c>
      <c r="U1692" s="199">
        <v>-410303151.62</v>
      </c>
      <c r="V1692" s="199">
        <v>-412412963.95999998</v>
      </c>
      <c r="W1692" s="199">
        <v>-414551689.41000003</v>
      </c>
      <c r="X1692" s="199">
        <v>-416699521.56</v>
      </c>
      <c r="Y1692" s="199">
        <v>-418853157.08999997</v>
      </c>
      <c r="Z1692" s="199">
        <v>-420946389.20999998</v>
      </c>
      <c r="AA1692" s="199">
        <v>-423081902.87</v>
      </c>
      <c r="AB1692" s="199">
        <v>-425266253.37</v>
      </c>
      <c r="AC1692" s="199">
        <f>IFERROR(VLOOKUP('SAP Data'!$C1692,'2021 Balance Sheet'!$B$7:$O$1335,'2021 Balance Sheet'!D$2, FALSE),0)</f>
        <v>-427316372.87</v>
      </c>
      <c r="AD1692" s="199">
        <f>IFERROR(VLOOKUP('SAP Data'!$C1692,'2021 Balance Sheet'!$B$7:$O$1335,'2021 Balance Sheet'!E$2, FALSE),0)</f>
        <v>-429398708.94</v>
      </c>
      <c r="AE1692" s="199">
        <f>IFERROR(VLOOKUP('SAP Data'!$C1692,'2021 Balance Sheet'!$B$7:$O$1335,'2021 Balance Sheet'!F$2, FALSE),0)</f>
        <v>-431600432.63999999</v>
      </c>
      <c r="AF1692" s="199">
        <f>IFERROR(VLOOKUP('SAP Data'!$C1692,'2021 Balance Sheet'!$B$7:$O$1335,'2021 Balance Sheet'!G$2, FALSE),0)</f>
        <v>-433829122.69</v>
      </c>
      <c r="AG1692" s="199">
        <f>IFERROR(VLOOKUP('SAP Data'!$C1692,'2021 Balance Sheet'!$B$7:$O$1335,'2021 Balance Sheet'!H$2, FALSE),0)</f>
        <v>-436026505.26999998</v>
      </c>
      <c r="AH1692" s="199">
        <f>IFERROR(VLOOKUP('SAP Data'!$C1692,'2021 Balance Sheet'!$B$7:$O$1335,'2021 Balance Sheet'!I$2, FALSE),0)</f>
        <v>-436601073.91000003</v>
      </c>
      <c r="AI1692" s="199">
        <f>IFERROR(VLOOKUP('SAP Data'!$C1692,'2021 Balance Sheet'!$B$7:$O$1335,'2021 Balance Sheet'!J$2, FALSE),0)</f>
        <v>-434197953.72000003</v>
      </c>
      <c r="AJ1692" s="199">
        <f>IFERROR(VLOOKUP('SAP Data'!$C1692,'2021 Balance Sheet'!$B$7:$O$1335,'2021 Balance Sheet'!K$2, FALSE),0)</f>
        <v>-435448418.94</v>
      </c>
      <c r="AK1692" s="199">
        <f>IFERROR(VLOOKUP('SAP Data'!$C1692,'2021 Balance Sheet'!$B$7:$O$1335,'2021 Balance Sheet'!L$2, FALSE),0)</f>
        <v>-437131588.23000002</v>
      </c>
      <c r="AL1692" s="199">
        <f>IFERROR(VLOOKUP('SAP Data'!$C1692,'2021 Balance Sheet'!$B$7:$O$1335,'2021 Balance Sheet'!M$2, FALSE),0)</f>
        <v>-438717200.30000001</v>
      </c>
      <c r="AM1692" s="199">
        <f>IFERROR(VLOOKUP('SAP Data'!$C1692,'2021 Balance Sheet'!$B$7:$O$1335,'2021 Balance Sheet'!N$2, FALSE),0)</f>
        <v>-440405046.66000003</v>
      </c>
      <c r="AN1692" s="199">
        <f>IFERROR(VLOOKUP('SAP Data'!$C1692,'2021 Balance Sheet'!$B$7:$O$1335,'2021 Balance Sheet'!O$2, FALSE),0)</f>
        <v>-442478265.38999999</v>
      </c>
      <c r="AO1692" s="198">
        <f t="shared" si="55"/>
        <v>-425266253.37</v>
      </c>
    </row>
    <row r="1693" spans="1:41" ht="15.75" thickBot="1" x14ac:dyDescent="0.3">
      <c r="A1693" s="26" t="str">
        <f t="shared" si="54"/>
        <v>108103</v>
      </c>
      <c r="B1693" s="126" t="s">
        <v>2880</v>
      </c>
      <c r="C1693" s="153" t="s">
        <v>2881</v>
      </c>
      <c r="D1693" s="125" t="s">
        <v>4</v>
      </c>
      <c r="E1693" s="140"/>
      <c r="F1693" s="140"/>
      <c r="G1693" s="140"/>
      <c r="H1693" s="140">
        <v>0</v>
      </c>
      <c r="I1693" s="140">
        <v>-15963.93</v>
      </c>
      <c r="J1693" s="140">
        <v>-88691.98</v>
      </c>
      <c r="K1693" s="140">
        <v>-147914.39000000001</v>
      </c>
      <c r="L1693" s="140">
        <v>-207177.59</v>
      </c>
      <c r="M1693" s="140">
        <v>-266467.73</v>
      </c>
      <c r="N1693" s="140">
        <v>-325796.33</v>
      </c>
      <c r="O1693" s="140">
        <v>-385144.13</v>
      </c>
      <c r="P1693" s="140">
        <v>-444573.76</v>
      </c>
      <c r="Q1693" s="199">
        <v>-504002.24</v>
      </c>
      <c r="R1693" s="199">
        <v>-563445.17000000004</v>
      </c>
      <c r="S1693" s="199">
        <v>-622922.79</v>
      </c>
      <c r="T1693" s="199">
        <v>-682434.62</v>
      </c>
      <c r="U1693" s="199">
        <v>-741957.26</v>
      </c>
      <c r="V1693" s="199">
        <v>-801551.75</v>
      </c>
      <c r="W1693" s="199">
        <v>-861215.47</v>
      </c>
      <c r="X1693" s="199">
        <v>-920884.87</v>
      </c>
      <c r="Y1693" s="199">
        <v>-980567.61</v>
      </c>
      <c r="Z1693" s="199">
        <v>-1040258</v>
      </c>
      <c r="AA1693" s="199">
        <v>-1099946.55</v>
      </c>
      <c r="AB1693" s="199">
        <v>-1159655.3</v>
      </c>
      <c r="AC1693" s="199">
        <f>IFERROR(VLOOKUP('SAP Data'!$C1693,'2021 Balance Sheet'!$B$7:$O$1335,'2021 Balance Sheet'!D$2, FALSE),0)</f>
        <v>-1219397.24</v>
      </c>
      <c r="AD1693" s="199">
        <f>IFERROR(VLOOKUP('SAP Data'!$C1693,'2021 Balance Sheet'!$B$7:$O$1335,'2021 Balance Sheet'!E$2, FALSE),0)</f>
        <v>-1279152.47</v>
      </c>
      <c r="AE1693" s="199">
        <f>IFERROR(VLOOKUP('SAP Data'!$C1693,'2021 Balance Sheet'!$B$7:$O$1335,'2021 Balance Sheet'!F$2, FALSE),0)</f>
        <v>-1338908.3999999999</v>
      </c>
      <c r="AF1693" s="199">
        <f>IFERROR(VLOOKUP('SAP Data'!$C1693,'2021 Balance Sheet'!$B$7:$O$1335,'2021 Balance Sheet'!G$2, FALSE),0)</f>
        <v>-1398664.75</v>
      </c>
      <c r="AG1693" s="199">
        <f>IFERROR(VLOOKUP('SAP Data'!$C1693,'2021 Balance Sheet'!$B$7:$O$1335,'2021 Balance Sheet'!H$2, FALSE),0)</f>
        <v>-1458449.9</v>
      </c>
      <c r="AH1693" s="199">
        <f>IFERROR(VLOOKUP('SAP Data'!$C1693,'2021 Balance Sheet'!$B$7:$O$1335,'2021 Balance Sheet'!I$2, FALSE),0)</f>
        <v>-1518263.69</v>
      </c>
      <c r="AI1693" s="199">
        <f>IFERROR(VLOOKUP('SAP Data'!$C1693,'2021 Balance Sheet'!$B$7:$O$1335,'2021 Balance Sheet'!J$2, FALSE),0)</f>
        <v>-1578077.59</v>
      </c>
      <c r="AJ1693" s="199">
        <f>IFERROR(VLOOKUP('SAP Data'!$C1693,'2021 Balance Sheet'!$B$7:$O$1335,'2021 Balance Sheet'!K$2, FALSE),0)</f>
        <v>-1637928.31</v>
      </c>
      <c r="AK1693" s="199">
        <f>IFERROR(VLOOKUP('SAP Data'!$C1693,'2021 Balance Sheet'!$B$7:$O$1335,'2021 Balance Sheet'!L$2, FALSE),0)</f>
        <v>-1697819.44</v>
      </c>
      <c r="AL1693" s="199">
        <f>IFERROR(VLOOKUP('SAP Data'!$C1693,'2021 Balance Sheet'!$B$7:$O$1335,'2021 Balance Sheet'!M$2, FALSE),0)</f>
        <v>-1757720.44</v>
      </c>
      <c r="AM1693" s="199">
        <f>IFERROR(VLOOKUP('SAP Data'!$C1693,'2021 Balance Sheet'!$B$7:$O$1335,'2021 Balance Sheet'!N$2, FALSE),0)</f>
        <v>-1817633.81</v>
      </c>
      <c r="AN1693" s="199">
        <f>IFERROR(VLOOKUP('SAP Data'!$C1693,'2021 Balance Sheet'!$B$7:$O$1335,'2021 Balance Sheet'!O$2, FALSE),0)</f>
        <v>-1877564.3</v>
      </c>
      <c r="AO1693" s="198">
        <f t="shared" si="55"/>
        <v>-1159655.3</v>
      </c>
    </row>
    <row r="1694" spans="1:41" ht="15.75" thickBot="1" x14ac:dyDescent="0.3">
      <c r="A1694" s="26" t="str">
        <f t="shared" si="54"/>
        <v>122100</v>
      </c>
      <c r="B1694" s="126" t="s">
        <v>1277</v>
      </c>
      <c r="C1694" s="153" t="s">
        <v>1278</v>
      </c>
      <c r="D1694" s="125" t="s">
        <v>4</v>
      </c>
      <c r="E1694" s="139">
        <v>0</v>
      </c>
      <c r="F1694" s="139">
        <v>0</v>
      </c>
      <c r="G1694" s="139">
        <v>0</v>
      </c>
      <c r="H1694" s="139">
        <v>0</v>
      </c>
      <c r="I1694" s="139">
        <v>0</v>
      </c>
      <c r="J1694" s="139">
        <v>0</v>
      </c>
      <c r="K1694" s="139">
        <v>0</v>
      </c>
      <c r="L1694" s="139">
        <v>0</v>
      </c>
      <c r="M1694" s="139">
        <v>0</v>
      </c>
      <c r="N1694" s="139">
        <v>0</v>
      </c>
      <c r="O1694" s="139">
        <v>0</v>
      </c>
      <c r="P1694" s="139">
        <v>0</v>
      </c>
      <c r="Q1694" s="199">
        <v>0</v>
      </c>
      <c r="R1694" s="199">
        <v>0</v>
      </c>
      <c r="S1694" s="199">
        <v>0</v>
      </c>
      <c r="T1694" s="199">
        <v>0</v>
      </c>
      <c r="U1694" s="199">
        <v>0</v>
      </c>
      <c r="V1694" s="199">
        <v>0</v>
      </c>
      <c r="W1694" s="199">
        <v>0</v>
      </c>
      <c r="X1694" s="199">
        <v>0</v>
      </c>
      <c r="Y1694" s="199">
        <v>0</v>
      </c>
      <c r="Z1694" s="199">
        <v>0</v>
      </c>
      <c r="AA1694" s="199">
        <v>0</v>
      </c>
      <c r="AB1694" s="199">
        <v>0</v>
      </c>
      <c r="AC1694" s="199">
        <f>IFERROR(VLOOKUP('SAP Data'!$C1694,'2021 Balance Sheet'!$B$7:$O$1335,'2021 Balance Sheet'!D$2, FALSE),0)</f>
        <v>0</v>
      </c>
      <c r="AD1694" s="199">
        <f>IFERROR(VLOOKUP('SAP Data'!$C1694,'2021 Balance Sheet'!$B$7:$O$1335,'2021 Balance Sheet'!E$2, FALSE),0)</f>
        <v>0</v>
      </c>
      <c r="AE1694" s="199">
        <f>IFERROR(VLOOKUP('SAP Data'!$C1694,'2021 Balance Sheet'!$B$7:$O$1335,'2021 Balance Sheet'!F$2, FALSE),0)</f>
        <v>0</v>
      </c>
      <c r="AF1694" s="199">
        <f>IFERROR(VLOOKUP('SAP Data'!$C1694,'2021 Balance Sheet'!$B$7:$O$1335,'2021 Balance Sheet'!G$2, FALSE),0)</f>
        <v>0</v>
      </c>
      <c r="AG1694" s="199">
        <f>IFERROR(VLOOKUP('SAP Data'!$C1694,'2021 Balance Sheet'!$B$7:$O$1335,'2021 Balance Sheet'!H$2, FALSE),0)</f>
        <v>0</v>
      </c>
      <c r="AH1694" s="199">
        <f>IFERROR(VLOOKUP('SAP Data'!$C1694,'2021 Balance Sheet'!$B$7:$O$1335,'2021 Balance Sheet'!I$2, FALSE),0)</f>
        <v>0</v>
      </c>
      <c r="AI1694" s="199">
        <f>IFERROR(VLOOKUP('SAP Data'!$C1694,'2021 Balance Sheet'!$B$7:$O$1335,'2021 Balance Sheet'!J$2, FALSE),0)</f>
        <v>0</v>
      </c>
      <c r="AJ1694" s="199">
        <f>IFERROR(VLOOKUP('SAP Data'!$C1694,'2021 Balance Sheet'!$B$7:$O$1335,'2021 Balance Sheet'!K$2, FALSE),0)</f>
        <v>0</v>
      </c>
      <c r="AK1694" s="199">
        <f>IFERROR(VLOOKUP('SAP Data'!$C1694,'2021 Balance Sheet'!$B$7:$O$1335,'2021 Balance Sheet'!L$2, FALSE),0)</f>
        <v>0</v>
      </c>
      <c r="AL1694" s="199">
        <f>IFERROR(VLOOKUP('SAP Data'!$C1694,'2021 Balance Sheet'!$B$7:$O$1335,'2021 Balance Sheet'!M$2, FALSE),0)</f>
        <v>0</v>
      </c>
      <c r="AM1694" s="199">
        <f>IFERROR(VLOOKUP('SAP Data'!$C1694,'2021 Balance Sheet'!$B$7:$O$1335,'2021 Balance Sheet'!N$2, FALSE),0)</f>
        <v>0</v>
      </c>
      <c r="AN1694" s="199">
        <f>IFERROR(VLOOKUP('SAP Data'!$C1694,'2021 Balance Sheet'!$B$7:$O$1335,'2021 Balance Sheet'!O$2, FALSE),0)</f>
        <v>0</v>
      </c>
      <c r="AO1694" s="198">
        <f t="shared" si="55"/>
        <v>0</v>
      </c>
    </row>
    <row r="1695" spans="1:41" ht="15.75" thickBot="1" x14ac:dyDescent="0.3">
      <c r="A1695" s="26" t="str">
        <f t="shared" si="54"/>
        <v>122101</v>
      </c>
      <c r="B1695" s="126" t="s">
        <v>3773</v>
      </c>
      <c r="C1695" s="153" t="s">
        <v>3774</v>
      </c>
      <c r="D1695" s="125"/>
      <c r="E1695" s="139"/>
      <c r="F1695" s="139"/>
      <c r="G1695" s="139"/>
      <c r="H1695" s="139"/>
      <c r="I1695" s="139"/>
      <c r="J1695" s="139"/>
      <c r="K1695" s="139"/>
      <c r="L1695" s="139"/>
      <c r="M1695" s="139"/>
      <c r="N1695" s="139"/>
      <c r="O1695" s="139"/>
      <c r="P1695" s="139"/>
      <c r="Q1695" s="199">
        <v>0</v>
      </c>
      <c r="R1695" s="199">
        <v>0</v>
      </c>
      <c r="S1695" s="199">
        <v>0</v>
      </c>
      <c r="T1695" s="199">
        <v>0</v>
      </c>
      <c r="U1695" s="199">
        <v>0</v>
      </c>
      <c r="V1695" s="199">
        <v>0</v>
      </c>
      <c r="W1695" s="199">
        <v>0</v>
      </c>
      <c r="X1695" s="199">
        <v>0</v>
      </c>
      <c r="Y1695" s="199">
        <v>0</v>
      </c>
      <c r="Z1695" s="199">
        <v>0</v>
      </c>
      <c r="AA1695" s="199">
        <v>0</v>
      </c>
      <c r="AB1695" s="199">
        <v>0</v>
      </c>
      <c r="AC1695" s="199">
        <f>IFERROR(VLOOKUP('SAP Data'!$C1695,'2021 Balance Sheet'!$B$7:$O$1335,'2021 Balance Sheet'!D$2, FALSE),0)</f>
        <v>0</v>
      </c>
      <c r="AD1695" s="199">
        <f>IFERROR(VLOOKUP('SAP Data'!$C1695,'2021 Balance Sheet'!$B$7:$O$1335,'2021 Balance Sheet'!E$2, FALSE),0)</f>
        <v>0</v>
      </c>
      <c r="AE1695" s="199">
        <f>IFERROR(VLOOKUP('SAP Data'!$C1695,'2021 Balance Sheet'!$B$7:$O$1335,'2021 Balance Sheet'!F$2, FALSE),0)</f>
        <v>0</v>
      </c>
      <c r="AF1695" s="199">
        <f>IFERROR(VLOOKUP('SAP Data'!$C1695,'2021 Balance Sheet'!$B$7:$O$1335,'2021 Balance Sheet'!G$2, FALSE),0)</f>
        <v>0</v>
      </c>
      <c r="AG1695" s="199">
        <f>IFERROR(VLOOKUP('SAP Data'!$C1695,'2021 Balance Sheet'!$B$7:$O$1335,'2021 Balance Sheet'!H$2, FALSE),0)</f>
        <v>0</v>
      </c>
      <c r="AH1695" s="199">
        <f>IFERROR(VLOOKUP('SAP Data'!$C1695,'2021 Balance Sheet'!$B$7:$O$1335,'2021 Balance Sheet'!I$2, FALSE),0)</f>
        <v>0</v>
      </c>
      <c r="AI1695" s="199">
        <f>IFERROR(VLOOKUP('SAP Data'!$C1695,'2021 Balance Sheet'!$B$7:$O$1335,'2021 Balance Sheet'!J$2, FALSE),0)</f>
        <v>0</v>
      </c>
      <c r="AJ1695" s="199">
        <f>IFERROR(VLOOKUP('SAP Data'!$C1695,'2021 Balance Sheet'!$B$7:$O$1335,'2021 Balance Sheet'!K$2, FALSE),0)</f>
        <v>0</v>
      </c>
      <c r="AK1695" s="199">
        <f>IFERROR(VLOOKUP('SAP Data'!$C1695,'2021 Balance Sheet'!$B$7:$O$1335,'2021 Balance Sheet'!L$2, FALSE),0)</f>
        <v>0</v>
      </c>
      <c r="AL1695" s="199">
        <f>IFERROR(VLOOKUP('SAP Data'!$C1695,'2021 Balance Sheet'!$B$7:$O$1335,'2021 Balance Sheet'!M$2, FALSE),0)</f>
        <v>0</v>
      </c>
      <c r="AM1695" s="199">
        <f>IFERROR(VLOOKUP('SAP Data'!$C1695,'2021 Balance Sheet'!$B$7:$O$1335,'2021 Balance Sheet'!N$2, FALSE),0)</f>
        <v>0</v>
      </c>
      <c r="AN1695" s="199">
        <f>IFERROR(VLOOKUP('SAP Data'!$C1695,'2021 Balance Sheet'!$B$7:$O$1335,'2021 Balance Sheet'!O$2, FALSE),0)</f>
        <v>0</v>
      </c>
      <c r="AO1695" s="198">
        <f t="shared" si="55"/>
        <v>0</v>
      </c>
    </row>
    <row r="1696" spans="1:41" ht="15.75" thickBot="1" x14ac:dyDescent="0.3">
      <c r="A1696" s="26" t="str">
        <f t="shared" si="54"/>
        <v>122102</v>
      </c>
      <c r="B1696" s="126" t="s">
        <v>1277</v>
      </c>
      <c r="C1696" s="153" t="s">
        <v>1280</v>
      </c>
      <c r="D1696" s="125" t="s">
        <v>4</v>
      </c>
      <c r="E1696" s="140">
        <v>-1416372.21</v>
      </c>
      <c r="F1696" s="140">
        <v>-1422212.88</v>
      </c>
      <c r="G1696" s="140">
        <v>-1428053.7</v>
      </c>
      <c r="H1696" s="140">
        <v>-1433893.88</v>
      </c>
      <c r="I1696" s="140">
        <v>-1439436.79</v>
      </c>
      <c r="J1696" s="140">
        <v>-1444568.47</v>
      </c>
      <c r="K1696" s="140">
        <v>-1449585.77</v>
      </c>
      <c r="L1696" s="140">
        <v>-1454603.08</v>
      </c>
      <c r="M1696" s="140">
        <v>-1459616.61</v>
      </c>
      <c r="N1696" s="140">
        <v>-1464561.73</v>
      </c>
      <c r="O1696" s="140">
        <v>-1469443.1</v>
      </c>
      <c r="P1696" s="140">
        <v>-1474325.57</v>
      </c>
      <c r="Q1696" s="199">
        <v>-1479208.69</v>
      </c>
      <c r="R1696" s="199">
        <v>-1484091.89</v>
      </c>
      <c r="S1696" s="199">
        <v>-1489041.53</v>
      </c>
      <c r="T1696" s="199">
        <v>-1494057.56</v>
      </c>
      <c r="U1696" s="199">
        <v>-1499073.79</v>
      </c>
      <c r="V1696" s="199">
        <v>-1504090.19</v>
      </c>
      <c r="W1696" s="199">
        <v>-1509106.75</v>
      </c>
      <c r="X1696" s="199">
        <v>-1514123.63</v>
      </c>
      <c r="Y1696" s="199">
        <v>-1519141.02</v>
      </c>
      <c r="Z1696" s="199">
        <v>-1524233.24</v>
      </c>
      <c r="AA1696" s="199">
        <v>-1529401.5</v>
      </c>
      <c r="AB1696" s="199">
        <v>-1534571.51</v>
      </c>
      <c r="AC1696" s="199">
        <f>IFERROR(VLOOKUP('SAP Data'!$C1696,'2021 Balance Sheet'!$B$7:$O$1335,'2021 Balance Sheet'!D$2, FALSE),0)</f>
        <v>-1539735.19</v>
      </c>
      <c r="AD1696" s="199">
        <f>IFERROR(VLOOKUP('SAP Data'!$C1696,'2021 Balance Sheet'!$B$7:$O$1335,'2021 Balance Sheet'!E$2, FALSE),0)</f>
        <v>-1544899.31</v>
      </c>
      <c r="AE1696" s="199">
        <f>IFERROR(VLOOKUP('SAP Data'!$C1696,'2021 Balance Sheet'!$B$7:$O$1335,'2021 Balance Sheet'!F$2, FALSE),0)</f>
        <v>-1550063.7</v>
      </c>
      <c r="AF1696" s="199">
        <f>IFERROR(VLOOKUP('SAP Data'!$C1696,'2021 Balance Sheet'!$B$7:$O$1335,'2021 Balance Sheet'!G$2, FALSE),0)</f>
        <v>-1555227.63</v>
      </c>
      <c r="AG1696" s="199">
        <f>IFERROR(VLOOKUP('SAP Data'!$C1696,'2021 Balance Sheet'!$B$7:$O$1335,'2021 Balance Sheet'!H$2, FALSE),0)</f>
        <v>-1560391.61</v>
      </c>
      <c r="AH1696" s="199">
        <f>IFERROR(VLOOKUP('SAP Data'!$C1696,'2021 Balance Sheet'!$B$7:$O$1335,'2021 Balance Sheet'!I$2, FALSE),0)</f>
        <v>-1565555.56</v>
      </c>
      <c r="AI1696" s="199">
        <f>IFERROR(VLOOKUP('SAP Data'!$C1696,'2021 Balance Sheet'!$B$7:$O$1335,'2021 Balance Sheet'!J$2, FALSE),0)</f>
        <v>-1570719.54</v>
      </c>
      <c r="AJ1696" s="199">
        <f>IFERROR(VLOOKUP('SAP Data'!$C1696,'2021 Balance Sheet'!$B$7:$O$1335,'2021 Balance Sheet'!K$2, FALSE),0)</f>
        <v>-1575883.46</v>
      </c>
      <c r="AK1696" s="199">
        <f>IFERROR(VLOOKUP('SAP Data'!$C1696,'2021 Balance Sheet'!$B$7:$O$1335,'2021 Balance Sheet'!L$2, FALSE),0)</f>
        <v>-1581047.47</v>
      </c>
      <c r="AL1696" s="199">
        <f>IFERROR(VLOOKUP('SAP Data'!$C1696,'2021 Balance Sheet'!$B$7:$O$1335,'2021 Balance Sheet'!M$2, FALSE),0)</f>
        <v>-1586212.62</v>
      </c>
      <c r="AM1696" s="199">
        <f>IFERROR(VLOOKUP('SAP Data'!$C1696,'2021 Balance Sheet'!$B$7:$O$1335,'2021 Balance Sheet'!N$2, FALSE),0)</f>
        <v>-1591379.09</v>
      </c>
      <c r="AN1696" s="199">
        <f>IFERROR(VLOOKUP('SAP Data'!$C1696,'2021 Balance Sheet'!$B$7:$O$1335,'2021 Balance Sheet'!O$2, FALSE),0)</f>
        <v>-1596545.51</v>
      </c>
      <c r="AO1696" s="198">
        <f t="shared" si="55"/>
        <v>-1534571.51</v>
      </c>
    </row>
    <row r="1697" spans="1:41" ht="15.75" thickBot="1" x14ac:dyDescent="0.3">
      <c r="A1697" s="26" t="str">
        <f t="shared" si="54"/>
        <v>196999</v>
      </c>
      <c r="B1697" s="126" t="s">
        <v>3775</v>
      </c>
      <c r="C1697" s="153" t="s">
        <v>3776</v>
      </c>
      <c r="D1697" s="125"/>
      <c r="E1697" s="140"/>
      <c r="F1697" s="140"/>
      <c r="G1697" s="140"/>
      <c r="H1697" s="140"/>
      <c r="I1697" s="140"/>
      <c r="J1697" s="140"/>
      <c r="K1697" s="140"/>
      <c r="L1697" s="140"/>
      <c r="M1697" s="140"/>
      <c r="N1697" s="140"/>
      <c r="O1697" s="140"/>
      <c r="P1697" s="140"/>
      <c r="Q1697" s="199">
        <v>0</v>
      </c>
      <c r="R1697" s="199">
        <v>0</v>
      </c>
      <c r="S1697" s="199">
        <v>0</v>
      </c>
      <c r="T1697" s="199">
        <v>0</v>
      </c>
      <c r="U1697" s="199">
        <v>0</v>
      </c>
      <c r="V1697" s="199">
        <v>0</v>
      </c>
      <c r="W1697" s="199">
        <v>0</v>
      </c>
      <c r="X1697" s="199">
        <v>0</v>
      </c>
      <c r="Y1697" s="199">
        <v>0</v>
      </c>
      <c r="Z1697" s="199">
        <v>0</v>
      </c>
      <c r="AA1697" s="199">
        <v>0</v>
      </c>
      <c r="AB1697" s="199">
        <v>0</v>
      </c>
      <c r="AC1697" s="199">
        <f>IFERROR(VLOOKUP('SAP Data'!$C1697,'2021 Balance Sheet'!$B$7:$O$1335,'2021 Balance Sheet'!D$2, FALSE),0)</f>
        <v>0</v>
      </c>
      <c r="AD1697" s="199">
        <f>IFERROR(VLOOKUP('SAP Data'!$C1697,'2021 Balance Sheet'!$B$7:$O$1335,'2021 Balance Sheet'!E$2, FALSE),0)</f>
        <v>0</v>
      </c>
      <c r="AE1697" s="199">
        <f>IFERROR(VLOOKUP('SAP Data'!$C1697,'2021 Balance Sheet'!$B$7:$O$1335,'2021 Balance Sheet'!F$2, FALSE),0)</f>
        <v>0</v>
      </c>
      <c r="AF1697" s="199">
        <f>IFERROR(VLOOKUP('SAP Data'!$C1697,'2021 Balance Sheet'!$B$7:$O$1335,'2021 Balance Sheet'!G$2, FALSE),0)</f>
        <v>0</v>
      </c>
      <c r="AG1697" s="199">
        <f>IFERROR(VLOOKUP('SAP Data'!$C1697,'2021 Balance Sheet'!$B$7:$O$1335,'2021 Balance Sheet'!H$2, FALSE),0)</f>
        <v>0</v>
      </c>
      <c r="AH1697" s="199">
        <f>IFERROR(VLOOKUP('SAP Data'!$C1697,'2021 Balance Sheet'!$B$7:$O$1335,'2021 Balance Sheet'!I$2, FALSE),0)</f>
        <v>0</v>
      </c>
      <c r="AI1697" s="199">
        <f>IFERROR(VLOOKUP('SAP Data'!$C1697,'2021 Balance Sheet'!$B$7:$O$1335,'2021 Balance Sheet'!J$2, FALSE),0)</f>
        <v>0</v>
      </c>
      <c r="AJ1697" s="199">
        <f>IFERROR(VLOOKUP('SAP Data'!$C1697,'2021 Balance Sheet'!$B$7:$O$1335,'2021 Balance Sheet'!K$2, FALSE),0)</f>
        <v>0</v>
      </c>
      <c r="AK1697" s="199">
        <f>IFERROR(VLOOKUP('SAP Data'!$C1697,'2021 Balance Sheet'!$B$7:$O$1335,'2021 Balance Sheet'!L$2, FALSE),0)</f>
        <v>0</v>
      </c>
      <c r="AL1697" s="199">
        <f>IFERROR(VLOOKUP('SAP Data'!$C1697,'2021 Balance Sheet'!$B$7:$O$1335,'2021 Balance Sheet'!M$2, FALSE),0)</f>
        <v>0</v>
      </c>
      <c r="AM1697" s="199">
        <f>IFERROR(VLOOKUP('SAP Data'!$C1697,'2021 Balance Sheet'!$B$7:$O$1335,'2021 Balance Sheet'!N$2, FALSE),0)</f>
        <v>0</v>
      </c>
      <c r="AN1697" s="199">
        <f>IFERROR(VLOOKUP('SAP Data'!$C1697,'2021 Balance Sheet'!$B$7:$O$1335,'2021 Balance Sheet'!O$2, FALSE),0)</f>
        <v>0</v>
      </c>
      <c r="AO1697" s="198">
        <f t="shared" si="55"/>
        <v>0</v>
      </c>
    </row>
    <row r="1698" spans="1:41" ht="15.75" thickBot="1" x14ac:dyDescent="0.3">
      <c r="A1698" s="26" t="str">
        <f t="shared" si="54"/>
        <v>230001</v>
      </c>
      <c r="B1698" s="126" t="s">
        <v>3777</v>
      </c>
      <c r="C1698" s="153" t="s">
        <v>3778</v>
      </c>
      <c r="D1698" s="125"/>
      <c r="E1698" s="140"/>
      <c r="F1698" s="140"/>
      <c r="G1698" s="140"/>
      <c r="H1698" s="140"/>
      <c r="I1698" s="140"/>
      <c r="J1698" s="140"/>
      <c r="K1698" s="140"/>
      <c r="L1698" s="140"/>
      <c r="M1698" s="140"/>
      <c r="N1698" s="140"/>
      <c r="O1698" s="140"/>
      <c r="P1698" s="140"/>
      <c r="Q1698" s="199">
        <v>0</v>
      </c>
      <c r="R1698" s="199">
        <v>0</v>
      </c>
      <c r="S1698" s="199">
        <v>0</v>
      </c>
      <c r="T1698" s="199">
        <v>0</v>
      </c>
      <c r="U1698" s="199">
        <v>0</v>
      </c>
      <c r="V1698" s="199">
        <v>0</v>
      </c>
      <c r="W1698" s="199">
        <v>0</v>
      </c>
      <c r="X1698" s="199">
        <v>0</v>
      </c>
      <c r="Y1698" s="199">
        <v>0</v>
      </c>
      <c r="Z1698" s="199">
        <v>0</v>
      </c>
      <c r="AA1698" s="199">
        <v>0</v>
      </c>
      <c r="AB1698" s="199">
        <v>0</v>
      </c>
      <c r="AC1698" s="199">
        <f>IFERROR(VLOOKUP('SAP Data'!$C1698,'2021 Balance Sheet'!$B$7:$O$1335,'2021 Balance Sheet'!D$2, FALSE),0)</f>
        <v>0</v>
      </c>
      <c r="AD1698" s="199">
        <f>IFERROR(VLOOKUP('SAP Data'!$C1698,'2021 Balance Sheet'!$B$7:$O$1335,'2021 Balance Sheet'!E$2, FALSE),0)</f>
        <v>0</v>
      </c>
      <c r="AE1698" s="199">
        <f>IFERROR(VLOOKUP('SAP Data'!$C1698,'2021 Balance Sheet'!$B$7:$O$1335,'2021 Balance Sheet'!F$2, FALSE),0)</f>
        <v>0</v>
      </c>
      <c r="AF1698" s="199">
        <f>IFERROR(VLOOKUP('SAP Data'!$C1698,'2021 Balance Sheet'!$B$7:$O$1335,'2021 Balance Sheet'!G$2, FALSE),0)</f>
        <v>0</v>
      </c>
      <c r="AG1698" s="199">
        <f>IFERROR(VLOOKUP('SAP Data'!$C1698,'2021 Balance Sheet'!$B$7:$O$1335,'2021 Balance Sheet'!H$2, FALSE),0)</f>
        <v>0</v>
      </c>
      <c r="AH1698" s="199">
        <f>IFERROR(VLOOKUP('SAP Data'!$C1698,'2021 Balance Sheet'!$B$7:$O$1335,'2021 Balance Sheet'!I$2, FALSE),0)</f>
        <v>0</v>
      </c>
      <c r="AI1698" s="199">
        <f>IFERROR(VLOOKUP('SAP Data'!$C1698,'2021 Balance Sheet'!$B$7:$O$1335,'2021 Balance Sheet'!J$2, FALSE),0)</f>
        <v>0</v>
      </c>
      <c r="AJ1698" s="199">
        <f>IFERROR(VLOOKUP('SAP Data'!$C1698,'2021 Balance Sheet'!$B$7:$O$1335,'2021 Balance Sheet'!K$2, FALSE),0)</f>
        <v>0</v>
      </c>
      <c r="AK1698" s="199">
        <f>IFERROR(VLOOKUP('SAP Data'!$C1698,'2021 Balance Sheet'!$B$7:$O$1335,'2021 Balance Sheet'!L$2, FALSE),0)</f>
        <v>0</v>
      </c>
      <c r="AL1698" s="199">
        <f>IFERROR(VLOOKUP('SAP Data'!$C1698,'2021 Balance Sheet'!$B$7:$O$1335,'2021 Balance Sheet'!M$2, FALSE),0)</f>
        <v>0</v>
      </c>
      <c r="AM1698" s="199">
        <f>IFERROR(VLOOKUP('SAP Data'!$C1698,'2021 Balance Sheet'!$B$7:$O$1335,'2021 Balance Sheet'!N$2, FALSE),0)</f>
        <v>0</v>
      </c>
      <c r="AN1698" s="199">
        <f>IFERROR(VLOOKUP('SAP Data'!$C1698,'2021 Balance Sheet'!$B$7:$O$1335,'2021 Balance Sheet'!O$2, FALSE),0)</f>
        <v>0</v>
      </c>
      <c r="AO1698" s="198">
        <f t="shared" si="55"/>
        <v>0</v>
      </c>
    </row>
    <row r="1699" spans="1:41" ht="15.75" thickBot="1" x14ac:dyDescent="0.3">
      <c r="A1699" s="26" t="str">
        <f t="shared" si="54"/>
        <v>500190</v>
      </c>
      <c r="B1699" s="149" t="s">
        <v>2687</v>
      </c>
      <c r="C1699" s="153">
        <v>500190</v>
      </c>
      <c r="D1699" s="166"/>
      <c r="E1699" s="139">
        <v>-725000</v>
      </c>
      <c r="F1699" s="139">
        <v>-725000</v>
      </c>
      <c r="G1699" s="139">
        <v>-541000</v>
      </c>
      <c r="H1699" s="139">
        <v>-541000</v>
      </c>
      <c r="I1699" s="139">
        <v>-541000</v>
      </c>
      <c r="J1699" s="139">
        <v>-670000</v>
      </c>
      <c r="K1699" s="139">
        <v>-670000</v>
      </c>
      <c r="L1699" s="139">
        <v>-670000</v>
      </c>
      <c r="M1699" s="139">
        <v>-1610000</v>
      </c>
      <c r="N1699" s="139">
        <v>-1610000</v>
      </c>
      <c r="O1699" s="139">
        <v>-1610000</v>
      </c>
      <c r="P1699" s="139">
        <v>-3336883</v>
      </c>
      <c r="Q1699" s="199">
        <v>-3336883</v>
      </c>
      <c r="R1699" s="199">
        <v>-3336883</v>
      </c>
      <c r="S1699" s="199">
        <v>-2451319</v>
      </c>
      <c r="T1699" s="199">
        <v>-2451319</v>
      </c>
      <c r="U1699" s="199">
        <v>-2451319</v>
      </c>
      <c r="V1699" s="199">
        <v>-3957506</v>
      </c>
      <c r="W1699" s="199">
        <v>-3957506</v>
      </c>
      <c r="X1699" s="199">
        <v>-3957506</v>
      </c>
      <c r="Y1699" s="199">
        <v>-12921125</v>
      </c>
      <c r="Z1699" s="199">
        <v>-12921125</v>
      </c>
      <c r="AA1699" s="199">
        <v>-12921125</v>
      </c>
      <c r="AB1699" s="199">
        <v>-6134724</v>
      </c>
      <c r="AC1699" s="199">
        <f>IFERROR(VLOOKUP('SAP Data'!$C1699,'2021 Balance Sheet'!$B$7:$O$1335,'2021 Balance Sheet'!D$2, FALSE),0)</f>
        <v>-6134724</v>
      </c>
      <c r="AD1699" s="199">
        <f>IFERROR(VLOOKUP('SAP Data'!$C1699,'2021 Balance Sheet'!$B$7:$O$1335,'2021 Balance Sheet'!E$2, FALSE),0)</f>
        <v>-6134724</v>
      </c>
      <c r="AE1699" s="199">
        <f>IFERROR(VLOOKUP('SAP Data'!$C1699,'2021 Balance Sheet'!$B$7:$O$1335,'2021 Balance Sheet'!F$2, FALSE),0)</f>
        <v>-3086517</v>
      </c>
      <c r="AF1699" s="199">
        <f>IFERROR(VLOOKUP('SAP Data'!$C1699,'2021 Balance Sheet'!$B$7:$O$1335,'2021 Balance Sheet'!G$2, FALSE),0)</f>
        <v>-3086517</v>
      </c>
      <c r="AG1699" s="199">
        <f>IFERROR(VLOOKUP('SAP Data'!$C1699,'2021 Balance Sheet'!$B$7:$O$1335,'2021 Balance Sheet'!H$2, FALSE),0)</f>
        <v>-3086517</v>
      </c>
      <c r="AH1699" s="199">
        <f>IFERROR(VLOOKUP('SAP Data'!$C1699,'2021 Balance Sheet'!$B$7:$O$1335,'2021 Balance Sheet'!I$2, FALSE),0)</f>
        <v>-7912072</v>
      </c>
      <c r="AI1699" s="199">
        <f>IFERROR(VLOOKUP('SAP Data'!$C1699,'2021 Balance Sheet'!$B$7:$O$1335,'2021 Balance Sheet'!J$2, FALSE),0)</f>
        <v>-7912072</v>
      </c>
      <c r="AJ1699" s="199">
        <f>IFERROR(VLOOKUP('SAP Data'!$C1699,'2021 Balance Sheet'!$B$7:$O$1335,'2021 Balance Sheet'!K$2, FALSE),0)</f>
        <v>-7912072</v>
      </c>
      <c r="AK1699" s="199">
        <f>IFERROR(VLOOKUP('SAP Data'!$C1699,'2021 Balance Sheet'!$B$7:$O$1335,'2021 Balance Sheet'!L$2, FALSE),0)</f>
        <v>-24555236</v>
      </c>
      <c r="AL1699" s="199">
        <f>IFERROR(VLOOKUP('SAP Data'!$C1699,'2021 Balance Sheet'!$B$7:$O$1335,'2021 Balance Sheet'!M$2, FALSE),0)</f>
        <v>-24555236</v>
      </c>
      <c r="AM1699" s="199">
        <f>IFERROR(VLOOKUP('SAP Data'!$C1699,'2021 Balance Sheet'!$B$7:$O$1335,'2021 Balance Sheet'!N$2, FALSE),0)</f>
        <v>-24555236</v>
      </c>
      <c r="AN1699" s="199">
        <f>IFERROR(VLOOKUP('SAP Data'!$C1699,'2021 Balance Sheet'!$B$7:$O$1335,'2021 Balance Sheet'!O$2, FALSE),0)</f>
        <v>-10730151</v>
      </c>
      <c r="AO1699" s="198">
        <f t="shared" si="55"/>
        <v>-6134724</v>
      </c>
    </row>
    <row r="1700" spans="1:41" ht="15.75" thickBot="1" x14ac:dyDescent="0.3">
      <c r="A1700" s="26" t="str">
        <f t="shared" si="54"/>
        <v>196630</v>
      </c>
      <c r="B1700" s="126" t="s">
        <v>3779</v>
      </c>
      <c r="C1700" s="153" t="s">
        <v>3780</v>
      </c>
      <c r="D1700" s="166"/>
      <c r="E1700" s="139"/>
      <c r="F1700" s="139"/>
      <c r="G1700" s="139"/>
      <c r="H1700" s="139"/>
      <c r="I1700" s="139"/>
      <c r="J1700" s="139"/>
      <c r="K1700" s="139"/>
      <c r="L1700" s="139"/>
      <c r="M1700" s="139"/>
      <c r="N1700" s="139"/>
      <c r="O1700" s="139"/>
      <c r="P1700" s="139"/>
      <c r="Q1700" s="199">
        <v>0</v>
      </c>
      <c r="R1700" s="199">
        <v>0</v>
      </c>
      <c r="S1700" s="199">
        <v>0</v>
      </c>
      <c r="T1700" s="199">
        <v>0</v>
      </c>
      <c r="U1700" s="199">
        <v>0</v>
      </c>
      <c r="V1700" s="199">
        <v>0</v>
      </c>
      <c r="W1700" s="199">
        <v>0</v>
      </c>
      <c r="X1700" s="199">
        <v>0</v>
      </c>
      <c r="Y1700" s="199">
        <v>0</v>
      </c>
      <c r="Z1700" s="199">
        <v>0</v>
      </c>
      <c r="AA1700" s="199">
        <v>0</v>
      </c>
      <c r="AB1700" s="199">
        <v>0</v>
      </c>
      <c r="AC1700" s="199">
        <f>IFERROR(VLOOKUP('SAP Data'!$C1700,'2021 Balance Sheet'!$B$7:$O$1335,'2021 Balance Sheet'!D$2, FALSE),0)</f>
        <v>0</v>
      </c>
      <c r="AD1700" s="199">
        <f>IFERROR(VLOOKUP('SAP Data'!$C1700,'2021 Balance Sheet'!$B$7:$O$1335,'2021 Balance Sheet'!E$2, FALSE),0)</f>
        <v>0</v>
      </c>
      <c r="AE1700" s="199">
        <f>IFERROR(VLOOKUP('SAP Data'!$C1700,'2021 Balance Sheet'!$B$7:$O$1335,'2021 Balance Sheet'!F$2, FALSE),0)</f>
        <v>0</v>
      </c>
      <c r="AF1700" s="199">
        <f>IFERROR(VLOOKUP('SAP Data'!$C1700,'2021 Balance Sheet'!$B$7:$O$1335,'2021 Balance Sheet'!G$2, FALSE),0)</f>
        <v>0</v>
      </c>
      <c r="AG1700" s="199">
        <f>IFERROR(VLOOKUP('SAP Data'!$C1700,'2021 Balance Sheet'!$B$7:$O$1335,'2021 Balance Sheet'!H$2, FALSE),0)</f>
        <v>0</v>
      </c>
      <c r="AH1700" s="199">
        <f>IFERROR(VLOOKUP('SAP Data'!$C1700,'2021 Balance Sheet'!$B$7:$O$1335,'2021 Balance Sheet'!I$2, FALSE),0)</f>
        <v>0</v>
      </c>
      <c r="AI1700" s="199">
        <f>IFERROR(VLOOKUP('SAP Data'!$C1700,'2021 Balance Sheet'!$B$7:$O$1335,'2021 Balance Sheet'!J$2, FALSE),0)</f>
        <v>0</v>
      </c>
      <c r="AJ1700" s="199">
        <f>IFERROR(VLOOKUP('SAP Data'!$C1700,'2021 Balance Sheet'!$B$7:$O$1335,'2021 Balance Sheet'!K$2, FALSE),0)</f>
        <v>0</v>
      </c>
      <c r="AK1700" s="199">
        <f>IFERROR(VLOOKUP('SAP Data'!$C1700,'2021 Balance Sheet'!$B$7:$O$1335,'2021 Balance Sheet'!L$2, FALSE),0)</f>
        <v>0</v>
      </c>
      <c r="AL1700" s="199">
        <f>IFERROR(VLOOKUP('SAP Data'!$C1700,'2021 Balance Sheet'!$B$7:$O$1335,'2021 Balance Sheet'!M$2, FALSE),0)</f>
        <v>0</v>
      </c>
      <c r="AM1700" s="199">
        <f>IFERROR(VLOOKUP('SAP Data'!$C1700,'2021 Balance Sheet'!$B$7:$O$1335,'2021 Balance Sheet'!N$2, FALSE),0)</f>
        <v>0</v>
      </c>
      <c r="AN1700" s="199">
        <f>IFERROR(VLOOKUP('SAP Data'!$C1700,'2021 Balance Sheet'!$B$7:$O$1335,'2021 Balance Sheet'!O$2, FALSE),0)</f>
        <v>0</v>
      </c>
      <c r="AO1700" s="198">
        <f t="shared" si="55"/>
        <v>0</v>
      </c>
    </row>
    <row r="1701" spans="1:41" ht="15.75" thickBot="1" x14ac:dyDescent="0.3">
      <c r="A1701" s="26" t="str">
        <f t="shared" si="54"/>
        <v>196635</v>
      </c>
      <c r="B1701" s="126" t="s">
        <v>3779</v>
      </c>
      <c r="C1701" s="153" t="s">
        <v>3781</v>
      </c>
      <c r="D1701" s="166"/>
      <c r="E1701" s="139"/>
      <c r="F1701" s="139"/>
      <c r="G1701" s="139"/>
      <c r="H1701" s="139"/>
      <c r="I1701" s="139"/>
      <c r="J1701" s="139"/>
      <c r="K1701" s="139"/>
      <c r="L1701" s="139"/>
      <c r="M1701" s="139"/>
      <c r="N1701" s="139"/>
      <c r="O1701" s="139"/>
      <c r="P1701" s="139"/>
      <c r="Q1701" s="199">
        <v>0</v>
      </c>
      <c r="R1701" s="199">
        <v>0</v>
      </c>
      <c r="S1701" s="199">
        <v>0</v>
      </c>
      <c r="T1701" s="199">
        <v>0</v>
      </c>
      <c r="U1701" s="199">
        <v>0</v>
      </c>
      <c r="V1701" s="199">
        <v>0</v>
      </c>
      <c r="W1701" s="199">
        <v>0</v>
      </c>
      <c r="X1701" s="199">
        <v>0</v>
      </c>
      <c r="Y1701" s="199">
        <v>0</v>
      </c>
      <c r="Z1701" s="199">
        <v>0</v>
      </c>
      <c r="AA1701" s="199">
        <v>0</v>
      </c>
      <c r="AB1701" s="199">
        <v>0</v>
      </c>
      <c r="AC1701" s="199">
        <f>IFERROR(VLOOKUP('SAP Data'!$C1701,'2021 Balance Sheet'!$B$7:$O$1335,'2021 Balance Sheet'!D$2, FALSE),0)</f>
        <v>0</v>
      </c>
      <c r="AD1701" s="199">
        <f>IFERROR(VLOOKUP('SAP Data'!$C1701,'2021 Balance Sheet'!$B$7:$O$1335,'2021 Balance Sheet'!E$2, FALSE),0)</f>
        <v>0</v>
      </c>
      <c r="AE1701" s="199">
        <f>IFERROR(VLOOKUP('SAP Data'!$C1701,'2021 Balance Sheet'!$B$7:$O$1335,'2021 Balance Sheet'!F$2, FALSE),0)</f>
        <v>0</v>
      </c>
      <c r="AF1701" s="199">
        <f>IFERROR(VLOOKUP('SAP Data'!$C1701,'2021 Balance Sheet'!$B$7:$O$1335,'2021 Balance Sheet'!G$2, FALSE),0)</f>
        <v>0</v>
      </c>
      <c r="AG1701" s="199">
        <f>IFERROR(VLOOKUP('SAP Data'!$C1701,'2021 Balance Sheet'!$B$7:$O$1335,'2021 Balance Sheet'!H$2, FALSE),0)</f>
        <v>0</v>
      </c>
      <c r="AH1701" s="199">
        <f>IFERROR(VLOOKUP('SAP Data'!$C1701,'2021 Balance Sheet'!$B$7:$O$1335,'2021 Balance Sheet'!I$2, FALSE),0)</f>
        <v>0</v>
      </c>
      <c r="AI1701" s="199">
        <f>IFERROR(VLOOKUP('SAP Data'!$C1701,'2021 Balance Sheet'!$B$7:$O$1335,'2021 Balance Sheet'!J$2, FALSE),0)</f>
        <v>0</v>
      </c>
      <c r="AJ1701" s="199">
        <f>IFERROR(VLOOKUP('SAP Data'!$C1701,'2021 Balance Sheet'!$B$7:$O$1335,'2021 Balance Sheet'!K$2, FALSE),0)</f>
        <v>0</v>
      </c>
      <c r="AK1701" s="199">
        <f>IFERROR(VLOOKUP('SAP Data'!$C1701,'2021 Balance Sheet'!$B$7:$O$1335,'2021 Balance Sheet'!L$2, FALSE),0)</f>
        <v>0</v>
      </c>
      <c r="AL1701" s="199">
        <f>IFERROR(VLOOKUP('SAP Data'!$C1701,'2021 Balance Sheet'!$B$7:$O$1335,'2021 Balance Sheet'!M$2, FALSE),0)</f>
        <v>0</v>
      </c>
      <c r="AM1701" s="199">
        <f>IFERROR(VLOOKUP('SAP Data'!$C1701,'2021 Balance Sheet'!$B$7:$O$1335,'2021 Balance Sheet'!N$2, FALSE),0)</f>
        <v>0</v>
      </c>
      <c r="AN1701" s="199">
        <f>IFERROR(VLOOKUP('SAP Data'!$C1701,'2021 Balance Sheet'!$B$7:$O$1335,'2021 Balance Sheet'!O$2, FALSE),0)</f>
        <v>0</v>
      </c>
      <c r="AO1701" s="198">
        <f t="shared" si="55"/>
        <v>0</v>
      </c>
    </row>
    <row r="1702" spans="1:41" ht="15.75" thickBot="1" x14ac:dyDescent="0.3">
      <c r="A1702" s="26" t="str">
        <f t="shared" si="54"/>
        <v>254630</v>
      </c>
      <c r="B1702" s="126" t="s">
        <v>1282</v>
      </c>
      <c r="C1702" s="153" t="s">
        <v>1283</v>
      </c>
      <c r="D1702" s="125" t="s">
        <v>4</v>
      </c>
      <c r="E1702" s="140">
        <v>-105000</v>
      </c>
      <c r="F1702" s="140">
        <v>-105000</v>
      </c>
      <c r="G1702" s="140">
        <v>0</v>
      </c>
      <c r="H1702" s="140">
        <v>0</v>
      </c>
      <c r="I1702" s="140">
        <v>0</v>
      </c>
      <c r="J1702" s="140">
        <v>-80000</v>
      </c>
      <c r="K1702" s="140">
        <v>-80000</v>
      </c>
      <c r="L1702" s="140">
        <v>-80000</v>
      </c>
      <c r="M1702" s="140">
        <v>-1170000</v>
      </c>
      <c r="N1702" s="140">
        <v>-1170000</v>
      </c>
      <c r="O1702" s="140">
        <v>-1170000</v>
      </c>
      <c r="P1702" s="140">
        <v>-3047254</v>
      </c>
      <c r="Q1702" s="199">
        <v>-3047254</v>
      </c>
      <c r="R1702" s="199">
        <v>-3047254</v>
      </c>
      <c r="S1702" s="199">
        <v>-2228097</v>
      </c>
      <c r="T1702" s="199">
        <v>-2228097</v>
      </c>
      <c r="U1702" s="199">
        <v>-2228097</v>
      </c>
      <c r="V1702" s="199">
        <v>-3742654</v>
      </c>
      <c r="W1702" s="199">
        <v>-3742654</v>
      </c>
      <c r="X1702" s="199">
        <v>-3742654</v>
      </c>
      <c r="Y1702" s="199">
        <v>-12847599</v>
      </c>
      <c r="Z1702" s="199">
        <v>-12847599</v>
      </c>
      <c r="AA1702" s="199">
        <v>-12847599</v>
      </c>
      <c r="AB1702" s="199">
        <v>-6126534</v>
      </c>
      <c r="AC1702" s="199">
        <f>IFERROR(VLOOKUP('SAP Data'!$C1702,'2021 Balance Sheet'!$B$7:$O$1335,'2021 Balance Sheet'!D$2, FALSE),0)</f>
        <v>-6126534</v>
      </c>
      <c r="AD1702" s="199">
        <f>IFERROR(VLOOKUP('SAP Data'!$C1702,'2021 Balance Sheet'!$B$7:$O$1335,'2021 Balance Sheet'!E$2, FALSE),0)</f>
        <v>-6126534</v>
      </c>
      <c r="AE1702" s="199">
        <f>IFERROR(VLOOKUP('SAP Data'!$C1702,'2021 Balance Sheet'!$B$7:$O$1335,'2021 Balance Sheet'!F$2, FALSE),0)</f>
        <v>-3086517</v>
      </c>
      <c r="AF1702" s="199">
        <f>IFERROR(VLOOKUP('SAP Data'!$C1702,'2021 Balance Sheet'!$B$7:$O$1335,'2021 Balance Sheet'!G$2, FALSE),0)</f>
        <v>-3086517</v>
      </c>
      <c r="AG1702" s="199">
        <f>IFERROR(VLOOKUP('SAP Data'!$C1702,'2021 Balance Sheet'!$B$7:$O$1335,'2021 Balance Sheet'!H$2, FALSE),0)</f>
        <v>-3086517</v>
      </c>
      <c r="AH1702" s="199">
        <f>IFERROR(VLOOKUP('SAP Data'!$C1702,'2021 Balance Sheet'!$B$7:$O$1335,'2021 Balance Sheet'!I$2, FALSE),0)</f>
        <v>-7818363</v>
      </c>
      <c r="AI1702" s="199">
        <f>IFERROR(VLOOKUP('SAP Data'!$C1702,'2021 Balance Sheet'!$B$7:$O$1335,'2021 Balance Sheet'!J$2, FALSE),0)</f>
        <v>-7818363</v>
      </c>
      <c r="AJ1702" s="199">
        <f>IFERROR(VLOOKUP('SAP Data'!$C1702,'2021 Balance Sheet'!$B$7:$O$1335,'2021 Balance Sheet'!K$2, FALSE),0)</f>
        <v>-7818363</v>
      </c>
      <c r="AK1702" s="199">
        <f>IFERROR(VLOOKUP('SAP Data'!$C1702,'2021 Balance Sheet'!$B$7:$O$1335,'2021 Balance Sheet'!L$2, FALSE),0)</f>
        <v>-24435620</v>
      </c>
      <c r="AL1702" s="199">
        <f>IFERROR(VLOOKUP('SAP Data'!$C1702,'2021 Balance Sheet'!$B$7:$O$1335,'2021 Balance Sheet'!M$2, FALSE),0)</f>
        <v>-24435620</v>
      </c>
      <c r="AM1702" s="199">
        <f>IFERROR(VLOOKUP('SAP Data'!$C1702,'2021 Balance Sheet'!$B$7:$O$1335,'2021 Balance Sheet'!N$2, FALSE),0)</f>
        <v>-24435620</v>
      </c>
      <c r="AN1702" s="199">
        <f>IFERROR(VLOOKUP('SAP Data'!$C1702,'2021 Balance Sheet'!$B$7:$O$1335,'2021 Balance Sheet'!O$2, FALSE),0)</f>
        <v>-10660023</v>
      </c>
      <c r="AO1702" s="198">
        <f t="shared" si="55"/>
        <v>-6126534</v>
      </c>
    </row>
    <row r="1703" spans="1:41" ht="15.75" thickBot="1" x14ac:dyDescent="0.3">
      <c r="A1703" s="26" t="str">
        <f t="shared" si="54"/>
        <v>254633</v>
      </c>
      <c r="B1703" s="126" t="s">
        <v>3782</v>
      </c>
      <c r="C1703" s="153" t="s">
        <v>3783</v>
      </c>
      <c r="D1703" s="125"/>
      <c r="E1703" s="140"/>
      <c r="F1703" s="140"/>
      <c r="G1703" s="140"/>
      <c r="H1703" s="140"/>
      <c r="I1703" s="140"/>
      <c r="J1703" s="140"/>
      <c r="K1703" s="140"/>
      <c r="L1703" s="140"/>
      <c r="M1703" s="140"/>
      <c r="N1703" s="140"/>
      <c r="O1703" s="140"/>
      <c r="P1703" s="140"/>
      <c r="Q1703" s="199">
        <v>0</v>
      </c>
      <c r="R1703" s="199">
        <v>0</v>
      </c>
      <c r="S1703" s="199">
        <v>0</v>
      </c>
      <c r="T1703" s="199">
        <v>0</v>
      </c>
      <c r="U1703" s="199">
        <v>0</v>
      </c>
      <c r="V1703" s="199">
        <v>0</v>
      </c>
      <c r="W1703" s="199">
        <v>0</v>
      </c>
      <c r="X1703" s="199">
        <v>0</v>
      </c>
      <c r="Y1703" s="199">
        <v>0</v>
      </c>
      <c r="Z1703" s="199">
        <v>0</v>
      </c>
      <c r="AA1703" s="199">
        <v>0</v>
      </c>
      <c r="AB1703" s="199">
        <v>0</v>
      </c>
      <c r="AC1703" s="199">
        <f>IFERROR(VLOOKUP('SAP Data'!$C1703,'2021 Balance Sheet'!$B$7:$O$1335,'2021 Balance Sheet'!D$2, FALSE),0)</f>
        <v>0</v>
      </c>
      <c r="AD1703" s="199">
        <f>IFERROR(VLOOKUP('SAP Data'!$C1703,'2021 Balance Sheet'!$B$7:$O$1335,'2021 Balance Sheet'!E$2, FALSE),0)</f>
        <v>0</v>
      </c>
      <c r="AE1703" s="199">
        <f>IFERROR(VLOOKUP('SAP Data'!$C1703,'2021 Balance Sheet'!$B$7:$O$1335,'2021 Balance Sheet'!F$2, FALSE),0)</f>
        <v>0</v>
      </c>
      <c r="AF1703" s="199">
        <f>IFERROR(VLOOKUP('SAP Data'!$C1703,'2021 Balance Sheet'!$B$7:$O$1335,'2021 Balance Sheet'!G$2, FALSE),0)</f>
        <v>0</v>
      </c>
      <c r="AG1703" s="199">
        <f>IFERROR(VLOOKUP('SAP Data'!$C1703,'2021 Balance Sheet'!$B$7:$O$1335,'2021 Balance Sheet'!H$2, FALSE),0)</f>
        <v>0</v>
      </c>
      <c r="AH1703" s="199">
        <f>IFERROR(VLOOKUP('SAP Data'!$C1703,'2021 Balance Sheet'!$B$7:$O$1335,'2021 Balance Sheet'!I$2, FALSE),0)</f>
        <v>0</v>
      </c>
      <c r="AI1703" s="199">
        <f>IFERROR(VLOOKUP('SAP Data'!$C1703,'2021 Balance Sheet'!$B$7:$O$1335,'2021 Balance Sheet'!J$2, FALSE),0)</f>
        <v>0</v>
      </c>
      <c r="AJ1703" s="199">
        <f>IFERROR(VLOOKUP('SAP Data'!$C1703,'2021 Balance Sheet'!$B$7:$O$1335,'2021 Balance Sheet'!K$2, FALSE),0)</f>
        <v>0</v>
      </c>
      <c r="AK1703" s="199">
        <f>IFERROR(VLOOKUP('SAP Data'!$C1703,'2021 Balance Sheet'!$B$7:$O$1335,'2021 Balance Sheet'!L$2, FALSE),0)</f>
        <v>0</v>
      </c>
      <c r="AL1703" s="199">
        <f>IFERROR(VLOOKUP('SAP Data'!$C1703,'2021 Balance Sheet'!$B$7:$O$1335,'2021 Balance Sheet'!M$2, FALSE),0)</f>
        <v>0</v>
      </c>
      <c r="AM1703" s="199">
        <f>IFERROR(VLOOKUP('SAP Data'!$C1703,'2021 Balance Sheet'!$B$7:$O$1335,'2021 Balance Sheet'!N$2, FALSE),0)</f>
        <v>0</v>
      </c>
      <c r="AN1703" s="199">
        <f>IFERROR(VLOOKUP('SAP Data'!$C1703,'2021 Balance Sheet'!$B$7:$O$1335,'2021 Balance Sheet'!O$2, FALSE),0)</f>
        <v>0</v>
      </c>
      <c r="AO1703" s="198">
        <f t="shared" si="55"/>
        <v>0</v>
      </c>
    </row>
    <row r="1704" spans="1:41" ht="15.75" thickBot="1" x14ac:dyDescent="0.3">
      <c r="A1704" s="26" t="str">
        <f t="shared" si="54"/>
        <v>254635</v>
      </c>
      <c r="B1704" s="126" t="s">
        <v>1282</v>
      </c>
      <c r="C1704" s="153" t="s">
        <v>1285</v>
      </c>
      <c r="D1704" s="125" t="s">
        <v>4</v>
      </c>
      <c r="E1704" s="139">
        <v>-620000</v>
      </c>
      <c r="F1704" s="139">
        <v>-620000</v>
      </c>
      <c r="G1704" s="139">
        <v>-541000</v>
      </c>
      <c r="H1704" s="139">
        <v>-541000</v>
      </c>
      <c r="I1704" s="139">
        <v>-541000</v>
      </c>
      <c r="J1704" s="139">
        <v>-590000</v>
      </c>
      <c r="K1704" s="139">
        <v>-590000</v>
      </c>
      <c r="L1704" s="139">
        <v>-590000</v>
      </c>
      <c r="M1704" s="139">
        <v>-440000</v>
      </c>
      <c r="N1704" s="139">
        <v>-440000</v>
      </c>
      <c r="O1704" s="139">
        <v>-440000</v>
      </c>
      <c r="P1704" s="139">
        <v>-289629</v>
      </c>
      <c r="Q1704" s="199">
        <v>-289629</v>
      </c>
      <c r="R1704" s="199">
        <v>-289629</v>
      </c>
      <c r="S1704" s="199">
        <v>-223222</v>
      </c>
      <c r="T1704" s="199">
        <v>-223222</v>
      </c>
      <c r="U1704" s="199">
        <v>-223222</v>
      </c>
      <c r="V1704" s="199">
        <v>-214852</v>
      </c>
      <c r="W1704" s="199">
        <v>-214852</v>
      </c>
      <c r="X1704" s="199">
        <v>-214852</v>
      </c>
      <c r="Y1704" s="199">
        <v>-73526</v>
      </c>
      <c r="Z1704" s="199">
        <v>-73526</v>
      </c>
      <c r="AA1704" s="199">
        <v>-73526</v>
      </c>
      <c r="AB1704" s="199">
        <v>0</v>
      </c>
      <c r="AC1704" s="199">
        <f>IFERROR(VLOOKUP('SAP Data'!$C1704,'2021 Balance Sheet'!$B$7:$O$1335,'2021 Balance Sheet'!D$2, FALSE),0)</f>
        <v>0</v>
      </c>
      <c r="AD1704" s="199">
        <f>IFERROR(VLOOKUP('SAP Data'!$C1704,'2021 Balance Sheet'!$B$7:$O$1335,'2021 Balance Sheet'!E$2, FALSE),0)</f>
        <v>0</v>
      </c>
      <c r="AE1704" s="199">
        <f>IFERROR(VLOOKUP('SAP Data'!$C1704,'2021 Balance Sheet'!$B$7:$O$1335,'2021 Balance Sheet'!F$2, FALSE),0)</f>
        <v>0</v>
      </c>
      <c r="AF1704" s="199">
        <f>IFERROR(VLOOKUP('SAP Data'!$C1704,'2021 Balance Sheet'!$B$7:$O$1335,'2021 Balance Sheet'!G$2, FALSE),0)</f>
        <v>0</v>
      </c>
      <c r="AG1704" s="199">
        <f>IFERROR(VLOOKUP('SAP Data'!$C1704,'2021 Balance Sheet'!$B$7:$O$1335,'2021 Balance Sheet'!H$2, FALSE),0)</f>
        <v>0</v>
      </c>
      <c r="AH1704" s="199">
        <f>IFERROR(VLOOKUP('SAP Data'!$C1704,'2021 Balance Sheet'!$B$7:$O$1335,'2021 Balance Sheet'!I$2, FALSE),0)</f>
        <v>-93709</v>
      </c>
      <c r="AI1704" s="199">
        <f>IFERROR(VLOOKUP('SAP Data'!$C1704,'2021 Balance Sheet'!$B$7:$O$1335,'2021 Balance Sheet'!J$2, FALSE),0)</f>
        <v>-93709</v>
      </c>
      <c r="AJ1704" s="199">
        <f>IFERROR(VLOOKUP('SAP Data'!$C1704,'2021 Balance Sheet'!$B$7:$O$1335,'2021 Balance Sheet'!K$2, FALSE),0)</f>
        <v>-93709</v>
      </c>
      <c r="AK1704" s="199">
        <f>IFERROR(VLOOKUP('SAP Data'!$C1704,'2021 Balance Sheet'!$B$7:$O$1335,'2021 Balance Sheet'!L$2, FALSE),0)</f>
        <v>-62314</v>
      </c>
      <c r="AL1704" s="199">
        <f>IFERROR(VLOOKUP('SAP Data'!$C1704,'2021 Balance Sheet'!$B$7:$O$1335,'2021 Balance Sheet'!M$2, FALSE),0)</f>
        <v>-62314</v>
      </c>
      <c r="AM1704" s="199">
        <f>IFERROR(VLOOKUP('SAP Data'!$C1704,'2021 Balance Sheet'!$B$7:$O$1335,'2021 Balance Sheet'!N$2, FALSE),0)</f>
        <v>-62314</v>
      </c>
      <c r="AN1704" s="199">
        <f>IFERROR(VLOOKUP('SAP Data'!$C1704,'2021 Balance Sheet'!$B$7:$O$1335,'2021 Balance Sheet'!O$2, FALSE),0)</f>
        <v>0</v>
      </c>
      <c r="AO1704" s="198">
        <f t="shared" si="55"/>
        <v>0</v>
      </c>
    </row>
    <row r="1705" spans="1:41" ht="15.75" thickBot="1" x14ac:dyDescent="0.3">
      <c r="A1705" s="26" t="str">
        <f t="shared" si="54"/>
        <v>254637</v>
      </c>
      <c r="B1705" s="126" t="s">
        <v>1287</v>
      </c>
      <c r="C1705" s="153" t="s">
        <v>1288</v>
      </c>
      <c r="D1705" s="125" t="s">
        <v>4</v>
      </c>
      <c r="E1705" s="139"/>
      <c r="F1705" s="139"/>
      <c r="G1705" s="139"/>
      <c r="H1705" s="139"/>
      <c r="I1705" s="139"/>
      <c r="J1705" s="139"/>
      <c r="K1705" s="139"/>
      <c r="L1705" s="139"/>
      <c r="M1705" s="139"/>
      <c r="N1705" s="139"/>
      <c r="O1705" s="139"/>
      <c r="P1705" s="139"/>
      <c r="Q1705" s="199">
        <v>0</v>
      </c>
      <c r="R1705" s="199">
        <v>0</v>
      </c>
      <c r="S1705" s="199">
        <v>0</v>
      </c>
      <c r="T1705" s="199">
        <v>0</v>
      </c>
      <c r="U1705" s="199">
        <v>0</v>
      </c>
      <c r="V1705" s="199">
        <v>0</v>
      </c>
      <c r="W1705" s="199">
        <v>0</v>
      </c>
      <c r="X1705" s="199">
        <v>0</v>
      </c>
      <c r="Y1705" s="199">
        <v>0</v>
      </c>
      <c r="Z1705" s="199">
        <v>0</v>
      </c>
      <c r="AA1705" s="199">
        <v>0</v>
      </c>
      <c r="AB1705" s="199">
        <v>-8190</v>
      </c>
      <c r="AC1705" s="199">
        <f>IFERROR(VLOOKUP('SAP Data'!$C1705,'2021 Balance Sheet'!$B$7:$O$1335,'2021 Balance Sheet'!D$2, FALSE),0)</f>
        <v>-8190</v>
      </c>
      <c r="AD1705" s="199">
        <f>IFERROR(VLOOKUP('SAP Data'!$C1705,'2021 Balance Sheet'!$B$7:$O$1335,'2021 Balance Sheet'!E$2, FALSE),0)</f>
        <v>-8190</v>
      </c>
      <c r="AE1705" s="199">
        <f>IFERROR(VLOOKUP('SAP Data'!$C1705,'2021 Balance Sheet'!$B$7:$O$1335,'2021 Balance Sheet'!F$2, FALSE),0)</f>
        <v>0</v>
      </c>
      <c r="AF1705" s="199">
        <f>IFERROR(VLOOKUP('SAP Data'!$C1705,'2021 Balance Sheet'!$B$7:$O$1335,'2021 Balance Sheet'!G$2, FALSE),0)</f>
        <v>0</v>
      </c>
      <c r="AG1705" s="199">
        <f>IFERROR(VLOOKUP('SAP Data'!$C1705,'2021 Balance Sheet'!$B$7:$O$1335,'2021 Balance Sheet'!H$2, FALSE),0)</f>
        <v>0</v>
      </c>
      <c r="AH1705" s="199">
        <f>IFERROR(VLOOKUP('SAP Data'!$C1705,'2021 Balance Sheet'!$B$7:$O$1335,'2021 Balance Sheet'!I$2, FALSE),0)</f>
        <v>0</v>
      </c>
      <c r="AI1705" s="199">
        <f>IFERROR(VLOOKUP('SAP Data'!$C1705,'2021 Balance Sheet'!$B$7:$O$1335,'2021 Balance Sheet'!J$2, FALSE),0)</f>
        <v>0</v>
      </c>
      <c r="AJ1705" s="199">
        <f>IFERROR(VLOOKUP('SAP Data'!$C1705,'2021 Balance Sheet'!$B$7:$O$1335,'2021 Balance Sheet'!K$2, FALSE),0)</f>
        <v>0</v>
      </c>
      <c r="AK1705" s="199">
        <f>IFERROR(VLOOKUP('SAP Data'!$C1705,'2021 Balance Sheet'!$B$7:$O$1335,'2021 Balance Sheet'!L$2, FALSE),0)</f>
        <v>-57302</v>
      </c>
      <c r="AL1705" s="199">
        <f>IFERROR(VLOOKUP('SAP Data'!$C1705,'2021 Balance Sheet'!$B$7:$O$1335,'2021 Balance Sheet'!M$2, FALSE),0)</f>
        <v>-57302</v>
      </c>
      <c r="AM1705" s="199">
        <f>IFERROR(VLOOKUP('SAP Data'!$C1705,'2021 Balance Sheet'!$B$7:$O$1335,'2021 Balance Sheet'!N$2, FALSE),0)</f>
        <v>-57302</v>
      </c>
      <c r="AN1705" s="199">
        <f>IFERROR(VLOOKUP('SAP Data'!$C1705,'2021 Balance Sheet'!$B$7:$O$1335,'2021 Balance Sheet'!O$2, FALSE),0)</f>
        <v>-70128</v>
      </c>
      <c r="AO1705" s="198">
        <f t="shared" si="55"/>
        <v>-8190</v>
      </c>
    </row>
    <row r="1706" spans="1:41" ht="15.75" thickBot="1" x14ac:dyDescent="0.3">
      <c r="A1706" s="26" t="str">
        <f t="shared" si="54"/>
        <v>500191</v>
      </c>
      <c r="B1706" s="149" t="s">
        <v>2688</v>
      </c>
      <c r="C1706" s="153">
        <v>500191</v>
      </c>
      <c r="D1706" s="166"/>
      <c r="E1706" s="140">
        <v>-4536194.79</v>
      </c>
      <c r="F1706" s="140">
        <v>-4602193.6900000004</v>
      </c>
      <c r="G1706" s="140">
        <v>-4699738.0199999996</v>
      </c>
      <c r="H1706" s="140">
        <v>-4779238.7</v>
      </c>
      <c r="I1706" s="140">
        <v>-4909726.0599999996</v>
      </c>
      <c r="J1706" s="140">
        <v>-4937414.0599999996</v>
      </c>
      <c r="K1706" s="140">
        <v>-4869209.24</v>
      </c>
      <c r="L1706" s="140">
        <v>-5092362.01</v>
      </c>
      <c r="M1706" s="140">
        <v>-5197343.25</v>
      </c>
      <c r="N1706" s="140">
        <v>-5293473.25</v>
      </c>
      <c r="O1706" s="140">
        <v>-5408334.25</v>
      </c>
      <c r="P1706" s="140">
        <v>-7367883.71</v>
      </c>
      <c r="Q1706" s="199">
        <v>-7532633.4800000004</v>
      </c>
      <c r="R1706" s="199">
        <v>-7655812.25</v>
      </c>
      <c r="S1706" s="199">
        <v>-5635850.8300000001</v>
      </c>
      <c r="T1706" s="199">
        <v>-5756413.0300000003</v>
      </c>
      <c r="U1706" s="199">
        <v>-5848988.7000000002</v>
      </c>
      <c r="V1706" s="199">
        <v>-6008002.3700000001</v>
      </c>
      <c r="W1706" s="199">
        <v>-6138374.8700000001</v>
      </c>
      <c r="X1706" s="199">
        <v>-6309949.2000000002</v>
      </c>
      <c r="Y1706" s="199">
        <v>-6434528.2000000002</v>
      </c>
      <c r="Z1706" s="199">
        <v>-6527187.2000000002</v>
      </c>
      <c r="AA1706" s="199">
        <v>-6701706.2000000002</v>
      </c>
      <c r="AB1706" s="199">
        <v>-6253436.2000000002</v>
      </c>
      <c r="AC1706" s="199">
        <f>IFERROR(VLOOKUP('SAP Data'!$C1706,'2021 Balance Sheet'!$B$7:$O$1335,'2021 Balance Sheet'!D$2, FALSE),0)</f>
        <v>-6434053.5999999996</v>
      </c>
      <c r="AD1706" s="199">
        <f>IFERROR(VLOOKUP('SAP Data'!$C1706,'2021 Balance Sheet'!$B$7:$O$1335,'2021 Balance Sheet'!E$2, FALSE),0)</f>
        <v>-6433511.7000000002</v>
      </c>
      <c r="AE1706" s="199">
        <f>IFERROR(VLOOKUP('SAP Data'!$C1706,'2021 Balance Sheet'!$B$7:$O$1335,'2021 Balance Sheet'!F$2, FALSE),0)</f>
        <v>-6638480.5</v>
      </c>
      <c r="AF1706" s="199">
        <f>IFERROR(VLOOKUP('SAP Data'!$C1706,'2021 Balance Sheet'!$B$7:$O$1335,'2021 Balance Sheet'!G$2, FALSE),0)</f>
        <v>-6922973.5</v>
      </c>
      <c r="AG1706" s="199">
        <f>IFERROR(VLOOKUP('SAP Data'!$C1706,'2021 Balance Sheet'!$B$7:$O$1335,'2021 Balance Sheet'!H$2, FALSE),0)</f>
        <v>-7130244.9400000004</v>
      </c>
      <c r="AH1706" s="199">
        <f>IFERROR(VLOOKUP('SAP Data'!$C1706,'2021 Balance Sheet'!$B$7:$O$1335,'2021 Balance Sheet'!I$2, FALSE),0)</f>
        <v>-7552440.2699999996</v>
      </c>
      <c r="AI1706" s="199">
        <f>IFERROR(VLOOKUP('SAP Data'!$C1706,'2021 Balance Sheet'!$B$7:$O$1335,'2021 Balance Sheet'!J$2, FALSE),0)</f>
        <v>-7760954.5700000003</v>
      </c>
      <c r="AJ1706" s="199">
        <f>IFERROR(VLOOKUP('SAP Data'!$C1706,'2021 Balance Sheet'!$B$7:$O$1335,'2021 Balance Sheet'!K$2, FALSE),0)</f>
        <v>-8091481.25</v>
      </c>
      <c r="AK1706" s="199">
        <f>IFERROR(VLOOKUP('SAP Data'!$C1706,'2021 Balance Sheet'!$B$7:$O$1335,'2021 Balance Sheet'!L$2, FALSE),0)</f>
        <v>-7838252.6500000004</v>
      </c>
      <c r="AL1706" s="199">
        <f>IFERROR(VLOOKUP('SAP Data'!$C1706,'2021 Balance Sheet'!$B$7:$O$1335,'2021 Balance Sheet'!M$2, FALSE),0)</f>
        <v>-7417260.1500000004</v>
      </c>
      <c r="AM1706" s="199">
        <f>IFERROR(VLOOKUP('SAP Data'!$C1706,'2021 Balance Sheet'!$B$7:$O$1335,'2021 Balance Sheet'!N$2, FALSE),0)</f>
        <v>-7952656.8499999996</v>
      </c>
      <c r="AN1706" s="199">
        <f>IFERROR(VLOOKUP('SAP Data'!$C1706,'2021 Balance Sheet'!$B$7:$O$1335,'2021 Balance Sheet'!O$2, FALSE),0)</f>
        <v>-8157679.3499999996</v>
      </c>
      <c r="AO1706" s="198">
        <f t="shared" si="55"/>
        <v>-6253436.2000000002</v>
      </c>
    </row>
    <row r="1707" spans="1:41" ht="15.75" thickBot="1" x14ac:dyDescent="0.3">
      <c r="A1707" s="26" t="str">
        <f t="shared" si="54"/>
        <v>252001</v>
      </c>
      <c r="B1707" s="126" t="s">
        <v>3784</v>
      </c>
      <c r="C1707" s="153" t="s">
        <v>3785</v>
      </c>
      <c r="D1707" s="166"/>
      <c r="E1707" s="140"/>
      <c r="F1707" s="140"/>
      <c r="G1707" s="140"/>
      <c r="H1707" s="140"/>
      <c r="I1707" s="140"/>
      <c r="J1707" s="140"/>
      <c r="K1707" s="140"/>
      <c r="L1707" s="140"/>
      <c r="M1707" s="140"/>
      <c r="N1707" s="140"/>
      <c r="O1707" s="140"/>
      <c r="P1707" s="140"/>
      <c r="Q1707" s="199">
        <v>0</v>
      </c>
      <c r="R1707" s="199">
        <v>0</v>
      </c>
      <c r="S1707" s="199">
        <v>0</v>
      </c>
      <c r="T1707" s="199">
        <v>0</v>
      </c>
      <c r="U1707" s="199">
        <v>0</v>
      </c>
      <c r="V1707" s="199">
        <v>0</v>
      </c>
      <c r="W1707" s="199">
        <v>0</v>
      </c>
      <c r="X1707" s="199">
        <v>0</v>
      </c>
      <c r="Y1707" s="199">
        <v>0</v>
      </c>
      <c r="Z1707" s="199">
        <v>0</v>
      </c>
      <c r="AA1707" s="199">
        <v>0</v>
      </c>
      <c r="AB1707" s="199">
        <v>0</v>
      </c>
      <c r="AC1707" s="199">
        <f>IFERROR(VLOOKUP('SAP Data'!$C1707,'2021 Balance Sheet'!$B$7:$O$1335,'2021 Balance Sheet'!D$2, FALSE),0)</f>
        <v>0</v>
      </c>
      <c r="AD1707" s="199">
        <f>IFERROR(VLOOKUP('SAP Data'!$C1707,'2021 Balance Sheet'!$B$7:$O$1335,'2021 Balance Sheet'!E$2, FALSE),0)</f>
        <v>0</v>
      </c>
      <c r="AE1707" s="199">
        <f>IFERROR(VLOOKUP('SAP Data'!$C1707,'2021 Balance Sheet'!$B$7:$O$1335,'2021 Balance Sheet'!F$2, FALSE),0)</f>
        <v>0</v>
      </c>
      <c r="AF1707" s="199">
        <f>IFERROR(VLOOKUP('SAP Data'!$C1707,'2021 Balance Sheet'!$B$7:$O$1335,'2021 Balance Sheet'!G$2, FALSE),0)</f>
        <v>0</v>
      </c>
      <c r="AG1707" s="199">
        <f>IFERROR(VLOOKUP('SAP Data'!$C1707,'2021 Balance Sheet'!$B$7:$O$1335,'2021 Balance Sheet'!H$2, FALSE),0)</f>
        <v>0</v>
      </c>
      <c r="AH1707" s="199">
        <f>IFERROR(VLOOKUP('SAP Data'!$C1707,'2021 Balance Sheet'!$B$7:$O$1335,'2021 Balance Sheet'!I$2, FALSE),0)</f>
        <v>0</v>
      </c>
      <c r="AI1707" s="199">
        <f>IFERROR(VLOOKUP('SAP Data'!$C1707,'2021 Balance Sheet'!$B$7:$O$1335,'2021 Balance Sheet'!J$2, FALSE),0)</f>
        <v>0</v>
      </c>
      <c r="AJ1707" s="199">
        <f>IFERROR(VLOOKUP('SAP Data'!$C1707,'2021 Balance Sheet'!$B$7:$O$1335,'2021 Balance Sheet'!K$2, FALSE),0)</f>
        <v>0</v>
      </c>
      <c r="AK1707" s="199">
        <f>IFERROR(VLOOKUP('SAP Data'!$C1707,'2021 Balance Sheet'!$B$7:$O$1335,'2021 Balance Sheet'!L$2, FALSE),0)</f>
        <v>0</v>
      </c>
      <c r="AL1707" s="199">
        <f>IFERROR(VLOOKUP('SAP Data'!$C1707,'2021 Balance Sheet'!$B$7:$O$1335,'2021 Balance Sheet'!M$2, FALSE),0)</f>
        <v>0</v>
      </c>
      <c r="AM1707" s="199">
        <f>IFERROR(VLOOKUP('SAP Data'!$C1707,'2021 Balance Sheet'!$B$7:$O$1335,'2021 Balance Sheet'!N$2, FALSE),0)</f>
        <v>0</v>
      </c>
      <c r="AN1707" s="199">
        <f>IFERROR(VLOOKUP('SAP Data'!$C1707,'2021 Balance Sheet'!$B$7:$O$1335,'2021 Balance Sheet'!O$2, FALSE),0)</f>
        <v>0</v>
      </c>
      <c r="AO1707" s="198">
        <f t="shared" si="55"/>
        <v>0</v>
      </c>
    </row>
    <row r="1708" spans="1:41" ht="15.75" thickBot="1" x14ac:dyDescent="0.3">
      <c r="A1708" s="26" t="str">
        <f t="shared" si="54"/>
        <v>252004</v>
      </c>
      <c r="B1708" s="126" t="s">
        <v>3786</v>
      </c>
      <c r="C1708" s="153" t="s">
        <v>3787</v>
      </c>
      <c r="D1708" s="166"/>
      <c r="E1708" s="140"/>
      <c r="F1708" s="140"/>
      <c r="G1708" s="140"/>
      <c r="H1708" s="140"/>
      <c r="I1708" s="140"/>
      <c r="J1708" s="140"/>
      <c r="K1708" s="140"/>
      <c r="L1708" s="140"/>
      <c r="M1708" s="140"/>
      <c r="N1708" s="140"/>
      <c r="O1708" s="140"/>
      <c r="P1708" s="140"/>
      <c r="Q1708" s="199">
        <v>0</v>
      </c>
      <c r="R1708" s="199">
        <v>0</v>
      </c>
      <c r="S1708" s="199">
        <v>0</v>
      </c>
      <c r="T1708" s="199">
        <v>0</v>
      </c>
      <c r="U1708" s="199">
        <v>0</v>
      </c>
      <c r="V1708" s="199">
        <v>0</v>
      </c>
      <c r="W1708" s="199">
        <v>0</v>
      </c>
      <c r="X1708" s="199">
        <v>0</v>
      </c>
      <c r="Y1708" s="199">
        <v>0</v>
      </c>
      <c r="Z1708" s="199">
        <v>0</v>
      </c>
      <c r="AA1708" s="199">
        <v>0</v>
      </c>
      <c r="AB1708" s="199">
        <v>0</v>
      </c>
      <c r="AC1708" s="199">
        <f>IFERROR(VLOOKUP('SAP Data'!$C1708,'2021 Balance Sheet'!$B$7:$O$1335,'2021 Balance Sheet'!D$2, FALSE),0)</f>
        <v>0</v>
      </c>
      <c r="AD1708" s="199">
        <f>IFERROR(VLOOKUP('SAP Data'!$C1708,'2021 Balance Sheet'!$B$7:$O$1335,'2021 Balance Sheet'!E$2, FALSE),0)</f>
        <v>0</v>
      </c>
      <c r="AE1708" s="199">
        <f>IFERROR(VLOOKUP('SAP Data'!$C1708,'2021 Balance Sheet'!$B$7:$O$1335,'2021 Balance Sheet'!F$2, FALSE),0)</f>
        <v>0</v>
      </c>
      <c r="AF1708" s="199">
        <f>IFERROR(VLOOKUP('SAP Data'!$C1708,'2021 Balance Sheet'!$B$7:$O$1335,'2021 Balance Sheet'!G$2, FALSE),0)</f>
        <v>0</v>
      </c>
      <c r="AG1708" s="199">
        <f>IFERROR(VLOOKUP('SAP Data'!$C1708,'2021 Balance Sheet'!$B$7:$O$1335,'2021 Balance Sheet'!H$2, FALSE),0)</f>
        <v>0</v>
      </c>
      <c r="AH1708" s="199">
        <f>IFERROR(VLOOKUP('SAP Data'!$C1708,'2021 Balance Sheet'!$B$7:$O$1335,'2021 Balance Sheet'!I$2, FALSE),0)</f>
        <v>0</v>
      </c>
      <c r="AI1708" s="199">
        <f>IFERROR(VLOOKUP('SAP Data'!$C1708,'2021 Balance Sheet'!$B$7:$O$1335,'2021 Balance Sheet'!J$2, FALSE),0)</f>
        <v>0</v>
      </c>
      <c r="AJ1708" s="199">
        <f>IFERROR(VLOOKUP('SAP Data'!$C1708,'2021 Balance Sheet'!$B$7:$O$1335,'2021 Balance Sheet'!K$2, FALSE),0)</f>
        <v>0</v>
      </c>
      <c r="AK1708" s="199">
        <f>IFERROR(VLOOKUP('SAP Data'!$C1708,'2021 Balance Sheet'!$B$7:$O$1335,'2021 Balance Sheet'!L$2, FALSE),0)</f>
        <v>0</v>
      </c>
      <c r="AL1708" s="199">
        <f>IFERROR(VLOOKUP('SAP Data'!$C1708,'2021 Balance Sheet'!$B$7:$O$1335,'2021 Balance Sheet'!M$2, FALSE),0)</f>
        <v>0</v>
      </c>
      <c r="AM1708" s="199">
        <f>IFERROR(VLOOKUP('SAP Data'!$C1708,'2021 Balance Sheet'!$B$7:$O$1335,'2021 Balance Sheet'!N$2, FALSE),0)</f>
        <v>0</v>
      </c>
      <c r="AN1708" s="199">
        <f>IFERROR(VLOOKUP('SAP Data'!$C1708,'2021 Balance Sheet'!$B$7:$O$1335,'2021 Balance Sheet'!O$2, FALSE),0)</f>
        <v>0</v>
      </c>
      <c r="AO1708" s="198">
        <f t="shared" si="55"/>
        <v>0</v>
      </c>
    </row>
    <row r="1709" spans="1:41" ht="15.75" thickBot="1" x14ac:dyDescent="0.3">
      <c r="A1709" s="26" t="str">
        <f t="shared" si="54"/>
        <v>252005</v>
      </c>
      <c r="B1709" s="126" t="s">
        <v>3788</v>
      </c>
      <c r="C1709" s="153" t="s">
        <v>3789</v>
      </c>
      <c r="D1709" s="166"/>
      <c r="E1709" s="140"/>
      <c r="F1709" s="140"/>
      <c r="G1709" s="140"/>
      <c r="H1709" s="140"/>
      <c r="I1709" s="140"/>
      <c r="J1709" s="140"/>
      <c r="K1709" s="140"/>
      <c r="L1709" s="140"/>
      <c r="M1709" s="140"/>
      <c r="N1709" s="140"/>
      <c r="O1709" s="140"/>
      <c r="P1709" s="140"/>
      <c r="Q1709" s="199">
        <v>0</v>
      </c>
      <c r="R1709" s="199">
        <v>0</v>
      </c>
      <c r="S1709" s="199">
        <v>0</v>
      </c>
      <c r="T1709" s="199">
        <v>0</v>
      </c>
      <c r="U1709" s="199">
        <v>0</v>
      </c>
      <c r="V1709" s="199">
        <v>0</v>
      </c>
      <c r="W1709" s="199">
        <v>0</v>
      </c>
      <c r="X1709" s="199">
        <v>0</v>
      </c>
      <c r="Y1709" s="199">
        <v>0</v>
      </c>
      <c r="Z1709" s="199">
        <v>0</v>
      </c>
      <c r="AA1709" s="199">
        <v>0</v>
      </c>
      <c r="AB1709" s="199">
        <v>0</v>
      </c>
      <c r="AC1709" s="199">
        <f>IFERROR(VLOOKUP('SAP Data'!$C1709,'2021 Balance Sheet'!$B$7:$O$1335,'2021 Balance Sheet'!D$2, FALSE),0)</f>
        <v>0</v>
      </c>
      <c r="AD1709" s="199">
        <f>IFERROR(VLOOKUP('SAP Data'!$C1709,'2021 Balance Sheet'!$B$7:$O$1335,'2021 Balance Sheet'!E$2, FALSE),0)</f>
        <v>0</v>
      </c>
      <c r="AE1709" s="199">
        <f>IFERROR(VLOOKUP('SAP Data'!$C1709,'2021 Balance Sheet'!$B$7:$O$1335,'2021 Balance Sheet'!F$2, FALSE),0)</f>
        <v>0</v>
      </c>
      <c r="AF1709" s="199">
        <f>IFERROR(VLOOKUP('SAP Data'!$C1709,'2021 Balance Sheet'!$B$7:$O$1335,'2021 Balance Sheet'!G$2, FALSE),0)</f>
        <v>0</v>
      </c>
      <c r="AG1709" s="199">
        <f>IFERROR(VLOOKUP('SAP Data'!$C1709,'2021 Balance Sheet'!$B$7:$O$1335,'2021 Balance Sheet'!H$2, FALSE),0)</f>
        <v>0</v>
      </c>
      <c r="AH1709" s="199">
        <f>IFERROR(VLOOKUP('SAP Data'!$C1709,'2021 Balance Sheet'!$B$7:$O$1335,'2021 Balance Sheet'!I$2, FALSE),0)</f>
        <v>0</v>
      </c>
      <c r="AI1709" s="199">
        <f>IFERROR(VLOOKUP('SAP Data'!$C1709,'2021 Balance Sheet'!$B$7:$O$1335,'2021 Balance Sheet'!J$2, FALSE),0)</f>
        <v>0</v>
      </c>
      <c r="AJ1709" s="199">
        <f>IFERROR(VLOOKUP('SAP Data'!$C1709,'2021 Balance Sheet'!$B$7:$O$1335,'2021 Balance Sheet'!K$2, FALSE),0)</f>
        <v>0</v>
      </c>
      <c r="AK1709" s="199">
        <f>IFERROR(VLOOKUP('SAP Data'!$C1709,'2021 Balance Sheet'!$B$7:$O$1335,'2021 Balance Sheet'!L$2, FALSE),0)</f>
        <v>0</v>
      </c>
      <c r="AL1709" s="199">
        <f>IFERROR(VLOOKUP('SAP Data'!$C1709,'2021 Balance Sheet'!$B$7:$O$1335,'2021 Balance Sheet'!M$2, FALSE),0)</f>
        <v>0</v>
      </c>
      <c r="AM1709" s="199">
        <f>IFERROR(VLOOKUP('SAP Data'!$C1709,'2021 Balance Sheet'!$B$7:$O$1335,'2021 Balance Sheet'!N$2, FALSE),0)</f>
        <v>0</v>
      </c>
      <c r="AN1709" s="199">
        <f>IFERROR(VLOOKUP('SAP Data'!$C1709,'2021 Balance Sheet'!$B$7:$O$1335,'2021 Balance Sheet'!O$2, FALSE),0)</f>
        <v>0</v>
      </c>
      <c r="AO1709" s="198">
        <f t="shared" si="55"/>
        <v>0</v>
      </c>
    </row>
    <row r="1710" spans="1:41" ht="15.75" thickBot="1" x14ac:dyDescent="0.3">
      <c r="A1710" s="26" t="str">
        <f t="shared" ref="A1710:A1773" si="56">RIGHT(C1710,6)</f>
        <v>252011</v>
      </c>
      <c r="B1710" s="126" t="s">
        <v>1290</v>
      </c>
      <c r="C1710" s="153" t="s">
        <v>1291</v>
      </c>
      <c r="D1710" s="125" t="s">
        <v>4</v>
      </c>
      <c r="E1710" s="139">
        <v>-839287.08</v>
      </c>
      <c r="F1710" s="139">
        <v>-846755.08</v>
      </c>
      <c r="G1710" s="139">
        <v>-873735.08</v>
      </c>
      <c r="H1710" s="139">
        <v>-879234.08</v>
      </c>
      <c r="I1710" s="139">
        <v>-894767.08</v>
      </c>
      <c r="J1710" s="139">
        <v>-902095.08</v>
      </c>
      <c r="K1710" s="139">
        <v>-876243.26</v>
      </c>
      <c r="L1710" s="139">
        <v>-883983.26</v>
      </c>
      <c r="M1710" s="139">
        <v>-934850.93</v>
      </c>
      <c r="N1710" s="139">
        <v>-951447.93</v>
      </c>
      <c r="O1710" s="139">
        <v>-975208.93</v>
      </c>
      <c r="P1710" s="139">
        <v>-967724.93</v>
      </c>
      <c r="Q1710" s="199">
        <v>-978367.93</v>
      </c>
      <c r="R1710" s="199">
        <v>-1004339.93</v>
      </c>
      <c r="S1710" s="199">
        <v>-1006103.93</v>
      </c>
      <c r="T1710" s="199">
        <v>-1065809.93</v>
      </c>
      <c r="U1710" s="199">
        <v>-1088853.93</v>
      </c>
      <c r="V1710" s="199">
        <v>-1124434.93</v>
      </c>
      <c r="W1710" s="199">
        <v>-1166299.93</v>
      </c>
      <c r="X1710" s="199">
        <v>-1195979.93</v>
      </c>
      <c r="Y1710" s="199">
        <v>-1210539.93</v>
      </c>
      <c r="Z1710" s="199">
        <v>-1218920.93</v>
      </c>
      <c r="AA1710" s="199">
        <v>-1246329.93</v>
      </c>
      <c r="AB1710" s="199">
        <v>-1240533.93</v>
      </c>
      <c r="AC1710" s="199">
        <f>IFERROR(VLOOKUP('SAP Data'!$C1710,'2021 Balance Sheet'!$B$7:$O$1335,'2021 Balance Sheet'!D$2, FALSE),0)</f>
        <v>-1329891.33</v>
      </c>
      <c r="AD1710" s="199">
        <f>IFERROR(VLOOKUP('SAP Data'!$C1710,'2021 Balance Sheet'!$B$7:$O$1335,'2021 Balance Sheet'!E$2, FALSE),0)</f>
        <v>-1389665.33</v>
      </c>
      <c r="AE1710" s="199">
        <f>IFERROR(VLOOKUP('SAP Data'!$C1710,'2021 Balance Sheet'!$B$7:$O$1335,'2021 Balance Sheet'!F$2, FALSE),0)</f>
        <v>-1456788.13</v>
      </c>
      <c r="AF1710" s="199">
        <f>IFERROR(VLOOKUP('SAP Data'!$C1710,'2021 Balance Sheet'!$B$7:$O$1335,'2021 Balance Sheet'!G$2, FALSE),0)</f>
        <v>-1486288.13</v>
      </c>
      <c r="AG1710" s="199">
        <f>IFERROR(VLOOKUP('SAP Data'!$C1710,'2021 Balance Sheet'!$B$7:$O$1335,'2021 Balance Sheet'!H$2, FALSE),0)</f>
        <v>-1537736.93</v>
      </c>
      <c r="AH1710" s="199">
        <f>IFERROR(VLOOKUP('SAP Data'!$C1710,'2021 Balance Sheet'!$B$7:$O$1335,'2021 Balance Sheet'!I$2, FALSE),0)</f>
        <v>-1587212.93</v>
      </c>
      <c r="AI1710" s="199">
        <f>IFERROR(VLOOKUP('SAP Data'!$C1710,'2021 Balance Sheet'!$B$7:$O$1335,'2021 Balance Sheet'!J$2, FALSE),0)</f>
        <v>-1637643.56</v>
      </c>
      <c r="AJ1710" s="199">
        <f>IFERROR(VLOOKUP('SAP Data'!$C1710,'2021 Balance Sheet'!$B$7:$O$1335,'2021 Balance Sheet'!K$2, FALSE),0)</f>
        <v>-1703072.24</v>
      </c>
      <c r="AK1710" s="199">
        <f>IFERROR(VLOOKUP('SAP Data'!$C1710,'2021 Balance Sheet'!$B$7:$O$1335,'2021 Balance Sheet'!L$2, FALSE),0)</f>
        <v>-1689455.79</v>
      </c>
      <c r="AL1710" s="199">
        <f>IFERROR(VLOOKUP('SAP Data'!$C1710,'2021 Balance Sheet'!$B$7:$O$1335,'2021 Balance Sheet'!M$2, FALSE),0)</f>
        <v>-1536928.29</v>
      </c>
      <c r="AM1710" s="199">
        <f>IFERROR(VLOOKUP('SAP Data'!$C1710,'2021 Balance Sheet'!$B$7:$O$1335,'2021 Balance Sheet'!N$2, FALSE),0)</f>
        <v>-1516391.99</v>
      </c>
      <c r="AN1710" s="199">
        <f>IFERROR(VLOOKUP('SAP Data'!$C1710,'2021 Balance Sheet'!$B$7:$O$1335,'2021 Balance Sheet'!O$2, FALSE),0)</f>
        <v>-1542859.99</v>
      </c>
      <c r="AO1710" s="198">
        <f t="shared" si="55"/>
        <v>-1240533.93</v>
      </c>
    </row>
    <row r="1711" spans="1:41" ht="15.75" thickBot="1" x14ac:dyDescent="0.3">
      <c r="A1711" s="26" t="str">
        <f t="shared" si="56"/>
        <v>252012</v>
      </c>
      <c r="B1711" s="126" t="s">
        <v>1290</v>
      </c>
      <c r="C1711" s="153" t="s">
        <v>1293</v>
      </c>
      <c r="D1711" s="125" t="s">
        <v>4</v>
      </c>
      <c r="E1711" s="140">
        <v>-218844</v>
      </c>
      <c r="F1711" s="140">
        <v>-226850</v>
      </c>
      <c r="G1711" s="140">
        <v>-230439</v>
      </c>
      <c r="H1711" s="140">
        <v>-230831</v>
      </c>
      <c r="I1711" s="140">
        <v>-247482</v>
      </c>
      <c r="J1711" s="140">
        <v>-248781</v>
      </c>
      <c r="K1711" s="140">
        <v>-238688</v>
      </c>
      <c r="L1711" s="140">
        <v>-240038</v>
      </c>
      <c r="M1711" s="140">
        <v>-244176</v>
      </c>
      <c r="N1711" s="140">
        <v>-246205</v>
      </c>
      <c r="O1711" s="140">
        <v>-246290</v>
      </c>
      <c r="P1711" s="140">
        <v>-249000</v>
      </c>
      <c r="Q1711" s="199">
        <v>-249967</v>
      </c>
      <c r="R1711" s="199">
        <v>-250183</v>
      </c>
      <c r="S1711" s="199">
        <v>-251325</v>
      </c>
      <c r="T1711" s="199">
        <v>-253311</v>
      </c>
      <c r="U1711" s="199">
        <v>-253945</v>
      </c>
      <c r="V1711" s="199">
        <v>-262922</v>
      </c>
      <c r="W1711" s="199">
        <v>-265096</v>
      </c>
      <c r="X1711" s="199">
        <v>-279976</v>
      </c>
      <c r="Y1711" s="199">
        <v>-285258</v>
      </c>
      <c r="Z1711" s="199">
        <v>-287609</v>
      </c>
      <c r="AA1711" s="199">
        <v>-288897</v>
      </c>
      <c r="AB1711" s="199">
        <v>-279987</v>
      </c>
      <c r="AC1711" s="199">
        <f>IFERROR(VLOOKUP('SAP Data'!$C1711,'2021 Balance Sheet'!$B$7:$O$1335,'2021 Balance Sheet'!D$2, FALSE),0)</f>
        <v>-302229</v>
      </c>
      <c r="AD1711" s="199">
        <f>IFERROR(VLOOKUP('SAP Data'!$C1711,'2021 Balance Sheet'!$B$7:$O$1335,'2021 Balance Sheet'!E$2, FALSE),0)</f>
        <v>-320441</v>
      </c>
      <c r="AE1711" s="199">
        <f>IFERROR(VLOOKUP('SAP Data'!$C1711,'2021 Balance Sheet'!$B$7:$O$1335,'2021 Balance Sheet'!F$2, FALSE),0)</f>
        <v>-328459</v>
      </c>
      <c r="AF1711" s="199">
        <f>IFERROR(VLOOKUP('SAP Data'!$C1711,'2021 Balance Sheet'!$B$7:$O$1335,'2021 Balance Sheet'!G$2, FALSE),0)</f>
        <v>-507861</v>
      </c>
      <c r="AG1711" s="199">
        <f>IFERROR(VLOOKUP('SAP Data'!$C1711,'2021 Balance Sheet'!$B$7:$O$1335,'2021 Balance Sheet'!H$2, FALSE),0)</f>
        <v>-573224</v>
      </c>
      <c r="AH1711" s="199">
        <f>IFERROR(VLOOKUP('SAP Data'!$C1711,'2021 Balance Sheet'!$B$7:$O$1335,'2021 Balance Sheet'!I$2, FALSE),0)</f>
        <v>-846264</v>
      </c>
      <c r="AI1711" s="199">
        <f>IFERROR(VLOOKUP('SAP Data'!$C1711,'2021 Balance Sheet'!$B$7:$O$1335,'2021 Balance Sheet'!J$2, FALSE),0)</f>
        <v>-910361</v>
      </c>
      <c r="AJ1711" s="199">
        <f>IFERROR(VLOOKUP('SAP Data'!$C1711,'2021 Balance Sheet'!$B$7:$O$1335,'2021 Balance Sheet'!K$2, FALSE),0)</f>
        <v>-1070956</v>
      </c>
      <c r="AK1711" s="199">
        <f>IFERROR(VLOOKUP('SAP Data'!$C1711,'2021 Balance Sheet'!$B$7:$O$1335,'2021 Balance Sheet'!L$2, FALSE),0)</f>
        <v>-1189540.5</v>
      </c>
      <c r="AL1711" s="199">
        <f>IFERROR(VLOOKUP('SAP Data'!$C1711,'2021 Balance Sheet'!$B$7:$O$1335,'2021 Balance Sheet'!M$2, FALSE),0)</f>
        <v>-1200185.5</v>
      </c>
      <c r="AM1711" s="199">
        <f>IFERROR(VLOOKUP('SAP Data'!$C1711,'2021 Balance Sheet'!$B$7:$O$1335,'2021 Balance Sheet'!N$2, FALSE),0)</f>
        <v>-1748590.5</v>
      </c>
      <c r="AN1711" s="199">
        <f>IFERROR(VLOOKUP('SAP Data'!$C1711,'2021 Balance Sheet'!$B$7:$O$1335,'2021 Balance Sheet'!O$2, FALSE),0)</f>
        <v>-1822149</v>
      </c>
      <c r="AO1711" s="198">
        <f t="shared" si="55"/>
        <v>-279987</v>
      </c>
    </row>
    <row r="1712" spans="1:41" ht="15.75" thickBot="1" x14ac:dyDescent="0.3">
      <c r="A1712" s="26" t="str">
        <f t="shared" si="56"/>
        <v>252013</v>
      </c>
      <c r="B1712" s="126" t="s">
        <v>1295</v>
      </c>
      <c r="C1712" s="153" t="s">
        <v>1296</v>
      </c>
      <c r="D1712" s="125" t="s">
        <v>4</v>
      </c>
      <c r="E1712" s="139">
        <v>-1985824.11</v>
      </c>
      <c r="F1712" s="139">
        <v>-2013003.34</v>
      </c>
      <c r="G1712" s="139">
        <v>-2051531.34</v>
      </c>
      <c r="H1712" s="139">
        <v>-2091174.34</v>
      </c>
      <c r="I1712" s="139">
        <v>-2142132.7000000002</v>
      </c>
      <c r="J1712" s="139">
        <v>-2129623.7000000002</v>
      </c>
      <c r="K1712" s="139">
        <v>-2122135.7000000002</v>
      </c>
      <c r="L1712" s="139">
        <v>-2048422.47</v>
      </c>
      <c r="M1712" s="139">
        <v>-2054206.37</v>
      </c>
      <c r="N1712" s="139">
        <v>-2082628.37</v>
      </c>
      <c r="O1712" s="139">
        <v>-2133995.37</v>
      </c>
      <c r="P1712" s="139">
        <v>-1950936.83</v>
      </c>
      <c r="Q1712" s="199">
        <v>-2003637.6</v>
      </c>
      <c r="R1712" s="199">
        <v>-2059610.37</v>
      </c>
      <c r="S1712" s="199">
        <v>-2134806.9500000002</v>
      </c>
      <c r="T1712" s="199">
        <v>-2164478.9500000002</v>
      </c>
      <c r="U1712" s="199">
        <v>-2199679.62</v>
      </c>
      <c r="V1712" s="199">
        <v>-2256711.29</v>
      </c>
      <c r="W1712" s="199">
        <v>-2312552.79</v>
      </c>
      <c r="X1712" s="199">
        <v>-2384623.12</v>
      </c>
      <c r="Y1712" s="199">
        <v>-2433244.12</v>
      </c>
      <c r="Z1712" s="199">
        <v>-2490427.12</v>
      </c>
      <c r="AA1712" s="199">
        <v>-2562362.12</v>
      </c>
      <c r="AB1712" s="199">
        <v>-2194298.12</v>
      </c>
      <c r="AC1712" s="199">
        <f>IFERROR(VLOOKUP('SAP Data'!$C1712,'2021 Balance Sheet'!$B$7:$O$1335,'2021 Balance Sheet'!D$2, FALSE),0)</f>
        <v>-2233052.12</v>
      </c>
      <c r="AD1712" s="199">
        <f>IFERROR(VLOOKUP('SAP Data'!$C1712,'2021 Balance Sheet'!$B$7:$O$1335,'2021 Balance Sheet'!E$2, FALSE),0)</f>
        <v>-2270909.12</v>
      </c>
      <c r="AE1712" s="199">
        <f>IFERROR(VLOOKUP('SAP Data'!$C1712,'2021 Balance Sheet'!$B$7:$O$1335,'2021 Balance Sheet'!F$2, FALSE),0)</f>
        <v>-2331117.12</v>
      </c>
      <c r="AF1712" s="199">
        <f>IFERROR(VLOOKUP('SAP Data'!$C1712,'2021 Balance Sheet'!$B$7:$O$1335,'2021 Balance Sheet'!G$2, FALSE),0)</f>
        <v>-2382979.12</v>
      </c>
      <c r="AG1712" s="199">
        <f>IFERROR(VLOOKUP('SAP Data'!$C1712,'2021 Balance Sheet'!$B$7:$O$1335,'2021 Balance Sheet'!H$2, FALSE),0)</f>
        <v>-2432774.7599999998</v>
      </c>
      <c r="AH1712" s="199">
        <f>IFERROR(VLOOKUP('SAP Data'!$C1712,'2021 Balance Sheet'!$B$7:$O$1335,'2021 Balance Sheet'!I$2, FALSE),0)</f>
        <v>-2486026.09</v>
      </c>
      <c r="AI1712" s="199">
        <f>IFERROR(VLOOKUP('SAP Data'!$C1712,'2021 Balance Sheet'!$B$7:$O$1335,'2021 Balance Sheet'!J$2, FALSE),0)</f>
        <v>-2525972.7599999998</v>
      </c>
      <c r="AJ1712" s="199">
        <f>IFERROR(VLOOKUP('SAP Data'!$C1712,'2021 Balance Sheet'!$B$7:$O$1335,'2021 Balance Sheet'!K$2, FALSE),0)</f>
        <v>-2577446.7599999998</v>
      </c>
      <c r="AK1712" s="199">
        <f>IFERROR(VLOOKUP('SAP Data'!$C1712,'2021 Balance Sheet'!$B$7:$O$1335,'2021 Balance Sheet'!L$2, FALSE),0)</f>
        <v>-2300154.71</v>
      </c>
      <c r="AL1712" s="199">
        <f>IFERROR(VLOOKUP('SAP Data'!$C1712,'2021 Balance Sheet'!$B$7:$O$1335,'2021 Balance Sheet'!M$2, FALSE),0)</f>
        <v>-2247989.71</v>
      </c>
      <c r="AM1712" s="199">
        <f>IFERROR(VLOOKUP('SAP Data'!$C1712,'2021 Balance Sheet'!$B$7:$O$1335,'2021 Balance Sheet'!N$2, FALSE),0)</f>
        <v>-2220611.71</v>
      </c>
      <c r="AN1712" s="199">
        <f>IFERROR(VLOOKUP('SAP Data'!$C1712,'2021 Balance Sheet'!$B$7:$O$1335,'2021 Balance Sheet'!O$2, FALSE),0)</f>
        <v>-2260690.71</v>
      </c>
      <c r="AO1712" s="198">
        <f t="shared" ref="AO1712:AO1775" si="57">AB1712</f>
        <v>-2194298.12</v>
      </c>
    </row>
    <row r="1713" spans="1:41" ht="15.75" thickBot="1" x14ac:dyDescent="0.3">
      <c r="A1713" s="26" t="str">
        <f t="shared" si="56"/>
        <v>252014</v>
      </c>
      <c r="B1713" s="126" t="s">
        <v>1295</v>
      </c>
      <c r="C1713" s="153" t="s">
        <v>1298</v>
      </c>
      <c r="D1713" s="125" t="s">
        <v>4</v>
      </c>
      <c r="E1713" s="140">
        <v>-537288.6</v>
      </c>
      <c r="F1713" s="140">
        <v>-548842.27</v>
      </c>
      <c r="G1713" s="140">
        <v>-563792.27</v>
      </c>
      <c r="H1713" s="140">
        <v>-570138.94999999995</v>
      </c>
      <c r="I1713" s="140">
        <v>-578704.94999999995</v>
      </c>
      <c r="J1713" s="140">
        <v>-587414.94999999995</v>
      </c>
      <c r="K1713" s="140">
        <v>-571167.94999999995</v>
      </c>
      <c r="L1713" s="140">
        <v>-591703.94999999995</v>
      </c>
      <c r="M1713" s="140">
        <v>-597379.94999999995</v>
      </c>
      <c r="N1713" s="140">
        <v>-617182.94999999995</v>
      </c>
      <c r="O1713" s="140">
        <v>-627189.94999999995</v>
      </c>
      <c r="P1713" s="140">
        <v>-631729.94999999995</v>
      </c>
      <c r="Q1713" s="199">
        <v>-638221.94999999995</v>
      </c>
      <c r="R1713" s="199">
        <v>-653471.94999999995</v>
      </c>
      <c r="S1713" s="199">
        <v>-663414.94999999995</v>
      </c>
      <c r="T1713" s="199">
        <v>-665640.94999999995</v>
      </c>
      <c r="U1713" s="199">
        <v>-680836.95</v>
      </c>
      <c r="V1713" s="199">
        <v>-696678.95</v>
      </c>
      <c r="W1713" s="199">
        <v>-708918.95</v>
      </c>
      <c r="X1713" s="199">
        <v>-715601.95</v>
      </c>
      <c r="Y1713" s="199">
        <v>-726789.95</v>
      </c>
      <c r="Z1713" s="199">
        <v>-736899.95</v>
      </c>
      <c r="AA1713" s="199">
        <v>-753536.95</v>
      </c>
      <c r="AB1713" s="199">
        <v>-683191.95</v>
      </c>
      <c r="AC1713" s="199">
        <f>IFERROR(VLOOKUP('SAP Data'!$C1713,'2021 Balance Sheet'!$B$7:$O$1335,'2021 Balance Sheet'!D$2, FALSE),0)</f>
        <v>-692173.95</v>
      </c>
      <c r="AD1713" s="199">
        <f>IFERROR(VLOOKUP('SAP Data'!$C1713,'2021 Balance Sheet'!$B$7:$O$1335,'2021 Balance Sheet'!E$2, FALSE),0)</f>
        <v>-696901.95</v>
      </c>
      <c r="AE1713" s="199">
        <f>IFERROR(VLOOKUP('SAP Data'!$C1713,'2021 Balance Sheet'!$B$7:$O$1335,'2021 Balance Sheet'!F$2, FALSE),0)</f>
        <v>-726389.95</v>
      </c>
      <c r="AF1713" s="199">
        <f>IFERROR(VLOOKUP('SAP Data'!$C1713,'2021 Balance Sheet'!$B$7:$O$1335,'2021 Balance Sheet'!G$2, FALSE),0)</f>
        <v>-737589.95</v>
      </c>
      <c r="AG1713" s="199">
        <f>IFERROR(VLOOKUP('SAP Data'!$C1713,'2021 Balance Sheet'!$B$7:$O$1335,'2021 Balance Sheet'!H$2, FALSE),0)</f>
        <v>-748375.95</v>
      </c>
      <c r="AH1713" s="199">
        <f>IFERROR(VLOOKUP('SAP Data'!$C1713,'2021 Balance Sheet'!$B$7:$O$1335,'2021 Balance Sheet'!I$2, FALSE),0)</f>
        <v>-757019.95</v>
      </c>
      <c r="AI1713" s="199">
        <f>IFERROR(VLOOKUP('SAP Data'!$C1713,'2021 Balance Sheet'!$B$7:$O$1335,'2021 Balance Sheet'!J$2, FALSE),0)</f>
        <v>-765336.95</v>
      </c>
      <c r="AJ1713" s="199">
        <f>IFERROR(VLOOKUP('SAP Data'!$C1713,'2021 Balance Sheet'!$B$7:$O$1335,'2021 Balance Sheet'!K$2, FALSE),0)</f>
        <v>-778463.95</v>
      </c>
      <c r="AK1713" s="199">
        <f>IFERROR(VLOOKUP('SAP Data'!$C1713,'2021 Balance Sheet'!$B$7:$O$1335,'2021 Balance Sheet'!L$2, FALSE),0)</f>
        <v>-731455.35</v>
      </c>
      <c r="AL1713" s="199">
        <f>IFERROR(VLOOKUP('SAP Data'!$C1713,'2021 Balance Sheet'!$B$7:$O$1335,'2021 Balance Sheet'!M$2, FALSE),0)</f>
        <v>-664961.35</v>
      </c>
      <c r="AM1713" s="199">
        <f>IFERROR(VLOOKUP('SAP Data'!$C1713,'2021 Balance Sheet'!$B$7:$O$1335,'2021 Balance Sheet'!N$2, FALSE),0)</f>
        <v>-655362.35</v>
      </c>
      <c r="AN1713" s="199">
        <f>IFERROR(VLOOKUP('SAP Data'!$C1713,'2021 Balance Sheet'!$B$7:$O$1335,'2021 Balance Sheet'!O$2, FALSE),0)</f>
        <v>-676198.35</v>
      </c>
      <c r="AO1713" s="198">
        <f t="shared" si="57"/>
        <v>-683191.95</v>
      </c>
    </row>
    <row r="1714" spans="1:41" ht="15.75" thickBot="1" x14ac:dyDescent="0.3">
      <c r="A1714" s="26" t="str">
        <f t="shared" si="56"/>
        <v>252021</v>
      </c>
      <c r="B1714" s="126" t="s">
        <v>1300</v>
      </c>
      <c r="C1714" s="153" t="s">
        <v>1301</v>
      </c>
      <c r="D1714" s="125" t="s">
        <v>4</v>
      </c>
      <c r="E1714" s="139">
        <v>-61448</v>
      </c>
      <c r="F1714" s="139">
        <v>-63133</v>
      </c>
      <c r="G1714" s="139">
        <v>-63571</v>
      </c>
      <c r="H1714" s="139">
        <v>-63571</v>
      </c>
      <c r="I1714" s="139">
        <v>-63571</v>
      </c>
      <c r="J1714" s="139">
        <v>-63571</v>
      </c>
      <c r="K1714" s="139">
        <v>-61073</v>
      </c>
      <c r="L1714" s="139">
        <v>-65206</v>
      </c>
      <c r="M1714" s="139">
        <v>-65206</v>
      </c>
      <c r="N1714" s="139">
        <v>-65206</v>
      </c>
      <c r="O1714" s="139">
        <v>-65206</v>
      </c>
      <c r="P1714" s="139">
        <v>-65206</v>
      </c>
      <c r="Q1714" s="199">
        <v>-65955</v>
      </c>
      <c r="R1714" s="199">
        <v>-69156</v>
      </c>
      <c r="S1714" s="199">
        <v>-69300</v>
      </c>
      <c r="T1714" s="199">
        <v>-72468</v>
      </c>
      <c r="U1714" s="199">
        <v>-72468</v>
      </c>
      <c r="V1714" s="199">
        <v>-72936</v>
      </c>
      <c r="W1714" s="199">
        <v>-72936</v>
      </c>
      <c r="X1714" s="199">
        <v>-72936</v>
      </c>
      <c r="Y1714" s="199">
        <v>-73869</v>
      </c>
      <c r="Z1714" s="199">
        <v>-74157</v>
      </c>
      <c r="AA1714" s="199">
        <v>-77545</v>
      </c>
      <c r="AB1714" s="199">
        <v>-77439</v>
      </c>
      <c r="AC1714" s="199">
        <f>IFERROR(VLOOKUP('SAP Data'!$C1714,'2021 Balance Sheet'!$B$7:$O$1335,'2021 Balance Sheet'!D$2, FALSE),0)</f>
        <v>-77439</v>
      </c>
      <c r="AD1714" s="199">
        <f>IFERROR(VLOOKUP('SAP Data'!$C1714,'2021 Balance Sheet'!$B$7:$O$1335,'2021 Balance Sheet'!E$2, FALSE),0)</f>
        <v>-81173</v>
      </c>
      <c r="AE1714" s="199">
        <f>IFERROR(VLOOKUP('SAP Data'!$C1714,'2021 Balance Sheet'!$B$7:$O$1335,'2021 Balance Sheet'!F$2, FALSE),0)</f>
        <v>-89705</v>
      </c>
      <c r="AF1714" s="199">
        <f>IFERROR(VLOOKUP('SAP Data'!$C1714,'2021 Balance Sheet'!$B$7:$O$1335,'2021 Balance Sheet'!G$2, FALSE),0)</f>
        <v>-98366</v>
      </c>
      <c r="AG1714" s="199">
        <f>IFERROR(VLOOKUP('SAP Data'!$C1714,'2021 Balance Sheet'!$B$7:$O$1335,'2021 Balance Sheet'!H$2, FALSE),0)</f>
        <v>-100054</v>
      </c>
      <c r="AH1714" s="199">
        <f>IFERROR(VLOOKUP('SAP Data'!$C1714,'2021 Balance Sheet'!$B$7:$O$1335,'2021 Balance Sheet'!I$2, FALSE),0)</f>
        <v>-100054</v>
      </c>
      <c r="AI1714" s="199">
        <f>IFERROR(VLOOKUP('SAP Data'!$C1714,'2021 Balance Sheet'!$B$7:$O$1335,'2021 Balance Sheet'!J$2, FALSE),0)</f>
        <v>-100942</v>
      </c>
      <c r="AJ1714" s="199">
        <f>IFERROR(VLOOKUP('SAP Data'!$C1714,'2021 Balance Sheet'!$B$7:$O$1335,'2021 Balance Sheet'!K$2, FALSE),0)</f>
        <v>-103686</v>
      </c>
      <c r="AK1714" s="199">
        <f>IFERROR(VLOOKUP('SAP Data'!$C1714,'2021 Balance Sheet'!$B$7:$O$1335,'2021 Balance Sheet'!L$2, FALSE),0)</f>
        <v>-105374</v>
      </c>
      <c r="AL1714" s="199">
        <f>IFERROR(VLOOKUP('SAP Data'!$C1714,'2021 Balance Sheet'!$B$7:$O$1335,'2021 Balance Sheet'!M$2, FALSE),0)</f>
        <v>-102252</v>
      </c>
      <c r="AM1714" s="199">
        <f>IFERROR(VLOOKUP('SAP Data'!$C1714,'2021 Balance Sheet'!$B$7:$O$1335,'2021 Balance Sheet'!N$2, FALSE),0)</f>
        <v>-107805</v>
      </c>
      <c r="AN1714" s="199">
        <f>IFERROR(VLOOKUP('SAP Data'!$C1714,'2021 Balance Sheet'!$B$7:$O$1335,'2021 Balance Sheet'!O$2, FALSE),0)</f>
        <v>-110168</v>
      </c>
      <c r="AO1714" s="198">
        <f t="shared" si="57"/>
        <v>-77439</v>
      </c>
    </row>
    <row r="1715" spans="1:41" ht="15.75" thickBot="1" x14ac:dyDescent="0.3">
      <c r="A1715" s="26" t="str">
        <f t="shared" si="56"/>
        <v>252022</v>
      </c>
      <c r="B1715" s="126" t="s">
        <v>1300</v>
      </c>
      <c r="C1715" s="153" t="s">
        <v>1303</v>
      </c>
      <c r="D1715" s="125" t="s">
        <v>4</v>
      </c>
      <c r="E1715" s="140">
        <v>-13012</v>
      </c>
      <c r="F1715" s="140">
        <v>-13012</v>
      </c>
      <c r="G1715" s="140">
        <v>-16395.330000000002</v>
      </c>
      <c r="H1715" s="140">
        <v>-16395.330000000002</v>
      </c>
      <c r="I1715" s="140">
        <v>-17849.330000000002</v>
      </c>
      <c r="J1715" s="140">
        <v>-17849.330000000002</v>
      </c>
      <c r="K1715" s="140">
        <v>-17849.330000000002</v>
      </c>
      <c r="L1715" s="140">
        <v>-18115.330000000002</v>
      </c>
      <c r="M1715" s="140">
        <v>-18115.330000000002</v>
      </c>
      <c r="N1715" s="140">
        <v>-18115.330000000002</v>
      </c>
      <c r="O1715" s="140">
        <v>-18115.330000000002</v>
      </c>
      <c r="P1715" s="140">
        <v>-18115.330000000002</v>
      </c>
      <c r="Q1715" s="199">
        <v>-18115.330000000002</v>
      </c>
      <c r="R1715" s="199">
        <v>-18115.330000000002</v>
      </c>
      <c r="S1715" s="199">
        <v>-18115.330000000002</v>
      </c>
      <c r="T1715" s="199">
        <v>-18115.330000000002</v>
      </c>
      <c r="U1715" s="199">
        <v>-18115.330000000002</v>
      </c>
      <c r="V1715" s="199">
        <v>-18759.330000000002</v>
      </c>
      <c r="W1715" s="199">
        <v>-18759.330000000002</v>
      </c>
      <c r="X1715" s="199">
        <v>-18759.330000000002</v>
      </c>
      <c r="Y1715" s="199">
        <v>-19403.330000000002</v>
      </c>
      <c r="Z1715" s="199">
        <v>-19403.330000000002</v>
      </c>
      <c r="AA1715" s="199">
        <v>-19403.330000000002</v>
      </c>
      <c r="AB1715" s="199">
        <v>-19403.330000000002</v>
      </c>
      <c r="AC1715" s="199">
        <f>IFERROR(VLOOKUP('SAP Data'!$C1715,'2021 Balance Sheet'!$B$7:$O$1335,'2021 Balance Sheet'!D$2, FALSE),0)</f>
        <v>-19403.330000000002</v>
      </c>
      <c r="AD1715" s="199">
        <f>IFERROR(VLOOKUP('SAP Data'!$C1715,'2021 Balance Sheet'!$B$7:$O$1335,'2021 Balance Sheet'!E$2, FALSE),0)</f>
        <v>-21268.33</v>
      </c>
      <c r="AE1715" s="199">
        <f>IFERROR(VLOOKUP('SAP Data'!$C1715,'2021 Balance Sheet'!$B$7:$O$1335,'2021 Balance Sheet'!F$2, FALSE),0)</f>
        <v>-22919.33</v>
      </c>
      <c r="AF1715" s="199">
        <f>IFERROR(VLOOKUP('SAP Data'!$C1715,'2021 Balance Sheet'!$B$7:$O$1335,'2021 Balance Sheet'!G$2, FALSE),0)</f>
        <v>-24182.33</v>
      </c>
      <c r="AG1715" s="199">
        <f>IFERROR(VLOOKUP('SAP Data'!$C1715,'2021 Balance Sheet'!$B$7:$O$1335,'2021 Balance Sheet'!H$2, FALSE),0)</f>
        <v>-22317.33</v>
      </c>
      <c r="AH1715" s="199">
        <f>IFERROR(VLOOKUP('SAP Data'!$C1715,'2021 Balance Sheet'!$B$7:$O$1335,'2021 Balance Sheet'!I$2, FALSE),0)</f>
        <v>-43196.33</v>
      </c>
      <c r="AI1715" s="199">
        <f>IFERROR(VLOOKUP('SAP Data'!$C1715,'2021 Balance Sheet'!$B$7:$O$1335,'2021 Balance Sheet'!J$2, FALSE),0)</f>
        <v>-70688.33</v>
      </c>
      <c r="AJ1715" s="199">
        <f>IFERROR(VLOOKUP('SAP Data'!$C1715,'2021 Balance Sheet'!$B$7:$O$1335,'2021 Balance Sheet'!K$2, FALSE),0)</f>
        <v>-70688.33</v>
      </c>
      <c r="AK1715" s="199">
        <f>IFERROR(VLOOKUP('SAP Data'!$C1715,'2021 Balance Sheet'!$B$7:$O$1335,'2021 Balance Sheet'!L$2, FALSE),0)</f>
        <v>-62537.33</v>
      </c>
      <c r="AL1715" s="199">
        <f>IFERROR(VLOOKUP('SAP Data'!$C1715,'2021 Balance Sheet'!$B$7:$O$1335,'2021 Balance Sheet'!M$2, FALSE),0)</f>
        <v>-62475.33</v>
      </c>
      <c r="AM1715" s="199">
        <f>IFERROR(VLOOKUP('SAP Data'!$C1715,'2021 Balance Sheet'!$B$7:$O$1335,'2021 Balance Sheet'!N$2, FALSE),0)</f>
        <v>-67451.33</v>
      </c>
      <c r="AN1715" s="199">
        <f>IFERROR(VLOOKUP('SAP Data'!$C1715,'2021 Balance Sheet'!$B$7:$O$1335,'2021 Balance Sheet'!O$2, FALSE),0)</f>
        <v>-67451.33</v>
      </c>
      <c r="AO1715" s="198">
        <f t="shared" si="57"/>
        <v>-19403.330000000002</v>
      </c>
    </row>
    <row r="1716" spans="1:41" ht="15.75" thickBot="1" x14ac:dyDescent="0.3">
      <c r="A1716" s="26" t="str">
        <f t="shared" si="56"/>
        <v>252023</v>
      </c>
      <c r="B1716" s="126" t="s">
        <v>1305</v>
      </c>
      <c r="C1716" s="153" t="s">
        <v>1306</v>
      </c>
      <c r="D1716" s="125" t="s">
        <v>4</v>
      </c>
      <c r="E1716" s="139">
        <v>-24873</v>
      </c>
      <c r="F1716" s="139">
        <v>-28390</v>
      </c>
      <c r="G1716" s="139">
        <v>-28390</v>
      </c>
      <c r="H1716" s="139">
        <v>-28957</v>
      </c>
      <c r="I1716" s="139">
        <v>-28957</v>
      </c>
      <c r="J1716" s="139">
        <v>-27169</v>
      </c>
      <c r="K1716" s="139">
        <v>-27169</v>
      </c>
      <c r="L1716" s="139">
        <v>-25362</v>
      </c>
      <c r="M1716" s="139">
        <v>-24439</v>
      </c>
      <c r="N1716" s="139">
        <v>-23824</v>
      </c>
      <c r="O1716" s="139">
        <v>-24108</v>
      </c>
      <c r="P1716" s="139">
        <v>-20320</v>
      </c>
      <c r="Q1716" s="199">
        <v>-23306</v>
      </c>
      <c r="R1716" s="199">
        <v>-24239</v>
      </c>
      <c r="S1716" s="199">
        <v>-24239</v>
      </c>
      <c r="T1716" s="199">
        <v>-25462.2</v>
      </c>
      <c r="U1716" s="199">
        <v>-25462.2</v>
      </c>
      <c r="V1716" s="199">
        <v>-27328.2</v>
      </c>
      <c r="W1716" s="199">
        <v>-27328.2</v>
      </c>
      <c r="X1716" s="199">
        <v>-29194.2</v>
      </c>
      <c r="Y1716" s="199">
        <v>-29341.200000000001</v>
      </c>
      <c r="Z1716" s="199">
        <v>-30274.2</v>
      </c>
      <c r="AA1716" s="199">
        <v>-31659.200000000001</v>
      </c>
      <c r="AB1716" s="199">
        <v>-28161.200000000001</v>
      </c>
      <c r="AC1716" s="199">
        <f>IFERROR(VLOOKUP('SAP Data'!$C1716,'2021 Balance Sheet'!$B$7:$O$1335,'2021 Balance Sheet'!D$2, FALSE),0)</f>
        <v>-28161.200000000001</v>
      </c>
      <c r="AD1716" s="199">
        <f>IFERROR(VLOOKUP('SAP Data'!$C1716,'2021 Balance Sheet'!$B$7:$O$1335,'2021 Balance Sheet'!E$2, FALSE),0)</f>
        <v>-28161.200000000001</v>
      </c>
      <c r="AE1716" s="199">
        <f>IFERROR(VLOOKUP('SAP Data'!$C1716,'2021 Balance Sheet'!$B$7:$O$1335,'2021 Balance Sheet'!F$2, FALSE),0)</f>
        <v>-28161.200000000001</v>
      </c>
      <c r="AF1716" s="199">
        <f>IFERROR(VLOOKUP('SAP Data'!$C1716,'2021 Balance Sheet'!$B$7:$O$1335,'2021 Balance Sheet'!G$2, FALSE),0)</f>
        <v>-28161.200000000001</v>
      </c>
      <c r="AG1716" s="199">
        <f>IFERROR(VLOOKUP('SAP Data'!$C1716,'2021 Balance Sheet'!$B$7:$O$1335,'2021 Balance Sheet'!H$2, FALSE),0)</f>
        <v>-28161.200000000001</v>
      </c>
      <c r="AH1716" s="199">
        <f>IFERROR(VLOOKUP('SAP Data'!$C1716,'2021 Balance Sheet'!$B$7:$O$1335,'2021 Balance Sheet'!I$2, FALSE),0)</f>
        <v>-28161.200000000001</v>
      </c>
      <c r="AI1716" s="199">
        <f>IFERROR(VLOOKUP('SAP Data'!$C1716,'2021 Balance Sheet'!$B$7:$O$1335,'2021 Balance Sheet'!J$2, FALSE),0)</f>
        <v>-29094.2</v>
      </c>
      <c r="AJ1716" s="199">
        <f>IFERROR(VLOOKUP('SAP Data'!$C1716,'2021 Balance Sheet'!$B$7:$O$1335,'2021 Balance Sheet'!K$2, FALSE),0)</f>
        <v>-30027.200000000001</v>
      </c>
      <c r="AK1716" s="199">
        <f>IFERROR(VLOOKUP('SAP Data'!$C1716,'2021 Balance Sheet'!$B$7:$O$1335,'2021 Balance Sheet'!L$2, FALSE),0)</f>
        <v>-28543.200000000001</v>
      </c>
      <c r="AL1716" s="199">
        <f>IFERROR(VLOOKUP('SAP Data'!$C1716,'2021 Balance Sheet'!$B$7:$O$1335,'2021 Balance Sheet'!M$2, FALSE),0)</f>
        <v>-29476.2</v>
      </c>
      <c r="AM1716" s="199">
        <f>IFERROR(VLOOKUP('SAP Data'!$C1716,'2021 Balance Sheet'!$B$7:$O$1335,'2021 Balance Sheet'!N$2, FALSE),0)</f>
        <v>-31342.2</v>
      </c>
      <c r="AN1716" s="199">
        <f>IFERROR(VLOOKUP('SAP Data'!$C1716,'2021 Balance Sheet'!$B$7:$O$1335,'2021 Balance Sheet'!O$2, FALSE),0)</f>
        <v>-31342.2</v>
      </c>
      <c r="AO1716" s="198">
        <f t="shared" si="57"/>
        <v>-28161.200000000001</v>
      </c>
    </row>
    <row r="1717" spans="1:41" ht="15.75" thickBot="1" x14ac:dyDescent="0.3">
      <c r="A1717" s="26" t="str">
        <f t="shared" si="56"/>
        <v>252024</v>
      </c>
      <c r="B1717" s="126" t="s">
        <v>1308</v>
      </c>
      <c r="C1717" s="153" t="s">
        <v>1309</v>
      </c>
      <c r="D1717" s="125" t="s">
        <v>4</v>
      </c>
      <c r="E1717" s="140">
        <v>-2968</v>
      </c>
      <c r="F1717" s="140">
        <v>-2968</v>
      </c>
      <c r="G1717" s="140">
        <v>-2968</v>
      </c>
      <c r="H1717" s="140">
        <v>-2968</v>
      </c>
      <c r="I1717" s="140">
        <v>-2968</v>
      </c>
      <c r="J1717" s="140">
        <v>-2968</v>
      </c>
      <c r="K1717" s="140">
        <v>-2968</v>
      </c>
      <c r="L1717" s="140">
        <v>-2968</v>
      </c>
      <c r="M1717" s="140">
        <v>-2968</v>
      </c>
      <c r="N1717" s="140">
        <v>-2968</v>
      </c>
      <c r="O1717" s="140">
        <v>-2968</v>
      </c>
      <c r="P1717" s="140">
        <v>-2968</v>
      </c>
      <c r="Q1717" s="199">
        <v>-2968</v>
      </c>
      <c r="R1717" s="199">
        <v>-2968</v>
      </c>
      <c r="S1717" s="199">
        <v>-2968</v>
      </c>
      <c r="T1717" s="199">
        <v>-2968</v>
      </c>
      <c r="U1717" s="199">
        <v>-5252</v>
      </c>
      <c r="V1717" s="199">
        <v>-5252</v>
      </c>
      <c r="W1717" s="199">
        <v>-7111</v>
      </c>
      <c r="X1717" s="199">
        <v>-7111</v>
      </c>
      <c r="Y1717" s="199">
        <v>-7111</v>
      </c>
      <c r="Z1717" s="199">
        <v>-7111</v>
      </c>
      <c r="AA1717" s="199">
        <v>-7111</v>
      </c>
      <c r="AB1717" s="199">
        <v>-7111</v>
      </c>
      <c r="AC1717" s="199">
        <f>IFERROR(VLOOKUP('SAP Data'!$C1717,'2021 Balance Sheet'!$B$7:$O$1335,'2021 Balance Sheet'!D$2, FALSE),0)</f>
        <v>-7111</v>
      </c>
      <c r="AD1717" s="199">
        <f>IFERROR(VLOOKUP('SAP Data'!$C1717,'2021 Balance Sheet'!$B$7:$O$1335,'2021 Balance Sheet'!E$2, FALSE),0)</f>
        <v>-7111</v>
      </c>
      <c r="AE1717" s="199">
        <f>IFERROR(VLOOKUP('SAP Data'!$C1717,'2021 Balance Sheet'!$B$7:$O$1335,'2021 Balance Sheet'!F$2, FALSE),0)</f>
        <v>-7111</v>
      </c>
      <c r="AF1717" s="199">
        <f>IFERROR(VLOOKUP('SAP Data'!$C1717,'2021 Balance Sheet'!$B$7:$O$1335,'2021 Balance Sheet'!G$2, FALSE),0)</f>
        <v>-7111</v>
      </c>
      <c r="AG1717" s="199">
        <f>IFERROR(VLOOKUP('SAP Data'!$C1717,'2021 Balance Sheet'!$B$7:$O$1335,'2021 Balance Sheet'!H$2, FALSE),0)</f>
        <v>-7111</v>
      </c>
      <c r="AH1717" s="199">
        <f>IFERROR(VLOOKUP('SAP Data'!$C1717,'2021 Balance Sheet'!$B$7:$O$1335,'2021 Balance Sheet'!I$2, FALSE),0)</f>
        <v>-7111</v>
      </c>
      <c r="AI1717" s="199">
        <f>IFERROR(VLOOKUP('SAP Data'!$C1717,'2021 Balance Sheet'!$B$7:$O$1335,'2021 Balance Sheet'!J$2, FALSE),0)</f>
        <v>-7111</v>
      </c>
      <c r="AJ1717" s="199">
        <f>IFERROR(VLOOKUP('SAP Data'!$C1717,'2021 Balance Sheet'!$B$7:$O$1335,'2021 Balance Sheet'!K$2, FALSE),0)</f>
        <v>-7111</v>
      </c>
      <c r="AK1717" s="199">
        <f>IFERROR(VLOOKUP('SAP Data'!$C1717,'2021 Balance Sheet'!$B$7:$O$1335,'2021 Balance Sheet'!L$2, FALSE),0)</f>
        <v>-7111</v>
      </c>
      <c r="AL1717" s="199">
        <f>IFERROR(VLOOKUP('SAP Data'!$C1717,'2021 Balance Sheet'!$B$7:$O$1335,'2021 Balance Sheet'!M$2, FALSE),0)</f>
        <v>-7111</v>
      </c>
      <c r="AM1717" s="199">
        <f>IFERROR(VLOOKUP('SAP Data'!$C1717,'2021 Balance Sheet'!$B$7:$O$1335,'2021 Balance Sheet'!N$2, FALSE),0)</f>
        <v>-5627</v>
      </c>
      <c r="AN1717" s="199">
        <f>IFERROR(VLOOKUP('SAP Data'!$C1717,'2021 Balance Sheet'!$B$7:$O$1335,'2021 Balance Sheet'!O$2, FALSE),0)</f>
        <v>-5766</v>
      </c>
      <c r="AO1717" s="198">
        <f t="shared" si="57"/>
        <v>-7111</v>
      </c>
    </row>
    <row r="1718" spans="1:41" ht="15.75" thickBot="1" x14ac:dyDescent="0.3">
      <c r="A1718" s="26" t="str">
        <f t="shared" si="56"/>
        <v>252031</v>
      </c>
      <c r="B1718" s="126" t="s">
        <v>1311</v>
      </c>
      <c r="C1718" s="153" t="s">
        <v>1312</v>
      </c>
      <c r="D1718" s="125" t="s">
        <v>4</v>
      </c>
      <c r="E1718" s="139">
        <v>-461669</v>
      </c>
      <c r="F1718" s="139">
        <v>-461669</v>
      </c>
      <c r="G1718" s="139">
        <v>-464777</v>
      </c>
      <c r="H1718" s="139">
        <v>-470843</v>
      </c>
      <c r="I1718" s="139">
        <v>-496401</v>
      </c>
      <c r="J1718" s="139">
        <v>-497203</v>
      </c>
      <c r="K1718" s="139">
        <v>-506916</v>
      </c>
      <c r="L1718" s="139">
        <v>-773199</v>
      </c>
      <c r="M1718" s="139">
        <v>-809354</v>
      </c>
      <c r="N1718" s="139">
        <v>-819663</v>
      </c>
      <c r="O1718" s="139">
        <v>-842641</v>
      </c>
      <c r="P1718" s="139">
        <v>-3005938</v>
      </c>
      <c r="Q1718" s="199">
        <v>-3085848</v>
      </c>
      <c r="R1718" s="199">
        <v>-3107482</v>
      </c>
      <c r="S1718" s="199">
        <v>-994931</v>
      </c>
      <c r="T1718" s="199">
        <v>-995099</v>
      </c>
      <c r="U1718" s="199">
        <v>-1006142</v>
      </c>
      <c r="V1718" s="199">
        <v>-1028103</v>
      </c>
      <c r="W1718" s="199">
        <v>-1037480</v>
      </c>
      <c r="X1718" s="199">
        <v>-1075705</v>
      </c>
      <c r="Y1718" s="199">
        <v>-1100895</v>
      </c>
      <c r="Z1718" s="199">
        <v>-1110326</v>
      </c>
      <c r="AA1718" s="199">
        <v>-1156895</v>
      </c>
      <c r="AB1718" s="199">
        <v>-1168195</v>
      </c>
      <c r="AC1718" s="199">
        <f>IFERROR(VLOOKUP('SAP Data'!$C1718,'2021 Balance Sheet'!$B$7:$O$1335,'2021 Balance Sheet'!D$2, FALSE),0)</f>
        <v>-1176981</v>
      </c>
      <c r="AD1718" s="199">
        <f>IFERROR(VLOOKUP('SAP Data'!$C1718,'2021 Balance Sheet'!$B$7:$O$1335,'2021 Balance Sheet'!E$2, FALSE),0)</f>
        <v>-1039190.1</v>
      </c>
      <c r="AE1718" s="199">
        <f>IFERROR(VLOOKUP('SAP Data'!$C1718,'2021 Balance Sheet'!$B$7:$O$1335,'2021 Balance Sheet'!F$2, FALSE),0)</f>
        <v>-1061794.1000000001</v>
      </c>
      <c r="AF1718" s="199">
        <f>IFERROR(VLOOKUP('SAP Data'!$C1718,'2021 Balance Sheet'!$B$7:$O$1335,'2021 Balance Sheet'!G$2, FALSE),0)</f>
        <v>-1071306.1000000001</v>
      </c>
      <c r="AG1718" s="199">
        <f>IFERROR(VLOOKUP('SAP Data'!$C1718,'2021 Balance Sheet'!$B$7:$O$1335,'2021 Balance Sheet'!H$2, FALSE),0)</f>
        <v>-1079830.1000000001</v>
      </c>
      <c r="AH1718" s="199">
        <f>IFERROR(VLOOKUP('SAP Data'!$C1718,'2021 Balance Sheet'!$B$7:$O$1335,'2021 Balance Sheet'!I$2, FALSE),0)</f>
        <v>-1087006.1000000001</v>
      </c>
      <c r="AI1718" s="199">
        <f>IFERROR(VLOOKUP('SAP Data'!$C1718,'2021 Balance Sheet'!$B$7:$O$1335,'2021 Balance Sheet'!J$2, FALSE),0)</f>
        <v>-1096059.1000000001</v>
      </c>
      <c r="AJ1718" s="199">
        <f>IFERROR(VLOOKUP('SAP Data'!$C1718,'2021 Balance Sheet'!$B$7:$O$1335,'2021 Balance Sheet'!K$2, FALSE),0)</f>
        <v>-1107687.1000000001</v>
      </c>
      <c r="AK1718" s="199">
        <f>IFERROR(VLOOKUP('SAP Data'!$C1718,'2021 Balance Sheet'!$B$7:$O$1335,'2021 Balance Sheet'!L$2, FALSE),0)</f>
        <v>-1113150.1000000001</v>
      </c>
      <c r="AL1718" s="199">
        <f>IFERROR(VLOOKUP('SAP Data'!$C1718,'2021 Balance Sheet'!$B$7:$O$1335,'2021 Balance Sheet'!M$2, FALSE),0)</f>
        <v>-1032966.1</v>
      </c>
      <c r="AM1718" s="199">
        <f>IFERROR(VLOOKUP('SAP Data'!$C1718,'2021 Balance Sheet'!$B$7:$O$1335,'2021 Balance Sheet'!N$2, FALSE),0)</f>
        <v>-1045387.1</v>
      </c>
      <c r="AN1718" s="199">
        <f>IFERROR(VLOOKUP('SAP Data'!$C1718,'2021 Balance Sheet'!$B$7:$O$1335,'2021 Balance Sheet'!O$2, FALSE),0)</f>
        <v>-1071809.1000000001</v>
      </c>
      <c r="AO1718" s="198">
        <f t="shared" si="57"/>
        <v>-1168195</v>
      </c>
    </row>
    <row r="1719" spans="1:41" ht="15.75" thickBot="1" x14ac:dyDescent="0.3">
      <c r="A1719" s="26" t="str">
        <f t="shared" si="56"/>
        <v>252032</v>
      </c>
      <c r="B1719" s="126" t="s">
        <v>1311</v>
      </c>
      <c r="C1719" s="153" t="s">
        <v>1314</v>
      </c>
      <c r="D1719" s="125" t="s">
        <v>4</v>
      </c>
      <c r="E1719" s="140">
        <v>-54772</v>
      </c>
      <c r="F1719" s="140">
        <v>-58756</v>
      </c>
      <c r="G1719" s="140">
        <v>-58756</v>
      </c>
      <c r="H1719" s="140">
        <v>-50793</v>
      </c>
      <c r="I1719" s="140">
        <v>-54911</v>
      </c>
      <c r="J1719" s="140">
        <v>-66804</v>
      </c>
      <c r="K1719" s="140">
        <v>-54171</v>
      </c>
      <c r="L1719" s="140">
        <v>-54171</v>
      </c>
      <c r="M1719" s="140">
        <v>-54171</v>
      </c>
      <c r="N1719" s="140">
        <v>-63741</v>
      </c>
      <c r="O1719" s="140">
        <v>-67742</v>
      </c>
      <c r="P1719" s="140">
        <v>-70620</v>
      </c>
      <c r="Q1719" s="199">
        <v>-75490</v>
      </c>
      <c r="R1719" s="199">
        <v>-75490</v>
      </c>
      <c r="S1719" s="199">
        <v>-75490</v>
      </c>
      <c r="T1719" s="199">
        <v>-75490</v>
      </c>
      <c r="U1719" s="199">
        <v>-76414</v>
      </c>
      <c r="V1719" s="199">
        <v>-93057</v>
      </c>
      <c r="W1719" s="199">
        <v>-95832</v>
      </c>
      <c r="X1719" s="199">
        <v>-98762</v>
      </c>
      <c r="Y1719" s="199">
        <v>-105832</v>
      </c>
      <c r="Z1719" s="199">
        <v>-105832</v>
      </c>
      <c r="AA1719" s="199">
        <v>-105832</v>
      </c>
      <c r="AB1719" s="199">
        <v>-105832</v>
      </c>
      <c r="AC1719" s="199">
        <f>IFERROR(VLOOKUP('SAP Data'!$C1719,'2021 Balance Sheet'!$B$7:$O$1335,'2021 Balance Sheet'!D$2, FALSE),0)</f>
        <v>-105832</v>
      </c>
      <c r="AD1719" s="199">
        <f>IFERROR(VLOOKUP('SAP Data'!$C1719,'2021 Balance Sheet'!$B$7:$O$1335,'2021 Balance Sheet'!E$2, FALSE),0)</f>
        <v>-110119</v>
      </c>
      <c r="AE1719" s="199">
        <f>IFERROR(VLOOKUP('SAP Data'!$C1719,'2021 Balance Sheet'!$B$7:$O$1335,'2021 Balance Sheet'!F$2, FALSE),0)</f>
        <v>-110119</v>
      </c>
      <c r="AF1719" s="199">
        <f>IFERROR(VLOOKUP('SAP Data'!$C1719,'2021 Balance Sheet'!$B$7:$O$1335,'2021 Balance Sheet'!G$2, FALSE),0)</f>
        <v>-112606</v>
      </c>
      <c r="AG1719" s="199">
        <f>IFERROR(VLOOKUP('SAP Data'!$C1719,'2021 Balance Sheet'!$B$7:$O$1335,'2021 Balance Sheet'!H$2, FALSE),0)</f>
        <v>-132131</v>
      </c>
      <c r="AH1719" s="199">
        <f>IFERROR(VLOOKUP('SAP Data'!$C1719,'2021 Balance Sheet'!$B$7:$O$1335,'2021 Balance Sheet'!I$2, FALSE),0)</f>
        <v>-140471</v>
      </c>
      <c r="AI1719" s="199">
        <f>IFERROR(VLOOKUP('SAP Data'!$C1719,'2021 Balance Sheet'!$B$7:$O$1335,'2021 Balance Sheet'!J$2, FALSE),0)</f>
        <v>-140471</v>
      </c>
      <c r="AJ1719" s="199">
        <f>IFERROR(VLOOKUP('SAP Data'!$C1719,'2021 Balance Sheet'!$B$7:$O$1335,'2021 Balance Sheet'!K$2, FALSE),0)</f>
        <v>-140471</v>
      </c>
      <c r="AK1719" s="199">
        <f>IFERROR(VLOOKUP('SAP Data'!$C1719,'2021 Balance Sheet'!$B$7:$O$1335,'2021 Balance Sheet'!L$2, FALSE),0)</f>
        <v>-140471</v>
      </c>
      <c r="AL1719" s="199">
        <f>IFERROR(VLOOKUP('SAP Data'!$C1719,'2021 Balance Sheet'!$B$7:$O$1335,'2021 Balance Sheet'!M$2, FALSE),0)</f>
        <v>-149290</v>
      </c>
      <c r="AM1719" s="199">
        <f>IFERROR(VLOOKUP('SAP Data'!$C1719,'2021 Balance Sheet'!$B$7:$O$1335,'2021 Balance Sheet'!N$2, FALSE),0)</f>
        <v>-151040</v>
      </c>
      <c r="AN1719" s="199">
        <f>IFERROR(VLOOKUP('SAP Data'!$C1719,'2021 Balance Sheet'!$B$7:$O$1335,'2021 Balance Sheet'!O$2, FALSE),0)</f>
        <v>-151040</v>
      </c>
      <c r="AO1719" s="198">
        <f t="shared" si="57"/>
        <v>-105832</v>
      </c>
    </row>
    <row r="1720" spans="1:41" ht="15.75" thickBot="1" x14ac:dyDescent="0.3">
      <c r="A1720" s="26" t="str">
        <f t="shared" si="56"/>
        <v>252033</v>
      </c>
      <c r="B1720" s="126" t="s">
        <v>1316</v>
      </c>
      <c r="C1720" s="153" t="s">
        <v>1317</v>
      </c>
      <c r="D1720" s="125" t="s">
        <v>4</v>
      </c>
      <c r="E1720" s="139">
        <v>-292621</v>
      </c>
      <c r="F1720" s="139">
        <v>-295227</v>
      </c>
      <c r="G1720" s="139">
        <v>-301795</v>
      </c>
      <c r="H1720" s="139">
        <v>-303822</v>
      </c>
      <c r="I1720" s="139">
        <v>-311015</v>
      </c>
      <c r="J1720" s="139">
        <v>-322968</v>
      </c>
      <c r="K1720" s="139">
        <v>-319861</v>
      </c>
      <c r="L1720" s="139">
        <v>-318226</v>
      </c>
      <c r="M1720" s="139">
        <v>-321509.67</v>
      </c>
      <c r="N1720" s="139">
        <v>-331524.67</v>
      </c>
      <c r="O1720" s="139">
        <v>-333902.67</v>
      </c>
      <c r="P1720" s="139">
        <v>-314357.67</v>
      </c>
      <c r="Q1720" s="199">
        <v>-319789.67</v>
      </c>
      <c r="R1720" s="199">
        <v>-319789.67</v>
      </c>
      <c r="S1720" s="199">
        <v>-323032.67</v>
      </c>
      <c r="T1720" s="199">
        <v>-345445.67</v>
      </c>
      <c r="U1720" s="199">
        <v>-349519.67</v>
      </c>
      <c r="V1720" s="199">
        <v>-349519.67</v>
      </c>
      <c r="W1720" s="199">
        <v>-352292.67</v>
      </c>
      <c r="X1720" s="199">
        <v>-357532.67</v>
      </c>
      <c r="Y1720" s="199">
        <v>-368476.67</v>
      </c>
      <c r="Z1720" s="199">
        <v>-372458.67</v>
      </c>
      <c r="AA1720" s="199">
        <v>-378366.67</v>
      </c>
      <c r="AB1720" s="199">
        <v>-375515.67</v>
      </c>
      <c r="AC1720" s="199">
        <f>IFERROR(VLOOKUP('SAP Data'!$C1720,'2021 Balance Sheet'!$B$7:$O$1335,'2021 Balance Sheet'!D$2, FALSE),0)</f>
        <v>-388011.67</v>
      </c>
      <c r="AD1720" s="199">
        <f>IFERROR(VLOOKUP('SAP Data'!$C1720,'2021 Balance Sheet'!$B$7:$O$1335,'2021 Balance Sheet'!E$2, FALSE),0)</f>
        <v>-394803.67</v>
      </c>
      <c r="AE1720" s="199">
        <f>IFERROR(VLOOKUP('SAP Data'!$C1720,'2021 Balance Sheet'!$B$7:$O$1335,'2021 Balance Sheet'!F$2, FALSE),0)</f>
        <v>-402148.67</v>
      </c>
      <c r="AF1720" s="199">
        <f>IFERROR(VLOOKUP('SAP Data'!$C1720,'2021 Balance Sheet'!$B$7:$O$1335,'2021 Balance Sheet'!G$2, FALSE),0)</f>
        <v>-392754.67</v>
      </c>
      <c r="AG1720" s="199">
        <f>IFERROR(VLOOKUP('SAP Data'!$C1720,'2021 Balance Sheet'!$B$7:$O$1335,'2021 Balance Sheet'!H$2, FALSE),0)</f>
        <v>-394760.67</v>
      </c>
      <c r="AH1720" s="199">
        <f>IFERROR(VLOOKUP('SAP Data'!$C1720,'2021 Balance Sheet'!$B$7:$O$1335,'2021 Balance Sheet'!I$2, FALSE),0)</f>
        <v>-394760.67</v>
      </c>
      <c r="AI1720" s="199">
        <f>IFERROR(VLOOKUP('SAP Data'!$C1720,'2021 Balance Sheet'!$B$7:$O$1335,'2021 Balance Sheet'!J$2, FALSE),0)</f>
        <v>-402117.67</v>
      </c>
      <c r="AJ1720" s="199">
        <f>IFERROR(VLOOKUP('SAP Data'!$C1720,'2021 Balance Sheet'!$B$7:$O$1335,'2021 Balance Sheet'!K$2, FALSE),0)</f>
        <v>-426714.67</v>
      </c>
      <c r="AK1720" s="199">
        <f>IFERROR(VLOOKUP('SAP Data'!$C1720,'2021 Balance Sheet'!$B$7:$O$1335,'2021 Balance Sheet'!L$2, FALSE),0)</f>
        <v>-395761.67</v>
      </c>
      <c r="AL1720" s="199">
        <f>IFERROR(VLOOKUP('SAP Data'!$C1720,'2021 Balance Sheet'!$B$7:$O$1335,'2021 Balance Sheet'!M$2, FALSE),0)</f>
        <v>-365687.67</v>
      </c>
      <c r="AM1720" s="199">
        <f>IFERROR(VLOOKUP('SAP Data'!$C1720,'2021 Balance Sheet'!$B$7:$O$1335,'2021 Balance Sheet'!N$2, FALSE),0)</f>
        <v>-379660.67</v>
      </c>
      <c r="AN1720" s="199">
        <f>IFERROR(VLOOKUP('SAP Data'!$C1720,'2021 Balance Sheet'!$B$7:$O$1335,'2021 Balance Sheet'!O$2, FALSE),0)</f>
        <v>-385181.67</v>
      </c>
      <c r="AO1720" s="198">
        <f t="shared" si="57"/>
        <v>-375515.67</v>
      </c>
    </row>
    <row r="1721" spans="1:41" ht="15.75" thickBot="1" x14ac:dyDescent="0.3">
      <c r="A1721" s="26" t="str">
        <f t="shared" si="56"/>
        <v>252034</v>
      </c>
      <c r="B1721" s="126" t="s">
        <v>1316</v>
      </c>
      <c r="C1721" s="153" t="s">
        <v>1319</v>
      </c>
      <c r="D1721" s="125" t="s">
        <v>4</v>
      </c>
      <c r="E1721" s="140">
        <v>-9397</v>
      </c>
      <c r="F1721" s="140">
        <v>-9397</v>
      </c>
      <c r="G1721" s="140">
        <v>-9397</v>
      </c>
      <c r="H1721" s="140">
        <v>-9397</v>
      </c>
      <c r="I1721" s="140">
        <v>-9853</v>
      </c>
      <c r="J1721" s="140">
        <v>-9853</v>
      </c>
      <c r="K1721" s="140">
        <v>-9853</v>
      </c>
      <c r="L1721" s="140">
        <v>-9853</v>
      </c>
      <c r="M1721" s="140">
        <v>-9853</v>
      </c>
      <c r="N1721" s="140">
        <v>-9853</v>
      </c>
      <c r="O1721" s="140">
        <v>-9853</v>
      </c>
      <c r="P1721" s="140">
        <v>-9853</v>
      </c>
      <c r="Q1721" s="199">
        <v>-9853</v>
      </c>
      <c r="R1721" s="199">
        <v>-9853</v>
      </c>
      <c r="S1721" s="199">
        <v>-11010</v>
      </c>
      <c r="T1721" s="199">
        <v>-11010</v>
      </c>
      <c r="U1721" s="199">
        <v>-11186</v>
      </c>
      <c r="V1721" s="199">
        <v>-11186</v>
      </c>
      <c r="W1721" s="199">
        <v>-12654</v>
      </c>
      <c r="X1721" s="199">
        <v>-12654</v>
      </c>
      <c r="Y1721" s="199">
        <v>-12654</v>
      </c>
      <c r="Z1721" s="199">
        <v>-12654</v>
      </c>
      <c r="AA1721" s="199">
        <v>-12654</v>
      </c>
      <c r="AB1721" s="199">
        <v>-12654</v>
      </c>
      <c r="AC1721" s="199">
        <f>IFERROR(VLOOKUP('SAP Data'!$C1721,'2021 Balance Sheet'!$B$7:$O$1335,'2021 Balance Sheet'!D$2, FALSE),0)</f>
        <v>-12654</v>
      </c>
      <c r="AD1721" s="199">
        <f>IFERROR(VLOOKUP('SAP Data'!$C1721,'2021 Balance Sheet'!$B$7:$O$1335,'2021 Balance Sheet'!E$2, FALSE),0)</f>
        <v>-12654</v>
      </c>
      <c r="AE1721" s="199">
        <f>IFERROR(VLOOKUP('SAP Data'!$C1721,'2021 Balance Sheet'!$B$7:$O$1335,'2021 Balance Sheet'!F$2, FALSE),0)</f>
        <v>-12654</v>
      </c>
      <c r="AF1721" s="199">
        <f>IFERROR(VLOOKUP('SAP Data'!$C1721,'2021 Balance Sheet'!$B$7:$O$1335,'2021 Balance Sheet'!G$2, FALSE),0)</f>
        <v>-12654</v>
      </c>
      <c r="AG1721" s="199">
        <f>IFERROR(VLOOKUP('SAP Data'!$C1721,'2021 Balance Sheet'!$B$7:$O$1335,'2021 Balance Sheet'!H$2, FALSE),0)</f>
        <v>-12654</v>
      </c>
      <c r="AH1721" s="199">
        <f>IFERROR(VLOOKUP('SAP Data'!$C1721,'2021 Balance Sheet'!$B$7:$O$1335,'2021 Balance Sheet'!I$2, FALSE),0)</f>
        <v>-14043</v>
      </c>
      <c r="AI1721" s="199">
        <f>IFERROR(VLOOKUP('SAP Data'!$C1721,'2021 Balance Sheet'!$B$7:$O$1335,'2021 Balance Sheet'!J$2, FALSE),0)</f>
        <v>-14043</v>
      </c>
      <c r="AJ1721" s="199">
        <f>IFERROR(VLOOKUP('SAP Data'!$C1721,'2021 Balance Sheet'!$B$7:$O$1335,'2021 Balance Sheet'!K$2, FALSE),0)</f>
        <v>-14043</v>
      </c>
      <c r="AK1721" s="199">
        <f>IFERROR(VLOOKUP('SAP Data'!$C1721,'2021 Balance Sheet'!$B$7:$O$1335,'2021 Balance Sheet'!L$2, FALSE),0)</f>
        <v>-13584</v>
      </c>
      <c r="AL1721" s="199">
        <f>IFERROR(VLOOKUP('SAP Data'!$C1721,'2021 Balance Sheet'!$B$7:$O$1335,'2021 Balance Sheet'!M$2, FALSE),0)</f>
        <v>-13584</v>
      </c>
      <c r="AM1721" s="199">
        <f>IFERROR(VLOOKUP('SAP Data'!$C1721,'2021 Balance Sheet'!$B$7:$O$1335,'2021 Balance Sheet'!N$2, FALSE),0)</f>
        <v>-13584</v>
      </c>
      <c r="AN1721" s="199">
        <f>IFERROR(VLOOKUP('SAP Data'!$C1721,'2021 Balance Sheet'!$B$7:$O$1335,'2021 Balance Sheet'!O$2, FALSE),0)</f>
        <v>-13584</v>
      </c>
      <c r="AO1721" s="198">
        <f t="shared" si="57"/>
        <v>-12654</v>
      </c>
    </row>
    <row r="1722" spans="1:41" ht="15.75" thickBot="1" x14ac:dyDescent="0.3">
      <c r="A1722" s="26" t="str">
        <f t="shared" si="56"/>
        <v>252041</v>
      </c>
      <c r="B1722" s="126" t="s">
        <v>1321</v>
      </c>
      <c r="C1722" s="153" t="s">
        <v>1322</v>
      </c>
      <c r="D1722" s="125" t="s">
        <v>4</v>
      </c>
      <c r="E1722" s="139">
        <v>22570</v>
      </c>
      <c r="F1722" s="139">
        <v>22570</v>
      </c>
      <c r="G1722" s="139">
        <v>22570</v>
      </c>
      <c r="H1722" s="139">
        <v>-4353</v>
      </c>
      <c r="I1722" s="139">
        <v>-4353</v>
      </c>
      <c r="J1722" s="139">
        <v>-4353</v>
      </c>
      <c r="K1722" s="139">
        <v>-4353</v>
      </c>
      <c r="L1722" s="139">
        <v>-4353</v>
      </c>
      <c r="M1722" s="139">
        <v>-4353</v>
      </c>
      <c r="N1722" s="139">
        <v>-4353</v>
      </c>
      <c r="O1722" s="139">
        <v>-4353</v>
      </c>
      <c r="P1722" s="139">
        <v>-4353</v>
      </c>
      <c r="Q1722" s="199">
        <v>-4353</v>
      </c>
      <c r="R1722" s="199">
        <v>-4353</v>
      </c>
      <c r="S1722" s="199">
        <v>-4353</v>
      </c>
      <c r="T1722" s="199">
        <v>-4353</v>
      </c>
      <c r="U1722" s="199">
        <v>-4353</v>
      </c>
      <c r="V1722" s="199">
        <v>-4353</v>
      </c>
      <c r="W1722" s="199">
        <v>-4353</v>
      </c>
      <c r="X1722" s="199">
        <v>-4353</v>
      </c>
      <c r="Y1722" s="199">
        <v>-4353</v>
      </c>
      <c r="Z1722" s="199">
        <v>-4353</v>
      </c>
      <c r="AA1722" s="199">
        <v>-4353</v>
      </c>
      <c r="AB1722" s="199">
        <v>-4353</v>
      </c>
      <c r="AC1722" s="199">
        <f>IFERROR(VLOOKUP('SAP Data'!$C1722,'2021 Balance Sheet'!$B$7:$O$1335,'2021 Balance Sheet'!D$2, FALSE),0)</f>
        <v>-4353</v>
      </c>
      <c r="AD1722" s="199">
        <f>IFERROR(VLOOKUP('SAP Data'!$C1722,'2021 Balance Sheet'!$B$7:$O$1335,'2021 Balance Sheet'!E$2, FALSE),0)</f>
        <v>-4353</v>
      </c>
      <c r="AE1722" s="199">
        <f>IFERROR(VLOOKUP('SAP Data'!$C1722,'2021 Balance Sheet'!$B$7:$O$1335,'2021 Balance Sheet'!F$2, FALSE),0)</f>
        <v>-4353</v>
      </c>
      <c r="AF1722" s="199">
        <f>IFERROR(VLOOKUP('SAP Data'!$C1722,'2021 Balance Sheet'!$B$7:$O$1335,'2021 Balance Sheet'!G$2, FALSE),0)</f>
        <v>-4353</v>
      </c>
      <c r="AG1722" s="199">
        <f>IFERROR(VLOOKUP('SAP Data'!$C1722,'2021 Balance Sheet'!$B$7:$O$1335,'2021 Balance Sheet'!H$2, FALSE),0)</f>
        <v>-4353</v>
      </c>
      <c r="AH1722" s="199">
        <f>IFERROR(VLOOKUP('SAP Data'!$C1722,'2021 Balance Sheet'!$B$7:$O$1335,'2021 Balance Sheet'!I$2, FALSE),0)</f>
        <v>-4353</v>
      </c>
      <c r="AI1722" s="199">
        <f>IFERROR(VLOOKUP('SAP Data'!$C1722,'2021 Balance Sheet'!$B$7:$O$1335,'2021 Balance Sheet'!J$2, FALSE),0)</f>
        <v>-4353</v>
      </c>
      <c r="AJ1722" s="199">
        <f>IFERROR(VLOOKUP('SAP Data'!$C1722,'2021 Balance Sheet'!$B$7:$O$1335,'2021 Balance Sheet'!K$2, FALSE),0)</f>
        <v>-4353</v>
      </c>
      <c r="AK1722" s="199">
        <f>IFERROR(VLOOKUP('SAP Data'!$C1722,'2021 Balance Sheet'!$B$7:$O$1335,'2021 Balance Sheet'!L$2, FALSE),0)</f>
        <v>-4353</v>
      </c>
      <c r="AL1722" s="199">
        <f>IFERROR(VLOOKUP('SAP Data'!$C1722,'2021 Balance Sheet'!$B$7:$O$1335,'2021 Balance Sheet'!M$2, FALSE),0)</f>
        <v>-4353</v>
      </c>
      <c r="AM1722" s="199">
        <f>IFERROR(VLOOKUP('SAP Data'!$C1722,'2021 Balance Sheet'!$B$7:$O$1335,'2021 Balance Sheet'!N$2, FALSE),0)</f>
        <v>-4353</v>
      </c>
      <c r="AN1722" s="199">
        <f>IFERROR(VLOOKUP('SAP Data'!$C1722,'2021 Balance Sheet'!$B$7:$O$1335,'2021 Balance Sheet'!O$2, FALSE),0)</f>
        <v>-13989</v>
      </c>
      <c r="AO1722" s="198">
        <f t="shared" si="57"/>
        <v>-4353</v>
      </c>
    </row>
    <row r="1723" spans="1:41" ht="15.75" thickBot="1" x14ac:dyDescent="0.3">
      <c r="A1723" s="26" t="str">
        <f t="shared" si="56"/>
        <v>252043</v>
      </c>
      <c r="B1723" s="126" t="s">
        <v>1321</v>
      </c>
      <c r="C1723" s="153" t="s">
        <v>1324</v>
      </c>
      <c r="D1723" s="125" t="s">
        <v>4</v>
      </c>
      <c r="E1723" s="140">
        <v>-56761</v>
      </c>
      <c r="F1723" s="140">
        <v>-56761</v>
      </c>
      <c r="G1723" s="140">
        <v>-56761</v>
      </c>
      <c r="H1723" s="140">
        <v>-56761</v>
      </c>
      <c r="I1723" s="140">
        <v>-56761</v>
      </c>
      <c r="J1723" s="140">
        <v>-56761</v>
      </c>
      <c r="K1723" s="140">
        <v>-56761</v>
      </c>
      <c r="L1723" s="140">
        <v>-56761</v>
      </c>
      <c r="M1723" s="140">
        <v>-56761</v>
      </c>
      <c r="N1723" s="140">
        <v>-56761</v>
      </c>
      <c r="O1723" s="140">
        <v>-56761</v>
      </c>
      <c r="P1723" s="140">
        <v>-56761</v>
      </c>
      <c r="Q1723" s="199">
        <v>-56761</v>
      </c>
      <c r="R1723" s="199">
        <v>-56761</v>
      </c>
      <c r="S1723" s="199">
        <v>-56761</v>
      </c>
      <c r="T1723" s="199">
        <v>-56761</v>
      </c>
      <c r="U1723" s="199">
        <v>-56761</v>
      </c>
      <c r="V1723" s="199">
        <v>-56761</v>
      </c>
      <c r="W1723" s="199">
        <v>-56761</v>
      </c>
      <c r="X1723" s="199">
        <v>-56761</v>
      </c>
      <c r="Y1723" s="199">
        <v>-56761</v>
      </c>
      <c r="Z1723" s="199">
        <v>-56761</v>
      </c>
      <c r="AA1723" s="199">
        <v>-56761</v>
      </c>
      <c r="AB1723" s="199">
        <v>-56761</v>
      </c>
      <c r="AC1723" s="199">
        <f>IFERROR(VLOOKUP('SAP Data'!$C1723,'2021 Balance Sheet'!$B$7:$O$1335,'2021 Balance Sheet'!D$2, FALSE),0)</f>
        <v>-56761</v>
      </c>
      <c r="AD1723" s="199">
        <f>IFERROR(VLOOKUP('SAP Data'!$C1723,'2021 Balance Sheet'!$B$7:$O$1335,'2021 Balance Sheet'!E$2, FALSE),0)</f>
        <v>-56761</v>
      </c>
      <c r="AE1723" s="199">
        <f>IFERROR(VLOOKUP('SAP Data'!$C1723,'2021 Balance Sheet'!$B$7:$O$1335,'2021 Balance Sheet'!F$2, FALSE),0)</f>
        <v>-56761</v>
      </c>
      <c r="AF1723" s="199">
        <f>IFERROR(VLOOKUP('SAP Data'!$C1723,'2021 Balance Sheet'!$B$7:$O$1335,'2021 Balance Sheet'!G$2, FALSE),0)</f>
        <v>-56761</v>
      </c>
      <c r="AG1723" s="199">
        <f>IFERROR(VLOOKUP('SAP Data'!$C1723,'2021 Balance Sheet'!$B$7:$O$1335,'2021 Balance Sheet'!H$2, FALSE),0)</f>
        <v>-56761</v>
      </c>
      <c r="AH1723" s="199">
        <f>IFERROR(VLOOKUP('SAP Data'!$C1723,'2021 Balance Sheet'!$B$7:$O$1335,'2021 Balance Sheet'!I$2, FALSE),0)</f>
        <v>-56761</v>
      </c>
      <c r="AI1723" s="199">
        <f>IFERROR(VLOOKUP('SAP Data'!$C1723,'2021 Balance Sheet'!$B$7:$O$1335,'2021 Balance Sheet'!J$2, FALSE),0)</f>
        <v>-56761</v>
      </c>
      <c r="AJ1723" s="199">
        <f>IFERROR(VLOOKUP('SAP Data'!$C1723,'2021 Balance Sheet'!$B$7:$O$1335,'2021 Balance Sheet'!K$2, FALSE),0)</f>
        <v>-56761</v>
      </c>
      <c r="AK1723" s="199">
        <f>IFERROR(VLOOKUP('SAP Data'!$C1723,'2021 Balance Sheet'!$B$7:$O$1335,'2021 Balance Sheet'!L$2, FALSE),0)</f>
        <v>-56761</v>
      </c>
      <c r="AL1723" s="199">
        <f>IFERROR(VLOOKUP('SAP Data'!$C1723,'2021 Balance Sheet'!$B$7:$O$1335,'2021 Balance Sheet'!M$2, FALSE),0)</f>
        <v>0</v>
      </c>
      <c r="AM1723" s="199">
        <f>IFERROR(VLOOKUP('SAP Data'!$C1723,'2021 Balance Sheet'!$B$7:$O$1335,'2021 Balance Sheet'!N$2, FALSE),0)</f>
        <v>-5450</v>
      </c>
      <c r="AN1723" s="199">
        <f>IFERROR(VLOOKUP('SAP Data'!$C1723,'2021 Balance Sheet'!$B$7:$O$1335,'2021 Balance Sheet'!O$2, FALSE),0)</f>
        <v>-5450</v>
      </c>
      <c r="AO1723" s="198">
        <f t="shared" si="57"/>
        <v>-56761</v>
      </c>
    </row>
    <row r="1724" spans="1:41" ht="15.75" thickBot="1" x14ac:dyDescent="0.3">
      <c r="A1724" s="26" t="str">
        <f t="shared" si="56"/>
        <v>500184</v>
      </c>
      <c r="B1724" s="148" t="s">
        <v>1603</v>
      </c>
      <c r="C1724" s="153">
        <v>500184</v>
      </c>
      <c r="D1724" s="166"/>
      <c r="E1724" s="139">
        <v>-3025000</v>
      </c>
      <c r="F1724" s="139">
        <v>-3025000</v>
      </c>
      <c r="G1724" s="139">
        <v>-1161000</v>
      </c>
      <c r="H1724" s="139">
        <v>-1161000</v>
      </c>
      <c r="I1724" s="139">
        <v>-1161000</v>
      </c>
      <c r="J1724" s="139">
        <v>-2062000</v>
      </c>
      <c r="K1724" s="139">
        <v>-2062000</v>
      </c>
      <c r="L1724" s="139">
        <v>-2062000</v>
      </c>
      <c r="M1724" s="139">
        <v>-2998000</v>
      </c>
      <c r="N1724" s="139">
        <v>-2998000</v>
      </c>
      <c r="O1724" s="139">
        <v>-2998000</v>
      </c>
      <c r="P1724" s="139">
        <v>-608623</v>
      </c>
      <c r="Q1724" s="199">
        <v>-608623</v>
      </c>
      <c r="R1724" s="199">
        <v>-608623</v>
      </c>
      <c r="S1724" s="199">
        <v>-939277</v>
      </c>
      <c r="T1724" s="199">
        <v>-939277</v>
      </c>
      <c r="U1724" s="199">
        <v>-939277</v>
      </c>
      <c r="V1724" s="199">
        <v>-1658260</v>
      </c>
      <c r="W1724" s="199">
        <v>-1658260</v>
      </c>
      <c r="X1724" s="199">
        <v>-1658260</v>
      </c>
      <c r="Y1724" s="199">
        <v>-920647</v>
      </c>
      <c r="Z1724" s="199">
        <v>-920647</v>
      </c>
      <c r="AA1724" s="199">
        <v>-920647</v>
      </c>
      <c r="AB1724" s="199">
        <v>-2851643</v>
      </c>
      <c r="AC1724" s="199">
        <f>IFERROR(VLOOKUP('SAP Data'!$C1724,'2021 Balance Sheet'!$B$7:$O$1335,'2021 Balance Sheet'!D$2, FALSE),0)</f>
        <v>-2851643</v>
      </c>
      <c r="AD1724" s="199">
        <f>IFERROR(VLOOKUP('SAP Data'!$C1724,'2021 Balance Sheet'!$B$7:$O$1335,'2021 Balance Sheet'!E$2, FALSE),0)</f>
        <v>-2851643</v>
      </c>
      <c r="AE1724" s="199">
        <f>IFERROR(VLOOKUP('SAP Data'!$C1724,'2021 Balance Sheet'!$B$7:$O$1335,'2021 Balance Sheet'!F$2, FALSE),0)</f>
        <v>-1272114</v>
      </c>
      <c r="AF1724" s="199">
        <f>IFERROR(VLOOKUP('SAP Data'!$C1724,'2021 Balance Sheet'!$B$7:$O$1335,'2021 Balance Sheet'!G$2, FALSE),0)</f>
        <v>-1272114</v>
      </c>
      <c r="AG1724" s="199">
        <f>IFERROR(VLOOKUP('SAP Data'!$C1724,'2021 Balance Sheet'!$B$7:$O$1335,'2021 Balance Sheet'!H$2, FALSE),0)</f>
        <v>-1272114</v>
      </c>
      <c r="AH1724" s="199">
        <f>IFERROR(VLOOKUP('SAP Data'!$C1724,'2021 Balance Sheet'!$B$7:$O$1335,'2021 Balance Sheet'!I$2, FALSE),0)</f>
        <v>-452599</v>
      </c>
      <c r="AI1724" s="199">
        <f>IFERROR(VLOOKUP('SAP Data'!$C1724,'2021 Balance Sheet'!$B$7:$O$1335,'2021 Balance Sheet'!J$2, FALSE),0)</f>
        <v>-452599</v>
      </c>
      <c r="AJ1724" s="199">
        <f>IFERROR(VLOOKUP('SAP Data'!$C1724,'2021 Balance Sheet'!$B$7:$O$1335,'2021 Balance Sheet'!K$2, FALSE),0)</f>
        <v>-452599</v>
      </c>
      <c r="AK1724" s="199">
        <f>IFERROR(VLOOKUP('SAP Data'!$C1724,'2021 Balance Sheet'!$B$7:$O$1335,'2021 Balance Sheet'!L$2, FALSE),0)</f>
        <v>-267911</v>
      </c>
      <c r="AL1724" s="199">
        <f>IFERROR(VLOOKUP('SAP Data'!$C1724,'2021 Balance Sheet'!$B$7:$O$1335,'2021 Balance Sheet'!M$2, FALSE),0)</f>
        <v>-267911</v>
      </c>
      <c r="AM1724" s="199">
        <f>IFERROR(VLOOKUP('SAP Data'!$C1724,'2021 Balance Sheet'!$B$7:$O$1335,'2021 Balance Sheet'!N$2, FALSE),0)</f>
        <v>-267911</v>
      </c>
      <c r="AN1724" s="199">
        <f>IFERROR(VLOOKUP('SAP Data'!$C1724,'2021 Balance Sheet'!$B$7:$O$1335,'2021 Balance Sheet'!O$2, FALSE),0)</f>
        <v>-411607</v>
      </c>
      <c r="AO1724" s="198">
        <f t="shared" si="57"/>
        <v>-2851643</v>
      </c>
    </row>
    <row r="1725" spans="1:41" ht="15.75" thickBot="1" x14ac:dyDescent="0.3">
      <c r="A1725" s="26" t="str">
        <f t="shared" si="56"/>
        <v>262630</v>
      </c>
      <c r="B1725" s="149" t="s">
        <v>1326</v>
      </c>
      <c r="C1725" s="153" t="s">
        <v>1327</v>
      </c>
      <c r="D1725" s="125" t="s">
        <v>4</v>
      </c>
      <c r="E1725" s="140">
        <v>-3025000</v>
      </c>
      <c r="F1725" s="140">
        <v>-3025000</v>
      </c>
      <c r="G1725" s="140">
        <v>-1161000</v>
      </c>
      <c r="H1725" s="140">
        <v>-1161000</v>
      </c>
      <c r="I1725" s="140">
        <v>-1161000</v>
      </c>
      <c r="J1725" s="140">
        <v>-2004000</v>
      </c>
      <c r="K1725" s="140">
        <v>-2004000</v>
      </c>
      <c r="L1725" s="140">
        <v>-2004000</v>
      </c>
      <c r="M1725" s="140">
        <v>-2946000</v>
      </c>
      <c r="N1725" s="140">
        <v>-2946000</v>
      </c>
      <c r="O1725" s="140">
        <v>-2946000</v>
      </c>
      <c r="P1725" s="140">
        <v>-608623</v>
      </c>
      <c r="Q1725" s="199">
        <v>-608623</v>
      </c>
      <c r="R1725" s="199">
        <v>-608623</v>
      </c>
      <c r="S1725" s="199">
        <v>-930104</v>
      </c>
      <c r="T1725" s="199">
        <v>-930104</v>
      </c>
      <c r="U1725" s="199">
        <v>-930104</v>
      </c>
      <c r="V1725" s="199">
        <v>-1483088</v>
      </c>
      <c r="W1725" s="199">
        <v>-1483088</v>
      </c>
      <c r="X1725" s="199">
        <v>-1483088</v>
      </c>
      <c r="Y1725" s="199">
        <v>-853933</v>
      </c>
      <c r="Z1725" s="199">
        <v>-853933</v>
      </c>
      <c r="AA1725" s="199">
        <v>-853933</v>
      </c>
      <c r="AB1725" s="199">
        <v>-2851643</v>
      </c>
      <c r="AC1725" s="199">
        <f>IFERROR(VLOOKUP('SAP Data'!$C1725,'2021 Balance Sheet'!$B$7:$O$1335,'2021 Balance Sheet'!D$2, FALSE),0)</f>
        <v>-2851643</v>
      </c>
      <c r="AD1725" s="199">
        <f>IFERROR(VLOOKUP('SAP Data'!$C1725,'2021 Balance Sheet'!$B$7:$O$1335,'2021 Balance Sheet'!E$2, FALSE),0)</f>
        <v>-2851643</v>
      </c>
      <c r="AE1725" s="199">
        <f>IFERROR(VLOOKUP('SAP Data'!$C1725,'2021 Balance Sheet'!$B$7:$O$1335,'2021 Balance Sheet'!F$2, FALSE),0)</f>
        <v>-1272114</v>
      </c>
      <c r="AF1725" s="199">
        <f>IFERROR(VLOOKUP('SAP Data'!$C1725,'2021 Balance Sheet'!$B$7:$O$1335,'2021 Balance Sheet'!G$2, FALSE),0)</f>
        <v>-1272114</v>
      </c>
      <c r="AG1725" s="199">
        <f>IFERROR(VLOOKUP('SAP Data'!$C1725,'2021 Balance Sheet'!$B$7:$O$1335,'2021 Balance Sheet'!H$2, FALSE),0)</f>
        <v>-1272114</v>
      </c>
      <c r="AH1725" s="199">
        <f>IFERROR(VLOOKUP('SAP Data'!$C1725,'2021 Balance Sheet'!$B$7:$O$1335,'2021 Balance Sheet'!I$2, FALSE),0)</f>
        <v>-216930</v>
      </c>
      <c r="AI1725" s="199">
        <f>IFERROR(VLOOKUP('SAP Data'!$C1725,'2021 Balance Sheet'!$B$7:$O$1335,'2021 Balance Sheet'!J$2, FALSE),0)</f>
        <v>-216930</v>
      </c>
      <c r="AJ1725" s="199">
        <f>IFERROR(VLOOKUP('SAP Data'!$C1725,'2021 Balance Sheet'!$B$7:$O$1335,'2021 Balance Sheet'!K$2, FALSE),0)</f>
        <v>-216930</v>
      </c>
      <c r="AK1725" s="199">
        <f>IFERROR(VLOOKUP('SAP Data'!$C1725,'2021 Balance Sheet'!$B$7:$O$1335,'2021 Balance Sheet'!L$2, FALSE),0)</f>
        <v>0</v>
      </c>
      <c r="AL1725" s="199">
        <f>IFERROR(VLOOKUP('SAP Data'!$C1725,'2021 Balance Sheet'!$B$7:$O$1335,'2021 Balance Sheet'!M$2, FALSE),0)</f>
        <v>0</v>
      </c>
      <c r="AM1725" s="199">
        <f>IFERROR(VLOOKUP('SAP Data'!$C1725,'2021 Balance Sheet'!$B$7:$O$1335,'2021 Balance Sheet'!N$2, FALSE),0)</f>
        <v>0</v>
      </c>
      <c r="AN1725" s="199">
        <f>IFERROR(VLOOKUP('SAP Data'!$C1725,'2021 Balance Sheet'!$B$7:$O$1335,'2021 Balance Sheet'!O$2, FALSE),0)</f>
        <v>-411607</v>
      </c>
      <c r="AO1725" s="198">
        <f t="shared" si="57"/>
        <v>-2851643</v>
      </c>
    </row>
    <row r="1726" spans="1:41" ht="15.75" thickBot="1" x14ac:dyDescent="0.3">
      <c r="A1726" s="26" t="str">
        <f t="shared" si="56"/>
        <v>262633</v>
      </c>
      <c r="B1726" s="149" t="s">
        <v>3790</v>
      </c>
      <c r="C1726" s="153" t="s">
        <v>3791</v>
      </c>
      <c r="D1726" s="125"/>
      <c r="E1726" s="140"/>
      <c r="F1726" s="140"/>
      <c r="G1726" s="140"/>
      <c r="H1726" s="140"/>
      <c r="I1726" s="140"/>
      <c r="J1726" s="140"/>
      <c r="K1726" s="140"/>
      <c r="L1726" s="140"/>
      <c r="M1726" s="140"/>
      <c r="N1726" s="140"/>
      <c r="O1726" s="140"/>
      <c r="P1726" s="140"/>
      <c r="Q1726" s="199">
        <v>0</v>
      </c>
      <c r="R1726" s="199">
        <v>0</v>
      </c>
      <c r="S1726" s="199">
        <v>0</v>
      </c>
      <c r="T1726" s="199">
        <v>0</v>
      </c>
      <c r="U1726" s="199">
        <v>0</v>
      </c>
      <c r="V1726" s="199">
        <v>0</v>
      </c>
      <c r="W1726" s="199">
        <v>0</v>
      </c>
      <c r="X1726" s="199">
        <v>0</v>
      </c>
      <c r="Y1726" s="199">
        <v>0</v>
      </c>
      <c r="Z1726" s="199">
        <v>0</v>
      </c>
      <c r="AA1726" s="199">
        <v>0</v>
      </c>
      <c r="AB1726" s="199">
        <v>0</v>
      </c>
      <c r="AC1726" s="199">
        <f>IFERROR(VLOOKUP('SAP Data'!$C1726,'2021 Balance Sheet'!$B$7:$O$1335,'2021 Balance Sheet'!D$2, FALSE),0)</f>
        <v>0</v>
      </c>
      <c r="AD1726" s="199">
        <f>IFERROR(VLOOKUP('SAP Data'!$C1726,'2021 Balance Sheet'!$B$7:$O$1335,'2021 Balance Sheet'!E$2, FALSE),0)</f>
        <v>0</v>
      </c>
      <c r="AE1726" s="199">
        <f>IFERROR(VLOOKUP('SAP Data'!$C1726,'2021 Balance Sheet'!$B$7:$O$1335,'2021 Balance Sheet'!F$2, FALSE),0)</f>
        <v>0</v>
      </c>
      <c r="AF1726" s="199">
        <f>IFERROR(VLOOKUP('SAP Data'!$C1726,'2021 Balance Sheet'!$B$7:$O$1335,'2021 Balance Sheet'!G$2, FALSE),0)</f>
        <v>0</v>
      </c>
      <c r="AG1726" s="199">
        <f>IFERROR(VLOOKUP('SAP Data'!$C1726,'2021 Balance Sheet'!$B$7:$O$1335,'2021 Balance Sheet'!H$2, FALSE),0)</f>
        <v>0</v>
      </c>
      <c r="AH1726" s="199">
        <f>IFERROR(VLOOKUP('SAP Data'!$C1726,'2021 Balance Sheet'!$B$7:$O$1335,'2021 Balance Sheet'!I$2, FALSE),0)</f>
        <v>0</v>
      </c>
      <c r="AI1726" s="199">
        <f>IFERROR(VLOOKUP('SAP Data'!$C1726,'2021 Balance Sheet'!$B$7:$O$1335,'2021 Balance Sheet'!J$2, FALSE),0)</f>
        <v>0</v>
      </c>
      <c r="AJ1726" s="199">
        <f>IFERROR(VLOOKUP('SAP Data'!$C1726,'2021 Balance Sheet'!$B$7:$O$1335,'2021 Balance Sheet'!K$2, FALSE),0)</f>
        <v>0</v>
      </c>
      <c r="AK1726" s="199">
        <f>IFERROR(VLOOKUP('SAP Data'!$C1726,'2021 Balance Sheet'!$B$7:$O$1335,'2021 Balance Sheet'!L$2, FALSE),0)</f>
        <v>0</v>
      </c>
      <c r="AL1726" s="199">
        <f>IFERROR(VLOOKUP('SAP Data'!$C1726,'2021 Balance Sheet'!$B$7:$O$1335,'2021 Balance Sheet'!M$2, FALSE),0)</f>
        <v>0</v>
      </c>
      <c r="AM1726" s="199">
        <f>IFERROR(VLOOKUP('SAP Data'!$C1726,'2021 Balance Sheet'!$B$7:$O$1335,'2021 Balance Sheet'!N$2, FALSE),0)</f>
        <v>0</v>
      </c>
      <c r="AN1726" s="199">
        <f>IFERROR(VLOOKUP('SAP Data'!$C1726,'2021 Balance Sheet'!$B$7:$O$1335,'2021 Balance Sheet'!O$2, FALSE),0)</f>
        <v>0</v>
      </c>
      <c r="AO1726" s="198">
        <f t="shared" si="57"/>
        <v>0</v>
      </c>
    </row>
    <row r="1727" spans="1:41" ht="15.75" thickBot="1" x14ac:dyDescent="0.3">
      <c r="A1727" s="26" t="str">
        <f t="shared" si="56"/>
        <v>262635</v>
      </c>
      <c r="B1727" s="149" t="s">
        <v>1329</v>
      </c>
      <c r="C1727" s="153" t="s">
        <v>1330</v>
      </c>
      <c r="D1727" s="125" t="s">
        <v>4</v>
      </c>
      <c r="E1727" s="139">
        <v>0</v>
      </c>
      <c r="F1727" s="139">
        <v>0</v>
      </c>
      <c r="G1727" s="139">
        <v>0</v>
      </c>
      <c r="H1727" s="139">
        <v>0</v>
      </c>
      <c r="I1727" s="139">
        <v>0</v>
      </c>
      <c r="J1727" s="139">
        <v>-58000</v>
      </c>
      <c r="K1727" s="139">
        <v>-58000</v>
      </c>
      <c r="L1727" s="139">
        <v>-58000</v>
      </c>
      <c r="M1727" s="139">
        <v>-20000</v>
      </c>
      <c r="N1727" s="139">
        <v>-20000</v>
      </c>
      <c r="O1727" s="139">
        <v>-20000</v>
      </c>
      <c r="P1727" s="139">
        <v>0</v>
      </c>
      <c r="Q1727" s="199">
        <v>0</v>
      </c>
      <c r="R1727" s="199">
        <v>0</v>
      </c>
      <c r="S1727" s="199">
        <v>-9173</v>
      </c>
      <c r="T1727" s="199">
        <v>-9173</v>
      </c>
      <c r="U1727" s="199">
        <v>-9173</v>
      </c>
      <c r="V1727" s="199">
        <v>-23458</v>
      </c>
      <c r="W1727" s="199">
        <v>-23458</v>
      </c>
      <c r="X1727" s="199">
        <v>-23458</v>
      </c>
      <c r="Y1727" s="199">
        <v>-27062</v>
      </c>
      <c r="Z1727" s="199">
        <v>-27062</v>
      </c>
      <c r="AA1727" s="199">
        <v>-27062</v>
      </c>
      <c r="AB1727" s="199">
        <v>0</v>
      </c>
      <c r="AC1727" s="199">
        <f>IFERROR(VLOOKUP('SAP Data'!$C1727,'2021 Balance Sheet'!$B$7:$O$1335,'2021 Balance Sheet'!D$2, FALSE),0)</f>
        <v>0</v>
      </c>
      <c r="AD1727" s="199">
        <f>IFERROR(VLOOKUP('SAP Data'!$C1727,'2021 Balance Sheet'!$B$7:$O$1335,'2021 Balance Sheet'!E$2, FALSE),0)</f>
        <v>0</v>
      </c>
      <c r="AE1727" s="199">
        <f>IFERROR(VLOOKUP('SAP Data'!$C1727,'2021 Balance Sheet'!$B$7:$O$1335,'2021 Balance Sheet'!F$2, FALSE),0)</f>
        <v>0</v>
      </c>
      <c r="AF1727" s="199">
        <f>IFERROR(VLOOKUP('SAP Data'!$C1727,'2021 Balance Sheet'!$B$7:$O$1335,'2021 Balance Sheet'!G$2, FALSE),0)</f>
        <v>0</v>
      </c>
      <c r="AG1727" s="199">
        <f>IFERROR(VLOOKUP('SAP Data'!$C1727,'2021 Balance Sheet'!$B$7:$O$1335,'2021 Balance Sheet'!H$2, FALSE),0)</f>
        <v>0</v>
      </c>
      <c r="AH1727" s="199">
        <f>IFERROR(VLOOKUP('SAP Data'!$C1727,'2021 Balance Sheet'!$B$7:$O$1335,'2021 Balance Sheet'!I$2, FALSE),0)</f>
        <v>-235669</v>
      </c>
      <c r="AI1727" s="199">
        <f>IFERROR(VLOOKUP('SAP Data'!$C1727,'2021 Balance Sheet'!$B$7:$O$1335,'2021 Balance Sheet'!J$2, FALSE),0)</f>
        <v>-235669</v>
      </c>
      <c r="AJ1727" s="199">
        <f>IFERROR(VLOOKUP('SAP Data'!$C1727,'2021 Balance Sheet'!$B$7:$O$1335,'2021 Balance Sheet'!K$2, FALSE),0)</f>
        <v>-235669</v>
      </c>
      <c r="AK1727" s="199">
        <f>IFERROR(VLOOKUP('SAP Data'!$C1727,'2021 Balance Sheet'!$B$7:$O$1335,'2021 Balance Sheet'!L$2, FALSE),0)</f>
        <v>-103936</v>
      </c>
      <c r="AL1727" s="199">
        <f>IFERROR(VLOOKUP('SAP Data'!$C1727,'2021 Balance Sheet'!$B$7:$O$1335,'2021 Balance Sheet'!M$2, FALSE),0)</f>
        <v>-103936</v>
      </c>
      <c r="AM1727" s="199">
        <f>IFERROR(VLOOKUP('SAP Data'!$C1727,'2021 Balance Sheet'!$B$7:$O$1335,'2021 Balance Sheet'!N$2, FALSE),0)</f>
        <v>-103936</v>
      </c>
      <c r="AN1727" s="199">
        <f>IFERROR(VLOOKUP('SAP Data'!$C1727,'2021 Balance Sheet'!$B$7:$O$1335,'2021 Balance Sheet'!O$2, FALSE),0)</f>
        <v>0</v>
      </c>
      <c r="AO1727" s="198">
        <f t="shared" si="57"/>
        <v>0</v>
      </c>
    </row>
    <row r="1728" spans="1:41" ht="15.75" thickBot="1" x14ac:dyDescent="0.3">
      <c r="A1728" s="26" t="str">
        <f t="shared" si="56"/>
        <v>262637</v>
      </c>
      <c r="B1728" s="149" t="s">
        <v>1332</v>
      </c>
      <c r="C1728" s="153" t="s">
        <v>3792</v>
      </c>
      <c r="D1728" s="125"/>
      <c r="E1728" s="139"/>
      <c r="F1728" s="139"/>
      <c r="G1728" s="139"/>
      <c r="H1728" s="139"/>
      <c r="I1728" s="139"/>
      <c r="J1728" s="139"/>
      <c r="K1728" s="139"/>
      <c r="L1728" s="139"/>
      <c r="M1728" s="139"/>
      <c r="N1728" s="139"/>
      <c r="O1728" s="139"/>
      <c r="P1728" s="139"/>
      <c r="Q1728" s="199">
        <v>0</v>
      </c>
      <c r="R1728" s="199">
        <v>0</v>
      </c>
      <c r="S1728" s="199">
        <v>0</v>
      </c>
      <c r="T1728" s="199">
        <v>0</v>
      </c>
      <c r="U1728" s="199">
        <v>0</v>
      </c>
      <c r="V1728" s="199">
        <v>0</v>
      </c>
      <c r="W1728" s="199">
        <v>0</v>
      </c>
      <c r="X1728" s="199">
        <v>0</v>
      </c>
      <c r="Y1728" s="199">
        <v>0</v>
      </c>
      <c r="Z1728" s="199">
        <v>0</v>
      </c>
      <c r="AA1728" s="199">
        <v>0</v>
      </c>
      <c r="AB1728" s="199">
        <v>0</v>
      </c>
      <c r="AC1728" s="199">
        <f>IFERROR(VLOOKUP('SAP Data'!$C1728,'2021 Balance Sheet'!$B$7:$O$1335,'2021 Balance Sheet'!D$2, FALSE),0)</f>
        <v>0</v>
      </c>
      <c r="AD1728" s="199">
        <f>IFERROR(VLOOKUP('SAP Data'!$C1728,'2021 Balance Sheet'!$B$7:$O$1335,'2021 Balance Sheet'!E$2, FALSE),0)</f>
        <v>0</v>
      </c>
      <c r="AE1728" s="199">
        <f>IFERROR(VLOOKUP('SAP Data'!$C1728,'2021 Balance Sheet'!$B$7:$O$1335,'2021 Balance Sheet'!F$2, FALSE),0)</f>
        <v>0</v>
      </c>
      <c r="AF1728" s="199">
        <f>IFERROR(VLOOKUP('SAP Data'!$C1728,'2021 Balance Sheet'!$B$7:$O$1335,'2021 Balance Sheet'!G$2, FALSE),0)</f>
        <v>0</v>
      </c>
      <c r="AG1728" s="199">
        <f>IFERROR(VLOOKUP('SAP Data'!$C1728,'2021 Balance Sheet'!$B$7:$O$1335,'2021 Balance Sheet'!H$2, FALSE),0)</f>
        <v>0</v>
      </c>
      <c r="AH1728" s="199">
        <f>IFERROR(VLOOKUP('SAP Data'!$C1728,'2021 Balance Sheet'!$B$7:$O$1335,'2021 Balance Sheet'!I$2, FALSE),0)</f>
        <v>0</v>
      </c>
      <c r="AI1728" s="199">
        <f>IFERROR(VLOOKUP('SAP Data'!$C1728,'2021 Balance Sheet'!$B$7:$O$1335,'2021 Balance Sheet'!J$2, FALSE),0)</f>
        <v>0</v>
      </c>
      <c r="AJ1728" s="199">
        <f>IFERROR(VLOOKUP('SAP Data'!$C1728,'2021 Balance Sheet'!$B$7:$O$1335,'2021 Balance Sheet'!K$2, FALSE),0)</f>
        <v>0</v>
      </c>
      <c r="AK1728" s="199">
        <f>IFERROR(VLOOKUP('SAP Data'!$C1728,'2021 Balance Sheet'!$B$7:$O$1335,'2021 Balance Sheet'!L$2, FALSE),0)</f>
        <v>0</v>
      </c>
      <c r="AL1728" s="199">
        <f>IFERROR(VLOOKUP('SAP Data'!$C1728,'2021 Balance Sheet'!$B$7:$O$1335,'2021 Balance Sheet'!M$2, FALSE),0)</f>
        <v>0</v>
      </c>
      <c r="AM1728" s="199">
        <f>IFERROR(VLOOKUP('SAP Data'!$C1728,'2021 Balance Sheet'!$B$7:$O$1335,'2021 Balance Sheet'!N$2, FALSE),0)</f>
        <v>0</v>
      </c>
      <c r="AN1728" s="199">
        <f>IFERROR(VLOOKUP('SAP Data'!$C1728,'2021 Balance Sheet'!$B$7:$O$1335,'2021 Balance Sheet'!O$2, FALSE),0)</f>
        <v>0</v>
      </c>
      <c r="AO1728" s="198">
        <f t="shared" si="57"/>
        <v>0</v>
      </c>
    </row>
    <row r="1729" spans="1:41" ht="15.75" thickBot="1" x14ac:dyDescent="0.3">
      <c r="A1729" s="26" t="str">
        <f t="shared" si="56"/>
        <v>262638</v>
      </c>
      <c r="B1729" s="149" t="s">
        <v>1332</v>
      </c>
      <c r="C1729" s="153" t="s">
        <v>1333</v>
      </c>
      <c r="D1729" s="125" t="s">
        <v>4</v>
      </c>
      <c r="E1729" s="140">
        <v>0</v>
      </c>
      <c r="F1729" s="140">
        <v>0</v>
      </c>
      <c r="G1729" s="140">
        <v>0</v>
      </c>
      <c r="H1729" s="140">
        <v>0</v>
      </c>
      <c r="I1729" s="140">
        <v>0</v>
      </c>
      <c r="J1729" s="140">
        <v>0</v>
      </c>
      <c r="K1729" s="140">
        <v>0</v>
      </c>
      <c r="L1729" s="140">
        <v>0</v>
      </c>
      <c r="M1729" s="140">
        <v>-32000</v>
      </c>
      <c r="N1729" s="140">
        <v>-32000</v>
      </c>
      <c r="O1729" s="140">
        <v>-32000</v>
      </c>
      <c r="P1729" s="140">
        <v>0</v>
      </c>
      <c r="Q1729" s="199">
        <v>0</v>
      </c>
      <c r="R1729" s="199">
        <v>0</v>
      </c>
      <c r="S1729" s="199">
        <v>0</v>
      </c>
      <c r="T1729" s="199">
        <v>0</v>
      </c>
      <c r="U1729" s="199">
        <v>0</v>
      </c>
      <c r="V1729" s="199">
        <v>-151714</v>
      </c>
      <c r="W1729" s="199">
        <v>-151714</v>
      </c>
      <c r="X1729" s="199">
        <v>-151714</v>
      </c>
      <c r="Y1729" s="199">
        <v>-39652</v>
      </c>
      <c r="Z1729" s="199">
        <v>-39652</v>
      </c>
      <c r="AA1729" s="199">
        <v>-39652</v>
      </c>
      <c r="AB1729" s="199">
        <v>0</v>
      </c>
      <c r="AC1729" s="199">
        <f>IFERROR(VLOOKUP('SAP Data'!$C1729,'2021 Balance Sheet'!$B$7:$O$1335,'2021 Balance Sheet'!D$2, FALSE),0)</f>
        <v>0</v>
      </c>
      <c r="AD1729" s="199">
        <f>IFERROR(VLOOKUP('SAP Data'!$C1729,'2021 Balance Sheet'!$B$7:$O$1335,'2021 Balance Sheet'!E$2, FALSE),0)</f>
        <v>0</v>
      </c>
      <c r="AE1729" s="199">
        <f>IFERROR(VLOOKUP('SAP Data'!$C1729,'2021 Balance Sheet'!$B$7:$O$1335,'2021 Balance Sheet'!F$2, FALSE),0)</f>
        <v>0</v>
      </c>
      <c r="AF1729" s="199">
        <f>IFERROR(VLOOKUP('SAP Data'!$C1729,'2021 Balance Sheet'!$B$7:$O$1335,'2021 Balance Sheet'!G$2, FALSE),0)</f>
        <v>0</v>
      </c>
      <c r="AG1729" s="199">
        <f>IFERROR(VLOOKUP('SAP Data'!$C1729,'2021 Balance Sheet'!$B$7:$O$1335,'2021 Balance Sheet'!H$2, FALSE),0)</f>
        <v>0</v>
      </c>
      <c r="AH1729" s="199">
        <f>IFERROR(VLOOKUP('SAP Data'!$C1729,'2021 Balance Sheet'!$B$7:$O$1335,'2021 Balance Sheet'!I$2, FALSE),0)</f>
        <v>0</v>
      </c>
      <c r="AI1729" s="199">
        <f>IFERROR(VLOOKUP('SAP Data'!$C1729,'2021 Balance Sheet'!$B$7:$O$1335,'2021 Balance Sheet'!J$2, FALSE),0)</f>
        <v>0</v>
      </c>
      <c r="AJ1729" s="199">
        <f>IFERROR(VLOOKUP('SAP Data'!$C1729,'2021 Balance Sheet'!$B$7:$O$1335,'2021 Balance Sheet'!K$2, FALSE),0)</f>
        <v>0</v>
      </c>
      <c r="AK1729" s="199">
        <f>IFERROR(VLOOKUP('SAP Data'!$C1729,'2021 Balance Sheet'!$B$7:$O$1335,'2021 Balance Sheet'!L$2, FALSE),0)</f>
        <v>-163975</v>
      </c>
      <c r="AL1729" s="199">
        <f>IFERROR(VLOOKUP('SAP Data'!$C1729,'2021 Balance Sheet'!$B$7:$O$1335,'2021 Balance Sheet'!M$2, FALSE),0)</f>
        <v>-163975</v>
      </c>
      <c r="AM1729" s="199">
        <f>IFERROR(VLOOKUP('SAP Data'!$C1729,'2021 Balance Sheet'!$B$7:$O$1335,'2021 Balance Sheet'!N$2, FALSE),0)</f>
        <v>-163975</v>
      </c>
      <c r="AN1729" s="199">
        <f>IFERROR(VLOOKUP('SAP Data'!$C1729,'2021 Balance Sheet'!$B$7:$O$1335,'2021 Balance Sheet'!O$2, FALSE),0)</f>
        <v>0</v>
      </c>
      <c r="AO1729" s="198">
        <f t="shared" si="57"/>
        <v>0</v>
      </c>
    </row>
    <row r="1730" spans="1:41" ht="15.75" thickBot="1" x14ac:dyDescent="0.3">
      <c r="A1730" s="26" t="str">
        <f t="shared" si="56"/>
        <v>500185</v>
      </c>
      <c r="B1730" s="148" t="s">
        <v>2689</v>
      </c>
      <c r="C1730" s="153">
        <v>500185</v>
      </c>
      <c r="D1730" s="166"/>
      <c r="E1730" s="139">
        <v>-220595924.38999999</v>
      </c>
      <c r="F1730" s="139">
        <v>-220624732.44</v>
      </c>
      <c r="G1730" s="139">
        <v>-220731562.84999999</v>
      </c>
      <c r="H1730" s="139">
        <v>-217672205.86000001</v>
      </c>
      <c r="I1730" s="139">
        <v>-217790061.00999999</v>
      </c>
      <c r="J1730" s="139">
        <v>-217909499.44</v>
      </c>
      <c r="K1730" s="139">
        <v>-214883006.33000001</v>
      </c>
      <c r="L1730" s="139">
        <v>-214888002.38</v>
      </c>
      <c r="M1730" s="139">
        <v>-215007042.19</v>
      </c>
      <c r="N1730" s="139">
        <v>-211953098.15000001</v>
      </c>
      <c r="O1730" s="139">
        <v>-212238530.56999999</v>
      </c>
      <c r="P1730" s="139">
        <v>-228129278</v>
      </c>
      <c r="Q1730" s="199">
        <v>-224878263.03</v>
      </c>
      <c r="R1730" s="199">
        <v>-224570265.31999999</v>
      </c>
      <c r="S1730" s="199">
        <v>-224489713.55000001</v>
      </c>
      <c r="T1730" s="199">
        <v>-219170142.88999999</v>
      </c>
      <c r="U1730" s="199">
        <v>-218684558.83000001</v>
      </c>
      <c r="V1730" s="199">
        <v>-218492912.66</v>
      </c>
      <c r="W1730" s="199">
        <v>-212985863.47</v>
      </c>
      <c r="X1730" s="199">
        <v>-212875435.78</v>
      </c>
      <c r="Y1730" s="199">
        <v>-202937964.22</v>
      </c>
      <c r="Z1730" s="199">
        <v>-197476385.46000001</v>
      </c>
      <c r="AA1730" s="199">
        <v>-197285808.55000001</v>
      </c>
      <c r="AB1730" s="199">
        <v>-197118012.38</v>
      </c>
      <c r="AC1730" s="199">
        <f>IFERROR(VLOOKUP('SAP Data'!$C1730,'2021 Balance Sheet'!$B$7:$O$1335,'2021 Balance Sheet'!D$2, FALSE),0)</f>
        <v>-212104225.11000001</v>
      </c>
      <c r="AD1730" s="199">
        <f>IFERROR(VLOOKUP('SAP Data'!$C1730,'2021 Balance Sheet'!$B$7:$O$1335,'2021 Balance Sheet'!E$2, FALSE),0)</f>
        <v>-211464292.94999999</v>
      </c>
      <c r="AE1730" s="199">
        <f>IFERROR(VLOOKUP('SAP Data'!$C1730,'2021 Balance Sheet'!$B$7:$O$1335,'2021 Balance Sheet'!F$2, FALSE),0)</f>
        <v>-210811187.46000001</v>
      </c>
      <c r="AF1730" s="199">
        <f>IFERROR(VLOOKUP('SAP Data'!$C1730,'2021 Balance Sheet'!$B$7:$O$1335,'2021 Balance Sheet'!G$2, FALSE),0)</f>
        <v>-205122658.78999999</v>
      </c>
      <c r="AG1730" s="199">
        <f>IFERROR(VLOOKUP('SAP Data'!$C1730,'2021 Balance Sheet'!$B$7:$O$1335,'2021 Balance Sheet'!H$2, FALSE),0)</f>
        <v>-204490354.30000001</v>
      </c>
      <c r="AH1730" s="199">
        <f>IFERROR(VLOOKUP('SAP Data'!$C1730,'2021 Balance Sheet'!$B$7:$O$1335,'2021 Balance Sheet'!I$2, FALSE),0)</f>
        <v>-203854070.18000001</v>
      </c>
      <c r="AI1730" s="199">
        <f>IFERROR(VLOOKUP('SAP Data'!$C1730,'2021 Balance Sheet'!$B$7:$O$1335,'2021 Balance Sheet'!J$2, FALSE),0)</f>
        <v>-203232691.43000001</v>
      </c>
      <c r="AJ1730" s="199">
        <f>IFERROR(VLOOKUP('SAP Data'!$C1730,'2021 Balance Sheet'!$B$7:$O$1335,'2021 Balance Sheet'!K$2, FALSE),0)</f>
        <v>-202612832.47999999</v>
      </c>
      <c r="AK1730" s="199">
        <f>IFERROR(VLOOKUP('SAP Data'!$C1730,'2021 Balance Sheet'!$B$7:$O$1335,'2021 Balance Sheet'!L$2, FALSE),0)</f>
        <v>-202287465.44999999</v>
      </c>
      <c r="AL1730" s="199">
        <f>IFERROR(VLOOKUP('SAP Data'!$C1730,'2021 Balance Sheet'!$B$7:$O$1335,'2021 Balance Sheet'!M$2, FALSE),0)</f>
        <v>-201701285.52000001</v>
      </c>
      <c r="AM1730" s="199">
        <f>IFERROR(VLOOKUP('SAP Data'!$C1730,'2021 Balance Sheet'!$B$7:$O$1335,'2021 Balance Sheet'!N$2, FALSE),0)</f>
        <v>-201119674.09999999</v>
      </c>
      <c r="AN1730" s="199">
        <f>IFERROR(VLOOKUP('SAP Data'!$C1730,'2021 Balance Sheet'!$B$7:$O$1335,'2021 Balance Sheet'!O$2, FALSE),0)</f>
        <v>-167928242.97999999</v>
      </c>
      <c r="AO1730" s="198">
        <f t="shared" si="57"/>
        <v>-197118012.38</v>
      </c>
    </row>
    <row r="1731" spans="1:41" ht="15.75" thickBot="1" x14ac:dyDescent="0.3">
      <c r="A1731" s="26" t="str">
        <f t="shared" si="56"/>
        <v>228300</v>
      </c>
      <c r="B1731" s="149" t="s">
        <v>1335</v>
      </c>
      <c r="C1731" s="153" t="s">
        <v>1336</v>
      </c>
      <c r="D1731" s="125" t="s">
        <v>4</v>
      </c>
      <c r="E1731" s="140">
        <v>-25473521.59</v>
      </c>
      <c r="F1731" s="140">
        <v>-25390685.18</v>
      </c>
      <c r="G1731" s="140">
        <v>-25307848.77</v>
      </c>
      <c r="H1731" s="140">
        <v>-25218147.300000001</v>
      </c>
      <c r="I1731" s="140">
        <v>-25134341.02</v>
      </c>
      <c r="J1731" s="140">
        <v>-25050534.739999998</v>
      </c>
      <c r="K1731" s="140">
        <v>-24966728.460000001</v>
      </c>
      <c r="L1731" s="140">
        <v>-24772755.710000001</v>
      </c>
      <c r="M1731" s="140">
        <v>-24673376.280000001</v>
      </c>
      <c r="N1731" s="140">
        <v>-24573996.850000001</v>
      </c>
      <c r="O1731" s="140">
        <v>-24474617.420000002</v>
      </c>
      <c r="P1731" s="140">
        <v>-26974904</v>
      </c>
      <c r="Q1731" s="199">
        <v>-26855407.390000001</v>
      </c>
      <c r="R1731" s="199">
        <v>-26735910.780000001</v>
      </c>
      <c r="S1731" s="199">
        <v>-26616414.170000002</v>
      </c>
      <c r="T1731" s="199">
        <v>-26685890.489999998</v>
      </c>
      <c r="U1731" s="199">
        <v>-26377420.949999999</v>
      </c>
      <c r="V1731" s="199">
        <v>-26257924.34</v>
      </c>
      <c r="W1731" s="199">
        <v>-26138427.73</v>
      </c>
      <c r="X1731" s="199">
        <v>-26018931.120000001</v>
      </c>
      <c r="Y1731" s="199">
        <v>-25899434.510000002</v>
      </c>
      <c r="Z1731" s="199">
        <v>-25779937.899999999</v>
      </c>
      <c r="AA1731" s="199">
        <v>-25660441.289999999</v>
      </c>
      <c r="AB1731" s="199">
        <v>-25540944.68</v>
      </c>
      <c r="AC1731" s="199">
        <f>IFERROR(VLOOKUP('SAP Data'!$C1731,'2021 Balance Sheet'!$B$7:$O$1335,'2021 Balance Sheet'!D$2, FALSE),0)</f>
        <v>-27945835.82</v>
      </c>
      <c r="AD1731" s="199">
        <f>IFERROR(VLOOKUP('SAP Data'!$C1731,'2021 Balance Sheet'!$B$7:$O$1335,'2021 Balance Sheet'!E$2, FALSE),0)</f>
        <v>-27807293.640000001</v>
      </c>
      <c r="AE1731" s="199">
        <f>IFERROR(VLOOKUP('SAP Data'!$C1731,'2021 Balance Sheet'!$B$7:$O$1335,'2021 Balance Sheet'!F$2, FALSE),0)</f>
        <v>-27668751.460000001</v>
      </c>
      <c r="AF1731" s="199">
        <f>IFERROR(VLOOKUP('SAP Data'!$C1731,'2021 Balance Sheet'!$B$7:$O$1335,'2021 Balance Sheet'!G$2, FALSE),0)</f>
        <v>-27531800.280000001</v>
      </c>
      <c r="AG1731" s="199">
        <f>IFERROR(VLOOKUP('SAP Data'!$C1731,'2021 Balance Sheet'!$B$7:$O$1335,'2021 Balance Sheet'!H$2, FALSE),0)</f>
        <v>-27399235.489999998</v>
      </c>
      <c r="AH1731" s="199">
        <f>IFERROR(VLOOKUP('SAP Data'!$C1731,'2021 Balance Sheet'!$B$7:$O$1335,'2021 Balance Sheet'!I$2, FALSE),0)</f>
        <v>-27262284.309999999</v>
      </c>
      <c r="AI1731" s="199">
        <f>IFERROR(VLOOKUP('SAP Data'!$C1731,'2021 Balance Sheet'!$B$7:$O$1335,'2021 Balance Sheet'!J$2, FALSE),0)</f>
        <v>-27125333.129999999</v>
      </c>
      <c r="AJ1731" s="199">
        <f>IFERROR(VLOOKUP('SAP Data'!$C1731,'2021 Balance Sheet'!$B$7:$O$1335,'2021 Balance Sheet'!K$2, FALSE),0)</f>
        <v>-26988381.949999999</v>
      </c>
      <c r="AK1731" s="199">
        <f>IFERROR(VLOOKUP('SAP Data'!$C1731,'2021 Balance Sheet'!$B$7:$O$1335,'2021 Balance Sheet'!L$2, FALSE),0)</f>
        <v>-26851430.77</v>
      </c>
      <c r="AL1731" s="199">
        <f>IFERROR(VLOOKUP('SAP Data'!$C1731,'2021 Balance Sheet'!$B$7:$O$1335,'2021 Balance Sheet'!M$2, FALSE),0)</f>
        <v>-26715941.719999999</v>
      </c>
      <c r="AM1731" s="199">
        <f>IFERROR(VLOOKUP('SAP Data'!$C1731,'2021 Balance Sheet'!$B$7:$O$1335,'2021 Balance Sheet'!N$2, FALSE),0)</f>
        <v>-26578990.539999999</v>
      </c>
      <c r="AN1731" s="199">
        <f>IFERROR(VLOOKUP('SAP Data'!$C1731,'2021 Balance Sheet'!$B$7:$O$1335,'2021 Balance Sheet'!O$2, FALSE),0)</f>
        <v>-25844353</v>
      </c>
      <c r="AO1731" s="198">
        <f t="shared" si="57"/>
        <v>-25540944.68</v>
      </c>
    </row>
    <row r="1732" spans="1:41" ht="15.75" thickBot="1" x14ac:dyDescent="0.3">
      <c r="A1732" s="26" t="str">
        <f t="shared" si="56"/>
        <v>228302</v>
      </c>
      <c r="B1732" s="149" t="s">
        <v>1338</v>
      </c>
      <c r="C1732" s="153" t="s">
        <v>1339</v>
      </c>
      <c r="D1732" s="125" t="s">
        <v>4</v>
      </c>
      <c r="E1732" s="139">
        <v>-7564306.3300000001</v>
      </c>
      <c r="F1732" s="139">
        <v>-7615389.6600000001</v>
      </c>
      <c r="G1732" s="139">
        <v>-7666472.9900000002</v>
      </c>
      <c r="H1732" s="139">
        <v>-7717556.3200000003</v>
      </c>
      <c r="I1732" s="139">
        <v>-7768639.6500000004</v>
      </c>
      <c r="J1732" s="139">
        <v>-7819722.9800000004</v>
      </c>
      <c r="K1732" s="139">
        <v>-7870806.3099999996</v>
      </c>
      <c r="L1732" s="139">
        <v>-7921889.6399999997</v>
      </c>
      <c r="M1732" s="139">
        <v>-7972972.9699999997</v>
      </c>
      <c r="N1732" s="139">
        <v>-8024056.2999999998</v>
      </c>
      <c r="O1732" s="139">
        <v>-8091634.6699999999</v>
      </c>
      <c r="P1732" s="139">
        <v>-9034303</v>
      </c>
      <c r="Q1732" s="199">
        <v>-9060386.3300000001</v>
      </c>
      <c r="R1732" s="199">
        <v>-9086469.6600000001</v>
      </c>
      <c r="S1732" s="199">
        <v>-9112552.9900000002</v>
      </c>
      <c r="T1732" s="199">
        <v>-9138636.3200000003</v>
      </c>
      <c r="U1732" s="199">
        <v>-9164719.6500000004</v>
      </c>
      <c r="V1732" s="199">
        <v>-9190802.9800000004</v>
      </c>
      <c r="W1732" s="199">
        <v>-9216886.3100000005</v>
      </c>
      <c r="X1732" s="199">
        <v>-9242969.6400000006</v>
      </c>
      <c r="Y1732" s="199">
        <v>-9289302.9700000007</v>
      </c>
      <c r="Z1732" s="199">
        <v>-9289302.9700000007</v>
      </c>
      <c r="AA1732" s="199">
        <v>-9339394.6300000008</v>
      </c>
      <c r="AB1732" s="199">
        <v>-9367727.9600000009</v>
      </c>
      <c r="AC1732" s="199">
        <f>IFERROR(VLOOKUP('SAP Data'!$C1732,'2021 Balance Sheet'!$B$7:$O$1335,'2021 Balance Sheet'!D$2, FALSE),0)</f>
        <v>-10607453</v>
      </c>
      <c r="AD1732" s="199">
        <f>IFERROR(VLOOKUP('SAP Data'!$C1732,'2021 Balance Sheet'!$B$7:$O$1335,'2021 Balance Sheet'!E$2, FALSE),0)</f>
        <v>-10630453</v>
      </c>
      <c r="AE1732" s="199">
        <f>IFERROR(VLOOKUP('SAP Data'!$C1732,'2021 Balance Sheet'!$B$7:$O$1335,'2021 Balance Sheet'!F$2, FALSE),0)</f>
        <v>-10653453</v>
      </c>
      <c r="AF1732" s="199">
        <f>IFERROR(VLOOKUP('SAP Data'!$C1732,'2021 Balance Sheet'!$B$7:$O$1335,'2021 Balance Sheet'!G$2, FALSE),0)</f>
        <v>-10676453</v>
      </c>
      <c r="AG1732" s="199">
        <f>IFERROR(VLOOKUP('SAP Data'!$C1732,'2021 Balance Sheet'!$B$7:$O$1335,'2021 Balance Sheet'!H$2, FALSE),0)</f>
        <v>-10699453</v>
      </c>
      <c r="AH1732" s="199">
        <f>IFERROR(VLOOKUP('SAP Data'!$C1732,'2021 Balance Sheet'!$B$7:$O$1335,'2021 Balance Sheet'!I$2, FALSE),0)</f>
        <v>-10722453</v>
      </c>
      <c r="AI1732" s="199">
        <f>IFERROR(VLOOKUP('SAP Data'!$C1732,'2021 Balance Sheet'!$B$7:$O$1335,'2021 Balance Sheet'!J$2, FALSE),0)</f>
        <v>-10745453</v>
      </c>
      <c r="AJ1732" s="199">
        <f>IFERROR(VLOOKUP('SAP Data'!$C1732,'2021 Balance Sheet'!$B$7:$O$1335,'2021 Balance Sheet'!K$2, FALSE),0)</f>
        <v>-10768453</v>
      </c>
      <c r="AK1732" s="199">
        <f>IFERROR(VLOOKUP('SAP Data'!$C1732,'2021 Balance Sheet'!$B$7:$O$1335,'2021 Balance Sheet'!L$2, FALSE),0)</f>
        <v>-10801953</v>
      </c>
      <c r="AL1732" s="199">
        <f>IFERROR(VLOOKUP('SAP Data'!$C1732,'2021 Balance Sheet'!$B$7:$O$1335,'2021 Balance Sheet'!M$2, FALSE),0)</f>
        <v>-10826119.67</v>
      </c>
      <c r="AM1732" s="199">
        <f>IFERROR(VLOOKUP('SAP Data'!$C1732,'2021 Balance Sheet'!$B$7:$O$1335,'2021 Balance Sheet'!N$2, FALSE),0)</f>
        <v>-10850286.34</v>
      </c>
      <c r="AN1732" s="199">
        <f>IFERROR(VLOOKUP('SAP Data'!$C1732,'2021 Balance Sheet'!$B$7:$O$1335,'2021 Balance Sheet'!O$2, FALSE),0)</f>
        <v>-10575140</v>
      </c>
      <c r="AO1732" s="198">
        <f t="shared" si="57"/>
        <v>-9367727.9600000009</v>
      </c>
    </row>
    <row r="1733" spans="1:41" ht="15.75" thickBot="1" x14ac:dyDescent="0.3">
      <c r="A1733" s="26" t="str">
        <f t="shared" si="56"/>
        <v>228304</v>
      </c>
      <c r="B1733" s="149" t="s">
        <v>1341</v>
      </c>
      <c r="C1733" s="153" t="s">
        <v>1342</v>
      </c>
      <c r="D1733" s="125" t="s">
        <v>4</v>
      </c>
      <c r="E1733" s="140">
        <v>-161089079.33000001</v>
      </c>
      <c r="F1733" s="140">
        <v>-161272162.66</v>
      </c>
      <c r="G1733" s="140">
        <v>-161455245.99000001</v>
      </c>
      <c r="H1733" s="140">
        <v>-158478329.31999999</v>
      </c>
      <c r="I1733" s="140">
        <v>-158661412.65000001</v>
      </c>
      <c r="J1733" s="140">
        <v>-158844495.97999999</v>
      </c>
      <c r="K1733" s="140">
        <v>-155867579.31</v>
      </c>
      <c r="L1733" s="140">
        <v>-156050662.63999999</v>
      </c>
      <c r="M1733" s="140">
        <v>-156233745.97</v>
      </c>
      <c r="N1733" s="140">
        <v>-153256829.30000001</v>
      </c>
      <c r="O1733" s="140">
        <v>-153675934.71000001</v>
      </c>
      <c r="P1733" s="140">
        <v>-164283006</v>
      </c>
      <c r="Q1733" s="199">
        <v>-161085006</v>
      </c>
      <c r="R1733" s="199">
        <v>-161047006</v>
      </c>
      <c r="S1733" s="199">
        <v>-161009006</v>
      </c>
      <c r="T1733" s="199">
        <v>-155661006</v>
      </c>
      <c r="U1733" s="199">
        <v>-155623006</v>
      </c>
      <c r="V1733" s="199">
        <v>-155585006</v>
      </c>
      <c r="W1733" s="199">
        <v>-150237006</v>
      </c>
      <c r="X1733" s="199">
        <v>-150199006</v>
      </c>
      <c r="Y1733" s="199">
        <v>-140463006</v>
      </c>
      <c r="Z1733" s="199">
        <v>-135261339.33000001</v>
      </c>
      <c r="AA1733" s="199">
        <v>-135062729.66</v>
      </c>
      <c r="AB1733" s="199">
        <v>-135046062.99000001</v>
      </c>
      <c r="AC1733" s="199">
        <f>IFERROR(VLOOKUP('SAP Data'!$C1733,'2021 Balance Sheet'!$B$7:$O$1335,'2021 Balance Sheet'!D$2, FALSE),0)</f>
        <v>-146255256.31999999</v>
      </c>
      <c r="AD1733" s="199">
        <f>IFERROR(VLOOKUP('SAP Data'!$C1733,'2021 Balance Sheet'!$B$7:$O$1335,'2021 Balance Sheet'!E$2, FALSE),0)</f>
        <v>-145834339.65000001</v>
      </c>
      <c r="AE1733" s="199">
        <f>IFERROR(VLOOKUP('SAP Data'!$C1733,'2021 Balance Sheet'!$B$7:$O$1335,'2021 Balance Sheet'!F$2, FALSE),0)</f>
        <v>-145413422.97999999</v>
      </c>
      <c r="AF1733" s="199">
        <f>IFERROR(VLOOKUP('SAP Data'!$C1733,'2021 Balance Sheet'!$B$7:$O$1335,'2021 Balance Sheet'!G$2, FALSE),0)</f>
        <v>-139942506.31</v>
      </c>
      <c r="AG1733" s="199">
        <f>IFERROR(VLOOKUP('SAP Data'!$C1733,'2021 Balance Sheet'!$B$7:$O$1335,'2021 Balance Sheet'!H$2, FALSE),0)</f>
        <v>-139521589.63999999</v>
      </c>
      <c r="AH1733" s="199">
        <f>IFERROR(VLOOKUP('SAP Data'!$C1733,'2021 Balance Sheet'!$B$7:$O$1335,'2021 Balance Sheet'!I$2, FALSE),0)</f>
        <v>-139100672.97</v>
      </c>
      <c r="AI1733" s="199">
        <f>IFERROR(VLOOKUP('SAP Data'!$C1733,'2021 Balance Sheet'!$B$7:$O$1335,'2021 Balance Sheet'!J$2, FALSE),0)</f>
        <v>-138679756.30000001</v>
      </c>
      <c r="AJ1733" s="199">
        <f>IFERROR(VLOOKUP('SAP Data'!$C1733,'2021 Balance Sheet'!$B$7:$O$1335,'2021 Balance Sheet'!K$2, FALSE),0)</f>
        <v>-138258839.63</v>
      </c>
      <c r="AK1733" s="199">
        <f>IFERROR(VLOOKUP('SAP Data'!$C1733,'2021 Balance Sheet'!$B$7:$O$1335,'2021 Balance Sheet'!L$2, FALSE),0)</f>
        <v>-138101172.96000001</v>
      </c>
      <c r="AL1733" s="199">
        <f>IFERROR(VLOOKUP('SAP Data'!$C1733,'2021 Balance Sheet'!$B$7:$O$1335,'2021 Balance Sheet'!M$2, FALSE),0)</f>
        <v>-137709506.30000001</v>
      </c>
      <c r="AM1733" s="199">
        <f>IFERROR(VLOOKUP('SAP Data'!$C1733,'2021 Balance Sheet'!$B$7:$O$1335,'2021 Balance Sheet'!N$2, FALSE),0)</f>
        <v>-137317839.63999999</v>
      </c>
      <c r="AN1733" s="199">
        <f>IFERROR(VLOOKUP('SAP Data'!$C1733,'2021 Balance Sheet'!$B$7:$O$1335,'2021 Balance Sheet'!O$2, FALSE),0)</f>
        <v>-105918170.98</v>
      </c>
      <c r="AO1733" s="198">
        <f t="shared" si="57"/>
        <v>-135046062.99000001</v>
      </c>
    </row>
    <row r="1734" spans="1:41" ht="15.75" thickBot="1" x14ac:dyDescent="0.3">
      <c r="A1734" s="26" t="str">
        <f t="shared" si="56"/>
        <v>228306</v>
      </c>
      <c r="B1734" s="149" t="s">
        <v>1344</v>
      </c>
      <c r="C1734" s="153" t="s">
        <v>1345</v>
      </c>
      <c r="D1734" s="125" t="s">
        <v>4</v>
      </c>
      <c r="E1734" s="139">
        <v>-26469017.140000001</v>
      </c>
      <c r="F1734" s="139">
        <v>-26346494.940000001</v>
      </c>
      <c r="G1734" s="139">
        <v>-26301995.100000001</v>
      </c>
      <c r="H1734" s="139">
        <v>-26258172.920000002</v>
      </c>
      <c r="I1734" s="139">
        <v>-26225667.690000001</v>
      </c>
      <c r="J1734" s="139">
        <v>-26194745.739999998</v>
      </c>
      <c r="K1734" s="139">
        <v>-26177892.25</v>
      </c>
      <c r="L1734" s="139">
        <v>-26142694.390000001</v>
      </c>
      <c r="M1734" s="139">
        <v>-26126946.969999999</v>
      </c>
      <c r="N1734" s="139">
        <v>-26098215.699999999</v>
      </c>
      <c r="O1734" s="139">
        <v>-25996343.77</v>
      </c>
      <c r="P1734" s="139">
        <v>-27837065</v>
      </c>
      <c r="Q1734" s="199">
        <v>-27877463.309999999</v>
      </c>
      <c r="R1734" s="199">
        <v>-27700878.879999999</v>
      </c>
      <c r="S1734" s="199">
        <v>-27751740.390000001</v>
      </c>
      <c r="T1734" s="199">
        <v>-27684610.079999998</v>
      </c>
      <c r="U1734" s="199">
        <v>-27519412.23</v>
      </c>
      <c r="V1734" s="199">
        <v>-27459179.34</v>
      </c>
      <c r="W1734" s="199">
        <v>-27393543.43</v>
      </c>
      <c r="X1734" s="199">
        <v>-27414529.02</v>
      </c>
      <c r="Y1734" s="199">
        <v>-27286220.739999998</v>
      </c>
      <c r="Z1734" s="199">
        <v>-27145805.260000002</v>
      </c>
      <c r="AA1734" s="199">
        <v>-27223242.969999999</v>
      </c>
      <c r="AB1734" s="199">
        <v>-27163276.75</v>
      </c>
      <c r="AC1734" s="199">
        <f>IFERROR(VLOOKUP('SAP Data'!$C1734,'2021 Balance Sheet'!$B$7:$O$1335,'2021 Balance Sheet'!D$2, FALSE),0)</f>
        <v>-27295679.969999999</v>
      </c>
      <c r="AD1734" s="199">
        <f>IFERROR(VLOOKUP('SAP Data'!$C1734,'2021 Balance Sheet'!$B$7:$O$1335,'2021 Balance Sheet'!E$2, FALSE),0)</f>
        <v>-27192206.66</v>
      </c>
      <c r="AE1734" s="199">
        <f>IFERROR(VLOOKUP('SAP Data'!$C1734,'2021 Balance Sheet'!$B$7:$O$1335,'2021 Balance Sheet'!F$2, FALSE),0)</f>
        <v>-27075560.02</v>
      </c>
      <c r="AF1734" s="199">
        <f>IFERROR(VLOOKUP('SAP Data'!$C1734,'2021 Balance Sheet'!$B$7:$O$1335,'2021 Balance Sheet'!G$2, FALSE),0)</f>
        <v>-26971899.199999999</v>
      </c>
      <c r="AG1734" s="199">
        <f>IFERROR(VLOOKUP('SAP Data'!$C1734,'2021 Balance Sheet'!$B$7:$O$1335,'2021 Balance Sheet'!H$2, FALSE),0)</f>
        <v>-26870076.170000002</v>
      </c>
      <c r="AH1734" s="199">
        <f>IFERROR(VLOOKUP('SAP Data'!$C1734,'2021 Balance Sheet'!$B$7:$O$1335,'2021 Balance Sheet'!I$2, FALSE),0)</f>
        <v>-26768659.899999999</v>
      </c>
      <c r="AI1734" s="199">
        <f>IFERROR(VLOOKUP('SAP Data'!$C1734,'2021 Balance Sheet'!$B$7:$O$1335,'2021 Balance Sheet'!J$2, FALSE),0)</f>
        <v>-26682149</v>
      </c>
      <c r="AJ1734" s="199">
        <f>IFERROR(VLOOKUP('SAP Data'!$C1734,'2021 Balance Sheet'!$B$7:$O$1335,'2021 Balance Sheet'!K$2, FALSE),0)</f>
        <v>-26597157.899999999</v>
      </c>
      <c r="AK1734" s="199">
        <f>IFERROR(VLOOKUP('SAP Data'!$C1734,'2021 Balance Sheet'!$B$7:$O$1335,'2021 Balance Sheet'!L$2, FALSE),0)</f>
        <v>-26532908.719999999</v>
      </c>
      <c r="AL1734" s="199">
        <f>IFERROR(VLOOKUP('SAP Data'!$C1734,'2021 Balance Sheet'!$B$7:$O$1335,'2021 Balance Sheet'!M$2, FALSE),0)</f>
        <v>-26449717.829999998</v>
      </c>
      <c r="AM1734" s="199">
        <f>IFERROR(VLOOKUP('SAP Data'!$C1734,'2021 Balance Sheet'!$B$7:$O$1335,'2021 Balance Sheet'!N$2, FALSE),0)</f>
        <v>-26372557.579999998</v>
      </c>
      <c r="AN1734" s="199">
        <f>IFERROR(VLOOKUP('SAP Data'!$C1734,'2021 Balance Sheet'!$B$7:$O$1335,'2021 Balance Sheet'!O$2, FALSE),0)</f>
        <v>-25590579</v>
      </c>
      <c r="AO1734" s="198">
        <f t="shared" si="57"/>
        <v>-27163276.75</v>
      </c>
    </row>
    <row r="1735" spans="1:41" ht="15.75" thickBot="1" x14ac:dyDescent="0.3">
      <c r="A1735" s="26" t="str">
        <f t="shared" si="56"/>
        <v>500186</v>
      </c>
      <c r="B1735" s="148" t="s">
        <v>2690</v>
      </c>
      <c r="C1735" s="153">
        <v>500186</v>
      </c>
      <c r="D1735" s="166"/>
      <c r="E1735" s="140">
        <v>-118929094.69</v>
      </c>
      <c r="F1735" s="140">
        <v>-119327366.20999999</v>
      </c>
      <c r="G1735" s="140">
        <v>-120465025.62</v>
      </c>
      <c r="H1735" s="140">
        <v>-118813834.53</v>
      </c>
      <c r="I1735" s="140">
        <v>-118859425.68000001</v>
      </c>
      <c r="J1735" s="140">
        <v>-129736486.7</v>
      </c>
      <c r="K1735" s="140">
        <v>-127671126.59999999</v>
      </c>
      <c r="L1735" s="140">
        <v>-127723338.40000001</v>
      </c>
      <c r="M1735" s="140">
        <v>-123258569.43000001</v>
      </c>
      <c r="N1735" s="140">
        <v>-123660579.05</v>
      </c>
      <c r="O1735" s="140">
        <v>-123461254.45</v>
      </c>
      <c r="P1735" s="140">
        <v>-121350328.28</v>
      </c>
      <c r="Q1735" s="199">
        <v>-120627368.79000001</v>
      </c>
      <c r="R1735" s="199">
        <v>-121102934.93000001</v>
      </c>
      <c r="S1735" s="199">
        <v>-118899057.58</v>
      </c>
      <c r="T1735" s="199">
        <v>-117801825.55</v>
      </c>
      <c r="U1735" s="199">
        <v>-117991296.45999999</v>
      </c>
      <c r="V1735" s="199">
        <v>-120569029.59</v>
      </c>
      <c r="W1735" s="199">
        <v>-117238304.26000001</v>
      </c>
      <c r="X1735" s="199">
        <v>-117079248.40000001</v>
      </c>
      <c r="Y1735" s="199">
        <v>-122684268.47</v>
      </c>
      <c r="Z1735" s="199">
        <v>-117914430.67</v>
      </c>
      <c r="AA1735" s="199">
        <v>-117315812.73</v>
      </c>
      <c r="AB1735" s="199">
        <v>-120308826.31</v>
      </c>
      <c r="AC1735" s="199">
        <f>IFERROR(VLOOKUP('SAP Data'!$C1735,'2021 Balance Sheet'!$B$7:$O$1335,'2021 Balance Sheet'!D$2, FALSE),0)</f>
        <v>-115664289.43000001</v>
      </c>
      <c r="AD1735" s="199">
        <f>IFERROR(VLOOKUP('SAP Data'!$C1735,'2021 Balance Sheet'!$B$7:$O$1335,'2021 Balance Sheet'!E$2, FALSE),0)</f>
        <v>-116262151.06999999</v>
      </c>
      <c r="AE1735" s="199">
        <f>IFERROR(VLOOKUP('SAP Data'!$C1735,'2021 Balance Sheet'!$B$7:$O$1335,'2021 Balance Sheet'!F$2, FALSE),0)</f>
        <v>-118285051.97</v>
      </c>
      <c r="AF1735" s="199">
        <f>IFERROR(VLOOKUP('SAP Data'!$C1735,'2021 Balance Sheet'!$B$7:$O$1335,'2021 Balance Sheet'!G$2, FALSE),0)</f>
        <v>-114921090.40000001</v>
      </c>
      <c r="AG1735" s="199">
        <f>IFERROR(VLOOKUP('SAP Data'!$C1735,'2021 Balance Sheet'!$B$7:$O$1335,'2021 Balance Sheet'!H$2, FALSE),0)</f>
        <v>-114931761.34</v>
      </c>
      <c r="AH1735" s="199">
        <f>IFERROR(VLOOKUP('SAP Data'!$C1735,'2021 Balance Sheet'!$B$7:$O$1335,'2021 Balance Sheet'!I$2, FALSE),0)</f>
        <v>-116975504.73999999</v>
      </c>
      <c r="AI1735" s="199">
        <f>IFERROR(VLOOKUP('SAP Data'!$C1735,'2021 Balance Sheet'!$B$7:$O$1335,'2021 Balance Sheet'!J$2, FALSE),0)</f>
        <v>-113333452.09999999</v>
      </c>
      <c r="AJ1735" s="199">
        <f>IFERROR(VLOOKUP('SAP Data'!$C1735,'2021 Balance Sheet'!$B$7:$O$1335,'2021 Balance Sheet'!K$2, FALSE),0)</f>
        <v>-113316078.48</v>
      </c>
      <c r="AK1735" s="199">
        <f>IFERROR(VLOOKUP('SAP Data'!$C1735,'2021 Balance Sheet'!$B$7:$O$1335,'2021 Balance Sheet'!L$2, FALSE),0)</f>
        <v>-114438228.89</v>
      </c>
      <c r="AL1735" s="199">
        <f>IFERROR(VLOOKUP('SAP Data'!$C1735,'2021 Balance Sheet'!$B$7:$O$1335,'2021 Balance Sheet'!M$2, FALSE),0)</f>
        <v>-110647322.48</v>
      </c>
      <c r="AM1735" s="199">
        <f>IFERROR(VLOOKUP('SAP Data'!$C1735,'2021 Balance Sheet'!$B$7:$O$1335,'2021 Balance Sheet'!N$2, FALSE),0)</f>
        <v>-110125927.28</v>
      </c>
      <c r="AN1735" s="199">
        <f>IFERROR(VLOOKUP('SAP Data'!$C1735,'2021 Balance Sheet'!$B$7:$O$1335,'2021 Balance Sheet'!O$2, FALSE),0)</f>
        <v>-113933224.02</v>
      </c>
      <c r="AO1735" s="198">
        <f t="shared" si="57"/>
        <v>-120308826.31</v>
      </c>
    </row>
    <row r="1736" spans="1:41" ht="15.75" thickBot="1" x14ac:dyDescent="0.3">
      <c r="A1736" s="26" t="str">
        <f t="shared" si="56"/>
        <v>500192</v>
      </c>
      <c r="B1736" s="149" t="s">
        <v>2691</v>
      </c>
      <c r="C1736" s="153">
        <v>500192</v>
      </c>
      <c r="D1736" s="166"/>
      <c r="E1736" s="139">
        <v>0</v>
      </c>
      <c r="F1736" s="139">
        <v>0</v>
      </c>
      <c r="G1736" s="139">
        <v>0</v>
      </c>
      <c r="H1736" s="139">
        <v>0</v>
      </c>
      <c r="I1736" s="139">
        <v>0</v>
      </c>
      <c r="J1736" s="139">
        <v>0</v>
      </c>
      <c r="K1736" s="139">
        <v>0</v>
      </c>
      <c r="L1736" s="139">
        <v>0</v>
      </c>
      <c r="M1736" s="139">
        <v>0</v>
      </c>
      <c r="N1736" s="139">
        <v>0</v>
      </c>
      <c r="O1736" s="139">
        <v>0</v>
      </c>
      <c r="P1736" s="139">
        <v>0</v>
      </c>
      <c r="Q1736" s="199">
        <v>0</v>
      </c>
      <c r="R1736" s="199">
        <v>0</v>
      </c>
      <c r="S1736" s="199">
        <v>0</v>
      </c>
      <c r="T1736" s="199">
        <v>0</v>
      </c>
      <c r="U1736" s="199">
        <v>0</v>
      </c>
      <c r="V1736" s="199">
        <v>0</v>
      </c>
      <c r="W1736" s="199">
        <v>0</v>
      </c>
      <c r="X1736" s="199">
        <v>0</v>
      </c>
      <c r="Y1736" s="199">
        <v>0</v>
      </c>
      <c r="Z1736" s="199">
        <v>0</v>
      </c>
      <c r="AA1736" s="199">
        <v>0</v>
      </c>
      <c r="AB1736" s="199">
        <v>0</v>
      </c>
      <c r="AC1736" s="199">
        <f>IFERROR(VLOOKUP('SAP Data'!$C1736,'2021 Balance Sheet'!$B$7:$O$1335,'2021 Balance Sheet'!D$2, FALSE),0)</f>
        <v>0</v>
      </c>
      <c r="AD1736" s="199">
        <f>IFERROR(VLOOKUP('SAP Data'!$C1736,'2021 Balance Sheet'!$B$7:$O$1335,'2021 Balance Sheet'!E$2, FALSE),0)</f>
        <v>0</v>
      </c>
      <c r="AE1736" s="199">
        <f>IFERROR(VLOOKUP('SAP Data'!$C1736,'2021 Balance Sheet'!$B$7:$O$1335,'2021 Balance Sheet'!F$2, FALSE),0)</f>
        <v>0</v>
      </c>
      <c r="AF1736" s="199">
        <f>IFERROR(VLOOKUP('SAP Data'!$C1736,'2021 Balance Sheet'!$B$7:$O$1335,'2021 Balance Sheet'!G$2, FALSE),0)</f>
        <v>0</v>
      </c>
      <c r="AG1736" s="199">
        <f>IFERROR(VLOOKUP('SAP Data'!$C1736,'2021 Balance Sheet'!$B$7:$O$1335,'2021 Balance Sheet'!H$2, FALSE),0)</f>
        <v>0</v>
      </c>
      <c r="AH1736" s="199">
        <f>IFERROR(VLOOKUP('SAP Data'!$C1736,'2021 Balance Sheet'!$B$7:$O$1335,'2021 Balance Sheet'!I$2, FALSE),0)</f>
        <v>0</v>
      </c>
      <c r="AI1736" s="199">
        <f>IFERROR(VLOOKUP('SAP Data'!$C1736,'2021 Balance Sheet'!$B$7:$O$1335,'2021 Balance Sheet'!J$2, FALSE),0)</f>
        <v>0</v>
      </c>
      <c r="AJ1736" s="199">
        <f>IFERROR(VLOOKUP('SAP Data'!$C1736,'2021 Balance Sheet'!$B$7:$O$1335,'2021 Balance Sheet'!K$2, FALSE),0)</f>
        <v>0</v>
      </c>
      <c r="AK1736" s="199">
        <f>IFERROR(VLOOKUP('SAP Data'!$C1736,'2021 Balance Sheet'!$B$7:$O$1335,'2021 Balance Sheet'!L$2, FALSE),0)</f>
        <v>0</v>
      </c>
      <c r="AL1736" s="199">
        <f>IFERROR(VLOOKUP('SAP Data'!$C1736,'2021 Balance Sheet'!$B$7:$O$1335,'2021 Balance Sheet'!M$2, FALSE),0)</f>
        <v>0</v>
      </c>
      <c r="AM1736" s="199">
        <f>IFERROR(VLOOKUP('SAP Data'!$C1736,'2021 Balance Sheet'!$B$7:$O$1335,'2021 Balance Sheet'!N$2, FALSE),0)</f>
        <v>0</v>
      </c>
      <c r="AN1736" s="199">
        <f>IFERROR(VLOOKUP('SAP Data'!$C1736,'2021 Balance Sheet'!$B$7:$O$1335,'2021 Balance Sheet'!O$2, FALSE),0)</f>
        <v>0</v>
      </c>
      <c r="AO1736" s="198">
        <f t="shared" si="57"/>
        <v>0</v>
      </c>
    </row>
    <row r="1737" spans="1:41" ht="15.75" thickBot="1" x14ac:dyDescent="0.3">
      <c r="A1737" s="26" t="str">
        <f t="shared" si="56"/>
        <v>186130</v>
      </c>
      <c r="B1737" s="126" t="s">
        <v>1347</v>
      </c>
      <c r="C1737" s="153" t="s">
        <v>1348</v>
      </c>
      <c r="D1737" s="125" t="s">
        <v>4</v>
      </c>
      <c r="E1737" s="140">
        <v>-3301341.48</v>
      </c>
      <c r="F1737" s="140">
        <v>-3301341.48</v>
      </c>
      <c r="G1737" s="140">
        <v>-3301341.48</v>
      </c>
      <c r="H1737" s="140">
        <v>-3301341.48</v>
      </c>
      <c r="I1737" s="140">
        <v>-3301341.48</v>
      </c>
      <c r="J1737" s="140">
        <v>-3301341.48</v>
      </c>
      <c r="K1737" s="140">
        <v>-3301341.48</v>
      </c>
      <c r="L1737" s="140">
        <v>-3301341.48</v>
      </c>
      <c r="M1737" s="140">
        <v>-3301341.48</v>
      </c>
      <c r="N1737" s="140">
        <v>-3301341.48</v>
      </c>
      <c r="O1737" s="140">
        <v>-3301341.48</v>
      </c>
      <c r="P1737" s="140">
        <v>-3301341.48</v>
      </c>
      <c r="Q1737" s="199">
        <v>-3301341.48</v>
      </c>
      <c r="R1737" s="199">
        <v>-3301341.48</v>
      </c>
      <c r="S1737" s="199">
        <v>-3301341.48</v>
      </c>
      <c r="T1737" s="199">
        <v>-3301341.48</v>
      </c>
      <c r="U1737" s="199">
        <v>-3301341.48</v>
      </c>
      <c r="V1737" s="199">
        <v>-3301341.48</v>
      </c>
      <c r="W1737" s="199">
        <v>-3301341.48</v>
      </c>
      <c r="X1737" s="199">
        <v>-3301341.48</v>
      </c>
      <c r="Y1737" s="199">
        <v>-3301341.48</v>
      </c>
      <c r="Z1737" s="199">
        <v>-3301341.48</v>
      </c>
      <c r="AA1737" s="199">
        <v>-3301341.48</v>
      </c>
      <c r="AB1737" s="199">
        <v>-3301341.48</v>
      </c>
      <c r="AC1737" s="199">
        <f>IFERROR(VLOOKUP('SAP Data'!$C1737,'2021 Balance Sheet'!$B$7:$O$1335,'2021 Balance Sheet'!D$2, FALSE),0)</f>
        <v>-3301341.48</v>
      </c>
      <c r="AD1737" s="199">
        <f>IFERROR(VLOOKUP('SAP Data'!$C1737,'2021 Balance Sheet'!$B$7:$O$1335,'2021 Balance Sheet'!E$2, FALSE),0)</f>
        <v>-3301341.48</v>
      </c>
      <c r="AE1737" s="199">
        <f>IFERROR(VLOOKUP('SAP Data'!$C1737,'2021 Balance Sheet'!$B$7:$O$1335,'2021 Balance Sheet'!F$2, FALSE),0)</f>
        <v>-3301341.48</v>
      </c>
      <c r="AF1737" s="199">
        <f>IFERROR(VLOOKUP('SAP Data'!$C1737,'2021 Balance Sheet'!$B$7:$O$1335,'2021 Balance Sheet'!G$2, FALSE),0)</f>
        <v>-3301341.48</v>
      </c>
      <c r="AG1737" s="199">
        <f>IFERROR(VLOOKUP('SAP Data'!$C1737,'2021 Balance Sheet'!$B$7:$O$1335,'2021 Balance Sheet'!H$2, FALSE),0)</f>
        <v>-3301341.48</v>
      </c>
      <c r="AH1737" s="199">
        <f>IFERROR(VLOOKUP('SAP Data'!$C1737,'2021 Balance Sheet'!$B$7:$O$1335,'2021 Balance Sheet'!I$2, FALSE),0)</f>
        <v>-3301341.48</v>
      </c>
      <c r="AI1737" s="199">
        <f>IFERROR(VLOOKUP('SAP Data'!$C1737,'2021 Balance Sheet'!$B$7:$O$1335,'2021 Balance Sheet'!J$2, FALSE),0)</f>
        <v>-3301341.48</v>
      </c>
      <c r="AJ1737" s="199">
        <f>IFERROR(VLOOKUP('SAP Data'!$C1737,'2021 Balance Sheet'!$B$7:$O$1335,'2021 Balance Sheet'!K$2, FALSE),0)</f>
        <v>-3301341.48</v>
      </c>
      <c r="AK1737" s="199">
        <f>IFERROR(VLOOKUP('SAP Data'!$C1737,'2021 Balance Sheet'!$B$7:$O$1335,'2021 Balance Sheet'!L$2, FALSE),0)</f>
        <v>-3301341.48</v>
      </c>
      <c r="AL1737" s="199">
        <f>IFERROR(VLOOKUP('SAP Data'!$C1737,'2021 Balance Sheet'!$B$7:$O$1335,'2021 Balance Sheet'!M$2, FALSE),0)</f>
        <v>-3301341.48</v>
      </c>
      <c r="AM1737" s="199">
        <f>IFERROR(VLOOKUP('SAP Data'!$C1737,'2021 Balance Sheet'!$B$7:$O$1335,'2021 Balance Sheet'!N$2, FALSE),0)</f>
        <v>-3301341.48</v>
      </c>
      <c r="AN1737" s="199">
        <f>IFERROR(VLOOKUP('SAP Data'!$C1737,'2021 Balance Sheet'!$B$7:$O$1335,'2021 Balance Sheet'!O$2, FALSE),0)</f>
        <v>-3301341.48</v>
      </c>
      <c r="AO1737" s="198">
        <f t="shared" si="57"/>
        <v>-3301341.48</v>
      </c>
    </row>
    <row r="1738" spans="1:41" ht="15.75" thickBot="1" x14ac:dyDescent="0.3">
      <c r="A1738" s="26" t="str">
        <f t="shared" si="56"/>
        <v>186133</v>
      </c>
      <c r="B1738" s="126" t="s">
        <v>1350</v>
      </c>
      <c r="C1738" s="153" t="s">
        <v>1351</v>
      </c>
      <c r="D1738" s="125" t="s">
        <v>4</v>
      </c>
      <c r="E1738" s="139">
        <v>-263163.86</v>
      </c>
      <c r="F1738" s="139">
        <v>-263163.86</v>
      </c>
      <c r="G1738" s="139">
        <v>-263163.86</v>
      </c>
      <c r="H1738" s="139">
        <v>-263163.86</v>
      </c>
      <c r="I1738" s="139">
        <v>-263163.86</v>
      </c>
      <c r="J1738" s="139">
        <v>-263163.86</v>
      </c>
      <c r="K1738" s="139">
        <v>-263163.86</v>
      </c>
      <c r="L1738" s="139">
        <v>-263163.86</v>
      </c>
      <c r="M1738" s="139">
        <v>-263163.86</v>
      </c>
      <c r="N1738" s="139">
        <v>-263163.86</v>
      </c>
      <c r="O1738" s="139">
        <v>-263163.86</v>
      </c>
      <c r="P1738" s="139">
        <v>-263163.86</v>
      </c>
      <c r="Q1738" s="199">
        <v>-263163.86</v>
      </c>
      <c r="R1738" s="199">
        <v>-263163.86</v>
      </c>
      <c r="S1738" s="199">
        <v>-263163.86</v>
      </c>
      <c r="T1738" s="199">
        <v>-263163.86</v>
      </c>
      <c r="U1738" s="199">
        <v>-263163.86</v>
      </c>
      <c r="V1738" s="199">
        <v>-263163.86</v>
      </c>
      <c r="W1738" s="199">
        <v>-263163.86</v>
      </c>
      <c r="X1738" s="199">
        <v>-263163.86</v>
      </c>
      <c r="Y1738" s="199">
        <v>-263163.86</v>
      </c>
      <c r="Z1738" s="199">
        <v>-263163.86</v>
      </c>
      <c r="AA1738" s="199">
        <v>-263163.86</v>
      </c>
      <c r="AB1738" s="199">
        <v>-263163.86</v>
      </c>
      <c r="AC1738" s="199">
        <f>IFERROR(VLOOKUP('SAP Data'!$C1738,'2021 Balance Sheet'!$B$7:$O$1335,'2021 Balance Sheet'!D$2, FALSE),0)</f>
        <v>-263163.86</v>
      </c>
      <c r="AD1738" s="199">
        <f>IFERROR(VLOOKUP('SAP Data'!$C1738,'2021 Balance Sheet'!$B$7:$O$1335,'2021 Balance Sheet'!E$2, FALSE),0)</f>
        <v>-263163.86</v>
      </c>
      <c r="AE1738" s="199">
        <f>IFERROR(VLOOKUP('SAP Data'!$C1738,'2021 Balance Sheet'!$B$7:$O$1335,'2021 Balance Sheet'!F$2, FALSE),0)</f>
        <v>-263163.86</v>
      </c>
      <c r="AF1738" s="199">
        <f>IFERROR(VLOOKUP('SAP Data'!$C1738,'2021 Balance Sheet'!$B$7:$O$1335,'2021 Balance Sheet'!G$2, FALSE),0)</f>
        <v>-263163.86</v>
      </c>
      <c r="AG1738" s="199">
        <f>IFERROR(VLOOKUP('SAP Data'!$C1738,'2021 Balance Sheet'!$B$7:$O$1335,'2021 Balance Sheet'!H$2, FALSE),0)</f>
        <v>-263163.86</v>
      </c>
      <c r="AH1738" s="199">
        <f>IFERROR(VLOOKUP('SAP Data'!$C1738,'2021 Balance Sheet'!$B$7:$O$1335,'2021 Balance Sheet'!I$2, FALSE),0)</f>
        <v>-263163.86</v>
      </c>
      <c r="AI1738" s="199">
        <f>IFERROR(VLOOKUP('SAP Data'!$C1738,'2021 Balance Sheet'!$B$7:$O$1335,'2021 Balance Sheet'!J$2, FALSE),0)</f>
        <v>-263163.86</v>
      </c>
      <c r="AJ1738" s="199">
        <f>IFERROR(VLOOKUP('SAP Data'!$C1738,'2021 Balance Sheet'!$B$7:$O$1335,'2021 Balance Sheet'!K$2, FALSE),0)</f>
        <v>-263163.86</v>
      </c>
      <c r="AK1738" s="199">
        <f>IFERROR(VLOOKUP('SAP Data'!$C1738,'2021 Balance Sheet'!$B$7:$O$1335,'2021 Balance Sheet'!L$2, FALSE),0)</f>
        <v>-263163.86</v>
      </c>
      <c r="AL1738" s="199">
        <f>IFERROR(VLOOKUP('SAP Data'!$C1738,'2021 Balance Sheet'!$B$7:$O$1335,'2021 Balance Sheet'!M$2, FALSE),0)</f>
        <v>-263163.86</v>
      </c>
      <c r="AM1738" s="199">
        <f>IFERROR(VLOOKUP('SAP Data'!$C1738,'2021 Balance Sheet'!$B$7:$O$1335,'2021 Balance Sheet'!N$2, FALSE),0)</f>
        <v>-263163.86</v>
      </c>
      <c r="AN1738" s="199">
        <f>IFERROR(VLOOKUP('SAP Data'!$C1738,'2021 Balance Sheet'!$B$7:$O$1335,'2021 Balance Sheet'!O$2, FALSE),0)</f>
        <v>-263163.86</v>
      </c>
      <c r="AO1738" s="198">
        <f t="shared" si="57"/>
        <v>-263163.86</v>
      </c>
    </row>
    <row r="1739" spans="1:41" ht="15.75" thickBot="1" x14ac:dyDescent="0.3">
      <c r="A1739" s="26" t="str">
        <f t="shared" si="56"/>
        <v>186134</v>
      </c>
      <c r="B1739" s="126" t="s">
        <v>1353</v>
      </c>
      <c r="C1739" s="153" t="s">
        <v>1354</v>
      </c>
      <c r="D1739" s="125" t="s">
        <v>4</v>
      </c>
      <c r="E1739" s="140">
        <v>-1297179.48</v>
      </c>
      <c r="F1739" s="140">
        <v>-1297179.48</v>
      </c>
      <c r="G1739" s="140">
        <v>-1297179.48</v>
      </c>
      <c r="H1739" s="140">
        <v>-1297179.48</v>
      </c>
      <c r="I1739" s="140">
        <v>-1297179.48</v>
      </c>
      <c r="J1739" s="140">
        <v>-1297179.48</v>
      </c>
      <c r="K1739" s="140">
        <v>-1297179.48</v>
      </c>
      <c r="L1739" s="140">
        <v>-1297179.48</v>
      </c>
      <c r="M1739" s="140">
        <v>-1297179.48</v>
      </c>
      <c r="N1739" s="140">
        <v>-1297179.48</v>
      </c>
      <c r="O1739" s="140">
        <v>-1297179.48</v>
      </c>
      <c r="P1739" s="140">
        <v>-1297179.48</v>
      </c>
      <c r="Q1739" s="199">
        <v>-1297179.48</v>
      </c>
      <c r="R1739" s="199">
        <v>-1297179.48</v>
      </c>
      <c r="S1739" s="199">
        <v>-1297179.48</v>
      </c>
      <c r="T1739" s="199">
        <v>-1297179.48</v>
      </c>
      <c r="U1739" s="199">
        <v>-1297179.48</v>
      </c>
      <c r="V1739" s="199">
        <v>-1297179.48</v>
      </c>
      <c r="W1739" s="199">
        <v>-1297179.48</v>
      </c>
      <c r="X1739" s="199">
        <v>-1297179.48</v>
      </c>
      <c r="Y1739" s="199">
        <v>-1297179.48</v>
      </c>
      <c r="Z1739" s="199">
        <v>-1297179.48</v>
      </c>
      <c r="AA1739" s="199">
        <v>-1297179.48</v>
      </c>
      <c r="AB1739" s="199">
        <v>-1297179.48</v>
      </c>
      <c r="AC1739" s="199">
        <f>IFERROR(VLOOKUP('SAP Data'!$C1739,'2021 Balance Sheet'!$B$7:$O$1335,'2021 Balance Sheet'!D$2, FALSE),0)</f>
        <v>-1297179.48</v>
      </c>
      <c r="AD1739" s="199">
        <f>IFERROR(VLOOKUP('SAP Data'!$C1739,'2021 Balance Sheet'!$B$7:$O$1335,'2021 Balance Sheet'!E$2, FALSE),0)</f>
        <v>-1297179.48</v>
      </c>
      <c r="AE1739" s="199">
        <f>IFERROR(VLOOKUP('SAP Data'!$C1739,'2021 Balance Sheet'!$B$7:$O$1335,'2021 Balance Sheet'!F$2, FALSE),0)</f>
        <v>-1297179.48</v>
      </c>
      <c r="AF1739" s="199">
        <f>IFERROR(VLOOKUP('SAP Data'!$C1739,'2021 Balance Sheet'!$B$7:$O$1335,'2021 Balance Sheet'!G$2, FALSE),0)</f>
        <v>-1297179.48</v>
      </c>
      <c r="AG1739" s="199">
        <f>IFERROR(VLOOKUP('SAP Data'!$C1739,'2021 Balance Sheet'!$B$7:$O$1335,'2021 Balance Sheet'!H$2, FALSE),0)</f>
        <v>-1297179.48</v>
      </c>
      <c r="AH1739" s="199">
        <f>IFERROR(VLOOKUP('SAP Data'!$C1739,'2021 Balance Sheet'!$B$7:$O$1335,'2021 Balance Sheet'!I$2, FALSE),0)</f>
        <v>-1297179.48</v>
      </c>
      <c r="AI1739" s="199">
        <f>IFERROR(VLOOKUP('SAP Data'!$C1739,'2021 Balance Sheet'!$B$7:$O$1335,'2021 Balance Sheet'!J$2, FALSE),0)</f>
        <v>-1297179.48</v>
      </c>
      <c r="AJ1739" s="199">
        <f>IFERROR(VLOOKUP('SAP Data'!$C1739,'2021 Balance Sheet'!$B$7:$O$1335,'2021 Balance Sheet'!K$2, FALSE),0)</f>
        <v>-1297179.48</v>
      </c>
      <c r="AK1739" s="199">
        <f>IFERROR(VLOOKUP('SAP Data'!$C1739,'2021 Balance Sheet'!$B$7:$O$1335,'2021 Balance Sheet'!L$2, FALSE),0)</f>
        <v>-1297179.48</v>
      </c>
      <c r="AL1739" s="199">
        <f>IFERROR(VLOOKUP('SAP Data'!$C1739,'2021 Balance Sheet'!$B$7:$O$1335,'2021 Balance Sheet'!M$2, FALSE),0)</f>
        <v>-1297179.48</v>
      </c>
      <c r="AM1739" s="199">
        <f>IFERROR(VLOOKUP('SAP Data'!$C1739,'2021 Balance Sheet'!$B$7:$O$1335,'2021 Balance Sheet'!N$2, FALSE),0)</f>
        <v>-1297179.48</v>
      </c>
      <c r="AN1739" s="199">
        <f>IFERROR(VLOOKUP('SAP Data'!$C1739,'2021 Balance Sheet'!$B$7:$O$1335,'2021 Balance Sheet'!O$2, FALSE),0)</f>
        <v>-1297179.48</v>
      </c>
      <c r="AO1739" s="198">
        <f t="shared" si="57"/>
        <v>-1297179.48</v>
      </c>
    </row>
    <row r="1740" spans="1:41" ht="15.75" thickBot="1" x14ac:dyDescent="0.3">
      <c r="A1740" s="26" t="str">
        <f t="shared" si="56"/>
        <v>186140</v>
      </c>
      <c r="B1740" s="126" t="s">
        <v>1356</v>
      </c>
      <c r="C1740" s="153" t="s">
        <v>1357</v>
      </c>
      <c r="D1740" s="125" t="s">
        <v>4</v>
      </c>
      <c r="E1740" s="139">
        <v>3301341.48</v>
      </c>
      <c r="F1740" s="139">
        <v>3301341.48</v>
      </c>
      <c r="G1740" s="139">
        <v>3301341.48</v>
      </c>
      <c r="H1740" s="139">
        <v>3301341.48</v>
      </c>
      <c r="I1740" s="139">
        <v>3301341.48</v>
      </c>
      <c r="J1740" s="139">
        <v>3301341.48</v>
      </c>
      <c r="K1740" s="139">
        <v>3301341.48</v>
      </c>
      <c r="L1740" s="139">
        <v>3301341.48</v>
      </c>
      <c r="M1740" s="139">
        <v>3301341.48</v>
      </c>
      <c r="N1740" s="139">
        <v>3301341.48</v>
      </c>
      <c r="O1740" s="139">
        <v>3301341.48</v>
      </c>
      <c r="P1740" s="139">
        <v>3301341.48</v>
      </c>
      <c r="Q1740" s="199">
        <v>3301341.48</v>
      </c>
      <c r="R1740" s="199">
        <v>3301341.48</v>
      </c>
      <c r="S1740" s="199">
        <v>3301341.48</v>
      </c>
      <c r="T1740" s="199">
        <v>3301341.48</v>
      </c>
      <c r="U1740" s="199">
        <v>3301341.48</v>
      </c>
      <c r="V1740" s="199">
        <v>3301341.48</v>
      </c>
      <c r="W1740" s="199">
        <v>3301341.48</v>
      </c>
      <c r="X1740" s="199">
        <v>3301341.48</v>
      </c>
      <c r="Y1740" s="199">
        <v>3301341.48</v>
      </c>
      <c r="Z1740" s="199">
        <v>3301341.48</v>
      </c>
      <c r="AA1740" s="199">
        <v>3301341.48</v>
      </c>
      <c r="AB1740" s="199">
        <v>3301341.48</v>
      </c>
      <c r="AC1740" s="199">
        <f>IFERROR(VLOOKUP('SAP Data'!$C1740,'2021 Balance Sheet'!$B$7:$O$1335,'2021 Balance Sheet'!D$2, FALSE),0)</f>
        <v>3301341.48</v>
      </c>
      <c r="AD1740" s="199">
        <f>IFERROR(VLOOKUP('SAP Data'!$C1740,'2021 Balance Sheet'!$B$7:$O$1335,'2021 Balance Sheet'!E$2, FALSE),0)</f>
        <v>3301341.48</v>
      </c>
      <c r="AE1740" s="199">
        <f>IFERROR(VLOOKUP('SAP Data'!$C1740,'2021 Balance Sheet'!$B$7:$O$1335,'2021 Balance Sheet'!F$2, FALSE),0)</f>
        <v>3301341.48</v>
      </c>
      <c r="AF1740" s="199">
        <f>IFERROR(VLOOKUP('SAP Data'!$C1740,'2021 Balance Sheet'!$B$7:$O$1335,'2021 Balance Sheet'!G$2, FALSE),0)</f>
        <v>3301341.48</v>
      </c>
      <c r="AG1740" s="199">
        <f>IFERROR(VLOOKUP('SAP Data'!$C1740,'2021 Balance Sheet'!$B$7:$O$1335,'2021 Balance Sheet'!H$2, FALSE),0)</f>
        <v>3301341.48</v>
      </c>
      <c r="AH1740" s="199">
        <f>IFERROR(VLOOKUP('SAP Data'!$C1740,'2021 Balance Sheet'!$B$7:$O$1335,'2021 Balance Sheet'!I$2, FALSE),0)</f>
        <v>3301341.48</v>
      </c>
      <c r="AI1740" s="199">
        <f>IFERROR(VLOOKUP('SAP Data'!$C1740,'2021 Balance Sheet'!$B$7:$O$1335,'2021 Balance Sheet'!J$2, FALSE),0)</f>
        <v>3301341.48</v>
      </c>
      <c r="AJ1740" s="199">
        <f>IFERROR(VLOOKUP('SAP Data'!$C1740,'2021 Balance Sheet'!$B$7:$O$1335,'2021 Balance Sheet'!K$2, FALSE),0)</f>
        <v>3301341.48</v>
      </c>
      <c r="AK1740" s="199">
        <f>IFERROR(VLOOKUP('SAP Data'!$C1740,'2021 Balance Sheet'!$B$7:$O$1335,'2021 Balance Sheet'!L$2, FALSE),0)</f>
        <v>3301341.48</v>
      </c>
      <c r="AL1740" s="199">
        <f>IFERROR(VLOOKUP('SAP Data'!$C1740,'2021 Balance Sheet'!$B$7:$O$1335,'2021 Balance Sheet'!M$2, FALSE),0)</f>
        <v>3301341.48</v>
      </c>
      <c r="AM1740" s="199">
        <f>IFERROR(VLOOKUP('SAP Data'!$C1740,'2021 Balance Sheet'!$B$7:$O$1335,'2021 Balance Sheet'!N$2, FALSE),0)</f>
        <v>3301341.48</v>
      </c>
      <c r="AN1740" s="199">
        <f>IFERROR(VLOOKUP('SAP Data'!$C1740,'2021 Balance Sheet'!$B$7:$O$1335,'2021 Balance Sheet'!O$2, FALSE),0)</f>
        <v>3301341.48</v>
      </c>
      <c r="AO1740" s="198">
        <f t="shared" si="57"/>
        <v>3301341.48</v>
      </c>
    </row>
    <row r="1741" spans="1:41" ht="15.75" thickBot="1" x14ac:dyDescent="0.3">
      <c r="A1741" s="26" t="str">
        <f t="shared" si="56"/>
        <v>186143</v>
      </c>
      <c r="B1741" s="126" t="s">
        <v>1359</v>
      </c>
      <c r="C1741" s="153" t="s">
        <v>1360</v>
      </c>
      <c r="D1741" s="125" t="s">
        <v>4</v>
      </c>
      <c r="E1741" s="140">
        <v>263163.86</v>
      </c>
      <c r="F1741" s="140">
        <v>263163.86</v>
      </c>
      <c r="G1741" s="140">
        <v>263163.86</v>
      </c>
      <c r="H1741" s="140">
        <v>263163.86</v>
      </c>
      <c r="I1741" s="140">
        <v>263163.86</v>
      </c>
      <c r="J1741" s="140">
        <v>263163.86</v>
      </c>
      <c r="K1741" s="140">
        <v>263163.86</v>
      </c>
      <c r="L1741" s="140">
        <v>263163.86</v>
      </c>
      <c r="M1741" s="140">
        <v>263163.86</v>
      </c>
      <c r="N1741" s="140">
        <v>263163.86</v>
      </c>
      <c r="O1741" s="140">
        <v>263163.86</v>
      </c>
      <c r="P1741" s="140">
        <v>263163.86</v>
      </c>
      <c r="Q1741" s="199">
        <v>263163.86</v>
      </c>
      <c r="R1741" s="199">
        <v>263163.86</v>
      </c>
      <c r="S1741" s="199">
        <v>263163.86</v>
      </c>
      <c r="T1741" s="199">
        <v>263163.86</v>
      </c>
      <c r="U1741" s="199">
        <v>263163.86</v>
      </c>
      <c r="V1741" s="199">
        <v>263163.86</v>
      </c>
      <c r="W1741" s="199">
        <v>263163.86</v>
      </c>
      <c r="X1741" s="199">
        <v>263163.86</v>
      </c>
      <c r="Y1741" s="199">
        <v>263163.86</v>
      </c>
      <c r="Z1741" s="199">
        <v>263163.86</v>
      </c>
      <c r="AA1741" s="199">
        <v>263163.86</v>
      </c>
      <c r="AB1741" s="199">
        <v>263163.86</v>
      </c>
      <c r="AC1741" s="199">
        <f>IFERROR(VLOOKUP('SAP Data'!$C1741,'2021 Balance Sheet'!$B$7:$O$1335,'2021 Balance Sheet'!D$2, FALSE),0)</f>
        <v>263163.86</v>
      </c>
      <c r="AD1741" s="199">
        <f>IFERROR(VLOOKUP('SAP Data'!$C1741,'2021 Balance Sheet'!$B$7:$O$1335,'2021 Balance Sheet'!E$2, FALSE),0)</f>
        <v>263163.86</v>
      </c>
      <c r="AE1741" s="199">
        <f>IFERROR(VLOOKUP('SAP Data'!$C1741,'2021 Balance Sheet'!$B$7:$O$1335,'2021 Balance Sheet'!F$2, FALSE),0)</f>
        <v>263163.86</v>
      </c>
      <c r="AF1741" s="199">
        <f>IFERROR(VLOOKUP('SAP Data'!$C1741,'2021 Balance Sheet'!$B$7:$O$1335,'2021 Balance Sheet'!G$2, FALSE),0)</f>
        <v>263163.86</v>
      </c>
      <c r="AG1741" s="199">
        <f>IFERROR(VLOOKUP('SAP Data'!$C1741,'2021 Balance Sheet'!$B$7:$O$1335,'2021 Balance Sheet'!H$2, FALSE),0)</f>
        <v>263163.86</v>
      </c>
      <c r="AH1741" s="199">
        <f>IFERROR(VLOOKUP('SAP Data'!$C1741,'2021 Balance Sheet'!$B$7:$O$1335,'2021 Balance Sheet'!I$2, FALSE),0)</f>
        <v>263163.86</v>
      </c>
      <c r="AI1741" s="199">
        <f>IFERROR(VLOOKUP('SAP Data'!$C1741,'2021 Balance Sheet'!$B$7:$O$1335,'2021 Balance Sheet'!J$2, FALSE),0)</f>
        <v>263163.86</v>
      </c>
      <c r="AJ1741" s="199">
        <f>IFERROR(VLOOKUP('SAP Data'!$C1741,'2021 Balance Sheet'!$B$7:$O$1335,'2021 Balance Sheet'!K$2, FALSE),0)</f>
        <v>263163.86</v>
      </c>
      <c r="AK1741" s="199">
        <f>IFERROR(VLOOKUP('SAP Data'!$C1741,'2021 Balance Sheet'!$B$7:$O$1335,'2021 Balance Sheet'!L$2, FALSE),0)</f>
        <v>263163.86</v>
      </c>
      <c r="AL1741" s="199">
        <f>IFERROR(VLOOKUP('SAP Data'!$C1741,'2021 Balance Sheet'!$B$7:$O$1335,'2021 Balance Sheet'!M$2, FALSE),0)</f>
        <v>263163.86</v>
      </c>
      <c r="AM1741" s="199">
        <f>IFERROR(VLOOKUP('SAP Data'!$C1741,'2021 Balance Sheet'!$B$7:$O$1335,'2021 Balance Sheet'!N$2, FALSE),0)</f>
        <v>263163.86</v>
      </c>
      <c r="AN1741" s="199">
        <f>IFERROR(VLOOKUP('SAP Data'!$C1741,'2021 Balance Sheet'!$B$7:$O$1335,'2021 Balance Sheet'!O$2, FALSE),0)</f>
        <v>263163.86</v>
      </c>
      <c r="AO1741" s="198">
        <f t="shared" si="57"/>
        <v>263163.86</v>
      </c>
    </row>
    <row r="1742" spans="1:41" ht="15.75" thickBot="1" x14ac:dyDescent="0.3">
      <c r="A1742" s="26" t="str">
        <f t="shared" si="56"/>
        <v>186144</v>
      </c>
      <c r="B1742" s="126" t="s">
        <v>1362</v>
      </c>
      <c r="C1742" s="153" t="s">
        <v>1363</v>
      </c>
      <c r="D1742" s="125" t="s">
        <v>4</v>
      </c>
      <c r="E1742" s="139">
        <v>1297179.48</v>
      </c>
      <c r="F1742" s="139">
        <v>1297179.48</v>
      </c>
      <c r="G1742" s="139">
        <v>1297179.48</v>
      </c>
      <c r="H1742" s="139">
        <v>1297179.48</v>
      </c>
      <c r="I1742" s="139">
        <v>1297179.48</v>
      </c>
      <c r="J1742" s="139">
        <v>1297179.48</v>
      </c>
      <c r="K1742" s="139">
        <v>1297179.48</v>
      </c>
      <c r="L1742" s="139">
        <v>1297179.48</v>
      </c>
      <c r="M1742" s="139">
        <v>1297179.48</v>
      </c>
      <c r="N1742" s="139">
        <v>1297179.48</v>
      </c>
      <c r="O1742" s="139">
        <v>1297179.48</v>
      </c>
      <c r="P1742" s="139">
        <v>1297179.48</v>
      </c>
      <c r="Q1742" s="199">
        <v>1297179.48</v>
      </c>
      <c r="R1742" s="199">
        <v>1297179.48</v>
      </c>
      <c r="S1742" s="199">
        <v>1297179.48</v>
      </c>
      <c r="T1742" s="199">
        <v>1297179.48</v>
      </c>
      <c r="U1742" s="199">
        <v>1297179.48</v>
      </c>
      <c r="V1742" s="199">
        <v>1297179.48</v>
      </c>
      <c r="W1742" s="199">
        <v>1297179.48</v>
      </c>
      <c r="X1742" s="199">
        <v>1297179.48</v>
      </c>
      <c r="Y1742" s="199">
        <v>1297179.48</v>
      </c>
      <c r="Z1742" s="199">
        <v>1297179.48</v>
      </c>
      <c r="AA1742" s="199">
        <v>1297179.48</v>
      </c>
      <c r="AB1742" s="199">
        <v>1297179.48</v>
      </c>
      <c r="AC1742" s="199">
        <f>IFERROR(VLOOKUP('SAP Data'!$C1742,'2021 Balance Sheet'!$B$7:$O$1335,'2021 Balance Sheet'!D$2, FALSE),0)</f>
        <v>1297179.48</v>
      </c>
      <c r="AD1742" s="199">
        <f>IFERROR(VLOOKUP('SAP Data'!$C1742,'2021 Balance Sheet'!$B$7:$O$1335,'2021 Balance Sheet'!E$2, FALSE),0)</f>
        <v>1297179.48</v>
      </c>
      <c r="AE1742" s="199">
        <f>IFERROR(VLOOKUP('SAP Data'!$C1742,'2021 Balance Sheet'!$B$7:$O$1335,'2021 Balance Sheet'!F$2, FALSE),0)</f>
        <v>1297179.48</v>
      </c>
      <c r="AF1742" s="199">
        <f>IFERROR(VLOOKUP('SAP Data'!$C1742,'2021 Balance Sheet'!$B$7:$O$1335,'2021 Balance Sheet'!G$2, FALSE),0)</f>
        <v>1297179.48</v>
      </c>
      <c r="AG1742" s="199">
        <f>IFERROR(VLOOKUP('SAP Data'!$C1742,'2021 Balance Sheet'!$B$7:$O$1335,'2021 Balance Sheet'!H$2, FALSE),0)</f>
        <v>1297179.48</v>
      </c>
      <c r="AH1742" s="199">
        <f>IFERROR(VLOOKUP('SAP Data'!$C1742,'2021 Balance Sheet'!$B$7:$O$1335,'2021 Balance Sheet'!I$2, FALSE),0)</f>
        <v>1297179.48</v>
      </c>
      <c r="AI1742" s="199">
        <f>IFERROR(VLOOKUP('SAP Data'!$C1742,'2021 Balance Sheet'!$B$7:$O$1335,'2021 Balance Sheet'!J$2, FALSE),0)</f>
        <v>1297179.48</v>
      </c>
      <c r="AJ1742" s="199">
        <f>IFERROR(VLOOKUP('SAP Data'!$C1742,'2021 Balance Sheet'!$B$7:$O$1335,'2021 Balance Sheet'!K$2, FALSE),0)</f>
        <v>1297179.48</v>
      </c>
      <c r="AK1742" s="199">
        <f>IFERROR(VLOOKUP('SAP Data'!$C1742,'2021 Balance Sheet'!$B$7:$O$1335,'2021 Balance Sheet'!L$2, FALSE),0)</f>
        <v>1297179.48</v>
      </c>
      <c r="AL1742" s="199">
        <f>IFERROR(VLOOKUP('SAP Data'!$C1742,'2021 Balance Sheet'!$B$7:$O$1335,'2021 Balance Sheet'!M$2, FALSE),0)</f>
        <v>1297179.48</v>
      </c>
      <c r="AM1742" s="199">
        <f>IFERROR(VLOOKUP('SAP Data'!$C1742,'2021 Balance Sheet'!$B$7:$O$1335,'2021 Balance Sheet'!N$2, FALSE),0)</f>
        <v>1297179.48</v>
      </c>
      <c r="AN1742" s="199">
        <f>IFERROR(VLOOKUP('SAP Data'!$C1742,'2021 Balance Sheet'!$B$7:$O$1335,'2021 Balance Sheet'!O$2, FALSE),0)</f>
        <v>1297179.48</v>
      </c>
      <c r="AO1742" s="198">
        <f t="shared" si="57"/>
        <v>1297179.48</v>
      </c>
    </row>
    <row r="1743" spans="1:41" ht="15.75" thickBot="1" x14ac:dyDescent="0.3">
      <c r="A1743" s="26" t="str">
        <f t="shared" si="56"/>
        <v>500193</v>
      </c>
      <c r="B1743" s="149" t="s">
        <v>2692</v>
      </c>
      <c r="C1743" s="153">
        <v>500193</v>
      </c>
      <c r="D1743" s="166"/>
      <c r="E1743" s="140">
        <v>0</v>
      </c>
      <c r="F1743" s="140">
        <v>0</v>
      </c>
      <c r="G1743" s="140">
        <v>0</v>
      </c>
      <c r="H1743" s="140">
        <v>0</v>
      </c>
      <c r="I1743" s="140">
        <v>0</v>
      </c>
      <c r="J1743" s="140">
        <v>0</v>
      </c>
      <c r="K1743" s="140">
        <v>0</v>
      </c>
      <c r="L1743" s="140">
        <v>0</v>
      </c>
      <c r="M1743" s="140">
        <v>0</v>
      </c>
      <c r="N1743" s="140">
        <v>0</v>
      </c>
      <c r="O1743" s="140">
        <v>0</v>
      </c>
      <c r="P1743" s="140">
        <v>0</v>
      </c>
      <c r="Q1743" s="199">
        <v>0</v>
      </c>
      <c r="R1743" s="199">
        <v>0</v>
      </c>
      <c r="S1743" s="199">
        <v>0</v>
      </c>
      <c r="T1743" s="199">
        <v>0</v>
      </c>
      <c r="U1743" s="199">
        <v>0</v>
      </c>
      <c r="V1743" s="199">
        <v>0</v>
      </c>
      <c r="W1743" s="199">
        <v>0</v>
      </c>
      <c r="X1743" s="199">
        <v>0</v>
      </c>
      <c r="Y1743" s="199">
        <v>0</v>
      </c>
      <c r="Z1743" s="199">
        <v>0</v>
      </c>
      <c r="AA1743" s="199">
        <v>0</v>
      </c>
      <c r="AB1743" s="199">
        <v>0</v>
      </c>
      <c r="AC1743" s="199">
        <f>IFERROR(VLOOKUP('SAP Data'!$C1743,'2021 Balance Sheet'!$B$7:$O$1335,'2021 Balance Sheet'!D$2, FALSE),0)</f>
        <v>0</v>
      </c>
      <c r="AD1743" s="199">
        <f>IFERROR(VLOOKUP('SAP Data'!$C1743,'2021 Balance Sheet'!$B$7:$O$1335,'2021 Balance Sheet'!E$2, FALSE),0)</f>
        <v>0</v>
      </c>
      <c r="AE1743" s="199">
        <f>IFERROR(VLOOKUP('SAP Data'!$C1743,'2021 Balance Sheet'!$B$7:$O$1335,'2021 Balance Sheet'!F$2, FALSE),0)</f>
        <v>0</v>
      </c>
      <c r="AF1743" s="199">
        <f>IFERROR(VLOOKUP('SAP Data'!$C1743,'2021 Balance Sheet'!$B$7:$O$1335,'2021 Balance Sheet'!G$2, FALSE),0)</f>
        <v>0</v>
      </c>
      <c r="AG1743" s="199">
        <f>IFERROR(VLOOKUP('SAP Data'!$C1743,'2021 Balance Sheet'!$B$7:$O$1335,'2021 Balance Sheet'!H$2, FALSE),0)</f>
        <v>0</v>
      </c>
      <c r="AH1743" s="199">
        <f>IFERROR(VLOOKUP('SAP Data'!$C1743,'2021 Balance Sheet'!$B$7:$O$1335,'2021 Balance Sheet'!I$2, FALSE),0)</f>
        <v>0</v>
      </c>
      <c r="AI1743" s="199">
        <f>IFERROR(VLOOKUP('SAP Data'!$C1743,'2021 Balance Sheet'!$B$7:$O$1335,'2021 Balance Sheet'!J$2, FALSE),0)</f>
        <v>0</v>
      </c>
      <c r="AJ1743" s="199">
        <f>IFERROR(VLOOKUP('SAP Data'!$C1743,'2021 Balance Sheet'!$B$7:$O$1335,'2021 Balance Sheet'!K$2, FALSE),0)</f>
        <v>0</v>
      </c>
      <c r="AK1743" s="199">
        <f>IFERROR(VLOOKUP('SAP Data'!$C1743,'2021 Balance Sheet'!$B$7:$O$1335,'2021 Balance Sheet'!L$2, FALSE),0)</f>
        <v>0</v>
      </c>
      <c r="AL1743" s="199">
        <f>IFERROR(VLOOKUP('SAP Data'!$C1743,'2021 Balance Sheet'!$B$7:$O$1335,'2021 Balance Sheet'!M$2, FALSE),0)</f>
        <v>0</v>
      </c>
      <c r="AM1743" s="199">
        <f>IFERROR(VLOOKUP('SAP Data'!$C1743,'2021 Balance Sheet'!$B$7:$O$1335,'2021 Balance Sheet'!N$2, FALSE),0)</f>
        <v>0</v>
      </c>
      <c r="AN1743" s="199">
        <f>IFERROR(VLOOKUP('SAP Data'!$C1743,'2021 Balance Sheet'!$B$7:$O$1335,'2021 Balance Sheet'!O$2, FALSE),0)</f>
        <v>0</v>
      </c>
      <c r="AO1743" s="198">
        <f t="shared" si="57"/>
        <v>0</v>
      </c>
    </row>
    <row r="1744" spans="1:41" ht="15.75" thickBot="1" x14ac:dyDescent="0.3">
      <c r="A1744" s="26" t="str">
        <f t="shared" si="56"/>
        <v>227037</v>
      </c>
      <c r="B1744" s="126" t="s">
        <v>3793</v>
      </c>
      <c r="C1744" s="153" t="s">
        <v>3794</v>
      </c>
      <c r="D1744" s="166"/>
      <c r="E1744" s="140"/>
      <c r="F1744" s="140"/>
      <c r="G1744" s="140"/>
      <c r="H1744" s="140"/>
      <c r="I1744" s="140"/>
      <c r="J1744" s="140"/>
      <c r="K1744" s="140"/>
      <c r="L1744" s="140"/>
      <c r="M1744" s="140"/>
      <c r="N1744" s="140"/>
      <c r="O1744" s="140"/>
      <c r="P1744" s="140"/>
      <c r="Q1744" s="199">
        <v>0</v>
      </c>
      <c r="R1744" s="199">
        <v>0</v>
      </c>
      <c r="S1744" s="199">
        <v>0</v>
      </c>
      <c r="T1744" s="199">
        <v>0</v>
      </c>
      <c r="U1744" s="199">
        <v>0</v>
      </c>
      <c r="V1744" s="199">
        <v>0</v>
      </c>
      <c r="W1744" s="199">
        <v>0</v>
      </c>
      <c r="X1744" s="199">
        <v>0</v>
      </c>
      <c r="Y1744" s="199">
        <v>0</v>
      </c>
      <c r="Z1744" s="199">
        <v>0</v>
      </c>
      <c r="AA1744" s="199">
        <v>0</v>
      </c>
      <c r="AB1744" s="199">
        <v>0</v>
      </c>
      <c r="AC1744" s="199">
        <f>IFERROR(VLOOKUP('SAP Data'!$C1744,'2021 Balance Sheet'!$B$7:$O$1335,'2021 Balance Sheet'!D$2, FALSE),0)</f>
        <v>0</v>
      </c>
      <c r="AD1744" s="199">
        <f>IFERROR(VLOOKUP('SAP Data'!$C1744,'2021 Balance Sheet'!$B$7:$O$1335,'2021 Balance Sheet'!E$2, FALSE),0)</f>
        <v>0</v>
      </c>
      <c r="AE1744" s="199">
        <f>IFERROR(VLOOKUP('SAP Data'!$C1744,'2021 Balance Sheet'!$B$7:$O$1335,'2021 Balance Sheet'!F$2, FALSE),0)</f>
        <v>0</v>
      </c>
      <c r="AF1744" s="199">
        <f>IFERROR(VLOOKUP('SAP Data'!$C1744,'2021 Balance Sheet'!$B$7:$O$1335,'2021 Balance Sheet'!G$2, FALSE),0)</f>
        <v>0</v>
      </c>
      <c r="AG1744" s="199">
        <f>IFERROR(VLOOKUP('SAP Data'!$C1744,'2021 Balance Sheet'!$B$7:$O$1335,'2021 Balance Sheet'!H$2, FALSE),0)</f>
        <v>0</v>
      </c>
      <c r="AH1744" s="199">
        <f>IFERROR(VLOOKUP('SAP Data'!$C1744,'2021 Balance Sheet'!$B$7:$O$1335,'2021 Balance Sheet'!I$2, FALSE),0)</f>
        <v>0</v>
      </c>
      <c r="AI1744" s="199">
        <f>IFERROR(VLOOKUP('SAP Data'!$C1744,'2021 Balance Sheet'!$B$7:$O$1335,'2021 Balance Sheet'!J$2, FALSE),0)</f>
        <v>0</v>
      </c>
      <c r="AJ1744" s="199">
        <f>IFERROR(VLOOKUP('SAP Data'!$C1744,'2021 Balance Sheet'!$B$7:$O$1335,'2021 Balance Sheet'!K$2, FALSE),0)</f>
        <v>0</v>
      </c>
      <c r="AK1744" s="199">
        <f>IFERROR(VLOOKUP('SAP Data'!$C1744,'2021 Balance Sheet'!$B$7:$O$1335,'2021 Balance Sheet'!L$2, FALSE),0)</f>
        <v>0</v>
      </c>
      <c r="AL1744" s="199">
        <f>IFERROR(VLOOKUP('SAP Data'!$C1744,'2021 Balance Sheet'!$B$7:$O$1335,'2021 Balance Sheet'!M$2, FALSE),0)</f>
        <v>0</v>
      </c>
      <c r="AM1744" s="199">
        <f>IFERROR(VLOOKUP('SAP Data'!$C1744,'2021 Balance Sheet'!$B$7:$O$1335,'2021 Balance Sheet'!N$2, FALSE),0)</f>
        <v>0</v>
      </c>
      <c r="AN1744" s="199">
        <f>IFERROR(VLOOKUP('SAP Data'!$C1744,'2021 Balance Sheet'!$B$7:$O$1335,'2021 Balance Sheet'!O$2, FALSE),0)</f>
        <v>0</v>
      </c>
      <c r="AO1744" s="198">
        <f t="shared" si="57"/>
        <v>0</v>
      </c>
    </row>
    <row r="1745" spans="1:41" ht="15.75" thickBot="1" x14ac:dyDescent="0.3">
      <c r="A1745" s="26" t="str">
        <f t="shared" si="56"/>
        <v>227040</v>
      </c>
      <c r="B1745" s="126" t="s">
        <v>3793</v>
      </c>
      <c r="C1745" s="153" t="s">
        <v>3795</v>
      </c>
      <c r="D1745" s="166"/>
      <c r="E1745" s="140"/>
      <c r="F1745" s="140"/>
      <c r="G1745" s="140"/>
      <c r="H1745" s="140"/>
      <c r="I1745" s="140"/>
      <c r="J1745" s="140"/>
      <c r="K1745" s="140"/>
      <c r="L1745" s="140"/>
      <c r="M1745" s="140"/>
      <c r="N1745" s="140"/>
      <c r="O1745" s="140"/>
      <c r="P1745" s="140"/>
      <c r="Q1745" s="199">
        <v>0</v>
      </c>
      <c r="R1745" s="199">
        <v>0</v>
      </c>
      <c r="S1745" s="199">
        <v>0</v>
      </c>
      <c r="T1745" s="199">
        <v>0</v>
      </c>
      <c r="U1745" s="199">
        <v>0</v>
      </c>
      <c r="V1745" s="199">
        <v>0</v>
      </c>
      <c r="W1745" s="199">
        <v>0</v>
      </c>
      <c r="X1745" s="199">
        <v>0</v>
      </c>
      <c r="Y1745" s="199">
        <v>0</v>
      </c>
      <c r="Z1745" s="199">
        <v>0</v>
      </c>
      <c r="AA1745" s="199">
        <v>0</v>
      </c>
      <c r="AB1745" s="199">
        <v>0</v>
      </c>
      <c r="AC1745" s="199">
        <f>IFERROR(VLOOKUP('SAP Data'!$C1745,'2021 Balance Sheet'!$B$7:$O$1335,'2021 Balance Sheet'!D$2, FALSE),0)</f>
        <v>0</v>
      </c>
      <c r="AD1745" s="199">
        <f>IFERROR(VLOOKUP('SAP Data'!$C1745,'2021 Balance Sheet'!$B$7:$O$1335,'2021 Balance Sheet'!E$2, FALSE),0)</f>
        <v>0</v>
      </c>
      <c r="AE1745" s="199">
        <f>IFERROR(VLOOKUP('SAP Data'!$C1745,'2021 Balance Sheet'!$B$7:$O$1335,'2021 Balance Sheet'!F$2, FALSE),0)</f>
        <v>0</v>
      </c>
      <c r="AF1745" s="199">
        <f>IFERROR(VLOOKUP('SAP Data'!$C1745,'2021 Balance Sheet'!$B$7:$O$1335,'2021 Balance Sheet'!G$2, FALSE),0)</f>
        <v>0</v>
      </c>
      <c r="AG1745" s="199">
        <f>IFERROR(VLOOKUP('SAP Data'!$C1745,'2021 Balance Sheet'!$B$7:$O$1335,'2021 Balance Sheet'!H$2, FALSE),0)</f>
        <v>0</v>
      </c>
      <c r="AH1745" s="199">
        <f>IFERROR(VLOOKUP('SAP Data'!$C1745,'2021 Balance Sheet'!$B$7:$O$1335,'2021 Balance Sheet'!I$2, FALSE),0)</f>
        <v>0</v>
      </c>
      <c r="AI1745" s="199">
        <f>IFERROR(VLOOKUP('SAP Data'!$C1745,'2021 Balance Sheet'!$B$7:$O$1335,'2021 Balance Sheet'!J$2, FALSE),0)</f>
        <v>0</v>
      </c>
      <c r="AJ1745" s="199">
        <f>IFERROR(VLOOKUP('SAP Data'!$C1745,'2021 Balance Sheet'!$B$7:$O$1335,'2021 Balance Sheet'!K$2, FALSE),0)</f>
        <v>0</v>
      </c>
      <c r="AK1745" s="199">
        <f>IFERROR(VLOOKUP('SAP Data'!$C1745,'2021 Balance Sheet'!$B$7:$O$1335,'2021 Balance Sheet'!L$2, FALSE),0)</f>
        <v>0</v>
      </c>
      <c r="AL1745" s="199">
        <f>IFERROR(VLOOKUP('SAP Data'!$C1745,'2021 Balance Sheet'!$B$7:$O$1335,'2021 Balance Sheet'!M$2, FALSE),0)</f>
        <v>0</v>
      </c>
      <c r="AM1745" s="199">
        <f>IFERROR(VLOOKUP('SAP Data'!$C1745,'2021 Balance Sheet'!$B$7:$O$1335,'2021 Balance Sheet'!N$2, FALSE),0)</f>
        <v>0</v>
      </c>
      <c r="AN1745" s="199">
        <f>IFERROR(VLOOKUP('SAP Data'!$C1745,'2021 Balance Sheet'!$B$7:$O$1335,'2021 Balance Sheet'!O$2, FALSE),0)</f>
        <v>0</v>
      </c>
      <c r="AO1745" s="198">
        <f t="shared" si="57"/>
        <v>0</v>
      </c>
    </row>
    <row r="1746" spans="1:41" ht="15.75" thickBot="1" x14ac:dyDescent="0.3">
      <c r="A1746" s="26" t="str">
        <f t="shared" si="56"/>
        <v>227041</v>
      </c>
      <c r="B1746" s="126" t="s">
        <v>3793</v>
      </c>
      <c r="C1746" s="153" t="s">
        <v>3796</v>
      </c>
      <c r="D1746" s="166"/>
      <c r="E1746" s="140"/>
      <c r="F1746" s="140"/>
      <c r="G1746" s="140"/>
      <c r="H1746" s="140"/>
      <c r="I1746" s="140"/>
      <c r="J1746" s="140"/>
      <c r="K1746" s="140"/>
      <c r="L1746" s="140"/>
      <c r="M1746" s="140"/>
      <c r="N1746" s="140"/>
      <c r="O1746" s="140"/>
      <c r="P1746" s="140"/>
      <c r="Q1746" s="199">
        <v>0</v>
      </c>
      <c r="R1746" s="199">
        <v>0</v>
      </c>
      <c r="S1746" s="199">
        <v>0</v>
      </c>
      <c r="T1746" s="199">
        <v>0</v>
      </c>
      <c r="U1746" s="199">
        <v>0</v>
      </c>
      <c r="V1746" s="199">
        <v>0</v>
      </c>
      <c r="W1746" s="199">
        <v>0</v>
      </c>
      <c r="X1746" s="199">
        <v>0</v>
      </c>
      <c r="Y1746" s="199">
        <v>0</v>
      </c>
      <c r="Z1746" s="199">
        <v>0</v>
      </c>
      <c r="AA1746" s="199">
        <v>0</v>
      </c>
      <c r="AB1746" s="199">
        <v>0</v>
      </c>
      <c r="AC1746" s="199">
        <f>IFERROR(VLOOKUP('SAP Data'!$C1746,'2021 Balance Sheet'!$B$7:$O$1335,'2021 Balance Sheet'!D$2, FALSE),0)</f>
        <v>0</v>
      </c>
      <c r="AD1746" s="199">
        <f>IFERROR(VLOOKUP('SAP Data'!$C1746,'2021 Balance Sheet'!$B$7:$O$1335,'2021 Balance Sheet'!E$2, FALSE),0)</f>
        <v>0</v>
      </c>
      <c r="AE1746" s="199">
        <f>IFERROR(VLOOKUP('SAP Data'!$C1746,'2021 Balance Sheet'!$B$7:$O$1335,'2021 Balance Sheet'!F$2, FALSE),0)</f>
        <v>0</v>
      </c>
      <c r="AF1746" s="199">
        <f>IFERROR(VLOOKUP('SAP Data'!$C1746,'2021 Balance Sheet'!$B$7:$O$1335,'2021 Balance Sheet'!G$2, FALSE),0)</f>
        <v>0</v>
      </c>
      <c r="AG1746" s="199">
        <f>IFERROR(VLOOKUP('SAP Data'!$C1746,'2021 Balance Sheet'!$B$7:$O$1335,'2021 Balance Sheet'!H$2, FALSE),0)</f>
        <v>0</v>
      </c>
      <c r="AH1746" s="199">
        <f>IFERROR(VLOOKUP('SAP Data'!$C1746,'2021 Balance Sheet'!$B$7:$O$1335,'2021 Balance Sheet'!I$2, FALSE),0)</f>
        <v>0</v>
      </c>
      <c r="AI1746" s="199">
        <f>IFERROR(VLOOKUP('SAP Data'!$C1746,'2021 Balance Sheet'!$B$7:$O$1335,'2021 Balance Sheet'!J$2, FALSE),0)</f>
        <v>0</v>
      </c>
      <c r="AJ1746" s="199">
        <f>IFERROR(VLOOKUP('SAP Data'!$C1746,'2021 Balance Sheet'!$B$7:$O$1335,'2021 Balance Sheet'!K$2, FALSE),0)</f>
        <v>0</v>
      </c>
      <c r="AK1746" s="199">
        <f>IFERROR(VLOOKUP('SAP Data'!$C1746,'2021 Balance Sheet'!$B$7:$O$1335,'2021 Balance Sheet'!L$2, FALSE),0)</f>
        <v>0</v>
      </c>
      <c r="AL1746" s="199">
        <f>IFERROR(VLOOKUP('SAP Data'!$C1746,'2021 Balance Sheet'!$B$7:$O$1335,'2021 Balance Sheet'!M$2, FALSE),0)</f>
        <v>0</v>
      </c>
      <c r="AM1746" s="199">
        <f>IFERROR(VLOOKUP('SAP Data'!$C1746,'2021 Balance Sheet'!$B$7:$O$1335,'2021 Balance Sheet'!N$2, FALSE),0)</f>
        <v>0</v>
      </c>
      <c r="AN1746" s="199">
        <f>IFERROR(VLOOKUP('SAP Data'!$C1746,'2021 Balance Sheet'!$B$7:$O$1335,'2021 Balance Sheet'!O$2, FALSE),0)</f>
        <v>0</v>
      </c>
      <c r="AO1746" s="198">
        <f t="shared" si="57"/>
        <v>0</v>
      </c>
    </row>
    <row r="1747" spans="1:41" ht="15.75" thickBot="1" x14ac:dyDescent="0.3">
      <c r="A1747" s="26" t="str">
        <f t="shared" si="56"/>
        <v>227042</v>
      </c>
      <c r="B1747" s="126" t="s">
        <v>3793</v>
      </c>
      <c r="C1747" s="153" t="s">
        <v>3797</v>
      </c>
      <c r="D1747" s="166"/>
      <c r="E1747" s="140"/>
      <c r="F1747" s="140"/>
      <c r="G1747" s="140"/>
      <c r="H1747" s="140"/>
      <c r="I1747" s="140"/>
      <c r="J1747" s="140"/>
      <c r="K1747" s="140"/>
      <c r="L1747" s="140"/>
      <c r="M1747" s="140"/>
      <c r="N1747" s="140"/>
      <c r="O1747" s="140"/>
      <c r="P1747" s="140"/>
      <c r="Q1747" s="199">
        <v>0</v>
      </c>
      <c r="R1747" s="199">
        <v>0</v>
      </c>
      <c r="S1747" s="199">
        <v>0</v>
      </c>
      <c r="T1747" s="199">
        <v>0</v>
      </c>
      <c r="U1747" s="199">
        <v>0</v>
      </c>
      <c r="V1747" s="199">
        <v>0</v>
      </c>
      <c r="W1747" s="199">
        <v>0</v>
      </c>
      <c r="X1747" s="199">
        <v>0</v>
      </c>
      <c r="Y1747" s="199">
        <v>0</v>
      </c>
      <c r="Z1747" s="199">
        <v>0</v>
      </c>
      <c r="AA1747" s="199">
        <v>0</v>
      </c>
      <c r="AB1747" s="199">
        <v>0</v>
      </c>
      <c r="AC1747" s="199">
        <f>IFERROR(VLOOKUP('SAP Data'!$C1747,'2021 Balance Sheet'!$B$7:$O$1335,'2021 Balance Sheet'!D$2, FALSE),0)</f>
        <v>0</v>
      </c>
      <c r="AD1747" s="199">
        <f>IFERROR(VLOOKUP('SAP Data'!$C1747,'2021 Balance Sheet'!$B$7:$O$1335,'2021 Balance Sheet'!E$2, FALSE),0)</f>
        <v>0</v>
      </c>
      <c r="AE1747" s="199">
        <f>IFERROR(VLOOKUP('SAP Data'!$C1747,'2021 Balance Sheet'!$B$7:$O$1335,'2021 Balance Sheet'!F$2, FALSE),0)</f>
        <v>0</v>
      </c>
      <c r="AF1747" s="199">
        <f>IFERROR(VLOOKUP('SAP Data'!$C1747,'2021 Balance Sheet'!$B$7:$O$1335,'2021 Balance Sheet'!G$2, FALSE),0)</f>
        <v>0</v>
      </c>
      <c r="AG1747" s="199">
        <f>IFERROR(VLOOKUP('SAP Data'!$C1747,'2021 Balance Sheet'!$B$7:$O$1335,'2021 Balance Sheet'!H$2, FALSE),0)</f>
        <v>0</v>
      </c>
      <c r="AH1747" s="199">
        <f>IFERROR(VLOOKUP('SAP Data'!$C1747,'2021 Balance Sheet'!$B$7:$O$1335,'2021 Balance Sheet'!I$2, FALSE),0)</f>
        <v>0</v>
      </c>
      <c r="AI1747" s="199">
        <f>IFERROR(VLOOKUP('SAP Data'!$C1747,'2021 Balance Sheet'!$B$7:$O$1335,'2021 Balance Sheet'!J$2, FALSE),0)</f>
        <v>0</v>
      </c>
      <c r="AJ1747" s="199">
        <f>IFERROR(VLOOKUP('SAP Data'!$C1747,'2021 Balance Sheet'!$B$7:$O$1335,'2021 Balance Sheet'!K$2, FALSE),0)</f>
        <v>0</v>
      </c>
      <c r="AK1747" s="199">
        <f>IFERROR(VLOOKUP('SAP Data'!$C1747,'2021 Balance Sheet'!$B$7:$O$1335,'2021 Balance Sheet'!L$2, FALSE),0)</f>
        <v>0</v>
      </c>
      <c r="AL1747" s="199">
        <f>IFERROR(VLOOKUP('SAP Data'!$C1747,'2021 Balance Sheet'!$B$7:$O$1335,'2021 Balance Sheet'!M$2, FALSE),0)</f>
        <v>0</v>
      </c>
      <c r="AM1747" s="199">
        <f>IFERROR(VLOOKUP('SAP Data'!$C1747,'2021 Balance Sheet'!$B$7:$O$1335,'2021 Balance Sheet'!N$2, FALSE),0)</f>
        <v>0</v>
      </c>
      <c r="AN1747" s="199">
        <f>IFERROR(VLOOKUP('SAP Data'!$C1747,'2021 Balance Sheet'!$B$7:$O$1335,'2021 Balance Sheet'!O$2, FALSE),0)</f>
        <v>0</v>
      </c>
      <c r="AO1747" s="198">
        <f t="shared" si="57"/>
        <v>0</v>
      </c>
    </row>
    <row r="1748" spans="1:41" ht="15.75" thickBot="1" x14ac:dyDescent="0.3">
      <c r="A1748" s="26" t="str">
        <f t="shared" si="56"/>
        <v>227043</v>
      </c>
      <c r="B1748" s="126" t="s">
        <v>3793</v>
      </c>
      <c r="C1748" s="153" t="s">
        <v>3798</v>
      </c>
      <c r="D1748" s="166"/>
      <c r="E1748" s="140"/>
      <c r="F1748" s="140"/>
      <c r="G1748" s="140"/>
      <c r="H1748" s="140"/>
      <c r="I1748" s="140"/>
      <c r="J1748" s="140"/>
      <c r="K1748" s="140"/>
      <c r="L1748" s="140"/>
      <c r="M1748" s="140"/>
      <c r="N1748" s="140"/>
      <c r="O1748" s="140"/>
      <c r="P1748" s="140"/>
      <c r="Q1748" s="199">
        <v>0</v>
      </c>
      <c r="R1748" s="199">
        <v>0</v>
      </c>
      <c r="S1748" s="199">
        <v>0</v>
      </c>
      <c r="T1748" s="199">
        <v>0</v>
      </c>
      <c r="U1748" s="199">
        <v>0</v>
      </c>
      <c r="V1748" s="199">
        <v>0</v>
      </c>
      <c r="W1748" s="199">
        <v>0</v>
      </c>
      <c r="X1748" s="199">
        <v>0</v>
      </c>
      <c r="Y1748" s="199">
        <v>0</v>
      </c>
      <c r="Z1748" s="199">
        <v>0</v>
      </c>
      <c r="AA1748" s="199">
        <v>0</v>
      </c>
      <c r="AB1748" s="199">
        <v>0</v>
      </c>
      <c r="AC1748" s="199">
        <f>IFERROR(VLOOKUP('SAP Data'!$C1748,'2021 Balance Sheet'!$B$7:$O$1335,'2021 Balance Sheet'!D$2, FALSE),0)</f>
        <v>0</v>
      </c>
      <c r="AD1748" s="199">
        <f>IFERROR(VLOOKUP('SAP Data'!$C1748,'2021 Balance Sheet'!$B$7:$O$1335,'2021 Balance Sheet'!E$2, FALSE),0)</f>
        <v>0</v>
      </c>
      <c r="AE1748" s="199">
        <f>IFERROR(VLOOKUP('SAP Data'!$C1748,'2021 Balance Sheet'!$B$7:$O$1335,'2021 Balance Sheet'!F$2, FALSE),0)</f>
        <v>0</v>
      </c>
      <c r="AF1748" s="199">
        <f>IFERROR(VLOOKUP('SAP Data'!$C1748,'2021 Balance Sheet'!$B$7:$O$1335,'2021 Balance Sheet'!G$2, FALSE),0)</f>
        <v>0</v>
      </c>
      <c r="AG1748" s="199">
        <f>IFERROR(VLOOKUP('SAP Data'!$C1748,'2021 Balance Sheet'!$B$7:$O$1335,'2021 Balance Sheet'!H$2, FALSE),0)</f>
        <v>0</v>
      </c>
      <c r="AH1748" s="199">
        <f>IFERROR(VLOOKUP('SAP Data'!$C1748,'2021 Balance Sheet'!$B$7:$O$1335,'2021 Balance Sheet'!I$2, FALSE),0)</f>
        <v>0</v>
      </c>
      <c r="AI1748" s="199">
        <f>IFERROR(VLOOKUP('SAP Data'!$C1748,'2021 Balance Sheet'!$B$7:$O$1335,'2021 Balance Sheet'!J$2, FALSE),0)</f>
        <v>0</v>
      </c>
      <c r="AJ1748" s="199">
        <f>IFERROR(VLOOKUP('SAP Data'!$C1748,'2021 Balance Sheet'!$B$7:$O$1335,'2021 Balance Sheet'!K$2, FALSE),0)</f>
        <v>0</v>
      </c>
      <c r="AK1748" s="199">
        <f>IFERROR(VLOOKUP('SAP Data'!$C1748,'2021 Balance Sheet'!$B$7:$O$1335,'2021 Balance Sheet'!L$2, FALSE),0)</f>
        <v>0</v>
      </c>
      <c r="AL1748" s="199">
        <f>IFERROR(VLOOKUP('SAP Data'!$C1748,'2021 Balance Sheet'!$B$7:$O$1335,'2021 Balance Sheet'!M$2, FALSE),0)</f>
        <v>0</v>
      </c>
      <c r="AM1748" s="199">
        <f>IFERROR(VLOOKUP('SAP Data'!$C1748,'2021 Balance Sheet'!$B$7:$O$1335,'2021 Balance Sheet'!N$2, FALSE),0)</f>
        <v>0</v>
      </c>
      <c r="AN1748" s="199">
        <f>IFERROR(VLOOKUP('SAP Data'!$C1748,'2021 Balance Sheet'!$B$7:$O$1335,'2021 Balance Sheet'!O$2, FALSE),0)</f>
        <v>0</v>
      </c>
      <c r="AO1748" s="198">
        <f t="shared" si="57"/>
        <v>0</v>
      </c>
    </row>
    <row r="1749" spans="1:41" ht="15.75" thickBot="1" x14ac:dyDescent="0.3">
      <c r="A1749" s="26" t="str">
        <f t="shared" si="56"/>
        <v>227044</v>
      </c>
      <c r="B1749" s="126" t="s">
        <v>3793</v>
      </c>
      <c r="C1749" s="153" t="s">
        <v>3799</v>
      </c>
      <c r="D1749" s="166"/>
      <c r="E1749" s="140"/>
      <c r="F1749" s="140"/>
      <c r="G1749" s="140"/>
      <c r="H1749" s="140"/>
      <c r="I1749" s="140"/>
      <c r="J1749" s="140"/>
      <c r="K1749" s="140"/>
      <c r="L1749" s="140"/>
      <c r="M1749" s="140"/>
      <c r="N1749" s="140"/>
      <c r="O1749" s="140"/>
      <c r="P1749" s="140"/>
      <c r="Q1749" s="199">
        <v>0</v>
      </c>
      <c r="R1749" s="199">
        <v>0</v>
      </c>
      <c r="S1749" s="199">
        <v>0</v>
      </c>
      <c r="T1749" s="199">
        <v>0</v>
      </c>
      <c r="U1749" s="199">
        <v>0</v>
      </c>
      <c r="V1749" s="199">
        <v>0</v>
      </c>
      <c r="W1749" s="199">
        <v>0</v>
      </c>
      <c r="X1749" s="199">
        <v>0</v>
      </c>
      <c r="Y1749" s="199">
        <v>0</v>
      </c>
      <c r="Z1749" s="199">
        <v>0</v>
      </c>
      <c r="AA1749" s="199">
        <v>0</v>
      </c>
      <c r="AB1749" s="199">
        <v>0</v>
      </c>
      <c r="AC1749" s="199">
        <f>IFERROR(VLOOKUP('SAP Data'!$C1749,'2021 Balance Sheet'!$B$7:$O$1335,'2021 Balance Sheet'!D$2, FALSE),0)</f>
        <v>0</v>
      </c>
      <c r="AD1749" s="199">
        <f>IFERROR(VLOOKUP('SAP Data'!$C1749,'2021 Balance Sheet'!$B$7:$O$1335,'2021 Balance Sheet'!E$2, FALSE),0)</f>
        <v>0</v>
      </c>
      <c r="AE1749" s="199">
        <f>IFERROR(VLOOKUP('SAP Data'!$C1749,'2021 Balance Sheet'!$B$7:$O$1335,'2021 Balance Sheet'!F$2, FALSE),0)</f>
        <v>0</v>
      </c>
      <c r="AF1749" s="199">
        <f>IFERROR(VLOOKUP('SAP Data'!$C1749,'2021 Balance Sheet'!$B$7:$O$1335,'2021 Balance Sheet'!G$2, FALSE),0)</f>
        <v>0</v>
      </c>
      <c r="AG1749" s="199">
        <f>IFERROR(VLOOKUP('SAP Data'!$C1749,'2021 Balance Sheet'!$B$7:$O$1335,'2021 Balance Sheet'!H$2, FALSE),0)</f>
        <v>0</v>
      </c>
      <c r="AH1749" s="199">
        <f>IFERROR(VLOOKUP('SAP Data'!$C1749,'2021 Balance Sheet'!$B$7:$O$1335,'2021 Balance Sheet'!I$2, FALSE),0)</f>
        <v>0</v>
      </c>
      <c r="AI1749" s="199">
        <f>IFERROR(VLOOKUP('SAP Data'!$C1749,'2021 Balance Sheet'!$B$7:$O$1335,'2021 Balance Sheet'!J$2, FALSE),0)</f>
        <v>0</v>
      </c>
      <c r="AJ1749" s="199">
        <f>IFERROR(VLOOKUP('SAP Data'!$C1749,'2021 Balance Sheet'!$B$7:$O$1335,'2021 Balance Sheet'!K$2, FALSE),0)</f>
        <v>0</v>
      </c>
      <c r="AK1749" s="199">
        <f>IFERROR(VLOOKUP('SAP Data'!$C1749,'2021 Balance Sheet'!$B$7:$O$1335,'2021 Balance Sheet'!L$2, FALSE),0)</f>
        <v>0</v>
      </c>
      <c r="AL1749" s="199">
        <f>IFERROR(VLOOKUP('SAP Data'!$C1749,'2021 Balance Sheet'!$B$7:$O$1335,'2021 Balance Sheet'!M$2, FALSE),0)</f>
        <v>0</v>
      </c>
      <c r="AM1749" s="199">
        <f>IFERROR(VLOOKUP('SAP Data'!$C1749,'2021 Balance Sheet'!$B$7:$O$1335,'2021 Balance Sheet'!N$2, FALSE),0)</f>
        <v>0</v>
      </c>
      <c r="AN1749" s="199">
        <f>IFERROR(VLOOKUP('SAP Data'!$C1749,'2021 Balance Sheet'!$B$7:$O$1335,'2021 Balance Sheet'!O$2, FALSE),0)</f>
        <v>0</v>
      </c>
      <c r="AO1749" s="198">
        <f t="shared" si="57"/>
        <v>0</v>
      </c>
    </row>
    <row r="1750" spans="1:41" ht="15.75" thickBot="1" x14ac:dyDescent="0.3">
      <c r="A1750" s="26" t="str">
        <f t="shared" si="56"/>
        <v>227045</v>
      </c>
      <c r="B1750" s="126" t="s">
        <v>3793</v>
      </c>
      <c r="C1750" s="153" t="s">
        <v>3800</v>
      </c>
      <c r="D1750" s="166"/>
      <c r="E1750" s="140"/>
      <c r="F1750" s="140"/>
      <c r="G1750" s="140"/>
      <c r="H1750" s="140"/>
      <c r="I1750" s="140"/>
      <c r="J1750" s="140"/>
      <c r="K1750" s="140"/>
      <c r="L1750" s="140"/>
      <c r="M1750" s="140"/>
      <c r="N1750" s="140"/>
      <c r="O1750" s="140"/>
      <c r="P1750" s="140"/>
      <c r="Q1750" s="199">
        <v>0</v>
      </c>
      <c r="R1750" s="199">
        <v>0</v>
      </c>
      <c r="S1750" s="199">
        <v>0</v>
      </c>
      <c r="T1750" s="199">
        <v>0</v>
      </c>
      <c r="U1750" s="199">
        <v>0</v>
      </c>
      <c r="V1750" s="199">
        <v>0</v>
      </c>
      <c r="W1750" s="199">
        <v>0</v>
      </c>
      <c r="X1750" s="199">
        <v>0</v>
      </c>
      <c r="Y1750" s="199">
        <v>0</v>
      </c>
      <c r="Z1750" s="199">
        <v>0</v>
      </c>
      <c r="AA1750" s="199">
        <v>0</v>
      </c>
      <c r="AB1750" s="199">
        <v>0</v>
      </c>
      <c r="AC1750" s="199">
        <f>IFERROR(VLOOKUP('SAP Data'!$C1750,'2021 Balance Sheet'!$B$7:$O$1335,'2021 Balance Sheet'!D$2, FALSE),0)</f>
        <v>0</v>
      </c>
      <c r="AD1750" s="199">
        <f>IFERROR(VLOOKUP('SAP Data'!$C1750,'2021 Balance Sheet'!$B$7:$O$1335,'2021 Balance Sheet'!E$2, FALSE),0)</f>
        <v>0</v>
      </c>
      <c r="AE1750" s="199">
        <f>IFERROR(VLOOKUP('SAP Data'!$C1750,'2021 Balance Sheet'!$B$7:$O$1335,'2021 Balance Sheet'!F$2, FALSE),0)</f>
        <v>0</v>
      </c>
      <c r="AF1750" s="199">
        <f>IFERROR(VLOOKUP('SAP Data'!$C1750,'2021 Balance Sheet'!$B$7:$O$1335,'2021 Balance Sheet'!G$2, FALSE),0)</f>
        <v>0</v>
      </c>
      <c r="AG1750" s="199">
        <f>IFERROR(VLOOKUP('SAP Data'!$C1750,'2021 Balance Sheet'!$B$7:$O$1335,'2021 Balance Sheet'!H$2, FALSE),0)</f>
        <v>0</v>
      </c>
      <c r="AH1750" s="199">
        <f>IFERROR(VLOOKUP('SAP Data'!$C1750,'2021 Balance Sheet'!$B$7:$O$1335,'2021 Balance Sheet'!I$2, FALSE),0)</f>
        <v>0</v>
      </c>
      <c r="AI1750" s="199">
        <f>IFERROR(VLOOKUP('SAP Data'!$C1750,'2021 Balance Sheet'!$B$7:$O$1335,'2021 Balance Sheet'!J$2, FALSE),0)</f>
        <v>0</v>
      </c>
      <c r="AJ1750" s="199">
        <f>IFERROR(VLOOKUP('SAP Data'!$C1750,'2021 Balance Sheet'!$B$7:$O$1335,'2021 Balance Sheet'!K$2, FALSE),0)</f>
        <v>0</v>
      </c>
      <c r="AK1750" s="199">
        <f>IFERROR(VLOOKUP('SAP Data'!$C1750,'2021 Balance Sheet'!$B$7:$O$1335,'2021 Balance Sheet'!L$2, FALSE),0)</f>
        <v>0</v>
      </c>
      <c r="AL1750" s="199">
        <f>IFERROR(VLOOKUP('SAP Data'!$C1750,'2021 Balance Sheet'!$B$7:$O$1335,'2021 Balance Sheet'!M$2, FALSE),0)</f>
        <v>0</v>
      </c>
      <c r="AM1750" s="199">
        <f>IFERROR(VLOOKUP('SAP Data'!$C1750,'2021 Balance Sheet'!$B$7:$O$1335,'2021 Balance Sheet'!N$2, FALSE),0)</f>
        <v>0</v>
      </c>
      <c r="AN1750" s="199">
        <f>IFERROR(VLOOKUP('SAP Data'!$C1750,'2021 Balance Sheet'!$B$7:$O$1335,'2021 Balance Sheet'!O$2, FALSE),0)</f>
        <v>0</v>
      </c>
      <c r="AO1750" s="198">
        <f t="shared" si="57"/>
        <v>0</v>
      </c>
    </row>
    <row r="1751" spans="1:41" ht="15.75" thickBot="1" x14ac:dyDescent="0.3">
      <c r="A1751" s="26" t="str">
        <f t="shared" si="56"/>
        <v>227046</v>
      </c>
      <c r="B1751" s="126" t="s">
        <v>3793</v>
      </c>
      <c r="C1751" s="153" t="s">
        <v>3801</v>
      </c>
      <c r="D1751" s="166"/>
      <c r="E1751" s="140"/>
      <c r="F1751" s="140"/>
      <c r="G1751" s="140"/>
      <c r="H1751" s="140"/>
      <c r="I1751" s="140"/>
      <c r="J1751" s="140"/>
      <c r="K1751" s="140"/>
      <c r="L1751" s="140"/>
      <c r="M1751" s="140"/>
      <c r="N1751" s="140"/>
      <c r="O1751" s="140"/>
      <c r="P1751" s="140"/>
      <c r="Q1751" s="199">
        <v>0</v>
      </c>
      <c r="R1751" s="199">
        <v>0</v>
      </c>
      <c r="S1751" s="199">
        <v>0</v>
      </c>
      <c r="T1751" s="199">
        <v>0</v>
      </c>
      <c r="U1751" s="199">
        <v>0</v>
      </c>
      <c r="V1751" s="199">
        <v>0</v>
      </c>
      <c r="W1751" s="199">
        <v>0</v>
      </c>
      <c r="X1751" s="199">
        <v>0</v>
      </c>
      <c r="Y1751" s="199">
        <v>0</v>
      </c>
      <c r="Z1751" s="199">
        <v>0</v>
      </c>
      <c r="AA1751" s="199">
        <v>0</v>
      </c>
      <c r="AB1751" s="199">
        <v>0</v>
      </c>
      <c r="AC1751" s="199">
        <f>IFERROR(VLOOKUP('SAP Data'!$C1751,'2021 Balance Sheet'!$B$7:$O$1335,'2021 Balance Sheet'!D$2, FALSE),0)</f>
        <v>0</v>
      </c>
      <c r="AD1751" s="199">
        <f>IFERROR(VLOOKUP('SAP Data'!$C1751,'2021 Balance Sheet'!$B$7:$O$1335,'2021 Balance Sheet'!E$2, FALSE),0)</f>
        <v>0</v>
      </c>
      <c r="AE1751" s="199">
        <f>IFERROR(VLOOKUP('SAP Data'!$C1751,'2021 Balance Sheet'!$B$7:$O$1335,'2021 Balance Sheet'!F$2, FALSE),0)</f>
        <v>0</v>
      </c>
      <c r="AF1751" s="199">
        <f>IFERROR(VLOOKUP('SAP Data'!$C1751,'2021 Balance Sheet'!$B$7:$O$1335,'2021 Balance Sheet'!G$2, FALSE),0)</f>
        <v>0</v>
      </c>
      <c r="AG1751" s="199">
        <f>IFERROR(VLOOKUP('SAP Data'!$C1751,'2021 Balance Sheet'!$B$7:$O$1335,'2021 Balance Sheet'!H$2, FALSE),0)</f>
        <v>0</v>
      </c>
      <c r="AH1751" s="199">
        <f>IFERROR(VLOOKUP('SAP Data'!$C1751,'2021 Balance Sheet'!$B$7:$O$1335,'2021 Balance Sheet'!I$2, FALSE),0)</f>
        <v>0</v>
      </c>
      <c r="AI1751" s="199">
        <f>IFERROR(VLOOKUP('SAP Data'!$C1751,'2021 Balance Sheet'!$B$7:$O$1335,'2021 Balance Sheet'!J$2, FALSE),0)</f>
        <v>0</v>
      </c>
      <c r="AJ1751" s="199">
        <f>IFERROR(VLOOKUP('SAP Data'!$C1751,'2021 Balance Sheet'!$B$7:$O$1335,'2021 Balance Sheet'!K$2, FALSE),0)</f>
        <v>0</v>
      </c>
      <c r="AK1751" s="199">
        <f>IFERROR(VLOOKUP('SAP Data'!$C1751,'2021 Balance Sheet'!$B$7:$O$1335,'2021 Balance Sheet'!L$2, FALSE),0)</f>
        <v>0</v>
      </c>
      <c r="AL1751" s="199">
        <f>IFERROR(VLOOKUP('SAP Data'!$C1751,'2021 Balance Sheet'!$B$7:$O$1335,'2021 Balance Sheet'!M$2, FALSE),0)</f>
        <v>0</v>
      </c>
      <c r="AM1751" s="199">
        <f>IFERROR(VLOOKUP('SAP Data'!$C1751,'2021 Balance Sheet'!$B$7:$O$1335,'2021 Balance Sheet'!N$2, FALSE),0)</f>
        <v>0</v>
      </c>
      <c r="AN1751" s="199">
        <f>IFERROR(VLOOKUP('SAP Data'!$C1751,'2021 Balance Sheet'!$B$7:$O$1335,'2021 Balance Sheet'!O$2, FALSE),0)</f>
        <v>0</v>
      </c>
      <c r="AO1751" s="198">
        <f t="shared" si="57"/>
        <v>0</v>
      </c>
    </row>
    <row r="1752" spans="1:41" ht="15.75" thickBot="1" x14ac:dyDescent="0.3">
      <c r="A1752" s="26" t="str">
        <f t="shared" si="56"/>
        <v>227047</v>
      </c>
      <c r="B1752" s="126" t="s">
        <v>3793</v>
      </c>
      <c r="C1752" s="153" t="s">
        <v>3802</v>
      </c>
      <c r="D1752" s="166"/>
      <c r="E1752" s="140"/>
      <c r="F1752" s="140"/>
      <c r="G1752" s="140"/>
      <c r="H1752" s="140"/>
      <c r="I1752" s="140"/>
      <c r="J1752" s="140"/>
      <c r="K1752" s="140"/>
      <c r="L1752" s="140"/>
      <c r="M1752" s="140"/>
      <c r="N1752" s="140"/>
      <c r="O1752" s="140"/>
      <c r="P1752" s="140"/>
      <c r="Q1752" s="199">
        <v>0</v>
      </c>
      <c r="R1752" s="199">
        <v>0</v>
      </c>
      <c r="S1752" s="199">
        <v>0</v>
      </c>
      <c r="T1752" s="199">
        <v>0</v>
      </c>
      <c r="U1752" s="199">
        <v>0</v>
      </c>
      <c r="V1752" s="199">
        <v>0</v>
      </c>
      <c r="W1752" s="199">
        <v>0</v>
      </c>
      <c r="X1752" s="199">
        <v>0</v>
      </c>
      <c r="Y1752" s="199">
        <v>0</v>
      </c>
      <c r="Z1752" s="199">
        <v>0</v>
      </c>
      <c r="AA1752" s="199">
        <v>0</v>
      </c>
      <c r="AB1752" s="199">
        <v>0</v>
      </c>
      <c r="AC1752" s="199">
        <f>IFERROR(VLOOKUP('SAP Data'!$C1752,'2021 Balance Sheet'!$B$7:$O$1335,'2021 Balance Sheet'!D$2, FALSE),0)</f>
        <v>0</v>
      </c>
      <c r="AD1752" s="199">
        <f>IFERROR(VLOOKUP('SAP Data'!$C1752,'2021 Balance Sheet'!$B$7:$O$1335,'2021 Balance Sheet'!E$2, FALSE),0)</f>
        <v>0</v>
      </c>
      <c r="AE1752" s="199">
        <f>IFERROR(VLOOKUP('SAP Data'!$C1752,'2021 Balance Sheet'!$B$7:$O$1335,'2021 Balance Sheet'!F$2, FALSE),0)</f>
        <v>0</v>
      </c>
      <c r="AF1752" s="199">
        <f>IFERROR(VLOOKUP('SAP Data'!$C1752,'2021 Balance Sheet'!$B$7:$O$1335,'2021 Balance Sheet'!G$2, FALSE),0)</f>
        <v>0</v>
      </c>
      <c r="AG1752" s="199">
        <f>IFERROR(VLOOKUP('SAP Data'!$C1752,'2021 Balance Sheet'!$B$7:$O$1335,'2021 Balance Sheet'!H$2, FALSE),0)</f>
        <v>0</v>
      </c>
      <c r="AH1752" s="199">
        <f>IFERROR(VLOOKUP('SAP Data'!$C1752,'2021 Balance Sheet'!$B$7:$O$1335,'2021 Balance Sheet'!I$2, FALSE),0)</f>
        <v>0</v>
      </c>
      <c r="AI1752" s="199">
        <f>IFERROR(VLOOKUP('SAP Data'!$C1752,'2021 Balance Sheet'!$B$7:$O$1335,'2021 Balance Sheet'!J$2, FALSE),0)</f>
        <v>0</v>
      </c>
      <c r="AJ1752" s="199">
        <f>IFERROR(VLOOKUP('SAP Data'!$C1752,'2021 Balance Sheet'!$B$7:$O$1335,'2021 Balance Sheet'!K$2, FALSE),0)</f>
        <v>0</v>
      </c>
      <c r="AK1752" s="199">
        <f>IFERROR(VLOOKUP('SAP Data'!$C1752,'2021 Balance Sheet'!$B$7:$O$1335,'2021 Balance Sheet'!L$2, FALSE),0)</f>
        <v>0</v>
      </c>
      <c r="AL1752" s="199">
        <f>IFERROR(VLOOKUP('SAP Data'!$C1752,'2021 Balance Sheet'!$B$7:$O$1335,'2021 Balance Sheet'!M$2, FALSE),0)</f>
        <v>0</v>
      </c>
      <c r="AM1752" s="199">
        <f>IFERROR(VLOOKUP('SAP Data'!$C1752,'2021 Balance Sheet'!$B$7:$O$1335,'2021 Balance Sheet'!N$2, FALSE),0)</f>
        <v>0</v>
      </c>
      <c r="AN1752" s="199">
        <f>IFERROR(VLOOKUP('SAP Data'!$C1752,'2021 Balance Sheet'!$B$7:$O$1335,'2021 Balance Sheet'!O$2, FALSE),0)</f>
        <v>0</v>
      </c>
      <c r="AO1752" s="198">
        <f t="shared" si="57"/>
        <v>0</v>
      </c>
    </row>
    <row r="1753" spans="1:41" ht="15.75" thickBot="1" x14ac:dyDescent="0.3">
      <c r="A1753" s="26" t="str">
        <f t="shared" si="56"/>
        <v>227048</v>
      </c>
      <c r="B1753" s="126" t="s">
        <v>3793</v>
      </c>
      <c r="C1753" s="153" t="s">
        <v>3803</v>
      </c>
      <c r="D1753" s="166"/>
      <c r="E1753" s="140"/>
      <c r="F1753" s="140"/>
      <c r="G1753" s="140"/>
      <c r="H1753" s="140"/>
      <c r="I1753" s="140"/>
      <c r="J1753" s="140"/>
      <c r="K1753" s="140"/>
      <c r="L1753" s="140"/>
      <c r="M1753" s="140"/>
      <c r="N1753" s="140"/>
      <c r="O1753" s="140"/>
      <c r="P1753" s="140"/>
      <c r="Q1753" s="199">
        <v>0</v>
      </c>
      <c r="R1753" s="199">
        <v>0</v>
      </c>
      <c r="S1753" s="199">
        <v>0</v>
      </c>
      <c r="T1753" s="199">
        <v>0</v>
      </c>
      <c r="U1753" s="199">
        <v>0</v>
      </c>
      <c r="V1753" s="199">
        <v>0</v>
      </c>
      <c r="W1753" s="199">
        <v>0</v>
      </c>
      <c r="X1753" s="199">
        <v>0</v>
      </c>
      <c r="Y1753" s="199">
        <v>0</v>
      </c>
      <c r="Z1753" s="199">
        <v>0</v>
      </c>
      <c r="AA1753" s="199">
        <v>0</v>
      </c>
      <c r="AB1753" s="199">
        <v>0</v>
      </c>
      <c r="AC1753" s="199">
        <f>IFERROR(VLOOKUP('SAP Data'!$C1753,'2021 Balance Sheet'!$B$7:$O$1335,'2021 Balance Sheet'!D$2, FALSE),0)</f>
        <v>0</v>
      </c>
      <c r="AD1753" s="199">
        <f>IFERROR(VLOOKUP('SAP Data'!$C1753,'2021 Balance Sheet'!$B$7:$O$1335,'2021 Balance Sheet'!E$2, FALSE),0)</f>
        <v>0</v>
      </c>
      <c r="AE1753" s="199">
        <f>IFERROR(VLOOKUP('SAP Data'!$C1753,'2021 Balance Sheet'!$B$7:$O$1335,'2021 Balance Sheet'!F$2, FALSE),0)</f>
        <v>0</v>
      </c>
      <c r="AF1753" s="199">
        <f>IFERROR(VLOOKUP('SAP Data'!$C1753,'2021 Balance Sheet'!$B$7:$O$1335,'2021 Balance Sheet'!G$2, FALSE),0)</f>
        <v>0</v>
      </c>
      <c r="AG1753" s="199">
        <f>IFERROR(VLOOKUP('SAP Data'!$C1753,'2021 Balance Sheet'!$B$7:$O$1335,'2021 Balance Sheet'!H$2, FALSE),0)</f>
        <v>0</v>
      </c>
      <c r="AH1753" s="199">
        <f>IFERROR(VLOOKUP('SAP Data'!$C1753,'2021 Balance Sheet'!$B$7:$O$1335,'2021 Balance Sheet'!I$2, FALSE),0)</f>
        <v>0</v>
      </c>
      <c r="AI1753" s="199">
        <f>IFERROR(VLOOKUP('SAP Data'!$C1753,'2021 Balance Sheet'!$B$7:$O$1335,'2021 Balance Sheet'!J$2, FALSE),0)</f>
        <v>0</v>
      </c>
      <c r="AJ1753" s="199">
        <f>IFERROR(VLOOKUP('SAP Data'!$C1753,'2021 Balance Sheet'!$B$7:$O$1335,'2021 Balance Sheet'!K$2, FALSE),0)</f>
        <v>0</v>
      </c>
      <c r="AK1753" s="199">
        <f>IFERROR(VLOOKUP('SAP Data'!$C1753,'2021 Balance Sheet'!$B$7:$O$1335,'2021 Balance Sheet'!L$2, FALSE),0)</f>
        <v>0</v>
      </c>
      <c r="AL1753" s="199">
        <f>IFERROR(VLOOKUP('SAP Data'!$C1753,'2021 Balance Sheet'!$B$7:$O$1335,'2021 Balance Sheet'!M$2, FALSE),0)</f>
        <v>0</v>
      </c>
      <c r="AM1753" s="199">
        <f>IFERROR(VLOOKUP('SAP Data'!$C1753,'2021 Balance Sheet'!$B$7:$O$1335,'2021 Balance Sheet'!N$2, FALSE),0)</f>
        <v>0</v>
      </c>
      <c r="AN1753" s="199">
        <f>IFERROR(VLOOKUP('SAP Data'!$C1753,'2021 Balance Sheet'!$B$7:$O$1335,'2021 Balance Sheet'!O$2, FALSE),0)</f>
        <v>0</v>
      </c>
      <c r="AO1753" s="198">
        <f t="shared" si="57"/>
        <v>0</v>
      </c>
    </row>
    <row r="1754" spans="1:41" ht="15.75" thickBot="1" x14ac:dyDescent="0.3">
      <c r="A1754" s="26" t="str">
        <f t="shared" si="56"/>
        <v>227049</v>
      </c>
      <c r="B1754" s="126" t="s">
        <v>3804</v>
      </c>
      <c r="C1754" s="153" t="s">
        <v>3805</v>
      </c>
      <c r="D1754" s="166"/>
      <c r="E1754" s="140"/>
      <c r="F1754" s="140"/>
      <c r="G1754" s="140"/>
      <c r="H1754" s="140"/>
      <c r="I1754" s="140"/>
      <c r="J1754" s="140"/>
      <c r="K1754" s="140"/>
      <c r="L1754" s="140"/>
      <c r="M1754" s="140"/>
      <c r="N1754" s="140"/>
      <c r="O1754" s="140"/>
      <c r="P1754" s="140"/>
      <c r="Q1754" s="199">
        <v>0</v>
      </c>
      <c r="R1754" s="199">
        <v>0</v>
      </c>
      <c r="S1754" s="199">
        <v>0</v>
      </c>
      <c r="T1754" s="199">
        <v>0</v>
      </c>
      <c r="U1754" s="199">
        <v>0</v>
      </c>
      <c r="V1754" s="199">
        <v>0</v>
      </c>
      <c r="W1754" s="199">
        <v>0</v>
      </c>
      <c r="X1754" s="199">
        <v>0</v>
      </c>
      <c r="Y1754" s="199">
        <v>0</v>
      </c>
      <c r="Z1754" s="199">
        <v>0</v>
      </c>
      <c r="AA1754" s="199">
        <v>0</v>
      </c>
      <c r="AB1754" s="199">
        <v>0</v>
      </c>
      <c r="AC1754" s="199">
        <f>IFERROR(VLOOKUP('SAP Data'!$C1754,'2021 Balance Sheet'!$B$7:$O$1335,'2021 Balance Sheet'!D$2, FALSE),0)</f>
        <v>0</v>
      </c>
      <c r="AD1754" s="199">
        <f>IFERROR(VLOOKUP('SAP Data'!$C1754,'2021 Balance Sheet'!$B$7:$O$1335,'2021 Balance Sheet'!E$2, FALSE),0)</f>
        <v>0</v>
      </c>
      <c r="AE1754" s="199">
        <f>IFERROR(VLOOKUP('SAP Data'!$C1754,'2021 Balance Sheet'!$B$7:$O$1335,'2021 Balance Sheet'!F$2, FALSE),0)</f>
        <v>0</v>
      </c>
      <c r="AF1754" s="199">
        <f>IFERROR(VLOOKUP('SAP Data'!$C1754,'2021 Balance Sheet'!$B$7:$O$1335,'2021 Balance Sheet'!G$2, FALSE),0)</f>
        <v>0</v>
      </c>
      <c r="AG1754" s="199">
        <f>IFERROR(VLOOKUP('SAP Data'!$C1754,'2021 Balance Sheet'!$B$7:$O$1335,'2021 Balance Sheet'!H$2, FALSE),0)</f>
        <v>0</v>
      </c>
      <c r="AH1754" s="199">
        <f>IFERROR(VLOOKUP('SAP Data'!$C1754,'2021 Balance Sheet'!$B$7:$O$1335,'2021 Balance Sheet'!I$2, FALSE),0)</f>
        <v>0</v>
      </c>
      <c r="AI1754" s="199">
        <f>IFERROR(VLOOKUP('SAP Data'!$C1754,'2021 Balance Sheet'!$B$7:$O$1335,'2021 Balance Sheet'!J$2, FALSE),0)</f>
        <v>0</v>
      </c>
      <c r="AJ1754" s="199">
        <f>IFERROR(VLOOKUP('SAP Data'!$C1754,'2021 Balance Sheet'!$B$7:$O$1335,'2021 Balance Sheet'!K$2, FALSE),0)</f>
        <v>0</v>
      </c>
      <c r="AK1754" s="199">
        <f>IFERROR(VLOOKUP('SAP Data'!$C1754,'2021 Balance Sheet'!$B$7:$O$1335,'2021 Balance Sheet'!L$2, FALSE),0)</f>
        <v>0</v>
      </c>
      <c r="AL1754" s="199">
        <f>IFERROR(VLOOKUP('SAP Data'!$C1754,'2021 Balance Sheet'!$B$7:$O$1335,'2021 Balance Sheet'!M$2, FALSE),0)</f>
        <v>0</v>
      </c>
      <c r="AM1754" s="199">
        <f>IFERROR(VLOOKUP('SAP Data'!$C1754,'2021 Balance Sheet'!$B$7:$O$1335,'2021 Balance Sheet'!N$2, FALSE),0)</f>
        <v>0</v>
      </c>
      <c r="AN1754" s="199">
        <f>IFERROR(VLOOKUP('SAP Data'!$C1754,'2021 Balance Sheet'!$B$7:$O$1335,'2021 Balance Sheet'!O$2, FALSE),0)</f>
        <v>0</v>
      </c>
      <c r="AO1754" s="198">
        <f t="shared" si="57"/>
        <v>0</v>
      </c>
    </row>
    <row r="1755" spans="1:41" ht="15.75" thickBot="1" x14ac:dyDescent="0.3">
      <c r="A1755" s="26" t="str">
        <f t="shared" si="56"/>
        <v>227050</v>
      </c>
      <c r="B1755" s="126" t="s">
        <v>3793</v>
      </c>
      <c r="C1755" s="153" t="s">
        <v>3806</v>
      </c>
      <c r="D1755" s="166"/>
      <c r="E1755" s="140"/>
      <c r="F1755" s="140"/>
      <c r="G1755" s="140"/>
      <c r="H1755" s="140"/>
      <c r="I1755" s="140"/>
      <c r="J1755" s="140"/>
      <c r="K1755" s="140"/>
      <c r="L1755" s="140"/>
      <c r="M1755" s="140"/>
      <c r="N1755" s="140"/>
      <c r="O1755" s="140"/>
      <c r="P1755" s="140"/>
      <c r="Q1755" s="199">
        <v>0</v>
      </c>
      <c r="R1755" s="199">
        <v>0</v>
      </c>
      <c r="S1755" s="199">
        <v>0</v>
      </c>
      <c r="T1755" s="199">
        <v>0</v>
      </c>
      <c r="U1755" s="199">
        <v>0</v>
      </c>
      <c r="V1755" s="199">
        <v>0</v>
      </c>
      <c r="W1755" s="199">
        <v>0</v>
      </c>
      <c r="X1755" s="199">
        <v>0</v>
      </c>
      <c r="Y1755" s="199">
        <v>0</v>
      </c>
      <c r="Z1755" s="199">
        <v>0</v>
      </c>
      <c r="AA1755" s="199">
        <v>0</v>
      </c>
      <c r="AB1755" s="199">
        <v>0</v>
      </c>
      <c r="AC1755" s="199">
        <f>IFERROR(VLOOKUP('SAP Data'!$C1755,'2021 Balance Sheet'!$B$7:$O$1335,'2021 Balance Sheet'!D$2, FALSE),0)</f>
        <v>0</v>
      </c>
      <c r="AD1755" s="199">
        <f>IFERROR(VLOOKUP('SAP Data'!$C1755,'2021 Balance Sheet'!$B$7:$O$1335,'2021 Balance Sheet'!E$2, FALSE),0)</f>
        <v>0</v>
      </c>
      <c r="AE1755" s="199">
        <f>IFERROR(VLOOKUP('SAP Data'!$C1755,'2021 Balance Sheet'!$B$7:$O$1335,'2021 Balance Sheet'!F$2, FALSE),0)</f>
        <v>0</v>
      </c>
      <c r="AF1755" s="199">
        <f>IFERROR(VLOOKUP('SAP Data'!$C1755,'2021 Balance Sheet'!$B$7:$O$1335,'2021 Balance Sheet'!G$2, FALSE),0)</f>
        <v>0</v>
      </c>
      <c r="AG1755" s="199">
        <f>IFERROR(VLOOKUP('SAP Data'!$C1755,'2021 Balance Sheet'!$B$7:$O$1335,'2021 Balance Sheet'!H$2, FALSE),0)</f>
        <v>0</v>
      </c>
      <c r="AH1755" s="199">
        <f>IFERROR(VLOOKUP('SAP Data'!$C1755,'2021 Balance Sheet'!$B$7:$O$1335,'2021 Balance Sheet'!I$2, FALSE),0)</f>
        <v>0</v>
      </c>
      <c r="AI1755" s="199">
        <f>IFERROR(VLOOKUP('SAP Data'!$C1755,'2021 Balance Sheet'!$B$7:$O$1335,'2021 Balance Sheet'!J$2, FALSE),0)</f>
        <v>0</v>
      </c>
      <c r="AJ1755" s="199">
        <f>IFERROR(VLOOKUP('SAP Data'!$C1755,'2021 Balance Sheet'!$B$7:$O$1335,'2021 Balance Sheet'!K$2, FALSE),0)</f>
        <v>0</v>
      </c>
      <c r="AK1755" s="199">
        <f>IFERROR(VLOOKUP('SAP Data'!$C1755,'2021 Balance Sheet'!$B$7:$O$1335,'2021 Balance Sheet'!L$2, FALSE),0)</f>
        <v>0</v>
      </c>
      <c r="AL1755" s="199">
        <f>IFERROR(VLOOKUP('SAP Data'!$C1755,'2021 Balance Sheet'!$B$7:$O$1335,'2021 Balance Sheet'!M$2, FALSE),0)</f>
        <v>0</v>
      </c>
      <c r="AM1755" s="199">
        <f>IFERROR(VLOOKUP('SAP Data'!$C1755,'2021 Balance Sheet'!$B$7:$O$1335,'2021 Balance Sheet'!N$2, FALSE),0)</f>
        <v>0</v>
      </c>
      <c r="AN1755" s="199">
        <f>IFERROR(VLOOKUP('SAP Data'!$C1755,'2021 Balance Sheet'!$B$7:$O$1335,'2021 Balance Sheet'!O$2, FALSE),0)</f>
        <v>0</v>
      </c>
      <c r="AO1755" s="198">
        <f t="shared" si="57"/>
        <v>0</v>
      </c>
    </row>
    <row r="1756" spans="1:41" ht="15.75" thickBot="1" x14ac:dyDescent="0.3">
      <c r="A1756" s="26" t="str">
        <f t="shared" si="56"/>
        <v>227051</v>
      </c>
      <c r="B1756" s="126" t="s">
        <v>3793</v>
      </c>
      <c r="C1756" s="153" t="s">
        <v>3807</v>
      </c>
      <c r="D1756" s="166"/>
      <c r="E1756" s="140"/>
      <c r="F1756" s="140"/>
      <c r="G1756" s="140"/>
      <c r="H1756" s="140"/>
      <c r="I1756" s="140"/>
      <c r="J1756" s="140"/>
      <c r="K1756" s="140"/>
      <c r="L1756" s="140"/>
      <c r="M1756" s="140"/>
      <c r="N1756" s="140"/>
      <c r="O1756" s="140"/>
      <c r="P1756" s="140"/>
      <c r="Q1756" s="199">
        <v>0</v>
      </c>
      <c r="R1756" s="199">
        <v>0</v>
      </c>
      <c r="S1756" s="199">
        <v>0</v>
      </c>
      <c r="T1756" s="199">
        <v>0</v>
      </c>
      <c r="U1756" s="199">
        <v>0</v>
      </c>
      <c r="V1756" s="199">
        <v>0</v>
      </c>
      <c r="W1756" s="199">
        <v>0</v>
      </c>
      <c r="X1756" s="199">
        <v>0</v>
      </c>
      <c r="Y1756" s="199">
        <v>0</v>
      </c>
      <c r="Z1756" s="199">
        <v>0</v>
      </c>
      <c r="AA1756" s="199">
        <v>0</v>
      </c>
      <c r="AB1756" s="199">
        <v>0</v>
      </c>
      <c r="AC1756" s="199">
        <f>IFERROR(VLOOKUP('SAP Data'!$C1756,'2021 Balance Sheet'!$B$7:$O$1335,'2021 Balance Sheet'!D$2, FALSE),0)</f>
        <v>0</v>
      </c>
      <c r="AD1756" s="199">
        <f>IFERROR(VLOOKUP('SAP Data'!$C1756,'2021 Balance Sheet'!$B$7:$O$1335,'2021 Balance Sheet'!E$2, FALSE),0)</f>
        <v>0</v>
      </c>
      <c r="AE1756" s="199">
        <f>IFERROR(VLOOKUP('SAP Data'!$C1756,'2021 Balance Sheet'!$B$7:$O$1335,'2021 Balance Sheet'!F$2, FALSE),0)</f>
        <v>0</v>
      </c>
      <c r="AF1756" s="199">
        <f>IFERROR(VLOOKUP('SAP Data'!$C1756,'2021 Balance Sheet'!$B$7:$O$1335,'2021 Balance Sheet'!G$2, FALSE),0)</f>
        <v>0</v>
      </c>
      <c r="AG1756" s="199">
        <f>IFERROR(VLOOKUP('SAP Data'!$C1756,'2021 Balance Sheet'!$B$7:$O$1335,'2021 Balance Sheet'!H$2, FALSE),0)</f>
        <v>0</v>
      </c>
      <c r="AH1756" s="199">
        <f>IFERROR(VLOOKUP('SAP Data'!$C1756,'2021 Balance Sheet'!$B$7:$O$1335,'2021 Balance Sheet'!I$2, FALSE),0)</f>
        <v>0</v>
      </c>
      <c r="AI1756" s="199">
        <f>IFERROR(VLOOKUP('SAP Data'!$C1756,'2021 Balance Sheet'!$B$7:$O$1335,'2021 Balance Sheet'!J$2, FALSE),0)</f>
        <v>0</v>
      </c>
      <c r="AJ1756" s="199">
        <f>IFERROR(VLOOKUP('SAP Data'!$C1756,'2021 Balance Sheet'!$B$7:$O$1335,'2021 Balance Sheet'!K$2, FALSE),0)</f>
        <v>0</v>
      </c>
      <c r="AK1756" s="199">
        <f>IFERROR(VLOOKUP('SAP Data'!$C1756,'2021 Balance Sheet'!$B$7:$O$1335,'2021 Balance Sheet'!L$2, FALSE),0)</f>
        <v>0</v>
      </c>
      <c r="AL1756" s="199">
        <f>IFERROR(VLOOKUP('SAP Data'!$C1756,'2021 Balance Sheet'!$B$7:$O$1335,'2021 Balance Sheet'!M$2, FALSE),0)</f>
        <v>0</v>
      </c>
      <c r="AM1756" s="199">
        <f>IFERROR(VLOOKUP('SAP Data'!$C1756,'2021 Balance Sheet'!$B$7:$O$1335,'2021 Balance Sheet'!N$2, FALSE),0)</f>
        <v>0</v>
      </c>
      <c r="AN1756" s="199">
        <f>IFERROR(VLOOKUP('SAP Data'!$C1756,'2021 Balance Sheet'!$B$7:$O$1335,'2021 Balance Sheet'!O$2, FALSE),0)</f>
        <v>0</v>
      </c>
      <c r="AO1756" s="198">
        <f t="shared" si="57"/>
        <v>0</v>
      </c>
    </row>
    <row r="1757" spans="1:41" ht="15.75" thickBot="1" x14ac:dyDescent="0.3">
      <c r="A1757" s="26" t="str">
        <f t="shared" si="56"/>
        <v>227052</v>
      </c>
      <c r="B1757" s="126" t="s">
        <v>3808</v>
      </c>
      <c r="C1757" s="153" t="s">
        <v>3809</v>
      </c>
      <c r="D1757" s="166"/>
      <c r="E1757" s="140"/>
      <c r="F1757" s="140"/>
      <c r="G1757" s="140"/>
      <c r="H1757" s="140"/>
      <c r="I1757" s="140"/>
      <c r="J1757" s="140"/>
      <c r="K1757" s="140"/>
      <c r="L1757" s="140"/>
      <c r="M1757" s="140"/>
      <c r="N1757" s="140"/>
      <c r="O1757" s="140"/>
      <c r="P1757" s="140"/>
      <c r="Q1757" s="199">
        <v>0</v>
      </c>
      <c r="R1757" s="199">
        <v>0</v>
      </c>
      <c r="S1757" s="199">
        <v>0</v>
      </c>
      <c r="T1757" s="199">
        <v>0</v>
      </c>
      <c r="U1757" s="199">
        <v>0</v>
      </c>
      <c r="V1757" s="199">
        <v>0</v>
      </c>
      <c r="W1757" s="199">
        <v>0</v>
      </c>
      <c r="X1757" s="199">
        <v>0</v>
      </c>
      <c r="Y1757" s="199">
        <v>0</v>
      </c>
      <c r="Z1757" s="199">
        <v>0</v>
      </c>
      <c r="AA1757" s="199">
        <v>0</v>
      </c>
      <c r="AB1757" s="199">
        <v>0</v>
      </c>
      <c r="AC1757" s="199">
        <f>IFERROR(VLOOKUP('SAP Data'!$C1757,'2021 Balance Sheet'!$B$7:$O$1335,'2021 Balance Sheet'!D$2, FALSE),0)</f>
        <v>0</v>
      </c>
      <c r="AD1757" s="199">
        <f>IFERROR(VLOOKUP('SAP Data'!$C1757,'2021 Balance Sheet'!$B$7:$O$1335,'2021 Balance Sheet'!E$2, FALSE),0)</f>
        <v>0</v>
      </c>
      <c r="AE1757" s="199">
        <f>IFERROR(VLOOKUP('SAP Data'!$C1757,'2021 Balance Sheet'!$B$7:$O$1335,'2021 Balance Sheet'!F$2, FALSE),0)</f>
        <v>0</v>
      </c>
      <c r="AF1757" s="199">
        <f>IFERROR(VLOOKUP('SAP Data'!$C1757,'2021 Balance Sheet'!$B$7:$O$1335,'2021 Balance Sheet'!G$2, FALSE),0)</f>
        <v>0</v>
      </c>
      <c r="AG1757" s="199">
        <f>IFERROR(VLOOKUP('SAP Data'!$C1757,'2021 Balance Sheet'!$B$7:$O$1335,'2021 Balance Sheet'!H$2, FALSE),0)</f>
        <v>0</v>
      </c>
      <c r="AH1757" s="199">
        <f>IFERROR(VLOOKUP('SAP Data'!$C1757,'2021 Balance Sheet'!$B$7:$O$1335,'2021 Balance Sheet'!I$2, FALSE),0)</f>
        <v>0</v>
      </c>
      <c r="AI1757" s="199">
        <f>IFERROR(VLOOKUP('SAP Data'!$C1757,'2021 Balance Sheet'!$B$7:$O$1335,'2021 Balance Sheet'!J$2, FALSE),0)</f>
        <v>0</v>
      </c>
      <c r="AJ1757" s="199">
        <f>IFERROR(VLOOKUP('SAP Data'!$C1757,'2021 Balance Sheet'!$B$7:$O$1335,'2021 Balance Sheet'!K$2, FALSE),0)</f>
        <v>0</v>
      </c>
      <c r="AK1757" s="199">
        <f>IFERROR(VLOOKUP('SAP Data'!$C1757,'2021 Balance Sheet'!$B$7:$O$1335,'2021 Balance Sheet'!L$2, FALSE),0)</f>
        <v>0</v>
      </c>
      <c r="AL1757" s="199">
        <f>IFERROR(VLOOKUP('SAP Data'!$C1757,'2021 Balance Sheet'!$B$7:$O$1335,'2021 Balance Sheet'!M$2, FALSE),0)</f>
        <v>0</v>
      </c>
      <c r="AM1757" s="199">
        <f>IFERROR(VLOOKUP('SAP Data'!$C1757,'2021 Balance Sheet'!$B$7:$O$1335,'2021 Balance Sheet'!N$2, FALSE),0)</f>
        <v>0</v>
      </c>
      <c r="AN1757" s="199">
        <f>IFERROR(VLOOKUP('SAP Data'!$C1757,'2021 Balance Sheet'!$B$7:$O$1335,'2021 Balance Sheet'!O$2, FALSE),0)</f>
        <v>0</v>
      </c>
      <c r="AO1757" s="198">
        <f t="shared" si="57"/>
        <v>0</v>
      </c>
    </row>
    <row r="1758" spans="1:41" ht="15.75" thickBot="1" x14ac:dyDescent="0.3">
      <c r="A1758" s="26" t="str">
        <f t="shared" si="56"/>
        <v>227053</v>
      </c>
      <c r="B1758" s="126" t="s">
        <v>3810</v>
      </c>
      <c r="C1758" s="153" t="s">
        <v>3811</v>
      </c>
      <c r="D1758" s="166"/>
      <c r="E1758" s="140"/>
      <c r="F1758" s="140"/>
      <c r="G1758" s="140"/>
      <c r="H1758" s="140"/>
      <c r="I1758" s="140"/>
      <c r="J1758" s="140"/>
      <c r="K1758" s="140"/>
      <c r="L1758" s="140"/>
      <c r="M1758" s="140"/>
      <c r="N1758" s="140"/>
      <c r="O1758" s="140"/>
      <c r="P1758" s="140"/>
      <c r="Q1758" s="199">
        <v>0</v>
      </c>
      <c r="R1758" s="199">
        <v>0</v>
      </c>
      <c r="S1758" s="199">
        <v>0</v>
      </c>
      <c r="T1758" s="199">
        <v>0</v>
      </c>
      <c r="U1758" s="199">
        <v>0</v>
      </c>
      <c r="V1758" s="199">
        <v>0</v>
      </c>
      <c r="W1758" s="199">
        <v>0</v>
      </c>
      <c r="X1758" s="199">
        <v>0</v>
      </c>
      <c r="Y1758" s="199">
        <v>0</v>
      </c>
      <c r="Z1758" s="199">
        <v>0</v>
      </c>
      <c r="AA1758" s="199">
        <v>0</v>
      </c>
      <c r="AB1758" s="199">
        <v>0</v>
      </c>
      <c r="AC1758" s="199">
        <f>IFERROR(VLOOKUP('SAP Data'!$C1758,'2021 Balance Sheet'!$B$7:$O$1335,'2021 Balance Sheet'!D$2, FALSE),0)</f>
        <v>0</v>
      </c>
      <c r="AD1758" s="199">
        <f>IFERROR(VLOOKUP('SAP Data'!$C1758,'2021 Balance Sheet'!$B$7:$O$1335,'2021 Balance Sheet'!E$2, FALSE),0)</f>
        <v>0</v>
      </c>
      <c r="AE1758" s="199">
        <f>IFERROR(VLOOKUP('SAP Data'!$C1758,'2021 Balance Sheet'!$B$7:$O$1335,'2021 Balance Sheet'!F$2, FALSE),0)</f>
        <v>0</v>
      </c>
      <c r="AF1758" s="199">
        <f>IFERROR(VLOOKUP('SAP Data'!$C1758,'2021 Balance Sheet'!$B$7:$O$1335,'2021 Balance Sheet'!G$2, FALSE),0)</f>
        <v>0</v>
      </c>
      <c r="AG1758" s="199">
        <f>IFERROR(VLOOKUP('SAP Data'!$C1758,'2021 Balance Sheet'!$B$7:$O$1335,'2021 Balance Sheet'!H$2, FALSE),0)</f>
        <v>0</v>
      </c>
      <c r="AH1758" s="199">
        <f>IFERROR(VLOOKUP('SAP Data'!$C1758,'2021 Balance Sheet'!$B$7:$O$1335,'2021 Balance Sheet'!I$2, FALSE),0)</f>
        <v>0</v>
      </c>
      <c r="AI1758" s="199">
        <f>IFERROR(VLOOKUP('SAP Data'!$C1758,'2021 Balance Sheet'!$B$7:$O$1335,'2021 Balance Sheet'!J$2, FALSE),0)</f>
        <v>0</v>
      </c>
      <c r="AJ1758" s="199">
        <f>IFERROR(VLOOKUP('SAP Data'!$C1758,'2021 Balance Sheet'!$B$7:$O$1335,'2021 Balance Sheet'!K$2, FALSE),0)</f>
        <v>0</v>
      </c>
      <c r="AK1758" s="199">
        <f>IFERROR(VLOOKUP('SAP Data'!$C1758,'2021 Balance Sheet'!$B$7:$O$1335,'2021 Balance Sheet'!L$2, FALSE),0)</f>
        <v>0</v>
      </c>
      <c r="AL1758" s="199">
        <f>IFERROR(VLOOKUP('SAP Data'!$C1758,'2021 Balance Sheet'!$B$7:$O$1335,'2021 Balance Sheet'!M$2, FALSE),0)</f>
        <v>0</v>
      </c>
      <c r="AM1758" s="199">
        <f>IFERROR(VLOOKUP('SAP Data'!$C1758,'2021 Balance Sheet'!$B$7:$O$1335,'2021 Balance Sheet'!N$2, FALSE),0)</f>
        <v>0</v>
      </c>
      <c r="AN1758" s="199">
        <f>IFERROR(VLOOKUP('SAP Data'!$C1758,'2021 Balance Sheet'!$B$7:$O$1335,'2021 Balance Sheet'!O$2, FALSE),0)</f>
        <v>0</v>
      </c>
      <c r="AO1758" s="198">
        <f t="shared" si="57"/>
        <v>0</v>
      </c>
    </row>
    <row r="1759" spans="1:41" ht="15.75" thickBot="1" x14ac:dyDescent="0.3">
      <c r="A1759" s="26" t="str">
        <f t="shared" si="56"/>
        <v>227054</v>
      </c>
      <c r="B1759" s="126" t="s">
        <v>3812</v>
      </c>
      <c r="C1759" s="153" t="s">
        <v>3813</v>
      </c>
      <c r="D1759" s="166"/>
      <c r="E1759" s="140"/>
      <c r="F1759" s="140"/>
      <c r="G1759" s="140"/>
      <c r="H1759" s="140"/>
      <c r="I1759" s="140"/>
      <c r="J1759" s="140"/>
      <c r="K1759" s="140"/>
      <c r="L1759" s="140"/>
      <c r="M1759" s="140"/>
      <c r="N1759" s="140"/>
      <c r="O1759" s="140"/>
      <c r="P1759" s="140"/>
      <c r="Q1759" s="199">
        <v>0</v>
      </c>
      <c r="R1759" s="199">
        <v>0</v>
      </c>
      <c r="S1759" s="199">
        <v>0</v>
      </c>
      <c r="T1759" s="199">
        <v>0</v>
      </c>
      <c r="U1759" s="199">
        <v>0</v>
      </c>
      <c r="V1759" s="199">
        <v>0</v>
      </c>
      <c r="W1759" s="199">
        <v>0</v>
      </c>
      <c r="X1759" s="199">
        <v>0</v>
      </c>
      <c r="Y1759" s="199">
        <v>0</v>
      </c>
      <c r="Z1759" s="199">
        <v>0</v>
      </c>
      <c r="AA1759" s="199">
        <v>0</v>
      </c>
      <c r="AB1759" s="199">
        <v>0</v>
      </c>
      <c r="AC1759" s="199">
        <f>IFERROR(VLOOKUP('SAP Data'!$C1759,'2021 Balance Sheet'!$B$7:$O$1335,'2021 Balance Sheet'!D$2, FALSE),0)</f>
        <v>0</v>
      </c>
      <c r="AD1759" s="199">
        <f>IFERROR(VLOOKUP('SAP Data'!$C1759,'2021 Balance Sheet'!$B$7:$O$1335,'2021 Balance Sheet'!E$2, FALSE),0)</f>
        <v>0</v>
      </c>
      <c r="AE1759" s="199">
        <f>IFERROR(VLOOKUP('SAP Data'!$C1759,'2021 Balance Sheet'!$B$7:$O$1335,'2021 Balance Sheet'!F$2, FALSE),0)</f>
        <v>0</v>
      </c>
      <c r="AF1759" s="199">
        <f>IFERROR(VLOOKUP('SAP Data'!$C1759,'2021 Balance Sheet'!$B$7:$O$1335,'2021 Balance Sheet'!G$2, FALSE),0)</f>
        <v>0</v>
      </c>
      <c r="AG1759" s="199">
        <f>IFERROR(VLOOKUP('SAP Data'!$C1759,'2021 Balance Sheet'!$B$7:$O$1335,'2021 Balance Sheet'!H$2, FALSE),0)</f>
        <v>0</v>
      </c>
      <c r="AH1759" s="199">
        <f>IFERROR(VLOOKUP('SAP Data'!$C1759,'2021 Balance Sheet'!$B$7:$O$1335,'2021 Balance Sheet'!I$2, FALSE),0)</f>
        <v>0</v>
      </c>
      <c r="AI1759" s="199">
        <f>IFERROR(VLOOKUP('SAP Data'!$C1759,'2021 Balance Sheet'!$B$7:$O$1335,'2021 Balance Sheet'!J$2, FALSE),0)</f>
        <v>0</v>
      </c>
      <c r="AJ1759" s="199">
        <f>IFERROR(VLOOKUP('SAP Data'!$C1759,'2021 Balance Sheet'!$B$7:$O$1335,'2021 Balance Sheet'!K$2, FALSE),0)</f>
        <v>0</v>
      </c>
      <c r="AK1759" s="199">
        <f>IFERROR(VLOOKUP('SAP Data'!$C1759,'2021 Balance Sheet'!$B$7:$O$1335,'2021 Balance Sheet'!L$2, FALSE),0)</f>
        <v>0</v>
      </c>
      <c r="AL1759" s="199">
        <f>IFERROR(VLOOKUP('SAP Data'!$C1759,'2021 Balance Sheet'!$B$7:$O$1335,'2021 Balance Sheet'!M$2, FALSE),0)</f>
        <v>0</v>
      </c>
      <c r="AM1759" s="199">
        <f>IFERROR(VLOOKUP('SAP Data'!$C1759,'2021 Balance Sheet'!$B$7:$O$1335,'2021 Balance Sheet'!N$2, FALSE),0)</f>
        <v>0</v>
      </c>
      <c r="AN1759" s="199">
        <f>IFERROR(VLOOKUP('SAP Data'!$C1759,'2021 Balance Sheet'!$B$7:$O$1335,'2021 Balance Sheet'!O$2, FALSE),0)</f>
        <v>0</v>
      </c>
      <c r="AO1759" s="198">
        <f t="shared" si="57"/>
        <v>0</v>
      </c>
    </row>
    <row r="1760" spans="1:41" ht="15.75" thickBot="1" x14ac:dyDescent="0.3">
      <c r="A1760" s="26" t="str">
        <f t="shared" si="56"/>
        <v>227055</v>
      </c>
      <c r="B1760" s="126" t="s">
        <v>3814</v>
      </c>
      <c r="C1760" s="153" t="s">
        <v>3815</v>
      </c>
      <c r="D1760" s="166"/>
      <c r="E1760" s="140"/>
      <c r="F1760" s="140"/>
      <c r="G1760" s="140"/>
      <c r="H1760" s="140"/>
      <c r="I1760" s="140"/>
      <c r="J1760" s="140"/>
      <c r="K1760" s="140"/>
      <c r="L1760" s="140"/>
      <c r="M1760" s="140"/>
      <c r="N1760" s="140"/>
      <c r="O1760" s="140"/>
      <c r="P1760" s="140"/>
      <c r="Q1760" s="199">
        <v>0</v>
      </c>
      <c r="R1760" s="199">
        <v>0</v>
      </c>
      <c r="S1760" s="199">
        <v>0</v>
      </c>
      <c r="T1760" s="199">
        <v>0</v>
      </c>
      <c r="U1760" s="199">
        <v>0</v>
      </c>
      <c r="V1760" s="199">
        <v>0</v>
      </c>
      <c r="W1760" s="199">
        <v>0</v>
      </c>
      <c r="X1760" s="199">
        <v>0</v>
      </c>
      <c r="Y1760" s="199">
        <v>0</v>
      </c>
      <c r="Z1760" s="199">
        <v>0</v>
      </c>
      <c r="AA1760" s="199">
        <v>0</v>
      </c>
      <c r="AB1760" s="199">
        <v>0</v>
      </c>
      <c r="AC1760" s="199">
        <f>IFERROR(VLOOKUP('SAP Data'!$C1760,'2021 Balance Sheet'!$B$7:$O$1335,'2021 Balance Sheet'!D$2, FALSE),0)</f>
        <v>0</v>
      </c>
      <c r="AD1760" s="199">
        <f>IFERROR(VLOOKUP('SAP Data'!$C1760,'2021 Balance Sheet'!$B$7:$O$1335,'2021 Balance Sheet'!E$2, FALSE),0)</f>
        <v>0</v>
      </c>
      <c r="AE1760" s="199">
        <f>IFERROR(VLOOKUP('SAP Data'!$C1760,'2021 Balance Sheet'!$B$7:$O$1335,'2021 Balance Sheet'!F$2, FALSE),0)</f>
        <v>0</v>
      </c>
      <c r="AF1760" s="199">
        <f>IFERROR(VLOOKUP('SAP Data'!$C1760,'2021 Balance Sheet'!$B$7:$O$1335,'2021 Balance Sheet'!G$2, FALSE),0)</f>
        <v>0</v>
      </c>
      <c r="AG1760" s="199">
        <f>IFERROR(VLOOKUP('SAP Data'!$C1760,'2021 Balance Sheet'!$B$7:$O$1335,'2021 Balance Sheet'!H$2, FALSE),0)</f>
        <v>0</v>
      </c>
      <c r="AH1760" s="199">
        <f>IFERROR(VLOOKUP('SAP Data'!$C1760,'2021 Balance Sheet'!$B$7:$O$1335,'2021 Balance Sheet'!I$2, FALSE),0)</f>
        <v>0</v>
      </c>
      <c r="AI1760" s="199">
        <f>IFERROR(VLOOKUP('SAP Data'!$C1760,'2021 Balance Sheet'!$B$7:$O$1335,'2021 Balance Sheet'!J$2, FALSE),0)</f>
        <v>0</v>
      </c>
      <c r="AJ1760" s="199">
        <f>IFERROR(VLOOKUP('SAP Data'!$C1760,'2021 Balance Sheet'!$B$7:$O$1335,'2021 Balance Sheet'!K$2, FALSE),0)</f>
        <v>0</v>
      </c>
      <c r="AK1760" s="199">
        <f>IFERROR(VLOOKUP('SAP Data'!$C1760,'2021 Balance Sheet'!$B$7:$O$1335,'2021 Balance Sheet'!L$2, FALSE),0)</f>
        <v>0</v>
      </c>
      <c r="AL1760" s="199">
        <f>IFERROR(VLOOKUP('SAP Data'!$C1760,'2021 Balance Sheet'!$B$7:$O$1335,'2021 Balance Sheet'!M$2, FALSE),0)</f>
        <v>0</v>
      </c>
      <c r="AM1760" s="199">
        <f>IFERROR(VLOOKUP('SAP Data'!$C1760,'2021 Balance Sheet'!$B$7:$O$1335,'2021 Balance Sheet'!N$2, FALSE),0)</f>
        <v>0</v>
      </c>
      <c r="AN1760" s="199">
        <f>IFERROR(VLOOKUP('SAP Data'!$C1760,'2021 Balance Sheet'!$B$7:$O$1335,'2021 Balance Sheet'!O$2, FALSE),0)</f>
        <v>0</v>
      </c>
      <c r="AO1760" s="198">
        <f t="shared" si="57"/>
        <v>0</v>
      </c>
    </row>
    <row r="1761" spans="1:41" ht="15.75" thickBot="1" x14ac:dyDescent="0.3">
      <c r="A1761" s="26" t="str">
        <f t="shared" si="56"/>
        <v>227056</v>
      </c>
      <c r="B1761" s="126" t="s">
        <v>3816</v>
      </c>
      <c r="C1761" s="153" t="s">
        <v>3817</v>
      </c>
      <c r="D1761" s="166"/>
      <c r="E1761" s="140"/>
      <c r="F1761" s="140"/>
      <c r="G1761" s="140"/>
      <c r="H1761" s="140"/>
      <c r="I1761" s="140"/>
      <c r="J1761" s="140"/>
      <c r="K1761" s="140"/>
      <c r="L1761" s="140"/>
      <c r="M1761" s="140"/>
      <c r="N1761" s="140"/>
      <c r="O1761" s="140"/>
      <c r="P1761" s="140"/>
      <c r="Q1761" s="199">
        <v>0</v>
      </c>
      <c r="R1761" s="199">
        <v>0</v>
      </c>
      <c r="S1761" s="199">
        <v>0</v>
      </c>
      <c r="T1761" s="199">
        <v>0</v>
      </c>
      <c r="U1761" s="199">
        <v>0</v>
      </c>
      <c r="V1761" s="199">
        <v>0</v>
      </c>
      <c r="W1761" s="199">
        <v>0</v>
      </c>
      <c r="X1761" s="199">
        <v>0</v>
      </c>
      <c r="Y1761" s="199">
        <v>0</v>
      </c>
      <c r="Z1761" s="199">
        <v>0</v>
      </c>
      <c r="AA1761" s="199">
        <v>0</v>
      </c>
      <c r="AB1761" s="199">
        <v>0</v>
      </c>
      <c r="AC1761" s="199">
        <f>IFERROR(VLOOKUP('SAP Data'!$C1761,'2021 Balance Sheet'!$B$7:$O$1335,'2021 Balance Sheet'!D$2, FALSE),0)</f>
        <v>0</v>
      </c>
      <c r="AD1761" s="199">
        <f>IFERROR(VLOOKUP('SAP Data'!$C1761,'2021 Balance Sheet'!$B$7:$O$1335,'2021 Balance Sheet'!E$2, FALSE),0)</f>
        <v>0</v>
      </c>
      <c r="AE1761" s="199">
        <f>IFERROR(VLOOKUP('SAP Data'!$C1761,'2021 Balance Sheet'!$B$7:$O$1335,'2021 Balance Sheet'!F$2, FALSE),0)</f>
        <v>0</v>
      </c>
      <c r="AF1761" s="199">
        <f>IFERROR(VLOOKUP('SAP Data'!$C1761,'2021 Balance Sheet'!$B$7:$O$1335,'2021 Balance Sheet'!G$2, FALSE),0)</f>
        <v>0</v>
      </c>
      <c r="AG1761" s="199">
        <f>IFERROR(VLOOKUP('SAP Data'!$C1761,'2021 Balance Sheet'!$B$7:$O$1335,'2021 Balance Sheet'!H$2, FALSE),0)</f>
        <v>0</v>
      </c>
      <c r="AH1761" s="199">
        <f>IFERROR(VLOOKUP('SAP Data'!$C1761,'2021 Balance Sheet'!$B$7:$O$1335,'2021 Balance Sheet'!I$2, FALSE),0)</f>
        <v>0</v>
      </c>
      <c r="AI1761" s="199">
        <f>IFERROR(VLOOKUP('SAP Data'!$C1761,'2021 Balance Sheet'!$B$7:$O$1335,'2021 Balance Sheet'!J$2, FALSE),0)</f>
        <v>0</v>
      </c>
      <c r="AJ1761" s="199">
        <f>IFERROR(VLOOKUP('SAP Data'!$C1761,'2021 Balance Sheet'!$B$7:$O$1335,'2021 Balance Sheet'!K$2, FALSE),0)</f>
        <v>0</v>
      </c>
      <c r="AK1761" s="199">
        <f>IFERROR(VLOOKUP('SAP Data'!$C1761,'2021 Balance Sheet'!$B$7:$O$1335,'2021 Balance Sheet'!L$2, FALSE),0)</f>
        <v>0</v>
      </c>
      <c r="AL1761" s="199">
        <f>IFERROR(VLOOKUP('SAP Data'!$C1761,'2021 Balance Sheet'!$B$7:$O$1335,'2021 Balance Sheet'!M$2, FALSE),0)</f>
        <v>0</v>
      </c>
      <c r="AM1761" s="199">
        <f>IFERROR(VLOOKUP('SAP Data'!$C1761,'2021 Balance Sheet'!$B$7:$O$1335,'2021 Balance Sheet'!N$2, FALSE),0)</f>
        <v>0</v>
      </c>
      <c r="AN1761" s="199">
        <f>IFERROR(VLOOKUP('SAP Data'!$C1761,'2021 Balance Sheet'!$B$7:$O$1335,'2021 Balance Sheet'!O$2, FALSE),0)</f>
        <v>0</v>
      </c>
      <c r="AO1761" s="198">
        <f t="shared" si="57"/>
        <v>0</v>
      </c>
    </row>
    <row r="1762" spans="1:41" ht="15.75" thickBot="1" x14ac:dyDescent="0.3">
      <c r="A1762" s="26" t="str">
        <f t="shared" si="56"/>
        <v>227057</v>
      </c>
      <c r="B1762" s="126" t="s">
        <v>3818</v>
      </c>
      <c r="C1762" s="153" t="s">
        <v>3819</v>
      </c>
      <c r="D1762" s="166"/>
      <c r="E1762" s="140"/>
      <c r="F1762" s="140"/>
      <c r="G1762" s="140"/>
      <c r="H1762" s="140"/>
      <c r="I1762" s="140"/>
      <c r="J1762" s="140"/>
      <c r="K1762" s="140"/>
      <c r="L1762" s="140"/>
      <c r="M1762" s="140"/>
      <c r="N1762" s="140"/>
      <c r="O1762" s="140"/>
      <c r="P1762" s="140"/>
      <c r="Q1762" s="199">
        <v>0</v>
      </c>
      <c r="R1762" s="199">
        <v>0</v>
      </c>
      <c r="S1762" s="199">
        <v>0</v>
      </c>
      <c r="T1762" s="199">
        <v>0</v>
      </c>
      <c r="U1762" s="199">
        <v>0</v>
      </c>
      <c r="V1762" s="199">
        <v>0</v>
      </c>
      <c r="W1762" s="199">
        <v>0</v>
      </c>
      <c r="X1762" s="199">
        <v>0</v>
      </c>
      <c r="Y1762" s="199">
        <v>0</v>
      </c>
      <c r="Z1762" s="199">
        <v>0</v>
      </c>
      <c r="AA1762" s="199">
        <v>0</v>
      </c>
      <c r="AB1762" s="199">
        <v>0</v>
      </c>
      <c r="AC1762" s="199">
        <f>IFERROR(VLOOKUP('SAP Data'!$C1762,'2021 Balance Sheet'!$B$7:$O$1335,'2021 Balance Sheet'!D$2, FALSE),0)</f>
        <v>0</v>
      </c>
      <c r="AD1762" s="199">
        <f>IFERROR(VLOOKUP('SAP Data'!$C1762,'2021 Balance Sheet'!$B$7:$O$1335,'2021 Balance Sheet'!E$2, FALSE),0)</f>
        <v>0</v>
      </c>
      <c r="AE1762" s="199">
        <f>IFERROR(VLOOKUP('SAP Data'!$C1762,'2021 Balance Sheet'!$B$7:$O$1335,'2021 Balance Sheet'!F$2, FALSE),0)</f>
        <v>0</v>
      </c>
      <c r="AF1762" s="199">
        <f>IFERROR(VLOOKUP('SAP Data'!$C1762,'2021 Balance Sheet'!$B$7:$O$1335,'2021 Balance Sheet'!G$2, FALSE),0)</f>
        <v>0</v>
      </c>
      <c r="AG1762" s="199">
        <f>IFERROR(VLOOKUP('SAP Data'!$C1762,'2021 Balance Sheet'!$B$7:$O$1335,'2021 Balance Sheet'!H$2, FALSE),0)</f>
        <v>0</v>
      </c>
      <c r="AH1762" s="199">
        <f>IFERROR(VLOOKUP('SAP Data'!$C1762,'2021 Balance Sheet'!$B$7:$O$1335,'2021 Balance Sheet'!I$2, FALSE),0)</f>
        <v>0</v>
      </c>
      <c r="AI1762" s="199">
        <f>IFERROR(VLOOKUP('SAP Data'!$C1762,'2021 Balance Sheet'!$B$7:$O$1335,'2021 Balance Sheet'!J$2, FALSE),0)</f>
        <v>0</v>
      </c>
      <c r="AJ1762" s="199">
        <f>IFERROR(VLOOKUP('SAP Data'!$C1762,'2021 Balance Sheet'!$B$7:$O$1335,'2021 Balance Sheet'!K$2, FALSE),0)</f>
        <v>0</v>
      </c>
      <c r="AK1762" s="199">
        <f>IFERROR(VLOOKUP('SAP Data'!$C1762,'2021 Balance Sheet'!$B$7:$O$1335,'2021 Balance Sheet'!L$2, FALSE),0)</f>
        <v>0</v>
      </c>
      <c r="AL1762" s="199">
        <f>IFERROR(VLOOKUP('SAP Data'!$C1762,'2021 Balance Sheet'!$B$7:$O$1335,'2021 Balance Sheet'!M$2, FALSE),0)</f>
        <v>0</v>
      </c>
      <c r="AM1762" s="199">
        <f>IFERROR(VLOOKUP('SAP Data'!$C1762,'2021 Balance Sheet'!$B$7:$O$1335,'2021 Balance Sheet'!N$2, FALSE),0)</f>
        <v>0</v>
      </c>
      <c r="AN1762" s="199">
        <f>IFERROR(VLOOKUP('SAP Data'!$C1762,'2021 Balance Sheet'!$B$7:$O$1335,'2021 Balance Sheet'!O$2, FALSE),0)</f>
        <v>0</v>
      </c>
      <c r="AO1762" s="198">
        <f t="shared" si="57"/>
        <v>0</v>
      </c>
    </row>
    <row r="1763" spans="1:41" ht="15.75" thickBot="1" x14ac:dyDescent="0.3">
      <c r="A1763" s="26" t="str">
        <f t="shared" si="56"/>
        <v>227058</v>
      </c>
      <c r="B1763" s="126" t="s">
        <v>3820</v>
      </c>
      <c r="C1763" s="153" t="s">
        <v>3821</v>
      </c>
      <c r="D1763" s="166"/>
      <c r="E1763" s="140"/>
      <c r="F1763" s="140"/>
      <c r="G1763" s="140"/>
      <c r="H1763" s="140"/>
      <c r="I1763" s="140"/>
      <c r="J1763" s="140"/>
      <c r="K1763" s="140"/>
      <c r="L1763" s="140"/>
      <c r="M1763" s="140"/>
      <c r="N1763" s="140"/>
      <c r="O1763" s="140"/>
      <c r="P1763" s="140"/>
      <c r="Q1763" s="199">
        <v>0</v>
      </c>
      <c r="R1763" s="199">
        <v>0</v>
      </c>
      <c r="S1763" s="199">
        <v>0</v>
      </c>
      <c r="T1763" s="199">
        <v>0</v>
      </c>
      <c r="U1763" s="199">
        <v>0</v>
      </c>
      <c r="V1763" s="199">
        <v>0</v>
      </c>
      <c r="W1763" s="199">
        <v>0</v>
      </c>
      <c r="X1763" s="199">
        <v>0</v>
      </c>
      <c r="Y1763" s="199">
        <v>0</v>
      </c>
      <c r="Z1763" s="199">
        <v>0</v>
      </c>
      <c r="AA1763" s="199">
        <v>0</v>
      </c>
      <c r="AB1763" s="199">
        <v>0</v>
      </c>
      <c r="AC1763" s="199">
        <f>IFERROR(VLOOKUP('SAP Data'!$C1763,'2021 Balance Sheet'!$B$7:$O$1335,'2021 Balance Sheet'!D$2, FALSE),0)</f>
        <v>0</v>
      </c>
      <c r="AD1763" s="199">
        <f>IFERROR(VLOOKUP('SAP Data'!$C1763,'2021 Balance Sheet'!$B$7:$O$1335,'2021 Balance Sheet'!E$2, FALSE),0)</f>
        <v>0</v>
      </c>
      <c r="AE1763" s="199">
        <f>IFERROR(VLOOKUP('SAP Data'!$C1763,'2021 Balance Sheet'!$B$7:$O$1335,'2021 Balance Sheet'!F$2, FALSE),0)</f>
        <v>0</v>
      </c>
      <c r="AF1763" s="199">
        <f>IFERROR(VLOOKUP('SAP Data'!$C1763,'2021 Balance Sheet'!$B$7:$O$1335,'2021 Balance Sheet'!G$2, FALSE),0)</f>
        <v>0</v>
      </c>
      <c r="AG1763" s="199">
        <f>IFERROR(VLOOKUP('SAP Data'!$C1763,'2021 Balance Sheet'!$B$7:$O$1335,'2021 Balance Sheet'!H$2, FALSE),0)</f>
        <v>0</v>
      </c>
      <c r="AH1763" s="199">
        <f>IFERROR(VLOOKUP('SAP Data'!$C1763,'2021 Balance Sheet'!$B$7:$O$1335,'2021 Balance Sheet'!I$2, FALSE),0)</f>
        <v>0</v>
      </c>
      <c r="AI1763" s="199">
        <f>IFERROR(VLOOKUP('SAP Data'!$C1763,'2021 Balance Sheet'!$B$7:$O$1335,'2021 Balance Sheet'!J$2, FALSE),0)</f>
        <v>0</v>
      </c>
      <c r="AJ1763" s="199">
        <f>IFERROR(VLOOKUP('SAP Data'!$C1763,'2021 Balance Sheet'!$B$7:$O$1335,'2021 Balance Sheet'!K$2, FALSE),0)</f>
        <v>0</v>
      </c>
      <c r="AK1763" s="199">
        <f>IFERROR(VLOOKUP('SAP Data'!$C1763,'2021 Balance Sheet'!$B$7:$O$1335,'2021 Balance Sheet'!L$2, FALSE),0)</f>
        <v>0</v>
      </c>
      <c r="AL1763" s="199">
        <f>IFERROR(VLOOKUP('SAP Data'!$C1763,'2021 Balance Sheet'!$B$7:$O$1335,'2021 Balance Sheet'!M$2, FALSE),0)</f>
        <v>0</v>
      </c>
      <c r="AM1763" s="199">
        <f>IFERROR(VLOOKUP('SAP Data'!$C1763,'2021 Balance Sheet'!$B$7:$O$1335,'2021 Balance Sheet'!N$2, FALSE),0)</f>
        <v>0</v>
      </c>
      <c r="AN1763" s="199">
        <f>IFERROR(VLOOKUP('SAP Data'!$C1763,'2021 Balance Sheet'!$B$7:$O$1335,'2021 Balance Sheet'!O$2, FALSE),0)</f>
        <v>0</v>
      </c>
      <c r="AO1763" s="198">
        <f t="shared" si="57"/>
        <v>0</v>
      </c>
    </row>
    <row r="1764" spans="1:41" ht="15.75" thickBot="1" x14ac:dyDescent="0.3">
      <c r="A1764" s="26" t="str">
        <f t="shared" si="56"/>
        <v>227059</v>
      </c>
      <c r="B1764" s="126" t="s">
        <v>3822</v>
      </c>
      <c r="C1764" s="153" t="s">
        <v>3823</v>
      </c>
      <c r="D1764" s="166"/>
      <c r="E1764" s="140"/>
      <c r="F1764" s="140"/>
      <c r="G1764" s="140"/>
      <c r="H1764" s="140"/>
      <c r="I1764" s="140"/>
      <c r="J1764" s="140"/>
      <c r="K1764" s="140"/>
      <c r="L1764" s="140"/>
      <c r="M1764" s="140"/>
      <c r="N1764" s="140"/>
      <c r="O1764" s="140"/>
      <c r="P1764" s="140"/>
      <c r="Q1764" s="199">
        <v>0</v>
      </c>
      <c r="R1764" s="199">
        <v>0</v>
      </c>
      <c r="S1764" s="199">
        <v>0</v>
      </c>
      <c r="T1764" s="199">
        <v>0</v>
      </c>
      <c r="U1764" s="199">
        <v>0</v>
      </c>
      <c r="V1764" s="199">
        <v>0</v>
      </c>
      <c r="W1764" s="199">
        <v>0</v>
      </c>
      <c r="X1764" s="199">
        <v>0</v>
      </c>
      <c r="Y1764" s="199">
        <v>0</v>
      </c>
      <c r="Z1764" s="199">
        <v>0</v>
      </c>
      <c r="AA1764" s="199">
        <v>0</v>
      </c>
      <c r="AB1764" s="199">
        <v>0</v>
      </c>
      <c r="AC1764" s="199">
        <f>IFERROR(VLOOKUP('SAP Data'!$C1764,'2021 Balance Sheet'!$B$7:$O$1335,'2021 Balance Sheet'!D$2, FALSE),0)</f>
        <v>0</v>
      </c>
      <c r="AD1764" s="199">
        <f>IFERROR(VLOOKUP('SAP Data'!$C1764,'2021 Balance Sheet'!$B$7:$O$1335,'2021 Balance Sheet'!E$2, FALSE),0)</f>
        <v>0</v>
      </c>
      <c r="AE1764" s="199">
        <f>IFERROR(VLOOKUP('SAP Data'!$C1764,'2021 Balance Sheet'!$B$7:$O$1335,'2021 Balance Sheet'!F$2, FALSE),0)</f>
        <v>0</v>
      </c>
      <c r="AF1764" s="199">
        <f>IFERROR(VLOOKUP('SAP Data'!$C1764,'2021 Balance Sheet'!$B$7:$O$1335,'2021 Balance Sheet'!G$2, FALSE),0)</f>
        <v>0</v>
      </c>
      <c r="AG1764" s="199">
        <f>IFERROR(VLOOKUP('SAP Data'!$C1764,'2021 Balance Sheet'!$B$7:$O$1335,'2021 Balance Sheet'!H$2, FALSE),0)</f>
        <v>0</v>
      </c>
      <c r="AH1764" s="199">
        <f>IFERROR(VLOOKUP('SAP Data'!$C1764,'2021 Balance Sheet'!$B$7:$O$1335,'2021 Balance Sheet'!I$2, FALSE),0)</f>
        <v>0</v>
      </c>
      <c r="AI1764" s="199">
        <f>IFERROR(VLOOKUP('SAP Data'!$C1764,'2021 Balance Sheet'!$B$7:$O$1335,'2021 Balance Sheet'!J$2, FALSE),0)</f>
        <v>0</v>
      </c>
      <c r="AJ1764" s="199">
        <f>IFERROR(VLOOKUP('SAP Data'!$C1764,'2021 Balance Sheet'!$B$7:$O$1335,'2021 Balance Sheet'!K$2, FALSE),0)</f>
        <v>0</v>
      </c>
      <c r="AK1764" s="199">
        <f>IFERROR(VLOOKUP('SAP Data'!$C1764,'2021 Balance Sheet'!$B$7:$O$1335,'2021 Balance Sheet'!L$2, FALSE),0)</f>
        <v>0</v>
      </c>
      <c r="AL1764" s="199">
        <f>IFERROR(VLOOKUP('SAP Data'!$C1764,'2021 Balance Sheet'!$B$7:$O$1335,'2021 Balance Sheet'!M$2, FALSE),0)</f>
        <v>0</v>
      </c>
      <c r="AM1764" s="199">
        <f>IFERROR(VLOOKUP('SAP Data'!$C1764,'2021 Balance Sheet'!$B$7:$O$1335,'2021 Balance Sheet'!N$2, FALSE),0)</f>
        <v>0</v>
      </c>
      <c r="AN1764" s="199">
        <f>IFERROR(VLOOKUP('SAP Data'!$C1764,'2021 Balance Sheet'!$B$7:$O$1335,'2021 Balance Sheet'!O$2, FALSE),0)</f>
        <v>0</v>
      </c>
      <c r="AO1764" s="198">
        <f t="shared" si="57"/>
        <v>0</v>
      </c>
    </row>
    <row r="1765" spans="1:41" ht="15.75" thickBot="1" x14ac:dyDescent="0.3">
      <c r="A1765" s="26" t="str">
        <f t="shared" si="56"/>
        <v>227060</v>
      </c>
      <c r="B1765" s="126" t="s">
        <v>3824</v>
      </c>
      <c r="C1765" s="153" t="s">
        <v>3825</v>
      </c>
      <c r="D1765" s="166"/>
      <c r="E1765" s="140"/>
      <c r="F1765" s="140"/>
      <c r="G1765" s="140"/>
      <c r="H1765" s="140"/>
      <c r="I1765" s="140"/>
      <c r="J1765" s="140"/>
      <c r="K1765" s="140"/>
      <c r="L1765" s="140"/>
      <c r="M1765" s="140"/>
      <c r="N1765" s="140"/>
      <c r="O1765" s="140"/>
      <c r="P1765" s="140"/>
      <c r="Q1765" s="199">
        <v>0</v>
      </c>
      <c r="R1765" s="199">
        <v>0</v>
      </c>
      <c r="S1765" s="199">
        <v>0</v>
      </c>
      <c r="T1765" s="199">
        <v>0</v>
      </c>
      <c r="U1765" s="199">
        <v>0</v>
      </c>
      <c r="V1765" s="199">
        <v>0</v>
      </c>
      <c r="W1765" s="199">
        <v>0</v>
      </c>
      <c r="X1765" s="199">
        <v>0</v>
      </c>
      <c r="Y1765" s="199">
        <v>0</v>
      </c>
      <c r="Z1765" s="199">
        <v>0</v>
      </c>
      <c r="AA1765" s="199">
        <v>0</v>
      </c>
      <c r="AB1765" s="199">
        <v>0</v>
      </c>
      <c r="AC1765" s="199">
        <f>IFERROR(VLOOKUP('SAP Data'!$C1765,'2021 Balance Sheet'!$B$7:$O$1335,'2021 Balance Sheet'!D$2, FALSE),0)</f>
        <v>0</v>
      </c>
      <c r="AD1765" s="199">
        <f>IFERROR(VLOOKUP('SAP Data'!$C1765,'2021 Balance Sheet'!$B$7:$O$1335,'2021 Balance Sheet'!E$2, FALSE),0)</f>
        <v>0</v>
      </c>
      <c r="AE1765" s="199">
        <f>IFERROR(VLOOKUP('SAP Data'!$C1765,'2021 Balance Sheet'!$B$7:$O$1335,'2021 Balance Sheet'!F$2, FALSE),0)</f>
        <v>0</v>
      </c>
      <c r="AF1765" s="199">
        <f>IFERROR(VLOOKUP('SAP Data'!$C1765,'2021 Balance Sheet'!$B$7:$O$1335,'2021 Balance Sheet'!G$2, FALSE),0)</f>
        <v>0</v>
      </c>
      <c r="AG1765" s="199">
        <f>IFERROR(VLOOKUP('SAP Data'!$C1765,'2021 Balance Sheet'!$B$7:$O$1335,'2021 Balance Sheet'!H$2, FALSE),0)</f>
        <v>0</v>
      </c>
      <c r="AH1765" s="199">
        <f>IFERROR(VLOOKUP('SAP Data'!$C1765,'2021 Balance Sheet'!$B$7:$O$1335,'2021 Balance Sheet'!I$2, FALSE),0)</f>
        <v>0</v>
      </c>
      <c r="AI1765" s="199">
        <f>IFERROR(VLOOKUP('SAP Data'!$C1765,'2021 Balance Sheet'!$B$7:$O$1335,'2021 Balance Sheet'!J$2, FALSE),0)</f>
        <v>0</v>
      </c>
      <c r="AJ1765" s="199">
        <f>IFERROR(VLOOKUP('SAP Data'!$C1765,'2021 Balance Sheet'!$B$7:$O$1335,'2021 Balance Sheet'!K$2, FALSE),0)</f>
        <v>0</v>
      </c>
      <c r="AK1765" s="199">
        <f>IFERROR(VLOOKUP('SAP Data'!$C1765,'2021 Balance Sheet'!$B$7:$O$1335,'2021 Balance Sheet'!L$2, FALSE),0)</f>
        <v>0</v>
      </c>
      <c r="AL1765" s="199">
        <f>IFERROR(VLOOKUP('SAP Data'!$C1765,'2021 Balance Sheet'!$B$7:$O$1335,'2021 Balance Sheet'!M$2, FALSE),0)</f>
        <v>0</v>
      </c>
      <c r="AM1765" s="199">
        <f>IFERROR(VLOOKUP('SAP Data'!$C1765,'2021 Balance Sheet'!$B$7:$O$1335,'2021 Balance Sheet'!N$2, FALSE),0)</f>
        <v>0</v>
      </c>
      <c r="AN1765" s="199">
        <f>IFERROR(VLOOKUP('SAP Data'!$C1765,'2021 Balance Sheet'!$B$7:$O$1335,'2021 Balance Sheet'!O$2, FALSE),0)</f>
        <v>0</v>
      </c>
      <c r="AO1765" s="198">
        <f t="shared" si="57"/>
        <v>0</v>
      </c>
    </row>
    <row r="1766" spans="1:41" ht="15.75" thickBot="1" x14ac:dyDescent="0.3">
      <c r="A1766" s="26" t="str">
        <f t="shared" si="56"/>
        <v>227061</v>
      </c>
      <c r="B1766" s="126" t="s">
        <v>3826</v>
      </c>
      <c r="C1766" s="153" t="s">
        <v>3827</v>
      </c>
      <c r="D1766" s="166"/>
      <c r="E1766" s="140"/>
      <c r="F1766" s="140"/>
      <c r="G1766" s="140"/>
      <c r="H1766" s="140"/>
      <c r="I1766" s="140"/>
      <c r="J1766" s="140"/>
      <c r="K1766" s="140"/>
      <c r="L1766" s="140"/>
      <c r="M1766" s="140"/>
      <c r="N1766" s="140"/>
      <c r="O1766" s="140"/>
      <c r="P1766" s="140"/>
      <c r="Q1766" s="199">
        <v>0</v>
      </c>
      <c r="R1766" s="199">
        <v>0</v>
      </c>
      <c r="S1766" s="199">
        <v>0</v>
      </c>
      <c r="T1766" s="199">
        <v>0</v>
      </c>
      <c r="U1766" s="199">
        <v>0</v>
      </c>
      <c r="V1766" s="199">
        <v>0</v>
      </c>
      <c r="W1766" s="199">
        <v>0</v>
      </c>
      <c r="X1766" s="199">
        <v>0</v>
      </c>
      <c r="Y1766" s="199">
        <v>0</v>
      </c>
      <c r="Z1766" s="199">
        <v>0</v>
      </c>
      <c r="AA1766" s="199">
        <v>0</v>
      </c>
      <c r="AB1766" s="199">
        <v>0</v>
      </c>
      <c r="AC1766" s="199">
        <f>IFERROR(VLOOKUP('SAP Data'!$C1766,'2021 Balance Sheet'!$B$7:$O$1335,'2021 Balance Sheet'!D$2, FALSE),0)</f>
        <v>0</v>
      </c>
      <c r="AD1766" s="199">
        <f>IFERROR(VLOOKUP('SAP Data'!$C1766,'2021 Balance Sheet'!$B$7:$O$1335,'2021 Balance Sheet'!E$2, FALSE),0)</f>
        <v>0</v>
      </c>
      <c r="AE1766" s="199">
        <f>IFERROR(VLOOKUP('SAP Data'!$C1766,'2021 Balance Sheet'!$B$7:$O$1335,'2021 Balance Sheet'!F$2, FALSE),0)</f>
        <v>0</v>
      </c>
      <c r="AF1766" s="199">
        <f>IFERROR(VLOOKUP('SAP Data'!$C1766,'2021 Balance Sheet'!$B$7:$O$1335,'2021 Balance Sheet'!G$2, FALSE),0)</f>
        <v>0</v>
      </c>
      <c r="AG1766" s="199">
        <f>IFERROR(VLOOKUP('SAP Data'!$C1766,'2021 Balance Sheet'!$B$7:$O$1335,'2021 Balance Sheet'!H$2, FALSE),0)</f>
        <v>0</v>
      </c>
      <c r="AH1766" s="199">
        <f>IFERROR(VLOOKUP('SAP Data'!$C1766,'2021 Balance Sheet'!$B$7:$O$1335,'2021 Balance Sheet'!I$2, FALSE),0)</f>
        <v>0</v>
      </c>
      <c r="AI1766" s="199">
        <f>IFERROR(VLOOKUP('SAP Data'!$C1766,'2021 Balance Sheet'!$B$7:$O$1335,'2021 Balance Sheet'!J$2, FALSE),0)</f>
        <v>0</v>
      </c>
      <c r="AJ1766" s="199">
        <f>IFERROR(VLOOKUP('SAP Data'!$C1766,'2021 Balance Sheet'!$B$7:$O$1335,'2021 Balance Sheet'!K$2, FALSE),0)</f>
        <v>0</v>
      </c>
      <c r="AK1766" s="199">
        <f>IFERROR(VLOOKUP('SAP Data'!$C1766,'2021 Balance Sheet'!$B$7:$O$1335,'2021 Balance Sheet'!L$2, FALSE),0)</f>
        <v>0</v>
      </c>
      <c r="AL1766" s="199">
        <f>IFERROR(VLOOKUP('SAP Data'!$C1766,'2021 Balance Sheet'!$B$7:$O$1335,'2021 Balance Sheet'!M$2, FALSE),0)</f>
        <v>0</v>
      </c>
      <c r="AM1766" s="199">
        <f>IFERROR(VLOOKUP('SAP Data'!$C1766,'2021 Balance Sheet'!$B$7:$O$1335,'2021 Balance Sheet'!N$2, FALSE),0)</f>
        <v>0</v>
      </c>
      <c r="AN1766" s="199">
        <f>IFERROR(VLOOKUP('SAP Data'!$C1766,'2021 Balance Sheet'!$B$7:$O$1335,'2021 Balance Sheet'!O$2, FALSE),0)</f>
        <v>0</v>
      </c>
      <c r="AO1766" s="198">
        <f t="shared" si="57"/>
        <v>0</v>
      </c>
    </row>
    <row r="1767" spans="1:41" ht="15.75" thickBot="1" x14ac:dyDescent="0.3">
      <c r="A1767" s="26" t="str">
        <f t="shared" si="56"/>
        <v>227062</v>
      </c>
      <c r="B1767" s="126" t="s">
        <v>3828</v>
      </c>
      <c r="C1767" s="153" t="s">
        <v>3829</v>
      </c>
      <c r="D1767" s="166"/>
      <c r="E1767" s="140"/>
      <c r="F1767" s="140"/>
      <c r="G1767" s="140"/>
      <c r="H1767" s="140"/>
      <c r="I1767" s="140"/>
      <c r="J1767" s="140"/>
      <c r="K1767" s="140"/>
      <c r="L1767" s="140"/>
      <c r="M1767" s="140"/>
      <c r="N1767" s="140"/>
      <c r="O1767" s="140"/>
      <c r="P1767" s="140"/>
      <c r="Q1767" s="199">
        <v>0</v>
      </c>
      <c r="R1767" s="199">
        <v>0</v>
      </c>
      <c r="S1767" s="199">
        <v>0</v>
      </c>
      <c r="T1767" s="199">
        <v>0</v>
      </c>
      <c r="U1767" s="199">
        <v>0</v>
      </c>
      <c r="V1767" s="199">
        <v>0</v>
      </c>
      <c r="W1767" s="199">
        <v>0</v>
      </c>
      <c r="X1767" s="199">
        <v>0</v>
      </c>
      <c r="Y1767" s="199">
        <v>0</v>
      </c>
      <c r="Z1767" s="199">
        <v>0</v>
      </c>
      <c r="AA1767" s="199">
        <v>0</v>
      </c>
      <c r="AB1767" s="199">
        <v>0</v>
      </c>
      <c r="AC1767" s="199">
        <f>IFERROR(VLOOKUP('SAP Data'!$C1767,'2021 Balance Sheet'!$B$7:$O$1335,'2021 Balance Sheet'!D$2, FALSE),0)</f>
        <v>0</v>
      </c>
      <c r="AD1767" s="199">
        <f>IFERROR(VLOOKUP('SAP Data'!$C1767,'2021 Balance Sheet'!$B$7:$O$1335,'2021 Balance Sheet'!E$2, FALSE),0)</f>
        <v>0</v>
      </c>
      <c r="AE1767" s="199">
        <f>IFERROR(VLOOKUP('SAP Data'!$C1767,'2021 Balance Sheet'!$B$7:$O$1335,'2021 Balance Sheet'!F$2, FALSE),0)</f>
        <v>0</v>
      </c>
      <c r="AF1767" s="199">
        <f>IFERROR(VLOOKUP('SAP Data'!$C1767,'2021 Balance Sheet'!$B$7:$O$1335,'2021 Balance Sheet'!G$2, FALSE),0)</f>
        <v>0</v>
      </c>
      <c r="AG1767" s="199">
        <f>IFERROR(VLOOKUP('SAP Data'!$C1767,'2021 Balance Sheet'!$B$7:$O$1335,'2021 Balance Sheet'!H$2, FALSE),0)</f>
        <v>0</v>
      </c>
      <c r="AH1767" s="199">
        <f>IFERROR(VLOOKUP('SAP Data'!$C1767,'2021 Balance Sheet'!$B$7:$O$1335,'2021 Balance Sheet'!I$2, FALSE),0)</f>
        <v>0</v>
      </c>
      <c r="AI1767" s="199">
        <f>IFERROR(VLOOKUP('SAP Data'!$C1767,'2021 Balance Sheet'!$B$7:$O$1335,'2021 Balance Sheet'!J$2, FALSE),0)</f>
        <v>0</v>
      </c>
      <c r="AJ1767" s="199">
        <f>IFERROR(VLOOKUP('SAP Data'!$C1767,'2021 Balance Sheet'!$B$7:$O$1335,'2021 Balance Sheet'!K$2, FALSE),0)</f>
        <v>0</v>
      </c>
      <c r="AK1767" s="199">
        <f>IFERROR(VLOOKUP('SAP Data'!$C1767,'2021 Balance Sheet'!$B$7:$O$1335,'2021 Balance Sheet'!L$2, FALSE),0)</f>
        <v>0</v>
      </c>
      <c r="AL1767" s="199">
        <f>IFERROR(VLOOKUP('SAP Data'!$C1767,'2021 Balance Sheet'!$B$7:$O$1335,'2021 Balance Sheet'!M$2, FALSE),0)</f>
        <v>0</v>
      </c>
      <c r="AM1767" s="199">
        <f>IFERROR(VLOOKUP('SAP Data'!$C1767,'2021 Balance Sheet'!$B$7:$O$1335,'2021 Balance Sheet'!N$2, FALSE),0)</f>
        <v>0</v>
      </c>
      <c r="AN1767" s="199">
        <f>IFERROR(VLOOKUP('SAP Data'!$C1767,'2021 Balance Sheet'!$B$7:$O$1335,'2021 Balance Sheet'!O$2, FALSE),0)</f>
        <v>0</v>
      </c>
      <c r="AO1767" s="198">
        <f t="shared" si="57"/>
        <v>0</v>
      </c>
    </row>
    <row r="1768" spans="1:41" ht="15.75" thickBot="1" x14ac:dyDescent="0.3">
      <c r="A1768" s="26" t="str">
        <f t="shared" si="56"/>
        <v>227063</v>
      </c>
      <c r="B1768" s="126" t="s">
        <v>3830</v>
      </c>
      <c r="C1768" s="153" t="s">
        <v>3831</v>
      </c>
      <c r="D1768" s="166"/>
      <c r="E1768" s="140"/>
      <c r="F1768" s="140"/>
      <c r="G1768" s="140"/>
      <c r="H1768" s="140"/>
      <c r="I1768" s="140"/>
      <c r="J1768" s="140"/>
      <c r="K1768" s="140"/>
      <c r="L1768" s="140"/>
      <c r="M1768" s="140"/>
      <c r="N1768" s="140"/>
      <c r="O1768" s="140"/>
      <c r="P1768" s="140"/>
      <c r="Q1768" s="199">
        <v>0</v>
      </c>
      <c r="R1768" s="199">
        <v>0</v>
      </c>
      <c r="S1768" s="199">
        <v>0</v>
      </c>
      <c r="T1768" s="199">
        <v>0</v>
      </c>
      <c r="U1768" s="199">
        <v>0</v>
      </c>
      <c r="V1768" s="199">
        <v>0</v>
      </c>
      <c r="W1768" s="199">
        <v>0</v>
      </c>
      <c r="X1768" s="199">
        <v>0</v>
      </c>
      <c r="Y1768" s="199">
        <v>0</v>
      </c>
      <c r="Z1768" s="199">
        <v>0</v>
      </c>
      <c r="AA1768" s="199">
        <v>0</v>
      </c>
      <c r="AB1768" s="199">
        <v>0</v>
      </c>
      <c r="AC1768" s="199">
        <f>IFERROR(VLOOKUP('SAP Data'!$C1768,'2021 Balance Sheet'!$B$7:$O$1335,'2021 Balance Sheet'!D$2, FALSE),0)</f>
        <v>0</v>
      </c>
      <c r="AD1768" s="199">
        <f>IFERROR(VLOOKUP('SAP Data'!$C1768,'2021 Balance Sheet'!$B$7:$O$1335,'2021 Balance Sheet'!E$2, FALSE),0)</f>
        <v>0</v>
      </c>
      <c r="AE1768" s="199">
        <f>IFERROR(VLOOKUP('SAP Data'!$C1768,'2021 Balance Sheet'!$B$7:$O$1335,'2021 Balance Sheet'!F$2, FALSE),0)</f>
        <v>0</v>
      </c>
      <c r="AF1768" s="199">
        <f>IFERROR(VLOOKUP('SAP Data'!$C1768,'2021 Balance Sheet'!$B$7:$O$1335,'2021 Balance Sheet'!G$2, FALSE),0)</f>
        <v>0</v>
      </c>
      <c r="AG1768" s="199">
        <f>IFERROR(VLOOKUP('SAP Data'!$C1768,'2021 Balance Sheet'!$B$7:$O$1335,'2021 Balance Sheet'!H$2, FALSE),0)</f>
        <v>0</v>
      </c>
      <c r="AH1768" s="199">
        <f>IFERROR(VLOOKUP('SAP Data'!$C1768,'2021 Balance Sheet'!$B$7:$O$1335,'2021 Balance Sheet'!I$2, FALSE),0)</f>
        <v>0</v>
      </c>
      <c r="AI1768" s="199">
        <f>IFERROR(VLOOKUP('SAP Data'!$C1768,'2021 Balance Sheet'!$B$7:$O$1335,'2021 Balance Sheet'!J$2, FALSE),0)</f>
        <v>0</v>
      </c>
      <c r="AJ1768" s="199">
        <f>IFERROR(VLOOKUP('SAP Data'!$C1768,'2021 Balance Sheet'!$B$7:$O$1335,'2021 Balance Sheet'!K$2, FALSE),0)</f>
        <v>0</v>
      </c>
      <c r="AK1768" s="199">
        <f>IFERROR(VLOOKUP('SAP Data'!$C1768,'2021 Balance Sheet'!$B$7:$O$1335,'2021 Balance Sheet'!L$2, FALSE),0)</f>
        <v>0</v>
      </c>
      <c r="AL1768" s="199">
        <f>IFERROR(VLOOKUP('SAP Data'!$C1768,'2021 Balance Sheet'!$B$7:$O$1335,'2021 Balance Sheet'!M$2, FALSE),0)</f>
        <v>0</v>
      </c>
      <c r="AM1768" s="199">
        <f>IFERROR(VLOOKUP('SAP Data'!$C1768,'2021 Balance Sheet'!$B$7:$O$1335,'2021 Balance Sheet'!N$2, FALSE),0)</f>
        <v>0</v>
      </c>
      <c r="AN1768" s="199">
        <f>IFERROR(VLOOKUP('SAP Data'!$C1768,'2021 Balance Sheet'!$B$7:$O$1335,'2021 Balance Sheet'!O$2, FALSE),0)</f>
        <v>0</v>
      </c>
      <c r="AO1768" s="198">
        <f t="shared" si="57"/>
        <v>0</v>
      </c>
    </row>
    <row r="1769" spans="1:41" ht="15.75" thickBot="1" x14ac:dyDescent="0.3">
      <c r="A1769" s="26" t="str">
        <f t="shared" si="56"/>
        <v>227064</v>
      </c>
      <c r="B1769" s="126" t="s">
        <v>3832</v>
      </c>
      <c r="C1769" s="153" t="s">
        <v>3833</v>
      </c>
      <c r="D1769" s="166"/>
      <c r="E1769" s="140"/>
      <c r="F1769" s="140"/>
      <c r="G1769" s="140"/>
      <c r="H1769" s="140"/>
      <c r="I1769" s="140"/>
      <c r="J1769" s="140"/>
      <c r="K1769" s="140"/>
      <c r="L1769" s="140"/>
      <c r="M1769" s="140"/>
      <c r="N1769" s="140"/>
      <c r="O1769" s="140"/>
      <c r="P1769" s="140"/>
      <c r="Q1769" s="199">
        <v>0</v>
      </c>
      <c r="R1769" s="199">
        <v>0</v>
      </c>
      <c r="S1769" s="199">
        <v>0</v>
      </c>
      <c r="T1769" s="199">
        <v>0</v>
      </c>
      <c r="U1769" s="199">
        <v>0</v>
      </c>
      <c r="V1769" s="199">
        <v>0</v>
      </c>
      <c r="W1769" s="199">
        <v>0</v>
      </c>
      <c r="X1769" s="199">
        <v>0</v>
      </c>
      <c r="Y1769" s="199">
        <v>0</v>
      </c>
      <c r="Z1769" s="199">
        <v>0</v>
      </c>
      <c r="AA1769" s="199">
        <v>0</v>
      </c>
      <c r="AB1769" s="199">
        <v>0</v>
      </c>
      <c r="AC1769" s="199">
        <f>IFERROR(VLOOKUP('SAP Data'!$C1769,'2021 Balance Sheet'!$B$7:$O$1335,'2021 Balance Sheet'!D$2, FALSE),0)</f>
        <v>0</v>
      </c>
      <c r="AD1769" s="199">
        <f>IFERROR(VLOOKUP('SAP Data'!$C1769,'2021 Balance Sheet'!$B$7:$O$1335,'2021 Balance Sheet'!E$2, FALSE),0)</f>
        <v>0</v>
      </c>
      <c r="AE1769" s="199">
        <f>IFERROR(VLOOKUP('SAP Data'!$C1769,'2021 Balance Sheet'!$B$7:$O$1335,'2021 Balance Sheet'!F$2, FALSE),0)</f>
        <v>0</v>
      </c>
      <c r="AF1769" s="199">
        <f>IFERROR(VLOOKUP('SAP Data'!$C1769,'2021 Balance Sheet'!$B$7:$O$1335,'2021 Balance Sheet'!G$2, FALSE),0)</f>
        <v>0</v>
      </c>
      <c r="AG1769" s="199">
        <f>IFERROR(VLOOKUP('SAP Data'!$C1769,'2021 Balance Sheet'!$B$7:$O$1335,'2021 Balance Sheet'!H$2, FALSE),0)</f>
        <v>0</v>
      </c>
      <c r="AH1769" s="199">
        <f>IFERROR(VLOOKUP('SAP Data'!$C1769,'2021 Balance Sheet'!$B$7:$O$1335,'2021 Balance Sheet'!I$2, FALSE),0)</f>
        <v>0</v>
      </c>
      <c r="AI1769" s="199">
        <f>IFERROR(VLOOKUP('SAP Data'!$C1769,'2021 Balance Sheet'!$B$7:$O$1335,'2021 Balance Sheet'!J$2, FALSE),0)</f>
        <v>0</v>
      </c>
      <c r="AJ1769" s="199">
        <f>IFERROR(VLOOKUP('SAP Data'!$C1769,'2021 Balance Sheet'!$B$7:$O$1335,'2021 Balance Sheet'!K$2, FALSE),0)</f>
        <v>0</v>
      </c>
      <c r="AK1769" s="199">
        <f>IFERROR(VLOOKUP('SAP Data'!$C1769,'2021 Balance Sheet'!$B$7:$O$1335,'2021 Balance Sheet'!L$2, FALSE),0)</f>
        <v>0</v>
      </c>
      <c r="AL1769" s="199">
        <f>IFERROR(VLOOKUP('SAP Data'!$C1769,'2021 Balance Sheet'!$B$7:$O$1335,'2021 Balance Sheet'!M$2, FALSE),0)</f>
        <v>0</v>
      </c>
      <c r="AM1769" s="199">
        <f>IFERROR(VLOOKUP('SAP Data'!$C1769,'2021 Balance Sheet'!$B$7:$O$1335,'2021 Balance Sheet'!N$2, FALSE),0)</f>
        <v>0</v>
      </c>
      <c r="AN1769" s="199">
        <f>IFERROR(VLOOKUP('SAP Data'!$C1769,'2021 Balance Sheet'!$B$7:$O$1335,'2021 Balance Sheet'!O$2, FALSE),0)</f>
        <v>0</v>
      </c>
      <c r="AO1769" s="198">
        <f t="shared" si="57"/>
        <v>0</v>
      </c>
    </row>
    <row r="1770" spans="1:41" ht="15.75" thickBot="1" x14ac:dyDescent="0.3">
      <c r="A1770" s="26" t="str">
        <f t="shared" si="56"/>
        <v>227065</v>
      </c>
      <c r="B1770" s="126" t="s">
        <v>3834</v>
      </c>
      <c r="C1770" s="153" t="s">
        <v>1514</v>
      </c>
      <c r="D1770" s="166"/>
      <c r="E1770" s="140"/>
      <c r="F1770" s="140"/>
      <c r="G1770" s="140"/>
      <c r="H1770" s="140"/>
      <c r="I1770" s="140"/>
      <c r="J1770" s="140"/>
      <c r="K1770" s="140"/>
      <c r="L1770" s="140"/>
      <c r="M1770" s="140"/>
      <c r="N1770" s="140"/>
      <c r="O1770" s="140"/>
      <c r="P1770" s="140"/>
      <c r="Q1770" s="199">
        <v>0</v>
      </c>
      <c r="R1770" s="199">
        <v>0</v>
      </c>
      <c r="S1770" s="199">
        <v>0</v>
      </c>
      <c r="T1770" s="199">
        <v>0</v>
      </c>
      <c r="U1770" s="199">
        <v>0</v>
      </c>
      <c r="V1770" s="199">
        <v>0</v>
      </c>
      <c r="W1770" s="199">
        <v>0</v>
      </c>
      <c r="X1770" s="199">
        <v>0</v>
      </c>
      <c r="Y1770" s="199">
        <v>0</v>
      </c>
      <c r="Z1770" s="199">
        <v>0</v>
      </c>
      <c r="AA1770" s="199">
        <v>0</v>
      </c>
      <c r="AB1770" s="199">
        <v>0</v>
      </c>
      <c r="AC1770" s="199">
        <f>IFERROR(VLOOKUP('SAP Data'!$C1770,'2021 Balance Sheet'!$B$7:$O$1335,'2021 Balance Sheet'!D$2, FALSE),0)</f>
        <v>0</v>
      </c>
      <c r="AD1770" s="199">
        <f>IFERROR(VLOOKUP('SAP Data'!$C1770,'2021 Balance Sheet'!$B$7:$O$1335,'2021 Balance Sheet'!E$2, FALSE),0)</f>
        <v>0</v>
      </c>
      <c r="AE1770" s="199">
        <f>IFERROR(VLOOKUP('SAP Data'!$C1770,'2021 Balance Sheet'!$B$7:$O$1335,'2021 Balance Sheet'!F$2, FALSE),0)</f>
        <v>0</v>
      </c>
      <c r="AF1770" s="199">
        <f>IFERROR(VLOOKUP('SAP Data'!$C1770,'2021 Balance Sheet'!$B$7:$O$1335,'2021 Balance Sheet'!G$2, FALSE),0)</f>
        <v>0</v>
      </c>
      <c r="AG1770" s="199">
        <f>IFERROR(VLOOKUP('SAP Data'!$C1770,'2021 Balance Sheet'!$B$7:$O$1335,'2021 Balance Sheet'!H$2, FALSE),0)</f>
        <v>0</v>
      </c>
      <c r="AH1770" s="199">
        <f>IFERROR(VLOOKUP('SAP Data'!$C1770,'2021 Balance Sheet'!$B$7:$O$1335,'2021 Balance Sheet'!I$2, FALSE),0)</f>
        <v>0</v>
      </c>
      <c r="AI1770" s="199">
        <f>IFERROR(VLOOKUP('SAP Data'!$C1770,'2021 Balance Sheet'!$B$7:$O$1335,'2021 Balance Sheet'!J$2, FALSE),0)</f>
        <v>0</v>
      </c>
      <c r="AJ1770" s="199">
        <f>IFERROR(VLOOKUP('SAP Data'!$C1770,'2021 Balance Sheet'!$B$7:$O$1335,'2021 Balance Sheet'!K$2, FALSE),0)</f>
        <v>0</v>
      </c>
      <c r="AK1770" s="199">
        <f>IFERROR(VLOOKUP('SAP Data'!$C1770,'2021 Balance Sheet'!$B$7:$O$1335,'2021 Balance Sheet'!L$2, FALSE),0)</f>
        <v>0</v>
      </c>
      <c r="AL1770" s="199">
        <f>IFERROR(VLOOKUP('SAP Data'!$C1770,'2021 Balance Sheet'!$B$7:$O$1335,'2021 Balance Sheet'!M$2, FALSE),0)</f>
        <v>0</v>
      </c>
      <c r="AM1770" s="199">
        <f>IFERROR(VLOOKUP('SAP Data'!$C1770,'2021 Balance Sheet'!$B$7:$O$1335,'2021 Balance Sheet'!N$2, FALSE),0)</f>
        <v>0</v>
      </c>
      <c r="AN1770" s="199">
        <f>IFERROR(VLOOKUP('SAP Data'!$C1770,'2021 Balance Sheet'!$B$7:$O$1335,'2021 Balance Sheet'!O$2, FALSE),0)</f>
        <v>0</v>
      </c>
      <c r="AO1770" s="198">
        <f t="shared" si="57"/>
        <v>0</v>
      </c>
    </row>
    <row r="1771" spans="1:41" ht="15.75" thickBot="1" x14ac:dyDescent="0.3">
      <c r="A1771" s="26" t="str">
        <f t="shared" si="56"/>
        <v>227066</v>
      </c>
      <c r="B1771" s="126" t="s">
        <v>3835</v>
      </c>
      <c r="C1771" s="153" t="s">
        <v>3836</v>
      </c>
      <c r="D1771" s="166"/>
      <c r="E1771" s="140"/>
      <c r="F1771" s="140"/>
      <c r="G1771" s="140"/>
      <c r="H1771" s="140"/>
      <c r="I1771" s="140"/>
      <c r="J1771" s="140"/>
      <c r="K1771" s="140"/>
      <c r="L1771" s="140"/>
      <c r="M1771" s="140"/>
      <c r="N1771" s="140"/>
      <c r="O1771" s="140"/>
      <c r="P1771" s="140"/>
      <c r="Q1771" s="199">
        <v>0</v>
      </c>
      <c r="R1771" s="199">
        <v>0</v>
      </c>
      <c r="S1771" s="199">
        <v>0</v>
      </c>
      <c r="T1771" s="199">
        <v>0</v>
      </c>
      <c r="U1771" s="199">
        <v>0</v>
      </c>
      <c r="V1771" s="199">
        <v>0</v>
      </c>
      <c r="W1771" s="199">
        <v>0</v>
      </c>
      <c r="X1771" s="199">
        <v>0</v>
      </c>
      <c r="Y1771" s="199">
        <v>0</v>
      </c>
      <c r="Z1771" s="199">
        <v>0</v>
      </c>
      <c r="AA1771" s="199">
        <v>0</v>
      </c>
      <c r="AB1771" s="199">
        <v>0</v>
      </c>
      <c r="AC1771" s="199">
        <f>IFERROR(VLOOKUP('SAP Data'!$C1771,'2021 Balance Sheet'!$B$7:$O$1335,'2021 Balance Sheet'!D$2, FALSE),0)</f>
        <v>0</v>
      </c>
      <c r="AD1771" s="199">
        <f>IFERROR(VLOOKUP('SAP Data'!$C1771,'2021 Balance Sheet'!$B$7:$O$1335,'2021 Balance Sheet'!E$2, FALSE),0)</f>
        <v>0</v>
      </c>
      <c r="AE1771" s="199">
        <f>IFERROR(VLOOKUP('SAP Data'!$C1771,'2021 Balance Sheet'!$B$7:$O$1335,'2021 Balance Sheet'!F$2, FALSE),0)</f>
        <v>0</v>
      </c>
      <c r="AF1771" s="199">
        <f>IFERROR(VLOOKUP('SAP Data'!$C1771,'2021 Balance Sheet'!$B$7:$O$1335,'2021 Balance Sheet'!G$2, FALSE),0)</f>
        <v>0</v>
      </c>
      <c r="AG1771" s="199">
        <f>IFERROR(VLOOKUP('SAP Data'!$C1771,'2021 Balance Sheet'!$B$7:$O$1335,'2021 Balance Sheet'!H$2, FALSE),0)</f>
        <v>0</v>
      </c>
      <c r="AH1771" s="199">
        <f>IFERROR(VLOOKUP('SAP Data'!$C1771,'2021 Balance Sheet'!$B$7:$O$1335,'2021 Balance Sheet'!I$2, FALSE),0)</f>
        <v>0</v>
      </c>
      <c r="AI1771" s="199">
        <f>IFERROR(VLOOKUP('SAP Data'!$C1771,'2021 Balance Sheet'!$B$7:$O$1335,'2021 Balance Sheet'!J$2, FALSE),0)</f>
        <v>0</v>
      </c>
      <c r="AJ1771" s="199">
        <f>IFERROR(VLOOKUP('SAP Data'!$C1771,'2021 Balance Sheet'!$B$7:$O$1335,'2021 Balance Sheet'!K$2, FALSE),0)</f>
        <v>0</v>
      </c>
      <c r="AK1771" s="199">
        <f>IFERROR(VLOOKUP('SAP Data'!$C1771,'2021 Balance Sheet'!$B$7:$O$1335,'2021 Balance Sheet'!L$2, FALSE),0)</f>
        <v>0</v>
      </c>
      <c r="AL1771" s="199">
        <f>IFERROR(VLOOKUP('SAP Data'!$C1771,'2021 Balance Sheet'!$B$7:$O$1335,'2021 Balance Sheet'!M$2, FALSE),0)</f>
        <v>0</v>
      </c>
      <c r="AM1771" s="199">
        <f>IFERROR(VLOOKUP('SAP Data'!$C1771,'2021 Balance Sheet'!$B$7:$O$1335,'2021 Balance Sheet'!N$2, FALSE),0)</f>
        <v>0</v>
      </c>
      <c r="AN1771" s="199">
        <f>IFERROR(VLOOKUP('SAP Data'!$C1771,'2021 Balance Sheet'!$B$7:$O$1335,'2021 Balance Sheet'!O$2, FALSE),0)</f>
        <v>0</v>
      </c>
      <c r="AO1771" s="198">
        <f t="shared" si="57"/>
        <v>0</v>
      </c>
    </row>
    <row r="1772" spans="1:41" ht="15.75" thickBot="1" x14ac:dyDescent="0.3">
      <c r="A1772" s="26" t="str">
        <f t="shared" si="56"/>
        <v>227067</v>
      </c>
      <c r="B1772" s="126" t="s">
        <v>3837</v>
      </c>
      <c r="C1772" s="153" t="s">
        <v>3838</v>
      </c>
      <c r="D1772" s="166"/>
      <c r="E1772" s="140"/>
      <c r="F1772" s="140"/>
      <c r="G1772" s="140"/>
      <c r="H1772" s="140"/>
      <c r="I1772" s="140"/>
      <c r="J1772" s="140"/>
      <c r="K1772" s="140"/>
      <c r="L1772" s="140"/>
      <c r="M1772" s="140"/>
      <c r="N1772" s="140"/>
      <c r="O1772" s="140"/>
      <c r="P1772" s="140"/>
      <c r="Q1772" s="199">
        <v>0</v>
      </c>
      <c r="R1772" s="199">
        <v>0</v>
      </c>
      <c r="S1772" s="199">
        <v>0</v>
      </c>
      <c r="T1772" s="199">
        <v>0</v>
      </c>
      <c r="U1772" s="199">
        <v>0</v>
      </c>
      <c r="V1772" s="199">
        <v>0</v>
      </c>
      <c r="W1772" s="199">
        <v>0</v>
      </c>
      <c r="X1772" s="199">
        <v>0</v>
      </c>
      <c r="Y1772" s="199">
        <v>0</v>
      </c>
      <c r="Z1772" s="199">
        <v>0</v>
      </c>
      <c r="AA1772" s="199">
        <v>0</v>
      </c>
      <c r="AB1772" s="199">
        <v>0</v>
      </c>
      <c r="AC1772" s="199">
        <f>IFERROR(VLOOKUP('SAP Data'!$C1772,'2021 Balance Sheet'!$B$7:$O$1335,'2021 Balance Sheet'!D$2, FALSE),0)</f>
        <v>0</v>
      </c>
      <c r="AD1772" s="199">
        <f>IFERROR(VLOOKUP('SAP Data'!$C1772,'2021 Balance Sheet'!$B$7:$O$1335,'2021 Balance Sheet'!E$2, FALSE),0)</f>
        <v>0</v>
      </c>
      <c r="AE1772" s="199">
        <f>IFERROR(VLOOKUP('SAP Data'!$C1772,'2021 Balance Sheet'!$B$7:$O$1335,'2021 Balance Sheet'!F$2, FALSE),0)</f>
        <v>0</v>
      </c>
      <c r="AF1772" s="199">
        <f>IFERROR(VLOOKUP('SAP Data'!$C1772,'2021 Balance Sheet'!$B$7:$O$1335,'2021 Balance Sheet'!G$2, FALSE),0)</f>
        <v>0</v>
      </c>
      <c r="AG1772" s="199">
        <f>IFERROR(VLOOKUP('SAP Data'!$C1772,'2021 Balance Sheet'!$B$7:$O$1335,'2021 Balance Sheet'!H$2, FALSE),0)</f>
        <v>0</v>
      </c>
      <c r="AH1772" s="199">
        <f>IFERROR(VLOOKUP('SAP Data'!$C1772,'2021 Balance Sheet'!$B$7:$O$1335,'2021 Balance Sheet'!I$2, FALSE),0)</f>
        <v>0</v>
      </c>
      <c r="AI1772" s="199">
        <f>IFERROR(VLOOKUP('SAP Data'!$C1772,'2021 Balance Sheet'!$B$7:$O$1335,'2021 Balance Sheet'!J$2, FALSE),0)</f>
        <v>0</v>
      </c>
      <c r="AJ1772" s="199">
        <f>IFERROR(VLOOKUP('SAP Data'!$C1772,'2021 Balance Sheet'!$B$7:$O$1335,'2021 Balance Sheet'!K$2, FALSE),0)</f>
        <v>0</v>
      </c>
      <c r="AK1772" s="199">
        <f>IFERROR(VLOOKUP('SAP Data'!$C1772,'2021 Balance Sheet'!$B$7:$O$1335,'2021 Balance Sheet'!L$2, FALSE),0)</f>
        <v>0</v>
      </c>
      <c r="AL1772" s="199">
        <f>IFERROR(VLOOKUP('SAP Data'!$C1772,'2021 Balance Sheet'!$B$7:$O$1335,'2021 Balance Sheet'!M$2, FALSE),0)</f>
        <v>0</v>
      </c>
      <c r="AM1772" s="199">
        <f>IFERROR(VLOOKUP('SAP Data'!$C1772,'2021 Balance Sheet'!$B$7:$O$1335,'2021 Balance Sheet'!N$2, FALSE),0)</f>
        <v>0</v>
      </c>
      <c r="AN1772" s="199">
        <f>IFERROR(VLOOKUP('SAP Data'!$C1772,'2021 Balance Sheet'!$B$7:$O$1335,'2021 Balance Sheet'!O$2, FALSE),0)</f>
        <v>0</v>
      </c>
      <c r="AO1772" s="198">
        <f t="shared" si="57"/>
        <v>0</v>
      </c>
    </row>
    <row r="1773" spans="1:41" ht="15.75" thickBot="1" x14ac:dyDescent="0.3">
      <c r="A1773" s="26" t="str">
        <f t="shared" si="56"/>
        <v>227068</v>
      </c>
      <c r="B1773" s="126" t="s">
        <v>3839</v>
      </c>
      <c r="C1773" s="153" t="s">
        <v>3840</v>
      </c>
      <c r="D1773" s="166"/>
      <c r="E1773" s="140"/>
      <c r="F1773" s="140"/>
      <c r="G1773" s="140"/>
      <c r="H1773" s="140"/>
      <c r="I1773" s="140"/>
      <c r="J1773" s="140"/>
      <c r="K1773" s="140"/>
      <c r="L1773" s="140"/>
      <c r="M1773" s="140"/>
      <c r="N1773" s="140"/>
      <c r="O1773" s="140"/>
      <c r="P1773" s="140"/>
      <c r="Q1773" s="199">
        <v>0</v>
      </c>
      <c r="R1773" s="199">
        <v>0</v>
      </c>
      <c r="S1773" s="199">
        <v>0</v>
      </c>
      <c r="T1773" s="199">
        <v>0</v>
      </c>
      <c r="U1773" s="199">
        <v>0</v>
      </c>
      <c r="V1773" s="199">
        <v>0</v>
      </c>
      <c r="W1773" s="199">
        <v>0</v>
      </c>
      <c r="X1773" s="199">
        <v>0</v>
      </c>
      <c r="Y1773" s="199">
        <v>0</v>
      </c>
      <c r="Z1773" s="199">
        <v>0</v>
      </c>
      <c r="AA1773" s="199">
        <v>0</v>
      </c>
      <c r="AB1773" s="199">
        <v>0</v>
      </c>
      <c r="AC1773" s="199">
        <f>IFERROR(VLOOKUP('SAP Data'!$C1773,'2021 Balance Sheet'!$B$7:$O$1335,'2021 Balance Sheet'!D$2, FALSE),0)</f>
        <v>0</v>
      </c>
      <c r="AD1773" s="199">
        <f>IFERROR(VLOOKUP('SAP Data'!$C1773,'2021 Balance Sheet'!$B$7:$O$1335,'2021 Balance Sheet'!E$2, FALSE),0)</f>
        <v>0</v>
      </c>
      <c r="AE1773" s="199">
        <f>IFERROR(VLOOKUP('SAP Data'!$C1773,'2021 Balance Sheet'!$B$7:$O$1335,'2021 Balance Sheet'!F$2, FALSE),0)</f>
        <v>0</v>
      </c>
      <c r="AF1773" s="199">
        <f>IFERROR(VLOOKUP('SAP Data'!$C1773,'2021 Balance Sheet'!$B$7:$O$1335,'2021 Balance Sheet'!G$2, FALSE),0)</f>
        <v>0</v>
      </c>
      <c r="AG1773" s="199">
        <f>IFERROR(VLOOKUP('SAP Data'!$C1773,'2021 Balance Sheet'!$B$7:$O$1335,'2021 Balance Sheet'!H$2, FALSE),0)</f>
        <v>0</v>
      </c>
      <c r="AH1773" s="199">
        <f>IFERROR(VLOOKUP('SAP Data'!$C1773,'2021 Balance Sheet'!$B$7:$O$1335,'2021 Balance Sheet'!I$2, FALSE),0)</f>
        <v>0</v>
      </c>
      <c r="AI1773" s="199">
        <f>IFERROR(VLOOKUP('SAP Data'!$C1773,'2021 Balance Sheet'!$B$7:$O$1335,'2021 Balance Sheet'!J$2, FALSE),0)</f>
        <v>0</v>
      </c>
      <c r="AJ1773" s="199">
        <f>IFERROR(VLOOKUP('SAP Data'!$C1773,'2021 Balance Sheet'!$B$7:$O$1335,'2021 Balance Sheet'!K$2, FALSE),0)</f>
        <v>0</v>
      </c>
      <c r="AK1773" s="199">
        <f>IFERROR(VLOOKUP('SAP Data'!$C1773,'2021 Balance Sheet'!$B$7:$O$1335,'2021 Balance Sheet'!L$2, FALSE),0)</f>
        <v>0</v>
      </c>
      <c r="AL1773" s="199">
        <f>IFERROR(VLOOKUP('SAP Data'!$C1773,'2021 Balance Sheet'!$B$7:$O$1335,'2021 Balance Sheet'!M$2, FALSE),0)</f>
        <v>0</v>
      </c>
      <c r="AM1773" s="199">
        <f>IFERROR(VLOOKUP('SAP Data'!$C1773,'2021 Balance Sheet'!$B$7:$O$1335,'2021 Balance Sheet'!N$2, FALSE),0)</f>
        <v>0</v>
      </c>
      <c r="AN1773" s="199">
        <f>IFERROR(VLOOKUP('SAP Data'!$C1773,'2021 Balance Sheet'!$B$7:$O$1335,'2021 Balance Sheet'!O$2, FALSE),0)</f>
        <v>0</v>
      </c>
      <c r="AO1773" s="198">
        <f t="shared" si="57"/>
        <v>0</v>
      </c>
    </row>
    <row r="1774" spans="1:41" ht="15.75" thickBot="1" x14ac:dyDescent="0.3">
      <c r="A1774" s="26" t="str">
        <f t="shared" ref="A1774:A1837" si="58">RIGHT(C1774,6)</f>
        <v>227069</v>
      </c>
      <c r="B1774" s="126" t="s">
        <v>3841</v>
      </c>
      <c r="C1774" s="153" t="s">
        <v>3842</v>
      </c>
      <c r="D1774" s="166"/>
      <c r="E1774" s="140"/>
      <c r="F1774" s="140"/>
      <c r="G1774" s="140"/>
      <c r="H1774" s="140"/>
      <c r="I1774" s="140"/>
      <c r="J1774" s="140"/>
      <c r="K1774" s="140"/>
      <c r="L1774" s="140"/>
      <c r="M1774" s="140"/>
      <c r="N1774" s="140"/>
      <c r="O1774" s="140"/>
      <c r="P1774" s="140"/>
      <c r="Q1774" s="199">
        <v>0</v>
      </c>
      <c r="R1774" s="199">
        <v>0</v>
      </c>
      <c r="S1774" s="199">
        <v>0</v>
      </c>
      <c r="T1774" s="199">
        <v>0</v>
      </c>
      <c r="U1774" s="199">
        <v>0</v>
      </c>
      <c r="V1774" s="199">
        <v>0</v>
      </c>
      <c r="W1774" s="199">
        <v>0</v>
      </c>
      <c r="X1774" s="199">
        <v>0</v>
      </c>
      <c r="Y1774" s="199">
        <v>0</v>
      </c>
      <c r="Z1774" s="199">
        <v>0</v>
      </c>
      <c r="AA1774" s="199">
        <v>0</v>
      </c>
      <c r="AB1774" s="199">
        <v>0</v>
      </c>
      <c r="AC1774" s="199">
        <f>IFERROR(VLOOKUP('SAP Data'!$C1774,'2021 Balance Sheet'!$B$7:$O$1335,'2021 Balance Sheet'!D$2, FALSE),0)</f>
        <v>0</v>
      </c>
      <c r="AD1774" s="199">
        <f>IFERROR(VLOOKUP('SAP Data'!$C1774,'2021 Balance Sheet'!$B$7:$O$1335,'2021 Balance Sheet'!E$2, FALSE),0)</f>
        <v>0</v>
      </c>
      <c r="AE1774" s="199">
        <f>IFERROR(VLOOKUP('SAP Data'!$C1774,'2021 Balance Sheet'!$B$7:$O$1335,'2021 Balance Sheet'!F$2, FALSE),0)</f>
        <v>0</v>
      </c>
      <c r="AF1774" s="199">
        <f>IFERROR(VLOOKUP('SAP Data'!$C1774,'2021 Balance Sheet'!$B$7:$O$1335,'2021 Balance Sheet'!G$2, FALSE),0)</f>
        <v>0</v>
      </c>
      <c r="AG1774" s="199">
        <f>IFERROR(VLOOKUP('SAP Data'!$C1774,'2021 Balance Sheet'!$B$7:$O$1335,'2021 Balance Sheet'!H$2, FALSE),0)</f>
        <v>0</v>
      </c>
      <c r="AH1774" s="199">
        <f>IFERROR(VLOOKUP('SAP Data'!$C1774,'2021 Balance Sheet'!$B$7:$O$1335,'2021 Balance Sheet'!I$2, FALSE),0)</f>
        <v>0</v>
      </c>
      <c r="AI1774" s="199">
        <f>IFERROR(VLOOKUP('SAP Data'!$C1774,'2021 Balance Sheet'!$B$7:$O$1335,'2021 Balance Sheet'!J$2, FALSE),0)</f>
        <v>0</v>
      </c>
      <c r="AJ1774" s="199">
        <f>IFERROR(VLOOKUP('SAP Data'!$C1774,'2021 Balance Sheet'!$B$7:$O$1335,'2021 Balance Sheet'!K$2, FALSE),0)</f>
        <v>0</v>
      </c>
      <c r="AK1774" s="199">
        <f>IFERROR(VLOOKUP('SAP Data'!$C1774,'2021 Balance Sheet'!$B$7:$O$1335,'2021 Balance Sheet'!L$2, FALSE),0)</f>
        <v>0</v>
      </c>
      <c r="AL1774" s="199">
        <f>IFERROR(VLOOKUP('SAP Data'!$C1774,'2021 Balance Sheet'!$B$7:$O$1335,'2021 Balance Sheet'!M$2, FALSE),0)</f>
        <v>0</v>
      </c>
      <c r="AM1774" s="199">
        <f>IFERROR(VLOOKUP('SAP Data'!$C1774,'2021 Balance Sheet'!$B$7:$O$1335,'2021 Balance Sheet'!N$2, FALSE),0)</f>
        <v>0</v>
      </c>
      <c r="AN1774" s="199">
        <f>IFERROR(VLOOKUP('SAP Data'!$C1774,'2021 Balance Sheet'!$B$7:$O$1335,'2021 Balance Sheet'!O$2, FALSE),0)</f>
        <v>0</v>
      </c>
      <c r="AO1774" s="198">
        <f t="shared" si="57"/>
        <v>0</v>
      </c>
    </row>
    <row r="1775" spans="1:41" ht="15.75" thickBot="1" x14ac:dyDescent="0.3">
      <c r="A1775" s="26" t="str">
        <f t="shared" si="58"/>
        <v>227070</v>
      </c>
      <c r="B1775" s="126" t="s">
        <v>3843</v>
      </c>
      <c r="C1775" s="153" t="s">
        <v>3844</v>
      </c>
      <c r="D1775" s="166"/>
      <c r="E1775" s="140"/>
      <c r="F1775" s="140"/>
      <c r="G1775" s="140"/>
      <c r="H1775" s="140"/>
      <c r="I1775" s="140"/>
      <c r="J1775" s="140"/>
      <c r="K1775" s="140"/>
      <c r="L1775" s="140"/>
      <c r="M1775" s="140"/>
      <c r="N1775" s="140"/>
      <c r="O1775" s="140"/>
      <c r="P1775" s="140"/>
      <c r="Q1775" s="199">
        <v>0</v>
      </c>
      <c r="R1775" s="199">
        <v>0</v>
      </c>
      <c r="S1775" s="199">
        <v>0</v>
      </c>
      <c r="T1775" s="199">
        <v>0</v>
      </c>
      <c r="U1775" s="199">
        <v>0</v>
      </c>
      <c r="V1775" s="199">
        <v>0</v>
      </c>
      <c r="W1775" s="199">
        <v>0</v>
      </c>
      <c r="X1775" s="199">
        <v>0</v>
      </c>
      <c r="Y1775" s="199">
        <v>0</v>
      </c>
      <c r="Z1775" s="199">
        <v>0</v>
      </c>
      <c r="AA1775" s="199">
        <v>0</v>
      </c>
      <c r="AB1775" s="199">
        <v>0</v>
      </c>
      <c r="AC1775" s="199">
        <f>IFERROR(VLOOKUP('SAP Data'!$C1775,'2021 Balance Sheet'!$B$7:$O$1335,'2021 Balance Sheet'!D$2, FALSE),0)</f>
        <v>0</v>
      </c>
      <c r="AD1775" s="199">
        <f>IFERROR(VLOOKUP('SAP Data'!$C1775,'2021 Balance Sheet'!$B$7:$O$1335,'2021 Balance Sheet'!E$2, FALSE),0)</f>
        <v>0</v>
      </c>
      <c r="AE1775" s="199">
        <f>IFERROR(VLOOKUP('SAP Data'!$C1775,'2021 Balance Sheet'!$B$7:$O$1335,'2021 Balance Sheet'!F$2, FALSE),0)</f>
        <v>0</v>
      </c>
      <c r="AF1775" s="199">
        <f>IFERROR(VLOOKUP('SAP Data'!$C1775,'2021 Balance Sheet'!$B$7:$O$1335,'2021 Balance Sheet'!G$2, FALSE),0)</f>
        <v>0</v>
      </c>
      <c r="AG1775" s="199">
        <f>IFERROR(VLOOKUP('SAP Data'!$C1775,'2021 Balance Sheet'!$B$7:$O$1335,'2021 Balance Sheet'!H$2, FALSE),0)</f>
        <v>0</v>
      </c>
      <c r="AH1775" s="199">
        <f>IFERROR(VLOOKUP('SAP Data'!$C1775,'2021 Balance Sheet'!$B$7:$O$1335,'2021 Balance Sheet'!I$2, FALSE),0)</f>
        <v>0</v>
      </c>
      <c r="AI1775" s="199">
        <f>IFERROR(VLOOKUP('SAP Data'!$C1775,'2021 Balance Sheet'!$B$7:$O$1335,'2021 Balance Sheet'!J$2, FALSE),0)</f>
        <v>0</v>
      </c>
      <c r="AJ1775" s="199">
        <f>IFERROR(VLOOKUP('SAP Data'!$C1775,'2021 Balance Sheet'!$B$7:$O$1335,'2021 Balance Sheet'!K$2, FALSE),0)</f>
        <v>0</v>
      </c>
      <c r="AK1775" s="199">
        <f>IFERROR(VLOOKUP('SAP Data'!$C1775,'2021 Balance Sheet'!$B$7:$O$1335,'2021 Balance Sheet'!L$2, FALSE),0)</f>
        <v>0</v>
      </c>
      <c r="AL1775" s="199">
        <f>IFERROR(VLOOKUP('SAP Data'!$C1775,'2021 Balance Sheet'!$B$7:$O$1335,'2021 Balance Sheet'!M$2, FALSE),0)</f>
        <v>0</v>
      </c>
      <c r="AM1775" s="199">
        <f>IFERROR(VLOOKUP('SAP Data'!$C1775,'2021 Balance Sheet'!$B$7:$O$1335,'2021 Balance Sheet'!N$2, FALSE),0)</f>
        <v>0</v>
      </c>
      <c r="AN1775" s="199">
        <f>IFERROR(VLOOKUP('SAP Data'!$C1775,'2021 Balance Sheet'!$B$7:$O$1335,'2021 Balance Sheet'!O$2, FALSE),0)</f>
        <v>0</v>
      </c>
      <c r="AO1775" s="198">
        <f t="shared" si="57"/>
        <v>0</v>
      </c>
    </row>
    <row r="1776" spans="1:41" ht="15.75" thickBot="1" x14ac:dyDescent="0.3">
      <c r="A1776" s="26" t="str">
        <f t="shared" si="58"/>
        <v>227071</v>
      </c>
      <c r="B1776" s="126" t="s">
        <v>3845</v>
      </c>
      <c r="C1776" s="153" t="s">
        <v>3846</v>
      </c>
      <c r="D1776" s="166"/>
      <c r="E1776" s="140"/>
      <c r="F1776" s="140"/>
      <c r="G1776" s="140"/>
      <c r="H1776" s="140"/>
      <c r="I1776" s="140"/>
      <c r="J1776" s="140"/>
      <c r="K1776" s="140"/>
      <c r="L1776" s="140"/>
      <c r="M1776" s="140"/>
      <c r="N1776" s="140"/>
      <c r="O1776" s="140"/>
      <c r="P1776" s="140"/>
      <c r="Q1776" s="199">
        <v>0</v>
      </c>
      <c r="R1776" s="199">
        <v>0</v>
      </c>
      <c r="S1776" s="199">
        <v>0</v>
      </c>
      <c r="T1776" s="199">
        <v>0</v>
      </c>
      <c r="U1776" s="199">
        <v>0</v>
      </c>
      <c r="V1776" s="199">
        <v>0</v>
      </c>
      <c r="W1776" s="199">
        <v>0</v>
      </c>
      <c r="X1776" s="199">
        <v>0</v>
      </c>
      <c r="Y1776" s="199">
        <v>0</v>
      </c>
      <c r="Z1776" s="199">
        <v>0</v>
      </c>
      <c r="AA1776" s="199">
        <v>0</v>
      </c>
      <c r="AB1776" s="199">
        <v>0</v>
      </c>
      <c r="AC1776" s="199">
        <f>IFERROR(VLOOKUP('SAP Data'!$C1776,'2021 Balance Sheet'!$B$7:$O$1335,'2021 Balance Sheet'!D$2, FALSE),0)</f>
        <v>0</v>
      </c>
      <c r="AD1776" s="199">
        <f>IFERROR(VLOOKUP('SAP Data'!$C1776,'2021 Balance Sheet'!$B$7:$O$1335,'2021 Balance Sheet'!E$2, FALSE),0)</f>
        <v>0</v>
      </c>
      <c r="AE1776" s="199">
        <f>IFERROR(VLOOKUP('SAP Data'!$C1776,'2021 Balance Sheet'!$B$7:$O$1335,'2021 Balance Sheet'!F$2, FALSE),0)</f>
        <v>0</v>
      </c>
      <c r="AF1776" s="199">
        <f>IFERROR(VLOOKUP('SAP Data'!$C1776,'2021 Balance Sheet'!$B$7:$O$1335,'2021 Balance Sheet'!G$2, FALSE),0)</f>
        <v>0</v>
      </c>
      <c r="AG1776" s="199">
        <f>IFERROR(VLOOKUP('SAP Data'!$C1776,'2021 Balance Sheet'!$B$7:$O$1335,'2021 Balance Sheet'!H$2, FALSE),0)</f>
        <v>0</v>
      </c>
      <c r="AH1776" s="199">
        <f>IFERROR(VLOOKUP('SAP Data'!$C1776,'2021 Balance Sheet'!$B$7:$O$1335,'2021 Balance Sheet'!I$2, FALSE),0)</f>
        <v>0</v>
      </c>
      <c r="AI1776" s="199">
        <f>IFERROR(VLOOKUP('SAP Data'!$C1776,'2021 Balance Sheet'!$B$7:$O$1335,'2021 Balance Sheet'!J$2, FALSE),0)</f>
        <v>0</v>
      </c>
      <c r="AJ1776" s="199">
        <f>IFERROR(VLOOKUP('SAP Data'!$C1776,'2021 Balance Sheet'!$B$7:$O$1335,'2021 Balance Sheet'!K$2, FALSE),0)</f>
        <v>0</v>
      </c>
      <c r="AK1776" s="199">
        <f>IFERROR(VLOOKUP('SAP Data'!$C1776,'2021 Balance Sheet'!$B$7:$O$1335,'2021 Balance Sheet'!L$2, FALSE),0)</f>
        <v>0</v>
      </c>
      <c r="AL1776" s="199">
        <f>IFERROR(VLOOKUP('SAP Data'!$C1776,'2021 Balance Sheet'!$B$7:$O$1335,'2021 Balance Sheet'!M$2, FALSE),0)</f>
        <v>0</v>
      </c>
      <c r="AM1776" s="199">
        <f>IFERROR(VLOOKUP('SAP Data'!$C1776,'2021 Balance Sheet'!$B$7:$O$1335,'2021 Balance Sheet'!N$2, FALSE),0)</f>
        <v>0</v>
      </c>
      <c r="AN1776" s="199">
        <f>IFERROR(VLOOKUP('SAP Data'!$C1776,'2021 Balance Sheet'!$B$7:$O$1335,'2021 Balance Sheet'!O$2, FALSE),0)</f>
        <v>0</v>
      </c>
      <c r="AO1776" s="198">
        <f t="shared" ref="AO1776:AO1839" si="59">AB1776</f>
        <v>0</v>
      </c>
    </row>
    <row r="1777" spans="1:41" ht="15.75" thickBot="1" x14ac:dyDescent="0.3">
      <c r="A1777" s="26" t="str">
        <f t="shared" si="58"/>
        <v>227072</v>
      </c>
      <c r="B1777" s="126" t="s">
        <v>3847</v>
      </c>
      <c r="C1777" s="153" t="s">
        <v>3848</v>
      </c>
      <c r="D1777" s="166"/>
      <c r="E1777" s="140"/>
      <c r="F1777" s="140"/>
      <c r="G1777" s="140"/>
      <c r="H1777" s="140"/>
      <c r="I1777" s="140"/>
      <c r="J1777" s="140"/>
      <c r="K1777" s="140"/>
      <c r="L1777" s="140"/>
      <c r="M1777" s="140"/>
      <c r="N1777" s="140"/>
      <c r="O1777" s="140"/>
      <c r="P1777" s="140"/>
      <c r="Q1777" s="199">
        <v>0</v>
      </c>
      <c r="R1777" s="199">
        <v>0</v>
      </c>
      <c r="S1777" s="199">
        <v>0</v>
      </c>
      <c r="T1777" s="199">
        <v>0</v>
      </c>
      <c r="U1777" s="199">
        <v>0</v>
      </c>
      <c r="V1777" s="199">
        <v>0</v>
      </c>
      <c r="W1777" s="199">
        <v>0</v>
      </c>
      <c r="X1777" s="199">
        <v>0</v>
      </c>
      <c r="Y1777" s="199">
        <v>0</v>
      </c>
      <c r="Z1777" s="199">
        <v>0</v>
      </c>
      <c r="AA1777" s="199">
        <v>0</v>
      </c>
      <c r="AB1777" s="199">
        <v>0</v>
      </c>
      <c r="AC1777" s="199">
        <f>IFERROR(VLOOKUP('SAP Data'!$C1777,'2021 Balance Sheet'!$B$7:$O$1335,'2021 Balance Sheet'!D$2, FALSE),0)</f>
        <v>0</v>
      </c>
      <c r="AD1777" s="199">
        <f>IFERROR(VLOOKUP('SAP Data'!$C1777,'2021 Balance Sheet'!$B$7:$O$1335,'2021 Balance Sheet'!E$2, FALSE),0)</f>
        <v>0</v>
      </c>
      <c r="AE1777" s="199">
        <f>IFERROR(VLOOKUP('SAP Data'!$C1777,'2021 Balance Sheet'!$B$7:$O$1335,'2021 Balance Sheet'!F$2, FALSE),0)</f>
        <v>0</v>
      </c>
      <c r="AF1777" s="199">
        <f>IFERROR(VLOOKUP('SAP Data'!$C1777,'2021 Balance Sheet'!$B$7:$O$1335,'2021 Balance Sheet'!G$2, FALSE),0)</f>
        <v>0</v>
      </c>
      <c r="AG1777" s="199">
        <f>IFERROR(VLOOKUP('SAP Data'!$C1777,'2021 Balance Sheet'!$B$7:$O$1335,'2021 Balance Sheet'!H$2, FALSE),0)</f>
        <v>0</v>
      </c>
      <c r="AH1777" s="199">
        <f>IFERROR(VLOOKUP('SAP Data'!$C1777,'2021 Balance Sheet'!$B$7:$O$1335,'2021 Balance Sheet'!I$2, FALSE),0)</f>
        <v>0</v>
      </c>
      <c r="AI1777" s="199">
        <f>IFERROR(VLOOKUP('SAP Data'!$C1777,'2021 Balance Sheet'!$B$7:$O$1335,'2021 Balance Sheet'!J$2, FALSE),0)</f>
        <v>0</v>
      </c>
      <c r="AJ1777" s="199">
        <f>IFERROR(VLOOKUP('SAP Data'!$C1777,'2021 Balance Sheet'!$B$7:$O$1335,'2021 Balance Sheet'!K$2, FALSE),0)</f>
        <v>0</v>
      </c>
      <c r="AK1777" s="199">
        <f>IFERROR(VLOOKUP('SAP Data'!$C1777,'2021 Balance Sheet'!$B$7:$O$1335,'2021 Balance Sheet'!L$2, FALSE),0)</f>
        <v>0</v>
      </c>
      <c r="AL1777" s="199">
        <f>IFERROR(VLOOKUP('SAP Data'!$C1777,'2021 Balance Sheet'!$B$7:$O$1335,'2021 Balance Sheet'!M$2, FALSE),0)</f>
        <v>0</v>
      </c>
      <c r="AM1777" s="199">
        <f>IFERROR(VLOOKUP('SAP Data'!$C1777,'2021 Balance Sheet'!$B$7:$O$1335,'2021 Balance Sheet'!N$2, FALSE),0)</f>
        <v>0</v>
      </c>
      <c r="AN1777" s="199">
        <f>IFERROR(VLOOKUP('SAP Data'!$C1777,'2021 Balance Sheet'!$B$7:$O$1335,'2021 Balance Sheet'!O$2, FALSE),0)</f>
        <v>0</v>
      </c>
      <c r="AO1777" s="198">
        <f t="shared" si="59"/>
        <v>0</v>
      </c>
    </row>
    <row r="1778" spans="1:41" ht="15.75" thickBot="1" x14ac:dyDescent="0.3">
      <c r="A1778" s="26" t="str">
        <f t="shared" si="58"/>
        <v>227073</v>
      </c>
      <c r="B1778" s="126" t="s">
        <v>3849</v>
      </c>
      <c r="C1778" s="153" t="s">
        <v>3850</v>
      </c>
      <c r="D1778" s="166"/>
      <c r="E1778" s="140"/>
      <c r="F1778" s="140"/>
      <c r="G1778" s="140"/>
      <c r="H1778" s="140"/>
      <c r="I1778" s="140"/>
      <c r="J1778" s="140"/>
      <c r="K1778" s="140"/>
      <c r="L1778" s="140"/>
      <c r="M1778" s="140"/>
      <c r="N1778" s="140"/>
      <c r="O1778" s="140"/>
      <c r="P1778" s="140"/>
      <c r="Q1778" s="199">
        <v>0</v>
      </c>
      <c r="R1778" s="199">
        <v>0</v>
      </c>
      <c r="S1778" s="199">
        <v>0</v>
      </c>
      <c r="T1778" s="199">
        <v>0</v>
      </c>
      <c r="U1778" s="199">
        <v>0</v>
      </c>
      <c r="V1778" s="199">
        <v>0</v>
      </c>
      <c r="W1778" s="199">
        <v>0</v>
      </c>
      <c r="X1778" s="199">
        <v>0</v>
      </c>
      <c r="Y1778" s="199">
        <v>0</v>
      </c>
      <c r="Z1778" s="199">
        <v>0</v>
      </c>
      <c r="AA1778" s="199">
        <v>0</v>
      </c>
      <c r="AB1778" s="199">
        <v>0</v>
      </c>
      <c r="AC1778" s="199">
        <f>IFERROR(VLOOKUP('SAP Data'!$C1778,'2021 Balance Sheet'!$B$7:$O$1335,'2021 Balance Sheet'!D$2, FALSE),0)</f>
        <v>0</v>
      </c>
      <c r="AD1778" s="199">
        <f>IFERROR(VLOOKUP('SAP Data'!$C1778,'2021 Balance Sheet'!$B$7:$O$1335,'2021 Balance Sheet'!E$2, FALSE),0)</f>
        <v>0</v>
      </c>
      <c r="AE1778" s="199">
        <f>IFERROR(VLOOKUP('SAP Data'!$C1778,'2021 Balance Sheet'!$B$7:$O$1335,'2021 Balance Sheet'!F$2, FALSE),0)</f>
        <v>0</v>
      </c>
      <c r="AF1778" s="199">
        <f>IFERROR(VLOOKUP('SAP Data'!$C1778,'2021 Balance Sheet'!$B$7:$O$1335,'2021 Balance Sheet'!G$2, FALSE),0)</f>
        <v>0</v>
      </c>
      <c r="AG1778" s="199">
        <f>IFERROR(VLOOKUP('SAP Data'!$C1778,'2021 Balance Sheet'!$B$7:$O$1335,'2021 Balance Sheet'!H$2, FALSE),0)</f>
        <v>0</v>
      </c>
      <c r="AH1778" s="199">
        <f>IFERROR(VLOOKUP('SAP Data'!$C1778,'2021 Balance Sheet'!$B$7:$O$1335,'2021 Balance Sheet'!I$2, FALSE),0)</f>
        <v>0</v>
      </c>
      <c r="AI1778" s="199">
        <f>IFERROR(VLOOKUP('SAP Data'!$C1778,'2021 Balance Sheet'!$B$7:$O$1335,'2021 Balance Sheet'!J$2, FALSE),0)</f>
        <v>0</v>
      </c>
      <c r="AJ1778" s="199">
        <f>IFERROR(VLOOKUP('SAP Data'!$C1778,'2021 Balance Sheet'!$B$7:$O$1335,'2021 Balance Sheet'!K$2, FALSE),0)</f>
        <v>0</v>
      </c>
      <c r="AK1778" s="199">
        <f>IFERROR(VLOOKUP('SAP Data'!$C1778,'2021 Balance Sheet'!$B$7:$O$1335,'2021 Balance Sheet'!L$2, FALSE),0)</f>
        <v>0</v>
      </c>
      <c r="AL1778" s="199">
        <f>IFERROR(VLOOKUP('SAP Data'!$C1778,'2021 Balance Sheet'!$B$7:$O$1335,'2021 Balance Sheet'!M$2, FALSE),0)</f>
        <v>0</v>
      </c>
      <c r="AM1778" s="199">
        <f>IFERROR(VLOOKUP('SAP Data'!$C1778,'2021 Balance Sheet'!$B$7:$O$1335,'2021 Balance Sheet'!N$2, FALSE),0)</f>
        <v>0</v>
      </c>
      <c r="AN1778" s="199">
        <f>IFERROR(VLOOKUP('SAP Data'!$C1778,'2021 Balance Sheet'!$B$7:$O$1335,'2021 Balance Sheet'!O$2, FALSE),0)</f>
        <v>0</v>
      </c>
      <c r="AO1778" s="198">
        <f t="shared" si="59"/>
        <v>0</v>
      </c>
    </row>
    <row r="1779" spans="1:41" ht="15.75" thickBot="1" x14ac:dyDescent="0.3">
      <c r="A1779" s="26" t="str">
        <f t="shared" si="58"/>
        <v>227075</v>
      </c>
      <c r="B1779" s="126" t="s">
        <v>3851</v>
      </c>
      <c r="C1779" s="153" t="s">
        <v>3852</v>
      </c>
      <c r="D1779" s="166"/>
      <c r="E1779" s="140"/>
      <c r="F1779" s="140"/>
      <c r="G1779" s="140"/>
      <c r="H1779" s="140"/>
      <c r="I1779" s="140"/>
      <c r="J1779" s="140"/>
      <c r="K1779" s="140"/>
      <c r="L1779" s="140"/>
      <c r="M1779" s="140"/>
      <c r="N1779" s="140"/>
      <c r="O1779" s="140"/>
      <c r="P1779" s="140"/>
      <c r="Q1779" s="199">
        <v>0</v>
      </c>
      <c r="R1779" s="199">
        <v>0</v>
      </c>
      <c r="S1779" s="199">
        <v>0</v>
      </c>
      <c r="T1779" s="199">
        <v>0</v>
      </c>
      <c r="U1779" s="199">
        <v>0</v>
      </c>
      <c r="V1779" s="199">
        <v>0</v>
      </c>
      <c r="W1779" s="199">
        <v>0</v>
      </c>
      <c r="X1779" s="199">
        <v>0</v>
      </c>
      <c r="Y1779" s="199">
        <v>0</v>
      </c>
      <c r="Z1779" s="199">
        <v>0</v>
      </c>
      <c r="AA1779" s="199">
        <v>0</v>
      </c>
      <c r="AB1779" s="199">
        <v>0</v>
      </c>
      <c r="AC1779" s="199">
        <f>IFERROR(VLOOKUP('SAP Data'!$C1779,'2021 Balance Sheet'!$B$7:$O$1335,'2021 Balance Sheet'!D$2, FALSE),0)</f>
        <v>0</v>
      </c>
      <c r="AD1779" s="199">
        <f>IFERROR(VLOOKUP('SAP Data'!$C1779,'2021 Balance Sheet'!$B$7:$O$1335,'2021 Balance Sheet'!E$2, FALSE),0)</f>
        <v>0</v>
      </c>
      <c r="AE1779" s="199">
        <f>IFERROR(VLOOKUP('SAP Data'!$C1779,'2021 Balance Sheet'!$B$7:$O$1335,'2021 Balance Sheet'!F$2, FALSE),0)</f>
        <v>0</v>
      </c>
      <c r="AF1779" s="199">
        <f>IFERROR(VLOOKUP('SAP Data'!$C1779,'2021 Balance Sheet'!$B$7:$O$1335,'2021 Balance Sheet'!G$2, FALSE),0)</f>
        <v>0</v>
      </c>
      <c r="AG1779" s="199">
        <f>IFERROR(VLOOKUP('SAP Data'!$C1779,'2021 Balance Sheet'!$B$7:$O$1335,'2021 Balance Sheet'!H$2, FALSE),0)</f>
        <v>0</v>
      </c>
      <c r="AH1779" s="199">
        <f>IFERROR(VLOOKUP('SAP Data'!$C1779,'2021 Balance Sheet'!$B$7:$O$1335,'2021 Balance Sheet'!I$2, FALSE),0)</f>
        <v>0</v>
      </c>
      <c r="AI1779" s="199">
        <f>IFERROR(VLOOKUP('SAP Data'!$C1779,'2021 Balance Sheet'!$B$7:$O$1335,'2021 Balance Sheet'!J$2, FALSE),0)</f>
        <v>0</v>
      </c>
      <c r="AJ1779" s="199">
        <f>IFERROR(VLOOKUP('SAP Data'!$C1779,'2021 Balance Sheet'!$B$7:$O$1335,'2021 Balance Sheet'!K$2, FALSE),0)</f>
        <v>0</v>
      </c>
      <c r="AK1779" s="199">
        <f>IFERROR(VLOOKUP('SAP Data'!$C1779,'2021 Balance Sheet'!$B$7:$O$1335,'2021 Balance Sheet'!L$2, FALSE),0)</f>
        <v>0</v>
      </c>
      <c r="AL1779" s="199">
        <f>IFERROR(VLOOKUP('SAP Data'!$C1779,'2021 Balance Sheet'!$B$7:$O$1335,'2021 Balance Sheet'!M$2, FALSE),0)</f>
        <v>0</v>
      </c>
      <c r="AM1779" s="199">
        <f>IFERROR(VLOOKUP('SAP Data'!$C1779,'2021 Balance Sheet'!$B$7:$O$1335,'2021 Balance Sheet'!N$2, FALSE),0)</f>
        <v>0</v>
      </c>
      <c r="AN1779" s="199">
        <f>IFERROR(VLOOKUP('SAP Data'!$C1779,'2021 Balance Sheet'!$B$7:$O$1335,'2021 Balance Sheet'!O$2, FALSE),0)</f>
        <v>0</v>
      </c>
      <c r="AO1779" s="198">
        <f t="shared" si="59"/>
        <v>0</v>
      </c>
    </row>
    <row r="1780" spans="1:41" ht="15.75" thickBot="1" x14ac:dyDescent="0.3">
      <c r="A1780" s="26" t="str">
        <f t="shared" si="58"/>
        <v>227077</v>
      </c>
      <c r="B1780" s="126" t="s">
        <v>3853</v>
      </c>
      <c r="C1780" s="153" t="s">
        <v>3854</v>
      </c>
      <c r="D1780" s="166"/>
      <c r="E1780" s="140"/>
      <c r="F1780" s="140"/>
      <c r="G1780" s="140"/>
      <c r="H1780" s="140"/>
      <c r="I1780" s="140"/>
      <c r="J1780" s="140"/>
      <c r="K1780" s="140"/>
      <c r="L1780" s="140"/>
      <c r="M1780" s="140"/>
      <c r="N1780" s="140"/>
      <c r="O1780" s="140"/>
      <c r="P1780" s="140"/>
      <c r="Q1780" s="199">
        <v>0</v>
      </c>
      <c r="R1780" s="199">
        <v>0</v>
      </c>
      <c r="S1780" s="199">
        <v>0</v>
      </c>
      <c r="T1780" s="199">
        <v>0</v>
      </c>
      <c r="U1780" s="199">
        <v>0</v>
      </c>
      <c r="V1780" s="199">
        <v>0</v>
      </c>
      <c r="W1780" s="199">
        <v>0</v>
      </c>
      <c r="X1780" s="199">
        <v>0</v>
      </c>
      <c r="Y1780" s="199">
        <v>0</v>
      </c>
      <c r="Z1780" s="199">
        <v>0</v>
      </c>
      <c r="AA1780" s="199">
        <v>0</v>
      </c>
      <c r="AB1780" s="199">
        <v>0</v>
      </c>
      <c r="AC1780" s="199">
        <f>IFERROR(VLOOKUP('SAP Data'!$C1780,'2021 Balance Sheet'!$B$7:$O$1335,'2021 Balance Sheet'!D$2, FALSE),0)</f>
        <v>0</v>
      </c>
      <c r="AD1780" s="199">
        <f>IFERROR(VLOOKUP('SAP Data'!$C1780,'2021 Balance Sheet'!$B$7:$O$1335,'2021 Balance Sheet'!E$2, FALSE),0)</f>
        <v>0</v>
      </c>
      <c r="AE1780" s="199">
        <f>IFERROR(VLOOKUP('SAP Data'!$C1780,'2021 Balance Sheet'!$B$7:$O$1335,'2021 Balance Sheet'!F$2, FALSE),0)</f>
        <v>0</v>
      </c>
      <c r="AF1780" s="199">
        <f>IFERROR(VLOOKUP('SAP Data'!$C1780,'2021 Balance Sheet'!$B$7:$O$1335,'2021 Balance Sheet'!G$2, FALSE),0)</f>
        <v>0</v>
      </c>
      <c r="AG1780" s="199">
        <f>IFERROR(VLOOKUP('SAP Data'!$C1780,'2021 Balance Sheet'!$B$7:$O$1335,'2021 Balance Sheet'!H$2, FALSE),0)</f>
        <v>0</v>
      </c>
      <c r="AH1780" s="199">
        <f>IFERROR(VLOOKUP('SAP Data'!$C1780,'2021 Balance Sheet'!$B$7:$O$1335,'2021 Balance Sheet'!I$2, FALSE),0)</f>
        <v>0</v>
      </c>
      <c r="AI1780" s="199">
        <f>IFERROR(VLOOKUP('SAP Data'!$C1780,'2021 Balance Sheet'!$B$7:$O$1335,'2021 Balance Sheet'!J$2, FALSE),0)</f>
        <v>0</v>
      </c>
      <c r="AJ1780" s="199">
        <f>IFERROR(VLOOKUP('SAP Data'!$C1780,'2021 Balance Sheet'!$B$7:$O$1335,'2021 Balance Sheet'!K$2, FALSE),0)</f>
        <v>0</v>
      </c>
      <c r="AK1780" s="199">
        <f>IFERROR(VLOOKUP('SAP Data'!$C1780,'2021 Balance Sheet'!$B$7:$O$1335,'2021 Balance Sheet'!L$2, FALSE),0)</f>
        <v>0</v>
      </c>
      <c r="AL1780" s="199">
        <f>IFERROR(VLOOKUP('SAP Data'!$C1780,'2021 Balance Sheet'!$B$7:$O$1335,'2021 Balance Sheet'!M$2, FALSE),0)</f>
        <v>0</v>
      </c>
      <c r="AM1780" s="199">
        <f>IFERROR(VLOOKUP('SAP Data'!$C1780,'2021 Balance Sheet'!$B$7:$O$1335,'2021 Balance Sheet'!N$2, FALSE),0)</f>
        <v>0</v>
      </c>
      <c r="AN1780" s="199">
        <f>IFERROR(VLOOKUP('SAP Data'!$C1780,'2021 Balance Sheet'!$B$7:$O$1335,'2021 Balance Sheet'!O$2, FALSE),0)</f>
        <v>0</v>
      </c>
      <c r="AO1780" s="198">
        <f t="shared" si="59"/>
        <v>0</v>
      </c>
    </row>
    <row r="1781" spans="1:41" ht="15.75" thickBot="1" x14ac:dyDescent="0.3">
      <c r="A1781" s="26" t="str">
        <f t="shared" si="58"/>
        <v>227078</v>
      </c>
      <c r="B1781" s="126" t="s">
        <v>3855</v>
      </c>
      <c r="C1781" s="153" t="s">
        <v>3856</v>
      </c>
      <c r="D1781" s="166"/>
      <c r="E1781" s="140"/>
      <c r="F1781" s="140"/>
      <c r="G1781" s="140"/>
      <c r="H1781" s="140"/>
      <c r="I1781" s="140"/>
      <c r="J1781" s="140"/>
      <c r="K1781" s="140"/>
      <c r="L1781" s="140"/>
      <c r="M1781" s="140"/>
      <c r="N1781" s="140"/>
      <c r="O1781" s="140"/>
      <c r="P1781" s="140"/>
      <c r="Q1781" s="199">
        <v>0</v>
      </c>
      <c r="R1781" s="199">
        <v>0</v>
      </c>
      <c r="S1781" s="199">
        <v>0</v>
      </c>
      <c r="T1781" s="199">
        <v>0</v>
      </c>
      <c r="U1781" s="199">
        <v>0</v>
      </c>
      <c r="V1781" s="199">
        <v>0</v>
      </c>
      <c r="W1781" s="199">
        <v>0</v>
      </c>
      <c r="X1781" s="199">
        <v>0</v>
      </c>
      <c r="Y1781" s="199">
        <v>0</v>
      </c>
      <c r="Z1781" s="199">
        <v>0</v>
      </c>
      <c r="AA1781" s="199">
        <v>0</v>
      </c>
      <c r="AB1781" s="199">
        <v>0</v>
      </c>
      <c r="AC1781" s="199">
        <f>IFERROR(VLOOKUP('SAP Data'!$C1781,'2021 Balance Sheet'!$B$7:$O$1335,'2021 Balance Sheet'!D$2, FALSE),0)</f>
        <v>0</v>
      </c>
      <c r="AD1781" s="199">
        <f>IFERROR(VLOOKUP('SAP Data'!$C1781,'2021 Balance Sheet'!$B$7:$O$1335,'2021 Balance Sheet'!E$2, FALSE),0)</f>
        <v>0</v>
      </c>
      <c r="AE1781" s="199">
        <f>IFERROR(VLOOKUP('SAP Data'!$C1781,'2021 Balance Sheet'!$B$7:$O$1335,'2021 Balance Sheet'!F$2, FALSE),0)</f>
        <v>0</v>
      </c>
      <c r="AF1781" s="199">
        <f>IFERROR(VLOOKUP('SAP Data'!$C1781,'2021 Balance Sheet'!$B$7:$O$1335,'2021 Balance Sheet'!G$2, FALSE),0)</f>
        <v>0</v>
      </c>
      <c r="AG1781" s="199">
        <f>IFERROR(VLOOKUP('SAP Data'!$C1781,'2021 Balance Sheet'!$B$7:$O$1335,'2021 Balance Sheet'!H$2, FALSE),0)</f>
        <v>0</v>
      </c>
      <c r="AH1781" s="199">
        <f>IFERROR(VLOOKUP('SAP Data'!$C1781,'2021 Balance Sheet'!$B$7:$O$1335,'2021 Balance Sheet'!I$2, FALSE),0)</f>
        <v>0</v>
      </c>
      <c r="AI1781" s="199">
        <f>IFERROR(VLOOKUP('SAP Data'!$C1781,'2021 Balance Sheet'!$B$7:$O$1335,'2021 Balance Sheet'!J$2, FALSE),0)</f>
        <v>0</v>
      </c>
      <c r="AJ1781" s="199">
        <f>IFERROR(VLOOKUP('SAP Data'!$C1781,'2021 Balance Sheet'!$B$7:$O$1335,'2021 Balance Sheet'!K$2, FALSE),0)</f>
        <v>0</v>
      </c>
      <c r="AK1781" s="199">
        <f>IFERROR(VLOOKUP('SAP Data'!$C1781,'2021 Balance Sheet'!$B$7:$O$1335,'2021 Balance Sheet'!L$2, FALSE),0)</f>
        <v>0</v>
      </c>
      <c r="AL1781" s="199">
        <f>IFERROR(VLOOKUP('SAP Data'!$C1781,'2021 Balance Sheet'!$B$7:$O$1335,'2021 Balance Sheet'!M$2, FALSE),0)</f>
        <v>0</v>
      </c>
      <c r="AM1781" s="199">
        <f>IFERROR(VLOOKUP('SAP Data'!$C1781,'2021 Balance Sheet'!$B$7:$O$1335,'2021 Balance Sheet'!N$2, FALSE),0)</f>
        <v>0</v>
      </c>
      <c r="AN1781" s="199">
        <f>IFERROR(VLOOKUP('SAP Data'!$C1781,'2021 Balance Sheet'!$B$7:$O$1335,'2021 Balance Sheet'!O$2, FALSE),0)</f>
        <v>0</v>
      </c>
      <c r="AO1781" s="198">
        <f t="shared" si="59"/>
        <v>0</v>
      </c>
    </row>
    <row r="1782" spans="1:41" ht="15.75" thickBot="1" x14ac:dyDescent="0.3">
      <c r="A1782" s="26" t="str">
        <f t="shared" si="58"/>
        <v>227079</v>
      </c>
      <c r="B1782" s="126" t="s">
        <v>3857</v>
      </c>
      <c r="C1782" s="153" t="s">
        <v>3858</v>
      </c>
      <c r="D1782" s="166"/>
      <c r="E1782" s="140"/>
      <c r="F1782" s="140"/>
      <c r="G1782" s="140"/>
      <c r="H1782" s="140"/>
      <c r="I1782" s="140"/>
      <c r="J1782" s="140"/>
      <c r="K1782" s="140"/>
      <c r="L1782" s="140"/>
      <c r="M1782" s="140"/>
      <c r="N1782" s="140"/>
      <c r="O1782" s="140"/>
      <c r="P1782" s="140"/>
      <c r="Q1782" s="199">
        <v>0</v>
      </c>
      <c r="R1782" s="199">
        <v>0</v>
      </c>
      <c r="S1782" s="199">
        <v>0</v>
      </c>
      <c r="T1782" s="199">
        <v>0</v>
      </c>
      <c r="U1782" s="199">
        <v>0</v>
      </c>
      <c r="V1782" s="199">
        <v>0</v>
      </c>
      <c r="W1782" s="199">
        <v>0</v>
      </c>
      <c r="X1782" s="199">
        <v>0</v>
      </c>
      <c r="Y1782" s="199">
        <v>0</v>
      </c>
      <c r="Z1782" s="199">
        <v>0</v>
      </c>
      <c r="AA1782" s="199">
        <v>0</v>
      </c>
      <c r="AB1782" s="199">
        <v>0</v>
      </c>
      <c r="AC1782" s="199">
        <f>IFERROR(VLOOKUP('SAP Data'!$C1782,'2021 Balance Sheet'!$B$7:$O$1335,'2021 Balance Sheet'!D$2, FALSE),0)</f>
        <v>0</v>
      </c>
      <c r="AD1782" s="199">
        <f>IFERROR(VLOOKUP('SAP Data'!$C1782,'2021 Balance Sheet'!$B$7:$O$1335,'2021 Balance Sheet'!E$2, FALSE),0)</f>
        <v>0</v>
      </c>
      <c r="AE1782" s="199">
        <f>IFERROR(VLOOKUP('SAP Data'!$C1782,'2021 Balance Sheet'!$B$7:$O$1335,'2021 Balance Sheet'!F$2, FALSE),0)</f>
        <v>0</v>
      </c>
      <c r="AF1782" s="199">
        <f>IFERROR(VLOOKUP('SAP Data'!$C1782,'2021 Balance Sheet'!$B$7:$O$1335,'2021 Balance Sheet'!G$2, FALSE),0)</f>
        <v>0</v>
      </c>
      <c r="AG1782" s="199">
        <f>IFERROR(VLOOKUP('SAP Data'!$C1782,'2021 Balance Sheet'!$B$7:$O$1335,'2021 Balance Sheet'!H$2, FALSE),0)</f>
        <v>0</v>
      </c>
      <c r="AH1782" s="199">
        <f>IFERROR(VLOOKUP('SAP Data'!$C1782,'2021 Balance Sheet'!$B$7:$O$1335,'2021 Balance Sheet'!I$2, FALSE),0)</f>
        <v>0</v>
      </c>
      <c r="AI1782" s="199">
        <f>IFERROR(VLOOKUP('SAP Data'!$C1782,'2021 Balance Sheet'!$B$7:$O$1335,'2021 Balance Sheet'!J$2, FALSE),0)</f>
        <v>0</v>
      </c>
      <c r="AJ1782" s="199">
        <f>IFERROR(VLOOKUP('SAP Data'!$C1782,'2021 Balance Sheet'!$B$7:$O$1335,'2021 Balance Sheet'!K$2, FALSE),0)</f>
        <v>0</v>
      </c>
      <c r="AK1782" s="199">
        <f>IFERROR(VLOOKUP('SAP Data'!$C1782,'2021 Balance Sheet'!$B$7:$O$1335,'2021 Balance Sheet'!L$2, FALSE),0)</f>
        <v>0</v>
      </c>
      <c r="AL1782" s="199">
        <f>IFERROR(VLOOKUP('SAP Data'!$C1782,'2021 Balance Sheet'!$B$7:$O$1335,'2021 Balance Sheet'!M$2, FALSE),0)</f>
        <v>0</v>
      </c>
      <c r="AM1782" s="199">
        <f>IFERROR(VLOOKUP('SAP Data'!$C1782,'2021 Balance Sheet'!$B$7:$O$1335,'2021 Balance Sheet'!N$2, FALSE),0)</f>
        <v>0</v>
      </c>
      <c r="AN1782" s="199">
        <f>IFERROR(VLOOKUP('SAP Data'!$C1782,'2021 Balance Sheet'!$B$7:$O$1335,'2021 Balance Sheet'!O$2, FALSE),0)</f>
        <v>0</v>
      </c>
      <c r="AO1782" s="198">
        <f t="shared" si="59"/>
        <v>0</v>
      </c>
    </row>
    <row r="1783" spans="1:41" ht="15.75" thickBot="1" x14ac:dyDescent="0.3">
      <c r="A1783" s="26" t="str">
        <f t="shared" si="58"/>
        <v>227080</v>
      </c>
      <c r="B1783" s="126" t="s">
        <v>3859</v>
      </c>
      <c r="C1783" s="153" t="s">
        <v>3860</v>
      </c>
      <c r="D1783" s="166"/>
      <c r="E1783" s="140"/>
      <c r="F1783" s="140"/>
      <c r="G1783" s="140"/>
      <c r="H1783" s="140"/>
      <c r="I1783" s="140"/>
      <c r="J1783" s="140"/>
      <c r="K1783" s="140"/>
      <c r="L1783" s="140"/>
      <c r="M1783" s="140"/>
      <c r="N1783" s="140"/>
      <c r="O1783" s="140"/>
      <c r="P1783" s="140"/>
      <c r="Q1783" s="199">
        <v>0</v>
      </c>
      <c r="R1783" s="199">
        <v>0</v>
      </c>
      <c r="S1783" s="199">
        <v>0</v>
      </c>
      <c r="T1783" s="199">
        <v>0</v>
      </c>
      <c r="U1783" s="199">
        <v>0</v>
      </c>
      <c r="V1783" s="199">
        <v>0</v>
      </c>
      <c r="W1783" s="199">
        <v>0</v>
      </c>
      <c r="X1783" s="199">
        <v>0</v>
      </c>
      <c r="Y1783" s="199">
        <v>0</v>
      </c>
      <c r="Z1783" s="199">
        <v>0</v>
      </c>
      <c r="AA1783" s="199">
        <v>0</v>
      </c>
      <c r="AB1783" s="199">
        <v>0</v>
      </c>
      <c r="AC1783" s="199">
        <f>IFERROR(VLOOKUP('SAP Data'!$C1783,'2021 Balance Sheet'!$B$7:$O$1335,'2021 Balance Sheet'!D$2, FALSE),0)</f>
        <v>0</v>
      </c>
      <c r="AD1783" s="199">
        <f>IFERROR(VLOOKUP('SAP Data'!$C1783,'2021 Balance Sheet'!$B$7:$O$1335,'2021 Balance Sheet'!E$2, FALSE),0)</f>
        <v>0</v>
      </c>
      <c r="AE1783" s="199">
        <f>IFERROR(VLOOKUP('SAP Data'!$C1783,'2021 Balance Sheet'!$B$7:$O$1335,'2021 Balance Sheet'!F$2, FALSE),0)</f>
        <v>0</v>
      </c>
      <c r="AF1783" s="199">
        <f>IFERROR(VLOOKUP('SAP Data'!$C1783,'2021 Balance Sheet'!$B$7:$O$1335,'2021 Balance Sheet'!G$2, FALSE),0)</f>
        <v>0</v>
      </c>
      <c r="AG1783" s="199">
        <f>IFERROR(VLOOKUP('SAP Data'!$C1783,'2021 Balance Sheet'!$B$7:$O$1335,'2021 Balance Sheet'!H$2, FALSE),0)</f>
        <v>0</v>
      </c>
      <c r="AH1783" s="199">
        <f>IFERROR(VLOOKUP('SAP Data'!$C1783,'2021 Balance Sheet'!$B$7:$O$1335,'2021 Balance Sheet'!I$2, FALSE),0)</f>
        <v>0</v>
      </c>
      <c r="AI1783" s="199">
        <f>IFERROR(VLOOKUP('SAP Data'!$C1783,'2021 Balance Sheet'!$B$7:$O$1335,'2021 Balance Sheet'!J$2, FALSE),0)</f>
        <v>0</v>
      </c>
      <c r="AJ1783" s="199">
        <f>IFERROR(VLOOKUP('SAP Data'!$C1783,'2021 Balance Sheet'!$B$7:$O$1335,'2021 Balance Sheet'!K$2, FALSE),0)</f>
        <v>0</v>
      </c>
      <c r="AK1783" s="199">
        <f>IFERROR(VLOOKUP('SAP Data'!$C1783,'2021 Balance Sheet'!$B$7:$O$1335,'2021 Balance Sheet'!L$2, FALSE),0)</f>
        <v>0</v>
      </c>
      <c r="AL1783" s="199">
        <f>IFERROR(VLOOKUP('SAP Data'!$C1783,'2021 Balance Sheet'!$B$7:$O$1335,'2021 Balance Sheet'!M$2, FALSE),0)</f>
        <v>0</v>
      </c>
      <c r="AM1783" s="199">
        <f>IFERROR(VLOOKUP('SAP Data'!$C1783,'2021 Balance Sheet'!$B$7:$O$1335,'2021 Balance Sheet'!N$2, FALSE),0)</f>
        <v>0</v>
      </c>
      <c r="AN1783" s="199">
        <f>IFERROR(VLOOKUP('SAP Data'!$C1783,'2021 Balance Sheet'!$B$7:$O$1335,'2021 Balance Sheet'!O$2, FALSE),0)</f>
        <v>0</v>
      </c>
      <c r="AO1783" s="198">
        <f t="shared" si="59"/>
        <v>0</v>
      </c>
    </row>
    <row r="1784" spans="1:41" ht="15.75" thickBot="1" x14ac:dyDescent="0.3">
      <c r="A1784" s="26" t="str">
        <f t="shared" si="58"/>
        <v>227081</v>
      </c>
      <c r="B1784" s="126" t="s">
        <v>3861</v>
      </c>
      <c r="C1784" s="153" t="s">
        <v>3862</v>
      </c>
      <c r="D1784" s="166"/>
      <c r="E1784" s="140"/>
      <c r="F1784" s="140"/>
      <c r="G1784" s="140"/>
      <c r="H1784" s="140"/>
      <c r="I1784" s="140"/>
      <c r="J1784" s="140"/>
      <c r="K1784" s="140"/>
      <c r="L1784" s="140"/>
      <c r="M1784" s="140"/>
      <c r="N1784" s="140"/>
      <c r="O1784" s="140"/>
      <c r="P1784" s="140"/>
      <c r="Q1784" s="199">
        <v>0</v>
      </c>
      <c r="R1784" s="199">
        <v>0</v>
      </c>
      <c r="S1784" s="199">
        <v>0</v>
      </c>
      <c r="T1784" s="199">
        <v>0</v>
      </c>
      <c r="U1784" s="199">
        <v>0</v>
      </c>
      <c r="V1784" s="199">
        <v>0</v>
      </c>
      <c r="W1784" s="199">
        <v>0</v>
      </c>
      <c r="X1784" s="199">
        <v>0</v>
      </c>
      <c r="Y1784" s="199">
        <v>0</v>
      </c>
      <c r="Z1784" s="199">
        <v>0</v>
      </c>
      <c r="AA1784" s="199">
        <v>0</v>
      </c>
      <c r="AB1784" s="199">
        <v>0</v>
      </c>
      <c r="AC1784" s="199">
        <f>IFERROR(VLOOKUP('SAP Data'!$C1784,'2021 Balance Sheet'!$B$7:$O$1335,'2021 Balance Sheet'!D$2, FALSE),0)</f>
        <v>0</v>
      </c>
      <c r="AD1784" s="199">
        <f>IFERROR(VLOOKUP('SAP Data'!$C1784,'2021 Balance Sheet'!$B$7:$O$1335,'2021 Balance Sheet'!E$2, FALSE),0)</f>
        <v>0</v>
      </c>
      <c r="AE1784" s="199">
        <f>IFERROR(VLOOKUP('SAP Data'!$C1784,'2021 Balance Sheet'!$B$7:$O$1335,'2021 Balance Sheet'!F$2, FALSE),0)</f>
        <v>0</v>
      </c>
      <c r="AF1784" s="199">
        <f>IFERROR(VLOOKUP('SAP Data'!$C1784,'2021 Balance Sheet'!$B$7:$O$1335,'2021 Balance Sheet'!G$2, FALSE),0)</f>
        <v>0</v>
      </c>
      <c r="AG1784" s="199">
        <f>IFERROR(VLOOKUP('SAP Data'!$C1784,'2021 Balance Sheet'!$B$7:$O$1335,'2021 Balance Sheet'!H$2, FALSE),0)</f>
        <v>0</v>
      </c>
      <c r="AH1784" s="199">
        <f>IFERROR(VLOOKUP('SAP Data'!$C1784,'2021 Balance Sheet'!$B$7:$O$1335,'2021 Balance Sheet'!I$2, FALSE),0)</f>
        <v>0</v>
      </c>
      <c r="AI1784" s="199">
        <f>IFERROR(VLOOKUP('SAP Data'!$C1784,'2021 Balance Sheet'!$B$7:$O$1335,'2021 Balance Sheet'!J$2, FALSE),0)</f>
        <v>0</v>
      </c>
      <c r="AJ1784" s="199">
        <f>IFERROR(VLOOKUP('SAP Data'!$C1784,'2021 Balance Sheet'!$B$7:$O$1335,'2021 Balance Sheet'!K$2, FALSE),0)</f>
        <v>0</v>
      </c>
      <c r="AK1784" s="199">
        <f>IFERROR(VLOOKUP('SAP Data'!$C1784,'2021 Balance Sheet'!$B$7:$O$1335,'2021 Balance Sheet'!L$2, FALSE),0)</f>
        <v>0</v>
      </c>
      <c r="AL1784" s="199">
        <f>IFERROR(VLOOKUP('SAP Data'!$C1784,'2021 Balance Sheet'!$B$7:$O$1335,'2021 Balance Sheet'!M$2, FALSE),0)</f>
        <v>0</v>
      </c>
      <c r="AM1784" s="199">
        <f>IFERROR(VLOOKUP('SAP Data'!$C1784,'2021 Balance Sheet'!$B$7:$O$1335,'2021 Balance Sheet'!N$2, FALSE),0)</f>
        <v>0</v>
      </c>
      <c r="AN1784" s="199">
        <f>IFERROR(VLOOKUP('SAP Data'!$C1784,'2021 Balance Sheet'!$B$7:$O$1335,'2021 Balance Sheet'!O$2, FALSE),0)</f>
        <v>0</v>
      </c>
      <c r="AO1784" s="198">
        <f t="shared" si="59"/>
        <v>0</v>
      </c>
    </row>
    <row r="1785" spans="1:41" ht="15.75" thickBot="1" x14ac:dyDescent="0.3">
      <c r="A1785" s="26" t="str">
        <f t="shared" si="58"/>
        <v>227082</v>
      </c>
      <c r="B1785" s="126" t="s">
        <v>3863</v>
      </c>
      <c r="C1785" s="153" t="s">
        <v>3864</v>
      </c>
      <c r="D1785" s="166"/>
      <c r="E1785" s="140"/>
      <c r="F1785" s="140"/>
      <c r="G1785" s="140"/>
      <c r="H1785" s="140"/>
      <c r="I1785" s="140"/>
      <c r="J1785" s="140"/>
      <c r="K1785" s="140"/>
      <c r="L1785" s="140"/>
      <c r="M1785" s="140"/>
      <c r="N1785" s="140"/>
      <c r="O1785" s="140"/>
      <c r="P1785" s="140"/>
      <c r="Q1785" s="199">
        <v>0</v>
      </c>
      <c r="R1785" s="199">
        <v>0</v>
      </c>
      <c r="S1785" s="199">
        <v>0</v>
      </c>
      <c r="T1785" s="199">
        <v>0</v>
      </c>
      <c r="U1785" s="199">
        <v>0</v>
      </c>
      <c r="V1785" s="199">
        <v>0</v>
      </c>
      <c r="W1785" s="199">
        <v>0</v>
      </c>
      <c r="X1785" s="199">
        <v>0</v>
      </c>
      <c r="Y1785" s="199">
        <v>0</v>
      </c>
      <c r="Z1785" s="199">
        <v>0</v>
      </c>
      <c r="AA1785" s="199">
        <v>0</v>
      </c>
      <c r="AB1785" s="199">
        <v>0</v>
      </c>
      <c r="AC1785" s="199">
        <f>IFERROR(VLOOKUP('SAP Data'!$C1785,'2021 Balance Sheet'!$B$7:$O$1335,'2021 Balance Sheet'!D$2, FALSE),0)</f>
        <v>0</v>
      </c>
      <c r="AD1785" s="199">
        <f>IFERROR(VLOOKUP('SAP Data'!$C1785,'2021 Balance Sheet'!$B$7:$O$1335,'2021 Balance Sheet'!E$2, FALSE),0)</f>
        <v>0</v>
      </c>
      <c r="AE1785" s="199">
        <f>IFERROR(VLOOKUP('SAP Data'!$C1785,'2021 Balance Sheet'!$B$7:$O$1335,'2021 Balance Sheet'!F$2, FALSE),0)</f>
        <v>0</v>
      </c>
      <c r="AF1785" s="199">
        <f>IFERROR(VLOOKUP('SAP Data'!$C1785,'2021 Balance Sheet'!$B$7:$O$1335,'2021 Balance Sheet'!G$2, FALSE),0)</f>
        <v>0</v>
      </c>
      <c r="AG1785" s="199">
        <f>IFERROR(VLOOKUP('SAP Data'!$C1785,'2021 Balance Sheet'!$B$7:$O$1335,'2021 Balance Sheet'!H$2, FALSE),0)</f>
        <v>0</v>
      </c>
      <c r="AH1785" s="199">
        <f>IFERROR(VLOOKUP('SAP Data'!$C1785,'2021 Balance Sheet'!$B$7:$O$1335,'2021 Balance Sheet'!I$2, FALSE),0)</f>
        <v>0</v>
      </c>
      <c r="AI1785" s="199">
        <f>IFERROR(VLOOKUP('SAP Data'!$C1785,'2021 Balance Sheet'!$B$7:$O$1335,'2021 Balance Sheet'!J$2, FALSE),0)</f>
        <v>0</v>
      </c>
      <c r="AJ1785" s="199">
        <f>IFERROR(VLOOKUP('SAP Data'!$C1785,'2021 Balance Sheet'!$B$7:$O$1335,'2021 Balance Sheet'!K$2, FALSE),0)</f>
        <v>0</v>
      </c>
      <c r="AK1785" s="199">
        <f>IFERROR(VLOOKUP('SAP Data'!$C1785,'2021 Balance Sheet'!$B$7:$O$1335,'2021 Balance Sheet'!L$2, FALSE),0)</f>
        <v>0</v>
      </c>
      <c r="AL1785" s="199">
        <f>IFERROR(VLOOKUP('SAP Data'!$C1785,'2021 Balance Sheet'!$B$7:$O$1335,'2021 Balance Sheet'!M$2, FALSE),0)</f>
        <v>0</v>
      </c>
      <c r="AM1785" s="199">
        <f>IFERROR(VLOOKUP('SAP Data'!$C1785,'2021 Balance Sheet'!$B$7:$O$1335,'2021 Balance Sheet'!N$2, FALSE),0)</f>
        <v>0</v>
      </c>
      <c r="AN1785" s="199">
        <f>IFERROR(VLOOKUP('SAP Data'!$C1785,'2021 Balance Sheet'!$B$7:$O$1335,'2021 Balance Sheet'!O$2, FALSE),0)</f>
        <v>0</v>
      </c>
      <c r="AO1785" s="198">
        <f t="shared" si="59"/>
        <v>0</v>
      </c>
    </row>
    <row r="1786" spans="1:41" ht="15.75" thickBot="1" x14ac:dyDescent="0.3">
      <c r="A1786" s="26" t="str">
        <f t="shared" si="58"/>
        <v>227083</v>
      </c>
      <c r="B1786" s="126" t="s">
        <v>3865</v>
      </c>
      <c r="C1786" s="153" t="s">
        <v>3866</v>
      </c>
      <c r="D1786" s="166"/>
      <c r="E1786" s="140"/>
      <c r="F1786" s="140"/>
      <c r="G1786" s="140"/>
      <c r="H1786" s="140"/>
      <c r="I1786" s="140"/>
      <c r="J1786" s="140"/>
      <c r="K1786" s="140"/>
      <c r="L1786" s="140"/>
      <c r="M1786" s="140"/>
      <c r="N1786" s="140"/>
      <c r="O1786" s="140"/>
      <c r="P1786" s="140"/>
      <c r="Q1786" s="199">
        <v>0</v>
      </c>
      <c r="R1786" s="199">
        <v>0</v>
      </c>
      <c r="S1786" s="199">
        <v>0</v>
      </c>
      <c r="T1786" s="199">
        <v>0</v>
      </c>
      <c r="U1786" s="199">
        <v>0</v>
      </c>
      <c r="V1786" s="199">
        <v>0</v>
      </c>
      <c r="W1786" s="199">
        <v>0</v>
      </c>
      <c r="X1786" s="199">
        <v>0</v>
      </c>
      <c r="Y1786" s="199">
        <v>0</v>
      </c>
      <c r="Z1786" s="199">
        <v>0</v>
      </c>
      <c r="AA1786" s="199">
        <v>0</v>
      </c>
      <c r="AB1786" s="199">
        <v>0</v>
      </c>
      <c r="AC1786" s="199">
        <f>IFERROR(VLOOKUP('SAP Data'!$C1786,'2021 Balance Sheet'!$B$7:$O$1335,'2021 Balance Sheet'!D$2, FALSE),0)</f>
        <v>0</v>
      </c>
      <c r="AD1786" s="199">
        <f>IFERROR(VLOOKUP('SAP Data'!$C1786,'2021 Balance Sheet'!$B$7:$O$1335,'2021 Balance Sheet'!E$2, FALSE),0)</f>
        <v>0</v>
      </c>
      <c r="AE1786" s="199">
        <f>IFERROR(VLOOKUP('SAP Data'!$C1786,'2021 Balance Sheet'!$B$7:$O$1335,'2021 Balance Sheet'!F$2, FALSE),0)</f>
        <v>0</v>
      </c>
      <c r="AF1786" s="199">
        <f>IFERROR(VLOOKUP('SAP Data'!$C1786,'2021 Balance Sheet'!$B$7:$O$1335,'2021 Balance Sheet'!G$2, FALSE),0)</f>
        <v>0</v>
      </c>
      <c r="AG1786" s="199">
        <f>IFERROR(VLOOKUP('SAP Data'!$C1786,'2021 Balance Sheet'!$B$7:$O$1335,'2021 Balance Sheet'!H$2, FALSE),0)</f>
        <v>0</v>
      </c>
      <c r="AH1786" s="199">
        <f>IFERROR(VLOOKUP('SAP Data'!$C1786,'2021 Balance Sheet'!$B$7:$O$1335,'2021 Balance Sheet'!I$2, FALSE),0)</f>
        <v>0</v>
      </c>
      <c r="AI1786" s="199">
        <f>IFERROR(VLOOKUP('SAP Data'!$C1786,'2021 Balance Sheet'!$B$7:$O$1335,'2021 Balance Sheet'!J$2, FALSE),0)</f>
        <v>0</v>
      </c>
      <c r="AJ1786" s="199">
        <f>IFERROR(VLOOKUP('SAP Data'!$C1786,'2021 Balance Sheet'!$B$7:$O$1335,'2021 Balance Sheet'!K$2, FALSE),0)</f>
        <v>0</v>
      </c>
      <c r="AK1786" s="199">
        <f>IFERROR(VLOOKUP('SAP Data'!$C1786,'2021 Balance Sheet'!$B$7:$O$1335,'2021 Balance Sheet'!L$2, FALSE),0)</f>
        <v>0</v>
      </c>
      <c r="AL1786" s="199">
        <f>IFERROR(VLOOKUP('SAP Data'!$C1786,'2021 Balance Sheet'!$B$7:$O$1335,'2021 Balance Sheet'!M$2, FALSE),0)</f>
        <v>0</v>
      </c>
      <c r="AM1786" s="199">
        <f>IFERROR(VLOOKUP('SAP Data'!$C1786,'2021 Balance Sheet'!$B$7:$O$1335,'2021 Balance Sheet'!N$2, FALSE),0)</f>
        <v>0</v>
      </c>
      <c r="AN1786" s="199">
        <f>IFERROR(VLOOKUP('SAP Data'!$C1786,'2021 Balance Sheet'!$B$7:$O$1335,'2021 Balance Sheet'!O$2, FALSE),0)</f>
        <v>0</v>
      </c>
      <c r="AO1786" s="198">
        <f t="shared" si="59"/>
        <v>0</v>
      </c>
    </row>
    <row r="1787" spans="1:41" ht="15.75" thickBot="1" x14ac:dyDescent="0.3">
      <c r="A1787" s="26" t="str">
        <f t="shared" si="58"/>
        <v>227084</v>
      </c>
      <c r="B1787" s="126" t="s">
        <v>3867</v>
      </c>
      <c r="C1787" s="153" t="s">
        <v>3868</v>
      </c>
      <c r="D1787" s="166"/>
      <c r="E1787" s="140"/>
      <c r="F1787" s="140"/>
      <c r="G1787" s="140"/>
      <c r="H1787" s="140"/>
      <c r="I1787" s="140"/>
      <c r="J1787" s="140"/>
      <c r="K1787" s="140"/>
      <c r="L1787" s="140"/>
      <c r="M1787" s="140"/>
      <c r="N1787" s="140"/>
      <c r="O1787" s="140"/>
      <c r="P1787" s="140"/>
      <c r="Q1787" s="199">
        <v>0</v>
      </c>
      <c r="R1787" s="199">
        <v>0</v>
      </c>
      <c r="S1787" s="199">
        <v>0</v>
      </c>
      <c r="T1787" s="199">
        <v>0</v>
      </c>
      <c r="U1787" s="199">
        <v>0</v>
      </c>
      <c r="V1787" s="199">
        <v>0</v>
      </c>
      <c r="W1787" s="199">
        <v>0</v>
      </c>
      <c r="X1787" s="199">
        <v>0</v>
      </c>
      <c r="Y1787" s="199">
        <v>0</v>
      </c>
      <c r="Z1787" s="199">
        <v>0</v>
      </c>
      <c r="AA1787" s="199">
        <v>0</v>
      </c>
      <c r="AB1787" s="199">
        <v>0</v>
      </c>
      <c r="AC1787" s="199">
        <f>IFERROR(VLOOKUP('SAP Data'!$C1787,'2021 Balance Sheet'!$B$7:$O$1335,'2021 Balance Sheet'!D$2, FALSE),0)</f>
        <v>0</v>
      </c>
      <c r="AD1787" s="199">
        <f>IFERROR(VLOOKUP('SAP Data'!$C1787,'2021 Balance Sheet'!$B$7:$O$1335,'2021 Balance Sheet'!E$2, FALSE),0)</f>
        <v>0</v>
      </c>
      <c r="AE1787" s="199">
        <f>IFERROR(VLOOKUP('SAP Data'!$C1787,'2021 Balance Sheet'!$B$7:$O$1335,'2021 Balance Sheet'!F$2, FALSE),0)</f>
        <v>0</v>
      </c>
      <c r="AF1787" s="199">
        <f>IFERROR(VLOOKUP('SAP Data'!$C1787,'2021 Balance Sheet'!$B$7:$O$1335,'2021 Balance Sheet'!G$2, FALSE),0)</f>
        <v>0</v>
      </c>
      <c r="AG1787" s="199">
        <f>IFERROR(VLOOKUP('SAP Data'!$C1787,'2021 Balance Sheet'!$B$7:$O$1335,'2021 Balance Sheet'!H$2, FALSE),0)</f>
        <v>0</v>
      </c>
      <c r="AH1787" s="199">
        <f>IFERROR(VLOOKUP('SAP Data'!$C1787,'2021 Balance Sheet'!$B$7:$O$1335,'2021 Balance Sheet'!I$2, FALSE),0)</f>
        <v>0</v>
      </c>
      <c r="AI1787" s="199">
        <f>IFERROR(VLOOKUP('SAP Data'!$C1787,'2021 Balance Sheet'!$B$7:$O$1335,'2021 Balance Sheet'!J$2, FALSE),0)</f>
        <v>0</v>
      </c>
      <c r="AJ1787" s="199">
        <f>IFERROR(VLOOKUP('SAP Data'!$C1787,'2021 Balance Sheet'!$B$7:$O$1335,'2021 Balance Sheet'!K$2, FALSE),0)</f>
        <v>0</v>
      </c>
      <c r="AK1787" s="199">
        <f>IFERROR(VLOOKUP('SAP Data'!$C1787,'2021 Balance Sheet'!$B$7:$O$1335,'2021 Balance Sheet'!L$2, FALSE),0)</f>
        <v>0</v>
      </c>
      <c r="AL1787" s="199">
        <f>IFERROR(VLOOKUP('SAP Data'!$C1787,'2021 Balance Sheet'!$B$7:$O$1335,'2021 Balance Sheet'!M$2, FALSE),0)</f>
        <v>0</v>
      </c>
      <c r="AM1787" s="199">
        <f>IFERROR(VLOOKUP('SAP Data'!$C1787,'2021 Balance Sheet'!$B$7:$O$1335,'2021 Balance Sheet'!N$2, FALSE),0)</f>
        <v>0</v>
      </c>
      <c r="AN1787" s="199">
        <f>IFERROR(VLOOKUP('SAP Data'!$C1787,'2021 Balance Sheet'!$B$7:$O$1335,'2021 Balance Sheet'!O$2, FALSE),0)</f>
        <v>0</v>
      </c>
      <c r="AO1787" s="198">
        <f t="shared" si="59"/>
        <v>0</v>
      </c>
    </row>
    <row r="1788" spans="1:41" ht="15.75" thickBot="1" x14ac:dyDescent="0.3">
      <c r="A1788" s="26" t="str">
        <f t="shared" si="58"/>
        <v>227085</v>
      </c>
      <c r="B1788" s="126" t="s">
        <v>3869</v>
      </c>
      <c r="C1788" s="153" t="s">
        <v>3870</v>
      </c>
      <c r="D1788" s="166"/>
      <c r="E1788" s="140"/>
      <c r="F1788" s="140"/>
      <c r="G1788" s="140"/>
      <c r="H1788" s="140"/>
      <c r="I1788" s="140"/>
      <c r="J1788" s="140"/>
      <c r="K1788" s="140"/>
      <c r="L1788" s="140"/>
      <c r="M1788" s="140"/>
      <c r="N1788" s="140"/>
      <c r="O1788" s="140"/>
      <c r="P1788" s="140"/>
      <c r="Q1788" s="199">
        <v>0</v>
      </c>
      <c r="R1788" s="199">
        <v>0</v>
      </c>
      <c r="S1788" s="199">
        <v>0</v>
      </c>
      <c r="T1788" s="199">
        <v>0</v>
      </c>
      <c r="U1788" s="199">
        <v>0</v>
      </c>
      <c r="V1788" s="199">
        <v>0</v>
      </c>
      <c r="W1788" s="199">
        <v>0</v>
      </c>
      <c r="X1788" s="199">
        <v>0</v>
      </c>
      <c r="Y1788" s="199">
        <v>0</v>
      </c>
      <c r="Z1788" s="199">
        <v>0</v>
      </c>
      <c r="AA1788" s="199">
        <v>0</v>
      </c>
      <c r="AB1788" s="199">
        <v>0</v>
      </c>
      <c r="AC1788" s="199">
        <f>IFERROR(VLOOKUP('SAP Data'!$C1788,'2021 Balance Sheet'!$B$7:$O$1335,'2021 Balance Sheet'!D$2, FALSE),0)</f>
        <v>0</v>
      </c>
      <c r="AD1788" s="199">
        <f>IFERROR(VLOOKUP('SAP Data'!$C1788,'2021 Balance Sheet'!$B$7:$O$1335,'2021 Balance Sheet'!E$2, FALSE),0)</f>
        <v>0</v>
      </c>
      <c r="AE1788" s="199">
        <f>IFERROR(VLOOKUP('SAP Data'!$C1788,'2021 Balance Sheet'!$B$7:$O$1335,'2021 Balance Sheet'!F$2, FALSE),0)</f>
        <v>0</v>
      </c>
      <c r="AF1788" s="199">
        <f>IFERROR(VLOOKUP('SAP Data'!$C1788,'2021 Balance Sheet'!$B$7:$O$1335,'2021 Balance Sheet'!G$2, FALSE),0)</f>
        <v>0</v>
      </c>
      <c r="AG1788" s="199">
        <f>IFERROR(VLOOKUP('SAP Data'!$C1788,'2021 Balance Sheet'!$B$7:$O$1335,'2021 Balance Sheet'!H$2, FALSE),0)</f>
        <v>0</v>
      </c>
      <c r="AH1788" s="199">
        <f>IFERROR(VLOOKUP('SAP Data'!$C1788,'2021 Balance Sheet'!$B$7:$O$1335,'2021 Balance Sheet'!I$2, FALSE),0)</f>
        <v>0</v>
      </c>
      <c r="AI1788" s="199">
        <f>IFERROR(VLOOKUP('SAP Data'!$C1788,'2021 Balance Sheet'!$B$7:$O$1335,'2021 Balance Sheet'!J$2, FALSE),0)</f>
        <v>0</v>
      </c>
      <c r="AJ1788" s="199">
        <f>IFERROR(VLOOKUP('SAP Data'!$C1788,'2021 Balance Sheet'!$B$7:$O$1335,'2021 Balance Sheet'!K$2, FALSE),0)</f>
        <v>0</v>
      </c>
      <c r="AK1788" s="199">
        <f>IFERROR(VLOOKUP('SAP Data'!$C1788,'2021 Balance Sheet'!$B$7:$O$1335,'2021 Balance Sheet'!L$2, FALSE),0)</f>
        <v>0</v>
      </c>
      <c r="AL1788" s="199">
        <f>IFERROR(VLOOKUP('SAP Data'!$C1788,'2021 Balance Sheet'!$B$7:$O$1335,'2021 Balance Sheet'!M$2, FALSE),0)</f>
        <v>0</v>
      </c>
      <c r="AM1788" s="199">
        <f>IFERROR(VLOOKUP('SAP Data'!$C1788,'2021 Balance Sheet'!$B$7:$O$1335,'2021 Balance Sheet'!N$2, FALSE),0)</f>
        <v>0</v>
      </c>
      <c r="AN1788" s="199">
        <f>IFERROR(VLOOKUP('SAP Data'!$C1788,'2021 Balance Sheet'!$B$7:$O$1335,'2021 Balance Sheet'!O$2, FALSE),0)</f>
        <v>0</v>
      </c>
      <c r="AO1788" s="198">
        <f t="shared" si="59"/>
        <v>0</v>
      </c>
    </row>
    <row r="1789" spans="1:41" ht="15.75" thickBot="1" x14ac:dyDescent="0.3">
      <c r="A1789" s="26" t="str">
        <f t="shared" si="58"/>
        <v>227086</v>
      </c>
      <c r="B1789" s="126" t="s">
        <v>3871</v>
      </c>
      <c r="C1789" s="153" t="s">
        <v>3872</v>
      </c>
      <c r="D1789" s="166"/>
      <c r="E1789" s="140"/>
      <c r="F1789" s="140"/>
      <c r="G1789" s="140"/>
      <c r="H1789" s="140"/>
      <c r="I1789" s="140"/>
      <c r="J1789" s="140"/>
      <c r="K1789" s="140"/>
      <c r="L1789" s="140"/>
      <c r="M1789" s="140"/>
      <c r="N1789" s="140"/>
      <c r="O1789" s="140"/>
      <c r="P1789" s="140"/>
      <c r="Q1789" s="199">
        <v>0</v>
      </c>
      <c r="R1789" s="199">
        <v>0</v>
      </c>
      <c r="S1789" s="199">
        <v>0</v>
      </c>
      <c r="T1789" s="199">
        <v>0</v>
      </c>
      <c r="U1789" s="199">
        <v>0</v>
      </c>
      <c r="V1789" s="199">
        <v>0</v>
      </c>
      <c r="W1789" s="199">
        <v>0</v>
      </c>
      <c r="X1789" s="199">
        <v>0</v>
      </c>
      <c r="Y1789" s="199">
        <v>0</v>
      </c>
      <c r="Z1789" s="199">
        <v>0</v>
      </c>
      <c r="AA1789" s="199">
        <v>0</v>
      </c>
      <c r="AB1789" s="199">
        <v>0</v>
      </c>
      <c r="AC1789" s="199">
        <f>IFERROR(VLOOKUP('SAP Data'!$C1789,'2021 Balance Sheet'!$B$7:$O$1335,'2021 Balance Sheet'!D$2, FALSE),0)</f>
        <v>0</v>
      </c>
      <c r="AD1789" s="199">
        <f>IFERROR(VLOOKUP('SAP Data'!$C1789,'2021 Balance Sheet'!$B$7:$O$1335,'2021 Balance Sheet'!E$2, FALSE),0)</f>
        <v>0</v>
      </c>
      <c r="AE1789" s="199">
        <f>IFERROR(VLOOKUP('SAP Data'!$C1789,'2021 Balance Sheet'!$B$7:$O$1335,'2021 Balance Sheet'!F$2, FALSE),0)</f>
        <v>0</v>
      </c>
      <c r="AF1789" s="199">
        <f>IFERROR(VLOOKUP('SAP Data'!$C1789,'2021 Balance Sheet'!$B$7:$O$1335,'2021 Balance Sheet'!G$2, FALSE),0)</f>
        <v>0</v>
      </c>
      <c r="AG1789" s="199">
        <f>IFERROR(VLOOKUP('SAP Data'!$C1789,'2021 Balance Sheet'!$B$7:$O$1335,'2021 Balance Sheet'!H$2, FALSE),0)</f>
        <v>0</v>
      </c>
      <c r="AH1789" s="199">
        <f>IFERROR(VLOOKUP('SAP Data'!$C1789,'2021 Balance Sheet'!$B$7:$O$1335,'2021 Balance Sheet'!I$2, FALSE),0)</f>
        <v>0</v>
      </c>
      <c r="AI1789" s="199">
        <f>IFERROR(VLOOKUP('SAP Data'!$C1789,'2021 Balance Sheet'!$B$7:$O$1335,'2021 Balance Sheet'!J$2, FALSE),0)</f>
        <v>0</v>
      </c>
      <c r="AJ1789" s="199">
        <f>IFERROR(VLOOKUP('SAP Data'!$C1789,'2021 Balance Sheet'!$B$7:$O$1335,'2021 Balance Sheet'!K$2, FALSE),0)</f>
        <v>0</v>
      </c>
      <c r="AK1789" s="199">
        <f>IFERROR(VLOOKUP('SAP Data'!$C1789,'2021 Balance Sheet'!$B$7:$O$1335,'2021 Balance Sheet'!L$2, FALSE),0)</f>
        <v>0</v>
      </c>
      <c r="AL1789" s="199">
        <f>IFERROR(VLOOKUP('SAP Data'!$C1789,'2021 Balance Sheet'!$B$7:$O$1335,'2021 Balance Sheet'!M$2, FALSE),0)</f>
        <v>0</v>
      </c>
      <c r="AM1789" s="199">
        <f>IFERROR(VLOOKUP('SAP Data'!$C1789,'2021 Balance Sheet'!$B$7:$O$1335,'2021 Balance Sheet'!N$2, FALSE),0)</f>
        <v>0</v>
      </c>
      <c r="AN1789" s="199">
        <f>IFERROR(VLOOKUP('SAP Data'!$C1789,'2021 Balance Sheet'!$B$7:$O$1335,'2021 Balance Sheet'!O$2, FALSE),0)</f>
        <v>0</v>
      </c>
      <c r="AO1789" s="198">
        <f t="shared" si="59"/>
        <v>0</v>
      </c>
    </row>
    <row r="1790" spans="1:41" ht="15.75" thickBot="1" x14ac:dyDescent="0.3">
      <c r="A1790" s="26" t="str">
        <f t="shared" si="58"/>
        <v>227087</v>
      </c>
      <c r="B1790" s="126" t="s">
        <v>3873</v>
      </c>
      <c r="C1790" s="153" t="s">
        <v>3874</v>
      </c>
      <c r="D1790" s="166"/>
      <c r="E1790" s="140"/>
      <c r="F1790" s="140"/>
      <c r="G1790" s="140"/>
      <c r="H1790" s="140"/>
      <c r="I1790" s="140"/>
      <c r="J1790" s="140"/>
      <c r="K1790" s="140"/>
      <c r="L1790" s="140"/>
      <c r="M1790" s="140"/>
      <c r="N1790" s="140"/>
      <c r="O1790" s="140"/>
      <c r="P1790" s="140"/>
      <c r="Q1790" s="199">
        <v>0</v>
      </c>
      <c r="R1790" s="199">
        <v>0</v>
      </c>
      <c r="S1790" s="199">
        <v>0</v>
      </c>
      <c r="T1790" s="199">
        <v>0</v>
      </c>
      <c r="U1790" s="199">
        <v>0</v>
      </c>
      <c r="V1790" s="199">
        <v>0</v>
      </c>
      <c r="W1790" s="199">
        <v>0</v>
      </c>
      <c r="X1790" s="199">
        <v>0</v>
      </c>
      <c r="Y1790" s="199">
        <v>0</v>
      </c>
      <c r="Z1790" s="199">
        <v>0</v>
      </c>
      <c r="AA1790" s="199">
        <v>0</v>
      </c>
      <c r="AB1790" s="199">
        <v>0</v>
      </c>
      <c r="AC1790" s="199">
        <f>IFERROR(VLOOKUP('SAP Data'!$C1790,'2021 Balance Sheet'!$B$7:$O$1335,'2021 Balance Sheet'!D$2, FALSE),0)</f>
        <v>0</v>
      </c>
      <c r="AD1790" s="199">
        <f>IFERROR(VLOOKUP('SAP Data'!$C1790,'2021 Balance Sheet'!$B$7:$O$1335,'2021 Balance Sheet'!E$2, FALSE),0)</f>
        <v>0</v>
      </c>
      <c r="AE1790" s="199">
        <f>IFERROR(VLOOKUP('SAP Data'!$C1790,'2021 Balance Sheet'!$B$7:$O$1335,'2021 Balance Sheet'!F$2, FALSE),0)</f>
        <v>0</v>
      </c>
      <c r="AF1790" s="199">
        <f>IFERROR(VLOOKUP('SAP Data'!$C1790,'2021 Balance Sheet'!$B$7:$O$1335,'2021 Balance Sheet'!G$2, FALSE),0)</f>
        <v>0</v>
      </c>
      <c r="AG1790" s="199">
        <f>IFERROR(VLOOKUP('SAP Data'!$C1790,'2021 Balance Sheet'!$B$7:$O$1335,'2021 Balance Sheet'!H$2, FALSE),0)</f>
        <v>0</v>
      </c>
      <c r="AH1790" s="199">
        <f>IFERROR(VLOOKUP('SAP Data'!$C1790,'2021 Balance Sheet'!$B$7:$O$1335,'2021 Balance Sheet'!I$2, FALSE),0)</f>
        <v>0</v>
      </c>
      <c r="AI1790" s="199">
        <f>IFERROR(VLOOKUP('SAP Data'!$C1790,'2021 Balance Sheet'!$B$7:$O$1335,'2021 Balance Sheet'!J$2, FALSE),0)</f>
        <v>0</v>
      </c>
      <c r="AJ1790" s="199">
        <f>IFERROR(VLOOKUP('SAP Data'!$C1790,'2021 Balance Sheet'!$B$7:$O$1335,'2021 Balance Sheet'!K$2, FALSE),0)</f>
        <v>0</v>
      </c>
      <c r="AK1790" s="199">
        <f>IFERROR(VLOOKUP('SAP Data'!$C1790,'2021 Balance Sheet'!$B$7:$O$1335,'2021 Balance Sheet'!L$2, FALSE),0)</f>
        <v>0</v>
      </c>
      <c r="AL1790" s="199">
        <f>IFERROR(VLOOKUP('SAP Data'!$C1790,'2021 Balance Sheet'!$B$7:$O$1335,'2021 Balance Sheet'!M$2, FALSE),0)</f>
        <v>0</v>
      </c>
      <c r="AM1790" s="199">
        <f>IFERROR(VLOOKUP('SAP Data'!$C1790,'2021 Balance Sheet'!$B$7:$O$1335,'2021 Balance Sheet'!N$2, FALSE),0)</f>
        <v>0</v>
      </c>
      <c r="AN1790" s="199">
        <f>IFERROR(VLOOKUP('SAP Data'!$C1790,'2021 Balance Sheet'!$B$7:$O$1335,'2021 Balance Sheet'!O$2, FALSE),0)</f>
        <v>0</v>
      </c>
      <c r="AO1790" s="198">
        <f t="shared" si="59"/>
        <v>0</v>
      </c>
    </row>
    <row r="1791" spans="1:41" ht="15.75" thickBot="1" x14ac:dyDescent="0.3">
      <c r="A1791" s="26" t="str">
        <f t="shared" si="58"/>
        <v>227088</v>
      </c>
      <c r="B1791" s="126" t="s">
        <v>3875</v>
      </c>
      <c r="C1791" s="153" t="s">
        <v>3876</v>
      </c>
      <c r="D1791" s="166"/>
      <c r="E1791" s="140"/>
      <c r="F1791" s="140"/>
      <c r="G1791" s="140"/>
      <c r="H1791" s="140"/>
      <c r="I1791" s="140"/>
      <c r="J1791" s="140"/>
      <c r="K1791" s="140"/>
      <c r="L1791" s="140"/>
      <c r="M1791" s="140"/>
      <c r="N1791" s="140"/>
      <c r="O1791" s="140"/>
      <c r="P1791" s="140"/>
      <c r="Q1791" s="199">
        <v>0</v>
      </c>
      <c r="R1791" s="199">
        <v>0</v>
      </c>
      <c r="S1791" s="199">
        <v>0</v>
      </c>
      <c r="T1791" s="199">
        <v>0</v>
      </c>
      <c r="U1791" s="199">
        <v>0</v>
      </c>
      <c r="V1791" s="199">
        <v>0</v>
      </c>
      <c r="W1791" s="199">
        <v>0</v>
      </c>
      <c r="X1791" s="199">
        <v>0</v>
      </c>
      <c r="Y1791" s="199">
        <v>0</v>
      </c>
      <c r="Z1791" s="199">
        <v>0</v>
      </c>
      <c r="AA1791" s="199">
        <v>0</v>
      </c>
      <c r="AB1791" s="199">
        <v>0</v>
      </c>
      <c r="AC1791" s="199">
        <f>IFERROR(VLOOKUP('SAP Data'!$C1791,'2021 Balance Sheet'!$B$7:$O$1335,'2021 Balance Sheet'!D$2, FALSE),0)</f>
        <v>0</v>
      </c>
      <c r="AD1791" s="199">
        <f>IFERROR(VLOOKUP('SAP Data'!$C1791,'2021 Balance Sheet'!$B$7:$O$1335,'2021 Balance Sheet'!E$2, FALSE),0)</f>
        <v>0</v>
      </c>
      <c r="AE1791" s="199">
        <f>IFERROR(VLOOKUP('SAP Data'!$C1791,'2021 Balance Sheet'!$B$7:$O$1335,'2021 Balance Sheet'!F$2, FALSE),0)</f>
        <v>0</v>
      </c>
      <c r="AF1791" s="199">
        <f>IFERROR(VLOOKUP('SAP Data'!$C1791,'2021 Balance Sheet'!$B$7:$O$1335,'2021 Balance Sheet'!G$2, FALSE),0)</f>
        <v>0</v>
      </c>
      <c r="AG1791" s="199">
        <f>IFERROR(VLOOKUP('SAP Data'!$C1791,'2021 Balance Sheet'!$B$7:$O$1335,'2021 Balance Sheet'!H$2, FALSE),0)</f>
        <v>0</v>
      </c>
      <c r="AH1791" s="199">
        <f>IFERROR(VLOOKUP('SAP Data'!$C1791,'2021 Balance Sheet'!$B$7:$O$1335,'2021 Balance Sheet'!I$2, FALSE),0)</f>
        <v>0</v>
      </c>
      <c r="AI1791" s="199">
        <f>IFERROR(VLOOKUP('SAP Data'!$C1791,'2021 Balance Sheet'!$B$7:$O$1335,'2021 Balance Sheet'!J$2, FALSE),0)</f>
        <v>0</v>
      </c>
      <c r="AJ1791" s="199">
        <f>IFERROR(VLOOKUP('SAP Data'!$C1791,'2021 Balance Sheet'!$B$7:$O$1335,'2021 Balance Sheet'!K$2, FALSE),0)</f>
        <v>0</v>
      </c>
      <c r="AK1791" s="199">
        <f>IFERROR(VLOOKUP('SAP Data'!$C1791,'2021 Balance Sheet'!$B$7:$O$1335,'2021 Balance Sheet'!L$2, FALSE),0)</f>
        <v>0</v>
      </c>
      <c r="AL1791" s="199">
        <f>IFERROR(VLOOKUP('SAP Data'!$C1791,'2021 Balance Sheet'!$B$7:$O$1335,'2021 Balance Sheet'!M$2, FALSE),0)</f>
        <v>0</v>
      </c>
      <c r="AM1791" s="199">
        <f>IFERROR(VLOOKUP('SAP Data'!$C1791,'2021 Balance Sheet'!$B$7:$O$1335,'2021 Balance Sheet'!N$2, FALSE),0)</f>
        <v>0</v>
      </c>
      <c r="AN1791" s="199">
        <f>IFERROR(VLOOKUP('SAP Data'!$C1791,'2021 Balance Sheet'!$B$7:$O$1335,'2021 Balance Sheet'!O$2, FALSE),0)</f>
        <v>0</v>
      </c>
      <c r="AO1791" s="198">
        <f t="shared" si="59"/>
        <v>0</v>
      </c>
    </row>
    <row r="1792" spans="1:41" ht="15.75" thickBot="1" x14ac:dyDescent="0.3">
      <c r="A1792" s="26" t="str">
        <f t="shared" si="58"/>
        <v>227089</v>
      </c>
      <c r="B1792" s="126" t="s">
        <v>3877</v>
      </c>
      <c r="C1792" s="153" t="s">
        <v>3878</v>
      </c>
      <c r="D1792" s="166"/>
      <c r="E1792" s="140"/>
      <c r="F1792" s="140"/>
      <c r="G1792" s="140"/>
      <c r="H1792" s="140"/>
      <c r="I1792" s="140"/>
      <c r="J1792" s="140"/>
      <c r="K1792" s="140"/>
      <c r="L1792" s="140"/>
      <c r="M1792" s="140"/>
      <c r="N1792" s="140"/>
      <c r="O1792" s="140"/>
      <c r="P1792" s="140"/>
      <c r="Q1792" s="199">
        <v>0</v>
      </c>
      <c r="R1792" s="199">
        <v>0</v>
      </c>
      <c r="S1792" s="199">
        <v>0</v>
      </c>
      <c r="T1792" s="199">
        <v>0</v>
      </c>
      <c r="U1792" s="199">
        <v>0</v>
      </c>
      <c r="V1792" s="199">
        <v>0</v>
      </c>
      <c r="W1792" s="199">
        <v>0</v>
      </c>
      <c r="X1792" s="199">
        <v>0</v>
      </c>
      <c r="Y1792" s="199">
        <v>0</v>
      </c>
      <c r="Z1792" s="199">
        <v>0</v>
      </c>
      <c r="AA1792" s="199">
        <v>0</v>
      </c>
      <c r="AB1792" s="199">
        <v>0</v>
      </c>
      <c r="AC1792" s="199">
        <f>IFERROR(VLOOKUP('SAP Data'!$C1792,'2021 Balance Sheet'!$B$7:$O$1335,'2021 Balance Sheet'!D$2, FALSE),0)</f>
        <v>0</v>
      </c>
      <c r="AD1792" s="199">
        <f>IFERROR(VLOOKUP('SAP Data'!$C1792,'2021 Balance Sheet'!$B$7:$O$1335,'2021 Balance Sheet'!E$2, FALSE),0)</f>
        <v>0</v>
      </c>
      <c r="AE1792" s="199">
        <f>IFERROR(VLOOKUP('SAP Data'!$C1792,'2021 Balance Sheet'!$B$7:$O$1335,'2021 Balance Sheet'!F$2, FALSE),0)</f>
        <v>0</v>
      </c>
      <c r="AF1792" s="199">
        <f>IFERROR(VLOOKUP('SAP Data'!$C1792,'2021 Balance Sheet'!$B$7:$O$1335,'2021 Balance Sheet'!G$2, FALSE),0)</f>
        <v>0</v>
      </c>
      <c r="AG1792" s="199">
        <f>IFERROR(VLOOKUP('SAP Data'!$C1792,'2021 Balance Sheet'!$B$7:$O$1335,'2021 Balance Sheet'!H$2, FALSE),0)</f>
        <v>0</v>
      </c>
      <c r="AH1792" s="199">
        <f>IFERROR(VLOOKUP('SAP Data'!$C1792,'2021 Balance Sheet'!$B$7:$O$1335,'2021 Balance Sheet'!I$2, FALSE),0)</f>
        <v>0</v>
      </c>
      <c r="AI1792" s="199">
        <f>IFERROR(VLOOKUP('SAP Data'!$C1792,'2021 Balance Sheet'!$B$7:$O$1335,'2021 Balance Sheet'!J$2, FALSE),0)</f>
        <v>0</v>
      </c>
      <c r="AJ1792" s="199">
        <f>IFERROR(VLOOKUP('SAP Data'!$C1792,'2021 Balance Sheet'!$B$7:$O$1335,'2021 Balance Sheet'!K$2, FALSE),0)</f>
        <v>0</v>
      </c>
      <c r="AK1792" s="199">
        <f>IFERROR(VLOOKUP('SAP Data'!$C1792,'2021 Balance Sheet'!$B$7:$O$1335,'2021 Balance Sheet'!L$2, FALSE),0)</f>
        <v>0</v>
      </c>
      <c r="AL1792" s="199">
        <f>IFERROR(VLOOKUP('SAP Data'!$C1792,'2021 Balance Sheet'!$B$7:$O$1335,'2021 Balance Sheet'!M$2, FALSE),0)</f>
        <v>0</v>
      </c>
      <c r="AM1792" s="199">
        <f>IFERROR(VLOOKUP('SAP Data'!$C1792,'2021 Balance Sheet'!$B$7:$O$1335,'2021 Balance Sheet'!N$2, FALSE),0)</f>
        <v>0</v>
      </c>
      <c r="AN1792" s="199">
        <f>IFERROR(VLOOKUP('SAP Data'!$C1792,'2021 Balance Sheet'!$B$7:$O$1335,'2021 Balance Sheet'!O$2, FALSE),0)</f>
        <v>0</v>
      </c>
      <c r="AO1792" s="198">
        <f t="shared" si="59"/>
        <v>0</v>
      </c>
    </row>
    <row r="1793" spans="1:41" ht="15.75" thickBot="1" x14ac:dyDescent="0.3">
      <c r="A1793" s="26" t="str">
        <f t="shared" si="58"/>
        <v>227090</v>
      </c>
      <c r="B1793" s="126" t="s">
        <v>3879</v>
      </c>
      <c r="C1793" s="153" t="s">
        <v>3880</v>
      </c>
      <c r="D1793" s="166"/>
      <c r="E1793" s="140"/>
      <c r="F1793" s="140"/>
      <c r="G1793" s="140"/>
      <c r="H1793" s="140"/>
      <c r="I1793" s="140"/>
      <c r="J1793" s="140"/>
      <c r="K1793" s="140"/>
      <c r="L1793" s="140"/>
      <c r="M1793" s="140"/>
      <c r="N1793" s="140"/>
      <c r="O1793" s="140"/>
      <c r="P1793" s="140"/>
      <c r="Q1793" s="199">
        <v>0</v>
      </c>
      <c r="R1793" s="199">
        <v>0</v>
      </c>
      <c r="S1793" s="199">
        <v>0</v>
      </c>
      <c r="T1793" s="199">
        <v>0</v>
      </c>
      <c r="U1793" s="199">
        <v>0</v>
      </c>
      <c r="V1793" s="199">
        <v>0</v>
      </c>
      <c r="W1793" s="199">
        <v>0</v>
      </c>
      <c r="X1793" s="199">
        <v>0</v>
      </c>
      <c r="Y1793" s="199">
        <v>0</v>
      </c>
      <c r="Z1793" s="199">
        <v>0</v>
      </c>
      <c r="AA1793" s="199">
        <v>0</v>
      </c>
      <c r="AB1793" s="199">
        <v>0</v>
      </c>
      <c r="AC1793" s="199">
        <f>IFERROR(VLOOKUP('SAP Data'!$C1793,'2021 Balance Sheet'!$B$7:$O$1335,'2021 Balance Sheet'!D$2, FALSE),0)</f>
        <v>0</v>
      </c>
      <c r="AD1793" s="199">
        <f>IFERROR(VLOOKUP('SAP Data'!$C1793,'2021 Balance Sheet'!$B$7:$O$1335,'2021 Balance Sheet'!E$2, FALSE),0)</f>
        <v>0</v>
      </c>
      <c r="AE1793" s="199">
        <f>IFERROR(VLOOKUP('SAP Data'!$C1793,'2021 Balance Sheet'!$B$7:$O$1335,'2021 Balance Sheet'!F$2, FALSE),0)</f>
        <v>0</v>
      </c>
      <c r="AF1793" s="199">
        <f>IFERROR(VLOOKUP('SAP Data'!$C1793,'2021 Balance Sheet'!$B$7:$O$1335,'2021 Balance Sheet'!G$2, FALSE),0)</f>
        <v>0</v>
      </c>
      <c r="AG1793" s="199">
        <f>IFERROR(VLOOKUP('SAP Data'!$C1793,'2021 Balance Sheet'!$B$7:$O$1335,'2021 Balance Sheet'!H$2, FALSE),0)</f>
        <v>0</v>
      </c>
      <c r="AH1793" s="199">
        <f>IFERROR(VLOOKUP('SAP Data'!$C1793,'2021 Balance Sheet'!$B$7:$O$1335,'2021 Balance Sheet'!I$2, FALSE),0)</f>
        <v>0</v>
      </c>
      <c r="AI1793" s="199">
        <f>IFERROR(VLOOKUP('SAP Data'!$C1793,'2021 Balance Sheet'!$B$7:$O$1335,'2021 Balance Sheet'!J$2, FALSE),0)</f>
        <v>0</v>
      </c>
      <c r="AJ1793" s="199">
        <f>IFERROR(VLOOKUP('SAP Data'!$C1793,'2021 Balance Sheet'!$B$7:$O$1335,'2021 Balance Sheet'!K$2, FALSE),0)</f>
        <v>0</v>
      </c>
      <c r="AK1793" s="199">
        <f>IFERROR(VLOOKUP('SAP Data'!$C1793,'2021 Balance Sheet'!$B$7:$O$1335,'2021 Balance Sheet'!L$2, FALSE),0)</f>
        <v>0</v>
      </c>
      <c r="AL1793" s="199">
        <f>IFERROR(VLOOKUP('SAP Data'!$C1793,'2021 Balance Sheet'!$B$7:$O$1335,'2021 Balance Sheet'!M$2, FALSE),0)</f>
        <v>0</v>
      </c>
      <c r="AM1793" s="199">
        <f>IFERROR(VLOOKUP('SAP Data'!$C1793,'2021 Balance Sheet'!$B$7:$O$1335,'2021 Balance Sheet'!N$2, FALSE),0)</f>
        <v>0</v>
      </c>
      <c r="AN1793" s="199">
        <f>IFERROR(VLOOKUP('SAP Data'!$C1793,'2021 Balance Sheet'!$B$7:$O$1335,'2021 Balance Sheet'!O$2, FALSE),0)</f>
        <v>0</v>
      </c>
      <c r="AO1793" s="198">
        <f t="shared" si="59"/>
        <v>0</v>
      </c>
    </row>
    <row r="1794" spans="1:41" ht="15.75" thickBot="1" x14ac:dyDescent="0.3">
      <c r="A1794" s="26" t="str">
        <f t="shared" si="58"/>
        <v>227091</v>
      </c>
      <c r="B1794" s="126" t="s">
        <v>3881</v>
      </c>
      <c r="C1794" s="153" t="s">
        <v>3882</v>
      </c>
      <c r="D1794" s="166"/>
      <c r="E1794" s="140"/>
      <c r="F1794" s="140"/>
      <c r="G1794" s="140"/>
      <c r="H1794" s="140"/>
      <c r="I1794" s="140"/>
      <c r="J1794" s="140"/>
      <c r="K1794" s="140"/>
      <c r="L1794" s="140"/>
      <c r="M1794" s="140"/>
      <c r="N1794" s="140"/>
      <c r="O1794" s="140"/>
      <c r="P1794" s="140"/>
      <c r="Q1794" s="199">
        <v>0</v>
      </c>
      <c r="R1794" s="199">
        <v>0</v>
      </c>
      <c r="S1794" s="199">
        <v>0</v>
      </c>
      <c r="T1794" s="199">
        <v>0</v>
      </c>
      <c r="U1794" s="199">
        <v>0</v>
      </c>
      <c r="V1794" s="199">
        <v>0</v>
      </c>
      <c r="W1794" s="199">
        <v>0</v>
      </c>
      <c r="X1794" s="199">
        <v>0</v>
      </c>
      <c r="Y1794" s="199">
        <v>0</v>
      </c>
      <c r="Z1794" s="199">
        <v>0</v>
      </c>
      <c r="AA1794" s="199">
        <v>0</v>
      </c>
      <c r="AB1794" s="199">
        <v>0</v>
      </c>
      <c r="AC1794" s="199">
        <f>IFERROR(VLOOKUP('SAP Data'!$C1794,'2021 Balance Sheet'!$B$7:$O$1335,'2021 Balance Sheet'!D$2, FALSE),0)</f>
        <v>0</v>
      </c>
      <c r="AD1794" s="199">
        <f>IFERROR(VLOOKUP('SAP Data'!$C1794,'2021 Balance Sheet'!$B$7:$O$1335,'2021 Balance Sheet'!E$2, FALSE),0)</f>
        <v>0</v>
      </c>
      <c r="AE1794" s="199">
        <f>IFERROR(VLOOKUP('SAP Data'!$C1794,'2021 Balance Sheet'!$B$7:$O$1335,'2021 Balance Sheet'!F$2, FALSE),0)</f>
        <v>0</v>
      </c>
      <c r="AF1794" s="199">
        <f>IFERROR(VLOOKUP('SAP Data'!$C1794,'2021 Balance Sheet'!$B$7:$O$1335,'2021 Balance Sheet'!G$2, FALSE),0)</f>
        <v>0</v>
      </c>
      <c r="AG1794" s="199">
        <f>IFERROR(VLOOKUP('SAP Data'!$C1794,'2021 Balance Sheet'!$B$7:$O$1335,'2021 Balance Sheet'!H$2, FALSE),0)</f>
        <v>0</v>
      </c>
      <c r="AH1794" s="199">
        <f>IFERROR(VLOOKUP('SAP Data'!$C1794,'2021 Balance Sheet'!$B$7:$O$1335,'2021 Balance Sheet'!I$2, FALSE),0)</f>
        <v>0</v>
      </c>
      <c r="AI1794" s="199">
        <f>IFERROR(VLOOKUP('SAP Data'!$C1794,'2021 Balance Sheet'!$B$7:$O$1335,'2021 Balance Sheet'!J$2, FALSE),0)</f>
        <v>0</v>
      </c>
      <c r="AJ1794" s="199">
        <f>IFERROR(VLOOKUP('SAP Data'!$C1794,'2021 Balance Sheet'!$B$7:$O$1335,'2021 Balance Sheet'!K$2, FALSE),0)</f>
        <v>0</v>
      </c>
      <c r="AK1794" s="199">
        <f>IFERROR(VLOOKUP('SAP Data'!$C1794,'2021 Balance Sheet'!$B$7:$O$1335,'2021 Balance Sheet'!L$2, FALSE),0)</f>
        <v>0</v>
      </c>
      <c r="AL1794" s="199">
        <f>IFERROR(VLOOKUP('SAP Data'!$C1794,'2021 Balance Sheet'!$B$7:$O$1335,'2021 Balance Sheet'!M$2, FALSE),0)</f>
        <v>0</v>
      </c>
      <c r="AM1794" s="199">
        <f>IFERROR(VLOOKUP('SAP Data'!$C1794,'2021 Balance Sheet'!$B$7:$O$1335,'2021 Balance Sheet'!N$2, FALSE),0)</f>
        <v>0</v>
      </c>
      <c r="AN1794" s="199">
        <f>IFERROR(VLOOKUP('SAP Data'!$C1794,'2021 Balance Sheet'!$B$7:$O$1335,'2021 Balance Sheet'!O$2, FALSE),0)</f>
        <v>0</v>
      </c>
      <c r="AO1794" s="198">
        <f t="shared" si="59"/>
        <v>0</v>
      </c>
    </row>
    <row r="1795" spans="1:41" ht="15.75" thickBot="1" x14ac:dyDescent="0.3">
      <c r="A1795" s="26" t="str">
        <f t="shared" si="58"/>
        <v>227092</v>
      </c>
      <c r="B1795" s="126" t="s">
        <v>3883</v>
      </c>
      <c r="C1795" s="153" t="s">
        <v>3884</v>
      </c>
      <c r="D1795" s="166"/>
      <c r="E1795" s="140"/>
      <c r="F1795" s="140"/>
      <c r="G1795" s="140"/>
      <c r="H1795" s="140"/>
      <c r="I1795" s="140"/>
      <c r="J1795" s="140"/>
      <c r="K1795" s="140"/>
      <c r="L1795" s="140"/>
      <c r="M1795" s="140"/>
      <c r="N1795" s="140"/>
      <c r="O1795" s="140"/>
      <c r="P1795" s="140"/>
      <c r="Q1795" s="199">
        <v>0</v>
      </c>
      <c r="R1795" s="199">
        <v>0</v>
      </c>
      <c r="S1795" s="199">
        <v>0</v>
      </c>
      <c r="T1795" s="199">
        <v>0</v>
      </c>
      <c r="U1795" s="199">
        <v>0</v>
      </c>
      <c r="V1795" s="199">
        <v>0</v>
      </c>
      <c r="W1795" s="199">
        <v>0</v>
      </c>
      <c r="X1795" s="199">
        <v>0</v>
      </c>
      <c r="Y1795" s="199">
        <v>0</v>
      </c>
      <c r="Z1795" s="199">
        <v>0</v>
      </c>
      <c r="AA1795" s="199">
        <v>0</v>
      </c>
      <c r="AB1795" s="199">
        <v>0</v>
      </c>
      <c r="AC1795" s="199">
        <f>IFERROR(VLOOKUP('SAP Data'!$C1795,'2021 Balance Sheet'!$B$7:$O$1335,'2021 Balance Sheet'!D$2, FALSE),0)</f>
        <v>0</v>
      </c>
      <c r="AD1795" s="199">
        <f>IFERROR(VLOOKUP('SAP Data'!$C1795,'2021 Balance Sheet'!$B$7:$O$1335,'2021 Balance Sheet'!E$2, FALSE),0)</f>
        <v>0</v>
      </c>
      <c r="AE1795" s="199">
        <f>IFERROR(VLOOKUP('SAP Data'!$C1795,'2021 Balance Sheet'!$B$7:$O$1335,'2021 Balance Sheet'!F$2, FALSE),0)</f>
        <v>0</v>
      </c>
      <c r="AF1795" s="199">
        <f>IFERROR(VLOOKUP('SAP Data'!$C1795,'2021 Balance Sheet'!$B$7:$O$1335,'2021 Balance Sheet'!G$2, FALSE),0)</f>
        <v>0</v>
      </c>
      <c r="AG1795" s="199">
        <f>IFERROR(VLOOKUP('SAP Data'!$C1795,'2021 Balance Sheet'!$B$7:$O$1335,'2021 Balance Sheet'!H$2, FALSE),0)</f>
        <v>0</v>
      </c>
      <c r="AH1795" s="199">
        <f>IFERROR(VLOOKUP('SAP Data'!$C1795,'2021 Balance Sheet'!$B$7:$O$1335,'2021 Balance Sheet'!I$2, FALSE),0)</f>
        <v>0</v>
      </c>
      <c r="AI1795" s="199">
        <f>IFERROR(VLOOKUP('SAP Data'!$C1795,'2021 Balance Sheet'!$B$7:$O$1335,'2021 Balance Sheet'!J$2, FALSE),0)</f>
        <v>0</v>
      </c>
      <c r="AJ1795" s="199">
        <f>IFERROR(VLOOKUP('SAP Data'!$C1795,'2021 Balance Sheet'!$B$7:$O$1335,'2021 Balance Sheet'!K$2, FALSE),0)</f>
        <v>0</v>
      </c>
      <c r="AK1795" s="199">
        <f>IFERROR(VLOOKUP('SAP Data'!$C1795,'2021 Balance Sheet'!$B$7:$O$1335,'2021 Balance Sheet'!L$2, FALSE),0)</f>
        <v>0</v>
      </c>
      <c r="AL1795" s="199">
        <f>IFERROR(VLOOKUP('SAP Data'!$C1795,'2021 Balance Sheet'!$B$7:$O$1335,'2021 Balance Sheet'!M$2, FALSE),0)</f>
        <v>0</v>
      </c>
      <c r="AM1795" s="199">
        <f>IFERROR(VLOOKUP('SAP Data'!$C1795,'2021 Balance Sheet'!$B$7:$O$1335,'2021 Balance Sheet'!N$2, FALSE),0)</f>
        <v>0</v>
      </c>
      <c r="AN1795" s="199">
        <f>IFERROR(VLOOKUP('SAP Data'!$C1795,'2021 Balance Sheet'!$B$7:$O$1335,'2021 Balance Sheet'!O$2, FALSE),0)</f>
        <v>0</v>
      </c>
      <c r="AO1795" s="198">
        <f t="shared" si="59"/>
        <v>0</v>
      </c>
    </row>
    <row r="1796" spans="1:41" ht="15.75" thickBot="1" x14ac:dyDescent="0.3">
      <c r="A1796" s="26" t="str">
        <f t="shared" si="58"/>
        <v>227094</v>
      </c>
      <c r="B1796" s="126" t="s">
        <v>3885</v>
      </c>
      <c r="C1796" s="153" t="s">
        <v>3886</v>
      </c>
      <c r="D1796" s="166"/>
      <c r="E1796" s="140"/>
      <c r="F1796" s="140"/>
      <c r="G1796" s="140"/>
      <c r="H1796" s="140"/>
      <c r="I1796" s="140"/>
      <c r="J1796" s="140"/>
      <c r="K1796" s="140"/>
      <c r="L1796" s="140"/>
      <c r="M1796" s="140"/>
      <c r="N1796" s="140"/>
      <c r="O1796" s="140"/>
      <c r="P1796" s="140"/>
      <c r="Q1796" s="199">
        <v>0</v>
      </c>
      <c r="R1796" s="199">
        <v>0</v>
      </c>
      <c r="S1796" s="199">
        <v>0</v>
      </c>
      <c r="T1796" s="199">
        <v>0</v>
      </c>
      <c r="U1796" s="199">
        <v>0</v>
      </c>
      <c r="V1796" s="199">
        <v>0</v>
      </c>
      <c r="W1796" s="199">
        <v>0</v>
      </c>
      <c r="X1796" s="199">
        <v>0</v>
      </c>
      <c r="Y1796" s="199">
        <v>0</v>
      </c>
      <c r="Z1796" s="199">
        <v>0</v>
      </c>
      <c r="AA1796" s="199">
        <v>0</v>
      </c>
      <c r="AB1796" s="199">
        <v>0</v>
      </c>
      <c r="AC1796" s="199">
        <f>IFERROR(VLOOKUP('SAP Data'!$C1796,'2021 Balance Sheet'!$B$7:$O$1335,'2021 Balance Sheet'!D$2, FALSE),0)</f>
        <v>0</v>
      </c>
      <c r="AD1796" s="199">
        <f>IFERROR(VLOOKUP('SAP Data'!$C1796,'2021 Balance Sheet'!$B$7:$O$1335,'2021 Balance Sheet'!E$2, FALSE),0)</f>
        <v>0</v>
      </c>
      <c r="AE1796" s="199">
        <f>IFERROR(VLOOKUP('SAP Data'!$C1796,'2021 Balance Sheet'!$B$7:$O$1335,'2021 Balance Sheet'!F$2, FALSE),0)</f>
        <v>0</v>
      </c>
      <c r="AF1796" s="199">
        <f>IFERROR(VLOOKUP('SAP Data'!$C1796,'2021 Balance Sheet'!$B$7:$O$1335,'2021 Balance Sheet'!G$2, FALSE),0)</f>
        <v>0</v>
      </c>
      <c r="AG1796" s="199">
        <f>IFERROR(VLOOKUP('SAP Data'!$C1796,'2021 Balance Sheet'!$B$7:$O$1335,'2021 Balance Sheet'!H$2, FALSE),0)</f>
        <v>0</v>
      </c>
      <c r="AH1796" s="199">
        <f>IFERROR(VLOOKUP('SAP Data'!$C1796,'2021 Balance Sheet'!$B$7:$O$1335,'2021 Balance Sheet'!I$2, FALSE),0)</f>
        <v>0</v>
      </c>
      <c r="AI1796" s="199">
        <f>IFERROR(VLOOKUP('SAP Data'!$C1796,'2021 Balance Sheet'!$B$7:$O$1335,'2021 Balance Sheet'!J$2, FALSE),0)</f>
        <v>0</v>
      </c>
      <c r="AJ1796" s="199">
        <f>IFERROR(VLOOKUP('SAP Data'!$C1796,'2021 Balance Sheet'!$B$7:$O$1335,'2021 Balance Sheet'!K$2, FALSE),0)</f>
        <v>0</v>
      </c>
      <c r="AK1796" s="199">
        <f>IFERROR(VLOOKUP('SAP Data'!$C1796,'2021 Balance Sheet'!$B$7:$O$1335,'2021 Balance Sheet'!L$2, FALSE),0)</f>
        <v>0</v>
      </c>
      <c r="AL1796" s="199">
        <f>IFERROR(VLOOKUP('SAP Data'!$C1796,'2021 Balance Sheet'!$B$7:$O$1335,'2021 Balance Sheet'!M$2, FALSE),0)</f>
        <v>0</v>
      </c>
      <c r="AM1796" s="199">
        <f>IFERROR(VLOOKUP('SAP Data'!$C1796,'2021 Balance Sheet'!$B$7:$O$1335,'2021 Balance Sheet'!N$2, FALSE),0)</f>
        <v>0</v>
      </c>
      <c r="AN1796" s="199">
        <f>IFERROR(VLOOKUP('SAP Data'!$C1796,'2021 Balance Sheet'!$B$7:$O$1335,'2021 Balance Sheet'!O$2, FALSE),0)</f>
        <v>0</v>
      </c>
      <c r="AO1796" s="198">
        <f t="shared" si="59"/>
        <v>0</v>
      </c>
    </row>
    <row r="1797" spans="1:41" ht="15.75" thickBot="1" x14ac:dyDescent="0.3">
      <c r="A1797" s="26" t="str">
        <f t="shared" si="58"/>
        <v>227586</v>
      </c>
      <c r="B1797" s="126" t="s">
        <v>1365</v>
      </c>
      <c r="C1797" s="153" t="s">
        <v>1366</v>
      </c>
      <c r="D1797" s="125" t="s">
        <v>4</v>
      </c>
      <c r="E1797" s="139">
        <v>0</v>
      </c>
      <c r="F1797" s="139">
        <v>0</v>
      </c>
      <c r="G1797" s="139">
        <v>0</v>
      </c>
      <c r="H1797" s="139">
        <v>0</v>
      </c>
      <c r="I1797" s="139">
        <v>0</v>
      </c>
      <c r="J1797" s="139">
        <v>0</v>
      </c>
      <c r="K1797" s="139">
        <v>0</v>
      </c>
      <c r="L1797" s="139">
        <v>0</v>
      </c>
      <c r="M1797" s="139">
        <v>0</v>
      </c>
      <c r="N1797" s="139">
        <v>0</v>
      </c>
      <c r="O1797" s="139">
        <v>0</v>
      </c>
      <c r="P1797" s="139">
        <v>0</v>
      </c>
      <c r="Q1797" s="199">
        <v>0</v>
      </c>
      <c r="R1797" s="199">
        <v>0</v>
      </c>
      <c r="S1797" s="199">
        <v>0</v>
      </c>
      <c r="T1797" s="199">
        <v>0</v>
      </c>
      <c r="U1797" s="199">
        <v>0</v>
      </c>
      <c r="V1797" s="199">
        <v>0</v>
      </c>
      <c r="W1797" s="199">
        <v>0</v>
      </c>
      <c r="X1797" s="199">
        <v>0</v>
      </c>
      <c r="Y1797" s="199">
        <v>0</v>
      </c>
      <c r="Z1797" s="199">
        <v>0</v>
      </c>
      <c r="AA1797" s="199">
        <v>0</v>
      </c>
      <c r="AB1797" s="199">
        <v>0</v>
      </c>
      <c r="AC1797" s="199">
        <f>IFERROR(VLOOKUP('SAP Data'!$C1797,'2021 Balance Sheet'!$B$7:$O$1335,'2021 Balance Sheet'!D$2, FALSE),0)</f>
        <v>0</v>
      </c>
      <c r="AD1797" s="199">
        <f>IFERROR(VLOOKUP('SAP Data'!$C1797,'2021 Balance Sheet'!$B$7:$O$1335,'2021 Balance Sheet'!E$2, FALSE),0)</f>
        <v>0</v>
      </c>
      <c r="AE1797" s="199">
        <f>IFERROR(VLOOKUP('SAP Data'!$C1797,'2021 Balance Sheet'!$B$7:$O$1335,'2021 Balance Sheet'!F$2, FALSE),0)</f>
        <v>0</v>
      </c>
      <c r="AF1797" s="199">
        <f>IFERROR(VLOOKUP('SAP Data'!$C1797,'2021 Balance Sheet'!$B$7:$O$1335,'2021 Balance Sheet'!G$2, FALSE),0)</f>
        <v>0</v>
      </c>
      <c r="AG1797" s="199">
        <f>IFERROR(VLOOKUP('SAP Data'!$C1797,'2021 Balance Sheet'!$B$7:$O$1335,'2021 Balance Sheet'!H$2, FALSE),0)</f>
        <v>0</v>
      </c>
      <c r="AH1797" s="199">
        <f>IFERROR(VLOOKUP('SAP Data'!$C1797,'2021 Balance Sheet'!$B$7:$O$1335,'2021 Balance Sheet'!I$2, FALSE),0)</f>
        <v>0</v>
      </c>
      <c r="AI1797" s="199">
        <f>IFERROR(VLOOKUP('SAP Data'!$C1797,'2021 Balance Sheet'!$B$7:$O$1335,'2021 Balance Sheet'!J$2, FALSE),0)</f>
        <v>0</v>
      </c>
      <c r="AJ1797" s="199">
        <f>IFERROR(VLOOKUP('SAP Data'!$C1797,'2021 Balance Sheet'!$B$7:$O$1335,'2021 Balance Sheet'!K$2, FALSE),0)</f>
        <v>0</v>
      </c>
      <c r="AK1797" s="199">
        <f>IFERROR(VLOOKUP('SAP Data'!$C1797,'2021 Balance Sheet'!$B$7:$O$1335,'2021 Balance Sheet'!L$2, FALSE),0)</f>
        <v>0</v>
      </c>
      <c r="AL1797" s="199">
        <f>IFERROR(VLOOKUP('SAP Data'!$C1797,'2021 Balance Sheet'!$B$7:$O$1335,'2021 Balance Sheet'!M$2, FALSE),0)</f>
        <v>0</v>
      </c>
      <c r="AM1797" s="199">
        <f>IFERROR(VLOOKUP('SAP Data'!$C1797,'2021 Balance Sheet'!$B$7:$O$1335,'2021 Balance Sheet'!N$2, FALSE),0)</f>
        <v>0</v>
      </c>
      <c r="AN1797" s="199">
        <f>IFERROR(VLOOKUP('SAP Data'!$C1797,'2021 Balance Sheet'!$B$7:$O$1335,'2021 Balance Sheet'!O$2, FALSE),0)</f>
        <v>0</v>
      </c>
      <c r="AO1797" s="198">
        <f t="shared" si="59"/>
        <v>0</v>
      </c>
    </row>
    <row r="1798" spans="1:41" ht="15.75" thickBot="1" x14ac:dyDescent="0.3">
      <c r="A1798" s="26" t="str">
        <f t="shared" si="58"/>
        <v>500194</v>
      </c>
      <c r="B1798" s="149" t="s">
        <v>2693</v>
      </c>
      <c r="C1798" s="153">
        <v>500194</v>
      </c>
      <c r="D1798" s="166"/>
      <c r="E1798" s="140">
        <v>-118929094.69</v>
      </c>
      <c r="F1798" s="140">
        <v>-119327366.20999999</v>
      </c>
      <c r="G1798" s="140">
        <v>-120465025.62</v>
      </c>
      <c r="H1798" s="140">
        <v>-118813834.53</v>
      </c>
      <c r="I1798" s="140">
        <v>-118859425.68000001</v>
      </c>
      <c r="J1798" s="140">
        <v>-129736486.7</v>
      </c>
      <c r="K1798" s="140">
        <v>-127671126.59999999</v>
      </c>
      <c r="L1798" s="140">
        <v>-127723338.40000001</v>
      </c>
      <c r="M1798" s="140">
        <v>-123258569.43000001</v>
      </c>
      <c r="N1798" s="140">
        <v>-123660579.05</v>
      </c>
      <c r="O1798" s="140">
        <v>-123461254.45</v>
      </c>
      <c r="P1798" s="140">
        <v>-121350328.28</v>
      </c>
      <c r="Q1798" s="199">
        <v>-120627368.79000001</v>
      </c>
      <c r="R1798" s="199">
        <v>-121102934.93000001</v>
      </c>
      <c r="S1798" s="199">
        <v>-118899057.58</v>
      </c>
      <c r="T1798" s="199">
        <v>-117801825.55</v>
      </c>
      <c r="U1798" s="199">
        <v>-117991296.45999999</v>
      </c>
      <c r="V1798" s="199">
        <v>-120569029.59</v>
      </c>
      <c r="W1798" s="199">
        <v>-117238304.26000001</v>
      </c>
      <c r="X1798" s="199">
        <v>-117079248.40000001</v>
      </c>
      <c r="Y1798" s="199">
        <v>-122684268.47</v>
      </c>
      <c r="Z1798" s="199">
        <v>-117914430.67</v>
      </c>
      <c r="AA1798" s="199">
        <v>-117315812.73</v>
      </c>
      <c r="AB1798" s="199">
        <v>-120308826.31</v>
      </c>
      <c r="AC1798" s="199">
        <f>IFERROR(VLOOKUP('SAP Data'!$C1798,'2021 Balance Sheet'!$B$7:$O$1335,'2021 Balance Sheet'!D$2, FALSE),0)</f>
        <v>-115664289.43000001</v>
      </c>
      <c r="AD1798" s="199">
        <f>IFERROR(VLOOKUP('SAP Data'!$C1798,'2021 Balance Sheet'!$B$7:$O$1335,'2021 Balance Sheet'!E$2, FALSE),0)</f>
        <v>-116262151.06999999</v>
      </c>
      <c r="AE1798" s="199">
        <f>IFERROR(VLOOKUP('SAP Data'!$C1798,'2021 Balance Sheet'!$B$7:$O$1335,'2021 Balance Sheet'!F$2, FALSE),0)</f>
        <v>-118285051.97</v>
      </c>
      <c r="AF1798" s="199">
        <f>IFERROR(VLOOKUP('SAP Data'!$C1798,'2021 Balance Sheet'!$B$7:$O$1335,'2021 Balance Sheet'!G$2, FALSE),0)</f>
        <v>-114921090.40000001</v>
      </c>
      <c r="AG1798" s="199">
        <f>IFERROR(VLOOKUP('SAP Data'!$C1798,'2021 Balance Sheet'!$B$7:$O$1335,'2021 Balance Sheet'!H$2, FALSE),0)</f>
        <v>-114931761.34</v>
      </c>
      <c r="AH1798" s="199">
        <f>IFERROR(VLOOKUP('SAP Data'!$C1798,'2021 Balance Sheet'!$B$7:$O$1335,'2021 Balance Sheet'!I$2, FALSE),0)</f>
        <v>-116975504.73999999</v>
      </c>
      <c r="AI1798" s="199">
        <f>IFERROR(VLOOKUP('SAP Data'!$C1798,'2021 Balance Sheet'!$B$7:$O$1335,'2021 Balance Sheet'!J$2, FALSE),0)</f>
        <v>-113333452.09999999</v>
      </c>
      <c r="AJ1798" s="199">
        <f>IFERROR(VLOOKUP('SAP Data'!$C1798,'2021 Balance Sheet'!$B$7:$O$1335,'2021 Balance Sheet'!K$2, FALSE),0)</f>
        <v>-113316078.48</v>
      </c>
      <c r="AK1798" s="199">
        <f>IFERROR(VLOOKUP('SAP Data'!$C1798,'2021 Balance Sheet'!$B$7:$O$1335,'2021 Balance Sheet'!L$2, FALSE),0)</f>
        <v>-114438228.89</v>
      </c>
      <c r="AL1798" s="199">
        <f>IFERROR(VLOOKUP('SAP Data'!$C1798,'2021 Balance Sheet'!$B$7:$O$1335,'2021 Balance Sheet'!M$2, FALSE),0)</f>
        <v>-110647322.48</v>
      </c>
      <c r="AM1798" s="199">
        <f>IFERROR(VLOOKUP('SAP Data'!$C1798,'2021 Balance Sheet'!$B$7:$O$1335,'2021 Balance Sheet'!N$2, FALSE),0)</f>
        <v>-110125927.28</v>
      </c>
      <c r="AN1798" s="199">
        <f>IFERROR(VLOOKUP('SAP Data'!$C1798,'2021 Balance Sheet'!$B$7:$O$1335,'2021 Balance Sheet'!O$2, FALSE),0)</f>
        <v>-113933224.02</v>
      </c>
      <c r="AO1798" s="198">
        <f t="shared" si="59"/>
        <v>-120308826.31</v>
      </c>
    </row>
    <row r="1799" spans="1:41" ht="15.75" thickBot="1" x14ac:dyDescent="0.3">
      <c r="A1799" s="26" t="str">
        <f t="shared" si="58"/>
        <v>228200</v>
      </c>
      <c r="B1799" s="306" t="s">
        <v>1368</v>
      </c>
      <c r="C1799" s="307" t="s">
        <v>1369</v>
      </c>
      <c r="D1799" s="125" t="s">
        <v>4</v>
      </c>
      <c r="E1799" s="139">
        <v>0</v>
      </c>
      <c r="F1799" s="139">
        <v>0</v>
      </c>
      <c r="G1799" s="305">
        <v>-2028755</v>
      </c>
      <c r="H1799" s="139">
        <v>0</v>
      </c>
      <c r="I1799" s="139">
        <v>0</v>
      </c>
      <c r="J1799" s="139">
        <v>-1989248</v>
      </c>
      <c r="K1799" s="139">
        <v>0</v>
      </c>
      <c r="L1799" s="139">
        <v>0</v>
      </c>
      <c r="M1799" s="139">
        <v>-1882618</v>
      </c>
      <c r="N1799" s="139">
        <v>-1882618</v>
      </c>
      <c r="O1799" s="139">
        <v>-1882618</v>
      </c>
      <c r="P1799" s="139">
        <v>-1785442</v>
      </c>
      <c r="Q1799" s="199">
        <v>0</v>
      </c>
      <c r="R1799" s="199">
        <v>0</v>
      </c>
      <c r="S1799" s="199">
        <v>-1717580</v>
      </c>
      <c r="T1799" s="199">
        <v>0</v>
      </c>
      <c r="U1799" s="199">
        <v>0</v>
      </c>
      <c r="V1799" s="199">
        <v>-1658270</v>
      </c>
      <c r="W1799" s="199">
        <v>0</v>
      </c>
      <c r="X1799" s="199">
        <v>0</v>
      </c>
      <c r="Y1799" s="199">
        <v>-1551145</v>
      </c>
      <c r="Z1799" s="199">
        <v>0</v>
      </c>
      <c r="AA1799" s="199">
        <v>0</v>
      </c>
      <c r="AB1799" s="199">
        <v>-1445760</v>
      </c>
      <c r="AC1799" s="199">
        <f>IFERROR(VLOOKUP('SAP Data'!$C1799,'2021 Balance Sheet'!$B$7:$O$1335,'2021 Balance Sheet'!D$2, FALSE),0)</f>
        <v>0</v>
      </c>
      <c r="AD1799" s="199">
        <f>IFERROR(VLOOKUP('SAP Data'!$C1799,'2021 Balance Sheet'!$B$7:$O$1335,'2021 Balance Sheet'!E$2, FALSE),0)</f>
        <v>0</v>
      </c>
      <c r="AE1799" s="199">
        <f>IFERROR(VLOOKUP('SAP Data'!$C1799,'2021 Balance Sheet'!$B$7:$O$1335,'2021 Balance Sheet'!F$2, FALSE),0)</f>
        <v>-1352664</v>
      </c>
      <c r="AF1799" s="199">
        <f>IFERROR(VLOOKUP('SAP Data'!$C1799,'2021 Balance Sheet'!$B$7:$O$1335,'2021 Balance Sheet'!G$2, FALSE),0)</f>
        <v>0</v>
      </c>
      <c r="AG1799" s="199">
        <f>IFERROR(VLOOKUP('SAP Data'!$C1799,'2021 Balance Sheet'!$B$7:$O$1335,'2021 Balance Sheet'!H$2, FALSE),0)</f>
        <v>0</v>
      </c>
      <c r="AH1799" s="199">
        <f>IFERROR(VLOOKUP('SAP Data'!$C1799,'2021 Balance Sheet'!$B$7:$O$1335,'2021 Balance Sheet'!I$2, FALSE),0)</f>
        <v>-1140596</v>
      </c>
      <c r="AI1799" s="199">
        <f>IFERROR(VLOOKUP('SAP Data'!$C1799,'2021 Balance Sheet'!$B$7:$O$1335,'2021 Balance Sheet'!J$2, FALSE),0)</f>
        <v>0</v>
      </c>
      <c r="AJ1799" s="199">
        <f>IFERROR(VLOOKUP('SAP Data'!$C1799,'2021 Balance Sheet'!$B$7:$O$1335,'2021 Balance Sheet'!K$2, FALSE),0)</f>
        <v>0</v>
      </c>
      <c r="AK1799" s="199">
        <f>IFERROR(VLOOKUP('SAP Data'!$C1799,'2021 Balance Sheet'!$B$7:$O$1335,'2021 Balance Sheet'!L$2, FALSE),0)</f>
        <v>-1144609</v>
      </c>
      <c r="AL1799" s="199">
        <f>IFERROR(VLOOKUP('SAP Data'!$C1799,'2021 Balance Sheet'!$B$7:$O$1335,'2021 Balance Sheet'!M$2, FALSE),0)</f>
        <v>0</v>
      </c>
      <c r="AM1799" s="199">
        <f>IFERROR(VLOOKUP('SAP Data'!$C1799,'2021 Balance Sheet'!$B$7:$O$1335,'2021 Balance Sheet'!N$2, FALSE),0)</f>
        <v>0</v>
      </c>
      <c r="AN1799" s="199">
        <f>IFERROR(VLOOKUP('SAP Data'!$C1799,'2021 Balance Sheet'!$B$7:$O$1335,'2021 Balance Sheet'!O$2, FALSE),0)</f>
        <v>-1141071</v>
      </c>
      <c r="AO1799" s="198">
        <f t="shared" si="59"/>
        <v>-1445760</v>
      </c>
    </row>
    <row r="1800" spans="1:41" ht="15.75" thickBot="1" x14ac:dyDescent="0.3">
      <c r="A1800" s="26" t="str">
        <f t="shared" si="58"/>
        <v>228400</v>
      </c>
      <c r="B1800" s="126" t="s">
        <v>1371</v>
      </c>
      <c r="C1800" s="153" t="s">
        <v>1372</v>
      </c>
      <c r="D1800" s="125" t="s">
        <v>4</v>
      </c>
      <c r="E1800" s="140">
        <v>-7249315.8700000001</v>
      </c>
      <c r="F1800" s="140">
        <v>-7325086.2199999997</v>
      </c>
      <c r="G1800" s="140">
        <v>-7621191.9500000002</v>
      </c>
      <c r="H1800" s="140">
        <v>-7619009.0800000001</v>
      </c>
      <c r="I1800" s="140">
        <v>-7695204.1299999999</v>
      </c>
      <c r="J1800" s="140">
        <v>-7777347.79</v>
      </c>
      <c r="K1800" s="140">
        <v>-7846524.6399999997</v>
      </c>
      <c r="L1800" s="140">
        <v>-7938888.1799999997</v>
      </c>
      <c r="M1800" s="140">
        <v>-8018337.25</v>
      </c>
      <c r="N1800" s="140">
        <v>-8092314.2000000002</v>
      </c>
      <c r="O1800" s="140">
        <v>-8169514.29</v>
      </c>
      <c r="P1800" s="140">
        <v>-8244506.6100000003</v>
      </c>
      <c r="Q1800" s="199">
        <v>-7483818.2800000003</v>
      </c>
      <c r="R1800" s="199">
        <v>-7563313.8300000001</v>
      </c>
      <c r="S1800" s="199">
        <v>-7719128.4199999999</v>
      </c>
      <c r="T1800" s="199">
        <v>-7704288.2599999998</v>
      </c>
      <c r="U1800" s="199">
        <v>-7769152.54</v>
      </c>
      <c r="V1800" s="199">
        <v>-7835976.7999999998</v>
      </c>
      <c r="W1800" s="199">
        <v>-7901033.6100000003</v>
      </c>
      <c r="X1800" s="199">
        <v>-7969604.9699999997</v>
      </c>
      <c r="Y1800" s="199">
        <v>-8039352.5599999996</v>
      </c>
      <c r="Z1800" s="199">
        <v>-8105719.6100000003</v>
      </c>
      <c r="AA1800" s="199">
        <v>-8155136.1799999997</v>
      </c>
      <c r="AB1800" s="199">
        <v>-8221709.9500000002</v>
      </c>
      <c r="AC1800" s="199">
        <f>IFERROR(VLOOKUP('SAP Data'!$C1800,'2021 Balance Sheet'!$B$7:$O$1335,'2021 Balance Sheet'!D$2, FALSE),0)</f>
        <v>-7481208.9400000004</v>
      </c>
      <c r="AD1800" s="199">
        <f>IFERROR(VLOOKUP('SAP Data'!$C1800,'2021 Balance Sheet'!$B$7:$O$1335,'2021 Balance Sheet'!E$2, FALSE),0)</f>
        <v>-7551343.79</v>
      </c>
      <c r="AE1800" s="199">
        <f>IFERROR(VLOOKUP('SAP Data'!$C1800,'2021 Balance Sheet'!$B$7:$O$1335,'2021 Balance Sheet'!F$2, FALSE),0)</f>
        <v>-7838110.7999999998</v>
      </c>
      <c r="AF1800" s="199">
        <f>IFERROR(VLOOKUP('SAP Data'!$C1800,'2021 Balance Sheet'!$B$7:$O$1335,'2021 Balance Sheet'!G$2, FALSE),0)</f>
        <v>-7879001.0300000003</v>
      </c>
      <c r="AG1800" s="199">
        <f>IFERROR(VLOOKUP('SAP Data'!$C1800,'2021 Balance Sheet'!$B$7:$O$1335,'2021 Balance Sheet'!H$2, FALSE),0)</f>
        <v>-7945732.7199999997</v>
      </c>
      <c r="AH1800" s="199">
        <f>IFERROR(VLOOKUP('SAP Data'!$C1800,'2021 Balance Sheet'!$B$7:$O$1335,'2021 Balance Sheet'!I$2, FALSE),0)</f>
        <v>-8007584.9800000004</v>
      </c>
      <c r="AI1800" s="199">
        <f>IFERROR(VLOOKUP('SAP Data'!$C1800,'2021 Balance Sheet'!$B$7:$O$1335,'2021 Balance Sheet'!J$2, FALSE),0)</f>
        <v>-8070157.8399999999</v>
      </c>
      <c r="AJ1800" s="199">
        <f>IFERROR(VLOOKUP('SAP Data'!$C1800,'2021 Balance Sheet'!$B$7:$O$1335,'2021 Balance Sheet'!K$2, FALSE),0)</f>
        <v>-8136344.5199999996</v>
      </c>
      <c r="AK1800" s="199">
        <f>IFERROR(VLOOKUP('SAP Data'!$C1800,'2021 Balance Sheet'!$B$7:$O$1335,'2021 Balance Sheet'!L$2, FALSE),0)</f>
        <v>-8203397.3399999999</v>
      </c>
      <c r="AL1800" s="199">
        <f>IFERROR(VLOOKUP('SAP Data'!$C1800,'2021 Balance Sheet'!$B$7:$O$1335,'2021 Balance Sheet'!M$2, FALSE),0)</f>
        <v>-8267595.21</v>
      </c>
      <c r="AM1800" s="199">
        <f>IFERROR(VLOOKUP('SAP Data'!$C1800,'2021 Balance Sheet'!$B$7:$O$1335,'2021 Balance Sheet'!N$2, FALSE),0)</f>
        <v>-8332996.8700000001</v>
      </c>
      <c r="AN1800" s="199">
        <f>IFERROR(VLOOKUP('SAP Data'!$C1800,'2021 Balance Sheet'!$B$7:$O$1335,'2021 Balance Sheet'!O$2, FALSE),0)</f>
        <v>-8395386.4100000001</v>
      </c>
      <c r="AO1800" s="198">
        <f t="shared" si="59"/>
        <v>-8221709.9500000002</v>
      </c>
    </row>
    <row r="1801" spans="1:41" ht="15.75" thickBot="1" x14ac:dyDescent="0.3">
      <c r="A1801" s="26" t="str">
        <f t="shared" si="58"/>
        <v>228401</v>
      </c>
      <c r="B1801" s="126" t="s">
        <v>3887</v>
      </c>
      <c r="C1801" s="153" t="s">
        <v>3888</v>
      </c>
      <c r="D1801" s="125"/>
      <c r="E1801" s="140"/>
      <c r="F1801" s="140"/>
      <c r="G1801" s="140"/>
      <c r="H1801" s="140"/>
      <c r="I1801" s="140"/>
      <c r="J1801" s="140"/>
      <c r="K1801" s="140"/>
      <c r="L1801" s="140"/>
      <c r="M1801" s="140"/>
      <c r="N1801" s="140"/>
      <c r="O1801" s="140"/>
      <c r="P1801" s="140"/>
      <c r="Q1801" s="199">
        <v>0</v>
      </c>
      <c r="R1801" s="199">
        <v>0</v>
      </c>
      <c r="S1801" s="199">
        <v>0</v>
      </c>
      <c r="T1801" s="199">
        <v>0</v>
      </c>
      <c r="U1801" s="199">
        <v>0</v>
      </c>
      <c r="V1801" s="199">
        <v>0</v>
      </c>
      <c r="W1801" s="199">
        <v>0</v>
      </c>
      <c r="X1801" s="199">
        <v>0</v>
      </c>
      <c r="Y1801" s="199">
        <v>0</v>
      </c>
      <c r="Z1801" s="199">
        <v>0</v>
      </c>
      <c r="AA1801" s="199">
        <v>0</v>
      </c>
      <c r="AB1801" s="199">
        <v>0</v>
      </c>
      <c r="AC1801" s="199">
        <f>IFERROR(VLOOKUP('SAP Data'!$C1801,'2021 Balance Sheet'!$B$7:$O$1335,'2021 Balance Sheet'!D$2, FALSE),0)</f>
        <v>0</v>
      </c>
      <c r="AD1801" s="199">
        <f>IFERROR(VLOOKUP('SAP Data'!$C1801,'2021 Balance Sheet'!$B$7:$O$1335,'2021 Balance Sheet'!E$2, FALSE),0)</f>
        <v>0</v>
      </c>
      <c r="AE1801" s="199">
        <f>IFERROR(VLOOKUP('SAP Data'!$C1801,'2021 Balance Sheet'!$B$7:$O$1335,'2021 Balance Sheet'!F$2, FALSE),0)</f>
        <v>0</v>
      </c>
      <c r="AF1801" s="199">
        <f>IFERROR(VLOOKUP('SAP Data'!$C1801,'2021 Balance Sheet'!$B$7:$O$1335,'2021 Balance Sheet'!G$2, FALSE),0)</f>
        <v>0</v>
      </c>
      <c r="AG1801" s="199">
        <f>IFERROR(VLOOKUP('SAP Data'!$C1801,'2021 Balance Sheet'!$B$7:$O$1335,'2021 Balance Sheet'!H$2, FALSE),0)</f>
        <v>0</v>
      </c>
      <c r="AH1801" s="199">
        <f>IFERROR(VLOOKUP('SAP Data'!$C1801,'2021 Balance Sheet'!$B$7:$O$1335,'2021 Balance Sheet'!I$2, FALSE),0)</f>
        <v>0</v>
      </c>
      <c r="AI1801" s="199">
        <f>IFERROR(VLOOKUP('SAP Data'!$C1801,'2021 Balance Sheet'!$B$7:$O$1335,'2021 Balance Sheet'!J$2, FALSE),0)</f>
        <v>0</v>
      </c>
      <c r="AJ1801" s="199">
        <f>IFERROR(VLOOKUP('SAP Data'!$C1801,'2021 Balance Sheet'!$B$7:$O$1335,'2021 Balance Sheet'!K$2, FALSE),0)</f>
        <v>0</v>
      </c>
      <c r="AK1801" s="199">
        <f>IFERROR(VLOOKUP('SAP Data'!$C1801,'2021 Balance Sheet'!$B$7:$O$1335,'2021 Balance Sheet'!L$2, FALSE),0)</f>
        <v>0</v>
      </c>
      <c r="AL1801" s="199">
        <f>IFERROR(VLOOKUP('SAP Data'!$C1801,'2021 Balance Sheet'!$B$7:$O$1335,'2021 Balance Sheet'!M$2, FALSE),0)</f>
        <v>0</v>
      </c>
      <c r="AM1801" s="199">
        <f>IFERROR(VLOOKUP('SAP Data'!$C1801,'2021 Balance Sheet'!$B$7:$O$1335,'2021 Balance Sheet'!N$2, FALSE),0)</f>
        <v>0</v>
      </c>
      <c r="AN1801" s="199">
        <f>IFERROR(VLOOKUP('SAP Data'!$C1801,'2021 Balance Sheet'!$B$7:$O$1335,'2021 Balance Sheet'!O$2, FALSE),0)</f>
        <v>0</v>
      </c>
      <c r="AO1801" s="198">
        <f t="shared" si="59"/>
        <v>0</v>
      </c>
    </row>
    <row r="1802" spans="1:41" ht="15.75" thickBot="1" x14ac:dyDescent="0.3">
      <c r="A1802" s="26" t="str">
        <f t="shared" si="58"/>
        <v>228402</v>
      </c>
      <c r="B1802" s="126" t="s">
        <v>1374</v>
      </c>
      <c r="C1802" s="153" t="s">
        <v>1375</v>
      </c>
      <c r="D1802" s="125" t="s">
        <v>4</v>
      </c>
      <c r="E1802" s="139">
        <v>-5251834.79</v>
      </c>
      <c r="F1802" s="139">
        <v>-5271791.79</v>
      </c>
      <c r="G1802" s="139">
        <v>-5252875.47</v>
      </c>
      <c r="H1802" s="139">
        <v>-5460617.5199999996</v>
      </c>
      <c r="I1802" s="139">
        <v>-5441195.5800000001</v>
      </c>
      <c r="J1802" s="139">
        <v>-5460829.5800000001</v>
      </c>
      <c r="K1802" s="139">
        <v>-5582145.5499999998</v>
      </c>
      <c r="L1802" s="139">
        <v>-5559126.4400000004</v>
      </c>
      <c r="M1802" s="139">
        <v>-5577842.4400000004</v>
      </c>
      <c r="N1802" s="139">
        <v>-5696944.29</v>
      </c>
      <c r="O1802" s="139">
        <v>-5671840.5999999996</v>
      </c>
      <c r="P1802" s="139">
        <v>-5688430.5999999996</v>
      </c>
      <c r="Q1802" s="199">
        <v>-5582266.21</v>
      </c>
      <c r="R1802" s="199">
        <v>-5598175.21</v>
      </c>
      <c r="S1802" s="199">
        <v>-5569243.6699999999</v>
      </c>
      <c r="T1802" s="199">
        <v>-5749446.54</v>
      </c>
      <c r="U1802" s="199">
        <v>-5720563.8899999997</v>
      </c>
      <c r="V1802" s="199">
        <v>-5736390.8899999997</v>
      </c>
      <c r="W1802" s="199">
        <v>-5843099.71</v>
      </c>
      <c r="X1802" s="199">
        <v>-5809796.1799999997</v>
      </c>
      <c r="Y1802" s="199">
        <v>-5824950.1799999997</v>
      </c>
      <c r="Z1802" s="199">
        <v>-5938362.8200000003</v>
      </c>
      <c r="AA1802" s="199">
        <v>-5893117.29</v>
      </c>
      <c r="AB1802" s="199">
        <v>-5906573.29</v>
      </c>
      <c r="AC1802" s="199">
        <f>IFERROR(VLOOKUP('SAP Data'!$C1802,'2021 Balance Sheet'!$B$7:$O$1335,'2021 Balance Sheet'!D$2, FALSE),0)</f>
        <v>-5627447.0099999998</v>
      </c>
      <c r="AD1802" s="199">
        <f>IFERROR(VLOOKUP('SAP Data'!$C1802,'2021 Balance Sheet'!$B$7:$O$1335,'2021 Balance Sheet'!E$2, FALSE),0)</f>
        <v>-5676103.0099999998</v>
      </c>
      <c r="AE1802" s="199">
        <f>IFERROR(VLOOKUP('SAP Data'!$C1802,'2021 Balance Sheet'!$B$7:$O$1335,'2021 Balance Sheet'!F$2, FALSE),0)</f>
        <v>-5602447.7199999997</v>
      </c>
      <c r="AF1802" s="199">
        <f>IFERROR(VLOOKUP('SAP Data'!$C1802,'2021 Balance Sheet'!$B$7:$O$1335,'2021 Balance Sheet'!G$2, FALSE),0)</f>
        <v>-5754386.3399999999</v>
      </c>
      <c r="AG1802" s="199">
        <f>IFERROR(VLOOKUP('SAP Data'!$C1802,'2021 Balance Sheet'!$B$7:$O$1335,'2021 Balance Sheet'!H$2, FALSE),0)</f>
        <v>-5675977.9100000001</v>
      </c>
      <c r="AH1802" s="199">
        <f>IFERROR(VLOOKUP('SAP Data'!$C1802,'2021 Balance Sheet'!$B$7:$O$1335,'2021 Balance Sheet'!I$2, FALSE),0)</f>
        <v>-5690593.9100000001</v>
      </c>
      <c r="AI1802" s="199">
        <f>IFERROR(VLOOKUP('SAP Data'!$C1802,'2021 Balance Sheet'!$B$7:$O$1335,'2021 Balance Sheet'!J$2, FALSE),0)</f>
        <v>-5814709.5300000003</v>
      </c>
      <c r="AJ1802" s="199">
        <f>IFERROR(VLOOKUP('SAP Data'!$C1802,'2021 Balance Sheet'!$B$7:$O$1335,'2021 Balance Sheet'!K$2, FALSE),0)</f>
        <v>-5675502.46</v>
      </c>
      <c r="AK1802" s="199">
        <f>IFERROR(VLOOKUP('SAP Data'!$C1802,'2021 Balance Sheet'!$B$7:$O$1335,'2021 Balance Sheet'!L$2, FALSE),0)</f>
        <v>-5515216.46</v>
      </c>
      <c r="AL1802" s="199">
        <f>IFERROR(VLOOKUP('SAP Data'!$C1802,'2021 Balance Sheet'!$B$7:$O$1335,'2021 Balance Sheet'!M$2, FALSE),0)</f>
        <v>-5643279.8200000003</v>
      </c>
      <c r="AM1802" s="199">
        <f>IFERROR(VLOOKUP('SAP Data'!$C1802,'2021 Balance Sheet'!$B$7:$O$1335,'2021 Balance Sheet'!N$2, FALSE),0)</f>
        <v>-5554845.2599999998</v>
      </c>
      <c r="AN1802" s="199">
        <f>IFERROR(VLOOKUP('SAP Data'!$C1802,'2021 Balance Sheet'!$B$7:$O$1335,'2021 Balance Sheet'!O$2, FALSE),0)</f>
        <v>-5568315.2599999998</v>
      </c>
      <c r="AO1802" s="198">
        <f t="shared" si="59"/>
        <v>-5906573.29</v>
      </c>
    </row>
    <row r="1803" spans="1:41" ht="15.75" thickBot="1" x14ac:dyDescent="0.3">
      <c r="A1803" s="26" t="str">
        <f t="shared" si="58"/>
        <v>253000</v>
      </c>
      <c r="B1803" s="306" t="s">
        <v>1377</v>
      </c>
      <c r="C1803" s="307" t="s">
        <v>1378</v>
      </c>
      <c r="D1803" s="125" t="s">
        <v>4</v>
      </c>
      <c r="E1803" s="305">
        <v>33111094</v>
      </c>
      <c r="F1803" s="140">
        <v>33111094</v>
      </c>
      <c r="G1803" s="305">
        <v>30142840</v>
      </c>
      <c r="H1803" s="140">
        <v>30142840</v>
      </c>
      <c r="I1803" s="140">
        <v>30142840</v>
      </c>
      <c r="J1803" s="140">
        <v>17577362</v>
      </c>
      <c r="K1803" s="140">
        <v>17577362</v>
      </c>
      <c r="L1803" s="140">
        <v>17577362</v>
      </c>
      <c r="M1803" s="140">
        <v>22403178</v>
      </c>
      <c r="N1803" s="140">
        <v>22403178</v>
      </c>
      <c r="O1803" s="140">
        <v>22403178</v>
      </c>
      <c r="P1803" s="140">
        <v>35015064</v>
      </c>
      <c r="Q1803" s="199">
        <v>39225064</v>
      </c>
      <c r="R1803" s="199">
        <v>39225064</v>
      </c>
      <c r="S1803" s="199">
        <v>37909272.909999996</v>
      </c>
      <c r="T1803" s="199">
        <v>37909272.909999996</v>
      </c>
      <c r="U1803" s="199">
        <v>37909272.909999996</v>
      </c>
      <c r="V1803" s="199">
        <v>34066835.460000001</v>
      </c>
      <c r="W1803" s="199">
        <v>34066835.460000001</v>
      </c>
      <c r="X1803" s="199">
        <v>34066835.460000001</v>
      </c>
      <c r="Y1803" s="199">
        <v>30483709</v>
      </c>
      <c r="Z1803" s="199">
        <v>30483709</v>
      </c>
      <c r="AA1803" s="199">
        <v>30483709</v>
      </c>
      <c r="AB1803" s="199">
        <v>28241426.449999999</v>
      </c>
      <c r="AC1803" s="199">
        <f>IFERROR(VLOOKUP('SAP Data'!$C1803,'2021 Balance Sheet'!$B$7:$O$1335,'2021 Balance Sheet'!D$2, FALSE),0)</f>
        <v>28241426.449999999</v>
      </c>
      <c r="AD1803" s="199">
        <f>IFERROR(VLOOKUP('SAP Data'!$C1803,'2021 Balance Sheet'!$B$7:$O$1335,'2021 Balance Sheet'!E$2, FALSE),0)</f>
        <v>28241426.449999999</v>
      </c>
      <c r="AE1803" s="199">
        <f>IFERROR(VLOOKUP('SAP Data'!$C1803,'2021 Balance Sheet'!$B$7:$O$1335,'2021 Balance Sheet'!F$2, FALSE),0)</f>
        <v>23593756.43</v>
      </c>
      <c r="AF1803" s="199">
        <f>IFERROR(VLOOKUP('SAP Data'!$C1803,'2021 Balance Sheet'!$B$7:$O$1335,'2021 Balance Sheet'!G$2, FALSE),0)</f>
        <v>23593756.43</v>
      </c>
      <c r="AG1803" s="199">
        <f>IFERROR(VLOOKUP('SAP Data'!$C1803,'2021 Balance Sheet'!$B$7:$O$1335,'2021 Balance Sheet'!H$2, FALSE),0)</f>
        <v>23593756.43</v>
      </c>
      <c r="AH1803" s="199">
        <f>IFERROR(VLOOKUP('SAP Data'!$C1803,'2021 Balance Sheet'!$B$7:$O$1335,'2021 Balance Sheet'!I$2, FALSE),0)</f>
        <v>22514496.699999999</v>
      </c>
      <c r="AI1803" s="199">
        <f>IFERROR(VLOOKUP('SAP Data'!$C1803,'2021 Balance Sheet'!$B$7:$O$1335,'2021 Balance Sheet'!J$2, FALSE),0)</f>
        <v>22514496.699999999</v>
      </c>
      <c r="AJ1803" s="199">
        <f>IFERROR(VLOOKUP('SAP Data'!$C1803,'2021 Balance Sheet'!$B$7:$O$1335,'2021 Balance Sheet'!K$2, FALSE),0)</f>
        <v>22514496.699999999</v>
      </c>
      <c r="AK1803" s="199">
        <f>IFERROR(VLOOKUP('SAP Data'!$C1803,'2021 Balance Sheet'!$B$7:$O$1335,'2021 Balance Sheet'!L$2, FALSE),0)</f>
        <v>20038516.260000002</v>
      </c>
      <c r="AL1803" s="199">
        <f>IFERROR(VLOOKUP('SAP Data'!$C1803,'2021 Balance Sheet'!$B$7:$O$1335,'2021 Balance Sheet'!M$2, FALSE),0)</f>
        <v>20038516.260000002</v>
      </c>
      <c r="AM1803" s="199">
        <f>IFERROR(VLOOKUP('SAP Data'!$C1803,'2021 Balance Sheet'!$B$7:$O$1335,'2021 Balance Sheet'!N$2, FALSE),0)</f>
        <v>20038516.260000002</v>
      </c>
      <c r="AN1803" s="199">
        <f>IFERROR(VLOOKUP('SAP Data'!$C1803,'2021 Balance Sheet'!$B$7:$O$1335,'2021 Balance Sheet'!O$2, FALSE),0)</f>
        <v>26983714.079999998</v>
      </c>
      <c r="AO1803" s="198">
        <f t="shared" si="59"/>
        <v>28241426.449999999</v>
      </c>
    </row>
    <row r="1804" spans="1:41" ht="15.75" thickBot="1" x14ac:dyDescent="0.3">
      <c r="A1804" s="26" t="str">
        <f t="shared" si="58"/>
        <v>253039</v>
      </c>
      <c r="B1804" s="126" t="s">
        <v>3889</v>
      </c>
      <c r="C1804" s="153" t="s">
        <v>3890</v>
      </c>
      <c r="D1804" s="125"/>
      <c r="E1804" s="140"/>
      <c r="F1804" s="140"/>
      <c r="G1804" s="140"/>
      <c r="H1804" s="140"/>
      <c r="I1804" s="140"/>
      <c r="J1804" s="140"/>
      <c r="K1804" s="140"/>
      <c r="L1804" s="140"/>
      <c r="M1804" s="140"/>
      <c r="N1804" s="140"/>
      <c r="O1804" s="140"/>
      <c r="P1804" s="140"/>
      <c r="Q1804" s="199">
        <v>0</v>
      </c>
      <c r="R1804" s="199">
        <v>0</v>
      </c>
      <c r="S1804" s="199">
        <v>0</v>
      </c>
      <c r="T1804" s="199">
        <v>0</v>
      </c>
      <c r="U1804" s="199">
        <v>0</v>
      </c>
      <c r="V1804" s="199">
        <v>-1679192.44</v>
      </c>
      <c r="W1804" s="199">
        <v>0</v>
      </c>
      <c r="X1804" s="199">
        <v>0</v>
      </c>
      <c r="Y1804" s="199">
        <v>-3361755.03</v>
      </c>
      <c r="Z1804" s="199">
        <v>0</v>
      </c>
      <c r="AA1804" s="199">
        <v>0</v>
      </c>
      <c r="AB1804" s="199">
        <v>-2468952.0099999998</v>
      </c>
      <c r="AC1804" s="199">
        <f>IFERROR(VLOOKUP('SAP Data'!$C1804,'2021 Balance Sheet'!$B$7:$O$1335,'2021 Balance Sheet'!D$2, FALSE),0)</f>
        <v>0</v>
      </c>
      <c r="AD1804" s="199">
        <f>IFERROR(VLOOKUP('SAP Data'!$C1804,'2021 Balance Sheet'!$B$7:$O$1335,'2021 Balance Sheet'!E$2, FALSE),0)</f>
        <v>0</v>
      </c>
      <c r="AE1804" s="199">
        <f>IFERROR(VLOOKUP('SAP Data'!$C1804,'2021 Balance Sheet'!$B$7:$O$1335,'2021 Balance Sheet'!F$2, FALSE),0)</f>
        <v>-2479035.35</v>
      </c>
      <c r="AF1804" s="199">
        <f>IFERROR(VLOOKUP('SAP Data'!$C1804,'2021 Balance Sheet'!$B$7:$O$1335,'2021 Balance Sheet'!G$2, FALSE),0)</f>
        <v>0</v>
      </c>
      <c r="AG1804" s="199">
        <f>IFERROR(VLOOKUP('SAP Data'!$C1804,'2021 Balance Sheet'!$B$7:$O$1335,'2021 Balance Sheet'!H$2, FALSE),0)</f>
        <v>0</v>
      </c>
      <c r="AH1804" s="199">
        <f>IFERROR(VLOOKUP('SAP Data'!$C1804,'2021 Balance Sheet'!$B$7:$O$1335,'2021 Balance Sheet'!I$2, FALSE),0)</f>
        <v>-2489118.67</v>
      </c>
      <c r="AI1804" s="199">
        <f>IFERROR(VLOOKUP('SAP Data'!$C1804,'2021 Balance Sheet'!$B$7:$O$1335,'2021 Balance Sheet'!J$2, FALSE),0)</f>
        <v>0</v>
      </c>
      <c r="AJ1804" s="199">
        <f>IFERROR(VLOOKUP('SAP Data'!$C1804,'2021 Balance Sheet'!$B$7:$O$1335,'2021 Balance Sheet'!K$2, FALSE),0)</f>
        <v>0</v>
      </c>
      <c r="AK1804" s="199">
        <f>IFERROR(VLOOKUP('SAP Data'!$C1804,'2021 Balance Sheet'!$B$7:$O$1335,'2021 Balance Sheet'!L$2, FALSE),0)</f>
        <v>-2499202.0099999998</v>
      </c>
      <c r="AL1804" s="199">
        <f>IFERROR(VLOOKUP('SAP Data'!$C1804,'2021 Balance Sheet'!$B$7:$O$1335,'2021 Balance Sheet'!M$2, FALSE),0)</f>
        <v>0</v>
      </c>
      <c r="AM1804" s="199">
        <f>IFERROR(VLOOKUP('SAP Data'!$C1804,'2021 Balance Sheet'!$B$7:$O$1335,'2021 Balance Sheet'!N$2, FALSE),0)</f>
        <v>0</v>
      </c>
      <c r="AN1804" s="199">
        <f>IFERROR(VLOOKUP('SAP Data'!$C1804,'2021 Balance Sheet'!$B$7:$O$1335,'2021 Balance Sheet'!O$2, FALSE),0)</f>
        <v>-382829.29</v>
      </c>
      <c r="AO1804" s="198">
        <f t="shared" si="59"/>
        <v>-2468952.0099999998</v>
      </c>
    </row>
    <row r="1805" spans="1:41" ht="15.75" thickBot="1" x14ac:dyDescent="0.3">
      <c r="A1805" s="26" t="str">
        <f t="shared" si="58"/>
        <v>253201</v>
      </c>
      <c r="B1805" s="126" t="s">
        <v>1380</v>
      </c>
      <c r="C1805" s="153" t="s">
        <v>1381</v>
      </c>
      <c r="D1805" s="125" t="s">
        <v>4</v>
      </c>
      <c r="E1805" s="139">
        <v>-6813057</v>
      </c>
      <c r="F1805" s="139">
        <v>-6813057</v>
      </c>
      <c r="G1805" s="139">
        <v>-6728746</v>
      </c>
      <c r="H1805" s="139">
        <v>-6728746</v>
      </c>
      <c r="I1805" s="139">
        <v>-6728746</v>
      </c>
      <c r="J1805" s="139">
        <v>-6643676</v>
      </c>
      <c r="K1805" s="139">
        <v>-6643676</v>
      </c>
      <c r="L1805" s="139">
        <v>-6643676</v>
      </c>
      <c r="M1805" s="139">
        <v>-6557840</v>
      </c>
      <c r="N1805" s="139">
        <v>-6557840</v>
      </c>
      <c r="O1805" s="139">
        <v>-6557840</v>
      </c>
      <c r="P1805" s="139">
        <v>-6471232</v>
      </c>
      <c r="Q1805" s="199">
        <v>-6471232</v>
      </c>
      <c r="R1805" s="199">
        <v>-6471232</v>
      </c>
      <c r="S1805" s="199">
        <v>-6383844</v>
      </c>
      <c r="T1805" s="199">
        <v>-6383844</v>
      </c>
      <c r="U1805" s="199">
        <v>-6383844</v>
      </c>
      <c r="V1805" s="199">
        <v>-6295670</v>
      </c>
      <c r="W1805" s="199">
        <v>-6295670</v>
      </c>
      <c r="X1805" s="199">
        <v>-6295670</v>
      </c>
      <c r="Y1805" s="199">
        <v>-6206702</v>
      </c>
      <c r="Z1805" s="199">
        <v>-6206702</v>
      </c>
      <c r="AA1805" s="199">
        <v>-6206702</v>
      </c>
      <c r="AB1805" s="199">
        <v>-6116933</v>
      </c>
      <c r="AC1805" s="199">
        <f>IFERROR(VLOOKUP('SAP Data'!$C1805,'2021 Balance Sheet'!$B$7:$O$1335,'2021 Balance Sheet'!D$2, FALSE),0)</f>
        <v>-6116933</v>
      </c>
      <c r="AD1805" s="199">
        <f>IFERROR(VLOOKUP('SAP Data'!$C1805,'2021 Balance Sheet'!$B$7:$O$1335,'2021 Balance Sheet'!E$2, FALSE),0)</f>
        <v>-6116933</v>
      </c>
      <c r="AE1805" s="199">
        <f>IFERROR(VLOOKUP('SAP Data'!$C1805,'2021 Balance Sheet'!$B$7:$O$1335,'2021 Balance Sheet'!F$2, FALSE),0)</f>
        <v>-6026356</v>
      </c>
      <c r="AF1805" s="199">
        <f>IFERROR(VLOOKUP('SAP Data'!$C1805,'2021 Balance Sheet'!$B$7:$O$1335,'2021 Balance Sheet'!G$2, FALSE),0)</f>
        <v>-6026356</v>
      </c>
      <c r="AG1805" s="199">
        <f>IFERROR(VLOOKUP('SAP Data'!$C1805,'2021 Balance Sheet'!$B$7:$O$1335,'2021 Balance Sheet'!H$2, FALSE),0)</f>
        <v>-6026356</v>
      </c>
      <c r="AH1805" s="199">
        <f>IFERROR(VLOOKUP('SAP Data'!$C1805,'2021 Balance Sheet'!$B$7:$O$1335,'2021 Balance Sheet'!I$2, FALSE),0)</f>
        <v>-5934964</v>
      </c>
      <c r="AI1805" s="199">
        <f>IFERROR(VLOOKUP('SAP Data'!$C1805,'2021 Balance Sheet'!$B$7:$O$1335,'2021 Balance Sheet'!J$2, FALSE),0)</f>
        <v>-5934964</v>
      </c>
      <c r="AJ1805" s="199">
        <f>IFERROR(VLOOKUP('SAP Data'!$C1805,'2021 Balance Sheet'!$B$7:$O$1335,'2021 Balance Sheet'!K$2, FALSE),0)</f>
        <v>-5934964</v>
      </c>
      <c r="AK1805" s="199">
        <f>IFERROR(VLOOKUP('SAP Data'!$C1805,'2021 Balance Sheet'!$B$7:$O$1335,'2021 Balance Sheet'!L$2, FALSE),0)</f>
        <v>-5842750</v>
      </c>
      <c r="AL1805" s="199">
        <f>IFERROR(VLOOKUP('SAP Data'!$C1805,'2021 Balance Sheet'!$B$7:$O$1335,'2021 Balance Sheet'!M$2, FALSE),0)</f>
        <v>-5842750</v>
      </c>
      <c r="AM1805" s="199">
        <f>IFERROR(VLOOKUP('SAP Data'!$C1805,'2021 Balance Sheet'!$B$7:$O$1335,'2021 Balance Sheet'!N$2, FALSE),0)</f>
        <v>-5842750</v>
      </c>
      <c r="AN1805" s="199">
        <f>IFERROR(VLOOKUP('SAP Data'!$C1805,'2021 Balance Sheet'!$B$7:$O$1335,'2021 Balance Sheet'!O$2, FALSE),0)</f>
        <v>-5749706</v>
      </c>
      <c r="AO1805" s="198">
        <f t="shared" si="59"/>
        <v>-6116933</v>
      </c>
    </row>
    <row r="1806" spans="1:41" ht="15.75" thickBot="1" x14ac:dyDescent="0.3">
      <c r="A1806" s="26" t="str">
        <f t="shared" si="58"/>
        <v>253205</v>
      </c>
      <c r="B1806" s="126" t="s">
        <v>1383</v>
      </c>
      <c r="C1806" s="153" t="s">
        <v>1384</v>
      </c>
      <c r="D1806" s="125" t="s">
        <v>4</v>
      </c>
      <c r="E1806" s="140">
        <v>341827</v>
      </c>
      <c r="F1806" s="140">
        <v>341827</v>
      </c>
      <c r="G1806" s="140">
        <v>344903</v>
      </c>
      <c r="H1806" s="140">
        <v>344903</v>
      </c>
      <c r="I1806" s="140">
        <v>344903</v>
      </c>
      <c r="J1806" s="140">
        <v>348007</v>
      </c>
      <c r="K1806" s="140">
        <v>348007</v>
      </c>
      <c r="L1806" s="140">
        <v>348007</v>
      </c>
      <c r="M1806" s="140">
        <v>351139</v>
      </c>
      <c r="N1806" s="140">
        <v>351139</v>
      </c>
      <c r="O1806" s="140">
        <v>351139</v>
      </c>
      <c r="P1806" s="140">
        <v>354299</v>
      </c>
      <c r="Q1806" s="199">
        <v>354299</v>
      </c>
      <c r="R1806" s="199">
        <v>354299</v>
      </c>
      <c r="S1806" s="199">
        <v>357488</v>
      </c>
      <c r="T1806" s="199">
        <v>357488</v>
      </c>
      <c r="U1806" s="199">
        <v>357488</v>
      </c>
      <c r="V1806" s="199">
        <v>360705</v>
      </c>
      <c r="W1806" s="199">
        <v>360705</v>
      </c>
      <c r="X1806" s="199">
        <v>360705</v>
      </c>
      <c r="Y1806" s="199">
        <v>363951.35</v>
      </c>
      <c r="Z1806" s="199">
        <v>363951.35</v>
      </c>
      <c r="AA1806" s="199">
        <v>363951.35</v>
      </c>
      <c r="AB1806" s="199">
        <v>367227.35</v>
      </c>
      <c r="AC1806" s="199">
        <f>IFERROR(VLOOKUP('SAP Data'!$C1806,'2021 Balance Sheet'!$B$7:$O$1335,'2021 Balance Sheet'!D$2, FALSE),0)</f>
        <v>367227.35</v>
      </c>
      <c r="AD1806" s="199">
        <f>IFERROR(VLOOKUP('SAP Data'!$C1806,'2021 Balance Sheet'!$B$7:$O$1335,'2021 Balance Sheet'!E$2, FALSE),0)</f>
        <v>367227.35</v>
      </c>
      <c r="AE1806" s="199">
        <f>IFERROR(VLOOKUP('SAP Data'!$C1806,'2021 Balance Sheet'!$B$7:$O$1335,'2021 Balance Sheet'!F$2, FALSE),0)</f>
        <v>370532.35</v>
      </c>
      <c r="AF1806" s="199">
        <f>IFERROR(VLOOKUP('SAP Data'!$C1806,'2021 Balance Sheet'!$B$7:$O$1335,'2021 Balance Sheet'!G$2, FALSE),0)</f>
        <v>370532.35</v>
      </c>
      <c r="AG1806" s="199">
        <f>IFERROR(VLOOKUP('SAP Data'!$C1806,'2021 Balance Sheet'!$B$7:$O$1335,'2021 Balance Sheet'!H$2, FALSE),0)</f>
        <v>370532.35</v>
      </c>
      <c r="AH1806" s="199">
        <f>IFERROR(VLOOKUP('SAP Data'!$C1806,'2021 Balance Sheet'!$B$7:$O$1335,'2021 Balance Sheet'!I$2, FALSE),0)</f>
        <v>373867.35</v>
      </c>
      <c r="AI1806" s="199">
        <f>IFERROR(VLOOKUP('SAP Data'!$C1806,'2021 Balance Sheet'!$B$7:$O$1335,'2021 Balance Sheet'!J$2, FALSE),0)</f>
        <v>373867.35</v>
      </c>
      <c r="AJ1806" s="199">
        <f>IFERROR(VLOOKUP('SAP Data'!$C1806,'2021 Balance Sheet'!$B$7:$O$1335,'2021 Balance Sheet'!K$2, FALSE),0)</f>
        <v>373867.35</v>
      </c>
      <c r="AK1806" s="199">
        <f>IFERROR(VLOOKUP('SAP Data'!$C1806,'2021 Balance Sheet'!$B$7:$O$1335,'2021 Balance Sheet'!L$2, FALSE),0)</f>
        <v>377232.35</v>
      </c>
      <c r="AL1806" s="199">
        <f>IFERROR(VLOOKUP('SAP Data'!$C1806,'2021 Balance Sheet'!$B$7:$O$1335,'2021 Balance Sheet'!M$2, FALSE),0)</f>
        <v>377232.35</v>
      </c>
      <c r="AM1806" s="199">
        <f>IFERROR(VLOOKUP('SAP Data'!$C1806,'2021 Balance Sheet'!$B$7:$O$1335,'2021 Balance Sheet'!N$2, FALSE),0)</f>
        <v>377232.35</v>
      </c>
      <c r="AN1806" s="199">
        <f>IFERROR(VLOOKUP('SAP Data'!$C1806,'2021 Balance Sheet'!$B$7:$O$1335,'2021 Balance Sheet'!O$2, FALSE),0)</f>
        <v>380627.35</v>
      </c>
      <c r="AO1806" s="198">
        <f t="shared" si="59"/>
        <v>367227.35</v>
      </c>
    </row>
    <row r="1807" spans="1:41" ht="15.75" thickBot="1" x14ac:dyDescent="0.3">
      <c r="A1807" s="26" t="str">
        <f t="shared" si="58"/>
        <v>253700</v>
      </c>
      <c r="B1807" s="126" t="s">
        <v>1386</v>
      </c>
      <c r="C1807" s="153" t="s">
        <v>1387</v>
      </c>
      <c r="D1807" s="125" t="s">
        <v>4</v>
      </c>
      <c r="E1807" s="139">
        <v>0</v>
      </c>
      <c r="F1807" s="139">
        <v>0</v>
      </c>
      <c r="G1807" s="139">
        <v>0</v>
      </c>
      <c r="H1807" s="139">
        <v>0</v>
      </c>
      <c r="I1807" s="139">
        <v>0</v>
      </c>
      <c r="J1807" s="139">
        <v>0</v>
      </c>
      <c r="K1807" s="139">
        <v>0</v>
      </c>
      <c r="L1807" s="139">
        <v>0</v>
      </c>
      <c r="M1807" s="139">
        <v>0</v>
      </c>
      <c r="N1807" s="139">
        <v>0</v>
      </c>
      <c r="O1807" s="139">
        <v>0</v>
      </c>
      <c r="P1807" s="139">
        <v>0</v>
      </c>
      <c r="Q1807" s="199">
        <v>0</v>
      </c>
      <c r="R1807" s="199">
        <v>0</v>
      </c>
      <c r="S1807" s="199">
        <v>0</v>
      </c>
      <c r="T1807" s="199">
        <v>0</v>
      </c>
      <c r="U1807" s="199">
        <v>0</v>
      </c>
      <c r="V1807" s="199">
        <v>0</v>
      </c>
      <c r="W1807" s="199">
        <v>0</v>
      </c>
      <c r="X1807" s="199">
        <v>0</v>
      </c>
      <c r="Y1807" s="199">
        <v>0</v>
      </c>
      <c r="Z1807" s="199">
        <v>0</v>
      </c>
      <c r="AA1807" s="199">
        <v>0</v>
      </c>
      <c r="AB1807" s="199">
        <v>0</v>
      </c>
      <c r="AC1807" s="199">
        <f>IFERROR(VLOOKUP('SAP Data'!$C1807,'2021 Balance Sheet'!$B$7:$O$1335,'2021 Balance Sheet'!D$2, FALSE),0)</f>
        <v>0</v>
      </c>
      <c r="AD1807" s="199">
        <f>IFERROR(VLOOKUP('SAP Data'!$C1807,'2021 Balance Sheet'!$B$7:$O$1335,'2021 Balance Sheet'!E$2, FALSE),0)</f>
        <v>0</v>
      </c>
      <c r="AE1807" s="199">
        <f>IFERROR(VLOOKUP('SAP Data'!$C1807,'2021 Balance Sheet'!$B$7:$O$1335,'2021 Balance Sheet'!F$2, FALSE),0)</f>
        <v>0</v>
      </c>
      <c r="AF1807" s="199">
        <f>IFERROR(VLOOKUP('SAP Data'!$C1807,'2021 Balance Sheet'!$B$7:$O$1335,'2021 Balance Sheet'!G$2, FALSE),0)</f>
        <v>0</v>
      </c>
      <c r="AG1807" s="199">
        <f>IFERROR(VLOOKUP('SAP Data'!$C1807,'2021 Balance Sheet'!$B$7:$O$1335,'2021 Balance Sheet'!H$2, FALSE),0)</f>
        <v>0</v>
      </c>
      <c r="AH1807" s="199">
        <f>IFERROR(VLOOKUP('SAP Data'!$C1807,'2021 Balance Sheet'!$B$7:$O$1335,'2021 Balance Sheet'!I$2, FALSE),0)</f>
        <v>0</v>
      </c>
      <c r="AI1807" s="199">
        <f>IFERROR(VLOOKUP('SAP Data'!$C1807,'2021 Balance Sheet'!$B$7:$O$1335,'2021 Balance Sheet'!J$2, FALSE),0)</f>
        <v>0</v>
      </c>
      <c r="AJ1807" s="199">
        <f>IFERROR(VLOOKUP('SAP Data'!$C1807,'2021 Balance Sheet'!$B$7:$O$1335,'2021 Balance Sheet'!K$2, FALSE),0)</f>
        <v>0</v>
      </c>
      <c r="AK1807" s="199">
        <f>IFERROR(VLOOKUP('SAP Data'!$C1807,'2021 Balance Sheet'!$B$7:$O$1335,'2021 Balance Sheet'!L$2, FALSE),0)</f>
        <v>0</v>
      </c>
      <c r="AL1807" s="199">
        <f>IFERROR(VLOOKUP('SAP Data'!$C1807,'2021 Balance Sheet'!$B$7:$O$1335,'2021 Balance Sheet'!M$2, FALSE),0)</f>
        <v>0</v>
      </c>
      <c r="AM1807" s="199">
        <f>IFERROR(VLOOKUP('SAP Data'!$C1807,'2021 Balance Sheet'!$B$7:$O$1335,'2021 Balance Sheet'!N$2, FALSE),0)</f>
        <v>0</v>
      </c>
      <c r="AN1807" s="199">
        <f>IFERROR(VLOOKUP('SAP Data'!$C1807,'2021 Balance Sheet'!$B$7:$O$1335,'2021 Balance Sheet'!O$2, FALSE),0)</f>
        <v>0</v>
      </c>
      <c r="AO1807" s="198">
        <f t="shared" si="59"/>
        <v>0</v>
      </c>
    </row>
    <row r="1808" spans="1:41" ht="15.75" thickBot="1" x14ac:dyDescent="0.3">
      <c r="A1808" s="26" t="str">
        <f t="shared" si="58"/>
        <v>256016</v>
      </c>
      <c r="B1808" s="126" t="s">
        <v>3891</v>
      </c>
      <c r="C1808" s="153" t="s">
        <v>3892</v>
      </c>
      <c r="D1808" s="125"/>
      <c r="E1808" s="139"/>
      <c r="F1808" s="139"/>
      <c r="G1808" s="139"/>
      <c r="H1808" s="139"/>
      <c r="I1808" s="139"/>
      <c r="J1808" s="139"/>
      <c r="K1808" s="139"/>
      <c r="L1808" s="139"/>
      <c r="M1808" s="139"/>
      <c r="N1808" s="139"/>
      <c r="O1808" s="139"/>
      <c r="P1808" s="139"/>
      <c r="Q1808" s="199">
        <v>0</v>
      </c>
      <c r="R1808" s="199">
        <v>0</v>
      </c>
      <c r="S1808" s="199">
        <v>0</v>
      </c>
      <c r="T1808" s="199">
        <v>0</v>
      </c>
      <c r="U1808" s="199">
        <v>0</v>
      </c>
      <c r="V1808" s="199">
        <v>0</v>
      </c>
      <c r="W1808" s="199">
        <v>0</v>
      </c>
      <c r="X1808" s="199">
        <v>0</v>
      </c>
      <c r="Y1808" s="199">
        <v>0</v>
      </c>
      <c r="Z1808" s="199">
        <v>0</v>
      </c>
      <c r="AA1808" s="199">
        <v>0</v>
      </c>
      <c r="AB1808" s="199">
        <v>0</v>
      </c>
      <c r="AC1808" s="199">
        <f>IFERROR(VLOOKUP('SAP Data'!$C1808,'2021 Balance Sheet'!$B$7:$O$1335,'2021 Balance Sheet'!D$2, FALSE),0)</f>
        <v>0</v>
      </c>
      <c r="AD1808" s="199">
        <f>IFERROR(VLOOKUP('SAP Data'!$C1808,'2021 Balance Sheet'!$B$7:$O$1335,'2021 Balance Sheet'!E$2, FALSE),0)</f>
        <v>0</v>
      </c>
      <c r="AE1808" s="199">
        <f>IFERROR(VLOOKUP('SAP Data'!$C1808,'2021 Balance Sheet'!$B$7:$O$1335,'2021 Balance Sheet'!F$2, FALSE),0)</f>
        <v>0</v>
      </c>
      <c r="AF1808" s="199">
        <f>IFERROR(VLOOKUP('SAP Data'!$C1808,'2021 Balance Sheet'!$B$7:$O$1335,'2021 Balance Sheet'!G$2, FALSE),0)</f>
        <v>0</v>
      </c>
      <c r="AG1808" s="199">
        <f>IFERROR(VLOOKUP('SAP Data'!$C1808,'2021 Balance Sheet'!$B$7:$O$1335,'2021 Balance Sheet'!H$2, FALSE),0)</f>
        <v>0</v>
      </c>
      <c r="AH1808" s="199">
        <f>IFERROR(VLOOKUP('SAP Data'!$C1808,'2021 Balance Sheet'!$B$7:$O$1335,'2021 Balance Sheet'!I$2, FALSE),0)</f>
        <v>0</v>
      </c>
      <c r="AI1808" s="199">
        <f>IFERROR(VLOOKUP('SAP Data'!$C1808,'2021 Balance Sheet'!$B$7:$O$1335,'2021 Balance Sheet'!J$2, FALSE),0)</f>
        <v>0</v>
      </c>
      <c r="AJ1808" s="199">
        <f>IFERROR(VLOOKUP('SAP Data'!$C1808,'2021 Balance Sheet'!$B$7:$O$1335,'2021 Balance Sheet'!K$2, FALSE),0)</f>
        <v>0</v>
      </c>
      <c r="AK1808" s="199">
        <f>IFERROR(VLOOKUP('SAP Data'!$C1808,'2021 Balance Sheet'!$B$7:$O$1335,'2021 Balance Sheet'!L$2, FALSE),0)</f>
        <v>0</v>
      </c>
      <c r="AL1808" s="199">
        <f>IFERROR(VLOOKUP('SAP Data'!$C1808,'2021 Balance Sheet'!$B$7:$O$1335,'2021 Balance Sheet'!M$2, FALSE),0)</f>
        <v>0</v>
      </c>
      <c r="AM1808" s="199">
        <f>IFERROR(VLOOKUP('SAP Data'!$C1808,'2021 Balance Sheet'!$B$7:$O$1335,'2021 Balance Sheet'!N$2, FALSE),0)</f>
        <v>0</v>
      </c>
      <c r="AN1808" s="199">
        <f>IFERROR(VLOOKUP('SAP Data'!$C1808,'2021 Balance Sheet'!$B$7:$O$1335,'2021 Balance Sheet'!O$2, FALSE),0)</f>
        <v>0</v>
      </c>
      <c r="AO1808" s="198">
        <f t="shared" si="59"/>
        <v>0</v>
      </c>
    </row>
    <row r="1809" spans="1:41" ht="15.75" thickBot="1" x14ac:dyDescent="0.3">
      <c r="A1809" s="26" t="str">
        <f t="shared" si="58"/>
        <v>256017</v>
      </c>
      <c r="B1809" s="126" t="s">
        <v>3893</v>
      </c>
      <c r="C1809" s="153" t="s">
        <v>3894</v>
      </c>
      <c r="D1809" s="125"/>
      <c r="E1809" s="139"/>
      <c r="F1809" s="139"/>
      <c r="G1809" s="139"/>
      <c r="H1809" s="139"/>
      <c r="I1809" s="139"/>
      <c r="J1809" s="139"/>
      <c r="K1809" s="139"/>
      <c r="L1809" s="139"/>
      <c r="M1809" s="139"/>
      <c r="N1809" s="139"/>
      <c r="O1809" s="139"/>
      <c r="P1809" s="139"/>
      <c r="Q1809" s="199">
        <v>0</v>
      </c>
      <c r="R1809" s="199">
        <v>0</v>
      </c>
      <c r="S1809" s="199">
        <v>0</v>
      </c>
      <c r="T1809" s="199">
        <v>0</v>
      </c>
      <c r="U1809" s="199">
        <v>0</v>
      </c>
      <c r="V1809" s="199">
        <v>0</v>
      </c>
      <c r="W1809" s="199">
        <v>0</v>
      </c>
      <c r="X1809" s="199">
        <v>0</v>
      </c>
      <c r="Y1809" s="199">
        <v>0</v>
      </c>
      <c r="Z1809" s="199">
        <v>0</v>
      </c>
      <c r="AA1809" s="199">
        <v>0</v>
      </c>
      <c r="AB1809" s="199">
        <v>0</v>
      </c>
      <c r="AC1809" s="199">
        <f>IFERROR(VLOOKUP('SAP Data'!$C1809,'2021 Balance Sheet'!$B$7:$O$1335,'2021 Balance Sheet'!D$2, FALSE),0)</f>
        <v>0</v>
      </c>
      <c r="AD1809" s="199">
        <f>IFERROR(VLOOKUP('SAP Data'!$C1809,'2021 Balance Sheet'!$B$7:$O$1335,'2021 Balance Sheet'!E$2, FALSE),0)</f>
        <v>0</v>
      </c>
      <c r="AE1809" s="199">
        <f>IFERROR(VLOOKUP('SAP Data'!$C1809,'2021 Balance Sheet'!$B$7:$O$1335,'2021 Balance Sheet'!F$2, FALSE),0)</f>
        <v>0</v>
      </c>
      <c r="AF1809" s="199">
        <f>IFERROR(VLOOKUP('SAP Data'!$C1809,'2021 Balance Sheet'!$B$7:$O$1335,'2021 Balance Sheet'!G$2, FALSE),0)</f>
        <v>0</v>
      </c>
      <c r="AG1809" s="199">
        <f>IFERROR(VLOOKUP('SAP Data'!$C1809,'2021 Balance Sheet'!$B$7:$O$1335,'2021 Balance Sheet'!H$2, FALSE),0)</f>
        <v>0</v>
      </c>
      <c r="AH1809" s="199">
        <f>IFERROR(VLOOKUP('SAP Data'!$C1809,'2021 Balance Sheet'!$B$7:$O$1335,'2021 Balance Sheet'!I$2, FALSE),0)</f>
        <v>0</v>
      </c>
      <c r="AI1809" s="199">
        <f>IFERROR(VLOOKUP('SAP Data'!$C1809,'2021 Balance Sheet'!$B$7:$O$1335,'2021 Balance Sheet'!J$2, FALSE),0)</f>
        <v>0</v>
      </c>
      <c r="AJ1809" s="199">
        <f>IFERROR(VLOOKUP('SAP Data'!$C1809,'2021 Balance Sheet'!$B$7:$O$1335,'2021 Balance Sheet'!K$2, FALSE),0)</f>
        <v>0</v>
      </c>
      <c r="AK1809" s="199">
        <f>IFERROR(VLOOKUP('SAP Data'!$C1809,'2021 Balance Sheet'!$B$7:$O$1335,'2021 Balance Sheet'!L$2, FALSE),0)</f>
        <v>0</v>
      </c>
      <c r="AL1809" s="199">
        <f>IFERROR(VLOOKUP('SAP Data'!$C1809,'2021 Balance Sheet'!$B$7:$O$1335,'2021 Balance Sheet'!M$2, FALSE),0)</f>
        <v>0</v>
      </c>
      <c r="AM1809" s="199">
        <f>IFERROR(VLOOKUP('SAP Data'!$C1809,'2021 Balance Sheet'!$B$7:$O$1335,'2021 Balance Sheet'!N$2, FALSE),0)</f>
        <v>0</v>
      </c>
      <c r="AN1809" s="199">
        <f>IFERROR(VLOOKUP('SAP Data'!$C1809,'2021 Balance Sheet'!$B$7:$O$1335,'2021 Balance Sheet'!O$2, FALSE),0)</f>
        <v>0</v>
      </c>
      <c r="AO1809" s="198">
        <f t="shared" si="59"/>
        <v>0</v>
      </c>
    </row>
    <row r="1810" spans="1:41" ht="15.75" thickBot="1" x14ac:dyDescent="0.3">
      <c r="A1810" s="26" t="str">
        <f t="shared" si="58"/>
        <v>261001</v>
      </c>
      <c r="B1810" s="126" t="s">
        <v>1389</v>
      </c>
      <c r="C1810" s="153" t="s">
        <v>1390</v>
      </c>
      <c r="D1810" s="125" t="s">
        <v>4</v>
      </c>
      <c r="E1810" s="140">
        <v>-34329.089999999997</v>
      </c>
      <c r="F1810" s="140">
        <v>-32934.67</v>
      </c>
      <c r="G1810" s="140">
        <v>-49000</v>
      </c>
      <c r="H1810" s="140">
        <v>-41522.44</v>
      </c>
      <c r="I1810" s="140">
        <v>-41522.44</v>
      </c>
      <c r="J1810" s="140">
        <v>-49000</v>
      </c>
      <c r="K1810" s="140">
        <v>-48205.16</v>
      </c>
      <c r="L1810" s="140">
        <v>-47844.94</v>
      </c>
      <c r="M1810" s="140">
        <v>-49000</v>
      </c>
      <c r="N1810" s="140">
        <v>-54919.81</v>
      </c>
      <c r="O1810" s="140">
        <v>-49632.67</v>
      </c>
      <c r="P1810" s="140">
        <v>-49000</v>
      </c>
      <c r="Q1810" s="199">
        <v>-47017.39</v>
      </c>
      <c r="R1810" s="199">
        <v>-47017.39</v>
      </c>
      <c r="S1810" s="199">
        <v>-49000</v>
      </c>
      <c r="T1810" s="199">
        <v>-36530.43</v>
      </c>
      <c r="U1810" s="199">
        <v>-35351.620000000003</v>
      </c>
      <c r="V1810" s="199">
        <v>-49000</v>
      </c>
      <c r="W1810" s="199">
        <v>-49000</v>
      </c>
      <c r="X1810" s="199">
        <v>46000</v>
      </c>
      <c r="Y1810" s="199">
        <v>-24000</v>
      </c>
      <c r="Z1810" s="199">
        <v>-23418.16</v>
      </c>
      <c r="AA1810" s="199">
        <v>-22829.33</v>
      </c>
      <c r="AB1810" s="199">
        <v>-24000</v>
      </c>
      <c r="AC1810" s="199">
        <f>IFERROR(VLOOKUP('SAP Data'!$C1810,'2021 Balance Sheet'!$B$7:$O$1335,'2021 Balance Sheet'!D$2, FALSE),0)</f>
        <v>-23724.87</v>
      </c>
      <c r="AD1810" s="199">
        <f>IFERROR(VLOOKUP('SAP Data'!$C1810,'2021 Balance Sheet'!$B$7:$O$1335,'2021 Balance Sheet'!E$2, FALSE),0)</f>
        <v>2572.1</v>
      </c>
      <c r="AE1810" s="199">
        <f>IFERROR(VLOOKUP('SAP Data'!$C1810,'2021 Balance Sheet'!$B$7:$O$1335,'2021 Balance Sheet'!F$2, FALSE),0)</f>
        <v>-22653</v>
      </c>
      <c r="AF1810" s="199">
        <f>IFERROR(VLOOKUP('SAP Data'!$C1810,'2021 Balance Sheet'!$B$7:$O$1335,'2021 Balance Sheet'!G$2, FALSE),0)</f>
        <v>-15560.29</v>
      </c>
      <c r="AG1810" s="199">
        <f>IFERROR(VLOOKUP('SAP Data'!$C1810,'2021 Balance Sheet'!$B$7:$O$1335,'2021 Balance Sheet'!H$2, FALSE),0)</f>
        <v>-15347.16</v>
      </c>
      <c r="AH1810" s="199">
        <f>IFERROR(VLOOKUP('SAP Data'!$C1810,'2021 Balance Sheet'!$B$7:$O$1335,'2021 Balance Sheet'!I$2, FALSE),0)</f>
        <v>-24000</v>
      </c>
      <c r="AI1810" s="199">
        <f>IFERROR(VLOOKUP('SAP Data'!$C1810,'2021 Balance Sheet'!$B$7:$O$1335,'2021 Balance Sheet'!J$2, FALSE),0)</f>
        <v>-12999.29</v>
      </c>
      <c r="AJ1810" s="199">
        <f>IFERROR(VLOOKUP('SAP Data'!$C1810,'2021 Balance Sheet'!$B$7:$O$1335,'2021 Balance Sheet'!K$2, FALSE),0)</f>
        <v>-158.66999999999999</v>
      </c>
      <c r="AK1810" s="199">
        <f>IFERROR(VLOOKUP('SAP Data'!$C1810,'2021 Balance Sheet'!$B$7:$O$1335,'2021 Balance Sheet'!L$2, FALSE),0)</f>
        <v>-24000</v>
      </c>
      <c r="AL1810" s="199">
        <f>IFERROR(VLOOKUP('SAP Data'!$C1810,'2021 Balance Sheet'!$B$7:$O$1335,'2021 Balance Sheet'!M$2, FALSE),0)</f>
        <v>-24000</v>
      </c>
      <c r="AM1810" s="199">
        <f>IFERROR(VLOOKUP('SAP Data'!$C1810,'2021 Balance Sheet'!$B$7:$O$1335,'2021 Balance Sheet'!N$2, FALSE),0)</f>
        <v>-23107.17</v>
      </c>
      <c r="AN1810" s="199">
        <f>IFERROR(VLOOKUP('SAP Data'!$C1810,'2021 Balance Sheet'!$B$7:$O$1335,'2021 Balance Sheet'!O$2, FALSE),0)</f>
        <v>-24000</v>
      </c>
      <c r="AO1810" s="198">
        <f t="shared" si="59"/>
        <v>-24000</v>
      </c>
    </row>
    <row r="1811" spans="1:41" ht="15.75" thickBot="1" x14ac:dyDescent="0.3">
      <c r="A1811" s="26" t="str">
        <f t="shared" si="58"/>
        <v>262001</v>
      </c>
      <c r="B1811" s="126" t="s">
        <v>1392</v>
      </c>
      <c r="C1811" s="153" t="s">
        <v>1393</v>
      </c>
      <c r="D1811" s="125" t="s">
        <v>4</v>
      </c>
      <c r="E1811" s="139">
        <v>-27333</v>
      </c>
      <c r="F1811" s="139">
        <v>-24765.4</v>
      </c>
      <c r="G1811" s="139">
        <v>-37000</v>
      </c>
      <c r="H1811" s="139">
        <v>-32976.86</v>
      </c>
      <c r="I1811" s="139">
        <v>-32118.84</v>
      </c>
      <c r="J1811" s="139">
        <v>-37000</v>
      </c>
      <c r="K1811" s="139">
        <v>-31713.53</v>
      </c>
      <c r="L1811" s="139">
        <v>-28188.57</v>
      </c>
      <c r="M1811" s="139">
        <v>-37000</v>
      </c>
      <c r="N1811" s="139">
        <v>-33723.71</v>
      </c>
      <c r="O1811" s="139">
        <v>-30889.22</v>
      </c>
      <c r="P1811" s="139">
        <v>-37000</v>
      </c>
      <c r="Q1811" s="199">
        <v>-36440</v>
      </c>
      <c r="R1811" s="199">
        <v>-31346.34</v>
      </c>
      <c r="S1811" s="199">
        <v>-37000</v>
      </c>
      <c r="T1811" s="199">
        <v>-36652.99</v>
      </c>
      <c r="U1811" s="199">
        <v>-35740.99</v>
      </c>
      <c r="V1811" s="199">
        <v>-37000</v>
      </c>
      <c r="W1811" s="199">
        <v>-35981.089999999997</v>
      </c>
      <c r="X1811" s="199">
        <v>-33188.35</v>
      </c>
      <c r="Y1811" s="199">
        <v>-37000</v>
      </c>
      <c r="Z1811" s="199">
        <v>-36257.730000000003</v>
      </c>
      <c r="AA1811" s="199">
        <v>-29362.49</v>
      </c>
      <c r="AB1811" s="199">
        <v>-37000</v>
      </c>
      <c r="AC1811" s="199">
        <f>IFERROR(VLOOKUP('SAP Data'!$C1811,'2021 Balance Sheet'!$B$7:$O$1335,'2021 Balance Sheet'!D$2, FALSE),0)</f>
        <v>-34595</v>
      </c>
      <c r="AD1811" s="199">
        <f>IFERROR(VLOOKUP('SAP Data'!$C1811,'2021 Balance Sheet'!$B$7:$O$1335,'2021 Balance Sheet'!E$2, FALSE),0)</f>
        <v>-32768.980000000003</v>
      </c>
      <c r="AE1811" s="199">
        <f>IFERROR(VLOOKUP('SAP Data'!$C1811,'2021 Balance Sheet'!$B$7:$O$1335,'2021 Balance Sheet'!F$2, FALSE),0)</f>
        <v>-37000</v>
      </c>
      <c r="AF1811" s="199">
        <f>IFERROR(VLOOKUP('SAP Data'!$C1811,'2021 Balance Sheet'!$B$7:$O$1335,'2021 Balance Sheet'!G$2, FALSE),0)</f>
        <v>-34083.75</v>
      </c>
      <c r="AG1811" s="199">
        <f>IFERROR(VLOOKUP('SAP Data'!$C1811,'2021 Balance Sheet'!$B$7:$O$1335,'2021 Balance Sheet'!H$2, FALSE),0)</f>
        <v>-30563.68</v>
      </c>
      <c r="AH1811" s="199">
        <f>IFERROR(VLOOKUP('SAP Data'!$C1811,'2021 Balance Sheet'!$B$7:$O$1335,'2021 Balance Sheet'!I$2, FALSE),0)</f>
        <v>-37000</v>
      </c>
      <c r="AI1811" s="199">
        <f>IFERROR(VLOOKUP('SAP Data'!$C1811,'2021 Balance Sheet'!$B$7:$O$1335,'2021 Balance Sheet'!J$2, FALSE),0)</f>
        <v>-34281.75</v>
      </c>
      <c r="AJ1811" s="199">
        <f>IFERROR(VLOOKUP('SAP Data'!$C1811,'2021 Balance Sheet'!$B$7:$O$1335,'2021 Balance Sheet'!K$2, FALSE),0)</f>
        <v>-33778.910000000003</v>
      </c>
      <c r="AK1811" s="199">
        <f>IFERROR(VLOOKUP('SAP Data'!$C1811,'2021 Balance Sheet'!$B$7:$O$1335,'2021 Balance Sheet'!L$2, FALSE),0)</f>
        <v>-37000</v>
      </c>
      <c r="AL1811" s="199">
        <f>IFERROR(VLOOKUP('SAP Data'!$C1811,'2021 Balance Sheet'!$B$7:$O$1335,'2021 Balance Sheet'!M$2, FALSE),0)</f>
        <v>-32093.63</v>
      </c>
      <c r="AM1811" s="199">
        <f>IFERROR(VLOOKUP('SAP Data'!$C1811,'2021 Balance Sheet'!$B$7:$O$1335,'2021 Balance Sheet'!N$2, FALSE),0)</f>
        <v>-28451.97</v>
      </c>
      <c r="AN1811" s="199">
        <f>IFERROR(VLOOKUP('SAP Data'!$C1811,'2021 Balance Sheet'!$B$7:$O$1335,'2021 Balance Sheet'!O$2, FALSE),0)</f>
        <v>-37000</v>
      </c>
      <c r="AO1811" s="198">
        <f t="shared" si="59"/>
        <v>-37000</v>
      </c>
    </row>
    <row r="1812" spans="1:41" ht="15.75" thickBot="1" x14ac:dyDescent="0.3">
      <c r="A1812" s="26" t="str">
        <f t="shared" si="58"/>
        <v>262002</v>
      </c>
      <c r="B1812" s="126" t="s">
        <v>1395</v>
      </c>
      <c r="C1812" s="153" t="s">
        <v>1396</v>
      </c>
      <c r="D1812" s="125" t="s">
        <v>4</v>
      </c>
      <c r="E1812" s="140">
        <v>-47177.38</v>
      </c>
      <c r="F1812" s="140">
        <v>-36644.32</v>
      </c>
      <c r="G1812" s="140">
        <v>-76000</v>
      </c>
      <c r="H1812" s="140">
        <v>-70966.94</v>
      </c>
      <c r="I1812" s="140">
        <v>-68605.63</v>
      </c>
      <c r="J1812" s="140">
        <v>-76000</v>
      </c>
      <c r="K1812" s="140">
        <v>-74629.009999999995</v>
      </c>
      <c r="L1812" s="140">
        <v>-63634.78</v>
      </c>
      <c r="M1812" s="140">
        <v>-76000</v>
      </c>
      <c r="N1812" s="140">
        <v>-67724.56</v>
      </c>
      <c r="O1812" s="140">
        <v>-66009.25</v>
      </c>
      <c r="P1812" s="140">
        <v>-101000</v>
      </c>
      <c r="Q1812" s="199">
        <v>-98325.29</v>
      </c>
      <c r="R1812" s="199">
        <v>-96582.81</v>
      </c>
      <c r="S1812" s="199">
        <v>-101000</v>
      </c>
      <c r="T1812" s="199">
        <v>-94084.94</v>
      </c>
      <c r="U1812" s="199">
        <v>-89178.95</v>
      </c>
      <c r="V1812" s="199">
        <v>-114000</v>
      </c>
      <c r="W1812" s="199">
        <v>-107633.51</v>
      </c>
      <c r="X1812" s="199">
        <v>-103321.48</v>
      </c>
      <c r="Y1812" s="199">
        <v>-89000</v>
      </c>
      <c r="Z1812" s="199">
        <v>-51778.83</v>
      </c>
      <c r="AA1812" s="199">
        <v>-47831.08</v>
      </c>
      <c r="AB1812" s="199">
        <v>-53000</v>
      </c>
      <c r="AC1812" s="199">
        <f>IFERROR(VLOOKUP('SAP Data'!$C1812,'2021 Balance Sheet'!$B$7:$O$1335,'2021 Balance Sheet'!D$2, FALSE),0)</f>
        <v>-51777.32</v>
      </c>
      <c r="AD1812" s="199">
        <f>IFERROR(VLOOKUP('SAP Data'!$C1812,'2021 Balance Sheet'!$B$7:$O$1335,'2021 Balance Sheet'!E$2, FALSE),0)</f>
        <v>-46844.38</v>
      </c>
      <c r="AE1812" s="199">
        <f>IFERROR(VLOOKUP('SAP Data'!$C1812,'2021 Balance Sheet'!$B$7:$O$1335,'2021 Balance Sheet'!F$2, FALSE),0)</f>
        <v>-51800</v>
      </c>
      <c r="AF1812" s="199">
        <f>IFERROR(VLOOKUP('SAP Data'!$C1812,'2021 Balance Sheet'!$B$7:$O$1335,'2021 Balance Sheet'!G$2, FALSE),0)</f>
        <v>-51260</v>
      </c>
      <c r="AG1812" s="199">
        <f>IFERROR(VLOOKUP('SAP Data'!$C1812,'2021 Balance Sheet'!$B$7:$O$1335,'2021 Balance Sheet'!H$2, FALSE),0)</f>
        <v>-51174.17</v>
      </c>
      <c r="AH1812" s="199">
        <f>IFERROR(VLOOKUP('SAP Data'!$C1812,'2021 Balance Sheet'!$B$7:$O$1335,'2021 Balance Sheet'!I$2, FALSE),0)</f>
        <v>-78577.48</v>
      </c>
      <c r="AI1812" s="199">
        <f>IFERROR(VLOOKUP('SAP Data'!$C1812,'2021 Balance Sheet'!$B$7:$O$1335,'2021 Balance Sheet'!J$2, FALSE),0)</f>
        <v>-73368.56</v>
      </c>
      <c r="AJ1812" s="199">
        <f>IFERROR(VLOOKUP('SAP Data'!$C1812,'2021 Balance Sheet'!$B$7:$O$1335,'2021 Balance Sheet'!K$2, FALSE),0)</f>
        <v>-72835.56</v>
      </c>
      <c r="AK1812" s="199">
        <f>IFERROR(VLOOKUP('SAP Data'!$C1812,'2021 Balance Sheet'!$B$7:$O$1335,'2021 Balance Sheet'!L$2, FALSE),0)</f>
        <v>-102611.36</v>
      </c>
      <c r="AL1812" s="199">
        <f>IFERROR(VLOOKUP('SAP Data'!$C1812,'2021 Balance Sheet'!$B$7:$O$1335,'2021 Balance Sheet'!M$2, FALSE),0)</f>
        <v>-88471.73</v>
      </c>
      <c r="AM1812" s="199">
        <f>IFERROR(VLOOKUP('SAP Data'!$C1812,'2021 Balance Sheet'!$B$7:$O$1335,'2021 Balance Sheet'!N$2, FALSE),0)</f>
        <v>-89611.99</v>
      </c>
      <c r="AN1812" s="199">
        <f>IFERROR(VLOOKUP('SAP Data'!$C1812,'2021 Balance Sheet'!$B$7:$O$1335,'2021 Balance Sheet'!O$2, FALSE),0)</f>
        <v>-103000</v>
      </c>
      <c r="AO1812" s="198">
        <f t="shared" si="59"/>
        <v>-53000</v>
      </c>
    </row>
    <row r="1813" spans="1:41" ht="15.75" thickBot="1" x14ac:dyDescent="0.3">
      <c r="A1813" s="26" t="str">
        <f t="shared" si="58"/>
        <v>262003</v>
      </c>
      <c r="B1813" s="126" t="s">
        <v>1398</v>
      </c>
      <c r="C1813" s="153" t="s">
        <v>1399</v>
      </c>
      <c r="D1813" s="125" t="s">
        <v>4</v>
      </c>
      <c r="E1813" s="139">
        <v>-20000</v>
      </c>
      <c r="F1813" s="139">
        <v>-20000</v>
      </c>
      <c r="G1813" s="139">
        <v>-20000</v>
      </c>
      <c r="H1813" s="139">
        <v>-20000</v>
      </c>
      <c r="I1813" s="139">
        <v>-20000</v>
      </c>
      <c r="J1813" s="139">
        <v>-20000</v>
      </c>
      <c r="K1813" s="139">
        <v>-20000</v>
      </c>
      <c r="L1813" s="139">
        <v>-20000</v>
      </c>
      <c r="M1813" s="139">
        <v>-20000</v>
      </c>
      <c r="N1813" s="139">
        <v>-20000</v>
      </c>
      <c r="O1813" s="139">
        <v>-20000</v>
      </c>
      <c r="P1813" s="139">
        <v>-20000</v>
      </c>
      <c r="Q1813" s="199">
        <v>-20000</v>
      </c>
      <c r="R1813" s="199">
        <v>-20000</v>
      </c>
      <c r="S1813" s="199">
        <v>-20000</v>
      </c>
      <c r="T1813" s="199">
        <v>-20000</v>
      </c>
      <c r="U1813" s="199">
        <v>-20000</v>
      </c>
      <c r="V1813" s="199">
        <v>-20000</v>
      </c>
      <c r="W1813" s="199">
        <v>-20000</v>
      </c>
      <c r="X1813" s="199">
        <v>-20000</v>
      </c>
      <c r="Y1813" s="199">
        <v>-20000</v>
      </c>
      <c r="Z1813" s="199">
        <v>-20000</v>
      </c>
      <c r="AA1813" s="199">
        <v>-20000</v>
      </c>
      <c r="AB1813" s="199">
        <v>-20000</v>
      </c>
      <c r="AC1813" s="199">
        <f>IFERROR(VLOOKUP('SAP Data'!$C1813,'2021 Balance Sheet'!$B$7:$O$1335,'2021 Balance Sheet'!D$2, FALSE),0)</f>
        <v>-20000</v>
      </c>
      <c r="AD1813" s="199">
        <f>IFERROR(VLOOKUP('SAP Data'!$C1813,'2021 Balance Sheet'!$B$7:$O$1335,'2021 Balance Sheet'!E$2, FALSE),0)</f>
        <v>-20000</v>
      </c>
      <c r="AE1813" s="199">
        <f>IFERROR(VLOOKUP('SAP Data'!$C1813,'2021 Balance Sheet'!$B$7:$O$1335,'2021 Balance Sheet'!F$2, FALSE),0)</f>
        <v>-20000</v>
      </c>
      <c r="AF1813" s="199">
        <f>IFERROR(VLOOKUP('SAP Data'!$C1813,'2021 Balance Sheet'!$B$7:$O$1335,'2021 Balance Sheet'!G$2, FALSE),0)</f>
        <v>-20000</v>
      </c>
      <c r="AG1813" s="199">
        <f>IFERROR(VLOOKUP('SAP Data'!$C1813,'2021 Balance Sheet'!$B$7:$O$1335,'2021 Balance Sheet'!H$2, FALSE),0)</f>
        <v>-20000</v>
      </c>
      <c r="AH1813" s="199">
        <f>IFERROR(VLOOKUP('SAP Data'!$C1813,'2021 Balance Sheet'!$B$7:$O$1335,'2021 Balance Sheet'!I$2, FALSE),0)</f>
        <v>-20000</v>
      </c>
      <c r="AI1813" s="199">
        <f>IFERROR(VLOOKUP('SAP Data'!$C1813,'2021 Balance Sheet'!$B$7:$O$1335,'2021 Balance Sheet'!J$2, FALSE),0)</f>
        <v>-20000</v>
      </c>
      <c r="AJ1813" s="199">
        <f>IFERROR(VLOOKUP('SAP Data'!$C1813,'2021 Balance Sheet'!$B$7:$O$1335,'2021 Balance Sheet'!K$2, FALSE),0)</f>
        <v>-20000</v>
      </c>
      <c r="AK1813" s="199">
        <f>IFERROR(VLOOKUP('SAP Data'!$C1813,'2021 Balance Sheet'!$B$7:$O$1335,'2021 Balance Sheet'!L$2, FALSE),0)</f>
        <v>-20000</v>
      </c>
      <c r="AL1813" s="199">
        <f>IFERROR(VLOOKUP('SAP Data'!$C1813,'2021 Balance Sheet'!$B$7:$O$1335,'2021 Balance Sheet'!M$2, FALSE),0)</f>
        <v>-20000</v>
      </c>
      <c r="AM1813" s="199">
        <f>IFERROR(VLOOKUP('SAP Data'!$C1813,'2021 Balance Sheet'!$B$7:$O$1335,'2021 Balance Sheet'!N$2, FALSE),0)</f>
        <v>-20000</v>
      </c>
      <c r="AN1813" s="199">
        <f>IFERROR(VLOOKUP('SAP Data'!$C1813,'2021 Balance Sheet'!$B$7:$O$1335,'2021 Balance Sheet'!O$2, FALSE),0)</f>
        <v>-20000</v>
      </c>
      <c r="AO1813" s="198">
        <f t="shared" si="59"/>
        <v>-20000</v>
      </c>
    </row>
    <row r="1814" spans="1:41" ht="15.75" thickBot="1" x14ac:dyDescent="0.3">
      <c r="A1814" s="26" t="str">
        <f t="shared" si="58"/>
        <v>262004</v>
      </c>
      <c r="B1814" s="126" t="s">
        <v>1401</v>
      </c>
      <c r="C1814" s="153" t="s">
        <v>1402</v>
      </c>
      <c r="D1814" s="125" t="s">
        <v>4</v>
      </c>
      <c r="E1814" s="140">
        <v>-15000</v>
      </c>
      <c r="F1814" s="140">
        <v>-15000</v>
      </c>
      <c r="G1814" s="140">
        <v>-15000</v>
      </c>
      <c r="H1814" s="140">
        <v>-15000</v>
      </c>
      <c r="I1814" s="140">
        <v>-15000</v>
      </c>
      <c r="J1814" s="140">
        <v>-15000</v>
      </c>
      <c r="K1814" s="140">
        <v>-15000</v>
      </c>
      <c r="L1814" s="140">
        <v>-15000</v>
      </c>
      <c r="M1814" s="140">
        <v>-50000</v>
      </c>
      <c r="N1814" s="140">
        <v>-50000</v>
      </c>
      <c r="O1814" s="140">
        <v>-50000</v>
      </c>
      <c r="P1814" s="140">
        <v>-70266</v>
      </c>
      <c r="Q1814" s="199">
        <v>-0.83</v>
      </c>
      <c r="R1814" s="199">
        <v>-0.83</v>
      </c>
      <c r="S1814" s="199">
        <v>0</v>
      </c>
      <c r="T1814" s="199">
        <v>0</v>
      </c>
      <c r="U1814" s="199">
        <v>0</v>
      </c>
      <c r="V1814" s="199">
        <v>0</v>
      </c>
      <c r="W1814" s="199">
        <v>0</v>
      </c>
      <c r="X1814" s="199">
        <v>0</v>
      </c>
      <c r="Y1814" s="199">
        <v>0</v>
      </c>
      <c r="Z1814" s="199">
        <v>0</v>
      </c>
      <c r="AA1814" s="199">
        <v>0</v>
      </c>
      <c r="AB1814" s="199">
        <v>0</v>
      </c>
      <c r="AC1814" s="199">
        <f>IFERROR(VLOOKUP('SAP Data'!$C1814,'2021 Balance Sheet'!$B$7:$O$1335,'2021 Balance Sheet'!D$2, FALSE),0)</f>
        <v>0</v>
      </c>
      <c r="AD1814" s="199">
        <f>IFERROR(VLOOKUP('SAP Data'!$C1814,'2021 Balance Sheet'!$B$7:$O$1335,'2021 Balance Sheet'!E$2, FALSE),0)</f>
        <v>0</v>
      </c>
      <c r="AE1814" s="199">
        <f>IFERROR(VLOOKUP('SAP Data'!$C1814,'2021 Balance Sheet'!$B$7:$O$1335,'2021 Balance Sheet'!F$2, FALSE),0)</f>
        <v>0</v>
      </c>
      <c r="AF1814" s="199">
        <f>IFERROR(VLOOKUP('SAP Data'!$C1814,'2021 Balance Sheet'!$B$7:$O$1335,'2021 Balance Sheet'!G$2, FALSE),0)</f>
        <v>0</v>
      </c>
      <c r="AG1814" s="199">
        <f>IFERROR(VLOOKUP('SAP Data'!$C1814,'2021 Balance Sheet'!$B$7:$O$1335,'2021 Balance Sheet'!H$2, FALSE),0)</f>
        <v>0</v>
      </c>
      <c r="AH1814" s="199">
        <f>IFERROR(VLOOKUP('SAP Data'!$C1814,'2021 Balance Sheet'!$B$7:$O$1335,'2021 Balance Sheet'!I$2, FALSE),0)</f>
        <v>-325000</v>
      </c>
      <c r="AI1814" s="199">
        <f>IFERROR(VLOOKUP('SAP Data'!$C1814,'2021 Balance Sheet'!$B$7:$O$1335,'2021 Balance Sheet'!J$2, FALSE),0)</f>
        <v>-325000</v>
      </c>
      <c r="AJ1814" s="199">
        <f>IFERROR(VLOOKUP('SAP Data'!$C1814,'2021 Balance Sheet'!$B$7:$O$1335,'2021 Balance Sheet'!K$2, FALSE),0)</f>
        <v>-325000</v>
      </c>
      <c r="AK1814" s="199">
        <f>IFERROR(VLOOKUP('SAP Data'!$C1814,'2021 Balance Sheet'!$B$7:$O$1335,'2021 Balance Sheet'!L$2, FALSE),0)</f>
        <v>-325000</v>
      </c>
      <c r="AL1814" s="199">
        <f>IFERROR(VLOOKUP('SAP Data'!$C1814,'2021 Balance Sheet'!$B$7:$O$1335,'2021 Balance Sheet'!M$2, FALSE),0)</f>
        <v>0</v>
      </c>
      <c r="AM1814" s="199">
        <f>IFERROR(VLOOKUP('SAP Data'!$C1814,'2021 Balance Sheet'!$B$7:$O$1335,'2021 Balance Sheet'!N$2, FALSE),0)</f>
        <v>0</v>
      </c>
      <c r="AN1814" s="199">
        <f>IFERROR(VLOOKUP('SAP Data'!$C1814,'2021 Balance Sheet'!$B$7:$O$1335,'2021 Balance Sheet'!O$2, FALSE),0)</f>
        <v>0</v>
      </c>
      <c r="AO1814" s="198">
        <f t="shared" si="59"/>
        <v>0</v>
      </c>
    </row>
    <row r="1815" spans="1:41" ht="15.75" thickBot="1" x14ac:dyDescent="0.3">
      <c r="A1815" s="26" t="str">
        <f t="shared" si="58"/>
        <v>262140</v>
      </c>
      <c r="B1815" s="126" t="s">
        <v>1404</v>
      </c>
      <c r="C1815" s="153" t="s">
        <v>1405</v>
      </c>
      <c r="D1815" s="125" t="s">
        <v>4</v>
      </c>
      <c r="E1815" s="139">
        <v>-192587122.41999999</v>
      </c>
      <c r="F1815" s="139">
        <v>-192587122.41999999</v>
      </c>
      <c r="G1815" s="139">
        <v>-192103005.25999999</v>
      </c>
      <c r="H1815" s="139">
        <v>-192103005.25999999</v>
      </c>
      <c r="I1815" s="139">
        <v>-192103005.25999999</v>
      </c>
      <c r="J1815" s="139">
        <v>-191544264.75999999</v>
      </c>
      <c r="K1815" s="139">
        <v>-191544264.75999999</v>
      </c>
      <c r="L1815" s="139">
        <v>-191544264.75999999</v>
      </c>
      <c r="M1815" s="139">
        <v>-193681750.50999999</v>
      </c>
      <c r="N1815" s="139">
        <v>-193681750.50999999</v>
      </c>
      <c r="O1815" s="139">
        <v>-193681750.50999999</v>
      </c>
      <c r="P1815" s="139">
        <v>-208194009.44999999</v>
      </c>
      <c r="Q1815" s="199">
        <v>-214314009.44999999</v>
      </c>
      <c r="R1815" s="199">
        <v>-214314009.44999999</v>
      </c>
      <c r="S1815" s="199">
        <v>-212891072.58000001</v>
      </c>
      <c r="T1815" s="199">
        <v>-212891072.58000001</v>
      </c>
      <c r="U1815" s="199">
        <v>-212891072.58000001</v>
      </c>
      <c r="V1815" s="199">
        <v>-212913688.37</v>
      </c>
      <c r="W1815" s="199">
        <v>-212913688.37</v>
      </c>
      <c r="X1815" s="199">
        <v>-212913688.37</v>
      </c>
      <c r="Y1815" s="199">
        <v>-214050944.31999999</v>
      </c>
      <c r="Z1815" s="199">
        <v>-214050944.31999999</v>
      </c>
      <c r="AA1815" s="199">
        <v>-214050944.31999999</v>
      </c>
      <c r="AB1815" s="199">
        <v>-222910390.61000001</v>
      </c>
      <c r="AC1815" s="199">
        <f>IFERROR(VLOOKUP('SAP Data'!$C1815,'2021 Balance Sheet'!$B$7:$O$1335,'2021 Balance Sheet'!D$2, FALSE),0)</f>
        <v>-222910390.61000001</v>
      </c>
      <c r="AD1815" s="199">
        <f>IFERROR(VLOOKUP('SAP Data'!$C1815,'2021 Balance Sheet'!$B$7:$O$1335,'2021 Balance Sheet'!E$2, FALSE),0)</f>
        <v>-222910390.61000001</v>
      </c>
      <c r="AE1815" s="199">
        <f>IFERROR(VLOOKUP('SAP Data'!$C1815,'2021 Balance Sheet'!$B$7:$O$1335,'2021 Balance Sheet'!F$2, FALSE),0)</f>
        <v>-222295398.68000001</v>
      </c>
      <c r="AF1815" s="199">
        <f>IFERROR(VLOOKUP('SAP Data'!$C1815,'2021 Balance Sheet'!$B$7:$O$1335,'2021 Balance Sheet'!G$2, FALSE),0)</f>
        <v>-222295398.68000001</v>
      </c>
      <c r="AG1815" s="199">
        <f>IFERROR(VLOOKUP('SAP Data'!$C1815,'2021 Balance Sheet'!$B$7:$O$1335,'2021 Balance Sheet'!H$2, FALSE),0)</f>
        <v>-222295398.68000001</v>
      </c>
      <c r="AH1815" s="199">
        <f>IFERROR(VLOOKUP('SAP Data'!$C1815,'2021 Balance Sheet'!$B$7:$O$1335,'2021 Balance Sheet'!I$2, FALSE),0)</f>
        <v>-224461214.37</v>
      </c>
      <c r="AI1815" s="199">
        <f>IFERROR(VLOOKUP('SAP Data'!$C1815,'2021 Balance Sheet'!$B$7:$O$1335,'2021 Balance Sheet'!J$2, FALSE),0)</f>
        <v>-224461214.37</v>
      </c>
      <c r="AJ1815" s="199">
        <f>IFERROR(VLOOKUP('SAP Data'!$C1815,'2021 Balance Sheet'!$B$7:$O$1335,'2021 Balance Sheet'!K$2, FALSE),0)</f>
        <v>-224461214.37</v>
      </c>
      <c r="AK1815" s="199">
        <f>IFERROR(VLOOKUP('SAP Data'!$C1815,'2021 Balance Sheet'!$B$7:$O$1335,'2021 Balance Sheet'!L$2, FALSE),0)</f>
        <v>-224570871.38999999</v>
      </c>
      <c r="AL1815" s="199">
        <f>IFERROR(VLOOKUP('SAP Data'!$C1815,'2021 Balance Sheet'!$B$7:$O$1335,'2021 Balance Sheet'!M$2, FALSE),0)</f>
        <v>-224570871.38999999</v>
      </c>
      <c r="AM1815" s="199">
        <f>IFERROR(VLOOKUP('SAP Data'!$C1815,'2021 Balance Sheet'!$B$7:$O$1335,'2021 Balance Sheet'!N$2, FALSE),0)</f>
        <v>-224570871.38999999</v>
      </c>
      <c r="AN1815" s="199">
        <f>IFERROR(VLOOKUP('SAP Data'!$C1815,'2021 Balance Sheet'!$B$7:$O$1335,'2021 Balance Sheet'!O$2, FALSE),0)</f>
        <v>-233833415.75</v>
      </c>
      <c r="AO1815" s="198">
        <f t="shared" si="59"/>
        <v>-222910390.61000001</v>
      </c>
    </row>
    <row r="1816" spans="1:41" ht="15.75" thickBot="1" x14ac:dyDescent="0.3">
      <c r="A1816" s="26" t="str">
        <f t="shared" si="58"/>
        <v>262141</v>
      </c>
      <c r="B1816" s="126" t="s">
        <v>3895</v>
      </c>
      <c r="C1816" s="153" t="s">
        <v>3896</v>
      </c>
      <c r="D1816" s="125"/>
      <c r="E1816" s="139"/>
      <c r="F1816" s="139"/>
      <c r="G1816" s="139"/>
      <c r="H1816" s="139"/>
      <c r="I1816" s="139"/>
      <c r="J1816" s="139"/>
      <c r="K1816" s="139"/>
      <c r="L1816" s="139"/>
      <c r="M1816" s="139"/>
      <c r="N1816" s="139"/>
      <c r="O1816" s="139"/>
      <c r="P1816" s="139"/>
      <c r="Q1816" s="199">
        <v>0</v>
      </c>
      <c r="R1816" s="199">
        <v>0</v>
      </c>
      <c r="S1816" s="199">
        <v>0</v>
      </c>
      <c r="T1816" s="199">
        <v>0</v>
      </c>
      <c r="U1816" s="199">
        <v>0</v>
      </c>
      <c r="V1816" s="199">
        <v>0</v>
      </c>
      <c r="W1816" s="199">
        <v>0</v>
      </c>
      <c r="X1816" s="199">
        <v>0</v>
      </c>
      <c r="Y1816" s="199">
        <v>0</v>
      </c>
      <c r="Z1816" s="199">
        <v>0</v>
      </c>
      <c r="AA1816" s="199">
        <v>0</v>
      </c>
      <c r="AB1816" s="199">
        <v>0</v>
      </c>
      <c r="AC1816" s="199">
        <f>IFERROR(VLOOKUP('SAP Data'!$C1816,'2021 Balance Sheet'!$B$7:$O$1335,'2021 Balance Sheet'!D$2, FALSE),0)</f>
        <v>0</v>
      </c>
      <c r="AD1816" s="199">
        <f>IFERROR(VLOOKUP('SAP Data'!$C1816,'2021 Balance Sheet'!$B$7:$O$1335,'2021 Balance Sheet'!E$2, FALSE),0)</f>
        <v>0</v>
      </c>
      <c r="AE1816" s="199">
        <f>IFERROR(VLOOKUP('SAP Data'!$C1816,'2021 Balance Sheet'!$B$7:$O$1335,'2021 Balance Sheet'!F$2, FALSE),0)</f>
        <v>0</v>
      </c>
      <c r="AF1816" s="199">
        <f>IFERROR(VLOOKUP('SAP Data'!$C1816,'2021 Balance Sheet'!$B$7:$O$1335,'2021 Balance Sheet'!G$2, FALSE),0)</f>
        <v>0</v>
      </c>
      <c r="AG1816" s="199">
        <f>IFERROR(VLOOKUP('SAP Data'!$C1816,'2021 Balance Sheet'!$B$7:$O$1335,'2021 Balance Sheet'!H$2, FALSE),0)</f>
        <v>0</v>
      </c>
      <c r="AH1816" s="199">
        <f>IFERROR(VLOOKUP('SAP Data'!$C1816,'2021 Balance Sheet'!$B$7:$O$1335,'2021 Balance Sheet'!I$2, FALSE),0)</f>
        <v>0</v>
      </c>
      <c r="AI1816" s="199">
        <f>IFERROR(VLOOKUP('SAP Data'!$C1816,'2021 Balance Sheet'!$B$7:$O$1335,'2021 Balance Sheet'!J$2, FALSE),0)</f>
        <v>0</v>
      </c>
      <c r="AJ1816" s="199">
        <f>IFERROR(VLOOKUP('SAP Data'!$C1816,'2021 Balance Sheet'!$B$7:$O$1335,'2021 Balance Sheet'!K$2, FALSE),0)</f>
        <v>0</v>
      </c>
      <c r="AK1816" s="199">
        <f>IFERROR(VLOOKUP('SAP Data'!$C1816,'2021 Balance Sheet'!$B$7:$O$1335,'2021 Balance Sheet'!L$2, FALSE),0)</f>
        <v>0</v>
      </c>
      <c r="AL1816" s="199">
        <f>IFERROR(VLOOKUP('SAP Data'!$C1816,'2021 Balance Sheet'!$B$7:$O$1335,'2021 Balance Sheet'!M$2, FALSE),0)</f>
        <v>0</v>
      </c>
      <c r="AM1816" s="199">
        <f>IFERROR(VLOOKUP('SAP Data'!$C1816,'2021 Balance Sheet'!$B$7:$O$1335,'2021 Balance Sheet'!N$2, FALSE),0)</f>
        <v>0</v>
      </c>
      <c r="AN1816" s="199">
        <f>IFERROR(VLOOKUP('SAP Data'!$C1816,'2021 Balance Sheet'!$B$7:$O$1335,'2021 Balance Sheet'!O$2, FALSE),0)</f>
        <v>0</v>
      </c>
      <c r="AO1816" s="198">
        <f t="shared" si="59"/>
        <v>0</v>
      </c>
    </row>
    <row r="1817" spans="1:41" ht="15.75" thickBot="1" x14ac:dyDescent="0.3">
      <c r="A1817" s="26" t="str">
        <f t="shared" si="58"/>
        <v>262142</v>
      </c>
      <c r="B1817" s="126" t="s">
        <v>1407</v>
      </c>
      <c r="C1817" s="153" t="s">
        <v>1408</v>
      </c>
      <c r="D1817" s="125" t="s">
        <v>4</v>
      </c>
      <c r="E1817" s="140">
        <v>-95652.5</v>
      </c>
      <c r="F1817" s="140">
        <v>-95652.5</v>
      </c>
      <c r="G1817" s="140">
        <v>-95652.5</v>
      </c>
      <c r="H1817" s="140">
        <v>-95652.5</v>
      </c>
      <c r="I1817" s="140">
        <v>-95652.5</v>
      </c>
      <c r="J1817" s="140">
        <v>-95652.5</v>
      </c>
      <c r="K1817" s="140">
        <v>-95652.5</v>
      </c>
      <c r="L1817" s="140">
        <v>-95652.5</v>
      </c>
      <c r="M1817" s="140">
        <v>-95652.5</v>
      </c>
      <c r="N1817" s="140">
        <v>-95652.5</v>
      </c>
      <c r="O1817" s="140">
        <v>-95652.5</v>
      </c>
      <c r="P1817" s="140">
        <v>-95652.5</v>
      </c>
      <c r="Q1817" s="199">
        <v>-95652.5</v>
      </c>
      <c r="R1817" s="199">
        <v>-95652.5</v>
      </c>
      <c r="S1817" s="199">
        <v>-95652.5</v>
      </c>
      <c r="T1817" s="199">
        <v>-95652.5</v>
      </c>
      <c r="U1817" s="199">
        <v>-95652.5</v>
      </c>
      <c r="V1817" s="199">
        <v>-95652.5</v>
      </c>
      <c r="W1817" s="199">
        <v>-95652.5</v>
      </c>
      <c r="X1817" s="199">
        <v>-95652.5</v>
      </c>
      <c r="Y1817" s="199">
        <v>-95652.5</v>
      </c>
      <c r="Z1817" s="199">
        <v>-95652.5</v>
      </c>
      <c r="AA1817" s="199">
        <v>-95652.5</v>
      </c>
      <c r="AB1817" s="199">
        <v>-95652.5</v>
      </c>
      <c r="AC1817" s="199">
        <f>IFERROR(VLOOKUP('SAP Data'!$C1817,'2021 Balance Sheet'!$B$7:$O$1335,'2021 Balance Sheet'!D$2, FALSE),0)</f>
        <v>-95652.5</v>
      </c>
      <c r="AD1817" s="199">
        <f>IFERROR(VLOOKUP('SAP Data'!$C1817,'2021 Balance Sheet'!$B$7:$O$1335,'2021 Balance Sheet'!E$2, FALSE),0)</f>
        <v>-95652.5</v>
      </c>
      <c r="AE1817" s="199">
        <f>IFERROR(VLOOKUP('SAP Data'!$C1817,'2021 Balance Sheet'!$B$7:$O$1335,'2021 Balance Sheet'!F$2, FALSE),0)</f>
        <v>-95652.5</v>
      </c>
      <c r="AF1817" s="199">
        <f>IFERROR(VLOOKUP('SAP Data'!$C1817,'2021 Balance Sheet'!$B$7:$O$1335,'2021 Balance Sheet'!G$2, FALSE),0)</f>
        <v>-95652.5</v>
      </c>
      <c r="AG1817" s="199">
        <f>IFERROR(VLOOKUP('SAP Data'!$C1817,'2021 Balance Sheet'!$B$7:$O$1335,'2021 Balance Sheet'!H$2, FALSE),0)</f>
        <v>-95652.5</v>
      </c>
      <c r="AH1817" s="199">
        <f>IFERROR(VLOOKUP('SAP Data'!$C1817,'2021 Balance Sheet'!$B$7:$O$1335,'2021 Balance Sheet'!I$2, FALSE),0)</f>
        <v>-95652.5</v>
      </c>
      <c r="AI1817" s="199">
        <f>IFERROR(VLOOKUP('SAP Data'!$C1817,'2021 Balance Sheet'!$B$7:$O$1335,'2021 Balance Sheet'!J$2, FALSE),0)</f>
        <v>-95652.5</v>
      </c>
      <c r="AJ1817" s="199">
        <f>IFERROR(VLOOKUP('SAP Data'!$C1817,'2021 Balance Sheet'!$B$7:$O$1335,'2021 Balance Sheet'!K$2, FALSE),0)</f>
        <v>-95652.5</v>
      </c>
      <c r="AK1817" s="199">
        <f>IFERROR(VLOOKUP('SAP Data'!$C1817,'2021 Balance Sheet'!$B$7:$O$1335,'2021 Balance Sheet'!L$2, FALSE),0)</f>
        <v>-95652.5</v>
      </c>
      <c r="AL1817" s="199">
        <f>IFERROR(VLOOKUP('SAP Data'!$C1817,'2021 Balance Sheet'!$B$7:$O$1335,'2021 Balance Sheet'!M$2, FALSE),0)</f>
        <v>-95652.5</v>
      </c>
      <c r="AM1817" s="199">
        <f>IFERROR(VLOOKUP('SAP Data'!$C1817,'2021 Balance Sheet'!$B$7:$O$1335,'2021 Balance Sheet'!N$2, FALSE),0)</f>
        <v>-95652.5</v>
      </c>
      <c r="AN1817" s="199">
        <f>IFERROR(VLOOKUP('SAP Data'!$C1817,'2021 Balance Sheet'!$B$7:$O$1335,'2021 Balance Sheet'!O$2, FALSE),0)</f>
        <v>-95652.5</v>
      </c>
      <c r="AO1817" s="198">
        <f t="shared" si="59"/>
        <v>-95652.5</v>
      </c>
    </row>
    <row r="1818" spans="1:41" ht="15.75" thickBot="1" x14ac:dyDescent="0.3">
      <c r="A1818" s="26" t="str">
        <f t="shared" si="58"/>
        <v>262143</v>
      </c>
      <c r="B1818" s="126" t="s">
        <v>1410</v>
      </c>
      <c r="C1818" s="153" t="s">
        <v>1411</v>
      </c>
      <c r="D1818" s="125" t="s">
        <v>4</v>
      </c>
      <c r="E1818" s="139">
        <v>-3799801.65</v>
      </c>
      <c r="F1818" s="139">
        <v>-3799801.65</v>
      </c>
      <c r="G1818" s="139">
        <v>-3799801.65</v>
      </c>
      <c r="H1818" s="139">
        <v>-3799801.65</v>
      </c>
      <c r="I1818" s="139">
        <v>-3799801.65</v>
      </c>
      <c r="J1818" s="139">
        <v>-3799801.65</v>
      </c>
      <c r="K1818" s="139">
        <v>-3799801.65</v>
      </c>
      <c r="L1818" s="139">
        <v>-3799801.65</v>
      </c>
      <c r="M1818" s="139">
        <v>-3799801.65</v>
      </c>
      <c r="N1818" s="139">
        <v>-3799801.65</v>
      </c>
      <c r="O1818" s="139">
        <v>-3799801.65</v>
      </c>
      <c r="P1818" s="139">
        <v>-3799801.65</v>
      </c>
      <c r="Q1818" s="199">
        <v>-3799801.65</v>
      </c>
      <c r="R1818" s="199">
        <v>-3799801.65</v>
      </c>
      <c r="S1818" s="199">
        <v>-3799801.65</v>
      </c>
      <c r="T1818" s="199">
        <v>-3799801.65</v>
      </c>
      <c r="U1818" s="199">
        <v>-3799801.65</v>
      </c>
      <c r="V1818" s="199">
        <v>-3799801.65</v>
      </c>
      <c r="W1818" s="199">
        <v>-3799801.65</v>
      </c>
      <c r="X1818" s="199">
        <v>-3799801.65</v>
      </c>
      <c r="Y1818" s="199">
        <v>-3799801.65</v>
      </c>
      <c r="Z1818" s="199">
        <v>-3799801.65</v>
      </c>
      <c r="AA1818" s="199">
        <v>-3799801.65</v>
      </c>
      <c r="AB1818" s="199">
        <v>-3799801.65</v>
      </c>
      <c r="AC1818" s="199">
        <f>IFERROR(VLOOKUP('SAP Data'!$C1818,'2021 Balance Sheet'!$B$7:$O$1335,'2021 Balance Sheet'!D$2, FALSE),0)</f>
        <v>-3799801.65</v>
      </c>
      <c r="AD1818" s="199">
        <f>IFERROR(VLOOKUP('SAP Data'!$C1818,'2021 Balance Sheet'!$B$7:$O$1335,'2021 Balance Sheet'!E$2, FALSE),0)</f>
        <v>-3799801.65</v>
      </c>
      <c r="AE1818" s="199">
        <f>IFERROR(VLOOKUP('SAP Data'!$C1818,'2021 Balance Sheet'!$B$7:$O$1335,'2021 Balance Sheet'!F$2, FALSE),0)</f>
        <v>-3799801.65</v>
      </c>
      <c r="AF1818" s="199">
        <f>IFERROR(VLOOKUP('SAP Data'!$C1818,'2021 Balance Sheet'!$B$7:$O$1335,'2021 Balance Sheet'!G$2, FALSE),0)</f>
        <v>-3799801.65</v>
      </c>
      <c r="AG1818" s="199">
        <f>IFERROR(VLOOKUP('SAP Data'!$C1818,'2021 Balance Sheet'!$B$7:$O$1335,'2021 Balance Sheet'!H$2, FALSE),0)</f>
        <v>-3799801.65</v>
      </c>
      <c r="AH1818" s="199">
        <f>IFERROR(VLOOKUP('SAP Data'!$C1818,'2021 Balance Sheet'!$B$7:$O$1335,'2021 Balance Sheet'!I$2, FALSE),0)</f>
        <v>-3799801.65</v>
      </c>
      <c r="AI1818" s="199">
        <f>IFERROR(VLOOKUP('SAP Data'!$C1818,'2021 Balance Sheet'!$B$7:$O$1335,'2021 Balance Sheet'!J$2, FALSE),0)</f>
        <v>-3799801.65</v>
      </c>
      <c r="AJ1818" s="199">
        <f>IFERROR(VLOOKUP('SAP Data'!$C1818,'2021 Balance Sheet'!$B$7:$O$1335,'2021 Balance Sheet'!K$2, FALSE),0)</f>
        <v>-3799801.65</v>
      </c>
      <c r="AK1818" s="199">
        <f>IFERROR(VLOOKUP('SAP Data'!$C1818,'2021 Balance Sheet'!$B$7:$O$1335,'2021 Balance Sheet'!L$2, FALSE),0)</f>
        <v>-3799801.65</v>
      </c>
      <c r="AL1818" s="199">
        <f>IFERROR(VLOOKUP('SAP Data'!$C1818,'2021 Balance Sheet'!$B$7:$O$1335,'2021 Balance Sheet'!M$2, FALSE),0)</f>
        <v>-3799801.65</v>
      </c>
      <c r="AM1818" s="199">
        <f>IFERROR(VLOOKUP('SAP Data'!$C1818,'2021 Balance Sheet'!$B$7:$O$1335,'2021 Balance Sheet'!N$2, FALSE),0)</f>
        <v>-3799801.65</v>
      </c>
      <c r="AN1818" s="199">
        <f>IFERROR(VLOOKUP('SAP Data'!$C1818,'2021 Balance Sheet'!$B$7:$O$1335,'2021 Balance Sheet'!O$2, FALSE),0)</f>
        <v>-3799801.65</v>
      </c>
      <c r="AO1818" s="198">
        <f t="shared" si="59"/>
        <v>-3799801.65</v>
      </c>
    </row>
    <row r="1819" spans="1:41" ht="15.75" thickBot="1" x14ac:dyDescent="0.3">
      <c r="A1819" s="26" t="str">
        <f t="shared" si="58"/>
        <v>262144</v>
      </c>
      <c r="B1819" s="126" t="s">
        <v>1413</v>
      </c>
      <c r="C1819" s="153" t="s">
        <v>1414</v>
      </c>
      <c r="D1819" s="125" t="s">
        <v>4</v>
      </c>
      <c r="E1819" s="140">
        <v>-28166748.32</v>
      </c>
      <c r="F1819" s="140">
        <v>-28166748.32</v>
      </c>
      <c r="G1819" s="140">
        <v>-27959513.670000002</v>
      </c>
      <c r="H1819" s="140">
        <v>-27959513.670000002</v>
      </c>
      <c r="I1819" s="140">
        <v>-27959513.670000002</v>
      </c>
      <c r="J1819" s="140">
        <v>-27994664.879999999</v>
      </c>
      <c r="K1819" s="140">
        <v>-27994664.879999999</v>
      </c>
      <c r="L1819" s="140">
        <v>-27994664.879999999</v>
      </c>
      <c r="M1819" s="140">
        <v>-28212839.59</v>
      </c>
      <c r="N1819" s="140">
        <v>-28212839.59</v>
      </c>
      <c r="O1819" s="140">
        <v>-28212839.59</v>
      </c>
      <c r="P1819" s="140">
        <v>-30327470.84</v>
      </c>
      <c r="Q1819" s="199">
        <v>-30327470.84</v>
      </c>
      <c r="R1819" s="199">
        <v>-30327470.84</v>
      </c>
      <c r="S1819" s="199">
        <v>-30472262.109999999</v>
      </c>
      <c r="T1819" s="199">
        <v>-30472262.109999999</v>
      </c>
      <c r="U1819" s="199">
        <v>-30472262.109999999</v>
      </c>
      <c r="V1819" s="199">
        <v>-30526425.609999999</v>
      </c>
      <c r="W1819" s="199">
        <v>-30526425.609999999</v>
      </c>
      <c r="X1819" s="199">
        <v>-30526425.609999999</v>
      </c>
      <c r="Y1819" s="199">
        <v>-30744381.760000002</v>
      </c>
      <c r="Z1819" s="199">
        <v>-30744381.760000002</v>
      </c>
      <c r="AA1819" s="199">
        <v>-30744381.760000002</v>
      </c>
      <c r="AB1819" s="199">
        <v>-31276112</v>
      </c>
      <c r="AC1819" s="199">
        <f>IFERROR(VLOOKUP('SAP Data'!$C1819,'2021 Balance Sheet'!$B$7:$O$1335,'2021 Balance Sheet'!D$2, FALSE),0)</f>
        <v>-31276112</v>
      </c>
      <c r="AD1819" s="199">
        <f>IFERROR(VLOOKUP('SAP Data'!$C1819,'2021 Balance Sheet'!$B$7:$O$1335,'2021 Balance Sheet'!E$2, FALSE),0)</f>
        <v>-31276112</v>
      </c>
      <c r="AE1819" s="199">
        <f>IFERROR(VLOOKUP('SAP Data'!$C1819,'2021 Balance Sheet'!$B$7:$O$1335,'2021 Balance Sheet'!F$2, FALSE),0)</f>
        <v>-31760332.5</v>
      </c>
      <c r="AF1819" s="199">
        <f>IFERROR(VLOOKUP('SAP Data'!$C1819,'2021 Balance Sheet'!$B$7:$O$1335,'2021 Balance Sheet'!G$2, FALSE),0)</f>
        <v>-31760332.5</v>
      </c>
      <c r="AG1819" s="199">
        <f>IFERROR(VLOOKUP('SAP Data'!$C1819,'2021 Balance Sheet'!$B$7:$O$1335,'2021 Balance Sheet'!H$2, FALSE),0)</f>
        <v>-31760332.5</v>
      </c>
      <c r="AH1819" s="199">
        <f>IFERROR(VLOOKUP('SAP Data'!$C1819,'2021 Balance Sheet'!$B$7:$O$1335,'2021 Balance Sheet'!I$2, FALSE),0)</f>
        <v>-31831079.300000001</v>
      </c>
      <c r="AI1819" s="199">
        <f>IFERROR(VLOOKUP('SAP Data'!$C1819,'2021 Balance Sheet'!$B$7:$O$1335,'2021 Balance Sheet'!J$2, FALSE),0)</f>
        <v>-31831079.300000001</v>
      </c>
      <c r="AJ1819" s="199">
        <f>IFERROR(VLOOKUP('SAP Data'!$C1819,'2021 Balance Sheet'!$B$7:$O$1335,'2021 Balance Sheet'!K$2, FALSE),0)</f>
        <v>-31831079.300000001</v>
      </c>
      <c r="AK1819" s="199">
        <f>IFERROR(VLOOKUP('SAP Data'!$C1819,'2021 Balance Sheet'!$B$7:$O$1335,'2021 Balance Sheet'!L$2, FALSE),0)</f>
        <v>-32167478.260000002</v>
      </c>
      <c r="AL1819" s="199">
        <f>IFERROR(VLOOKUP('SAP Data'!$C1819,'2021 Balance Sheet'!$B$7:$O$1335,'2021 Balance Sheet'!M$2, FALSE),0)</f>
        <v>-32167478.260000002</v>
      </c>
      <c r="AM1819" s="199">
        <f>IFERROR(VLOOKUP('SAP Data'!$C1819,'2021 Balance Sheet'!$B$7:$O$1335,'2021 Balance Sheet'!N$2, FALSE),0)</f>
        <v>-32167478.260000002</v>
      </c>
      <c r="AN1819" s="199">
        <f>IFERROR(VLOOKUP('SAP Data'!$C1819,'2021 Balance Sheet'!$B$7:$O$1335,'2021 Balance Sheet'!O$2, FALSE),0)</f>
        <v>-36244682.420000002</v>
      </c>
      <c r="AO1819" s="198">
        <f t="shared" si="59"/>
        <v>-31276112</v>
      </c>
    </row>
    <row r="1820" spans="1:41" ht="15.75" thickBot="1" x14ac:dyDescent="0.3">
      <c r="A1820" s="26" t="str">
        <f t="shared" si="58"/>
        <v>262145</v>
      </c>
      <c r="B1820" s="126" t="s">
        <v>1416</v>
      </c>
      <c r="C1820" s="153" t="s">
        <v>1417</v>
      </c>
      <c r="D1820" s="125" t="s">
        <v>4</v>
      </c>
      <c r="E1820" s="139">
        <v>-194059.54</v>
      </c>
      <c r="F1820" s="139">
        <v>-194059.54</v>
      </c>
      <c r="G1820" s="139">
        <v>-194059.54</v>
      </c>
      <c r="H1820" s="139">
        <v>-194059.54</v>
      </c>
      <c r="I1820" s="139">
        <v>-194059.54</v>
      </c>
      <c r="J1820" s="139">
        <v>-194059.54</v>
      </c>
      <c r="K1820" s="139">
        <v>-194059.54</v>
      </c>
      <c r="L1820" s="139">
        <v>-194059.54</v>
      </c>
      <c r="M1820" s="139">
        <v>-194059.54</v>
      </c>
      <c r="N1820" s="139">
        <v>-194059.54</v>
      </c>
      <c r="O1820" s="139">
        <v>-194059.54</v>
      </c>
      <c r="P1820" s="139">
        <v>-194059.54</v>
      </c>
      <c r="Q1820" s="199">
        <v>-194059.54</v>
      </c>
      <c r="R1820" s="199">
        <v>-194059.54</v>
      </c>
      <c r="S1820" s="199">
        <v>-194059.54</v>
      </c>
      <c r="T1820" s="199">
        <v>-194059.54</v>
      </c>
      <c r="U1820" s="199">
        <v>-194059.54</v>
      </c>
      <c r="V1820" s="199">
        <v>-194059.54</v>
      </c>
      <c r="W1820" s="199">
        <v>-194059.54</v>
      </c>
      <c r="X1820" s="199">
        <v>-194059.54</v>
      </c>
      <c r="Y1820" s="199">
        <v>-194059.54</v>
      </c>
      <c r="Z1820" s="199">
        <v>-194059.54</v>
      </c>
      <c r="AA1820" s="199">
        <v>-194059.54</v>
      </c>
      <c r="AB1820" s="199">
        <v>-194059.54</v>
      </c>
      <c r="AC1820" s="199">
        <f>IFERROR(VLOOKUP('SAP Data'!$C1820,'2021 Balance Sheet'!$B$7:$O$1335,'2021 Balance Sheet'!D$2, FALSE),0)</f>
        <v>-194059.54</v>
      </c>
      <c r="AD1820" s="199">
        <f>IFERROR(VLOOKUP('SAP Data'!$C1820,'2021 Balance Sheet'!$B$7:$O$1335,'2021 Balance Sheet'!E$2, FALSE),0)</f>
        <v>-194059.54</v>
      </c>
      <c r="AE1820" s="199">
        <f>IFERROR(VLOOKUP('SAP Data'!$C1820,'2021 Balance Sheet'!$B$7:$O$1335,'2021 Balance Sheet'!F$2, FALSE),0)</f>
        <v>-194059.54</v>
      </c>
      <c r="AF1820" s="199">
        <f>IFERROR(VLOOKUP('SAP Data'!$C1820,'2021 Balance Sheet'!$B$7:$O$1335,'2021 Balance Sheet'!G$2, FALSE),0)</f>
        <v>-194059.54</v>
      </c>
      <c r="AG1820" s="199">
        <f>IFERROR(VLOOKUP('SAP Data'!$C1820,'2021 Balance Sheet'!$B$7:$O$1335,'2021 Balance Sheet'!H$2, FALSE),0)</f>
        <v>-194059.54</v>
      </c>
      <c r="AH1820" s="199">
        <f>IFERROR(VLOOKUP('SAP Data'!$C1820,'2021 Balance Sheet'!$B$7:$O$1335,'2021 Balance Sheet'!I$2, FALSE),0)</f>
        <v>-194059.54</v>
      </c>
      <c r="AI1820" s="199">
        <f>IFERROR(VLOOKUP('SAP Data'!$C1820,'2021 Balance Sheet'!$B$7:$O$1335,'2021 Balance Sheet'!J$2, FALSE),0)</f>
        <v>-194059.54</v>
      </c>
      <c r="AJ1820" s="199">
        <f>IFERROR(VLOOKUP('SAP Data'!$C1820,'2021 Balance Sheet'!$B$7:$O$1335,'2021 Balance Sheet'!K$2, FALSE),0)</f>
        <v>-194059.54</v>
      </c>
      <c r="AK1820" s="199">
        <f>IFERROR(VLOOKUP('SAP Data'!$C1820,'2021 Balance Sheet'!$B$7:$O$1335,'2021 Balance Sheet'!L$2, FALSE),0)</f>
        <v>-194059.54</v>
      </c>
      <c r="AL1820" s="199">
        <f>IFERROR(VLOOKUP('SAP Data'!$C1820,'2021 Balance Sheet'!$B$7:$O$1335,'2021 Balance Sheet'!M$2, FALSE),0)</f>
        <v>-194059.54</v>
      </c>
      <c r="AM1820" s="199">
        <f>IFERROR(VLOOKUP('SAP Data'!$C1820,'2021 Balance Sheet'!$B$7:$O$1335,'2021 Balance Sheet'!N$2, FALSE),0)</f>
        <v>-194059.54</v>
      </c>
      <c r="AN1820" s="199">
        <f>IFERROR(VLOOKUP('SAP Data'!$C1820,'2021 Balance Sheet'!$B$7:$O$1335,'2021 Balance Sheet'!O$2, FALSE),0)</f>
        <v>-194059.54</v>
      </c>
      <c r="AO1820" s="198">
        <f t="shared" si="59"/>
        <v>-194059.54</v>
      </c>
    </row>
    <row r="1821" spans="1:41" ht="15.75" thickBot="1" x14ac:dyDescent="0.3">
      <c r="A1821" s="26" t="str">
        <f t="shared" si="58"/>
        <v>262146</v>
      </c>
      <c r="B1821" s="126" t="s">
        <v>1419</v>
      </c>
      <c r="C1821" s="153" t="s">
        <v>1420</v>
      </c>
      <c r="D1821" s="125" t="s">
        <v>4</v>
      </c>
      <c r="E1821" s="140">
        <v>-10532100.300000001</v>
      </c>
      <c r="F1821" s="140">
        <v>-10532100.300000001</v>
      </c>
      <c r="G1821" s="140">
        <v>-10532100.300000001</v>
      </c>
      <c r="H1821" s="140">
        <v>-10532100.300000001</v>
      </c>
      <c r="I1821" s="140">
        <v>-10532100.300000001</v>
      </c>
      <c r="J1821" s="140">
        <v>-10532100.300000001</v>
      </c>
      <c r="K1821" s="140">
        <v>-10532100.300000001</v>
      </c>
      <c r="L1821" s="140">
        <v>-10532100.300000001</v>
      </c>
      <c r="M1821" s="140">
        <v>-10532100.300000001</v>
      </c>
      <c r="N1821" s="140">
        <v>-10532100.300000001</v>
      </c>
      <c r="O1821" s="140">
        <v>-10532100.300000001</v>
      </c>
      <c r="P1821" s="140">
        <v>-10532100.300000001</v>
      </c>
      <c r="Q1821" s="199">
        <v>-10532100.300000001</v>
      </c>
      <c r="R1821" s="199">
        <v>-10532100.300000001</v>
      </c>
      <c r="S1821" s="199">
        <v>-10532100.300000001</v>
      </c>
      <c r="T1821" s="199">
        <v>-10532100.300000001</v>
      </c>
      <c r="U1821" s="199">
        <v>-10532100.300000001</v>
      </c>
      <c r="V1821" s="199">
        <v>-10532100.300000001</v>
      </c>
      <c r="W1821" s="199">
        <v>-10532100.300000001</v>
      </c>
      <c r="X1821" s="199">
        <v>-10532100.300000001</v>
      </c>
      <c r="Y1821" s="199">
        <v>-10532100.300000001</v>
      </c>
      <c r="Z1821" s="199">
        <v>-10532100.300000001</v>
      </c>
      <c r="AA1821" s="199">
        <v>-10532100.300000001</v>
      </c>
      <c r="AB1821" s="199">
        <v>-10532100.300000001</v>
      </c>
      <c r="AC1821" s="199">
        <f>IFERROR(VLOOKUP('SAP Data'!$C1821,'2021 Balance Sheet'!$B$7:$O$1335,'2021 Balance Sheet'!D$2, FALSE),0)</f>
        <v>-10532100.300000001</v>
      </c>
      <c r="AD1821" s="199">
        <f>IFERROR(VLOOKUP('SAP Data'!$C1821,'2021 Balance Sheet'!$B$7:$O$1335,'2021 Balance Sheet'!E$2, FALSE),0)</f>
        <v>-10532100.300000001</v>
      </c>
      <c r="AE1821" s="199">
        <f>IFERROR(VLOOKUP('SAP Data'!$C1821,'2021 Balance Sheet'!$B$7:$O$1335,'2021 Balance Sheet'!F$2, FALSE),0)</f>
        <v>-10532100.300000001</v>
      </c>
      <c r="AF1821" s="199">
        <f>IFERROR(VLOOKUP('SAP Data'!$C1821,'2021 Balance Sheet'!$B$7:$O$1335,'2021 Balance Sheet'!G$2, FALSE),0)</f>
        <v>-10532100.300000001</v>
      </c>
      <c r="AG1821" s="199">
        <f>IFERROR(VLOOKUP('SAP Data'!$C1821,'2021 Balance Sheet'!$B$7:$O$1335,'2021 Balance Sheet'!H$2, FALSE),0)</f>
        <v>-10532100.300000001</v>
      </c>
      <c r="AH1821" s="199">
        <f>IFERROR(VLOOKUP('SAP Data'!$C1821,'2021 Balance Sheet'!$B$7:$O$1335,'2021 Balance Sheet'!I$2, FALSE),0)</f>
        <v>-10532100.300000001</v>
      </c>
      <c r="AI1821" s="199">
        <f>IFERROR(VLOOKUP('SAP Data'!$C1821,'2021 Balance Sheet'!$B$7:$O$1335,'2021 Balance Sheet'!J$2, FALSE),0)</f>
        <v>-10532100.300000001</v>
      </c>
      <c r="AJ1821" s="199">
        <f>IFERROR(VLOOKUP('SAP Data'!$C1821,'2021 Balance Sheet'!$B$7:$O$1335,'2021 Balance Sheet'!K$2, FALSE),0)</f>
        <v>-10532100.300000001</v>
      </c>
      <c r="AK1821" s="199">
        <f>IFERROR(VLOOKUP('SAP Data'!$C1821,'2021 Balance Sheet'!$B$7:$O$1335,'2021 Balance Sheet'!L$2, FALSE),0)</f>
        <v>-10532100.300000001</v>
      </c>
      <c r="AL1821" s="199">
        <f>IFERROR(VLOOKUP('SAP Data'!$C1821,'2021 Balance Sheet'!$B$7:$O$1335,'2021 Balance Sheet'!M$2, FALSE),0)</f>
        <v>-10532100.300000001</v>
      </c>
      <c r="AM1821" s="199">
        <f>IFERROR(VLOOKUP('SAP Data'!$C1821,'2021 Balance Sheet'!$B$7:$O$1335,'2021 Balance Sheet'!N$2, FALSE),0)</f>
        <v>-10532100.300000001</v>
      </c>
      <c r="AN1821" s="199">
        <f>IFERROR(VLOOKUP('SAP Data'!$C1821,'2021 Balance Sheet'!$B$7:$O$1335,'2021 Balance Sheet'!O$2, FALSE),0)</f>
        <v>-10532100.300000001</v>
      </c>
      <c r="AO1821" s="198">
        <f t="shared" si="59"/>
        <v>-10532100.300000001</v>
      </c>
    </row>
    <row r="1822" spans="1:41" ht="15.75" thickBot="1" x14ac:dyDescent="0.3">
      <c r="A1822" s="26" t="str">
        <f t="shared" si="58"/>
        <v>262147</v>
      </c>
      <c r="B1822" s="126" t="s">
        <v>1422</v>
      </c>
      <c r="C1822" s="153" t="s">
        <v>1423</v>
      </c>
      <c r="D1822" s="125" t="s">
        <v>4</v>
      </c>
      <c r="E1822" s="139">
        <v>-787654.24</v>
      </c>
      <c r="F1822" s="139">
        <v>-787654.24</v>
      </c>
      <c r="G1822" s="139">
        <v>-787654.24</v>
      </c>
      <c r="H1822" s="139">
        <v>-787654.24</v>
      </c>
      <c r="I1822" s="139">
        <v>-787654.24</v>
      </c>
      <c r="J1822" s="139">
        <v>-787654.24</v>
      </c>
      <c r="K1822" s="139">
        <v>-787654.24</v>
      </c>
      <c r="L1822" s="139">
        <v>-787654.24</v>
      </c>
      <c r="M1822" s="139">
        <v>-782654.24</v>
      </c>
      <c r="N1822" s="139">
        <v>-782654.24</v>
      </c>
      <c r="O1822" s="139">
        <v>-782654.24</v>
      </c>
      <c r="P1822" s="139">
        <v>-780241.74</v>
      </c>
      <c r="Q1822" s="199">
        <v>-780241.74</v>
      </c>
      <c r="R1822" s="199">
        <v>-780241.74</v>
      </c>
      <c r="S1822" s="199">
        <v>-780241.74</v>
      </c>
      <c r="T1822" s="199">
        <v>-780241.74</v>
      </c>
      <c r="U1822" s="199">
        <v>-780241.74</v>
      </c>
      <c r="V1822" s="199">
        <v>-780241.74</v>
      </c>
      <c r="W1822" s="199">
        <v>-780241.74</v>
      </c>
      <c r="X1822" s="199">
        <v>-780241.74</v>
      </c>
      <c r="Y1822" s="199">
        <v>-780241.74</v>
      </c>
      <c r="Z1822" s="199">
        <v>-780241.74</v>
      </c>
      <c r="AA1822" s="199">
        <v>-780241.74</v>
      </c>
      <c r="AB1822" s="199">
        <v>-780241.74</v>
      </c>
      <c r="AC1822" s="199">
        <f>IFERROR(VLOOKUP('SAP Data'!$C1822,'2021 Balance Sheet'!$B$7:$O$1335,'2021 Balance Sheet'!D$2, FALSE),0)</f>
        <v>-780241.74</v>
      </c>
      <c r="AD1822" s="199">
        <f>IFERROR(VLOOKUP('SAP Data'!$C1822,'2021 Balance Sheet'!$B$7:$O$1335,'2021 Balance Sheet'!E$2, FALSE),0)</f>
        <v>-780241.74</v>
      </c>
      <c r="AE1822" s="199">
        <f>IFERROR(VLOOKUP('SAP Data'!$C1822,'2021 Balance Sheet'!$B$7:$O$1335,'2021 Balance Sheet'!F$2, FALSE),0)</f>
        <v>-780241.74</v>
      </c>
      <c r="AF1822" s="199">
        <f>IFERROR(VLOOKUP('SAP Data'!$C1822,'2021 Balance Sheet'!$B$7:$O$1335,'2021 Balance Sheet'!G$2, FALSE),0)</f>
        <v>-780241.74</v>
      </c>
      <c r="AG1822" s="199">
        <f>IFERROR(VLOOKUP('SAP Data'!$C1822,'2021 Balance Sheet'!$B$7:$O$1335,'2021 Balance Sheet'!H$2, FALSE),0)</f>
        <v>-780241.74</v>
      </c>
      <c r="AH1822" s="199">
        <f>IFERROR(VLOOKUP('SAP Data'!$C1822,'2021 Balance Sheet'!$B$7:$O$1335,'2021 Balance Sheet'!I$2, FALSE),0)</f>
        <v>-780241.74</v>
      </c>
      <c r="AI1822" s="199">
        <f>IFERROR(VLOOKUP('SAP Data'!$C1822,'2021 Balance Sheet'!$B$7:$O$1335,'2021 Balance Sheet'!J$2, FALSE),0)</f>
        <v>-780241.74</v>
      </c>
      <c r="AJ1822" s="199">
        <f>IFERROR(VLOOKUP('SAP Data'!$C1822,'2021 Balance Sheet'!$B$7:$O$1335,'2021 Balance Sheet'!K$2, FALSE),0)</f>
        <v>-780241.74</v>
      </c>
      <c r="AK1822" s="199">
        <f>IFERROR(VLOOKUP('SAP Data'!$C1822,'2021 Balance Sheet'!$B$7:$O$1335,'2021 Balance Sheet'!L$2, FALSE),0)</f>
        <v>-780241.74</v>
      </c>
      <c r="AL1822" s="199">
        <f>IFERROR(VLOOKUP('SAP Data'!$C1822,'2021 Balance Sheet'!$B$7:$O$1335,'2021 Balance Sheet'!M$2, FALSE),0)</f>
        <v>-780241.74</v>
      </c>
      <c r="AM1822" s="199">
        <f>IFERROR(VLOOKUP('SAP Data'!$C1822,'2021 Balance Sheet'!$B$7:$O$1335,'2021 Balance Sheet'!N$2, FALSE),0)</f>
        <v>-780241.74</v>
      </c>
      <c r="AN1822" s="199">
        <f>IFERROR(VLOOKUP('SAP Data'!$C1822,'2021 Balance Sheet'!$B$7:$O$1335,'2021 Balance Sheet'!O$2, FALSE),0)</f>
        <v>-780241.74</v>
      </c>
      <c r="AO1822" s="198">
        <f t="shared" si="59"/>
        <v>-780241.74</v>
      </c>
    </row>
    <row r="1823" spans="1:41" ht="15.75" thickBot="1" x14ac:dyDescent="0.3">
      <c r="A1823" s="26" t="str">
        <f t="shared" si="58"/>
        <v>262148</v>
      </c>
      <c r="B1823" s="126" t="s">
        <v>1425</v>
      </c>
      <c r="C1823" s="153" t="s">
        <v>1426</v>
      </c>
      <c r="D1823" s="125" t="s">
        <v>4</v>
      </c>
      <c r="E1823" s="140">
        <v>-16887639.510000002</v>
      </c>
      <c r="F1823" s="140">
        <v>-16887639.510000002</v>
      </c>
      <c r="G1823" s="140">
        <v>-17028500.5</v>
      </c>
      <c r="H1823" s="140">
        <v>-17028500.5</v>
      </c>
      <c r="I1823" s="140">
        <v>-17028500.5</v>
      </c>
      <c r="J1823" s="140">
        <v>-17227831.07</v>
      </c>
      <c r="K1823" s="140">
        <v>-17227831.07</v>
      </c>
      <c r="L1823" s="140">
        <v>-17227831.07</v>
      </c>
      <c r="M1823" s="140">
        <v>-17226988.02</v>
      </c>
      <c r="N1823" s="140">
        <v>-17226988.02</v>
      </c>
      <c r="O1823" s="140">
        <v>-17226988.02</v>
      </c>
      <c r="P1823" s="140">
        <v>-17678718.879999999</v>
      </c>
      <c r="Q1823" s="199">
        <v>-17678718.879999999</v>
      </c>
      <c r="R1823" s="199">
        <v>-17678718.879999999</v>
      </c>
      <c r="S1823" s="199">
        <v>-17902684.41</v>
      </c>
      <c r="T1823" s="199">
        <v>-17902684.41</v>
      </c>
      <c r="U1823" s="199">
        <v>-17902684.41</v>
      </c>
      <c r="V1823" s="199">
        <v>-18810961.460000001</v>
      </c>
      <c r="W1823" s="199">
        <v>-18810961.460000001</v>
      </c>
      <c r="X1823" s="199">
        <v>-18810961.460000001</v>
      </c>
      <c r="Y1823" s="199">
        <v>-21545376.899999999</v>
      </c>
      <c r="Z1823" s="199">
        <v>-21545376.899999999</v>
      </c>
      <c r="AA1823" s="199">
        <v>-21545376.899999999</v>
      </c>
      <c r="AB1823" s="199">
        <v>-21737944.43</v>
      </c>
      <c r="AC1823" s="199">
        <f>IFERROR(VLOOKUP('SAP Data'!$C1823,'2021 Balance Sheet'!$B$7:$O$1335,'2021 Balance Sheet'!D$2, FALSE),0)</f>
        <v>-21737944.43</v>
      </c>
      <c r="AD1823" s="199">
        <f>IFERROR(VLOOKUP('SAP Data'!$C1823,'2021 Balance Sheet'!$B$7:$O$1335,'2021 Balance Sheet'!E$2, FALSE),0)</f>
        <v>-21737944.43</v>
      </c>
      <c r="AE1823" s="199">
        <f>IFERROR(VLOOKUP('SAP Data'!$C1823,'2021 Balance Sheet'!$B$7:$O$1335,'2021 Balance Sheet'!F$2, FALSE),0)</f>
        <v>-20166427.399999999</v>
      </c>
      <c r="AF1823" s="199">
        <f>IFERROR(VLOOKUP('SAP Data'!$C1823,'2021 Balance Sheet'!$B$7:$O$1335,'2021 Balance Sheet'!G$2, FALSE),0)</f>
        <v>-20166427.399999999</v>
      </c>
      <c r="AG1823" s="199">
        <f>IFERROR(VLOOKUP('SAP Data'!$C1823,'2021 Balance Sheet'!$B$7:$O$1335,'2021 Balance Sheet'!H$2, FALSE),0)</f>
        <v>-20166427.399999999</v>
      </c>
      <c r="AH1823" s="199">
        <f>IFERROR(VLOOKUP('SAP Data'!$C1823,'2021 Balance Sheet'!$B$7:$O$1335,'2021 Balance Sheet'!I$2, FALSE),0)</f>
        <v>-20075533.960000001</v>
      </c>
      <c r="AI1823" s="199">
        <f>IFERROR(VLOOKUP('SAP Data'!$C1823,'2021 Balance Sheet'!$B$7:$O$1335,'2021 Balance Sheet'!J$2, FALSE),0)</f>
        <v>-20075533.960000001</v>
      </c>
      <c r="AJ1823" s="199">
        <f>IFERROR(VLOOKUP('SAP Data'!$C1823,'2021 Balance Sheet'!$B$7:$O$1335,'2021 Balance Sheet'!K$2, FALSE),0)</f>
        <v>-20075533.960000001</v>
      </c>
      <c r="AK1823" s="199">
        <f>IFERROR(VLOOKUP('SAP Data'!$C1823,'2021 Balance Sheet'!$B$7:$O$1335,'2021 Balance Sheet'!L$2, FALSE),0)</f>
        <v>-20073643.690000001</v>
      </c>
      <c r="AL1823" s="199">
        <f>IFERROR(VLOOKUP('SAP Data'!$C1823,'2021 Balance Sheet'!$B$7:$O$1335,'2021 Balance Sheet'!M$2, FALSE),0)</f>
        <v>-20073643.690000001</v>
      </c>
      <c r="AM1823" s="199">
        <f>IFERROR(VLOOKUP('SAP Data'!$C1823,'2021 Balance Sheet'!$B$7:$O$1335,'2021 Balance Sheet'!N$2, FALSE),0)</f>
        <v>-20073643.690000001</v>
      </c>
      <c r="AN1823" s="199">
        <f>IFERROR(VLOOKUP('SAP Data'!$C1823,'2021 Balance Sheet'!$B$7:$O$1335,'2021 Balance Sheet'!O$2, FALSE),0)</f>
        <v>-20148899.789999999</v>
      </c>
      <c r="AO1823" s="198">
        <f t="shared" si="59"/>
        <v>-21737944.43</v>
      </c>
    </row>
    <row r="1824" spans="1:41" ht="15.75" thickBot="1" x14ac:dyDescent="0.3">
      <c r="A1824" s="26" t="str">
        <f t="shared" si="58"/>
        <v>262149</v>
      </c>
      <c r="B1824" s="126" t="s">
        <v>1428</v>
      </c>
      <c r="C1824" s="153" t="s">
        <v>1429</v>
      </c>
      <c r="D1824" s="125" t="s">
        <v>4</v>
      </c>
      <c r="E1824" s="139">
        <v>-158120.4</v>
      </c>
      <c r="F1824" s="139">
        <v>-158120.4</v>
      </c>
      <c r="G1824" s="139">
        <v>-158120.4</v>
      </c>
      <c r="H1824" s="139">
        <v>-158120.4</v>
      </c>
      <c r="I1824" s="139">
        <v>-158120.4</v>
      </c>
      <c r="J1824" s="139">
        <v>-158120.4</v>
      </c>
      <c r="K1824" s="139">
        <v>-158120.4</v>
      </c>
      <c r="L1824" s="139">
        <v>-158120.4</v>
      </c>
      <c r="M1824" s="139">
        <v>-158120.4</v>
      </c>
      <c r="N1824" s="139">
        <v>-158120.4</v>
      </c>
      <c r="O1824" s="139">
        <v>-158120.4</v>
      </c>
      <c r="P1824" s="139">
        <v>-158120.4</v>
      </c>
      <c r="Q1824" s="199">
        <v>-158120.4</v>
      </c>
      <c r="R1824" s="199">
        <v>-158120.4</v>
      </c>
      <c r="S1824" s="199">
        <v>-158120.4</v>
      </c>
      <c r="T1824" s="199">
        <v>-158120.4</v>
      </c>
      <c r="U1824" s="199">
        <v>-158120.4</v>
      </c>
      <c r="V1824" s="199">
        <v>-158120.4</v>
      </c>
      <c r="W1824" s="199">
        <v>-158120.4</v>
      </c>
      <c r="X1824" s="199">
        <v>-158120.4</v>
      </c>
      <c r="Y1824" s="199">
        <v>-158120.4</v>
      </c>
      <c r="Z1824" s="199">
        <v>-158120.4</v>
      </c>
      <c r="AA1824" s="199">
        <v>-158120.4</v>
      </c>
      <c r="AB1824" s="199">
        <v>-158120.4</v>
      </c>
      <c r="AC1824" s="199">
        <f>IFERROR(VLOOKUP('SAP Data'!$C1824,'2021 Balance Sheet'!$B$7:$O$1335,'2021 Balance Sheet'!D$2, FALSE),0)</f>
        <v>-158120.4</v>
      </c>
      <c r="AD1824" s="199">
        <f>IFERROR(VLOOKUP('SAP Data'!$C1824,'2021 Balance Sheet'!$B$7:$O$1335,'2021 Balance Sheet'!E$2, FALSE),0)</f>
        <v>-158120.4</v>
      </c>
      <c r="AE1824" s="199">
        <f>IFERROR(VLOOKUP('SAP Data'!$C1824,'2021 Balance Sheet'!$B$7:$O$1335,'2021 Balance Sheet'!F$2, FALSE),0)</f>
        <v>-158120.4</v>
      </c>
      <c r="AF1824" s="199">
        <f>IFERROR(VLOOKUP('SAP Data'!$C1824,'2021 Balance Sheet'!$B$7:$O$1335,'2021 Balance Sheet'!G$2, FALSE),0)</f>
        <v>-158120.4</v>
      </c>
      <c r="AG1824" s="199">
        <f>IFERROR(VLOOKUP('SAP Data'!$C1824,'2021 Balance Sheet'!$B$7:$O$1335,'2021 Balance Sheet'!H$2, FALSE),0)</f>
        <v>-158120.4</v>
      </c>
      <c r="AH1824" s="199">
        <f>IFERROR(VLOOKUP('SAP Data'!$C1824,'2021 Balance Sheet'!$B$7:$O$1335,'2021 Balance Sheet'!I$2, FALSE),0)</f>
        <v>-158120.4</v>
      </c>
      <c r="AI1824" s="199">
        <f>IFERROR(VLOOKUP('SAP Data'!$C1824,'2021 Balance Sheet'!$B$7:$O$1335,'2021 Balance Sheet'!J$2, FALSE),0)</f>
        <v>-158120.4</v>
      </c>
      <c r="AJ1824" s="199">
        <f>IFERROR(VLOOKUP('SAP Data'!$C1824,'2021 Balance Sheet'!$B$7:$O$1335,'2021 Balance Sheet'!K$2, FALSE),0)</f>
        <v>-158120.4</v>
      </c>
      <c r="AK1824" s="199">
        <f>IFERROR(VLOOKUP('SAP Data'!$C1824,'2021 Balance Sheet'!$B$7:$O$1335,'2021 Balance Sheet'!L$2, FALSE),0)</f>
        <v>-158120.4</v>
      </c>
      <c r="AL1824" s="199">
        <f>IFERROR(VLOOKUP('SAP Data'!$C1824,'2021 Balance Sheet'!$B$7:$O$1335,'2021 Balance Sheet'!M$2, FALSE),0)</f>
        <v>-158120.4</v>
      </c>
      <c r="AM1824" s="199">
        <f>IFERROR(VLOOKUP('SAP Data'!$C1824,'2021 Balance Sheet'!$B$7:$O$1335,'2021 Balance Sheet'!N$2, FALSE),0)</f>
        <v>-158120.4</v>
      </c>
      <c r="AN1824" s="199">
        <f>IFERROR(VLOOKUP('SAP Data'!$C1824,'2021 Balance Sheet'!$B$7:$O$1335,'2021 Balance Sheet'!O$2, FALSE),0)</f>
        <v>-158120.4</v>
      </c>
      <c r="AO1824" s="198">
        <f t="shared" si="59"/>
        <v>-158120.4</v>
      </c>
    </row>
    <row r="1825" spans="1:41" ht="15.75" thickBot="1" x14ac:dyDescent="0.3">
      <c r="A1825" s="26" t="str">
        <f t="shared" si="58"/>
        <v>262150</v>
      </c>
      <c r="B1825" s="126" t="s">
        <v>1431</v>
      </c>
      <c r="C1825" s="153" t="s">
        <v>1432</v>
      </c>
      <c r="D1825" s="125" t="s">
        <v>4</v>
      </c>
      <c r="E1825" s="140">
        <v>83744501.420000002</v>
      </c>
      <c r="F1825" s="140">
        <v>83744501.420000002</v>
      </c>
      <c r="G1825" s="140">
        <v>86876479.260000005</v>
      </c>
      <c r="H1825" s="140">
        <v>86876479.260000005</v>
      </c>
      <c r="I1825" s="140">
        <v>86876479.260000005</v>
      </c>
      <c r="J1825" s="140">
        <v>89829611.829999998</v>
      </c>
      <c r="K1825" s="140">
        <v>89829611.829999998</v>
      </c>
      <c r="L1825" s="140">
        <v>89829611.829999998</v>
      </c>
      <c r="M1825" s="140">
        <v>93107457.579999998</v>
      </c>
      <c r="N1825" s="140">
        <v>93107457.579999998</v>
      </c>
      <c r="O1825" s="140">
        <v>93107457.579999998</v>
      </c>
      <c r="P1825" s="140">
        <v>98424910.519999996</v>
      </c>
      <c r="Q1825" s="199">
        <v>98424910.519999996</v>
      </c>
      <c r="R1825" s="199">
        <v>98424910.519999996</v>
      </c>
      <c r="S1825" s="199">
        <v>102284314.94</v>
      </c>
      <c r="T1825" s="199">
        <v>102284314.94</v>
      </c>
      <c r="U1825" s="199">
        <v>102284314.94</v>
      </c>
      <c r="V1825" s="199">
        <v>107579919.18000001</v>
      </c>
      <c r="W1825" s="199">
        <v>107579919.18000001</v>
      </c>
      <c r="X1825" s="199">
        <v>107579919.18000001</v>
      </c>
      <c r="Y1825" s="199">
        <v>111829103.39</v>
      </c>
      <c r="Z1825" s="199">
        <v>111829103.39</v>
      </c>
      <c r="AA1825" s="199">
        <v>111829103.39</v>
      </c>
      <c r="AB1825" s="199">
        <v>116265524.09999999</v>
      </c>
      <c r="AC1825" s="199">
        <f>IFERROR(VLOOKUP('SAP Data'!$C1825,'2021 Balance Sheet'!$B$7:$O$1335,'2021 Balance Sheet'!D$2, FALSE),0)</f>
        <v>116265524.09999999</v>
      </c>
      <c r="AD1825" s="199">
        <f>IFERROR(VLOOKUP('SAP Data'!$C1825,'2021 Balance Sheet'!$B$7:$O$1335,'2021 Balance Sheet'!E$2, FALSE),0)</f>
        <v>116265524.09999999</v>
      </c>
      <c r="AE1825" s="199">
        <f>IFERROR(VLOOKUP('SAP Data'!$C1825,'2021 Balance Sheet'!$B$7:$O$1335,'2021 Balance Sheet'!F$2, FALSE),0)</f>
        <v>120298270.55</v>
      </c>
      <c r="AF1825" s="199">
        <f>IFERROR(VLOOKUP('SAP Data'!$C1825,'2021 Balance Sheet'!$B$7:$O$1335,'2021 Balance Sheet'!G$2, FALSE),0)</f>
        <v>120298270.55</v>
      </c>
      <c r="AG1825" s="199">
        <f>IFERROR(VLOOKUP('SAP Data'!$C1825,'2021 Balance Sheet'!$B$7:$O$1335,'2021 Balance Sheet'!H$2, FALSE),0)</f>
        <v>120298270.55</v>
      </c>
      <c r="AH1825" s="199">
        <f>IFERROR(VLOOKUP('SAP Data'!$C1825,'2021 Balance Sheet'!$B$7:$O$1335,'2021 Balance Sheet'!I$2, FALSE),0)</f>
        <v>125163135.84</v>
      </c>
      <c r="AI1825" s="199">
        <f>IFERROR(VLOOKUP('SAP Data'!$C1825,'2021 Balance Sheet'!$B$7:$O$1335,'2021 Balance Sheet'!J$2, FALSE),0)</f>
        <v>125163135.84</v>
      </c>
      <c r="AJ1825" s="199">
        <f>IFERROR(VLOOKUP('SAP Data'!$C1825,'2021 Balance Sheet'!$B$7:$O$1335,'2021 Balance Sheet'!K$2, FALSE),0)</f>
        <v>125163135.84</v>
      </c>
      <c r="AK1825" s="199">
        <f>IFERROR(VLOOKUP('SAP Data'!$C1825,'2021 Balance Sheet'!$B$7:$O$1335,'2021 Balance Sheet'!L$2, FALSE),0)</f>
        <v>129447514.15000001</v>
      </c>
      <c r="AL1825" s="199">
        <f>IFERROR(VLOOKUP('SAP Data'!$C1825,'2021 Balance Sheet'!$B$7:$O$1335,'2021 Balance Sheet'!M$2, FALSE),0)</f>
        <v>129447514.15000001</v>
      </c>
      <c r="AM1825" s="199">
        <f>IFERROR(VLOOKUP('SAP Data'!$C1825,'2021 Balance Sheet'!$B$7:$O$1335,'2021 Balance Sheet'!N$2, FALSE),0)</f>
        <v>129447514.15000001</v>
      </c>
      <c r="AN1825" s="199">
        <f>IFERROR(VLOOKUP('SAP Data'!$C1825,'2021 Balance Sheet'!$B$7:$O$1335,'2021 Balance Sheet'!O$2, FALSE),0)</f>
        <v>132129440.31</v>
      </c>
      <c r="AO1825" s="198">
        <f t="shared" si="59"/>
        <v>116265524.09999999</v>
      </c>
    </row>
    <row r="1826" spans="1:41" ht="15.75" thickBot="1" x14ac:dyDescent="0.3">
      <c r="A1826" s="26" t="str">
        <f t="shared" si="58"/>
        <v>262151</v>
      </c>
      <c r="B1826" s="126" t="s">
        <v>1434</v>
      </c>
      <c r="C1826" s="153" t="s">
        <v>1435</v>
      </c>
      <c r="D1826" s="125" t="s">
        <v>4</v>
      </c>
      <c r="E1826" s="139">
        <v>3799801.65</v>
      </c>
      <c r="F1826" s="139">
        <v>3799801.65</v>
      </c>
      <c r="G1826" s="139">
        <v>3799801.65</v>
      </c>
      <c r="H1826" s="139">
        <v>3799801.65</v>
      </c>
      <c r="I1826" s="139">
        <v>3799801.65</v>
      </c>
      <c r="J1826" s="139">
        <v>3799801.65</v>
      </c>
      <c r="K1826" s="139">
        <v>3799801.65</v>
      </c>
      <c r="L1826" s="139">
        <v>3799801.65</v>
      </c>
      <c r="M1826" s="139">
        <v>3799801.65</v>
      </c>
      <c r="N1826" s="139">
        <v>3799801.65</v>
      </c>
      <c r="O1826" s="139">
        <v>3799801.65</v>
      </c>
      <c r="P1826" s="139">
        <v>3799801.65</v>
      </c>
      <c r="Q1826" s="199">
        <v>3799801.65</v>
      </c>
      <c r="R1826" s="199">
        <v>3799801.65</v>
      </c>
      <c r="S1826" s="199">
        <v>3799801.65</v>
      </c>
      <c r="T1826" s="199">
        <v>3799801.65</v>
      </c>
      <c r="U1826" s="199">
        <v>3799801.65</v>
      </c>
      <c r="V1826" s="199">
        <v>3799801.65</v>
      </c>
      <c r="W1826" s="199">
        <v>3799801.65</v>
      </c>
      <c r="X1826" s="199">
        <v>3799801.65</v>
      </c>
      <c r="Y1826" s="199">
        <v>3799801.65</v>
      </c>
      <c r="Z1826" s="199">
        <v>3799801.65</v>
      </c>
      <c r="AA1826" s="199">
        <v>3799801.65</v>
      </c>
      <c r="AB1826" s="199">
        <v>3799801.65</v>
      </c>
      <c r="AC1826" s="199">
        <f>IFERROR(VLOOKUP('SAP Data'!$C1826,'2021 Balance Sheet'!$B$7:$O$1335,'2021 Balance Sheet'!D$2, FALSE),0)</f>
        <v>3799801.65</v>
      </c>
      <c r="AD1826" s="199">
        <f>IFERROR(VLOOKUP('SAP Data'!$C1826,'2021 Balance Sheet'!$B$7:$O$1335,'2021 Balance Sheet'!E$2, FALSE),0)</f>
        <v>3799801.65</v>
      </c>
      <c r="AE1826" s="199">
        <f>IFERROR(VLOOKUP('SAP Data'!$C1826,'2021 Balance Sheet'!$B$7:$O$1335,'2021 Balance Sheet'!F$2, FALSE),0)</f>
        <v>3799801.65</v>
      </c>
      <c r="AF1826" s="199">
        <f>IFERROR(VLOOKUP('SAP Data'!$C1826,'2021 Balance Sheet'!$B$7:$O$1335,'2021 Balance Sheet'!G$2, FALSE),0)</f>
        <v>3799801.65</v>
      </c>
      <c r="AG1826" s="199">
        <f>IFERROR(VLOOKUP('SAP Data'!$C1826,'2021 Balance Sheet'!$B$7:$O$1335,'2021 Balance Sheet'!H$2, FALSE),0)</f>
        <v>3799801.65</v>
      </c>
      <c r="AH1826" s="199">
        <f>IFERROR(VLOOKUP('SAP Data'!$C1826,'2021 Balance Sheet'!$B$7:$O$1335,'2021 Balance Sheet'!I$2, FALSE),0)</f>
        <v>3799801.65</v>
      </c>
      <c r="AI1826" s="199">
        <f>IFERROR(VLOOKUP('SAP Data'!$C1826,'2021 Balance Sheet'!$B$7:$O$1335,'2021 Balance Sheet'!J$2, FALSE),0)</f>
        <v>3799801.65</v>
      </c>
      <c r="AJ1826" s="199">
        <f>IFERROR(VLOOKUP('SAP Data'!$C1826,'2021 Balance Sheet'!$B$7:$O$1335,'2021 Balance Sheet'!K$2, FALSE),0)</f>
        <v>3799801.65</v>
      </c>
      <c r="AK1826" s="199">
        <f>IFERROR(VLOOKUP('SAP Data'!$C1826,'2021 Balance Sheet'!$B$7:$O$1335,'2021 Balance Sheet'!L$2, FALSE),0)</f>
        <v>3799801.65</v>
      </c>
      <c r="AL1826" s="199">
        <f>IFERROR(VLOOKUP('SAP Data'!$C1826,'2021 Balance Sheet'!$B$7:$O$1335,'2021 Balance Sheet'!M$2, FALSE),0)</f>
        <v>3799801.65</v>
      </c>
      <c r="AM1826" s="199">
        <f>IFERROR(VLOOKUP('SAP Data'!$C1826,'2021 Balance Sheet'!$B$7:$O$1335,'2021 Balance Sheet'!N$2, FALSE),0)</f>
        <v>3799801.65</v>
      </c>
      <c r="AN1826" s="199">
        <f>IFERROR(VLOOKUP('SAP Data'!$C1826,'2021 Balance Sheet'!$B$7:$O$1335,'2021 Balance Sheet'!O$2, FALSE),0)</f>
        <v>3799801.65</v>
      </c>
      <c r="AO1826" s="198">
        <f t="shared" si="59"/>
        <v>3799801.65</v>
      </c>
    </row>
    <row r="1827" spans="1:41" ht="15.75" thickBot="1" x14ac:dyDescent="0.3">
      <c r="A1827" s="26" t="str">
        <f t="shared" si="58"/>
        <v>262152</v>
      </c>
      <c r="B1827" s="126" t="s">
        <v>1437</v>
      </c>
      <c r="C1827" s="153" t="s">
        <v>1438</v>
      </c>
      <c r="D1827" s="125" t="s">
        <v>4</v>
      </c>
      <c r="E1827" s="140">
        <v>19856005.32</v>
      </c>
      <c r="F1827" s="140">
        <v>19856005.32</v>
      </c>
      <c r="G1827" s="140">
        <v>20156138.670000002</v>
      </c>
      <c r="H1827" s="140">
        <v>20156138.670000002</v>
      </c>
      <c r="I1827" s="140">
        <v>20156138.670000002</v>
      </c>
      <c r="J1827" s="140">
        <v>20501914.879999999</v>
      </c>
      <c r="K1827" s="140">
        <v>20501914.879999999</v>
      </c>
      <c r="L1827" s="140">
        <v>20501914.879999999</v>
      </c>
      <c r="M1827" s="140">
        <v>20938722.59</v>
      </c>
      <c r="N1827" s="140">
        <v>20938722.59</v>
      </c>
      <c r="O1827" s="140">
        <v>20938722.59</v>
      </c>
      <c r="P1827" s="140">
        <v>21220728.84</v>
      </c>
      <c r="Q1827" s="199">
        <v>21220728.84</v>
      </c>
      <c r="R1827" s="199">
        <v>21220728.84</v>
      </c>
      <c r="S1827" s="199">
        <v>21629346.609999999</v>
      </c>
      <c r="T1827" s="199">
        <v>21629346.609999999</v>
      </c>
      <c r="U1827" s="199">
        <v>21629346.609999999</v>
      </c>
      <c r="V1827" s="199">
        <v>21965587.609999999</v>
      </c>
      <c r="W1827" s="199">
        <v>21965587.609999999</v>
      </c>
      <c r="X1827" s="199">
        <v>21965587.609999999</v>
      </c>
      <c r="Y1827" s="199">
        <v>22187765.760000002</v>
      </c>
      <c r="Z1827" s="199">
        <v>22187765.760000002</v>
      </c>
      <c r="AA1827" s="199">
        <v>22187765.760000002</v>
      </c>
      <c r="AB1827" s="199">
        <v>22500112</v>
      </c>
      <c r="AC1827" s="199">
        <f>IFERROR(VLOOKUP('SAP Data'!$C1827,'2021 Balance Sheet'!$B$7:$O$1335,'2021 Balance Sheet'!D$2, FALSE),0)</f>
        <v>22500112</v>
      </c>
      <c r="AD1827" s="199">
        <f>IFERROR(VLOOKUP('SAP Data'!$C1827,'2021 Balance Sheet'!$B$7:$O$1335,'2021 Balance Sheet'!E$2, FALSE),0)</f>
        <v>22500112</v>
      </c>
      <c r="AE1827" s="199">
        <f>IFERROR(VLOOKUP('SAP Data'!$C1827,'2021 Balance Sheet'!$B$7:$O$1335,'2021 Balance Sheet'!F$2, FALSE),0)</f>
        <v>22790883.690000001</v>
      </c>
      <c r="AF1827" s="199">
        <f>IFERROR(VLOOKUP('SAP Data'!$C1827,'2021 Balance Sheet'!$B$7:$O$1335,'2021 Balance Sheet'!G$2, FALSE),0)</f>
        <v>22790883.690000001</v>
      </c>
      <c r="AG1827" s="199">
        <f>IFERROR(VLOOKUP('SAP Data'!$C1827,'2021 Balance Sheet'!$B$7:$O$1335,'2021 Balance Sheet'!H$2, FALSE),0)</f>
        <v>22790883.690000001</v>
      </c>
      <c r="AH1827" s="199">
        <f>IFERROR(VLOOKUP('SAP Data'!$C1827,'2021 Balance Sheet'!$B$7:$O$1335,'2021 Balance Sheet'!I$2, FALSE),0)</f>
        <v>23192993.010000002</v>
      </c>
      <c r="AI1827" s="199">
        <f>IFERROR(VLOOKUP('SAP Data'!$C1827,'2021 Balance Sheet'!$B$7:$O$1335,'2021 Balance Sheet'!J$2, FALSE),0)</f>
        <v>23192993.010000002</v>
      </c>
      <c r="AJ1827" s="199">
        <f>IFERROR(VLOOKUP('SAP Data'!$C1827,'2021 Balance Sheet'!$B$7:$O$1335,'2021 Balance Sheet'!K$2, FALSE),0)</f>
        <v>23192993.010000002</v>
      </c>
      <c r="AK1827" s="199">
        <f>IFERROR(VLOOKUP('SAP Data'!$C1827,'2021 Balance Sheet'!$B$7:$O$1335,'2021 Balance Sheet'!L$2, FALSE),0)</f>
        <v>23695501.260000002</v>
      </c>
      <c r="AL1827" s="199">
        <f>IFERROR(VLOOKUP('SAP Data'!$C1827,'2021 Balance Sheet'!$B$7:$O$1335,'2021 Balance Sheet'!M$2, FALSE),0)</f>
        <v>23695501.260000002</v>
      </c>
      <c r="AM1827" s="199">
        <f>IFERROR(VLOOKUP('SAP Data'!$C1827,'2021 Balance Sheet'!$B$7:$O$1335,'2021 Balance Sheet'!N$2, FALSE),0)</f>
        <v>23695501.260000002</v>
      </c>
      <c r="AN1827" s="199">
        <f>IFERROR(VLOOKUP('SAP Data'!$C1827,'2021 Balance Sheet'!$B$7:$O$1335,'2021 Balance Sheet'!O$2, FALSE),0)</f>
        <v>24204107.920000002</v>
      </c>
      <c r="AO1827" s="198">
        <f t="shared" si="59"/>
        <v>22500112</v>
      </c>
    </row>
    <row r="1828" spans="1:41" ht="15.75" thickBot="1" x14ac:dyDescent="0.3">
      <c r="A1828" s="26" t="str">
        <f t="shared" si="58"/>
        <v>262153</v>
      </c>
      <c r="B1828" s="126" t="s">
        <v>1440</v>
      </c>
      <c r="C1828" s="153" t="s">
        <v>1441</v>
      </c>
      <c r="D1828" s="125" t="s">
        <v>4</v>
      </c>
      <c r="E1828" s="139">
        <v>10532100.300000001</v>
      </c>
      <c r="F1828" s="139">
        <v>10532100.300000001</v>
      </c>
      <c r="G1828" s="139">
        <v>10532100.300000001</v>
      </c>
      <c r="H1828" s="139">
        <v>10532100.300000001</v>
      </c>
      <c r="I1828" s="139">
        <v>10532100.300000001</v>
      </c>
      <c r="J1828" s="139">
        <v>10532100.300000001</v>
      </c>
      <c r="K1828" s="139">
        <v>10532100.300000001</v>
      </c>
      <c r="L1828" s="139">
        <v>10532100.300000001</v>
      </c>
      <c r="M1828" s="139">
        <v>10532100.300000001</v>
      </c>
      <c r="N1828" s="139">
        <v>10532100.300000001</v>
      </c>
      <c r="O1828" s="139">
        <v>10532100.300000001</v>
      </c>
      <c r="P1828" s="139">
        <v>10532100.300000001</v>
      </c>
      <c r="Q1828" s="199">
        <v>10532100.300000001</v>
      </c>
      <c r="R1828" s="199">
        <v>10532100.300000001</v>
      </c>
      <c r="S1828" s="199">
        <v>10532100.300000001</v>
      </c>
      <c r="T1828" s="199">
        <v>10532100.300000001</v>
      </c>
      <c r="U1828" s="199">
        <v>10532100.300000001</v>
      </c>
      <c r="V1828" s="199">
        <v>10532100.300000001</v>
      </c>
      <c r="W1828" s="199">
        <v>10532100.300000001</v>
      </c>
      <c r="X1828" s="199">
        <v>10532100.300000001</v>
      </c>
      <c r="Y1828" s="199">
        <v>10532100.300000001</v>
      </c>
      <c r="Z1828" s="199">
        <v>10532100.300000001</v>
      </c>
      <c r="AA1828" s="199">
        <v>10532100.300000001</v>
      </c>
      <c r="AB1828" s="199">
        <v>10532100.300000001</v>
      </c>
      <c r="AC1828" s="199">
        <f>IFERROR(VLOOKUP('SAP Data'!$C1828,'2021 Balance Sheet'!$B$7:$O$1335,'2021 Balance Sheet'!D$2, FALSE),0)</f>
        <v>10532100.300000001</v>
      </c>
      <c r="AD1828" s="199">
        <f>IFERROR(VLOOKUP('SAP Data'!$C1828,'2021 Balance Sheet'!$B$7:$O$1335,'2021 Balance Sheet'!E$2, FALSE),0)</f>
        <v>10532100.300000001</v>
      </c>
      <c r="AE1828" s="199">
        <f>IFERROR(VLOOKUP('SAP Data'!$C1828,'2021 Balance Sheet'!$B$7:$O$1335,'2021 Balance Sheet'!F$2, FALSE),0)</f>
        <v>10532100.300000001</v>
      </c>
      <c r="AF1828" s="199">
        <f>IFERROR(VLOOKUP('SAP Data'!$C1828,'2021 Balance Sheet'!$B$7:$O$1335,'2021 Balance Sheet'!G$2, FALSE),0)</f>
        <v>10532100.300000001</v>
      </c>
      <c r="AG1828" s="199">
        <f>IFERROR(VLOOKUP('SAP Data'!$C1828,'2021 Balance Sheet'!$B$7:$O$1335,'2021 Balance Sheet'!H$2, FALSE),0)</f>
        <v>10532100.300000001</v>
      </c>
      <c r="AH1828" s="199">
        <f>IFERROR(VLOOKUP('SAP Data'!$C1828,'2021 Balance Sheet'!$B$7:$O$1335,'2021 Balance Sheet'!I$2, FALSE),0)</f>
        <v>10532100.300000001</v>
      </c>
      <c r="AI1828" s="199">
        <f>IFERROR(VLOOKUP('SAP Data'!$C1828,'2021 Balance Sheet'!$B$7:$O$1335,'2021 Balance Sheet'!J$2, FALSE),0)</f>
        <v>10532100.300000001</v>
      </c>
      <c r="AJ1828" s="199">
        <f>IFERROR(VLOOKUP('SAP Data'!$C1828,'2021 Balance Sheet'!$B$7:$O$1335,'2021 Balance Sheet'!K$2, FALSE),0)</f>
        <v>10532100.300000001</v>
      </c>
      <c r="AK1828" s="199">
        <f>IFERROR(VLOOKUP('SAP Data'!$C1828,'2021 Balance Sheet'!$B$7:$O$1335,'2021 Balance Sheet'!L$2, FALSE),0)</f>
        <v>10532100.300000001</v>
      </c>
      <c r="AL1828" s="199">
        <f>IFERROR(VLOOKUP('SAP Data'!$C1828,'2021 Balance Sheet'!$B$7:$O$1335,'2021 Balance Sheet'!M$2, FALSE),0)</f>
        <v>10532100.300000001</v>
      </c>
      <c r="AM1828" s="199">
        <f>IFERROR(VLOOKUP('SAP Data'!$C1828,'2021 Balance Sheet'!$B$7:$O$1335,'2021 Balance Sheet'!N$2, FALSE),0)</f>
        <v>10532100.300000001</v>
      </c>
      <c r="AN1828" s="199">
        <f>IFERROR(VLOOKUP('SAP Data'!$C1828,'2021 Balance Sheet'!$B$7:$O$1335,'2021 Balance Sheet'!O$2, FALSE),0)</f>
        <v>10532100.300000001</v>
      </c>
      <c r="AO1828" s="198">
        <f t="shared" si="59"/>
        <v>10532100.300000001</v>
      </c>
    </row>
    <row r="1829" spans="1:41" ht="15.75" thickBot="1" x14ac:dyDescent="0.3">
      <c r="A1829" s="26" t="str">
        <f t="shared" si="58"/>
        <v>262154</v>
      </c>
      <c r="B1829" s="126" t="s">
        <v>1443</v>
      </c>
      <c r="C1829" s="153" t="s">
        <v>1444</v>
      </c>
      <c r="D1829" s="125" t="s">
        <v>4</v>
      </c>
      <c r="E1829" s="140">
        <v>95652.5</v>
      </c>
      <c r="F1829" s="140">
        <v>95652.5</v>
      </c>
      <c r="G1829" s="140">
        <v>95652.5</v>
      </c>
      <c r="H1829" s="140">
        <v>95652.5</v>
      </c>
      <c r="I1829" s="140">
        <v>95652.5</v>
      </c>
      <c r="J1829" s="140">
        <v>95652.5</v>
      </c>
      <c r="K1829" s="140">
        <v>95652.5</v>
      </c>
      <c r="L1829" s="140">
        <v>95652.5</v>
      </c>
      <c r="M1829" s="140">
        <v>95652.5</v>
      </c>
      <c r="N1829" s="140">
        <v>95652.5</v>
      </c>
      <c r="O1829" s="140">
        <v>95652.5</v>
      </c>
      <c r="P1829" s="140">
        <v>95652.5</v>
      </c>
      <c r="Q1829" s="199">
        <v>95652.5</v>
      </c>
      <c r="R1829" s="199">
        <v>95652.5</v>
      </c>
      <c r="S1829" s="199">
        <v>95652.5</v>
      </c>
      <c r="T1829" s="199">
        <v>95652.5</v>
      </c>
      <c r="U1829" s="199">
        <v>95652.5</v>
      </c>
      <c r="V1829" s="199">
        <v>95652.5</v>
      </c>
      <c r="W1829" s="199">
        <v>95652.5</v>
      </c>
      <c r="X1829" s="199">
        <v>95652.5</v>
      </c>
      <c r="Y1829" s="199">
        <v>95652.5</v>
      </c>
      <c r="Z1829" s="199">
        <v>95652.5</v>
      </c>
      <c r="AA1829" s="199">
        <v>95652.5</v>
      </c>
      <c r="AB1829" s="199">
        <v>95652.5</v>
      </c>
      <c r="AC1829" s="199">
        <f>IFERROR(VLOOKUP('SAP Data'!$C1829,'2021 Balance Sheet'!$B$7:$O$1335,'2021 Balance Sheet'!D$2, FALSE),0)</f>
        <v>95652.5</v>
      </c>
      <c r="AD1829" s="199">
        <f>IFERROR(VLOOKUP('SAP Data'!$C1829,'2021 Balance Sheet'!$B$7:$O$1335,'2021 Balance Sheet'!E$2, FALSE),0)</f>
        <v>95652.5</v>
      </c>
      <c r="AE1829" s="199">
        <f>IFERROR(VLOOKUP('SAP Data'!$C1829,'2021 Balance Sheet'!$B$7:$O$1335,'2021 Balance Sheet'!F$2, FALSE),0)</f>
        <v>95652.5</v>
      </c>
      <c r="AF1829" s="199">
        <f>IFERROR(VLOOKUP('SAP Data'!$C1829,'2021 Balance Sheet'!$B$7:$O$1335,'2021 Balance Sheet'!G$2, FALSE),0)</f>
        <v>95652.5</v>
      </c>
      <c r="AG1829" s="199">
        <f>IFERROR(VLOOKUP('SAP Data'!$C1829,'2021 Balance Sheet'!$B$7:$O$1335,'2021 Balance Sheet'!H$2, FALSE),0)</f>
        <v>95652.5</v>
      </c>
      <c r="AH1829" s="199">
        <f>IFERROR(VLOOKUP('SAP Data'!$C1829,'2021 Balance Sheet'!$B$7:$O$1335,'2021 Balance Sheet'!I$2, FALSE),0)</f>
        <v>95652.5</v>
      </c>
      <c r="AI1829" s="199">
        <f>IFERROR(VLOOKUP('SAP Data'!$C1829,'2021 Balance Sheet'!$B$7:$O$1335,'2021 Balance Sheet'!J$2, FALSE),0)</f>
        <v>95652.5</v>
      </c>
      <c r="AJ1829" s="199">
        <f>IFERROR(VLOOKUP('SAP Data'!$C1829,'2021 Balance Sheet'!$B$7:$O$1335,'2021 Balance Sheet'!K$2, FALSE),0)</f>
        <v>95652.5</v>
      </c>
      <c r="AK1829" s="199">
        <f>IFERROR(VLOOKUP('SAP Data'!$C1829,'2021 Balance Sheet'!$B$7:$O$1335,'2021 Balance Sheet'!L$2, FALSE),0)</f>
        <v>95652.5</v>
      </c>
      <c r="AL1829" s="199">
        <f>IFERROR(VLOOKUP('SAP Data'!$C1829,'2021 Balance Sheet'!$B$7:$O$1335,'2021 Balance Sheet'!M$2, FALSE),0)</f>
        <v>95652.5</v>
      </c>
      <c r="AM1829" s="199">
        <f>IFERROR(VLOOKUP('SAP Data'!$C1829,'2021 Balance Sheet'!$B$7:$O$1335,'2021 Balance Sheet'!N$2, FALSE),0)</f>
        <v>95652.5</v>
      </c>
      <c r="AN1829" s="199">
        <f>IFERROR(VLOOKUP('SAP Data'!$C1829,'2021 Balance Sheet'!$B$7:$O$1335,'2021 Balance Sheet'!O$2, FALSE),0)</f>
        <v>95652.5</v>
      </c>
      <c r="AO1829" s="198">
        <f t="shared" si="59"/>
        <v>95652.5</v>
      </c>
    </row>
    <row r="1830" spans="1:41" ht="15.75" thickBot="1" x14ac:dyDescent="0.3">
      <c r="A1830" s="26" t="str">
        <f t="shared" si="58"/>
        <v>262155</v>
      </c>
      <c r="B1830" s="126" t="s">
        <v>1446</v>
      </c>
      <c r="C1830" s="153" t="s">
        <v>1447</v>
      </c>
      <c r="D1830" s="125" t="s">
        <v>4</v>
      </c>
      <c r="E1830" s="139">
        <v>5482775.5099999998</v>
      </c>
      <c r="F1830" s="139">
        <v>5482775.5099999998</v>
      </c>
      <c r="G1830" s="139">
        <v>5740172.5</v>
      </c>
      <c r="H1830" s="139">
        <v>5740172.5</v>
      </c>
      <c r="I1830" s="139">
        <v>5740172.5</v>
      </c>
      <c r="J1830" s="139">
        <v>6026809.0700000003</v>
      </c>
      <c r="K1830" s="139">
        <v>6026809.0700000003</v>
      </c>
      <c r="L1830" s="139">
        <v>6026809.0700000003</v>
      </c>
      <c r="M1830" s="139">
        <v>6194291.0199999996</v>
      </c>
      <c r="N1830" s="139">
        <v>6194291.0199999996</v>
      </c>
      <c r="O1830" s="139">
        <v>6194291.0199999996</v>
      </c>
      <c r="P1830" s="139">
        <v>6831764.8799999999</v>
      </c>
      <c r="Q1830" s="199">
        <v>6831764.8799999999</v>
      </c>
      <c r="R1830" s="199">
        <v>6831764.8799999999</v>
      </c>
      <c r="S1830" s="199">
        <v>7199114.9100000001</v>
      </c>
      <c r="T1830" s="199">
        <v>7199114.9100000001</v>
      </c>
      <c r="U1830" s="199">
        <v>7199114.9100000001</v>
      </c>
      <c r="V1830" s="199">
        <v>7529251.7699999996</v>
      </c>
      <c r="W1830" s="199">
        <v>7529251.7699999996</v>
      </c>
      <c r="X1830" s="199">
        <v>7529251.7699999996</v>
      </c>
      <c r="Y1830" s="199">
        <v>9890702.9000000004</v>
      </c>
      <c r="Z1830" s="199">
        <v>9890702.9000000004</v>
      </c>
      <c r="AA1830" s="199">
        <v>9890702.9000000004</v>
      </c>
      <c r="AB1830" s="199">
        <v>16815598.920000002</v>
      </c>
      <c r="AC1830" s="199">
        <f>IFERROR(VLOOKUP('SAP Data'!$C1830,'2021 Balance Sheet'!$B$7:$O$1335,'2021 Balance Sheet'!D$2, FALSE),0)</f>
        <v>16815598.920000002</v>
      </c>
      <c r="AD1830" s="199">
        <f>IFERROR(VLOOKUP('SAP Data'!$C1830,'2021 Balance Sheet'!$B$7:$O$1335,'2021 Balance Sheet'!E$2, FALSE),0)</f>
        <v>16815598.920000002</v>
      </c>
      <c r="AE1830" s="199">
        <f>IFERROR(VLOOKUP('SAP Data'!$C1830,'2021 Balance Sheet'!$B$7:$O$1335,'2021 Balance Sheet'!F$2, FALSE),0)</f>
        <v>17777149.690000001</v>
      </c>
      <c r="AF1830" s="199">
        <f>IFERROR(VLOOKUP('SAP Data'!$C1830,'2021 Balance Sheet'!$B$7:$O$1335,'2021 Balance Sheet'!G$2, FALSE),0)</f>
        <v>17777149.690000001</v>
      </c>
      <c r="AG1830" s="199">
        <f>IFERROR(VLOOKUP('SAP Data'!$C1830,'2021 Balance Sheet'!$B$7:$O$1335,'2021 Balance Sheet'!H$2, FALSE),0)</f>
        <v>17777149.690000001</v>
      </c>
      <c r="AH1830" s="199">
        <f>IFERROR(VLOOKUP('SAP Data'!$C1830,'2021 Balance Sheet'!$B$7:$O$1335,'2021 Balance Sheet'!I$2, FALSE),0)</f>
        <v>17881228.75</v>
      </c>
      <c r="AI1830" s="199">
        <f>IFERROR(VLOOKUP('SAP Data'!$C1830,'2021 Balance Sheet'!$B$7:$O$1335,'2021 Balance Sheet'!J$2, FALSE),0)</f>
        <v>17881228.75</v>
      </c>
      <c r="AJ1830" s="199">
        <f>IFERROR(VLOOKUP('SAP Data'!$C1830,'2021 Balance Sheet'!$B$7:$O$1335,'2021 Balance Sheet'!K$2, FALSE),0)</f>
        <v>17881228.75</v>
      </c>
      <c r="AK1830" s="199">
        <f>IFERROR(VLOOKUP('SAP Data'!$C1830,'2021 Balance Sheet'!$B$7:$O$1335,'2021 Balance Sheet'!L$2, FALSE),0)</f>
        <v>18178142.370000001</v>
      </c>
      <c r="AL1830" s="199">
        <f>IFERROR(VLOOKUP('SAP Data'!$C1830,'2021 Balance Sheet'!$B$7:$O$1335,'2021 Balance Sheet'!M$2, FALSE),0)</f>
        <v>18178142.370000001</v>
      </c>
      <c r="AM1830" s="199">
        <f>IFERROR(VLOOKUP('SAP Data'!$C1830,'2021 Balance Sheet'!$B$7:$O$1335,'2021 Balance Sheet'!N$2, FALSE),0)</f>
        <v>18178142.370000001</v>
      </c>
      <c r="AN1830" s="199">
        <f>IFERROR(VLOOKUP('SAP Data'!$C1830,'2021 Balance Sheet'!$B$7:$O$1335,'2021 Balance Sheet'!O$2, FALSE),0)</f>
        <v>18237729.829999998</v>
      </c>
      <c r="AO1830" s="198">
        <f t="shared" si="59"/>
        <v>16815598.920000002</v>
      </c>
    </row>
    <row r="1831" spans="1:41" ht="15.75" thickBot="1" x14ac:dyDescent="0.3">
      <c r="A1831" s="26" t="str">
        <f t="shared" si="58"/>
        <v>262156</v>
      </c>
      <c r="B1831" s="126" t="s">
        <v>1449</v>
      </c>
      <c r="C1831" s="153" t="s">
        <v>1450</v>
      </c>
      <c r="D1831" s="125" t="s">
        <v>4</v>
      </c>
      <c r="E1831" s="140">
        <v>14982.33</v>
      </c>
      <c r="F1831" s="140">
        <v>14982.33</v>
      </c>
      <c r="G1831" s="140">
        <v>14982.33</v>
      </c>
      <c r="H1831" s="140">
        <v>14982.33</v>
      </c>
      <c r="I1831" s="140">
        <v>14982.33</v>
      </c>
      <c r="J1831" s="140">
        <v>14982.33</v>
      </c>
      <c r="K1831" s="140">
        <v>14982.33</v>
      </c>
      <c r="L1831" s="140">
        <v>14982.33</v>
      </c>
      <c r="M1831" s="140">
        <v>14982.33</v>
      </c>
      <c r="N1831" s="140">
        <v>14982.33</v>
      </c>
      <c r="O1831" s="140">
        <v>14982.33</v>
      </c>
      <c r="P1831" s="140">
        <v>14982.33</v>
      </c>
      <c r="Q1831" s="199">
        <v>14982.33</v>
      </c>
      <c r="R1831" s="199">
        <v>14982.33</v>
      </c>
      <c r="S1831" s="199">
        <v>14982.33</v>
      </c>
      <c r="T1831" s="199">
        <v>14982.33</v>
      </c>
      <c r="U1831" s="199">
        <v>14982.33</v>
      </c>
      <c r="V1831" s="199">
        <v>14982.33</v>
      </c>
      <c r="W1831" s="199">
        <v>14982.33</v>
      </c>
      <c r="X1831" s="199">
        <v>14982.33</v>
      </c>
      <c r="Y1831" s="199">
        <v>14982.33</v>
      </c>
      <c r="Z1831" s="199">
        <v>14982.33</v>
      </c>
      <c r="AA1831" s="199">
        <v>14982.33</v>
      </c>
      <c r="AB1831" s="199">
        <v>14982.33</v>
      </c>
      <c r="AC1831" s="199">
        <f>IFERROR(VLOOKUP('SAP Data'!$C1831,'2021 Balance Sheet'!$B$7:$O$1335,'2021 Balance Sheet'!D$2, FALSE),0)</f>
        <v>14982.33</v>
      </c>
      <c r="AD1831" s="199">
        <f>IFERROR(VLOOKUP('SAP Data'!$C1831,'2021 Balance Sheet'!$B$7:$O$1335,'2021 Balance Sheet'!E$2, FALSE),0)</f>
        <v>14982.33</v>
      </c>
      <c r="AE1831" s="199">
        <f>IFERROR(VLOOKUP('SAP Data'!$C1831,'2021 Balance Sheet'!$B$7:$O$1335,'2021 Balance Sheet'!F$2, FALSE),0)</f>
        <v>14982.33</v>
      </c>
      <c r="AF1831" s="199">
        <f>IFERROR(VLOOKUP('SAP Data'!$C1831,'2021 Balance Sheet'!$B$7:$O$1335,'2021 Balance Sheet'!G$2, FALSE),0)</f>
        <v>14982.33</v>
      </c>
      <c r="AG1831" s="199">
        <f>IFERROR(VLOOKUP('SAP Data'!$C1831,'2021 Balance Sheet'!$B$7:$O$1335,'2021 Balance Sheet'!H$2, FALSE),0)</f>
        <v>14982.33</v>
      </c>
      <c r="AH1831" s="199">
        <f>IFERROR(VLOOKUP('SAP Data'!$C1831,'2021 Balance Sheet'!$B$7:$O$1335,'2021 Balance Sheet'!I$2, FALSE),0)</f>
        <v>14982.33</v>
      </c>
      <c r="AI1831" s="199">
        <f>IFERROR(VLOOKUP('SAP Data'!$C1831,'2021 Balance Sheet'!$B$7:$O$1335,'2021 Balance Sheet'!J$2, FALSE),0)</f>
        <v>14982.33</v>
      </c>
      <c r="AJ1831" s="199">
        <f>IFERROR(VLOOKUP('SAP Data'!$C1831,'2021 Balance Sheet'!$B$7:$O$1335,'2021 Balance Sheet'!K$2, FALSE),0)</f>
        <v>14982.33</v>
      </c>
      <c r="AK1831" s="199">
        <f>IFERROR(VLOOKUP('SAP Data'!$C1831,'2021 Balance Sheet'!$B$7:$O$1335,'2021 Balance Sheet'!L$2, FALSE),0)</f>
        <v>14982.33</v>
      </c>
      <c r="AL1831" s="199">
        <f>IFERROR(VLOOKUP('SAP Data'!$C1831,'2021 Balance Sheet'!$B$7:$O$1335,'2021 Balance Sheet'!M$2, FALSE),0)</f>
        <v>14982.33</v>
      </c>
      <c r="AM1831" s="199">
        <f>IFERROR(VLOOKUP('SAP Data'!$C1831,'2021 Balance Sheet'!$B$7:$O$1335,'2021 Balance Sheet'!N$2, FALSE),0)</f>
        <v>14982.33</v>
      </c>
      <c r="AN1831" s="199">
        <f>IFERROR(VLOOKUP('SAP Data'!$C1831,'2021 Balance Sheet'!$B$7:$O$1335,'2021 Balance Sheet'!O$2, FALSE),0)</f>
        <v>14982.33</v>
      </c>
      <c r="AO1831" s="198">
        <f t="shared" si="59"/>
        <v>14982.33</v>
      </c>
    </row>
    <row r="1832" spans="1:41" ht="15.75" thickBot="1" x14ac:dyDescent="0.3">
      <c r="A1832" s="26" t="str">
        <f t="shared" si="58"/>
        <v>262157</v>
      </c>
      <c r="B1832" s="126" t="s">
        <v>1452</v>
      </c>
      <c r="C1832" s="153" t="s">
        <v>1453</v>
      </c>
      <c r="D1832" s="125" t="s">
        <v>4</v>
      </c>
      <c r="E1832" s="139">
        <v>777654.24</v>
      </c>
      <c r="F1832" s="139">
        <v>777654.24</v>
      </c>
      <c r="G1832" s="139">
        <v>777654.24</v>
      </c>
      <c r="H1832" s="139">
        <v>777654.24</v>
      </c>
      <c r="I1832" s="139">
        <v>777654.24</v>
      </c>
      <c r="J1832" s="139">
        <v>777654.24</v>
      </c>
      <c r="K1832" s="139">
        <v>777654.24</v>
      </c>
      <c r="L1832" s="139">
        <v>777654.24</v>
      </c>
      <c r="M1832" s="139">
        <v>777654.24</v>
      </c>
      <c r="N1832" s="139">
        <v>777654.24</v>
      </c>
      <c r="O1832" s="139">
        <v>777654.24</v>
      </c>
      <c r="P1832" s="139">
        <v>780241.74</v>
      </c>
      <c r="Q1832" s="199">
        <v>780241.74</v>
      </c>
      <c r="R1832" s="199">
        <v>780241.74</v>
      </c>
      <c r="S1832" s="199">
        <v>780241.74</v>
      </c>
      <c r="T1832" s="199">
        <v>780241.74</v>
      </c>
      <c r="U1832" s="199">
        <v>780241.74</v>
      </c>
      <c r="V1832" s="199">
        <v>780241.74</v>
      </c>
      <c r="W1832" s="199">
        <v>780241.74</v>
      </c>
      <c r="X1832" s="199">
        <v>780241.74</v>
      </c>
      <c r="Y1832" s="199">
        <v>780241.74</v>
      </c>
      <c r="Z1832" s="199">
        <v>780241.74</v>
      </c>
      <c r="AA1832" s="199">
        <v>780241.74</v>
      </c>
      <c r="AB1832" s="199">
        <v>780241.74</v>
      </c>
      <c r="AC1832" s="199">
        <f>IFERROR(VLOOKUP('SAP Data'!$C1832,'2021 Balance Sheet'!$B$7:$O$1335,'2021 Balance Sheet'!D$2, FALSE),0)</f>
        <v>780241.74</v>
      </c>
      <c r="AD1832" s="199">
        <f>IFERROR(VLOOKUP('SAP Data'!$C1832,'2021 Balance Sheet'!$B$7:$O$1335,'2021 Balance Sheet'!E$2, FALSE),0)</f>
        <v>780241.74</v>
      </c>
      <c r="AE1832" s="199">
        <f>IFERROR(VLOOKUP('SAP Data'!$C1832,'2021 Balance Sheet'!$B$7:$O$1335,'2021 Balance Sheet'!F$2, FALSE),0)</f>
        <v>780241.74</v>
      </c>
      <c r="AF1832" s="199">
        <f>IFERROR(VLOOKUP('SAP Data'!$C1832,'2021 Balance Sheet'!$B$7:$O$1335,'2021 Balance Sheet'!G$2, FALSE),0)</f>
        <v>780241.74</v>
      </c>
      <c r="AG1832" s="199">
        <f>IFERROR(VLOOKUP('SAP Data'!$C1832,'2021 Balance Sheet'!$B$7:$O$1335,'2021 Balance Sheet'!H$2, FALSE),0)</f>
        <v>780241.74</v>
      </c>
      <c r="AH1832" s="199">
        <f>IFERROR(VLOOKUP('SAP Data'!$C1832,'2021 Balance Sheet'!$B$7:$O$1335,'2021 Balance Sheet'!I$2, FALSE),0)</f>
        <v>780241.74</v>
      </c>
      <c r="AI1832" s="199">
        <f>IFERROR(VLOOKUP('SAP Data'!$C1832,'2021 Balance Sheet'!$B$7:$O$1335,'2021 Balance Sheet'!J$2, FALSE),0)</f>
        <v>780241.74</v>
      </c>
      <c r="AJ1832" s="199">
        <f>IFERROR(VLOOKUP('SAP Data'!$C1832,'2021 Balance Sheet'!$B$7:$O$1335,'2021 Balance Sheet'!K$2, FALSE),0)</f>
        <v>780241.74</v>
      </c>
      <c r="AK1832" s="199">
        <f>IFERROR(VLOOKUP('SAP Data'!$C1832,'2021 Balance Sheet'!$B$7:$O$1335,'2021 Balance Sheet'!L$2, FALSE),0)</f>
        <v>780241.74</v>
      </c>
      <c r="AL1832" s="199">
        <f>IFERROR(VLOOKUP('SAP Data'!$C1832,'2021 Balance Sheet'!$B$7:$O$1335,'2021 Balance Sheet'!M$2, FALSE),0)</f>
        <v>780241.74</v>
      </c>
      <c r="AM1832" s="199">
        <f>IFERROR(VLOOKUP('SAP Data'!$C1832,'2021 Balance Sheet'!$B$7:$O$1335,'2021 Balance Sheet'!N$2, FALSE),0)</f>
        <v>780241.74</v>
      </c>
      <c r="AN1832" s="199">
        <f>IFERROR(VLOOKUP('SAP Data'!$C1832,'2021 Balance Sheet'!$B$7:$O$1335,'2021 Balance Sheet'!O$2, FALSE),0)</f>
        <v>780241.74</v>
      </c>
      <c r="AO1832" s="198">
        <f t="shared" si="59"/>
        <v>780241.74</v>
      </c>
    </row>
    <row r="1833" spans="1:41" ht="15.75" thickBot="1" x14ac:dyDescent="0.3">
      <c r="A1833" s="26" t="str">
        <f t="shared" si="58"/>
        <v>262158</v>
      </c>
      <c r="B1833" s="126" t="s">
        <v>3897</v>
      </c>
      <c r="C1833" s="153" t="s">
        <v>3898</v>
      </c>
      <c r="D1833" s="125"/>
      <c r="E1833" s="139"/>
      <c r="F1833" s="139"/>
      <c r="G1833" s="139"/>
      <c r="H1833" s="139"/>
      <c r="I1833" s="139"/>
      <c r="J1833" s="139"/>
      <c r="K1833" s="139"/>
      <c r="L1833" s="139"/>
      <c r="M1833" s="139"/>
      <c r="N1833" s="139"/>
      <c r="O1833" s="139"/>
      <c r="P1833" s="139"/>
      <c r="Q1833" s="199">
        <v>0</v>
      </c>
      <c r="R1833" s="199">
        <v>0</v>
      </c>
      <c r="S1833" s="199">
        <v>0</v>
      </c>
      <c r="T1833" s="199">
        <v>0</v>
      </c>
      <c r="U1833" s="199">
        <v>0</v>
      </c>
      <c r="V1833" s="199">
        <v>0</v>
      </c>
      <c r="W1833" s="199">
        <v>0</v>
      </c>
      <c r="X1833" s="199">
        <v>0</v>
      </c>
      <c r="Y1833" s="199">
        <v>0</v>
      </c>
      <c r="Z1833" s="199">
        <v>0</v>
      </c>
      <c r="AA1833" s="199">
        <v>0</v>
      </c>
      <c r="AB1833" s="199">
        <v>0</v>
      </c>
      <c r="AC1833" s="199">
        <f>IFERROR(VLOOKUP('SAP Data'!$C1833,'2021 Balance Sheet'!$B$7:$O$1335,'2021 Balance Sheet'!D$2, FALSE),0)</f>
        <v>0</v>
      </c>
      <c r="AD1833" s="199">
        <f>IFERROR(VLOOKUP('SAP Data'!$C1833,'2021 Balance Sheet'!$B$7:$O$1335,'2021 Balance Sheet'!E$2, FALSE),0)</f>
        <v>0</v>
      </c>
      <c r="AE1833" s="199">
        <f>IFERROR(VLOOKUP('SAP Data'!$C1833,'2021 Balance Sheet'!$B$7:$O$1335,'2021 Balance Sheet'!F$2, FALSE),0)</f>
        <v>0</v>
      </c>
      <c r="AF1833" s="199">
        <f>IFERROR(VLOOKUP('SAP Data'!$C1833,'2021 Balance Sheet'!$B$7:$O$1335,'2021 Balance Sheet'!G$2, FALSE),0)</f>
        <v>0</v>
      </c>
      <c r="AG1833" s="199">
        <f>IFERROR(VLOOKUP('SAP Data'!$C1833,'2021 Balance Sheet'!$B$7:$O$1335,'2021 Balance Sheet'!H$2, FALSE),0)</f>
        <v>0</v>
      </c>
      <c r="AH1833" s="199">
        <f>IFERROR(VLOOKUP('SAP Data'!$C1833,'2021 Balance Sheet'!$B$7:$O$1335,'2021 Balance Sheet'!I$2, FALSE),0)</f>
        <v>0</v>
      </c>
      <c r="AI1833" s="199">
        <f>IFERROR(VLOOKUP('SAP Data'!$C1833,'2021 Balance Sheet'!$B$7:$O$1335,'2021 Balance Sheet'!J$2, FALSE),0)</f>
        <v>0</v>
      </c>
      <c r="AJ1833" s="199">
        <f>IFERROR(VLOOKUP('SAP Data'!$C1833,'2021 Balance Sheet'!$B$7:$O$1335,'2021 Balance Sheet'!K$2, FALSE),0)</f>
        <v>0</v>
      </c>
      <c r="AK1833" s="199">
        <f>IFERROR(VLOOKUP('SAP Data'!$C1833,'2021 Balance Sheet'!$B$7:$O$1335,'2021 Balance Sheet'!L$2, FALSE),0)</f>
        <v>0</v>
      </c>
      <c r="AL1833" s="199">
        <f>IFERROR(VLOOKUP('SAP Data'!$C1833,'2021 Balance Sheet'!$B$7:$O$1335,'2021 Balance Sheet'!M$2, FALSE),0)</f>
        <v>0</v>
      </c>
      <c r="AM1833" s="199">
        <f>IFERROR(VLOOKUP('SAP Data'!$C1833,'2021 Balance Sheet'!$B$7:$O$1335,'2021 Balance Sheet'!N$2, FALSE),0)</f>
        <v>0</v>
      </c>
      <c r="AN1833" s="199">
        <f>IFERROR(VLOOKUP('SAP Data'!$C1833,'2021 Balance Sheet'!$B$7:$O$1335,'2021 Balance Sheet'!O$2, FALSE),0)</f>
        <v>0</v>
      </c>
      <c r="AO1833" s="198">
        <f t="shared" si="59"/>
        <v>0</v>
      </c>
    </row>
    <row r="1834" spans="1:41" ht="15.75" thickBot="1" x14ac:dyDescent="0.3">
      <c r="A1834" s="26" t="str">
        <f t="shared" si="58"/>
        <v>262159</v>
      </c>
      <c r="B1834" s="126" t="s">
        <v>1455</v>
      </c>
      <c r="C1834" s="153" t="s">
        <v>1456</v>
      </c>
      <c r="D1834" s="125" t="s">
        <v>4</v>
      </c>
      <c r="E1834" s="140">
        <v>158120.4</v>
      </c>
      <c r="F1834" s="140">
        <v>158120.4</v>
      </c>
      <c r="G1834" s="140">
        <v>158120.4</v>
      </c>
      <c r="H1834" s="140">
        <v>158120.4</v>
      </c>
      <c r="I1834" s="140">
        <v>158120.4</v>
      </c>
      <c r="J1834" s="140">
        <v>158120.4</v>
      </c>
      <c r="K1834" s="140">
        <v>158120.4</v>
      </c>
      <c r="L1834" s="140">
        <v>158120.4</v>
      </c>
      <c r="M1834" s="140">
        <v>158120.4</v>
      </c>
      <c r="N1834" s="140">
        <v>158120.4</v>
      </c>
      <c r="O1834" s="140">
        <v>158120.4</v>
      </c>
      <c r="P1834" s="140">
        <v>158120.4</v>
      </c>
      <c r="Q1834" s="199">
        <v>158120.4</v>
      </c>
      <c r="R1834" s="199">
        <v>158120.4</v>
      </c>
      <c r="S1834" s="199">
        <v>158120.4</v>
      </c>
      <c r="T1834" s="199">
        <v>158120.4</v>
      </c>
      <c r="U1834" s="199">
        <v>158120.4</v>
      </c>
      <c r="V1834" s="199">
        <v>158120.4</v>
      </c>
      <c r="W1834" s="199">
        <v>158120.4</v>
      </c>
      <c r="X1834" s="199">
        <v>158120.4</v>
      </c>
      <c r="Y1834" s="199">
        <v>158120.4</v>
      </c>
      <c r="Z1834" s="199">
        <v>158120.4</v>
      </c>
      <c r="AA1834" s="199">
        <v>158120.4</v>
      </c>
      <c r="AB1834" s="199">
        <v>158120.4</v>
      </c>
      <c r="AC1834" s="199">
        <f>IFERROR(VLOOKUP('SAP Data'!$C1834,'2021 Balance Sheet'!$B$7:$O$1335,'2021 Balance Sheet'!D$2, FALSE),0)</f>
        <v>158120.4</v>
      </c>
      <c r="AD1834" s="199">
        <f>IFERROR(VLOOKUP('SAP Data'!$C1834,'2021 Balance Sheet'!$B$7:$O$1335,'2021 Balance Sheet'!E$2, FALSE),0)</f>
        <v>158120.4</v>
      </c>
      <c r="AE1834" s="199">
        <f>IFERROR(VLOOKUP('SAP Data'!$C1834,'2021 Balance Sheet'!$B$7:$O$1335,'2021 Balance Sheet'!F$2, FALSE),0)</f>
        <v>158120.4</v>
      </c>
      <c r="AF1834" s="199">
        <f>IFERROR(VLOOKUP('SAP Data'!$C1834,'2021 Balance Sheet'!$B$7:$O$1335,'2021 Balance Sheet'!G$2, FALSE),0)</f>
        <v>158120.4</v>
      </c>
      <c r="AG1834" s="199">
        <f>IFERROR(VLOOKUP('SAP Data'!$C1834,'2021 Balance Sheet'!$B$7:$O$1335,'2021 Balance Sheet'!H$2, FALSE),0)</f>
        <v>158120.4</v>
      </c>
      <c r="AH1834" s="199">
        <f>IFERROR(VLOOKUP('SAP Data'!$C1834,'2021 Balance Sheet'!$B$7:$O$1335,'2021 Balance Sheet'!I$2, FALSE),0)</f>
        <v>158120.4</v>
      </c>
      <c r="AI1834" s="199">
        <f>IFERROR(VLOOKUP('SAP Data'!$C1834,'2021 Balance Sheet'!$B$7:$O$1335,'2021 Balance Sheet'!J$2, FALSE),0)</f>
        <v>158120.4</v>
      </c>
      <c r="AJ1834" s="199">
        <f>IFERROR(VLOOKUP('SAP Data'!$C1834,'2021 Balance Sheet'!$B$7:$O$1335,'2021 Balance Sheet'!K$2, FALSE),0)</f>
        <v>158120.4</v>
      </c>
      <c r="AK1834" s="199">
        <f>IFERROR(VLOOKUP('SAP Data'!$C1834,'2021 Balance Sheet'!$B$7:$O$1335,'2021 Balance Sheet'!L$2, FALSE),0)</f>
        <v>158120.4</v>
      </c>
      <c r="AL1834" s="199">
        <f>IFERROR(VLOOKUP('SAP Data'!$C1834,'2021 Balance Sheet'!$B$7:$O$1335,'2021 Balance Sheet'!M$2, FALSE),0)</f>
        <v>158120.4</v>
      </c>
      <c r="AM1834" s="199">
        <f>IFERROR(VLOOKUP('SAP Data'!$C1834,'2021 Balance Sheet'!$B$7:$O$1335,'2021 Balance Sheet'!N$2, FALSE),0)</f>
        <v>158120.4</v>
      </c>
      <c r="AN1834" s="199">
        <f>IFERROR(VLOOKUP('SAP Data'!$C1834,'2021 Balance Sheet'!$B$7:$O$1335,'2021 Balance Sheet'!O$2, FALSE),0)</f>
        <v>158120.4</v>
      </c>
      <c r="AO1834" s="198">
        <f t="shared" si="59"/>
        <v>158120.4</v>
      </c>
    </row>
    <row r="1835" spans="1:41" ht="15.75" thickBot="1" x14ac:dyDescent="0.3">
      <c r="A1835" s="26" t="str">
        <f t="shared" si="58"/>
        <v>262160</v>
      </c>
      <c r="B1835" s="126" t="s">
        <v>3899</v>
      </c>
      <c r="C1835" s="153" t="s">
        <v>3900</v>
      </c>
      <c r="D1835" s="125"/>
      <c r="E1835" s="140"/>
      <c r="F1835" s="140"/>
      <c r="G1835" s="140"/>
      <c r="H1835" s="140"/>
      <c r="I1835" s="140"/>
      <c r="J1835" s="140"/>
      <c r="K1835" s="140"/>
      <c r="L1835" s="140"/>
      <c r="M1835" s="140"/>
      <c r="N1835" s="140"/>
      <c r="O1835" s="140"/>
      <c r="P1835" s="140"/>
      <c r="Q1835" s="199">
        <v>0</v>
      </c>
      <c r="R1835" s="199">
        <v>0</v>
      </c>
      <c r="S1835" s="199">
        <v>0</v>
      </c>
      <c r="T1835" s="199">
        <v>0</v>
      </c>
      <c r="U1835" s="199">
        <v>0</v>
      </c>
      <c r="V1835" s="199">
        <v>0</v>
      </c>
      <c r="W1835" s="199">
        <v>0</v>
      </c>
      <c r="X1835" s="199">
        <v>0</v>
      </c>
      <c r="Y1835" s="199">
        <v>0</v>
      </c>
      <c r="Z1835" s="199">
        <v>0</v>
      </c>
      <c r="AA1835" s="199">
        <v>0</v>
      </c>
      <c r="AB1835" s="199">
        <v>0</v>
      </c>
      <c r="AC1835" s="199">
        <f>IFERROR(VLOOKUP('SAP Data'!$C1835,'2021 Balance Sheet'!$B$7:$O$1335,'2021 Balance Sheet'!D$2, FALSE),0)</f>
        <v>0</v>
      </c>
      <c r="AD1835" s="199">
        <f>IFERROR(VLOOKUP('SAP Data'!$C1835,'2021 Balance Sheet'!$B$7:$O$1335,'2021 Balance Sheet'!E$2, FALSE),0)</f>
        <v>0</v>
      </c>
      <c r="AE1835" s="199">
        <f>IFERROR(VLOOKUP('SAP Data'!$C1835,'2021 Balance Sheet'!$B$7:$O$1335,'2021 Balance Sheet'!F$2, FALSE),0)</f>
        <v>0</v>
      </c>
      <c r="AF1835" s="199">
        <f>IFERROR(VLOOKUP('SAP Data'!$C1835,'2021 Balance Sheet'!$B$7:$O$1335,'2021 Balance Sheet'!G$2, FALSE),0)</f>
        <v>0</v>
      </c>
      <c r="AG1835" s="199">
        <f>IFERROR(VLOOKUP('SAP Data'!$C1835,'2021 Balance Sheet'!$B$7:$O$1335,'2021 Balance Sheet'!H$2, FALSE),0)</f>
        <v>0</v>
      </c>
      <c r="AH1835" s="199">
        <f>IFERROR(VLOOKUP('SAP Data'!$C1835,'2021 Balance Sheet'!$B$7:$O$1335,'2021 Balance Sheet'!I$2, FALSE),0)</f>
        <v>0</v>
      </c>
      <c r="AI1835" s="199">
        <f>IFERROR(VLOOKUP('SAP Data'!$C1835,'2021 Balance Sheet'!$B$7:$O$1335,'2021 Balance Sheet'!J$2, FALSE),0)</f>
        <v>0</v>
      </c>
      <c r="AJ1835" s="199">
        <f>IFERROR(VLOOKUP('SAP Data'!$C1835,'2021 Balance Sheet'!$B$7:$O$1335,'2021 Balance Sheet'!K$2, FALSE),0)</f>
        <v>0</v>
      </c>
      <c r="AK1835" s="199">
        <f>IFERROR(VLOOKUP('SAP Data'!$C1835,'2021 Balance Sheet'!$B$7:$O$1335,'2021 Balance Sheet'!L$2, FALSE),0)</f>
        <v>0</v>
      </c>
      <c r="AL1835" s="199">
        <f>IFERROR(VLOOKUP('SAP Data'!$C1835,'2021 Balance Sheet'!$B$7:$O$1335,'2021 Balance Sheet'!M$2, FALSE),0)</f>
        <v>0</v>
      </c>
      <c r="AM1835" s="199">
        <f>IFERROR(VLOOKUP('SAP Data'!$C1835,'2021 Balance Sheet'!$B$7:$O$1335,'2021 Balance Sheet'!N$2, FALSE),0)</f>
        <v>0</v>
      </c>
      <c r="AN1835" s="199">
        <f>IFERROR(VLOOKUP('SAP Data'!$C1835,'2021 Balance Sheet'!$B$7:$O$1335,'2021 Balance Sheet'!O$2, FALSE),0)</f>
        <v>0</v>
      </c>
      <c r="AO1835" s="198">
        <f t="shared" si="59"/>
        <v>0</v>
      </c>
    </row>
    <row r="1836" spans="1:41" ht="15.75" thickBot="1" x14ac:dyDescent="0.3">
      <c r="A1836" s="26" t="str">
        <f t="shared" si="58"/>
        <v>262161</v>
      </c>
      <c r="B1836" s="126" t="s">
        <v>3901</v>
      </c>
      <c r="C1836" s="153" t="s">
        <v>3902</v>
      </c>
      <c r="D1836" s="125"/>
      <c r="E1836" s="140"/>
      <c r="F1836" s="140"/>
      <c r="G1836" s="140"/>
      <c r="H1836" s="140"/>
      <c r="I1836" s="140"/>
      <c r="J1836" s="140"/>
      <c r="K1836" s="140"/>
      <c r="L1836" s="140"/>
      <c r="M1836" s="140"/>
      <c r="N1836" s="140"/>
      <c r="O1836" s="140"/>
      <c r="P1836" s="140"/>
      <c r="Q1836" s="199">
        <v>0</v>
      </c>
      <c r="R1836" s="199">
        <v>0</v>
      </c>
      <c r="S1836" s="199">
        <v>0</v>
      </c>
      <c r="T1836" s="199">
        <v>0</v>
      </c>
      <c r="U1836" s="199">
        <v>0</v>
      </c>
      <c r="V1836" s="199">
        <v>0</v>
      </c>
      <c r="W1836" s="199">
        <v>0</v>
      </c>
      <c r="X1836" s="199">
        <v>0</v>
      </c>
      <c r="Y1836" s="199">
        <v>0</v>
      </c>
      <c r="Z1836" s="199">
        <v>0</v>
      </c>
      <c r="AA1836" s="199">
        <v>0</v>
      </c>
      <c r="AB1836" s="199">
        <v>0</v>
      </c>
      <c r="AC1836" s="199">
        <f>IFERROR(VLOOKUP('SAP Data'!$C1836,'2021 Balance Sheet'!$B$7:$O$1335,'2021 Balance Sheet'!D$2, FALSE),0)</f>
        <v>0</v>
      </c>
      <c r="AD1836" s="199">
        <f>IFERROR(VLOOKUP('SAP Data'!$C1836,'2021 Balance Sheet'!$B$7:$O$1335,'2021 Balance Sheet'!E$2, FALSE),0)</f>
        <v>0</v>
      </c>
      <c r="AE1836" s="199">
        <f>IFERROR(VLOOKUP('SAP Data'!$C1836,'2021 Balance Sheet'!$B$7:$O$1335,'2021 Balance Sheet'!F$2, FALSE),0)</f>
        <v>0</v>
      </c>
      <c r="AF1836" s="199">
        <f>IFERROR(VLOOKUP('SAP Data'!$C1836,'2021 Balance Sheet'!$B$7:$O$1335,'2021 Balance Sheet'!G$2, FALSE),0)</f>
        <v>0</v>
      </c>
      <c r="AG1836" s="199">
        <f>IFERROR(VLOOKUP('SAP Data'!$C1836,'2021 Balance Sheet'!$B$7:$O$1335,'2021 Balance Sheet'!H$2, FALSE),0)</f>
        <v>0</v>
      </c>
      <c r="AH1836" s="199">
        <f>IFERROR(VLOOKUP('SAP Data'!$C1836,'2021 Balance Sheet'!$B$7:$O$1335,'2021 Balance Sheet'!I$2, FALSE),0)</f>
        <v>0</v>
      </c>
      <c r="AI1836" s="199">
        <f>IFERROR(VLOOKUP('SAP Data'!$C1836,'2021 Balance Sheet'!$B$7:$O$1335,'2021 Balance Sheet'!J$2, FALSE),0)</f>
        <v>0</v>
      </c>
      <c r="AJ1836" s="199">
        <f>IFERROR(VLOOKUP('SAP Data'!$C1836,'2021 Balance Sheet'!$B$7:$O$1335,'2021 Balance Sheet'!K$2, FALSE),0)</f>
        <v>0</v>
      </c>
      <c r="AK1836" s="199">
        <f>IFERROR(VLOOKUP('SAP Data'!$C1836,'2021 Balance Sheet'!$B$7:$O$1335,'2021 Balance Sheet'!L$2, FALSE),0)</f>
        <v>0</v>
      </c>
      <c r="AL1836" s="199">
        <f>IFERROR(VLOOKUP('SAP Data'!$C1836,'2021 Balance Sheet'!$B$7:$O$1335,'2021 Balance Sheet'!M$2, FALSE),0)</f>
        <v>0</v>
      </c>
      <c r="AM1836" s="199">
        <f>IFERROR(VLOOKUP('SAP Data'!$C1836,'2021 Balance Sheet'!$B$7:$O$1335,'2021 Balance Sheet'!N$2, FALSE),0)</f>
        <v>0</v>
      </c>
      <c r="AN1836" s="199">
        <f>IFERROR(VLOOKUP('SAP Data'!$C1836,'2021 Balance Sheet'!$B$7:$O$1335,'2021 Balance Sheet'!O$2, FALSE),0)</f>
        <v>0</v>
      </c>
      <c r="AO1836" s="198">
        <f t="shared" si="59"/>
        <v>0</v>
      </c>
    </row>
    <row r="1837" spans="1:41" ht="15.75" thickBot="1" x14ac:dyDescent="0.3">
      <c r="A1837" s="26" t="str">
        <f t="shared" si="58"/>
        <v>263002</v>
      </c>
      <c r="B1837" s="126" t="s">
        <v>1458</v>
      </c>
      <c r="C1837" s="153" t="s">
        <v>1459</v>
      </c>
      <c r="D1837" s="125" t="s">
        <v>4</v>
      </c>
      <c r="E1837" s="139">
        <v>-4176663.35</v>
      </c>
      <c r="F1837" s="139">
        <v>-4493702.5999999996</v>
      </c>
      <c r="G1837" s="139">
        <v>-4616893.99</v>
      </c>
      <c r="H1837" s="139">
        <v>-4805432.4800000004</v>
      </c>
      <c r="I1837" s="139">
        <v>-4797469.8499999996</v>
      </c>
      <c r="J1837" s="139">
        <v>-4996252.1900000004</v>
      </c>
      <c r="K1837" s="139">
        <v>-4737099.57</v>
      </c>
      <c r="L1837" s="139">
        <v>-4734846.3499999996</v>
      </c>
      <c r="M1837" s="139">
        <v>-4679064.5999999996</v>
      </c>
      <c r="N1837" s="139">
        <v>-4893627.34</v>
      </c>
      <c r="O1837" s="139">
        <v>-4652043.28</v>
      </c>
      <c r="P1837" s="139">
        <v>-4350941.93</v>
      </c>
      <c r="Q1837" s="199">
        <v>-4445759.6500000004</v>
      </c>
      <c r="R1837" s="199">
        <v>-4832757.38</v>
      </c>
      <c r="S1837" s="199">
        <v>-5236702.55</v>
      </c>
      <c r="T1837" s="199">
        <v>-5711419.4500000002</v>
      </c>
      <c r="U1837" s="199">
        <v>-5871905.5300000003</v>
      </c>
      <c r="V1837" s="199">
        <v>-6215675.8300000001</v>
      </c>
      <c r="W1837" s="199">
        <v>-6058032.71</v>
      </c>
      <c r="X1837" s="199">
        <v>-5965813.79</v>
      </c>
      <c r="Y1837" s="199">
        <v>-5765815.9100000001</v>
      </c>
      <c r="Z1837" s="199">
        <v>-5767643.7300000004</v>
      </c>
      <c r="AA1837" s="199">
        <v>-5176286.57</v>
      </c>
      <c r="AB1837" s="199">
        <v>-4101262.63</v>
      </c>
      <c r="AC1837" s="199">
        <f>IFERROR(VLOOKUP('SAP Data'!$C1837,'2021 Balance Sheet'!$B$7:$O$1335,'2021 Balance Sheet'!D$2, FALSE),0)</f>
        <v>-4394967.8600000003</v>
      </c>
      <c r="AD1837" s="199">
        <f>IFERROR(VLOOKUP('SAP Data'!$C1837,'2021 Balance Sheet'!$B$7:$O$1335,'2021 Balance Sheet'!E$2, FALSE),0)</f>
        <v>-4907094.58</v>
      </c>
      <c r="AE1837" s="199">
        <f>IFERROR(VLOOKUP('SAP Data'!$C1837,'2021 Balance Sheet'!$B$7:$O$1335,'2021 Balance Sheet'!F$2, FALSE),0)</f>
        <v>-5284342.0199999996</v>
      </c>
      <c r="AF1837" s="199">
        <f>IFERROR(VLOOKUP('SAP Data'!$C1837,'2021 Balance Sheet'!$B$7:$O$1335,'2021 Balance Sheet'!G$2, FALSE),0)</f>
        <v>-5569799.9100000001</v>
      </c>
      <c r="AG1837" s="199">
        <f>IFERROR(VLOOKUP('SAP Data'!$C1837,'2021 Balance Sheet'!$B$7:$O$1335,'2021 Balance Sheet'!H$2, FALSE),0)</f>
        <v>-5595966.6200000001</v>
      </c>
      <c r="AH1837" s="199">
        <f>IFERROR(VLOOKUP('SAP Data'!$C1837,'2021 Balance Sheet'!$B$7:$O$1335,'2021 Balance Sheet'!I$2, FALSE),0)</f>
        <v>-5806886.5099999998</v>
      </c>
      <c r="AI1837" s="199">
        <f>IFERROR(VLOOKUP('SAP Data'!$C1837,'2021 Balance Sheet'!$B$7:$O$1335,'2021 Balance Sheet'!J$2, FALSE),0)</f>
        <v>-5626787.9400000004</v>
      </c>
      <c r="AJ1837" s="199">
        <f>IFERROR(VLOOKUP('SAP Data'!$C1837,'2021 Balance Sheet'!$B$7:$O$1335,'2021 Balance Sheet'!K$2, FALSE),0)</f>
        <v>-5696311.1699999999</v>
      </c>
      <c r="AK1837" s="199">
        <f>IFERROR(VLOOKUP('SAP Data'!$C1837,'2021 Balance Sheet'!$B$7:$O$1335,'2021 Balance Sheet'!L$2, FALSE),0)</f>
        <v>-5470278.5599999996</v>
      </c>
      <c r="AL1837" s="199">
        <f>IFERROR(VLOOKUP('SAP Data'!$C1837,'2021 Balance Sheet'!$B$7:$O$1335,'2021 Balance Sheet'!M$2, FALSE),0)</f>
        <v>-5474967.9299999997</v>
      </c>
      <c r="AM1837" s="199">
        <f>IFERROR(VLOOKUP('SAP Data'!$C1837,'2021 Balance Sheet'!$B$7:$O$1335,'2021 Balance Sheet'!N$2, FALSE),0)</f>
        <v>-4979999.8600000003</v>
      </c>
      <c r="AN1837" s="199">
        <f>IFERROR(VLOOKUP('SAP Data'!$C1837,'2021 Balance Sheet'!$B$7:$O$1335,'2021 Balance Sheet'!O$2, FALSE),0)</f>
        <v>-4041460.38</v>
      </c>
      <c r="AO1837" s="198">
        <f t="shared" si="59"/>
        <v>-4101262.63</v>
      </c>
    </row>
    <row r="1838" spans="1:41" ht="15.75" thickBot="1" x14ac:dyDescent="0.3">
      <c r="A1838" s="26" t="str">
        <f t="shared" ref="A1838:A1839" si="60">RIGHT(C1838,6)</f>
        <v>263012</v>
      </c>
      <c r="B1838" s="126" t="s">
        <v>1458</v>
      </c>
      <c r="C1838" s="153" t="s">
        <v>1460</v>
      </c>
      <c r="D1838" s="125" t="s">
        <v>4</v>
      </c>
      <c r="E1838" s="140">
        <v>0</v>
      </c>
      <c r="F1838" s="140">
        <v>0</v>
      </c>
      <c r="G1838" s="140">
        <v>0</v>
      </c>
      <c r="H1838" s="140">
        <v>0</v>
      </c>
      <c r="I1838" s="140">
        <v>0</v>
      </c>
      <c r="J1838" s="140">
        <v>0</v>
      </c>
      <c r="K1838" s="140">
        <v>0</v>
      </c>
      <c r="L1838" s="140">
        <v>0</v>
      </c>
      <c r="M1838" s="140">
        <v>0</v>
      </c>
      <c r="N1838" s="140">
        <v>0</v>
      </c>
      <c r="O1838" s="140">
        <v>0</v>
      </c>
      <c r="P1838" s="140">
        <v>0</v>
      </c>
      <c r="Q1838" s="199">
        <v>0</v>
      </c>
      <c r="R1838" s="199">
        <v>0</v>
      </c>
      <c r="S1838" s="199">
        <v>0</v>
      </c>
      <c r="T1838" s="199">
        <v>0</v>
      </c>
      <c r="U1838" s="199">
        <v>0</v>
      </c>
      <c r="V1838" s="199">
        <v>0</v>
      </c>
      <c r="W1838" s="199">
        <v>0</v>
      </c>
      <c r="X1838" s="199">
        <v>0</v>
      </c>
      <c r="Y1838" s="199">
        <v>0</v>
      </c>
      <c r="Z1838" s="199">
        <v>0</v>
      </c>
      <c r="AA1838" s="199">
        <v>0</v>
      </c>
      <c r="AB1838" s="199">
        <v>0</v>
      </c>
      <c r="AC1838" s="199">
        <f>IFERROR(VLOOKUP('SAP Data'!$C1838,'2021 Balance Sheet'!$B$7:$O$1335,'2021 Balance Sheet'!D$2, FALSE),0)</f>
        <v>0</v>
      </c>
      <c r="AD1838" s="199">
        <f>IFERROR(VLOOKUP('SAP Data'!$C1838,'2021 Balance Sheet'!$B$7:$O$1335,'2021 Balance Sheet'!E$2, FALSE),0)</f>
        <v>0</v>
      </c>
      <c r="AE1838" s="199">
        <f>IFERROR(VLOOKUP('SAP Data'!$C1838,'2021 Balance Sheet'!$B$7:$O$1335,'2021 Balance Sheet'!F$2, FALSE),0)</f>
        <v>0</v>
      </c>
      <c r="AF1838" s="199">
        <f>IFERROR(VLOOKUP('SAP Data'!$C1838,'2021 Balance Sheet'!$B$7:$O$1335,'2021 Balance Sheet'!G$2, FALSE),0)</f>
        <v>0</v>
      </c>
      <c r="AG1838" s="199">
        <f>IFERROR(VLOOKUP('SAP Data'!$C1838,'2021 Balance Sheet'!$B$7:$O$1335,'2021 Balance Sheet'!H$2, FALSE),0)</f>
        <v>0</v>
      </c>
      <c r="AH1838" s="199">
        <f>IFERROR(VLOOKUP('SAP Data'!$C1838,'2021 Balance Sheet'!$B$7:$O$1335,'2021 Balance Sheet'!I$2, FALSE),0)</f>
        <v>0</v>
      </c>
      <c r="AI1838" s="199">
        <f>IFERROR(VLOOKUP('SAP Data'!$C1838,'2021 Balance Sheet'!$B$7:$O$1335,'2021 Balance Sheet'!J$2, FALSE),0)</f>
        <v>0</v>
      </c>
      <c r="AJ1838" s="199">
        <f>IFERROR(VLOOKUP('SAP Data'!$C1838,'2021 Balance Sheet'!$B$7:$O$1335,'2021 Balance Sheet'!K$2, FALSE),0)</f>
        <v>0</v>
      </c>
      <c r="AK1838" s="199">
        <f>IFERROR(VLOOKUP('SAP Data'!$C1838,'2021 Balance Sheet'!$B$7:$O$1335,'2021 Balance Sheet'!L$2, FALSE),0)</f>
        <v>0</v>
      </c>
      <c r="AL1838" s="199">
        <f>IFERROR(VLOOKUP('SAP Data'!$C1838,'2021 Balance Sheet'!$B$7:$O$1335,'2021 Balance Sheet'!M$2, FALSE),0)</f>
        <v>0</v>
      </c>
      <c r="AM1838" s="199">
        <f>IFERROR(VLOOKUP('SAP Data'!$C1838,'2021 Balance Sheet'!$B$7:$O$1335,'2021 Balance Sheet'!N$2, FALSE),0)</f>
        <v>0</v>
      </c>
      <c r="AN1838" s="199">
        <f>IFERROR(VLOOKUP('SAP Data'!$C1838,'2021 Balance Sheet'!$B$7:$O$1335,'2021 Balance Sheet'!O$2, FALSE),0)</f>
        <v>0</v>
      </c>
      <c r="AO1838" s="198">
        <f t="shared" si="59"/>
        <v>0</v>
      </c>
    </row>
    <row r="1839" spans="1:41" ht="15.75" thickBot="1" x14ac:dyDescent="0.3">
      <c r="A1839" s="26" t="str">
        <f t="shared" si="60"/>
        <v>263017</v>
      </c>
      <c r="B1839" s="126" t="s">
        <v>3903</v>
      </c>
      <c r="C1839" s="153" t="s">
        <v>3904</v>
      </c>
      <c r="D1839" s="125" t="s">
        <v>4</v>
      </c>
      <c r="E1839" s="140">
        <v>0</v>
      </c>
      <c r="F1839" s="140">
        <v>0</v>
      </c>
      <c r="G1839" s="140">
        <v>0</v>
      </c>
      <c r="H1839" s="140">
        <v>0</v>
      </c>
      <c r="I1839" s="140">
        <v>0</v>
      </c>
      <c r="J1839" s="140">
        <v>0</v>
      </c>
      <c r="K1839" s="140">
        <v>0</v>
      </c>
      <c r="L1839" s="140">
        <v>0</v>
      </c>
      <c r="M1839" s="140">
        <v>0</v>
      </c>
      <c r="N1839" s="140">
        <v>0</v>
      </c>
      <c r="O1839" s="140">
        <v>0</v>
      </c>
      <c r="P1839" s="140">
        <v>0</v>
      </c>
      <c r="Q1839" s="199">
        <v>0</v>
      </c>
      <c r="R1839" s="199">
        <v>0</v>
      </c>
      <c r="S1839" s="199">
        <v>0</v>
      </c>
      <c r="T1839" s="199">
        <v>0</v>
      </c>
      <c r="U1839" s="199">
        <v>0</v>
      </c>
      <c r="V1839" s="199">
        <v>0</v>
      </c>
      <c r="W1839" s="199">
        <v>0</v>
      </c>
      <c r="X1839" s="199">
        <v>0</v>
      </c>
      <c r="Y1839" s="199">
        <v>0</v>
      </c>
      <c r="Z1839" s="199">
        <v>0</v>
      </c>
      <c r="AA1839" s="199">
        <v>0</v>
      </c>
      <c r="AB1839" s="199">
        <v>0</v>
      </c>
      <c r="AC1839" s="199">
        <f>IFERROR(VLOOKUP('SAP Data'!$C1839,'2021 Balance Sheet'!$B$7:$O$1335,'2021 Balance Sheet'!D$2, FALSE),0)</f>
        <v>0</v>
      </c>
      <c r="AD1839" s="199">
        <f>IFERROR(VLOOKUP('SAP Data'!$C1839,'2021 Balance Sheet'!$B$7:$O$1335,'2021 Balance Sheet'!E$2, FALSE),0)</f>
        <v>0</v>
      </c>
      <c r="AE1839" s="199">
        <f>IFERROR(VLOOKUP('SAP Data'!$C1839,'2021 Balance Sheet'!$B$7:$O$1335,'2021 Balance Sheet'!F$2, FALSE),0)</f>
        <v>0</v>
      </c>
      <c r="AF1839" s="199">
        <f>IFERROR(VLOOKUP('SAP Data'!$C1839,'2021 Balance Sheet'!$B$7:$O$1335,'2021 Balance Sheet'!G$2, FALSE),0)</f>
        <v>0</v>
      </c>
      <c r="AG1839" s="199">
        <f>IFERROR(VLOOKUP('SAP Data'!$C1839,'2021 Balance Sheet'!$B$7:$O$1335,'2021 Balance Sheet'!H$2, FALSE),0)</f>
        <v>0</v>
      </c>
      <c r="AH1839" s="199">
        <f>IFERROR(VLOOKUP('SAP Data'!$C1839,'2021 Balance Sheet'!$B$7:$O$1335,'2021 Balance Sheet'!I$2, FALSE),0)</f>
        <v>0</v>
      </c>
      <c r="AI1839" s="199">
        <f>IFERROR(VLOOKUP('SAP Data'!$C1839,'2021 Balance Sheet'!$B$7:$O$1335,'2021 Balance Sheet'!J$2, FALSE),0)</f>
        <v>0</v>
      </c>
      <c r="AJ1839" s="199">
        <f>IFERROR(VLOOKUP('SAP Data'!$C1839,'2021 Balance Sheet'!$B$7:$O$1335,'2021 Balance Sheet'!K$2, FALSE),0)</f>
        <v>0</v>
      </c>
      <c r="AK1839" s="199">
        <f>IFERROR(VLOOKUP('SAP Data'!$C1839,'2021 Balance Sheet'!$B$7:$O$1335,'2021 Balance Sheet'!L$2, FALSE),0)</f>
        <v>0</v>
      </c>
      <c r="AL1839" s="199">
        <f>IFERROR(VLOOKUP('SAP Data'!$C1839,'2021 Balance Sheet'!$B$7:$O$1335,'2021 Balance Sheet'!M$2, FALSE),0)</f>
        <v>0</v>
      </c>
      <c r="AM1839" s="199">
        <f>IFERROR(VLOOKUP('SAP Data'!$C1839,'2021 Balance Sheet'!$B$7:$O$1335,'2021 Balance Sheet'!N$2, FALSE),0)</f>
        <v>0</v>
      </c>
      <c r="AN1839" s="199">
        <f>IFERROR(VLOOKUP('SAP Data'!$C1839,'2021 Balance Sheet'!$B$7:$O$1335,'2021 Balance Sheet'!O$2, FALSE),0)</f>
        <v>0</v>
      </c>
      <c r="AO1839" s="198">
        <f t="shared" si="59"/>
        <v>0</v>
      </c>
    </row>
    <row r="1840" spans="1:41" x14ac:dyDescent="0.25">
      <c r="Q1840" s="344"/>
    </row>
    <row r="1841" spans="4:40" x14ac:dyDescent="0.25">
      <c r="Q1841" s="344"/>
      <c r="R1841" s="344"/>
      <c r="S1841" s="344"/>
      <c r="T1841" s="344"/>
      <c r="U1841" s="344"/>
      <c r="V1841" s="344"/>
      <c r="W1841" s="344"/>
      <c r="X1841" s="344"/>
      <c r="Y1841" s="344"/>
      <c r="Z1841" s="344"/>
      <c r="AA1841" s="344"/>
      <c r="AB1841" s="344"/>
      <c r="AC1841" s="344">
        <f t="shared" ref="AC1841:AM1841" si="61">SUM(AC7:AC1839)</f>
        <v>3896818341.5500045</v>
      </c>
      <c r="AD1841" s="344">
        <f t="shared" si="61"/>
        <v>3896395735.6899991</v>
      </c>
      <c r="AE1841" s="344">
        <f t="shared" si="61"/>
        <v>3893536150.0499892</v>
      </c>
      <c r="AF1841" s="344">
        <f t="shared" si="61"/>
        <v>3912901294.9500103</v>
      </c>
      <c r="AG1841" s="344">
        <f t="shared" si="61"/>
        <v>3989926150.5399561</v>
      </c>
      <c r="AH1841" s="344">
        <f t="shared" si="61"/>
        <v>4015672195.6199718</v>
      </c>
      <c r="AI1841" s="344">
        <f t="shared" si="61"/>
        <v>4078637129.6999917</v>
      </c>
      <c r="AJ1841" s="344">
        <f t="shared" si="61"/>
        <v>4156577301.6599703</v>
      </c>
      <c r="AK1841" s="344">
        <f t="shared" si="61"/>
        <v>4129313537.969955</v>
      </c>
      <c r="AL1841" s="344">
        <f t="shared" si="61"/>
        <v>4169218698.0299959</v>
      </c>
      <c r="AM1841" s="344">
        <f t="shared" si="61"/>
        <v>4024060542.4599876</v>
      </c>
      <c r="AN1841" s="344">
        <f>SUM(AN7:AN1839)</f>
        <v>3998451899.7499485</v>
      </c>
    </row>
    <row r="1842" spans="4:40" x14ac:dyDescent="0.25">
      <c r="D1842" s="135" t="s">
        <v>4119</v>
      </c>
      <c r="Q1842" s="344"/>
      <c r="R1842" s="344"/>
      <c r="S1842" s="344"/>
      <c r="T1842" s="344"/>
      <c r="U1842" s="344"/>
      <c r="V1842" s="344"/>
      <c r="W1842" s="344"/>
      <c r="X1842" s="344"/>
      <c r="Y1842" s="344"/>
      <c r="Z1842" s="344"/>
      <c r="AA1842" s="344"/>
      <c r="AC1842" s="344">
        <f>'2021 Balance Sheet'!D1336</f>
        <v>3896818341.5500045</v>
      </c>
      <c r="AD1842" s="344">
        <f>'2021 Balance Sheet'!E1336</f>
        <v>3896395735.6899991</v>
      </c>
      <c r="AE1842" s="344">
        <f>'2021 Balance Sheet'!F1336</f>
        <v>3893536150.0499892</v>
      </c>
      <c r="AF1842" s="344">
        <f>'2021 Balance Sheet'!G1336</f>
        <v>3912901294.9500103</v>
      </c>
      <c r="AG1842" s="344">
        <f>'2021 Balance Sheet'!H1336</f>
        <v>3989926150.5399561</v>
      </c>
      <c r="AH1842" s="344">
        <f>'2021 Balance Sheet'!I1336</f>
        <v>4015672195.6199718</v>
      </c>
      <c r="AI1842" s="344">
        <f>'2021 Balance Sheet'!J1336</f>
        <v>4078637129.6999917</v>
      </c>
      <c r="AJ1842" s="344">
        <f>'2021 Balance Sheet'!K1336</f>
        <v>4156577301.6599703</v>
      </c>
      <c r="AK1842" s="344">
        <f>'2021 Balance Sheet'!L1336</f>
        <v>4129313537.969955</v>
      </c>
      <c r="AL1842" s="344">
        <f>'2021 Balance Sheet'!M1336</f>
        <v>4169218698.0299959</v>
      </c>
      <c r="AM1842" s="344">
        <f>'2021 Balance Sheet'!N1336</f>
        <v>4024060542.4599876</v>
      </c>
      <c r="AN1842" s="344">
        <f>'2021 Balance Sheet'!O1336</f>
        <v>3998451899.7499485</v>
      </c>
    </row>
    <row r="1843" spans="4:40" x14ac:dyDescent="0.25">
      <c r="Q1843" s="344"/>
      <c r="R1843" s="344"/>
      <c r="S1843" s="344"/>
      <c r="T1843" s="344"/>
      <c r="U1843" s="344"/>
      <c r="V1843" s="344"/>
      <c r="W1843" s="344"/>
      <c r="X1843" s="344"/>
      <c r="Y1843" s="344"/>
      <c r="Z1843" s="344"/>
      <c r="AA1843" s="344"/>
      <c r="AB1843" s="344"/>
      <c r="AC1843" s="344">
        <f>AC1841-AC1842</f>
        <v>0</v>
      </c>
      <c r="AD1843" s="344">
        <f t="shared" ref="AD1843:AE1843" si="62">AD1841-AD1842</f>
        <v>0</v>
      </c>
      <c r="AE1843" s="344">
        <f t="shared" si="62"/>
        <v>0</v>
      </c>
      <c r="AF1843" s="344">
        <f t="shared" ref="AF1843:AN1843" si="63">AF1841-AF1842</f>
        <v>0</v>
      </c>
      <c r="AG1843" s="344">
        <f t="shared" si="63"/>
        <v>0</v>
      </c>
      <c r="AH1843" s="344">
        <f t="shared" si="63"/>
        <v>0</v>
      </c>
      <c r="AI1843" s="344">
        <f t="shared" si="63"/>
        <v>0</v>
      </c>
      <c r="AJ1843" s="344">
        <f t="shared" si="63"/>
        <v>0</v>
      </c>
      <c r="AK1843" s="344">
        <f t="shared" si="63"/>
        <v>0</v>
      </c>
      <c r="AL1843" s="344">
        <f t="shared" si="63"/>
        <v>0</v>
      </c>
      <c r="AM1843" s="344">
        <f t="shared" si="63"/>
        <v>0</v>
      </c>
      <c r="AN1843" s="344">
        <f t="shared" si="63"/>
        <v>0</v>
      </c>
    </row>
    <row r="1844" spans="4:40" x14ac:dyDescent="0.25">
      <c r="Q1844" s="344"/>
    </row>
    <row r="1845" spans="4:40" x14ac:dyDescent="0.25">
      <c r="Q1845" s="344"/>
    </row>
    <row r="1846" spans="4:40" x14ac:dyDescent="0.25">
      <c r="Q1846" s="344"/>
    </row>
    <row r="1847" spans="4:40" x14ac:dyDescent="0.25">
      <c r="Q1847" s="344"/>
    </row>
    <row r="1848" spans="4:40" x14ac:dyDescent="0.25">
      <c r="Q1848" s="344"/>
    </row>
    <row r="1849" spans="4:40" x14ac:dyDescent="0.25">
      <c r="Q1849" s="344"/>
    </row>
    <row r="1850" spans="4:40" x14ac:dyDescent="0.25">
      <c r="Q1850" s="344"/>
    </row>
    <row r="1851" spans="4:40" x14ac:dyDescent="0.25">
      <c r="Q1851" s="344"/>
    </row>
    <row r="1852" spans="4:40" x14ac:dyDescent="0.25">
      <c r="Q1852" s="344"/>
    </row>
    <row r="1853" spans="4:40" x14ac:dyDescent="0.25">
      <c r="Q1853" s="345"/>
    </row>
  </sheetData>
  <autoFilter ref="A2:AO1839" xr:uid="{757D6A42-1C63-4A62-A597-CE900CB12FFC}"/>
  <mergeCells count="3">
    <mergeCell ref="B3:C4"/>
    <mergeCell ref="B5:C5"/>
    <mergeCell ref="B6:D6"/>
  </mergeCells>
  <conditionalFormatting sqref="C12">
    <cfRule type="duplicateValues" dxfId="42" priority="31"/>
    <cfRule type="duplicateValues" dxfId="41" priority="32"/>
  </conditionalFormatting>
  <conditionalFormatting sqref="C19">
    <cfRule type="duplicateValues" dxfId="40" priority="29"/>
    <cfRule type="duplicateValues" dxfId="39" priority="30"/>
  </conditionalFormatting>
  <conditionalFormatting sqref="C54:C55">
    <cfRule type="duplicateValues" dxfId="38" priority="27"/>
    <cfRule type="duplicateValues" dxfId="37" priority="28"/>
  </conditionalFormatting>
  <conditionalFormatting sqref="C59:C60">
    <cfRule type="duplicateValues" dxfId="36" priority="25"/>
    <cfRule type="duplicateValues" dxfId="35" priority="26"/>
  </conditionalFormatting>
  <conditionalFormatting sqref="C454:C457">
    <cfRule type="duplicateValues" dxfId="34" priority="23"/>
    <cfRule type="duplicateValues" dxfId="33" priority="24"/>
  </conditionalFormatting>
  <conditionalFormatting sqref="C576">
    <cfRule type="duplicateValues" dxfId="32" priority="21"/>
    <cfRule type="duplicateValues" dxfId="31" priority="22"/>
  </conditionalFormatting>
  <conditionalFormatting sqref="C592">
    <cfRule type="duplicateValues" dxfId="30" priority="19"/>
    <cfRule type="duplicateValues" dxfId="29" priority="20"/>
  </conditionalFormatting>
  <conditionalFormatting sqref="C631">
    <cfRule type="duplicateValues" dxfId="28" priority="17"/>
    <cfRule type="duplicateValues" dxfId="27" priority="18"/>
  </conditionalFormatting>
  <conditionalFormatting sqref="C1168">
    <cfRule type="duplicateValues" dxfId="26" priority="15"/>
    <cfRule type="duplicateValues" dxfId="25" priority="16"/>
  </conditionalFormatting>
  <conditionalFormatting sqref="C1362">
    <cfRule type="duplicateValues" dxfId="24" priority="13"/>
    <cfRule type="duplicateValues" dxfId="23" priority="14"/>
  </conditionalFormatting>
  <conditionalFormatting sqref="C1606">
    <cfRule type="duplicateValues" dxfId="22" priority="11"/>
    <cfRule type="duplicateValues" dxfId="21" priority="12"/>
  </conditionalFormatting>
  <conditionalFormatting sqref="C240">
    <cfRule type="duplicateValues" dxfId="20" priority="9"/>
    <cfRule type="duplicateValues" dxfId="19" priority="10"/>
  </conditionalFormatting>
  <conditionalFormatting sqref="C267">
    <cfRule type="duplicateValues" dxfId="18" priority="7"/>
    <cfRule type="duplicateValues" dxfId="17" priority="8"/>
  </conditionalFormatting>
  <conditionalFormatting sqref="C404">
    <cfRule type="duplicateValues" dxfId="16" priority="5"/>
    <cfRule type="duplicateValues" dxfId="15" priority="6"/>
  </conditionalFormatting>
  <conditionalFormatting sqref="C484">
    <cfRule type="duplicateValues" dxfId="14" priority="3"/>
    <cfRule type="duplicateValues" dxfId="13" priority="4"/>
  </conditionalFormatting>
  <conditionalFormatting sqref="C626">
    <cfRule type="duplicateValues" dxfId="12" priority="1"/>
    <cfRule type="duplicateValues" dxfId="11" priority="2"/>
  </conditionalFormatting>
  <conditionalFormatting sqref="A7:A1839">
    <cfRule type="duplicateValues" dxfId="10" priority="327"/>
  </conditionalFormatting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0E9A0-3523-49C8-8007-BFCFF849649A}">
  <dimension ref="A1:Q1336"/>
  <sheetViews>
    <sheetView workbookViewId="0">
      <selection activeCell="F26" sqref="F26"/>
    </sheetView>
  </sheetViews>
  <sheetFormatPr defaultColWidth="8.7109375" defaultRowHeight="15" x14ac:dyDescent="0.25"/>
  <cols>
    <col min="1" max="1" width="27.28515625" style="135" bestFit="1" customWidth="1"/>
    <col min="2" max="2" width="10" style="135" bestFit="1" customWidth="1"/>
    <col min="3" max="3" width="14.85546875" style="135" customWidth="1"/>
    <col min="4" max="12" width="15.42578125" style="135" customWidth="1"/>
    <col min="13" max="14" width="15.42578125" style="135" bestFit="1" customWidth="1"/>
    <col min="15" max="15" width="15.42578125" style="52" bestFit="1" customWidth="1"/>
    <col min="16" max="16" width="14.5703125" style="135" customWidth="1"/>
    <col min="17" max="17" width="21.7109375" style="135" customWidth="1"/>
    <col min="18" max="18" width="14" style="135" bestFit="1" customWidth="1"/>
    <col min="19" max="16384" width="8.7109375" style="135"/>
  </cols>
  <sheetData>
    <row r="1" spans="1:17" x14ac:dyDescent="0.25">
      <c r="A1" s="326" t="s">
        <v>1570</v>
      </c>
    </row>
    <row r="2" spans="1:17" ht="15.75" thickBot="1" x14ac:dyDescent="0.3">
      <c r="A2" s="52" t="s">
        <v>4242</v>
      </c>
      <c r="C2" s="135" t="s">
        <v>4093</v>
      </c>
      <c r="D2" s="135">
        <v>3</v>
      </c>
      <c r="E2" s="135">
        <f>D2+1</f>
        <v>4</v>
      </c>
      <c r="F2" s="135">
        <f t="shared" ref="F2:O2" si="0">E2+1</f>
        <v>5</v>
      </c>
      <c r="G2" s="135">
        <f t="shared" si="0"/>
        <v>6</v>
      </c>
      <c r="H2" s="135">
        <f t="shared" si="0"/>
        <v>7</v>
      </c>
      <c r="I2" s="135">
        <f t="shared" si="0"/>
        <v>8</v>
      </c>
      <c r="J2" s="135">
        <f>I2+1</f>
        <v>9</v>
      </c>
      <c r="K2" s="135">
        <f t="shared" si="0"/>
        <v>10</v>
      </c>
      <c r="L2" s="135">
        <f t="shared" si="0"/>
        <v>11</v>
      </c>
      <c r="M2" s="135">
        <f>L2+1</f>
        <v>12</v>
      </c>
      <c r="N2" s="135">
        <f t="shared" si="0"/>
        <v>13</v>
      </c>
      <c r="O2" s="135">
        <f t="shared" si="0"/>
        <v>14</v>
      </c>
    </row>
    <row r="3" spans="1:17" ht="15.75" thickBot="1" x14ac:dyDescent="0.3">
      <c r="A3" s="472"/>
      <c r="B3" s="473"/>
      <c r="C3" s="136"/>
      <c r="D3" s="137" t="s">
        <v>1571</v>
      </c>
      <c r="E3" s="137" t="s">
        <v>1571</v>
      </c>
      <c r="F3" s="137" t="s">
        <v>1571</v>
      </c>
      <c r="G3" s="137" t="s">
        <v>1571</v>
      </c>
      <c r="H3" s="137" t="s">
        <v>1571</v>
      </c>
      <c r="I3" s="137" t="s">
        <v>1571</v>
      </c>
      <c r="J3" s="137" t="s">
        <v>1571</v>
      </c>
      <c r="K3" s="137" t="s">
        <v>1571</v>
      </c>
      <c r="L3" s="137" t="s">
        <v>1571</v>
      </c>
      <c r="M3" s="137" t="s">
        <v>1571</v>
      </c>
      <c r="N3" s="137" t="s">
        <v>1571</v>
      </c>
      <c r="O3" s="117" t="s">
        <v>1571</v>
      </c>
      <c r="P3" s="137" t="s">
        <v>1571</v>
      </c>
    </row>
    <row r="4" spans="1:17" ht="15.75" thickBot="1" x14ac:dyDescent="0.3">
      <c r="A4" s="474"/>
      <c r="B4" s="475"/>
      <c r="C4" s="136" t="s">
        <v>1572</v>
      </c>
      <c r="D4" s="137" t="s">
        <v>4116</v>
      </c>
      <c r="E4" s="137" t="s">
        <v>4117</v>
      </c>
      <c r="F4" s="137" t="s">
        <v>4118</v>
      </c>
      <c r="G4" s="137" t="s">
        <v>4120</v>
      </c>
      <c r="H4" s="137" t="s">
        <v>4121</v>
      </c>
      <c r="I4" s="137" t="s">
        <v>4122</v>
      </c>
      <c r="J4" s="137" t="s">
        <v>4123</v>
      </c>
      <c r="K4" s="137" t="s">
        <v>4124</v>
      </c>
      <c r="L4" s="137" t="s">
        <v>4125</v>
      </c>
      <c r="M4" s="137" t="s">
        <v>4126</v>
      </c>
      <c r="N4" s="137" t="s">
        <v>4127</v>
      </c>
      <c r="O4" s="137" t="s">
        <v>4128</v>
      </c>
      <c r="P4" s="23" t="s">
        <v>1573</v>
      </c>
      <c r="Q4" s="52" t="s">
        <v>4095</v>
      </c>
    </row>
    <row r="5" spans="1:17" ht="15.75" thickBot="1" x14ac:dyDescent="0.3">
      <c r="A5" s="476" t="s">
        <v>1574</v>
      </c>
      <c r="B5" s="477"/>
      <c r="C5" s="137" t="s">
        <v>1575</v>
      </c>
      <c r="D5" s="136" t="s">
        <v>1576</v>
      </c>
      <c r="E5" s="136" t="s">
        <v>1576</v>
      </c>
      <c r="F5" s="136" t="s">
        <v>1576</v>
      </c>
      <c r="G5" s="136" t="s">
        <v>1576</v>
      </c>
      <c r="H5" s="136" t="s">
        <v>1576</v>
      </c>
      <c r="I5" s="136" t="s">
        <v>1576</v>
      </c>
      <c r="J5" s="136" t="s">
        <v>1576</v>
      </c>
      <c r="K5" s="136" t="s">
        <v>1576</v>
      </c>
      <c r="L5" s="136" t="s">
        <v>1576</v>
      </c>
      <c r="M5" s="136" t="s">
        <v>1576</v>
      </c>
      <c r="N5" s="136" t="s">
        <v>1576</v>
      </c>
      <c r="O5" s="163" t="s">
        <v>1576</v>
      </c>
      <c r="P5" s="24" t="s">
        <v>1576</v>
      </c>
      <c r="Q5" s="135">
        <f>COUNTIF(Q7:Q1297,NA())</f>
        <v>0</v>
      </c>
    </row>
    <row r="6" spans="1:17" ht="15.75" thickBot="1" x14ac:dyDescent="0.3">
      <c r="A6" s="478" t="s">
        <v>1573</v>
      </c>
      <c r="B6" s="479"/>
      <c r="C6" s="480"/>
      <c r="D6" s="138">
        <v>0</v>
      </c>
      <c r="E6" s="138">
        <v>0</v>
      </c>
      <c r="F6" s="138">
        <v>0</v>
      </c>
      <c r="G6" s="138">
        <v>0</v>
      </c>
      <c r="H6" s="138">
        <v>0</v>
      </c>
      <c r="I6" s="138">
        <v>0</v>
      </c>
      <c r="J6" s="138">
        <v>0</v>
      </c>
      <c r="K6" s="138">
        <v>0</v>
      </c>
      <c r="L6" s="138">
        <v>0</v>
      </c>
      <c r="M6" s="138">
        <v>0</v>
      </c>
      <c r="N6" s="138">
        <v>0</v>
      </c>
      <c r="O6" s="138">
        <v>0</v>
      </c>
      <c r="P6" s="138">
        <v>0</v>
      </c>
      <c r="Q6" s="296" t="s">
        <v>4094</v>
      </c>
    </row>
    <row r="7" spans="1:17" ht="15.75" thickBot="1" x14ac:dyDescent="0.3">
      <c r="A7" s="327" t="s">
        <v>1577</v>
      </c>
      <c r="B7" s="337">
        <v>50018</v>
      </c>
      <c r="C7" s="328"/>
      <c r="D7" s="139">
        <v>3618785648.3099999</v>
      </c>
      <c r="E7" s="139">
        <v>3681303623.8600001</v>
      </c>
      <c r="F7" s="139">
        <v>3646413611.6700001</v>
      </c>
      <c r="G7" s="139">
        <v>3611790226.23</v>
      </c>
      <c r="H7" s="139">
        <v>3612868605.1799998</v>
      </c>
      <c r="I7" s="139">
        <v>3667864583.5</v>
      </c>
      <c r="J7" s="139">
        <v>3672704087.7600002</v>
      </c>
      <c r="K7" s="139">
        <v>3694017708.2600002</v>
      </c>
      <c r="L7" s="139">
        <v>3810189649.6799998</v>
      </c>
      <c r="M7" s="139">
        <v>3868150799.3899999</v>
      </c>
      <c r="N7" s="139">
        <v>3947843111.3600001</v>
      </c>
      <c r="O7" s="139">
        <v>3928756075.3899999</v>
      </c>
      <c r="P7" s="138">
        <f t="shared" ref="P7:P70" si="1">SUM(D7:O7)</f>
        <v>44760687730.590004</v>
      </c>
      <c r="Q7" s="135">
        <f>MATCH(B7,'SAP Data'!$C$7:$C$1839,0)</f>
        <v>1</v>
      </c>
    </row>
    <row r="8" spans="1:17" ht="15.75" thickBot="1" x14ac:dyDescent="0.3">
      <c r="A8" s="329" t="s">
        <v>1578</v>
      </c>
      <c r="B8" s="338">
        <v>50019</v>
      </c>
      <c r="C8" s="330"/>
      <c r="D8" s="140">
        <v>2616700601.9299998</v>
      </c>
      <c r="E8" s="140">
        <v>2627114278.5999999</v>
      </c>
      <c r="F8" s="140">
        <v>2645633096.5</v>
      </c>
      <c r="G8" s="140">
        <v>2660562588.9899998</v>
      </c>
      <c r="H8" s="140">
        <v>2678254553.5700002</v>
      </c>
      <c r="I8" s="140">
        <v>2703020031.5300002</v>
      </c>
      <c r="J8" s="140">
        <v>2717311253.23</v>
      </c>
      <c r="K8" s="140">
        <v>2730962282.0700002</v>
      </c>
      <c r="L8" s="140">
        <v>2746177442.79</v>
      </c>
      <c r="M8" s="140">
        <v>2765718897.6900001</v>
      </c>
      <c r="N8" s="140">
        <v>2781103562.4200001</v>
      </c>
      <c r="O8" s="140">
        <v>2802807233.3800001</v>
      </c>
      <c r="P8" s="138">
        <f t="shared" si="1"/>
        <v>32475365822.700001</v>
      </c>
      <c r="Q8" s="135">
        <f>MATCH(B8,'SAP Data'!$C$7:$C$1839,0)</f>
        <v>2</v>
      </c>
    </row>
    <row r="9" spans="1:17" ht="15.75" thickBot="1" x14ac:dyDescent="0.3">
      <c r="A9" s="331" t="s">
        <v>2746</v>
      </c>
      <c r="B9" s="339">
        <v>5001111</v>
      </c>
      <c r="C9" s="332"/>
      <c r="D9" s="139">
        <v>1401600.37</v>
      </c>
      <c r="E9" s="139">
        <v>1735050.47</v>
      </c>
      <c r="F9" s="139">
        <v>1871819.85</v>
      </c>
      <c r="G9" s="139">
        <v>1727582.8</v>
      </c>
      <c r="H9" s="139">
        <v>1792317.68</v>
      </c>
      <c r="I9" s="139">
        <v>1880189.86</v>
      </c>
      <c r="J9" s="139">
        <v>1784562.52</v>
      </c>
      <c r="K9" s="139">
        <v>1780682.14</v>
      </c>
      <c r="L9" s="139">
        <v>1943063.01</v>
      </c>
      <c r="M9" s="139">
        <v>1829867.86</v>
      </c>
      <c r="N9" s="139">
        <v>1825872.29</v>
      </c>
      <c r="O9" s="139">
        <v>2076081.14</v>
      </c>
      <c r="P9" s="138">
        <f t="shared" si="1"/>
        <v>21648689.989999998</v>
      </c>
      <c r="Q9" s="135">
        <f>MATCH(B9,'SAP Data'!$C$7:$C$1839,0)</f>
        <v>3</v>
      </c>
    </row>
    <row r="10" spans="1:17" ht="15.75" thickBot="1" x14ac:dyDescent="0.3">
      <c r="A10" s="186" t="s">
        <v>2747</v>
      </c>
      <c r="B10" s="339">
        <v>5001112</v>
      </c>
      <c r="C10" s="332"/>
      <c r="D10" s="140">
        <v>1401600.37</v>
      </c>
      <c r="E10" s="140">
        <v>1735050.47</v>
      </c>
      <c r="F10" s="140">
        <v>1871819.85</v>
      </c>
      <c r="G10" s="140">
        <v>1727582.8</v>
      </c>
      <c r="H10" s="140">
        <v>1792317.68</v>
      </c>
      <c r="I10" s="140">
        <v>1880189.86</v>
      </c>
      <c r="J10" s="140">
        <v>1784562.52</v>
      </c>
      <c r="K10" s="140">
        <v>1780682.14</v>
      </c>
      <c r="L10" s="140">
        <v>1943063.01</v>
      </c>
      <c r="M10" s="294">
        <v>1829867.86</v>
      </c>
      <c r="N10" s="140">
        <v>1825872.29</v>
      </c>
      <c r="O10" s="140">
        <v>2076081.14</v>
      </c>
      <c r="P10" s="138">
        <f t="shared" si="1"/>
        <v>21648689.989999998</v>
      </c>
      <c r="Q10" s="135">
        <f>MATCH(B10,'SAP Data'!$C$7:$C$1839,0)</f>
        <v>4</v>
      </c>
    </row>
    <row r="11" spans="1:17" ht="15.75" thickBot="1" x14ac:dyDescent="0.3">
      <c r="A11" s="187" t="s">
        <v>2748</v>
      </c>
      <c r="B11" s="185" t="s">
        <v>2749</v>
      </c>
      <c r="C11" s="185" t="s">
        <v>4</v>
      </c>
      <c r="D11" s="139">
        <v>1433574.94</v>
      </c>
      <c r="E11" s="139">
        <v>1771482.94</v>
      </c>
      <c r="F11" s="139">
        <v>1771482.94</v>
      </c>
      <c r="G11" s="139">
        <v>1771482.94</v>
      </c>
      <c r="H11" s="139">
        <v>1840241.94</v>
      </c>
      <c r="I11" s="139">
        <v>1840241.94</v>
      </c>
      <c r="J11" s="139">
        <v>1840241.94</v>
      </c>
      <c r="K11" s="139">
        <v>1840241.94</v>
      </c>
      <c r="L11" s="139">
        <v>1897661.94</v>
      </c>
      <c r="M11" s="139">
        <v>1897661.94</v>
      </c>
      <c r="N11" s="139">
        <v>1897661.94</v>
      </c>
      <c r="O11" s="139">
        <v>1897661.94</v>
      </c>
      <c r="P11" s="138">
        <f t="shared" si="1"/>
        <v>21699639.280000001</v>
      </c>
      <c r="Q11" s="135">
        <f>MATCH(B11,'SAP Data'!$C$7:$C$1839,0)</f>
        <v>5</v>
      </c>
    </row>
    <row r="12" spans="1:17" ht="15.75" thickBot="1" x14ac:dyDescent="0.3">
      <c r="A12" s="187" t="s">
        <v>4051</v>
      </c>
      <c r="B12" s="185" t="s">
        <v>4052</v>
      </c>
      <c r="C12" s="185" t="s">
        <v>4</v>
      </c>
      <c r="D12" s="140">
        <v>0</v>
      </c>
      <c r="E12" s="140">
        <v>0</v>
      </c>
      <c r="F12" s="140">
        <v>140506</v>
      </c>
      <c r="G12" s="140">
        <v>0</v>
      </c>
      <c r="H12" s="140">
        <v>0</v>
      </c>
      <c r="I12" s="140">
        <v>91747</v>
      </c>
      <c r="J12" s="140">
        <v>0</v>
      </c>
      <c r="K12" s="140">
        <v>0</v>
      </c>
      <c r="L12" s="140">
        <v>109194</v>
      </c>
      <c r="M12" s="140">
        <v>0</v>
      </c>
      <c r="N12" s="140">
        <v>0</v>
      </c>
      <c r="O12" s="140">
        <v>254210</v>
      </c>
      <c r="P12" s="138">
        <f t="shared" si="1"/>
        <v>595657</v>
      </c>
      <c r="Q12" s="135">
        <f>MATCH(B12,'SAP Data'!$C$7:$C$1839,0)</f>
        <v>6</v>
      </c>
    </row>
    <row r="13" spans="1:17" ht="15.75" thickBot="1" x14ac:dyDescent="0.3">
      <c r="A13" s="187" t="s">
        <v>2750</v>
      </c>
      <c r="B13" s="185" t="s">
        <v>2751</v>
      </c>
      <c r="C13" s="185" t="s">
        <v>4</v>
      </c>
      <c r="D13" s="139">
        <v>-31974.57</v>
      </c>
      <c r="E13" s="139">
        <v>-36432.47</v>
      </c>
      <c r="F13" s="139">
        <v>-40169.089999999997</v>
      </c>
      <c r="G13" s="139">
        <v>-43900.14</v>
      </c>
      <c r="H13" s="139">
        <v>-47924.26</v>
      </c>
      <c r="I13" s="139">
        <v>-51799.08</v>
      </c>
      <c r="J13" s="139">
        <v>-55679.42</v>
      </c>
      <c r="K13" s="139">
        <v>-59559.8</v>
      </c>
      <c r="L13" s="139">
        <v>-63792.93</v>
      </c>
      <c r="M13" s="139">
        <v>-67794.080000000002</v>
      </c>
      <c r="N13" s="139">
        <v>-71789.649999999994</v>
      </c>
      <c r="O13" s="139">
        <v>-75790.8</v>
      </c>
      <c r="P13" s="138">
        <f t="shared" si="1"/>
        <v>-646606.29</v>
      </c>
      <c r="Q13" s="135">
        <f>MATCH(B13,'SAP Data'!$C$7:$C$1839,0)</f>
        <v>7</v>
      </c>
    </row>
    <row r="14" spans="1:17" ht="15.75" thickBot="1" x14ac:dyDescent="0.3">
      <c r="A14" s="331" t="s">
        <v>1579</v>
      </c>
      <c r="B14" s="339">
        <v>500114</v>
      </c>
      <c r="C14" s="332"/>
      <c r="D14" s="140">
        <v>2563660407.3800001</v>
      </c>
      <c r="E14" s="140">
        <v>2573755280.0100002</v>
      </c>
      <c r="F14" s="140">
        <v>2592211468.3400002</v>
      </c>
      <c r="G14" s="140">
        <v>2607156212.9200001</v>
      </c>
      <c r="H14" s="140">
        <v>2624670732.6900001</v>
      </c>
      <c r="I14" s="140">
        <v>2649148678.9000001</v>
      </c>
      <c r="J14" s="140">
        <v>2663226217.1300001</v>
      </c>
      <c r="K14" s="140">
        <v>2675969597.0700002</v>
      </c>
      <c r="L14" s="140">
        <v>2691084029.3099999</v>
      </c>
      <c r="M14" s="140">
        <v>2710454292.5</v>
      </c>
      <c r="N14" s="140">
        <v>2725643696.1599998</v>
      </c>
      <c r="O14" s="140">
        <v>2747074464.4899998</v>
      </c>
      <c r="P14" s="138">
        <f t="shared" si="1"/>
        <v>31824055076.900002</v>
      </c>
      <c r="Q14" s="135">
        <f>MATCH(B14,'SAP Data'!$C$7:$C$1839,0)</f>
        <v>8</v>
      </c>
    </row>
    <row r="15" spans="1:17" ht="15.75" thickBot="1" x14ac:dyDescent="0.3">
      <c r="A15" s="186" t="s">
        <v>1580</v>
      </c>
      <c r="B15" s="339">
        <v>500118</v>
      </c>
      <c r="C15" s="332"/>
      <c r="D15" s="139">
        <v>3624544944.3400002</v>
      </c>
      <c r="E15" s="139">
        <v>3640020898.3099999</v>
      </c>
      <c r="F15" s="139">
        <v>3659674998.2800002</v>
      </c>
      <c r="G15" s="139">
        <v>3672910973.0300002</v>
      </c>
      <c r="H15" s="139">
        <v>3694950248.1799998</v>
      </c>
      <c r="I15" s="139">
        <v>3717699681.7199998</v>
      </c>
      <c r="J15" s="139">
        <v>3740424253.2600002</v>
      </c>
      <c r="K15" s="139">
        <v>3759165069.8600001</v>
      </c>
      <c r="L15" s="139">
        <v>3777530661.96</v>
      </c>
      <c r="M15" s="139">
        <v>3804287325</v>
      </c>
      <c r="N15" s="139">
        <v>3820062730.4299998</v>
      </c>
      <c r="O15" s="139">
        <v>3845713333</v>
      </c>
      <c r="P15" s="138">
        <f t="shared" si="1"/>
        <v>44756985117.370003</v>
      </c>
      <c r="Q15" s="135">
        <f>MATCH(B15,'SAP Data'!$C$7:$C$1839,0)</f>
        <v>9</v>
      </c>
    </row>
    <row r="16" spans="1:17" ht="15.75" thickBot="1" x14ac:dyDescent="0.3">
      <c r="A16" s="187" t="s">
        <v>1581</v>
      </c>
      <c r="B16" s="339">
        <v>500115</v>
      </c>
      <c r="C16" s="332"/>
      <c r="D16" s="140">
        <v>3599156590.4699998</v>
      </c>
      <c r="E16" s="140">
        <v>3614602267.75</v>
      </c>
      <c r="F16" s="140">
        <v>3634257690.3400002</v>
      </c>
      <c r="G16" s="140">
        <v>3647495241.1999998</v>
      </c>
      <c r="H16" s="140">
        <v>3669535606.5500002</v>
      </c>
      <c r="I16" s="140">
        <v>3692286963.5300002</v>
      </c>
      <c r="J16" s="140">
        <v>3715013381.0900002</v>
      </c>
      <c r="K16" s="140">
        <v>3733756071.4299998</v>
      </c>
      <c r="L16" s="140">
        <v>3752123534.3299999</v>
      </c>
      <c r="M16" s="140">
        <v>3778882019.0500002</v>
      </c>
      <c r="N16" s="140">
        <v>3794657491.9299998</v>
      </c>
      <c r="O16" s="140">
        <v>3820308094.5</v>
      </c>
      <c r="P16" s="138">
        <f t="shared" si="1"/>
        <v>44452074952.169998</v>
      </c>
      <c r="Q16" s="135">
        <f>MATCH(B16,'SAP Data'!$C$7:$C$1839,0)</f>
        <v>10</v>
      </c>
    </row>
    <row r="17" spans="1:17" ht="15.75" thickBot="1" x14ac:dyDescent="0.3">
      <c r="A17" s="333" t="s">
        <v>2</v>
      </c>
      <c r="B17" s="185" t="s">
        <v>3</v>
      </c>
      <c r="C17" s="185" t="s">
        <v>4</v>
      </c>
      <c r="D17" s="139">
        <v>2710831932.8499999</v>
      </c>
      <c r="E17" s="139">
        <v>2731988366.1799998</v>
      </c>
      <c r="F17" s="139">
        <v>2731390482.5500002</v>
      </c>
      <c r="G17" s="139">
        <v>2728830993.2600002</v>
      </c>
      <c r="H17" s="139">
        <v>2730742097.4200001</v>
      </c>
      <c r="I17" s="139">
        <v>2753942589.98</v>
      </c>
      <c r="J17" s="139">
        <v>2754676548.3099999</v>
      </c>
      <c r="K17" s="139">
        <v>2756879846.6100001</v>
      </c>
      <c r="L17" s="139">
        <v>2757364153.9899998</v>
      </c>
      <c r="M17" s="139">
        <v>2760783793.6700001</v>
      </c>
      <c r="N17" s="139">
        <v>2761068749.8200002</v>
      </c>
      <c r="O17" s="139">
        <v>2762901617.48</v>
      </c>
      <c r="P17" s="138">
        <f t="shared" si="1"/>
        <v>32941401172.119999</v>
      </c>
      <c r="Q17" s="135">
        <f>MATCH(B17,'SAP Data'!$C$7:$C$1839,0)</f>
        <v>11</v>
      </c>
    </row>
    <row r="18" spans="1:17" ht="15.75" thickBot="1" x14ac:dyDescent="0.3">
      <c r="A18" s="432" t="s">
        <v>4255</v>
      </c>
      <c r="B18" s="434" t="s">
        <v>4243</v>
      </c>
      <c r="C18" s="185"/>
      <c r="D18" s="139"/>
      <c r="E18" s="139"/>
      <c r="F18" s="139"/>
      <c r="G18" s="139"/>
      <c r="H18" s="139"/>
      <c r="I18" s="139"/>
      <c r="J18" s="139"/>
      <c r="K18" s="139"/>
      <c r="L18" s="139"/>
      <c r="M18" s="140">
        <v>146074922.34999999</v>
      </c>
      <c r="N18" s="140">
        <v>146074922.34999999</v>
      </c>
      <c r="O18" s="140">
        <v>146134889.12</v>
      </c>
      <c r="P18" s="138">
        <f t="shared" si="1"/>
        <v>438284733.81999999</v>
      </c>
      <c r="Q18" s="135">
        <f>MATCH(B19,'SAP Data'!$C$7:$C$1839,0)</f>
        <v>13</v>
      </c>
    </row>
    <row r="19" spans="1:17" ht="15.75" thickBot="1" x14ac:dyDescent="0.3">
      <c r="A19" s="355" t="s">
        <v>4129</v>
      </c>
      <c r="B19" s="185" t="s">
        <v>4130</v>
      </c>
      <c r="C19" s="185" t="s">
        <v>4</v>
      </c>
      <c r="D19" s="140">
        <v>0</v>
      </c>
      <c r="E19" s="140">
        <v>0</v>
      </c>
      <c r="F19" s="140">
        <v>827502.89</v>
      </c>
      <c r="G19" s="140">
        <v>827502.89</v>
      </c>
      <c r="H19" s="140">
        <v>827502.89</v>
      </c>
      <c r="I19" s="140">
        <v>827502.89</v>
      </c>
      <c r="J19" s="139">
        <v>827502.89</v>
      </c>
      <c r="K19" s="139">
        <v>827502.89</v>
      </c>
      <c r="L19" s="139">
        <v>827502.89</v>
      </c>
      <c r="M19" s="139">
        <v>827502.89</v>
      </c>
      <c r="N19" s="139">
        <v>827502.89</v>
      </c>
      <c r="O19" s="139">
        <v>827502.89</v>
      </c>
      <c r="P19" s="138">
        <f t="shared" si="1"/>
        <v>8275028.8999999985</v>
      </c>
      <c r="Q19" s="135">
        <f>MATCH(B20,'SAP Data'!$C$7:$C$1839,0)</f>
        <v>14</v>
      </c>
    </row>
    <row r="20" spans="1:17" ht="15.75" thickBot="1" x14ac:dyDescent="0.3">
      <c r="A20" s="333" t="s">
        <v>1582</v>
      </c>
      <c r="B20" s="185" t="s">
        <v>1583</v>
      </c>
      <c r="C20" s="185" t="s">
        <v>4</v>
      </c>
      <c r="D20" s="139">
        <v>-1162110.4099999999</v>
      </c>
      <c r="E20" s="139">
        <v>-1162110.4099999999</v>
      </c>
      <c r="F20" s="139">
        <v>-1162110.4099999999</v>
      </c>
      <c r="G20" s="139">
        <v>-1162110.4099999999</v>
      </c>
      <c r="H20" s="139">
        <v>-1162110.4099999999</v>
      </c>
      <c r="I20" s="139">
        <v>-1162110.4099999999</v>
      </c>
      <c r="J20" s="140">
        <v>-1162110.4099999999</v>
      </c>
      <c r="K20" s="140">
        <v>-1162110.4099999999</v>
      </c>
      <c r="L20" s="140">
        <v>-1162110.4099999999</v>
      </c>
      <c r="M20" s="140">
        <v>-1162110.4099999999</v>
      </c>
      <c r="N20" s="140">
        <v>-1162110.4099999999</v>
      </c>
      <c r="O20" s="140">
        <v>-1162110.4099999999</v>
      </c>
      <c r="P20" s="138">
        <f t="shared" si="1"/>
        <v>-13945324.92</v>
      </c>
      <c r="Q20" s="135">
        <f>MATCH(B21,'SAP Data'!$C$7:$C$1839,0)</f>
        <v>15</v>
      </c>
    </row>
    <row r="21" spans="1:17" ht="15.75" thickBot="1" x14ac:dyDescent="0.3">
      <c r="A21" s="333" t="s">
        <v>2834</v>
      </c>
      <c r="B21" s="185" t="s">
        <v>2835</v>
      </c>
      <c r="C21" s="185" t="s">
        <v>4</v>
      </c>
      <c r="D21" s="140">
        <v>-148773000</v>
      </c>
      <c r="E21" s="140">
        <v>-148773000</v>
      </c>
      <c r="F21" s="140">
        <v>-148773000</v>
      </c>
      <c r="G21" s="140">
        <v>-148773000</v>
      </c>
      <c r="H21" s="140">
        <v>-148773000</v>
      </c>
      <c r="I21" s="140">
        <v>-148773000</v>
      </c>
      <c r="J21" s="139">
        <v>-148773000</v>
      </c>
      <c r="K21" s="139">
        <v>-148773000</v>
      </c>
      <c r="L21" s="139">
        <v>-148773000</v>
      </c>
      <c r="M21" s="139">
        <v>-148773000</v>
      </c>
      <c r="N21" s="139">
        <v>-148773000</v>
      </c>
      <c r="O21" s="139">
        <v>-148773000</v>
      </c>
      <c r="P21" s="138">
        <f t="shared" si="1"/>
        <v>-1785276000</v>
      </c>
      <c r="Q21" s="135">
        <f>MATCH(B22,'SAP Data'!$C$7:$C$1839,0)</f>
        <v>17</v>
      </c>
    </row>
    <row r="22" spans="1:17" ht="15.75" thickBot="1" x14ac:dyDescent="0.3">
      <c r="A22" s="333" t="s">
        <v>6</v>
      </c>
      <c r="B22" s="185" t="s">
        <v>7</v>
      </c>
      <c r="C22" s="185" t="s">
        <v>4</v>
      </c>
      <c r="D22" s="139">
        <v>970068.12</v>
      </c>
      <c r="E22" s="139">
        <v>970068.12</v>
      </c>
      <c r="F22" s="139">
        <v>970068.12</v>
      </c>
      <c r="G22" s="139">
        <v>970068.12</v>
      </c>
      <c r="H22" s="139">
        <v>970068.12</v>
      </c>
      <c r="I22" s="139">
        <v>970068.12</v>
      </c>
      <c r="J22" s="140">
        <v>970068.12</v>
      </c>
      <c r="K22" s="140">
        <v>970068.12</v>
      </c>
      <c r="L22" s="140">
        <v>970068.12</v>
      </c>
      <c r="M22" s="140">
        <v>970068.12</v>
      </c>
      <c r="N22" s="140">
        <v>970068.12</v>
      </c>
      <c r="O22" s="140">
        <v>970068.12</v>
      </c>
      <c r="P22" s="138">
        <f t="shared" si="1"/>
        <v>11640817.439999998</v>
      </c>
      <c r="Q22" s="135">
        <f>MATCH(B23,'SAP Data'!$C$7:$C$1839,0)</f>
        <v>19</v>
      </c>
    </row>
    <row r="23" spans="1:17" ht="15.75" thickBot="1" x14ac:dyDescent="0.3">
      <c r="A23" s="333" t="s">
        <v>9</v>
      </c>
      <c r="B23" s="185" t="s">
        <v>10</v>
      </c>
      <c r="C23" s="185" t="s">
        <v>4</v>
      </c>
      <c r="D23" s="140">
        <v>832580301.19000006</v>
      </c>
      <c r="E23" s="140">
        <v>822194656.67999995</v>
      </c>
      <c r="F23" s="140">
        <v>836760063.55999994</v>
      </c>
      <c r="G23" s="140">
        <v>852119141.21000004</v>
      </c>
      <c r="H23" s="140">
        <v>861482051.40999997</v>
      </c>
      <c r="I23" s="140">
        <v>842736095.17999995</v>
      </c>
      <c r="J23" s="139">
        <v>854369607.99000001</v>
      </c>
      <c r="K23" s="139">
        <v>858694585.88999999</v>
      </c>
      <c r="L23" s="139">
        <v>879731783.03999996</v>
      </c>
      <c r="M23" s="139">
        <v>888475583.05999994</v>
      </c>
      <c r="N23" s="139">
        <v>906823063.97000003</v>
      </c>
      <c r="O23" s="139">
        <v>931049285.16999996</v>
      </c>
      <c r="P23" s="138">
        <f t="shared" si="1"/>
        <v>10367016218.349998</v>
      </c>
      <c r="Q23" s="135">
        <f>MATCH(B24,'SAP Data'!$C$7:$C$1839,0)</f>
        <v>20</v>
      </c>
    </row>
    <row r="24" spans="1:17" ht="15.75" thickBot="1" x14ac:dyDescent="0.3">
      <c r="A24" s="333" t="s">
        <v>2836</v>
      </c>
      <c r="B24" s="185" t="s">
        <v>2837</v>
      </c>
      <c r="C24" s="185" t="s">
        <v>4</v>
      </c>
      <c r="D24" s="139">
        <v>146855554.02000001</v>
      </c>
      <c r="E24" s="139">
        <v>146861641.72999999</v>
      </c>
      <c r="F24" s="139">
        <v>146881621.46000001</v>
      </c>
      <c r="G24" s="139">
        <v>146884227.90000001</v>
      </c>
      <c r="H24" s="139">
        <v>147205794.18000001</v>
      </c>
      <c r="I24" s="139">
        <v>147206616.80000001</v>
      </c>
      <c r="J24" s="140">
        <v>147206616.80000001</v>
      </c>
      <c r="K24" s="140">
        <v>147311899.68000001</v>
      </c>
      <c r="L24" s="140">
        <v>147326654.06</v>
      </c>
      <c r="M24" s="140">
        <v>1272885.48</v>
      </c>
      <c r="N24" s="140">
        <v>2326347.61</v>
      </c>
      <c r="O24" s="140">
        <v>2433358.09</v>
      </c>
      <c r="P24" s="138">
        <f t="shared" si="1"/>
        <v>1329773217.8099997</v>
      </c>
      <c r="Q24" s="135">
        <f>MATCH(B25,'SAP Data'!$C$7:$C$1839,0)</f>
        <v>21</v>
      </c>
    </row>
    <row r="25" spans="1:17" ht="15.75" thickBot="1" x14ac:dyDescent="0.3">
      <c r="A25" s="333" t="s">
        <v>12</v>
      </c>
      <c r="B25" s="185" t="s">
        <v>13</v>
      </c>
      <c r="C25" s="185" t="s">
        <v>4</v>
      </c>
      <c r="D25" s="140">
        <v>0</v>
      </c>
      <c r="E25" s="140">
        <v>0</v>
      </c>
      <c r="F25" s="140">
        <v>0</v>
      </c>
      <c r="G25" s="140">
        <v>0</v>
      </c>
      <c r="H25" s="140">
        <v>0</v>
      </c>
      <c r="I25" s="140">
        <v>0</v>
      </c>
      <c r="J25" s="139">
        <v>0</v>
      </c>
      <c r="K25" s="139">
        <v>0</v>
      </c>
      <c r="L25" s="139">
        <v>0</v>
      </c>
      <c r="M25" s="139">
        <v>0</v>
      </c>
      <c r="N25" s="139">
        <v>0</v>
      </c>
      <c r="O25" s="139">
        <v>0</v>
      </c>
      <c r="P25" s="138">
        <f t="shared" si="1"/>
        <v>0</v>
      </c>
      <c r="Q25" s="135">
        <f>MATCH(B26,'SAP Data'!$C$7:$C$1839,0)</f>
        <v>22</v>
      </c>
    </row>
    <row r="26" spans="1:17" ht="15.75" thickBot="1" x14ac:dyDescent="0.3">
      <c r="A26" s="333" t="s">
        <v>12</v>
      </c>
      <c r="B26" s="185" t="s">
        <v>15</v>
      </c>
      <c r="C26" s="185" t="s">
        <v>4</v>
      </c>
      <c r="D26" s="139">
        <v>-153.31</v>
      </c>
      <c r="E26" s="139">
        <v>-153.31</v>
      </c>
      <c r="F26" s="139">
        <v>-153.31</v>
      </c>
      <c r="G26" s="139">
        <v>-153.31</v>
      </c>
      <c r="H26" s="139">
        <v>-153.31</v>
      </c>
      <c r="I26" s="139">
        <v>-153.31</v>
      </c>
      <c r="J26" s="140">
        <v>-153.31</v>
      </c>
      <c r="K26" s="140">
        <v>-153.31</v>
      </c>
      <c r="L26" s="140">
        <v>-153.31</v>
      </c>
      <c r="M26" s="140">
        <v>-153.31</v>
      </c>
      <c r="N26" s="140">
        <v>-153.31</v>
      </c>
      <c r="O26" s="140">
        <v>-153.31</v>
      </c>
      <c r="P26" s="138">
        <f t="shared" si="1"/>
        <v>-1839.7199999999996</v>
      </c>
      <c r="Q26" s="135">
        <f>MATCH(B27,'SAP Data'!$C$7:$C$1839,0)</f>
        <v>24</v>
      </c>
    </row>
    <row r="27" spans="1:17" ht="15.75" thickBot="1" x14ac:dyDescent="0.3">
      <c r="A27" s="187" t="s">
        <v>20</v>
      </c>
      <c r="B27" s="339" t="s">
        <v>21</v>
      </c>
      <c r="C27" s="332" t="s">
        <v>4</v>
      </c>
      <c r="D27" s="140">
        <v>57853998.009999998</v>
      </c>
      <c r="E27" s="140">
        <v>62522798.759999998</v>
      </c>
      <c r="F27" s="140">
        <v>67363215.480000004</v>
      </c>
      <c r="G27" s="140">
        <v>67798571.540000007</v>
      </c>
      <c r="H27" s="140">
        <v>78243356.25</v>
      </c>
      <c r="I27" s="140">
        <v>96539354.280000001</v>
      </c>
      <c r="J27" s="139">
        <v>106898300.7</v>
      </c>
      <c r="K27" s="139">
        <v>119007431.95999999</v>
      </c>
      <c r="L27" s="139">
        <v>115838635.95</v>
      </c>
      <c r="M27" s="139">
        <v>130412527.2</v>
      </c>
      <c r="N27" s="139">
        <v>126502100.89</v>
      </c>
      <c r="O27" s="139">
        <v>125926637.34999999</v>
      </c>
      <c r="P27" s="138">
        <f t="shared" si="1"/>
        <v>1154906928.3700001</v>
      </c>
      <c r="Q27" s="135">
        <f>MATCH(B28,'SAP Data'!$C$7:$C$1839,0)</f>
        <v>25</v>
      </c>
    </row>
    <row r="28" spans="1:17" ht="15.75" thickBot="1" x14ac:dyDescent="0.3">
      <c r="A28" s="333" t="s">
        <v>1586</v>
      </c>
      <c r="B28" s="339">
        <v>500116</v>
      </c>
      <c r="C28" s="185"/>
      <c r="D28" s="139">
        <v>25388353.870000001</v>
      </c>
      <c r="E28" s="139">
        <v>25418630.559999999</v>
      </c>
      <c r="F28" s="139">
        <v>25417307.940000001</v>
      </c>
      <c r="G28" s="139">
        <v>25415731.829999998</v>
      </c>
      <c r="H28" s="139">
        <v>25414641.629999999</v>
      </c>
      <c r="I28" s="139">
        <v>25412718.190000001</v>
      </c>
      <c r="J28" s="140">
        <v>25410872.170000002</v>
      </c>
      <c r="K28" s="140">
        <v>25408998.43</v>
      </c>
      <c r="L28" s="140">
        <v>25407127.629999999</v>
      </c>
      <c r="M28" s="140">
        <v>25405305.949999999</v>
      </c>
      <c r="N28" s="140">
        <v>25405238.5</v>
      </c>
      <c r="O28" s="140">
        <v>25405238.5</v>
      </c>
      <c r="P28" s="138">
        <f t="shared" si="1"/>
        <v>304910165.19999999</v>
      </c>
      <c r="Q28" s="135">
        <f>MATCH(B29,'SAP Data'!$C$7:$C$1839,0)</f>
        <v>26</v>
      </c>
    </row>
    <row r="29" spans="1:17" ht="15.75" thickBot="1" x14ac:dyDescent="0.3">
      <c r="A29" s="333" t="s">
        <v>23</v>
      </c>
      <c r="B29" s="185" t="s">
        <v>24</v>
      </c>
      <c r="C29" s="185" t="s">
        <v>4</v>
      </c>
      <c r="D29" s="140">
        <v>4513899.24</v>
      </c>
      <c r="E29" s="140">
        <v>4513899.24</v>
      </c>
      <c r="F29" s="140">
        <v>4513899.24</v>
      </c>
      <c r="G29" s="140">
        <v>4513899.24</v>
      </c>
      <c r="H29" s="140">
        <v>4513899.24</v>
      </c>
      <c r="I29" s="140">
        <v>4513899.24</v>
      </c>
      <c r="J29" s="139">
        <v>4513899.24</v>
      </c>
      <c r="K29" s="139">
        <v>4513899.24</v>
      </c>
      <c r="L29" s="139">
        <v>4513899.24</v>
      </c>
      <c r="M29" s="139">
        <v>4513899.24</v>
      </c>
      <c r="N29" s="139">
        <v>4513899.24</v>
      </c>
      <c r="O29" s="139">
        <v>4513899.24</v>
      </c>
      <c r="P29" s="138">
        <f t="shared" si="1"/>
        <v>54166790.880000018</v>
      </c>
      <c r="Q29" s="135">
        <f>MATCH(B30,'SAP Data'!$C$7:$C$1839,0)</f>
        <v>27</v>
      </c>
    </row>
    <row r="30" spans="1:17" ht="15.75" thickBot="1" x14ac:dyDescent="0.3">
      <c r="A30" s="333" t="s">
        <v>26</v>
      </c>
      <c r="B30" s="185" t="s">
        <v>27</v>
      </c>
      <c r="C30" s="185" t="s">
        <v>4</v>
      </c>
      <c r="D30" s="139">
        <v>6660213.9900000002</v>
      </c>
      <c r="E30" s="139">
        <v>6660213.9900000002</v>
      </c>
      <c r="F30" s="139">
        <v>6660213.9900000002</v>
      </c>
      <c r="G30" s="139">
        <v>6660213.9900000002</v>
      </c>
      <c r="H30" s="139">
        <v>6660213.9900000002</v>
      </c>
      <c r="I30" s="139">
        <v>6660213.9900000002</v>
      </c>
      <c r="J30" s="140">
        <v>6660213.9900000002</v>
      </c>
      <c r="K30" s="140">
        <v>6660213.9900000002</v>
      </c>
      <c r="L30" s="140">
        <v>6660213.9900000002</v>
      </c>
      <c r="M30" s="140">
        <v>6660213.9900000002</v>
      </c>
      <c r="N30" s="140">
        <v>6660213.9900000002</v>
      </c>
      <c r="O30" s="140">
        <v>6660213.9900000002</v>
      </c>
      <c r="P30" s="138">
        <f t="shared" si="1"/>
        <v>79922567.88000001</v>
      </c>
      <c r="Q30" s="135">
        <f>MATCH(B31,'SAP Data'!$C$7:$C$1839,0)</f>
        <v>28</v>
      </c>
    </row>
    <row r="31" spans="1:17" ht="15.75" thickBot="1" x14ac:dyDescent="0.3">
      <c r="A31" s="333" t="s">
        <v>23</v>
      </c>
      <c r="B31" s="185" t="s">
        <v>29</v>
      </c>
      <c r="C31" s="185" t="s">
        <v>4</v>
      </c>
      <c r="D31" s="140">
        <v>1111928.98</v>
      </c>
      <c r="E31" s="140">
        <v>1111928.98</v>
      </c>
      <c r="F31" s="140">
        <v>1111928.98</v>
      </c>
      <c r="G31" s="140">
        <v>1111928.98</v>
      </c>
      <c r="H31" s="140">
        <v>1111928.98</v>
      </c>
      <c r="I31" s="140">
        <v>1111928.98</v>
      </c>
      <c r="J31" s="139">
        <v>1111928.98</v>
      </c>
      <c r="K31" s="139">
        <v>1111928.98</v>
      </c>
      <c r="L31" s="139">
        <v>1111928.98</v>
      </c>
      <c r="M31" s="139">
        <v>1111928.98</v>
      </c>
      <c r="N31" s="139">
        <v>1111928.98</v>
      </c>
      <c r="O31" s="139">
        <v>1111928.98</v>
      </c>
      <c r="P31" s="138">
        <f t="shared" si="1"/>
        <v>13343147.760000004</v>
      </c>
      <c r="Q31" s="135">
        <f>MATCH(B32,'SAP Data'!$C$7:$C$1839,0)</f>
        <v>29</v>
      </c>
    </row>
    <row r="32" spans="1:17" ht="15.75" thickBot="1" x14ac:dyDescent="0.3">
      <c r="A32" s="333" t="s">
        <v>26</v>
      </c>
      <c r="B32" s="185" t="s">
        <v>31</v>
      </c>
      <c r="C32" s="185" t="s">
        <v>4</v>
      </c>
      <c r="D32" s="139">
        <v>2691335.28</v>
      </c>
      <c r="E32" s="139">
        <v>2691335.28</v>
      </c>
      <c r="F32" s="139">
        <v>2691335.28</v>
      </c>
      <c r="G32" s="139">
        <v>2691335.28</v>
      </c>
      <c r="H32" s="139">
        <v>2691335.28</v>
      </c>
      <c r="I32" s="139">
        <v>2691335.28</v>
      </c>
      <c r="J32" s="140">
        <v>2691335.28</v>
      </c>
      <c r="K32" s="140">
        <v>2691335.28</v>
      </c>
      <c r="L32" s="140">
        <v>2691335.28</v>
      </c>
      <c r="M32" s="140">
        <v>2691335.28</v>
      </c>
      <c r="N32" s="140">
        <v>2691335.28</v>
      </c>
      <c r="O32" s="140">
        <v>2691335.28</v>
      </c>
      <c r="P32" s="138">
        <f t="shared" si="1"/>
        <v>32296023.360000003</v>
      </c>
      <c r="Q32" s="135">
        <f>MATCH(B33,'SAP Data'!$C$7:$C$1839,0)</f>
        <v>30</v>
      </c>
    </row>
    <row r="33" spans="1:17" ht="15.75" thickBot="1" x14ac:dyDescent="0.3">
      <c r="A33" s="333" t="s">
        <v>33</v>
      </c>
      <c r="B33" s="185" t="s">
        <v>34</v>
      </c>
      <c r="C33" s="185" t="s">
        <v>4</v>
      </c>
      <c r="D33" s="140">
        <v>8001510.9199999999</v>
      </c>
      <c r="E33" s="140">
        <v>8001510.9199999999</v>
      </c>
      <c r="F33" s="140">
        <v>8001510.9199999999</v>
      </c>
      <c r="G33" s="140">
        <v>8001510.9199999999</v>
      </c>
      <c r="H33" s="140">
        <v>8001510.9199999999</v>
      </c>
      <c r="I33" s="140">
        <v>8001510.9199999999</v>
      </c>
      <c r="J33" s="139">
        <v>8001510.9199999999</v>
      </c>
      <c r="K33" s="139">
        <v>8001510.9199999999</v>
      </c>
      <c r="L33" s="139">
        <v>8001510.9199999999</v>
      </c>
      <c r="M33" s="139">
        <v>8001510.9199999999</v>
      </c>
      <c r="N33" s="139">
        <v>8001510.9199999999</v>
      </c>
      <c r="O33" s="139">
        <v>8001510.9199999999</v>
      </c>
      <c r="P33" s="138">
        <f t="shared" si="1"/>
        <v>96018131.040000007</v>
      </c>
      <c r="Q33" s="135">
        <f>MATCH(B34,'SAP Data'!$C$7:$C$1839,0)</f>
        <v>31</v>
      </c>
    </row>
    <row r="34" spans="1:17" ht="15.75" thickBot="1" x14ac:dyDescent="0.3">
      <c r="A34" s="333" t="s">
        <v>36</v>
      </c>
      <c r="B34" s="185" t="s">
        <v>37</v>
      </c>
      <c r="C34" s="185" t="s">
        <v>4</v>
      </c>
      <c r="D34" s="139">
        <v>1243759.1299999999</v>
      </c>
      <c r="E34" s="139">
        <v>1243759.1299999999</v>
      </c>
      <c r="F34" s="139">
        <v>1243759.1299999999</v>
      </c>
      <c r="G34" s="139">
        <v>1243759.1299999999</v>
      </c>
      <c r="H34" s="139">
        <v>1243759.1299999999</v>
      </c>
      <c r="I34" s="139">
        <v>1243759.1299999999</v>
      </c>
      <c r="J34" s="140">
        <v>1243759.1299999999</v>
      </c>
      <c r="K34" s="140">
        <v>1243759.1299999999</v>
      </c>
      <c r="L34" s="140">
        <v>1243759.1299999999</v>
      </c>
      <c r="M34" s="140">
        <v>1243759.1299999999</v>
      </c>
      <c r="N34" s="140">
        <v>1243759.1299999999</v>
      </c>
      <c r="O34" s="140">
        <v>1243759.1299999999</v>
      </c>
      <c r="P34" s="138">
        <f t="shared" si="1"/>
        <v>14925109.559999995</v>
      </c>
      <c r="Q34" s="135">
        <f>MATCH(B35,'SAP Data'!$C$7:$C$1839,0)</f>
        <v>32</v>
      </c>
    </row>
    <row r="35" spans="1:17" ht="15.75" thickBot="1" x14ac:dyDescent="0.3">
      <c r="A35" s="333" t="s">
        <v>39</v>
      </c>
      <c r="B35" s="185" t="s">
        <v>40</v>
      </c>
      <c r="C35" s="185" t="s">
        <v>4</v>
      </c>
      <c r="D35" s="140">
        <v>1169762.17</v>
      </c>
      <c r="E35" s="140">
        <v>1169762.17</v>
      </c>
      <c r="F35" s="140">
        <v>1169762.17</v>
      </c>
      <c r="G35" s="140">
        <v>1169762.17</v>
      </c>
      <c r="H35" s="140">
        <v>1169762.17</v>
      </c>
      <c r="I35" s="140">
        <v>1169762.17</v>
      </c>
      <c r="J35" s="139">
        <v>1169762.17</v>
      </c>
      <c r="K35" s="139">
        <v>1169762.17</v>
      </c>
      <c r="L35" s="139">
        <v>1169762.17</v>
      </c>
      <c r="M35" s="139">
        <v>1169762.17</v>
      </c>
      <c r="N35" s="139">
        <v>1169762.17</v>
      </c>
      <c r="O35" s="139">
        <v>1169762.17</v>
      </c>
      <c r="P35" s="138">
        <f t="shared" si="1"/>
        <v>14037146.039999999</v>
      </c>
      <c r="Q35" s="135">
        <f>MATCH(B36,'SAP Data'!$C$7:$C$1839,0)</f>
        <v>33</v>
      </c>
    </row>
    <row r="36" spans="1:17" ht="15.75" thickBot="1" x14ac:dyDescent="0.3">
      <c r="A36" s="186" t="s">
        <v>42</v>
      </c>
      <c r="B36" s="339" t="s">
        <v>43</v>
      </c>
      <c r="C36" s="332" t="s">
        <v>4</v>
      </c>
      <c r="D36" s="139">
        <v>-4055.84</v>
      </c>
      <c r="E36" s="139">
        <v>26220.85</v>
      </c>
      <c r="F36" s="139">
        <v>24898.23</v>
      </c>
      <c r="G36" s="139">
        <v>23322.12</v>
      </c>
      <c r="H36" s="139">
        <v>22231.919999999998</v>
      </c>
      <c r="I36" s="139">
        <v>20308.48</v>
      </c>
      <c r="J36" s="140">
        <v>18462.46</v>
      </c>
      <c r="K36" s="140">
        <v>16588.72</v>
      </c>
      <c r="L36" s="140">
        <v>14717.92</v>
      </c>
      <c r="M36" s="140">
        <v>12896.24</v>
      </c>
      <c r="N36" s="140">
        <v>12828.79</v>
      </c>
      <c r="O36" s="140">
        <v>12828.79</v>
      </c>
      <c r="P36" s="138">
        <f t="shared" si="1"/>
        <v>201248.68000000002</v>
      </c>
      <c r="Q36" s="135">
        <f>MATCH(B37,'SAP Data'!$C$7:$C$1839,0)</f>
        <v>34</v>
      </c>
    </row>
    <row r="37" spans="1:17" ht="15.75" thickBot="1" x14ac:dyDescent="0.3">
      <c r="A37" s="187" t="s">
        <v>1587</v>
      </c>
      <c r="B37" s="339">
        <v>500122</v>
      </c>
      <c r="C37" s="185"/>
      <c r="D37" s="140">
        <v>-1060884536.96</v>
      </c>
      <c r="E37" s="140">
        <v>-1066265618.3</v>
      </c>
      <c r="F37" s="140">
        <v>-1067463529.9400001</v>
      </c>
      <c r="G37" s="140">
        <v>-1065754760.11</v>
      </c>
      <c r="H37" s="140">
        <v>-1070279515.49</v>
      </c>
      <c r="I37" s="140">
        <v>-1068551002.8200001</v>
      </c>
      <c r="J37" s="139">
        <v>-1077198036.1300001</v>
      </c>
      <c r="K37" s="139">
        <v>-1083195472.79</v>
      </c>
      <c r="L37" s="139">
        <v>-1086446632.6500001</v>
      </c>
      <c r="M37" s="139">
        <v>-1093833032.5</v>
      </c>
      <c r="N37" s="139">
        <v>-1094419034.27</v>
      </c>
      <c r="O37" s="139">
        <v>-1098638868.51</v>
      </c>
      <c r="P37" s="138">
        <f t="shared" si="1"/>
        <v>-12932930040.470001</v>
      </c>
      <c r="Q37" s="135">
        <f>MATCH(B38,'SAP Data'!$C$7:$C$1839,0)</f>
        <v>35</v>
      </c>
    </row>
    <row r="38" spans="1:17" ht="15.75" thickBot="1" x14ac:dyDescent="0.3">
      <c r="A38" s="187" t="s">
        <v>45</v>
      </c>
      <c r="B38" s="185" t="s">
        <v>46</v>
      </c>
      <c r="C38" s="185" t="s">
        <v>4</v>
      </c>
      <c r="D38" s="139">
        <v>53326556.469999999</v>
      </c>
      <c r="E38" s="139">
        <v>53942299.490000002</v>
      </c>
      <c r="F38" s="139">
        <v>55212929.890000001</v>
      </c>
      <c r="G38" s="139">
        <v>56553523.950000003</v>
      </c>
      <c r="H38" s="139">
        <v>57563442.799999997</v>
      </c>
      <c r="I38" s="139">
        <v>57329638.600000001</v>
      </c>
      <c r="J38" s="140">
        <v>53830056.299999997</v>
      </c>
      <c r="K38" s="140">
        <v>53997456.439999998</v>
      </c>
      <c r="L38" s="140">
        <v>54676519.359999999</v>
      </c>
      <c r="M38" s="140">
        <v>54888819.890000001</v>
      </c>
      <c r="N38" s="140">
        <v>55234936.25</v>
      </c>
      <c r="O38" s="140">
        <v>55935642.840000004</v>
      </c>
      <c r="P38" s="138">
        <f t="shared" si="1"/>
        <v>662491822.28000009</v>
      </c>
      <c r="Q38" s="135">
        <f>MATCH(B39,'SAP Data'!$C$7:$C$1839,0)</f>
        <v>36</v>
      </c>
    </row>
    <row r="39" spans="1:17" ht="15.75" thickBot="1" x14ac:dyDescent="0.3">
      <c r="A39" s="187" t="s">
        <v>48</v>
      </c>
      <c r="B39" s="185" t="s">
        <v>49</v>
      </c>
      <c r="C39" s="185" t="s">
        <v>4</v>
      </c>
      <c r="D39" s="140">
        <v>10072233.289999999</v>
      </c>
      <c r="E39" s="140">
        <v>10067374.59</v>
      </c>
      <c r="F39" s="140">
        <v>10103440.529999999</v>
      </c>
      <c r="G39" s="140">
        <v>10138178.82</v>
      </c>
      <c r="H39" s="140">
        <v>10117820.6</v>
      </c>
      <c r="I39" s="140">
        <v>10133930.99</v>
      </c>
      <c r="J39" s="139">
        <v>10157682.17</v>
      </c>
      <c r="K39" s="139">
        <v>10111601.470000001</v>
      </c>
      <c r="L39" s="139">
        <v>10182220.51</v>
      </c>
      <c r="M39" s="139">
        <v>10215347.85</v>
      </c>
      <c r="N39" s="139">
        <v>10252005.5</v>
      </c>
      <c r="O39" s="139">
        <v>10261508.189999999</v>
      </c>
      <c r="P39" s="138">
        <f t="shared" si="1"/>
        <v>121813344.50999999</v>
      </c>
      <c r="Q39" s="135">
        <f>MATCH(B40,'SAP Data'!$C$7:$C$1839,0)</f>
        <v>37</v>
      </c>
    </row>
    <row r="40" spans="1:17" ht="15.75" thickBot="1" x14ac:dyDescent="0.3">
      <c r="A40" s="187" t="s">
        <v>51</v>
      </c>
      <c r="B40" s="185" t="s">
        <v>52</v>
      </c>
      <c r="C40" s="185" t="s">
        <v>4</v>
      </c>
      <c r="D40" s="139">
        <v>57043.33</v>
      </c>
      <c r="E40" s="139">
        <v>68469.84</v>
      </c>
      <c r="F40" s="139">
        <v>66588.97</v>
      </c>
      <c r="G40" s="139">
        <v>81335.850000000006</v>
      </c>
      <c r="H40" s="139">
        <v>89634.67</v>
      </c>
      <c r="I40" s="139">
        <v>71199.039999999994</v>
      </c>
      <c r="J40" s="140">
        <v>538.24</v>
      </c>
      <c r="K40" s="140">
        <v>-78778.759999999995</v>
      </c>
      <c r="L40" s="140">
        <v>-55964.38</v>
      </c>
      <c r="M40" s="140">
        <v>-65064.56</v>
      </c>
      <c r="N40" s="140">
        <v>-30332.2</v>
      </c>
      <c r="O40" s="140">
        <v>6036.35</v>
      </c>
      <c r="P40" s="138">
        <f t="shared" si="1"/>
        <v>210706.38999999993</v>
      </c>
      <c r="Q40" s="135">
        <f>MATCH(B41,'SAP Data'!$C$7:$C$1839,0)</f>
        <v>38</v>
      </c>
    </row>
    <row r="41" spans="1:17" ht="15.75" thickBot="1" x14ac:dyDescent="0.3">
      <c r="A41" s="187" t="s">
        <v>54</v>
      </c>
      <c r="B41" s="185" t="s">
        <v>55</v>
      </c>
      <c r="C41" s="185" t="s">
        <v>4</v>
      </c>
      <c r="D41" s="140">
        <v>-621342.23</v>
      </c>
      <c r="E41" s="140">
        <v>-612442.68999999994</v>
      </c>
      <c r="F41" s="140">
        <v>-605821.43000000005</v>
      </c>
      <c r="G41" s="140">
        <v>-595818.53</v>
      </c>
      <c r="H41" s="140">
        <v>-680842.4</v>
      </c>
      <c r="I41" s="140">
        <v>-670568.05000000005</v>
      </c>
      <c r="J41" s="139">
        <v>-824835.95</v>
      </c>
      <c r="K41" s="139">
        <v>-824835.95</v>
      </c>
      <c r="L41" s="139">
        <v>-823128.13</v>
      </c>
      <c r="M41" s="139">
        <v>-812728.08</v>
      </c>
      <c r="N41" s="139">
        <v>-802635.9</v>
      </c>
      <c r="O41" s="139">
        <v>-792176.54</v>
      </c>
      <c r="P41" s="138">
        <f t="shared" si="1"/>
        <v>-8667175.8800000008</v>
      </c>
      <c r="Q41" s="135">
        <f>MATCH(B42,'SAP Data'!$C$7:$C$1839,0)</f>
        <v>39</v>
      </c>
    </row>
    <row r="42" spans="1:17" ht="15.75" thickBot="1" x14ac:dyDescent="0.3">
      <c r="A42" s="187" t="s">
        <v>2838</v>
      </c>
      <c r="B42" s="185" t="s">
        <v>2839</v>
      </c>
      <c r="C42" s="185" t="s">
        <v>4</v>
      </c>
      <c r="D42" s="139">
        <v>107565.19</v>
      </c>
      <c r="E42" s="139">
        <v>112988.25</v>
      </c>
      <c r="F42" s="139">
        <v>118992.75</v>
      </c>
      <c r="G42" s="139">
        <v>124803.9</v>
      </c>
      <c r="H42" s="139">
        <v>130813.87</v>
      </c>
      <c r="I42" s="139">
        <v>136630.41</v>
      </c>
      <c r="J42" s="140">
        <v>142665.79999999999</v>
      </c>
      <c r="K42" s="140">
        <v>142665.79999999999</v>
      </c>
      <c r="L42" s="140">
        <v>154557.71</v>
      </c>
      <c r="M42" s="140">
        <v>160602.09</v>
      </c>
      <c r="N42" s="140">
        <v>166453.85999999999</v>
      </c>
      <c r="O42" s="140">
        <v>172193.51</v>
      </c>
      <c r="P42" s="138">
        <f t="shared" si="1"/>
        <v>1670933.14</v>
      </c>
      <c r="Q42" s="135">
        <f>MATCH(B43,'SAP Data'!$C$7:$C$1839,0)</f>
        <v>40</v>
      </c>
    </row>
    <row r="43" spans="1:17" ht="15.75" thickBot="1" x14ac:dyDescent="0.3">
      <c r="A43" s="187" t="s">
        <v>1588</v>
      </c>
      <c r="B43" s="185" t="s">
        <v>1589</v>
      </c>
      <c r="C43" s="185" t="s">
        <v>4</v>
      </c>
      <c r="D43" s="140">
        <v>2793118.41</v>
      </c>
      <c r="E43" s="140">
        <v>2896567.24</v>
      </c>
      <c r="F43" s="140">
        <v>3000016.07</v>
      </c>
      <c r="G43" s="140">
        <v>3103464.9</v>
      </c>
      <c r="H43" s="140">
        <v>3206913.73</v>
      </c>
      <c r="I43" s="140">
        <v>3310362.56</v>
      </c>
      <c r="J43" s="139">
        <v>3413811.39</v>
      </c>
      <c r="K43" s="139">
        <v>3517260.22</v>
      </c>
      <c r="L43" s="139">
        <v>3620709.05</v>
      </c>
      <c r="M43" s="139">
        <v>3724157.88</v>
      </c>
      <c r="N43" s="139">
        <v>3827606.71</v>
      </c>
      <c r="O43" s="139">
        <v>3931055.54</v>
      </c>
      <c r="P43" s="138">
        <f t="shared" si="1"/>
        <v>40345043.699999996</v>
      </c>
      <c r="Q43" s="135">
        <f>MATCH(B44,'SAP Data'!$C$7:$C$1839,0)</f>
        <v>41</v>
      </c>
    </row>
    <row r="44" spans="1:17" ht="15.75" thickBot="1" x14ac:dyDescent="0.3">
      <c r="A44" s="187" t="s">
        <v>2941</v>
      </c>
      <c r="B44" s="185" t="s">
        <v>57</v>
      </c>
      <c r="C44" s="185" t="s">
        <v>4</v>
      </c>
      <c r="D44" s="139">
        <v>62497672.509999998</v>
      </c>
      <c r="E44" s="139">
        <v>62929938.520000003</v>
      </c>
      <c r="F44" s="139">
        <v>63409786.68</v>
      </c>
      <c r="G44" s="139">
        <v>67050761.640000001</v>
      </c>
      <c r="H44" s="139">
        <v>67168694.200000003</v>
      </c>
      <c r="I44" s="139">
        <v>70032001.760000005</v>
      </c>
      <c r="J44" s="140">
        <v>70462546.069999993</v>
      </c>
      <c r="K44" s="140">
        <v>71379928.180000007</v>
      </c>
      <c r="L44" s="140">
        <v>72370654.409999996</v>
      </c>
      <c r="M44" s="140">
        <v>72713740.359999999</v>
      </c>
      <c r="N44" s="140">
        <v>73682894.340000004</v>
      </c>
      <c r="O44" s="140">
        <v>74361730.319999993</v>
      </c>
      <c r="P44" s="138">
        <f t="shared" si="1"/>
        <v>828060348.99000001</v>
      </c>
      <c r="Q44" s="135">
        <f>MATCH(B45,'SAP Data'!$C$7:$C$1839,0)</f>
        <v>42</v>
      </c>
    </row>
    <row r="45" spans="1:17" ht="15.75" thickBot="1" x14ac:dyDescent="0.3">
      <c r="A45" s="187" t="s">
        <v>59</v>
      </c>
      <c r="B45" s="185" t="s">
        <v>60</v>
      </c>
      <c r="C45" s="185" t="s">
        <v>4</v>
      </c>
      <c r="D45" s="140">
        <v>-1172797792.6900001</v>
      </c>
      <c r="E45" s="140">
        <v>-1178867966.55</v>
      </c>
      <c r="F45" s="140">
        <v>-1184908561.1199999</v>
      </c>
      <c r="G45" s="140">
        <v>-1188179975.5599999</v>
      </c>
      <c r="H45" s="140">
        <v>-1194547299.22</v>
      </c>
      <c r="I45" s="140">
        <v>-1195453165.4000001</v>
      </c>
      <c r="J45" s="139">
        <v>-1201693784.9300001</v>
      </c>
      <c r="K45" s="139">
        <v>-1207499238.8599999</v>
      </c>
      <c r="L45" s="139">
        <v>-1213037401.79</v>
      </c>
      <c r="M45" s="139">
        <v>-1219412162.6199999</v>
      </c>
      <c r="N45" s="139">
        <v>-1221310547.5</v>
      </c>
      <c r="O45" s="139">
        <v>-1227192270.49</v>
      </c>
      <c r="P45" s="138">
        <f t="shared" si="1"/>
        <v>-14404900166.730001</v>
      </c>
      <c r="Q45" s="135">
        <f>MATCH(B46,'SAP Data'!$C$7:$C$1839,0)</f>
        <v>43</v>
      </c>
    </row>
    <row r="46" spans="1:17" ht="15.75" thickBot="1" x14ac:dyDescent="0.3">
      <c r="A46" s="187" t="s">
        <v>62</v>
      </c>
      <c r="B46" s="185" t="s">
        <v>63</v>
      </c>
      <c r="C46" s="185" t="s">
        <v>4</v>
      </c>
      <c r="D46" s="139">
        <v>-19312343.57</v>
      </c>
      <c r="E46" s="139">
        <v>-19558669.129999999</v>
      </c>
      <c r="F46" s="139">
        <v>-19815767.52</v>
      </c>
      <c r="G46" s="139">
        <v>-20134197.780000001</v>
      </c>
      <c r="H46" s="139">
        <v>-20200007.77</v>
      </c>
      <c r="I46" s="139">
        <v>-20550077.829999998</v>
      </c>
      <c r="J46" s="140">
        <v>-20461155.300000001</v>
      </c>
      <c r="K46" s="140">
        <v>-20530960.079999998</v>
      </c>
      <c r="L46" s="140">
        <v>-20577650</v>
      </c>
      <c r="M46" s="140">
        <v>-20869266.710000001</v>
      </c>
      <c r="N46" s="140">
        <v>-21221919.93</v>
      </c>
      <c r="O46" s="140">
        <v>-21578553.940000001</v>
      </c>
      <c r="P46" s="138">
        <f t="shared" si="1"/>
        <v>-244810569.56000003</v>
      </c>
      <c r="Q46" s="135">
        <f>MATCH(B47,'SAP Data'!$C$7:$C$1839,0)</f>
        <v>44</v>
      </c>
    </row>
    <row r="47" spans="1:17" ht="15.75" thickBot="1" x14ac:dyDescent="0.3">
      <c r="A47" s="187" t="s">
        <v>65</v>
      </c>
      <c r="B47" s="185" t="s">
        <v>66</v>
      </c>
      <c r="C47" s="185" t="s">
        <v>4</v>
      </c>
      <c r="D47" s="140">
        <v>4269789.57</v>
      </c>
      <c r="E47" s="140">
        <v>4348724.33</v>
      </c>
      <c r="F47" s="140">
        <v>4390708.1100000003</v>
      </c>
      <c r="G47" s="140">
        <v>4413330.2699999996</v>
      </c>
      <c r="H47" s="140">
        <v>4477118.63</v>
      </c>
      <c r="I47" s="140">
        <v>4477118.63</v>
      </c>
      <c r="J47" s="139">
        <v>4587251.07</v>
      </c>
      <c r="K47" s="139">
        <v>4728592.99</v>
      </c>
      <c r="L47" s="139">
        <v>4858181.51</v>
      </c>
      <c r="M47" s="139">
        <v>4860425.1900000004</v>
      </c>
      <c r="N47" s="139">
        <v>4860425.1900000004</v>
      </c>
      <c r="O47" s="139">
        <v>4860425.1900000004</v>
      </c>
      <c r="P47" s="138">
        <f t="shared" si="1"/>
        <v>55132090.679999992</v>
      </c>
      <c r="Q47" s="135">
        <f>MATCH(B48,'SAP Data'!$C$7:$C$1839,0)</f>
        <v>45</v>
      </c>
    </row>
    <row r="48" spans="1:17" ht="15.75" thickBot="1" x14ac:dyDescent="0.3">
      <c r="A48" s="187" t="s">
        <v>68</v>
      </c>
      <c r="B48" s="185" t="s">
        <v>69</v>
      </c>
      <c r="C48" s="185" t="s">
        <v>4</v>
      </c>
      <c r="D48" s="139">
        <v>1094550.83</v>
      </c>
      <c r="E48" s="139">
        <v>1093801.1299999999</v>
      </c>
      <c r="F48" s="139">
        <v>1093801.1299999999</v>
      </c>
      <c r="G48" s="139">
        <v>1093801.1299999999</v>
      </c>
      <c r="H48" s="139">
        <v>1191429.42</v>
      </c>
      <c r="I48" s="139">
        <v>1191429.42</v>
      </c>
      <c r="J48" s="140">
        <v>1406903.81</v>
      </c>
      <c r="K48" s="140">
        <v>1406903.81</v>
      </c>
      <c r="L48" s="140">
        <v>1397568.02</v>
      </c>
      <c r="M48" s="140">
        <v>1397568.02</v>
      </c>
      <c r="N48" s="140">
        <v>1397568.02</v>
      </c>
      <c r="O48" s="140">
        <v>1397568.02</v>
      </c>
      <c r="P48" s="138">
        <f t="shared" si="1"/>
        <v>15162892.759999998</v>
      </c>
      <c r="Q48" s="135">
        <f>MATCH(B49,'SAP Data'!$C$7:$C$1839,0)</f>
        <v>46</v>
      </c>
    </row>
    <row r="49" spans="1:17" ht="15.75" thickBot="1" x14ac:dyDescent="0.3">
      <c r="A49" s="187" t="s">
        <v>71</v>
      </c>
      <c r="B49" s="185" t="s">
        <v>72</v>
      </c>
      <c r="C49" s="185" t="s">
        <v>4</v>
      </c>
      <c r="D49" s="140">
        <v>-3544940.2</v>
      </c>
      <c r="E49" s="140">
        <v>-3589766.45</v>
      </c>
      <c r="F49" s="140">
        <v>-3640651.05</v>
      </c>
      <c r="G49" s="140">
        <v>-3692693.76</v>
      </c>
      <c r="H49" s="140">
        <v>-3616671.86</v>
      </c>
      <c r="I49" s="140">
        <v>-3670778.55</v>
      </c>
      <c r="J49" s="139">
        <v>-3287400.77</v>
      </c>
      <c r="K49" s="139">
        <v>-3340604.95</v>
      </c>
      <c r="L49" s="139">
        <v>-3333274.29</v>
      </c>
      <c r="M49" s="139">
        <v>-3386935.04</v>
      </c>
      <c r="N49" s="139">
        <v>-3440928.05</v>
      </c>
      <c r="O49" s="139">
        <v>-3495030.13</v>
      </c>
      <c r="P49" s="138">
        <f t="shared" si="1"/>
        <v>-42039675.100000001</v>
      </c>
      <c r="Q49" s="135">
        <f>MATCH(B50,'SAP Data'!$C$7:$C$1839,0)</f>
        <v>47</v>
      </c>
    </row>
    <row r="50" spans="1:17" ht="15.75" thickBot="1" x14ac:dyDescent="0.3">
      <c r="A50" s="187" t="s">
        <v>2840</v>
      </c>
      <c r="B50" s="185" t="s">
        <v>2841</v>
      </c>
      <c r="C50" s="185" t="s">
        <v>4</v>
      </c>
      <c r="D50" s="139">
        <v>-5484355.8499999996</v>
      </c>
      <c r="E50" s="139">
        <v>-5754644.8499999996</v>
      </c>
      <c r="F50" s="139">
        <v>-6024955.2199999997</v>
      </c>
      <c r="G50" s="139">
        <v>-6295283.8700000001</v>
      </c>
      <c r="H50" s="139">
        <v>-6566115.4000000004</v>
      </c>
      <c r="I50" s="139">
        <v>-6837448.6299999999</v>
      </c>
      <c r="J50" s="140">
        <v>-7108782.9699999997</v>
      </c>
      <c r="K50" s="140">
        <v>-7380198.0199999996</v>
      </c>
      <c r="L50" s="140">
        <v>-7651701.5700000003</v>
      </c>
      <c r="M50" s="140">
        <v>-7923225.4299999997</v>
      </c>
      <c r="N50" s="140">
        <v>-8195725.7199999997</v>
      </c>
      <c r="O50" s="140">
        <v>-8469664.8699999992</v>
      </c>
      <c r="P50" s="138">
        <f t="shared" si="1"/>
        <v>-83692102.400000006</v>
      </c>
      <c r="Q50" s="135">
        <f>MATCH(B51,'SAP Data'!$C$7:$C$1839,0)</f>
        <v>48</v>
      </c>
    </row>
    <row r="51" spans="1:17" ht="15.75" thickBot="1" x14ac:dyDescent="0.3">
      <c r="A51" s="357" t="s">
        <v>4131</v>
      </c>
      <c r="B51" s="356" t="s">
        <v>4132</v>
      </c>
      <c r="C51" s="185" t="s">
        <v>4</v>
      </c>
      <c r="D51" s="140">
        <v>0</v>
      </c>
      <c r="E51" s="140">
        <v>0</v>
      </c>
      <c r="F51" s="140">
        <v>-757.44</v>
      </c>
      <c r="G51" s="140">
        <v>-2272.3000000000002</v>
      </c>
      <c r="H51" s="140">
        <v>-3787.19</v>
      </c>
      <c r="I51" s="140">
        <v>-5302.06</v>
      </c>
      <c r="J51" s="139">
        <v>-6816.93</v>
      </c>
      <c r="K51" s="139">
        <v>-8331.7900000000009</v>
      </c>
      <c r="L51" s="139">
        <v>-9846.66</v>
      </c>
      <c r="M51" s="139">
        <v>-11361.54</v>
      </c>
      <c r="N51" s="139">
        <v>-12876.42</v>
      </c>
      <c r="O51" s="139">
        <v>-14391.29</v>
      </c>
      <c r="P51" s="138">
        <f t="shared" si="1"/>
        <v>-75743.62</v>
      </c>
      <c r="Q51" s="135">
        <f>MATCH(B52,'SAP Data'!$C$7:$C$1839,0)</f>
        <v>49</v>
      </c>
    </row>
    <row r="52" spans="1:17" ht="15.75" thickBot="1" x14ac:dyDescent="0.3">
      <c r="A52" s="357" t="s">
        <v>4133</v>
      </c>
      <c r="B52" s="356" t="s">
        <v>4134</v>
      </c>
      <c r="C52" s="185" t="s">
        <v>4</v>
      </c>
      <c r="D52" s="139">
        <v>0</v>
      </c>
      <c r="E52" s="139">
        <v>0</v>
      </c>
      <c r="F52" s="139">
        <v>202000</v>
      </c>
      <c r="G52" s="139">
        <v>202000</v>
      </c>
      <c r="H52" s="139">
        <v>202000</v>
      </c>
      <c r="I52" s="139">
        <v>202000</v>
      </c>
      <c r="J52" s="140">
        <v>202000</v>
      </c>
      <c r="K52" s="140">
        <v>202000</v>
      </c>
      <c r="L52" s="140">
        <v>202000</v>
      </c>
      <c r="M52" s="140">
        <v>202000</v>
      </c>
      <c r="N52" s="140">
        <v>202000</v>
      </c>
      <c r="O52" s="140">
        <v>202000</v>
      </c>
      <c r="P52" s="138">
        <f t="shared" si="1"/>
        <v>2020000</v>
      </c>
      <c r="Q52" s="135">
        <f>MATCH(B53,'SAP Data'!$C$7:$C$1839,0)</f>
        <v>50</v>
      </c>
    </row>
    <row r="53" spans="1:17" ht="15.75" thickBot="1" x14ac:dyDescent="0.3">
      <c r="A53" s="331" t="s">
        <v>1590</v>
      </c>
      <c r="B53" s="339" t="s">
        <v>1591</v>
      </c>
      <c r="C53" s="332" t="s">
        <v>4</v>
      </c>
      <c r="D53" s="140">
        <v>388026.84</v>
      </c>
      <c r="E53" s="140">
        <v>388026.84</v>
      </c>
      <c r="F53" s="140">
        <v>418867.8</v>
      </c>
      <c r="G53" s="140">
        <v>418867.8</v>
      </c>
      <c r="H53" s="140">
        <v>418867.8</v>
      </c>
      <c r="I53" s="140">
        <v>449708.75</v>
      </c>
      <c r="J53" s="139">
        <v>449708.75</v>
      </c>
      <c r="K53" s="139">
        <v>449708.75</v>
      </c>
      <c r="L53" s="139">
        <v>479943.71</v>
      </c>
      <c r="M53" s="139">
        <v>479943.71</v>
      </c>
      <c r="N53" s="139">
        <v>479943.71</v>
      </c>
      <c r="O53" s="139">
        <v>511390.67</v>
      </c>
      <c r="P53" s="138">
        <f t="shared" si="1"/>
        <v>5333005.13</v>
      </c>
      <c r="Q53" s="135">
        <f>MATCH(B54,'SAP Data'!$C$7:$C$1839,0)</f>
        <v>51</v>
      </c>
    </row>
    <row r="54" spans="1:17" ht="15.75" thickBot="1" x14ac:dyDescent="0.3">
      <c r="A54" s="186" t="s">
        <v>2842</v>
      </c>
      <c r="B54" s="339" t="s">
        <v>2843</v>
      </c>
      <c r="C54" s="332" t="s">
        <v>4</v>
      </c>
      <c r="D54" s="139">
        <v>6269681.1399999997</v>
      </c>
      <c r="E54" s="139">
        <v>6269681.1399999997</v>
      </c>
      <c r="F54" s="139">
        <v>7239677.3300000001</v>
      </c>
      <c r="G54" s="139">
        <v>7239677.3300000001</v>
      </c>
      <c r="H54" s="139">
        <v>7239677.3300000001</v>
      </c>
      <c r="I54" s="139">
        <v>8209673.5199999996</v>
      </c>
      <c r="J54" s="140">
        <v>8209673.5199999996</v>
      </c>
      <c r="K54" s="140">
        <v>8209673.5199999996</v>
      </c>
      <c r="L54" s="140">
        <v>9179669.7100000009</v>
      </c>
      <c r="M54" s="140">
        <v>9179669.7100000009</v>
      </c>
      <c r="N54" s="140">
        <v>9179669.7100000009</v>
      </c>
      <c r="O54" s="140">
        <v>10149665.9</v>
      </c>
      <c r="P54" s="138">
        <f t="shared" si="1"/>
        <v>96576089.860000014</v>
      </c>
      <c r="Q54" s="135">
        <f>MATCH(B55,'SAP Data'!$C$7:$C$1839,0)</f>
        <v>52</v>
      </c>
    </row>
    <row r="55" spans="1:17" ht="15.75" thickBot="1" x14ac:dyDescent="0.3">
      <c r="A55" s="187" t="s">
        <v>2942</v>
      </c>
      <c r="B55" s="185" t="s">
        <v>2943</v>
      </c>
      <c r="C55" s="185" t="s">
        <v>4</v>
      </c>
      <c r="D55" s="140"/>
      <c r="E55" s="140"/>
      <c r="F55" s="140"/>
      <c r="G55" s="391"/>
      <c r="H55" s="391"/>
      <c r="I55" s="391"/>
      <c r="J55" s="140"/>
      <c r="K55" s="140"/>
      <c r="L55" s="140"/>
      <c r="M55" s="140"/>
      <c r="N55" s="140"/>
      <c r="O55" s="140"/>
      <c r="P55" s="138">
        <f t="shared" si="1"/>
        <v>0</v>
      </c>
      <c r="Q55" s="135">
        <f>MATCH(B56,'SAP Data'!$C$7:$C$1839,0)</f>
        <v>53</v>
      </c>
    </row>
    <row r="56" spans="1:17" ht="15.75" thickBot="1" x14ac:dyDescent="0.3">
      <c r="A56" s="357" t="s">
        <v>4135</v>
      </c>
      <c r="B56" s="356" t="s">
        <v>4136</v>
      </c>
      <c r="C56" s="185" t="s">
        <v>4</v>
      </c>
      <c r="D56" s="139">
        <v>0</v>
      </c>
      <c r="E56" s="139">
        <v>0</v>
      </c>
      <c r="F56" s="139">
        <v>2082613.68</v>
      </c>
      <c r="G56" s="139">
        <v>2474539.2000000002</v>
      </c>
      <c r="H56" s="139">
        <v>3145035.6</v>
      </c>
      <c r="I56" s="139">
        <v>2738662.92</v>
      </c>
      <c r="J56" s="139">
        <v>2909806.2</v>
      </c>
      <c r="K56" s="139">
        <v>2050755.84</v>
      </c>
      <c r="L56" s="139">
        <v>1760330.88</v>
      </c>
      <c r="M56" s="139">
        <v>749029.68</v>
      </c>
      <c r="N56" s="139">
        <v>1170219.96</v>
      </c>
      <c r="O56" s="139">
        <v>1006855.92</v>
      </c>
      <c r="P56" s="138">
        <f t="shared" si="1"/>
        <v>20087849.880000003</v>
      </c>
      <c r="Q56" s="135">
        <f>MATCH(B57,'SAP Data'!$C$7:$C$1839,0)</f>
        <v>54</v>
      </c>
    </row>
    <row r="57" spans="1:17" ht="15.75" thickBot="1" x14ac:dyDescent="0.3">
      <c r="A57" s="357" t="s">
        <v>4137</v>
      </c>
      <c r="B57" s="356" t="s">
        <v>4138</v>
      </c>
      <c r="C57" s="185" t="s">
        <v>4</v>
      </c>
      <c r="D57" s="140">
        <v>0</v>
      </c>
      <c r="E57" s="140">
        <v>0</v>
      </c>
      <c r="F57" s="140">
        <v>193560.9</v>
      </c>
      <c r="G57" s="140">
        <v>251196.9</v>
      </c>
      <c r="H57" s="140">
        <v>383759.7</v>
      </c>
      <c r="I57" s="140">
        <v>353981.1</v>
      </c>
      <c r="J57" s="140">
        <v>412097.4</v>
      </c>
      <c r="K57" s="140">
        <v>270928.59999999998</v>
      </c>
      <c r="L57" s="140">
        <v>159979.29999999999</v>
      </c>
      <c r="M57" s="140">
        <v>76407.100000000006</v>
      </c>
      <c r="N57" s="140">
        <v>142208.20000000001</v>
      </c>
      <c r="O57" s="140">
        <v>107146.3</v>
      </c>
      <c r="P57" s="138">
        <f t="shared" si="1"/>
        <v>2351265.5</v>
      </c>
      <c r="Q57" s="135">
        <f>MATCH(B58,'SAP Data'!$C$7:$C$1839,0)</f>
        <v>55</v>
      </c>
    </row>
    <row r="58" spans="1:17" ht="15.75" thickBot="1" x14ac:dyDescent="0.3">
      <c r="A58" s="187" t="s">
        <v>1592</v>
      </c>
      <c r="B58" s="339">
        <v>500113</v>
      </c>
      <c r="C58" s="185"/>
      <c r="D58" s="139">
        <v>51638594.18</v>
      </c>
      <c r="E58" s="139">
        <v>51623948.119999997</v>
      </c>
      <c r="F58" s="139">
        <v>51549808.310000002</v>
      </c>
      <c r="G58" s="139">
        <v>51678793.270000003</v>
      </c>
      <c r="H58" s="139">
        <v>51791503.200000003</v>
      </c>
      <c r="I58" s="139">
        <v>51991162.770000003</v>
      </c>
      <c r="J58" s="139">
        <v>52300473.579999998</v>
      </c>
      <c r="K58" s="139">
        <v>53212002.859999999</v>
      </c>
      <c r="L58" s="139">
        <v>53150350.469999999</v>
      </c>
      <c r="M58" s="139">
        <v>53434737.329999998</v>
      </c>
      <c r="N58" s="139">
        <v>53633993.969999999</v>
      </c>
      <c r="O58" s="139">
        <v>53656687.75</v>
      </c>
      <c r="P58" s="138">
        <f t="shared" si="1"/>
        <v>629662055.80999994</v>
      </c>
      <c r="Q58" s="135">
        <f>MATCH(B59,'SAP Data'!$C$7:$C$1839,0)</f>
        <v>56</v>
      </c>
    </row>
    <row r="59" spans="1:17" ht="15.75" thickBot="1" x14ac:dyDescent="0.3">
      <c r="A59" s="187" t="s">
        <v>1593</v>
      </c>
      <c r="B59" s="339">
        <v>500119</v>
      </c>
      <c r="C59" s="185"/>
      <c r="D59" s="140">
        <v>71359619.159999996</v>
      </c>
      <c r="E59" s="140">
        <v>71428767.769999996</v>
      </c>
      <c r="F59" s="140">
        <v>71438377.099999994</v>
      </c>
      <c r="G59" s="140">
        <v>71651123.769999996</v>
      </c>
      <c r="H59" s="140">
        <v>71847579.299999997</v>
      </c>
      <c r="I59" s="140">
        <v>72131000.760000005</v>
      </c>
      <c r="J59" s="140">
        <v>72524057.269999996</v>
      </c>
      <c r="K59" s="140">
        <v>73519836.409999996</v>
      </c>
      <c r="L59" s="140">
        <v>73541441.540000007</v>
      </c>
      <c r="M59" s="140">
        <v>73909584.879999995</v>
      </c>
      <c r="N59" s="140">
        <v>74193720.040000007</v>
      </c>
      <c r="O59" s="140">
        <v>74302803.969999999</v>
      </c>
      <c r="P59" s="138">
        <f t="shared" si="1"/>
        <v>871847911.96999991</v>
      </c>
      <c r="Q59" s="135">
        <f>MATCH(B60,'SAP Data'!$C$7:$C$1839,0)</f>
        <v>57</v>
      </c>
    </row>
    <row r="60" spans="1:17" ht="15.75" thickBot="1" x14ac:dyDescent="0.3">
      <c r="A60" s="187" t="s">
        <v>74</v>
      </c>
      <c r="B60" s="185" t="s">
        <v>75</v>
      </c>
      <c r="C60" s="185" t="s">
        <v>4</v>
      </c>
      <c r="D60" s="139">
        <v>1946033.46</v>
      </c>
      <c r="E60" s="139">
        <v>1946033.46</v>
      </c>
      <c r="F60" s="139">
        <v>1946033.46</v>
      </c>
      <c r="G60" s="139">
        <v>1946033.46</v>
      </c>
      <c r="H60" s="139">
        <v>1946033.46</v>
      </c>
      <c r="I60" s="139">
        <v>1946033.46</v>
      </c>
      <c r="J60" s="139">
        <v>1946033.46</v>
      </c>
      <c r="K60" s="139">
        <v>1946033.46</v>
      </c>
      <c r="L60" s="139">
        <v>1946033.46</v>
      </c>
      <c r="M60" s="139">
        <v>1946033.46</v>
      </c>
      <c r="N60" s="139">
        <v>1946033.46</v>
      </c>
      <c r="O60" s="139">
        <v>1946033.46</v>
      </c>
      <c r="P60" s="138">
        <f t="shared" si="1"/>
        <v>23352401.520000007</v>
      </c>
      <c r="Q60" s="135">
        <f>MATCH(B61,'SAP Data'!$C$7:$C$1839,0)</f>
        <v>58</v>
      </c>
    </row>
    <row r="61" spans="1:17" ht="15.75" thickBot="1" x14ac:dyDescent="0.3">
      <c r="A61" s="187" t="s">
        <v>77</v>
      </c>
      <c r="B61" s="185" t="s">
        <v>78</v>
      </c>
      <c r="C61" s="185" t="s">
        <v>4</v>
      </c>
      <c r="D61" s="140">
        <v>125101.86</v>
      </c>
      <c r="E61" s="140">
        <v>125101.86</v>
      </c>
      <c r="F61" s="140">
        <v>125101.86</v>
      </c>
      <c r="G61" s="140">
        <v>125101.86</v>
      </c>
      <c r="H61" s="140">
        <v>125101.86</v>
      </c>
      <c r="I61" s="140">
        <v>125101.86</v>
      </c>
      <c r="J61" s="140">
        <v>125101.86</v>
      </c>
      <c r="K61" s="140">
        <v>125101.86</v>
      </c>
      <c r="L61" s="140">
        <v>125101.86</v>
      </c>
      <c r="M61" s="140">
        <v>125101.86</v>
      </c>
      <c r="N61" s="140">
        <v>125101.86</v>
      </c>
      <c r="O61" s="140">
        <v>125101.86</v>
      </c>
      <c r="P61" s="138">
        <f t="shared" si="1"/>
        <v>1501222.3200000003</v>
      </c>
      <c r="Q61" s="135">
        <f>MATCH(B62,'SAP Data'!$C$7:$C$1839,0)</f>
        <v>59</v>
      </c>
    </row>
    <row r="62" spans="1:17" ht="15.75" thickBot="1" x14ac:dyDescent="0.3">
      <c r="A62" s="187" t="s">
        <v>80</v>
      </c>
      <c r="B62" s="185" t="s">
        <v>81</v>
      </c>
      <c r="C62" s="185" t="s">
        <v>4</v>
      </c>
      <c r="D62" s="139">
        <v>4676720.24</v>
      </c>
      <c r="E62" s="139">
        <v>4676720.24</v>
      </c>
      <c r="F62" s="139">
        <v>4676720.24</v>
      </c>
      <c r="G62" s="139">
        <v>4676720.24</v>
      </c>
      <c r="H62" s="139">
        <v>4676720.24</v>
      </c>
      <c r="I62" s="139">
        <v>4676720.24</v>
      </c>
      <c r="J62" s="139">
        <v>4676720.24</v>
      </c>
      <c r="K62" s="139">
        <v>4676720.24</v>
      </c>
      <c r="L62" s="139">
        <v>4676720.24</v>
      </c>
      <c r="M62" s="139">
        <v>4676720.24</v>
      </c>
      <c r="N62" s="139">
        <v>4676720.24</v>
      </c>
      <c r="O62" s="139">
        <v>5891878.8099999996</v>
      </c>
      <c r="P62" s="138">
        <f t="shared" si="1"/>
        <v>57335801.450000018</v>
      </c>
      <c r="Q62" s="135">
        <f>MATCH(B63,'SAP Data'!$C$7:$C$1839,0)</f>
        <v>60</v>
      </c>
    </row>
    <row r="63" spans="1:17" ht="15.75" thickBot="1" x14ac:dyDescent="0.3">
      <c r="A63" s="187" t="s">
        <v>83</v>
      </c>
      <c r="B63" s="185" t="s">
        <v>84</v>
      </c>
      <c r="C63" s="185" t="s">
        <v>4</v>
      </c>
      <c r="D63" s="140">
        <v>64906.32</v>
      </c>
      <c r="E63" s="140">
        <v>64906.32</v>
      </c>
      <c r="F63" s="140">
        <v>64906.32</v>
      </c>
      <c r="G63" s="140">
        <v>64906.32</v>
      </c>
      <c r="H63" s="140">
        <v>64906.32</v>
      </c>
      <c r="I63" s="140">
        <v>64906.32</v>
      </c>
      <c r="J63" s="140">
        <v>64906.32</v>
      </c>
      <c r="K63" s="140">
        <v>64906.32</v>
      </c>
      <c r="L63" s="140">
        <v>64906.32</v>
      </c>
      <c r="M63" s="140">
        <v>64906.32</v>
      </c>
      <c r="N63" s="140">
        <v>64906.32</v>
      </c>
      <c r="O63" s="140">
        <v>64906.32</v>
      </c>
      <c r="P63" s="138">
        <f t="shared" si="1"/>
        <v>778875.83999999985</v>
      </c>
      <c r="Q63" s="135">
        <f>MATCH(B64,'SAP Data'!$C$7:$C$1839,0)</f>
        <v>61</v>
      </c>
    </row>
    <row r="64" spans="1:17" ht="15.75" thickBot="1" x14ac:dyDescent="0.3">
      <c r="A64" s="187" t="s">
        <v>86</v>
      </c>
      <c r="B64" s="185" t="s">
        <v>87</v>
      </c>
      <c r="C64" s="185" t="s">
        <v>4</v>
      </c>
      <c r="D64" s="139">
        <v>55075321.640000001</v>
      </c>
      <c r="E64" s="139">
        <v>55083335.93</v>
      </c>
      <c r="F64" s="139">
        <v>55079184.460000001</v>
      </c>
      <c r="G64" s="139">
        <v>55079532.689999998</v>
      </c>
      <c r="H64" s="139">
        <v>55079525.159999996</v>
      </c>
      <c r="I64" s="139">
        <v>55079517.890000001</v>
      </c>
      <c r="J64" s="139">
        <v>55079510.369999997</v>
      </c>
      <c r="K64" s="139">
        <v>55079502.840000004</v>
      </c>
      <c r="L64" s="139">
        <v>55079495.600000001</v>
      </c>
      <c r="M64" s="139">
        <v>55092461.189999998</v>
      </c>
      <c r="N64" s="139">
        <v>56843868.530000001</v>
      </c>
      <c r="O64" s="139">
        <v>56882921.119999997</v>
      </c>
      <c r="P64" s="138">
        <f t="shared" si="1"/>
        <v>664534177.41999996</v>
      </c>
      <c r="Q64" s="135">
        <f>MATCH(B65,'SAP Data'!$C$7:$C$1839,0)</f>
        <v>62</v>
      </c>
    </row>
    <row r="65" spans="1:17" ht="15.75" thickBot="1" x14ac:dyDescent="0.3">
      <c r="A65" s="187" t="s">
        <v>89</v>
      </c>
      <c r="B65" s="185" t="s">
        <v>90</v>
      </c>
      <c r="C65" s="185" t="s">
        <v>4</v>
      </c>
      <c r="D65" s="140">
        <v>438739</v>
      </c>
      <c r="E65" s="140">
        <v>438739</v>
      </c>
      <c r="F65" s="140">
        <v>438739</v>
      </c>
      <c r="G65" s="140">
        <v>438739</v>
      </c>
      <c r="H65" s="140">
        <v>438739</v>
      </c>
      <c r="I65" s="140">
        <v>438739</v>
      </c>
      <c r="J65" s="140">
        <v>438739</v>
      </c>
      <c r="K65" s="140">
        <v>438739</v>
      </c>
      <c r="L65" s="140">
        <v>438739</v>
      </c>
      <c r="M65" s="140">
        <v>438739</v>
      </c>
      <c r="N65" s="140">
        <v>438739</v>
      </c>
      <c r="O65" s="140">
        <v>438739</v>
      </c>
      <c r="P65" s="138">
        <f t="shared" si="1"/>
        <v>5264868</v>
      </c>
      <c r="Q65" s="135">
        <f>MATCH(B66,'SAP Data'!$C$7:$C$1839,0)</f>
        <v>63</v>
      </c>
    </row>
    <row r="66" spans="1:17" ht="15.75" thickBot="1" x14ac:dyDescent="0.3">
      <c r="A66" s="186" t="s">
        <v>92</v>
      </c>
      <c r="B66" s="339" t="s">
        <v>93</v>
      </c>
      <c r="C66" s="332" t="s">
        <v>4</v>
      </c>
      <c r="D66" s="139">
        <v>475081.66</v>
      </c>
      <c r="E66" s="139">
        <v>475081.66</v>
      </c>
      <c r="F66" s="139">
        <v>475081.66</v>
      </c>
      <c r="G66" s="139">
        <v>475081.66</v>
      </c>
      <c r="H66" s="139">
        <v>475081.66</v>
      </c>
      <c r="I66" s="139">
        <v>475081.66</v>
      </c>
      <c r="J66" s="139">
        <v>475081.66</v>
      </c>
      <c r="K66" s="139">
        <v>475081.66</v>
      </c>
      <c r="L66" s="139">
        <v>475081.66</v>
      </c>
      <c r="M66" s="139">
        <v>475081.66</v>
      </c>
      <c r="N66" s="139">
        <v>475081.66</v>
      </c>
      <c r="O66" s="139">
        <v>475081.66</v>
      </c>
      <c r="P66" s="138">
        <f t="shared" si="1"/>
        <v>5700979.9200000009</v>
      </c>
      <c r="Q66" s="135">
        <f>MATCH(B67,'SAP Data'!$C$7:$C$1839,0)</f>
        <v>64</v>
      </c>
    </row>
    <row r="67" spans="1:17" ht="15.75" thickBot="1" x14ac:dyDescent="0.3">
      <c r="A67" s="187" t="s">
        <v>95</v>
      </c>
      <c r="B67" s="185" t="s">
        <v>96</v>
      </c>
      <c r="C67" s="185" t="s">
        <v>4</v>
      </c>
      <c r="D67" s="140">
        <v>0</v>
      </c>
      <c r="E67" s="140">
        <v>0</v>
      </c>
      <c r="F67" s="140">
        <v>0</v>
      </c>
      <c r="G67" s="140">
        <v>0</v>
      </c>
      <c r="H67" s="140">
        <v>0</v>
      </c>
      <c r="I67" s="140">
        <v>0</v>
      </c>
      <c r="J67" s="140">
        <v>0</v>
      </c>
      <c r="K67" s="140">
        <v>0</v>
      </c>
      <c r="L67" s="140">
        <v>0</v>
      </c>
      <c r="M67" s="140">
        <v>0</v>
      </c>
      <c r="N67" s="140">
        <v>0</v>
      </c>
      <c r="O67" s="140">
        <v>0</v>
      </c>
      <c r="P67" s="138">
        <f t="shared" si="1"/>
        <v>0</v>
      </c>
      <c r="Q67" s="135">
        <f>MATCH(B68,'SAP Data'!$C$7:$C$1839,0)</f>
        <v>65</v>
      </c>
    </row>
    <row r="68" spans="1:17" ht="15.75" thickBot="1" x14ac:dyDescent="0.3">
      <c r="A68" s="187" t="s">
        <v>98</v>
      </c>
      <c r="B68" s="185" t="s">
        <v>99</v>
      </c>
      <c r="C68" s="185" t="s">
        <v>4</v>
      </c>
      <c r="D68" s="139">
        <v>3507589.83</v>
      </c>
      <c r="E68" s="139">
        <v>3507589.83</v>
      </c>
      <c r="F68" s="139">
        <v>3507589.83</v>
      </c>
      <c r="G68" s="139">
        <v>3507589.83</v>
      </c>
      <c r="H68" s="139">
        <v>3507589.83</v>
      </c>
      <c r="I68" s="139">
        <v>3507589.83</v>
      </c>
      <c r="J68" s="139">
        <v>3507589.83</v>
      </c>
      <c r="K68" s="139">
        <v>3507589.83</v>
      </c>
      <c r="L68" s="139">
        <v>3507589.83</v>
      </c>
      <c r="M68" s="139">
        <v>3507589.83</v>
      </c>
      <c r="N68" s="139">
        <v>3507589.83</v>
      </c>
      <c r="O68" s="139">
        <v>3507589.83</v>
      </c>
      <c r="P68" s="138">
        <f t="shared" si="1"/>
        <v>42091077.959999986</v>
      </c>
      <c r="Q68" s="135">
        <f>MATCH(B69,'SAP Data'!$C$7:$C$1839,0)</f>
        <v>67</v>
      </c>
    </row>
    <row r="69" spans="1:17" ht="15.75" thickBot="1" x14ac:dyDescent="0.3">
      <c r="A69" s="187" t="s">
        <v>104</v>
      </c>
      <c r="B69" s="185" t="s">
        <v>105</v>
      </c>
      <c r="C69" s="185" t="s">
        <v>4</v>
      </c>
      <c r="D69" s="140">
        <v>0</v>
      </c>
      <c r="E69" s="140">
        <v>0</v>
      </c>
      <c r="F69" s="140">
        <v>0</v>
      </c>
      <c r="G69" s="140">
        <v>0</v>
      </c>
      <c r="H69" s="140">
        <v>0</v>
      </c>
      <c r="I69" s="140">
        <v>0</v>
      </c>
      <c r="J69" s="140">
        <v>0</v>
      </c>
      <c r="K69" s="140">
        <v>0</v>
      </c>
      <c r="L69" s="140">
        <v>0</v>
      </c>
      <c r="M69" s="140">
        <v>0</v>
      </c>
      <c r="N69" s="140">
        <v>0</v>
      </c>
      <c r="O69" s="140">
        <v>0</v>
      </c>
      <c r="P69" s="138">
        <f t="shared" si="1"/>
        <v>0</v>
      </c>
      <c r="Q69" s="135">
        <f>MATCH(B70,'SAP Data'!$C$7:$C$1839,0)</f>
        <v>70</v>
      </c>
    </row>
    <row r="70" spans="1:17" ht="15.75" thickBot="1" x14ac:dyDescent="0.3">
      <c r="A70" s="187" t="s">
        <v>107</v>
      </c>
      <c r="B70" s="185" t="s">
        <v>108</v>
      </c>
      <c r="C70" s="185" t="s">
        <v>4</v>
      </c>
      <c r="D70" s="139">
        <v>5050125.1500000004</v>
      </c>
      <c r="E70" s="139">
        <v>5111259.47</v>
      </c>
      <c r="F70" s="139">
        <v>5125020.2699999996</v>
      </c>
      <c r="G70" s="139">
        <v>5337418.71</v>
      </c>
      <c r="H70" s="139">
        <v>5533881.7699999996</v>
      </c>
      <c r="I70" s="139">
        <v>5817310.5</v>
      </c>
      <c r="J70" s="139">
        <v>6210374.5300000003</v>
      </c>
      <c r="K70" s="139">
        <v>7206161.2000000002</v>
      </c>
      <c r="L70" s="139">
        <v>7227773.5700000003</v>
      </c>
      <c r="M70" s="139">
        <v>7582951.3200000003</v>
      </c>
      <c r="N70" s="139">
        <v>6115679.1399999997</v>
      </c>
      <c r="O70" s="139">
        <v>4970551.91</v>
      </c>
      <c r="P70" s="138">
        <f t="shared" si="1"/>
        <v>71288507.540000007</v>
      </c>
      <c r="Q70" s="135">
        <f>MATCH(B71,'SAP Data'!$C$7:$C$1839,0)</f>
        <v>71</v>
      </c>
    </row>
    <row r="71" spans="1:17" ht="15.75" thickBot="1" x14ac:dyDescent="0.3">
      <c r="A71" s="187" t="s">
        <v>1594</v>
      </c>
      <c r="B71" s="339">
        <v>500120</v>
      </c>
      <c r="C71" s="185"/>
      <c r="D71" s="140">
        <v>-19721024.98</v>
      </c>
      <c r="E71" s="140">
        <v>-19804819.649999999</v>
      </c>
      <c r="F71" s="140">
        <v>-19888568.789999999</v>
      </c>
      <c r="G71" s="140">
        <v>-19972330.5</v>
      </c>
      <c r="H71" s="140">
        <v>-20056076.100000001</v>
      </c>
      <c r="I71" s="140">
        <v>-20139837.989999998</v>
      </c>
      <c r="J71" s="140">
        <v>-20223583.690000001</v>
      </c>
      <c r="K71" s="140">
        <v>-20307833.550000001</v>
      </c>
      <c r="L71" s="140">
        <v>-20391091.07</v>
      </c>
      <c r="M71" s="140">
        <v>-20474847.550000001</v>
      </c>
      <c r="N71" s="140">
        <v>-20559726.07</v>
      </c>
      <c r="O71" s="140">
        <v>-20646116.219999999</v>
      </c>
      <c r="P71" s="138">
        <f t="shared" ref="P71:P134" si="2">SUM(D71:O71)</f>
        <v>-242185856.16</v>
      </c>
      <c r="Q71" s="135">
        <f>MATCH(B72,'SAP Data'!$C$7:$C$1839,0)</f>
        <v>72</v>
      </c>
    </row>
    <row r="72" spans="1:17" ht="15.75" thickBot="1" x14ac:dyDescent="0.3">
      <c r="A72" s="329" t="s">
        <v>110</v>
      </c>
      <c r="B72" s="338" t="s">
        <v>111</v>
      </c>
      <c r="C72" s="330" t="s">
        <v>4</v>
      </c>
      <c r="D72" s="139">
        <v>112923.99</v>
      </c>
      <c r="E72" s="139">
        <v>113379.52</v>
      </c>
      <c r="F72" s="139">
        <v>113883.76</v>
      </c>
      <c r="G72" s="139">
        <v>114371.75</v>
      </c>
      <c r="H72" s="139">
        <v>114876.02</v>
      </c>
      <c r="I72" s="139">
        <v>115364.03</v>
      </c>
      <c r="J72" s="139">
        <v>115868.3</v>
      </c>
      <c r="K72" s="139">
        <v>115868.3</v>
      </c>
      <c r="L72" s="139">
        <v>116860.62</v>
      </c>
      <c r="M72" s="139">
        <v>117365.15</v>
      </c>
      <c r="N72" s="139">
        <v>117853.41</v>
      </c>
      <c r="O72" s="139">
        <v>118357.95</v>
      </c>
      <c r="P72" s="138">
        <f t="shared" si="2"/>
        <v>1386972.8</v>
      </c>
      <c r="Q72" s="135">
        <f>MATCH(B73,'SAP Data'!$C$7:$C$1839,0)</f>
        <v>73</v>
      </c>
    </row>
    <row r="73" spans="1:17" ht="15.75" thickBot="1" x14ac:dyDescent="0.3">
      <c r="A73" s="331" t="s">
        <v>113</v>
      </c>
      <c r="B73" s="339" t="s">
        <v>114</v>
      </c>
      <c r="C73" s="332" t="s">
        <v>4</v>
      </c>
      <c r="D73" s="140">
        <v>-1033.52</v>
      </c>
      <c r="E73" s="140">
        <v>-1033.52</v>
      </c>
      <c r="F73" s="140">
        <v>-1033.52</v>
      </c>
      <c r="G73" s="140">
        <v>-1033.52</v>
      </c>
      <c r="H73" s="140">
        <v>-1033.52</v>
      </c>
      <c r="I73" s="140">
        <v>-1033.52</v>
      </c>
      <c r="J73" s="140">
        <v>-1033.52</v>
      </c>
      <c r="K73" s="140">
        <v>-1033.52</v>
      </c>
      <c r="L73" s="140">
        <v>-1033.52</v>
      </c>
      <c r="M73" s="140">
        <v>-1033.52</v>
      </c>
      <c r="N73" s="140">
        <v>-1033.52</v>
      </c>
      <c r="O73" s="140">
        <v>-1033.52</v>
      </c>
      <c r="P73" s="138">
        <f t="shared" si="2"/>
        <v>-12402.240000000003</v>
      </c>
      <c r="Q73" s="135">
        <f>MATCH(B74,'SAP Data'!$C$7:$C$1839,0)</f>
        <v>74</v>
      </c>
    </row>
    <row r="74" spans="1:17" ht="15.75" thickBot="1" x14ac:dyDescent="0.3">
      <c r="A74" s="186" t="s">
        <v>116</v>
      </c>
      <c r="B74" s="185" t="s">
        <v>117</v>
      </c>
      <c r="C74" s="185" t="s">
        <v>4</v>
      </c>
      <c r="D74" s="139">
        <v>-4479656.01</v>
      </c>
      <c r="E74" s="139">
        <v>-4483070.21</v>
      </c>
      <c r="F74" s="139">
        <v>-4486484.42</v>
      </c>
      <c r="G74" s="139">
        <v>-4489898.66</v>
      </c>
      <c r="H74" s="139">
        <v>-4493312.84</v>
      </c>
      <c r="I74" s="139">
        <v>-4496727.0599999996</v>
      </c>
      <c r="J74" s="139">
        <v>-4500141.24</v>
      </c>
      <c r="K74" s="139">
        <v>-4503555.47</v>
      </c>
      <c r="L74" s="139">
        <v>-4506969.66</v>
      </c>
      <c r="M74" s="139">
        <v>-4510383.88</v>
      </c>
      <c r="N74" s="139">
        <v>-4513798.09</v>
      </c>
      <c r="O74" s="139">
        <v>-4517622.4400000004</v>
      </c>
      <c r="P74" s="138">
        <f t="shared" si="2"/>
        <v>-53981619.979999989</v>
      </c>
      <c r="Q74" s="135">
        <f>MATCH(B75,'SAP Data'!$C$7:$C$1839,0)</f>
        <v>75</v>
      </c>
    </row>
    <row r="75" spans="1:17" ht="15.75" thickBot="1" x14ac:dyDescent="0.3">
      <c r="A75" s="186" t="s">
        <v>119</v>
      </c>
      <c r="B75" s="185" t="s">
        <v>120</v>
      </c>
      <c r="C75" s="185" t="s">
        <v>4</v>
      </c>
      <c r="D75" s="140">
        <v>-16117654.4</v>
      </c>
      <c r="E75" s="140">
        <v>-16198490.4</v>
      </c>
      <c r="F75" s="140">
        <v>-16279329.57</v>
      </c>
      <c r="G75" s="140">
        <v>-16360165.029999999</v>
      </c>
      <c r="H75" s="140">
        <v>-16441000.720000001</v>
      </c>
      <c r="I75" s="140">
        <v>-16521836.4</v>
      </c>
      <c r="J75" s="140">
        <v>-16602672.189999999</v>
      </c>
      <c r="K75" s="140">
        <v>-16683507.82</v>
      </c>
      <c r="L75" s="140">
        <v>-16764343.470000001</v>
      </c>
      <c r="M75" s="140">
        <v>-16845190.260000002</v>
      </c>
      <c r="N75" s="140">
        <v>-16927142.829999998</v>
      </c>
      <c r="O75" s="140">
        <v>-17010213.170000002</v>
      </c>
      <c r="P75" s="138">
        <f t="shared" si="2"/>
        <v>-198751546.25999999</v>
      </c>
      <c r="Q75" s="135">
        <f>MATCH(B76,'SAP Data'!$C$7:$C$1839,0)</f>
        <v>76</v>
      </c>
    </row>
    <row r="76" spans="1:17" ht="15.75" thickBot="1" x14ac:dyDescent="0.3">
      <c r="A76" s="186" t="s">
        <v>113</v>
      </c>
      <c r="B76" s="185" t="s">
        <v>122</v>
      </c>
      <c r="C76" s="185" t="s">
        <v>4</v>
      </c>
      <c r="D76" s="139">
        <v>764394.96</v>
      </c>
      <c r="E76" s="139">
        <v>764394.96</v>
      </c>
      <c r="F76" s="139">
        <v>764394.96</v>
      </c>
      <c r="G76" s="139">
        <v>764394.96</v>
      </c>
      <c r="H76" s="139">
        <v>764394.96</v>
      </c>
      <c r="I76" s="139">
        <v>764394.96</v>
      </c>
      <c r="J76" s="139">
        <v>764394.96</v>
      </c>
      <c r="K76" s="139">
        <v>764394.96</v>
      </c>
      <c r="L76" s="139">
        <v>764394.96</v>
      </c>
      <c r="M76" s="139">
        <v>764394.96</v>
      </c>
      <c r="N76" s="139">
        <v>764394.96</v>
      </c>
      <c r="O76" s="139">
        <v>764394.96</v>
      </c>
      <c r="P76" s="138">
        <f t="shared" si="2"/>
        <v>9172739.5199999996</v>
      </c>
      <c r="Q76" s="135">
        <f>MATCH(B77,'SAP Data'!$C$7:$C$1839,0)</f>
        <v>77</v>
      </c>
    </row>
    <row r="77" spans="1:17" ht="15.75" thickBot="1" x14ac:dyDescent="0.3">
      <c r="A77" s="186" t="s">
        <v>1595</v>
      </c>
      <c r="B77" s="339">
        <v>500110</v>
      </c>
      <c r="C77" s="185"/>
      <c r="D77" s="140">
        <v>253341694.59</v>
      </c>
      <c r="E77" s="140">
        <v>285748054.35000002</v>
      </c>
      <c r="F77" s="140">
        <v>267908041.12</v>
      </c>
      <c r="G77" s="140">
        <v>196904369.37</v>
      </c>
      <c r="H77" s="140">
        <v>178290369.58000001</v>
      </c>
      <c r="I77" s="140">
        <v>239502721.56</v>
      </c>
      <c r="J77" s="140">
        <v>189539098.93000001</v>
      </c>
      <c r="K77" s="140">
        <v>191591517.74000001</v>
      </c>
      <c r="L77" s="140">
        <v>327451772.06</v>
      </c>
      <c r="M77" s="140">
        <v>304890610.52999997</v>
      </c>
      <c r="N77" s="140">
        <v>370774402.14999998</v>
      </c>
      <c r="O77" s="140">
        <v>406507772.60000002</v>
      </c>
      <c r="P77" s="138">
        <f t="shared" si="2"/>
        <v>3212450424.5799999</v>
      </c>
      <c r="Q77" s="135">
        <f>MATCH(B78,'SAP Data'!$C$7:$C$1839,0)</f>
        <v>78</v>
      </c>
    </row>
    <row r="78" spans="1:17" ht="15.75" thickBot="1" x14ac:dyDescent="0.3">
      <c r="A78" s="186" t="s">
        <v>1596</v>
      </c>
      <c r="B78" s="339">
        <v>500117</v>
      </c>
      <c r="C78" s="185"/>
      <c r="D78" s="139">
        <v>8658190.2100000009</v>
      </c>
      <c r="E78" s="139">
        <v>13010785.390000001</v>
      </c>
      <c r="F78" s="139">
        <v>9718572.1799999997</v>
      </c>
      <c r="G78" s="139">
        <v>8448439.5199999996</v>
      </c>
      <c r="H78" s="139">
        <v>8492519.4199999999</v>
      </c>
      <c r="I78" s="139">
        <v>10709778.439999999</v>
      </c>
      <c r="J78" s="139">
        <v>8931793.2799999993</v>
      </c>
      <c r="K78" s="139">
        <v>8631948.2300000004</v>
      </c>
      <c r="L78" s="139">
        <v>8901353.4900000002</v>
      </c>
      <c r="M78" s="139">
        <v>9608323.9199999999</v>
      </c>
      <c r="N78" s="139">
        <v>21669179.149999999</v>
      </c>
      <c r="O78" s="139">
        <v>9540246.1999999993</v>
      </c>
      <c r="P78" s="138">
        <f t="shared" si="2"/>
        <v>126321129.42999999</v>
      </c>
      <c r="Q78" s="135">
        <f>MATCH(B79,'SAP Data'!$C$7:$C$1839,0)</f>
        <v>79</v>
      </c>
    </row>
    <row r="79" spans="1:17" ht="15.75" thickBot="1" x14ac:dyDescent="0.3">
      <c r="A79" s="186" t="s">
        <v>124</v>
      </c>
      <c r="B79" s="185" t="s">
        <v>125</v>
      </c>
      <c r="C79" s="185" t="s">
        <v>4</v>
      </c>
      <c r="D79" s="140">
        <v>2565835.79</v>
      </c>
      <c r="E79" s="140">
        <v>411636.11</v>
      </c>
      <c r="F79" s="140">
        <v>101249.3</v>
      </c>
      <c r="G79" s="140">
        <v>516981.18</v>
      </c>
      <c r="H79" s="140">
        <v>291330.73</v>
      </c>
      <c r="I79" s="140">
        <v>1704391.51</v>
      </c>
      <c r="J79" s="140">
        <v>436429.93</v>
      </c>
      <c r="K79" s="140">
        <v>556476.80000000005</v>
      </c>
      <c r="L79" s="140">
        <v>229431.48</v>
      </c>
      <c r="M79" s="140">
        <v>168405.06</v>
      </c>
      <c r="N79" s="140">
        <v>-779854.69</v>
      </c>
      <c r="O79" s="140">
        <v>3244300.77</v>
      </c>
      <c r="P79" s="138">
        <f t="shared" si="2"/>
        <v>9446613.9699999988</v>
      </c>
      <c r="Q79" s="135">
        <f>MATCH(B80,'SAP Data'!$C$7:$C$1839,0)</f>
        <v>80</v>
      </c>
    </row>
    <row r="80" spans="1:17" ht="15.75" thickBot="1" x14ac:dyDescent="0.3">
      <c r="A80" s="186" t="s">
        <v>127</v>
      </c>
      <c r="B80" s="185" t="s">
        <v>128</v>
      </c>
      <c r="C80" s="185" t="s">
        <v>4</v>
      </c>
      <c r="D80" s="139">
        <v>185526.39</v>
      </c>
      <c r="E80" s="139">
        <v>101083.93</v>
      </c>
      <c r="F80" s="139">
        <v>64504.72</v>
      </c>
      <c r="G80" s="139">
        <v>80802.2</v>
      </c>
      <c r="H80" s="139">
        <v>52185.31</v>
      </c>
      <c r="I80" s="139">
        <v>86365.48</v>
      </c>
      <c r="J80" s="139">
        <v>159402.35999999999</v>
      </c>
      <c r="K80" s="139">
        <v>136178.95000000001</v>
      </c>
      <c r="L80" s="139">
        <v>146719.53</v>
      </c>
      <c r="M80" s="139">
        <v>78807.75</v>
      </c>
      <c r="N80" s="139">
        <v>172290.43</v>
      </c>
      <c r="O80" s="139">
        <v>84416.67</v>
      </c>
      <c r="P80" s="138">
        <f t="shared" si="2"/>
        <v>1348283.72</v>
      </c>
      <c r="Q80" s="135">
        <f>MATCH(B81,'SAP Data'!$C$7:$C$1839,0)</f>
        <v>82</v>
      </c>
    </row>
    <row r="81" spans="1:17" ht="15.75" thickBot="1" x14ac:dyDescent="0.3">
      <c r="A81" s="186" t="s">
        <v>130</v>
      </c>
      <c r="B81" s="185" t="s">
        <v>131</v>
      </c>
      <c r="C81" s="185" t="s">
        <v>4</v>
      </c>
      <c r="D81" s="140">
        <v>0</v>
      </c>
      <c r="E81" s="140">
        <v>0</v>
      </c>
      <c r="F81" s="140">
        <v>0</v>
      </c>
      <c r="G81" s="140">
        <v>0</v>
      </c>
      <c r="H81" s="140">
        <v>0</v>
      </c>
      <c r="I81" s="140">
        <v>0</v>
      </c>
      <c r="J81" s="140">
        <v>0</v>
      </c>
      <c r="K81" s="140">
        <v>0</v>
      </c>
      <c r="L81" s="140">
        <v>0</v>
      </c>
      <c r="M81" s="140">
        <v>0</v>
      </c>
      <c r="N81" s="140">
        <v>0</v>
      </c>
      <c r="O81" s="140">
        <v>0</v>
      </c>
      <c r="P81" s="138">
        <f t="shared" si="2"/>
        <v>0</v>
      </c>
      <c r="Q81" s="135">
        <f>MATCH(B82,'SAP Data'!$C$7:$C$1839,0)</f>
        <v>84</v>
      </c>
    </row>
    <row r="82" spans="1:17" ht="15.75" thickBot="1" x14ac:dyDescent="0.3">
      <c r="A82" s="186" t="s">
        <v>133</v>
      </c>
      <c r="B82" s="185" t="s">
        <v>134</v>
      </c>
      <c r="C82" s="185" t="s">
        <v>4</v>
      </c>
      <c r="D82" s="139">
        <v>0</v>
      </c>
      <c r="E82" s="139">
        <v>0</v>
      </c>
      <c r="F82" s="139">
        <v>0</v>
      </c>
      <c r="G82" s="139">
        <v>0</v>
      </c>
      <c r="H82" s="139">
        <v>0</v>
      </c>
      <c r="I82" s="139">
        <v>0</v>
      </c>
      <c r="J82" s="139">
        <v>0</v>
      </c>
      <c r="K82" s="139">
        <v>0</v>
      </c>
      <c r="L82" s="139">
        <v>0</v>
      </c>
      <c r="M82" s="139">
        <v>0</v>
      </c>
      <c r="N82" s="139">
        <v>0</v>
      </c>
      <c r="O82" s="139">
        <v>0</v>
      </c>
      <c r="P82" s="138">
        <f t="shared" si="2"/>
        <v>0</v>
      </c>
      <c r="Q82" s="135">
        <f>MATCH(B83,'SAP Data'!$C$7:$C$1839,0)</f>
        <v>85</v>
      </c>
    </row>
    <row r="83" spans="1:17" ht="15.75" thickBot="1" x14ac:dyDescent="0.3">
      <c r="A83" s="186" t="s">
        <v>136</v>
      </c>
      <c r="B83" s="185" t="s">
        <v>137</v>
      </c>
      <c r="C83" s="185" t="s">
        <v>4</v>
      </c>
      <c r="D83" s="140">
        <v>0</v>
      </c>
      <c r="E83" s="140">
        <v>0</v>
      </c>
      <c r="F83" s="140">
        <v>0</v>
      </c>
      <c r="G83" s="140">
        <v>0</v>
      </c>
      <c r="H83" s="140">
        <v>0</v>
      </c>
      <c r="I83" s="140">
        <v>0</v>
      </c>
      <c r="J83" s="140">
        <v>0</v>
      </c>
      <c r="K83" s="140">
        <v>0</v>
      </c>
      <c r="L83" s="140">
        <v>0</v>
      </c>
      <c r="M83" s="140">
        <v>0</v>
      </c>
      <c r="N83" s="140">
        <v>0</v>
      </c>
      <c r="O83" s="140">
        <v>0</v>
      </c>
      <c r="P83" s="138">
        <f t="shared" si="2"/>
        <v>0</v>
      </c>
      <c r="Q83" s="135">
        <f>MATCH(B84,'SAP Data'!$C$7:$C$1839,0)</f>
        <v>86</v>
      </c>
    </row>
    <row r="84" spans="1:17" ht="15.75" thickBot="1" x14ac:dyDescent="0.3">
      <c r="A84" s="186" t="s">
        <v>139</v>
      </c>
      <c r="B84" s="185" t="s">
        <v>140</v>
      </c>
      <c r="C84" s="185" t="s">
        <v>4</v>
      </c>
      <c r="D84" s="139">
        <v>0</v>
      </c>
      <c r="E84" s="139">
        <v>0</v>
      </c>
      <c r="F84" s="139">
        <v>0</v>
      </c>
      <c r="G84" s="139">
        <v>0</v>
      </c>
      <c r="H84" s="139">
        <v>0</v>
      </c>
      <c r="I84" s="139">
        <v>0</v>
      </c>
      <c r="J84" s="139">
        <v>0</v>
      </c>
      <c r="K84" s="139">
        <v>0</v>
      </c>
      <c r="L84" s="139">
        <v>0</v>
      </c>
      <c r="M84" s="139">
        <v>0</v>
      </c>
      <c r="N84" s="139">
        <v>0</v>
      </c>
      <c r="O84" s="139">
        <v>0</v>
      </c>
      <c r="P84" s="138">
        <f t="shared" si="2"/>
        <v>0</v>
      </c>
      <c r="Q84" s="135">
        <f>MATCH(B85,'SAP Data'!$C$7:$C$1839,0)</f>
        <v>87</v>
      </c>
    </row>
    <row r="85" spans="1:17" ht="15.75" thickBot="1" x14ac:dyDescent="0.3">
      <c r="A85" s="186" t="s">
        <v>142</v>
      </c>
      <c r="B85" s="185" t="s">
        <v>143</v>
      </c>
      <c r="C85" s="185" t="s">
        <v>4</v>
      </c>
      <c r="D85" s="140">
        <v>0</v>
      </c>
      <c r="E85" s="140">
        <v>0</v>
      </c>
      <c r="F85" s="140">
        <v>0</v>
      </c>
      <c r="G85" s="140">
        <v>0</v>
      </c>
      <c r="H85" s="140">
        <v>0</v>
      </c>
      <c r="I85" s="140">
        <v>0</v>
      </c>
      <c r="J85" s="140">
        <v>0</v>
      </c>
      <c r="K85" s="140">
        <v>0</v>
      </c>
      <c r="L85" s="140">
        <v>0</v>
      </c>
      <c r="M85" s="140">
        <v>0</v>
      </c>
      <c r="N85" s="140">
        <v>0</v>
      </c>
      <c r="O85" s="140">
        <v>0</v>
      </c>
      <c r="P85" s="138">
        <f t="shared" si="2"/>
        <v>0</v>
      </c>
      <c r="Q85" s="135">
        <f>MATCH(B86,'SAP Data'!$C$7:$C$1839,0)</f>
        <v>88</v>
      </c>
    </row>
    <row r="86" spans="1:17" ht="15.75" thickBot="1" x14ac:dyDescent="0.3">
      <c r="A86" s="186" t="s">
        <v>145</v>
      </c>
      <c r="B86" s="185" t="s">
        <v>146</v>
      </c>
      <c r="C86" s="185" t="s">
        <v>4</v>
      </c>
      <c r="D86" s="139">
        <v>820022.63</v>
      </c>
      <c r="E86" s="139">
        <v>1570498.75</v>
      </c>
      <c r="F86" s="139">
        <v>1796839.41</v>
      </c>
      <c r="G86" s="139">
        <v>1232366.01</v>
      </c>
      <c r="H86" s="139">
        <v>-16458.3</v>
      </c>
      <c r="I86" s="139">
        <v>619196.17000000004</v>
      </c>
      <c r="J86" s="139">
        <v>532349.43000000005</v>
      </c>
      <c r="K86" s="139">
        <v>507599.59</v>
      </c>
      <c r="L86" s="139">
        <v>258027.94</v>
      </c>
      <c r="M86" s="139">
        <v>768005.33</v>
      </c>
      <c r="N86" s="139">
        <v>2839537.75</v>
      </c>
      <c r="O86" s="139">
        <v>2985524.51</v>
      </c>
      <c r="P86" s="138">
        <f t="shared" si="2"/>
        <v>13913509.220000001</v>
      </c>
      <c r="Q86" s="135">
        <f>MATCH(B87,'SAP Data'!$C$7:$C$1839,0)</f>
        <v>89</v>
      </c>
    </row>
    <row r="87" spans="1:17" ht="15.75" thickBot="1" x14ac:dyDescent="0.3">
      <c r="A87" s="186" t="s">
        <v>148</v>
      </c>
      <c r="B87" s="185" t="s">
        <v>149</v>
      </c>
      <c r="C87" s="185" t="s">
        <v>4</v>
      </c>
      <c r="D87" s="140">
        <v>0</v>
      </c>
      <c r="E87" s="140">
        <v>0</v>
      </c>
      <c r="F87" s="140">
        <v>0</v>
      </c>
      <c r="G87" s="140">
        <v>0</v>
      </c>
      <c r="H87" s="140">
        <v>0</v>
      </c>
      <c r="I87" s="140">
        <v>0</v>
      </c>
      <c r="J87" s="140">
        <v>0</v>
      </c>
      <c r="K87" s="140">
        <v>0</v>
      </c>
      <c r="L87" s="140">
        <v>0</v>
      </c>
      <c r="M87" s="140">
        <v>0</v>
      </c>
      <c r="N87" s="140">
        <v>0</v>
      </c>
      <c r="O87" s="140">
        <v>0</v>
      </c>
      <c r="P87" s="138">
        <f t="shared" si="2"/>
        <v>0</v>
      </c>
      <c r="Q87" s="135">
        <f>MATCH(B88,'SAP Data'!$C$7:$C$1839,0)</f>
        <v>90</v>
      </c>
    </row>
    <row r="88" spans="1:17" ht="15.75" thickBot="1" x14ac:dyDescent="0.3">
      <c r="A88" s="186" t="s">
        <v>151</v>
      </c>
      <c r="B88" s="185" t="s">
        <v>152</v>
      </c>
      <c r="C88" s="185" t="s">
        <v>4</v>
      </c>
      <c r="D88" s="139">
        <v>0</v>
      </c>
      <c r="E88" s="139">
        <v>0</v>
      </c>
      <c r="F88" s="139">
        <v>0</v>
      </c>
      <c r="G88" s="139">
        <v>0</v>
      </c>
      <c r="H88" s="139">
        <v>0</v>
      </c>
      <c r="I88" s="139">
        <v>0</v>
      </c>
      <c r="J88" s="139">
        <v>0</v>
      </c>
      <c r="K88" s="139">
        <v>0</v>
      </c>
      <c r="L88" s="139">
        <v>0</v>
      </c>
      <c r="M88" s="139">
        <v>0</v>
      </c>
      <c r="N88" s="139">
        <v>0</v>
      </c>
      <c r="O88" s="139">
        <v>0</v>
      </c>
      <c r="P88" s="138">
        <f t="shared" si="2"/>
        <v>0</v>
      </c>
      <c r="Q88" s="135">
        <f>MATCH(B89,'SAP Data'!$C$7:$C$1839,0)</f>
        <v>92</v>
      </c>
    </row>
    <row r="89" spans="1:17" ht="15.75" thickBot="1" x14ac:dyDescent="0.3">
      <c r="A89" s="186" t="s">
        <v>154</v>
      </c>
      <c r="B89" s="185" t="s">
        <v>155</v>
      </c>
      <c r="C89" s="185" t="s">
        <v>4</v>
      </c>
      <c r="D89" s="140">
        <v>0</v>
      </c>
      <c r="E89" s="140">
        <v>0</v>
      </c>
      <c r="F89" s="140">
        <v>0</v>
      </c>
      <c r="G89" s="140">
        <v>0</v>
      </c>
      <c r="H89" s="140">
        <v>0</v>
      </c>
      <c r="I89" s="140">
        <v>0</v>
      </c>
      <c r="J89" s="140">
        <v>0</v>
      </c>
      <c r="K89" s="140">
        <v>0</v>
      </c>
      <c r="L89" s="140">
        <v>0</v>
      </c>
      <c r="M89" s="140">
        <v>0</v>
      </c>
      <c r="N89" s="140">
        <v>0</v>
      </c>
      <c r="O89" s="140">
        <v>0</v>
      </c>
      <c r="P89" s="138">
        <f t="shared" si="2"/>
        <v>0</v>
      </c>
      <c r="Q89" s="135">
        <f>MATCH(B90,'SAP Data'!$C$7:$C$1839,0)</f>
        <v>97</v>
      </c>
    </row>
    <row r="90" spans="1:17" ht="15.75" thickBot="1" x14ac:dyDescent="0.3">
      <c r="A90" s="186" t="s">
        <v>4053</v>
      </c>
      <c r="B90" s="185" t="s">
        <v>158</v>
      </c>
      <c r="C90" s="185" t="s">
        <v>4</v>
      </c>
      <c r="D90" s="139">
        <v>0.26</v>
      </c>
      <c r="E90" s="139">
        <v>0.26</v>
      </c>
      <c r="F90" s="139">
        <v>0.26</v>
      </c>
      <c r="G90" s="139">
        <v>0.17</v>
      </c>
      <c r="H90" s="139">
        <v>0.17</v>
      </c>
      <c r="I90" s="139">
        <v>40.17</v>
      </c>
      <c r="J90" s="139">
        <v>40.17</v>
      </c>
      <c r="K90" s="139">
        <v>40.17</v>
      </c>
      <c r="L90" s="139">
        <v>40.17</v>
      </c>
      <c r="M90" s="139">
        <v>40.26</v>
      </c>
      <c r="N90" s="139">
        <v>40.26</v>
      </c>
      <c r="O90" s="139">
        <v>40.26</v>
      </c>
      <c r="P90" s="138">
        <f t="shared" si="2"/>
        <v>282.58</v>
      </c>
      <c r="Q90" s="135">
        <f>MATCH(B91,'SAP Data'!$C$7:$C$1839,0)</f>
        <v>98</v>
      </c>
    </row>
    <row r="91" spans="1:17" ht="15.75" thickBot="1" x14ac:dyDescent="0.3">
      <c r="A91" s="186" t="s">
        <v>3994</v>
      </c>
      <c r="B91" s="185" t="s">
        <v>3995</v>
      </c>
      <c r="C91" s="185" t="s">
        <v>4</v>
      </c>
      <c r="D91" s="140"/>
      <c r="E91" s="140"/>
      <c r="F91" s="140"/>
      <c r="G91" s="391"/>
      <c r="H91" s="391"/>
      <c r="I91" s="391"/>
      <c r="J91" s="139"/>
      <c r="K91" s="139"/>
      <c r="L91" s="139"/>
      <c r="M91" s="139"/>
      <c r="N91" s="139"/>
      <c r="O91" s="139"/>
      <c r="P91" s="138">
        <f t="shared" si="2"/>
        <v>0</v>
      </c>
      <c r="Q91" s="135">
        <f>MATCH(B92,'SAP Data'!$C$7:$C$1839,0)</f>
        <v>99</v>
      </c>
    </row>
    <row r="92" spans="1:17" ht="15.75" thickBot="1" x14ac:dyDescent="0.3">
      <c r="A92" s="186" t="s">
        <v>160</v>
      </c>
      <c r="B92" s="185" t="s">
        <v>161</v>
      </c>
      <c r="C92" s="185" t="s">
        <v>4</v>
      </c>
      <c r="D92" s="139">
        <v>-1632731.15</v>
      </c>
      <c r="E92" s="139">
        <v>-3369737.05</v>
      </c>
      <c r="F92" s="139">
        <v>-1084571.1599999999</v>
      </c>
      <c r="G92" s="139">
        <v>-2094125.39</v>
      </c>
      <c r="H92" s="139">
        <v>-3381134.16</v>
      </c>
      <c r="I92" s="139">
        <v>-5408042.1600000001</v>
      </c>
      <c r="J92" s="140">
        <v>-3860994.31</v>
      </c>
      <c r="K92" s="140">
        <v>-1874246.96</v>
      </c>
      <c r="L92" s="140">
        <v>-3218149.54</v>
      </c>
      <c r="M92" s="140">
        <v>-7691082.5300000003</v>
      </c>
      <c r="N92" s="140">
        <v>-1386309.15</v>
      </c>
      <c r="O92" s="140">
        <v>-2658.18</v>
      </c>
      <c r="P92" s="138">
        <f t="shared" si="2"/>
        <v>-35003781.739999995</v>
      </c>
      <c r="Q92" s="135">
        <f>MATCH(B93,'SAP Data'!$C$7:$C$1839,0)</f>
        <v>100</v>
      </c>
    </row>
    <row r="93" spans="1:17" ht="15.75" thickBot="1" x14ac:dyDescent="0.3">
      <c r="A93" s="186" t="s">
        <v>163</v>
      </c>
      <c r="B93" s="185" t="s">
        <v>164</v>
      </c>
      <c r="C93" s="185" t="s">
        <v>4</v>
      </c>
      <c r="D93" s="140">
        <v>-2769308.37</v>
      </c>
      <c r="E93" s="140">
        <v>-4280737.07</v>
      </c>
      <c r="F93" s="140">
        <v>-1500357.54</v>
      </c>
      <c r="G93" s="140">
        <v>-2325925.27</v>
      </c>
      <c r="H93" s="140">
        <v>-1448090.71</v>
      </c>
      <c r="I93" s="140">
        <v>-1215785.58</v>
      </c>
      <c r="J93" s="139">
        <v>-3008638.64</v>
      </c>
      <c r="K93" s="139">
        <v>-1824300.3</v>
      </c>
      <c r="L93" s="139">
        <v>-1477240.5</v>
      </c>
      <c r="M93" s="139">
        <v>-1718118.54</v>
      </c>
      <c r="N93" s="139">
        <v>-2243347.71</v>
      </c>
      <c r="O93" s="139">
        <v>-1610365.27</v>
      </c>
      <c r="P93" s="138">
        <f t="shared" si="2"/>
        <v>-25422215.5</v>
      </c>
      <c r="Q93" s="135">
        <f>MATCH(B94,'SAP Data'!$C$7:$C$1839,0)</f>
        <v>101</v>
      </c>
    </row>
    <row r="94" spans="1:17" ht="15.75" thickBot="1" x14ac:dyDescent="0.3">
      <c r="A94" s="186" t="s">
        <v>4054</v>
      </c>
      <c r="B94" s="185" t="s">
        <v>167</v>
      </c>
      <c r="C94" s="185" t="s">
        <v>4</v>
      </c>
      <c r="D94" s="139">
        <v>235157.14</v>
      </c>
      <c r="E94" s="139">
        <v>232361.8</v>
      </c>
      <c r="F94" s="139">
        <v>247535.85</v>
      </c>
      <c r="G94" s="139">
        <v>250723.07</v>
      </c>
      <c r="H94" s="139">
        <v>-615545.42000000004</v>
      </c>
      <c r="I94" s="139">
        <v>287044.45</v>
      </c>
      <c r="J94" s="140">
        <v>240944.31</v>
      </c>
      <c r="K94" s="140">
        <v>260774.94</v>
      </c>
      <c r="L94" s="140">
        <v>251177.35</v>
      </c>
      <c r="M94" s="140">
        <v>526556.21</v>
      </c>
      <c r="N94" s="140">
        <v>246798.33</v>
      </c>
      <c r="O94" s="140">
        <v>233259.17</v>
      </c>
      <c r="P94" s="138">
        <f t="shared" si="2"/>
        <v>2396787.2000000002</v>
      </c>
      <c r="Q94" s="135">
        <f>MATCH(B95,'SAP Data'!$C$7:$C$1839,0)</f>
        <v>102</v>
      </c>
    </row>
    <row r="95" spans="1:17" ht="15.75" thickBot="1" x14ac:dyDescent="0.3">
      <c r="A95" s="186" t="s">
        <v>169</v>
      </c>
      <c r="B95" s="185" t="s">
        <v>170</v>
      </c>
      <c r="C95" s="185" t="s">
        <v>4</v>
      </c>
      <c r="D95" s="140">
        <v>0</v>
      </c>
      <c r="E95" s="140">
        <v>3930.42</v>
      </c>
      <c r="F95" s="140">
        <v>968.93</v>
      </c>
      <c r="G95" s="140">
        <v>0</v>
      </c>
      <c r="H95" s="140">
        <v>0</v>
      </c>
      <c r="I95" s="140">
        <v>0</v>
      </c>
      <c r="J95" s="139">
        <v>0</v>
      </c>
      <c r="K95" s="139">
        <v>-1035</v>
      </c>
      <c r="L95" s="139">
        <v>0</v>
      </c>
      <c r="M95" s="139">
        <v>353.55</v>
      </c>
      <c r="N95" s="139">
        <v>236.79</v>
      </c>
      <c r="O95" s="139">
        <v>236.79</v>
      </c>
      <c r="P95" s="138">
        <f t="shared" si="2"/>
        <v>4691.4800000000005</v>
      </c>
      <c r="Q95" s="135">
        <f>MATCH(B96,'SAP Data'!$C$7:$C$1839,0)</f>
        <v>103</v>
      </c>
    </row>
    <row r="96" spans="1:17" ht="15.75" thickBot="1" x14ac:dyDescent="0.3">
      <c r="A96" s="186" t="s">
        <v>2944</v>
      </c>
      <c r="B96" s="185" t="s">
        <v>172</v>
      </c>
      <c r="C96" s="185" t="s">
        <v>4</v>
      </c>
      <c r="D96" s="139">
        <v>-415957.96</v>
      </c>
      <c r="E96" s="139">
        <v>3311743.29</v>
      </c>
      <c r="F96" s="139">
        <v>-67381.679999999993</v>
      </c>
      <c r="G96" s="139">
        <v>-817493.15</v>
      </c>
      <c r="H96" s="139">
        <v>82874.850000000006</v>
      </c>
      <c r="I96" s="139">
        <v>75418.570000000007</v>
      </c>
      <c r="J96" s="140">
        <v>-211823.12</v>
      </c>
      <c r="K96" s="140">
        <v>-502312.76</v>
      </c>
      <c r="L96" s="140">
        <v>18439.8</v>
      </c>
      <c r="M96" s="140">
        <v>61848.72</v>
      </c>
      <c r="N96" s="140">
        <v>-2796.57</v>
      </c>
      <c r="O96" s="140">
        <v>-4009080.31</v>
      </c>
      <c r="P96" s="138">
        <f t="shared" si="2"/>
        <v>-2476520.3200000003</v>
      </c>
      <c r="Q96" s="135">
        <f>MATCH(B97,'SAP Data'!$C$7:$C$1839,0)</f>
        <v>104</v>
      </c>
    </row>
    <row r="97" spans="1:17" ht="15.75" thickBot="1" x14ac:dyDescent="0.3">
      <c r="A97" s="186" t="s">
        <v>174</v>
      </c>
      <c r="B97" s="185" t="s">
        <v>175</v>
      </c>
      <c r="C97" s="185" t="s">
        <v>4</v>
      </c>
      <c r="D97" s="140">
        <v>-673563.81</v>
      </c>
      <c r="E97" s="140">
        <v>-691719.48</v>
      </c>
      <c r="F97" s="140">
        <v>-804438.41</v>
      </c>
      <c r="G97" s="140">
        <v>-760890.08</v>
      </c>
      <c r="H97" s="140">
        <v>-723499.99</v>
      </c>
      <c r="I97" s="140">
        <v>-669570.56000000006</v>
      </c>
      <c r="J97" s="139">
        <v>-627024.66</v>
      </c>
      <c r="K97" s="139">
        <v>-609899.88</v>
      </c>
      <c r="L97" s="139">
        <v>-619929.06999999995</v>
      </c>
      <c r="M97" s="139">
        <v>-415875.44</v>
      </c>
      <c r="N97" s="139">
        <v>-446555.13</v>
      </c>
      <c r="O97" s="139">
        <v>-466765.43</v>
      </c>
      <c r="P97" s="138">
        <f t="shared" si="2"/>
        <v>-7509731.9400000004</v>
      </c>
      <c r="Q97" s="135">
        <f>MATCH(B98,'SAP Data'!$C$7:$C$1839,0)</f>
        <v>105</v>
      </c>
    </row>
    <row r="98" spans="1:17" ht="15.75" thickBot="1" x14ac:dyDescent="0.3">
      <c r="A98" s="186" t="s">
        <v>177</v>
      </c>
      <c r="B98" s="185" t="s">
        <v>178</v>
      </c>
      <c r="C98" s="185" t="s">
        <v>4</v>
      </c>
      <c r="D98" s="139">
        <v>14801.21</v>
      </c>
      <c r="E98" s="139">
        <v>20625.61</v>
      </c>
      <c r="F98" s="139">
        <v>30956.85</v>
      </c>
      <c r="G98" s="139">
        <v>15717.62</v>
      </c>
      <c r="H98" s="139">
        <v>19359.91</v>
      </c>
      <c r="I98" s="139">
        <v>20633.14</v>
      </c>
      <c r="J98" s="140">
        <v>1244.6300000000001</v>
      </c>
      <c r="K98" s="140">
        <v>20862.490000000002</v>
      </c>
      <c r="L98" s="140">
        <v>18757.45</v>
      </c>
      <c r="M98" s="140">
        <v>35294.050000000003</v>
      </c>
      <c r="N98" s="140">
        <v>26641.16</v>
      </c>
      <c r="O98" s="140">
        <v>1366.71</v>
      </c>
      <c r="P98" s="138">
        <f t="shared" si="2"/>
        <v>226260.83000000002</v>
      </c>
      <c r="Q98" s="135">
        <f>MATCH(B99,'SAP Data'!$C$7:$C$1839,0)</f>
        <v>106</v>
      </c>
    </row>
    <row r="99" spans="1:17" ht="15.75" thickBot="1" x14ac:dyDescent="0.3">
      <c r="A99" s="186" t="s">
        <v>180</v>
      </c>
      <c r="B99" s="185" t="s">
        <v>181</v>
      </c>
      <c r="C99" s="185" t="s">
        <v>4</v>
      </c>
      <c r="D99" s="140">
        <v>1629392.79</v>
      </c>
      <c r="E99" s="140">
        <v>7002545.5300000003</v>
      </c>
      <c r="F99" s="140">
        <v>2235174.36</v>
      </c>
      <c r="G99" s="140">
        <v>3652346.24</v>
      </c>
      <c r="H99" s="140">
        <v>5153439.3899999997</v>
      </c>
      <c r="I99" s="140">
        <v>6132351.6100000003</v>
      </c>
      <c r="J99" s="139">
        <v>6192218.54</v>
      </c>
      <c r="K99" s="139">
        <v>2882290.35</v>
      </c>
      <c r="L99" s="139">
        <v>4214741.04</v>
      </c>
      <c r="M99" s="139">
        <v>8713845.9900000002</v>
      </c>
      <c r="N99" s="139">
        <v>14162436.17</v>
      </c>
      <c r="O99" s="139">
        <v>0</v>
      </c>
      <c r="P99" s="138">
        <f t="shared" si="2"/>
        <v>61970782.009999998</v>
      </c>
      <c r="Q99" s="135">
        <f>MATCH(B100,'SAP Data'!$C$7:$C$1839,0)</f>
        <v>107</v>
      </c>
    </row>
    <row r="100" spans="1:17" ht="15.75" thickBot="1" x14ac:dyDescent="0.3">
      <c r="A100" s="186" t="s">
        <v>183</v>
      </c>
      <c r="B100" s="185" t="s">
        <v>184</v>
      </c>
      <c r="C100" s="185" t="s">
        <v>4</v>
      </c>
      <c r="D100" s="139">
        <v>4523227.63</v>
      </c>
      <c r="E100" s="139">
        <v>4523227.63</v>
      </c>
      <c r="F100" s="139">
        <v>4523227.63</v>
      </c>
      <c r="G100" s="139">
        <v>4523349.9000000004</v>
      </c>
      <c r="H100" s="139">
        <v>4904163.62</v>
      </c>
      <c r="I100" s="139">
        <v>4904163.62</v>
      </c>
      <c r="J100" s="140">
        <v>4904163.62</v>
      </c>
      <c r="K100" s="140">
        <v>4904283.3899999997</v>
      </c>
      <c r="L100" s="140">
        <v>4904283.3899999997</v>
      </c>
      <c r="M100" s="140">
        <v>4904448.54</v>
      </c>
      <c r="N100" s="140">
        <v>4904448.54</v>
      </c>
      <c r="O100" s="140">
        <v>4904448.54</v>
      </c>
      <c r="P100" s="138">
        <f t="shared" si="2"/>
        <v>57327436.049999997</v>
      </c>
      <c r="Q100" s="135">
        <f>MATCH(B101,'SAP Data'!$C$7:$C$1839,0)</f>
        <v>108</v>
      </c>
    </row>
    <row r="101" spans="1:17" ht="15.75" thickBot="1" x14ac:dyDescent="0.3">
      <c r="A101" s="186" t="s">
        <v>186</v>
      </c>
      <c r="B101" s="185" t="s">
        <v>187</v>
      </c>
      <c r="C101" s="185" t="s">
        <v>4</v>
      </c>
      <c r="D101" s="140">
        <v>345216.58</v>
      </c>
      <c r="E101" s="140">
        <v>345216.58</v>
      </c>
      <c r="F101" s="140">
        <v>345216.58</v>
      </c>
      <c r="G101" s="140">
        <v>345226.46</v>
      </c>
      <c r="H101" s="140">
        <v>345226.46</v>
      </c>
      <c r="I101" s="140">
        <v>345226.46</v>
      </c>
      <c r="J101" s="139">
        <v>345226.46</v>
      </c>
      <c r="K101" s="139">
        <v>346974.01</v>
      </c>
      <c r="L101" s="139">
        <v>346974.01</v>
      </c>
      <c r="M101" s="139">
        <v>347864.03</v>
      </c>
      <c r="N101" s="139">
        <v>347864.03</v>
      </c>
      <c r="O101" s="139">
        <v>347864.03</v>
      </c>
      <c r="P101" s="138">
        <f t="shared" si="2"/>
        <v>4154095.6900000004</v>
      </c>
      <c r="Q101" s="135">
        <f>MATCH(B102,'SAP Data'!$C$7:$C$1839,0)</f>
        <v>109</v>
      </c>
    </row>
    <row r="102" spans="1:17" ht="15.75" thickBot="1" x14ac:dyDescent="0.3">
      <c r="A102" s="186" t="s">
        <v>189</v>
      </c>
      <c r="B102" s="185" t="s">
        <v>190</v>
      </c>
      <c r="C102" s="185" t="s">
        <v>4</v>
      </c>
      <c r="D102" s="139">
        <v>3621877.08</v>
      </c>
      <c r="E102" s="139">
        <v>3621877.08</v>
      </c>
      <c r="F102" s="139">
        <v>3621877.08</v>
      </c>
      <c r="G102" s="139">
        <v>3622052.56</v>
      </c>
      <c r="H102" s="139">
        <v>3622052.56</v>
      </c>
      <c r="I102" s="139">
        <v>3622052.56</v>
      </c>
      <c r="J102" s="140">
        <v>3622052.56</v>
      </c>
      <c r="K102" s="140">
        <v>3622242.44</v>
      </c>
      <c r="L102" s="140">
        <v>3622242.44</v>
      </c>
      <c r="M102" s="140">
        <v>3622365.94</v>
      </c>
      <c r="N102" s="140">
        <v>3622365.94</v>
      </c>
      <c r="O102" s="140">
        <v>3622365.94</v>
      </c>
      <c r="P102" s="138">
        <f t="shared" si="2"/>
        <v>43465424.179999992</v>
      </c>
      <c r="Q102" s="135">
        <f>MATCH(B103,'SAP Data'!$C$7:$C$1839,0)</f>
        <v>111</v>
      </c>
    </row>
    <row r="103" spans="1:17" ht="15.75" thickBot="1" x14ac:dyDescent="0.3">
      <c r="A103" s="186" t="s">
        <v>2945</v>
      </c>
      <c r="B103" s="185" t="s">
        <v>2946</v>
      </c>
      <c r="C103" s="185" t="s">
        <v>4</v>
      </c>
      <c r="D103" s="140"/>
      <c r="E103" s="140"/>
      <c r="F103" s="140"/>
      <c r="G103" s="391"/>
      <c r="H103" s="391"/>
      <c r="I103" s="391"/>
      <c r="J103" s="140"/>
      <c r="K103" s="140"/>
      <c r="L103" s="140"/>
      <c r="M103" s="140"/>
      <c r="N103" s="140"/>
      <c r="O103" s="140"/>
      <c r="P103" s="138">
        <f t="shared" si="2"/>
        <v>0</v>
      </c>
      <c r="Q103" s="135">
        <f>MATCH(B104,'SAP Data'!$C$7:$C$1839,0)</f>
        <v>112</v>
      </c>
    </row>
    <row r="104" spans="1:17" ht="15.75" thickBot="1" x14ac:dyDescent="0.3">
      <c r="A104" s="186" t="s">
        <v>192</v>
      </c>
      <c r="B104" s="185" t="s">
        <v>193</v>
      </c>
      <c r="C104" s="185" t="s">
        <v>4</v>
      </c>
      <c r="D104" s="139">
        <v>4494</v>
      </c>
      <c r="E104" s="139">
        <v>4032</v>
      </c>
      <c r="F104" s="139">
        <v>3570</v>
      </c>
      <c r="G104" s="139">
        <v>3108</v>
      </c>
      <c r="H104" s="139">
        <v>2415</v>
      </c>
      <c r="I104" s="139">
        <v>2093</v>
      </c>
      <c r="J104" s="139">
        <v>2002</v>
      </c>
      <c r="K104" s="139">
        <v>1820</v>
      </c>
      <c r="L104" s="139">
        <v>1638</v>
      </c>
      <c r="M104" s="139">
        <v>1365</v>
      </c>
      <c r="N104" s="139">
        <v>1183</v>
      </c>
      <c r="O104" s="139">
        <v>1092</v>
      </c>
      <c r="P104" s="138">
        <f t="shared" si="2"/>
        <v>28812</v>
      </c>
      <c r="Q104" s="135">
        <f>MATCH(B105,'SAP Data'!$C$7:$C$1839,0)</f>
        <v>113</v>
      </c>
    </row>
    <row r="105" spans="1:17" ht="15.75" thickBot="1" x14ac:dyDescent="0.3">
      <c r="A105" s="186" t="s">
        <v>195</v>
      </c>
      <c r="B105" s="185" t="s">
        <v>196</v>
      </c>
      <c r="C105" s="185" t="s">
        <v>4</v>
      </c>
      <c r="D105" s="140">
        <v>0</v>
      </c>
      <c r="E105" s="140">
        <v>0</v>
      </c>
      <c r="F105" s="140">
        <v>0</v>
      </c>
      <c r="G105" s="140">
        <v>0</v>
      </c>
      <c r="H105" s="140">
        <v>0</v>
      </c>
      <c r="I105" s="140">
        <v>0</v>
      </c>
      <c r="J105" s="140">
        <v>0</v>
      </c>
      <c r="K105" s="140">
        <v>0</v>
      </c>
      <c r="L105" s="140">
        <v>0</v>
      </c>
      <c r="M105" s="140">
        <v>0</v>
      </c>
      <c r="N105" s="140">
        <v>0</v>
      </c>
      <c r="O105" s="140">
        <v>0</v>
      </c>
      <c r="P105" s="138">
        <f t="shared" si="2"/>
        <v>0</v>
      </c>
      <c r="Q105" s="135">
        <f>MATCH(B106,'SAP Data'!$C$7:$C$1839,0)</f>
        <v>120</v>
      </c>
    </row>
    <row r="106" spans="1:17" ht="15.75" thickBot="1" x14ac:dyDescent="0.3">
      <c r="A106" s="186" t="s">
        <v>198</v>
      </c>
      <c r="B106" s="185" t="s">
        <v>199</v>
      </c>
      <c r="C106" s="185" t="s">
        <v>4</v>
      </c>
      <c r="D106" s="139">
        <v>300</v>
      </c>
      <c r="E106" s="139">
        <v>300</v>
      </c>
      <c r="F106" s="139">
        <v>300</v>
      </c>
      <c r="G106" s="139">
        <v>300</v>
      </c>
      <c r="H106" s="139">
        <v>300</v>
      </c>
      <c r="I106" s="139">
        <v>300</v>
      </c>
      <c r="J106" s="139">
        <v>300</v>
      </c>
      <c r="K106" s="139">
        <v>300</v>
      </c>
      <c r="L106" s="139">
        <v>300</v>
      </c>
      <c r="M106" s="139">
        <v>300</v>
      </c>
      <c r="N106" s="139">
        <v>300</v>
      </c>
      <c r="O106" s="139">
        <v>300</v>
      </c>
      <c r="P106" s="138">
        <f t="shared" si="2"/>
        <v>3600</v>
      </c>
      <c r="Q106" s="135">
        <f>MATCH(B107,'SAP Data'!$C$7:$C$1839,0)</f>
        <v>122</v>
      </c>
    </row>
    <row r="107" spans="1:17" ht="15.75" thickBot="1" x14ac:dyDescent="0.3">
      <c r="A107" s="186" t="s">
        <v>201</v>
      </c>
      <c r="B107" s="185" t="s">
        <v>202</v>
      </c>
      <c r="C107" s="185" t="s">
        <v>4</v>
      </c>
      <c r="D107" s="140">
        <v>25000</v>
      </c>
      <c r="E107" s="140">
        <v>25000</v>
      </c>
      <c r="F107" s="140">
        <v>25000</v>
      </c>
      <c r="G107" s="140">
        <v>25000</v>
      </c>
      <c r="H107" s="140">
        <v>25000</v>
      </c>
      <c r="I107" s="140">
        <v>25000</v>
      </c>
      <c r="J107" s="140">
        <v>25000</v>
      </c>
      <c r="K107" s="140">
        <v>25000</v>
      </c>
      <c r="L107" s="140">
        <v>25000</v>
      </c>
      <c r="M107" s="140">
        <v>25000</v>
      </c>
      <c r="N107" s="140">
        <v>25000</v>
      </c>
      <c r="O107" s="140">
        <v>25000</v>
      </c>
      <c r="P107" s="138">
        <f t="shared" si="2"/>
        <v>300000</v>
      </c>
      <c r="Q107" s="135">
        <f>MATCH(B108,'SAP Data'!$C$7:$C$1839,0)</f>
        <v>127</v>
      </c>
    </row>
    <row r="108" spans="1:17" ht="15.75" thickBot="1" x14ac:dyDescent="0.3">
      <c r="A108" s="331" t="s">
        <v>204</v>
      </c>
      <c r="B108" s="339" t="s">
        <v>205</v>
      </c>
      <c r="C108" s="332" t="s">
        <v>4</v>
      </c>
      <c r="D108" s="139">
        <v>1900</v>
      </c>
      <c r="E108" s="139">
        <v>1900</v>
      </c>
      <c r="F108" s="139">
        <v>1900</v>
      </c>
      <c r="G108" s="139">
        <v>1900</v>
      </c>
      <c r="H108" s="139">
        <v>1900</v>
      </c>
      <c r="I108" s="139">
        <v>1900</v>
      </c>
      <c r="J108" s="139">
        <v>1900</v>
      </c>
      <c r="K108" s="139">
        <v>1900</v>
      </c>
      <c r="L108" s="139">
        <v>1900</v>
      </c>
      <c r="M108" s="139">
        <v>1900</v>
      </c>
      <c r="N108" s="139">
        <v>1900</v>
      </c>
      <c r="O108" s="139">
        <v>1900</v>
      </c>
      <c r="P108" s="138">
        <f t="shared" si="2"/>
        <v>22800</v>
      </c>
      <c r="Q108" s="135">
        <f>MATCH(B109,'SAP Data'!$C$7:$C$1839,0)</f>
        <v>128</v>
      </c>
    </row>
    <row r="109" spans="1:17" ht="15.75" thickBot="1" x14ac:dyDescent="0.3">
      <c r="A109" s="186" t="s">
        <v>204</v>
      </c>
      <c r="B109" s="185" t="s">
        <v>207</v>
      </c>
      <c r="C109" s="185" t="s">
        <v>4</v>
      </c>
      <c r="D109" s="140">
        <v>3000</v>
      </c>
      <c r="E109" s="140">
        <v>3000</v>
      </c>
      <c r="F109" s="140">
        <v>3000</v>
      </c>
      <c r="G109" s="140">
        <v>3000</v>
      </c>
      <c r="H109" s="140">
        <v>3000</v>
      </c>
      <c r="I109" s="140">
        <v>3000</v>
      </c>
      <c r="J109" s="140">
        <v>3000</v>
      </c>
      <c r="K109" s="140">
        <v>3000</v>
      </c>
      <c r="L109" s="140">
        <v>3000</v>
      </c>
      <c r="M109" s="140">
        <v>3000</v>
      </c>
      <c r="N109" s="140">
        <v>3000</v>
      </c>
      <c r="O109" s="140">
        <v>3000</v>
      </c>
      <c r="P109" s="138">
        <f t="shared" si="2"/>
        <v>36000</v>
      </c>
      <c r="Q109" s="135">
        <f>MATCH(B110,'SAP Data'!$C$7:$C$1839,0)</f>
        <v>131</v>
      </c>
    </row>
    <row r="110" spans="1:17" ht="15.75" thickBot="1" x14ac:dyDescent="0.3">
      <c r="A110" s="186" t="s">
        <v>209</v>
      </c>
      <c r="B110" s="185" t="s">
        <v>210</v>
      </c>
      <c r="C110" s="185" t="s">
        <v>4</v>
      </c>
      <c r="D110" s="139">
        <v>5000</v>
      </c>
      <c r="E110" s="139">
        <v>5000</v>
      </c>
      <c r="F110" s="139">
        <v>5000</v>
      </c>
      <c r="G110" s="139">
        <v>5000</v>
      </c>
      <c r="H110" s="139">
        <v>5000</v>
      </c>
      <c r="I110" s="139">
        <v>5000</v>
      </c>
      <c r="J110" s="139">
        <v>5000</v>
      </c>
      <c r="K110" s="139">
        <v>5000</v>
      </c>
      <c r="L110" s="139">
        <v>5000</v>
      </c>
      <c r="M110" s="139">
        <v>5000</v>
      </c>
      <c r="N110" s="139">
        <v>5000</v>
      </c>
      <c r="O110" s="139">
        <v>5000</v>
      </c>
      <c r="P110" s="138">
        <f t="shared" si="2"/>
        <v>60000</v>
      </c>
      <c r="Q110" s="135">
        <f>MATCH(B111,'SAP Data'!$C$7:$C$1839,0)</f>
        <v>134</v>
      </c>
    </row>
    <row r="111" spans="1:17" ht="15.75" thickBot="1" x14ac:dyDescent="0.3">
      <c r="A111" s="186" t="s">
        <v>215</v>
      </c>
      <c r="B111" s="185" t="s">
        <v>216</v>
      </c>
      <c r="C111" s="185" t="s">
        <v>4</v>
      </c>
      <c r="D111" s="140">
        <v>169000</v>
      </c>
      <c r="E111" s="140">
        <v>169000</v>
      </c>
      <c r="F111" s="140">
        <v>169000</v>
      </c>
      <c r="G111" s="140">
        <v>169000</v>
      </c>
      <c r="H111" s="140">
        <v>169000</v>
      </c>
      <c r="I111" s="140">
        <v>169000</v>
      </c>
      <c r="J111" s="140">
        <v>169000</v>
      </c>
      <c r="K111" s="140">
        <v>169000</v>
      </c>
      <c r="L111" s="140">
        <v>169000</v>
      </c>
      <c r="M111" s="140">
        <v>169000</v>
      </c>
      <c r="N111" s="140">
        <v>169000</v>
      </c>
      <c r="O111" s="140">
        <v>169000</v>
      </c>
      <c r="P111" s="138">
        <f t="shared" si="2"/>
        <v>2028000</v>
      </c>
      <c r="Q111" s="135">
        <f>MATCH(B112,'SAP Data'!$C$7:$C$1839,0)</f>
        <v>135</v>
      </c>
    </row>
    <row r="112" spans="1:17" ht="15.75" thickBot="1" x14ac:dyDescent="0.3">
      <c r="A112" s="186" t="s">
        <v>218</v>
      </c>
      <c r="B112" s="185" t="s">
        <v>219</v>
      </c>
      <c r="C112" s="185" t="s">
        <v>4</v>
      </c>
      <c r="D112" s="139">
        <v>0</v>
      </c>
      <c r="E112" s="139">
        <v>0</v>
      </c>
      <c r="F112" s="139">
        <v>0</v>
      </c>
      <c r="G112" s="139">
        <v>0</v>
      </c>
      <c r="H112" s="139">
        <v>0</v>
      </c>
      <c r="I112" s="139">
        <v>0</v>
      </c>
      <c r="J112" s="139">
        <v>0</v>
      </c>
      <c r="K112" s="139">
        <v>0</v>
      </c>
      <c r="L112" s="139">
        <v>0</v>
      </c>
      <c r="M112" s="139">
        <v>0</v>
      </c>
      <c r="N112" s="139">
        <v>0</v>
      </c>
      <c r="O112" s="139">
        <v>0</v>
      </c>
      <c r="P112" s="138">
        <f t="shared" si="2"/>
        <v>0</v>
      </c>
      <c r="Q112" s="135">
        <f>MATCH(B113,'SAP Data'!$C$7:$C$1839,0)</f>
        <v>137</v>
      </c>
    </row>
    <row r="113" spans="1:17" ht="15.75" thickBot="1" x14ac:dyDescent="0.3">
      <c r="A113" s="186" t="s">
        <v>1597</v>
      </c>
      <c r="B113" s="339">
        <v>500121</v>
      </c>
      <c r="C113" s="185"/>
      <c r="D113" s="140">
        <v>95383899.989999995</v>
      </c>
      <c r="E113" s="140">
        <v>137150935.49000001</v>
      </c>
      <c r="F113" s="140">
        <v>96081425.280000001</v>
      </c>
      <c r="G113" s="140">
        <v>77247740.689999998</v>
      </c>
      <c r="H113" s="140">
        <v>62766001.170000002</v>
      </c>
      <c r="I113" s="140">
        <v>50983739.990000002</v>
      </c>
      <c r="J113" s="140">
        <v>42450769.340000004</v>
      </c>
      <c r="K113" s="140">
        <v>36406677.170000002</v>
      </c>
      <c r="L113" s="140">
        <v>36243210.07</v>
      </c>
      <c r="M113" s="140">
        <v>42310578.869999997</v>
      </c>
      <c r="N113" s="140">
        <v>56169637.229999997</v>
      </c>
      <c r="O113" s="140">
        <v>97639505.170000002</v>
      </c>
      <c r="P113" s="138">
        <f t="shared" si="2"/>
        <v>830834120.46000004</v>
      </c>
      <c r="Q113" s="135">
        <f>MATCH(B114,'SAP Data'!$C$7:$C$1839,0)</f>
        <v>138</v>
      </c>
    </row>
    <row r="114" spans="1:17" ht="15.75" thickBot="1" x14ac:dyDescent="0.3">
      <c r="A114" s="186" t="s">
        <v>224</v>
      </c>
      <c r="B114" s="185" t="s">
        <v>225</v>
      </c>
      <c r="C114" s="185" t="s">
        <v>4</v>
      </c>
      <c r="D114" s="139">
        <v>57361509</v>
      </c>
      <c r="E114" s="139">
        <v>57422508.799999997</v>
      </c>
      <c r="F114" s="139">
        <v>56417090.140000001</v>
      </c>
      <c r="G114" s="139">
        <v>44953518.789999999</v>
      </c>
      <c r="H114" s="139">
        <v>36158044.200000003</v>
      </c>
      <c r="I114" s="139">
        <v>29146176.710000001</v>
      </c>
      <c r="J114" s="139">
        <v>22081899.719999999</v>
      </c>
      <c r="K114" s="139">
        <v>17087266.75</v>
      </c>
      <c r="L114" s="139">
        <v>16117281.57</v>
      </c>
      <c r="M114" s="139">
        <v>20158263.09</v>
      </c>
      <c r="N114" s="139">
        <v>28416481.25</v>
      </c>
      <c r="O114" s="139">
        <v>54279484.280000001</v>
      </c>
      <c r="P114" s="138">
        <f t="shared" si="2"/>
        <v>439599524.29999995</v>
      </c>
      <c r="Q114" s="135">
        <f>MATCH(B115,'SAP Data'!$C$7:$C$1839,0)</f>
        <v>139</v>
      </c>
    </row>
    <row r="115" spans="1:17" ht="15.75" thickBot="1" x14ac:dyDescent="0.3">
      <c r="A115" s="186" t="s">
        <v>227</v>
      </c>
      <c r="B115" s="185" t="s">
        <v>228</v>
      </c>
      <c r="C115" s="185" t="s">
        <v>4</v>
      </c>
      <c r="D115" s="140">
        <v>0</v>
      </c>
      <c r="E115" s="140">
        <v>0</v>
      </c>
      <c r="F115" s="140">
        <v>0</v>
      </c>
      <c r="G115" s="140">
        <v>0</v>
      </c>
      <c r="H115" s="140">
        <v>0</v>
      </c>
      <c r="I115" s="140">
        <v>0</v>
      </c>
      <c r="J115" s="140">
        <v>0</v>
      </c>
      <c r="K115" s="140">
        <v>0</v>
      </c>
      <c r="L115" s="140">
        <v>0</v>
      </c>
      <c r="M115" s="140">
        <v>0</v>
      </c>
      <c r="N115" s="140">
        <v>0</v>
      </c>
      <c r="O115" s="140">
        <v>0</v>
      </c>
      <c r="P115" s="138">
        <f t="shared" si="2"/>
        <v>0</v>
      </c>
      <c r="Q115" s="135">
        <f>MATCH(B116,'SAP Data'!$C$7:$C$1839,0)</f>
        <v>140</v>
      </c>
    </row>
    <row r="116" spans="1:17" ht="15.75" thickBot="1" x14ac:dyDescent="0.3">
      <c r="A116" s="186" t="s">
        <v>230</v>
      </c>
      <c r="B116" s="185" t="s">
        <v>231</v>
      </c>
      <c r="C116" s="185" t="s">
        <v>4</v>
      </c>
      <c r="D116" s="139">
        <v>-73784.81</v>
      </c>
      <c r="E116" s="139">
        <v>-76057.8</v>
      </c>
      <c r="F116" s="139">
        <v>-74612.34</v>
      </c>
      <c r="G116" s="139">
        <v>-70808.210000000006</v>
      </c>
      <c r="H116" s="139">
        <v>-64787.51</v>
      </c>
      <c r="I116" s="139">
        <v>-65868.649999999994</v>
      </c>
      <c r="J116" s="139">
        <v>-62964.800000000003</v>
      </c>
      <c r="K116" s="139">
        <v>-63134.43</v>
      </c>
      <c r="L116" s="139">
        <v>-60634.11</v>
      </c>
      <c r="M116" s="139">
        <v>-60657.21</v>
      </c>
      <c r="N116" s="139">
        <v>-60185.67</v>
      </c>
      <c r="O116" s="139">
        <v>-56860.67</v>
      </c>
      <c r="P116" s="138">
        <f t="shared" si="2"/>
        <v>-790356.21</v>
      </c>
      <c r="Q116" s="135">
        <f>MATCH(B117,'SAP Data'!$C$7:$C$1839,0)</f>
        <v>141</v>
      </c>
    </row>
    <row r="117" spans="1:17" ht="15.75" thickBot="1" x14ac:dyDescent="0.3">
      <c r="A117" s="186" t="s">
        <v>233</v>
      </c>
      <c r="B117" s="185" t="s">
        <v>234</v>
      </c>
      <c r="C117" s="185" t="s">
        <v>4</v>
      </c>
      <c r="D117" s="140">
        <v>3420941.39</v>
      </c>
      <c r="E117" s="140">
        <v>5839433.3899999997</v>
      </c>
      <c r="F117" s="140">
        <v>6328215.0599999996</v>
      </c>
      <c r="G117" s="140">
        <v>5218815.0599999996</v>
      </c>
      <c r="H117" s="140">
        <v>2587000.9700000002</v>
      </c>
      <c r="I117" s="140">
        <v>744265.38</v>
      </c>
      <c r="J117" s="140">
        <v>743832.71</v>
      </c>
      <c r="K117" s="140">
        <v>743832.71</v>
      </c>
      <c r="L117" s="140">
        <v>740291.51</v>
      </c>
      <c r="M117" s="140">
        <v>-0.02</v>
      </c>
      <c r="N117" s="140">
        <v>660284.43999999994</v>
      </c>
      <c r="O117" s="140">
        <v>2380459.4500000002</v>
      </c>
      <c r="P117" s="138">
        <f t="shared" si="2"/>
        <v>29407372.050000001</v>
      </c>
      <c r="Q117" s="135">
        <f>MATCH(B118,'SAP Data'!$C$7:$C$1839,0)</f>
        <v>142</v>
      </c>
    </row>
    <row r="118" spans="1:17" ht="15.75" thickBot="1" x14ac:dyDescent="0.3">
      <c r="A118" s="186" t="s">
        <v>236</v>
      </c>
      <c r="B118" s="185" t="s">
        <v>237</v>
      </c>
      <c r="C118" s="185" t="s">
        <v>4</v>
      </c>
      <c r="D118" s="139">
        <v>24967025.100000001</v>
      </c>
      <c r="E118" s="139">
        <v>24450810.41</v>
      </c>
      <c r="F118" s="139">
        <v>20492355.390000001</v>
      </c>
      <c r="G118" s="139">
        <v>15000089.02</v>
      </c>
      <c r="H118" s="139">
        <v>11018898.779999999</v>
      </c>
      <c r="I118" s="139">
        <v>8744634.8699999992</v>
      </c>
      <c r="J118" s="139">
        <v>7341027.6299999999</v>
      </c>
      <c r="K118" s="139">
        <v>6515967.21</v>
      </c>
      <c r="L118" s="139">
        <v>7476406.54</v>
      </c>
      <c r="M118" s="139">
        <v>10106540.890000001</v>
      </c>
      <c r="N118" s="139">
        <v>14106000.77</v>
      </c>
      <c r="O118" s="139">
        <v>25711217.84</v>
      </c>
      <c r="P118" s="138">
        <f t="shared" si="2"/>
        <v>175930974.45000002</v>
      </c>
      <c r="Q118" s="135">
        <f>MATCH(B119,'SAP Data'!$C$7:$C$1839,0)</f>
        <v>143</v>
      </c>
    </row>
    <row r="119" spans="1:17" ht="15.75" thickBot="1" x14ac:dyDescent="0.3">
      <c r="A119" s="186" t="s">
        <v>239</v>
      </c>
      <c r="B119" s="185" t="s">
        <v>240</v>
      </c>
      <c r="C119" s="185" t="s">
        <v>4</v>
      </c>
      <c r="D119" s="140">
        <v>2831680.11</v>
      </c>
      <c r="E119" s="140">
        <v>2104677.36</v>
      </c>
      <c r="F119" s="140">
        <v>2680893.8199999998</v>
      </c>
      <c r="G119" s="140">
        <v>2081369.23</v>
      </c>
      <c r="H119" s="140">
        <v>1880468.37</v>
      </c>
      <c r="I119" s="140">
        <v>1579212.11</v>
      </c>
      <c r="J119" s="140">
        <v>1553632.41</v>
      </c>
      <c r="K119" s="140">
        <v>1493997.6</v>
      </c>
      <c r="L119" s="140">
        <v>1604025.24</v>
      </c>
      <c r="M119" s="140">
        <v>2017266.23</v>
      </c>
      <c r="N119" s="140">
        <v>2293531.83</v>
      </c>
      <c r="O119" s="140">
        <v>3215404.3</v>
      </c>
      <c r="P119" s="138">
        <f t="shared" si="2"/>
        <v>25336158.610000003</v>
      </c>
      <c r="Q119" s="135">
        <f>MATCH(B120,'SAP Data'!$C$7:$C$1839,0)</f>
        <v>144</v>
      </c>
    </row>
    <row r="120" spans="1:17" ht="15.75" thickBot="1" x14ac:dyDescent="0.3">
      <c r="A120" s="186" t="s">
        <v>242</v>
      </c>
      <c r="B120" s="185" t="s">
        <v>243</v>
      </c>
      <c r="C120" s="185" t="s">
        <v>4</v>
      </c>
      <c r="D120" s="139">
        <v>1382293.96</v>
      </c>
      <c r="E120" s="139">
        <v>1491869.12</v>
      </c>
      <c r="F120" s="139">
        <v>1632796.68</v>
      </c>
      <c r="G120" s="139">
        <v>1505367.85</v>
      </c>
      <c r="H120" s="139">
        <v>1605586.68</v>
      </c>
      <c r="I120" s="139">
        <v>1600855.92</v>
      </c>
      <c r="J120" s="139">
        <v>1752042.09</v>
      </c>
      <c r="K120" s="139">
        <v>1772429.9</v>
      </c>
      <c r="L120" s="139">
        <v>1651820.48</v>
      </c>
      <c r="M120" s="139">
        <v>1850718.62</v>
      </c>
      <c r="N120" s="139">
        <v>1872283.97</v>
      </c>
      <c r="O120" s="139">
        <v>1954711.35</v>
      </c>
      <c r="P120" s="138">
        <f t="shared" si="2"/>
        <v>20072776.620000001</v>
      </c>
      <c r="Q120" s="135">
        <f>MATCH(B121,'SAP Data'!$C$7:$C$1839,0)</f>
        <v>146</v>
      </c>
    </row>
    <row r="121" spans="1:17" ht="15.75" thickBot="1" x14ac:dyDescent="0.3">
      <c r="A121" s="186" t="s">
        <v>245</v>
      </c>
      <c r="B121" s="185" t="s">
        <v>246</v>
      </c>
      <c r="C121" s="185" t="s">
        <v>4</v>
      </c>
      <c r="D121" s="140">
        <v>2623693.2999999998</v>
      </c>
      <c r="E121" s="140">
        <v>3582210.03</v>
      </c>
      <c r="F121" s="140">
        <v>2556315.08</v>
      </c>
      <c r="G121" s="140">
        <v>2335861.98</v>
      </c>
      <c r="H121" s="140">
        <v>2706725.41</v>
      </c>
      <c r="I121" s="140">
        <v>1314868.67</v>
      </c>
      <c r="J121" s="140">
        <v>1249796.8899999999</v>
      </c>
      <c r="K121" s="140">
        <v>1396840.89</v>
      </c>
      <c r="L121" s="140">
        <v>1446761.91</v>
      </c>
      <c r="M121" s="140">
        <v>1950055.27</v>
      </c>
      <c r="N121" s="140">
        <v>2784186.75</v>
      </c>
      <c r="O121" s="140">
        <v>3784111.88</v>
      </c>
      <c r="P121" s="138">
        <f t="shared" si="2"/>
        <v>27731428.059999999</v>
      </c>
      <c r="Q121" s="135">
        <f>MATCH(B122,'SAP Data'!$C$7:$C$1839,0)</f>
        <v>147</v>
      </c>
    </row>
    <row r="122" spans="1:17" ht="15.75" thickBot="1" x14ac:dyDescent="0.3">
      <c r="A122" s="186" t="s">
        <v>248</v>
      </c>
      <c r="B122" s="185" t="s">
        <v>249</v>
      </c>
      <c r="C122" s="185" t="s">
        <v>4</v>
      </c>
      <c r="D122" s="139">
        <v>422579.44</v>
      </c>
      <c r="E122" s="139">
        <v>626694.9</v>
      </c>
      <c r="F122" s="139">
        <v>550232.73</v>
      </c>
      <c r="G122" s="139">
        <v>638430.76</v>
      </c>
      <c r="H122" s="139">
        <v>659983.43000000005</v>
      </c>
      <c r="I122" s="139">
        <v>631737.53</v>
      </c>
      <c r="J122" s="139">
        <v>891097.92</v>
      </c>
      <c r="K122" s="139">
        <v>1064338.1100000001</v>
      </c>
      <c r="L122" s="139">
        <v>779679.98</v>
      </c>
      <c r="M122" s="139">
        <v>767863.17</v>
      </c>
      <c r="N122" s="139">
        <v>625198.55000000005</v>
      </c>
      <c r="O122" s="139">
        <v>841690.29</v>
      </c>
      <c r="P122" s="138">
        <f t="shared" si="2"/>
        <v>8499526.8100000005</v>
      </c>
      <c r="Q122" s="135">
        <f>MATCH(B123,'SAP Data'!$C$7:$C$1839,0)</f>
        <v>149</v>
      </c>
    </row>
    <row r="123" spans="1:17" ht="15.75" thickBot="1" x14ac:dyDescent="0.3">
      <c r="A123" s="186" t="s">
        <v>251</v>
      </c>
      <c r="B123" s="185" t="s">
        <v>252</v>
      </c>
      <c r="C123" s="185" t="s">
        <v>4</v>
      </c>
      <c r="D123" s="140">
        <v>33259.46</v>
      </c>
      <c r="E123" s="140">
        <v>41481.46</v>
      </c>
      <c r="F123" s="140">
        <v>48312.88</v>
      </c>
      <c r="G123" s="140">
        <v>65660.78</v>
      </c>
      <c r="H123" s="140">
        <v>82196.86</v>
      </c>
      <c r="I123" s="140">
        <v>95887.86</v>
      </c>
      <c r="J123" s="140">
        <v>121740.14</v>
      </c>
      <c r="K123" s="140">
        <v>129170.99</v>
      </c>
      <c r="L123" s="140">
        <v>136216.03</v>
      </c>
      <c r="M123" s="140">
        <v>136140.68</v>
      </c>
      <c r="N123" s="140">
        <v>-352.37</v>
      </c>
      <c r="O123" s="140">
        <v>-352.37</v>
      </c>
      <c r="P123" s="138">
        <f t="shared" si="2"/>
        <v>889362.40000000014</v>
      </c>
      <c r="Q123" s="135">
        <f>MATCH(B124,'SAP Data'!$C$7:$C$1839,0)</f>
        <v>151</v>
      </c>
    </row>
    <row r="124" spans="1:17" ht="15.75" thickBot="1" x14ac:dyDescent="0.3">
      <c r="A124" s="186" t="s">
        <v>254</v>
      </c>
      <c r="B124" s="185" t="s">
        <v>255</v>
      </c>
      <c r="C124" s="185" t="s">
        <v>4</v>
      </c>
      <c r="D124" s="139">
        <v>354911.33</v>
      </c>
      <c r="E124" s="139">
        <v>886311.55</v>
      </c>
      <c r="F124" s="139">
        <v>415058.44</v>
      </c>
      <c r="G124" s="139">
        <v>70593.279999999999</v>
      </c>
      <c r="H124" s="139">
        <v>28574.7</v>
      </c>
      <c r="I124" s="139">
        <v>23634.83</v>
      </c>
      <c r="J124" s="139">
        <v>16536.57</v>
      </c>
      <c r="K124" s="139">
        <v>42830.01</v>
      </c>
      <c r="L124" s="139">
        <v>75078.77</v>
      </c>
      <c r="M124" s="139">
        <v>8028.75</v>
      </c>
      <c r="N124" s="139">
        <v>266736.63</v>
      </c>
      <c r="O124" s="139">
        <v>32152.51</v>
      </c>
      <c r="P124" s="138">
        <f t="shared" si="2"/>
        <v>2220447.37</v>
      </c>
      <c r="Q124" s="135">
        <f>MATCH(B125,'SAP Data'!$C$7:$C$1839,0)</f>
        <v>153</v>
      </c>
    </row>
    <row r="125" spans="1:17" ht="15.75" thickBot="1" x14ac:dyDescent="0.3">
      <c r="A125" s="186" t="s">
        <v>257</v>
      </c>
      <c r="B125" s="185" t="s">
        <v>258</v>
      </c>
      <c r="C125" s="185" t="s">
        <v>4</v>
      </c>
      <c r="D125" s="140">
        <v>1234997.1000000001</v>
      </c>
      <c r="E125" s="140">
        <v>39930339.479999997</v>
      </c>
      <c r="F125" s="140">
        <v>1796591.13</v>
      </c>
      <c r="G125" s="140">
        <v>2197660.98</v>
      </c>
      <c r="H125" s="140">
        <v>3285588.97</v>
      </c>
      <c r="I125" s="140">
        <v>4097051.39</v>
      </c>
      <c r="J125" s="140">
        <v>3690214.49</v>
      </c>
      <c r="K125" s="140">
        <v>3139988.47</v>
      </c>
      <c r="L125" s="140">
        <v>3201256.38</v>
      </c>
      <c r="M125" s="140">
        <v>2282760.87</v>
      </c>
      <c r="N125" s="140">
        <v>2115352.04</v>
      </c>
      <c r="O125" s="140">
        <v>2345343.12</v>
      </c>
      <c r="P125" s="138">
        <f t="shared" si="2"/>
        <v>69317144.420000002</v>
      </c>
      <c r="Q125" s="135">
        <f>MATCH(B126,'SAP Data'!$C$7:$C$1839,0)</f>
        <v>155</v>
      </c>
    </row>
    <row r="126" spans="1:17" ht="15.75" thickBot="1" x14ac:dyDescent="0.3">
      <c r="A126" s="186" t="s">
        <v>260</v>
      </c>
      <c r="B126" s="185" t="s">
        <v>261</v>
      </c>
      <c r="C126" s="185" t="s">
        <v>4</v>
      </c>
      <c r="D126" s="139">
        <v>0</v>
      </c>
      <c r="E126" s="139">
        <v>0</v>
      </c>
      <c r="F126" s="139">
        <v>0</v>
      </c>
      <c r="G126" s="139">
        <v>0</v>
      </c>
      <c r="H126" s="139">
        <v>0</v>
      </c>
      <c r="I126" s="139">
        <v>0</v>
      </c>
      <c r="J126" s="139">
        <v>0</v>
      </c>
      <c r="K126" s="139">
        <v>0</v>
      </c>
      <c r="L126" s="139">
        <v>0</v>
      </c>
      <c r="M126" s="139">
        <v>0</v>
      </c>
      <c r="N126" s="139">
        <v>0</v>
      </c>
      <c r="O126" s="139">
        <v>0</v>
      </c>
      <c r="P126" s="138">
        <f t="shared" si="2"/>
        <v>0</v>
      </c>
      <c r="Q126" s="135">
        <f>MATCH(B127,'SAP Data'!$C$7:$C$1839,0)</f>
        <v>157</v>
      </c>
    </row>
    <row r="127" spans="1:17" ht="15.75" thickBot="1" x14ac:dyDescent="0.3">
      <c r="A127" s="186" t="s">
        <v>263</v>
      </c>
      <c r="B127" s="185" t="s">
        <v>264</v>
      </c>
      <c r="C127" s="185" t="s">
        <v>4</v>
      </c>
      <c r="D127" s="140">
        <v>0</v>
      </c>
      <c r="E127" s="140">
        <v>0</v>
      </c>
      <c r="F127" s="140">
        <v>0</v>
      </c>
      <c r="G127" s="140">
        <v>0</v>
      </c>
      <c r="H127" s="140">
        <v>0</v>
      </c>
      <c r="I127" s="140">
        <v>0</v>
      </c>
      <c r="J127" s="140">
        <v>0</v>
      </c>
      <c r="K127" s="140">
        <v>0</v>
      </c>
      <c r="L127" s="140">
        <v>0</v>
      </c>
      <c r="M127" s="140">
        <v>0</v>
      </c>
      <c r="N127" s="140">
        <v>0</v>
      </c>
      <c r="O127" s="140">
        <v>0</v>
      </c>
      <c r="P127" s="138">
        <f t="shared" si="2"/>
        <v>0</v>
      </c>
      <c r="Q127" s="135">
        <f>MATCH(B128,'SAP Data'!$C$7:$C$1839,0)</f>
        <v>158</v>
      </c>
    </row>
    <row r="128" spans="1:17" ht="15.75" thickBot="1" x14ac:dyDescent="0.3">
      <c r="A128" s="186" t="s">
        <v>266</v>
      </c>
      <c r="B128" s="185" t="s">
        <v>267</v>
      </c>
      <c r="C128" s="185" t="s">
        <v>4</v>
      </c>
      <c r="D128" s="139">
        <v>0</v>
      </c>
      <c r="E128" s="139">
        <v>0</v>
      </c>
      <c r="F128" s="139">
        <v>0</v>
      </c>
      <c r="G128" s="139">
        <v>0</v>
      </c>
      <c r="H128" s="139">
        <v>0</v>
      </c>
      <c r="I128" s="139">
        <v>0</v>
      </c>
      <c r="J128" s="139">
        <v>0</v>
      </c>
      <c r="K128" s="139">
        <v>0</v>
      </c>
      <c r="L128" s="139">
        <v>0</v>
      </c>
      <c r="M128" s="139">
        <v>0</v>
      </c>
      <c r="N128" s="139">
        <v>0</v>
      </c>
      <c r="O128" s="139">
        <v>0</v>
      </c>
      <c r="P128" s="138">
        <f t="shared" si="2"/>
        <v>0</v>
      </c>
      <c r="Q128" s="135">
        <f>MATCH(B129,'SAP Data'!$C$7:$C$1839,0)</f>
        <v>159</v>
      </c>
    </row>
    <row r="129" spans="1:17" ht="15.75" thickBot="1" x14ac:dyDescent="0.3">
      <c r="A129" s="186" t="s">
        <v>269</v>
      </c>
      <c r="B129" s="185" t="s">
        <v>270</v>
      </c>
      <c r="C129" s="185" t="s">
        <v>4</v>
      </c>
      <c r="D129" s="140">
        <v>1647.75</v>
      </c>
      <c r="E129" s="140">
        <v>1598.08</v>
      </c>
      <c r="F129" s="140">
        <v>106.76</v>
      </c>
      <c r="G129" s="140">
        <v>47.59</v>
      </c>
      <c r="H129" s="140">
        <v>47.59</v>
      </c>
      <c r="I129" s="140">
        <v>4550.66</v>
      </c>
      <c r="J129" s="140">
        <v>7266.23</v>
      </c>
      <c r="K129" s="140">
        <v>200.88</v>
      </c>
      <c r="L129" s="140">
        <v>361.91</v>
      </c>
      <c r="M129" s="140">
        <v>251.72</v>
      </c>
      <c r="N129" s="140">
        <v>144.82</v>
      </c>
      <c r="O129" s="140">
        <v>-106.29</v>
      </c>
      <c r="P129" s="138">
        <f t="shared" si="2"/>
        <v>16117.699999999997</v>
      </c>
      <c r="Q129" s="135">
        <f>MATCH(B130,'SAP Data'!$C$7:$C$1839,0)</f>
        <v>160</v>
      </c>
    </row>
    <row r="130" spans="1:17" ht="15.75" thickBot="1" x14ac:dyDescent="0.3">
      <c r="A130" s="186" t="s">
        <v>272</v>
      </c>
      <c r="B130" s="185" t="s">
        <v>273</v>
      </c>
      <c r="C130" s="185" t="s">
        <v>4</v>
      </c>
      <c r="D130" s="139">
        <v>180754.84</v>
      </c>
      <c r="E130" s="139">
        <v>182293</v>
      </c>
      <c r="F130" s="139">
        <v>2555142</v>
      </c>
      <c r="G130" s="139">
        <v>2555142</v>
      </c>
      <c r="H130" s="139">
        <v>2178593</v>
      </c>
      <c r="I130" s="139">
        <v>2178593</v>
      </c>
      <c r="J130" s="139">
        <v>2178593</v>
      </c>
      <c r="K130" s="139">
        <v>2178593</v>
      </c>
      <c r="L130" s="139">
        <v>2175871</v>
      </c>
      <c r="M130" s="139">
        <v>2175871</v>
      </c>
      <c r="N130" s="139">
        <v>2175871</v>
      </c>
      <c r="O130" s="139">
        <v>2234451</v>
      </c>
      <c r="P130" s="138">
        <f t="shared" si="2"/>
        <v>22949767.84</v>
      </c>
      <c r="Q130" s="135">
        <f>MATCH(B131,'SAP Data'!$C$7:$C$1839,0)</f>
        <v>161</v>
      </c>
    </row>
    <row r="131" spans="1:17" ht="15.75" thickBot="1" x14ac:dyDescent="0.3">
      <c r="A131" s="331" t="s">
        <v>275</v>
      </c>
      <c r="B131" s="339" t="s">
        <v>276</v>
      </c>
      <c r="C131" s="332" t="s">
        <v>4</v>
      </c>
      <c r="D131" s="140">
        <v>0</v>
      </c>
      <c r="E131" s="140">
        <v>0</v>
      </c>
      <c r="F131" s="140">
        <v>0</v>
      </c>
      <c r="G131" s="140">
        <v>0</v>
      </c>
      <c r="H131" s="140">
        <v>0</v>
      </c>
      <c r="I131" s="140">
        <v>0</v>
      </c>
      <c r="J131" s="140">
        <v>0</v>
      </c>
      <c r="K131" s="140">
        <v>0</v>
      </c>
      <c r="L131" s="140">
        <v>0</v>
      </c>
      <c r="M131" s="140">
        <v>0</v>
      </c>
      <c r="N131" s="140">
        <v>0</v>
      </c>
      <c r="O131" s="140">
        <v>0</v>
      </c>
      <c r="P131" s="138">
        <f t="shared" si="2"/>
        <v>0</v>
      </c>
      <c r="Q131" s="135">
        <f>MATCH(B132,'SAP Data'!$C$7:$C$1839,0)</f>
        <v>163</v>
      </c>
    </row>
    <row r="132" spans="1:17" ht="15.75" thickBot="1" x14ac:dyDescent="0.3">
      <c r="A132" s="186" t="s">
        <v>278</v>
      </c>
      <c r="B132" s="185" t="s">
        <v>279</v>
      </c>
      <c r="C132" s="185" t="s">
        <v>4</v>
      </c>
      <c r="D132" s="139">
        <v>441145.12</v>
      </c>
      <c r="E132" s="139">
        <v>464204.79999999999</v>
      </c>
      <c r="F132" s="139">
        <v>478901.58</v>
      </c>
      <c r="G132" s="139">
        <v>486004.71</v>
      </c>
      <c r="H132" s="139">
        <v>508503.62</v>
      </c>
      <c r="I132" s="139">
        <v>517428.51</v>
      </c>
      <c r="J132" s="139">
        <v>514147</v>
      </c>
      <c r="K132" s="139">
        <v>531053.09</v>
      </c>
      <c r="L132" s="139">
        <v>523984.92</v>
      </c>
      <c r="M132" s="139">
        <v>540576.52</v>
      </c>
      <c r="N132" s="139">
        <v>540773.61</v>
      </c>
      <c r="O132" s="139">
        <v>540773.61</v>
      </c>
      <c r="P132" s="138">
        <f t="shared" si="2"/>
        <v>6087497.0899999999</v>
      </c>
      <c r="Q132" s="135">
        <f>MATCH(B133,'SAP Data'!$C$7:$C$1839,0)</f>
        <v>164</v>
      </c>
    </row>
    <row r="133" spans="1:17" ht="15.75" thickBot="1" x14ac:dyDescent="0.3">
      <c r="A133" s="186" t="s">
        <v>281</v>
      </c>
      <c r="B133" s="185" t="s">
        <v>282</v>
      </c>
      <c r="C133" s="185" t="s">
        <v>4</v>
      </c>
      <c r="D133" s="140">
        <v>117987.78</v>
      </c>
      <c r="E133" s="140">
        <v>122821.87</v>
      </c>
      <c r="F133" s="140">
        <v>127428.69</v>
      </c>
      <c r="G133" s="140">
        <v>135815.67000000001</v>
      </c>
      <c r="H133" s="140">
        <v>57492.75</v>
      </c>
      <c r="I133" s="140">
        <v>297505.25</v>
      </c>
      <c r="J133" s="140">
        <v>297505.25</v>
      </c>
      <c r="K133" s="140">
        <v>297505.25</v>
      </c>
      <c r="L133" s="140">
        <v>297505.25</v>
      </c>
      <c r="M133" s="140">
        <v>298618.61</v>
      </c>
      <c r="N133" s="140">
        <v>298618.61</v>
      </c>
      <c r="O133" s="140">
        <v>298618.61</v>
      </c>
      <c r="P133" s="138">
        <f t="shared" si="2"/>
        <v>2647423.59</v>
      </c>
      <c r="Q133" s="135">
        <f>MATCH(B134,'SAP Data'!$C$7:$C$1839,0)</f>
        <v>165</v>
      </c>
    </row>
    <row r="134" spans="1:17" ht="15.75" thickBot="1" x14ac:dyDescent="0.3">
      <c r="A134" s="331" t="s">
        <v>3996</v>
      </c>
      <c r="B134" s="339" t="s">
        <v>3997</v>
      </c>
      <c r="C134" s="332" t="s">
        <v>4</v>
      </c>
      <c r="D134" s="139">
        <v>12756.7</v>
      </c>
      <c r="E134" s="139">
        <v>15785.61</v>
      </c>
      <c r="F134" s="139">
        <v>19189.52</v>
      </c>
      <c r="G134" s="139">
        <v>22218.43</v>
      </c>
      <c r="H134" s="139">
        <v>25247.34</v>
      </c>
      <c r="I134" s="139">
        <v>28276.25</v>
      </c>
      <c r="J134" s="139">
        <v>31360.16</v>
      </c>
      <c r="K134" s="139">
        <v>34389.07</v>
      </c>
      <c r="L134" s="139">
        <v>37472.26</v>
      </c>
      <c r="M134" s="139">
        <v>40501.89</v>
      </c>
      <c r="N134" s="139">
        <v>40501.89</v>
      </c>
      <c r="O134" s="139">
        <v>46643.65</v>
      </c>
      <c r="P134" s="138">
        <f t="shared" si="2"/>
        <v>354342.77000000008</v>
      </c>
      <c r="Q134" s="135">
        <f>MATCH(B136,'SAP Data'!$C$7:$C$1839,0)</f>
        <v>167</v>
      </c>
    </row>
    <row r="135" spans="1:17" ht="15.75" thickBot="1" x14ac:dyDescent="0.3">
      <c r="A135" s="431" t="s">
        <v>4256</v>
      </c>
      <c r="B135" s="185" t="s">
        <v>4244</v>
      </c>
      <c r="C135" s="332"/>
      <c r="D135" s="139"/>
      <c r="E135" s="139"/>
      <c r="F135" s="139"/>
      <c r="G135" s="139"/>
      <c r="H135" s="139"/>
      <c r="I135" s="139"/>
      <c r="J135" s="139"/>
      <c r="K135" s="139"/>
      <c r="L135" s="139"/>
      <c r="M135" s="140">
        <v>0</v>
      </c>
      <c r="N135" s="140">
        <v>0</v>
      </c>
      <c r="O135" s="140">
        <v>3494.62</v>
      </c>
      <c r="P135" s="138">
        <f t="shared" ref="P135:P198" si="3">SUM(D135:O135)</f>
        <v>3494.62</v>
      </c>
      <c r="Q135" s="135">
        <f>MATCH(B137,'SAP Data'!$C$7:$C$1839,0)</f>
        <v>172</v>
      </c>
    </row>
    <row r="136" spans="1:17" ht="15.75" thickBot="1" x14ac:dyDescent="0.3">
      <c r="A136" s="186" t="s">
        <v>284</v>
      </c>
      <c r="B136" s="185" t="s">
        <v>285</v>
      </c>
      <c r="C136" s="185" t="s">
        <v>4</v>
      </c>
      <c r="D136" s="140">
        <v>70502.42</v>
      </c>
      <c r="E136" s="140">
        <v>63953.43</v>
      </c>
      <c r="F136" s="140">
        <v>57407.72</v>
      </c>
      <c r="G136" s="140">
        <v>51952.77</v>
      </c>
      <c r="H136" s="140">
        <v>47836.01</v>
      </c>
      <c r="I136" s="140">
        <v>44929.7</v>
      </c>
      <c r="J136" s="140">
        <v>43041.93</v>
      </c>
      <c r="K136" s="140">
        <v>41407.67</v>
      </c>
      <c r="L136" s="140">
        <v>39830.43</v>
      </c>
      <c r="M136" s="139">
        <v>37778.79</v>
      </c>
      <c r="N136" s="139">
        <v>34209.11</v>
      </c>
      <c r="O136" s="139">
        <v>28267.99</v>
      </c>
      <c r="P136" s="138">
        <f t="shared" si="3"/>
        <v>561117.97</v>
      </c>
      <c r="Q136" s="135">
        <f>MATCH(B138,'SAP Data'!$C$7:$C$1839,0)</f>
        <v>173</v>
      </c>
    </row>
    <row r="137" spans="1:17" ht="15.75" thickBot="1" x14ac:dyDescent="0.3">
      <c r="A137" s="186" t="s">
        <v>1598</v>
      </c>
      <c r="B137" s="339">
        <v>500123</v>
      </c>
      <c r="C137" s="185"/>
      <c r="D137" s="139">
        <v>51708572.520000003</v>
      </c>
      <c r="E137" s="139">
        <v>46856029.359999999</v>
      </c>
      <c r="F137" s="139">
        <v>41817392.810000002</v>
      </c>
      <c r="G137" s="139">
        <v>26106720.960000001</v>
      </c>
      <c r="H137" s="139">
        <v>20454801.300000001</v>
      </c>
      <c r="I137" s="139">
        <v>13473916.23</v>
      </c>
      <c r="J137" s="139">
        <v>12842389.789999999</v>
      </c>
      <c r="K137" s="139">
        <v>14303202.76</v>
      </c>
      <c r="L137" s="139">
        <v>16701629</v>
      </c>
      <c r="M137" s="140">
        <v>34570333.899999999</v>
      </c>
      <c r="N137" s="140">
        <v>59411068.090000004</v>
      </c>
      <c r="O137" s="140">
        <v>82028211.439999998</v>
      </c>
      <c r="P137" s="138">
        <f t="shared" si="3"/>
        <v>420274268.16000003</v>
      </c>
      <c r="Q137" s="135">
        <f>MATCH(B139,'SAP Data'!$C$7:$C$1839,0)</f>
        <v>174</v>
      </c>
    </row>
    <row r="138" spans="1:17" ht="15.75" thickBot="1" x14ac:dyDescent="0.3">
      <c r="A138" s="186" t="s">
        <v>287</v>
      </c>
      <c r="B138" s="185" t="s">
        <v>288</v>
      </c>
      <c r="C138" s="185" t="s">
        <v>4</v>
      </c>
      <c r="D138" s="140">
        <v>50966528.899999999</v>
      </c>
      <c r="E138" s="140">
        <v>48052120.140000001</v>
      </c>
      <c r="F138" s="140">
        <v>43705477.890000001</v>
      </c>
      <c r="G138" s="140">
        <v>24077663.969999999</v>
      </c>
      <c r="H138" s="140">
        <v>20454801.300000001</v>
      </c>
      <c r="I138" s="140">
        <v>13473916.23</v>
      </c>
      <c r="J138" s="140">
        <v>12842389.789999999</v>
      </c>
      <c r="K138" s="140">
        <v>14303202.76</v>
      </c>
      <c r="L138" s="140">
        <v>16701629</v>
      </c>
      <c r="M138" s="139">
        <v>34570333.899999999</v>
      </c>
      <c r="N138" s="139">
        <v>55243910.189999998</v>
      </c>
      <c r="O138" s="139">
        <v>83046566.269999996</v>
      </c>
      <c r="P138" s="138">
        <f t="shared" si="3"/>
        <v>417438540.33999997</v>
      </c>
      <c r="Q138" s="135">
        <f>MATCH(B140,'SAP Data'!$C$7:$C$1839,0)</f>
        <v>175</v>
      </c>
    </row>
    <row r="139" spans="1:17" ht="15.75" thickBot="1" x14ac:dyDescent="0.3">
      <c r="A139" s="186" t="s">
        <v>290</v>
      </c>
      <c r="B139" s="185" t="s">
        <v>291</v>
      </c>
      <c r="C139" s="185" t="s">
        <v>4</v>
      </c>
      <c r="D139" s="139">
        <v>742043.62</v>
      </c>
      <c r="E139" s="139">
        <v>-1196090.78</v>
      </c>
      <c r="F139" s="139">
        <v>-1888085.08</v>
      </c>
      <c r="G139" s="139">
        <v>2029056.99</v>
      </c>
      <c r="H139" s="139">
        <v>0</v>
      </c>
      <c r="I139" s="139">
        <v>0</v>
      </c>
      <c r="J139" s="139">
        <v>0</v>
      </c>
      <c r="K139" s="139">
        <v>0</v>
      </c>
      <c r="L139" s="139">
        <v>0</v>
      </c>
      <c r="M139" s="140">
        <v>0</v>
      </c>
      <c r="N139" s="140">
        <v>4167157.9</v>
      </c>
      <c r="O139" s="140">
        <v>-1018354.83</v>
      </c>
      <c r="P139" s="138">
        <f t="shared" si="3"/>
        <v>2835727.8199999994</v>
      </c>
      <c r="Q139" s="135">
        <f>MATCH(B141,'SAP Data'!$C$7:$C$1839,0)</f>
        <v>176</v>
      </c>
    </row>
    <row r="140" spans="1:17" ht="15.75" thickBot="1" x14ac:dyDescent="0.3">
      <c r="A140" s="186" t="s">
        <v>1599</v>
      </c>
      <c r="B140" s="339">
        <v>500124</v>
      </c>
      <c r="C140" s="185"/>
      <c r="D140" s="140">
        <v>-3174198.71</v>
      </c>
      <c r="E140" s="140">
        <v>-3225774.27</v>
      </c>
      <c r="F140" s="140">
        <v>-3459552.11</v>
      </c>
      <c r="G140" s="140">
        <v>-3292926.72</v>
      </c>
      <c r="H140" s="140">
        <v>-3128265.12</v>
      </c>
      <c r="I140" s="140">
        <v>-3238850.2</v>
      </c>
      <c r="J140" s="140">
        <v>-3016855.33</v>
      </c>
      <c r="K140" s="140">
        <v>-2797298.95</v>
      </c>
      <c r="L140" s="140">
        <v>-2658374.63</v>
      </c>
      <c r="M140" s="139">
        <v>-2476989.96</v>
      </c>
      <c r="N140" s="139">
        <v>-2779535.76</v>
      </c>
      <c r="O140" s="139">
        <v>-1961738.71</v>
      </c>
      <c r="P140" s="138">
        <f t="shared" si="3"/>
        <v>-35210360.469999999</v>
      </c>
      <c r="Q140" s="135">
        <f>MATCH(B142,'SAP Data'!$C$7:$C$1839,0)</f>
        <v>177</v>
      </c>
    </row>
    <row r="141" spans="1:17" ht="15.75" thickBot="1" x14ac:dyDescent="0.3">
      <c r="A141" s="186" t="s">
        <v>293</v>
      </c>
      <c r="B141" s="185" t="s">
        <v>294</v>
      </c>
      <c r="C141" s="185" t="s">
        <v>4</v>
      </c>
      <c r="D141" s="139">
        <v>-2119125.5699999998</v>
      </c>
      <c r="E141" s="139">
        <v>-2195745.15</v>
      </c>
      <c r="F141" s="139">
        <v>-2754101.52</v>
      </c>
      <c r="G141" s="139">
        <v>-2677981.96</v>
      </c>
      <c r="H141" s="139">
        <v>-2550529.36</v>
      </c>
      <c r="I141" s="139">
        <v>-2766097.04</v>
      </c>
      <c r="J141" s="139">
        <v>-2563144.9500000002</v>
      </c>
      <c r="K141" s="139">
        <v>-2398084.6</v>
      </c>
      <c r="L141" s="139">
        <v>-2321976.1800000002</v>
      </c>
      <c r="M141" s="140">
        <v>-2120587.65</v>
      </c>
      <c r="N141" s="140">
        <v>-2048098.49</v>
      </c>
      <c r="O141" s="140">
        <v>-1405029.43</v>
      </c>
      <c r="P141" s="138">
        <f t="shared" si="3"/>
        <v>-27920501.899999995</v>
      </c>
      <c r="Q141" s="135">
        <f>MATCH(B143,'SAP Data'!$C$7:$C$1839,0)</f>
        <v>178</v>
      </c>
    </row>
    <row r="142" spans="1:17" ht="15.75" thickBot="1" x14ac:dyDescent="0.3">
      <c r="A142" s="186" t="s">
        <v>296</v>
      </c>
      <c r="B142" s="185" t="s">
        <v>297</v>
      </c>
      <c r="C142" s="185" t="s">
        <v>4</v>
      </c>
      <c r="D142" s="140">
        <v>-704534.1</v>
      </c>
      <c r="E142" s="140">
        <v>-683456.99</v>
      </c>
      <c r="F142" s="140">
        <v>-388848.24</v>
      </c>
      <c r="G142" s="140">
        <v>-361841.65</v>
      </c>
      <c r="H142" s="140">
        <v>-327346.87</v>
      </c>
      <c r="I142" s="140">
        <v>-206372.86</v>
      </c>
      <c r="J142" s="140">
        <v>-183558.03</v>
      </c>
      <c r="K142" s="140">
        <v>-166266.4</v>
      </c>
      <c r="L142" s="140">
        <v>-63911.79</v>
      </c>
      <c r="M142" s="139">
        <v>-82678.710000000006</v>
      </c>
      <c r="N142" s="139">
        <v>-97591.57</v>
      </c>
      <c r="O142" s="139">
        <v>-177564.75</v>
      </c>
      <c r="P142" s="138">
        <f t="shared" si="3"/>
        <v>-3443971.9599999995</v>
      </c>
      <c r="Q142" s="135">
        <f>MATCH(B144,'SAP Data'!$C$7:$C$1839,0)</f>
        <v>179</v>
      </c>
    </row>
    <row r="143" spans="1:17" ht="15.75" thickBot="1" x14ac:dyDescent="0.3">
      <c r="A143" s="331" t="s">
        <v>299</v>
      </c>
      <c r="B143" s="339" t="s">
        <v>300</v>
      </c>
      <c r="C143" s="332" t="s">
        <v>4</v>
      </c>
      <c r="D143" s="139">
        <v>-100897.7</v>
      </c>
      <c r="E143" s="139">
        <v>-102510.53</v>
      </c>
      <c r="F143" s="139">
        <v>-35347.26</v>
      </c>
      <c r="G143" s="139">
        <v>-38493.870000000003</v>
      </c>
      <c r="H143" s="139">
        <v>-39899.21</v>
      </c>
      <c r="I143" s="139">
        <v>-24308.41</v>
      </c>
      <c r="J143" s="139">
        <v>-25820.639999999999</v>
      </c>
      <c r="K143" s="139">
        <v>-27186.89</v>
      </c>
      <c r="L143" s="139">
        <v>18294.37</v>
      </c>
      <c r="M143" s="140">
        <v>16615.02</v>
      </c>
      <c r="N143" s="140">
        <v>15612.68</v>
      </c>
      <c r="O143" s="140">
        <v>-2517.61</v>
      </c>
      <c r="P143" s="138">
        <f t="shared" si="3"/>
        <v>-346460.05</v>
      </c>
      <c r="Q143" s="135">
        <f>MATCH(B145,'SAP Data'!$C$7:$C$1839,0)</f>
        <v>180</v>
      </c>
    </row>
    <row r="144" spans="1:17" ht="15.75" thickBot="1" x14ac:dyDescent="0.3">
      <c r="A144" s="186" t="s">
        <v>302</v>
      </c>
      <c r="B144" s="339" t="s">
        <v>303</v>
      </c>
      <c r="C144" s="332" t="s">
        <v>4</v>
      </c>
      <c r="D144" s="140">
        <v>-48042.51</v>
      </c>
      <c r="E144" s="140">
        <v>-49267.69</v>
      </c>
      <c r="F144" s="140">
        <v>-51040.13</v>
      </c>
      <c r="G144" s="140">
        <v>-52462.94</v>
      </c>
      <c r="H144" s="140">
        <v>-53808.58</v>
      </c>
      <c r="I144" s="140">
        <v>-55075.17</v>
      </c>
      <c r="J144" s="140">
        <v>-56359.33</v>
      </c>
      <c r="K144" s="140">
        <v>-57697.77</v>
      </c>
      <c r="L144" s="140">
        <v>-58930.69</v>
      </c>
      <c r="M144" s="139">
        <v>-60570.68</v>
      </c>
      <c r="N144" s="139">
        <v>-62466.46</v>
      </c>
      <c r="O144" s="139">
        <v>-64620.59</v>
      </c>
      <c r="P144" s="138">
        <f t="shared" si="3"/>
        <v>-670342.54</v>
      </c>
      <c r="Q144" s="135">
        <f>MATCH(B146,'SAP Data'!$C$7:$C$1839,0)</f>
        <v>181</v>
      </c>
    </row>
    <row r="145" spans="1:17" ht="15.75" thickBot="1" x14ac:dyDescent="0.3">
      <c r="A145" s="187" t="s">
        <v>305</v>
      </c>
      <c r="B145" s="185" t="s">
        <v>306</v>
      </c>
      <c r="C145" s="185" t="s">
        <v>4</v>
      </c>
      <c r="D145" s="139">
        <v>-59960.83</v>
      </c>
      <c r="E145" s="139">
        <v>-56531.83</v>
      </c>
      <c r="F145" s="139">
        <v>-51417.83</v>
      </c>
      <c r="G145" s="139">
        <v>-28325.83</v>
      </c>
      <c r="H145" s="139">
        <v>-24063.83</v>
      </c>
      <c r="I145" s="139">
        <v>-15850.83</v>
      </c>
      <c r="J145" s="139">
        <v>-15107.83</v>
      </c>
      <c r="K145" s="139">
        <v>-16826.830000000002</v>
      </c>
      <c r="L145" s="139">
        <v>-19648.830000000002</v>
      </c>
      <c r="M145" s="140">
        <v>-40670.83</v>
      </c>
      <c r="N145" s="140">
        <v>-53618.83</v>
      </c>
      <c r="O145" s="140">
        <v>-80603.83</v>
      </c>
      <c r="P145" s="138">
        <f t="shared" si="3"/>
        <v>-462627.96000000008</v>
      </c>
      <c r="Q145" s="135">
        <f>MATCH(B147,'SAP Data'!$C$7:$C$1839,0)</f>
        <v>182</v>
      </c>
    </row>
    <row r="146" spans="1:17" ht="15.75" thickBot="1" x14ac:dyDescent="0.3">
      <c r="A146" s="187" t="s">
        <v>305</v>
      </c>
      <c r="B146" s="185" t="s">
        <v>308</v>
      </c>
      <c r="C146" s="185" t="s">
        <v>4</v>
      </c>
      <c r="D146" s="140">
        <v>-890.44</v>
      </c>
      <c r="E146" s="140">
        <v>1435.32</v>
      </c>
      <c r="F146" s="140">
        <v>2265.71</v>
      </c>
      <c r="G146" s="140">
        <v>-2434.86</v>
      </c>
      <c r="H146" s="140">
        <v>0.01</v>
      </c>
      <c r="I146" s="140">
        <v>0.01</v>
      </c>
      <c r="J146" s="140">
        <v>0.01</v>
      </c>
      <c r="K146" s="140">
        <v>0.01</v>
      </c>
      <c r="L146" s="140">
        <v>0.01</v>
      </c>
      <c r="M146" s="139">
        <v>0.01</v>
      </c>
      <c r="N146" s="139">
        <v>-412548.62</v>
      </c>
      <c r="O146" s="139">
        <v>1008.18</v>
      </c>
      <c r="P146" s="138">
        <f t="shared" si="3"/>
        <v>-411164.65</v>
      </c>
      <c r="Q146" s="135">
        <f>MATCH(B148,'SAP Data'!$C$7:$C$1839,0)</f>
        <v>183</v>
      </c>
    </row>
    <row r="147" spans="1:17" ht="15.75" thickBot="1" x14ac:dyDescent="0.3">
      <c r="A147" s="187" t="s">
        <v>310</v>
      </c>
      <c r="B147" s="185" t="s">
        <v>311</v>
      </c>
      <c r="C147" s="185" t="s">
        <v>4</v>
      </c>
      <c r="D147" s="139">
        <v>-140747.56</v>
      </c>
      <c r="E147" s="139">
        <v>-139697.4</v>
      </c>
      <c r="F147" s="139">
        <v>-181062.84</v>
      </c>
      <c r="G147" s="139">
        <v>-131385.60999999999</v>
      </c>
      <c r="H147" s="139">
        <v>-132617.28</v>
      </c>
      <c r="I147" s="139">
        <v>-171145.9</v>
      </c>
      <c r="J147" s="139">
        <v>-172864.56</v>
      </c>
      <c r="K147" s="139">
        <v>-131236.47</v>
      </c>
      <c r="L147" s="139">
        <v>-212201.52</v>
      </c>
      <c r="M147" s="140">
        <v>-189097.12</v>
      </c>
      <c r="N147" s="140">
        <v>-120824.47</v>
      </c>
      <c r="O147" s="140">
        <v>-232410.68</v>
      </c>
      <c r="P147" s="138">
        <f t="shared" si="3"/>
        <v>-1955291.4099999997</v>
      </c>
      <c r="Q147" s="135">
        <f>MATCH(B149,'SAP Data'!$C$7:$C$1839,0)</f>
        <v>184</v>
      </c>
    </row>
    <row r="148" spans="1:17" ht="15.75" thickBot="1" x14ac:dyDescent="0.3">
      <c r="A148" s="186" t="s">
        <v>1600</v>
      </c>
      <c r="B148" s="339">
        <v>500125</v>
      </c>
      <c r="C148" s="332"/>
      <c r="D148" s="140">
        <v>13537114</v>
      </c>
      <c r="E148" s="140">
        <v>13537114</v>
      </c>
      <c r="F148" s="140">
        <v>48014113.659999996</v>
      </c>
      <c r="G148" s="140">
        <v>10377747</v>
      </c>
      <c r="H148" s="140">
        <v>10377747</v>
      </c>
      <c r="I148" s="140">
        <v>60672417.399999999</v>
      </c>
      <c r="J148" s="140">
        <v>12732919.59</v>
      </c>
      <c r="K148" s="140">
        <v>12732919.59</v>
      </c>
      <c r="L148" s="140">
        <v>80637844.030000001</v>
      </c>
      <c r="M148" s="139">
        <v>19157742.25</v>
      </c>
      <c r="N148" s="139">
        <v>19157742.25</v>
      </c>
      <c r="O148" s="139">
        <v>72390695.590000004</v>
      </c>
      <c r="P148" s="138">
        <f t="shared" si="3"/>
        <v>373326116.36000001</v>
      </c>
      <c r="Q148" s="135">
        <f>MATCH(B150,'SAP Data'!$C$7:$C$1839,0)</f>
        <v>185</v>
      </c>
    </row>
    <row r="149" spans="1:17" ht="15.75" thickBot="1" x14ac:dyDescent="0.3">
      <c r="A149" s="187" t="s">
        <v>1601</v>
      </c>
      <c r="B149" s="339">
        <v>500198</v>
      </c>
      <c r="C149" s="185"/>
      <c r="D149" s="139">
        <v>2208426</v>
      </c>
      <c r="E149" s="139">
        <v>2208426</v>
      </c>
      <c r="F149" s="139">
        <v>39844792.659999996</v>
      </c>
      <c r="G149" s="139">
        <v>2208426</v>
      </c>
      <c r="H149" s="139">
        <v>2208426</v>
      </c>
      <c r="I149" s="139">
        <v>50147923.810000002</v>
      </c>
      <c r="J149" s="139">
        <v>2208426</v>
      </c>
      <c r="K149" s="139">
        <v>2208426</v>
      </c>
      <c r="L149" s="139">
        <v>63688527.780000001</v>
      </c>
      <c r="M149" s="140">
        <v>2208426</v>
      </c>
      <c r="N149" s="140">
        <v>2208426</v>
      </c>
      <c r="O149" s="140">
        <v>54857964.939999998</v>
      </c>
      <c r="P149" s="138">
        <f t="shared" si="3"/>
        <v>226206617.19</v>
      </c>
      <c r="Q149" s="135">
        <f>MATCH(B151,'SAP Data'!$C$7:$C$1839,0)</f>
        <v>186</v>
      </c>
    </row>
    <row r="150" spans="1:17" ht="15.75" thickBot="1" x14ac:dyDescent="0.3">
      <c r="A150" s="187" t="s">
        <v>313</v>
      </c>
      <c r="B150" s="185" t="s">
        <v>314</v>
      </c>
      <c r="C150" s="185" t="s">
        <v>4</v>
      </c>
      <c r="D150" s="140">
        <v>0</v>
      </c>
      <c r="E150" s="140">
        <v>0</v>
      </c>
      <c r="F150" s="140">
        <v>32239868</v>
      </c>
      <c r="G150" s="140">
        <v>0</v>
      </c>
      <c r="H150" s="140">
        <v>0</v>
      </c>
      <c r="I150" s="140">
        <v>42251810.130000003</v>
      </c>
      <c r="J150" s="140">
        <v>0</v>
      </c>
      <c r="K150" s="140">
        <v>0</v>
      </c>
      <c r="L150" s="140">
        <v>54412499.810000002</v>
      </c>
      <c r="M150" s="139">
        <v>0</v>
      </c>
      <c r="N150" s="139">
        <v>0</v>
      </c>
      <c r="O150" s="139">
        <v>45955136.799999997</v>
      </c>
      <c r="P150" s="138">
        <f t="shared" si="3"/>
        <v>174859314.74000001</v>
      </c>
      <c r="Q150" s="135">
        <f>MATCH(B152,'SAP Data'!$C$7:$C$1839,0)</f>
        <v>187</v>
      </c>
    </row>
    <row r="151" spans="1:17" ht="15.75" thickBot="1" x14ac:dyDescent="0.3">
      <c r="A151" s="186" t="s">
        <v>316</v>
      </c>
      <c r="B151" s="339" t="s">
        <v>317</v>
      </c>
      <c r="C151" s="332" t="s">
        <v>4</v>
      </c>
      <c r="D151" s="139">
        <v>2208426</v>
      </c>
      <c r="E151" s="139">
        <v>2208426</v>
      </c>
      <c r="F151" s="139">
        <v>2208426</v>
      </c>
      <c r="G151" s="139">
        <v>2208426</v>
      </c>
      <c r="H151" s="139">
        <v>2208426</v>
      </c>
      <c r="I151" s="139">
        <v>2208426</v>
      </c>
      <c r="J151" s="139">
        <v>2208426</v>
      </c>
      <c r="K151" s="139">
        <v>2208426</v>
      </c>
      <c r="L151" s="139">
        <v>2208426</v>
      </c>
      <c r="M151" s="140">
        <v>2208426</v>
      </c>
      <c r="N151" s="140">
        <v>2208426</v>
      </c>
      <c r="O151" s="140">
        <v>2208426</v>
      </c>
      <c r="P151" s="138">
        <f t="shared" si="3"/>
        <v>26501112</v>
      </c>
      <c r="Q151" s="135">
        <f>MATCH(B153,'SAP Data'!$C$7:$C$1839,0)</f>
        <v>188</v>
      </c>
    </row>
    <row r="152" spans="1:17" ht="15.75" thickBot="1" x14ac:dyDescent="0.3">
      <c r="A152" s="187" t="s">
        <v>319</v>
      </c>
      <c r="B152" s="185" t="s">
        <v>320</v>
      </c>
      <c r="C152" s="185" t="s">
        <v>4</v>
      </c>
      <c r="D152" s="140">
        <v>0</v>
      </c>
      <c r="E152" s="140">
        <v>0</v>
      </c>
      <c r="F152" s="140">
        <v>5396498.6600000001</v>
      </c>
      <c r="G152" s="140">
        <v>0</v>
      </c>
      <c r="H152" s="140">
        <v>0</v>
      </c>
      <c r="I152" s="140">
        <v>5687687.6799999997</v>
      </c>
      <c r="J152" s="140">
        <v>0</v>
      </c>
      <c r="K152" s="140">
        <v>0</v>
      </c>
      <c r="L152" s="140">
        <v>7067601.9699999997</v>
      </c>
      <c r="M152" s="139">
        <v>0</v>
      </c>
      <c r="N152" s="139">
        <v>0</v>
      </c>
      <c r="O152" s="139">
        <v>6694402.1399999997</v>
      </c>
      <c r="P152" s="138">
        <f t="shared" si="3"/>
        <v>24846190.449999999</v>
      </c>
      <c r="Q152" s="135">
        <f>MATCH(B154,'SAP Data'!$C$7:$C$1839,0)</f>
        <v>189</v>
      </c>
    </row>
    <row r="153" spans="1:17" ht="15.75" thickBot="1" x14ac:dyDescent="0.3">
      <c r="A153" s="187" t="s">
        <v>2752</v>
      </c>
      <c r="B153" s="339">
        <v>500129</v>
      </c>
      <c r="C153" s="185"/>
      <c r="D153" s="139">
        <v>7131059</v>
      </c>
      <c r="E153" s="139">
        <v>7131059</v>
      </c>
      <c r="F153" s="139">
        <v>7131059</v>
      </c>
      <c r="G153" s="139">
        <v>7131059</v>
      </c>
      <c r="H153" s="139">
        <v>7131059</v>
      </c>
      <c r="I153" s="139">
        <v>7131059</v>
      </c>
      <c r="J153" s="139">
        <v>7131059</v>
      </c>
      <c r="K153" s="139">
        <v>7131059</v>
      </c>
      <c r="L153" s="139">
        <v>7131059</v>
      </c>
      <c r="M153" s="140">
        <v>7131059</v>
      </c>
      <c r="N153" s="140">
        <v>7131059</v>
      </c>
      <c r="O153" s="140">
        <v>7131059</v>
      </c>
      <c r="P153" s="138">
        <f t="shared" si="3"/>
        <v>85572708</v>
      </c>
      <c r="Q153" s="135">
        <f>MATCH(B155,'SAP Data'!$C$7:$C$1839,0)</f>
        <v>190</v>
      </c>
    </row>
    <row r="154" spans="1:17" ht="15.75" thickBot="1" x14ac:dyDescent="0.3">
      <c r="A154" s="187" t="s">
        <v>2753</v>
      </c>
      <c r="B154" s="185" t="s">
        <v>2754</v>
      </c>
      <c r="C154" s="185" t="s">
        <v>4</v>
      </c>
      <c r="D154" s="140">
        <v>7131059</v>
      </c>
      <c r="E154" s="140">
        <v>7131059</v>
      </c>
      <c r="F154" s="140">
        <v>7131059</v>
      </c>
      <c r="G154" s="140">
        <v>7131059</v>
      </c>
      <c r="H154" s="140">
        <v>7131059</v>
      </c>
      <c r="I154" s="140">
        <v>7131059</v>
      </c>
      <c r="J154" s="140">
        <v>7131059</v>
      </c>
      <c r="K154" s="140">
        <v>7131059</v>
      </c>
      <c r="L154" s="140">
        <v>7131059</v>
      </c>
      <c r="M154" s="139">
        <v>7131059</v>
      </c>
      <c r="N154" s="139">
        <v>7131059</v>
      </c>
      <c r="O154" s="139">
        <v>7131059</v>
      </c>
      <c r="P154" s="138">
        <f t="shared" si="3"/>
        <v>85572708</v>
      </c>
      <c r="Q154" s="135">
        <f>MATCH(B156,'SAP Data'!$C$7:$C$1839,0)</f>
        <v>191</v>
      </c>
    </row>
    <row r="155" spans="1:17" ht="15.75" thickBot="1" x14ac:dyDescent="0.3">
      <c r="A155" s="331" t="s">
        <v>2844</v>
      </c>
      <c r="B155" s="339" t="s">
        <v>2845</v>
      </c>
      <c r="C155" s="332" t="s">
        <v>4</v>
      </c>
      <c r="D155" s="139"/>
      <c r="E155" s="139"/>
      <c r="F155" s="139"/>
      <c r="G155" s="392"/>
      <c r="H155" s="392"/>
      <c r="I155" s="392"/>
      <c r="J155" s="140"/>
      <c r="K155" s="140"/>
      <c r="L155" s="140"/>
      <c r="M155" s="139"/>
      <c r="N155" s="139"/>
      <c r="O155" s="139"/>
      <c r="P155" s="138">
        <f t="shared" si="3"/>
        <v>0</v>
      </c>
      <c r="Q155" s="135">
        <f>MATCH(B157,'SAP Data'!$C$7:$C$1839,0)</f>
        <v>192</v>
      </c>
    </row>
    <row r="156" spans="1:17" ht="15.75" thickBot="1" x14ac:dyDescent="0.3">
      <c r="A156" s="186" t="s">
        <v>1602</v>
      </c>
      <c r="B156" s="339">
        <v>500130</v>
      </c>
      <c r="C156" s="185"/>
      <c r="D156" s="140">
        <v>4197629</v>
      </c>
      <c r="E156" s="140">
        <v>4197629</v>
      </c>
      <c r="F156" s="140">
        <v>1038262</v>
      </c>
      <c r="G156" s="140">
        <v>1038262</v>
      </c>
      <c r="H156" s="140">
        <v>1038262</v>
      </c>
      <c r="I156" s="140">
        <v>3393434.59</v>
      </c>
      <c r="J156" s="139">
        <v>3393434.59</v>
      </c>
      <c r="K156" s="139">
        <v>3393434.59</v>
      </c>
      <c r="L156" s="139">
        <v>9818257.25</v>
      </c>
      <c r="M156" s="140">
        <v>9818257.25</v>
      </c>
      <c r="N156" s="140">
        <v>9818257.25</v>
      </c>
      <c r="O156" s="140">
        <v>10401671.65</v>
      </c>
      <c r="P156" s="138">
        <f t="shared" si="3"/>
        <v>61546791.169999994</v>
      </c>
      <c r="Q156" s="135">
        <f>MATCH(B158,'SAP Data'!$C$7:$C$1839,0)</f>
        <v>194</v>
      </c>
    </row>
    <row r="157" spans="1:17" ht="15.75" thickBot="1" x14ac:dyDescent="0.3">
      <c r="A157" s="186" t="s">
        <v>322</v>
      </c>
      <c r="B157" s="185" t="s">
        <v>323</v>
      </c>
      <c r="C157" s="185" t="s">
        <v>4</v>
      </c>
      <c r="D157" s="139">
        <v>2779378</v>
      </c>
      <c r="E157" s="139">
        <v>2779378</v>
      </c>
      <c r="F157" s="139">
        <v>537402</v>
      </c>
      <c r="G157" s="139">
        <v>537402</v>
      </c>
      <c r="H157" s="139">
        <v>537402</v>
      </c>
      <c r="I157" s="139">
        <v>1460776.59</v>
      </c>
      <c r="J157" s="140">
        <v>1460776.59</v>
      </c>
      <c r="K157" s="140">
        <v>1460776.59</v>
      </c>
      <c r="L157" s="140">
        <v>4168323.25</v>
      </c>
      <c r="M157" s="139">
        <v>4168323.25</v>
      </c>
      <c r="N157" s="139">
        <v>4168323.25</v>
      </c>
      <c r="O157" s="139">
        <v>6027902.6500000004</v>
      </c>
      <c r="P157" s="138">
        <f t="shared" si="3"/>
        <v>30086164.170000002</v>
      </c>
      <c r="Q157" s="135">
        <f>MATCH(B159,'SAP Data'!$C$7:$C$1839,0)</f>
        <v>195</v>
      </c>
    </row>
    <row r="158" spans="1:17" ht="15.75" thickBot="1" x14ac:dyDescent="0.3">
      <c r="A158" s="186" t="s">
        <v>322</v>
      </c>
      <c r="B158" s="185" t="s">
        <v>325</v>
      </c>
      <c r="C158" s="185" t="s">
        <v>4</v>
      </c>
      <c r="D158" s="140">
        <v>728781</v>
      </c>
      <c r="E158" s="140">
        <v>728781</v>
      </c>
      <c r="F158" s="140">
        <v>161012</v>
      </c>
      <c r="G158" s="140">
        <v>161012</v>
      </c>
      <c r="H158" s="140">
        <v>161012</v>
      </c>
      <c r="I158" s="140">
        <v>1723810</v>
      </c>
      <c r="J158" s="139">
        <v>1723810</v>
      </c>
      <c r="K158" s="139">
        <v>1723810</v>
      </c>
      <c r="L158" s="139">
        <v>4733331</v>
      </c>
      <c r="M158" s="140">
        <v>4733331</v>
      </c>
      <c r="N158" s="140">
        <v>4733331</v>
      </c>
      <c r="O158" s="140">
        <v>3259350</v>
      </c>
      <c r="P158" s="138">
        <f t="shared" si="3"/>
        <v>24571371</v>
      </c>
      <c r="Q158" s="135">
        <f>MATCH(B160,'SAP Data'!$C$7:$C$1839,0)</f>
        <v>196</v>
      </c>
    </row>
    <row r="159" spans="1:17" ht="15.75" thickBot="1" x14ac:dyDescent="0.3">
      <c r="A159" s="331" t="s">
        <v>327</v>
      </c>
      <c r="B159" s="339" t="s">
        <v>328</v>
      </c>
      <c r="C159" s="332" t="s">
        <v>4</v>
      </c>
      <c r="D159" s="139">
        <v>689470</v>
      </c>
      <c r="E159" s="139">
        <v>689470</v>
      </c>
      <c r="F159" s="139">
        <v>339848</v>
      </c>
      <c r="G159" s="139">
        <v>339848</v>
      </c>
      <c r="H159" s="139">
        <v>339848</v>
      </c>
      <c r="I159" s="139">
        <v>208848</v>
      </c>
      <c r="J159" s="140">
        <v>208848</v>
      </c>
      <c r="K159" s="140">
        <v>208848</v>
      </c>
      <c r="L159" s="140">
        <v>916603</v>
      </c>
      <c r="M159" s="139">
        <v>916603</v>
      </c>
      <c r="N159" s="139">
        <v>916603</v>
      </c>
      <c r="O159" s="139">
        <v>1114419</v>
      </c>
      <c r="P159" s="138">
        <f t="shared" si="3"/>
        <v>6889256</v>
      </c>
      <c r="Q159" s="135">
        <f>MATCH(B161,'SAP Data'!$C$7:$C$1839,0)</f>
        <v>197</v>
      </c>
    </row>
    <row r="160" spans="1:17" ht="15.75" thickBot="1" x14ac:dyDescent="0.3">
      <c r="A160" s="186" t="s">
        <v>1603</v>
      </c>
      <c r="B160" s="339">
        <v>500126</v>
      </c>
      <c r="C160" s="332"/>
      <c r="D160" s="140">
        <v>13678268.939999999</v>
      </c>
      <c r="E160" s="140">
        <v>13678268.939999999</v>
      </c>
      <c r="F160" s="140">
        <v>19913965.420000002</v>
      </c>
      <c r="G160" s="140">
        <v>19913965.420000002</v>
      </c>
      <c r="H160" s="140">
        <v>19913965.420000002</v>
      </c>
      <c r="I160" s="140">
        <v>46167729.049999997</v>
      </c>
      <c r="J160" s="139">
        <v>46167729.049999997</v>
      </c>
      <c r="K160" s="139">
        <v>46167729.049999997</v>
      </c>
      <c r="L160" s="139">
        <v>105174634.73999999</v>
      </c>
      <c r="M160" s="140">
        <v>105174634.73999999</v>
      </c>
      <c r="N160" s="140">
        <v>105174634.73999999</v>
      </c>
      <c r="O160" s="140">
        <v>48129843.210000001</v>
      </c>
      <c r="P160" s="138">
        <f t="shared" si="3"/>
        <v>589255368.72000003</v>
      </c>
      <c r="Q160" s="135">
        <f>MATCH(B162,'SAP Data'!$C$7:$C$1839,0)</f>
        <v>198</v>
      </c>
    </row>
    <row r="161" spans="1:17" ht="15.75" thickBot="1" x14ac:dyDescent="0.3">
      <c r="A161" s="187" t="s">
        <v>330</v>
      </c>
      <c r="B161" s="185" t="s">
        <v>331</v>
      </c>
      <c r="C161" s="185" t="s">
        <v>4</v>
      </c>
      <c r="D161" s="139">
        <v>12635447.939999999</v>
      </c>
      <c r="E161" s="139">
        <v>12635447.939999999</v>
      </c>
      <c r="F161" s="139">
        <v>19403323.420000002</v>
      </c>
      <c r="G161" s="139">
        <v>19403323.420000002</v>
      </c>
      <c r="H161" s="139">
        <v>19403323.420000002</v>
      </c>
      <c r="I161" s="139">
        <v>45222084.049999997</v>
      </c>
      <c r="J161" s="140">
        <v>45222084.049999997</v>
      </c>
      <c r="K161" s="140">
        <v>45222084.049999997</v>
      </c>
      <c r="L161" s="140">
        <v>103310749.73999999</v>
      </c>
      <c r="M161" s="139">
        <v>103310749.73999999</v>
      </c>
      <c r="N161" s="139">
        <v>103310749.73999999</v>
      </c>
      <c r="O161" s="139">
        <v>46937392.210000001</v>
      </c>
      <c r="P161" s="138">
        <f t="shared" si="3"/>
        <v>576016759.72000003</v>
      </c>
      <c r="Q161" s="135">
        <f>MATCH(B163,'SAP Data'!$C$7:$C$1839,0)</f>
        <v>199</v>
      </c>
    </row>
    <row r="162" spans="1:17" ht="15.75" thickBot="1" x14ac:dyDescent="0.3">
      <c r="A162" s="187" t="s">
        <v>333</v>
      </c>
      <c r="B162" s="185" t="s">
        <v>334</v>
      </c>
      <c r="C162" s="185" t="s">
        <v>4</v>
      </c>
      <c r="D162" s="140">
        <v>919244</v>
      </c>
      <c r="E162" s="140">
        <v>919244</v>
      </c>
      <c r="F162" s="140">
        <v>505135</v>
      </c>
      <c r="G162" s="140">
        <v>505135</v>
      </c>
      <c r="H162" s="140">
        <v>505135</v>
      </c>
      <c r="I162" s="140">
        <v>939065</v>
      </c>
      <c r="J162" s="139">
        <v>939065</v>
      </c>
      <c r="K162" s="139">
        <v>939065</v>
      </c>
      <c r="L162" s="139">
        <v>1415443</v>
      </c>
      <c r="M162" s="140">
        <v>1415443</v>
      </c>
      <c r="N162" s="140">
        <v>1415443</v>
      </c>
      <c r="O162" s="140">
        <v>1005400</v>
      </c>
      <c r="P162" s="138">
        <f t="shared" si="3"/>
        <v>11422817</v>
      </c>
      <c r="Q162" s="135">
        <f>MATCH(B164,'SAP Data'!$C$7:$C$1839,0)</f>
        <v>200</v>
      </c>
    </row>
    <row r="163" spans="1:17" ht="15.75" thickBot="1" x14ac:dyDescent="0.3">
      <c r="A163" s="187" t="s">
        <v>336</v>
      </c>
      <c r="B163" s="185" t="s">
        <v>337</v>
      </c>
      <c r="C163" s="185" t="s">
        <v>4</v>
      </c>
      <c r="D163" s="139">
        <v>123577</v>
      </c>
      <c r="E163" s="139">
        <v>123577</v>
      </c>
      <c r="F163" s="139">
        <v>5507</v>
      </c>
      <c r="G163" s="139">
        <v>5507</v>
      </c>
      <c r="H163" s="139">
        <v>5507</v>
      </c>
      <c r="I163" s="139">
        <v>6580</v>
      </c>
      <c r="J163" s="140">
        <v>6580</v>
      </c>
      <c r="K163" s="140">
        <v>6580</v>
      </c>
      <c r="L163" s="140">
        <v>448442</v>
      </c>
      <c r="M163" s="139">
        <v>448442</v>
      </c>
      <c r="N163" s="139">
        <v>448442</v>
      </c>
      <c r="O163" s="139">
        <v>187051</v>
      </c>
      <c r="P163" s="138">
        <f t="shared" si="3"/>
        <v>1815792</v>
      </c>
      <c r="Q163" s="135">
        <f>MATCH(B165,'SAP Data'!$C$7:$C$1839,0)</f>
        <v>201</v>
      </c>
    </row>
    <row r="164" spans="1:17" ht="15.75" thickBot="1" x14ac:dyDescent="0.3">
      <c r="A164" s="187" t="s">
        <v>1604</v>
      </c>
      <c r="B164" s="339">
        <v>500127</v>
      </c>
      <c r="C164" s="185"/>
      <c r="D164" s="140">
        <v>35964606.649999999</v>
      </c>
      <c r="E164" s="140">
        <v>28645582.989999998</v>
      </c>
      <c r="F164" s="140">
        <v>25736365.989999998</v>
      </c>
      <c r="G164" s="140">
        <v>27931416.629999999</v>
      </c>
      <c r="H164" s="140">
        <v>32040613.289999999</v>
      </c>
      <c r="I164" s="140">
        <v>38549168.439999998</v>
      </c>
      <c r="J164" s="139">
        <v>45459669.030000001</v>
      </c>
      <c r="K164" s="139">
        <v>52866321.090000004</v>
      </c>
      <c r="L164" s="139">
        <v>59640929.380000003</v>
      </c>
      <c r="M164" s="140">
        <v>67197021</v>
      </c>
      <c r="N164" s="140">
        <v>67505210.120000005</v>
      </c>
      <c r="O164" s="140">
        <v>56752082.670000002</v>
      </c>
      <c r="P164" s="138">
        <f t="shared" si="3"/>
        <v>538288987.27999997</v>
      </c>
      <c r="Q164" s="135">
        <f>MATCH(B166,'SAP Data'!$C$7:$C$1839,0)</f>
        <v>202</v>
      </c>
    </row>
    <row r="165" spans="1:17" ht="15.75" thickBot="1" x14ac:dyDescent="0.3">
      <c r="A165" s="187" t="s">
        <v>1605</v>
      </c>
      <c r="B165" s="339">
        <v>500131</v>
      </c>
      <c r="C165" s="185"/>
      <c r="D165" s="139">
        <v>18532201.609999999</v>
      </c>
      <c r="E165" s="139">
        <v>11181355.17</v>
      </c>
      <c r="F165" s="139">
        <v>8742881.5899999999</v>
      </c>
      <c r="G165" s="139">
        <v>11389459.199999999</v>
      </c>
      <c r="H165" s="139">
        <v>15727189.119999999</v>
      </c>
      <c r="I165" s="139">
        <v>21027157.23</v>
      </c>
      <c r="J165" s="140">
        <v>26860577.34</v>
      </c>
      <c r="K165" s="140">
        <v>34478157.920000002</v>
      </c>
      <c r="L165" s="140">
        <v>40162293.600000001</v>
      </c>
      <c r="M165" s="139">
        <v>48668518.689999998</v>
      </c>
      <c r="N165" s="139">
        <v>48540316.549999997</v>
      </c>
      <c r="O165" s="139">
        <v>37378766.810000002</v>
      </c>
      <c r="P165" s="138">
        <f t="shared" si="3"/>
        <v>322688874.82999998</v>
      </c>
      <c r="Q165" s="135">
        <f>MATCH(B167,'SAP Data'!$C$7:$C$1839,0)</f>
        <v>203</v>
      </c>
    </row>
    <row r="166" spans="1:17" ht="15.75" thickBot="1" x14ac:dyDescent="0.3">
      <c r="A166" s="187" t="s">
        <v>339</v>
      </c>
      <c r="B166" s="185" t="s">
        <v>340</v>
      </c>
      <c r="C166" s="185" t="s">
        <v>4</v>
      </c>
      <c r="D166" s="140">
        <v>16919279.309999999</v>
      </c>
      <c r="E166" s="140">
        <v>11686004.539999999</v>
      </c>
      <c r="F166" s="140">
        <v>9964347.5999999996</v>
      </c>
      <c r="G166" s="140">
        <v>11328029.43</v>
      </c>
      <c r="H166" s="140">
        <v>13028336.42</v>
      </c>
      <c r="I166" s="140">
        <v>16382082.289999999</v>
      </c>
      <c r="J166" s="139">
        <v>21234520.030000001</v>
      </c>
      <c r="K166" s="139">
        <v>27618865.190000001</v>
      </c>
      <c r="L166" s="139">
        <v>31488179.969999999</v>
      </c>
      <c r="M166" s="140">
        <v>38833562.090000004</v>
      </c>
      <c r="N166" s="140">
        <v>39845112.07</v>
      </c>
      <c r="O166" s="140">
        <v>31395892.460000001</v>
      </c>
      <c r="P166" s="138">
        <f t="shared" si="3"/>
        <v>269724211.39999998</v>
      </c>
      <c r="Q166" s="135">
        <f>MATCH(B168,'SAP Data'!$C$7:$C$1839,0)</f>
        <v>204</v>
      </c>
    </row>
    <row r="167" spans="1:17" ht="15.75" thickBot="1" x14ac:dyDescent="0.3">
      <c r="A167" s="187" t="s">
        <v>1470</v>
      </c>
      <c r="B167" s="185" t="s">
        <v>1471</v>
      </c>
      <c r="C167" s="185" t="s">
        <v>4</v>
      </c>
      <c r="D167" s="139">
        <v>0</v>
      </c>
      <c r="E167" s="139">
        <v>0</v>
      </c>
      <c r="F167" s="139">
        <v>0</v>
      </c>
      <c r="G167" s="139">
        <v>0</v>
      </c>
      <c r="H167" s="139">
        <v>0</v>
      </c>
      <c r="I167" s="139">
        <v>0</v>
      </c>
      <c r="J167" s="140">
        <v>0</v>
      </c>
      <c r="K167" s="140">
        <v>0</v>
      </c>
      <c r="L167" s="140">
        <v>0</v>
      </c>
      <c r="M167" s="139">
        <v>0</v>
      </c>
      <c r="N167" s="139">
        <v>0</v>
      </c>
      <c r="O167" s="139">
        <v>0</v>
      </c>
      <c r="P167" s="138">
        <f t="shared" si="3"/>
        <v>0</v>
      </c>
      <c r="Q167" s="135">
        <f>MATCH(B169,'SAP Data'!$C$7:$C$1839,0)</f>
        <v>205</v>
      </c>
    </row>
    <row r="168" spans="1:17" ht="15.75" thickBot="1" x14ac:dyDescent="0.3">
      <c r="A168" s="187" t="s">
        <v>342</v>
      </c>
      <c r="B168" s="185" t="s">
        <v>343</v>
      </c>
      <c r="C168" s="185" t="s">
        <v>4</v>
      </c>
      <c r="D168" s="140">
        <v>2107177.81</v>
      </c>
      <c r="E168" s="140">
        <v>3203906.21</v>
      </c>
      <c r="F168" s="140">
        <v>2769861.81</v>
      </c>
      <c r="G168" s="140">
        <v>2769861.81</v>
      </c>
      <c r="H168" s="140">
        <v>2769861.81</v>
      </c>
      <c r="I168" s="140">
        <v>2769861.81</v>
      </c>
      <c r="J168" s="139">
        <v>3500186.31</v>
      </c>
      <c r="K168" s="139">
        <v>4254059</v>
      </c>
      <c r="L168" s="139">
        <v>5281160.0999999996</v>
      </c>
      <c r="M168" s="140">
        <v>5008972.99</v>
      </c>
      <c r="N168" s="140">
        <v>4634308.96</v>
      </c>
      <c r="O168" s="140">
        <v>4335531.37</v>
      </c>
      <c r="P168" s="138">
        <f t="shared" si="3"/>
        <v>43404749.990000002</v>
      </c>
      <c r="Q168" s="135">
        <f>MATCH(B170,'SAP Data'!$C$7:$C$1839,0)</f>
        <v>206</v>
      </c>
    </row>
    <row r="169" spans="1:17" ht="15.75" thickBot="1" x14ac:dyDescent="0.3">
      <c r="A169" s="186" t="s">
        <v>345</v>
      </c>
      <c r="B169" s="339" t="s">
        <v>346</v>
      </c>
      <c r="C169" s="332" t="s">
        <v>4</v>
      </c>
      <c r="D169" s="139">
        <v>0</v>
      </c>
      <c r="E169" s="139">
        <v>0</v>
      </c>
      <c r="F169" s="139">
        <v>0</v>
      </c>
      <c r="G169" s="139">
        <v>0</v>
      </c>
      <c r="H169" s="139">
        <v>0</v>
      </c>
      <c r="I169" s="139">
        <v>0</v>
      </c>
      <c r="J169" s="140">
        <v>0</v>
      </c>
      <c r="K169" s="140">
        <v>0</v>
      </c>
      <c r="L169" s="140">
        <v>0</v>
      </c>
      <c r="M169" s="139">
        <v>0</v>
      </c>
      <c r="N169" s="139">
        <v>0</v>
      </c>
      <c r="O169" s="139">
        <v>0</v>
      </c>
      <c r="P169" s="138">
        <f t="shared" si="3"/>
        <v>0</v>
      </c>
      <c r="Q169" s="135">
        <f>MATCH(B171,'SAP Data'!$C$7:$C$1839,0)</f>
        <v>207</v>
      </c>
    </row>
    <row r="170" spans="1:17" ht="15.75" thickBot="1" x14ac:dyDescent="0.3">
      <c r="A170" s="187" t="s">
        <v>348</v>
      </c>
      <c r="B170" s="185" t="s">
        <v>349</v>
      </c>
      <c r="C170" s="185" t="s">
        <v>4</v>
      </c>
      <c r="D170" s="140">
        <v>688766.9</v>
      </c>
      <c r="E170" s="140">
        <v>666838.04</v>
      </c>
      <c r="F170" s="140">
        <v>641547.44999999995</v>
      </c>
      <c r="G170" s="140">
        <v>629222.57999999996</v>
      </c>
      <c r="H170" s="140">
        <v>682733.92</v>
      </c>
      <c r="I170" s="140">
        <v>846355.37</v>
      </c>
      <c r="J170" s="139">
        <v>1045441.54</v>
      </c>
      <c r="K170" s="139">
        <v>1258919.92</v>
      </c>
      <c r="L170" s="139">
        <v>1375347.59</v>
      </c>
      <c r="M170" s="140">
        <v>1381273.74</v>
      </c>
      <c r="N170" s="140">
        <v>1359869.08</v>
      </c>
      <c r="O170" s="140">
        <v>1322015.82</v>
      </c>
      <c r="P170" s="138">
        <f t="shared" si="3"/>
        <v>11898331.949999999</v>
      </c>
      <c r="Q170" s="135">
        <f>MATCH(B172,'SAP Data'!$C$7:$C$1839,0)</f>
        <v>208</v>
      </c>
    </row>
    <row r="171" spans="1:17" ht="15.75" thickBot="1" x14ac:dyDescent="0.3">
      <c r="A171" s="187" t="s">
        <v>351</v>
      </c>
      <c r="B171" s="185" t="s">
        <v>352</v>
      </c>
      <c r="C171" s="185" t="s">
        <v>4</v>
      </c>
      <c r="D171" s="139">
        <v>0</v>
      </c>
      <c r="E171" s="139">
        <v>0</v>
      </c>
      <c r="F171" s="139">
        <v>0</v>
      </c>
      <c r="G171" s="139">
        <v>0</v>
      </c>
      <c r="H171" s="139">
        <v>0</v>
      </c>
      <c r="I171" s="139">
        <v>0</v>
      </c>
      <c r="J171" s="140">
        <v>0</v>
      </c>
      <c r="K171" s="140">
        <v>0</v>
      </c>
      <c r="L171" s="140">
        <v>0</v>
      </c>
      <c r="M171" s="139">
        <v>0</v>
      </c>
      <c r="N171" s="139">
        <v>0</v>
      </c>
      <c r="O171" s="139">
        <v>0</v>
      </c>
      <c r="P171" s="138">
        <f t="shared" si="3"/>
        <v>0</v>
      </c>
      <c r="Q171" s="135">
        <f>MATCH(B173,'SAP Data'!$C$7:$C$1839,0)</f>
        <v>210</v>
      </c>
    </row>
    <row r="172" spans="1:17" ht="15.75" thickBot="1" x14ac:dyDescent="0.3">
      <c r="A172" s="187" t="s">
        <v>354</v>
      </c>
      <c r="B172" s="185" t="s">
        <v>355</v>
      </c>
      <c r="C172" s="185" t="s">
        <v>4</v>
      </c>
      <c r="D172" s="140">
        <v>2237918.98</v>
      </c>
      <c r="E172" s="140">
        <v>1464039.77</v>
      </c>
      <c r="F172" s="140">
        <v>1695339.79</v>
      </c>
      <c r="G172" s="140">
        <v>1881160.44</v>
      </c>
      <c r="H172" s="140">
        <v>1833257.94</v>
      </c>
      <c r="I172" s="140">
        <v>1773123.14</v>
      </c>
      <c r="J172" s="139">
        <v>1824262.17</v>
      </c>
      <c r="K172" s="139">
        <v>2090146.52</v>
      </c>
      <c r="L172" s="139">
        <v>2757897.45</v>
      </c>
      <c r="M172" s="140">
        <v>3444709.85</v>
      </c>
      <c r="N172" s="140">
        <v>3361310.88</v>
      </c>
      <c r="O172" s="140">
        <v>2705786.61</v>
      </c>
      <c r="P172" s="138">
        <f t="shared" si="3"/>
        <v>27068953.539999999</v>
      </c>
      <c r="Q172" s="135">
        <f>MATCH(B174,'SAP Data'!$C$7:$C$1839,0)</f>
        <v>213</v>
      </c>
    </row>
    <row r="173" spans="1:17" ht="15.75" thickBot="1" x14ac:dyDescent="0.3">
      <c r="A173" s="187" t="s">
        <v>357</v>
      </c>
      <c r="B173" s="185" t="s">
        <v>358</v>
      </c>
      <c r="C173" s="185" t="s">
        <v>4</v>
      </c>
      <c r="D173" s="139">
        <v>-3420941.39</v>
      </c>
      <c r="E173" s="139">
        <v>-5839433.3899999997</v>
      </c>
      <c r="F173" s="139">
        <v>-6328215.0599999996</v>
      </c>
      <c r="G173" s="139">
        <v>-5218815.0599999996</v>
      </c>
      <c r="H173" s="139">
        <v>-2587000.9700000002</v>
      </c>
      <c r="I173" s="139">
        <v>-744265.38</v>
      </c>
      <c r="J173" s="140">
        <v>-743832.71</v>
      </c>
      <c r="K173" s="140">
        <v>-743832.71</v>
      </c>
      <c r="L173" s="140">
        <v>-740291.51</v>
      </c>
      <c r="M173" s="139">
        <v>0.02</v>
      </c>
      <c r="N173" s="139">
        <v>-660284.43999999994</v>
      </c>
      <c r="O173" s="139">
        <v>-2380459.4500000002</v>
      </c>
      <c r="P173" s="138">
        <f t="shared" si="3"/>
        <v>-29407372.050000001</v>
      </c>
      <c r="Q173" s="135">
        <f>MATCH(B175,'SAP Data'!$C$7:$C$1839,0)</f>
        <v>214</v>
      </c>
    </row>
    <row r="174" spans="1:17" ht="15.75" thickBot="1" x14ac:dyDescent="0.3">
      <c r="A174" s="187" t="s">
        <v>1606</v>
      </c>
      <c r="B174" s="339">
        <v>500132</v>
      </c>
      <c r="C174" s="185"/>
      <c r="D174" s="140">
        <v>17432405.039999999</v>
      </c>
      <c r="E174" s="140">
        <v>17464227.82</v>
      </c>
      <c r="F174" s="140">
        <v>16993484.399999999</v>
      </c>
      <c r="G174" s="140">
        <v>16541957.43</v>
      </c>
      <c r="H174" s="140">
        <v>16313424.17</v>
      </c>
      <c r="I174" s="140">
        <v>17522011.210000001</v>
      </c>
      <c r="J174" s="139">
        <v>18599091.690000001</v>
      </c>
      <c r="K174" s="139">
        <v>18388163.170000002</v>
      </c>
      <c r="L174" s="139">
        <v>19478635.780000001</v>
      </c>
      <c r="M174" s="140">
        <v>18528502.309999999</v>
      </c>
      <c r="N174" s="140">
        <v>18964893.57</v>
      </c>
      <c r="O174" s="140">
        <v>19373315.859999999</v>
      </c>
      <c r="P174" s="138">
        <f t="shared" si="3"/>
        <v>215600112.44999999</v>
      </c>
      <c r="Q174" s="135">
        <f>MATCH(B176,'SAP Data'!$C$7:$C$1839,0)</f>
        <v>216</v>
      </c>
    </row>
    <row r="175" spans="1:17" ht="15.75" thickBot="1" x14ac:dyDescent="0.3">
      <c r="A175" s="187" t="s">
        <v>360</v>
      </c>
      <c r="B175" s="185" t="s">
        <v>361</v>
      </c>
      <c r="C175" s="185" t="s">
        <v>4</v>
      </c>
      <c r="D175" s="139">
        <v>16038696.02</v>
      </c>
      <c r="E175" s="139">
        <v>16074832.130000001</v>
      </c>
      <c r="F175" s="139">
        <v>15498192.029999999</v>
      </c>
      <c r="G175" s="139">
        <v>15032620.26</v>
      </c>
      <c r="H175" s="139">
        <v>14778328.390000001</v>
      </c>
      <c r="I175" s="139">
        <v>16032550.32</v>
      </c>
      <c r="J175" s="140">
        <v>16841832.600000001</v>
      </c>
      <c r="K175" s="140">
        <v>16709016.9</v>
      </c>
      <c r="L175" s="140">
        <v>16701283.34</v>
      </c>
      <c r="M175" s="139">
        <v>16820506.02</v>
      </c>
      <c r="N175" s="139">
        <v>16945450.739999998</v>
      </c>
      <c r="O175" s="139">
        <v>17968759.300000001</v>
      </c>
      <c r="P175" s="138">
        <f t="shared" si="3"/>
        <v>195442068.05000004</v>
      </c>
      <c r="Q175" s="135">
        <f>MATCH(B177,'SAP Data'!$C$7:$C$1839,0)</f>
        <v>217</v>
      </c>
    </row>
    <row r="176" spans="1:17" ht="15.75" thickBot="1" x14ac:dyDescent="0.3">
      <c r="A176" s="187" t="s">
        <v>363</v>
      </c>
      <c r="B176" s="185" t="s">
        <v>364</v>
      </c>
      <c r="C176" s="185" t="s">
        <v>4</v>
      </c>
      <c r="D176" s="140">
        <v>961704.23</v>
      </c>
      <c r="E176" s="140">
        <v>1005119.01</v>
      </c>
      <c r="F176" s="140">
        <v>1055246.6399999999</v>
      </c>
      <c r="G176" s="140">
        <v>1039523.49</v>
      </c>
      <c r="H176" s="140">
        <v>1080920.3700000001</v>
      </c>
      <c r="I176" s="140">
        <v>1081532.02</v>
      </c>
      <c r="J176" s="139">
        <v>1211304.3899999999</v>
      </c>
      <c r="K176" s="139">
        <v>1144587.3400000001</v>
      </c>
      <c r="L176" s="139">
        <v>1135948.3400000001</v>
      </c>
      <c r="M176" s="140">
        <v>1159080.51</v>
      </c>
      <c r="N176" s="140">
        <v>1086315.54</v>
      </c>
      <c r="O176" s="140">
        <v>1160800.72</v>
      </c>
      <c r="P176" s="138">
        <f t="shared" si="3"/>
        <v>13122082.6</v>
      </c>
      <c r="Q176" s="135">
        <f>MATCH(B178,'SAP Data'!$C$7:$C$1839,0)</f>
        <v>218</v>
      </c>
    </row>
    <row r="177" spans="1:17" ht="15.75" thickBot="1" x14ac:dyDescent="0.3">
      <c r="A177" s="187" t="s">
        <v>366</v>
      </c>
      <c r="B177" s="185" t="s">
        <v>367</v>
      </c>
      <c r="C177" s="185" t="s">
        <v>4</v>
      </c>
      <c r="D177" s="139">
        <v>0</v>
      </c>
      <c r="E177" s="139">
        <v>0</v>
      </c>
      <c r="F177" s="139">
        <v>0</v>
      </c>
      <c r="G177" s="139">
        <v>0</v>
      </c>
      <c r="H177" s="139">
        <v>0</v>
      </c>
      <c r="I177" s="139">
        <v>0</v>
      </c>
      <c r="J177" s="140">
        <v>0</v>
      </c>
      <c r="K177" s="140">
        <v>0</v>
      </c>
      <c r="L177" s="140">
        <v>0</v>
      </c>
      <c r="M177" s="139">
        <v>0</v>
      </c>
      <c r="N177" s="139">
        <v>0</v>
      </c>
      <c r="O177" s="139">
        <v>0</v>
      </c>
      <c r="P177" s="138">
        <f t="shared" si="3"/>
        <v>0</v>
      </c>
      <c r="Q177" s="135">
        <f>MATCH(B179,'SAP Data'!$C$7:$C$1839,0)</f>
        <v>220</v>
      </c>
    </row>
    <row r="178" spans="1:17" ht="15.75" thickBot="1" x14ac:dyDescent="0.3">
      <c r="A178" s="187" t="s">
        <v>369</v>
      </c>
      <c r="B178" s="185" t="s">
        <v>370</v>
      </c>
      <c r="C178" s="185" t="s">
        <v>4</v>
      </c>
      <c r="D178" s="140">
        <v>0</v>
      </c>
      <c r="E178" s="140">
        <v>0</v>
      </c>
      <c r="F178" s="140">
        <v>0</v>
      </c>
      <c r="G178" s="140">
        <v>0</v>
      </c>
      <c r="H178" s="140">
        <v>0</v>
      </c>
      <c r="I178" s="140">
        <v>0</v>
      </c>
      <c r="J178" s="139">
        <v>0</v>
      </c>
      <c r="K178" s="139">
        <v>0</v>
      </c>
      <c r="L178" s="139">
        <v>0</v>
      </c>
      <c r="M178" s="140">
        <v>0</v>
      </c>
      <c r="N178" s="140">
        <v>0</v>
      </c>
      <c r="O178" s="140">
        <v>0</v>
      </c>
      <c r="P178" s="138">
        <f t="shared" si="3"/>
        <v>0</v>
      </c>
      <c r="Q178" s="135">
        <f>MATCH(B180,'SAP Data'!$C$7:$C$1839,0)</f>
        <v>224</v>
      </c>
    </row>
    <row r="179" spans="1:17" ht="15.75" thickBot="1" x14ac:dyDescent="0.3">
      <c r="A179" s="187" t="s">
        <v>372</v>
      </c>
      <c r="B179" s="185" t="s">
        <v>373</v>
      </c>
      <c r="C179" s="185" t="s">
        <v>4</v>
      </c>
      <c r="D179" s="139">
        <v>204904.33</v>
      </c>
      <c r="E179" s="139">
        <v>183561.28</v>
      </c>
      <c r="F179" s="139">
        <v>149258.23999999999</v>
      </c>
      <c r="G179" s="139">
        <v>202708.81</v>
      </c>
      <c r="H179" s="139">
        <v>203983.17</v>
      </c>
      <c r="I179" s="139">
        <v>175304.39</v>
      </c>
      <c r="J179" s="140">
        <v>210802.29</v>
      </c>
      <c r="K179" s="140">
        <v>186585.44</v>
      </c>
      <c r="L179" s="140">
        <v>182464.92</v>
      </c>
      <c r="M179" s="139">
        <v>238403.99</v>
      </c>
      <c r="N179" s="139">
        <v>620066.48</v>
      </c>
      <c r="O179" s="139">
        <v>0</v>
      </c>
      <c r="P179" s="138">
        <f t="shared" si="3"/>
        <v>2558043.34</v>
      </c>
      <c r="Q179" s="135">
        <f>MATCH(B181,'SAP Data'!$C$7:$C$1839,0)</f>
        <v>225</v>
      </c>
    </row>
    <row r="180" spans="1:17" ht="15.75" thickBot="1" x14ac:dyDescent="0.3">
      <c r="A180" s="187" t="s">
        <v>1473</v>
      </c>
      <c r="B180" s="185" t="s">
        <v>1474</v>
      </c>
      <c r="C180" s="185" t="s">
        <v>4</v>
      </c>
      <c r="D180" s="140">
        <v>0</v>
      </c>
      <c r="E180" s="140">
        <v>0</v>
      </c>
      <c r="F180" s="140">
        <v>0</v>
      </c>
      <c r="G180" s="140">
        <v>0</v>
      </c>
      <c r="H180" s="140">
        <v>0</v>
      </c>
      <c r="I180" s="140">
        <v>0</v>
      </c>
      <c r="J180" s="139">
        <v>0</v>
      </c>
      <c r="K180" s="139">
        <v>0</v>
      </c>
      <c r="L180" s="139">
        <v>0</v>
      </c>
      <c r="M180" s="140">
        <v>0</v>
      </c>
      <c r="N180" s="140">
        <v>0</v>
      </c>
      <c r="O180" s="140">
        <v>0</v>
      </c>
      <c r="P180" s="138">
        <f t="shared" si="3"/>
        <v>0</v>
      </c>
      <c r="Q180" s="135">
        <f>MATCH(B182,'SAP Data'!$C$7:$C$1839,0)</f>
        <v>226</v>
      </c>
    </row>
    <row r="181" spans="1:17" ht="15.75" thickBot="1" x14ac:dyDescent="0.3">
      <c r="A181" s="187" t="s">
        <v>1475</v>
      </c>
      <c r="B181" s="185" t="s">
        <v>375</v>
      </c>
      <c r="C181" s="185" t="s">
        <v>4</v>
      </c>
      <c r="D181" s="139">
        <v>-5222.6000000000004</v>
      </c>
      <c r="E181" s="139">
        <v>-5222.6000000000004</v>
      </c>
      <c r="F181" s="139">
        <v>-5222.6000000000004</v>
      </c>
      <c r="G181" s="139">
        <v>-5222.6000000000004</v>
      </c>
      <c r="H181" s="139">
        <v>-5222.6000000000004</v>
      </c>
      <c r="I181" s="139">
        <v>-5222.6000000000004</v>
      </c>
      <c r="J181" s="140">
        <v>-5222.6000000000004</v>
      </c>
      <c r="K181" s="140">
        <v>-5222.6000000000004</v>
      </c>
      <c r="L181" s="140">
        <v>-5222.6000000000004</v>
      </c>
      <c r="M181" s="139">
        <v>-5222.6000000000004</v>
      </c>
      <c r="N181" s="139">
        <v>-5222.6000000000004</v>
      </c>
      <c r="O181" s="139">
        <v>0</v>
      </c>
      <c r="P181" s="138">
        <f t="shared" si="3"/>
        <v>-57448.599999999991</v>
      </c>
      <c r="Q181" s="135">
        <f>MATCH(B183,'SAP Data'!$C$7:$C$1839,0)</f>
        <v>229</v>
      </c>
    </row>
    <row r="182" spans="1:17" ht="15.75" thickBot="1" x14ac:dyDescent="0.3">
      <c r="A182" s="187" t="s">
        <v>377</v>
      </c>
      <c r="B182" s="185" t="s">
        <v>378</v>
      </c>
      <c r="C182" s="185" t="s">
        <v>4</v>
      </c>
      <c r="D182" s="140">
        <v>174692.7</v>
      </c>
      <c r="E182" s="140">
        <v>133345.66</v>
      </c>
      <c r="F182" s="140">
        <v>212421.08</v>
      </c>
      <c r="G182" s="140">
        <v>194482.04</v>
      </c>
      <c r="H182" s="140">
        <v>179926.52</v>
      </c>
      <c r="I182" s="140">
        <v>168690.68</v>
      </c>
      <c r="J182" s="139">
        <v>265003.27</v>
      </c>
      <c r="K182" s="139">
        <v>254000.66</v>
      </c>
      <c r="L182" s="139">
        <v>242211.54</v>
      </c>
      <c r="M182" s="140">
        <v>223123.38</v>
      </c>
      <c r="N182" s="140">
        <v>198970.58</v>
      </c>
      <c r="O182" s="140">
        <v>156091.38</v>
      </c>
      <c r="P182" s="138">
        <f t="shared" si="3"/>
        <v>2402959.4899999998</v>
      </c>
      <c r="Q182" s="135">
        <f>MATCH(B184,'SAP Data'!$C$7:$C$1839,0)</f>
        <v>230</v>
      </c>
    </row>
    <row r="183" spans="1:17" ht="15.75" thickBot="1" x14ac:dyDescent="0.3">
      <c r="A183" s="187" t="s">
        <v>380</v>
      </c>
      <c r="B183" s="185" t="s">
        <v>381</v>
      </c>
      <c r="C183" s="185" t="s">
        <v>4</v>
      </c>
      <c r="D183" s="139">
        <v>15192.12</v>
      </c>
      <c r="E183" s="139">
        <v>15192.12</v>
      </c>
      <c r="F183" s="139">
        <v>15192.12</v>
      </c>
      <c r="G183" s="139">
        <v>15192.12</v>
      </c>
      <c r="H183" s="139">
        <v>15192.12</v>
      </c>
      <c r="I183" s="139">
        <v>15192.12</v>
      </c>
      <c r="J183" s="140">
        <v>15192.12</v>
      </c>
      <c r="K183" s="140">
        <v>15192.12</v>
      </c>
      <c r="L183" s="140">
        <v>15192.12</v>
      </c>
      <c r="M183" s="139">
        <v>15192.12</v>
      </c>
      <c r="N183" s="139">
        <v>15192.12</v>
      </c>
      <c r="O183" s="139">
        <v>0</v>
      </c>
      <c r="P183" s="138">
        <f t="shared" si="3"/>
        <v>167113.31999999998</v>
      </c>
      <c r="Q183" s="135">
        <f>MATCH(B185,'SAP Data'!$C$7:$C$1839,0)</f>
        <v>231</v>
      </c>
    </row>
    <row r="184" spans="1:17" ht="15.75" thickBot="1" x14ac:dyDescent="0.3">
      <c r="A184" s="187" t="s">
        <v>383</v>
      </c>
      <c r="B184" s="185" t="s">
        <v>384</v>
      </c>
      <c r="C184" s="185" t="s">
        <v>4</v>
      </c>
      <c r="D184" s="140">
        <v>11057.21</v>
      </c>
      <c r="E184" s="140">
        <v>14994.43</v>
      </c>
      <c r="F184" s="140">
        <v>13425.15</v>
      </c>
      <c r="G184" s="140">
        <v>17831.22</v>
      </c>
      <c r="H184" s="140">
        <v>14745.29</v>
      </c>
      <c r="I184" s="140">
        <v>13570.47</v>
      </c>
      <c r="J184" s="139">
        <v>11036.65</v>
      </c>
      <c r="K184" s="139">
        <v>17918.990000000002</v>
      </c>
      <c r="L184" s="139">
        <v>22681.85</v>
      </c>
      <c r="M184" s="140">
        <v>18233.84</v>
      </c>
      <c r="N184" s="140">
        <v>22118.49</v>
      </c>
      <c r="O184" s="140">
        <v>20453.04</v>
      </c>
      <c r="P184" s="138">
        <f t="shared" si="3"/>
        <v>198066.63</v>
      </c>
      <c r="Q184" s="135">
        <f>MATCH(B186,'SAP Data'!$C$7:$C$1839,0)</f>
        <v>232</v>
      </c>
    </row>
    <row r="185" spans="1:17" ht="15.75" thickBot="1" x14ac:dyDescent="0.3">
      <c r="A185" s="331" t="s">
        <v>386</v>
      </c>
      <c r="B185" s="339" t="s">
        <v>387</v>
      </c>
      <c r="C185" s="332" t="s">
        <v>4</v>
      </c>
      <c r="D185" s="139">
        <v>31381.03</v>
      </c>
      <c r="E185" s="139">
        <v>42405.79</v>
      </c>
      <c r="F185" s="139">
        <v>54971.74</v>
      </c>
      <c r="G185" s="139">
        <v>44822.09</v>
      </c>
      <c r="H185" s="139">
        <v>45550.91</v>
      </c>
      <c r="I185" s="139">
        <v>40393.81</v>
      </c>
      <c r="J185" s="140">
        <v>49142.97</v>
      </c>
      <c r="K185" s="140">
        <v>66084.320000000007</v>
      </c>
      <c r="L185" s="140">
        <v>61982.67</v>
      </c>
      <c r="M185" s="139">
        <v>59185.05</v>
      </c>
      <c r="N185" s="139">
        <v>82002.22</v>
      </c>
      <c r="O185" s="139">
        <v>67211.42</v>
      </c>
      <c r="P185" s="138">
        <f t="shared" si="3"/>
        <v>645134.02</v>
      </c>
      <c r="Q185" s="135">
        <f>MATCH(B187,'SAP Data'!$C$7:$C$1839,0)</f>
        <v>233</v>
      </c>
    </row>
    <row r="186" spans="1:17" ht="15.75" thickBot="1" x14ac:dyDescent="0.3">
      <c r="A186" s="186" t="s">
        <v>389</v>
      </c>
      <c r="B186" s="339" t="s">
        <v>390</v>
      </c>
      <c r="C186" s="332" t="s">
        <v>4</v>
      </c>
      <c r="D186" s="140">
        <v>0</v>
      </c>
      <c r="E186" s="140">
        <v>0</v>
      </c>
      <c r="F186" s="140">
        <v>0</v>
      </c>
      <c r="G186" s="140">
        <v>0</v>
      </c>
      <c r="H186" s="140">
        <v>0</v>
      </c>
      <c r="I186" s="140">
        <v>0</v>
      </c>
      <c r="J186" s="139">
        <v>0</v>
      </c>
      <c r="K186" s="139">
        <v>0</v>
      </c>
      <c r="L186" s="139">
        <v>0</v>
      </c>
      <c r="M186" s="140">
        <v>0</v>
      </c>
      <c r="N186" s="140">
        <v>0</v>
      </c>
      <c r="O186" s="140">
        <v>0</v>
      </c>
      <c r="P186" s="138">
        <f t="shared" si="3"/>
        <v>0</v>
      </c>
      <c r="Q186" s="135">
        <f>MATCH(B188,'SAP Data'!$C$7:$C$1839,0)</f>
        <v>234</v>
      </c>
    </row>
    <row r="187" spans="1:17" ht="15.75" thickBot="1" x14ac:dyDescent="0.3">
      <c r="A187" s="187" t="s">
        <v>392</v>
      </c>
      <c r="B187" s="185" t="s">
        <v>393</v>
      </c>
      <c r="C187" s="185" t="s">
        <v>4</v>
      </c>
      <c r="D187" s="139">
        <v>0</v>
      </c>
      <c r="E187" s="139">
        <v>0</v>
      </c>
      <c r="F187" s="139">
        <v>0</v>
      </c>
      <c r="G187" s="139">
        <v>0</v>
      </c>
      <c r="H187" s="139">
        <v>0</v>
      </c>
      <c r="I187" s="139">
        <v>0</v>
      </c>
      <c r="J187" s="140">
        <v>0</v>
      </c>
      <c r="K187" s="140">
        <v>0</v>
      </c>
      <c r="L187" s="140">
        <v>0</v>
      </c>
      <c r="M187" s="139">
        <v>0</v>
      </c>
      <c r="N187" s="139">
        <v>0</v>
      </c>
      <c r="O187" s="139">
        <v>0</v>
      </c>
      <c r="P187" s="138">
        <f t="shared" si="3"/>
        <v>0</v>
      </c>
      <c r="Q187" s="135">
        <f>MATCH(B189,'SAP Data'!$C$7:$C$1839,0)</f>
        <v>236</v>
      </c>
    </row>
    <row r="188" spans="1:17" ht="15.75" thickBot="1" x14ac:dyDescent="0.3">
      <c r="A188" s="416" t="s">
        <v>4223</v>
      </c>
      <c r="B188" s="417" t="s">
        <v>4229</v>
      </c>
      <c r="C188" s="185"/>
      <c r="D188" s="139"/>
      <c r="E188" s="139"/>
      <c r="F188" s="139"/>
      <c r="G188" s="139"/>
      <c r="H188" s="139"/>
      <c r="I188" s="139"/>
      <c r="J188" s="139">
        <v>0</v>
      </c>
      <c r="K188" s="139">
        <v>0</v>
      </c>
      <c r="L188" s="139">
        <v>1122093.6000000001</v>
      </c>
      <c r="M188" s="140">
        <v>0</v>
      </c>
      <c r="N188" s="140">
        <v>0</v>
      </c>
      <c r="O188" s="140">
        <v>0</v>
      </c>
      <c r="P188" s="138">
        <f t="shared" si="3"/>
        <v>1122093.6000000001</v>
      </c>
      <c r="Q188" s="135">
        <f>MATCH(B190,'SAP Data'!$C$7:$C$1839,0)</f>
        <v>237</v>
      </c>
    </row>
    <row r="189" spans="1:17" ht="15.75" thickBot="1" x14ac:dyDescent="0.3">
      <c r="A189" s="187" t="s">
        <v>395</v>
      </c>
      <c r="B189" s="185" t="s">
        <v>396</v>
      </c>
      <c r="C189" s="185" t="s">
        <v>4</v>
      </c>
      <c r="D189" s="140">
        <v>0</v>
      </c>
      <c r="E189" s="140">
        <v>0</v>
      </c>
      <c r="F189" s="140">
        <v>0</v>
      </c>
      <c r="G189" s="140">
        <v>0</v>
      </c>
      <c r="H189" s="140">
        <v>0</v>
      </c>
      <c r="I189" s="140">
        <v>0</v>
      </c>
      <c r="J189" s="140">
        <v>0</v>
      </c>
      <c r="K189" s="140">
        <v>0</v>
      </c>
      <c r="L189" s="140">
        <v>0</v>
      </c>
      <c r="M189" s="139">
        <v>0</v>
      </c>
      <c r="N189" s="139">
        <v>0</v>
      </c>
      <c r="O189" s="139">
        <v>0</v>
      </c>
      <c r="P189" s="138">
        <f t="shared" si="3"/>
        <v>0</v>
      </c>
      <c r="Q189" s="135">
        <f>MATCH(B191,'SAP Data'!$C$7:$C$1839,0)</f>
        <v>245</v>
      </c>
    </row>
    <row r="190" spans="1:17" ht="15.75" thickBot="1" x14ac:dyDescent="0.3">
      <c r="A190" s="187" t="s">
        <v>398</v>
      </c>
      <c r="B190" s="185" t="s">
        <v>399</v>
      </c>
      <c r="C190" s="185" t="s">
        <v>4</v>
      </c>
      <c r="D190" s="139">
        <v>0</v>
      </c>
      <c r="E190" s="139">
        <v>0</v>
      </c>
      <c r="F190" s="139">
        <v>0</v>
      </c>
      <c r="G190" s="139">
        <v>0</v>
      </c>
      <c r="H190" s="139">
        <v>0</v>
      </c>
      <c r="I190" s="139">
        <v>0</v>
      </c>
      <c r="J190" s="139">
        <v>0</v>
      </c>
      <c r="K190" s="139">
        <v>0</v>
      </c>
      <c r="L190" s="139">
        <v>0</v>
      </c>
      <c r="M190" s="140">
        <v>0</v>
      </c>
      <c r="N190" s="140">
        <v>0</v>
      </c>
      <c r="O190" s="140">
        <v>0</v>
      </c>
      <c r="P190" s="138">
        <f t="shared" si="3"/>
        <v>0</v>
      </c>
      <c r="Q190" s="135">
        <f>MATCH(B192,'SAP Data'!$C$7:$C$1839,0)</f>
        <v>246</v>
      </c>
    </row>
    <row r="191" spans="1:17" ht="15.75" thickBot="1" x14ac:dyDescent="0.3">
      <c r="A191" s="187" t="s">
        <v>1607</v>
      </c>
      <c r="B191" s="339">
        <v>500128</v>
      </c>
      <c r="C191" s="185"/>
      <c r="D191" s="140">
        <v>37585240.990000002</v>
      </c>
      <c r="E191" s="140">
        <v>36095112.450000003</v>
      </c>
      <c r="F191" s="140">
        <v>30085757.890000001</v>
      </c>
      <c r="G191" s="140">
        <v>30171265.870000001</v>
      </c>
      <c r="H191" s="140">
        <v>27372987.100000001</v>
      </c>
      <c r="I191" s="140">
        <v>22184822.210000001</v>
      </c>
      <c r="J191" s="140">
        <v>23970684.18</v>
      </c>
      <c r="K191" s="140">
        <v>23280018.800000001</v>
      </c>
      <c r="L191" s="140">
        <v>22810545.98</v>
      </c>
      <c r="M191" s="139">
        <v>29348965.809999999</v>
      </c>
      <c r="N191" s="139">
        <v>44466466.329999998</v>
      </c>
      <c r="O191" s="139">
        <v>41988927.030000001</v>
      </c>
      <c r="P191" s="138">
        <f t="shared" si="3"/>
        <v>369360794.63999999</v>
      </c>
      <c r="Q191" s="135">
        <f>MATCH(B193,'SAP Data'!$C$7:$C$1839,0)</f>
        <v>248</v>
      </c>
    </row>
    <row r="192" spans="1:17" ht="15.75" thickBot="1" x14ac:dyDescent="0.3">
      <c r="A192" s="187" t="s">
        <v>1608</v>
      </c>
      <c r="B192" s="339">
        <v>500133</v>
      </c>
      <c r="C192" s="185"/>
      <c r="D192" s="139">
        <v>26401258.370000001</v>
      </c>
      <c r="E192" s="139">
        <v>23903758.489999998</v>
      </c>
      <c r="F192" s="139">
        <v>17442753.09</v>
      </c>
      <c r="G192" s="139">
        <v>16997990.079999998</v>
      </c>
      <c r="H192" s="139">
        <v>14085750.960000001</v>
      </c>
      <c r="I192" s="139">
        <v>8929804.5600000005</v>
      </c>
      <c r="J192" s="139">
        <v>10707564.01</v>
      </c>
      <c r="K192" s="139">
        <v>10076356.369999999</v>
      </c>
      <c r="L192" s="139">
        <v>9621518.0800000001</v>
      </c>
      <c r="M192" s="140">
        <v>16129113.189999999</v>
      </c>
      <c r="N192" s="140">
        <v>31425980.620000001</v>
      </c>
      <c r="O192" s="140">
        <v>28419153.199999999</v>
      </c>
      <c r="P192" s="138">
        <f t="shared" si="3"/>
        <v>214141001.02000001</v>
      </c>
      <c r="Q192" s="135">
        <f>MATCH(B194,'SAP Data'!$C$7:$C$1839,0)</f>
        <v>249</v>
      </c>
    </row>
    <row r="193" spans="1:17" ht="15.75" thickBot="1" x14ac:dyDescent="0.3">
      <c r="A193" s="187" t="s">
        <v>401</v>
      </c>
      <c r="B193" s="185" t="s">
        <v>402</v>
      </c>
      <c r="C193" s="185" t="s">
        <v>4</v>
      </c>
      <c r="D193" s="140">
        <v>138331.43</v>
      </c>
      <c r="E193" s="140">
        <v>90438.87</v>
      </c>
      <c r="F193" s="140">
        <v>53956.49</v>
      </c>
      <c r="G193" s="140">
        <v>29635.46</v>
      </c>
      <c r="H193" s="140">
        <v>8724.6</v>
      </c>
      <c r="I193" s="140">
        <v>7891.46</v>
      </c>
      <c r="J193" s="140">
        <v>11804.91</v>
      </c>
      <c r="K193" s="140">
        <v>22928.36</v>
      </c>
      <c r="L193" s="140">
        <v>52074.67</v>
      </c>
      <c r="M193" s="139">
        <v>23648.42</v>
      </c>
      <c r="N193" s="139">
        <v>12214.57</v>
      </c>
      <c r="O193" s="139">
        <v>78781.070000000007</v>
      </c>
      <c r="P193" s="138">
        <f t="shared" si="3"/>
        <v>530430.30999999994</v>
      </c>
      <c r="Q193" s="135">
        <f>MATCH(B195,'SAP Data'!$C$7:$C$1839,0)</f>
        <v>250</v>
      </c>
    </row>
    <row r="194" spans="1:17" ht="15.75" thickBot="1" x14ac:dyDescent="0.3">
      <c r="A194" s="187" t="s">
        <v>404</v>
      </c>
      <c r="B194" s="185" t="s">
        <v>405</v>
      </c>
      <c r="C194" s="185" t="s">
        <v>4</v>
      </c>
      <c r="D194" s="139">
        <v>0</v>
      </c>
      <c r="E194" s="139">
        <v>0</v>
      </c>
      <c r="F194" s="139">
        <v>0</v>
      </c>
      <c r="G194" s="139">
        <v>0</v>
      </c>
      <c r="H194" s="139">
        <v>0</v>
      </c>
      <c r="I194" s="139">
        <v>0</v>
      </c>
      <c r="J194" s="139">
        <v>0</v>
      </c>
      <c r="K194" s="139">
        <v>0</v>
      </c>
      <c r="L194" s="139">
        <v>0</v>
      </c>
      <c r="M194" s="140">
        <v>0</v>
      </c>
      <c r="N194" s="140">
        <v>0</v>
      </c>
      <c r="O194" s="140">
        <v>0</v>
      </c>
      <c r="P194" s="138">
        <f t="shared" si="3"/>
        <v>0</v>
      </c>
      <c r="Q194" s="135">
        <f>MATCH(B196,'SAP Data'!$C$7:$C$1839,0)</f>
        <v>251</v>
      </c>
    </row>
    <row r="195" spans="1:17" ht="15.75" thickBot="1" x14ac:dyDescent="0.3">
      <c r="A195" s="187" t="s">
        <v>407</v>
      </c>
      <c r="B195" s="185" t="s">
        <v>408</v>
      </c>
      <c r="C195" s="185" t="s">
        <v>4</v>
      </c>
      <c r="D195" s="140">
        <v>0</v>
      </c>
      <c r="E195" s="140">
        <v>0</v>
      </c>
      <c r="F195" s="140">
        <v>0</v>
      </c>
      <c r="G195" s="140">
        <v>0</v>
      </c>
      <c r="H195" s="140">
        <v>0</v>
      </c>
      <c r="I195" s="140">
        <v>0</v>
      </c>
      <c r="J195" s="140">
        <v>0</v>
      </c>
      <c r="K195" s="140">
        <v>0</v>
      </c>
      <c r="L195" s="140">
        <v>0</v>
      </c>
      <c r="M195" s="139">
        <v>0</v>
      </c>
      <c r="N195" s="139">
        <v>0</v>
      </c>
      <c r="O195" s="139">
        <v>0</v>
      </c>
      <c r="P195" s="138">
        <f t="shared" si="3"/>
        <v>0</v>
      </c>
      <c r="Q195" s="135">
        <f>MATCH(B197,'SAP Data'!$C$7:$C$1839,0)</f>
        <v>252</v>
      </c>
    </row>
    <row r="196" spans="1:17" ht="15.75" thickBot="1" x14ac:dyDescent="0.3">
      <c r="A196" s="187" t="s">
        <v>410</v>
      </c>
      <c r="B196" s="185" t="s">
        <v>411</v>
      </c>
      <c r="C196" s="185" t="s">
        <v>4</v>
      </c>
      <c r="D196" s="139">
        <v>11170176.140000001</v>
      </c>
      <c r="E196" s="139">
        <v>8936140.9100000001</v>
      </c>
      <c r="F196" s="139">
        <v>6702105.6799999997</v>
      </c>
      <c r="G196" s="139">
        <v>4468070.45</v>
      </c>
      <c r="H196" s="139">
        <v>2234035.2200000002</v>
      </c>
      <c r="I196" s="139">
        <v>0</v>
      </c>
      <c r="J196" s="139">
        <v>0</v>
      </c>
      <c r="K196" s="139">
        <v>0</v>
      </c>
      <c r="L196" s="139">
        <v>0</v>
      </c>
      <c r="M196" s="140">
        <v>0</v>
      </c>
      <c r="N196" s="140">
        <v>16915007.440000001</v>
      </c>
      <c r="O196" s="140">
        <v>14508151.710000001</v>
      </c>
      <c r="P196" s="138">
        <f t="shared" si="3"/>
        <v>64933687.550000004</v>
      </c>
      <c r="Q196" s="135">
        <f>MATCH(B198,'SAP Data'!$C$7:$C$1839,0)</f>
        <v>254</v>
      </c>
    </row>
    <row r="197" spans="1:17" ht="15.75" thickBot="1" x14ac:dyDescent="0.3">
      <c r="A197" s="187" t="s">
        <v>413</v>
      </c>
      <c r="B197" s="185" t="s">
        <v>414</v>
      </c>
      <c r="C197" s="185" t="s">
        <v>4</v>
      </c>
      <c r="D197" s="140">
        <v>0</v>
      </c>
      <c r="E197" s="140">
        <v>920691.49</v>
      </c>
      <c r="F197" s="140">
        <v>828622.34</v>
      </c>
      <c r="G197" s="140">
        <v>736553.19</v>
      </c>
      <c r="H197" s="140">
        <v>644484.04</v>
      </c>
      <c r="I197" s="140">
        <v>552414.89</v>
      </c>
      <c r="J197" s="140">
        <v>460345.74</v>
      </c>
      <c r="K197" s="140">
        <v>368276.59</v>
      </c>
      <c r="L197" s="140">
        <v>276207.44</v>
      </c>
      <c r="M197" s="139">
        <v>184138.29</v>
      </c>
      <c r="N197" s="139">
        <v>92069.14</v>
      </c>
      <c r="O197" s="139">
        <v>0</v>
      </c>
      <c r="P197" s="138">
        <f t="shared" si="3"/>
        <v>5063803.1500000004</v>
      </c>
      <c r="Q197" s="135">
        <f>MATCH(B199,'SAP Data'!$C$7:$C$1839,0)</f>
        <v>255</v>
      </c>
    </row>
    <row r="198" spans="1:17" ht="15.75" thickBot="1" x14ac:dyDescent="0.3">
      <c r="A198" s="187" t="s">
        <v>419</v>
      </c>
      <c r="B198" s="185" t="s">
        <v>420</v>
      </c>
      <c r="C198" s="185" t="s">
        <v>4</v>
      </c>
      <c r="D198" s="139">
        <v>0</v>
      </c>
      <c r="E198" s="139">
        <v>0</v>
      </c>
      <c r="F198" s="139">
        <v>0</v>
      </c>
      <c r="G198" s="139">
        <v>0</v>
      </c>
      <c r="H198" s="139">
        <v>0</v>
      </c>
      <c r="I198" s="139">
        <v>0</v>
      </c>
      <c r="J198" s="139">
        <v>0</v>
      </c>
      <c r="K198" s="139">
        <v>0</v>
      </c>
      <c r="L198" s="139">
        <v>0</v>
      </c>
      <c r="M198" s="140">
        <v>0</v>
      </c>
      <c r="N198" s="140">
        <v>0</v>
      </c>
      <c r="O198" s="140">
        <v>0</v>
      </c>
      <c r="P198" s="138">
        <f t="shared" si="3"/>
        <v>0</v>
      </c>
      <c r="Q198" s="135">
        <f>MATCH(B200,'SAP Data'!$C$7:$C$1839,0)</f>
        <v>256</v>
      </c>
    </row>
    <row r="199" spans="1:17" ht="15.75" thickBot="1" x14ac:dyDescent="0.3">
      <c r="A199" s="187" t="s">
        <v>422</v>
      </c>
      <c r="B199" s="185" t="s">
        <v>423</v>
      </c>
      <c r="C199" s="185" t="s">
        <v>4</v>
      </c>
      <c r="D199" s="140">
        <v>451771.87</v>
      </c>
      <c r="E199" s="140">
        <v>421570.19</v>
      </c>
      <c r="F199" s="140">
        <v>399093.51</v>
      </c>
      <c r="G199" s="140">
        <v>439120.76</v>
      </c>
      <c r="H199" s="140">
        <v>551931.44999999995</v>
      </c>
      <c r="I199" s="140">
        <v>424824.14</v>
      </c>
      <c r="J199" s="140">
        <v>324852.33</v>
      </c>
      <c r="K199" s="140">
        <v>288544.52</v>
      </c>
      <c r="L199" s="140">
        <v>252236.71</v>
      </c>
      <c r="M199" s="139">
        <v>215928.85</v>
      </c>
      <c r="N199" s="139">
        <v>181135.67</v>
      </c>
      <c r="O199" s="139">
        <v>188110.13</v>
      </c>
      <c r="P199" s="138">
        <f t="shared" ref="P199:P262" si="4">SUM(D199:O199)</f>
        <v>4139120.1300000004</v>
      </c>
      <c r="Q199" s="135">
        <f>MATCH(B201,'SAP Data'!$C$7:$C$1839,0)</f>
        <v>257</v>
      </c>
    </row>
    <row r="200" spans="1:17" ht="15.75" thickBot="1" x14ac:dyDescent="0.3">
      <c r="A200" s="187" t="s">
        <v>425</v>
      </c>
      <c r="B200" s="185" t="s">
        <v>426</v>
      </c>
      <c r="C200" s="185" t="s">
        <v>4</v>
      </c>
      <c r="D200" s="139">
        <v>5403783.7599999998</v>
      </c>
      <c r="E200" s="139">
        <v>5057121</v>
      </c>
      <c r="F200" s="139">
        <v>3486840.52</v>
      </c>
      <c r="G200" s="139">
        <v>4846931.29</v>
      </c>
      <c r="H200" s="139">
        <v>4517940</v>
      </c>
      <c r="I200" s="139">
        <v>3284782.75</v>
      </c>
      <c r="J200" s="139">
        <v>4256869.99</v>
      </c>
      <c r="K200" s="139">
        <v>3763141.82</v>
      </c>
      <c r="L200" s="139">
        <v>4115200.57</v>
      </c>
      <c r="M200" s="140">
        <v>4514697.05</v>
      </c>
      <c r="N200" s="140">
        <v>3991763.31</v>
      </c>
      <c r="O200" s="140">
        <v>4133785.65</v>
      </c>
      <c r="P200" s="138">
        <f t="shared" si="4"/>
        <v>51372857.710000001</v>
      </c>
      <c r="Q200" s="135">
        <f>MATCH(B202,'SAP Data'!$C$7:$C$1839,0)</f>
        <v>258</v>
      </c>
    </row>
    <row r="201" spans="1:17" ht="15.75" thickBot="1" x14ac:dyDescent="0.3">
      <c r="A201" s="187" t="s">
        <v>428</v>
      </c>
      <c r="B201" s="185" t="s">
        <v>429</v>
      </c>
      <c r="C201" s="185" t="s">
        <v>4</v>
      </c>
      <c r="D201" s="140">
        <v>88458.35</v>
      </c>
      <c r="E201" s="140">
        <v>73929.17</v>
      </c>
      <c r="F201" s="140">
        <v>60041.67</v>
      </c>
      <c r="G201" s="140">
        <v>48812.51</v>
      </c>
      <c r="H201" s="140">
        <v>58666.67</v>
      </c>
      <c r="I201" s="140">
        <v>46520.83</v>
      </c>
      <c r="J201" s="140">
        <v>52983.33</v>
      </c>
      <c r="K201" s="140">
        <v>45145.83</v>
      </c>
      <c r="L201" s="140">
        <v>46016.67</v>
      </c>
      <c r="M201" s="139">
        <v>52387.51</v>
      </c>
      <c r="N201" s="139">
        <v>73883.350000000006</v>
      </c>
      <c r="O201" s="139">
        <v>73150.03</v>
      </c>
      <c r="P201" s="138">
        <f t="shared" si="4"/>
        <v>719995.92</v>
      </c>
      <c r="Q201" s="135">
        <f>MATCH(B203,'SAP Data'!$C$7:$C$1839,0)</f>
        <v>259</v>
      </c>
    </row>
    <row r="202" spans="1:17" ht="15.75" thickBot="1" x14ac:dyDescent="0.3">
      <c r="A202" s="187" t="s">
        <v>431</v>
      </c>
      <c r="B202" s="185" t="s">
        <v>432</v>
      </c>
      <c r="C202" s="185" t="s">
        <v>4</v>
      </c>
      <c r="D202" s="139">
        <v>0</v>
      </c>
      <c r="E202" s="139">
        <v>0</v>
      </c>
      <c r="F202" s="139">
        <v>0</v>
      </c>
      <c r="G202" s="139">
        <v>0</v>
      </c>
      <c r="H202" s="139">
        <v>0</v>
      </c>
      <c r="I202" s="139">
        <v>0</v>
      </c>
      <c r="J202" s="139">
        <v>0</v>
      </c>
      <c r="K202" s="139">
        <v>0</v>
      </c>
      <c r="L202" s="139">
        <v>0</v>
      </c>
      <c r="M202" s="140">
        <v>0</v>
      </c>
      <c r="N202" s="140">
        <v>0</v>
      </c>
      <c r="O202" s="140">
        <v>0</v>
      </c>
      <c r="P202" s="138">
        <f t="shared" si="4"/>
        <v>0</v>
      </c>
      <c r="Q202" s="135">
        <f>MATCH(B204,'SAP Data'!$C$7:$C$1839,0)</f>
        <v>260</v>
      </c>
    </row>
    <row r="203" spans="1:17" ht="15.75" thickBot="1" x14ac:dyDescent="0.3">
      <c r="A203" s="187" t="s">
        <v>434</v>
      </c>
      <c r="B203" s="185" t="s">
        <v>435</v>
      </c>
      <c r="C203" s="185" t="s">
        <v>4</v>
      </c>
      <c r="D203" s="140">
        <v>70399.679999999993</v>
      </c>
      <c r="E203" s="140">
        <v>60342.58</v>
      </c>
      <c r="F203" s="140">
        <v>50285.48</v>
      </c>
      <c r="G203" s="140">
        <v>40228.379999999997</v>
      </c>
      <c r="H203" s="140">
        <v>30171.279999999999</v>
      </c>
      <c r="I203" s="140">
        <v>20114.18</v>
      </c>
      <c r="J203" s="140">
        <v>10057.08</v>
      </c>
      <c r="K203" s="140">
        <v>0</v>
      </c>
      <c r="L203" s="140">
        <v>105531.21</v>
      </c>
      <c r="M203" s="139">
        <v>95937.52</v>
      </c>
      <c r="N203" s="139">
        <v>86343.83</v>
      </c>
      <c r="O203" s="139">
        <v>76750.14</v>
      </c>
      <c r="P203" s="138">
        <f t="shared" si="4"/>
        <v>646161.3600000001</v>
      </c>
      <c r="Q203" s="135">
        <f>MATCH(B205,'SAP Data'!$C$7:$C$1839,0)</f>
        <v>261</v>
      </c>
    </row>
    <row r="204" spans="1:17" ht="15.75" thickBot="1" x14ac:dyDescent="0.3">
      <c r="A204" s="187" t="s">
        <v>437</v>
      </c>
      <c r="B204" s="185" t="s">
        <v>438</v>
      </c>
      <c r="C204" s="185" t="s">
        <v>4</v>
      </c>
      <c r="D204" s="139">
        <v>3518886.92</v>
      </c>
      <c r="E204" s="139">
        <v>3133303.92</v>
      </c>
      <c r="F204" s="139">
        <v>2747720.92</v>
      </c>
      <c r="G204" s="139">
        <v>2362137.92</v>
      </c>
      <c r="H204" s="139">
        <v>1976554.92</v>
      </c>
      <c r="I204" s="139">
        <v>1590636.92</v>
      </c>
      <c r="J204" s="139">
        <v>1205053.92</v>
      </c>
      <c r="K204" s="139">
        <v>771165.92</v>
      </c>
      <c r="L204" s="139">
        <v>385582.92</v>
      </c>
      <c r="M204" s="140">
        <v>5689461.1699999999</v>
      </c>
      <c r="N204" s="140">
        <v>4912291.01</v>
      </c>
      <c r="O204" s="140">
        <v>4474501.82</v>
      </c>
      <c r="P204" s="138">
        <f t="shared" si="4"/>
        <v>32767298.280000001</v>
      </c>
      <c r="Q204" s="135">
        <f>MATCH(B206,'SAP Data'!$C$7:$C$1839,0)</f>
        <v>262</v>
      </c>
    </row>
    <row r="205" spans="1:17" ht="15.75" thickBot="1" x14ac:dyDescent="0.3">
      <c r="A205" s="416" t="s">
        <v>4224</v>
      </c>
      <c r="B205" s="417" t="s">
        <v>4230</v>
      </c>
      <c r="C205" s="185"/>
      <c r="D205" s="139"/>
      <c r="E205" s="139"/>
      <c r="F205" s="139"/>
      <c r="G205" s="139"/>
      <c r="H205" s="139"/>
      <c r="I205" s="139"/>
      <c r="J205" s="140">
        <v>0</v>
      </c>
      <c r="K205" s="140">
        <v>32370</v>
      </c>
      <c r="L205" s="140">
        <v>39036</v>
      </c>
      <c r="M205" s="139">
        <v>39036</v>
      </c>
      <c r="N205" s="139">
        <v>23422</v>
      </c>
      <c r="O205" s="139">
        <v>39636</v>
      </c>
      <c r="P205" s="138">
        <f t="shared" si="4"/>
        <v>173500</v>
      </c>
      <c r="Q205" s="135">
        <f>MATCH(B207,'SAP Data'!$C$7:$C$1839,0)</f>
        <v>263</v>
      </c>
    </row>
    <row r="206" spans="1:17" ht="15.75" thickBot="1" x14ac:dyDescent="0.3">
      <c r="A206" s="186" t="s">
        <v>440</v>
      </c>
      <c r="B206" s="339" t="s">
        <v>441</v>
      </c>
      <c r="C206" s="332" t="s">
        <v>4</v>
      </c>
      <c r="D206" s="140">
        <v>50232.94</v>
      </c>
      <c r="E206" s="140">
        <v>50232.94</v>
      </c>
      <c r="F206" s="140">
        <v>50232.94</v>
      </c>
      <c r="G206" s="140">
        <v>50232.94</v>
      </c>
      <c r="H206" s="140">
        <v>50232.94</v>
      </c>
      <c r="I206" s="140">
        <v>43929.08</v>
      </c>
      <c r="J206" s="139">
        <v>39536.86</v>
      </c>
      <c r="K206" s="139">
        <v>38229.54</v>
      </c>
      <c r="L206" s="139">
        <v>297270.46000000002</v>
      </c>
      <c r="M206" s="140">
        <v>172131.99</v>
      </c>
      <c r="N206" s="140">
        <v>101012.44</v>
      </c>
      <c r="O206" s="140">
        <v>29139.7</v>
      </c>
      <c r="P206" s="138">
        <f t="shared" si="4"/>
        <v>972414.77</v>
      </c>
      <c r="Q206" s="135">
        <f>MATCH(B210,'SAP Data'!$C$7:$C$1839,0)</f>
        <v>268</v>
      </c>
    </row>
    <row r="207" spans="1:17" ht="15.75" thickBot="1" x14ac:dyDescent="0.3">
      <c r="A207" s="187" t="s">
        <v>443</v>
      </c>
      <c r="B207" s="185" t="s">
        <v>444</v>
      </c>
      <c r="C207" s="185" t="s">
        <v>4</v>
      </c>
      <c r="D207" s="139">
        <v>442725.45</v>
      </c>
      <c r="E207" s="139">
        <v>416113.95</v>
      </c>
      <c r="F207" s="139">
        <v>389502.45</v>
      </c>
      <c r="G207" s="139">
        <v>362890.95</v>
      </c>
      <c r="H207" s="139">
        <v>336279.45</v>
      </c>
      <c r="I207" s="139">
        <v>309667.95</v>
      </c>
      <c r="J207" s="140">
        <v>283056.45</v>
      </c>
      <c r="K207" s="140">
        <v>256444.95</v>
      </c>
      <c r="L207" s="140">
        <v>229833.45</v>
      </c>
      <c r="M207" s="139">
        <v>203221.95</v>
      </c>
      <c r="N207" s="139">
        <v>176610.45</v>
      </c>
      <c r="O207" s="139">
        <v>479352.83</v>
      </c>
      <c r="P207" s="138">
        <f t="shared" si="4"/>
        <v>3885700.2800000012</v>
      </c>
      <c r="Q207" s="135">
        <f>MATCH(B211,'SAP Data'!$C$7:$C$1839,0)</f>
        <v>269</v>
      </c>
    </row>
    <row r="208" spans="1:17" ht="15.75" thickBot="1" x14ac:dyDescent="0.3">
      <c r="A208" s="433" t="s">
        <v>4257</v>
      </c>
      <c r="B208" s="434" t="s">
        <v>4245</v>
      </c>
      <c r="C208" s="185"/>
      <c r="D208" s="139"/>
      <c r="E208" s="139"/>
      <c r="F208" s="139"/>
      <c r="G208" s="139"/>
      <c r="H208" s="139"/>
      <c r="I208" s="139"/>
      <c r="J208" s="140"/>
      <c r="K208" s="140"/>
      <c r="L208" s="140"/>
      <c r="M208" s="140">
        <v>0</v>
      </c>
      <c r="N208" s="140">
        <v>0</v>
      </c>
      <c r="O208" s="140">
        <v>625000</v>
      </c>
      <c r="P208" s="138">
        <f t="shared" si="4"/>
        <v>625000</v>
      </c>
      <c r="Q208" s="135">
        <f>MATCH(B212,'SAP Data'!$C$7:$C$1839,0)</f>
        <v>275</v>
      </c>
    </row>
    <row r="209" spans="1:17" ht="15.75" thickBot="1" x14ac:dyDescent="0.3">
      <c r="A209" s="433" t="s">
        <v>4258</v>
      </c>
      <c r="B209" s="434" t="s">
        <v>4246</v>
      </c>
      <c r="C209" s="185"/>
      <c r="D209" s="139"/>
      <c r="E209" s="139"/>
      <c r="F209" s="139"/>
      <c r="G209" s="139"/>
      <c r="H209" s="139"/>
      <c r="I209" s="139"/>
      <c r="J209" s="140"/>
      <c r="K209" s="140"/>
      <c r="L209" s="140"/>
      <c r="M209" s="139">
        <v>0</v>
      </c>
      <c r="N209" s="139">
        <v>0</v>
      </c>
      <c r="O209" s="139">
        <v>229691.76</v>
      </c>
      <c r="P209" s="138">
        <f t="shared" si="4"/>
        <v>229691.76</v>
      </c>
      <c r="Q209" s="135">
        <f>MATCH(B213,'SAP Data'!$C$7:$C$1839,0)</f>
        <v>276</v>
      </c>
    </row>
    <row r="210" spans="1:17" ht="15.75" thickBot="1" x14ac:dyDescent="0.3">
      <c r="A210" s="187" t="s">
        <v>446</v>
      </c>
      <c r="B210" s="185" t="s">
        <v>447</v>
      </c>
      <c r="C210" s="185" t="s">
        <v>4</v>
      </c>
      <c r="D210" s="140">
        <v>937000</v>
      </c>
      <c r="E210" s="140">
        <v>359000</v>
      </c>
      <c r="F210" s="140">
        <v>49000</v>
      </c>
      <c r="G210" s="140">
        <v>0</v>
      </c>
      <c r="H210" s="140">
        <v>327000</v>
      </c>
      <c r="I210" s="140">
        <v>1031000</v>
      </c>
      <c r="J210" s="139">
        <v>1749000</v>
      </c>
      <c r="K210" s="139">
        <v>2465000</v>
      </c>
      <c r="L210" s="139">
        <v>3181000</v>
      </c>
      <c r="M210" s="140">
        <v>3411000</v>
      </c>
      <c r="N210" s="140">
        <v>3021000</v>
      </c>
      <c r="O210" s="140">
        <v>2044000</v>
      </c>
      <c r="P210" s="138">
        <f t="shared" si="4"/>
        <v>18574000</v>
      </c>
      <c r="Q210" s="135">
        <f>MATCH(B214,'SAP Data'!$C$7:$C$1839,0)</f>
        <v>278</v>
      </c>
    </row>
    <row r="211" spans="1:17" ht="15.75" thickBot="1" x14ac:dyDescent="0.3">
      <c r="A211" s="187" t="s">
        <v>449</v>
      </c>
      <c r="B211" s="185" t="s">
        <v>450</v>
      </c>
      <c r="C211" s="185" t="s">
        <v>4</v>
      </c>
      <c r="D211" s="139">
        <v>2440620.2000000002</v>
      </c>
      <c r="E211" s="139">
        <v>2726924.52</v>
      </c>
      <c r="F211" s="139">
        <v>2342773.65</v>
      </c>
      <c r="G211" s="139">
        <v>1996653.81</v>
      </c>
      <c r="H211" s="139">
        <v>1760661.25</v>
      </c>
      <c r="I211" s="139">
        <v>1194607.4099999999</v>
      </c>
      <c r="J211" s="140">
        <v>749794.85</v>
      </c>
      <c r="K211" s="140">
        <v>480835.29</v>
      </c>
      <c r="L211" s="140">
        <v>237878.45</v>
      </c>
      <c r="M211" s="139">
        <v>0.5</v>
      </c>
      <c r="N211" s="139">
        <v>311900.56</v>
      </c>
      <c r="O211" s="139">
        <v>1062482.8899999999</v>
      </c>
      <c r="P211" s="138">
        <f t="shared" si="4"/>
        <v>15305133.380000001</v>
      </c>
      <c r="Q211" s="135">
        <f>MATCH(B215,'SAP Data'!$C$7:$C$1839,0)</f>
        <v>279</v>
      </c>
    </row>
    <row r="212" spans="1:17" ht="15.75" thickBot="1" x14ac:dyDescent="0.3">
      <c r="A212" s="187" t="s">
        <v>452</v>
      </c>
      <c r="B212" s="185" t="s">
        <v>453</v>
      </c>
      <c r="C212" s="185" t="s">
        <v>4</v>
      </c>
      <c r="D212" s="140">
        <v>1688871.63</v>
      </c>
      <c r="E212" s="140">
        <v>1657948.95</v>
      </c>
      <c r="F212" s="140">
        <v>282577.44</v>
      </c>
      <c r="G212" s="140">
        <v>1616722.42</v>
      </c>
      <c r="H212" s="140">
        <v>1589069.14</v>
      </c>
      <c r="I212" s="140">
        <v>423414.95</v>
      </c>
      <c r="J212" s="139">
        <v>1564208.55</v>
      </c>
      <c r="K212" s="139">
        <v>1544273.55</v>
      </c>
      <c r="L212" s="139">
        <v>403649.53</v>
      </c>
      <c r="M212" s="140">
        <v>1527523.94</v>
      </c>
      <c r="N212" s="140">
        <v>1527326.85</v>
      </c>
      <c r="O212" s="140">
        <v>376619.47</v>
      </c>
      <c r="P212" s="138">
        <f t="shared" si="4"/>
        <v>14202206.42</v>
      </c>
      <c r="Q212" s="135">
        <f>MATCH(B216,'SAP Data'!$C$7:$C$1839,0)</f>
        <v>280</v>
      </c>
    </row>
    <row r="213" spans="1:17" ht="15.75" thickBot="1" x14ac:dyDescent="0.3">
      <c r="A213" s="187" t="s">
        <v>1609</v>
      </c>
      <c r="B213" s="339">
        <v>500134</v>
      </c>
      <c r="C213" s="185"/>
      <c r="D213" s="139">
        <v>11183982.619999999</v>
      </c>
      <c r="E213" s="139">
        <v>12191353.960000001</v>
      </c>
      <c r="F213" s="139">
        <v>12643004.800000001</v>
      </c>
      <c r="G213" s="139">
        <v>13173275.789999999</v>
      </c>
      <c r="H213" s="139">
        <v>13287236.140000001</v>
      </c>
      <c r="I213" s="139">
        <v>13255017.65</v>
      </c>
      <c r="J213" s="140">
        <v>13263120.17</v>
      </c>
      <c r="K213" s="140">
        <v>13203662.43</v>
      </c>
      <c r="L213" s="140">
        <v>13189027.9</v>
      </c>
      <c r="M213" s="139">
        <v>13219852.619999999</v>
      </c>
      <c r="N213" s="139">
        <v>13040485.710000001</v>
      </c>
      <c r="O213" s="139">
        <v>13569773.83</v>
      </c>
      <c r="P213" s="138">
        <f t="shared" si="4"/>
        <v>155219793.62000003</v>
      </c>
      <c r="Q213" s="135">
        <f>MATCH(B217,'SAP Data'!$C$7:$C$1839,0)</f>
        <v>283</v>
      </c>
    </row>
    <row r="214" spans="1:17" ht="15.75" thickBot="1" x14ac:dyDescent="0.3">
      <c r="A214" s="329" t="s">
        <v>458</v>
      </c>
      <c r="B214" s="338" t="s">
        <v>459</v>
      </c>
      <c r="C214" s="330" t="s">
        <v>4</v>
      </c>
      <c r="D214" s="140">
        <v>1377259.76</v>
      </c>
      <c r="E214" s="140">
        <v>1636754.31</v>
      </c>
      <c r="F214" s="140">
        <v>1725778.39</v>
      </c>
      <c r="G214" s="140">
        <v>1874104.58</v>
      </c>
      <c r="H214" s="140">
        <v>1909493.81</v>
      </c>
      <c r="I214" s="140">
        <v>1890986.23</v>
      </c>
      <c r="J214" s="139">
        <v>1837060.28</v>
      </c>
      <c r="K214" s="139">
        <v>1737108.46</v>
      </c>
      <c r="L214" s="139">
        <v>1732775.75</v>
      </c>
      <c r="M214" s="140">
        <v>1676231.96</v>
      </c>
      <c r="N214" s="140">
        <v>1559979.06</v>
      </c>
      <c r="O214" s="140">
        <v>1611112.75</v>
      </c>
      <c r="P214" s="138">
        <f t="shared" si="4"/>
        <v>20568645.34</v>
      </c>
      <c r="Q214" s="135">
        <f>MATCH(B218,'SAP Data'!$C$7:$C$1839,0)</f>
        <v>284</v>
      </c>
    </row>
    <row r="215" spans="1:17" ht="15.75" thickBot="1" x14ac:dyDescent="0.3">
      <c r="A215" s="331" t="s">
        <v>461</v>
      </c>
      <c r="B215" s="339" t="s">
        <v>462</v>
      </c>
      <c r="C215" s="332" t="s">
        <v>4</v>
      </c>
      <c r="D215" s="139">
        <v>4280638.8099999996</v>
      </c>
      <c r="E215" s="139">
        <v>5012107.0599999996</v>
      </c>
      <c r="F215" s="139">
        <v>5379068.5199999996</v>
      </c>
      <c r="G215" s="139">
        <v>5805111.6799999997</v>
      </c>
      <c r="H215" s="139">
        <v>5970791.04</v>
      </c>
      <c r="I215" s="139">
        <v>6081336.1399999997</v>
      </c>
      <c r="J215" s="140">
        <v>6169615.3899999997</v>
      </c>
      <c r="K215" s="140">
        <v>6244963.2800000003</v>
      </c>
      <c r="L215" s="140">
        <v>6249349.5700000003</v>
      </c>
      <c r="M215" s="139">
        <v>6328250.8499999996</v>
      </c>
      <c r="N215" s="139">
        <v>6204254.6600000001</v>
      </c>
      <c r="O215" s="139">
        <v>6587276.1500000004</v>
      </c>
      <c r="P215" s="138">
        <f t="shared" si="4"/>
        <v>70312763.150000006</v>
      </c>
      <c r="Q215" s="135">
        <f>MATCH(B219,'SAP Data'!$C$7:$C$1839,0)</f>
        <v>285</v>
      </c>
    </row>
    <row r="216" spans="1:17" ht="15.75" thickBot="1" x14ac:dyDescent="0.3">
      <c r="A216" s="186" t="s">
        <v>464</v>
      </c>
      <c r="B216" s="185" t="s">
        <v>465</v>
      </c>
      <c r="C216" s="185" t="s">
        <v>4</v>
      </c>
      <c r="D216" s="140">
        <v>472859.3</v>
      </c>
      <c r="E216" s="140">
        <v>489267.84</v>
      </c>
      <c r="F216" s="140">
        <v>500396.61</v>
      </c>
      <c r="G216" s="140">
        <v>456298.25</v>
      </c>
      <c r="H216" s="140">
        <v>369190.01</v>
      </c>
      <c r="I216" s="140">
        <v>253190.95</v>
      </c>
      <c r="J216" s="139">
        <v>226940.17</v>
      </c>
      <c r="K216" s="139">
        <v>192086.36</v>
      </c>
      <c r="L216" s="139">
        <v>187830.83</v>
      </c>
      <c r="M216" s="140">
        <v>196298.06</v>
      </c>
      <c r="N216" s="140">
        <v>257180.24</v>
      </c>
      <c r="O216" s="140">
        <v>362745.76</v>
      </c>
      <c r="P216" s="138">
        <f t="shared" si="4"/>
        <v>3964284.38</v>
      </c>
      <c r="Q216" s="135">
        <f>MATCH(B220,'SAP Data'!$C$7:$C$1839,0)</f>
        <v>286</v>
      </c>
    </row>
    <row r="217" spans="1:17" ht="15.75" thickBot="1" x14ac:dyDescent="0.3">
      <c r="A217" s="186" t="s">
        <v>2846</v>
      </c>
      <c r="B217" s="185" t="s">
        <v>2847</v>
      </c>
      <c r="C217" s="185" t="s">
        <v>4</v>
      </c>
      <c r="D217" s="139">
        <v>5053224.75</v>
      </c>
      <c r="E217" s="139">
        <v>5053224.75</v>
      </c>
      <c r="F217" s="139">
        <v>5037761.28</v>
      </c>
      <c r="G217" s="139">
        <v>5037761.28</v>
      </c>
      <c r="H217" s="139">
        <v>5037761.28</v>
      </c>
      <c r="I217" s="139">
        <v>5029504.33</v>
      </c>
      <c r="J217" s="140">
        <v>5029504.33</v>
      </c>
      <c r="K217" s="140">
        <v>5029504.33</v>
      </c>
      <c r="L217" s="140">
        <v>5019071.75</v>
      </c>
      <c r="M217" s="139">
        <v>5019071.75</v>
      </c>
      <c r="N217" s="139">
        <v>5019071.75</v>
      </c>
      <c r="O217" s="139">
        <v>5008639.17</v>
      </c>
      <c r="P217" s="138">
        <f t="shared" si="4"/>
        <v>60374100.75</v>
      </c>
      <c r="Q217" s="135">
        <f>MATCH(B221,'SAP Data'!$C$7:$C$1839,0)</f>
        <v>288</v>
      </c>
    </row>
    <row r="218" spans="1:17" ht="15.75" thickBot="1" x14ac:dyDescent="0.3">
      <c r="A218" s="186" t="s">
        <v>1610</v>
      </c>
      <c r="B218" s="185" t="s">
        <v>1611</v>
      </c>
      <c r="C218" s="185" t="s">
        <v>4</v>
      </c>
      <c r="D218" s="140">
        <v>0</v>
      </c>
      <c r="E218" s="140">
        <v>0</v>
      </c>
      <c r="F218" s="140">
        <v>0</v>
      </c>
      <c r="G218" s="140">
        <v>0</v>
      </c>
      <c r="H218" s="140">
        <v>0</v>
      </c>
      <c r="I218" s="140">
        <v>0</v>
      </c>
      <c r="J218" s="139">
        <v>0</v>
      </c>
      <c r="K218" s="139">
        <v>0</v>
      </c>
      <c r="L218" s="139">
        <v>0</v>
      </c>
      <c r="M218" s="140">
        <v>0</v>
      </c>
      <c r="N218" s="140">
        <v>0</v>
      </c>
      <c r="O218" s="140">
        <v>0</v>
      </c>
      <c r="P218" s="138">
        <f t="shared" si="4"/>
        <v>0</v>
      </c>
      <c r="Q218" s="135">
        <f>MATCH(B222,'SAP Data'!$C$7:$C$1839,0)</f>
        <v>289</v>
      </c>
    </row>
    <row r="219" spans="1:17" ht="15.75" thickBot="1" x14ac:dyDescent="0.3">
      <c r="A219" s="186" t="s">
        <v>1612</v>
      </c>
      <c r="B219" s="339">
        <v>500111</v>
      </c>
      <c r="C219" s="185"/>
      <c r="D219" s="139">
        <v>76169388.489999995</v>
      </c>
      <c r="E219" s="139">
        <v>75913817.579999998</v>
      </c>
      <c r="F219" s="139">
        <v>75684179.170000002</v>
      </c>
      <c r="G219" s="139">
        <v>73655381.819999993</v>
      </c>
      <c r="H219" s="139">
        <v>72789530.379999995</v>
      </c>
      <c r="I219" s="139">
        <v>71830816.700000003</v>
      </c>
      <c r="J219" s="140">
        <v>70870860.129999995</v>
      </c>
      <c r="K219" s="140">
        <v>71004559.519999996</v>
      </c>
      <c r="L219" s="140">
        <v>70673020.170000002</v>
      </c>
      <c r="M219" s="139">
        <v>71141471.099999994</v>
      </c>
      <c r="N219" s="139">
        <v>72909368.310000002</v>
      </c>
      <c r="O219" s="139">
        <v>75502274.439999998</v>
      </c>
      <c r="P219" s="138">
        <f t="shared" si="4"/>
        <v>878144667.80999994</v>
      </c>
      <c r="Q219" s="135">
        <f>MATCH(B223,'SAP Data'!$C$7:$C$1839,0)</f>
        <v>290</v>
      </c>
    </row>
    <row r="220" spans="1:17" ht="15.75" thickBot="1" x14ac:dyDescent="0.3">
      <c r="A220" s="186" t="s">
        <v>1613</v>
      </c>
      <c r="B220" s="339">
        <v>500135</v>
      </c>
      <c r="C220" s="185"/>
      <c r="D220" s="140">
        <v>137774.93</v>
      </c>
      <c r="E220" s="140">
        <v>293229.02</v>
      </c>
      <c r="F220" s="140">
        <v>1676562.61</v>
      </c>
      <c r="G220" s="140">
        <v>281649.26</v>
      </c>
      <c r="H220" s="140">
        <v>202722.82</v>
      </c>
      <c r="I220" s="140">
        <v>371793.14</v>
      </c>
      <c r="J220" s="139">
        <v>255419.57</v>
      </c>
      <c r="K220" s="139">
        <v>155153.96</v>
      </c>
      <c r="L220" s="139">
        <v>655927.61</v>
      </c>
      <c r="M220" s="140">
        <v>295734.53999999998</v>
      </c>
      <c r="N220" s="140">
        <v>712275.75</v>
      </c>
      <c r="O220" s="140">
        <v>459714.88</v>
      </c>
      <c r="P220" s="138">
        <f t="shared" si="4"/>
        <v>5497958.0899999999</v>
      </c>
      <c r="Q220" s="135">
        <f>MATCH(B224,'SAP Data'!$C$7:$C$1839,0)</f>
        <v>291</v>
      </c>
    </row>
    <row r="221" spans="1:17" ht="15.75" thickBot="1" x14ac:dyDescent="0.3">
      <c r="A221" s="186" t="s">
        <v>1615</v>
      </c>
      <c r="B221" s="185" t="s">
        <v>1616</v>
      </c>
      <c r="C221" s="185" t="s">
        <v>4</v>
      </c>
      <c r="D221" s="139">
        <v>8729.7099999999991</v>
      </c>
      <c r="E221" s="139">
        <v>17228</v>
      </c>
      <c r="F221" s="139">
        <v>1266673.08</v>
      </c>
      <c r="G221" s="139">
        <v>39006.35</v>
      </c>
      <c r="H221" s="139">
        <v>25999.29</v>
      </c>
      <c r="I221" s="139">
        <v>26692.37</v>
      </c>
      <c r="J221" s="140">
        <v>45365.47</v>
      </c>
      <c r="K221" s="140">
        <v>7770.15</v>
      </c>
      <c r="L221" s="140">
        <v>349506.4</v>
      </c>
      <c r="M221" s="139">
        <v>51736.97</v>
      </c>
      <c r="N221" s="139">
        <v>24720.79</v>
      </c>
      <c r="O221" s="139">
        <v>40320.86</v>
      </c>
      <c r="P221" s="138">
        <f t="shared" si="4"/>
        <v>1903749.4400000004</v>
      </c>
      <c r="Q221" s="135">
        <f>MATCH(B225,'SAP Data'!$C$7:$C$1839,0)</f>
        <v>292</v>
      </c>
    </row>
    <row r="222" spans="1:17" ht="15.75" thickBot="1" x14ac:dyDescent="0.3">
      <c r="A222" s="186" t="s">
        <v>2923</v>
      </c>
      <c r="B222" s="185" t="s">
        <v>2924</v>
      </c>
      <c r="C222" s="185" t="s">
        <v>4</v>
      </c>
      <c r="D222" s="140">
        <v>0</v>
      </c>
      <c r="E222" s="140">
        <v>0</v>
      </c>
      <c r="F222" s="140">
        <v>0</v>
      </c>
      <c r="G222" s="140">
        <v>0</v>
      </c>
      <c r="H222" s="140">
        <v>0</v>
      </c>
      <c r="I222" s="140">
        <v>0</v>
      </c>
      <c r="J222" s="139">
        <v>0</v>
      </c>
      <c r="K222" s="139">
        <v>71.97</v>
      </c>
      <c r="L222" s="139">
        <v>0</v>
      </c>
      <c r="M222" s="140">
        <v>0</v>
      </c>
      <c r="N222" s="140">
        <v>0</v>
      </c>
      <c r="O222" s="140">
        <v>0</v>
      </c>
      <c r="P222" s="138">
        <f t="shared" si="4"/>
        <v>71.97</v>
      </c>
      <c r="Q222" s="135">
        <f>MATCH(B226,'SAP Data'!$C$7:$C$1839,0)</f>
        <v>295</v>
      </c>
    </row>
    <row r="223" spans="1:17" ht="15.75" thickBot="1" x14ac:dyDescent="0.3">
      <c r="A223" s="186" t="s">
        <v>2925</v>
      </c>
      <c r="B223" s="185" t="s">
        <v>2926</v>
      </c>
      <c r="C223" s="185" t="s">
        <v>4</v>
      </c>
      <c r="D223" s="139">
        <v>0</v>
      </c>
      <c r="E223" s="139">
        <v>0</v>
      </c>
      <c r="F223" s="139">
        <v>0</v>
      </c>
      <c r="G223" s="139">
        <v>0</v>
      </c>
      <c r="H223" s="139">
        <v>0</v>
      </c>
      <c r="I223" s="139">
        <v>0</v>
      </c>
      <c r="J223" s="140">
        <v>0</v>
      </c>
      <c r="K223" s="140">
        <v>0</v>
      </c>
      <c r="L223" s="140">
        <v>0</v>
      </c>
      <c r="M223" s="139">
        <v>0</v>
      </c>
      <c r="N223" s="139">
        <v>0</v>
      </c>
      <c r="O223" s="139">
        <v>0</v>
      </c>
      <c r="P223" s="138">
        <f t="shared" si="4"/>
        <v>0</v>
      </c>
      <c r="Q223" s="135">
        <f>MATCH(B227,'SAP Data'!$C$7:$C$1839,0)</f>
        <v>296</v>
      </c>
    </row>
    <row r="224" spans="1:17" ht="15.75" thickBot="1" x14ac:dyDescent="0.3">
      <c r="A224" s="186" t="s">
        <v>1482</v>
      </c>
      <c r="B224" s="185" t="s">
        <v>484</v>
      </c>
      <c r="C224" s="185" t="s">
        <v>4</v>
      </c>
      <c r="D224" s="140">
        <v>-4553.7299999999996</v>
      </c>
      <c r="E224" s="140">
        <v>-18946.490000000002</v>
      </c>
      <c r="F224" s="140">
        <v>-32397.53</v>
      </c>
      <c r="G224" s="140">
        <v>-14771.38</v>
      </c>
      <c r="H224" s="140">
        <v>-27909.81</v>
      </c>
      <c r="I224" s="140">
        <v>-40100.620000000003</v>
      </c>
      <c r="J224" s="139">
        <v>-54513.89</v>
      </c>
      <c r="K224" s="139">
        <v>-27325.119999999999</v>
      </c>
      <c r="L224" s="139">
        <v>-41394.379999999997</v>
      </c>
      <c r="M224" s="140">
        <v>-5370.21</v>
      </c>
      <c r="N224" s="140">
        <v>-16261.18</v>
      </c>
      <c r="O224" s="140">
        <v>-22083.48</v>
      </c>
      <c r="P224" s="138">
        <f t="shared" si="4"/>
        <v>-305627.82</v>
      </c>
      <c r="Q224" s="135">
        <f>MATCH(B228,'SAP Data'!$C$7:$C$1839,0)</f>
        <v>297</v>
      </c>
    </row>
    <row r="225" spans="1:17" ht="15.75" thickBot="1" x14ac:dyDescent="0.3">
      <c r="A225" s="186" t="s">
        <v>4055</v>
      </c>
      <c r="B225" s="185" t="s">
        <v>4056</v>
      </c>
      <c r="C225" s="185" t="s">
        <v>4</v>
      </c>
      <c r="D225" s="139">
        <v>0</v>
      </c>
      <c r="E225" s="139">
        <v>0</v>
      </c>
      <c r="F225" s="139">
        <v>7752</v>
      </c>
      <c r="G225" s="139">
        <v>42604.32</v>
      </c>
      <c r="H225" s="139">
        <v>0</v>
      </c>
      <c r="I225" s="139">
        <v>70295.91</v>
      </c>
      <c r="J225" s="140">
        <v>27652.67</v>
      </c>
      <c r="K225" s="140">
        <v>14455.97</v>
      </c>
      <c r="L225" s="140">
        <v>27943.34</v>
      </c>
      <c r="M225" s="139">
        <v>24032.57</v>
      </c>
      <c r="N225" s="139">
        <v>26679.59</v>
      </c>
      <c r="O225" s="139">
        <v>198573.34</v>
      </c>
      <c r="P225" s="138">
        <f t="shared" si="4"/>
        <v>439989.71</v>
      </c>
      <c r="Q225" s="135">
        <f>MATCH(B229,'SAP Data'!$C$7:$C$1839,0)</f>
        <v>298</v>
      </c>
    </row>
    <row r="226" spans="1:17" ht="15.75" thickBot="1" x14ac:dyDescent="0.3">
      <c r="A226" s="186" t="s">
        <v>1476</v>
      </c>
      <c r="B226" s="185" t="s">
        <v>467</v>
      </c>
      <c r="C226" s="185" t="s">
        <v>4</v>
      </c>
      <c r="D226" s="140">
        <v>52.16</v>
      </c>
      <c r="E226" s="140">
        <v>52.16</v>
      </c>
      <c r="F226" s="140">
        <v>52.16</v>
      </c>
      <c r="G226" s="140">
        <v>52.16</v>
      </c>
      <c r="H226" s="140">
        <v>52.16</v>
      </c>
      <c r="I226" s="140">
        <v>106.16</v>
      </c>
      <c r="J226" s="139">
        <v>2058.9</v>
      </c>
      <c r="K226" s="139">
        <v>1943.9</v>
      </c>
      <c r="L226" s="139">
        <v>8045.55</v>
      </c>
      <c r="M226" s="140">
        <v>150.72999999999999</v>
      </c>
      <c r="N226" s="140">
        <v>2024.31</v>
      </c>
      <c r="O226" s="140">
        <v>0</v>
      </c>
      <c r="P226" s="138">
        <f t="shared" si="4"/>
        <v>14590.35</v>
      </c>
      <c r="Q226" s="135">
        <f>MATCH(B230,'SAP Data'!$C$7:$C$1839,0)</f>
        <v>299</v>
      </c>
    </row>
    <row r="227" spans="1:17" ht="15.75" thickBot="1" x14ac:dyDescent="0.3">
      <c r="A227" s="331" t="s">
        <v>1477</v>
      </c>
      <c r="B227" s="339" t="s">
        <v>1478</v>
      </c>
      <c r="C227" s="332" t="s">
        <v>4</v>
      </c>
      <c r="D227" s="139">
        <v>82991.350000000006</v>
      </c>
      <c r="E227" s="139">
        <v>237212.65</v>
      </c>
      <c r="F227" s="139">
        <v>240980.39</v>
      </c>
      <c r="G227" s="139">
        <v>158660.10999999999</v>
      </c>
      <c r="H227" s="139">
        <v>151848.39000000001</v>
      </c>
      <c r="I227" s="139">
        <v>252848.07</v>
      </c>
      <c r="J227" s="140">
        <v>190650.11</v>
      </c>
      <c r="K227" s="140">
        <v>107376.15</v>
      </c>
      <c r="L227" s="140">
        <v>250028.87</v>
      </c>
      <c r="M227" s="139">
        <v>174690.91</v>
      </c>
      <c r="N227" s="139">
        <v>637499.89</v>
      </c>
      <c r="O227" s="139">
        <v>222535.31</v>
      </c>
      <c r="P227" s="138">
        <f t="shared" si="4"/>
        <v>2707322.1999999997</v>
      </c>
      <c r="Q227" s="135">
        <f>MATCH(B231,'SAP Data'!$C$7:$C$1839,0)</f>
        <v>300</v>
      </c>
    </row>
    <row r="228" spans="1:17" ht="15.75" thickBot="1" x14ac:dyDescent="0.3">
      <c r="A228" s="186" t="s">
        <v>1479</v>
      </c>
      <c r="B228" s="185" t="s">
        <v>469</v>
      </c>
      <c r="C228" s="185" t="s">
        <v>4</v>
      </c>
      <c r="D228" s="140">
        <v>0</v>
      </c>
      <c r="E228" s="140">
        <v>0</v>
      </c>
      <c r="F228" s="140">
        <v>0</v>
      </c>
      <c r="G228" s="140">
        <v>0</v>
      </c>
      <c r="H228" s="140">
        <v>0</v>
      </c>
      <c r="I228" s="140">
        <v>0</v>
      </c>
      <c r="J228" s="139">
        <v>0</v>
      </c>
      <c r="K228" s="139">
        <v>0</v>
      </c>
      <c r="L228" s="139">
        <v>0</v>
      </c>
      <c r="M228" s="140">
        <v>0</v>
      </c>
      <c r="N228" s="140">
        <v>0</v>
      </c>
      <c r="O228" s="140">
        <v>0</v>
      </c>
      <c r="P228" s="138">
        <f t="shared" si="4"/>
        <v>0</v>
      </c>
      <c r="Q228" s="135">
        <f>MATCH(B232,'SAP Data'!$C$7:$C$1839,0)</f>
        <v>306</v>
      </c>
    </row>
    <row r="229" spans="1:17" ht="15.75" thickBot="1" x14ac:dyDescent="0.3">
      <c r="A229" s="186" t="s">
        <v>1480</v>
      </c>
      <c r="B229" s="185" t="s">
        <v>471</v>
      </c>
      <c r="C229" s="185" t="s">
        <v>4</v>
      </c>
      <c r="D229" s="139">
        <v>50555.44</v>
      </c>
      <c r="E229" s="139">
        <v>57682.7</v>
      </c>
      <c r="F229" s="139">
        <v>193502.51</v>
      </c>
      <c r="G229" s="139">
        <v>56097.7</v>
      </c>
      <c r="H229" s="139">
        <v>52732.79</v>
      </c>
      <c r="I229" s="139">
        <v>61951.25</v>
      </c>
      <c r="J229" s="140">
        <v>44206.31</v>
      </c>
      <c r="K229" s="140">
        <v>50860.94</v>
      </c>
      <c r="L229" s="140">
        <v>61797.83</v>
      </c>
      <c r="M229" s="139">
        <v>50493.57</v>
      </c>
      <c r="N229" s="139">
        <v>37612.35</v>
      </c>
      <c r="O229" s="139">
        <v>20368.849999999999</v>
      </c>
      <c r="P229" s="138">
        <f t="shared" si="4"/>
        <v>737862.23999999987</v>
      </c>
      <c r="Q229" s="135">
        <f>MATCH(B233,'SAP Data'!$C$7:$C$1839,0)</f>
        <v>309</v>
      </c>
    </row>
    <row r="230" spans="1:17" ht="15.75" thickBot="1" x14ac:dyDescent="0.3">
      <c r="A230" s="186" t="s">
        <v>473</v>
      </c>
      <c r="B230" s="185" t="s">
        <v>474</v>
      </c>
      <c r="C230" s="185" t="s">
        <v>4</v>
      </c>
      <c r="D230" s="140">
        <v>0</v>
      </c>
      <c r="E230" s="140">
        <v>0</v>
      </c>
      <c r="F230" s="140">
        <v>0</v>
      </c>
      <c r="G230" s="140">
        <v>0</v>
      </c>
      <c r="H230" s="140">
        <v>0</v>
      </c>
      <c r="I230" s="140">
        <v>0</v>
      </c>
      <c r="J230" s="139">
        <v>0</v>
      </c>
      <c r="K230" s="139">
        <v>0</v>
      </c>
      <c r="L230" s="139">
        <v>0</v>
      </c>
      <c r="M230" s="140">
        <v>0</v>
      </c>
      <c r="N230" s="140">
        <v>0</v>
      </c>
      <c r="O230" s="140">
        <v>0</v>
      </c>
      <c r="P230" s="138">
        <f t="shared" si="4"/>
        <v>0</v>
      </c>
      <c r="Q230" s="135">
        <f>MATCH(B234,'SAP Data'!$C$7:$C$1839,0)</f>
        <v>314</v>
      </c>
    </row>
    <row r="231" spans="1:17" ht="15.75" thickBot="1" x14ac:dyDescent="0.3">
      <c r="A231" s="329" t="s">
        <v>476</v>
      </c>
      <c r="B231" s="338" t="s">
        <v>477</v>
      </c>
      <c r="C231" s="330" t="s">
        <v>4</v>
      </c>
      <c r="D231" s="139">
        <v>0</v>
      </c>
      <c r="E231" s="139">
        <v>0</v>
      </c>
      <c r="F231" s="139">
        <v>0</v>
      </c>
      <c r="G231" s="139">
        <v>0</v>
      </c>
      <c r="H231" s="139">
        <v>0</v>
      </c>
      <c r="I231" s="139">
        <v>0</v>
      </c>
      <c r="J231" s="140">
        <v>0</v>
      </c>
      <c r="K231" s="140">
        <v>0</v>
      </c>
      <c r="L231" s="140">
        <v>0</v>
      </c>
      <c r="M231" s="139">
        <v>0</v>
      </c>
      <c r="N231" s="139">
        <v>0</v>
      </c>
      <c r="O231" s="139">
        <v>0</v>
      </c>
      <c r="P231" s="138">
        <f t="shared" si="4"/>
        <v>0</v>
      </c>
      <c r="Q231" s="135">
        <f>MATCH(B235,'SAP Data'!$C$7:$C$1839,0)</f>
        <v>315</v>
      </c>
    </row>
    <row r="232" spans="1:17" ht="15.75" thickBot="1" x14ac:dyDescent="0.3">
      <c r="A232" s="331" t="s">
        <v>1612</v>
      </c>
      <c r="B232" s="339">
        <v>500136</v>
      </c>
      <c r="C232" s="332"/>
      <c r="D232" s="140">
        <v>76031613.560000002</v>
      </c>
      <c r="E232" s="140">
        <v>75620588.560000002</v>
      </c>
      <c r="F232" s="140">
        <v>74007616.560000002</v>
      </c>
      <c r="G232" s="140">
        <v>73373732.560000002</v>
      </c>
      <c r="H232" s="140">
        <v>72586807.560000002</v>
      </c>
      <c r="I232" s="140">
        <v>71459023.560000002</v>
      </c>
      <c r="J232" s="139">
        <v>70615440.560000002</v>
      </c>
      <c r="K232" s="139">
        <v>70849405.560000002</v>
      </c>
      <c r="L232" s="139">
        <v>70017092.560000002</v>
      </c>
      <c r="M232" s="140">
        <v>70845736.560000002</v>
      </c>
      <c r="N232" s="140">
        <v>72197092.560000002</v>
      </c>
      <c r="O232" s="140">
        <v>75042559.560000002</v>
      </c>
      <c r="P232" s="138">
        <f t="shared" si="4"/>
        <v>872646709.71999979</v>
      </c>
      <c r="Q232" s="135">
        <f>MATCH(B236,'SAP Data'!$C$7:$C$1839,0)</f>
        <v>316</v>
      </c>
    </row>
    <row r="233" spans="1:17" ht="15.75" thickBot="1" x14ac:dyDescent="0.3">
      <c r="A233" s="186" t="s">
        <v>490</v>
      </c>
      <c r="B233" s="185" t="s">
        <v>491</v>
      </c>
      <c r="C233" s="185" t="s">
        <v>4</v>
      </c>
      <c r="D233" s="139">
        <v>73349702.439999998</v>
      </c>
      <c r="E233" s="139">
        <v>72789400.439999998</v>
      </c>
      <c r="F233" s="139">
        <v>71176428.439999998</v>
      </c>
      <c r="G233" s="139">
        <v>70542544.439999998</v>
      </c>
      <c r="H233" s="139">
        <v>69690829.439999998</v>
      </c>
      <c r="I233" s="139">
        <v>67963273.439999998</v>
      </c>
      <c r="J233" s="140">
        <v>67044906.439999998</v>
      </c>
      <c r="K233" s="140">
        <v>66524091.439999998</v>
      </c>
      <c r="L233" s="140">
        <v>64992032.439999998</v>
      </c>
      <c r="M233" s="139">
        <v>64805902.439999998</v>
      </c>
      <c r="N233" s="139">
        <v>65107512.439999998</v>
      </c>
      <c r="O233" s="139">
        <v>63403205.439999998</v>
      </c>
      <c r="P233" s="138">
        <f t="shared" si="4"/>
        <v>817389829.28000021</v>
      </c>
      <c r="Q233" s="135">
        <f>MATCH(B237,'SAP Data'!$C$7:$C$1839,0)</f>
        <v>317</v>
      </c>
    </row>
    <row r="234" spans="1:17" ht="15.75" thickBot="1" x14ac:dyDescent="0.3">
      <c r="A234" s="186" t="s">
        <v>4057</v>
      </c>
      <c r="B234" s="185" t="s">
        <v>4058</v>
      </c>
      <c r="C234" s="185" t="s">
        <v>4</v>
      </c>
      <c r="D234" s="140">
        <v>2681911.12</v>
      </c>
      <c r="E234" s="140">
        <v>2831188.12</v>
      </c>
      <c r="F234" s="140">
        <v>2831188.12</v>
      </c>
      <c r="G234" s="140">
        <v>2831188.12</v>
      </c>
      <c r="H234" s="140">
        <v>2895978.12</v>
      </c>
      <c r="I234" s="140">
        <v>3495750.12</v>
      </c>
      <c r="J234" s="139">
        <v>3570534.12</v>
      </c>
      <c r="K234" s="139">
        <v>4325314.12</v>
      </c>
      <c r="L234" s="139">
        <v>5025060.12</v>
      </c>
      <c r="M234" s="140">
        <v>6039834.1200000001</v>
      </c>
      <c r="N234" s="140">
        <v>7089580.1200000001</v>
      </c>
      <c r="O234" s="140">
        <v>11639354.119999999</v>
      </c>
      <c r="P234" s="138">
        <f t="shared" si="4"/>
        <v>55256880.439999998</v>
      </c>
      <c r="Q234" s="135">
        <f>MATCH(B238,'SAP Data'!$C$7:$C$1839,0)</f>
        <v>318</v>
      </c>
    </row>
    <row r="235" spans="1:17" ht="15.75" thickBot="1" x14ac:dyDescent="0.3">
      <c r="A235" s="186" t="s">
        <v>496</v>
      </c>
      <c r="B235" s="185" t="s">
        <v>497</v>
      </c>
      <c r="C235" s="185" t="s">
        <v>4</v>
      </c>
      <c r="D235" s="139">
        <v>0</v>
      </c>
      <c r="E235" s="139">
        <v>0</v>
      </c>
      <c r="F235" s="139">
        <v>0</v>
      </c>
      <c r="G235" s="139">
        <v>0</v>
      </c>
      <c r="H235" s="139">
        <v>0</v>
      </c>
      <c r="I235" s="139">
        <v>0</v>
      </c>
      <c r="J235" s="140">
        <v>0</v>
      </c>
      <c r="K235" s="140">
        <v>0</v>
      </c>
      <c r="L235" s="140">
        <v>0</v>
      </c>
      <c r="M235" s="139">
        <v>0</v>
      </c>
      <c r="N235" s="139">
        <v>0</v>
      </c>
      <c r="O235" s="139">
        <v>0</v>
      </c>
      <c r="P235" s="138">
        <f t="shared" si="4"/>
        <v>0</v>
      </c>
      <c r="Q235" s="135">
        <f>MATCH(B239,'SAP Data'!$C$7:$C$1839,0)</f>
        <v>319</v>
      </c>
    </row>
    <row r="236" spans="1:17" ht="15.75" thickBot="1" x14ac:dyDescent="0.3">
      <c r="A236" s="186" t="s">
        <v>1620</v>
      </c>
      <c r="B236" s="339">
        <v>500112</v>
      </c>
      <c r="C236" s="185"/>
      <c r="D236" s="140">
        <v>672573963.29999995</v>
      </c>
      <c r="E236" s="140">
        <v>692527473.33000004</v>
      </c>
      <c r="F236" s="140">
        <v>657188294.88</v>
      </c>
      <c r="G236" s="140">
        <v>680667886.04999995</v>
      </c>
      <c r="H236" s="140">
        <v>683534151.64999998</v>
      </c>
      <c r="I236" s="140">
        <v>653511013.71000004</v>
      </c>
      <c r="J236" s="139">
        <v>694982875.47000003</v>
      </c>
      <c r="K236" s="139">
        <v>700459348.92999995</v>
      </c>
      <c r="L236" s="139">
        <v>665887414.65999997</v>
      </c>
      <c r="M236" s="140">
        <v>726399820.07000005</v>
      </c>
      <c r="N236" s="140">
        <v>723055778.48000002</v>
      </c>
      <c r="O236" s="140">
        <v>643938794.97000003</v>
      </c>
      <c r="P236" s="138">
        <f t="shared" si="4"/>
        <v>8194726815.500001</v>
      </c>
      <c r="Q236" s="135">
        <f>MATCH(B240,'SAP Data'!$C$7:$C$1839,0)</f>
        <v>320</v>
      </c>
    </row>
    <row r="237" spans="1:17" ht="15.75" thickBot="1" x14ac:dyDescent="0.3">
      <c r="A237" s="331" t="s">
        <v>2757</v>
      </c>
      <c r="B237" s="339">
        <v>5001109</v>
      </c>
      <c r="C237" s="332"/>
      <c r="D237" s="139">
        <v>77120812.680000007</v>
      </c>
      <c r="E237" s="139">
        <v>76913429.379999995</v>
      </c>
      <c r="F237" s="139">
        <v>76856508.920000002</v>
      </c>
      <c r="G237" s="139">
        <v>76641485.969999999</v>
      </c>
      <c r="H237" s="139">
        <v>76426366.299999997</v>
      </c>
      <c r="I237" s="139">
        <v>76211113.430000007</v>
      </c>
      <c r="J237" s="140">
        <v>75995762.829999998</v>
      </c>
      <c r="K237" s="140">
        <v>75780314.170000002</v>
      </c>
      <c r="L237" s="140">
        <v>75564767.060000002</v>
      </c>
      <c r="M237" s="139">
        <v>75418512.579999998</v>
      </c>
      <c r="N237" s="139">
        <v>75202669.189999998</v>
      </c>
      <c r="O237" s="139">
        <v>74986730.560000002</v>
      </c>
      <c r="P237" s="138">
        <f t="shared" si="4"/>
        <v>913118473.06999993</v>
      </c>
      <c r="Q237" s="135">
        <f>MATCH(B241,'SAP Data'!$C$7:$C$1839,0)</f>
        <v>321</v>
      </c>
    </row>
    <row r="238" spans="1:17" ht="15.75" thickBot="1" x14ac:dyDescent="0.3">
      <c r="A238" s="186" t="s">
        <v>2758</v>
      </c>
      <c r="B238" s="339" t="s">
        <v>2759</v>
      </c>
      <c r="C238" s="332" t="s">
        <v>4</v>
      </c>
      <c r="D238" s="140">
        <v>85743380.459999993</v>
      </c>
      <c r="E238" s="140">
        <v>85743380.459999993</v>
      </c>
      <c r="F238" s="140">
        <v>85896913.340000004</v>
      </c>
      <c r="G238" s="140">
        <v>85896913.340000004</v>
      </c>
      <c r="H238" s="140">
        <v>85896913.340000004</v>
      </c>
      <c r="I238" s="140">
        <v>85896913.340000004</v>
      </c>
      <c r="J238" s="139">
        <v>85896913.340000004</v>
      </c>
      <c r="K238" s="139">
        <v>85896913.340000004</v>
      </c>
      <c r="L238" s="139">
        <v>85896913.340000004</v>
      </c>
      <c r="M238" s="140">
        <v>85966407.459999993</v>
      </c>
      <c r="N238" s="140">
        <v>85966407.459999993</v>
      </c>
      <c r="O238" s="140">
        <v>85966407.459999993</v>
      </c>
      <c r="P238" s="138">
        <f t="shared" si="4"/>
        <v>1030664376.6800003</v>
      </c>
      <c r="Q238" s="135">
        <f>MATCH(B242,'SAP Data'!$C$7:$C$1839,0)</f>
        <v>325</v>
      </c>
    </row>
    <row r="239" spans="1:17" ht="15.75" thickBot="1" x14ac:dyDescent="0.3">
      <c r="A239" s="187" t="s">
        <v>3162</v>
      </c>
      <c r="B239" s="185" t="s">
        <v>3163</v>
      </c>
      <c r="C239" s="185" t="s">
        <v>4</v>
      </c>
      <c r="D239" s="139"/>
      <c r="E239" s="139"/>
      <c r="F239" s="139"/>
      <c r="G239" s="392"/>
      <c r="H239" s="392"/>
      <c r="I239" s="392"/>
      <c r="J239" s="139"/>
      <c r="K239" s="139"/>
      <c r="L239" s="139"/>
      <c r="M239" s="140"/>
      <c r="N239" s="140"/>
      <c r="O239" s="140"/>
      <c r="P239" s="138">
        <f t="shared" si="4"/>
        <v>0</v>
      </c>
      <c r="Q239" s="135">
        <f>MATCH(B243,'SAP Data'!$C$7:$C$1839,0)</f>
        <v>326</v>
      </c>
    </row>
    <row r="240" spans="1:17" ht="15.75" thickBot="1" x14ac:dyDescent="0.3">
      <c r="A240" s="187" t="s">
        <v>2760</v>
      </c>
      <c r="B240" s="185" t="s">
        <v>2761</v>
      </c>
      <c r="C240" s="185" t="s">
        <v>4</v>
      </c>
      <c r="D240" s="140">
        <v>-8622567.7799999993</v>
      </c>
      <c r="E240" s="140">
        <v>-8829951.0800000001</v>
      </c>
      <c r="F240" s="140">
        <v>-9040404.4199999999</v>
      </c>
      <c r="G240" s="140">
        <v>-9255427.3699999992</v>
      </c>
      <c r="H240" s="140">
        <v>-9470547.0399999991</v>
      </c>
      <c r="I240" s="140">
        <v>-9685799.9100000001</v>
      </c>
      <c r="J240" s="140">
        <v>-9901150.5099999998</v>
      </c>
      <c r="K240" s="140">
        <v>-10116599.17</v>
      </c>
      <c r="L240" s="140">
        <v>-10332146.279999999</v>
      </c>
      <c r="M240" s="139">
        <v>-10547894.880000001</v>
      </c>
      <c r="N240" s="139">
        <v>-10763738.27</v>
      </c>
      <c r="O240" s="139">
        <v>-10979676.9</v>
      </c>
      <c r="P240" s="138">
        <f t="shared" si="4"/>
        <v>-117545903.60999998</v>
      </c>
      <c r="Q240" s="135">
        <f>MATCH(B244,'SAP Data'!$C$7:$C$1839,0)</f>
        <v>329</v>
      </c>
    </row>
    <row r="241" spans="1:17" ht="15.75" thickBot="1" x14ac:dyDescent="0.3">
      <c r="A241" s="186" t="s">
        <v>3164</v>
      </c>
      <c r="B241" s="339" t="s">
        <v>3165</v>
      </c>
      <c r="C241" s="332" t="s">
        <v>4</v>
      </c>
      <c r="D241" s="139"/>
      <c r="E241" s="139"/>
      <c r="F241" s="139"/>
      <c r="G241" s="392"/>
      <c r="H241" s="392"/>
      <c r="I241" s="392"/>
      <c r="J241" s="140"/>
      <c r="K241" s="140"/>
      <c r="L241" s="140"/>
      <c r="M241" s="139"/>
      <c r="N241" s="139"/>
      <c r="O241" s="139"/>
      <c r="P241" s="138">
        <f t="shared" si="4"/>
        <v>0</v>
      </c>
      <c r="Q241" s="135">
        <f>MATCH(B245,'SAP Data'!$C$7:$C$1839,0)</f>
        <v>330</v>
      </c>
    </row>
    <row r="242" spans="1:17" ht="15.75" thickBot="1" x14ac:dyDescent="0.3">
      <c r="A242" s="187" t="s">
        <v>1621</v>
      </c>
      <c r="B242" s="339">
        <v>500138</v>
      </c>
      <c r="C242" s="185"/>
      <c r="D242" s="140">
        <v>351049485</v>
      </c>
      <c r="E242" s="140">
        <v>371198792</v>
      </c>
      <c r="F242" s="140">
        <v>338419270.06999999</v>
      </c>
      <c r="G242" s="140">
        <v>362724599.11000001</v>
      </c>
      <c r="H242" s="140">
        <v>366522741.80000001</v>
      </c>
      <c r="I242" s="140">
        <v>330618279.81</v>
      </c>
      <c r="J242" s="139">
        <v>375160320.86000001</v>
      </c>
      <c r="K242" s="139">
        <v>378660813.86000001</v>
      </c>
      <c r="L242" s="139">
        <v>324955564.42000002</v>
      </c>
      <c r="M242" s="140">
        <v>388065868.44999999</v>
      </c>
      <c r="N242" s="140">
        <v>384605594.12</v>
      </c>
      <c r="O242" s="140">
        <v>316021700.94999999</v>
      </c>
      <c r="P242" s="138">
        <f t="shared" si="4"/>
        <v>4288003030.4499993</v>
      </c>
      <c r="Q242" s="135">
        <f>MATCH(B246,'SAP Data'!$C$7:$C$1839,0)</f>
        <v>332</v>
      </c>
    </row>
    <row r="243" spans="1:17" ht="15.75" thickBot="1" x14ac:dyDescent="0.3">
      <c r="A243" s="187" t="s">
        <v>1622</v>
      </c>
      <c r="B243" s="339">
        <v>500142</v>
      </c>
      <c r="C243" s="185"/>
      <c r="D243" s="139">
        <v>1240047</v>
      </c>
      <c r="E243" s="139">
        <v>1218578</v>
      </c>
      <c r="F243" s="139">
        <v>1197109</v>
      </c>
      <c r="G243" s="139">
        <v>1175640</v>
      </c>
      <c r="H243" s="139">
        <v>1156135</v>
      </c>
      <c r="I243" s="139">
        <v>1136630</v>
      </c>
      <c r="J243" s="140">
        <v>1117125</v>
      </c>
      <c r="K243" s="140">
        <v>1097620</v>
      </c>
      <c r="L243" s="140">
        <v>1078115</v>
      </c>
      <c r="M243" s="139">
        <v>1058610</v>
      </c>
      <c r="N243" s="139">
        <v>1039105</v>
      </c>
      <c r="O243" s="139">
        <v>1019600</v>
      </c>
      <c r="P243" s="138">
        <f t="shared" si="4"/>
        <v>13534314</v>
      </c>
      <c r="Q243" s="135">
        <f>MATCH(B247,'SAP Data'!$C$7:$C$1839,0)</f>
        <v>333</v>
      </c>
    </row>
    <row r="244" spans="1:17" ht="15.75" thickBot="1" x14ac:dyDescent="0.3">
      <c r="A244" s="187" t="s">
        <v>505</v>
      </c>
      <c r="B244" s="185" t="s">
        <v>506</v>
      </c>
      <c r="C244" s="185" t="s">
        <v>4</v>
      </c>
      <c r="D244" s="140">
        <v>834015</v>
      </c>
      <c r="E244" s="140">
        <v>824850</v>
      </c>
      <c r="F244" s="140">
        <v>815685</v>
      </c>
      <c r="G244" s="140">
        <v>806520</v>
      </c>
      <c r="H244" s="140">
        <v>799319</v>
      </c>
      <c r="I244" s="140">
        <v>792118</v>
      </c>
      <c r="J244" s="139">
        <v>784917</v>
      </c>
      <c r="K244" s="139">
        <v>777716</v>
      </c>
      <c r="L244" s="139">
        <v>770515</v>
      </c>
      <c r="M244" s="140">
        <v>763314</v>
      </c>
      <c r="N244" s="140">
        <v>756113</v>
      </c>
      <c r="O244" s="140">
        <v>748912</v>
      </c>
      <c r="P244" s="138">
        <f t="shared" si="4"/>
        <v>9473994</v>
      </c>
      <c r="Q244" s="135">
        <f>MATCH(B248,'SAP Data'!$C$7:$C$1839,0)</f>
        <v>335</v>
      </c>
    </row>
    <row r="245" spans="1:17" ht="15.75" thickBot="1" x14ac:dyDescent="0.3">
      <c r="A245" s="186" t="s">
        <v>508</v>
      </c>
      <c r="B245" s="339" t="s">
        <v>509</v>
      </c>
      <c r="C245" s="332" t="s">
        <v>4</v>
      </c>
      <c r="D245" s="139">
        <v>406032</v>
      </c>
      <c r="E245" s="139">
        <v>393728</v>
      </c>
      <c r="F245" s="139">
        <v>381424</v>
      </c>
      <c r="G245" s="139">
        <v>369120</v>
      </c>
      <c r="H245" s="139">
        <v>356816</v>
      </c>
      <c r="I245" s="139">
        <v>344512</v>
      </c>
      <c r="J245" s="140">
        <v>332208</v>
      </c>
      <c r="K245" s="140">
        <v>319904</v>
      </c>
      <c r="L245" s="140">
        <v>307600</v>
      </c>
      <c r="M245" s="139">
        <v>295296</v>
      </c>
      <c r="N245" s="139">
        <v>282992</v>
      </c>
      <c r="O245" s="139">
        <v>270688</v>
      </c>
      <c r="P245" s="138">
        <f t="shared" si="4"/>
        <v>4060320</v>
      </c>
      <c r="Q245" s="135">
        <f>MATCH(B249,'SAP Data'!$C$7:$C$1839,0)</f>
        <v>336</v>
      </c>
    </row>
    <row r="246" spans="1:17" ht="15.75" thickBot="1" x14ac:dyDescent="0.3">
      <c r="A246" s="187" t="s">
        <v>1602</v>
      </c>
      <c r="B246" s="339">
        <v>500143</v>
      </c>
      <c r="C246" s="185"/>
      <c r="D246" s="140">
        <v>2851643</v>
      </c>
      <c r="E246" s="140">
        <v>2851643</v>
      </c>
      <c r="F246" s="140">
        <v>1272114</v>
      </c>
      <c r="G246" s="140">
        <v>1272114</v>
      </c>
      <c r="H246" s="140">
        <v>1272114</v>
      </c>
      <c r="I246" s="140">
        <v>452599</v>
      </c>
      <c r="J246" s="139">
        <v>452599</v>
      </c>
      <c r="K246" s="139">
        <v>452599</v>
      </c>
      <c r="L246" s="139">
        <v>267911</v>
      </c>
      <c r="M246" s="140">
        <v>267911</v>
      </c>
      <c r="N246" s="140">
        <v>267911</v>
      </c>
      <c r="O246" s="140">
        <v>411607</v>
      </c>
      <c r="P246" s="138">
        <f t="shared" si="4"/>
        <v>12092765</v>
      </c>
      <c r="Q246" s="135">
        <f>MATCH(B250,'SAP Data'!$C$7:$C$1839,0)</f>
        <v>337</v>
      </c>
    </row>
    <row r="247" spans="1:17" ht="15.75" thickBot="1" x14ac:dyDescent="0.3">
      <c r="A247" s="187" t="s">
        <v>511</v>
      </c>
      <c r="B247" s="185" t="s">
        <v>512</v>
      </c>
      <c r="C247" s="185" t="s">
        <v>4</v>
      </c>
      <c r="D247" s="139">
        <v>2851643</v>
      </c>
      <c r="E247" s="139">
        <v>2851643</v>
      </c>
      <c r="F247" s="139">
        <v>1272114</v>
      </c>
      <c r="G247" s="139">
        <v>1272114</v>
      </c>
      <c r="H247" s="139">
        <v>1272114</v>
      </c>
      <c r="I247" s="139">
        <v>216930</v>
      </c>
      <c r="J247" s="140">
        <v>216930</v>
      </c>
      <c r="K247" s="140">
        <v>216930</v>
      </c>
      <c r="L247" s="140">
        <v>0</v>
      </c>
      <c r="M247" s="139">
        <v>0</v>
      </c>
      <c r="N247" s="139">
        <v>0</v>
      </c>
      <c r="O247" s="139">
        <v>411607</v>
      </c>
      <c r="P247" s="138">
        <f t="shared" si="4"/>
        <v>10582025</v>
      </c>
      <c r="Q247" s="135">
        <f>MATCH(B251,'SAP Data'!$C$7:$C$1839,0)</f>
        <v>338</v>
      </c>
    </row>
    <row r="248" spans="1:17" ht="15.75" thickBot="1" x14ac:dyDescent="0.3">
      <c r="A248" s="187" t="s">
        <v>511</v>
      </c>
      <c r="B248" s="185" t="s">
        <v>514</v>
      </c>
      <c r="C248" s="185" t="s">
        <v>4</v>
      </c>
      <c r="D248" s="140">
        <v>0</v>
      </c>
      <c r="E248" s="140">
        <v>0</v>
      </c>
      <c r="F248" s="140">
        <v>0</v>
      </c>
      <c r="G248" s="140">
        <v>0</v>
      </c>
      <c r="H248" s="140">
        <v>0</v>
      </c>
      <c r="I248" s="140">
        <v>235669</v>
      </c>
      <c r="J248" s="139">
        <v>235669</v>
      </c>
      <c r="K248" s="139">
        <v>235669</v>
      </c>
      <c r="L248" s="139">
        <v>103936</v>
      </c>
      <c r="M248" s="140">
        <v>103936</v>
      </c>
      <c r="N248" s="140">
        <v>103936</v>
      </c>
      <c r="O248" s="140">
        <v>0</v>
      </c>
      <c r="P248" s="138">
        <f t="shared" si="4"/>
        <v>1018815</v>
      </c>
      <c r="Q248" s="135">
        <f>MATCH(B252,'SAP Data'!$C$7:$C$1839,0)</f>
        <v>339</v>
      </c>
    </row>
    <row r="249" spans="1:17" ht="15.75" thickBot="1" x14ac:dyDescent="0.3">
      <c r="A249" s="186" t="s">
        <v>516</v>
      </c>
      <c r="B249" s="339" t="s">
        <v>517</v>
      </c>
      <c r="C249" s="332" t="s">
        <v>4</v>
      </c>
      <c r="D249" s="139">
        <v>0</v>
      </c>
      <c r="E249" s="139">
        <v>0</v>
      </c>
      <c r="F249" s="139">
        <v>0</v>
      </c>
      <c r="G249" s="139">
        <v>0</v>
      </c>
      <c r="H249" s="139">
        <v>0</v>
      </c>
      <c r="I249" s="139">
        <v>0</v>
      </c>
      <c r="J249" s="140">
        <v>0</v>
      </c>
      <c r="K249" s="140">
        <v>0</v>
      </c>
      <c r="L249" s="140">
        <v>163975</v>
      </c>
      <c r="M249" s="139">
        <v>163975</v>
      </c>
      <c r="N249" s="139">
        <v>163975</v>
      </c>
      <c r="O249" s="139">
        <v>0</v>
      </c>
      <c r="P249" s="138">
        <f t="shared" si="4"/>
        <v>491925</v>
      </c>
      <c r="Q249" s="135">
        <f>MATCH(B253,'SAP Data'!$C$7:$C$1839,0)</f>
        <v>340</v>
      </c>
    </row>
    <row r="250" spans="1:17" ht="15.75" thickBot="1" x14ac:dyDescent="0.3">
      <c r="A250" s="187" t="s">
        <v>1623</v>
      </c>
      <c r="B250" s="339">
        <v>500144</v>
      </c>
      <c r="C250" s="185"/>
      <c r="D250" s="140">
        <v>14895361.02</v>
      </c>
      <c r="E250" s="140">
        <v>14895361.02</v>
      </c>
      <c r="F250" s="140">
        <v>13414805.02</v>
      </c>
      <c r="G250" s="140">
        <v>13414805.02</v>
      </c>
      <c r="H250" s="140">
        <v>13414805.02</v>
      </c>
      <c r="I250" s="140">
        <v>13414805.02</v>
      </c>
      <c r="J250" s="139">
        <v>13414805.02</v>
      </c>
      <c r="K250" s="139">
        <v>13414805.02</v>
      </c>
      <c r="L250" s="139">
        <v>13414805.02</v>
      </c>
      <c r="M250" s="140">
        <v>13414805.02</v>
      </c>
      <c r="N250" s="140">
        <v>13414805.02</v>
      </c>
      <c r="O250" s="140">
        <v>12609217.02</v>
      </c>
      <c r="P250" s="138">
        <f t="shared" si="4"/>
        <v>163133184.24000001</v>
      </c>
      <c r="Q250" s="135">
        <f>MATCH(B254,'SAP Data'!$C$7:$C$1839,0)</f>
        <v>341</v>
      </c>
    </row>
    <row r="251" spans="1:17" ht="15.75" thickBot="1" x14ac:dyDescent="0.3">
      <c r="A251" s="187" t="s">
        <v>519</v>
      </c>
      <c r="B251" s="185" t="s">
        <v>520</v>
      </c>
      <c r="C251" s="185" t="s">
        <v>4</v>
      </c>
      <c r="D251" s="139">
        <v>12431681.380000001</v>
      </c>
      <c r="E251" s="139">
        <v>12431681.380000001</v>
      </c>
      <c r="F251" s="139">
        <v>10996281.380000001</v>
      </c>
      <c r="G251" s="139">
        <v>10996281.380000001</v>
      </c>
      <c r="H251" s="139">
        <v>10996281.380000001</v>
      </c>
      <c r="I251" s="139">
        <v>10996281.380000001</v>
      </c>
      <c r="J251" s="140">
        <v>10996281.380000001</v>
      </c>
      <c r="K251" s="140">
        <v>10996281.380000001</v>
      </c>
      <c r="L251" s="140">
        <v>10996281.380000001</v>
      </c>
      <c r="M251" s="139">
        <v>10996281.380000001</v>
      </c>
      <c r="N251" s="139">
        <v>10996281.380000001</v>
      </c>
      <c r="O251" s="139">
        <v>10223255.380000001</v>
      </c>
      <c r="P251" s="138">
        <f t="shared" si="4"/>
        <v>134053150.55999997</v>
      </c>
      <c r="Q251" s="135">
        <f>MATCH(B255,'SAP Data'!$C$7:$C$1839,0)</f>
        <v>343</v>
      </c>
    </row>
    <row r="252" spans="1:17" ht="15.75" thickBot="1" x14ac:dyDescent="0.3">
      <c r="A252" s="187" t="s">
        <v>522</v>
      </c>
      <c r="B252" s="185" t="s">
        <v>523</v>
      </c>
      <c r="C252" s="185" t="s">
        <v>4</v>
      </c>
      <c r="D252" s="140">
        <v>1087383.6399999999</v>
      </c>
      <c r="E252" s="140">
        <v>1087383.6399999999</v>
      </c>
      <c r="F252" s="140">
        <v>1060426.6399999999</v>
      </c>
      <c r="G252" s="140">
        <v>1060426.6399999999</v>
      </c>
      <c r="H252" s="140">
        <v>1060426.6399999999</v>
      </c>
      <c r="I252" s="140">
        <v>1060426.6399999999</v>
      </c>
      <c r="J252" s="139">
        <v>1060426.6399999999</v>
      </c>
      <c r="K252" s="139">
        <v>1060426.6399999999</v>
      </c>
      <c r="L252" s="139">
        <v>1060426.6399999999</v>
      </c>
      <c r="M252" s="140">
        <v>1060426.6399999999</v>
      </c>
      <c r="N252" s="140">
        <v>1060426.6399999999</v>
      </c>
      <c r="O252" s="140">
        <v>1037664.64</v>
      </c>
      <c r="P252" s="138">
        <f t="shared" si="4"/>
        <v>12756271.680000002</v>
      </c>
      <c r="Q252" s="135">
        <f>MATCH(B256,'SAP Data'!$C$7:$C$1839,0)</f>
        <v>344</v>
      </c>
    </row>
    <row r="253" spans="1:17" ht="15.75" thickBot="1" x14ac:dyDescent="0.3">
      <c r="A253" s="187" t="s">
        <v>2848</v>
      </c>
      <c r="B253" s="185" t="s">
        <v>2849</v>
      </c>
      <c r="C253" s="185" t="s">
        <v>4</v>
      </c>
      <c r="D253" s="139">
        <v>1376296</v>
      </c>
      <c r="E253" s="139">
        <v>1376296</v>
      </c>
      <c r="F253" s="139">
        <v>1358097</v>
      </c>
      <c r="G253" s="139">
        <v>1358097</v>
      </c>
      <c r="H253" s="139">
        <v>1358097</v>
      </c>
      <c r="I253" s="139">
        <v>1358097</v>
      </c>
      <c r="J253" s="140">
        <v>1358097</v>
      </c>
      <c r="K253" s="140">
        <v>1358097</v>
      </c>
      <c r="L253" s="140">
        <v>1358097</v>
      </c>
      <c r="M253" s="139">
        <v>1358097</v>
      </c>
      <c r="N253" s="139">
        <v>1358097</v>
      </c>
      <c r="O253" s="139">
        <v>1348297</v>
      </c>
      <c r="P253" s="138">
        <f t="shared" si="4"/>
        <v>16323762</v>
      </c>
      <c r="Q253" s="135">
        <f>MATCH(B257,'SAP Data'!$C$7:$C$1839,0)</f>
        <v>345</v>
      </c>
    </row>
    <row r="254" spans="1:17" ht="15.75" thickBot="1" x14ac:dyDescent="0.3">
      <c r="A254" s="187" t="s">
        <v>1624</v>
      </c>
      <c r="B254" s="339">
        <v>500145</v>
      </c>
      <c r="C254" s="185"/>
      <c r="D254" s="140">
        <v>100865634.31</v>
      </c>
      <c r="E254" s="140">
        <v>101251268.33</v>
      </c>
      <c r="F254" s="140">
        <v>93933209.099999994</v>
      </c>
      <c r="G254" s="140">
        <v>95319968.75</v>
      </c>
      <c r="H254" s="140">
        <v>96832435.989999995</v>
      </c>
      <c r="I254" s="140">
        <v>94682331.379999995</v>
      </c>
      <c r="J254" s="139">
        <v>96586747.140000001</v>
      </c>
      <c r="K254" s="139">
        <v>97206116.349999994</v>
      </c>
      <c r="L254" s="139">
        <v>91070916.359999999</v>
      </c>
      <c r="M254" s="140">
        <v>91733307.650000006</v>
      </c>
      <c r="N254" s="140">
        <v>91530229.849999994</v>
      </c>
      <c r="O254" s="140">
        <v>101330745.87</v>
      </c>
      <c r="P254" s="138">
        <f t="shared" si="4"/>
        <v>1152342911.0799999</v>
      </c>
      <c r="Q254" s="135">
        <f>MATCH(B258,'SAP Data'!$C$7:$C$1839,0)</f>
        <v>346</v>
      </c>
    </row>
    <row r="255" spans="1:17" ht="15.75" thickBot="1" x14ac:dyDescent="0.3">
      <c r="A255" s="187" t="s">
        <v>525</v>
      </c>
      <c r="B255" s="185" t="s">
        <v>526</v>
      </c>
      <c r="C255" s="185" t="s">
        <v>4</v>
      </c>
      <c r="D255" s="139">
        <v>126323931</v>
      </c>
      <c r="E255" s="139">
        <v>127799947.23999999</v>
      </c>
      <c r="F255" s="139">
        <v>123727331.20999999</v>
      </c>
      <c r="G255" s="139">
        <v>125732659.72</v>
      </c>
      <c r="H255" s="139">
        <v>127465402.39</v>
      </c>
      <c r="I255" s="139">
        <v>126017015.75</v>
      </c>
      <c r="J255" s="140">
        <v>127960901.73999999</v>
      </c>
      <c r="K255" s="140">
        <v>128599858.05</v>
      </c>
      <c r="L255" s="140">
        <v>108037086.17</v>
      </c>
      <c r="M255" s="139">
        <v>109046510.47</v>
      </c>
      <c r="N255" s="139">
        <v>109719476.3</v>
      </c>
      <c r="O255" s="139">
        <v>117392685.98999999</v>
      </c>
      <c r="P255" s="138">
        <f t="shared" si="4"/>
        <v>1457822806.03</v>
      </c>
      <c r="Q255" s="135">
        <f>MATCH(B259,'SAP Data'!$C$7:$C$1839,0)</f>
        <v>347</v>
      </c>
    </row>
    <row r="256" spans="1:17" ht="15.75" thickBot="1" x14ac:dyDescent="0.3">
      <c r="A256" s="187" t="s">
        <v>528</v>
      </c>
      <c r="B256" s="185" t="s">
        <v>529</v>
      </c>
      <c r="C256" s="185" t="s">
        <v>4</v>
      </c>
      <c r="D256" s="140">
        <v>0</v>
      </c>
      <c r="E256" s="140">
        <v>0</v>
      </c>
      <c r="F256" s="140">
        <v>0</v>
      </c>
      <c r="G256" s="140">
        <v>0</v>
      </c>
      <c r="H256" s="140">
        <v>0</v>
      </c>
      <c r="I256" s="140">
        <v>0</v>
      </c>
      <c r="J256" s="139">
        <v>0</v>
      </c>
      <c r="K256" s="139">
        <v>0</v>
      </c>
      <c r="L256" s="139">
        <v>0</v>
      </c>
      <c r="M256" s="140">
        <v>0</v>
      </c>
      <c r="N256" s="140">
        <v>0</v>
      </c>
      <c r="O256" s="140">
        <v>0</v>
      </c>
      <c r="P256" s="138">
        <f t="shared" si="4"/>
        <v>0</v>
      </c>
      <c r="Q256" s="135">
        <f>MATCH(B260,'SAP Data'!$C$7:$C$1839,0)</f>
        <v>348</v>
      </c>
    </row>
    <row r="257" spans="1:17" ht="15.75" thickBot="1" x14ac:dyDescent="0.3">
      <c r="A257" s="187" t="s">
        <v>531</v>
      </c>
      <c r="B257" s="185" t="s">
        <v>532</v>
      </c>
      <c r="C257" s="185" t="s">
        <v>4</v>
      </c>
      <c r="D257" s="139">
        <v>0.01</v>
      </c>
      <c r="E257" s="139">
        <v>0.01</v>
      </c>
      <c r="F257" s="139">
        <v>0.01</v>
      </c>
      <c r="G257" s="139">
        <v>0.01</v>
      </c>
      <c r="H257" s="139">
        <v>0.01</v>
      </c>
      <c r="I257" s="139">
        <v>0.01</v>
      </c>
      <c r="J257" s="140">
        <v>0.01</v>
      </c>
      <c r="K257" s="140">
        <v>0.01</v>
      </c>
      <c r="L257" s="140">
        <v>0.01</v>
      </c>
      <c r="M257" s="139">
        <v>0.01</v>
      </c>
      <c r="N257" s="139">
        <v>0.01</v>
      </c>
      <c r="O257" s="139">
        <v>0.01</v>
      </c>
      <c r="P257" s="138">
        <f t="shared" si="4"/>
        <v>0.11999999999999998</v>
      </c>
      <c r="Q257" s="135">
        <f>MATCH(B261,'SAP Data'!$C$7:$C$1839,0)</f>
        <v>349</v>
      </c>
    </row>
    <row r="258" spans="1:17" ht="15.75" thickBot="1" x14ac:dyDescent="0.3">
      <c r="A258" s="187" t="s">
        <v>534</v>
      </c>
      <c r="B258" s="185" t="s">
        <v>535</v>
      </c>
      <c r="C258" s="185" t="s">
        <v>4</v>
      </c>
      <c r="D258" s="140">
        <v>10097154.039999999</v>
      </c>
      <c r="E258" s="140">
        <v>10201243.85</v>
      </c>
      <c r="F258" s="140">
        <v>10525321.6</v>
      </c>
      <c r="G258" s="140">
        <v>10646938.76</v>
      </c>
      <c r="H258" s="140">
        <v>10834558.49</v>
      </c>
      <c r="I258" s="140">
        <v>10601665.15</v>
      </c>
      <c r="J258" s="139">
        <v>10697499.93</v>
      </c>
      <c r="K258" s="139">
        <v>10896327.16</v>
      </c>
      <c r="L258" s="139">
        <v>9641635.7400000002</v>
      </c>
      <c r="M258" s="140">
        <v>9795114.2100000009</v>
      </c>
      <c r="N258" s="140">
        <v>9973556.7100000009</v>
      </c>
      <c r="O258" s="140">
        <v>13721670.24</v>
      </c>
      <c r="P258" s="138">
        <f t="shared" si="4"/>
        <v>127632685.87999998</v>
      </c>
      <c r="Q258" s="135">
        <f>MATCH(B262,'SAP Data'!$C$7:$C$1839,0)</f>
        <v>350</v>
      </c>
    </row>
    <row r="259" spans="1:17" ht="15.75" thickBot="1" x14ac:dyDescent="0.3">
      <c r="A259" s="187" t="s">
        <v>537</v>
      </c>
      <c r="B259" s="185" t="s">
        <v>538</v>
      </c>
      <c r="C259" s="185" t="s">
        <v>4</v>
      </c>
      <c r="D259" s="139">
        <v>15486119.98</v>
      </c>
      <c r="E259" s="139">
        <v>15577671.800000001</v>
      </c>
      <c r="F259" s="139">
        <v>13196739.02</v>
      </c>
      <c r="G259" s="139">
        <v>13284232.789999999</v>
      </c>
      <c r="H259" s="139">
        <v>13369607.93</v>
      </c>
      <c r="I259" s="139">
        <v>13277852.73</v>
      </c>
      <c r="J259" s="140">
        <v>13392393.470000001</v>
      </c>
      <c r="K259" s="140">
        <v>13455648.57</v>
      </c>
      <c r="L259" s="140">
        <v>3154510.12</v>
      </c>
      <c r="M259" s="139">
        <v>3191873.73</v>
      </c>
      <c r="N259" s="139">
        <v>3195271.35</v>
      </c>
      <c r="O259" s="139">
        <v>3234710.89</v>
      </c>
      <c r="P259" s="138">
        <f t="shared" si="4"/>
        <v>123816632.38</v>
      </c>
      <c r="Q259" s="135">
        <f>MATCH(B263,'SAP Data'!$C$7:$C$1839,0)</f>
        <v>351</v>
      </c>
    </row>
    <row r="260" spans="1:17" ht="15.75" thickBot="1" x14ac:dyDescent="0.3">
      <c r="A260" s="187" t="s">
        <v>540</v>
      </c>
      <c r="B260" s="185" t="s">
        <v>541</v>
      </c>
      <c r="C260" s="185" t="s">
        <v>4</v>
      </c>
      <c r="D260" s="140">
        <v>0</v>
      </c>
      <c r="E260" s="140">
        <v>0</v>
      </c>
      <c r="F260" s="140">
        <v>0</v>
      </c>
      <c r="G260" s="140">
        <v>0</v>
      </c>
      <c r="H260" s="140">
        <v>0</v>
      </c>
      <c r="I260" s="140">
        <v>0</v>
      </c>
      <c r="J260" s="139">
        <v>0</v>
      </c>
      <c r="K260" s="139">
        <v>0</v>
      </c>
      <c r="L260" s="139">
        <v>0</v>
      </c>
      <c r="M260" s="140">
        <v>0</v>
      </c>
      <c r="N260" s="140">
        <v>0</v>
      </c>
      <c r="O260" s="140">
        <v>0</v>
      </c>
      <c r="P260" s="138">
        <f t="shared" si="4"/>
        <v>0</v>
      </c>
      <c r="Q260" s="135">
        <f>MATCH(B264,'SAP Data'!$C$7:$C$1839,0)</f>
        <v>352</v>
      </c>
    </row>
    <row r="261" spans="1:17" ht="15.75" thickBot="1" x14ac:dyDescent="0.3">
      <c r="A261" s="187" t="s">
        <v>543</v>
      </c>
      <c r="B261" s="185" t="s">
        <v>544</v>
      </c>
      <c r="C261" s="185" t="s">
        <v>4</v>
      </c>
      <c r="D261" s="139">
        <v>179077.21</v>
      </c>
      <c r="E261" s="139">
        <v>179077.21</v>
      </c>
      <c r="F261" s="139">
        <v>179077.21</v>
      </c>
      <c r="G261" s="139">
        <v>179077.21</v>
      </c>
      <c r="H261" s="139">
        <v>179077.21</v>
      </c>
      <c r="I261" s="139">
        <v>179077.21</v>
      </c>
      <c r="J261" s="140">
        <v>179077.21</v>
      </c>
      <c r="K261" s="140">
        <v>179077.21</v>
      </c>
      <c r="L261" s="140">
        <v>179077.21</v>
      </c>
      <c r="M261" s="139">
        <v>179077.21</v>
      </c>
      <c r="N261" s="139">
        <v>179077.21</v>
      </c>
      <c r="O261" s="139">
        <v>179077.21</v>
      </c>
      <c r="P261" s="138">
        <f t="shared" si="4"/>
        <v>2148926.52</v>
      </c>
      <c r="Q261" s="135">
        <f>MATCH(B265,'SAP Data'!$C$7:$C$1839,0)</f>
        <v>354</v>
      </c>
    </row>
    <row r="262" spans="1:17" ht="15.75" thickBot="1" x14ac:dyDescent="0.3">
      <c r="A262" s="187" t="s">
        <v>546</v>
      </c>
      <c r="B262" s="185" t="s">
        <v>547</v>
      </c>
      <c r="C262" s="185" t="s">
        <v>4</v>
      </c>
      <c r="D262" s="140">
        <v>0.03</v>
      </c>
      <c r="E262" s="140">
        <v>0.03</v>
      </c>
      <c r="F262" s="140">
        <v>0.03</v>
      </c>
      <c r="G262" s="140">
        <v>0.03</v>
      </c>
      <c r="H262" s="140">
        <v>0.03</v>
      </c>
      <c r="I262" s="140">
        <v>0.03</v>
      </c>
      <c r="J262" s="139">
        <v>0.03</v>
      </c>
      <c r="K262" s="139">
        <v>0.03</v>
      </c>
      <c r="L262" s="139">
        <v>0.04</v>
      </c>
      <c r="M262" s="140">
        <v>0.04</v>
      </c>
      <c r="N262" s="140">
        <v>0.04</v>
      </c>
      <c r="O262" s="140">
        <v>0.04</v>
      </c>
      <c r="P262" s="138">
        <f t="shared" si="4"/>
        <v>0.39999999999999991</v>
      </c>
      <c r="Q262" s="135">
        <f>MATCH(B266,'SAP Data'!$C$7:$C$1839,0)</f>
        <v>355</v>
      </c>
    </row>
    <row r="263" spans="1:17" ht="15.75" thickBot="1" x14ac:dyDescent="0.3">
      <c r="A263" s="187" t="s">
        <v>549</v>
      </c>
      <c r="B263" s="185" t="s">
        <v>550</v>
      </c>
      <c r="C263" s="185" t="s">
        <v>4</v>
      </c>
      <c r="D263" s="139">
        <v>0</v>
      </c>
      <c r="E263" s="139">
        <v>0</v>
      </c>
      <c r="F263" s="139">
        <v>0</v>
      </c>
      <c r="G263" s="139">
        <v>0</v>
      </c>
      <c r="H263" s="139">
        <v>0</v>
      </c>
      <c r="I263" s="139">
        <v>0</v>
      </c>
      <c r="J263" s="140">
        <v>0</v>
      </c>
      <c r="K263" s="140">
        <v>0</v>
      </c>
      <c r="L263" s="140">
        <v>0</v>
      </c>
      <c r="M263" s="139">
        <v>0</v>
      </c>
      <c r="N263" s="139">
        <v>0</v>
      </c>
      <c r="O263" s="139">
        <v>0</v>
      </c>
      <c r="P263" s="138">
        <f t="shared" ref="P263:P326" si="5">SUM(D263:O263)</f>
        <v>0</v>
      </c>
      <c r="Q263" s="135">
        <f>MATCH(B267,'SAP Data'!$C$7:$C$1839,0)</f>
        <v>356</v>
      </c>
    </row>
    <row r="264" spans="1:17" ht="15.75" thickBot="1" x14ac:dyDescent="0.3">
      <c r="A264" s="187" t="s">
        <v>552</v>
      </c>
      <c r="B264" s="185" t="s">
        <v>553</v>
      </c>
      <c r="C264" s="185" t="s">
        <v>4</v>
      </c>
      <c r="D264" s="140">
        <v>0</v>
      </c>
      <c r="E264" s="140">
        <v>0</v>
      </c>
      <c r="F264" s="140">
        <v>0</v>
      </c>
      <c r="G264" s="140">
        <v>0</v>
      </c>
      <c r="H264" s="140">
        <v>0</v>
      </c>
      <c r="I264" s="140">
        <v>0</v>
      </c>
      <c r="J264" s="139">
        <v>0</v>
      </c>
      <c r="K264" s="139">
        <v>0</v>
      </c>
      <c r="L264" s="139">
        <v>0</v>
      </c>
      <c r="M264" s="140">
        <v>0</v>
      </c>
      <c r="N264" s="140">
        <v>0</v>
      </c>
      <c r="O264" s="140">
        <v>0</v>
      </c>
      <c r="P264" s="138">
        <f t="shared" si="5"/>
        <v>0</v>
      </c>
      <c r="Q264" s="135">
        <f>MATCH(B268,'SAP Data'!$C$7:$C$1839,0)</f>
        <v>357</v>
      </c>
    </row>
    <row r="265" spans="1:17" ht="15.75" thickBot="1" x14ac:dyDescent="0.3">
      <c r="A265" s="187" t="s">
        <v>555</v>
      </c>
      <c r="B265" s="185" t="s">
        <v>556</v>
      </c>
      <c r="C265" s="185" t="s">
        <v>4</v>
      </c>
      <c r="D265" s="139">
        <v>0</v>
      </c>
      <c r="E265" s="139">
        <v>0</v>
      </c>
      <c r="F265" s="139">
        <v>0</v>
      </c>
      <c r="G265" s="139">
        <v>0</v>
      </c>
      <c r="H265" s="139">
        <v>0</v>
      </c>
      <c r="I265" s="139">
        <v>0</v>
      </c>
      <c r="J265" s="140">
        <v>0</v>
      </c>
      <c r="K265" s="140">
        <v>0</v>
      </c>
      <c r="L265" s="140">
        <v>0</v>
      </c>
      <c r="M265" s="139">
        <v>0</v>
      </c>
      <c r="N265" s="139">
        <v>0</v>
      </c>
      <c r="O265" s="139">
        <v>0</v>
      </c>
      <c r="P265" s="138">
        <f t="shared" si="5"/>
        <v>0</v>
      </c>
      <c r="Q265" s="135">
        <f>MATCH(B269,'SAP Data'!$C$7:$C$1839,0)</f>
        <v>358</v>
      </c>
    </row>
    <row r="266" spans="1:17" ht="15.75" thickBot="1" x14ac:dyDescent="0.3">
      <c r="A266" s="187" t="s">
        <v>558</v>
      </c>
      <c r="B266" s="185" t="s">
        <v>559</v>
      </c>
      <c r="C266" s="185" t="s">
        <v>4</v>
      </c>
      <c r="D266" s="140">
        <v>0</v>
      </c>
      <c r="E266" s="140">
        <v>0</v>
      </c>
      <c r="F266" s="140">
        <v>0</v>
      </c>
      <c r="G266" s="140">
        <v>0</v>
      </c>
      <c r="H266" s="140">
        <v>0</v>
      </c>
      <c r="I266" s="140">
        <v>0</v>
      </c>
      <c r="J266" s="139">
        <v>0</v>
      </c>
      <c r="K266" s="139">
        <v>0</v>
      </c>
      <c r="L266" s="139">
        <v>0</v>
      </c>
      <c r="M266" s="140">
        <v>0</v>
      </c>
      <c r="N266" s="140">
        <v>0</v>
      </c>
      <c r="O266" s="140">
        <v>0</v>
      </c>
      <c r="P266" s="138">
        <f t="shared" si="5"/>
        <v>0</v>
      </c>
      <c r="Q266" s="135">
        <f>MATCH(B270,'SAP Data'!$C$7:$C$1839,0)</f>
        <v>359</v>
      </c>
    </row>
    <row r="267" spans="1:17" ht="15.75" thickBot="1" x14ac:dyDescent="0.3">
      <c r="A267" s="187" t="s">
        <v>561</v>
      </c>
      <c r="B267" s="185" t="s">
        <v>562</v>
      </c>
      <c r="C267" s="185" t="s">
        <v>4</v>
      </c>
      <c r="D267" s="139">
        <v>-64034065.840000004</v>
      </c>
      <c r="E267" s="139">
        <v>-64108772.270000003</v>
      </c>
      <c r="F267" s="139">
        <v>-64187499.43</v>
      </c>
      <c r="G267" s="139">
        <v>-64262384.869999997</v>
      </c>
      <c r="H267" s="139">
        <v>-64337357.670000002</v>
      </c>
      <c r="I267" s="139">
        <v>-64414919.890000001</v>
      </c>
      <c r="J267" s="140">
        <v>-64490070.630000003</v>
      </c>
      <c r="K267" s="140">
        <v>-64565309.049999997</v>
      </c>
      <c r="L267" s="140">
        <v>-57811058.060000002</v>
      </c>
      <c r="M267" s="139">
        <v>-57878359.359999999</v>
      </c>
      <c r="N267" s="139">
        <v>-57945884.109999999</v>
      </c>
      <c r="O267" s="139">
        <v>-58014083.240000002</v>
      </c>
      <c r="P267" s="138">
        <f t="shared" si="5"/>
        <v>-746049764.42000008</v>
      </c>
      <c r="Q267" s="135">
        <f>MATCH(B271,'SAP Data'!$C$7:$C$1839,0)</f>
        <v>360</v>
      </c>
    </row>
    <row r="268" spans="1:17" ht="15.75" thickBot="1" x14ac:dyDescent="0.3">
      <c r="A268" s="187" t="s">
        <v>564</v>
      </c>
      <c r="B268" s="185" t="s">
        <v>565</v>
      </c>
      <c r="C268" s="185" t="s">
        <v>4</v>
      </c>
      <c r="D268" s="140">
        <v>-5773630.04</v>
      </c>
      <c r="E268" s="140">
        <v>-6411682.9100000001</v>
      </c>
      <c r="F268" s="140">
        <v>-6982880.7300000004</v>
      </c>
      <c r="G268" s="140">
        <v>-7401261.9800000004</v>
      </c>
      <c r="H268" s="140">
        <v>-7669525.0599999996</v>
      </c>
      <c r="I268" s="140">
        <v>-7854068.0099999998</v>
      </c>
      <c r="J268" s="139">
        <v>-7998179.3799999999</v>
      </c>
      <c r="K268" s="139">
        <v>-8141591.6200000001</v>
      </c>
      <c r="L268" s="139">
        <v>-3294125.16</v>
      </c>
      <c r="M268" s="140">
        <v>-3627825.87</v>
      </c>
      <c r="N268" s="140">
        <v>-4204268.8499999996</v>
      </c>
      <c r="O268" s="140">
        <v>-5000000.26</v>
      </c>
      <c r="P268" s="138">
        <f t="shared" si="5"/>
        <v>-74359039.870000005</v>
      </c>
      <c r="Q268" s="135">
        <f>MATCH(B272,'SAP Data'!$C$7:$C$1839,0)</f>
        <v>361</v>
      </c>
    </row>
    <row r="269" spans="1:17" ht="15.75" thickBot="1" x14ac:dyDescent="0.3">
      <c r="A269" s="187" t="s">
        <v>567</v>
      </c>
      <c r="B269" s="185" t="s">
        <v>568</v>
      </c>
      <c r="C269" s="185" t="s">
        <v>4</v>
      </c>
      <c r="D269" s="139">
        <v>661017.67000000004</v>
      </c>
      <c r="E269" s="139">
        <v>709028.4</v>
      </c>
      <c r="F269" s="139">
        <v>726075.9</v>
      </c>
      <c r="G269" s="139">
        <v>792018.83</v>
      </c>
      <c r="H269" s="139">
        <v>848229.69</v>
      </c>
      <c r="I269" s="139">
        <v>887589.43</v>
      </c>
      <c r="J269" s="140">
        <v>950428.51</v>
      </c>
      <c r="K269" s="140">
        <v>968207.97</v>
      </c>
      <c r="L269" s="140">
        <v>1029822.33</v>
      </c>
      <c r="M269" s="139">
        <v>1062572.4099999999</v>
      </c>
      <c r="N269" s="139">
        <v>491412.63</v>
      </c>
      <c r="O269" s="139">
        <v>526641.35</v>
      </c>
      <c r="P269" s="138">
        <f t="shared" si="5"/>
        <v>9653045.1199999992</v>
      </c>
      <c r="Q269" s="135">
        <f>MATCH(B273,'SAP Data'!$C$7:$C$1839,0)</f>
        <v>362</v>
      </c>
    </row>
    <row r="270" spans="1:17" ht="15.75" thickBot="1" x14ac:dyDescent="0.3">
      <c r="A270" s="187" t="s">
        <v>570</v>
      </c>
      <c r="B270" s="185" t="s">
        <v>571</v>
      </c>
      <c r="C270" s="185" t="s">
        <v>4</v>
      </c>
      <c r="D270" s="140">
        <v>0</v>
      </c>
      <c r="E270" s="140">
        <v>0</v>
      </c>
      <c r="F270" s="140">
        <v>0</v>
      </c>
      <c r="G270" s="140">
        <v>0</v>
      </c>
      <c r="H270" s="140">
        <v>0</v>
      </c>
      <c r="I270" s="140">
        <v>0</v>
      </c>
      <c r="J270" s="139">
        <v>0</v>
      </c>
      <c r="K270" s="139">
        <v>0</v>
      </c>
      <c r="L270" s="139">
        <v>0</v>
      </c>
      <c r="M270" s="140">
        <v>0</v>
      </c>
      <c r="N270" s="140">
        <v>0</v>
      </c>
      <c r="O270" s="140">
        <v>0</v>
      </c>
      <c r="P270" s="138">
        <f t="shared" si="5"/>
        <v>0</v>
      </c>
      <c r="Q270" s="135">
        <f>MATCH(B274,'SAP Data'!$C$7:$C$1839,0)</f>
        <v>363</v>
      </c>
    </row>
    <row r="271" spans="1:17" ht="15.75" thickBot="1" x14ac:dyDescent="0.3">
      <c r="A271" s="187" t="s">
        <v>573</v>
      </c>
      <c r="B271" s="185" t="s">
        <v>574</v>
      </c>
      <c r="C271" s="185" t="s">
        <v>4</v>
      </c>
      <c r="D271" s="139">
        <v>0</v>
      </c>
      <c r="E271" s="139">
        <v>0</v>
      </c>
      <c r="F271" s="139">
        <v>0</v>
      </c>
      <c r="G271" s="139">
        <v>0</v>
      </c>
      <c r="H271" s="139">
        <v>0</v>
      </c>
      <c r="I271" s="139">
        <v>0</v>
      </c>
      <c r="J271" s="140">
        <v>0</v>
      </c>
      <c r="K271" s="140">
        <v>0</v>
      </c>
      <c r="L271" s="140">
        <v>0</v>
      </c>
      <c r="M271" s="139">
        <v>0</v>
      </c>
      <c r="N271" s="139">
        <v>0</v>
      </c>
      <c r="O271" s="139">
        <v>0</v>
      </c>
      <c r="P271" s="138">
        <f t="shared" si="5"/>
        <v>0</v>
      </c>
      <c r="Q271" s="135">
        <f>MATCH(B275,'SAP Data'!$C$7:$C$1839,0)</f>
        <v>364</v>
      </c>
    </row>
    <row r="272" spans="1:17" ht="15.75" thickBot="1" x14ac:dyDescent="0.3">
      <c r="A272" s="187" t="s">
        <v>576</v>
      </c>
      <c r="B272" s="185" t="s">
        <v>577</v>
      </c>
      <c r="C272" s="185" t="s">
        <v>4</v>
      </c>
      <c r="D272" s="140">
        <v>44416.53</v>
      </c>
      <c r="E272" s="140">
        <v>47817.66</v>
      </c>
      <c r="F272" s="140">
        <v>52129.14</v>
      </c>
      <c r="G272" s="140">
        <v>56118.57</v>
      </c>
      <c r="H272" s="140">
        <v>62343.8</v>
      </c>
      <c r="I272" s="140">
        <v>65479.17</v>
      </c>
      <c r="J272" s="139">
        <v>68504.759999999995</v>
      </c>
      <c r="K272" s="139">
        <v>75037.84</v>
      </c>
      <c r="L272" s="139">
        <v>82162.44</v>
      </c>
      <c r="M272" s="140">
        <v>87241.07</v>
      </c>
      <c r="N272" s="140">
        <v>50668.46</v>
      </c>
      <c r="O272" s="140">
        <v>56572.66</v>
      </c>
      <c r="P272" s="138">
        <f t="shared" si="5"/>
        <v>748492.1</v>
      </c>
      <c r="Q272" s="135">
        <f>MATCH(B276,'SAP Data'!$C$7:$C$1839,0)</f>
        <v>365</v>
      </c>
    </row>
    <row r="273" spans="1:17" ht="15.75" thickBot="1" x14ac:dyDescent="0.3">
      <c r="A273" s="187" t="s">
        <v>579</v>
      </c>
      <c r="B273" s="185" t="s">
        <v>580</v>
      </c>
      <c r="C273" s="185" t="s">
        <v>4</v>
      </c>
      <c r="D273" s="139">
        <v>0</v>
      </c>
      <c r="E273" s="139">
        <v>0</v>
      </c>
      <c r="F273" s="139">
        <v>0</v>
      </c>
      <c r="G273" s="139">
        <v>0</v>
      </c>
      <c r="H273" s="139">
        <v>0</v>
      </c>
      <c r="I273" s="139">
        <v>0</v>
      </c>
      <c r="J273" s="140">
        <v>0</v>
      </c>
      <c r="K273" s="140">
        <v>0</v>
      </c>
      <c r="L273" s="140">
        <v>0</v>
      </c>
      <c r="M273" s="139">
        <v>0</v>
      </c>
      <c r="N273" s="139">
        <v>0</v>
      </c>
      <c r="O273" s="139">
        <v>0</v>
      </c>
      <c r="P273" s="138">
        <f t="shared" si="5"/>
        <v>0</v>
      </c>
      <c r="Q273" s="135">
        <f>MATCH(B277,'SAP Data'!$C$7:$C$1839,0)</f>
        <v>366</v>
      </c>
    </row>
    <row r="274" spans="1:17" ht="15.75" thickBot="1" x14ac:dyDescent="0.3">
      <c r="A274" s="186" t="s">
        <v>582</v>
      </c>
      <c r="B274" s="339" t="s">
        <v>583</v>
      </c>
      <c r="C274" s="332" t="s">
        <v>4</v>
      </c>
      <c r="D274" s="140">
        <v>-1737625.32</v>
      </c>
      <c r="E274" s="140">
        <v>-1737625.32</v>
      </c>
      <c r="F274" s="140">
        <v>-1743927.46</v>
      </c>
      <c r="G274" s="140">
        <v>-1743927.46</v>
      </c>
      <c r="H274" s="140">
        <v>-1743927.46</v>
      </c>
      <c r="I274" s="140">
        <v>-1744013.33</v>
      </c>
      <c r="J274" s="139">
        <v>-1744013.33</v>
      </c>
      <c r="K274" s="139">
        <v>-1744013.33</v>
      </c>
      <c r="L274" s="139">
        <v>-1744146.55</v>
      </c>
      <c r="M274" s="140">
        <v>-1744141.58</v>
      </c>
      <c r="N274" s="140">
        <v>-1550386.86</v>
      </c>
      <c r="O274" s="140">
        <v>-1550386.86</v>
      </c>
      <c r="P274" s="138">
        <f t="shared" si="5"/>
        <v>-20528134.859999999</v>
      </c>
      <c r="Q274" s="135">
        <f>MATCH(B278,'SAP Data'!$C$7:$C$1839,0)</f>
        <v>367</v>
      </c>
    </row>
    <row r="275" spans="1:17" ht="15.75" thickBot="1" x14ac:dyDescent="0.3">
      <c r="A275" s="187" t="s">
        <v>585</v>
      </c>
      <c r="B275" s="185" t="s">
        <v>586</v>
      </c>
      <c r="C275" s="185" t="s">
        <v>4</v>
      </c>
      <c r="D275" s="139">
        <v>0.01</v>
      </c>
      <c r="E275" s="139">
        <v>0.01</v>
      </c>
      <c r="F275" s="139">
        <v>0.01</v>
      </c>
      <c r="G275" s="139">
        <v>0.01</v>
      </c>
      <c r="H275" s="139">
        <v>0.01</v>
      </c>
      <c r="I275" s="139">
        <v>0.01</v>
      </c>
      <c r="J275" s="140">
        <v>0.01</v>
      </c>
      <c r="K275" s="140">
        <v>0.01</v>
      </c>
      <c r="L275" s="140">
        <v>0.01</v>
      </c>
      <c r="M275" s="139">
        <v>0.01</v>
      </c>
      <c r="N275" s="139">
        <v>0.01</v>
      </c>
      <c r="O275" s="139">
        <v>0.01</v>
      </c>
      <c r="P275" s="138">
        <f t="shared" si="5"/>
        <v>0.11999999999999998</v>
      </c>
      <c r="Q275" s="135">
        <f>MATCH(B279,'SAP Data'!$C$7:$C$1839,0)</f>
        <v>369</v>
      </c>
    </row>
    <row r="276" spans="1:17" ht="15.75" thickBot="1" x14ac:dyDescent="0.3">
      <c r="A276" s="187" t="s">
        <v>588</v>
      </c>
      <c r="B276" s="185" t="s">
        <v>589</v>
      </c>
      <c r="C276" s="185" t="s">
        <v>4</v>
      </c>
      <c r="D276" s="140">
        <v>16790900.289999999</v>
      </c>
      <c r="E276" s="140">
        <v>16810489.699999999</v>
      </c>
      <c r="F276" s="140">
        <v>16830101.960000001</v>
      </c>
      <c r="G276" s="140">
        <v>16849737.100000001</v>
      </c>
      <c r="H276" s="140">
        <v>16869395.149999999</v>
      </c>
      <c r="I276" s="140">
        <v>16889076.109999999</v>
      </c>
      <c r="J276" s="139">
        <v>16908780.030000001</v>
      </c>
      <c r="K276" s="139">
        <v>16928506.940000001</v>
      </c>
      <c r="L276" s="139">
        <v>31362272.57</v>
      </c>
      <c r="M276" s="140">
        <v>31398861.890000001</v>
      </c>
      <c r="N276" s="140">
        <v>25114358.5</v>
      </c>
      <c r="O276" s="140">
        <v>25143658.579999998</v>
      </c>
      <c r="P276" s="138">
        <f t="shared" si="5"/>
        <v>247896138.81999999</v>
      </c>
      <c r="Q276" s="135">
        <f>MATCH(B280,'SAP Data'!$C$7:$C$1839,0)</f>
        <v>370</v>
      </c>
    </row>
    <row r="277" spans="1:17" ht="15.75" thickBot="1" x14ac:dyDescent="0.3">
      <c r="A277" s="186" t="s">
        <v>591</v>
      </c>
      <c r="B277" s="339" t="s">
        <v>592</v>
      </c>
      <c r="C277" s="332" t="s">
        <v>4</v>
      </c>
      <c r="D277" s="139">
        <v>2678753</v>
      </c>
      <c r="E277" s="139">
        <v>2067243.39</v>
      </c>
      <c r="F277" s="139">
        <v>1523289.56</v>
      </c>
      <c r="G277" s="139">
        <v>1120662.33</v>
      </c>
      <c r="H277" s="139">
        <v>900117.68</v>
      </c>
      <c r="I277" s="139">
        <v>732302.35</v>
      </c>
      <c r="J277" s="140">
        <v>622414.18999999994</v>
      </c>
      <c r="K277" s="140">
        <v>521160.99</v>
      </c>
      <c r="L277" s="140">
        <v>407165.14</v>
      </c>
      <c r="M277" s="139">
        <v>206448.03</v>
      </c>
      <c r="N277" s="139">
        <v>6074022.2300000004</v>
      </c>
      <c r="O277" s="139">
        <v>5261663.82</v>
      </c>
      <c r="P277" s="138">
        <f t="shared" si="5"/>
        <v>22115242.710000001</v>
      </c>
      <c r="Q277" s="135">
        <f>MATCH(B281,'SAP Data'!$C$7:$C$1839,0)</f>
        <v>371</v>
      </c>
    </row>
    <row r="278" spans="1:17" ht="15.75" thickBot="1" x14ac:dyDescent="0.3">
      <c r="A278" s="187" t="s">
        <v>4059</v>
      </c>
      <c r="B278" s="185" t="s">
        <v>4060</v>
      </c>
      <c r="C278" s="185" t="s">
        <v>4</v>
      </c>
      <c r="D278" s="140">
        <v>149585.74</v>
      </c>
      <c r="E278" s="140">
        <v>116829.53</v>
      </c>
      <c r="F278" s="140">
        <v>87451.07</v>
      </c>
      <c r="G278" s="140">
        <v>66097.7</v>
      </c>
      <c r="H278" s="140">
        <v>54513.79</v>
      </c>
      <c r="I278" s="140">
        <v>45274.66</v>
      </c>
      <c r="J278" s="139">
        <v>39010.589999999997</v>
      </c>
      <c r="K278" s="139">
        <v>33205.57</v>
      </c>
      <c r="L278" s="139">
        <v>26514.35</v>
      </c>
      <c r="M278" s="140">
        <v>15935.38</v>
      </c>
      <c r="N278" s="140">
        <v>432926.22</v>
      </c>
      <c r="O278" s="140">
        <v>378535.43</v>
      </c>
      <c r="P278" s="138">
        <f t="shared" si="5"/>
        <v>1445880.0299999998</v>
      </c>
      <c r="Q278" s="135">
        <f>MATCH(B282,'SAP Data'!$C$7:$C$1839,0)</f>
        <v>373</v>
      </c>
    </row>
    <row r="279" spans="1:17" ht="15.75" thickBot="1" x14ac:dyDescent="0.3">
      <c r="A279" s="187" t="s">
        <v>1625</v>
      </c>
      <c r="B279" s="339">
        <v>500146</v>
      </c>
      <c r="C279" s="185"/>
      <c r="D279" s="139">
        <v>169074209.44</v>
      </c>
      <c r="E279" s="139">
        <v>167336292.77000001</v>
      </c>
      <c r="F279" s="139">
        <v>165598376.09999999</v>
      </c>
      <c r="G279" s="139">
        <v>163860459.43000001</v>
      </c>
      <c r="H279" s="139">
        <v>162122542.75999999</v>
      </c>
      <c r="I279" s="139">
        <v>160384626.09</v>
      </c>
      <c r="J279" s="140">
        <v>158646709.41999999</v>
      </c>
      <c r="K279" s="140">
        <v>156908792.75</v>
      </c>
      <c r="L279" s="140">
        <v>155077126.11000001</v>
      </c>
      <c r="M279" s="139">
        <v>153328792.78</v>
      </c>
      <c r="N279" s="139">
        <v>151580459.44999999</v>
      </c>
      <c r="O279" s="139">
        <v>117683742.19</v>
      </c>
      <c r="P279" s="138">
        <f t="shared" si="5"/>
        <v>1881602129.29</v>
      </c>
      <c r="Q279" s="135">
        <f>MATCH(B283,'SAP Data'!$C$7:$C$1839,0)</f>
        <v>376</v>
      </c>
    </row>
    <row r="280" spans="1:17" ht="15.75" thickBot="1" x14ac:dyDescent="0.3">
      <c r="A280" s="187" t="s">
        <v>594</v>
      </c>
      <c r="B280" s="185" t="s">
        <v>595</v>
      </c>
      <c r="C280" s="185" t="s">
        <v>4</v>
      </c>
      <c r="D280" s="140">
        <v>162712861</v>
      </c>
      <c r="E280" s="140">
        <v>160979611</v>
      </c>
      <c r="F280" s="140">
        <v>159246361</v>
      </c>
      <c r="G280" s="140">
        <v>157513111</v>
      </c>
      <c r="H280" s="140">
        <v>155779861</v>
      </c>
      <c r="I280" s="140">
        <v>154046611</v>
      </c>
      <c r="J280" s="139">
        <v>152313361</v>
      </c>
      <c r="K280" s="139">
        <v>150580111</v>
      </c>
      <c r="L280" s="139">
        <v>148846111.03</v>
      </c>
      <c r="M280" s="140">
        <v>147112777.69999999</v>
      </c>
      <c r="N280" s="140">
        <v>145379444.37</v>
      </c>
      <c r="O280" s="140">
        <v>112182173</v>
      </c>
      <c r="P280" s="138">
        <f t="shared" si="5"/>
        <v>1806692394.0999999</v>
      </c>
      <c r="Q280" s="135">
        <f>MATCH(B284,'SAP Data'!$C$7:$C$1839,0)</f>
        <v>377</v>
      </c>
    </row>
    <row r="281" spans="1:17" ht="15.75" thickBot="1" x14ac:dyDescent="0.3">
      <c r="A281" s="187" t="s">
        <v>597</v>
      </c>
      <c r="B281" s="185" t="s">
        <v>598</v>
      </c>
      <c r="C281" s="185" t="s">
        <v>4</v>
      </c>
      <c r="D281" s="139">
        <v>6361348.4400000004</v>
      </c>
      <c r="E281" s="139">
        <v>6356681.7699999996</v>
      </c>
      <c r="F281" s="139">
        <v>6352015.0999999996</v>
      </c>
      <c r="G281" s="139">
        <v>6347348.4299999997</v>
      </c>
      <c r="H281" s="139">
        <v>6342681.7599999998</v>
      </c>
      <c r="I281" s="139">
        <v>6338015.0899999999</v>
      </c>
      <c r="J281" s="140">
        <v>6333348.4199999999</v>
      </c>
      <c r="K281" s="140">
        <v>6328681.75</v>
      </c>
      <c r="L281" s="140">
        <v>6231015.0800000001</v>
      </c>
      <c r="M281" s="139">
        <v>6216015.0800000001</v>
      </c>
      <c r="N281" s="139">
        <v>6201015.0800000001</v>
      </c>
      <c r="O281" s="139">
        <v>5501569.1900000004</v>
      </c>
      <c r="P281" s="138">
        <f t="shared" si="5"/>
        <v>74909735.189999998</v>
      </c>
      <c r="Q281" s="135">
        <f>MATCH(B285,'SAP Data'!$C$7:$C$1839,0)</f>
        <v>378</v>
      </c>
    </row>
    <row r="282" spans="1:17" ht="15.75" thickBot="1" x14ac:dyDescent="0.3">
      <c r="A282" s="187" t="s">
        <v>1626</v>
      </c>
      <c r="B282" s="339">
        <v>500147</v>
      </c>
      <c r="C282" s="185"/>
      <c r="D282" s="140">
        <v>5528936.9000000004</v>
      </c>
      <c r="E282" s="140">
        <v>29742009.149999999</v>
      </c>
      <c r="F282" s="140">
        <v>29884124.300000001</v>
      </c>
      <c r="G282" s="140">
        <v>30374894.629999999</v>
      </c>
      <c r="H282" s="140">
        <v>31556664.93</v>
      </c>
      <c r="I282" s="140">
        <v>33608389.439999998</v>
      </c>
      <c r="J282" s="139">
        <v>36112279.289999999</v>
      </c>
      <c r="K282" s="139">
        <v>38134583.390000001</v>
      </c>
      <c r="L282" s="139">
        <v>41633099.960000001</v>
      </c>
      <c r="M282" s="140">
        <v>48132332.509999998</v>
      </c>
      <c r="N282" s="140">
        <v>49827159.409999996</v>
      </c>
      <c r="O282" s="140">
        <v>51118138.299999997</v>
      </c>
      <c r="P282" s="138">
        <f t="shared" si="5"/>
        <v>425652612.20999998</v>
      </c>
      <c r="Q282" s="135">
        <f>MATCH(B286,'SAP Data'!$C$7:$C$1839,0)</f>
        <v>380</v>
      </c>
    </row>
    <row r="283" spans="1:17" ht="15.75" thickBot="1" x14ac:dyDescent="0.3">
      <c r="A283" s="187" t="s">
        <v>600</v>
      </c>
      <c r="B283" s="185" t="s">
        <v>601</v>
      </c>
      <c r="C283" s="185" t="s">
        <v>4</v>
      </c>
      <c r="D283" s="139">
        <v>4341430.47</v>
      </c>
      <c r="E283" s="139">
        <v>27654982.640000001</v>
      </c>
      <c r="F283" s="139">
        <v>28229679.239999998</v>
      </c>
      <c r="G283" s="139">
        <v>27578382.760000002</v>
      </c>
      <c r="H283" s="139">
        <v>27875298.309999999</v>
      </c>
      <c r="I283" s="139">
        <v>28826380.91</v>
      </c>
      <c r="J283" s="140">
        <v>30247075.75</v>
      </c>
      <c r="K283" s="140">
        <v>31378282.620000001</v>
      </c>
      <c r="L283" s="140">
        <v>33945125.68</v>
      </c>
      <c r="M283" s="139">
        <v>39937663.270000003</v>
      </c>
      <c r="N283" s="139">
        <v>11128838.74</v>
      </c>
      <c r="O283" s="139">
        <v>16261072.960000001</v>
      </c>
      <c r="P283" s="138">
        <f t="shared" si="5"/>
        <v>307404213.35000002</v>
      </c>
      <c r="Q283" s="135">
        <f>MATCH(B287,'SAP Data'!$C$7:$C$1839,0)</f>
        <v>381</v>
      </c>
    </row>
    <row r="284" spans="1:17" ht="15.75" thickBot="1" x14ac:dyDescent="0.3">
      <c r="A284" s="187" t="s">
        <v>603</v>
      </c>
      <c r="B284" s="185" t="s">
        <v>604</v>
      </c>
      <c r="C284" s="185" t="s">
        <v>4</v>
      </c>
      <c r="D284" s="140">
        <v>-432119</v>
      </c>
      <c r="E284" s="140">
        <v>-387355.56</v>
      </c>
      <c r="F284" s="140">
        <v>-346692.4</v>
      </c>
      <c r="G284" s="140">
        <v>-316303.92</v>
      </c>
      <c r="H284" s="140">
        <v>-299390.21999999997</v>
      </c>
      <c r="I284" s="140">
        <v>-286304.21000000002</v>
      </c>
      <c r="J284" s="139">
        <v>-277461.59000000003</v>
      </c>
      <c r="K284" s="139">
        <v>-269206.37</v>
      </c>
      <c r="L284" s="139">
        <v>-260149.02</v>
      </c>
      <c r="M284" s="140">
        <v>-244464.91</v>
      </c>
      <c r="N284" s="140">
        <v>28136878.309999999</v>
      </c>
      <c r="O284" s="140">
        <v>24443600.800000001</v>
      </c>
      <c r="P284" s="138">
        <f t="shared" si="5"/>
        <v>49461031.909999996</v>
      </c>
      <c r="Q284" s="135">
        <f>MATCH(B288,'SAP Data'!$C$7:$C$1839,0)</f>
        <v>382</v>
      </c>
    </row>
    <row r="285" spans="1:17" ht="15.75" thickBot="1" x14ac:dyDescent="0.3">
      <c r="A285" s="187" t="s">
        <v>1488</v>
      </c>
      <c r="B285" s="185" t="s">
        <v>1489</v>
      </c>
      <c r="C285" s="185" t="s">
        <v>4</v>
      </c>
      <c r="D285" s="139">
        <v>-22287.26</v>
      </c>
      <c r="E285" s="139">
        <v>-53755.8</v>
      </c>
      <c r="F285" s="139">
        <v>-108735.24</v>
      </c>
      <c r="G285" s="139">
        <v>-163631.96</v>
      </c>
      <c r="H285" s="139">
        <v>-218532.75</v>
      </c>
      <c r="I285" s="139">
        <v>-274284.05</v>
      </c>
      <c r="J285" s="140">
        <v>-332376.65999999997</v>
      </c>
      <c r="K285" s="140">
        <v>-394258.94</v>
      </c>
      <c r="L285" s="140">
        <v>-457975.35</v>
      </c>
      <c r="M285" s="139">
        <v>-529945.30000000005</v>
      </c>
      <c r="N285" s="139">
        <v>-22765.9</v>
      </c>
      <c r="O285" s="139">
        <v>-51650.879999999997</v>
      </c>
      <c r="P285" s="138">
        <f t="shared" si="5"/>
        <v>-2630200.0899999994</v>
      </c>
      <c r="Q285" s="135">
        <f>MATCH(B289,'SAP Data'!$C$7:$C$1839,0)</f>
        <v>383</v>
      </c>
    </row>
    <row r="286" spans="1:17" ht="15.75" thickBot="1" x14ac:dyDescent="0.3">
      <c r="A286" s="187" t="s">
        <v>606</v>
      </c>
      <c r="B286" s="185" t="s">
        <v>607</v>
      </c>
      <c r="C286" s="185" t="s">
        <v>4</v>
      </c>
      <c r="D286" s="140">
        <v>-486683.26</v>
      </c>
      <c r="E286" s="140">
        <v>-437878.22</v>
      </c>
      <c r="F286" s="140">
        <v>-374963.58</v>
      </c>
      <c r="G286" s="140">
        <v>-291342.8</v>
      </c>
      <c r="H286" s="140">
        <v>-125772.64</v>
      </c>
      <c r="I286" s="140">
        <v>15680.41</v>
      </c>
      <c r="J286" s="139">
        <v>152398.26999999999</v>
      </c>
      <c r="K286" s="139">
        <v>294452.01</v>
      </c>
      <c r="L286" s="139">
        <v>407590.99</v>
      </c>
      <c r="M286" s="140">
        <v>558965.38</v>
      </c>
      <c r="N286" s="140">
        <v>635772.02</v>
      </c>
      <c r="O286" s="140">
        <v>732176.81</v>
      </c>
      <c r="P286" s="138">
        <f t="shared" si="5"/>
        <v>1080395.3900000001</v>
      </c>
      <c r="Q286" s="135">
        <f>MATCH(B290,'SAP Data'!$C$7:$C$1839,0)</f>
        <v>384</v>
      </c>
    </row>
    <row r="287" spans="1:17" ht="15.75" thickBot="1" x14ac:dyDescent="0.3">
      <c r="A287" s="187" t="s">
        <v>609</v>
      </c>
      <c r="B287" s="185" t="s">
        <v>610</v>
      </c>
      <c r="C287" s="185" t="s">
        <v>4</v>
      </c>
      <c r="D287" s="139">
        <v>-234553</v>
      </c>
      <c r="E287" s="139">
        <v>-183217.16</v>
      </c>
      <c r="F287" s="139">
        <v>-137238.16</v>
      </c>
      <c r="G287" s="139">
        <v>-102819.81</v>
      </c>
      <c r="H287" s="139">
        <v>-84205.15</v>
      </c>
      <c r="I287" s="139">
        <v>-69829.820000000007</v>
      </c>
      <c r="J287" s="140">
        <v>-60381.66</v>
      </c>
      <c r="K287" s="140">
        <v>-51710.41</v>
      </c>
      <c r="L287" s="140">
        <v>-41871.24</v>
      </c>
      <c r="M287" s="139">
        <v>-24785.9</v>
      </c>
      <c r="N287" s="139">
        <v>2802304.34</v>
      </c>
      <c r="O287" s="139">
        <v>2435041.64</v>
      </c>
      <c r="P287" s="138">
        <f t="shared" si="5"/>
        <v>4246733.67</v>
      </c>
      <c r="Q287" s="135">
        <f>MATCH(B291,'SAP Data'!$C$7:$C$1839,0)</f>
        <v>385</v>
      </c>
    </row>
    <row r="288" spans="1:17" ht="15.75" thickBot="1" x14ac:dyDescent="0.3">
      <c r="A288" s="418" t="s">
        <v>612</v>
      </c>
      <c r="B288" s="419" t="s">
        <v>613</v>
      </c>
      <c r="C288" s="185"/>
      <c r="D288" s="139"/>
      <c r="E288" s="139"/>
      <c r="F288" s="139"/>
      <c r="G288" s="139"/>
      <c r="H288" s="139"/>
      <c r="I288" s="139"/>
      <c r="J288" s="139">
        <v>-165.29</v>
      </c>
      <c r="K288" s="139">
        <v>-614</v>
      </c>
      <c r="L288" s="139">
        <v>-1298.26</v>
      </c>
      <c r="M288" s="140">
        <v>-2240.33</v>
      </c>
      <c r="N288" s="140">
        <v>-1244.33</v>
      </c>
      <c r="O288" s="140">
        <v>-2688.45</v>
      </c>
      <c r="P288" s="138">
        <f t="shared" si="5"/>
        <v>-8250.66</v>
      </c>
      <c r="Q288" s="135">
        <f>MATCH(B292,'SAP Data'!$C$7:$C$1839,0)</f>
        <v>386</v>
      </c>
    </row>
    <row r="289" spans="1:17" ht="15.75" thickBot="1" x14ac:dyDescent="0.3">
      <c r="A289" s="187" t="s">
        <v>615</v>
      </c>
      <c r="B289" s="185" t="s">
        <v>616</v>
      </c>
      <c r="C289" s="185" t="s">
        <v>4</v>
      </c>
      <c r="D289" s="140">
        <v>31174.6</v>
      </c>
      <c r="E289" s="140">
        <v>-10608.94</v>
      </c>
      <c r="F289" s="140">
        <v>43774.66</v>
      </c>
      <c r="G289" s="140">
        <v>51449.35</v>
      </c>
      <c r="H289" s="140">
        <v>60616.51</v>
      </c>
      <c r="I289" s="140">
        <v>70872.77</v>
      </c>
      <c r="J289" s="140">
        <v>81909.600000000006</v>
      </c>
      <c r="K289" s="140">
        <v>92783.09</v>
      </c>
      <c r="L289" s="140">
        <v>104658.29</v>
      </c>
      <c r="M289" s="139">
        <v>115276.16</v>
      </c>
      <c r="N289" s="139">
        <v>53795.12</v>
      </c>
      <c r="O289" s="139">
        <v>232677.56</v>
      </c>
      <c r="P289" s="138">
        <f t="shared" si="5"/>
        <v>928378.77</v>
      </c>
      <c r="Q289" s="135">
        <f>MATCH(B293,'SAP Data'!$C$7:$C$1839,0)</f>
        <v>387</v>
      </c>
    </row>
    <row r="290" spans="1:17" ht="15.75" thickBot="1" x14ac:dyDescent="0.3">
      <c r="A290" s="187" t="s">
        <v>618</v>
      </c>
      <c r="B290" s="185" t="s">
        <v>619</v>
      </c>
      <c r="C290" s="185" t="s">
        <v>4</v>
      </c>
      <c r="D290" s="139">
        <v>449994.63</v>
      </c>
      <c r="E290" s="139">
        <v>3608374.63</v>
      </c>
      <c r="F290" s="139">
        <v>3792058.19</v>
      </c>
      <c r="G290" s="139">
        <v>3685018.2</v>
      </c>
      <c r="H290" s="139">
        <v>3696768.08</v>
      </c>
      <c r="I290" s="139">
        <v>3761154.13</v>
      </c>
      <c r="J290" s="139">
        <v>3932304.8</v>
      </c>
      <c r="K290" s="139">
        <v>4141064.36</v>
      </c>
      <c r="L290" s="139">
        <v>4595564.96</v>
      </c>
      <c r="M290" s="140">
        <v>5574251.0499999998</v>
      </c>
      <c r="N290" s="140">
        <v>1771631.12</v>
      </c>
      <c r="O290" s="140">
        <v>2820903.15</v>
      </c>
      <c r="P290" s="138">
        <f t="shared" si="5"/>
        <v>41829087.299999997</v>
      </c>
      <c r="Q290" s="135">
        <f>MATCH(B294,'SAP Data'!$C$7:$C$1839,0)</f>
        <v>394</v>
      </c>
    </row>
    <row r="291" spans="1:17" ht="15.75" thickBot="1" x14ac:dyDescent="0.3">
      <c r="A291" s="187" t="s">
        <v>621</v>
      </c>
      <c r="B291" s="185" t="s">
        <v>622</v>
      </c>
      <c r="C291" s="185" t="s">
        <v>4</v>
      </c>
      <c r="D291" s="140">
        <v>309289.81</v>
      </c>
      <c r="E291" s="140">
        <v>228434.3</v>
      </c>
      <c r="F291" s="140">
        <v>155819.81</v>
      </c>
      <c r="G291" s="140">
        <v>102964.98</v>
      </c>
      <c r="H291" s="140">
        <v>74352.09</v>
      </c>
      <c r="I291" s="140">
        <v>51602.75</v>
      </c>
      <c r="J291" s="140">
        <v>36399.410000000003</v>
      </c>
      <c r="K291" s="140">
        <v>22267.68</v>
      </c>
      <c r="L291" s="140">
        <v>6107.08</v>
      </c>
      <c r="M291" s="139">
        <v>-19515.419999999998</v>
      </c>
      <c r="N291" s="139">
        <v>3981500.94</v>
      </c>
      <c r="O291" s="139">
        <v>3398869.43</v>
      </c>
      <c r="P291" s="138">
        <f t="shared" si="5"/>
        <v>8348092.8599999994</v>
      </c>
      <c r="Q291" s="135">
        <f>MATCH(B295,'SAP Data'!$C$7:$C$1839,0)</f>
        <v>395</v>
      </c>
    </row>
    <row r="292" spans="1:17" ht="15.75" thickBot="1" x14ac:dyDescent="0.3">
      <c r="A292" s="186" t="s">
        <v>624</v>
      </c>
      <c r="B292" s="339" t="s">
        <v>625</v>
      </c>
      <c r="C292" s="332" t="s">
        <v>4</v>
      </c>
      <c r="D292" s="139">
        <v>-603071.88</v>
      </c>
      <c r="E292" s="139">
        <v>-1153683.75</v>
      </c>
      <c r="F292" s="139">
        <v>-1464087.96</v>
      </c>
      <c r="G292" s="139">
        <v>-1349225.62</v>
      </c>
      <c r="H292" s="139">
        <v>-1029009.46</v>
      </c>
      <c r="I292" s="139">
        <v>-617993.98</v>
      </c>
      <c r="J292" s="139">
        <v>-157453.21</v>
      </c>
      <c r="K292" s="139">
        <v>303134.49</v>
      </c>
      <c r="L292" s="139">
        <v>704640.08</v>
      </c>
      <c r="M292" s="140">
        <v>790145.25</v>
      </c>
      <c r="N292" s="140">
        <v>357902.5</v>
      </c>
      <c r="O292" s="140">
        <v>-320735.94</v>
      </c>
      <c r="P292" s="138">
        <f t="shared" si="5"/>
        <v>-4539439.4800000004</v>
      </c>
      <c r="Q292" s="135">
        <f>MATCH(B296,'SAP Data'!$C$7:$C$1839,0)</f>
        <v>396</v>
      </c>
    </row>
    <row r="293" spans="1:17" ht="15.75" thickBot="1" x14ac:dyDescent="0.3">
      <c r="A293" s="187" t="s">
        <v>627</v>
      </c>
      <c r="B293" s="185" t="s">
        <v>628</v>
      </c>
      <c r="C293" s="185" t="s">
        <v>4</v>
      </c>
      <c r="D293" s="140">
        <v>-60719.65</v>
      </c>
      <c r="E293" s="140">
        <v>-1056214.17</v>
      </c>
      <c r="F293" s="140">
        <v>-886540.41</v>
      </c>
      <c r="G293" s="140">
        <v>-763502.8</v>
      </c>
      <c r="H293" s="140">
        <v>-697919.84</v>
      </c>
      <c r="I293" s="140">
        <v>-646125.01</v>
      </c>
      <c r="J293" s="140">
        <v>-612139.73</v>
      </c>
      <c r="K293" s="140">
        <v>-580709.72</v>
      </c>
      <c r="L293" s="140">
        <v>-544527.59</v>
      </c>
      <c r="M293" s="139">
        <v>-486098.14</v>
      </c>
      <c r="N293" s="139">
        <v>24440.26</v>
      </c>
      <c r="O293" s="139">
        <v>608973.44999999995</v>
      </c>
      <c r="P293" s="138">
        <f t="shared" si="5"/>
        <v>-5701083.3499999987</v>
      </c>
      <c r="Q293" s="135">
        <f>MATCH(B297,'SAP Data'!$C$7:$C$1839,0)</f>
        <v>397</v>
      </c>
    </row>
    <row r="294" spans="1:17" ht="15.75" thickBot="1" x14ac:dyDescent="0.3">
      <c r="A294" s="187" t="s">
        <v>630</v>
      </c>
      <c r="B294" s="185" t="s">
        <v>631</v>
      </c>
      <c r="C294" s="185" t="s">
        <v>4</v>
      </c>
      <c r="D294" s="139">
        <v>1912050.83</v>
      </c>
      <c r="E294" s="139">
        <v>1205375.53</v>
      </c>
      <c r="F294" s="139">
        <v>656209.94999999995</v>
      </c>
      <c r="G294" s="139">
        <v>1796525.08</v>
      </c>
      <c r="H294" s="139">
        <v>2258579.6</v>
      </c>
      <c r="I294" s="139">
        <v>2760008.4</v>
      </c>
      <c r="J294" s="139">
        <v>3070497.16</v>
      </c>
      <c r="K294" s="139">
        <v>3148535.1</v>
      </c>
      <c r="L294" s="139">
        <v>3126158.62</v>
      </c>
      <c r="M294" s="140">
        <v>2506164.34</v>
      </c>
      <c r="N294" s="140">
        <v>716725.71</v>
      </c>
      <c r="O294" s="140">
        <v>247571.19</v>
      </c>
      <c r="P294" s="138">
        <f t="shared" si="5"/>
        <v>23404401.510000005</v>
      </c>
      <c r="Q294" s="135">
        <f>MATCH(B298,'SAP Data'!$C$7:$C$1839,0)</f>
        <v>398</v>
      </c>
    </row>
    <row r="295" spans="1:17" ht="15.75" thickBot="1" x14ac:dyDescent="0.3">
      <c r="A295" s="187" t="s">
        <v>633</v>
      </c>
      <c r="B295" s="185" t="s">
        <v>634</v>
      </c>
      <c r="C295" s="185" t="s">
        <v>4</v>
      </c>
      <c r="D295" s="140">
        <v>327695</v>
      </c>
      <c r="E295" s="140">
        <v>333887</v>
      </c>
      <c r="F295" s="140">
        <v>333003</v>
      </c>
      <c r="G295" s="140">
        <v>157957</v>
      </c>
      <c r="H295" s="140">
        <v>60444</v>
      </c>
      <c r="I295" s="140">
        <v>36726</v>
      </c>
      <c r="J295" s="140">
        <v>56905</v>
      </c>
      <c r="K295" s="140">
        <v>82041</v>
      </c>
      <c r="L295" s="140">
        <v>86669</v>
      </c>
      <c r="M295" s="139">
        <v>0</v>
      </c>
      <c r="N295" s="139">
        <v>241801</v>
      </c>
      <c r="O295" s="139">
        <v>313765</v>
      </c>
      <c r="P295" s="138">
        <f t="shared" si="5"/>
        <v>2030893</v>
      </c>
      <c r="Q295" s="135">
        <f>MATCH(B300,'SAP Data'!$C$7:$C$1839,0)</f>
        <v>400</v>
      </c>
    </row>
    <row r="296" spans="1:17" ht="15.75" thickBot="1" x14ac:dyDescent="0.3">
      <c r="A296" s="187" t="s">
        <v>1490</v>
      </c>
      <c r="B296" s="185" t="s">
        <v>1491</v>
      </c>
      <c r="C296" s="185" t="s">
        <v>4</v>
      </c>
      <c r="D296" s="139">
        <v>-3264.39</v>
      </c>
      <c r="E296" s="139">
        <v>-6331.35</v>
      </c>
      <c r="F296" s="139">
        <v>-8162.8</v>
      </c>
      <c r="G296" s="139">
        <v>-10575.83</v>
      </c>
      <c r="H296" s="139">
        <v>-14563.6</v>
      </c>
      <c r="I296" s="139">
        <v>-19498.86</v>
      </c>
      <c r="J296" s="139">
        <v>-25232.560000000001</v>
      </c>
      <c r="K296" s="139">
        <v>-31477.52</v>
      </c>
      <c r="L296" s="139">
        <v>-37593.279999999999</v>
      </c>
      <c r="M296" s="140">
        <v>-43082.94</v>
      </c>
      <c r="N296" s="140">
        <v>-420.42</v>
      </c>
      <c r="O296" s="140">
        <v>-1438.42</v>
      </c>
      <c r="P296" s="138">
        <f t="shared" si="5"/>
        <v>-201641.97000000003</v>
      </c>
      <c r="Q296" s="135">
        <f>MATCH(B301,'SAP Data'!$C$7:$C$1839,0)</f>
        <v>402</v>
      </c>
    </row>
    <row r="297" spans="1:17" ht="15.75" thickBot="1" x14ac:dyDescent="0.3">
      <c r="A297" s="187" t="s">
        <v>1627</v>
      </c>
      <c r="B297" s="339">
        <v>500148</v>
      </c>
      <c r="C297" s="185"/>
      <c r="D297" s="140">
        <v>56593653.329999998</v>
      </c>
      <c r="E297" s="140">
        <v>53903639.729999997</v>
      </c>
      <c r="F297" s="140">
        <v>33119532.550000001</v>
      </c>
      <c r="G297" s="140">
        <v>57306717.280000001</v>
      </c>
      <c r="H297" s="140">
        <v>60168044.100000001</v>
      </c>
      <c r="I297" s="140">
        <v>26938898.879999999</v>
      </c>
      <c r="J297" s="140">
        <v>68830055.989999995</v>
      </c>
      <c r="K297" s="140">
        <v>71446297.349999994</v>
      </c>
      <c r="L297" s="140">
        <v>22413590.969999999</v>
      </c>
      <c r="M297" s="139">
        <v>80130109.489999995</v>
      </c>
      <c r="N297" s="139">
        <v>76945924.390000001</v>
      </c>
      <c r="O297" s="139">
        <v>31848650.57</v>
      </c>
      <c r="P297" s="138">
        <f t="shared" si="5"/>
        <v>639645114.63000011</v>
      </c>
      <c r="Q297" s="135">
        <f>MATCH(B302,'SAP Data'!$C$7:$C$1839,0)</f>
        <v>403</v>
      </c>
    </row>
    <row r="298" spans="1:17" ht="15.75" thickBot="1" x14ac:dyDescent="0.3">
      <c r="A298" s="416" t="s">
        <v>4225</v>
      </c>
      <c r="B298" s="417" t="s">
        <v>4231</v>
      </c>
      <c r="C298" s="185"/>
      <c r="D298" s="140"/>
      <c r="E298" s="140"/>
      <c r="F298" s="140"/>
      <c r="G298" s="140"/>
      <c r="H298" s="140"/>
      <c r="I298" s="140"/>
      <c r="J298" s="139">
        <v>0</v>
      </c>
      <c r="K298" s="139">
        <v>0</v>
      </c>
      <c r="L298" s="139">
        <v>25059.99</v>
      </c>
      <c r="M298" s="140">
        <v>205489.09</v>
      </c>
      <c r="N298" s="140">
        <v>307872.02</v>
      </c>
      <c r="O298" s="140">
        <v>940408.67</v>
      </c>
      <c r="P298" s="138">
        <f t="shared" si="5"/>
        <v>1478829.77</v>
      </c>
      <c r="Q298" s="135">
        <f>MATCH(B303,'SAP Data'!$C$7:$C$1839,0)</f>
        <v>404</v>
      </c>
    </row>
    <row r="299" spans="1:17" ht="15.75" thickBot="1" x14ac:dyDescent="0.3">
      <c r="A299" s="433" t="s">
        <v>4259</v>
      </c>
      <c r="B299" s="434" t="s">
        <v>4247</v>
      </c>
      <c r="C299" s="185"/>
      <c r="D299" s="140"/>
      <c r="E299" s="140"/>
      <c r="F299" s="140"/>
      <c r="G299" s="140"/>
      <c r="H299" s="140"/>
      <c r="I299" s="140"/>
      <c r="J299" s="139"/>
      <c r="K299" s="139"/>
      <c r="L299" s="139"/>
      <c r="M299" s="139">
        <v>0.01</v>
      </c>
      <c r="N299" s="139">
        <v>0.01</v>
      </c>
      <c r="O299" s="139">
        <v>82076.639999999999</v>
      </c>
      <c r="P299" s="138">
        <f t="shared" si="5"/>
        <v>82076.66</v>
      </c>
      <c r="Q299" s="135">
        <f>MATCH(B304,'SAP Data'!$C$7:$C$1839,0)</f>
        <v>405</v>
      </c>
    </row>
    <row r="300" spans="1:17" ht="15.75" thickBot="1" x14ac:dyDescent="0.3">
      <c r="A300" s="187" t="s">
        <v>636</v>
      </c>
      <c r="B300" s="185" t="s">
        <v>637</v>
      </c>
      <c r="C300" s="185" t="s">
        <v>4</v>
      </c>
      <c r="D300" s="139">
        <v>961139</v>
      </c>
      <c r="E300" s="139">
        <v>888438</v>
      </c>
      <c r="F300" s="139">
        <v>803200</v>
      </c>
      <c r="G300" s="139">
        <v>376436</v>
      </c>
      <c r="H300" s="139">
        <v>299041</v>
      </c>
      <c r="I300" s="139">
        <v>152232</v>
      </c>
      <c r="J300" s="139">
        <v>134714</v>
      </c>
      <c r="K300" s="139">
        <v>144059</v>
      </c>
      <c r="L300" s="139">
        <v>188360</v>
      </c>
      <c r="M300" s="140">
        <v>558862</v>
      </c>
      <c r="N300" s="140">
        <v>-2703717</v>
      </c>
      <c r="O300" s="140">
        <v>-4163618</v>
      </c>
      <c r="P300" s="138">
        <f t="shared" si="5"/>
        <v>-2360854</v>
      </c>
      <c r="Q300" s="135">
        <f>MATCH(B305,'SAP Data'!$C$7:$C$1839,0)</f>
        <v>406</v>
      </c>
    </row>
    <row r="301" spans="1:17" ht="15.75" thickBot="1" x14ac:dyDescent="0.3">
      <c r="A301" s="187" t="s">
        <v>3197</v>
      </c>
      <c r="B301" s="185" t="s">
        <v>3198</v>
      </c>
      <c r="C301" s="185" t="s">
        <v>4</v>
      </c>
      <c r="D301" s="140">
        <v>4372413.47</v>
      </c>
      <c r="E301" s="140">
        <v>4497502.3499999996</v>
      </c>
      <c r="F301" s="140">
        <v>4622591.2300000004</v>
      </c>
      <c r="G301" s="140">
        <v>4747680.1100000003</v>
      </c>
      <c r="H301" s="140">
        <v>4872768.99</v>
      </c>
      <c r="I301" s="140">
        <v>4985310.87</v>
      </c>
      <c r="J301" s="140">
        <v>5097852.75</v>
      </c>
      <c r="K301" s="140">
        <v>5210394.63</v>
      </c>
      <c r="L301" s="140">
        <v>5322936.51</v>
      </c>
      <c r="M301" s="139">
        <v>5435478.3899999997</v>
      </c>
      <c r="N301" s="139">
        <v>5548020.2699999996</v>
      </c>
      <c r="O301" s="139">
        <v>5660562.1500000004</v>
      </c>
      <c r="P301" s="138">
        <f t="shared" si="5"/>
        <v>60373511.719999991</v>
      </c>
      <c r="Q301" s="135">
        <f>MATCH(B306,'SAP Data'!$C$7:$C$1839,0)</f>
        <v>407</v>
      </c>
    </row>
    <row r="302" spans="1:17" ht="15.75" thickBot="1" x14ac:dyDescent="0.3">
      <c r="A302" s="187" t="s">
        <v>3199</v>
      </c>
      <c r="B302" s="185" t="s">
        <v>3200</v>
      </c>
      <c r="C302" s="185" t="s">
        <v>4</v>
      </c>
      <c r="D302" s="139">
        <v>475100.11</v>
      </c>
      <c r="E302" s="139">
        <v>477857.67</v>
      </c>
      <c r="F302" s="139">
        <v>480631.24</v>
      </c>
      <c r="G302" s="139">
        <v>483420.9</v>
      </c>
      <c r="H302" s="139">
        <v>486226.76</v>
      </c>
      <c r="I302" s="139">
        <v>488365.11</v>
      </c>
      <c r="J302" s="139">
        <v>491199.66</v>
      </c>
      <c r="K302" s="139">
        <v>494050.66</v>
      </c>
      <c r="L302" s="139">
        <v>496918.21</v>
      </c>
      <c r="M302" s="140">
        <v>499802.41</v>
      </c>
      <c r="N302" s="140">
        <v>0</v>
      </c>
      <c r="O302" s="140">
        <v>0</v>
      </c>
      <c r="P302" s="138">
        <f t="shared" si="5"/>
        <v>4873572.7300000004</v>
      </c>
      <c r="Q302" s="135">
        <f>MATCH(B307,'SAP Data'!$C$7:$C$1839,0)</f>
        <v>408</v>
      </c>
    </row>
    <row r="303" spans="1:17" ht="15.75" thickBot="1" x14ac:dyDescent="0.3">
      <c r="A303" s="187" t="s">
        <v>4061</v>
      </c>
      <c r="B303" s="185" t="s">
        <v>4062</v>
      </c>
      <c r="C303" s="185" t="s">
        <v>4</v>
      </c>
      <c r="D303" s="140">
        <v>731563.69</v>
      </c>
      <c r="E303" s="140">
        <v>290094.69</v>
      </c>
      <c r="F303" s="140">
        <v>64635.69</v>
      </c>
      <c r="G303" s="140">
        <v>-60713.31</v>
      </c>
      <c r="H303" s="140">
        <v>-5065.3100000000004</v>
      </c>
      <c r="I303" s="140">
        <v>136633.69</v>
      </c>
      <c r="J303" s="140">
        <v>353417.69</v>
      </c>
      <c r="K303" s="140">
        <v>556523.68999999994</v>
      </c>
      <c r="L303" s="140">
        <v>731566.69</v>
      </c>
      <c r="M303" s="139">
        <v>717124.69</v>
      </c>
      <c r="N303" s="139">
        <v>908056.1</v>
      </c>
      <c r="O303" s="139">
        <v>359488.1</v>
      </c>
      <c r="P303" s="138">
        <f t="shared" si="5"/>
        <v>4783326.0999999987</v>
      </c>
      <c r="Q303" s="135">
        <f>MATCH(B308,'SAP Data'!$C$7:$C$1839,0)</f>
        <v>409</v>
      </c>
    </row>
    <row r="304" spans="1:17" ht="15.75" thickBot="1" x14ac:dyDescent="0.3">
      <c r="A304" s="187" t="s">
        <v>3923</v>
      </c>
      <c r="B304" s="185" t="s">
        <v>3924</v>
      </c>
      <c r="C304" s="185" t="s">
        <v>4</v>
      </c>
      <c r="D304" s="139"/>
      <c r="E304" s="139"/>
      <c r="F304" s="139"/>
      <c r="G304" s="392"/>
      <c r="H304" s="392"/>
      <c r="I304" s="392"/>
      <c r="J304" s="140"/>
      <c r="K304" s="140"/>
      <c r="L304" s="140"/>
      <c r="M304" s="139"/>
      <c r="N304" s="139"/>
      <c r="O304" s="139"/>
      <c r="P304" s="138">
        <f t="shared" si="5"/>
        <v>0</v>
      </c>
      <c r="Q304" s="135">
        <f>MATCH(B309,'SAP Data'!$C$7:$C$1839,0)</f>
        <v>410</v>
      </c>
    </row>
    <row r="305" spans="1:17" ht="15.75" thickBot="1" x14ac:dyDescent="0.3">
      <c r="A305" s="187" t="s">
        <v>642</v>
      </c>
      <c r="B305" s="185" t="s">
        <v>643</v>
      </c>
      <c r="C305" s="185" t="s">
        <v>4</v>
      </c>
      <c r="D305" s="140">
        <v>-16803.13</v>
      </c>
      <c r="E305" s="140">
        <v>-22469.31</v>
      </c>
      <c r="F305" s="140">
        <v>-28168.38</v>
      </c>
      <c r="G305" s="140">
        <v>-34929.620000000003</v>
      </c>
      <c r="H305" s="140">
        <v>-40626.28</v>
      </c>
      <c r="I305" s="140">
        <v>-44393.97</v>
      </c>
      <c r="J305" s="139">
        <v>-34744.39</v>
      </c>
      <c r="K305" s="139">
        <v>-40237.86</v>
      </c>
      <c r="L305" s="139">
        <v>-45600.91</v>
      </c>
      <c r="M305" s="140">
        <v>-53625.83</v>
      </c>
      <c r="N305" s="140">
        <v>-11591.81</v>
      </c>
      <c r="O305" s="140">
        <v>-17135.47</v>
      </c>
      <c r="P305" s="138">
        <f t="shared" si="5"/>
        <v>-390326.95999999996</v>
      </c>
      <c r="Q305" s="135">
        <f>MATCH(B310,'SAP Data'!$C$7:$C$1839,0)</f>
        <v>411</v>
      </c>
    </row>
    <row r="306" spans="1:17" ht="15.75" thickBot="1" x14ac:dyDescent="0.3">
      <c r="A306" s="187" t="s">
        <v>645</v>
      </c>
      <c r="B306" s="185" t="s">
        <v>646</v>
      </c>
      <c r="C306" s="185" t="s">
        <v>4</v>
      </c>
      <c r="D306" s="139">
        <v>2871377.33</v>
      </c>
      <c r="E306" s="139">
        <v>2888043.28</v>
      </c>
      <c r="F306" s="139">
        <v>2904805.96</v>
      </c>
      <c r="G306" s="139">
        <v>4001211.79</v>
      </c>
      <c r="H306" s="139">
        <v>4017974.47</v>
      </c>
      <c r="I306" s="139">
        <v>5599866.1100000003</v>
      </c>
      <c r="J306" s="140">
        <v>5615458.9000000004</v>
      </c>
      <c r="K306" s="140">
        <v>5631289.2699999996</v>
      </c>
      <c r="L306" s="140">
        <v>5647211.5300000003</v>
      </c>
      <c r="M306" s="139">
        <v>8362334.5700000003</v>
      </c>
      <c r="N306" s="139">
        <v>5506064.9900000002</v>
      </c>
      <c r="O306" s="139">
        <v>5521260.4199999999</v>
      </c>
      <c r="P306" s="138">
        <f t="shared" si="5"/>
        <v>58566898.620000005</v>
      </c>
      <c r="Q306" s="135">
        <f>MATCH(B311,'SAP Data'!$C$7:$C$1839,0)</f>
        <v>412</v>
      </c>
    </row>
    <row r="307" spans="1:17" ht="15.75" thickBot="1" x14ac:dyDescent="0.3">
      <c r="A307" s="187" t="s">
        <v>648</v>
      </c>
      <c r="B307" s="185" t="s">
        <v>649</v>
      </c>
      <c r="C307" s="185" t="s">
        <v>4</v>
      </c>
      <c r="D307" s="140">
        <v>2495641.6800000002</v>
      </c>
      <c r="E307" s="140">
        <v>2157026.63</v>
      </c>
      <c r="F307" s="140">
        <v>1790429.46</v>
      </c>
      <c r="G307" s="140">
        <v>1478394.11</v>
      </c>
      <c r="H307" s="140">
        <v>1243017.78</v>
      </c>
      <c r="I307" s="140">
        <v>1031265.03</v>
      </c>
      <c r="J307" s="139">
        <v>845169.25</v>
      </c>
      <c r="K307" s="139">
        <v>657249.11</v>
      </c>
      <c r="L307" s="139">
        <v>467702.27</v>
      </c>
      <c r="M307" s="140">
        <v>211999.65</v>
      </c>
      <c r="N307" s="140">
        <v>2816192.7</v>
      </c>
      <c r="O307" s="140">
        <v>2482581.4500000002</v>
      </c>
      <c r="P307" s="138">
        <f t="shared" si="5"/>
        <v>17676669.119999997</v>
      </c>
      <c r="Q307" s="135">
        <f>MATCH(B312,'SAP Data'!$C$7:$C$1839,0)</f>
        <v>413</v>
      </c>
    </row>
    <row r="308" spans="1:17" ht="15.75" thickBot="1" x14ac:dyDescent="0.3">
      <c r="A308" s="187" t="s">
        <v>651</v>
      </c>
      <c r="B308" s="185" t="s">
        <v>652</v>
      </c>
      <c r="C308" s="185" t="s">
        <v>4</v>
      </c>
      <c r="D308" s="139">
        <v>166482.67000000001</v>
      </c>
      <c r="E308" s="139">
        <v>211570.6</v>
      </c>
      <c r="F308" s="139">
        <v>272865.71000000002</v>
      </c>
      <c r="G308" s="139">
        <v>351945.08</v>
      </c>
      <c r="H308" s="139">
        <v>398974.68</v>
      </c>
      <c r="I308" s="139">
        <v>435213.17</v>
      </c>
      <c r="J308" s="140">
        <v>448026.26</v>
      </c>
      <c r="K308" s="140">
        <v>470687.74</v>
      </c>
      <c r="L308" s="140">
        <v>483247.01</v>
      </c>
      <c r="M308" s="139">
        <v>496173.14</v>
      </c>
      <c r="N308" s="139">
        <v>45902.03</v>
      </c>
      <c r="O308" s="139">
        <v>44737.74</v>
      </c>
      <c r="P308" s="138">
        <f t="shared" si="5"/>
        <v>3825825.83</v>
      </c>
      <c r="Q308" s="135">
        <f>MATCH(B313,'SAP Data'!$C$7:$C$1839,0)</f>
        <v>414</v>
      </c>
    </row>
    <row r="309" spans="1:17" ht="15.75" thickBot="1" x14ac:dyDescent="0.3">
      <c r="A309" s="187" t="s">
        <v>654</v>
      </c>
      <c r="B309" s="185" t="s">
        <v>655</v>
      </c>
      <c r="C309" s="185" t="s">
        <v>4</v>
      </c>
      <c r="D309" s="140">
        <v>241773.44</v>
      </c>
      <c r="E309" s="140">
        <v>185743.42</v>
      </c>
      <c r="F309" s="140">
        <v>135706.95000000001</v>
      </c>
      <c r="G309" s="140">
        <v>99522.45</v>
      </c>
      <c r="H309" s="140">
        <v>80405.06</v>
      </c>
      <c r="I309" s="140">
        <v>65320.41</v>
      </c>
      <c r="J309" s="139">
        <v>55518.27</v>
      </c>
      <c r="K309" s="139">
        <v>46616.23</v>
      </c>
      <c r="L309" s="139">
        <v>36172.870000000003</v>
      </c>
      <c r="M309" s="140">
        <v>19108.689999999999</v>
      </c>
      <c r="N309" s="140">
        <v>472768.24</v>
      </c>
      <c r="O309" s="140">
        <v>464301</v>
      </c>
      <c r="P309" s="138">
        <f t="shared" si="5"/>
        <v>1902957.03</v>
      </c>
      <c r="Q309" s="135">
        <f>MATCH(B314,'SAP Data'!$C$7:$C$1839,0)</f>
        <v>415</v>
      </c>
    </row>
    <row r="310" spans="1:17" ht="15.75" thickBot="1" x14ac:dyDescent="0.3">
      <c r="A310" s="187" t="s">
        <v>657</v>
      </c>
      <c r="B310" s="185" t="s">
        <v>658</v>
      </c>
      <c r="C310" s="185" t="s">
        <v>4</v>
      </c>
      <c r="D310" s="139">
        <v>0</v>
      </c>
      <c r="E310" s="139">
        <v>0</v>
      </c>
      <c r="F310" s="139">
        <v>405155.45</v>
      </c>
      <c r="G310" s="139">
        <v>407507.04</v>
      </c>
      <c r="H310" s="139">
        <v>409872.28</v>
      </c>
      <c r="I310" s="139">
        <v>412251.25</v>
      </c>
      <c r="J310" s="140">
        <v>414644.02</v>
      </c>
      <c r="K310" s="140">
        <v>417050.68</v>
      </c>
      <c r="L310" s="140">
        <v>419471.31</v>
      </c>
      <c r="M310" s="139">
        <v>421905.99</v>
      </c>
      <c r="N310" s="139">
        <v>0</v>
      </c>
      <c r="O310" s="139">
        <v>0</v>
      </c>
      <c r="P310" s="138">
        <f t="shared" si="5"/>
        <v>3307858.0200000005</v>
      </c>
      <c r="Q310" s="135">
        <f>MATCH(B315,'SAP Data'!$C$7:$C$1839,0)</f>
        <v>416</v>
      </c>
    </row>
    <row r="311" spans="1:17" ht="15.75" thickBot="1" x14ac:dyDescent="0.3">
      <c r="A311" s="187" t="s">
        <v>660</v>
      </c>
      <c r="B311" s="185" t="s">
        <v>661</v>
      </c>
      <c r="C311" s="185" t="s">
        <v>4</v>
      </c>
      <c r="D311" s="140">
        <v>219718.26</v>
      </c>
      <c r="E311" s="140">
        <v>171472.67</v>
      </c>
      <c r="F311" s="140">
        <v>128209.82</v>
      </c>
      <c r="G311" s="140">
        <v>96001.44</v>
      </c>
      <c r="H311" s="140">
        <v>78318.14</v>
      </c>
      <c r="I311" s="140">
        <v>64730.43</v>
      </c>
      <c r="J311" s="139">
        <v>55692.71</v>
      </c>
      <c r="K311" s="139">
        <v>47320.23</v>
      </c>
      <c r="L311" s="139">
        <v>37985.65</v>
      </c>
      <c r="M311" s="140">
        <v>21729.18</v>
      </c>
      <c r="N311" s="140">
        <v>413281.14</v>
      </c>
      <c r="O311" s="140">
        <v>358368.27</v>
      </c>
      <c r="P311" s="138">
        <f t="shared" si="5"/>
        <v>1692827.9400000002</v>
      </c>
      <c r="Q311" s="135">
        <f>MATCH(B316,'SAP Data'!$C$7:$C$1839,0)</f>
        <v>417</v>
      </c>
    </row>
    <row r="312" spans="1:17" ht="15.75" thickBot="1" x14ac:dyDescent="0.3">
      <c r="A312" s="187" t="s">
        <v>663</v>
      </c>
      <c r="B312" s="185" t="s">
        <v>664</v>
      </c>
      <c r="C312" s="185" t="s">
        <v>4</v>
      </c>
      <c r="D312" s="139">
        <v>1100564.47</v>
      </c>
      <c r="E312" s="139">
        <v>1089214.1100000001</v>
      </c>
      <c r="F312" s="139">
        <v>1045126.73</v>
      </c>
      <c r="G312" s="139">
        <v>1041253.76</v>
      </c>
      <c r="H312" s="139">
        <v>1653760.45</v>
      </c>
      <c r="I312" s="139">
        <v>1656992.41</v>
      </c>
      <c r="J312" s="140">
        <v>1660007.21</v>
      </c>
      <c r="K312" s="140">
        <v>1662979.34</v>
      </c>
      <c r="L312" s="140">
        <v>1665995.21</v>
      </c>
      <c r="M312" s="139">
        <v>1668915.22</v>
      </c>
      <c r="N312" s="139">
        <v>-526.9</v>
      </c>
      <c r="O312" s="139">
        <v>450420.42</v>
      </c>
      <c r="P312" s="138">
        <f t="shared" si="5"/>
        <v>14694702.430000002</v>
      </c>
      <c r="Q312" s="135">
        <f>MATCH(B317,'SAP Data'!$C$7:$C$1839,0)</f>
        <v>418</v>
      </c>
    </row>
    <row r="313" spans="1:17" ht="15.75" thickBot="1" x14ac:dyDescent="0.3">
      <c r="A313" s="187" t="s">
        <v>666</v>
      </c>
      <c r="B313" s="185" t="s">
        <v>667</v>
      </c>
      <c r="C313" s="185" t="s">
        <v>4</v>
      </c>
      <c r="D313" s="140">
        <v>440487.93</v>
      </c>
      <c r="E313" s="140">
        <v>336228.17</v>
      </c>
      <c r="F313" s="140">
        <v>245552.87</v>
      </c>
      <c r="G313" s="140">
        <v>180117.09</v>
      </c>
      <c r="H313" s="140">
        <v>146525.97</v>
      </c>
      <c r="I313" s="140">
        <v>122185.06</v>
      </c>
      <c r="J313" s="139">
        <v>108129.62</v>
      </c>
      <c r="K313" s="139">
        <v>95774.76</v>
      </c>
      <c r="L313" s="139">
        <v>81479.710000000006</v>
      </c>
      <c r="M313" s="140">
        <v>51645.760000000002</v>
      </c>
      <c r="N313" s="140">
        <v>1631676.79</v>
      </c>
      <c r="O313" s="140">
        <v>1408793.71</v>
      </c>
      <c r="P313" s="138">
        <f t="shared" si="5"/>
        <v>4848597.4399999995</v>
      </c>
      <c r="Q313" s="135">
        <f>MATCH(B318,'SAP Data'!$C$7:$C$1839,0)</f>
        <v>419</v>
      </c>
    </row>
    <row r="314" spans="1:17" ht="15.75" thickBot="1" x14ac:dyDescent="0.3">
      <c r="A314" s="187" t="s">
        <v>669</v>
      </c>
      <c r="B314" s="185" t="s">
        <v>670</v>
      </c>
      <c r="C314" s="185" t="s">
        <v>4</v>
      </c>
      <c r="D314" s="139">
        <v>891051.53</v>
      </c>
      <c r="E314" s="139">
        <v>862155.46</v>
      </c>
      <c r="F314" s="139">
        <v>804856.77</v>
      </c>
      <c r="G314" s="139">
        <v>777653</v>
      </c>
      <c r="H314" s="139">
        <v>1127415.3500000001</v>
      </c>
      <c r="I314" s="139">
        <v>1129275</v>
      </c>
      <c r="J314" s="140">
        <v>1131232.81</v>
      </c>
      <c r="K314" s="140">
        <v>1133338.08</v>
      </c>
      <c r="L314" s="140">
        <v>1135413.51</v>
      </c>
      <c r="M314" s="139">
        <v>1137545.49</v>
      </c>
      <c r="N314" s="139">
        <v>-113.16</v>
      </c>
      <c r="O314" s="139">
        <v>502941.19</v>
      </c>
      <c r="P314" s="138">
        <f t="shared" si="5"/>
        <v>10632765.029999999</v>
      </c>
      <c r="Q314" s="135">
        <f>MATCH(B319,'SAP Data'!$C$7:$C$1839,0)</f>
        <v>420</v>
      </c>
    </row>
    <row r="315" spans="1:17" ht="15.75" thickBot="1" x14ac:dyDescent="0.3">
      <c r="A315" s="187" t="s">
        <v>672</v>
      </c>
      <c r="B315" s="185" t="s">
        <v>673</v>
      </c>
      <c r="C315" s="185" t="s">
        <v>4</v>
      </c>
      <c r="D315" s="140">
        <v>506968.75</v>
      </c>
      <c r="E315" s="140">
        <v>398556.57</v>
      </c>
      <c r="F315" s="140">
        <v>300020.53000000003</v>
      </c>
      <c r="G315" s="140">
        <v>226010.15</v>
      </c>
      <c r="H315" s="140">
        <v>186122.61</v>
      </c>
      <c r="I315" s="140">
        <v>154693.4</v>
      </c>
      <c r="J315" s="139">
        <v>132563.54</v>
      </c>
      <c r="K315" s="139">
        <v>111816.24</v>
      </c>
      <c r="L315" s="139">
        <v>88882.73</v>
      </c>
      <c r="M315" s="140">
        <v>53863.39</v>
      </c>
      <c r="N315" s="140">
        <v>1120832.29</v>
      </c>
      <c r="O315" s="140">
        <v>972071.46</v>
      </c>
      <c r="P315" s="138">
        <f t="shared" si="5"/>
        <v>4252401.66</v>
      </c>
      <c r="Q315" s="135">
        <f>MATCH(B320,'SAP Data'!$C$7:$C$1839,0)</f>
        <v>421</v>
      </c>
    </row>
    <row r="316" spans="1:17" ht="15.75" thickBot="1" x14ac:dyDescent="0.3">
      <c r="A316" s="187" t="s">
        <v>675</v>
      </c>
      <c r="B316" s="185" t="s">
        <v>676</v>
      </c>
      <c r="C316" s="185" t="s">
        <v>4</v>
      </c>
      <c r="D316" s="139">
        <v>0</v>
      </c>
      <c r="E316" s="139">
        <v>0</v>
      </c>
      <c r="F316" s="139">
        <v>0</v>
      </c>
      <c r="G316" s="139">
        <v>0</v>
      </c>
      <c r="H316" s="139">
        <v>0</v>
      </c>
      <c r="I316" s="139">
        <v>0</v>
      </c>
      <c r="J316" s="140">
        <v>0</v>
      </c>
      <c r="K316" s="140">
        <v>0</v>
      </c>
      <c r="L316" s="140">
        <v>0</v>
      </c>
      <c r="M316" s="139">
        <v>0</v>
      </c>
      <c r="N316" s="139">
        <v>0</v>
      </c>
      <c r="O316" s="139">
        <v>0</v>
      </c>
      <c r="P316" s="138">
        <f t="shared" si="5"/>
        <v>0</v>
      </c>
      <c r="Q316" s="135">
        <f>MATCH(B321,'SAP Data'!$C$7:$C$1839,0)</f>
        <v>423</v>
      </c>
    </row>
    <row r="317" spans="1:17" ht="15.75" thickBot="1" x14ac:dyDescent="0.3">
      <c r="A317" s="187" t="s">
        <v>678</v>
      </c>
      <c r="B317" s="185" t="s">
        <v>679</v>
      </c>
      <c r="C317" s="185" t="s">
        <v>4</v>
      </c>
      <c r="D317" s="140">
        <v>5154614</v>
      </c>
      <c r="E317" s="140">
        <v>5154614</v>
      </c>
      <c r="F317" s="140">
        <v>5070449</v>
      </c>
      <c r="G317" s="140">
        <v>5070449</v>
      </c>
      <c r="H317" s="140">
        <v>5070449</v>
      </c>
      <c r="I317" s="140">
        <v>4985526</v>
      </c>
      <c r="J317" s="139">
        <v>4985526</v>
      </c>
      <c r="K317" s="139">
        <v>4985526</v>
      </c>
      <c r="L317" s="139">
        <v>4899839</v>
      </c>
      <c r="M317" s="140">
        <v>4899839</v>
      </c>
      <c r="N317" s="140">
        <v>4899839</v>
      </c>
      <c r="O317" s="140">
        <v>4813381</v>
      </c>
      <c r="P317" s="138">
        <f t="shared" si="5"/>
        <v>59990051</v>
      </c>
      <c r="Q317" s="135">
        <f>MATCH(B322,'SAP Data'!$C$7:$C$1839,0)</f>
        <v>424</v>
      </c>
    </row>
    <row r="318" spans="1:17" ht="15.75" thickBot="1" x14ac:dyDescent="0.3">
      <c r="A318" s="187" t="s">
        <v>681</v>
      </c>
      <c r="B318" s="185" t="s">
        <v>682</v>
      </c>
      <c r="C318" s="185" t="s">
        <v>4</v>
      </c>
      <c r="D318" s="139">
        <v>329218</v>
      </c>
      <c r="E318" s="139">
        <v>329218</v>
      </c>
      <c r="F318" s="139">
        <v>332181</v>
      </c>
      <c r="G318" s="139">
        <v>332181</v>
      </c>
      <c r="H318" s="139">
        <v>332181</v>
      </c>
      <c r="I318" s="139">
        <v>335171</v>
      </c>
      <c r="J318" s="140">
        <v>335171</v>
      </c>
      <c r="K318" s="140">
        <v>335171</v>
      </c>
      <c r="L318" s="140">
        <v>338188</v>
      </c>
      <c r="M318" s="139">
        <v>338188</v>
      </c>
      <c r="N318" s="139">
        <v>338188</v>
      </c>
      <c r="O318" s="139">
        <v>341232</v>
      </c>
      <c r="P318" s="138">
        <f t="shared" si="5"/>
        <v>4016288</v>
      </c>
      <c r="Q318" s="135">
        <f>MATCH(B323,'SAP Data'!$C$7:$C$1839,0)</f>
        <v>426</v>
      </c>
    </row>
    <row r="319" spans="1:17" ht="15.75" thickBot="1" x14ac:dyDescent="0.3">
      <c r="A319" s="187" t="s">
        <v>684</v>
      </c>
      <c r="B319" s="185" t="s">
        <v>685</v>
      </c>
      <c r="C319" s="185" t="s">
        <v>4</v>
      </c>
      <c r="D319" s="140">
        <v>595095</v>
      </c>
      <c r="E319" s="140">
        <v>595095</v>
      </c>
      <c r="F319" s="140">
        <v>585378</v>
      </c>
      <c r="G319" s="140">
        <v>585378</v>
      </c>
      <c r="H319" s="140">
        <v>585378</v>
      </c>
      <c r="I319" s="140">
        <v>575574</v>
      </c>
      <c r="J319" s="139">
        <v>575574</v>
      </c>
      <c r="K319" s="139">
        <v>575574</v>
      </c>
      <c r="L319" s="139">
        <v>565682</v>
      </c>
      <c r="M319" s="140">
        <v>565682</v>
      </c>
      <c r="N319" s="140">
        <v>565682</v>
      </c>
      <c r="O319" s="140">
        <v>555701</v>
      </c>
      <c r="P319" s="138">
        <f t="shared" si="5"/>
        <v>6925793</v>
      </c>
      <c r="Q319" s="135">
        <f>MATCH(B324,'SAP Data'!$C$7:$C$1839,0)</f>
        <v>427</v>
      </c>
    </row>
    <row r="320" spans="1:17" ht="15.75" thickBot="1" x14ac:dyDescent="0.3">
      <c r="A320" s="187" t="s">
        <v>687</v>
      </c>
      <c r="B320" s="185" t="s">
        <v>688</v>
      </c>
      <c r="C320" s="185" t="s">
        <v>4</v>
      </c>
      <c r="D320" s="139">
        <v>38007</v>
      </c>
      <c r="E320" s="139">
        <v>38007</v>
      </c>
      <c r="F320" s="139">
        <v>38349</v>
      </c>
      <c r="G320" s="139">
        <v>38349</v>
      </c>
      <c r="H320" s="139">
        <v>38349</v>
      </c>
      <c r="I320" s="139">
        <v>38694</v>
      </c>
      <c r="J320" s="140">
        <v>38694</v>
      </c>
      <c r="K320" s="140">
        <v>38694</v>
      </c>
      <c r="L320" s="140">
        <v>39042</v>
      </c>
      <c r="M320" s="139">
        <v>39042</v>
      </c>
      <c r="N320" s="139">
        <v>39042</v>
      </c>
      <c r="O320" s="139">
        <v>39393</v>
      </c>
      <c r="P320" s="138">
        <f t="shared" si="5"/>
        <v>463662</v>
      </c>
      <c r="Q320" s="135">
        <f>MATCH(B325,'SAP Data'!$C$7:$C$1839,0)</f>
        <v>428</v>
      </c>
    </row>
    <row r="321" spans="1:17" ht="15.75" thickBot="1" x14ac:dyDescent="0.3">
      <c r="A321" s="187" t="s">
        <v>1628</v>
      </c>
      <c r="B321" s="185" t="s">
        <v>1629</v>
      </c>
      <c r="C321" s="185" t="s">
        <v>4</v>
      </c>
      <c r="D321" s="140">
        <v>102548.68</v>
      </c>
      <c r="E321" s="140">
        <v>82531.81</v>
      </c>
      <c r="F321" s="140">
        <v>6483.96</v>
      </c>
      <c r="G321" s="140">
        <v>13271.68</v>
      </c>
      <c r="H321" s="140">
        <v>65898.210000000006</v>
      </c>
      <c r="I321" s="140">
        <v>138098.89000000001</v>
      </c>
      <c r="J321" s="139">
        <v>183230.13</v>
      </c>
      <c r="K321" s="139">
        <v>227429.59</v>
      </c>
      <c r="L321" s="139">
        <v>231542.98</v>
      </c>
      <c r="M321" s="140">
        <v>162393.18</v>
      </c>
      <c r="N321" s="140">
        <v>42031.96</v>
      </c>
      <c r="O321" s="140">
        <v>-79655.679999999993</v>
      </c>
      <c r="P321" s="138">
        <f t="shared" si="5"/>
        <v>1175805.3899999999</v>
      </c>
      <c r="Q321" s="135">
        <f>MATCH(B326,'SAP Data'!$C$7:$C$1839,0)</f>
        <v>429</v>
      </c>
    </row>
    <row r="322" spans="1:17" ht="15.75" thickBot="1" x14ac:dyDescent="0.3">
      <c r="A322" s="187" t="s">
        <v>2947</v>
      </c>
      <c r="B322" s="185" t="s">
        <v>2948</v>
      </c>
      <c r="C322" s="185" t="s">
        <v>4</v>
      </c>
      <c r="D322" s="139">
        <v>-25040.27</v>
      </c>
      <c r="E322" s="139">
        <v>-20457.03</v>
      </c>
      <c r="F322" s="139">
        <v>-15955.81</v>
      </c>
      <c r="G322" s="139">
        <v>-12421.98</v>
      </c>
      <c r="H322" s="139">
        <v>-10318.719999999999</v>
      </c>
      <c r="I322" s="139">
        <v>-8742.2800000000007</v>
      </c>
      <c r="J322" s="140">
        <v>-7809.43</v>
      </c>
      <c r="K322" s="140">
        <v>-6990.94</v>
      </c>
      <c r="L322" s="140">
        <v>-6006.14</v>
      </c>
      <c r="M322" s="139">
        <v>-4248.76</v>
      </c>
      <c r="N322" s="139">
        <v>134364.51</v>
      </c>
      <c r="O322" s="139">
        <v>116876.64</v>
      </c>
      <c r="P322" s="138">
        <f t="shared" si="5"/>
        <v>133249.79000000004</v>
      </c>
      <c r="Q322" s="135">
        <f>MATCH(B327,'SAP Data'!$C$7:$C$1839,0)</f>
        <v>430</v>
      </c>
    </row>
    <row r="323" spans="1:17" ht="15.75" thickBot="1" x14ac:dyDescent="0.3">
      <c r="A323" s="187" t="s">
        <v>1630</v>
      </c>
      <c r="B323" s="185" t="s">
        <v>1631</v>
      </c>
      <c r="C323" s="185" t="s">
        <v>4</v>
      </c>
      <c r="D323" s="140">
        <v>-780.37</v>
      </c>
      <c r="E323" s="140">
        <v>-962.45</v>
      </c>
      <c r="F323" s="140">
        <v>-1050.02</v>
      </c>
      <c r="G323" s="140">
        <v>-1100.51</v>
      </c>
      <c r="H323" s="140">
        <v>-1210.99</v>
      </c>
      <c r="I323" s="140">
        <v>-1412.39</v>
      </c>
      <c r="J323" s="139">
        <v>-1728.38</v>
      </c>
      <c r="K323" s="139">
        <v>-2140.75</v>
      </c>
      <c r="L323" s="139">
        <v>-2588.1</v>
      </c>
      <c r="M323" s="140">
        <v>-2972.06</v>
      </c>
      <c r="N323" s="140">
        <v>-66.61</v>
      </c>
      <c r="O323" s="140">
        <v>0</v>
      </c>
      <c r="P323" s="138">
        <f t="shared" si="5"/>
        <v>-16012.630000000001</v>
      </c>
      <c r="Q323" s="135">
        <f>MATCH(B328,'SAP Data'!$C$7:$C$1839,0)</f>
        <v>432</v>
      </c>
    </row>
    <row r="324" spans="1:17" ht="15.75" thickBot="1" x14ac:dyDescent="0.3">
      <c r="A324" s="187" t="s">
        <v>2949</v>
      </c>
      <c r="B324" s="185" t="s">
        <v>2950</v>
      </c>
      <c r="C324" s="185" t="s">
        <v>4</v>
      </c>
      <c r="D324" s="139">
        <v>-2282230.48</v>
      </c>
      <c r="E324" s="139">
        <v>-1792018.21</v>
      </c>
      <c r="F324" s="139">
        <v>-1346461.27</v>
      </c>
      <c r="G324" s="139">
        <v>-1011798.13</v>
      </c>
      <c r="H324" s="139">
        <v>-831422.79</v>
      </c>
      <c r="I324" s="139">
        <v>-689292.09</v>
      </c>
      <c r="J324" s="140">
        <v>-589208.74</v>
      </c>
      <c r="K324" s="140">
        <v>-495376.61</v>
      </c>
      <c r="L324" s="140">
        <v>-391659.43</v>
      </c>
      <c r="M324" s="139">
        <v>-233295.63</v>
      </c>
      <c r="N324" s="139">
        <v>968388.06</v>
      </c>
      <c r="O324" s="139">
        <v>852473.46</v>
      </c>
      <c r="P324" s="138">
        <f t="shared" si="5"/>
        <v>-7841901.8599999985</v>
      </c>
      <c r="Q324" s="135">
        <f>MATCH(B329,'SAP Data'!$C$7:$C$1839,0)</f>
        <v>433</v>
      </c>
    </row>
    <row r="325" spans="1:17" ht="15.75" thickBot="1" x14ac:dyDescent="0.3">
      <c r="A325" s="187" t="s">
        <v>1632</v>
      </c>
      <c r="B325" s="185" t="s">
        <v>690</v>
      </c>
      <c r="C325" s="185" t="s">
        <v>4</v>
      </c>
      <c r="D325" s="140">
        <v>849217.69</v>
      </c>
      <c r="E325" s="140">
        <v>347294.06</v>
      </c>
      <c r="F325" s="140">
        <v>-97078.46</v>
      </c>
      <c r="G325" s="140">
        <v>359085.52</v>
      </c>
      <c r="H325" s="140">
        <v>495675.31</v>
      </c>
      <c r="I325" s="140">
        <v>1071258.7</v>
      </c>
      <c r="J325" s="139">
        <v>1366696.38</v>
      </c>
      <c r="K325" s="139">
        <v>1550122.44</v>
      </c>
      <c r="L325" s="139">
        <v>1516941.73</v>
      </c>
      <c r="M325" s="140">
        <v>792735.12</v>
      </c>
      <c r="N325" s="140">
        <v>-65414.9</v>
      </c>
      <c r="O325" s="140">
        <v>-1114281.0900000001</v>
      </c>
      <c r="P325" s="138">
        <f t="shared" si="5"/>
        <v>7072252.5000000009</v>
      </c>
      <c r="Q325" s="135">
        <f>MATCH(B330,'SAP Data'!$C$7:$C$1839,0)</f>
        <v>434</v>
      </c>
    </row>
    <row r="326" spans="1:17" ht="15.75" thickBot="1" x14ac:dyDescent="0.3">
      <c r="A326" s="187" t="s">
        <v>2951</v>
      </c>
      <c r="B326" s="185" t="s">
        <v>692</v>
      </c>
      <c r="C326" s="185" t="s">
        <v>4</v>
      </c>
      <c r="D326" s="139">
        <v>-327467.68</v>
      </c>
      <c r="E326" s="139">
        <v>-259403.34</v>
      </c>
      <c r="F326" s="139">
        <v>-197002.11</v>
      </c>
      <c r="G326" s="139">
        <v>-149889.07999999999</v>
      </c>
      <c r="H326" s="139">
        <v>-124182.46</v>
      </c>
      <c r="I326" s="139">
        <v>-104058.23</v>
      </c>
      <c r="J326" s="140">
        <v>-90174.76</v>
      </c>
      <c r="K326" s="140">
        <v>-77249.08</v>
      </c>
      <c r="L326" s="140">
        <v>-62832.19</v>
      </c>
      <c r="M326" s="139">
        <v>-40407.03</v>
      </c>
      <c r="N326" s="139">
        <v>0</v>
      </c>
      <c r="O326" s="139">
        <v>0</v>
      </c>
      <c r="P326" s="138">
        <f t="shared" si="5"/>
        <v>-1432665.96</v>
      </c>
      <c r="Q326" s="135">
        <f>MATCH(B331,'SAP Data'!$C$7:$C$1839,0)</f>
        <v>435</v>
      </c>
    </row>
    <row r="327" spans="1:17" ht="15.75" thickBot="1" x14ac:dyDescent="0.3">
      <c r="A327" s="187" t="s">
        <v>694</v>
      </c>
      <c r="B327" s="185" t="s">
        <v>695</v>
      </c>
      <c r="C327" s="185" t="s">
        <v>4</v>
      </c>
      <c r="D327" s="140">
        <v>-5838.95</v>
      </c>
      <c r="E327" s="140">
        <v>-7016.09</v>
      </c>
      <c r="F327" s="140">
        <v>-7262.25</v>
      </c>
      <c r="G327" s="140">
        <v>-7520.02</v>
      </c>
      <c r="H327" s="140">
        <v>-8360.59</v>
      </c>
      <c r="I327" s="140">
        <v>-9901.51</v>
      </c>
      <c r="J327" s="139">
        <v>-12298.99</v>
      </c>
      <c r="K327" s="139">
        <v>-15227.97</v>
      </c>
      <c r="L327" s="139">
        <v>-18217.349999999999</v>
      </c>
      <c r="M327" s="140">
        <v>-20468.53</v>
      </c>
      <c r="N327" s="140">
        <v>-892.5</v>
      </c>
      <c r="O327" s="140">
        <v>-929.19</v>
      </c>
      <c r="P327" s="138">
        <f t="shared" ref="P327:P390" si="6">SUM(D327:O327)</f>
        <v>-113933.94</v>
      </c>
      <c r="Q327" s="135">
        <f>MATCH(B332,'SAP Data'!$C$7:$C$1839,0)</f>
        <v>436</v>
      </c>
    </row>
    <row r="328" spans="1:17" ht="15.75" thickBot="1" x14ac:dyDescent="0.3">
      <c r="A328" s="187" t="s">
        <v>697</v>
      </c>
      <c r="B328" s="185" t="s">
        <v>698</v>
      </c>
      <c r="C328" s="185" t="s">
        <v>4</v>
      </c>
      <c r="D328" s="139">
        <v>-22210.6</v>
      </c>
      <c r="E328" s="139">
        <v>-18244.71</v>
      </c>
      <c r="F328" s="139">
        <v>-14503.35</v>
      </c>
      <c r="G328" s="139">
        <v>-11582.5</v>
      </c>
      <c r="H328" s="139">
        <v>-9391.5400000000009</v>
      </c>
      <c r="I328" s="139">
        <v>-7597.64</v>
      </c>
      <c r="J328" s="140">
        <v>-5970.38</v>
      </c>
      <c r="K328" s="140">
        <v>-4339.71</v>
      </c>
      <c r="L328" s="140">
        <v>-2663.99</v>
      </c>
      <c r="M328" s="139">
        <v>-0.01</v>
      </c>
      <c r="N328" s="139">
        <v>-579145.81000000006</v>
      </c>
      <c r="O328" s="139">
        <v>-479081.8</v>
      </c>
      <c r="P328" s="138">
        <f t="shared" si="6"/>
        <v>-1154732.04</v>
      </c>
      <c r="Q328" s="135">
        <f>MATCH(B333,'SAP Data'!$C$7:$C$1839,0)</f>
        <v>438</v>
      </c>
    </row>
    <row r="329" spans="1:17" ht="15.75" thickBot="1" x14ac:dyDescent="0.3">
      <c r="A329" s="187" t="s">
        <v>700</v>
      </c>
      <c r="B329" s="185" t="s">
        <v>701</v>
      </c>
      <c r="C329" s="185" t="s">
        <v>4</v>
      </c>
      <c r="D329" s="140">
        <v>-4697174.2</v>
      </c>
      <c r="E329" s="140">
        <v>-6528859.0300000003</v>
      </c>
      <c r="F329" s="140">
        <v>-7587300.3499999996</v>
      </c>
      <c r="G329" s="140">
        <v>-6088148.8700000001</v>
      </c>
      <c r="H329" s="140">
        <v>-5247916.88</v>
      </c>
      <c r="I329" s="140">
        <v>-3980373.88</v>
      </c>
      <c r="J329" s="139">
        <v>-3474758.5</v>
      </c>
      <c r="K329" s="139">
        <v>-2938682.4</v>
      </c>
      <c r="L329" s="139">
        <v>-3150122.72</v>
      </c>
      <c r="M329" s="140">
        <v>-5279434.84</v>
      </c>
      <c r="N329" s="140">
        <v>-630143.05000000005</v>
      </c>
      <c r="O329" s="140">
        <v>-3177282.16</v>
      </c>
      <c r="P329" s="138">
        <f t="shared" si="6"/>
        <v>-52780196.879999995</v>
      </c>
      <c r="Q329" s="135">
        <f>MATCH(B334,'SAP Data'!$C$7:$C$1839,0)</f>
        <v>439</v>
      </c>
    </row>
    <row r="330" spans="1:17" ht="15.75" thickBot="1" x14ac:dyDescent="0.3">
      <c r="A330" s="187" t="s">
        <v>703</v>
      </c>
      <c r="B330" s="185" t="s">
        <v>704</v>
      </c>
      <c r="C330" s="185" t="s">
        <v>4</v>
      </c>
      <c r="D330" s="139">
        <v>101125</v>
      </c>
      <c r="E330" s="139">
        <v>101125</v>
      </c>
      <c r="F330" s="139">
        <v>101125</v>
      </c>
      <c r="G330" s="139">
        <v>101125</v>
      </c>
      <c r="H330" s="139">
        <v>101125</v>
      </c>
      <c r="I330" s="139">
        <v>101125</v>
      </c>
      <c r="J330" s="140">
        <v>101125</v>
      </c>
      <c r="K330" s="140">
        <v>101125</v>
      </c>
      <c r="L330" s="140">
        <v>101125</v>
      </c>
      <c r="M330" s="139">
        <v>101125</v>
      </c>
      <c r="N330" s="139">
        <v>0</v>
      </c>
      <c r="O330" s="139">
        <v>0</v>
      </c>
      <c r="P330" s="138">
        <f t="shared" si="6"/>
        <v>1011250</v>
      </c>
      <c r="Q330" s="135">
        <f>MATCH(B335,'SAP Data'!$C$7:$C$1839,0)</f>
        <v>440</v>
      </c>
    </row>
    <row r="331" spans="1:17" ht="15.75" thickBot="1" x14ac:dyDescent="0.3">
      <c r="A331" s="187" t="s">
        <v>706</v>
      </c>
      <c r="B331" s="185" t="s">
        <v>707</v>
      </c>
      <c r="C331" s="185" t="s">
        <v>4</v>
      </c>
      <c r="D331" s="140">
        <v>-6462744.9400000004</v>
      </c>
      <c r="E331" s="140">
        <v>-4896652.7</v>
      </c>
      <c r="F331" s="140">
        <v>-3534569.13</v>
      </c>
      <c r="G331" s="140">
        <v>-2551528.34</v>
      </c>
      <c r="H331" s="140">
        <v>-2046725.47</v>
      </c>
      <c r="I331" s="140">
        <v>-1680840.15</v>
      </c>
      <c r="J331" s="139">
        <v>-1469419.75</v>
      </c>
      <c r="K331" s="139">
        <v>-1283537.6499999999</v>
      </c>
      <c r="L331" s="139">
        <v>-1068517.3400000001</v>
      </c>
      <c r="M331" s="140">
        <v>-620135.4</v>
      </c>
      <c r="N331" s="140">
        <v>-4091990.72</v>
      </c>
      <c r="O331" s="140">
        <v>-3515326.47</v>
      </c>
      <c r="P331" s="138">
        <f t="shared" si="6"/>
        <v>-33221988.059999991</v>
      </c>
      <c r="Q331" s="135">
        <f>MATCH(B336,'SAP Data'!$C$7:$C$1839,0)</f>
        <v>441</v>
      </c>
    </row>
    <row r="332" spans="1:17" ht="15.75" thickBot="1" x14ac:dyDescent="0.3">
      <c r="A332" s="187" t="s">
        <v>709</v>
      </c>
      <c r="B332" s="185" t="s">
        <v>710</v>
      </c>
      <c r="C332" s="185" t="s">
        <v>4</v>
      </c>
      <c r="D332" s="139"/>
      <c r="E332" s="139"/>
      <c r="F332" s="139"/>
      <c r="G332" s="139">
        <v>11081.33</v>
      </c>
      <c r="H332" s="139">
        <v>11081.33</v>
      </c>
      <c r="I332" s="139">
        <v>11081.33</v>
      </c>
      <c r="J332" s="140">
        <v>11081.33</v>
      </c>
      <c r="K332" s="140">
        <v>11081.33</v>
      </c>
      <c r="L332" s="140">
        <v>11081.33</v>
      </c>
      <c r="M332" s="139">
        <v>11081.33</v>
      </c>
      <c r="N332" s="139">
        <v>40348.949999999997</v>
      </c>
      <c r="O332" s="139">
        <v>40348.949999999997</v>
      </c>
      <c r="P332" s="138">
        <f t="shared" si="6"/>
        <v>158267.21</v>
      </c>
      <c r="Q332" s="135">
        <f>MATCH(B337,'SAP Data'!$C$7:$C$1839,0)</f>
        <v>442</v>
      </c>
    </row>
    <row r="333" spans="1:17" ht="15.75" thickBot="1" x14ac:dyDescent="0.3">
      <c r="A333" s="187" t="s">
        <v>712</v>
      </c>
      <c r="B333" s="185" t="s">
        <v>713</v>
      </c>
      <c r="C333" s="185" t="s">
        <v>4</v>
      </c>
      <c r="D333" s="140">
        <v>-1178596.3700000001</v>
      </c>
      <c r="E333" s="140">
        <v>-1179848.56</v>
      </c>
      <c r="F333" s="140">
        <v>-1128107.8999999999</v>
      </c>
      <c r="G333" s="140">
        <v>-1129195.56</v>
      </c>
      <c r="H333" s="140">
        <v>-1130193.28</v>
      </c>
      <c r="I333" s="140">
        <v>-1128545.6599999999</v>
      </c>
      <c r="J333" s="139">
        <v>-1130505.8400000001</v>
      </c>
      <c r="K333" s="139">
        <v>-1130687.2</v>
      </c>
      <c r="L333" s="139">
        <v>-1138340.43</v>
      </c>
      <c r="M333" s="140">
        <v>-1139541.92</v>
      </c>
      <c r="N333" s="140">
        <v>-1139572.96</v>
      </c>
      <c r="O333" s="140">
        <v>-1142817.23</v>
      </c>
      <c r="P333" s="138">
        <f t="shared" si="6"/>
        <v>-13695952.91</v>
      </c>
      <c r="Q333" s="135">
        <f>MATCH(B338,'SAP Data'!$C$7:$C$1839,0)</f>
        <v>443</v>
      </c>
    </row>
    <row r="334" spans="1:17" ht="15.75" thickBot="1" x14ac:dyDescent="0.3">
      <c r="A334" s="187" t="s">
        <v>715</v>
      </c>
      <c r="B334" s="185" t="s">
        <v>716</v>
      </c>
      <c r="C334" s="185" t="s">
        <v>4</v>
      </c>
      <c r="D334" s="139">
        <v>1178596.3700000001</v>
      </c>
      <c r="E334" s="139">
        <v>1179848.56</v>
      </c>
      <c r="F334" s="139">
        <v>1128107.8999999999</v>
      </c>
      <c r="G334" s="139">
        <v>1129195.56</v>
      </c>
      <c r="H334" s="139">
        <v>1130193.28</v>
      </c>
      <c r="I334" s="139">
        <v>1128545.6599999999</v>
      </c>
      <c r="J334" s="140">
        <v>1130505.8400000001</v>
      </c>
      <c r="K334" s="140">
        <v>1130687.2</v>
      </c>
      <c r="L334" s="140">
        <v>1138340.43</v>
      </c>
      <c r="M334" s="139">
        <v>1139541.92</v>
      </c>
      <c r="N334" s="139">
        <v>1139572.96</v>
      </c>
      <c r="O334" s="139">
        <v>1142817.23</v>
      </c>
      <c r="P334" s="138">
        <f t="shared" si="6"/>
        <v>13695952.91</v>
      </c>
      <c r="Q334" s="135">
        <f>MATCH(B339,'SAP Data'!$C$7:$C$1839,0)</f>
        <v>444</v>
      </c>
    </row>
    <row r="335" spans="1:17" ht="15.75" thickBot="1" x14ac:dyDescent="0.3">
      <c r="A335" s="187" t="s">
        <v>718</v>
      </c>
      <c r="B335" s="185" t="s">
        <v>719</v>
      </c>
      <c r="C335" s="185" t="s">
        <v>4</v>
      </c>
      <c r="D335" s="140">
        <v>-3551011.15</v>
      </c>
      <c r="E335" s="140">
        <v>-3555154</v>
      </c>
      <c r="F335" s="140">
        <v>-3559301.68</v>
      </c>
      <c r="G335" s="140">
        <v>-3563454.2</v>
      </c>
      <c r="H335" s="140">
        <v>-3567611.56</v>
      </c>
      <c r="I335" s="140">
        <v>-3571773.77</v>
      </c>
      <c r="J335" s="139">
        <v>-3575940.84</v>
      </c>
      <c r="K335" s="139">
        <v>-3580112.77</v>
      </c>
      <c r="L335" s="139">
        <v>-33957.33</v>
      </c>
      <c r="M335" s="140">
        <v>-33996.949999999997</v>
      </c>
      <c r="N335" s="140">
        <v>0</v>
      </c>
      <c r="O335" s="140">
        <v>0</v>
      </c>
      <c r="P335" s="138">
        <f t="shared" si="6"/>
        <v>-28592314.249999996</v>
      </c>
      <c r="Q335" s="135">
        <f>MATCH(B340,'SAP Data'!$C$7:$C$1839,0)</f>
        <v>445</v>
      </c>
    </row>
    <row r="336" spans="1:17" ht="15.75" thickBot="1" x14ac:dyDescent="0.3">
      <c r="A336" s="187" t="s">
        <v>721</v>
      </c>
      <c r="B336" s="185" t="s">
        <v>722</v>
      </c>
      <c r="C336" s="185" t="s">
        <v>4</v>
      </c>
      <c r="D336" s="139">
        <v>136123.96</v>
      </c>
      <c r="E336" s="139">
        <v>136123.96</v>
      </c>
      <c r="F336" s="139">
        <v>136123.96</v>
      </c>
      <c r="G336" s="139">
        <v>136123.96</v>
      </c>
      <c r="H336" s="139">
        <v>136123.96</v>
      </c>
      <c r="I336" s="139">
        <v>136123.96</v>
      </c>
      <c r="J336" s="140">
        <v>136123.96</v>
      </c>
      <c r="K336" s="140">
        <v>136123.96</v>
      </c>
      <c r="L336" s="140">
        <v>136123.96</v>
      </c>
      <c r="M336" s="139">
        <v>136123.96</v>
      </c>
      <c r="N336" s="139">
        <v>0</v>
      </c>
      <c r="O336" s="139">
        <v>5000</v>
      </c>
      <c r="P336" s="138">
        <f t="shared" si="6"/>
        <v>1366239.5999999999</v>
      </c>
      <c r="Q336" s="135">
        <f>MATCH(B341,'SAP Data'!$C$7:$C$1839,0)</f>
        <v>448</v>
      </c>
    </row>
    <row r="337" spans="1:17" ht="15.75" thickBot="1" x14ac:dyDescent="0.3">
      <c r="A337" s="187" t="s">
        <v>724</v>
      </c>
      <c r="B337" s="185" t="s">
        <v>725</v>
      </c>
      <c r="C337" s="185" t="s">
        <v>4</v>
      </c>
      <c r="D337" s="140">
        <v>0</v>
      </c>
      <c r="E337" s="140">
        <v>0</v>
      </c>
      <c r="F337" s="140">
        <v>0</v>
      </c>
      <c r="G337" s="140">
        <v>0</v>
      </c>
      <c r="H337" s="140">
        <v>0</v>
      </c>
      <c r="I337" s="140">
        <v>0</v>
      </c>
      <c r="J337" s="139">
        <v>0</v>
      </c>
      <c r="K337" s="139">
        <v>0</v>
      </c>
      <c r="L337" s="139">
        <v>0</v>
      </c>
      <c r="M337" s="140">
        <v>0</v>
      </c>
      <c r="N337" s="140">
        <v>0</v>
      </c>
      <c r="O337" s="140">
        <v>0</v>
      </c>
      <c r="P337" s="138">
        <f t="shared" si="6"/>
        <v>0</v>
      </c>
      <c r="Q337" s="135">
        <f>MATCH(B342,'SAP Data'!$C$7:$C$1839,0)</f>
        <v>449</v>
      </c>
    </row>
    <row r="338" spans="1:17" ht="15.75" thickBot="1" x14ac:dyDescent="0.3">
      <c r="A338" s="187" t="s">
        <v>727</v>
      </c>
      <c r="B338" s="185" t="s">
        <v>728</v>
      </c>
      <c r="C338" s="185" t="s">
        <v>4</v>
      </c>
      <c r="D338" s="139">
        <v>63605.69</v>
      </c>
      <c r="E338" s="139">
        <v>47460.25</v>
      </c>
      <c r="F338" s="139">
        <v>33417.14</v>
      </c>
      <c r="G338" s="139">
        <v>23280.12</v>
      </c>
      <c r="H338" s="139">
        <v>18071.419999999998</v>
      </c>
      <c r="I338" s="139">
        <v>14294.28</v>
      </c>
      <c r="J338" s="140">
        <v>12108.92</v>
      </c>
      <c r="K338" s="140">
        <v>10186.719999999999</v>
      </c>
      <c r="L338" s="140">
        <v>7964.23</v>
      </c>
      <c r="M338" s="139">
        <v>3336.89</v>
      </c>
      <c r="N338" s="139">
        <v>161911.87</v>
      </c>
      <c r="O338" s="139">
        <v>139675.60999999999</v>
      </c>
      <c r="P338" s="138">
        <f t="shared" si="6"/>
        <v>535313.14</v>
      </c>
      <c r="Q338" s="135">
        <f>MATCH(B343,'SAP Data'!$C$7:$C$1839,0)</f>
        <v>450</v>
      </c>
    </row>
    <row r="339" spans="1:17" ht="15.75" thickBot="1" x14ac:dyDescent="0.3">
      <c r="A339" s="187" t="s">
        <v>730</v>
      </c>
      <c r="B339" s="185" t="s">
        <v>731</v>
      </c>
      <c r="C339" s="185" t="s">
        <v>4</v>
      </c>
      <c r="D339" s="140">
        <v>0</v>
      </c>
      <c r="E339" s="140">
        <v>0</v>
      </c>
      <c r="F339" s="140">
        <v>0</v>
      </c>
      <c r="G339" s="140">
        <v>0</v>
      </c>
      <c r="H339" s="140">
        <v>0</v>
      </c>
      <c r="I339" s="140">
        <v>0</v>
      </c>
      <c r="J339" s="139">
        <v>0</v>
      </c>
      <c r="K339" s="139">
        <v>0</v>
      </c>
      <c r="L339" s="139">
        <v>0</v>
      </c>
      <c r="M339" s="140">
        <v>0</v>
      </c>
      <c r="N339" s="140">
        <v>0</v>
      </c>
      <c r="O339" s="140">
        <v>0</v>
      </c>
      <c r="P339" s="138">
        <f t="shared" si="6"/>
        <v>0</v>
      </c>
      <c r="Q339" s="135">
        <f>MATCH(B344,'SAP Data'!$C$7:$C$1839,0)</f>
        <v>451</v>
      </c>
    </row>
    <row r="340" spans="1:17" ht="15.75" thickBot="1" x14ac:dyDescent="0.3">
      <c r="A340" s="187" t="s">
        <v>733</v>
      </c>
      <c r="B340" s="185" t="s">
        <v>734</v>
      </c>
      <c r="C340" s="185" t="s">
        <v>4</v>
      </c>
      <c r="D340" s="139">
        <v>23138.25</v>
      </c>
      <c r="E340" s="139">
        <v>20806.07</v>
      </c>
      <c r="F340" s="139">
        <v>18293.150000000001</v>
      </c>
      <c r="G340" s="139">
        <v>16056.24</v>
      </c>
      <c r="H340" s="139">
        <v>13930.77</v>
      </c>
      <c r="I340" s="139">
        <v>11978.71</v>
      </c>
      <c r="J340" s="140">
        <v>10016.44</v>
      </c>
      <c r="K340" s="140">
        <v>7941.56</v>
      </c>
      <c r="L340" s="140">
        <v>5898.07</v>
      </c>
      <c r="M340" s="139">
        <v>3608.64</v>
      </c>
      <c r="N340" s="139">
        <v>75930.460000000006</v>
      </c>
      <c r="O340" s="139">
        <v>68221.8</v>
      </c>
      <c r="P340" s="138">
        <f t="shared" si="6"/>
        <v>275820.16000000003</v>
      </c>
      <c r="Q340" s="135">
        <f>MATCH(B345,'SAP Data'!$C$7:$C$1839,0)</f>
        <v>454</v>
      </c>
    </row>
    <row r="341" spans="1:17" ht="15.75" thickBot="1" x14ac:dyDescent="0.3">
      <c r="A341" s="357" t="s">
        <v>4139</v>
      </c>
      <c r="B341" s="356" t="s">
        <v>4140</v>
      </c>
      <c r="C341" s="185" t="s">
        <v>4</v>
      </c>
      <c r="D341" s="140">
        <v>77281</v>
      </c>
      <c r="E341" s="140">
        <v>102828.15</v>
      </c>
      <c r="F341" s="140">
        <v>274078.90999999997</v>
      </c>
      <c r="G341" s="140">
        <v>709994.29</v>
      </c>
      <c r="H341" s="140">
        <v>1208442.98</v>
      </c>
      <c r="I341" s="140">
        <v>2071201.44</v>
      </c>
      <c r="J341" s="139">
        <v>2673722.27</v>
      </c>
      <c r="K341" s="139">
        <v>3406177</v>
      </c>
      <c r="L341" s="139">
        <v>4966028.87</v>
      </c>
      <c r="M341" s="140">
        <v>5783782.5700000003</v>
      </c>
      <c r="N341" s="140">
        <v>5756608.7400000002</v>
      </c>
      <c r="O341" s="140">
        <v>5951927.3700000001</v>
      </c>
      <c r="P341" s="138">
        <f t="shared" si="6"/>
        <v>32982073.59</v>
      </c>
      <c r="Q341" s="135">
        <f>MATCH(B346,'SAP Data'!$C$7:$C$1839,0)</f>
        <v>459</v>
      </c>
    </row>
    <row r="342" spans="1:17" ht="15.75" thickBot="1" x14ac:dyDescent="0.3">
      <c r="A342" s="357" t="s">
        <v>4141</v>
      </c>
      <c r="B342" s="356" t="s">
        <v>4142</v>
      </c>
      <c r="C342" s="185" t="s">
        <v>4</v>
      </c>
      <c r="D342" s="139">
        <v>-223.63</v>
      </c>
      <c r="E342" s="139">
        <v>-744.81</v>
      </c>
      <c r="F342" s="139">
        <v>0</v>
      </c>
      <c r="G342" s="139">
        <v>0</v>
      </c>
      <c r="H342" s="139">
        <v>0</v>
      </c>
      <c r="I342" s="139">
        <v>0</v>
      </c>
      <c r="J342" s="140">
        <v>0</v>
      </c>
      <c r="K342" s="140">
        <v>0</v>
      </c>
      <c r="L342" s="140">
        <v>0</v>
      </c>
      <c r="M342" s="139">
        <v>0</v>
      </c>
      <c r="N342" s="139">
        <v>0</v>
      </c>
      <c r="O342" s="139">
        <v>0</v>
      </c>
      <c r="P342" s="138">
        <f t="shared" si="6"/>
        <v>-968.43999999999994</v>
      </c>
      <c r="Q342" s="135">
        <f>MATCH(B347,'SAP Data'!$C$7:$C$1839,0)</f>
        <v>460</v>
      </c>
    </row>
    <row r="343" spans="1:17" ht="15.75" thickBot="1" x14ac:dyDescent="0.3">
      <c r="A343" s="357" t="s">
        <v>4143</v>
      </c>
      <c r="B343" s="356" t="s">
        <v>4144</v>
      </c>
      <c r="C343" s="185" t="s">
        <v>4</v>
      </c>
      <c r="D343" s="140">
        <v>10056.23</v>
      </c>
      <c r="E343" s="140">
        <v>13349.41</v>
      </c>
      <c r="F343" s="140">
        <v>35591.99</v>
      </c>
      <c r="G343" s="140">
        <v>92205.09</v>
      </c>
      <c r="H343" s="140">
        <v>156781.38</v>
      </c>
      <c r="I343" s="140">
        <v>268558.24</v>
      </c>
      <c r="J343" s="139">
        <v>346124.61</v>
      </c>
      <c r="K343" s="139">
        <v>440355.38</v>
      </c>
      <c r="L343" s="139">
        <v>642056.68000000005</v>
      </c>
      <c r="M343" s="140">
        <v>746668.34</v>
      </c>
      <c r="N343" s="140">
        <v>740463.63</v>
      </c>
      <c r="O343" s="140">
        <v>763536.91</v>
      </c>
      <c r="P343" s="138">
        <f t="shared" si="6"/>
        <v>4255747.8899999997</v>
      </c>
      <c r="Q343" s="135">
        <f>MATCH(B348,'SAP Data'!$C$7:$C$1839,0)</f>
        <v>462</v>
      </c>
    </row>
    <row r="344" spans="1:17" ht="15.75" thickBot="1" x14ac:dyDescent="0.3">
      <c r="A344" s="357" t="s">
        <v>4145</v>
      </c>
      <c r="B344" s="356" t="s">
        <v>4146</v>
      </c>
      <c r="C344" s="185" t="s">
        <v>4</v>
      </c>
      <c r="D344" s="139">
        <v>-13.6</v>
      </c>
      <c r="E344" s="139">
        <v>-45.25</v>
      </c>
      <c r="F344" s="139">
        <v>0</v>
      </c>
      <c r="G344" s="139">
        <v>0</v>
      </c>
      <c r="H344" s="139">
        <v>0</v>
      </c>
      <c r="I344" s="139">
        <v>0</v>
      </c>
      <c r="J344" s="140">
        <v>0</v>
      </c>
      <c r="K344" s="140">
        <v>0</v>
      </c>
      <c r="L344" s="140">
        <v>0</v>
      </c>
      <c r="M344" s="139">
        <v>0</v>
      </c>
      <c r="N344" s="139">
        <v>0</v>
      </c>
      <c r="O344" s="139">
        <v>0</v>
      </c>
      <c r="P344" s="138">
        <f t="shared" si="6"/>
        <v>-58.85</v>
      </c>
      <c r="Q344" s="135">
        <f>MATCH(B349,'SAP Data'!$C$7:$C$1839,0)</f>
        <v>463</v>
      </c>
    </row>
    <row r="345" spans="1:17" ht="15.75" thickBot="1" x14ac:dyDescent="0.3">
      <c r="A345" s="187" t="s">
        <v>736</v>
      </c>
      <c r="B345" s="185" t="s">
        <v>737</v>
      </c>
      <c r="C345" s="185" t="s">
        <v>4</v>
      </c>
      <c r="D345" s="140">
        <v>0</v>
      </c>
      <c r="E345" s="140">
        <v>0</v>
      </c>
      <c r="F345" s="140">
        <v>0</v>
      </c>
      <c r="G345" s="140">
        <v>0</v>
      </c>
      <c r="H345" s="140">
        <v>0</v>
      </c>
      <c r="I345" s="140">
        <v>0</v>
      </c>
      <c r="J345" s="139">
        <v>0</v>
      </c>
      <c r="K345" s="139">
        <v>0</v>
      </c>
      <c r="L345" s="139">
        <v>0</v>
      </c>
      <c r="M345" s="140">
        <v>0</v>
      </c>
      <c r="N345" s="140">
        <v>0</v>
      </c>
      <c r="O345" s="140">
        <v>0</v>
      </c>
      <c r="P345" s="138">
        <f t="shared" si="6"/>
        <v>0</v>
      </c>
      <c r="Q345" s="135">
        <f>MATCH(B350,'SAP Data'!$C$7:$C$1839,0)</f>
        <v>464</v>
      </c>
    </row>
    <row r="346" spans="1:17" ht="15.75" thickBot="1" x14ac:dyDescent="0.3">
      <c r="A346" s="187" t="s">
        <v>739</v>
      </c>
      <c r="B346" s="185" t="s">
        <v>740</v>
      </c>
      <c r="C346" s="185" t="s">
        <v>4</v>
      </c>
      <c r="D346" s="139">
        <v>604.95000000000005</v>
      </c>
      <c r="E346" s="139">
        <v>604.95000000000005</v>
      </c>
      <c r="F346" s="139">
        <v>604.95000000000005</v>
      </c>
      <c r="G346" s="139">
        <v>604.95000000000005</v>
      </c>
      <c r="H346" s="139">
        <v>604.95000000000005</v>
      </c>
      <c r="I346" s="139">
        <v>604.95000000000005</v>
      </c>
      <c r="J346" s="140">
        <v>604.95000000000005</v>
      </c>
      <c r="K346" s="140">
        <v>604.95000000000005</v>
      </c>
      <c r="L346" s="140">
        <v>604.95000000000005</v>
      </c>
      <c r="M346" s="139">
        <v>604.95000000000005</v>
      </c>
      <c r="N346" s="139">
        <v>604.95000000000005</v>
      </c>
      <c r="O346" s="139">
        <v>604.95000000000005</v>
      </c>
      <c r="P346" s="138">
        <f t="shared" si="6"/>
        <v>7259.3999999999987</v>
      </c>
      <c r="Q346" s="135">
        <f>MATCH(B351,'SAP Data'!$C$7:$C$1839,0)</f>
        <v>465</v>
      </c>
    </row>
    <row r="347" spans="1:17" ht="15.75" thickBot="1" x14ac:dyDescent="0.3">
      <c r="A347" s="187" t="s">
        <v>742</v>
      </c>
      <c r="B347" s="185" t="s">
        <v>743</v>
      </c>
      <c r="C347" s="185" t="s">
        <v>4</v>
      </c>
      <c r="D347" s="140">
        <v>4899.2700000000004</v>
      </c>
      <c r="E347" s="140">
        <v>4899.2700000000004</v>
      </c>
      <c r="F347" s="140">
        <v>4899.2700000000004</v>
      </c>
      <c r="G347" s="140">
        <v>4899.2700000000004</v>
      </c>
      <c r="H347" s="140">
        <v>4899.2700000000004</v>
      </c>
      <c r="I347" s="140">
        <v>4899.2700000000004</v>
      </c>
      <c r="J347" s="139">
        <v>4899.2700000000004</v>
      </c>
      <c r="K347" s="139">
        <v>4899.2700000000004</v>
      </c>
      <c r="L347" s="139">
        <v>4899.2700000000004</v>
      </c>
      <c r="M347" s="140">
        <v>4899.2700000000004</v>
      </c>
      <c r="N347" s="140">
        <v>4899.2700000000004</v>
      </c>
      <c r="O347" s="140">
        <v>-66147.19</v>
      </c>
      <c r="P347" s="138">
        <f t="shared" si="6"/>
        <v>-12255.219999999987</v>
      </c>
      <c r="Q347" s="135">
        <f>MATCH(B352,'SAP Data'!$C$7:$C$1839,0)</f>
        <v>466</v>
      </c>
    </row>
    <row r="348" spans="1:17" ht="15.75" thickBot="1" x14ac:dyDescent="0.3">
      <c r="A348" s="187" t="s">
        <v>748</v>
      </c>
      <c r="B348" s="185" t="s">
        <v>749</v>
      </c>
      <c r="C348" s="185" t="s">
        <v>4</v>
      </c>
      <c r="D348" s="139">
        <v>61513.95</v>
      </c>
      <c r="E348" s="139">
        <v>62675.08</v>
      </c>
      <c r="F348" s="139">
        <v>73774.929999999993</v>
      </c>
      <c r="G348" s="139">
        <v>74339.55</v>
      </c>
      <c r="H348" s="139">
        <v>98051.06</v>
      </c>
      <c r="I348" s="139">
        <v>98803.03</v>
      </c>
      <c r="J348" s="140">
        <v>99496.24</v>
      </c>
      <c r="K348" s="140">
        <v>110150.25</v>
      </c>
      <c r="L348" s="140">
        <v>110874.19</v>
      </c>
      <c r="M348" s="139">
        <v>111824.34</v>
      </c>
      <c r="N348" s="139">
        <v>76966.67</v>
      </c>
      <c r="O348" s="139">
        <v>77422.2</v>
      </c>
      <c r="P348" s="138">
        <f t="shared" si="6"/>
        <v>1055891.49</v>
      </c>
      <c r="Q348" s="135">
        <f>MATCH(B353,'SAP Data'!$C$7:$C$1839,0)</f>
        <v>467</v>
      </c>
    </row>
    <row r="349" spans="1:17" ht="15.75" thickBot="1" x14ac:dyDescent="0.3">
      <c r="A349" s="187" t="s">
        <v>751</v>
      </c>
      <c r="B349" s="185" t="s">
        <v>752</v>
      </c>
      <c r="C349" s="185" t="s">
        <v>4</v>
      </c>
      <c r="D349" s="140">
        <v>208866.11</v>
      </c>
      <c r="E349" s="140">
        <v>161046.76</v>
      </c>
      <c r="F349" s="140">
        <v>118342.66</v>
      </c>
      <c r="G349" s="140">
        <v>87461.71</v>
      </c>
      <c r="H349" s="140">
        <v>71147.850000000006</v>
      </c>
      <c r="I349" s="140">
        <v>58276.35</v>
      </c>
      <c r="J349" s="139">
        <v>49914.04</v>
      </c>
      <c r="K349" s="139">
        <v>42318.96</v>
      </c>
      <c r="L349" s="139">
        <v>33409.129999999997</v>
      </c>
      <c r="M349" s="140">
        <v>18848.23</v>
      </c>
      <c r="N349" s="140">
        <v>50874.04</v>
      </c>
      <c r="O349" s="140">
        <v>-11695.84</v>
      </c>
      <c r="P349" s="138">
        <f t="shared" si="6"/>
        <v>888810</v>
      </c>
      <c r="Q349" s="135">
        <f>MATCH(B354,'SAP Data'!$C$7:$C$1839,0)</f>
        <v>468</v>
      </c>
    </row>
    <row r="350" spans="1:17" ht="15.75" thickBot="1" x14ac:dyDescent="0.3">
      <c r="A350" s="187" t="s">
        <v>754</v>
      </c>
      <c r="B350" s="185" t="s">
        <v>755</v>
      </c>
      <c r="C350" s="185" t="s">
        <v>4</v>
      </c>
      <c r="D350" s="139">
        <v>1086554.6399999999</v>
      </c>
      <c r="E350" s="139">
        <v>827035.09</v>
      </c>
      <c r="F350" s="139">
        <v>595584.74</v>
      </c>
      <c r="G350" s="139">
        <v>428821.49</v>
      </c>
      <c r="H350" s="139">
        <v>341620.99</v>
      </c>
      <c r="I350" s="139">
        <v>272853.43</v>
      </c>
      <c r="J350" s="140">
        <v>228540.22</v>
      </c>
      <c r="K350" s="140">
        <v>188466.72</v>
      </c>
      <c r="L350" s="140">
        <v>141204.26</v>
      </c>
      <c r="M350" s="139">
        <v>63303.06</v>
      </c>
      <c r="N350" s="139">
        <v>1023403.55</v>
      </c>
      <c r="O350" s="139">
        <v>888375.24</v>
      </c>
      <c r="P350" s="138">
        <f t="shared" si="6"/>
        <v>6085763.4300000016</v>
      </c>
      <c r="Q350" s="135">
        <f>MATCH(B355,'SAP Data'!$C$7:$C$1839,0)</f>
        <v>474</v>
      </c>
    </row>
    <row r="351" spans="1:17" ht="15.75" thickBot="1" x14ac:dyDescent="0.3">
      <c r="A351" s="187" t="s">
        <v>2952</v>
      </c>
      <c r="B351" s="185" t="s">
        <v>2953</v>
      </c>
      <c r="C351" s="185" t="s">
        <v>4</v>
      </c>
      <c r="D351" s="140">
        <v>2709142.77</v>
      </c>
      <c r="E351" s="140">
        <v>2716480.03</v>
      </c>
      <c r="F351" s="140">
        <v>2723837.16</v>
      </c>
      <c r="G351" s="140">
        <v>2731214.22</v>
      </c>
      <c r="H351" s="140">
        <v>2738611.26</v>
      </c>
      <c r="I351" s="140">
        <v>2746028.33</v>
      </c>
      <c r="J351" s="139">
        <v>2753465.49</v>
      </c>
      <c r="K351" s="139">
        <v>2760922.79</v>
      </c>
      <c r="L351" s="139">
        <v>2768400.29</v>
      </c>
      <c r="M351" s="140">
        <v>2775898.04</v>
      </c>
      <c r="N351" s="140">
        <v>2042746.1</v>
      </c>
      <c r="O351" s="140">
        <v>2048278.54</v>
      </c>
      <c r="P351" s="138">
        <f t="shared" si="6"/>
        <v>31515025.019999996</v>
      </c>
      <c r="Q351" s="135">
        <f>MATCH(B356,'SAP Data'!$C$7:$C$1839,0)</f>
        <v>476</v>
      </c>
    </row>
    <row r="352" spans="1:17" ht="15.75" thickBot="1" x14ac:dyDescent="0.3">
      <c r="A352" s="187" t="s">
        <v>2954</v>
      </c>
      <c r="B352" s="185" t="s">
        <v>2955</v>
      </c>
      <c r="C352" s="185" t="s">
        <v>4</v>
      </c>
      <c r="D352" s="139">
        <v>-1184342.3600000001</v>
      </c>
      <c r="E352" s="139">
        <v>-1620488.56</v>
      </c>
      <c r="F352" s="139">
        <v>-1934904.85</v>
      </c>
      <c r="G352" s="139">
        <v>-1122200.21</v>
      </c>
      <c r="H352" s="139">
        <v>-1240370.27</v>
      </c>
      <c r="I352" s="139">
        <v>-319276.01</v>
      </c>
      <c r="J352" s="140">
        <v>-385002.89</v>
      </c>
      <c r="K352" s="140">
        <v>-449165.12</v>
      </c>
      <c r="L352" s="140">
        <v>490607.79</v>
      </c>
      <c r="M352" s="139">
        <v>279089.86</v>
      </c>
      <c r="N352" s="139">
        <v>-405818.63</v>
      </c>
      <c r="O352" s="139">
        <v>-1002739.83</v>
      </c>
      <c r="P352" s="138">
        <f t="shared" si="6"/>
        <v>-8894611.0799999982</v>
      </c>
      <c r="Q352" s="135">
        <f>MATCH(B357,'SAP Data'!$C$7:$C$1839,0)</f>
        <v>477</v>
      </c>
    </row>
    <row r="353" spans="1:17" ht="15.75" thickBot="1" x14ac:dyDescent="0.3">
      <c r="A353" s="393" t="s">
        <v>4192</v>
      </c>
      <c r="B353" s="394" t="s">
        <v>4193</v>
      </c>
      <c r="C353" s="185"/>
      <c r="D353" s="139"/>
      <c r="E353" s="139"/>
      <c r="F353" s="139"/>
      <c r="G353" s="140">
        <v>0</v>
      </c>
      <c r="H353" s="140">
        <v>0</v>
      </c>
      <c r="I353" s="140">
        <v>35570.93</v>
      </c>
      <c r="J353" s="139">
        <v>35777.39</v>
      </c>
      <c r="K353" s="139">
        <v>35985.050000000003</v>
      </c>
      <c r="L353" s="139">
        <v>71764.84</v>
      </c>
      <c r="M353" s="140">
        <v>72181.38</v>
      </c>
      <c r="N353" s="140">
        <v>72600.33</v>
      </c>
      <c r="O353" s="140">
        <v>108592.65</v>
      </c>
      <c r="P353" s="138">
        <f t="shared" si="6"/>
        <v>432472.57000000007</v>
      </c>
      <c r="Q353" s="135">
        <f>MATCH(B358,'SAP Data'!$C$7:$C$1839,0)</f>
        <v>478</v>
      </c>
    </row>
    <row r="354" spans="1:17" ht="15.75" thickBot="1" x14ac:dyDescent="0.3">
      <c r="A354" s="393" t="s">
        <v>4194</v>
      </c>
      <c r="B354" s="394" t="s">
        <v>4195</v>
      </c>
      <c r="C354" s="185"/>
      <c r="D354" s="139"/>
      <c r="E354" s="139"/>
      <c r="F354" s="139"/>
      <c r="G354" s="139">
        <v>0</v>
      </c>
      <c r="H354" s="139">
        <v>0</v>
      </c>
      <c r="I354" s="139">
        <v>179784.24</v>
      </c>
      <c r="J354" s="140">
        <v>180827.74</v>
      </c>
      <c r="K354" s="140">
        <v>181877.29</v>
      </c>
      <c r="L354" s="140">
        <v>362717.18</v>
      </c>
      <c r="M354" s="139">
        <v>364822.45</v>
      </c>
      <c r="N354" s="139">
        <v>366939.94</v>
      </c>
      <c r="O354" s="139">
        <v>548853.96</v>
      </c>
      <c r="P354" s="138">
        <f t="shared" si="6"/>
        <v>2185822.7999999998</v>
      </c>
      <c r="Q354" s="135">
        <f>MATCH(B359,'SAP Data'!$C$7:$C$1839,0)</f>
        <v>482</v>
      </c>
    </row>
    <row r="355" spans="1:17" ht="15.75" thickBot="1" x14ac:dyDescent="0.3">
      <c r="A355" s="187" t="s">
        <v>757</v>
      </c>
      <c r="B355" s="185" t="s">
        <v>758</v>
      </c>
      <c r="C355" s="185" t="s">
        <v>4</v>
      </c>
      <c r="D355" s="140">
        <v>42458875.189999998</v>
      </c>
      <c r="E355" s="140">
        <v>41735812.189999998</v>
      </c>
      <c r="F355" s="140">
        <v>41110541.189999998</v>
      </c>
      <c r="G355" s="140">
        <v>40679888.189999998</v>
      </c>
      <c r="H355" s="140">
        <v>40449450.189999998</v>
      </c>
      <c r="I355" s="140">
        <v>40341888.189999998</v>
      </c>
      <c r="J355" s="139">
        <v>40290053.189999998</v>
      </c>
      <c r="K355" s="139">
        <v>40239295.189999998</v>
      </c>
      <c r="L355" s="139">
        <v>40176014.189999998</v>
      </c>
      <c r="M355" s="140">
        <v>39872499.189999998</v>
      </c>
      <c r="N355" s="140">
        <v>39237355.189999998</v>
      </c>
      <c r="O355" s="140">
        <v>38301663.189999998</v>
      </c>
      <c r="P355" s="138">
        <f t="shared" si="6"/>
        <v>484893335.27999997</v>
      </c>
      <c r="Q355" s="135">
        <f>MATCH(B361,'SAP Data'!$C$7:$C$1839,0)</f>
        <v>484</v>
      </c>
    </row>
    <row r="356" spans="1:17" ht="15.75" thickBot="1" x14ac:dyDescent="0.3">
      <c r="A356" s="187" t="s">
        <v>2764</v>
      </c>
      <c r="B356" s="185" t="s">
        <v>2765</v>
      </c>
      <c r="C356" s="185" t="s">
        <v>4</v>
      </c>
      <c r="D356" s="139">
        <v>72533.19</v>
      </c>
      <c r="E356" s="139">
        <v>72533.19</v>
      </c>
      <c r="F356" s="139">
        <v>72533.19</v>
      </c>
      <c r="G356" s="139">
        <v>333533.19</v>
      </c>
      <c r="H356" s="139">
        <v>333533.19</v>
      </c>
      <c r="I356" s="139">
        <v>333533.19</v>
      </c>
      <c r="J356" s="140">
        <v>333533.19</v>
      </c>
      <c r="K356" s="140">
        <v>333533.19</v>
      </c>
      <c r="L356" s="140">
        <v>333533.19</v>
      </c>
      <c r="M356" s="139">
        <v>333533.19</v>
      </c>
      <c r="N356" s="139">
        <v>333533.19</v>
      </c>
      <c r="O356" s="139">
        <v>333533.19</v>
      </c>
      <c r="P356" s="138">
        <f t="shared" si="6"/>
        <v>3219398.28</v>
      </c>
      <c r="Q356" s="135">
        <f>MATCH(B362,'SAP Data'!$C$7:$C$1839,0)</f>
        <v>485</v>
      </c>
    </row>
    <row r="357" spans="1:17" ht="15.75" thickBot="1" x14ac:dyDescent="0.3">
      <c r="A357" s="187" t="s">
        <v>2850</v>
      </c>
      <c r="B357" s="185" t="s">
        <v>2851</v>
      </c>
      <c r="C357" s="185" t="s">
        <v>4</v>
      </c>
      <c r="D357" s="140">
        <v>-4806.62</v>
      </c>
      <c r="E357" s="140">
        <v>-5198.13</v>
      </c>
      <c r="F357" s="140">
        <v>-5563.32</v>
      </c>
      <c r="G357" s="140">
        <v>-5948.25</v>
      </c>
      <c r="H357" s="140">
        <v>-6293.7</v>
      </c>
      <c r="I357" s="140">
        <v>-6688.5</v>
      </c>
      <c r="J357" s="139">
        <v>-7211.61</v>
      </c>
      <c r="K357" s="139">
        <v>-8231.51</v>
      </c>
      <c r="L357" s="139">
        <v>-9656.08</v>
      </c>
      <c r="M357" s="140">
        <v>-11320.82</v>
      </c>
      <c r="N357" s="140">
        <v>-13000.78</v>
      </c>
      <c r="O357" s="140">
        <v>-14663.08</v>
      </c>
      <c r="P357" s="138">
        <f t="shared" si="6"/>
        <v>-98582.400000000009</v>
      </c>
      <c r="Q357" s="135">
        <f>MATCH(B363,'SAP Data'!$C$7:$C$1839,0)</f>
        <v>486</v>
      </c>
    </row>
    <row r="358" spans="1:17" ht="15.75" thickBot="1" x14ac:dyDescent="0.3">
      <c r="A358" s="416" t="s">
        <v>4226</v>
      </c>
      <c r="B358" s="417" t="s">
        <v>4232</v>
      </c>
      <c r="C358" s="185"/>
      <c r="D358" s="140"/>
      <c r="E358" s="140"/>
      <c r="F358" s="140"/>
      <c r="G358" s="140"/>
      <c r="H358" s="140"/>
      <c r="I358" s="140"/>
      <c r="J358" s="140">
        <v>0</v>
      </c>
      <c r="K358" s="140">
        <v>126450.23</v>
      </c>
      <c r="L358" s="140">
        <v>139428.25</v>
      </c>
      <c r="M358" s="139">
        <v>139805.87</v>
      </c>
      <c r="N358" s="139">
        <v>0</v>
      </c>
      <c r="O358" s="139">
        <v>0</v>
      </c>
      <c r="P358" s="138">
        <f t="shared" si="6"/>
        <v>405684.35</v>
      </c>
      <c r="Q358" s="135">
        <f>MATCH(B364,'SAP Data'!$C$7:$C$1839,0)</f>
        <v>487</v>
      </c>
    </row>
    <row r="359" spans="1:17" ht="15.75" thickBot="1" x14ac:dyDescent="0.3">
      <c r="A359" s="187" t="s">
        <v>4147</v>
      </c>
      <c r="B359" s="185" t="s">
        <v>2957</v>
      </c>
      <c r="C359" s="185" t="s">
        <v>4</v>
      </c>
      <c r="D359" s="139"/>
      <c r="E359" s="139"/>
      <c r="F359" s="139"/>
      <c r="G359" s="392"/>
      <c r="H359" s="392"/>
      <c r="I359" s="392"/>
      <c r="J359" s="140"/>
      <c r="K359" s="140"/>
      <c r="L359" s="140"/>
      <c r="M359" s="139"/>
      <c r="N359" s="139"/>
      <c r="O359" s="139"/>
      <c r="P359" s="138">
        <f t="shared" si="6"/>
        <v>0</v>
      </c>
      <c r="Q359" s="135">
        <f>MATCH(B365,'SAP Data'!$C$7:$C$1839,0)</f>
        <v>488</v>
      </c>
    </row>
    <row r="360" spans="1:17" ht="15.75" thickBot="1" x14ac:dyDescent="0.3">
      <c r="A360" s="433" t="s">
        <v>4260</v>
      </c>
      <c r="B360" s="434" t="s">
        <v>4248</v>
      </c>
      <c r="C360" s="185"/>
      <c r="D360" s="139"/>
      <c r="E360" s="139"/>
      <c r="F360" s="139"/>
      <c r="G360" s="392"/>
      <c r="H360" s="392"/>
      <c r="I360" s="392"/>
      <c r="J360" s="140"/>
      <c r="K360" s="140"/>
      <c r="L360" s="140"/>
      <c r="M360" s="140">
        <v>0</v>
      </c>
      <c r="N360" s="140">
        <v>135158.76999999999</v>
      </c>
      <c r="O360" s="140">
        <v>116274.73</v>
      </c>
      <c r="P360" s="138">
        <f t="shared" si="6"/>
        <v>251433.5</v>
      </c>
      <c r="Q360" s="135">
        <f>MATCH(B366,'SAP Data'!$C$7:$C$1839,0)</f>
        <v>489</v>
      </c>
    </row>
    <row r="361" spans="1:17" ht="15.75" thickBot="1" x14ac:dyDescent="0.3">
      <c r="A361" s="187" t="s">
        <v>3236</v>
      </c>
      <c r="B361" s="185" t="s">
        <v>3237</v>
      </c>
      <c r="C361" s="185" t="s">
        <v>4</v>
      </c>
      <c r="D361" s="140">
        <v>2093760.5</v>
      </c>
      <c r="E361" s="140">
        <v>2093760.5</v>
      </c>
      <c r="F361" s="140">
        <v>2355676.06</v>
      </c>
      <c r="G361" s="140">
        <v>2355676.06</v>
      </c>
      <c r="H361" s="140">
        <v>2355676.06</v>
      </c>
      <c r="I361" s="140">
        <v>2614183.35</v>
      </c>
      <c r="J361" s="139">
        <v>2614183.35</v>
      </c>
      <c r="K361" s="139">
        <v>2614183.35</v>
      </c>
      <c r="L361" s="139">
        <v>2520876.8199999998</v>
      </c>
      <c r="M361" s="139">
        <v>2520876.8199999998</v>
      </c>
      <c r="N361" s="139">
        <v>2520876.8199999998</v>
      </c>
      <c r="O361" s="139">
        <v>1959676.85</v>
      </c>
      <c r="P361" s="138">
        <f t="shared" si="6"/>
        <v>28619406.540000003</v>
      </c>
      <c r="Q361" s="135">
        <f>MATCH(B367,'SAP Data'!$C$7:$C$1839,0)</f>
        <v>490</v>
      </c>
    </row>
    <row r="362" spans="1:17" ht="15.75" thickBot="1" x14ac:dyDescent="0.3">
      <c r="A362" s="187" t="s">
        <v>4063</v>
      </c>
      <c r="B362" s="185" t="s">
        <v>4064</v>
      </c>
      <c r="C362" s="185" t="s">
        <v>4</v>
      </c>
      <c r="D362" s="139">
        <v>1391060.71</v>
      </c>
      <c r="E362" s="139">
        <v>1521286.28</v>
      </c>
      <c r="F362" s="139">
        <v>1728770.54</v>
      </c>
      <c r="G362" s="139">
        <v>1902334.79</v>
      </c>
      <c r="H362" s="139">
        <v>2051716.96</v>
      </c>
      <c r="I362" s="139">
        <v>2156272.1800000002</v>
      </c>
      <c r="J362" s="140">
        <v>2204428.0299999998</v>
      </c>
      <c r="K362" s="140">
        <v>2254551.5499999998</v>
      </c>
      <c r="L362" s="140">
        <v>2301753.5299999998</v>
      </c>
      <c r="M362" s="140">
        <v>2346778.2999999998</v>
      </c>
      <c r="N362" s="140">
        <v>2403123</v>
      </c>
      <c r="O362" s="140">
        <v>2517765.19</v>
      </c>
      <c r="P362" s="138">
        <f t="shared" si="6"/>
        <v>24779841.060000002</v>
      </c>
      <c r="Q362" s="135">
        <f>MATCH(B368,'SAP Data'!$C$7:$C$1839,0)</f>
        <v>491</v>
      </c>
    </row>
    <row r="363" spans="1:17" ht="15.75" thickBot="1" x14ac:dyDescent="0.3">
      <c r="A363" s="187" t="s">
        <v>3238</v>
      </c>
      <c r="B363" s="185" t="s">
        <v>3239</v>
      </c>
      <c r="C363" s="185" t="s">
        <v>4</v>
      </c>
      <c r="D363" s="140">
        <v>2566661.4900000002</v>
      </c>
      <c r="E363" s="140">
        <v>2620448.34</v>
      </c>
      <c r="F363" s="140">
        <v>2730922.58</v>
      </c>
      <c r="G363" s="140">
        <v>2824314.44</v>
      </c>
      <c r="H363" s="140">
        <v>2878457.72</v>
      </c>
      <c r="I363" s="140">
        <v>2965658.82</v>
      </c>
      <c r="J363" s="139">
        <v>3007819.57</v>
      </c>
      <c r="K363" s="139">
        <v>3055221.49</v>
      </c>
      <c r="L363" s="139">
        <v>3122640.04</v>
      </c>
      <c r="M363" s="139">
        <v>3186421.11</v>
      </c>
      <c r="N363" s="139">
        <v>3241746.26</v>
      </c>
      <c r="O363" s="139">
        <v>3281179.44</v>
      </c>
      <c r="P363" s="138">
        <f t="shared" si="6"/>
        <v>35481491.299999997</v>
      </c>
      <c r="Q363" s="135">
        <f>MATCH(B369,'SAP Data'!$C$7:$C$1839,0)</f>
        <v>492</v>
      </c>
    </row>
    <row r="364" spans="1:17" ht="15.75" thickBot="1" x14ac:dyDescent="0.3">
      <c r="A364" s="187" t="s">
        <v>3240</v>
      </c>
      <c r="B364" s="185" t="s">
        <v>3241</v>
      </c>
      <c r="C364" s="185" t="s">
        <v>4</v>
      </c>
      <c r="D364" s="139">
        <v>261934.43</v>
      </c>
      <c r="E364" s="139">
        <v>261934.43</v>
      </c>
      <c r="F364" s="139">
        <v>291132.02</v>
      </c>
      <c r="G364" s="139">
        <v>291132.02</v>
      </c>
      <c r="H364" s="139">
        <v>291132.02</v>
      </c>
      <c r="I364" s="139">
        <v>320318.31</v>
      </c>
      <c r="J364" s="140">
        <v>320318.31</v>
      </c>
      <c r="K364" s="140">
        <v>320318.31</v>
      </c>
      <c r="L364" s="140">
        <v>305858.46000000002</v>
      </c>
      <c r="M364" s="140">
        <v>305858.46000000002</v>
      </c>
      <c r="N364" s="140">
        <v>305858.46000000002</v>
      </c>
      <c r="O364" s="140">
        <v>230896.09</v>
      </c>
      <c r="P364" s="138">
        <f t="shared" si="6"/>
        <v>3506691.32</v>
      </c>
      <c r="Q364" s="135">
        <f>MATCH(B370,'SAP Data'!$C$7:$C$1839,0)</f>
        <v>493</v>
      </c>
    </row>
    <row r="365" spans="1:17" ht="15.75" thickBot="1" x14ac:dyDescent="0.3">
      <c r="A365" s="187" t="s">
        <v>4065</v>
      </c>
      <c r="B365" s="185" t="s">
        <v>4066</v>
      </c>
      <c r="C365" s="185" t="s">
        <v>4</v>
      </c>
      <c r="D365" s="140">
        <v>67991.62</v>
      </c>
      <c r="E365" s="140">
        <v>80393.039999999994</v>
      </c>
      <c r="F365" s="140">
        <v>91237.73</v>
      </c>
      <c r="G365" s="140">
        <v>101318.63</v>
      </c>
      <c r="H365" s="140">
        <v>109069.8</v>
      </c>
      <c r="I365" s="140">
        <v>113382.64</v>
      </c>
      <c r="J365" s="139">
        <v>116646.23</v>
      </c>
      <c r="K365" s="139">
        <v>119340.44</v>
      </c>
      <c r="L365" s="139">
        <v>121802.84</v>
      </c>
      <c r="M365" s="139">
        <v>123885.59</v>
      </c>
      <c r="N365" s="139">
        <v>126709.67</v>
      </c>
      <c r="O365" s="139">
        <v>132998.79999999999</v>
      </c>
      <c r="P365" s="138">
        <f t="shared" si="6"/>
        <v>1304777.0299999998</v>
      </c>
      <c r="Q365" s="135">
        <f>MATCH(B371,'SAP Data'!$C$7:$C$1839,0)</f>
        <v>494</v>
      </c>
    </row>
    <row r="366" spans="1:17" ht="15.75" thickBot="1" x14ac:dyDescent="0.3">
      <c r="A366" s="187" t="s">
        <v>3242</v>
      </c>
      <c r="B366" s="185" t="s">
        <v>3243</v>
      </c>
      <c r="C366" s="185" t="s">
        <v>4</v>
      </c>
      <c r="D366" s="139">
        <v>323933.03000000003</v>
      </c>
      <c r="E366" s="139">
        <v>330181.05</v>
      </c>
      <c r="F366" s="139">
        <v>342913.85</v>
      </c>
      <c r="G366" s="139">
        <v>353800.04</v>
      </c>
      <c r="H366" s="139">
        <v>360052.2</v>
      </c>
      <c r="I366" s="139">
        <v>370647.23</v>
      </c>
      <c r="J366" s="140">
        <v>375164.34</v>
      </c>
      <c r="K366" s="140">
        <v>380627.07</v>
      </c>
      <c r="L366" s="140">
        <v>388543.11</v>
      </c>
      <c r="M366" s="140">
        <v>395978.01</v>
      </c>
      <c r="N366" s="140">
        <v>402312.8</v>
      </c>
      <c r="O366" s="140">
        <v>406595.49</v>
      </c>
      <c r="P366" s="138">
        <f t="shared" si="6"/>
        <v>4430748.22</v>
      </c>
      <c r="Q366" s="135">
        <f>MATCH(B372,'SAP Data'!$C$7:$C$1839,0)</f>
        <v>495</v>
      </c>
    </row>
    <row r="367" spans="1:17" ht="15.75" thickBot="1" x14ac:dyDescent="0.3">
      <c r="A367" s="187" t="s">
        <v>3244</v>
      </c>
      <c r="B367" s="185" t="s">
        <v>3245</v>
      </c>
      <c r="C367" s="185" t="s">
        <v>4</v>
      </c>
      <c r="D367" s="140">
        <v>0</v>
      </c>
      <c r="E367" s="140">
        <v>0</v>
      </c>
      <c r="F367" s="140">
        <v>0</v>
      </c>
      <c r="G367" s="140">
        <v>0</v>
      </c>
      <c r="H367" s="140">
        <v>0</v>
      </c>
      <c r="I367" s="140">
        <v>0</v>
      </c>
      <c r="J367" s="139">
        <v>0</v>
      </c>
      <c r="K367" s="139">
        <v>0</v>
      </c>
      <c r="L367" s="139">
        <v>0</v>
      </c>
      <c r="M367" s="139">
        <v>0</v>
      </c>
      <c r="N367" s="139">
        <v>0</v>
      </c>
      <c r="O367" s="139">
        <v>0</v>
      </c>
      <c r="P367" s="138">
        <f t="shared" si="6"/>
        <v>0</v>
      </c>
      <c r="Q367" s="135">
        <f>MATCH(B373,'SAP Data'!$C$7:$C$1839,0)</f>
        <v>496</v>
      </c>
    </row>
    <row r="368" spans="1:17" ht="15.75" thickBot="1" x14ac:dyDescent="0.3">
      <c r="A368" s="187" t="s">
        <v>3246</v>
      </c>
      <c r="B368" s="185" t="s">
        <v>3247</v>
      </c>
      <c r="C368" s="185" t="s">
        <v>4</v>
      </c>
      <c r="D368" s="139"/>
      <c r="E368" s="139"/>
      <c r="F368" s="139"/>
      <c r="G368" s="392"/>
      <c r="H368" s="392"/>
      <c r="I368" s="392"/>
      <c r="J368" s="139"/>
      <c r="K368" s="139"/>
      <c r="L368" s="139"/>
      <c r="M368" s="139"/>
      <c r="N368" s="139"/>
      <c r="O368" s="139"/>
      <c r="P368" s="138">
        <f t="shared" si="6"/>
        <v>0</v>
      </c>
      <c r="Q368" s="135">
        <f>MATCH(B374,'SAP Data'!$C$7:$C$1839,0)</f>
        <v>497</v>
      </c>
    </row>
    <row r="369" spans="1:17" ht="15.75" thickBot="1" x14ac:dyDescent="0.3">
      <c r="A369" s="331" t="s">
        <v>3248</v>
      </c>
      <c r="B369" s="339" t="s">
        <v>3249</v>
      </c>
      <c r="C369" s="332" t="s">
        <v>4</v>
      </c>
      <c r="D369" s="140">
        <v>0</v>
      </c>
      <c r="E369" s="140">
        <v>0</v>
      </c>
      <c r="F369" s="140">
        <v>0</v>
      </c>
      <c r="G369" s="140">
        <v>0</v>
      </c>
      <c r="H369" s="140">
        <v>0</v>
      </c>
      <c r="I369" s="140">
        <v>0</v>
      </c>
      <c r="J369" s="140">
        <v>0</v>
      </c>
      <c r="K369" s="140">
        <v>0</v>
      </c>
      <c r="L369" s="140">
        <v>0</v>
      </c>
      <c r="M369" s="140">
        <v>0</v>
      </c>
      <c r="N369" s="140">
        <v>0</v>
      </c>
      <c r="O369" s="140">
        <v>0</v>
      </c>
      <c r="P369" s="138">
        <f t="shared" si="6"/>
        <v>0</v>
      </c>
      <c r="Q369" s="135">
        <f>MATCH(B375,'SAP Data'!$C$7:$C$1839,0)</f>
        <v>498</v>
      </c>
    </row>
    <row r="370" spans="1:17" ht="15.75" thickBot="1" x14ac:dyDescent="0.3">
      <c r="A370" s="186" t="s">
        <v>3250</v>
      </c>
      <c r="B370" s="185" t="s">
        <v>3251</v>
      </c>
      <c r="C370" s="185" t="s">
        <v>4</v>
      </c>
      <c r="D370" s="139">
        <v>0</v>
      </c>
      <c r="E370" s="139">
        <v>0</v>
      </c>
      <c r="F370" s="139">
        <v>0</v>
      </c>
      <c r="G370" s="139">
        <v>0</v>
      </c>
      <c r="H370" s="139">
        <v>0</v>
      </c>
      <c r="I370" s="139">
        <v>0</v>
      </c>
      <c r="J370" s="139">
        <v>0</v>
      </c>
      <c r="K370" s="139">
        <v>0</v>
      </c>
      <c r="L370" s="139">
        <v>0</v>
      </c>
      <c r="M370" s="139">
        <v>0</v>
      </c>
      <c r="N370" s="139">
        <v>0</v>
      </c>
      <c r="O370" s="139">
        <v>0</v>
      </c>
      <c r="P370" s="138">
        <f t="shared" si="6"/>
        <v>0</v>
      </c>
      <c r="Q370" s="135">
        <f>MATCH(B376,'SAP Data'!$C$7:$C$1839,0)</f>
        <v>499</v>
      </c>
    </row>
    <row r="371" spans="1:17" ht="15.75" thickBot="1" x14ac:dyDescent="0.3">
      <c r="A371" s="186" t="s">
        <v>3998</v>
      </c>
      <c r="B371" s="185" t="s">
        <v>3999</v>
      </c>
      <c r="C371" s="185" t="s">
        <v>4</v>
      </c>
      <c r="D371" s="140">
        <v>-263293.52</v>
      </c>
      <c r="E371" s="140">
        <v>-291855.3</v>
      </c>
      <c r="F371" s="140">
        <v>-505334.33</v>
      </c>
      <c r="G371" s="140">
        <v>-563008.46</v>
      </c>
      <c r="H371" s="140">
        <v>-587226.84</v>
      </c>
      <c r="I371" s="140">
        <v>-630145.05000000005</v>
      </c>
      <c r="J371" s="140">
        <v>-631195.19999999995</v>
      </c>
      <c r="K371" s="140">
        <v>-659280.31999999995</v>
      </c>
      <c r="L371" s="140">
        <v>-712286.33</v>
      </c>
      <c r="M371" s="140">
        <v>-761773.05</v>
      </c>
      <c r="N371" s="140">
        <v>-789519.8</v>
      </c>
      <c r="O371" s="140">
        <v>-814027.82</v>
      </c>
      <c r="P371" s="138">
        <f t="shared" si="6"/>
        <v>-7208946.0199999996</v>
      </c>
      <c r="Q371" s="135">
        <f>MATCH(B377,'SAP Data'!$C$7:$C$1839,0)</f>
        <v>500</v>
      </c>
    </row>
    <row r="372" spans="1:17" ht="15.75" thickBot="1" x14ac:dyDescent="0.3">
      <c r="A372" s="186" t="s">
        <v>4000</v>
      </c>
      <c r="B372" s="185" t="s">
        <v>4001</v>
      </c>
      <c r="C372" s="185" t="s">
        <v>4</v>
      </c>
      <c r="D372" s="139">
        <v>-138995.46</v>
      </c>
      <c r="E372" s="139">
        <v>-154866.21</v>
      </c>
      <c r="F372" s="139">
        <v>-188905.81</v>
      </c>
      <c r="G372" s="139">
        <v>-201729.95</v>
      </c>
      <c r="H372" s="139">
        <v>-216214.3</v>
      </c>
      <c r="I372" s="139">
        <v>-230434.97</v>
      </c>
      <c r="J372" s="139">
        <v>-238635.01</v>
      </c>
      <c r="K372" s="139">
        <v>-247577.27</v>
      </c>
      <c r="L372" s="139">
        <v>-263258.82</v>
      </c>
      <c r="M372" s="139">
        <v>-280366.34999999998</v>
      </c>
      <c r="N372" s="139">
        <v>-292386.09999999998</v>
      </c>
      <c r="O372" s="139">
        <v>-300179.12</v>
      </c>
      <c r="P372" s="138">
        <f t="shared" si="6"/>
        <v>-2753549.37</v>
      </c>
      <c r="Q372" s="135">
        <f>MATCH(B378,'SAP Data'!$C$7:$C$1839,0)</f>
        <v>501</v>
      </c>
    </row>
    <row r="373" spans="1:17" ht="15.75" thickBot="1" x14ac:dyDescent="0.3">
      <c r="A373" s="331" t="s">
        <v>4067</v>
      </c>
      <c r="B373" s="339" t="s">
        <v>4068</v>
      </c>
      <c r="C373" s="332" t="s">
        <v>4</v>
      </c>
      <c r="D373" s="140">
        <v>-1391060.71</v>
      </c>
      <c r="E373" s="140">
        <v>-1521286.28</v>
      </c>
      <c r="F373" s="140">
        <v>-1728770.54</v>
      </c>
      <c r="G373" s="140">
        <v>-1902334.79</v>
      </c>
      <c r="H373" s="140">
        <v>-2051716.96</v>
      </c>
      <c r="I373" s="140">
        <v>-2156272.1800000002</v>
      </c>
      <c r="J373" s="140">
        <v>-2204428.0299999998</v>
      </c>
      <c r="K373" s="140">
        <v>-2254551.5499999998</v>
      </c>
      <c r="L373" s="140">
        <v>-2301753.5299999998</v>
      </c>
      <c r="M373" s="140">
        <v>-2346778.2999999998</v>
      </c>
      <c r="N373" s="140">
        <v>-2403123</v>
      </c>
      <c r="O373" s="140">
        <v>-2517765.19</v>
      </c>
      <c r="P373" s="138">
        <f t="shared" si="6"/>
        <v>-24779841.060000002</v>
      </c>
      <c r="Q373" s="135">
        <f>MATCH(B379,'SAP Data'!$C$7:$C$1839,0)</f>
        <v>502</v>
      </c>
    </row>
    <row r="374" spans="1:17" ht="15.75" thickBot="1" x14ac:dyDescent="0.3">
      <c r="A374" s="186" t="s">
        <v>4069</v>
      </c>
      <c r="B374" s="185" t="s">
        <v>4070</v>
      </c>
      <c r="C374" s="185" t="s">
        <v>4</v>
      </c>
      <c r="D374" s="139">
        <v>-67991.62</v>
      </c>
      <c r="E374" s="139">
        <v>-80393.039999999994</v>
      </c>
      <c r="F374" s="139">
        <v>-91237.73</v>
      </c>
      <c r="G374" s="139">
        <v>-101318.63</v>
      </c>
      <c r="H374" s="139">
        <v>-109069.8</v>
      </c>
      <c r="I374" s="139">
        <v>-113382.64</v>
      </c>
      <c r="J374" s="139">
        <v>-116646.23</v>
      </c>
      <c r="K374" s="139">
        <v>-119340.44</v>
      </c>
      <c r="L374" s="139">
        <v>-121802.84</v>
      </c>
      <c r="M374" s="139">
        <v>-123885.59</v>
      </c>
      <c r="N374" s="139">
        <v>-126709.67</v>
      </c>
      <c r="O374" s="139">
        <v>-132998.79999999999</v>
      </c>
      <c r="P374" s="138">
        <f t="shared" si="6"/>
        <v>-1304777.0299999998</v>
      </c>
      <c r="Q374" s="135">
        <f>MATCH(B380,'SAP Data'!$C$7:$C$1839,0)</f>
        <v>503</v>
      </c>
    </row>
    <row r="375" spans="1:17" ht="15.75" thickBot="1" x14ac:dyDescent="0.3">
      <c r="A375" s="186" t="s">
        <v>4071</v>
      </c>
      <c r="B375" s="185" t="s">
        <v>4072</v>
      </c>
      <c r="C375" s="185" t="s">
        <v>4</v>
      </c>
      <c r="D375" s="140">
        <v>576264.65</v>
      </c>
      <c r="E375" s="140">
        <v>572738.43000000005</v>
      </c>
      <c r="F375" s="140">
        <v>574948.53</v>
      </c>
      <c r="G375" s="140">
        <v>574948.53</v>
      </c>
      <c r="H375" s="140">
        <v>574948.53</v>
      </c>
      <c r="I375" s="140">
        <v>574948.53</v>
      </c>
      <c r="J375" s="140">
        <v>574948.53</v>
      </c>
      <c r="K375" s="140">
        <v>574948.53</v>
      </c>
      <c r="L375" s="140">
        <v>574948.53</v>
      </c>
      <c r="M375" s="140">
        <v>574948.53</v>
      </c>
      <c r="N375" s="140">
        <v>569347.71</v>
      </c>
      <c r="O375" s="140">
        <v>569347.71</v>
      </c>
      <c r="P375" s="138">
        <f t="shared" si="6"/>
        <v>6887286.7400000012</v>
      </c>
      <c r="Q375" s="135">
        <f>MATCH(B381,'SAP Data'!$C$7:$C$1839,0)</f>
        <v>504</v>
      </c>
    </row>
    <row r="376" spans="1:17" ht="15.75" thickBot="1" x14ac:dyDescent="0.3">
      <c r="A376" s="331" t="s">
        <v>4073</v>
      </c>
      <c r="B376" s="339" t="s">
        <v>4074</v>
      </c>
      <c r="C376" s="332" t="s">
        <v>4</v>
      </c>
      <c r="D376" s="139">
        <v>196773.29</v>
      </c>
      <c r="E376" s="139">
        <v>195569.22</v>
      </c>
      <c r="F376" s="139">
        <v>196323.9</v>
      </c>
      <c r="G376" s="139">
        <v>196323.9</v>
      </c>
      <c r="H376" s="139">
        <v>196323.9</v>
      </c>
      <c r="I376" s="139">
        <v>196323.9</v>
      </c>
      <c r="J376" s="139">
        <v>196323.9</v>
      </c>
      <c r="K376" s="139">
        <v>196323.9</v>
      </c>
      <c r="L376" s="139">
        <v>196323.9</v>
      </c>
      <c r="M376" s="139">
        <v>196323.9</v>
      </c>
      <c r="N376" s="139">
        <v>197210.78</v>
      </c>
      <c r="O376" s="139">
        <v>197210.78</v>
      </c>
      <c r="P376" s="138">
        <f t="shared" si="6"/>
        <v>2357355.2699999996</v>
      </c>
      <c r="Q376" s="135">
        <f>MATCH(B382,'SAP Data'!$C$7:$C$1839,0)</f>
        <v>505</v>
      </c>
    </row>
    <row r="377" spans="1:17" ht="15.75" thickBot="1" x14ac:dyDescent="0.3">
      <c r="A377" s="393" t="s">
        <v>4196</v>
      </c>
      <c r="B377" s="394" t="s">
        <v>4197</v>
      </c>
      <c r="C377" s="332"/>
      <c r="D377" s="139"/>
      <c r="E377" s="139"/>
      <c r="F377" s="139"/>
      <c r="G377" s="140">
        <v>0</v>
      </c>
      <c r="H377" s="140">
        <v>141931.76</v>
      </c>
      <c r="I377" s="140">
        <v>382955.9</v>
      </c>
      <c r="J377" s="140">
        <v>922673.1</v>
      </c>
      <c r="K377" s="140">
        <v>1536184.73</v>
      </c>
      <c r="L377" s="140">
        <v>2021868.31</v>
      </c>
      <c r="M377" s="140">
        <v>2757861.85</v>
      </c>
      <c r="N377" s="140">
        <v>3353630.11</v>
      </c>
      <c r="O377" s="140">
        <v>3730917.94</v>
      </c>
      <c r="P377" s="138">
        <f t="shared" si="6"/>
        <v>14848023.699999999</v>
      </c>
      <c r="Q377" s="135">
        <f>MATCH(B383,'SAP Data'!$C$7:$C$1839,0)</f>
        <v>506</v>
      </c>
    </row>
    <row r="378" spans="1:17" ht="15.75" thickBot="1" x14ac:dyDescent="0.3">
      <c r="A378" s="393" t="s">
        <v>4198</v>
      </c>
      <c r="B378" s="394" t="s">
        <v>4199</v>
      </c>
      <c r="C378" s="332"/>
      <c r="D378" s="139"/>
      <c r="E378" s="139"/>
      <c r="F378" s="139"/>
      <c r="G378" s="139">
        <v>0</v>
      </c>
      <c r="H378" s="139">
        <v>40629.949999999997</v>
      </c>
      <c r="I378" s="139">
        <v>42730.400000000001</v>
      </c>
      <c r="J378" s="139">
        <v>46791.31</v>
      </c>
      <c r="K378" s="139">
        <v>47478.400000000001</v>
      </c>
      <c r="L378" s="139">
        <v>48093.59</v>
      </c>
      <c r="M378" s="139">
        <v>50992.54</v>
      </c>
      <c r="N378" s="139">
        <v>60721.46</v>
      </c>
      <c r="O378" s="139">
        <v>67338.95</v>
      </c>
      <c r="P378" s="138">
        <f t="shared" si="6"/>
        <v>404776.60000000003</v>
      </c>
      <c r="Q378" s="135">
        <f>MATCH(B384,'SAP Data'!$C$7:$C$1839,0)</f>
        <v>507</v>
      </c>
    </row>
    <row r="379" spans="1:17" ht="15.75" thickBot="1" x14ac:dyDescent="0.3">
      <c r="A379" s="186" t="s">
        <v>313</v>
      </c>
      <c r="B379" s="339" t="s">
        <v>766</v>
      </c>
      <c r="C379" s="332" t="s">
        <v>4</v>
      </c>
      <c r="D379" s="140">
        <v>0</v>
      </c>
      <c r="E379" s="140">
        <v>0</v>
      </c>
      <c r="F379" s="140">
        <v>-19684400.879999999</v>
      </c>
      <c r="G379" s="140">
        <v>0</v>
      </c>
      <c r="H379" s="140">
        <v>0</v>
      </c>
      <c r="I379" s="140">
        <v>-39509198.520000003</v>
      </c>
      <c r="J379" s="140">
        <v>0</v>
      </c>
      <c r="K379" s="140">
        <v>0</v>
      </c>
      <c r="L379" s="140">
        <v>-55921569.640000001</v>
      </c>
      <c r="M379" s="140">
        <v>0</v>
      </c>
      <c r="N379" s="140">
        <v>0</v>
      </c>
      <c r="O379" s="140">
        <v>-39197127.549999997</v>
      </c>
      <c r="P379" s="138">
        <f t="shared" si="6"/>
        <v>-154312296.59</v>
      </c>
      <c r="Q379" s="135">
        <f>MATCH(B385,'SAP Data'!$C$7:$C$1839,0)</f>
        <v>508</v>
      </c>
    </row>
    <row r="380" spans="1:17" ht="15.75" thickBot="1" x14ac:dyDescent="0.3">
      <c r="A380" s="187" t="s">
        <v>1603</v>
      </c>
      <c r="B380" s="339">
        <v>500139</v>
      </c>
      <c r="C380" s="185"/>
      <c r="D380" s="139">
        <v>6134724</v>
      </c>
      <c r="E380" s="139">
        <v>6134724</v>
      </c>
      <c r="F380" s="139">
        <v>3086517</v>
      </c>
      <c r="G380" s="139">
        <v>3086517</v>
      </c>
      <c r="H380" s="139">
        <v>3086517</v>
      </c>
      <c r="I380" s="139">
        <v>7912072</v>
      </c>
      <c r="J380" s="139">
        <v>7912072</v>
      </c>
      <c r="K380" s="139">
        <v>7912072</v>
      </c>
      <c r="L380" s="139">
        <v>24555236</v>
      </c>
      <c r="M380" s="139">
        <v>24555236</v>
      </c>
      <c r="N380" s="139">
        <v>24555236</v>
      </c>
      <c r="O380" s="139">
        <v>10730151</v>
      </c>
      <c r="P380" s="138">
        <f t="shared" si="6"/>
        <v>129661074</v>
      </c>
      <c r="Q380" s="135">
        <f>MATCH(B386,'SAP Data'!$C$7:$C$1839,0)</f>
        <v>509</v>
      </c>
    </row>
    <row r="381" spans="1:17" ht="15.75" thickBot="1" x14ac:dyDescent="0.3">
      <c r="A381" s="187" t="s">
        <v>768</v>
      </c>
      <c r="B381" s="185" t="s">
        <v>769</v>
      </c>
      <c r="C381" s="185" t="s">
        <v>4</v>
      </c>
      <c r="D381" s="140">
        <v>6126534</v>
      </c>
      <c r="E381" s="140">
        <v>6126534</v>
      </c>
      <c r="F381" s="140">
        <v>3086517</v>
      </c>
      <c r="G381" s="140">
        <v>3086517</v>
      </c>
      <c r="H381" s="140">
        <v>3086517</v>
      </c>
      <c r="I381" s="140">
        <v>7818363</v>
      </c>
      <c r="J381" s="140">
        <v>7818363</v>
      </c>
      <c r="K381" s="140">
        <v>7818363</v>
      </c>
      <c r="L381" s="140">
        <v>24435620</v>
      </c>
      <c r="M381" s="140">
        <v>24435620</v>
      </c>
      <c r="N381" s="140">
        <v>24435620</v>
      </c>
      <c r="O381" s="140">
        <v>10660023</v>
      </c>
      <c r="P381" s="138">
        <f t="shared" si="6"/>
        <v>128934591</v>
      </c>
      <c r="Q381" s="135">
        <f>MATCH(B387,'SAP Data'!$C$7:$C$1839,0)</f>
        <v>510</v>
      </c>
    </row>
    <row r="382" spans="1:17" ht="15.75" thickBot="1" x14ac:dyDescent="0.3">
      <c r="A382" s="186" t="s">
        <v>771</v>
      </c>
      <c r="B382" s="339" t="s">
        <v>772</v>
      </c>
      <c r="C382" s="332" t="s">
        <v>4</v>
      </c>
      <c r="D382" s="139">
        <v>0</v>
      </c>
      <c r="E382" s="139">
        <v>0</v>
      </c>
      <c r="F382" s="139">
        <v>0</v>
      </c>
      <c r="G382" s="139">
        <v>0</v>
      </c>
      <c r="H382" s="139">
        <v>0</v>
      </c>
      <c r="I382" s="139">
        <v>93709</v>
      </c>
      <c r="J382" s="139">
        <v>93709</v>
      </c>
      <c r="K382" s="139">
        <v>93709</v>
      </c>
      <c r="L382" s="139">
        <v>62314</v>
      </c>
      <c r="M382" s="139">
        <v>62314</v>
      </c>
      <c r="N382" s="139">
        <v>62314</v>
      </c>
      <c r="O382" s="139">
        <v>0</v>
      </c>
      <c r="P382" s="138">
        <f t="shared" si="6"/>
        <v>468069</v>
      </c>
      <c r="Q382" s="135">
        <f>MATCH(B388,'SAP Data'!$C$7:$C$1839,0)</f>
        <v>511</v>
      </c>
    </row>
    <row r="383" spans="1:17" ht="15.75" thickBot="1" x14ac:dyDescent="0.3">
      <c r="A383" s="187" t="s">
        <v>774</v>
      </c>
      <c r="B383" s="185" t="s">
        <v>775</v>
      </c>
      <c r="C383" s="185" t="s">
        <v>4</v>
      </c>
      <c r="D383" s="140">
        <v>8190</v>
      </c>
      <c r="E383" s="140">
        <v>8190</v>
      </c>
      <c r="F383" s="140">
        <v>0</v>
      </c>
      <c r="G383" s="140">
        <v>0</v>
      </c>
      <c r="H383" s="140">
        <v>0</v>
      </c>
      <c r="I383" s="140">
        <v>0</v>
      </c>
      <c r="J383" s="140">
        <v>0</v>
      </c>
      <c r="K383" s="140">
        <v>0</v>
      </c>
      <c r="L383" s="140">
        <v>57302</v>
      </c>
      <c r="M383" s="140">
        <v>57302</v>
      </c>
      <c r="N383" s="140">
        <v>57302</v>
      </c>
      <c r="O383" s="140">
        <v>70128</v>
      </c>
      <c r="P383" s="138">
        <f t="shared" si="6"/>
        <v>258414</v>
      </c>
      <c r="Q383" s="135">
        <f>MATCH(B389,'SAP Data'!$C$7:$C$1839,0)</f>
        <v>514</v>
      </c>
    </row>
    <row r="384" spans="1:17" ht="15.75" thickBot="1" x14ac:dyDescent="0.3">
      <c r="A384" s="187" t="s">
        <v>2852</v>
      </c>
      <c r="B384" s="339">
        <v>5001114</v>
      </c>
      <c r="C384" s="185"/>
      <c r="D384" s="139">
        <v>143759204.56</v>
      </c>
      <c r="E384" s="139">
        <v>143759204.56</v>
      </c>
      <c r="F384" s="139">
        <v>142586033.81</v>
      </c>
      <c r="G384" s="139">
        <v>142586033.81</v>
      </c>
      <c r="H384" s="139">
        <v>142586033.81</v>
      </c>
      <c r="I384" s="139">
        <v>141407741.19</v>
      </c>
      <c r="J384" s="139">
        <v>141407741.19</v>
      </c>
      <c r="K384" s="139">
        <v>141407741.19</v>
      </c>
      <c r="L384" s="139">
        <v>140189102.66</v>
      </c>
      <c r="M384" s="139">
        <v>140189102.66</v>
      </c>
      <c r="N384" s="139">
        <v>140189102.66</v>
      </c>
      <c r="O384" s="139">
        <v>138994848.41</v>
      </c>
      <c r="P384" s="138">
        <f t="shared" si="6"/>
        <v>1699061890.5100005</v>
      </c>
      <c r="Q384" s="135">
        <f>MATCH(B390,'SAP Data'!$C$7:$C$1839,0)</f>
        <v>516</v>
      </c>
    </row>
    <row r="385" spans="1:17" ht="15.75" thickBot="1" x14ac:dyDescent="0.3">
      <c r="A385" s="187" t="s">
        <v>1637</v>
      </c>
      <c r="B385" s="185" t="s">
        <v>1638</v>
      </c>
      <c r="C385" s="185" t="s">
        <v>4</v>
      </c>
      <c r="D385" s="140">
        <v>774083.57</v>
      </c>
      <c r="E385" s="140">
        <v>774083.57</v>
      </c>
      <c r="F385" s="140">
        <v>743242.61</v>
      </c>
      <c r="G385" s="140">
        <v>743242.61</v>
      </c>
      <c r="H385" s="140">
        <v>743242.61</v>
      </c>
      <c r="I385" s="140">
        <v>712401.66</v>
      </c>
      <c r="J385" s="140">
        <v>712401.66</v>
      </c>
      <c r="K385" s="140">
        <v>712401.66</v>
      </c>
      <c r="L385" s="140">
        <v>682166.7</v>
      </c>
      <c r="M385" s="140">
        <v>682166.7</v>
      </c>
      <c r="N385" s="140">
        <v>682166.7</v>
      </c>
      <c r="O385" s="140">
        <v>650719.74</v>
      </c>
      <c r="P385" s="138">
        <f t="shared" si="6"/>
        <v>8612319.790000001</v>
      </c>
      <c r="Q385" s="135">
        <f>MATCH(B391,'SAP Data'!$C$7:$C$1839,0)</f>
        <v>519</v>
      </c>
    </row>
    <row r="386" spans="1:17" ht="15.75" thickBot="1" x14ac:dyDescent="0.3">
      <c r="A386" s="187" t="s">
        <v>2853</v>
      </c>
      <c r="B386" s="185" t="s">
        <v>2854</v>
      </c>
      <c r="C386" s="185" t="s">
        <v>4</v>
      </c>
      <c r="D386" s="139">
        <v>142985120.99000001</v>
      </c>
      <c r="E386" s="139">
        <v>142985120.99000001</v>
      </c>
      <c r="F386" s="139">
        <v>141842791.19999999</v>
      </c>
      <c r="G386" s="139">
        <v>141842791.19999999</v>
      </c>
      <c r="H386" s="139">
        <v>141842791.19999999</v>
      </c>
      <c r="I386" s="139">
        <v>140695339.53</v>
      </c>
      <c r="J386" s="139">
        <v>140695339.53</v>
      </c>
      <c r="K386" s="139">
        <v>140695339.53</v>
      </c>
      <c r="L386" s="139">
        <v>139506935.96000001</v>
      </c>
      <c r="M386" s="139">
        <v>139506935.96000001</v>
      </c>
      <c r="N386" s="139">
        <v>139506935.96000001</v>
      </c>
      <c r="O386" s="139">
        <v>138344128.66999999</v>
      </c>
      <c r="P386" s="138">
        <f t="shared" si="6"/>
        <v>1690449570.72</v>
      </c>
      <c r="Q386" s="135">
        <f>MATCH(B392,'SAP Data'!$C$7:$C$1839,0)</f>
        <v>520</v>
      </c>
    </row>
    <row r="387" spans="1:17" ht="15.75" thickBot="1" x14ac:dyDescent="0.3">
      <c r="A387" s="187" t="s">
        <v>1633</v>
      </c>
      <c r="B387" s="339">
        <v>500140</v>
      </c>
      <c r="C387" s="185"/>
      <c r="D387" s="140">
        <v>49349642.789999999</v>
      </c>
      <c r="E387" s="140">
        <v>49457952.090000004</v>
      </c>
      <c r="F387" s="140">
        <v>47410840.130000003</v>
      </c>
      <c r="G387" s="140">
        <v>47509808.409999996</v>
      </c>
      <c r="H387" s="140">
        <v>47608776.689999998</v>
      </c>
      <c r="I387" s="140">
        <v>47695193.890000001</v>
      </c>
      <c r="J387" s="140">
        <v>47810057.93</v>
      </c>
      <c r="K387" s="140">
        <v>47912805.270000003</v>
      </c>
      <c r="L387" s="140">
        <v>47969628.990000002</v>
      </c>
      <c r="M387" s="140">
        <v>48072177.340000004</v>
      </c>
      <c r="N387" s="140">
        <v>48174725.689999998</v>
      </c>
      <c r="O387" s="140">
        <v>48177808.43</v>
      </c>
      <c r="P387" s="138">
        <f t="shared" si="6"/>
        <v>577149417.64999998</v>
      </c>
      <c r="Q387" s="135">
        <f>MATCH(B393,'SAP Data'!$C$7:$C$1839,0)</f>
        <v>521</v>
      </c>
    </row>
    <row r="388" spans="1:17" ht="15.75" thickBot="1" x14ac:dyDescent="0.3">
      <c r="A388" s="187" t="s">
        <v>1633</v>
      </c>
      <c r="B388" s="339">
        <v>500150</v>
      </c>
      <c r="C388" s="185"/>
      <c r="D388" s="139">
        <v>0</v>
      </c>
      <c r="E388" s="139">
        <v>0</v>
      </c>
      <c r="F388" s="139">
        <v>0</v>
      </c>
      <c r="G388" s="139">
        <v>0</v>
      </c>
      <c r="H388" s="139">
        <v>0</v>
      </c>
      <c r="I388" s="139">
        <v>0</v>
      </c>
      <c r="J388" s="139">
        <v>0</v>
      </c>
      <c r="K388" s="139">
        <v>0</v>
      </c>
      <c r="L388" s="139">
        <v>0</v>
      </c>
      <c r="M388" s="139">
        <v>0</v>
      </c>
      <c r="N388" s="139">
        <v>0</v>
      </c>
      <c r="O388" s="139">
        <v>0</v>
      </c>
      <c r="P388" s="138">
        <f t="shared" si="6"/>
        <v>0</v>
      </c>
      <c r="Q388" s="135">
        <f>MATCH(B394,'SAP Data'!$C$7:$C$1839,0)</f>
        <v>522</v>
      </c>
    </row>
    <row r="389" spans="1:17" ht="15.75" thickBot="1" x14ac:dyDescent="0.3">
      <c r="A389" s="187" t="s">
        <v>780</v>
      </c>
      <c r="B389" s="185" t="s">
        <v>781</v>
      </c>
      <c r="C389" s="185" t="s">
        <v>4</v>
      </c>
      <c r="D389" s="140">
        <v>0</v>
      </c>
      <c r="E389" s="140">
        <v>0</v>
      </c>
      <c r="F389" s="140">
        <v>0</v>
      </c>
      <c r="G389" s="140">
        <v>0</v>
      </c>
      <c r="H389" s="140">
        <v>0</v>
      </c>
      <c r="I389" s="140">
        <v>0</v>
      </c>
      <c r="J389" s="140">
        <v>0</v>
      </c>
      <c r="K389" s="140">
        <v>0</v>
      </c>
      <c r="L389" s="140">
        <v>0</v>
      </c>
      <c r="M389" s="140">
        <v>0</v>
      </c>
      <c r="N389" s="140">
        <v>0</v>
      </c>
      <c r="O389" s="140">
        <v>0</v>
      </c>
      <c r="P389" s="138">
        <f t="shared" si="6"/>
        <v>0</v>
      </c>
      <c r="Q389" s="135">
        <f>MATCH(B395,'SAP Data'!$C$7:$C$1839,0)</f>
        <v>524</v>
      </c>
    </row>
    <row r="390" spans="1:17" ht="15.75" thickBot="1" x14ac:dyDescent="0.3">
      <c r="A390" s="187" t="s">
        <v>783</v>
      </c>
      <c r="B390" s="185" t="s">
        <v>784</v>
      </c>
      <c r="C390" s="185" t="s">
        <v>4</v>
      </c>
      <c r="D390" s="139">
        <v>0</v>
      </c>
      <c r="E390" s="139">
        <v>0</v>
      </c>
      <c r="F390" s="139">
        <v>0</v>
      </c>
      <c r="G390" s="139">
        <v>0</v>
      </c>
      <c r="H390" s="139">
        <v>0</v>
      </c>
      <c r="I390" s="139">
        <v>0</v>
      </c>
      <c r="J390" s="139">
        <v>0</v>
      </c>
      <c r="K390" s="139">
        <v>0</v>
      </c>
      <c r="L390" s="139">
        <v>0</v>
      </c>
      <c r="M390" s="139">
        <v>0</v>
      </c>
      <c r="N390" s="139">
        <v>0</v>
      </c>
      <c r="O390" s="139">
        <v>0</v>
      </c>
      <c r="P390" s="138">
        <f t="shared" si="6"/>
        <v>0</v>
      </c>
      <c r="Q390" s="135">
        <f>MATCH(B396,'SAP Data'!$C$7:$C$1839,0)</f>
        <v>526</v>
      </c>
    </row>
    <row r="391" spans="1:17" ht="15.75" thickBot="1" x14ac:dyDescent="0.3">
      <c r="A391" s="187" t="s">
        <v>1634</v>
      </c>
      <c r="B391" s="339">
        <v>500151</v>
      </c>
      <c r="C391" s="185"/>
      <c r="D391" s="140">
        <v>49349642.789999999</v>
      </c>
      <c r="E391" s="140">
        <v>49457952.090000004</v>
      </c>
      <c r="F391" s="140">
        <v>47410840.130000003</v>
      </c>
      <c r="G391" s="140">
        <v>47509808.409999996</v>
      </c>
      <c r="H391" s="140">
        <v>47608776.689999998</v>
      </c>
      <c r="I391" s="140">
        <v>47695193.890000001</v>
      </c>
      <c r="J391" s="140">
        <v>47810057.93</v>
      </c>
      <c r="K391" s="140">
        <v>47912805.270000003</v>
      </c>
      <c r="L391" s="140">
        <v>47969628.990000002</v>
      </c>
      <c r="M391" s="140">
        <v>48072177.340000004</v>
      </c>
      <c r="N391" s="140">
        <v>48174725.689999998</v>
      </c>
      <c r="O391" s="140">
        <v>48177808.43</v>
      </c>
      <c r="P391" s="138">
        <f t="shared" ref="P391:P454" si="7">SUM(D391:O391)</f>
        <v>577149417.64999998</v>
      </c>
      <c r="Q391" s="135">
        <f>MATCH(B397,'SAP Data'!$C$7:$C$1839,0)</f>
        <v>527</v>
      </c>
    </row>
    <row r="392" spans="1:17" ht="15.75" thickBot="1" x14ac:dyDescent="0.3">
      <c r="A392" s="187" t="s">
        <v>789</v>
      </c>
      <c r="B392" s="185" t="s">
        <v>790</v>
      </c>
      <c r="C392" s="185" t="s">
        <v>4</v>
      </c>
      <c r="D392" s="139">
        <v>1121149.83</v>
      </c>
      <c r="E392" s="139">
        <v>1123105.6599999999</v>
      </c>
      <c r="F392" s="139">
        <v>852898.59</v>
      </c>
      <c r="G392" s="139">
        <v>854420.46</v>
      </c>
      <c r="H392" s="139">
        <v>855942.33</v>
      </c>
      <c r="I392" s="139">
        <v>857464.2</v>
      </c>
      <c r="J392" s="139">
        <v>858986.07</v>
      </c>
      <c r="K392" s="139">
        <v>860507.94</v>
      </c>
      <c r="L392" s="139">
        <v>862029.81</v>
      </c>
      <c r="M392" s="139">
        <v>863551.68</v>
      </c>
      <c r="N392" s="139">
        <v>865073.55</v>
      </c>
      <c r="O392" s="139">
        <v>866662</v>
      </c>
      <c r="P392" s="138">
        <f t="shared" si="7"/>
        <v>10841792.120000001</v>
      </c>
      <c r="Q392" s="135">
        <f>MATCH(B398,'SAP Data'!$C$7:$C$1839,0)</f>
        <v>528</v>
      </c>
    </row>
    <row r="393" spans="1:17" ht="15.75" thickBot="1" x14ac:dyDescent="0.3">
      <c r="A393" s="187" t="s">
        <v>792</v>
      </c>
      <c r="B393" s="185" t="s">
        <v>793</v>
      </c>
      <c r="C393" s="185" t="s">
        <v>4</v>
      </c>
      <c r="D393" s="140">
        <v>2199911.25</v>
      </c>
      <c r="E393" s="140">
        <v>2203308.5</v>
      </c>
      <c r="F393" s="140">
        <v>2206705.75</v>
      </c>
      <c r="G393" s="140">
        <v>2210103</v>
      </c>
      <c r="H393" s="140">
        <v>2213500.25</v>
      </c>
      <c r="I393" s="140">
        <v>2216897.5</v>
      </c>
      <c r="J393" s="140">
        <v>2220294.75</v>
      </c>
      <c r="K393" s="140">
        <v>2223692</v>
      </c>
      <c r="L393" s="140">
        <v>2227089.25</v>
      </c>
      <c r="M393" s="140">
        <v>2230486.5</v>
      </c>
      <c r="N393" s="140">
        <v>2233883.75</v>
      </c>
      <c r="O393" s="140">
        <v>2237282</v>
      </c>
      <c r="P393" s="138">
        <f t="shared" si="7"/>
        <v>26623154.5</v>
      </c>
      <c r="Q393" s="135">
        <f>MATCH(B399,'SAP Data'!$C$7:$C$1839,0)</f>
        <v>529</v>
      </c>
    </row>
    <row r="394" spans="1:17" ht="15.75" thickBot="1" x14ac:dyDescent="0.3">
      <c r="A394" s="331" t="s">
        <v>795</v>
      </c>
      <c r="B394" s="339" t="s">
        <v>796</v>
      </c>
      <c r="C394" s="332" t="s">
        <v>4</v>
      </c>
      <c r="D394" s="139">
        <v>8687832.8200000003</v>
      </c>
      <c r="E394" s="139">
        <v>8706820.7400000002</v>
      </c>
      <c r="F394" s="139">
        <v>8725808.6600000001</v>
      </c>
      <c r="G394" s="139">
        <v>8744796.5800000001</v>
      </c>
      <c r="H394" s="139">
        <v>8763784.5</v>
      </c>
      <c r="I394" s="139">
        <v>8776737</v>
      </c>
      <c r="J394" s="139">
        <v>8795467.4199999999</v>
      </c>
      <c r="K394" s="139">
        <v>8814197.8399999999</v>
      </c>
      <c r="L394" s="139">
        <v>8787004.6400000006</v>
      </c>
      <c r="M394" s="139">
        <v>8805536.0700000003</v>
      </c>
      <c r="N394" s="139">
        <v>8824067.5</v>
      </c>
      <c r="O394" s="139">
        <v>8744718.8900000006</v>
      </c>
      <c r="P394" s="138">
        <f t="shared" si="7"/>
        <v>105176772.66000001</v>
      </c>
      <c r="Q394" s="135">
        <f>MATCH(B400,'SAP Data'!$C$7:$C$1839,0)</f>
        <v>530</v>
      </c>
    </row>
    <row r="395" spans="1:17" ht="15.75" thickBot="1" x14ac:dyDescent="0.3">
      <c r="A395" s="186" t="s">
        <v>801</v>
      </c>
      <c r="B395" s="339" t="s">
        <v>802</v>
      </c>
      <c r="C395" s="332" t="s">
        <v>4</v>
      </c>
      <c r="D395" s="140">
        <v>4522292.6900000004</v>
      </c>
      <c r="E395" s="140">
        <v>4531859.3600000003</v>
      </c>
      <c r="F395" s="140">
        <v>4143658.09</v>
      </c>
      <c r="G395" s="140">
        <v>4151311.28</v>
      </c>
      <c r="H395" s="140">
        <v>4158964.47</v>
      </c>
      <c r="I395" s="140">
        <v>4164191</v>
      </c>
      <c r="J395" s="140">
        <v>4172433.33</v>
      </c>
      <c r="K395" s="140">
        <v>4180675.66</v>
      </c>
      <c r="L395" s="140">
        <v>4188917.99</v>
      </c>
      <c r="M395" s="140">
        <v>4197160.32</v>
      </c>
      <c r="N395" s="140">
        <v>4205402.6500000004</v>
      </c>
      <c r="O395" s="140">
        <v>4213644.9800000004</v>
      </c>
      <c r="P395" s="138">
        <f t="shared" si="7"/>
        <v>50830511.819999993</v>
      </c>
      <c r="Q395" s="135">
        <f>MATCH(B401,'SAP Data'!$C$7:$C$1839,0)</f>
        <v>531</v>
      </c>
    </row>
    <row r="396" spans="1:17" ht="15.75" thickBot="1" x14ac:dyDescent="0.3">
      <c r="A396" s="187" t="s">
        <v>789</v>
      </c>
      <c r="B396" s="185" t="s">
        <v>804</v>
      </c>
      <c r="C396" s="185" t="s">
        <v>4</v>
      </c>
      <c r="D396" s="139">
        <v>320395.25</v>
      </c>
      <c r="E396" s="139">
        <v>321038</v>
      </c>
      <c r="F396" s="139">
        <v>321680.75</v>
      </c>
      <c r="G396" s="139">
        <v>322323.5</v>
      </c>
      <c r="H396" s="139">
        <v>322966.25</v>
      </c>
      <c r="I396" s="139">
        <v>322988</v>
      </c>
      <c r="J396" s="139">
        <v>323586.42</v>
      </c>
      <c r="K396" s="139">
        <v>324184.84000000003</v>
      </c>
      <c r="L396" s="139">
        <v>324783.26</v>
      </c>
      <c r="M396" s="139">
        <v>325381.68</v>
      </c>
      <c r="N396" s="139">
        <v>325980.09999999998</v>
      </c>
      <c r="O396" s="139">
        <v>326578.52</v>
      </c>
      <c r="P396" s="138">
        <f t="shared" si="7"/>
        <v>3881886.57</v>
      </c>
      <c r="Q396" s="135">
        <f>MATCH(B402,'SAP Data'!$C$7:$C$1839,0)</f>
        <v>532</v>
      </c>
    </row>
    <row r="397" spans="1:17" ht="15.75" thickBot="1" x14ac:dyDescent="0.3">
      <c r="A397" s="187" t="s">
        <v>801</v>
      </c>
      <c r="B397" s="185" t="s">
        <v>806</v>
      </c>
      <c r="C397" s="185" t="s">
        <v>4</v>
      </c>
      <c r="D397" s="140">
        <v>9140164.5</v>
      </c>
      <c r="E397" s="140">
        <v>9160894.25</v>
      </c>
      <c r="F397" s="140">
        <v>8812583.7100000009</v>
      </c>
      <c r="G397" s="140">
        <v>8828525.1300000008</v>
      </c>
      <c r="H397" s="140">
        <v>8844466.5500000007</v>
      </c>
      <c r="I397" s="140">
        <v>8860407.9700000007</v>
      </c>
      <c r="J397" s="140">
        <v>8892164</v>
      </c>
      <c r="K397" s="140">
        <v>8911803.3300000001</v>
      </c>
      <c r="L397" s="140">
        <v>8931442.6600000001</v>
      </c>
      <c r="M397" s="140">
        <v>8951081.9900000002</v>
      </c>
      <c r="N397" s="140">
        <v>8970721.3200000003</v>
      </c>
      <c r="O397" s="140">
        <v>8990360.6500000004</v>
      </c>
      <c r="P397" s="138">
        <f t="shared" si="7"/>
        <v>107294616.06</v>
      </c>
      <c r="Q397" s="135">
        <f>MATCH(B403,'SAP Data'!$C$7:$C$1839,0)</f>
        <v>533</v>
      </c>
    </row>
    <row r="398" spans="1:17" ht="15.75" thickBot="1" x14ac:dyDescent="0.3">
      <c r="A398" s="187" t="s">
        <v>808</v>
      </c>
      <c r="B398" s="185" t="s">
        <v>809</v>
      </c>
      <c r="C398" s="185" t="s">
        <v>4</v>
      </c>
      <c r="D398" s="139">
        <v>10737688.869999999</v>
      </c>
      <c r="E398" s="139">
        <v>10764530.92</v>
      </c>
      <c r="F398" s="139">
        <v>10460559.34</v>
      </c>
      <c r="G398" s="139">
        <v>10486502.550000001</v>
      </c>
      <c r="H398" s="139">
        <v>10512445.76</v>
      </c>
      <c r="I398" s="139">
        <v>10538388.970000001</v>
      </c>
      <c r="J398" s="139">
        <v>10564332.18</v>
      </c>
      <c r="K398" s="139">
        <v>10590275.390000001</v>
      </c>
      <c r="L398" s="139">
        <v>10616218.6</v>
      </c>
      <c r="M398" s="139">
        <v>10642161.810000001</v>
      </c>
      <c r="N398" s="139">
        <v>10668105.02</v>
      </c>
      <c r="O398" s="139">
        <v>10691940.85</v>
      </c>
      <c r="P398" s="138">
        <f t="shared" si="7"/>
        <v>127273150.25999999</v>
      </c>
      <c r="Q398" s="135">
        <f>MATCH(B404,'SAP Data'!$C$7:$C$1839,0)</f>
        <v>534</v>
      </c>
    </row>
    <row r="399" spans="1:17" ht="15.75" thickBot="1" x14ac:dyDescent="0.3">
      <c r="A399" s="187" t="s">
        <v>811</v>
      </c>
      <c r="B399" s="185" t="s">
        <v>812</v>
      </c>
      <c r="C399" s="185" t="s">
        <v>4</v>
      </c>
      <c r="D399" s="140">
        <v>7143403.25</v>
      </c>
      <c r="E399" s="140">
        <v>7158414.5</v>
      </c>
      <c r="F399" s="140">
        <v>6387789.25</v>
      </c>
      <c r="G399" s="140">
        <v>6401494.0899999999</v>
      </c>
      <c r="H399" s="140">
        <v>6415198.9299999997</v>
      </c>
      <c r="I399" s="140">
        <v>6428903.7699999996</v>
      </c>
      <c r="J399" s="140">
        <v>6442608.6100000003</v>
      </c>
      <c r="K399" s="140">
        <v>6456313.4500000002</v>
      </c>
      <c r="L399" s="140">
        <v>6470018.29</v>
      </c>
      <c r="M399" s="140">
        <v>6483723.1299999999</v>
      </c>
      <c r="N399" s="140">
        <v>6497427.9699999997</v>
      </c>
      <c r="O399" s="140">
        <v>6511582</v>
      </c>
      <c r="P399" s="138">
        <f t="shared" si="7"/>
        <v>78796877.24000001</v>
      </c>
      <c r="Q399" s="135">
        <f>MATCH(B405,'SAP Data'!$C$7:$C$1839,0)</f>
        <v>535</v>
      </c>
    </row>
    <row r="400" spans="1:17" ht="15.75" thickBot="1" x14ac:dyDescent="0.3">
      <c r="A400" s="187" t="s">
        <v>811</v>
      </c>
      <c r="B400" s="185" t="s">
        <v>814</v>
      </c>
      <c r="C400" s="185" t="s">
        <v>4</v>
      </c>
      <c r="D400" s="139">
        <v>1376010.19</v>
      </c>
      <c r="E400" s="139">
        <v>1379308.36</v>
      </c>
      <c r="F400" s="139">
        <v>1382606.53</v>
      </c>
      <c r="G400" s="139">
        <v>1385904.7</v>
      </c>
      <c r="H400" s="139">
        <v>1389202.87</v>
      </c>
      <c r="I400" s="139">
        <v>1389827</v>
      </c>
      <c r="J400" s="139">
        <v>1392965.92</v>
      </c>
      <c r="K400" s="139">
        <v>1396104.84</v>
      </c>
      <c r="L400" s="139">
        <v>1399243.76</v>
      </c>
      <c r="M400" s="139">
        <v>1402382.68</v>
      </c>
      <c r="N400" s="139">
        <v>1405521.6</v>
      </c>
      <c r="O400" s="139">
        <v>1408660.52</v>
      </c>
      <c r="P400" s="138">
        <f t="shared" si="7"/>
        <v>16707738.969999999</v>
      </c>
      <c r="Q400" s="135">
        <f>MATCH(B406,'SAP Data'!$C$7:$C$1839,0)</f>
        <v>536</v>
      </c>
    </row>
    <row r="401" spans="1:17" ht="15.75" thickBot="1" x14ac:dyDescent="0.3">
      <c r="A401" s="187" t="s">
        <v>816</v>
      </c>
      <c r="B401" s="185" t="s">
        <v>817</v>
      </c>
      <c r="C401" s="185" t="s">
        <v>4</v>
      </c>
      <c r="D401" s="140">
        <v>3692218.08</v>
      </c>
      <c r="E401" s="140">
        <v>3699104.16</v>
      </c>
      <c r="F401" s="140">
        <v>3705990.24</v>
      </c>
      <c r="G401" s="140">
        <v>3712876.32</v>
      </c>
      <c r="H401" s="140">
        <v>3719762.4</v>
      </c>
      <c r="I401" s="140">
        <v>3726648.48</v>
      </c>
      <c r="J401" s="140">
        <v>3733534.56</v>
      </c>
      <c r="K401" s="140">
        <v>3740420.64</v>
      </c>
      <c r="L401" s="140">
        <v>3747306.72</v>
      </c>
      <c r="M401" s="140">
        <v>3754192.8</v>
      </c>
      <c r="N401" s="140">
        <v>3761078.88</v>
      </c>
      <c r="O401" s="140">
        <v>3767970</v>
      </c>
      <c r="P401" s="138">
        <f t="shared" si="7"/>
        <v>44761103.280000001</v>
      </c>
      <c r="Q401" s="135">
        <f>MATCH(B407,'SAP Data'!$C$7:$C$1839,0)</f>
        <v>539</v>
      </c>
    </row>
    <row r="402" spans="1:17" ht="15.75" thickBot="1" x14ac:dyDescent="0.3">
      <c r="A402" s="187" t="s">
        <v>816</v>
      </c>
      <c r="B402" s="185" t="s">
        <v>819</v>
      </c>
      <c r="C402" s="185" t="s">
        <v>4</v>
      </c>
      <c r="D402" s="139">
        <v>408576.06</v>
      </c>
      <c r="E402" s="139">
        <v>409567.64</v>
      </c>
      <c r="F402" s="139">
        <v>410559.22</v>
      </c>
      <c r="G402" s="139">
        <v>411550.8</v>
      </c>
      <c r="H402" s="139">
        <v>412542.38</v>
      </c>
      <c r="I402" s="139">
        <v>412740</v>
      </c>
      <c r="J402" s="139">
        <v>413684.67</v>
      </c>
      <c r="K402" s="139">
        <v>414629.34</v>
      </c>
      <c r="L402" s="139">
        <v>415574.01</v>
      </c>
      <c r="M402" s="139">
        <v>416518.68</v>
      </c>
      <c r="N402" s="139">
        <v>417463.35</v>
      </c>
      <c r="O402" s="139">
        <v>418408.02</v>
      </c>
      <c r="P402" s="138">
        <f t="shared" si="7"/>
        <v>4961814.17</v>
      </c>
      <c r="Q402" s="135">
        <f>MATCH(B408,'SAP Data'!$C$7:$C$1839,0)</f>
        <v>540</v>
      </c>
    </row>
    <row r="403" spans="1:17" ht="15.75" thickBot="1" x14ac:dyDescent="0.3">
      <c r="A403" s="187" t="s">
        <v>1635</v>
      </c>
      <c r="B403" s="339">
        <v>500141</v>
      </c>
      <c r="C403" s="185"/>
      <c r="D403" s="140">
        <v>45160094.270000003</v>
      </c>
      <c r="E403" s="140">
        <v>45063371.299999997</v>
      </c>
      <c r="F403" s="140">
        <v>48829124.950000003</v>
      </c>
      <c r="G403" s="140">
        <v>48119441.75</v>
      </c>
      <c r="H403" s="140">
        <v>47303716.049999997</v>
      </c>
      <c r="I403" s="140">
        <v>49666613.390000001</v>
      </c>
      <c r="J403" s="140">
        <v>46696920.659999996</v>
      </c>
      <c r="K403" s="140">
        <v>48785602.439999998</v>
      </c>
      <c r="L403" s="140">
        <v>52653115.530000001</v>
      </c>
      <c r="M403" s="140">
        <v>50098923.039999999</v>
      </c>
      <c r="N403" s="140">
        <v>50328450.82</v>
      </c>
      <c r="O403" s="140">
        <v>55027555.619999997</v>
      </c>
      <c r="P403" s="138">
        <f t="shared" si="7"/>
        <v>587732929.82000005</v>
      </c>
      <c r="Q403" s="135">
        <f>MATCH(B409,'SAP Data'!$C$7:$C$1839,0)</f>
        <v>541</v>
      </c>
    </row>
    <row r="404" spans="1:17" ht="15.75" thickBot="1" x14ac:dyDescent="0.3">
      <c r="A404" s="187" t="s">
        <v>1636</v>
      </c>
      <c r="B404" s="339">
        <v>500153</v>
      </c>
      <c r="C404" s="185"/>
      <c r="D404" s="139">
        <v>14421344.77</v>
      </c>
      <c r="E404" s="139">
        <v>14555489.859999999</v>
      </c>
      <c r="F404" s="139">
        <v>16911215.329999998</v>
      </c>
      <c r="G404" s="139">
        <v>17162178.989999998</v>
      </c>
      <c r="H404" s="139">
        <v>17136056.600000001</v>
      </c>
      <c r="I404" s="139">
        <v>18961912.66</v>
      </c>
      <c r="J404" s="139">
        <v>16746042.92</v>
      </c>
      <c r="K404" s="139">
        <v>19804685.289999999</v>
      </c>
      <c r="L404" s="139">
        <v>21585220.559999999</v>
      </c>
      <c r="M404" s="139">
        <v>19569459.670000002</v>
      </c>
      <c r="N404" s="139">
        <v>20606951.899999999</v>
      </c>
      <c r="O404" s="139">
        <v>23400009.489999998</v>
      </c>
      <c r="P404" s="138">
        <f t="shared" si="7"/>
        <v>220860568.03999999</v>
      </c>
      <c r="Q404" s="135">
        <f>MATCH(B410,'SAP Data'!$C$7:$C$1839,0)</f>
        <v>542</v>
      </c>
    </row>
    <row r="405" spans="1:17" ht="15.75" thickBot="1" x14ac:dyDescent="0.3">
      <c r="A405" s="187" t="s">
        <v>3260</v>
      </c>
      <c r="B405" s="185" t="s">
        <v>3261</v>
      </c>
      <c r="C405" s="185" t="s">
        <v>4</v>
      </c>
      <c r="D405" s="140">
        <v>4296015.4000000004</v>
      </c>
      <c r="E405" s="140">
        <v>4316954.21</v>
      </c>
      <c r="F405" s="140">
        <v>4344302.0599999996</v>
      </c>
      <c r="G405" s="140">
        <v>7319697.25</v>
      </c>
      <c r="H405" s="140">
        <v>7322353.7000000002</v>
      </c>
      <c r="I405" s="140">
        <v>7455921.0599999996</v>
      </c>
      <c r="J405" s="140">
        <v>7481103.1399999997</v>
      </c>
      <c r="K405" s="140">
        <v>10897700.130000001</v>
      </c>
      <c r="L405" s="140">
        <v>11115926.18</v>
      </c>
      <c r="M405" s="140">
        <v>11125379.82</v>
      </c>
      <c r="N405" s="140">
        <v>11138005.49</v>
      </c>
      <c r="O405" s="140">
        <v>11671584.82</v>
      </c>
      <c r="P405" s="138">
        <f t="shared" si="7"/>
        <v>98484943.25999999</v>
      </c>
      <c r="Q405" s="135">
        <f>MATCH(B411,'SAP Data'!$C$7:$C$1839,0)</f>
        <v>543</v>
      </c>
    </row>
    <row r="406" spans="1:17" ht="15.75" thickBot="1" x14ac:dyDescent="0.3">
      <c r="A406" s="187" t="s">
        <v>3262</v>
      </c>
      <c r="B406" s="185" t="s">
        <v>3263</v>
      </c>
      <c r="C406" s="185" t="s">
        <v>4</v>
      </c>
      <c r="D406" s="139">
        <v>-543824.07999999996</v>
      </c>
      <c r="E406" s="139">
        <v>-632790.46</v>
      </c>
      <c r="F406" s="139">
        <v>-722812.16</v>
      </c>
      <c r="G406" s="139">
        <v>-870084.7</v>
      </c>
      <c r="H406" s="139">
        <v>-1017765.55</v>
      </c>
      <c r="I406" s="139">
        <v>-1172314.21</v>
      </c>
      <c r="J406" s="139">
        <v>-1323718.97</v>
      </c>
      <c r="K406" s="139">
        <v>-1534048.58</v>
      </c>
      <c r="L406" s="139">
        <v>-1749030.73</v>
      </c>
      <c r="M406" s="139">
        <v>-1966391.97</v>
      </c>
      <c r="N406" s="139">
        <v>-2183654.27</v>
      </c>
      <c r="O406" s="139">
        <v>-2416859.48</v>
      </c>
      <c r="P406" s="138">
        <f t="shared" si="7"/>
        <v>-16133295.16</v>
      </c>
      <c r="Q406" s="135">
        <f>MATCH(B412,'SAP Data'!$C$7:$C$1839,0)</f>
        <v>544</v>
      </c>
    </row>
    <row r="407" spans="1:17" ht="15.75" thickBot="1" x14ac:dyDescent="0.3">
      <c r="A407" s="187" t="s">
        <v>821</v>
      </c>
      <c r="B407" s="185" t="s">
        <v>822</v>
      </c>
      <c r="C407" s="185" t="s">
        <v>4</v>
      </c>
      <c r="D407" s="140">
        <v>0</v>
      </c>
      <c r="E407" s="140">
        <v>0</v>
      </c>
      <c r="F407" s="140">
        <v>1130919.81</v>
      </c>
      <c r="G407" s="140">
        <v>0</v>
      </c>
      <c r="H407" s="140">
        <v>0</v>
      </c>
      <c r="I407" s="140">
        <v>831543.12</v>
      </c>
      <c r="J407" s="140">
        <v>0</v>
      </c>
      <c r="K407" s="140">
        <v>0</v>
      </c>
      <c r="L407" s="140">
        <v>614376.17000000004</v>
      </c>
      <c r="M407" s="140">
        <v>0</v>
      </c>
      <c r="N407" s="140">
        <v>0</v>
      </c>
      <c r="O407" s="140">
        <v>392573.9</v>
      </c>
      <c r="P407" s="138">
        <f t="shared" si="7"/>
        <v>2969413</v>
      </c>
      <c r="Q407" s="135">
        <f>MATCH(B413,'SAP Data'!$C$7:$C$1839,0)</f>
        <v>545</v>
      </c>
    </row>
    <row r="408" spans="1:17" ht="15.75" thickBot="1" x14ac:dyDescent="0.3">
      <c r="A408" s="187" t="s">
        <v>824</v>
      </c>
      <c r="B408" s="185" t="s">
        <v>825</v>
      </c>
      <c r="C408" s="185" t="s">
        <v>4</v>
      </c>
      <c r="D408" s="139">
        <v>0</v>
      </c>
      <c r="E408" s="139">
        <v>0</v>
      </c>
      <c r="F408" s="139">
        <v>1352664</v>
      </c>
      <c r="G408" s="139">
        <v>0</v>
      </c>
      <c r="H408" s="139">
        <v>0</v>
      </c>
      <c r="I408" s="139">
        <v>1140596</v>
      </c>
      <c r="J408" s="139">
        <v>0</v>
      </c>
      <c r="K408" s="139">
        <v>0</v>
      </c>
      <c r="L408" s="139">
        <v>1144609</v>
      </c>
      <c r="M408" s="139">
        <v>0</v>
      </c>
      <c r="N408" s="139">
        <v>0</v>
      </c>
      <c r="O408" s="139">
        <v>1141071</v>
      </c>
      <c r="P408" s="138">
        <f t="shared" si="7"/>
        <v>4778940</v>
      </c>
      <c r="Q408" s="135">
        <f>MATCH(B414,'SAP Data'!$C$7:$C$1839,0)</f>
        <v>546</v>
      </c>
    </row>
    <row r="409" spans="1:17" ht="15.75" thickBot="1" x14ac:dyDescent="0.3">
      <c r="A409" s="187" t="s">
        <v>827</v>
      </c>
      <c r="B409" s="185" t="s">
        <v>828</v>
      </c>
      <c r="C409" s="185" t="s">
        <v>4</v>
      </c>
      <c r="D409" s="140">
        <v>725744.1</v>
      </c>
      <c r="E409" s="140">
        <v>703203.38</v>
      </c>
      <c r="F409" s="140">
        <v>680662.66</v>
      </c>
      <c r="G409" s="140">
        <v>658121.93999999994</v>
      </c>
      <c r="H409" s="140">
        <v>635581.22</v>
      </c>
      <c r="I409" s="140">
        <v>613040.5</v>
      </c>
      <c r="J409" s="140">
        <v>590499.78</v>
      </c>
      <c r="K409" s="140">
        <v>567959.06000000006</v>
      </c>
      <c r="L409" s="140">
        <v>545418.34</v>
      </c>
      <c r="M409" s="140">
        <v>618544.62</v>
      </c>
      <c r="N409" s="140">
        <v>1760035.98</v>
      </c>
      <c r="O409" s="140">
        <v>1730204.86</v>
      </c>
      <c r="P409" s="138">
        <f t="shared" si="7"/>
        <v>9829016.4399999995</v>
      </c>
      <c r="Q409" s="135">
        <f>MATCH(B415,'SAP Data'!$C$7:$C$1839,0)</f>
        <v>547</v>
      </c>
    </row>
    <row r="410" spans="1:17" ht="15.75" thickBot="1" x14ac:dyDescent="0.3">
      <c r="A410" s="187" t="s">
        <v>1639</v>
      </c>
      <c r="B410" s="185" t="s">
        <v>1640</v>
      </c>
      <c r="C410" s="185" t="s">
        <v>4</v>
      </c>
      <c r="D410" s="139">
        <v>41852.25</v>
      </c>
      <c r="E410" s="139">
        <v>38047.5</v>
      </c>
      <c r="F410" s="139">
        <v>34242.75</v>
      </c>
      <c r="G410" s="139">
        <v>30438</v>
      </c>
      <c r="H410" s="139">
        <v>26633.25</v>
      </c>
      <c r="I410" s="139">
        <v>22828.5</v>
      </c>
      <c r="J410" s="139">
        <v>19023.75</v>
      </c>
      <c r="K410" s="139">
        <v>15219</v>
      </c>
      <c r="L410" s="139">
        <v>11414.25</v>
      </c>
      <c r="M410" s="139">
        <v>7609.5</v>
      </c>
      <c r="N410" s="139">
        <v>3804.75</v>
      </c>
      <c r="O410" s="139">
        <v>0</v>
      </c>
      <c r="P410" s="138">
        <f t="shared" si="7"/>
        <v>251113.5</v>
      </c>
      <c r="Q410" s="135">
        <f>MATCH(B416,'SAP Data'!$C$7:$C$1839,0)</f>
        <v>548</v>
      </c>
    </row>
    <row r="411" spans="1:17" ht="15.75" thickBot="1" x14ac:dyDescent="0.3">
      <c r="A411" s="187" t="s">
        <v>830</v>
      </c>
      <c r="B411" s="185" t="s">
        <v>831</v>
      </c>
      <c r="C411" s="185" t="s">
        <v>4</v>
      </c>
      <c r="D411" s="140">
        <v>2085760</v>
      </c>
      <c r="E411" s="140">
        <v>2181960</v>
      </c>
      <c r="F411" s="140">
        <v>2251960</v>
      </c>
      <c r="G411" s="140">
        <v>2284460</v>
      </c>
      <c r="H411" s="140">
        <v>2322160</v>
      </c>
      <c r="I411" s="140">
        <v>2351660</v>
      </c>
      <c r="J411" s="140">
        <v>2371160</v>
      </c>
      <c r="K411" s="140">
        <v>2385160</v>
      </c>
      <c r="L411" s="140">
        <v>2398160</v>
      </c>
      <c r="M411" s="140">
        <v>2412660</v>
      </c>
      <c r="N411" s="140">
        <v>2436660</v>
      </c>
      <c r="O411" s="140">
        <v>3065190</v>
      </c>
      <c r="P411" s="138">
        <f t="shared" si="7"/>
        <v>28546950</v>
      </c>
      <c r="Q411" s="135">
        <f>MATCH(B417,'SAP Data'!$C$7:$C$1839,0)</f>
        <v>549</v>
      </c>
    </row>
    <row r="412" spans="1:17" ht="15.75" thickBot="1" x14ac:dyDescent="0.3">
      <c r="A412" s="187" t="s">
        <v>833</v>
      </c>
      <c r="B412" s="185" t="s">
        <v>834</v>
      </c>
      <c r="C412" s="185" t="s">
        <v>4</v>
      </c>
      <c r="D412" s="139">
        <v>-69514.850000000006</v>
      </c>
      <c r="E412" s="139">
        <v>-69514.850000000006</v>
      </c>
      <c r="F412" s="139">
        <v>-83805.38</v>
      </c>
      <c r="G412" s="139">
        <v>-83805.38</v>
      </c>
      <c r="H412" s="139">
        <v>-83805.38</v>
      </c>
      <c r="I412" s="139">
        <v>-98751.83</v>
      </c>
      <c r="J412" s="139">
        <v>-98751.83</v>
      </c>
      <c r="K412" s="139">
        <v>-98751.83</v>
      </c>
      <c r="L412" s="139">
        <v>-114004.2</v>
      </c>
      <c r="M412" s="139">
        <v>-114004.2</v>
      </c>
      <c r="N412" s="139">
        <v>-114004.2</v>
      </c>
      <c r="O412" s="139">
        <v>-133644.92000000001</v>
      </c>
      <c r="P412" s="138">
        <f t="shared" si="7"/>
        <v>-1162358.8499999999</v>
      </c>
      <c r="Q412" s="135">
        <f>MATCH(B418,'SAP Data'!$C$7:$C$1839,0)</f>
        <v>550</v>
      </c>
    </row>
    <row r="413" spans="1:17" ht="15.75" thickBot="1" x14ac:dyDescent="0.3">
      <c r="A413" s="187" t="s">
        <v>836</v>
      </c>
      <c r="B413" s="185" t="s">
        <v>837</v>
      </c>
      <c r="C413" s="185" t="s">
        <v>4</v>
      </c>
      <c r="D413" s="140">
        <v>1919560</v>
      </c>
      <c r="E413" s="140">
        <v>1919560</v>
      </c>
      <c r="F413" s="140">
        <v>1919560</v>
      </c>
      <c r="G413" s="140">
        <v>1919560</v>
      </c>
      <c r="H413" s="140">
        <v>2081980</v>
      </c>
      <c r="I413" s="140">
        <v>2081980</v>
      </c>
      <c r="J413" s="140">
        <v>2126620</v>
      </c>
      <c r="K413" s="140">
        <v>2126620</v>
      </c>
      <c r="L413" s="140">
        <v>2321620</v>
      </c>
      <c r="M413" s="140">
        <v>2321620</v>
      </c>
      <c r="N413" s="140">
        <v>2537620</v>
      </c>
      <c r="O413" s="140">
        <v>3077162</v>
      </c>
      <c r="P413" s="138">
        <f t="shared" si="7"/>
        <v>26353462</v>
      </c>
      <c r="Q413" s="135">
        <f>MATCH(B419,'SAP Data'!$C$7:$C$1839,0)</f>
        <v>551</v>
      </c>
    </row>
    <row r="414" spans="1:17" ht="15.75" thickBot="1" x14ac:dyDescent="0.3">
      <c r="A414" s="187" t="s">
        <v>839</v>
      </c>
      <c r="B414" s="185" t="s">
        <v>840</v>
      </c>
      <c r="C414" s="185" t="s">
        <v>4</v>
      </c>
      <c r="D414" s="139">
        <v>-59604.35</v>
      </c>
      <c r="E414" s="139">
        <v>-59604.35</v>
      </c>
      <c r="F414" s="139">
        <v>-69731.320000000007</v>
      </c>
      <c r="G414" s="139">
        <v>-69731.320000000007</v>
      </c>
      <c r="H414" s="139">
        <v>-69731.320000000007</v>
      </c>
      <c r="I414" s="139">
        <v>-80926.850000000006</v>
      </c>
      <c r="J414" s="139">
        <v>-80926.850000000006</v>
      </c>
      <c r="K414" s="139">
        <v>-80926.850000000006</v>
      </c>
      <c r="L414" s="139">
        <v>-93698.96</v>
      </c>
      <c r="M414" s="139">
        <v>-93698.96</v>
      </c>
      <c r="N414" s="139">
        <v>-93698.96</v>
      </c>
      <c r="O414" s="139">
        <v>-111441.74</v>
      </c>
      <c r="P414" s="138">
        <f t="shared" si="7"/>
        <v>-963721.82999999984</v>
      </c>
      <c r="Q414" s="135">
        <f>MATCH(B420,'SAP Data'!$C$7:$C$1839,0)</f>
        <v>552</v>
      </c>
    </row>
    <row r="415" spans="1:17" ht="15.75" thickBot="1" x14ac:dyDescent="0.3">
      <c r="A415" s="187" t="s">
        <v>842</v>
      </c>
      <c r="B415" s="185" t="s">
        <v>843</v>
      </c>
      <c r="C415" s="185" t="s">
        <v>4</v>
      </c>
      <c r="D415" s="140">
        <v>1226981.55</v>
      </c>
      <c r="E415" s="140">
        <v>1226981.55</v>
      </c>
      <c r="F415" s="140">
        <v>1226981.55</v>
      </c>
      <c r="G415" s="140">
        <v>1226981.55</v>
      </c>
      <c r="H415" s="140">
        <v>1226981.55</v>
      </c>
      <c r="I415" s="140">
        <v>1226981.55</v>
      </c>
      <c r="J415" s="140">
        <v>1226981.55</v>
      </c>
      <c r="K415" s="140">
        <v>1226981.55</v>
      </c>
      <c r="L415" s="140">
        <v>1226981.55</v>
      </c>
      <c r="M415" s="140">
        <v>1226981.55</v>
      </c>
      <c r="N415" s="140">
        <v>1226981.55</v>
      </c>
      <c r="O415" s="140">
        <v>1226981.55</v>
      </c>
      <c r="P415" s="138">
        <f t="shared" si="7"/>
        <v>14723778.600000003</v>
      </c>
      <c r="Q415" s="135">
        <f>MATCH(B421,'SAP Data'!$C$7:$C$1839,0)</f>
        <v>553</v>
      </c>
    </row>
    <row r="416" spans="1:17" ht="15.75" thickBot="1" x14ac:dyDescent="0.3">
      <c r="A416" s="187" t="s">
        <v>845</v>
      </c>
      <c r="B416" s="185" t="s">
        <v>846</v>
      </c>
      <c r="C416" s="185" t="s">
        <v>4</v>
      </c>
      <c r="D416" s="139">
        <v>-1226981.55</v>
      </c>
      <c r="E416" s="139">
        <v>-1226981.55</v>
      </c>
      <c r="F416" s="139">
        <v>-1226981.55</v>
      </c>
      <c r="G416" s="139">
        <v>-1226981.55</v>
      </c>
      <c r="H416" s="139">
        <v>-1226981.55</v>
      </c>
      <c r="I416" s="139">
        <v>-1226981.55</v>
      </c>
      <c r="J416" s="139">
        <v>-1226981.55</v>
      </c>
      <c r="K416" s="139">
        <v>-1226981.55</v>
      </c>
      <c r="L416" s="139">
        <v>-1226981.55</v>
      </c>
      <c r="M416" s="139">
        <v>-1226981.55</v>
      </c>
      <c r="N416" s="139">
        <v>-1226981.55</v>
      </c>
      <c r="O416" s="139">
        <v>-1226981.55</v>
      </c>
      <c r="P416" s="138">
        <f t="shared" si="7"/>
        <v>-14723778.600000003</v>
      </c>
      <c r="Q416" s="135">
        <f>MATCH(B422,'SAP Data'!$C$7:$C$1839,0)</f>
        <v>554</v>
      </c>
    </row>
    <row r="417" spans="1:17" ht="15.75" thickBot="1" x14ac:dyDescent="0.3">
      <c r="A417" s="187" t="s">
        <v>848</v>
      </c>
      <c r="B417" s="185" t="s">
        <v>849</v>
      </c>
      <c r="C417" s="185" t="s">
        <v>4</v>
      </c>
      <c r="D417" s="140">
        <v>1259941.01</v>
      </c>
      <c r="E417" s="140">
        <v>1259941.01</v>
      </c>
      <c r="F417" s="140">
        <v>1259941.01</v>
      </c>
      <c r="G417" s="140">
        <v>1259941.01</v>
      </c>
      <c r="H417" s="140">
        <v>1259941.01</v>
      </c>
      <c r="I417" s="140">
        <v>1259941.01</v>
      </c>
      <c r="J417" s="140">
        <v>1259941.01</v>
      </c>
      <c r="K417" s="140">
        <v>1259941.01</v>
      </c>
      <c r="L417" s="140">
        <v>1259941.01</v>
      </c>
      <c r="M417" s="140">
        <v>1259941.01</v>
      </c>
      <c r="N417" s="140">
        <v>1259941.01</v>
      </c>
      <c r="O417" s="140">
        <v>1259941.01</v>
      </c>
      <c r="P417" s="138">
        <f t="shared" si="7"/>
        <v>15119292.119999999</v>
      </c>
      <c r="Q417" s="135">
        <f>MATCH(B423,'SAP Data'!$C$7:$C$1839,0)</f>
        <v>555</v>
      </c>
    </row>
    <row r="418" spans="1:17" ht="15.75" thickBot="1" x14ac:dyDescent="0.3">
      <c r="A418" s="187" t="s">
        <v>851</v>
      </c>
      <c r="B418" s="185" t="s">
        <v>852</v>
      </c>
      <c r="C418" s="185" t="s">
        <v>4</v>
      </c>
      <c r="D418" s="139">
        <v>-817519.67</v>
      </c>
      <c r="E418" s="139">
        <v>-838576.57</v>
      </c>
      <c r="F418" s="139">
        <v>-859633.47</v>
      </c>
      <c r="G418" s="139">
        <v>-880690.37</v>
      </c>
      <c r="H418" s="139">
        <v>-901747.27</v>
      </c>
      <c r="I418" s="139">
        <v>-922804.17</v>
      </c>
      <c r="J418" s="139">
        <v>-943861.07</v>
      </c>
      <c r="K418" s="139">
        <v>-964917.97</v>
      </c>
      <c r="L418" s="139">
        <v>-985974.87</v>
      </c>
      <c r="M418" s="139">
        <v>-1007031.77</v>
      </c>
      <c r="N418" s="139">
        <v>-1028088.67</v>
      </c>
      <c r="O418" s="139">
        <v>-1049145.57</v>
      </c>
      <c r="P418" s="138">
        <f t="shared" si="7"/>
        <v>-11199991.439999999</v>
      </c>
      <c r="Q418" s="135">
        <f>MATCH(B424,'SAP Data'!$C$7:$C$1839,0)</f>
        <v>556</v>
      </c>
    </row>
    <row r="419" spans="1:17" ht="15.75" thickBot="1" x14ac:dyDescent="0.3">
      <c r="A419" s="187" t="s">
        <v>854</v>
      </c>
      <c r="B419" s="185" t="s">
        <v>855</v>
      </c>
      <c r="C419" s="185" t="s">
        <v>4</v>
      </c>
      <c r="D419" s="140">
        <v>204968.21</v>
      </c>
      <c r="E419" s="140">
        <v>204968.21</v>
      </c>
      <c r="F419" s="140">
        <v>204968.21</v>
      </c>
      <c r="G419" s="140">
        <v>204968.21</v>
      </c>
      <c r="H419" s="140">
        <v>204968.21</v>
      </c>
      <c r="I419" s="140">
        <v>204968.21</v>
      </c>
      <c r="J419" s="140">
        <v>204968.21</v>
      </c>
      <c r="K419" s="140">
        <v>204968.21</v>
      </c>
      <c r="L419" s="140">
        <v>204968.21</v>
      </c>
      <c r="M419" s="140">
        <v>204968.21</v>
      </c>
      <c r="N419" s="140">
        <v>204968.21</v>
      </c>
      <c r="O419" s="140">
        <v>204968.21</v>
      </c>
      <c r="P419" s="138">
        <f t="shared" si="7"/>
        <v>2459618.52</v>
      </c>
      <c r="Q419" s="135">
        <f>MATCH(B425,'SAP Data'!$C$7:$C$1839,0)</f>
        <v>557</v>
      </c>
    </row>
    <row r="420" spans="1:17" ht="15.75" thickBot="1" x14ac:dyDescent="0.3">
      <c r="A420" s="187" t="s">
        <v>1494</v>
      </c>
      <c r="B420" s="185" t="s">
        <v>1495</v>
      </c>
      <c r="C420" s="185" t="s">
        <v>4</v>
      </c>
      <c r="D420" s="139">
        <v>-99048.02</v>
      </c>
      <c r="E420" s="139">
        <v>-102464.6</v>
      </c>
      <c r="F420" s="139">
        <v>-105881.18</v>
      </c>
      <c r="G420" s="139">
        <v>-109297.76</v>
      </c>
      <c r="H420" s="139">
        <v>-112714.34</v>
      </c>
      <c r="I420" s="139">
        <v>-116130.92</v>
      </c>
      <c r="J420" s="139">
        <v>-119547.5</v>
      </c>
      <c r="K420" s="139">
        <v>-122964.08</v>
      </c>
      <c r="L420" s="139">
        <v>-126380.66</v>
      </c>
      <c r="M420" s="139">
        <v>-129797.24</v>
      </c>
      <c r="N420" s="139">
        <v>-133213.82</v>
      </c>
      <c r="O420" s="139">
        <v>-136630.39999999999</v>
      </c>
      <c r="P420" s="138">
        <f t="shared" si="7"/>
        <v>-1414070.52</v>
      </c>
      <c r="Q420" s="135">
        <f>MATCH(B426,'SAP Data'!$C$7:$C$1839,0)</f>
        <v>558</v>
      </c>
    </row>
    <row r="421" spans="1:17" ht="15.75" thickBot="1" x14ac:dyDescent="0.3">
      <c r="A421" s="187" t="s">
        <v>1496</v>
      </c>
      <c r="B421" s="185" t="s">
        <v>1497</v>
      </c>
      <c r="C421" s="185" t="s">
        <v>4</v>
      </c>
      <c r="D421" s="140">
        <v>735437.18</v>
      </c>
      <c r="E421" s="140">
        <v>735437.18</v>
      </c>
      <c r="F421" s="140">
        <v>735437.18</v>
      </c>
      <c r="G421" s="140">
        <v>735437.18</v>
      </c>
      <c r="H421" s="140">
        <v>735437.18</v>
      </c>
      <c r="I421" s="140">
        <v>735437.18</v>
      </c>
      <c r="J421" s="140">
        <v>735437.18</v>
      </c>
      <c r="K421" s="140">
        <v>735437.18</v>
      </c>
      <c r="L421" s="140">
        <v>735437.18</v>
      </c>
      <c r="M421" s="140">
        <v>735437.18</v>
      </c>
      <c r="N421" s="140">
        <v>735437.18</v>
      </c>
      <c r="O421" s="140">
        <v>735437.18</v>
      </c>
      <c r="P421" s="138">
        <f t="shared" si="7"/>
        <v>8825246.1599999983</v>
      </c>
      <c r="Q421" s="135">
        <f>MATCH(B427,'SAP Data'!$C$7:$C$1839,0)</f>
        <v>559</v>
      </c>
    </row>
    <row r="422" spans="1:17" ht="15.75" thickBot="1" x14ac:dyDescent="0.3">
      <c r="A422" s="187" t="s">
        <v>4075</v>
      </c>
      <c r="B422" s="185" t="s">
        <v>4076</v>
      </c>
      <c r="C422" s="185" t="s">
        <v>4</v>
      </c>
      <c r="D422" s="139">
        <v>-46480.02</v>
      </c>
      <c r="E422" s="139">
        <v>-58782.83</v>
      </c>
      <c r="F422" s="139">
        <v>-71085.64</v>
      </c>
      <c r="G422" s="139">
        <v>-83388.45</v>
      </c>
      <c r="H422" s="139">
        <v>-95691.26</v>
      </c>
      <c r="I422" s="139">
        <v>-107994.07</v>
      </c>
      <c r="J422" s="139">
        <v>-120296.88</v>
      </c>
      <c r="K422" s="139">
        <v>-132599.69</v>
      </c>
      <c r="L422" s="139">
        <v>-144902.5</v>
      </c>
      <c r="M422" s="139">
        <v>-157205.31</v>
      </c>
      <c r="N422" s="139">
        <v>-169508.12</v>
      </c>
      <c r="O422" s="139">
        <v>-181810.93</v>
      </c>
      <c r="P422" s="138">
        <f t="shared" si="7"/>
        <v>-1369745.7</v>
      </c>
      <c r="Q422" s="135">
        <f>MATCH(B428,'SAP Data'!$C$7:$C$1839,0)</f>
        <v>560</v>
      </c>
    </row>
    <row r="423" spans="1:17" ht="15.75" thickBot="1" x14ac:dyDescent="0.3">
      <c r="A423" s="187" t="s">
        <v>857</v>
      </c>
      <c r="B423" s="185" t="s">
        <v>858</v>
      </c>
      <c r="C423" s="185" t="s">
        <v>4</v>
      </c>
      <c r="D423" s="140">
        <v>91090.29</v>
      </c>
      <c r="E423" s="140">
        <v>91090.29</v>
      </c>
      <c r="F423" s="140">
        <v>91090.29</v>
      </c>
      <c r="G423" s="140">
        <v>91090.29</v>
      </c>
      <c r="H423" s="140">
        <v>91090.29</v>
      </c>
      <c r="I423" s="140">
        <v>91090.29</v>
      </c>
      <c r="J423" s="140">
        <v>91090.29</v>
      </c>
      <c r="K423" s="140">
        <v>91090.29</v>
      </c>
      <c r="L423" s="140">
        <v>91090.29</v>
      </c>
      <c r="M423" s="140">
        <v>91090.29</v>
      </c>
      <c r="N423" s="140">
        <v>91090.29</v>
      </c>
      <c r="O423" s="140">
        <v>91090.29</v>
      </c>
      <c r="P423" s="138">
        <f t="shared" si="7"/>
        <v>1093083.4800000002</v>
      </c>
      <c r="Q423" s="135">
        <f>MATCH(B429,'SAP Data'!$C$7:$C$1839,0)</f>
        <v>561</v>
      </c>
    </row>
    <row r="424" spans="1:17" ht="15.75" thickBot="1" x14ac:dyDescent="0.3">
      <c r="A424" s="187" t="s">
        <v>1498</v>
      </c>
      <c r="B424" s="185" t="s">
        <v>1499</v>
      </c>
      <c r="C424" s="185" t="s">
        <v>4</v>
      </c>
      <c r="D424" s="139">
        <v>-47054.05</v>
      </c>
      <c r="E424" s="139">
        <v>-48572.54</v>
      </c>
      <c r="F424" s="139">
        <v>-50091.03</v>
      </c>
      <c r="G424" s="139">
        <v>-51609.52</v>
      </c>
      <c r="H424" s="139">
        <v>-53128.01</v>
      </c>
      <c r="I424" s="139">
        <v>-54646.5</v>
      </c>
      <c r="J424" s="139">
        <v>-56164.99</v>
      </c>
      <c r="K424" s="139">
        <v>-57683.48</v>
      </c>
      <c r="L424" s="139">
        <v>-59201.97</v>
      </c>
      <c r="M424" s="139">
        <v>-60720.46</v>
      </c>
      <c r="N424" s="139">
        <v>-62238.95</v>
      </c>
      <c r="O424" s="139">
        <v>-63757.440000000002</v>
      </c>
      <c r="P424" s="138">
        <f t="shared" si="7"/>
        <v>-664868.93999999994</v>
      </c>
      <c r="Q424" s="135">
        <f>MATCH(B430,'SAP Data'!$C$7:$C$1839,0)</f>
        <v>562</v>
      </c>
    </row>
    <row r="425" spans="1:17" ht="15.75" thickBot="1" x14ac:dyDescent="0.3">
      <c r="A425" s="187" t="s">
        <v>857</v>
      </c>
      <c r="B425" s="185" t="s">
        <v>1641</v>
      </c>
      <c r="C425" s="185" t="s">
        <v>4</v>
      </c>
      <c r="D425" s="140">
        <v>182108.56</v>
      </c>
      <c r="E425" s="140">
        <v>182108.56</v>
      </c>
      <c r="F425" s="140">
        <v>182108.56</v>
      </c>
      <c r="G425" s="140">
        <v>182108.56</v>
      </c>
      <c r="H425" s="140">
        <v>182108.56</v>
      </c>
      <c r="I425" s="140">
        <v>182108.56</v>
      </c>
      <c r="J425" s="140">
        <v>182108.56</v>
      </c>
      <c r="K425" s="140">
        <v>182108.56</v>
      </c>
      <c r="L425" s="140">
        <v>182108.56</v>
      </c>
      <c r="M425" s="140">
        <v>182108.56</v>
      </c>
      <c r="N425" s="140">
        <v>182108.56</v>
      </c>
      <c r="O425" s="140">
        <v>182108.56</v>
      </c>
      <c r="P425" s="138">
        <f t="shared" si="7"/>
        <v>2185302.7200000002</v>
      </c>
      <c r="Q425" s="135">
        <f>MATCH(B431,'SAP Data'!$C$7:$C$1839,0)</f>
        <v>563</v>
      </c>
    </row>
    <row r="426" spans="1:17" ht="15.75" thickBot="1" x14ac:dyDescent="0.3">
      <c r="A426" s="187" t="s">
        <v>1498</v>
      </c>
      <c r="B426" s="185" t="s">
        <v>1642</v>
      </c>
      <c r="C426" s="185" t="s">
        <v>4</v>
      </c>
      <c r="D426" s="139">
        <v>-94173.52</v>
      </c>
      <c r="E426" s="139">
        <v>-97205.759999999995</v>
      </c>
      <c r="F426" s="139">
        <v>-100238</v>
      </c>
      <c r="G426" s="139">
        <v>-103270.24</v>
      </c>
      <c r="H426" s="139">
        <v>-106302.48</v>
      </c>
      <c r="I426" s="139">
        <v>-109334.72</v>
      </c>
      <c r="J426" s="139">
        <v>-112366.96</v>
      </c>
      <c r="K426" s="139">
        <v>-115399.2</v>
      </c>
      <c r="L426" s="139">
        <v>-118431.44</v>
      </c>
      <c r="M426" s="139">
        <v>-121463.67999999999</v>
      </c>
      <c r="N426" s="139">
        <v>-124495.92</v>
      </c>
      <c r="O426" s="139">
        <v>-127528.16</v>
      </c>
      <c r="P426" s="138">
        <f t="shared" si="7"/>
        <v>-1330210.0799999996</v>
      </c>
      <c r="Q426" s="135">
        <f>MATCH(B432,'SAP Data'!$C$7:$C$1839,0)</f>
        <v>564</v>
      </c>
    </row>
    <row r="427" spans="1:17" ht="15.75" thickBot="1" x14ac:dyDescent="0.3">
      <c r="A427" s="187" t="s">
        <v>2855</v>
      </c>
      <c r="B427" s="185" t="s">
        <v>2856</v>
      </c>
      <c r="C427" s="185" t="s">
        <v>4</v>
      </c>
      <c r="D427" s="140">
        <v>958048.15</v>
      </c>
      <c r="E427" s="140">
        <v>958048.15</v>
      </c>
      <c r="F427" s="140">
        <v>958048.15</v>
      </c>
      <c r="G427" s="140">
        <v>958048.15</v>
      </c>
      <c r="H427" s="140">
        <v>958048.15</v>
      </c>
      <c r="I427" s="140">
        <v>958048.15</v>
      </c>
      <c r="J427" s="140">
        <v>958048.15</v>
      </c>
      <c r="K427" s="140">
        <v>958048.15</v>
      </c>
      <c r="L427" s="140">
        <v>958048.15</v>
      </c>
      <c r="M427" s="140">
        <v>958048.15</v>
      </c>
      <c r="N427" s="140">
        <v>958048.15</v>
      </c>
      <c r="O427" s="140">
        <v>958048.15</v>
      </c>
      <c r="P427" s="138">
        <f t="shared" si="7"/>
        <v>11496577.800000003</v>
      </c>
      <c r="Q427" s="135">
        <f>MATCH(B433,'SAP Data'!$C$7:$C$1839,0)</f>
        <v>565</v>
      </c>
    </row>
    <row r="428" spans="1:17" ht="15.75" thickBot="1" x14ac:dyDescent="0.3">
      <c r="A428" s="187" t="s">
        <v>2960</v>
      </c>
      <c r="B428" s="185" t="s">
        <v>2961</v>
      </c>
      <c r="C428" s="185" t="s">
        <v>4</v>
      </c>
      <c r="D428" s="139">
        <v>-233559.4</v>
      </c>
      <c r="E428" s="139">
        <v>-249659.15</v>
      </c>
      <c r="F428" s="139">
        <v>-265758.90000000002</v>
      </c>
      <c r="G428" s="139">
        <v>-281858.65000000002</v>
      </c>
      <c r="H428" s="139">
        <v>-297958.40000000002</v>
      </c>
      <c r="I428" s="139">
        <v>-314058.15000000002</v>
      </c>
      <c r="J428" s="139">
        <v>-330157.90000000002</v>
      </c>
      <c r="K428" s="139">
        <v>-346257.65</v>
      </c>
      <c r="L428" s="139">
        <v>-362357.4</v>
      </c>
      <c r="M428" s="139">
        <v>-378457.15</v>
      </c>
      <c r="N428" s="139">
        <v>-394556.9</v>
      </c>
      <c r="O428" s="139">
        <v>-410656.65</v>
      </c>
      <c r="P428" s="138">
        <f t="shared" si="7"/>
        <v>-3865296.2999999993</v>
      </c>
      <c r="Q428" s="135">
        <f>MATCH(B434,'SAP Data'!$C$7:$C$1839,0)</f>
        <v>566</v>
      </c>
    </row>
    <row r="429" spans="1:17" ht="15.75" thickBot="1" x14ac:dyDescent="0.3">
      <c r="A429" s="187" t="s">
        <v>2857</v>
      </c>
      <c r="B429" s="185" t="s">
        <v>2858</v>
      </c>
      <c r="C429" s="185" t="s">
        <v>4</v>
      </c>
      <c r="D429" s="140">
        <v>1121687.8500000001</v>
      </c>
      <c r="E429" s="140">
        <v>1121687.8500000001</v>
      </c>
      <c r="F429" s="140">
        <v>1121687.8500000001</v>
      </c>
      <c r="G429" s="140">
        <v>1121687.8500000001</v>
      </c>
      <c r="H429" s="140">
        <v>1121687.8500000001</v>
      </c>
      <c r="I429" s="140">
        <v>1121687.8500000001</v>
      </c>
      <c r="J429" s="140">
        <v>1121687.8500000001</v>
      </c>
      <c r="K429" s="140">
        <v>1121687.8500000001</v>
      </c>
      <c r="L429" s="140">
        <v>1121687.8500000001</v>
      </c>
      <c r="M429" s="140">
        <v>1121687.8500000001</v>
      </c>
      <c r="N429" s="140">
        <v>1121687.8500000001</v>
      </c>
      <c r="O429" s="140">
        <v>1121687.8500000001</v>
      </c>
      <c r="P429" s="138">
        <f t="shared" si="7"/>
        <v>13460254.199999997</v>
      </c>
      <c r="Q429" s="135">
        <f>MATCH(B435,'SAP Data'!$C$7:$C$1839,0)</f>
        <v>567</v>
      </c>
    </row>
    <row r="430" spans="1:17" ht="15.75" thickBot="1" x14ac:dyDescent="0.3">
      <c r="A430" s="187" t="s">
        <v>2962</v>
      </c>
      <c r="B430" s="185" t="s">
        <v>2963</v>
      </c>
      <c r="C430" s="185" t="s">
        <v>4</v>
      </c>
      <c r="D430" s="139">
        <v>-261095.7</v>
      </c>
      <c r="E430" s="139">
        <v>-280219.96999999997</v>
      </c>
      <c r="F430" s="139">
        <v>-299344.24</v>
      </c>
      <c r="G430" s="139">
        <v>-318468.51</v>
      </c>
      <c r="H430" s="139">
        <v>-337592.78</v>
      </c>
      <c r="I430" s="139">
        <v>-356717.05</v>
      </c>
      <c r="J430" s="139">
        <v>-375841.32</v>
      </c>
      <c r="K430" s="139">
        <v>-394965.59</v>
      </c>
      <c r="L430" s="139">
        <v>-414089.86</v>
      </c>
      <c r="M430" s="139">
        <v>-433214.13</v>
      </c>
      <c r="N430" s="139">
        <v>-452338.4</v>
      </c>
      <c r="O430" s="139">
        <v>-471462.67</v>
      </c>
      <c r="P430" s="138">
        <f t="shared" si="7"/>
        <v>-4395350.22</v>
      </c>
      <c r="Q430" s="135">
        <f>MATCH(B436,'SAP Data'!$C$7:$C$1839,0)</f>
        <v>568</v>
      </c>
    </row>
    <row r="431" spans="1:17" ht="15.75" thickBot="1" x14ac:dyDescent="0.3">
      <c r="A431" s="187" t="s">
        <v>2859</v>
      </c>
      <c r="B431" s="185" t="s">
        <v>2860</v>
      </c>
      <c r="C431" s="185" t="s">
        <v>4</v>
      </c>
      <c r="D431" s="140">
        <v>2936628.65</v>
      </c>
      <c r="E431" s="140">
        <v>2942556.83</v>
      </c>
      <c r="F431" s="140">
        <v>2976381.69</v>
      </c>
      <c r="G431" s="140">
        <v>2978623.38</v>
      </c>
      <c r="H431" s="140">
        <v>3024874.82</v>
      </c>
      <c r="I431" s="140">
        <v>3025595.57</v>
      </c>
      <c r="J431" s="140">
        <v>2995976.43</v>
      </c>
      <c r="K431" s="140">
        <v>2996669.17</v>
      </c>
      <c r="L431" s="140">
        <v>2997334.44</v>
      </c>
      <c r="M431" s="140">
        <v>2997334.44</v>
      </c>
      <c r="N431" s="140">
        <v>2997334.44</v>
      </c>
      <c r="O431" s="140">
        <v>2997334.44</v>
      </c>
      <c r="P431" s="138">
        <f t="shared" si="7"/>
        <v>35866644.300000004</v>
      </c>
      <c r="Q431" s="135">
        <f>MATCH(B437,'SAP Data'!$C$7:$C$1839,0)</f>
        <v>569</v>
      </c>
    </row>
    <row r="432" spans="1:17" ht="15.75" thickBot="1" x14ac:dyDescent="0.3">
      <c r="A432" s="187" t="s">
        <v>4077</v>
      </c>
      <c r="B432" s="185" t="s">
        <v>4078</v>
      </c>
      <c r="C432" s="185" t="s">
        <v>4</v>
      </c>
      <c r="D432" s="139">
        <v>-175096.95999999999</v>
      </c>
      <c r="E432" s="139">
        <v>-218599.48</v>
      </c>
      <c r="F432" s="139">
        <v>-262102</v>
      </c>
      <c r="G432" s="139">
        <v>-305604.52</v>
      </c>
      <c r="H432" s="139">
        <v>-349107.04</v>
      </c>
      <c r="I432" s="139">
        <v>-392609.56</v>
      </c>
      <c r="J432" s="139">
        <v>-436112.08</v>
      </c>
      <c r="K432" s="139">
        <v>-479614.6</v>
      </c>
      <c r="L432" s="139">
        <v>-530996.64</v>
      </c>
      <c r="M432" s="139">
        <v>-582378.68000000005</v>
      </c>
      <c r="N432" s="139">
        <v>-633760.72</v>
      </c>
      <c r="O432" s="139">
        <v>-685142.76</v>
      </c>
      <c r="P432" s="138">
        <f t="shared" si="7"/>
        <v>-5051125.04</v>
      </c>
      <c r="Q432" s="135">
        <f>MATCH(B438,'SAP Data'!$C$7:$C$1839,0)</f>
        <v>570</v>
      </c>
    </row>
    <row r="433" spans="1:17" ht="15.75" thickBot="1" x14ac:dyDescent="0.3">
      <c r="A433" s="187" t="s">
        <v>2861</v>
      </c>
      <c r="B433" s="185" t="s">
        <v>2862</v>
      </c>
      <c r="C433" s="185" t="s">
        <v>4</v>
      </c>
      <c r="D433" s="140">
        <v>375787.49</v>
      </c>
      <c r="E433" s="140">
        <v>375787.49</v>
      </c>
      <c r="F433" s="140">
        <v>375787.49</v>
      </c>
      <c r="G433" s="140">
        <v>375787.49</v>
      </c>
      <c r="H433" s="140">
        <v>375787.49</v>
      </c>
      <c r="I433" s="140">
        <v>406178.69</v>
      </c>
      <c r="J433" s="140">
        <v>406178.69</v>
      </c>
      <c r="K433" s="140">
        <v>406728.4</v>
      </c>
      <c r="L433" s="140">
        <v>406728.4</v>
      </c>
      <c r="M433" s="140">
        <v>406728.4</v>
      </c>
      <c r="N433" s="140">
        <v>406728.4</v>
      </c>
      <c r="O433" s="140">
        <v>406728.4</v>
      </c>
      <c r="P433" s="138">
        <f t="shared" si="7"/>
        <v>4724936.83</v>
      </c>
      <c r="Q433" s="135">
        <f>MATCH(B439,'SAP Data'!$C$7:$C$1839,0)</f>
        <v>571</v>
      </c>
    </row>
    <row r="434" spans="1:17" ht="15.75" thickBot="1" x14ac:dyDescent="0.3">
      <c r="A434" s="186" t="s">
        <v>4002</v>
      </c>
      <c r="B434" s="339" t="s">
        <v>4003</v>
      </c>
      <c r="C434" s="332" t="s">
        <v>4</v>
      </c>
      <c r="D434" s="139">
        <v>-37986.61</v>
      </c>
      <c r="E434" s="139">
        <v>-44242.18</v>
      </c>
      <c r="F434" s="139">
        <v>-50497.75</v>
      </c>
      <c r="G434" s="139">
        <v>-56753.32</v>
      </c>
      <c r="H434" s="139">
        <v>-63008.89</v>
      </c>
      <c r="I434" s="139">
        <v>-70405.600000000006</v>
      </c>
      <c r="J434" s="139">
        <v>-77802.17</v>
      </c>
      <c r="K434" s="139">
        <v>-85198.74</v>
      </c>
      <c r="L434" s="139">
        <v>-92595.31</v>
      </c>
      <c r="M434" s="139">
        <v>-97338</v>
      </c>
      <c r="N434" s="139">
        <v>-104213.34</v>
      </c>
      <c r="O434" s="139">
        <v>-111088.68</v>
      </c>
      <c r="P434" s="138">
        <f t="shared" si="7"/>
        <v>-891130.58999999985</v>
      </c>
      <c r="Q434" s="135">
        <f>MATCH(B440,'SAP Data'!$C$7:$C$1839,0)</f>
        <v>573</v>
      </c>
    </row>
    <row r="435" spans="1:17" ht="15.75" thickBot="1" x14ac:dyDescent="0.3">
      <c r="A435" s="187" t="s">
        <v>2927</v>
      </c>
      <c r="B435" s="185" t="s">
        <v>2928</v>
      </c>
      <c r="C435" s="185" t="s">
        <v>4</v>
      </c>
      <c r="D435" s="140">
        <v>176410.68</v>
      </c>
      <c r="E435" s="140">
        <v>176410.68</v>
      </c>
      <c r="F435" s="140">
        <v>176410.68</v>
      </c>
      <c r="G435" s="140">
        <v>176410.68</v>
      </c>
      <c r="H435" s="140">
        <v>176410.68</v>
      </c>
      <c r="I435" s="140">
        <v>191379.48</v>
      </c>
      <c r="J435" s="140">
        <v>191379.48</v>
      </c>
      <c r="K435" s="140">
        <v>191650.23</v>
      </c>
      <c r="L435" s="140">
        <v>191650.23</v>
      </c>
      <c r="M435" s="140">
        <v>191650.23</v>
      </c>
      <c r="N435" s="140">
        <v>191650.23</v>
      </c>
      <c r="O435" s="140">
        <v>191650.23</v>
      </c>
      <c r="P435" s="138">
        <f t="shared" si="7"/>
        <v>2223063.5099999998</v>
      </c>
      <c r="Q435" s="135">
        <f>MATCH(B441,'SAP Data'!$C$7:$C$1839,0)</f>
        <v>574</v>
      </c>
    </row>
    <row r="436" spans="1:17" ht="15.75" thickBot="1" x14ac:dyDescent="0.3">
      <c r="A436" s="187" t="s">
        <v>4004</v>
      </c>
      <c r="B436" s="185" t="s">
        <v>4005</v>
      </c>
      <c r="C436" s="185" t="s">
        <v>4</v>
      </c>
      <c r="D436" s="139">
        <v>-18564.64</v>
      </c>
      <c r="E436" s="139">
        <v>-21487.71</v>
      </c>
      <c r="F436" s="139">
        <v>-24410.78</v>
      </c>
      <c r="G436" s="139">
        <v>-27333.85</v>
      </c>
      <c r="H436" s="139">
        <v>-30256.92</v>
      </c>
      <c r="I436" s="139">
        <v>-33741.81</v>
      </c>
      <c r="J436" s="139">
        <v>-37226.870000000003</v>
      </c>
      <c r="K436" s="139">
        <v>-40711.93</v>
      </c>
      <c r="L436" s="139">
        <v>-44196.99</v>
      </c>
      <c r="M436" s="139">
        <v>-46374.67</v>
      </c>
      <c r="N436" s="139">
        <v>-49603.01</v>
      </c>
      <c r="O436" s="139">
        <v>-52831.35</v>
      </c>
      <c r="P436" s="138">
        <f t="shared" si="7"/>
        <v>-426740.52999999997</v>
      </c>
      <c r="Q436" s="135">
        <f>MATCH(B442,'SAP Data'!$C$7:$C$1839,0)</f>
        <v>576</v>
      </c>
    </row>
    <row r="437" spans="1:17" ht="15.75" thickBot="1" x14ac:dyDescent="0.3">
      <c r="A437" s="187" t="s">
        <v>3925</v>
      </c>
      <c r="B437" s="185" t="s">
        <v>3926</v>
      </c>
      <c r="C437" s="185" t="s">
        <v>4</v>
      </c>
      <c r="D437" s="140">
        <v>30495.89</v>
      </c>
      <c r="E437" s="140">
        <v>30546.19</v>
      </c>
      <c r="F437" s="140">
        <v>30601.71</v>
      </c>
      <c r="G437" s="140">
        <v>30601.71</v>
      </c>
      <c r="H437" s="140">
        <v>30601.71</v>
      </c>
      <c r="I437" s="140">
        <v>30601.71</v>
      </c>
      <c r="J437" s="140">
        <v>30601.71</v>
      </c>
      <c r="K437" s="140">
        <v>30601.71</v>
      </c>
      <c r="L437" s="140">
        <v>30601.71</v>
      </c>
      <c r="M437" s="140">
        <v>30601.71</v>
      </c>
      <c r="N437" s="140">
        <v>30601.71</v>
      </c>
      <c r="O437" s="140">
        <v>30601.71</v>
      </c>
      <c r="P437" s="138">
        <f t="shared" si="7"/>
        <v>367059.18000000005</v>
      </c>
      <c r="Q437" s="135">
        <f>MATCH(B443,'SAP Data'!$C$7:$C$1839,0)</f>
        <v>577</v>
      </c>
    </row>
    <row r="438" spans="1:17" ht="15.75" thickBot="1" x14ac:dyDescent="0.3">
      <c r="A438" s="357" t="s">
        <v>4148</v>
      </c>
      <c r="B438" s="356" t="s">
        <v>4149</v>
      </c>
      <c r="C438" s="185" t="s">
        <v>4</v>
      </c>
      <c r="D438" s="139">
        <v>0</v>
      </c>
      <c r="E438" s="139">
        <v>0</v>
      </c>
      <c r="F438" s="139">
        <v>-509.94</v>
      </c>
      <c r="G438" s="139">
        <v>-1019.97</v>
      </c>
      <c r="H438" s="139">
        <v>-1530</v>
      </c>
      <c r="I438" s="139">
        <v>-2040.03</v>
      </c>
      <c r="J438" s="139">
        <v>-2550.06</v>
      </c>
      <c r="K438" s="139">
        <v>-3060.09</v>
      </c>
      <c r="L438" s="139">
        <v>-3570.12</v>
      </c>
      <c r="M438" s="139">
        <v>-4080.15</v>
      </c>
      <c r="N438" s="139">
        <v>-4590.18</v>
      </c>
      <c r="O438" s="139">
        <v>-5100.21</v>
      </c>
      <c r="P438" s="138">
        <f t="shared" si="7"/>
        <v>-28050.75</v>
      </c>
      <c r="Q438" s="135">
        <f>MATCH(B444,'SAP Data'!$C$7:$C$1839,0)</f>
        <v>578</v>
      </c>
    </row>
    <row r="439" spans="1:17" ht="15.75" thickBot="1" x14ac:dyDescent="0.3">
      <c r="A439" s="187" t="s">
        <v>860</v>
      </c>
      <c r="B439" s="185" t="s">
        <v>861</v>
      </c>
      <c r="C439" s="185" t="s">
        <v>4</v>
      </c>
      <c r="D439" s="140">
        <v>-0.02</v>
      </c>
      <c r="E439" s="140">
        <v>-0.02</v>
      </c>
      <c r="F439" s="140">
        <v>-0.02</v>
      </c>
      <c r="G439" s="140">
        <v>-0.02</v>
      </c>
      <c r="H439" s="140">
        <v>-0.02</v>
      </c>
      <c r="I439" s="140">
        <v>-0.02</v>
      </c>
      <c r="J439" s="140">
        <v>-0.02</v>
      </c>
      <c r="K439" s="140">
        <v>-0.02</v>
      </c>
      <c r="L439" s="140">
        <v>-0.02</v>
      </c>
      <c r="M439" s="140">
        <v>-0.02</v>
      </c>
      <c r="N439" s="140">
        <v>-0.02</v>
      </c>
      <c r="O439" s="140">
        <v>-0.02</v>
      </c>
      <c r="P439" s="138">
        <f t="shared" si="7"/>
        <v>-0.23999999999999996</v>
      </c>
      <c r="Q439" s="135">
        <f>MATCH(B445,'SAP Data'!$C$7:$C$1839,0)</f>
        <v>580</v>
      </c>
    </row>
    <row r="440" spans="1:17" ht="15.75" thickBot="1" x14ac:dyDescent="0.3">
      <c r="A440" s="187" t="s">
        <v>2766</v>
      </c>
      <c r="B440" s="185" t="s">
        <v>2767</v>
      </c>
      <c r="C440" s="185" t="s">
        <v>4</v>
      </c>
      <c r="D440" s="139">
        <v>-206101</v>
      </c>
      <c r="E440" s="139">
        <v>0</v>
      </c>
      <c r="F440" s="139">
        <v>0</v>
      </c>
      <c r="G440" s="139">
        <v>0</v>
      </c>
      <c r="H440" s="139">
        <v>16297.25</v>
      </c>
      <c r="I440" s="139">
        <v>0</v>
      </c>
      <c r="J440" s="139">
        <v>0</v>
      </c>
      <c r="K440" s="139">
        <v>0</v>
      </c>
      <c r="L440" s="139">
        <v>0</v>
      </c>
      <c r="M440" s="139">
        <v>0</v>
      </c>
      <c r="N440" s="139">
        <v>0</v>
      </c>
      <c r="O440" s="139">
        <v>0</v>
      </c>
      <c r="P440" s="138">
        <f t="shared" si="7"/>
        <v>-189803.75</v>
      </c>
      <c r="Q440" s="135">
        <f>MATCH(B446,'SAP Data'!$C$7:$C$1839,0)</f>
        <v>584</v>
      </c>
    </row>
    <row r="441" spans="1:17" ht="15.75" thickBot="1" x14ac:dyDescent="0.3">
      <c r="A441" s="187" t="s">
        <v>2768</v>
      </c>
      <c r="B441" s="185" t="s">
        <v>2769</v>
      </c>
      <c r="C441" s="185" t="s">
        <v>4</v>
      </c>
      <c r="D441" s="140">
        <v>0</v>
      </c>
      <c r="E441" s="140">
        <v>0</v>
      </c>
      <c r="F441" s="140">
        <v>0</v>
      </c>
      <c r="G441" s="140">
        <v>0</v>
      </c>
      <c r="H441" s="140">
        <v>0</v>
      </c>
      <c r="I441" s="140">
        <v>0</v>
      </c>
      <c r="J441" s="140">
        <v>0</v>
      </c>
      <c r="K441" s="140">
        <v>0</v>
      </c>
      <c r="L441" s="140">
        <v>0</v>
      </c>
      <c r="M441" s="140">
        <v>0</v>
      </c>
      <c r="N441" s="140">
        <v>0</v>
      </c>
      <c r="O441" s="140">
        <v>0</v>
      </c>
      <c r="P441" s="138">
        <f t="shared" si="7"/>
        <v>0</v>
      </c>
      <c r="Q441" s="135">
        <f>MATCH(B447,'SAP Data'!$C$7:$C$1839,0)</f>
        <v>585</v>
      </c>
    </row>
    <row r="442" spans="1:17" ht="15.75" thickBot="1" x14ac:dyDescent="0.3">
      <c r="A442" s="187" t="s">
        <v>863</v>
      </c>
      <c r="B442" s="185" t="s">
        <v>864</v>
      </c>
      <c r="C442" s="185" t="s">
        <v>4</v>
      </c>
      <c r="D442" s="139">
        <v>-10568.05</v>
      </c>
      <c r="E442" s="139">
        <v>38902.800000000003</v>
      </c>
      <c r="F442" s="139">
        <v>50343.040000000001</v>
      </c>
      <c r="G442" s="139">
        <v>78113.87</v>
      </c>
      <c r="H442" s="139">
        <v>90434.89</v>
      </c>
      <c r="I442" s="139">
        <v>89782.27</v>
      </c>
      <c r="J442" s="139">
        <v>95544.16</v>
      </c>
      <c r="K442" s="139">
        <v>90196.64</v>
      </c>
      <c r="L442" s="139">
        <v>93532.26</v>
      </c>
      <c r="M442" s="139">
        <v>96206.09</v>
      </c>
      <c r="N442" s="139">
        <v>99195.13</v>
      </c>
      <c r="O442" s="139">
        <v>99727.86</v>
      </c>
      <c r="P442" s="138">
        <f t="shared" si="7"/>
        <v>911410.96</v>
      </c>
      <c r="Q442" s="135">
        <f>MATCH(B448,'SAP Data'!$C$7:$C$1839,0)</f>
        <v>586</v>
      </c>
    </row>
    <row r="443" spans="1:17" ht="15.75" thickBot="1" x14ac:dyDescent="0.3">
      <c r="A443" s="187" t="s">
        <v>866</v>
      </c>
      <c r="B443" s="185" t="s">
        <v>867</v>
      </c>
      <c r="C443" s="185" t="s">
        <v>4</v>
      </c>
      <c r="D443" s="140">
        <v>0</v>
      </c>
      <c r="E443" s="140">
        <v>0</v>
      </c>
      <c r="F443" s="140">
        <v>0</v>
      </c>
      <c r="G443" s="140">
        <v>0</v>
      </c>
      <c r="H443" s="140">
        <v>0</v>
      </c>
      <c r="I443" s="140">
        <v>0</v>
      </c>
      <c r="J443" s="140">
        <v>0</v>
      </c>
      <c r="K443" s="140">
        <v>0</v>
      </c>
      <c r="L443" s="140">
        <v>0</v>
      </c>
      <c r="M443" s="140">
        <v>0</v>
      </c>
      <c r="N443" s="140">
        <v>0</v>
      </c>
      <c r="O443" s="140">
        <v>0</v>
      </c>
      <c r="P443" s="138">
        <f t="shared" si="7"/>
        <v>0</v>
      </c>
      <c r="Q443" s="135">
        <f>MATCH(B449,'SAP Data'!$C$7:$C$1839,0)</f>
        <v>591</v>
      </c>
    </row>
    <row r="444" spans="1:17" ht="15.75" thickBot="1" x14ac:dyDescent="0.3">
      <c r="A444" s="187" t="s">
        <v>1643</v>
      </c>
      <c r="B444" s="339">
        <v>500154</v>
      </c>
      <c r="C444" s="185"/>
      <c r="D444" s="139">
        <v>30738749.5</v>
      </c>
      <c r="E444" s="139">
        <v>30507881.440000001</v>
      </c>
      <c r="F444" s="139">
        <v>31917909.620000001</v>
      </c>
      <c r="G444" s="139">
        <v>30957262.760000002</v>
      </c>
      <c r="H444" s="139">
        <v>30167659.449999999</v>
      </c>
      <c r="I444" s="139">
        <v>30704700.73</v>
      </c>
      <c r="J444" s="139">
        <v>29950877.739999998</v>
      </c>
      <c r="K444" s="139">
        <v>28980917.149999999</v>
      </c>
      <c r="L444" s="139">
        <v>31067894.969999999</v>
      </c>
      <c r="M444" s="139">
        <v>30529463.370000001</v>
      </c>
      <c r="N444" s="139">
        <v>29721498.920000002</v>
      </c>
      <c r="O444" s="139">
        <v>31627546.129999999</v>
      </c>
      <c r="P444" s="138">
        <f t="shared" si="7"/>
        <v>366872361.78000003</v>
      </c>
      <c r="Q444" s="135">
        <f>MATCH(B450,'SAP Data'!$C$7:$C$1839,0)</f>
        <v>592</v>
      </c>
    </row>
    <row r="445" spans="1:17" ht="15.75" thickBot="1" x14ac:dyDescent="0.3">
      <c r="A445" s="187" t="s">
        <v>869</v>
      </c>
      <c r="B445" s="185" t="s">
        <v>870</v>
      </c>
      <c r="C445" s="185" t="s">
        <v>4</v>
      </c>
      <c r="D445" s="140">
        <v>4543640.68</v>
      </c>
      <c r="E445" s="140">
        <v>4619655.2</v>
      </c>
      <c r="F445" s="140">
        <v>4669929.3600000003</v>
      </c>
      <c r="G445" s="140">
        <v>4687587.93</v>
      </c>
      <c r="H445" s="140">
        <v>4738290.66</v>
      </c>
      <c r="I445" s="140">
        <v>4772058.96</v>
      </c>
      <c r="J445" s="140">
        <v>4851246.97</v>
      </c>
      <c r="K445" s="140">
        <v>4911552.5199999996</v>
      </c>
      <c r="L445" s="140">
        <v>4935981.8600000003</v>
      </c>
      <c r="M445" s="140">
        <v>4991333.82</v>
      </c>
      <c r="N445" s="140">
        <v>5003230.17</v>
      </c>
      <c r="O445" s="140">
        <v>5028209</v>
      </c>
      <c r="P445" s="138">
        <f t="shared" si="7"/>
        <v>57752717.130000003</v>
      </c>
      <c r="Q445" s="135">
        <f>MATCH(B451,'SAP Data'!$C$7:$C$1839,0)</f>
        <v>597</v>
      </c>
    </row>
    <row r="446" spans="1:17" ht="15.75" thickBot="1" x14ac:dyDescent="0.3">
      <c r="A446" s="187" t="s">
        <v>872</v>
      </c>
      <c r="B446" s="185" t="s">
        <v>873</v>
      </c>
      <c r="C446" s="185" t="s">
        <v>4</v>
      </c>
      <c r="D446" s="139">
        <v>-129659.57</v>
      </c>
      <c r="E446" s="139">
        <v>-251818.53</v>
      </c>
      <c r="F446" s="139">
        <v>862090.75</v>
      </c>
      <c r="G446" s="139">
        <v>221060.31</v>
      </c>
      <c r="H446" s="139">
        <v>-456706.77</v>
      </c>
      <c r="I446" s="139">
        <v>21342.69</v>
      </c>
      <c r="J446" s="139">
        <v>-713376.19</v>
      </c>
      <c r="K446" s="139">
        <v>-1745154.43</v>
      </c>
      <c r="L446" s="139">
        <v>16216.57</v>
      </c>
      <c r="M446" s="139">
        <v>-773807.08</v>
      </c>
      <c r="N446" s="139">
        <v>-1759896.03</v>
      </c>
      <c r="O446" s="139">
        <v>0</v>
      </c>
      <c r="P446" s="138">
        <f t="shared" si="7"/>
        <v>-4709708.28</v>
      </c>
      <c r="Q446" s="135">
        <f>MATCH(B452,'SAP Data'!$C$7:$C$1839,0)</f>
        <v>598</v>
      </c>
    </row>
    <row r="447" spans="1:17" ht="15.75" thickBot="1" x14ac:dyDescent="0.3">
      <c r="A447" s="187" t="s">
        <v>4150</v>
      </c>
      <c r="B447" s="185" t="s">
        <v>876</v>
      </c>
      <c r="C447" s="185" t="s">
        <v>4</v>
      </c>
      <c r="D447" s="140">
        <v>-147710.5</v>
      </c>
      <c r="E447" s="140">
        <v>-201530.33</v>
      </c>
      <c r="F447" s="140">
        <v>-62798.27</v>
      </c>
      <c r="G447" s="140">
        <v>-102800.76</v>
      </c>
      <c r="H447" s="140">
        <v>-127457.27</v>
      </c>
      <c r="I447" s="140">
        <v>-146726.97</v>
      </c>
      <c r="J447" s="140">
        <v>-161063.41</v>
      </c>
      <c r="K447" s="140">
        <v>-174708.01</v>
      </c>
      <c r="L447" s="140">
        <v>-189234.83</v>
      </c>
      <c r="M447" s="140">
        <v>-211832.91</v>
      </c>
      <c r="N447" s="140">
        <v>-248873.25</v>
      </c>
      <c r="O447" s="140">
        <v>-0.6</v>
      </c>
      <c r="P447" s="138">
        <f t="shared" si="7"/>
        <v>-1774737.11</v>
      </c>
      <c r="Q447" s="135">
        <f>MATCH(B453,'SAP Data'!$C$7:$C$1839,0)</f>
        <v>599</v>
      </c>
    </row>
    <row r="448" spans="1:17" ht="15.75" thickBot="1" x14ac:dyDescent="0.3">
      <c r="A448" s="357" t="s">
        <v>4151</v>
      </c>
      <c r="B448" s="356" t="s">
        <v>4152</v>
      </c>
      <c r="C448" s="185" t="s">
        <v>4</v>
      </c>
      <c r="D448" s="139">
        <v>0</v>
      </c>
      <c r="E448" s="139">
        <v>0</v>
      </c>
      <c r="F448" s="139">
        <v>191036</v>
      </c>
      <c r="G448" s="139">
        <v>191036</v>
      </c>
      <c r="H448" s="139">
        <v>191036</v>
      </c>
      <c r="I448" s="139">
        <v>313709</v>
      </c>
      <c r="J448" s="139">
        <v>313709</v>
      </c>
      <c r="K448" s="139">
        <v>313709</v>
      </c>
      <c r="L448" s="139">
        <v>313709</v>
      </c>
      <c r="M448" s="139">
        <v>313709</v>
      </c>
      <c r="N448" s="139">
        <v>313709</v>
      </c>
      <c r="O448" s="139">
        <v>208880.74</v>
      </c>
      <c r="P448" s="138">
        <f t="shared" si="7"/>
        <v>2664242.7400000002</v>
      </c>
      <c r="Q448" s="135">
        <f>MATCH(B454,'SAP Data'!$C$7:$C$1839,0)</f>
        <v>605</v>
      </c>
    </row>
    <row r="449" spans="1:17" ht="15.75" thickBot="1" x14ac:dyDescent="0.3">
      <c r="A449" s="187" t="s">
        <v>878</v>
      </c>
      <c r="B449" s="185" t="s">
        <v>879</v>
      </c>
      <c r="C449" s="185" t="s">
        <v>4</v>
      </c>
      <c r="D449" s="140">
        <v>1158.32</v>
      </c>
      <c r="E449" s="140">
        <v>25.69</v>
      </c>
      <c r="F449" s="140">
        <v>0</v>
      </c>
      <c r="G449" s="140">
        <v>4.08</v>
      </c>
      <c r="H449" s="140">
        <v>-644.94000000000005</v>
      </c>
      <c r="I449" s="140">
        <v>0</v>
      </c>
      <c r="J449" s="140">
        <v>37.5</v>
      </c>
      <c r="K449" s="140">
        <v>-33043.040000000001</v>
      </c>
      <c r="L449" s="140">
        <v>0</v>
      </c>
      <c r="M449" s="140">
        <v>13.3</v>
      </c>
      <c r="N449" s="140">
        <v>12.48</v>
      </c>
      <c r="O449" s="140">
        <v>0</v>
      </c>
      <c r="P449" s="138">
        <f t="shared" si="7"/>
        <v>-32436.61</v>
      </c>
      <c r="Q449" s="135">
        <f>MATCH(B455,'SAP Data'!$C$7:$C$1839,0)</f>
        <v>606</v>
      </c>
    </row>
    <row r="450" spans="1:17" ht="15.75" thickBot="1" x14ac:dyDescent="0.3">
      <c r="A450" s="187" t="s">
        <v>881</v>
      </c>
      <c r="B450" s="185" t="s">
        <v>882</v>
      </c>
      <c r="C450" s="185" t="s">
        <v>4</v>
      </c>
      <c r="D450" s="139">
        <v>0</v>
      </c>
      <c r="E450" s="139">
        <v>0</v>
      </c>
      <c r="F450" s="139">
        <v>0</v>
      </c>
      <c r="G450" s="139">
        <v>0</v>
      </c>
      <c r="H450" s="139">
        <v>0</v>
      </c>
      <c r="I450" s="139">
        <v>0</v>
      </c>
      <c r="J450" s="139">
        <v>0</v>
      </c>
      <c r="K450" s="139">
        <v>0</v>
      </c>
      <c r="L450" s="139">
        <v>0</v>
      </c>
      <c r="M450" s="139">
        <v>0</v>
      </c>
      <c r="N450" s="139">
        <v>0</v>
      </c>
      <c r="O450" s="139">
        <v>0</v>
      </c>
      <c r="P450" s="138">
        <f t="shared" si="7"/>
        <v>0</v>
      </c>
      <c r="Q450" s="135">
        <f>MATCH(B456,'SAP Data'!$C$7:$C$1839,0)</f>
        <v>607</v>
      </c>
    </row>
    <row r="451" spans="1:17" ht="15.75" thickBot="1" x14ac:dyDescent="0.3">
      <c r="A451" s="187" t="s">
        <v>884</v>
      </c>
      <c r="B451" s="185" t="s">
        <v>885</v>
      </c>
      <c r="C451" s="185" t="s">
        <v>4</v>
      </c>
      <c r="D451" s="140">
        <v>1077617.6399999999</v>
      </c>
      <c r="E451" s="140">
        <v>1079249.8899999999</v>
      </c>
      <c r="F451" s="140">
        <v>1091649.9099999999</v>
      </c>
      <c r="G451" s="140">
        <v>1097597.67</v>
      </c>
      <c r="H451" s="140">
        <v>1098425.68</v>
      </c>
      <c r="I451" s="140">
        <v>1098425.68</v>
      </c>
      <c r="J451" s="140">
        <v>1101344.47</v>
      </c>
      <c r="K451" s="140">
        <v>1106716.49</v>
      </c>
      <c r="L451" s="140">
        <v>1117686.3500000001</v>
      </c>
      <c r="M451" s="140">
        <v>1117686.3500000001</v>
      </c>
      <c r="N451" s="140">
        <v>1118511.3500000001</v>
      </c>
      <c r="O451" s="140">
        <v>1123494.69</v>
      </c>
      <c r="P451" s="138">
        <f t="shared" si="7"/>
        <v>13228406.169999996</v>
      </c>
      <c r="Q451" s="135">
        <f>MATCH(B457,'SAP Data'!$C$7:$C$1839,0)</f>
        <v>610</v>
      </c>
    </row>
    <row r="452" spans="1:17" ht="15.75" thickBot="1" x14ac:dyDescent="0.3">
      <c r="A452" s="187" t="s">
        <v>887</v>
      </c>
      <c r="B452" s="185" t="s">
        <v>888</v>
      </c>
      <c r="C452" s="185" t="s">
        <v>4</v>
      </c>
      <c r="D452" s="139">
        <v>-977561.85</v>
      </c>
      <c r="E452" s="139">
        <v>-983445.01</v>
      </c>
      <c r="F452" s="139">
        <v>-989328.17</v>
      </c>
      <c r="G452" s="139">
        <v>-996146.74</v>
      </c>
      <c r="H452" s="139">
        <v>-1003390.23</v>
      </c>
      <c r="I452" s="139">
        <v>-1010697.41</v>
      </c>
      <c r="J452" s="139">
        <v>-1018004.59</v>
      </c>
      <c r="K452" s="139">
        <v>-1025311.77</v>
      </c>
      <c r="L452" s="139">
        <v>-1034545.02</v>
      </c>
      <c r="M452" s="139">
        <v>-1043778.27</v>
      </c>
      <c r="N452" s="139">
        <v>-1053011.52</v>
      </c>
      <c r="O452" s="139">
        <v>-1062362.6200000001</v>
      </c>
      <c r="P452" s="138">
        <f t="shared" si="7"/>
        <v>-12197583.199999999</v>
      </c>
      <c r="Q452" s="135">
        <f>MATCH(B458,'SAP Data'!$C$7:$C$1839,0)</f>
        <v>611</v>
      </c>
    </row>
    <row r="453" spans="1:17" ht="15.75" thickBot="1" x14ac:dyDescent="0.3">
      <c r="A453" s="187" t="s">
        <v>890</v>
      </c>
      <c r="B453" s="185" t="s">
        <v>891</v>
      </c>
      <c r="C453" s="185" t="s">
        <v>4</v>
      </c>
      <c r="D453" s="140">
        <v>0</v>
      </c>
      <c r="E453" s="140">
        <v>0</v>
      </c>
      <c r="F453" s="140">
        <v>0</v>
      </c>
      <c r="G453" s="140">
        <v>0</v>
      </c>
      <c r="H453" s="140">
        <v>0</v>
      </c>
      <c r="I453" s="140">
        <v>0</v>
      </c>
      <c r="J453" s="140">
        <v>0</v>
      </c>
      <c r="K453" s="140">
        <v>0</v>
      </c>
      <c r="L453" s="140">
        <v>0</v>
      </c>
      <c r="M453" s="140">
        <v>0</v>
      </c>
      <c r="N453" s="140">
        <v>0</v>
      </c>
      <c r="O453" s="140">
        <v>0</v>
      </c>
      <c r="P453" s="138">
        <f t="shared" si="7"/>
        <v>0</v>
      </c>
      <c r="Q453" s="135">
        <f>MATCH(B459,'SAP Data'!$C$7:$C$1839,0)</f>
        <v>612</v>
      </c>
    </row>
    <row r="454" spans="1:17" ht="15.75" thickBot="1" x14ac:dyDescent="0.3">
      <c r="A454" s="187" t="s">
        <v>4079</v>
      </c>
      <c r="B454" s="185" t="s">
        <v>4080</v>
      </c>
      <c r="C454" s="185" t="s">
        <v>4</v>
      </c>
      <c r="D454" s="139">
        <v>-3400229.21</v>
      </c>
      <c r="E454" s="139">
        <v>-3400229.21</v>
      </c>
      <c r="F454" s="139">
        <v>-3400229.21</v>
      </c>
      <c r="G454" s="139">
        <v>-3400229.21</v>
      </c>
      <c r="H454" s="139">
        <v>-3400229.21</v>
      </c>
      <c r="I454" s="139">
        <v>-3400229.21</v>
      </c>
      <c r="J454" s="139">
        <v>-3400229.21</v>
      </c>
      <c r="K454" s="139">
        <v>-3400229.21</v>
      </c>
      <c r="L454" s="139">
        <v>-3400229.21</v>
      </c>
      <c r="M454" s="139">
        <v>-3400229.21</v>
      </c>
      <c r="N454" s="139">
        <v>-3400229.21</v>
      </c>
      <c r="O454" s="139">
        <v>-3400229.21</v>
      </c>
      <c r="P454" s="138">
        <f t="shared" si="7"/>
        <v>-40802750.520000003</v>
      </c>
      <c r="Q454" s="135">
        <f>MATCH(B460,'SAP Data'!$C$7:$C$1839,0)</f>
        <v>613</v>
      </c>
    </row>
    <row r="455" spans="1:17" ht="15.75" thickBot="1" x14ac:dyDescent="0.3">
      <c r="A455" s="187" t="s">
        <v>893</v>
      </c>
      <c r="B455" s="185" t="s">
        <v>894</v>
      </c>
      <c r="C455" s="185" t="s">
        <v>4</v>
      </c>
      <c r="D455" s="140">
        <v>30420423.199999999</v>
      </c>
      <c r="E455" s="140">
        <v>30424812.23</v>
      </c>
      <c r="F455" s="140">
        <v>30454350.920000002</v>
      </c>
      <c r="G455" s="140">
        <v>30259291.350000001</v>
      </c>
      <c r="H455" s="140">
        <v>30256765.32</v>
      </c>
      <c r="I455" s="140">
        <v>30272269.68</v>
      </c>
      <c r="J455" s="140">
        <v>30312975.879999999</v>
      </c>
      <c r="K455" s="140">
        <v>30491966.510000002</v>
      </c>
      <c r="L455" s="140">
        <v>30893267.609999999</v>
      </c>
      <c r="M455" s="140">
        <v>31241752.129999999</v>
      </c>
      <c r="N455" s="140">
        <v>31575645.210000001</v>
      </c>
      <c r="O455" s="140">
        <v>31678805.050000001</v>
      </c>
      <c r="P455" s="138">
        <f t="shared" ref="P455:P518" si="8">SUM(D455:O455)</f>
        <v>368282325.08999997</v>
      </c>
      <c r="Q455" s="135">
        <f>MATCH(B461,'SAP Data'!$C$7:$C$1839,0)</f>
        <v>614</v>
      </c>
    </row>
    <row r="456" spans="1:17" ht="15.75" thickBot="1" x14ac:dyDescent="0.3">
      <c r="A456" s="187" t="s">
        <v>3303</v>
      </c>
      <c r="B456" s="185" t="s">
        <v>3304</v>
      </c>
      <c r="C456" s="185" t="s">
        <v>4</v>
      </c>
      <c r="D456" s="139">
        <v>-1379476.86</v>
      </c>
      <c r="E456" s="139">
        <v>-1506265.82</v>
      </c>
      <c r="F456" s="139">
        <v>-1633054.78</v>
      </c>
      <c r="G456" s="139">
        <v>-1758858.29</v>
      </c>
      <c r="H456" s="139">
        <v>-1884661.66</v>
      </c>
      <c r="I456" s="139">
        <v>-2010465.03</v>
      </c>
      <c r="J456" s="139">
        <v>-2136268.4</v>
      </c>
      <c r="K456" s="139">
        <v>-2262105.35</v>
      </c>
      <c r="L456" s="139">
        <v>-2387943.39</v>
      </c>
      <c r="M456" s="139">
        <v>-2513781.5499999998</v>
      </c>
      <c r="N456" s="139">
        <v>-2639619.77</v>
      </c>
      <c r="O456" s="139">
        <v>-2765457.99</v>
      </c>
      <c r="P456" s="138">
        <f t="shared" si="8"/>
        <v>-24877958.890000001</v>
      </c>
      <c r="Q456" s="135">
        <f>MATCH(B462,'SAP Data'!$C$7:$C$1839,0)</f>
        <v>615</v>
      </c>
    </row>
    <row r="457" spans="1:17" ht="15.75" thickBot="1" x14ac:dyDescent="0.3">
      <c r="A457" s="327" t="s">
        <v>896</v>
      </c>
      <c r="B457" s="337" t="s">
        <v>897</v>
      </c>
      <c r="C457" s="328" t="s">
        <v>4</v>
      </c>
      <c r="D457" s="140">
        <v>3581622.76</v>
      </c>
      <c r="E457" s="140">
        <v>3574116.24</v>
      </c>
      <c r="F457" s="140">
        <v>3576534.39</v>
      </c>
      <c r="G457" s="140">
        <v>3596584.27</v>
      </c>
      <c r="H457" s="140">
        <v>3589678.47</v>
      </c>
      <c r="I457" s="140">
        <v>3624054.39</v>
      </c>
      <c r="J457" s="140">
        <v>3625129.9</v>
      </c>
      <c r="K457" s="140">
        <v>3625685.55</v>
      </c>
      <c r="L457" s="140">
        <v>3627731.09</v>
      </c>
      <c r="M457" s="140">
        <v>3629726.04</v>
      </c>
      <c r="N457" s="140">
        <v>3629932.91</v>
      </c>
      <c r="O457" s="140">
        <v>3630702.36</v>
      </c>
      <c r="P457" s="138">
        <f t="shared" si="8"/>
        <v>43311498.370000005</v>
      </c>
      <c r="Q457" s="135">
        <f>MATCH(B463,'SAP Data'!$C$7:$C$1839,0)</f>
        <v>616</v>
      </c>
    </row>
    <row r="458" spans="1:17" ht="15.75" thickBot="1" x14ac:dyDescent="0.3">
      <c r="A458" s="329" t="s">
        <v>4081</v>
      </c>
      <c r="B458" s="338" t="s">
        <v>4082</v>
      </c>
      <c r="C458" s="330" t="s">
        <v>4</v>
      </c>
      <c r="D458" s="139">
        <v>43968.57</v>
      </c>
      <c r="E458" s="139">
        <v>58624.73</v>
      </c>
      <c r="F458" s="139">
        <v>73280.89</v>
      </c>
      <c r="G458" s="139">
        <v>87937.05</v>
      </c>
      <c r="H458" s="139">
        <v>102593.21</v>
      </c>
      <c r="I458" s="139">
        <v>117249.37</v>
      </c>
      <c r="J458" s="139">
        <v>131905.53</v>
      </c>
      <c r="K458" s="139">
        <v>146561.69</v>
      </c>
      <c r="L458" s="139">
        <v>161217.85</v>
      </c>
      <c r="M458" s="139">
        <v>175874.01</v>
      </c>
      <c r="N458" s="139">
        <v>190530.17</v>
      </c>
      <c r="O458" s="139">
        <v>205186.33</v>
      </c>
      <c r="P458" s="138">
        <f t="shared" si="8"/>
        <v>1494929.4</v>
      </c>
      <c r="Q458" s="135">
        <f>MATCH(B464,'SAP Data'!$C$7:$C$1839,0)</f>
        <v>617</v>
      </c>
    </row>
    <row r="459" spans="1:17" ht="15.75" thickBot="1" x14ac:dyDescent="0.3">
      <c r="A459" s="331" t="s">
        <v>899</v>
      </c>
      <c r="B459" s="185" t="s">
        <v>900</v>
      </c>
      <c r="C459" s="185" t="s">
        <v>4</v>
      </c>
      <c r="D459" s="140">
        <v>-3290146.15</v>
      </c>
      <c r="E459" s="140">
        <v>-3297328.47</v>
      </c>
      <c r="F459" s="140">
        <v>-3304510.79</v>
      </c>
      <c r="G459" s="140">
        <v>-3311693.11</v>
      </c>
      <c r="H459" s="140">
        <v>-3318875.43</v>
      </c>
      <c r="I459" s="140">
        <v>-3326057.75</v>
      </c>
      <c r="J459" s="140">
        <v>-3333240.07</v>
      </c>
      <c r="K459" s="140">
        <v>-3340422.39</v>
      </c>
      <c r="L459" s="140">
        <v>-3347604.71</v>
      </c>
      <c r="M459" s="140">
        <v>-3354787.03</v>
      </c>
      <c r="N459" s="140">
        <v>-3361969.35</v>
      </c>
      <c r="O459" s="140">
        <v>-3369151.67</v>
      </c>
      <c r="P459" s="138">
        <f t="shared" si="8"/>
        <v>-39955786.920000002</v>
      </c>
      <c r="Q459" s="135">
        <f>MATCH(B465,'SAP Data'!$C$7:$C$1839,0)</f>
        <v>618</v>
      </c>
    </row>
    <row r="460" spans="1:17" ht="15.75" thickBot="1" x14ac:dyDescent="0.3">
      <c r="A460" s="331" t="s">
        <v>902</v>
      </c>
      <c r="B460" s="185" t="s">
        <v>903</v>
      </c>
      <c r="C460" s="185" t="s">
        <v>4</v>
      </c>
      <c r="D460" s="139">
        <v>2722.5</v>
      </c>
      <c r="E460" s="139">
        <v>2722.5</v>
      </c>
      <c r="F460" s="139">
        <v>2722.5</v>
      </c>
      <c r="G460" s="139">
        <v>2722.5</v>
      </c>
      <c r="H460" s="139">
        <v>2722.5</v>
      </c>
      <c r="I460" s="139">
        <v>2722.5</v>
      </c>
      <c r="J460" s="139">
        <v>2722.5</v>
      </c>
      <c r="K460" s="139">
        <v>2722.5</v>
      </c>
      <c r="L460" s="139">
        <v>2722.5</v>
      </c>
      <c r="M460" s="139">
        <v>2722.5</v>
      </c>
      <c r="N460" s="139">
        <v>2722.5</v>
      </c>
      <c r="O460" s="139">
        <v>2722.5</v>
      </c>
      <c r="P460" s="138">
        <f t="shared" si="8"/>
        <v>32670</v>
      </c>
      <c r="Q460" s="135">
        <f>MATCH(B466,'SAP Data'!$C$7:$C$1839,0)</f>
        <v>619</v>
      </c>
    </row>
    <row r="461" spans="1:17" ht="15.75" thickBot="1" x14ac:dyDescent="0.3">
      <c r="A461" s="331" t="s">
        <v>905</v>
      </c>
      <c r="B461" s="185" t="s">
        <v>906</v>
      </c>
      <c r="C461" s="185" t="s">
        <v>4</v>
      </c>
      <c r="D461" s="140">
        <v>-2722.5</v>
      </c>
      <c r="E461" s="140">
        <v>-2722.5</v>
      </c>
      <c r="F461" s="140">
        <v>-2722.5</v>
      </c>
      <c r="G461" s="140">
        <v>-2722.5</v>
      </c>
      <c r="H461" s="140">
        <v>-2722.5</v>
      </c>
      <c r="I461" s="140">
        <v>-2722.5</v>
      </c>
      <c r="J461" s="140">
        <v>-2722.5</v>
      </c>
      <c r="K461" s="140">
        <v>-2722.5</v>
      </c>
      <c r="L461" s="140">
        <v>-2722.5</v>
      </c>
      <c r="M461" s="140">
        <v>-2722.5</v>
      </c>
      <c r="N461" s="140">
        <v>-2722.5</v>
      </c>
      <c r="O461" s="140">
        <v>-2722.5</v>
      </c>
      <c r="P461" s="138">
        <f t="shared" si="8"/>
        <v>-32670</v>
      </c>
      <c r="Q461" s="135">
        <f>MATCH(B467,'SAP Data'!$C$7:$C$1839,0)</f>
        <v>620</v>
      </c>
    </row>
    <row r="462" spans="1:17" ht="15.75" thickBot="1" x14ac:dyDescent="0.3">
      <c r="A462" s="331" t="s">
        <v>2929</v>
      </c>
      <c r="B462" s="185" t="s">
        <v>2930</v>
      </c>
      <c r="C462" s="185" t="s">
        <v>4</v>
      </c>
      <c r="D462" s="139">
        <v>102732.75</v>
      </c>
      <c r="E462" s="139">
        <v>102732.75</v>
      </c>
      <c r="F462" s="139">
        <v>102732.75</v>
      </c>
      <c r="G462" s="139">
        <v>102732.75</v>
      </c>
      <c r="H462" s="139">
        <v>102732.75</v>
      </c>
      <c r="I462" s="139">
        <v>102732.75</v>
      </c>
      <c r="J462" s="139">
        <v>102732.75</v>
      </c>
      <c r="K462" s="139">
        <v>102732.75</v>
      </c>
      <c r="L462" s="139">
        <v>102732.75</v>
      </c>
      <c r="M462" s="139">
        <v>102732.75</v>
      </c>
      <c r="N462" s="139">
        <v>102732.75</v>
      </c>
      <c r="O462" s="139">
        <v>102732.75</v>
      </c>
      <c r="P462" s="138">
        <f t="shared" si="8"/>
        <v>1232793</v>
      </c>
      <c r="Q462" s="135">
        <f>MATCH(B468,'SAP Data'!$C$7:$C$1839,0)</f>
        <v>621</v>
      </c>
    </row>
    <row r="463" spans="1:17" ht="15.75" thickBot="1" x14ac:dyDescent="0.3">
      <c r="A463" s="331" t="s">
        <v>2964</v>
      </c>
      <c r="B463" s="185" t="s">
        <v>2965</v>
      </c>
      <c r="C463" s="185" t="s">
        <v>4</v>
      </c>
      <c r="D463" s="140">
        <v>-11598.85</v>
      </c>
      <c r="E463" s="140">
        <v>-12427.34</v>
      </c>
      <c r="F463" s="140">
        <v>-13255.83</v>
      </c>
      <c r="G463" s="140">
        <v>-14084.32</v>
      </c>
      <c r="H463" s="140">
        <v>-14912.81</v>
      </c>
      <c r="I463" s="140">
        <v>-15741.3</v>
      </c>
      <c r="J463" s="140">
        <v>-16569.79</v>
      </c>
      <c r="K463" s="140">
        <v>-17398.28</v>
      </c>
      <c r="L463" s="140">
        <v>-18226.77</v>
      </c>
      <c r="M463" s="140">
        <v>-19055.259999999998</v>
      </c>
      <c r="N463" s="140">
        <v>-19883.75</v>
      </c>
      <c r="O463" s="140">
        <v>-20712.240000000002</v>
      </c>
      <c r="P463" s="138">
        <f t="shared" si="8"/>
        <v>-193866.54</v>
      </c>
      <c r="Q463" s="135">
        <f>MATCH(B469,'SAP Data'!$C$7:$C$1839,0)</f>
        <v>622</v>
      </c>
    </row>
    <row r="464" spans="1:17" ht="15.75" thickBot="1" x14ac:dyDescent="0.3">
      <c r="A464" s="329" t="s">
        <v>3309</v>
      </c>
      <c r="B464" s="338" t="s">
        <v>3310</v>
      </c>
      <c r="C464" s="330" t="s">
        <v>4</v>
      </c>
      <c r="D464" s="139">
        <v>153159.73000000001</v>
      </c>
      <c r="E464" s="139">
        <v>153159.73000000001</v>
      </c>
      <c r="F464" s="139">
        <v>153159.73000000001</v>
      </c>
      <c r="G464" s="139">
        <v>153159.73000000001</v>
      </c>
      <c r="H464" s="139">
        <v>153159.73000000001</v>
      </c>
      <c r="I464" s="139">
        <v>153159.73000000001</v>
      </c>
      <c r="J464" s="139">
        <v>153159.73000000001</v>
      </c>
      <c r="K464" s="139">
        <v>153159.73000000001</v>
      </c>
      <c r="L464" s="139">
        <v>153159.73000000001</v>
      </c>
      <c r="M464" s="139">
        <v>153159.73000000001</v>
      </c>
      <c r="N464" s="139">
        <v>153159.73000000001</v>
      </c>
      <c r="O464" s="139">
        <v>153159.73000000001</v>
      </c>
      <c r="P464" s="138">
        <f t="shared" si="8"/>
        <v>1837916.76</v>
      </c>
      <c r="Q464" s="135">
        <f>MATCH(B470,'SAP Data'!$C$7:$C$1839,0)</f>
        <v>623</v>
      </c>
    </row>
    <row r="465" spans="1:17" ht="15.75" thickBot="1" x14ac:dyDescent="0.3">
      <c r="A465" s="331" t="s">
        <v>3927</v>
      </c>
      <c r="B465" s="339" t="s">
        <v>3928</v>
      </c>
      <c r="C465" s="332" t="s">
        <v>4</v>
      </c>
      <c r="D465" s="140">
        <v>-32750.43</v>
      </c>
      <c r="E465" s="140">
        <v>-35312.33</v>
      </c>
      <c r="F465" s="140">
        <v>-37874.230000000003</v>
      </c>
      <c r="G465" s="140">
        <v>-40436.129999999997</v>
      </c>
      <c r="H465" s="140">
        <v>-42998.03</v>
      </c>
      <c r="I465" s="140">
        <v>-45559.93</v>
      </c>
      <c r="J465" s="140">
        <v>-48121.83</v>
      </c>
      <c r="K465" s="140">
        <v>-50683.73</v>
      </c>
      <c r="L465" s="140">
        <v>-53245.63</v>
      </c>
      <c r="M465" s="140">
        <v>-55807.53</v>
      </c>
      <c r="N465" s="140">
        <v>-58369.43</v>
      </c>
      <c r="O465" s="140">
        <v>-60931.33</v>
      </c>
      <c r="P465" s="138">
        <f t="shared" si="8"/>
        <v>-562090.56000000006</v>
      </c>
      <c r="Q465" s="135">
        <f>MATCH(B471,'SAP Data'!$C$7:$C$1839,0)</f>
        <v>624</v>
      </c>
    </row>
    <row r="466" spans="1:17" ht="15.75" thickBot="1" x14ac:dyDescent="0.3">
      <c r="A466" s="186" t="s">
        <v>3929</v>
      </c>
      <c r="B466" s="339" t="s">
        <v>3930</v>
      </c>
      <c r="C466" s="332" t="s">
        <v>4</v>
      </c>
      <c r="D466" s="139">
        <v>162331.1</v>
      </c>
      <c r="E466" s="139">
        <v>162598.84</v>
      </c>
      <c r="F466" s="139">
        <v>162894.37</v>
      </c>
      <c r="G466" s="139">
        <v>163180.88</v>
      </c>
      <c r="H466" s="139">
        <v>163476.07999999999</v>
      </c>
      <c r="I466" s="139">
        <v>163760.93</v>
      </c>
      <c r="J466" s="139">
        <v>164055.79</v>
      </c>
      <c r="K466" s="139">
        <v>162033.84</v>
      </c>
      <c r="L466" s="139">
        <v>162033.84</v>
      </c>
      <c r="M466" s="139">
        <v>162033.84</v>
      </c>
      <c r="N466" s="139">
        <v>162033.84</v>
      </c>
      <c r="O466" s="139">
        <v>162033.84</v>
      </c>
      <c r="P466" s="138">
        <f t="shared" si="8"/>
        <v>1952467.1900000004</v>
      </c>
      <c r="Q466" s="135">
        <f>MATCH(B472,'SAP Data'!$C$7:$C$1839,0)</f>
        <v>625</v>
      </c>
    </row>
    <row r="467" spans="1:17" ht="15.75" thickBot="1" x14ac:dyDescent="0.3">
      <c r="A467" s="416" t="s">
        <v>4227</v>
      </c>
      <c r="B467" s="417" t="s">
        <v>4233</v>
      </c>
      <c r="C467" s="332"/>
      <c r="D467" s="139"/>
      <c r="E467" s="139"/>
      <c r="F467" s="139"/>
      <c r="G467" s="139"/>
      <c r="H467" s="139"/>
      <c r="I467" s="139"/>
      <c r="J467" s="140">
        <v>0</v>
      </c>
      <c r="K467" s="140">
        <v>-5637.06</v>
      </c>
      <c r="L467" s="140">
        <v>-6341.55</v>
      </c>
      <c r="M467" s="140">
        <v>-7046.04</v>
      </c>
      <c r="N467" s="140">
        <v>-7750.53</v>
      </c>
      <c r="O467" s="140">
        <v>-8455.02</v>
      </c>
      <c r="P467" s="138">
        <f t="shared" si="8"/>
        <v>-35230.199999999997</v>
      </c>
      <c r="Q467" s="135">
        <f>MATCH(B473,'SAP Data'!$C$7:$C$1839,0)</f>
        <v>626</v>
      </c>
    </row>
    <row r="468" spans="1:17" ht="15.75" thickBot="1" x14ac:dyDescent="0.3">
      <c r="A468" s="187" t="s">
        <v>3931</v>
      </c>
      <c r="B468" s="339" t="s">
        <v>3932</v>
      </c>
      <c r="C468" s="332" t="s">
        <v>4</v>
      </c>
      <c r="D468" s="140">
        <v>21228.17</v>
      </c>
      <c r="E468" s="140">
        <v>21263.18</v>
      </c>
      <c r="F468" s="140">
        <v>21301.83</v>
      </c>
      <c r="G468" s="140">
        <v>21339.3</v>
      </c>
      <c r="H468" s="140">
        <v>21377.9</v>
      </c>
      <c r="I468" s="140">
        <v>21415.15</v>
      </c>
      <c r="J468" s="139">
        <v>21453.71</v>
      </c>
      <c r="K468" s="139">
        <v>21492.34</v>
      </c>
      <c r="L468" s="139">
        <v>21529.43</v>
      </c>
      <c r="M468" s="139">
        <v>21567.279999999999</v>
      </c>
      <c r="N468" s="139">
        <v>21604.15</v>
      </c>
      <c r="O468" s="139">
        <v>21642.32</v>
      </c>
      <c r="P468" s="138">
        <f t="shared" si="8"/>
        <v>257214.75999999998</v>
      </c>
      <c r="Q468" s="135">
        <f>MATCH(B474,'SAP Data'!$C$7:$C$1839,0)</f>
        <v>629</v>
      </c>
    </row>
    <row r="469" spans="1:17" ht="15.75" thickBot="1" x14ac:dyDescent="0.3">
      <c r="A469" s="333" t="s">
        <v>1644</v>
      </c>
      <c r="B469" s="339">
        <v>500165</v>
      </c>
      <c r="C469" s="185"/>
      <c r="D469" s="139">
        <v>-3618785648.3099999</v>
      </c>
      <c r="E469" s="139">
        <v>-3681303623.8600001</v>
      </c>
      <c r="F469" s="139">
        <v>-3646413611.6700001</v>
      </c>
      <c r="G469" s="139">
        <v>-3611790226.23</v>
      </c>
      <c r="H469" s="139">
        <v>-3612868605.1799998</v>
      </c>
      <c r="I469" s="139">
        <v>-3667864583.5</v>
      </c>
      <c r="J469" s="140">
        <v>-3672704087.7600002</v>
      </c>
      <c r="K469" s="140">
        <v>-3694017708.2600002</v>
      </c>
      <c r="L469" s="140">
        <v>-3810189649.6799998</v>
      </c>
      <c r="M469" s="140">
        <v>-3868150799.3899999</v>
      </c>
      <c r="N469" s="140">
        <v>-3947843111.3600001</v>
      </c>
      <c r="O469" s="140">
        <v>-3928756075.3899999</v>
      </c>
      <c r="P469" s="138">
        <f t="shared" si="8"/>
        <v>-44760687730.590004</v>
      </c>
      <c r="Q469" s="135">
        <f>MATCH(B475,'SAP Data'!$C$7:$C$1839,0)</f>
        <v>630</v>
      </c>
    </row>
    <row r="470" spans="1:17" ht="15.75" thickBot="1" x14ac:dyDescent="0.3">
      <c r="A470" s="333" t="s">
        <v>1645</v>
      </c>
      <c r="B470" s="339">
        <v>500195</v>
      </c>
      <c r="C470" s="185"/>
      <c r="D470" s="140">
        <v>-34187180.979999997</v>
      </c>
      <c r="E470" s="140">
        <v>-40591741.189999998</v>
      </c>
      <c r="F470" s="140">
        <v>-46291971.25</v>
      </c>
      <c r="G470" s="140">
        <v>-44335367.789999999</v>
      </c>
      <c r="H470" s="140">
        <v>-45901376.189999998</v>
      </c>
      <c r="I470" s="140">
        <v>-38645679.259999998</v>
      </c>
      <c r="J470" s="139">
        <v>-34913969.189999998</v>
      </c>
      <c r="K470" s="139">
        <v>-31386901.379999999</v>
      </c>
      <c r="L470" s="139">
        <v>-17885450.52</v>
      </c>
      <c r="M470" s="139">
        <v>-17999499.190000001</v>
      </c>
      <c r="N470" s="139">
        <v>-21249896.190000001</v>
      </c>
      <c r="O470" s="139">
        <v>-15453681.720000001</v>
      </c>
      <c r="P470" s="138">
        <f t="shared" si="8"/>
        <v>-388842714.84999996</v>
      </c>
      <c r="Q470" s="135">
        <f>MATCH(B476,'SAP Data'!$C$7:$C$1839,0)</f>
        <v>631</v>
      </c>
    </row>
    <row r="471" spans="1:17" ht="15.75" thickBot="1" x14ac:dyDescent="0.3">
      <c r="A471" s="333" t="s">
        <v>1646</v>
      </c>
      <c r="B471" s="185" t="s">
        <v>1647</v>
      </c>
      <c r="C471" s="185" t="s">
        <v>4</v>
      </c>
      <c r="D471" s="139">
        <v>-291519</v>
      </c>
      <c r="E471" s="139">
        <v>-160771</v>
      </c>
      <c r="F471" s="139">
        <v>-2297858.06</v>
      </c>
      <c r="G471" s="139">
        <v>-119046</v>
      </c>
      <c r="H471" s="139">
        <v>-117578</v>
      </c>
      <c r="I471" s="139">
        <v>-577419.06999999995</v>
      </c>
      <c r="J471" s="140">
        <v>-119590</v>
      </c>
      <c r="K471" s="140">
        <v>-152181</v>
      </c>
      <c r="L471" s="140">
        <v>-614395.32999999996</v>
      </c>
      <c r="M471" s="140">
        <v>-116779</v>
      </c>
      <c r="N471" s="140">
        <v>-325551</v>
      </c>
      <c r="O471" s="140">
        <v>-488022.15</v>
      </c>
      <c r="P471" s="138">
        <f t="shared" si="8"/>
        <v>-5380709.6100000003</v>
      </c>
      <c r="Q471" s="135">
        <f>MATCH(B477,'SAP Data'!$C$7:$C$1839,0)</f>
        <v>632</v>
      </c>
    </row>
    <row r="472" spans="1:17" ht="15.75" thickBot="1" x14ac:dyDescent="0.3">
      <c r="A472" s="355" t="s">
        <v>4153</v>
      </c>
      <c r="B472" s="356" t="s">
        <v>4154</v>
      </c>
      <c r="C472" s="185" t="s">
        <v>4</v>
      </c>
      <c r="D472" s="140">
        <v>-779.75</v>
      </c>
      <c r="E472" s="140">
        <v>0</v>
      </c>
      <c r="F472" s="140">
        <v>0</v>
      </c>
      <c r="G472" s="140">
        <v>0</v>
      </c>
      <c r="H472" s="140">
        <v>0</v>
      </c>
      <c r="I472" s="140">
        <v>0</v>
      </c>
      <c r="J472" s="139">
        <v>-150000</v>
      </c>
      <c r="K472" s="139">
        <v>0</v>
      </c>
      <c r="L472" s="139">
        <v>0</v>
      </c>
      <c r="M472" s="139">
        <v>0</v>
      </c>
      <c r="N472" s="139">
        <v>0</v>
      </c>
      <c r="O472" s="139">
        <v>0</v>
      </c>
      <c r="P472" s="138">
        <f t="shared" si="8"/>
        <v>-150779.75</v>
      </c>
      <c r="Q472" s="135">
        <f>MATCH(B478,'SAP Data'!$C$7:$C$1839,0)</f>
        <v>636</v>
      </c>
    </row>
    <row r="473" spans="1:17" ht="15.75" thickBot="1" x14ac:dyDescent="0.3">
      <c r="A473" s="333" t="s">
        <v>1500</v>
      </c>
      <c r="B473" s="185" t="s">
        <v>908</v>
      </c>
      <c r="C473" s="185" t="s">
        <v>4</v>
      </c>
      <c r="D473" s="139">
        <v>-440.04</v>
      </c>
      <c r="E473" s="139">
        <v>0</v>
      </c>
      <c r="F473" s="139">
        <v>0</v>
      </c>
      <c r="G473" s="139">
        <v>-10958.6</v>
      </c>
      <c r="H473" s="139">
        <v>0</v>
      </c>
      <c r="I473" s="139">
        <v>0</v>
      </c>
      <c r="J473" s="140">
        <v>0</v>
      </c>
      <c r="K473" s="140">
        <v>-56016.19</v>
      </c>
      <c r="L473" s="140">
        <v>0</v>
      </c>
      <c r="M473" s="140">
        <v>0</v>
      </c>
      <c r="N473" s="140">
        <v>0</v>
      </c>
      <c r="O473" s="140">
        <v>-2570.5</v>
      </c>
      <c r="P473" s="138">
        <f t="shared" si="8"/>
        <v>-69985.33</v>
      </c>
      <c r="Q473" s="135">
        <f>MATCH(B479,'SAP Data'!$C$7:$C$1839,0)</f>
        <v>637</v>
      </c>
    </row>
    <row r="474" spans="1:17" ht="15.75" thickBot="1" x14ac:dyDescent="0.3">
      <c r="A474" s="187" t="s">
        <v>3314</v>
      </c>
      <c r="B474" s="339" t="s">
        <v>3315</v>
      </c>
      <c r="C474" s="332" t="s">
        <v>4</v>
      </c>
      <c r="D474" s="140">
        <v>0</v>
      </c>
      <c r="E474" s="140">
        <v>0</v>
      </c>
      <c r="F474" s="140">
        <v>0</v>
      </c>
      <c r="G474" s="140">
        <v>0</v>
      </c>
      <c r="H474" s="140">
        <v>0</v>
      </c>
      <c r="I474" s="140">
        <v>0</v>
      </c>
      <c r="J474" s="139">
        <v>0</v>
      </c>
      <c r="K474" s="139">
        <v>0</v>
      </c>
      <c r="L474" s="139">
        <v>0</v>
      </c>
      <c r="M474" s="139">
        <v>0</v>
      </c>
      <c r="N474" s="139">
        <v>0</v>
      </c>
      <c r="O474" s="139">
        <v>0</v>
      </c>
      <c r="P474" s="138">
        <f t="shared" si="8"/>
        <v>0</v>
      </c>
      <c r="Q474" s="135">
        <f>MATCH(B480,'SAP Data'!$C$7:$C$1839,0)</f>
        <v>638</v>
      </c>
    </row>
    <row r="475" spans="1:17" ht="15.75" thickBot="1" x14ac:dyDescent="0.3">
      <c r="A475" s="333" t="s">
        <v>1648</v>
      </c>
      <c r="B475" s="185" t="s">
        <v>1649</v>
      </c>
      <c r="C475" s="185" t="s">
        <v>4</v>
      </c>
      <c r="D475" s="139">
        <v>-18097668.190000001</v>
      </c>
      <c r="E475" s="139">
        <v>-23830354.190000001</v>
      </c>
      <c r="F475" s="139">
        <v>-27446263.190000001</v>
      </c>
      <c r="G475" s="139">
        <v>-27051825.190000001</v>
      </c>
      <c r="H475" s="139">
        <v>-28412320.190000001</v>
      </c>
      <c r="I475" s="139">
        <v>-22291729.190000001</v>
      </c>
      <c r="J475" s="140">
        <v>-19184422.190000001</v>
      </c>
      <c r="K475" s="140">
        <v>-16045003.189999999</v>
      </c>
      <c r="L475" s="140">
        <v>-1953764.19</v>
      </c>
      <c r="M475" s="140">
        <v>-2653309.19</v>
      </c>
      <c r="N475" s="140">
        <v>-5982375.1900000004</v>
      </c>
      <c r="O475" s="140">
        <v>-627110.06999999995</v>
      </c>
      <c r="P475" s="138">
        <f t="shared" si="8"/>
        <v>-193576144.16</v>
      </c>
      <c r="Q475" s="135">
        <f>MATCH(B481,'SAP Data'!$C$7:$C$1839,0)</f>
        <v>639</v>
      </c>
    </row>
    <row r="476" spans="1:17" ht="15.75" thickBot="1" x14ac:dyDescent="0.3">
      <c r="A476" s="333" t="s">
        <v>910</v>
      </c>
      <c r="B476" s="185" t="s">
        <v>911</v>
      </c>
      <c r="C476" s="185" t="s">
        <v>4</v>
      </c>
      <c r="D476" s="140">
        <v>-15796774</v>
      </c>
      <c r="E476" s="140">
        <v>-16600616</v>
      </c>
      <c r="F476" s="140">
        <v>-16547850</v>
      </c>
      <c r="G476" s="140">
        <v>-17153538</v>
      </c>
      <c r="H476" s="140">
        <v>-17371402</v>
      </c>
      <c r="I476" s="140">
        <v>-15776373</v>
      </c>
      <c r="J476" s="139">
        <v>-15459720</v>
      </c>
      <c r="K476" s="139">
        <v>-15133386</v>
      </c>
      <c r="L476" s="139">
        <v>-15316885</v>
      </c>
      <c r="M476" s="139">
        <v>-15228923</v>
      </c>
      <c r="N476" s="139">
        <v>-14941392</v>
      </c>
      <c r="O476" s="139">
        <v>-14335319</v>
      </c>
      <c r="P476" s="138">
        <f t="shared" si="8"/>
        <v>-189662178</v>
      </c>
      <c r="Q476" s="135">
        <f>MATCH(B482,'SAP Data'!$C$7:$C$1839,0)</f>
        <v>640</v>
      </c>
    </row>
    <row r="477" spans="1:17" ht="15.75" thickBot="1" x14ac:dyDescent="0.3">
      <c r="A477" s="395" t="s">
        <v>4200</v>
      </c>
      <c r="B477" s="394" t="s">
        <v>4201</v>
      </c>
      <c r="C477" s="185"/>
      <c r="D477" s="140"/>
      <c r="E477" s="140"/>
      <c r="F477" s="140"/>
      <c r="G477" s="139">
        <v>0</v>
      </c>
      <c r="H477" s="139">
        <v>-76</v>
      </c>
      <c r="I477" s="139">
        <v>-158</v>
      </c>
      <c r="J477" s="140">
        <v>-237</v>
      </c>
      <c r="K477" s="140">
        <v>-315</v>
      </c>
      <c r="L477" s="140">
        <v>-406</v>
      </c>
      <c r="M477" s="140">
        <v>-488</v>
      </c>
      <c r="N477" s="140">
        <v>-578</v>
      </c>
      <c r="O477" s="140">
        <v>-660</v>
      </c>
      <c r="P477" s="138">
        <f t="shared" si="8"/>
        <v>-2918</v>
      </c>
      <c r="Q477" s="135">
        <f>MATCH(B483,'SAP Data'!$C$7:$C$1839,0)</f>
        <v>641</v>
      </c>
    </row>
    <row r="478" spans="1:17" ht="15.75" thickBot="1" x14ac:dyDescent="0.3">
      <c r="A478" s="333" t="s">
        <v>1650</v>
      </c>
      <c r="B478" s="339">
        <v>500155</v>
      </c>
      <c r="C478" s="185"/>
      <c r="D478" s="139">
        <v>-1718169649.6400001</v>
      </c>
      <c r="E478" s="139">
        <v>-1728139263.1500001</v>
      </c>
      <c r="F478" s="139">
        <v>-1738929810.01</v>
      </c>
      <c r="G478" s="140">
        <v>-1745100871.76</v>
      </c>
      <c r="H478" s="140">
        <v>-1730771930.03</v>
      </c>
      <c r="I478" s="140">
        <v>-1725812381.02</v>
      </c>
      <c r="J478" s="139">
        <v>-1718445325.8199999</v>
      </c>
      <c r="K478" s="139">
        <v>-1699154419.5599999</v>
      </c>
      <c r="L478" s="139">
        <v>-1693501652.9300001</v>
      </c>
      <c r="M478" s="139">
        <v>-1705993780.3900001</v>
      </c>
      <c r="N478" s="139">
        <v>-1928074984.5699999</v>
      </c>
      <c r="O478" s="139">
        <v>-1963995277.3599999</v>
      </c>
      <c r="P478" s="138">
        <f t="shared" si="8"/>
        <v>-21096089346.240002</v>
      </c>
      <c r="Q478" s="135">
        <f>MATCH(B484,'SAP Data'!$C$7:$C$1839,0)</f>
        <v>642</v>
      </c>
    </row>
    <row r="479" spans="1:17" ht="15.75" thickBot="1" x14ac:dyDescent="0.3">
      <c r="A479" s="333" t="s">
        <v>1651</v>
      </c>
      <c r="B479" s="339">
        <v>500158</v>
      </c>
      <c r="C479" s="185"/>
      <c r="D479" s="140">
        <v>-860880827.50999999</v>
      </c>
      <c r="E479" s="140">
        <v>-870821563.23000002</v>
      </c>
      <c r="F479" s="140">
        <v>-881564380.79999995</v>
      </c>
      <c r="G479" s="139">
        <v>-887717935.25999999</v>
      </c>
      <c r="H479" s="139">
        <v>-873391856.30999994</v>
      </c>
      <c r="I479" s="139">
        <v>-868390557.25999999</v>
      </c>
      <c r="J479" s="140">
        <v>-861013941.51999998</v>
      </c>
      <c r="K479" s="140">
        <v>-841680966.47000003</v>
      </c>
      <c r="L479" s="140">
        <v>-835741979.45000005</v>
      </c>
      <c r="M479" s="140">
        <v>-848226977.62</v>
      </c>
      <c r="N479" s="140">
        <v>-941571667.17999995</v>
      </c>
      <c r="O479" s="140">
        <v>-977500346.00999999</v>
      </c>
      <c r="P479" s="138">
        <f t="shared" si="8"/>
        <v>-10548502998.620003</v>
      </c>
      <c r="Q479" s="135">
        <f>MATCH(B485,'SAP Data'!$C$7:$C$1839,0)</f>
        <v>643</v>
      </c>
    </row>
    <row r="480" spans="1:17" ht="15.75" thickBot="1" x14ac:dyDescent="0.3">
      <c r="A480" s="333" t="s">
        <v>1652</v>
      </c>
      <c r="B480" s="339">
        <v>500160</v>
      </c>
      <c r="C480" s="185"/>
      <c r="D480" s="139">
        <v>-319652073.64999998</v>
      </c>
      <c r="E480" s="139">
        <v>-319936770.38</v>
      </c>
      <c r="F480" s="139">
        <v>-319505501.81</v>
      </c>
      <c r="G480" s="140">
        <v>-319649233.52999997</v>
      </c>
      <c r="H480" s="140">
        <v>-319807157.75</v>
      </c>
      <c r="I480" s="140">
        <v>-319505501.81</v>
      </c>
      <c r="J480" s="139">
        <v>-319615971.49000001</v>
      </c>
      <c r="K480" s="139">
        <v>-321323146.72000003</v>
      </c>
      <c r="L480" s="139">
        <v>-321640545.51999998</v>
      </c>
      <c r="M480" s="139">
        <v>-331796742.36000001</v>
      </c>
      <c r="N480" s="139">
        <v>-423883603.64999998</v>
      </c>
      <c r="O480" s="139">
        <v>-435515045.89999998</v>
      </c>
      <c r="P480" s="138">
        <f t="shared" si="8"/>
        <v>-4071831294.5700006</v>
      </c>
      <c r="Q480" s="135">
        <f>MATCH(B486,'SAP Data'!$C$7:$C$1839,0)</f>
        <v>644</v>
      </c>
    </row>
    <row r="481" spans="1:17" ht="15.75" thickBot="1" x14ac:dyDescent="0.3">
      <c r="A481" s="333" t="s">
        <v>918</v>
      </c>
      <c r="B481" s="339">
        <v>500166</v>
      </c>
      <c r="C481" s="185"/>
      <c r="D481" s="140">
        <v>-538891454.52999997</v>
      </c>
      <c r="E481" s="140">
        <v>-538891454.52999997</v>
      </c>
      <c r="F481" s="140">
        <v>-538891454.52999997</v>
      </c>
      <c r="G481" s="139">
        <v>-538891454.52999997</v>
      </c>
      <c r="H481" s="139">
        <v>-538891454.52999997</v>
      </c>
      <c r="I481" s="139">
        <v>-538891454.52999997</v>
      </c>
      <c r="J481" s="140">
        <v>-538891454.52999997</v>
      </c>
      <c r="K481" s="140">
        <v>-540461516.20000005</v>
      </c>
      <c r="L481" s="140">
        <v>-541026498.24000001</v>
      </c>
      <c r="M481" s="140">
        <v>-551026498.24000001</v>
      </c>
      <c r="N481" s="140">
        <v>-643212805.88</v>
      </c>
      <c r="O481" s="140">
        <v>-654900998.62</v>
      </c>
      <c r="P481" s="138">
        <f t="shared" si="8"/>
        <v>-6702868498.8899984</v>
      </c>
      <c r="Q481" s="135">
        <f>MATCH(B487,'SAP Data'!$C$7:$C$1839,0)</f>
        <v>645</v>
      </c>
    </row>
    <row r="482" spans="1:17" ht="15.75" thickBot="1" x14ac:dyDescent="0.3">
      <c r="A482" s="333" t="s">
        <v>918</v>
      </c>
      <c r="B482" s="185" t="s">
        <v>920</v>
      </c>
      <c r="C482" s="185" t="s">
        <v>4</v>
      </c>
      <c r="D482" s="139">
        <v>0</v>
      </c>
      <c r="E482" s="139">
        <v>0</v>
      </c>
      <c r="F482" s="139">
        <v>0</v>
      </c>
      <c r="G482" s="140">
        <v>0</v>
      </c>
      <c r="H482" s="140">
        <v>0</v>
      </c>
      <c r="I482" s="140">
        <v>0</v>
      </c>
      <c r="J482" s="139">
        <v>0</v>
      </c>
      <c r="K482" s="139">
        <v>0</v>
      </c>
      <c r="L482" s="139">
        <v>0</v>
      </c>
      <c r="M482" s="139">
        <v>0</v>
      </c>
      <c r="N482" s="139">
        <v>0</v>
      </c>
      <c r="O482" s="139">
        <v>0</v>
      </c>
      <c r="P482" s="138">
        <f t="shared" si="8"/>
        <v>0</v>
      </c>
      <c r="Q482" s="135">
        <f>MATCH(B488,'SAP Data'!$C$7:$C$1839,0)</f>
        <v>646</v>
      </c>
    </row>
    <row r="483" spans="1:17" ht="15.75" thickBot="1" x14ac:dyDescent="0.3">
      <c r="A483" s="186" t="s">
        <v>922</v>
      </c>
      <c r="B483" s="339" t="s">
        <v>923</v>
      </c>
      <c r="C483" s="332" t="s">
        <v>4</v>
      </c>
      <c r="D483" s="140">
        <v>-449904224.92000002</v>
      </c>
      <c r="E483" s="140">
        <v>-449904224.92000002</v>
      </c>
      <c r="F483" s="140">
        <v>-449904224.92000002</v>
      </c>
      <c r="G483" s="139">
        <v>-449904224.92000002</v>
      </c>
      <c r="H483" s="139">
        <v>-449904224.92000002</v>
      </c>
      <c r="I483" s="139">
        <v>-449904224.92000002</v>
      </c>
      <c r="J483" s="140">
        <v>-449904224.92000002</v>
      </c>
      <c r="K483" s="140">
        <v>-449904224.92000002</v>
      </c>
      <c r="L483" s="140">
        <v>-449904224.92000002</v>
      </c>
      <c r="M483" s="140">
        <v>-449904224.92000002</v>
      </c>
      <c r="N483" s="140">
        <v>-449904224.92000002</v>
      </c>
      <c r="O483" s="140">
        <v>-449904224.92000002</v>
      </c>
      <c r="P483" s="138">
        <f t="shared" si="8"/>
        <v>-5398850699.04</v>
      </c>
      <c r="Q483" s="135">
        <f>MATCH(B489,'SAP Data'!$C$7:$C$1839,0)</f>
        <v>647</v>
      </c>
    </row>
    <row r="484" spans="1:17" ht="15.75" thickBot="1" x14ac:dyDescent="0.3">
      <c r="A484" s="187" t="s">
        <v>2887</v>
      </c>
      <c r="B484" s="185" t="s">
        <v>2888</v>
      </c>
      <c r="C484" s="185" t="s">
        <v>4</v>
      </c>
      <c r="D484" s="139">
        <v>-93182343.75</v>
      </c>
      <c r="E484" s="139">
        <v>-93182343.75</v>
      </c>
      <c r="F484" s="139">
        <v>-93182343.75</v>
      </c>
      <c r="G484" s="140">
        <v>-93182343.75</v>
      </c>
      <c r="H484" s="140">
        <v>-93182343.75</v>
      </c>
      <c r="I484" s="140">
        <v>-93182343.75</v>
      </c>
      <c r="J484" s="139">
        <v>-93182343.75</v>
      </c>
      <c r="K484" s="139">
        <v>-94752405.420000002</v>
      </c>
      <c r="L484" s="139">
        <v>-95317387.459999993</v>
      </c>
      <c r="M484" s="139">
        <v>-105317387.45999999</v>
      </c>
      <c r="N484" s="139">
        <v>-197503695.09999999</v>
      </c>
      <c r="O484" s="139">
        <v>-209191887.84</v>
      </c>
      <c r="P484" s="138">
        <f t="shared" si="8"/>
        <v>-1354359169.53</v>
      </c>
      <c r="Q484" s="135">
        <f>MATCH(B490,'SAP Data'!$C$7:$C$1839,0)</f>
        <v>648</v>
      </c>
    </row>
    <row r="485" spans="1:17" ht="15.75" thickBot="1" x14ac:dyDescent="0.3">
      <c r="A485" s="186" t="s">
        <v>925</v>
      </c>
      <c r="B485" s="339" t="s">
        <v>926</v>
      </c>
      <c r="C485" s="332" t="s">
        <v>4</v>
      </c>
      <c r="D485" s="140">
        <v>6880.06</v>
      </c>
      <c r="E485" s="140">
        <v>6880.06</v>
      </c>
      <c r="F485" s="140">
        <v>6880.06</v>
      </c>
      <c r="G485" s="139">
        <v>6880.06</v>
      </c>
      <c r="H485" s="139">
        <v>6880.06</v>
      </c>
      <c r="I485" s="139">
        <v>6880.06</v>
      </c>
      <c r="J485" s="140">
        <v>6880.06</v>
      </c>
      <c r="K485" s="140">
        <v>6880.06</v>
      </c>
      <c r="L485" s="140">
        <v>6880.06</v>
      </c>
      <c r="M485" s="140">
        <v>6880.06</v>
      </c>
      <c r="N485" s="140">
        <v>6880.06</v>
      </c>
      <c r="O485" s="140">
        <v>6880.06</v>
      </c>
      <c r="P485" s="138">
        <f t="shared" si="8"/>
        <v>82560.719999999987</v>
      </c>
      <c r="Q485" s="135">
        <f>MATCH(B491,'SAP Data'!$C$7:$C$1839,0)</f>
        <v>649</v>
      </c>
    </row>
    <row r="486" spans="1:17" ht="15.75" thickBot="1" x14ac:dyDescent="0.3">
      <c r="A486" s="187" t="s">
        <v>4083</v>
      </c>
      <c r="B486" s="339" t="s">
        <v>929</v>
      </c>
      <c r="C486" s="332" t="s">
        <v>4</v>
      </c>
      <c r="D486" s="139">
        <v>4188234.08</v>
      </c>
      <c r="E486" s="139">
        <v>4188234.08</v>
      </c>
      <c r="F486" s="139">
        <v>4188234.08</v>
      </c>
      <c r="G486" s="140">
        <v>4188234.08</v>
      </c>
      <c r="H486" s="140">
        <v>4188234.08</v>
      </c>
      <c r="I486" s="140">
        <v>4188234.08</v>
      </c>
      <c r="J486" s="139">
        <v>4188234.08</v>
      </c>
      <c r="K486" s="139">
        <v>4188234.08</v>
      </c>
      <c r="L486" s="139">
        <v>4188234.08</v>
      </c>
      <c r="M486" s="139">
        <v>4188234.08</v>
      </c>
      <c r="N486" s="139">
        <v>4188234.08</v>
      </c>
      <c r="O486" s="139">
        <v>4188234.08</v>
      </c>
      <c r="P486" s="138">
        <f t="shared" si="8"/>
        <v>50258808.959999986</v>
      </c>
      <c r="Q486" s="135">
        <f>MATCH(B492,'SAP Data'!$C$7:$C$1839,0)</f>
        <v>651</v>
      </c>
    </row>
    <row r="487" spans="1:17" ht="15.75" thickBot="1" x14ac:dyDescent="0.3">
      <c r="A487" s="333" t="s">
        <v>1653</v>
      </c>
      <c r="B487" s="339">
        <v>500167</v>
      </c>
      <c r="C487" s="185"/>
      <c r="D487" s="140">
        <v>219239380.88</v>
      </c>
      <c r="E487" s="140">
        <v>218954684.15000001</v>
      </c>
      <c r="F487" s="140">
        <v>219385952.72</v>
      </c>
      <c r="G487" s="139">
        <v>219242221</v>
      </c>
      <c r="H487" s="139">
        <v>219084296.78</v>
      </c>
      <c r="I487" s="139">
        <v>219385952.72</v>
      </c>
      <c r="J487" s="140">
        <v>219275483.03999999</v>
      </c>
      <c r="K487" s="140">
        <v>219138369.47999999</v>
      </c>
      <c r="L487" s="140">
        <v>219385952.72</v>
      </c>
      <c r="M487" s="140">
        <v>219229755.88</v>
      </c>
      <c r="N487" s="140">
        <v>219329202.22999999</v>
      </c>
      <c r="O487" s="140">
        <v>219385952.72</v>
      </c>
      <c r="P487" s="138">
        <f t="shared" si="8"/>
        <v>2631037204.3199997</v>
      </c>
      <c r="Q487" s="135">
        <f>MATCH(B493,'SAP Data'!$C$7:$C$1839,0)</f>
        <v>652</v>
      </c>
    </row>
    <row r="488" spans="1:17" ht="15.75" thickBot="1" x14ac:dyDescent="0.3">
      <c r="A488" s="333" t="s">
        <v>931</v>
      </c>
      <c r="B488" s="185" t="s">
        <v>932</v>
      </c>
      <c r="C488" s="185" t="s">
        <v>4</v>
      </c>
      <c r="D488" s="139">
        <v>-293561404.88999999</v>
      </c>
      <c r="E488" s="139">
        <v>-293561404.88999999</v>
      </c>
      <c r="F488" s="139">
        <v>-293561404.88999999</v>
      </c>
      <c r="G488" s="140">
        <v>-293561404.88999999</v>
      </c>
      <c r="H488" s="140">
        <v>-293561404.88999999</v>
      </c>
      <c r="I488" s="140">
        <v>-293561404.88999999</v>
      </c>
      <c r="J488" s="139">
        <v>-293561404.88999999</v>
      </c>
      <c r="K488" s="139">
        <v>-293561404.88999999</v>
      </c>
      <c r="L488" s="139">
        <v>-293561404.88999999</v>
      </c>
      <c r="M488" s="139">
        <v>-293561404.88999999</v>
      </c>
      <c r="N488" s="139">
        <v>-293561404.88999999</v>
      </c>
      <c r="O488" s="139">
        <v>-293561404.88999999</v>
      </c>
      <c r="P488" s="138">
        <f t="shared" si="8"/>
        <v>-3522736858.6799989</v>
      </c>
      <c r="Q488" s="135">
        <f>MATCH(B494,'SAP Data'!$C$7:$C$1839,0)</f>
        <v>653</v>
      </c>
    </row>
    <row r="489" spans="1:17" ht="15.75" thickBot="1" x14ac:dyDescent="0.3">
      <c r="A489" s="333" t="s">
        <v>934</v>
      </c>
      <c r="B489" s="185" t="s">
        <v>935</v>
      </c>
      <c r="C489" s="185" t="s">
        <v>4</v>
      </c>
      <c r="D489" s="140">
        <v>-2914607.47</v>
      </c>
      <c r="E489" s="140">
        <v>-2914607.47</v>
      </c>
      <c r="F489" s="140">
        <v>-2914607.47</v>
      </c>
      <c r="G489" s="139">
        <v>-2914607.47</v>
      </c>
      <c r="H489" s="139">
        <v>-2914607.47</v>
      </c>
      <c r="I489" s="139">
        <v>-2914607.47</v>
      </c>
      <c r="J489" s="140">
        <v>-2914607.47</v>
      </c>
      <c r="K489" s="140">
        <v>-2914607.47</v>
      </c>
      <c r="L489" s="140">
        <v>-2914607.47</v>
      </c>
      <c r="M489" s="140">
        <v>-2914607.47</v>
      </c>
      <c r="N489" s="140">
        <v>-2914607.47</v>
      </c>
      <c r="O489" s="140">
        <v>-2914607.47</v>
      </c>
      <c r="P489" s="138">
        <f t="shared" si="8"/>
        <v>-34975289.639999993</v>
      </c>
      <c r="Q489" s="135">
        <f>MATCH(B495,'SAP Data'!$C$7:$C$1839,0)</f>
        <v>654</v>
      </c>
    </row>
    <row r="490" spans="1:17" ht="15.75" thickBot="1" x14ac:dyDescent="0.3">
      <c r="A490" s="333" t="s">
        <v>937</v>
      </c>
      <c r="B490" s="185" t="s">
        <v>938</v>
      </c>
      <c r="C490" s="185" t="s">
        <v>4</v>
      </c>
      <c r="D490" s="139">
        <v>-3698477.62</v>
      </c>
      <c r="E490" s="139">
        <v>-3698477.62</v>
      </c>
      <c r="F490" s="139">
        <v>-3698477.62</v>
      </c>
      <c r="G490" s="140">
        <v>-3698477.62</v>
      </c>
      <c r="H490" s="140">
        <v>-3698477.62</v>
      </c>
      <c r="I490" s="140">
        <v>-3698477.62</v>
      </c>
      <c r="J490" s="139">
        <v>-3698477.62</v>
      </c>
      <c r="K490" s="139">
        <v>-3698477.62</v>
      </c>
      <c r="L490" s="139">
        <v>-3698477.62</v>
      </c>
      <c r="M490" s="139">
        <v>-3698477.62</v>
      </c>
      <c r="N490" s="139">
        <v>-3698477.62</v>
      </c>
      <c r="O490" s="139">
        <v>-3698477.62</v>
      </c>
      <c r="P490" s="138">
        <f t="shared" si="8"/>
        <v>-44381731.439999998</v>
      </c>
      <c r="Q490" s="135">
        <f>MATCH(B496,'SAP Data'!$C$7:$C$1839,0)</f>
        <v>655</v>
      </c>
    </row>
    <row r="491" spans="1:17" ht="15.75" thickBot="1" x14ac:dyDescent="0.3">
      <c r="A491" s="333" t="s">
        <v>1505</v>
      </c>
      <c r="B491" s="185" t="s">
        <v>1506</v>
      </c>
      <c r="C491" s="185" t="s">
        <v>4</v>
      </c>
      <c r="D491" s="140">
        <v>227648901.40000001</v>
      </c>
      <c r="E491" s="140">
        <v>227648901.40000001</v>
      </c>
      <c r="F491" s="140">
        <v>227648901.40000001</v>
      </c>
      <c r="G491" s="139">
        <v>227648901.40000001</v>
      </c>
      <c r="H491" s="139">
        <v>227648901.40000001</v>
      </c>
      <c r="I491" s="139">
        <v>227648901.40000001</v>
      </c>
      <c r="J491" s="140">
        <v>227648901.40000001</v>
      </c>
      <c r="K491" s="140">
        <v>227648901.40000001</v>
      </c>
      <c r="L491" s="140">
        <v>227648901.40000001</v>
      </c>
      <c r="M491" s="140">
        <v>227648901.40000001</v>
      </c>
      <c r="N491" s="140">
        <v>227648901.40000001</v>
      </c>
      <c r="O491" s="140">
        <v>227648901.40000001</v>
      </c>
      <c r="P491" s="138">
        <f t="shared" si="8"/>
        <v>2731786816.8000007</v>
      </c>
      <c r="Q491" s="135">
        <f>MATCH(B497,'SAP Data'!$C$7:$C$1839,0)</f>
        <v>657</v>
      </c>
    </row>
    <row r="492" spans="1:17" ht="15.75" thickBot="1" x14ac:dyDescent="0.3">
      <c r="A492" s="187" t="s">
        <v>940</v>
      </c>
      <c r="B492" s="339" t="s">
        <v>941</v>
      </c>
      <c r="C492" s="332" t="s">
        <v>4</v>
      </c>
      <c r="D492" s="139">
        <v>293561404.88999999</v>
      </c>
      <c r="E492" s="139">
        <v>293561404.88999999</v>
      </c>
      <c r="F492" s="139">
        <v>293561404.88999999</v>
      </c>
      <c r="G492" s="140">
        <v>293561404.88999999</v>
      </c>
      <c r="H492" s="140">
        <v>293561404.88999999</v>
      </c>
      <c r="I492" s="140">
        <v>293561404.88999999</v>
      </c>
      <c r="J492" s="139">
        <v>293561404.88999999</v>
      </c>
      <c r="K492" s="139">
        <v>293561404.88999999</v>
      </c>
      <c r="L492" s="139">
        <v>293561404.88999999</v>
      </c>
      <c r="M492" s="139">
        <v>293561404.88999999</v>
      </c>
      <c r="N492" s="139">
        <v>293561404.88999999</v>
      </c>
      <c r="O492" s="139">
        <v>293561404.88999999</v>
      </c>
      <c r="P492" s="138">
        <f t="shared" si="8"/>
        <v>3522736858.6799989</v>
      </c>
      <c r="Q492" s="135">
        <f>MATCH(B498,'SAP Data'!$C$7:$C$1839,0)</f>
        <v>658</v>
      </c>
    </row>
    <row r="493" spans="1:17" ht="15.75" thickBot="1" x14ac:dyDescent="0.3">
      <c r="A493" s="333" t="s">
        <v>943</v>
      </c>
      <c r="B493" s="185" t="s">
        <v>944</v>
      </c>
      <c r="C493" s="185" t="s">
        <v>4</v>
      </c>
      <c r="D493" s="140">
        <v>-1649863.59</v>
      </c>
      <c r="E493" s="140">
        <v>-1649863.59</v>
      </c>
      <c r="F493" s="140">
        <v>-1649863.59</v>
      </c>
      <c r="G493" s="139">
        <v>-1649863.59</v>
      </c>
      <c r="H493" s="139">
        <v>-1649863.59</v>
      </c>
      <c r="I493" s="139">
        <v>-1649863.59</v>
      </c>
      <c r="J493" s="140">
        <v>-1649863.59</v>
      </c>
      <c r="K493" s="140">
        <v>-1649863.59</v>
      </c>
      <c r="L493" s="140">
        <v>-1649863.59</v>
      </c>
      <c r="M493" s="140">
        <v>-1649863.59</v>
      </c>
      <c r="N493" s="140">
        <v>-1649863.59</v>
      </c>
      <c r="O493" s="140">
        <v>-1649863.59</v>
      </c>
      <c r="P493" s="138">
        <f t="shared" si="8"/>
        <v>-19798363.080000002</v>
      </c>
      <c r="Q493" s="135">
        <f>MATCH(B499,'SAP Data'!$C$7:$C$1839,0)</f>
        <v>659</v>
      </c>
    </row>
    <row r="494" spans="1:17" ht="15.75" thickBot="1" x14ac:dyDescent="0.3">
      <c r="A494" s="333" t="s">
        <v>946</v>
      </c>
      <c r="B494" s="185" t="s">
        <v>947</v>
      </c>
      <c r="C494" s="185" t="s">
        <v>4</v>
      </c>
      <c r="D494" s="139">
        <v>-146571.84</v>
      </c>
      <c r="E494" s="139">
        <v>-431268.57</v>
      </c>
      <c r="F494" s="139">
        <v>0</v>
      </c>
      <c r="G494" s="140">
        <v>-143731.72</v>
      </c>
      <c r="H494" s="140">
        <v>-301655.94</v>
      </c>
      <c r="I494" s="140">
        <v>0</v>
      </c>
      <c r="J494" s="139">
        <v>-110469.68</v>
      </c>
      <c r="K494" s="139">
        <v>-247583.24</v>
      </c>
      <c r="L494" s="139">
        <v>0</v>
      </c>
      <c r="M494" s="139">
        <v>-156196.84</v>
      </c>
      <c r="N494" s="139">
        <v>-56750.49</v>
      </c>
      <c r="O494" s="139">
        <v>0</v>
      </c>
      <c r="P494" s="138">
        <f t="shared" si="8"/>
        <v>-1594228.32</v>
      </c>
      <c r="Q494" s="135">
        <f>MATCH(B500,'SAP Data'!$C$7:$C$1839,0)</f>
        <v>660</v>
      </c>
    </row>
    <row r="495" spans="1:17" ht="15.75" thickBot="1" x14ac:dyDescent="0.3">
      <c r="A495" s="333" t="s">
        <v>1654</v>
      </c>
      <c r="B495" s="339">
        <v>500161</v>
      </c>
      <c r="C495" s="185"/>
      <c r="D495" s="140">
        <v>12828492.59</v>
      </c>
      <c r="E495" s="140">
        <v>12754721.84</v>
      </c>
      <c r="F495" s="140">
        <v>12680951.09</v>
      </c>
      <c r="G495" s="139">
        <v>12607180.34</v>
      </c>
      <c r="H495" s="139">
        <v>12533409.59</v>
      </c>
      <c r="I495" s="139">
        <v>12459638.84</v>
      </c>
      <c r="J495" s="140">
        <v>12385868.09</v>
      </c>
      <c r="K495" s="140">
        <v>12312097.34</v>
      </c>
      <c r="L495" s="140">
        <v>12225858.59</v>
      </c>
      <c r="M495" s="140">
        <v>12151046.17</v>
      </c>
      <c r="N495" s="140">
        <v>12076233.75</v>
      </c>
      <c r="O495" s="140">
        <v>11403966.48</v>
      </c>
      <c r="P495" s="138">
        <f t="shared" si="8"/>
        <v>148419464.71000001</v>
      </c>
      <c r="Q495" s="135">
        <f>MATCH(B501,'SAP Data'!$C$7:$C$1839,0)</f>
        <v>661</v>
      </c>
    </row>
    <row r="496" spans="1:17" ht="15.75" thickBot="1" x14ac:dyDescent="0.3">
      <c r="A496" s="333" t="s">
        <v>949</v>
      </c>
      <c r="B496" s="185" t="s">
        <v>950</v>
      </c>
      <c r="C496" s="185" t="s">
        <v>4</v>
      </c>
      <c r="D496" s="139">
        <v>12828492.59</v>
      </c>
      <c r="E496" s="139">
        <v>12754721.84</v>
      </c>
      <c r="F496" s="139">
        <v>12680951.09</v>
      </c>
      <c r="G496" s="140">
        <v>12607180.34</v>
      </c>
      <c r="H496" s="140">
        <v>12533409.59</v>
      </c>
      <c r="I496" s="140">
        <v>12459638.84</v>
      </c>
      <c r="J496" s="139">
        <v>12385868.09</v>
      </c>
      <c r="K496" s="139">
        <v>12312097.34</v>
      </c>
      <c r="L496" s="139">
        <v>12225858.59</v>
      </c>
      <c r="M496" s="139">
        <v>12151046.17</v>
      </c>
      <c r="N496" s="139">
        <v>12076233.75</v>
      </c>
      <c r="O496" s="139">
        <v>11403966.48</v>
      </c>
      <c r="P496" s="138">
        <f t="shared" si="8"/>
        <v>148419464.71000001</v>
      </c>
      <c r="Q496" s="135">
        <f>MATCH(B502,'SAP Data'!$C$7:$C$1839,0)</f>
        <v>662</v>
      </c>
    </row>
    <row r="497" spans="1:17" ht="15.75" thickBot="1" x14ac:dyDescent="0.3">
      <c r="A497" s="333" t="s">
        <v>951</v>
      </c>
      <c r="B497" s="339">
        <v>500162</v>
      </c>
      <c r="C497" s="185"/>
      <c r="D497" s="140">
        <v>-554057246.45000005</v>
      </c>
      <c r="E497" s="140">
        <v>-563639514.69000006</v>
      </c>
      <c r="F497" s="140">
        <v>-574739830.08000004</v>
      </c>
      <c r="G497" s="139">
        <v>-580675882.07000005</v>
      </c>
      <c r="H497" s="139">
        <v>-566118108.14999998</v>
      </c>
      <c r="I497" s="139">
        <v>-561344694.28999996</v>
      </c>
      <c r="J497" s="140">
        <v>-553783838.12</v>
      </c>
      <c r="K497" s="140">
        <v>-532669917.08999997</v>
      </c>
      <c r="L497" s="140">
        <v>-526327292.51999998</v>
      </c>
      <c r="M497" s="140">
        <v>-528581281.43000001</v>
      </c>
      <c r="N497" s="140">
        <v>-529764297.27999997</v>
      </c>
      <c r="O497" s="140">
        <v>-553389266.59000003</v>
      </c>
      <c r="P497" s="138">
        <f t="shared" si="8"/>
        <v>-6625091168.7600012</v>
      </c>
      <c r="Q497" s="135">
        <f>MATCH(B503,'SAP Data'!$C$7:$C$1839,0)</f>
        <v>663</v>
      </c>
    </row>
    <row r="498" spans="1:17" ht="15.75" thickBot="1" x14ac:dyDescent="0.3">
      <c r="A498" s="333" t="s">
        <v>951</v>
      </c>
      <c r="B498" s="339">
        <v>500163</v>
      </c>
      <c r="C498" s="185"/>
      <c r="D498" s="139">
        <v>-528580153.88</v>
      </c>
      <c r="E498" s="139">
        <v>-528580153.88</v>
      </c>
      <c r="F498" s="139">
        <v>-528580153.88</v>
      </c>
      <c r="G498" s="140">
        <v>-528580153.88</v>
      </c>
      <c r="H498" s="140">
        <v>-528580153.88</v>
      </c>
      <c r="I498" s="140">
        <v>-528580153.88</v>
      </c>
      <c r="J498" s="139">
        <v>-528580153.88</v>
      </c>
      <c r="K498" s="139">
        <v>-528580153.88</v>
      </c>
      <c r="L498" s="139">
        <v>-528580153.88</v>
      </c>
      <c r="M498" s="139">
        <v>-528580153.88</v>
      </c>
      <c r="N498" s="139">
        <v>-528580153.88</v>
      </c>
      <c r="O498" s="139">
        <v>-528580153.88</v>
      </c>
      <c r="P498" s="138">
        <f t="shared" si="8"/>
        <v>-6342961846.5600004</v>
      </c>
      <c r="Q498" s="135">
        <f>MATCH(B504,'SAP Data'!$C$7:$C$1839,0)</f>
        <v>664</v>
      </c>
    </row>
    <row r="499" spans="1:17" ht="15.75" thickBot="1" x14ac:dyDescent="0.3">
      <c r="A499" s="333" t="s">
        <v>951</v>
      </c>
      <c r="B499" s="185" t="s">
        <v>953</v>
      </c>
      <c r="C499" s="185" t="s">
        <v>4</v>
      </c>
      <c r="D499" s="140">
        <v>-504162545.70999998</v>
      </c>
      <c r="E499" s="140">
        <v>-504162545.70999998</v>
      </c>
      <c r="F499" s="140">
        <v>-504162545.70999998</v>
      </c>
      <c r="G499" s="139">
        <v>-504162545.70999998</v>
      </c>
      <c r="H499" s="139">
        <v>-504162545.70999998</v>
      </c>
      <c r="I499" s="139">
        <v>-504162545.70999998</v>
      </c>
      <c r="J499" s="140">
        <v>-504162545.70999998</v>
      </c>
      <c r="K499" s="140">
        <v>-504162545.70999998</v>
      </c>
      <c r="L499" s="140">
        <v>-504162545.70999998</v>
      </c>
      <c r="M499" s="140">
        <v>-504162545.70999998</v>
      </c>
      <c r="N499" s="140">
        <v>-504162545.70999998</v>
      </c>
      <c r="O499" s="140">
        <v>-504162545.70999998</v>
      </c>
      <c r="P499" s="138">
        <f t="shared" si="8"/>
        <v>-6049950548.5199995</v>
      </c>
      <c r="Q499" s="135">
        <f>MATCH(B505,'SAP Data'!$C$7:$C$1839,0)</f>
        <v>665</v>
      </c>
    </row>
    <row r="500" spans="1:17" ht="15.75" thickBot="1" x14ac:dyDescent="0.3">
      <c r="A500" s="333" t="s">
        <v>955</v>
      </c>
      <c r="B500" s="185" t="s">
        <v>956</v>
      </c>
      <c r="C500" s="185" t="s">
        <v>4</v>
      </c>
      <c r="D500" s="139">
        <v>2562211.71</v>
      </c>
      <c r="E500" s="139">
        <v>2562211.71</v>
      </c>
      <c r="F500" s="139">
        <v>2562211.71</v>
      </c>
      <c r="G500" s="140">
        <v>2562211.71</v>
      </c>
      <c r="H500" s="140">
        <v>2562211.71</v>
      </c>
      <c r="I500" s="140">
        <v>2562211.71</v>
      </c>
      <c r="J500" s="139">
        <v>2562211.71</v>
      </c>
      <c r="K500" s="139">
        <v>2562211.71</v>
      </c>
      <c r="L500" s="139">
        <v>2562211.71</v>
      </c>
      <c r="M500" s="139">
        <v>2562211.71</v>
      </c>
      <c r="N500" s="139">
        <v>2562211.71</v>
      </c>
      <c r="O500" s="139">
        <v>2562211.71</v>
      </c>
      <c r="P500" s="138">
        <f t="shared" si="8"/>
        <v>30746540.520000007</v>
      </c>
      <c r="Q500" s="135">
        <f>MATCH(B506,'SAP Data'!$C$7:$C$1839,0)</f>
        <v>666</v>
      </c>
    </row>
    <row r="501" spans="1:17" ht="15.75" thickBot="1" x14ac:dyDescent="0.3">
      <c r="A501" s="333" t="s">
        <v>958</v>
      </c>
      <c r="B501" s="185" t="s">
        <v>959</v>
      </c>
      <c r="C501" s="185" t="s">
        <v>4</v>
      </c>
      <c r="D501" s="140">
        <v>8436924.7599999998</v>
      </c>
      <c r="E501" s="140">
        <v>8436924.7599999998</v>
      </c>
      <c r="F501" s="140">
        <v>8436924.7599999998</v>
      </c>
      <c r="G501" s="139">
        <v>8436924.7599999998</v>
      </c>
      <c r="H501" s="139">
        <v>8436924.7599999998</v>
      </c>
      <c r="I501" s="139">
        <v>8436924.7599999998</v>
      </c>
      <c r="J501" s="140">
        <v>8436924.7599999998</v>
      </c>
      <c r="K501" s="140">
        <v>8436924.7599999998</v>
      </c>
      <c r="L501" s="140">
        <v>8436924.7599999998</v>
      </c>
      <c r="M501" s="140">
        <v>8436924.7599999998</v>
      </c>
      <c r="N501" s="140">
        <v>8436924.7599999998</v>
      </c>
      <c r="O501" s="140">
        <v>8436924.7599999998</v>
      </c>
      <c r="P501" s="138">
        <f t="shared" si="8"/>
        <v>101243097.12000002</v>
      </c>
      <c r="Q501" s="135">
        <f>MATCH(B507,'SAP Data'!$C$7:$C$1839,0)</f>
        <v>667</v>
      </c>
    </row>
    <row r="502" spans="1:17" ht="15.75" thickBot="1" x14ac:dyDescent="0.3">
      <c r="A502" s="333" t="s">
        <v>961</v>
      </c>
      <c r="B502" s="185" t="s">
        <v>962</v>
      </c>
      <c r="C502" s="185" t="s">
        <v>4</v>
      </c>
      <c r="D502" s="139">
        <v>933350.75</v>
      </c>
      <c r="E502" s="139">
        <v>933350.75</v>
      </c>
      <c r="F502" s="139">
        <v>933350.75</v>
      </c>
      <c r="G502" s="140">
        <v>933350.75</v>
      </c>
      <c r="H502" s="140">
        <v>933350.75</v>
      </c>
      <c r="I502" s="140">
        <v>933350.75</v>
      </c>
      <c r="J502" s="139">
        <v>933350.75</v>
      </c>
      <c r="K502" s="139">
        <v>933350.75</v>
      </c>
      <c r="L502" s="139">
        <v>933350.75</v>
      </c>
      <c r="M502" s="139">
        <v>933350.75</v>
      </c>
      <c r="N502" s="139">
        <v>933350.75</v>
      </c>
      <c r="O502" s="139">
        <v>933350.75</v>
      </c>
      <c r="P502" s="138">
        <f t="shared" si="8"/>
        <v>11200209</v>
      </c>
      <c r="Q502" s="135">
        <f>MATCH(B508,'SAP Data'!$C$7:$C$1839,0)</f>
        <v>668</v>
      </c>
    </row>
    <row r="503" spans="1:17" ht="15.75" thickBot="1" x14ac:dyDescent="0.3">
      <c r="A503" s="333" t="s">
        <v>964</v>
      </c>
      <c r="B503" s="185" t="s">
        <v>965</v>
      </c>
      <c r="C503" s="185" t="s">
        <v>4</v>
      </c>
      <c r="D503" s="140">
        <v>-36350095.390000001</v>
      </c>
      <c r="E503" s="140">
        <v>-36350095.390000001</v>
      </c>
      <c r="F503" s="140">
        <v>-36350095.390000001</v>
      </c>
      <c r="G503" s="139">
        <v>-36350095.390000001</v>
      </c>
      <c r="H503" s="139">
        <v>-36350095.390000001</v>
      </c>
      <c r="I503" s="139">
        <v>-36350095.390000001</v>
      </c>
      <c r="J503" s="140">
        <v>-36350095.390000001</v>
      </c>
      <c r="K503" s="140">
        <v>-36350095.390000001</v>
      </c>
      <c r="L503" s="140">
        <v>-36350095.390000001</v>
      </c>
      <c r="M503" s="140">
        <v>-36350095.390000001</v>
      </c>
      <c r="N503" s="140">
        <v>-36350095.390000001</v>
      </c>
      <c r="O503" s="140">
        <v>-36350095.390000001</v>
      </c>
      <c r="P503" s="138">
        <f t="shared" si="8"/>
        <v>-436201144.67999989</v>
      </c>
      <c r="Q503" s="135">
        <f>MATCH(B509,'SAP Data'!$C$7:$C$1839,0)</f>
        <v>669</v>
      </c>
    </row>
    <row r="504" spans="1:17" ht="15.75" thickBot="1" x14ac:dyDescent="0.3">
      <c r="A504" s="333" t="s">
        <v>967</v>
      </c>
      <c r="B504" s="339">
        <v>500164</v>
      </c>
      <c r="C504" s="185"/>
      <c r="D504" s="139">
        <v>-25477092.57</v>
      </c>
      <c r="E504" s="139">
        <v>-35059360.810000002</v>
      </c>
      <c r="F504" s="139">
        <v>-46159676.200000003</v>
      </c>
      <c r="G504" s="140">
        <v>-52095728.189999998</v>
      </c>
      <c r="H504" s="140">
        <v>-37537954.270000003</v>
      </c>
      <c r="I504" s="140">
        <v>-32764540.41</v>
      </c>
      <c r="J504" s="139">
        <v>-25203684.239999998</v>
      </c>
      <c r="K504" s="139">
        <v>-4089763.21</v>
      </c>
      <c r="L504" s="139">
        <v>2252861.36</v>
      </c>
      <c r="M504" s="139">
        <v>-1127.55</v>
      </c>
      <c r="N504" s="139">
        <v>-1184143.3999999999</v>
      </c>
      <c r="O504" s="139">
        <v>-24809112.710000001</v>
      </c>
      <c r="P504" s="138">
        <f t="shared" si="8"/>
        <v>-282129322.20000005</v>
      </c>
      <c r="Q504" s="135">
        <f>MATCH(B510,'SAP Data'!$C$7:$C$1839,0)</f>
        <v>670</v>
      </c>
    </row>
    <row r="505" spans="1:17" ht="15.75" thickBot="1" x14ac:dyDescent="0.3">
      <c r="A505" s="333" t="s">
        <v>1655</v>
      </c>
      <c r="B505" s="185" t="s">
        <v>1656</v>
      </c>
      <c r="C505" s="185" t="s">
        <v>1657</v>
      </c>
      <c r="D505" s="140">
        <v>-76973161.290000007</v>
      </c>
      <c r="E505" s="140">
        <v>-141969169.69</v>
      </c>
      <c r="F505" s="140">
        <v>-203757111.06999999</v>
      </c>
      <c r="G505" s="139">
        <v>-250413809.44</v>
      </c>
      <c r="H505" s="139">
        <v>-279561370.30000001</v>
      </c>
      <c r="I505" s="139">
        <v>-300818495.56</v>
      </c>
      <c r="J505" s="140">
        <v>-315665032.19</v>
      </c>
      <c r="K505" s="140">
        <v>-329451816.33999997</v>
      </c>
      <c r="L505" s="140">
        <v>-344465307.12</v>
      </c>
      <c r="M505" s="140">
        <v>-368983213.83999997</v>
      </c>
      <c r="N505" s="140">
        <v>-411117729.95999998</v>
      </c>
      <c r="O505" s="140">
        <v>-486681933.87</v>
      </c>
      <c r="P505" s="138">
        <f t="shared" si="8"/>
        <v>-3509858150.6700001</v>
      </c>
      <c r="Q505" s="135">
        <f>MATCH(B511,'SAP Data'!$C$7:$C$1839,0)</f>
        <v>671</v>
      </c>
    </row>
    <row r="506" spans="1:17" ht="15.75" thickBot="1" x14ac:dyDescent="0.3">
      <c r="A506" s="333" t="s">
        <v>1658</v>
      </c>
      <c r="B506" s="185" t="s">
        <v>1659</v>
      </c>
      <c r="C506" s="185" t="s">
        <v>1657</v>
      </c>
      <c r="D506" s="139">
        <v>-31407027</v>
      </c>
      <c r="E506" s="139">
        <v>-57901479.460000001</v>
      </c>
      <c r="F506" s="139">
        <v>-85133277.260000005</v>
      </c>
      <c r="G506" s="140">
        <v>-106482838.64</v>
      </c>
      <c r="H506" s="140">
        <v>-119813992.01000001</v>
      </c>
      <c r="I506" s="140">
        <v>-130334836.12</v>
      </c>
      <c r="J506" s="139">
        <v>-138224667.22</v>
      </c>
      <c r="K506" s="139">
        <v>-145676136.19999999</v>
      </c>
      <c r="L506" s="139">
        <v>-153806749.27000001</v>
      </c>
      <c r="M506" s="139">
        <v>-165226128.15000001</v>
      </c>
      <c r="N506" s="139">
        <v>-183761719.11000001</v>
      </c>
      <c r="O506" s="139">
        <v>-216442970.28999999</v>
      </c>
      <c r="P506" s="138">
        <f t="shared" si="8"/>
        <v>-1534211820.73</v>
      </c>
      <c r="Q506" s="135">
        <f>MATCH(B512,'SAP Data'!$C$7:$C$1839,0)</f>
        <v>672</v>
      </c>
    </row>
    <row r="507" spans="1:17" ht="15.75" thickBot="1" x14ac:dyDescent="0.3">
      <c r="A507" s="333" t="s">
        <v>1660</v>
      </c>
      <c r="B507" s="185" t="s">
        <v>1661</v>
      </c>
      <c r="C507" s="185" t="s">
        <v>1657</v>
      </c>
      <c r="D507" s="140">
        <v>-2130872.9</v>
      </c>
      <c r="E507" s="140">
        <v>-3833391.13</v>
      </c>
      <c r="F507" s="140">
        <v>-5873067.5800000001</v>
      </c>
      <c r="G507" s="139">
        <v>-7723061.1399999997</v>
      </c>
      <c r="H507" s="139">
        <v>-9291764.7400000002</v>
      </c>
      <c r="I507" s="139">
        <v>-10784149.4</v>
      </c>
      <c r="J507" s="140">
        <v>-12204882.359999999</v>
      </c>
      <c r="K507" s="140">
        <v>-13634148.25</v>
      </c>
      <c r="L507" s="140">
        <v>-15253573.83</v>
      </c>
      <c r="M507" s="140">
        <v>-17183516.960000001</v>
      </c>
      <c r="N507" s="140">
        <v>-19293497.870000001</v>
      </c>
      <c r="O507" s="140">
        <v>-21739597.760000002</v>
      </c>
      <c r="P507" s="138">
        <f t="shared" si="8"/>
        <v>-138945523.91999999</v>
      </c>
      <c r="Q507" s="135">
        <f>MATCH(B513,'SAP Data'!$C$7:$C$1839,0)</f>
        <v>675</v>
      </c>
    </row>
    <row r="508" spans="1:17" ht="15.75" thickBot="1" x14ac:dyDescent="0.3">
      <c r="A508" s="333" t="s">
        <v>1662</v>
      </c>
      <c r="B508" s="185" t="s">
        <v>1663</v>
      </c>
      <c r="C508" s="185" t="s">
        <v>1657</v>
      </c>
      <c r="D508" s="139">
        <v>-2162832.37</v>
      </c>
      <c r="E508" s="139">
        <v>-3567296.37</v>
      </c>
      <c r="F508" s="139">
        <v>-5904156.2300000004</v>
      </c>
      <c r="G508" s="140">
        <v>-7746426.8200000003</v>
      </c>
      <c r="H508" s="140">
        <v>-9521378.0099999998</v>
      </c>
      <c r="I508" s="140">
        <v>-11022811.83</v>
      </c>
      <c r="J508" s="139">
        <v>-12608193.85</v>
      </c>
      <c r="K508" s="139">
        <v>-14318674.859999999</v>
      </c>
      <c r="L508" s="139">
        <v>-15804844.82</v>
      </c>
      <c r="M508" s="139">
        <v>-18030220.629999999</v>
      </c>
      <c r="N508" s="139">
        <v>-20728512.559999999</v>
      </c>
      <c r="O508" s="139">
        <v>-23926664.649999999</v>
      </c>
      <c r="P508" s="138">
        <f t="shared" si="8"/>
        <v>-145342013</v>
      </c>
      <c r="Q508" s="135">
        <f>MATCH(B514,'SAP Data'!$C$7:$C$1839,0)</f>
        <v>676</v>
      </c>
    </row>
    <row r="509" spans="1:17" ht="15.75" thickBot="1" x14ac:dyDescent="0.3">
      <c r="A509" s="333" t="s">
        <v>1664</v>
      </c>
      <c r="B509" s="185" t="s">
        <v>1665</v>
      </c>
      <c r="C509" s="185" t="s">
        <v>1657</v>
      </c>
      <c r="D509" s="140">
        <v>6210493.2300000004</v>
      </c>
      <c r="E509" s="140">
        <v>11090772.390000001</v>
      </c>
      <c r="F509" s="140">
        <v>16157231.939999999</v>
      </c>
      <c r="G509" s="139">
        <v>32018219.789999999</v>
      </c>
      <c r="H509" s="139">
        <v>37696233.450000003</v>
      </c>
      <c r="I509" s="139">
        <v>44729067.520000003</v>
      </c>
      <c r="J509" s="140">
        <v>45368042.960000001</v>
      </c>
      <c r="K509" s="140">
        <v>43908761.990000002</v>
      </c>
      <c r="L509" s="140">
        <v>41496366.75</v>
      </c>
      <c r="M509" s="140">
        <v>23498722.850000001</v>
      </c>
      <c r="N509" s="140">
        <v>1121138.6599999999</v>
      </c>
      <c r="O509" s="140">
        <v>-20264900.690000001</v>
      </c>
      <c r="P509" s="138">
        <f t="shared" si="8"/>
        <v>283030150.84000009</v>
      </c>
      <c r="Q509" s="135">
        <f>MATCH(B515,'SAP Data'!$C$7:$C$1839,0)</f>
        <v>677</v>
      </c>
    </row>
    <row r="510" spans="1:17" ht="15.75" thickBot="1" x14ac:dyDescent="0.3">
      <c r="A510" s="333" t="s">
        <v>1658</v>
      </c>
      <c r="B510" s="185" t="s">
        <v>1666</v>
      </c>
      <c r="C510" s="185" t="s">
        <v>1657</v>
      </c>
      <c r="D510" s="139">
        <v>-286655.09000000003</v>
      </c>
      <c r="E510" s="139">
        <v>-575929.04</v>
      </c>
      <c r="F510" s="139">
        <v>-860949.05</v>
      </c>
      <c r="G510" s="140">
        <v>-1094666.54</v>
      </c>
      <c r="H510" s="140">
        <v>-1295867.29</v>
      </c>
      <c r="I510" s="140">
        <v>-1470152.83</v>
      </c>
      <c r="J510" s="139">
        <v>-1638116.54</v>
      </c>
      <c r="K510" s="139">
        <v>-1809901.95</v>
      </c>
      <c r="L510" s="139">
        <v>-1991431.61</v>
      </c>
      <c r="M510" s="139">
        <v>-2218261.7799999998</v>
      </c>
      <c r="N510" s="139">
        <v>-2475147.0099999998</v>
      </c>
      <c r="O510" s="139">
        <v>-2794286.77</v>
      </c>
      <c r="P510" s="138">
        <f t="shared" si="8"/>
        <v>-18511365.5</v>
      </c>
      <c r="Q510" s="135">
        <f>MATCH(B516,'SAP Data'!$C$7:$C$1839,0)</f>
        <v>678</v>
      </c>
    </row>
    <row r="511" spans="1:17" ht="15.75" thickBot="1" x14ac:dyDescent="0.3">
      <c r="A511" s="333" t="s">
        <v>1660</v>
      </c>
      <c r="B511" s="185" t="s">
        <v>1667</v>
      </c>
      <c r="C511" s="185" t="s">
        <v>1657</v>
      </c>
      <c r="D511" s="140">
        <v>-2405199.77</v>
      </c>
      <c r="E511" s="140">
        <v>-4796704.55</v>
      </c>
      <c r="F511" s="140">
        <v>-7209475.0599999996</v>
      </c>
      <c r="G511" s="139">
        <v>-9573230.9800000004</v>
      </c>
      <c r="H511" s="139">
        <v>-11924117.6</v>
      </c>
      <c r="I511" s="139">
        <v>-14236771.960000001</v>
      </c>
      <c r="J511" s="140">
        <v>-16544658.359999999</v>
      </c>
      <c r="K511" s="140">
        <v>-18867835</v>
      </c>
      <c r="L511" s="140">
        <v>-21199233.739999998</v>
      </c>
      <c r="M511" s="140">
        <v>-23580275.93</v>
      </c>
      <c r="N511" s="140">
        <v>-25994482.109999999</v>
      </c>
      <c r="O511" s="140">
        <v>-28456040.059999999</v>
      </c>
      <c r="P511" s="138">
        <f t="shared" si="8"/>
        <v>-184788025.12</v>
      </c>
      <c r="Q511" s="135">
        <f>MATCH(B517,'SAP Data'!$C$7:$C$1839,0)</f>
        <v>679</v>
      </c>
    </row>
    <row r="512" spans="1:17" ht="15.75" thickBot="1" x14ac:dyDescent="0.3">
      <c r="A512" s="333" t="s">
        <v>1668</v>
      </c>
      <c r="B512" s="185" t="s">
        <v>1669</v>
      </c>
      <c r="C512" s="185" t="s">
        <v>1657</v>
      </c>
      <c r="D512" s="139">
        <v>-686402.95</v>
      </c>
      <c r="E512" s="139">
        <v>-1342300.03</v>
      </c>
      <c r="F512" s="139">
        <v>-2042344.78</v>
      </c>
      <c r="G512" s="140">
        <v>-2704296.83</v>
      </c>
      <c r="H512" s="140">
        <v>-3352047.54</v>
      </c>
      <c r="I512" s="140">
        <v>-3975752.94</v>
      </c>
      <c r="J512" s="139">
        <v>-4608653.1900000004</v>
      </c>
      <c r="K512" s="139">
        <v>-5279952.0599999996</v>
      </c>
      <c r="L512" s="139">
        <v>-5953264.6600000001</v>
      </c>
      <c r="M512" s="139">
        <v>-6654476.6200000001</v>
      </c>
      <c r="N512" s="139">
        <v>-7321721.7000000002</v>
      </c>
      <c r="O512" s="139">
        <v>-7980679.6699999999</v>
      </c>
      <c r="P512" s="138">
        <f t="shared" si="8"/>
        <v>-51901892.969999999</v>
      </c>
      <c r="Q512" s="135">
        <f>MATCH(B518,'SAP Data'!$C$7:$C$1839,0)</f>
        <v>680</v>
      </c>
    </row>
    <row r="513" spans="1:17" ht="15.75" thickBot="1" x14ac:dyDescent="0.3">
      <c r="A513" s="333" t="s">
        <v>1670</v>
      </c>
      <c r="B513" s="185" t="s">
        <v>1671</v>
      </c>
      <c r="C513" s="185" t="s">
        <v>1657</v>
      </c>
      <c r="D513" s="140">
        <v>0</v>
      </c>
      <c r="E513" s="140">
        <v>-238</v>
      </c>
      <c r="F513" s="140">
        <v>-238</v>
      </c>
      <c r="G513" s="139">
        <v>-993</v>
      </c>
      <c r="H513" s="139">
        <v>-993</v>
      </c>
      <c r="I513" s="139">
        <v>-993</v>
      </c>
      <c r="J513" s="140">
        <v>-1985</v>
      </c>
      <c r="K513" s="140">
        <v>-1985</v>
      </c>
      <c r="L513" s="140">
        <v>-3039</v>
      </c>
      <c r="M513" s="140">
        <v>-3140</v>
      </c>
      <c r="N513" s="140">
        <v>-3140</v>
      </c>
      <c r="O513" s="140">
        <v>-46477</v>
      </c>
      <c r="P513" s="138">
        <f t="shared" si="8"/>
        <v>-63221</v>
      </c>
      <c r="Q513" s="135">
        <f>MATCH(B519,'SAP Data'!$C$7:$C$1839,0)</f>
        <v>681</v>
      </c>
    </row>
    <row r="514" spans="1:17" ht="15.75" thickBot="1" x14ac:dyDescent="0.3">
      <c r="A514" s="333" t="s">
        <v>1672</v>
      </c>
      <c r="B514" s="185" t="s">
        <v>1673</v>
      </c>
      <c r="C514" s="185" t="s">
        <v>1657</v>
      </c>
      <c r="D514" s="139">
        <v>0</v>
      </c>
      <c r="E514" s="139">
        <v>-9815.07</v>
      </c>
      <c r="F514" s="139">
        <v>-9815.07</v>
      </c>
      <c r="G514" s="140">
        <v>-9815.07</v>
      </c>
      <c r="H514" s="140">
        <v>-9815.07</v>
      </c>
      <c r="I514" s="140">
        <v>-9815.07</v>
      </c>
      <c r="J514" s="139">
        <v>-9815.07</v>
      </c>
      <c r="K514" s="139">
        <v>-9815.07</v>
      </c>
      <c r="L514" s="139">
        <v>-9815.07</v>
      </c>
      <c r="M514" s="139">
        <v>-9815.07</v>
      </c>
      <c r="N514" s="139">
        <v>-9815.07</v>
      </c>
      <c r="O514" s="139">
        <v>-13848</v>
      </c>
      <c r="P514" s="138">
        <f t="shared" si="8"/>
        <v>-111998.70000000001</v>
      </c>
      <c r="Q514" s="135">
        <f>MATCH(B520,'SAP Data'!$C$7:$C$1839,0)</f>
        <v>682</v>
      </c>
    </row>
    <row r="515" spans="1:17" ht="15.75" thickBot="1" x14ac:dyDescent="0.3">
      <c r="A515" s="333" t="s">
        <v>1674</v>
      </c>
      <c r="B515" s="185" t="s">
        <v>1675</v>
      </c>
      <c r="C515" s="185" t="s">
        <v>1657</v>
      </c>
      <c r="D515" s="140">
        <v>2899230.71</v>
      </c>
      <c r="E515" s="140">
        <v>-3806902.88</v>
      </c>
      <c r="F515" s="140">
        <v>-2308923.7200000002</v>
      </c>
      <c r="G515" s="139">
        <v>-4085526.99</v>
      </c>
      <c r="H515" s="139">
        <v>-4977737.7300000004</v>
      </c>
      <c r="I515" s="139">
        <v>-6712881.4400000004</v>
      </c>
      <c r="J515" s="140">
        <v>-7389349.4400000004</v>
      </c>
      <c r="K515" s="140">
        <v>-7976736.1100000003</v>
      </c>
      <c r="L515" s="140">
        <v>-7574076.7599999998</v>
      </c>
      <c r="M515" s="140">
        <v>-4553544.24</v>
      </c>
      <c r="N515" s="140">
        <v>-3525181.62</v>
      </c>
      <c r="O515" s="140">
        <v>3140537.51</v>
      </c>
      <c r="P515" s="138">
        <f t="shared" si="8"/>
        <v>-46871092.710000001</v>
      </c>
      <c r="Q515" s="135">
        <f>MATCH(B521,'SAP Data'!$C$7:$C$1839,0)</f>
        <v>683</v>
      </c>
    </row>
    <row r="516" spans="1:17" ht="15.75" thickBot="1" x14ac:dyDescent="0.3">
      <c r="A516" s="333" t="s">
        <v>1676</v>
      </c>
      <c r="B516" s="185" t="s">
        <v>1677</v>
      </c>
      <c r="C516" s="185" t="s">
        <v>1657</v>
      </c>
      <c r="D516" s="139">
        <v>-213786.12</v>
      </c>
      <c r="E516" s="139">
        <v>-453572.79</v>
      </c>
      <c r="F516" s="139">
        <v>-579526.34</v>
      </c>
      <c r="G516" s="140">
        <v>-727314.21</v>
      </c>
      <c r="H516" s="140">
        <v>-851281.94</v>
      </c>
      <c r="I516" s="140">
        <v>-953332.53</v>
      </c>
      <c r="J516" s="139">
        <v>-1053041.3</v>
      </c>
      <c r="K516" s="139">
        <v>-1140773.8500000001</v>
      </c>
      <c r="L516" s="139">
        <v>-1232814.93</v>
      </c>
      <c r="M516" s="139">
        <v>-1328018.3500000001</v>
      </c>
      <c r="N516" s="139">
        <v>-1453580.67</v>
      </c>
      <c r="O516" s="139">
        <v>-1597888.88</v>
      </c>
      <c r="P516" s="138">
        <f t="shared" si="8"/>
        <v>-11584931.91</v>
      </c>
      <c r="Q516" s="135">
        <f>MATCH(B522,'SAP Data'!$C$7:$C$1839,0)</f>
        <v>684</v>
      </c>
    </row>
    <row r="517" spans="1:17" ht="15.75" thickBot="1" x14ac:dyDescent="0.3">
      <c r="A517" s="333" t="s">
        <v>1678</v>
      </c>
      <c r="B517" s="185" t="s">
        <v>1679</v>
      </c>
      <c r="C517" s="185" t="s">
        <v>1657</v>
      </c>
      <c r="D517" s="140">
        <v>-282122.74</v>
      </c>
      <c r="E517" s="140">
        <v>-591173.15</v>
      </c>
      <c r="F517" s="140">
        <v>-958629.37</v>
      </c>
      <c r="G517" s="139">
        <v>-1326182.6000000001</v>
      </c>
      <c r="H517" s="139">
        <v>-1721229.91</v>
      </c>
      <c r="I517" s="139">
        <v>-2107866.42</v>
      </c>
      <c r="J517" s="140">
        <v>-2576793.6800000002</v>
      </c>
      <c r="K517" s="140">
        <v>-3055350.34</v>
      </c>
      <c r="L517" s="140">
        <v>-3458150.31</v>
      </c>
      <c r="M517" s="140">
        <v>-3884731.77</v>
      </c>
      <c r="N517" s="140">
        <v>-4338111.0199999996</v>
      </c>
      <c r="O517" s="140">
        <v>-4828193.59</v>
      </c>
      <c r="P517" s="138">
        <f t="shared" si="8"/>
        <v>-29128534.900000002</v>
      </c>
      <c r="Q517" s="135">
        <f>MATCH(B523,'SAP Data'!$C$7:$C$1839,0)</f>
        <v>685</v>
      </c>
    </row>
    <row r="518" spans="1:17" ht="15.75" thickBot="1" x14ac:dyDescent="0.3">
      <c r="A518" s="333" t="s">
        <v>1680</v>
      </c>
      <c r="B518" s="185" t="s">
        <v>1681</v>
      </c>
      <c r="C518" s="185" t="s">
        <v>1657</v>
      </c>
      <c r="D518" s="139">
        <v>-39070.5</v>
      </c>
      <c r="E518" s="139">
        <v>-71194.710000000006</v>
      </c>
      <c r="F518" s="139">
        <v>-109131.21</v>
      </c>
      <c r="G518" s="140">
        <v>-151453.97</v>
      </c>
      <c r="H518" s="140">
        <v>-193201.89</v>
      </c>
      <c r="I518" s="140">
        <v>-242571.28</v>
      </c>
      <c r="J518" s="139">
        <v>-297112.78000000003</v>
      </c>
      <c r="K518" s="139">
        <v>-355806.9</v>
      </c>
      <c r="L518" s="139">
        <v>-417896.67</v>
      </c>
      <c r="M518" s="139">
        <v>-483035.66</v>
      </c>
      <c r="N518" s="139">
        <v>-551268.81999999995</v>
      </c>
      <c r="O518" s="139">
        <v>-619129.21</v>
      </c>
      <c r="P518" s="138">
        <f t="shared" si="8"/>
        <v>-3530873.6</v>
      </c>
      <c r="Q518" s="135">
        <f>MATCH(B524,'SAP Data'!$C$7:$C$1839,0)</f>
        <v>687</v>
      </c>
    </row>
    <row r="519" spans="1:17" ht="15.75" thickBot="1" x14ac:dyDescent="0.3">
      <c r="A519" s="333" t="s">
        <v>1682</v>
      </c>
      <c r="B519" s="185" t="s">
        <v>1683</v>
      </c>
      <c r="C519" s="185" t="s">
        <v>1657</v>
      </c>
      <c r="D519" s="140"/>
      <c r="E519" s="140"/>
      <c r="F519" s="140"/>
      <c r="G519" s="392"/>
      <c r="H519" s="392"/>
      <c r="I519" s="392"/>
      <c r="J519" s="139"/>
      <c r="K519" s="139"/>
      <c r="L519" s="139"/>
      <c r="M519" s="139"/>
      <c r="N519" s="139"/>
      <c r="O519" s="139"/>
      <c r="P519" s="138">
        <f t="shared" ref="P519:P582" si="9">SUM(D519:O519)</f>
        <v>0</v>
      </c>
      <c r="Q519" s="135">
        <f>MATCH(B525,'SAP Data'!$C$7:$C$1839,0)</f>
        <v>689</v>
      </c>
    </row>
    <row r="520" spans="1:17" ht="15.75" thickBot="1" x14ac:dyDescent="0.3">
      <c r="A520" s="333" t="s">
        <v>1684</v>
      </c>
      <c r="B520" s="185" t="s">
        <v>1685</v>
      </c>
      <c r="C520" s="185" t="s">
        <v>1657</v>
      </c>
      <c r="D520" s="139">
        <v>-496700</v>
      </c>
      <c r="E520" s="139">
        <v>-984568</v>
      </c>
      <c r="F520" s="139">
        <v>-1589669</v>
      </c>
      <c r="G520" s="140">
        <v>-2057530</v>
      </c>
      <c r="H520" s="140">
        <v>-2479175</v>
      </c>
      <c r="I520" s="140">
        <v>-2931279</v>
      </c>
      <c r="J520" s="140">
        <v>-3292867</v>
      </c>
      <c r="K520" s="140">
        <v>-3685444</v>
      </c>
      <c r="L520" s="140">
        <v>-4135610</v>
      </c>
      <c r="M520" s="140">
        <v>-4674385</v>
      </c>
      <c r="N520" s="140">
        <v>-5348340</v>
      </c>
      <c r="O520" s="140">
        <v>-5952491</v>
      </c>
      <c r="P520" s="138">
        <f t="shared" si="9"/>
        <v>-37628058</v>
      </c>
      <c r="Q520" s="135">
        <f>MATCH(B526,'SAP Data'!$C$7:$C$1839,0)</f>
        <v>690</v>
      </c>
    </row>
    <row r="521" spans="1:17" ht="15.75" thickBot="1" x14ac:dyDescent="0.3">
      <c r="A521" s="333" t="s">
        <v>1686</v>
      </c>
      <c r="B521" s="185" t="s">
        <v>1687</v>
      </c>
      <c r="C521" s="185" t="s">
        <v>1657</v>
      </c>
      <c r="D521" s="140">
        <v>-68893.02</v>
      </c>
      <c r="E521" s="140">
        <v>-137786.04</v>
      </c>
      <c r="F521" s="140">
        <v>-205611.26</v>
      </c>
      <c r="G521" s="139">
        <v>-273456.28999999998</v>
      </c>
      <c r="H521" s="139">
        <v>-348301.32</v>
      </c>
      <c r="I521" s="139">
        <v>-416146.35</v>
      </c>
      <c r="J521" s="139">
        <v>-484338.15</v>
      </c>
      <c r="K521" s="139">
        <v>-552529.94999999995</v>
      </c>
      <c r="L521" s="139">
        <v>-620721.75</v>
      </c>
      <c r="M521" s="139">
        <v>-688953.4</v>
      </c>
      <c r="N521" s="139">
        <v>-757185.05</v>
      </c>
      <c r="O521" s="139">
        <v>-825416.7</v>
      </c>
      <c r="P521" s="138">
        <f t="shared" si="9"/>
        <v>-5379339.2800000003</v>
      </c>
      <c r="Q521" s="135">
        <f>MATCH(B527,'SAP Data'!$C$7:$C$1839,0)</f>
        <v>691</v>
      </c>
    </row>
    <row r="522" spans="1:17" ht="15.75" thickBot="1" x14ac:dyDescent="0.3">
      <c r="A522" s="333" t="s">
        <v>1688</v>
      </c>
      <c r="B522" s="185" t="s">
        <v>1689</v>
      </c>
      <c r="C522" s="185" t="s">
        <v>1657</v>
      </c>
      <c r="D522" s="139">
        <v>-1603529.79</v>
      </c>
      <c r="E522" s="139">
        <v>-42109978.950000003</v>
      </c>
      <c r="F522" s="139">
        <v>-44001894.479999997</v>
      </c>
      <c r="G522" s="140">
        <v>-46014130.82</v>
      </c>
      <c r="H522" s="140">
        <v>-48540378.609999999</v>
      </c>
      <c r="I522" s="140">
        <v>-51094907.759999998</v>
      </c>
      <c r="J522" s="140">
        <v>-53728138.310000002</v>
      </c>
      <c r="K522" s="140">
        <v>-56490692.390000001</v>
      </c>
      <c r="L522" s="140">
        <v>-59435485.670000002</v>
      </c>
      <c r="M522" s="140">
        <v>-61568729.630000003</v>
      </c>
      <c r="N522" s="140">
        <v>-63535253.25</v>
      </c>
      <c r="O522" s="140">
        <v>-65853212.030000001</v>
      </c>
      <c r="P522" s="138">
        <f t="shared" si="9"/>
        <v>-593976331.68999994</v>
      </c>
      <c r="Q522" s="135">
        <f>MATCH(B528,'SAP Data'!$C$7:$C$1839,0)</f>
        <v>692</v>
      </c>
    </row>
    <row r="523" spans="1:17" ht="15.75" thickBot="1" x14ac:dyDescent="0.3">
      <c r="A523" s="333" t="s">
        <v>1690</v>
      </c>
      <c r="B523" s="185" t="s">
        <v>1691</v>
      </c>
      <c r="C523" s="185" t="s">
        <v>1657</v>
      </c>
      <c r="D523" s="140">
        <v>-65837.850000000006</v>
      </c>
      <c r="E523" s="140">
        <v>-113161.78</v>
      </c>
      <c r="F523" s="140">
        <v>-186385.2</v>
      </c>
      <c r="G523" s="139">
        <v>-310133.71999999997</v>
      </c>
      <c r="H523" s="139">
        <v>-349720.44</v>
      </c>
      <c r="I523" s="139">
        <v>-381660.87</v>
      </c>
      <c r="J523" s="139">
        <v>-459495.74</v>
      </c>
      <c r="K523" s="139">
        <v>-527892.44999999995</v>
      </c>
      <c r="L523" s="139">
        <v>-625666.15</v>
      </c>
      <c r="M523" s="139">
        <v>-701820.27</v>
      </c>
      <c r="N523" s="139">
        <v>-787851.62</v>
      </c>
      <c r="O523" s="139">
        <v>-846729.51</v>
      </c>
      <c r="P523" s="138">
        <f t="shared" si="9"/>
        <v>-5356355.5999999996</v>
      </c>
      <c r="Q523" s="135">
        <f>MATCH(B529,'SAP Data'!$C$7:$C$1839,0)</f>
        <v>693</v>
      </c>
    </row>
    <row r="524" spans="1:17" ht="15.75" thickBot="1" x14ac:dyDescent="0.3">
      <c r="A524" s="333" t="s">
        <v>1692</v>
      </c>
      <c r="B524" s="185" t="s">
        <v>1693</v>
      </c>
      <c r="C524" s="185" t="s">
        <v>1657</v>
      </c>
      <c r="D524" s="139">
        <v>-47474.99</v>
      </c>
      <c r="E524" s="139">
        <v>-131679.38</v>
      </c>
      <c r="F524" s="139">
        <v>-128791.01</v>
      </c>
      <c r="G524" s="140">
        <v>-125152.98</v>
      </c>
      <c r="H524" s="140">
        <v>-130851.74</v>
      </c>
      <c r="I524" s="140">
        <v>-129118.46</v>
      </c>
      <c r="J524" s="140">
        <v>-142748.47</v>
      </c>
      <c r="K524" s="140">
        <v>-163660.29</v>
      </c>
      <c r="L524" s="140">
        <v>-190707.86</v>
      </c>
      <c r="M524" s="140">
        <v>-189439.17</v>
      </c>
      <c r="N524" s="140">
        <v>-205378.29</v>
      </c>
      <c r="O524" s="140">
        <v>-250483.09</v>
      </c>
      <c r="P524" s="138">
        <f t="shared" si="9"/>
        <v>-1835485.73</v>
      </c>
      <c r="Q524" s="135">
        <f>MATCH(B530,'SAP Data'!$C$7:$C$1839,0)</f>
        <v>694</v>
      </c>
    </row>
    <row r="525" spans="1:17" ht="15.75" thickBot="1" x14ac:dyDescent="0.3">
      <c r="A525" s="333" t="s">
        <v>1655</v>
      </c>
      <c r="B525" s="185" t="s">
        <v>1694</v>
      </c>
      <c r="C525" s="185" t="s">
        <v>1657</v>
      </c>
      <c r="D525" s="140">
        <v>0</v>
      </c>
      <c r="E525" s="140">
        <v>0</v>
      </c>
      <c r="F525" s="140">
        <v>0</v>
      </c>
      <c r="G525" s="139">
        <v>0</v>
      </c>
      <c r="H525" s="139">
        <v>0</v>
      </c>
      <c r="I525" s="139">
        <v>0</v>
      </c>
      <c r="J525" s="139">
        <v>0</v>
      </c>
      <c r="K525" s="139">
        <v>0</v>
      </c>
      <c r="L525" s="139">
        <v>0</v>
      </c>
      <c r="M525" s="139">
        <v>0</v>
      </c>
      <c r="N525" s="139">
        <v>0</v>
      </c>
      <c r="O525" s="139">
        <v>0</v>
      </c>
      <c r="P525" s="138">
        <f t="shared" si="9"/>
        <v>0</v>
      </c>
      <c r="Q525" s="135">
        <f>MATCH(B531,'SAP Data'!$C$7:$C$1839,0)</f>
        <v>695</v>
      </c>
    </row>
    <row r="526" spans="1:17" ht="15.75" thickBot="1" x14ac:dyDescent="0.3">
      <c r="A526" s="333" t="s">
        <v>1658</v>
      </c>
      <c r="B526" s="185" t="s">
        <v>1695</v>
      </c>
      <c r="C526" s="185" t="s">
        <v>1657</v>
      </c>
      <c r="D526" s="139">
        <v>0</v>
      </c>
      <c r="E526" s="139">
        <v>0</v>
      </c>
      <c r="F526" s="139">
        <v>0</v>
      </c>
      <c r="G526" s="140">
        <v>0</v>
      </c>
      <c r="H526" s="140">
        <v>0</v>
      </c>
      <c r="I526" s="140">
        <v>0</v>
      </c>
      <c r="J526" s="140">
        <v>0</v>
      </c>
      <c r="K526" s="140">
        <v>0</v>
      </c>
      <c r="L526" s="140">
        <v>0</v>
      </c>
      <c r="M526" s="140">
        <v>0</v>
      </c>
      <c r="N526" s="140">
        <v>0</v>
      </c>
      <c r="O526" s="140">
        <v>0</v>
      </c>
      <c r="P526" s="138">
        <f t="shared" si="9"/>
        <v>0</v>
      </c>
      <c r="Q526" s="135">
        <f>MATCH(B532,'SAP Data'!$C$7:$C$1839,0)</f>
        <v>696</v>
      </c>
    </row>
    <row r="527" spans="1:17" ht="15.75" thickBot="1" x14ac:dyDescent="0.3">
      <c r="A527" s="333" t="s">
        <v>1696</v>
      </c>
      <c r="B527" s="185" t="s">
        <v>1697</v>
      </c>
      <c r="C527" s="185" t="s">
        <v>1657</v>
      </c>
      <c r="D527" s="140">
        <v>0</v>
      </c>
      <c r="E527" s="140">
        <v>0</v>
      </c>
      <c r="F527" s="140">
        <v>0</v>
      </c>
      <c r="G527" s="139">
        <v>0</v>
      </c>
      <c r="H527" s="139">
        <v>0</v>
      </c>
      <c r="I527" s="139">
        <v>0</v>
      </c>
      <c r="J527" s="139">
        <v>0</v>
      </c>
      <c r="K527" s="139">
        <v>0</v>
      </c>
      <c r="L527" s="139">
        <v>0</v>
      </c>
      <c r="M527" s="139">
        <v>0</v>
      </c>
      <c r="N527" s="139">
        <v>0</v>
      </c>
      <c r="O527" s="139">
        <v>0</v>
      </c>
      <c r="P527" s="138">
        <f t="shared" si="9"/>
        <v>0</v>
      </c>
      <c r="Q527" s="135">
        <f>MATCH(B533,'SAP Data'!$C$7:$C$1839,0)</f>
        <v>697</v>
      </c>
    </row>
    <row r="528" spans="1:17" ht="15.75" thickBot="1" x14ac:dyDescent="0.3">
      <c r="A528" s="333" t="s">
        <v>1698</v>
      </c>
      <c r="B528" s="185" t="s">
        <v>1699</v>
      </c>
      <c r="C528" s="185" t="s">
        <v>1657</v>
      </c>
      <c r="D528" s="139">
        <v>0</v>
      </c>
      <c r="E528" s="139">
        <v>0</v>
      </c>
      <c r="F528" s="139">
        <v>0</v>
      </c>
      <c r="G528" s="140">
        <v>0</v>
      </c>
      <c r="H528" s="140">
        <v>0</v>
      </c>
      <c r="I528" s="140">
        <v>0</v>
      </c>
      <c r="J528" s="140">
        <v>0</v>
      </c>
      <c r="K528" s="140">
        <v>0</v>
      </c>
      <c r="L528" s="140">
        <v>0</v>
      </c>
      <c r="M528" s="140">
        <v>0</v>
      </c>
      <c r="N528" s="140">
        <v>0</v>
      </c>
      <c r="O528" s="140">
        <v>0</v>
      </c>
      <c r="P528" s="138">
        <f t="shared" si="9"/>
        <v>0</v>
      </c>
      <c r="Q528" s="135">
        <f>MATCH(B534,'SAP Data'!$C$7:$C$1839,0)</f>
        <v>698</v>
      </c>
    </row>
    <row r="529" spans="1:17" ht="15.75" thickBot="1" x14ac:dyDescent="0.3">
      <c r="A529" s="333" t="s">
        <v>1655</v>
      </c>
      <c r="B529" s="185" t="s">
        <v>1700</v>
      </c>
      <c r="C529" s="185" t="s">
        <v>1657</v>
      </c>
      <c r="D529" s="140">
        <v>0</v>
      </c>
      <c r="E529" s="140">
        <v>0</v>
      </c>
      <c r="F529" s="140">
        <v>0</v>
      </c>
      <c r="G529" s="139">
        <v>0</v>
      </c>
      <c r="H529" s="139">
        <v>0</v>
      </c>
      <c r="I529" s="139">
        <v>0</v>
      </c>
      <c r="J529" s="139">
        <v>0</v>
      </c>
      <c r="K529" s="139">
        <v>0</v>
      </c>
      <c r="L529" s="139">
        <v>0</v>
      </c>
      <c r="M529" s="139">
        <v>0</v>
      </c>
      <c r="N529" s="139">
        <v>0</v>
      </c>
      <c r="O529" s="139">
        <v>0</v>
      </c>
      <c r="P529" s="138">
        <f t="shared" si="9"/>
        <v>0</v>
      </c>
      <c r="Q529" s="135">
        <f>MATCH(B535,'SAP Data'!$C$7:$C$1839,0)</f>
        <v>699</v>
      </c>
    </row>
    <row r="530" spans="1:17" ht="15.75" thickBot="1" x14ac:dyDescent="0.3">
      <c r="A530" s="333" t="s">
        <v>1658</v>
      </c>
      <c r="B530" s="185" t="s">
        <v>1701</v>
      </c>
      <c r="C530" s="185" t="s">
        <v>1657</v>
      </c>
      <c r="D530" s="139">
        <v>0</v>
      </c>
      <c r="E530" s="139">
        <v>0</v>
      </c>
      <c r="F530" s="139">
        <v>0</v>
      </c>
      <c r="G530" s="140">
        <v>0</v>
      </c>
      <c r="H530" s="140">
        <v>0</v>
      </c>
      <c r="I530" s="140">
        <v>0</v>
      </c>
      <c r="J530" s="140">
        <v>0</v>
      </c>
      <c r="K530" s="140">
        <v>0</v>
      </c>
      <c r="L530" s="140">
        <v>0</v>
      </c>
      <c r="M530" s="140">
        <v>0</v>
      </c>
      <c r="N530" s="140">
        <v>0</v>
      </c>
      <c r="O530" s="140">
        <v>0</v>
      </c>
      <c r="P530" s="138">
        <f t="shared" si="9"/>
        <v>0</v>
      </c>
      <c r="Q530" s="135">
        <f>MATCH(B536,'SAP Data'!$C$7:$C$1839,0)</f>
        <v>701</v>
      </c>
    </row>
    <row r="531" spans="1:17" ht="15.75" thickBot="1" x14ac:dyDescent="0.3">
      <c r="A531" s="333" t="s">
        <v>1696</v>
      </c>
      <c r="B531" s="185" t="s">
        <v>1702</v>
      </c>
      <c r="C531" s="185" t="s">
        <v>1657</v>
      </c>
      <c r="D531" s="140">
        <v>0</v>
      </c>
      <c r="E531" s="140">
        <v>0</v>
      </c>
      <c r="F531" s="140">
        <v>0</v>
      </c>
      <c r="G531" s="139">
        <v>0</v>
      </c>
      <c r="H531" s="139">
        <v>0</v>
      </c>
      <c r="I531" s="139">
        <v>0</v>
      </c>
      <c r="J531" s="139">
        <v>0</v>
      </c>
      <c r="K531" s="139">
        <v>0</v>
      </c>
      <c r="L531" s="139">
        <v>0</v>
      </c>
      <c r="M531" s="139">
        <v>0</v>
      </c>
      <c r="N531" s="139">
        <v>0</v>
      </c>
      <c r="O531" s="139">
        <v>0</v>
      </c>
      <c r="P531" s="138">
        <f t="shared" si="9"/>
        <v>0</v>
      </c>
      <c r="Q531" s="135">
        <f>MATCH(B537,'SAP Data'!$C$7:$C$1839,0)</f>
        <v>702</v>
      </c>
    </row>
    <row r="532" spans="1:17" ht="15.75" thickBot="1" x14ac:dyDescent="0.3">
      <c r="A532" s="333" t="s">
        <v>1698</v>
      </c>
      <c r="B532" s="185" t="s">
        <v>1703</v>
      </c>
      <c r="C532" s="185" t="s">
        <v>1657</v>
      </c>
      <c r="D532" s="139">
        <v>0</v>
      </c>
      <c r="E532" s="139">
        <v>0</v>
      </c>
      <c r="F532" s="139">
        <v>0</v>
      </c>
      <c r="G532" s="140">
        <v>0</v>
      </c>
      <c r="H532" s="140">
        <v>0</v>
      </c>
      <c r="I532" s="140">
        <v>0</v>
      </c>
      <c r="J532" s="140">
        <v>0</v>
      </c>
      <c r="K532" s="140">
        <v>0</v>
      </c>
      <c r="L532" s="140">
        <v>0</v>
      </c>
      <c r="M532" s="140">
        <v>0</v>
      </c>
      <c r="N532" s="140">
        <v>0</v>
      </c>
      <c r="O532" s="140">
        <v>0</v>
      </c>
      <c r="P532" s="138">
        <f t="shared" si="9"/>
        <v>0</v>
      </c>
      <c r="Q532" s="135">
        <f>MATCH(B538,'SAP Data'!$C$7:$C$1839,0)</f>
        <v>707</v>
      </c>
    </row>
    <row r="533" spans="1:17" ht="15.75" thickBot="1" x14ac:dyDescent="0.3">
      <c r="A533" s="333" t="s">
        <v>1658</v>
      </c>
      <c r="B533" s="185" t="s">
        <v>1704</v>
      </c>
      <c r="C533" s="185" t="s">
        <v>1657</v>
      </c>
      <c r="D533" s="140">
        <v>0</v>
      </c>
      <c r="E533" s="140">
        <v>0</v>
      </c>
      <c r="F533" s="140">
        <v>0</v>
      </c>
      <c r="G533" s="139">
        <v>0</v>
      </c>
      <c r="H533" s="139">
        <v>0</v>
      </c>
      <c r="I533" s="139">
        <v>0</v>
      </c>
      <c r="J533" s="139">
        <v>0</v>
      </c>
      <c r="K533" s="139">
        <v>0</v>
      </c>
      <c r="L533" s="139">
        <v>0</v>
      </c>
      <c r="M533" s="139">
        <v>0</v>
      </c>
      <c r="N533" s="139">
        <v>0</v>
      </c>
      <c r="O533" s="139">
        <v>0</v>
      </c>
      <c r="P533" s="138">
        <f t="shared" si="9"/>
        <v>0</v>
      </c>
      <c r="Q533" s="135">
        <f>MATCH(B539,'SAP Data'!$C$7:$C$1839,0)</f>
        <v>708</v>
      </c>
    </row>
    <row r="534" spans="1:17" ht="15.75" thickBot="1" x14ac:dyDescent="0.3">
      <c r="A534" s="333" t="s">
        <v>1696</v>
      </c>
      <c r="B534" s="185" t="s">
        <v>1705</v>
      </c>
      <c r="C534" s="185" t="s">
        <v>1657</v>
      </c>
      <c r="D534" s="139">
        <v>0</v>
      </c>
      <c r="E534" s="139">
        <v>0</v>
      </c>
      <c r="F534" s="139">
        <v>0</v>
      </c>
      <c r="G534" s="140">
        <v>0</v>
      </c>
      <c r="H534" s="140">
        <v>0</v>
      </c>
      <c r="I534" s="140">
        <v>0</v>
      </c>
      <c r="J534" s="140">
        <v>0</v>
      </c>
      <c r="K534" s="140">
        <v>0</v>
      </c>
      <c r="L534" s="140">
        <v>0</v>
      </c>
      <c r="M534" s="140">
        <v>0</v>
      </c>
      <c r="N534" s="140">
        <v>0</v>
      </c>
      <c r="O534" s="140">
        <v>0</v>
      </c>
      <c r="P534" s="138">
        <f t="shared" si="9"/>
        <v>0</v>
      </c>
      <c r="Q534" s="135">
        <f>MATCH(B540,'SAP Data'!$C$7:$C$1839,0)</f>
        <v>712</v>
      </c>
    </row>
    <row r="535" spans="1:17" ht="15.75" thickBot="1" x14ac:dyDescent="0.3">
      <c r="A535" s="333" t="s">
        <v>1698</v>
      </c>
      <c r="B535" s="185" t="s">
        <v>1706</v>
      </c>
      <c r="C535" s="185" t="s">
        <v>1657</v>
      </c>
      <c r="D535" s="140">
        <v>0</v>
      </c>
      <c r="E535" s="140">
        <v>0</v>
      </c>
      <c r="F535" s="140">
        <v>0</v>
      </c>
      <c r="G535" s="139">
        <v>0</v>
      </c>
      <c r="H535" s="139">
        <v>0</v>
      </c>
      <c r="I535" s="139">
        <v>0</v>
      </c>
      <c r="J535" s="139">
        <v>0</v>
      </c>
      <c r="K535" s="139">
        <v>0</v>
      </c>
      <c r="L535" s="139">
        <v>0</v>
      </c>
      <c r="M535" s="139">
        <v>0</v>
      </c>
      <c r="N535" s="139">
        <v>0</v>
      </c>
      <c r="O535" s="139">
        <v>0</v>
      </c>
      <c r="P535" s="138">
        <f t="shared" si="9"/>
        <v>0</v>
      </c>
      <c r="Q535" s="135">
        <f>MATCH(B541,'SAP Data'!$C$7:$C$1839,0)</f>
        <v>713</v>
      </c>
    </row>
    <row r="536" spans="1:17" ht="15.75" thickBot="1" x14ac:dyDescent="0.3">
      <c r="A536" s="333" t="s">
        <v>1707</v>
      </c>
      <c r="B536" s="185" t="s">
        <v>1708</v>
      </c>
      <c r="C536" s="185" t="s">
        <v>1657</v>
      </c>
      <c r="D536" s="139">
        <v>4863895.22</v>
      </c>
      <c r="E536" s="139">
        <v>9981017.8599999994</v>
      </c>
      <c r="F536" s="139">
        <v>15099433.43</v>
      </c>
      <c r="G536" s="140">
        <v>20184385.52</v>
      </c>
      <c r="H536" s="140">
        <v>25257169.829999998</v>
      </c>
      <c r="I536" s="140">
        <v>30187710.48</v>
      </c>
      <c r="J536" s="140">
        <v>34755846.420000002</v>
      </c>
      <c r="K536" s="140">
        <v>39587455.079999998</v>
      </c>
      <c r="L536" s="140">
        <v>44181592.850000001</v>
      </c>
      <c r="M536" s="140">
        <v>49031385.920000002</v>
      </c>
      <c r="N536" s="140">
        <v>53323515.359999999</v>
      </c>
      <c r="O536" s="140">
        <v>57113965.579999998</v>
      </c>
      <c r="P536" s="138">
        <f t="shared" si="9"/>
        <v>383567373.54999995</v>
      </c>
      <c r="Q536" s="135">
        <f>MATCH(B542,'SAP Data'!$C$7:$C$1839,0)</f>
        <v>714</v>
      </c>
    </row>
    <row r="537" spans="1:17" ht="15.75" thickBot="1" x14ac:dyDescent="0.3">
      <c r="A537" s="333" t="s">
        <v>1709</v>
      </c>
      <c r="B537" s="185" t="s">
        <v>1710</v>
      </c>
      <c r="C537" s="185" t="s">
        <v>1657</v>
      </c>
      <c r="D537" s="140"/>
      <c r="E537" s="140"/>
      <c r="F537" s="140"/>
      <c r="G537" s="139">
        <v>0</v>
      </c>
      <c r="H537" s="139">
        <v>0</v>
      </c>
      <c r="I537" s="139">
        <v>0</v>
      </c>
      <c r="J537" s="139">
        <v>208.98</v>
      </c>
      <c r="K537" s="139">
        <v>208.98</v>
      </c>
      <c r="L537" s="139">
        <v>485.98</v>
      </c>
      <c r="M537" s="139">
        <v>1440.56</v>
      </c>
      <c r="N537" s="139">
        <v>1440.56</v>
      </c>
      <c r="O537" s="139">
        <v>3243.02</v>
      </c>
      <c r="P537" s="138">
        <f t="shared" si="9"/>
        <v>7028.08</v>
      </c>
      <c r="Q537" s="135">
        <f>MATCH(B543,'SAP Data'!$C$7:$C$1839,0)</f>
        <v>717</v>
      </c>
    </row>
    <row r="538" spans="1:17" ht="15.75" thickBot="1" x14ac:dyDescent="0.3">
      <c r="A538" s="333" t="s">
        <v>1711</v>
      </c>
      <c r="B538" s="185" t="s">
        <v>1712</v>
      </c>
      <c r="C538" s="185" t="s">
        <v>1657</v>
      </c>
      <c r="D538" s="139">
        <v>0</v>
      </c>
      <c r="E538" s="139">
        <v>0</v>
      </c>
      <c r="F538" s="139">
        <v>0</v>
      </c>
      <c r="G538" s="140">
        <v>0</v>
      </c>
      <c r="H538" s="140">
        <v>0</v>
      </c>
      <c r="I538" s="140">
        <v>0</v>
      </c>
      <c r="J538" s="140">
        <v>0</v>
      </c>
      <c r="K538" s="140">
        <v>0</v>
      </c>
      <c r="L538" s="140">
        <v>0</v>
      </c>
      <c r="M538" s="140">
        <v>0</v>
      </c>
      <c r="N538" s="140">
        <v>0</v>
      </c>
      <c r="O538" s="140">
        <v>0</v>
      </c>
      <c r="P538" s="138">
        <f t="shared" si="9"/>
        <v>0</v>
      </c>
      <c r="Q538" s="135">
        <f>MATCH(B544,'SAP Data'!$C$7:$C$1839,0)</f>
        <v>718</v>
      </c>
    </row>
    <row r="539" spans="1:17" ht="15.75" thickBot="1" x14ac:dyDescent="0.3">
      <c r="A539" s="333" t="s">
        <v>1713</v>
      </c>
      <c r="B539" s="185" t="s">
        <v>1714</v>
      </c>
      <c r="C539" s="185" t="s">
        <v>1657</v>
      </c>
      <c r="D539" s="140">
        <v>146359.21</v>
      </c>
      <c r="E539" s="140">
        <v>325961.39</v>
      </c>
      <c r="F539" s="140">
        <v>416987.34</v>
      </c>
      <c r="G539" s="139">
        <v>502338</v>
      </c>
      <c r="H539" s="139">
        <v>591389.18999999994</v>
      </c>
      <c r="I539" s="139">
        <v>700138.27</v>
      </c>
      <c r="J539" s="139">
        <v>851167.82</v>
      </c>
      <c r="K539" s="139">
        <v>978596.37</v>
      </c>
      <c r="L539" s="139">
        <v>1091721.95</v>
      </c>
      <c r="M539" s="139">
        <v>1184421.51</v>
      </c>
      <c r="N539" s="139">
        <v>1340839.23</v>
      </c>
      <c r="O539" s="139">
        <v>1529233.64</v>
      </c>
      <c r="P539" s="138">
        <f t="shared" si="9"/>
        <v>9659153.9199999999</v>
      </c>
      <c r="Q539" s="135">
        <f>MATCH(B545,'SAP Data'!$C$7:$C$1839,0)</f>
        <v>720</v>
      </c>
    </row>
    <row r="540" spans="1:17" ht="15.75" thickBot="1" x14ac:dyDescent="0.3">
      <c r="A540" s="333" t="s">
        <v>1715</v>
      </c>
      <c r="B540" s="185" t="s">
        <v>1716</v>
      </c>
      <c r="C540" s="185" t="s">
        <v>1657</v>
      </c>
      <c r="D540" s="139">
        <v>3253378.77</v>
      </c>
      <c r="E540" s="139">
        <v>6476995.8099999996</v>
      </c>
      <c r="F540" s="139">
        <v>10207457.550000001</v>
      </c>
      <c r="G540" s="140">
        <v>13757919.52</v>
      </c>
      <c r="H540" s="140">
        <v>16899774.690000001</v>
      </c>
      <c r="I540" s="140">
        <v>20452222.82</v>
      </c>
      <c r="J540" s="140">
        <v>23678992.710000001</v>
      </c>
      <c r="K540" s="140">
        <v>27114093.390000001</v>
      </c>
      <c r="L540" s="140">
        <v>30470583.719999999</v>
      </c>
      <c r="M540" s="140">
        <v>33911360.560000002</v>
      </c>
      <c r="N540" s="140">
        <v>37139264.57</v>
      </c>
      <c r="O540" s="140">
        <v>40305216.780000001</v>
      </c>
      <c r="P540" s="138">
        <f t="shared" si="9"/>
        <v>263667260.89000002</v>
      </c>
      <c r="Q540" s="135">
        <f>MATCH(B546,'SAP Data'!$C$7:$C$1839,0)</f>
        <v>721</v>
      </c>
    </row>
    <row r="541" spans="1:17" ht="15.75" thickBot="1" x14ac:dyDescent="0.3">
      <c r="A541" s="333" t="s">
        <v>1717</v>
      </c>
      <c r="B541" s="185" t="s">
        <v>1718</v>
      </c>
      <c r="C541" s="185" t="s">
        <v>1657</v>
      </c>
      <c r="D541" s="140">
        <v>343335.4</v>
      </c>
      <c r="E541" s="140">
        <v>703220.67</v>
      </c>
      <c r="F541" s="140">
        <v>1107758.58</v>
      </c>
      <c r="G541" s="139">
        <v>1459136.38</v>
      </c>
      <c r="H541" s="139">
        <v>1813716.71</v>
      </c>
      <c r="I541" s="139">
        <v>2201142.38</v>
      </c>
      <c r="J541" s="139">
        <v>2543129.2599999998</v>
      </c>
      <c r="K541" s="139">
        <v>2875630.43</v>
      </c>
      <c r="L541" s="139">
        <v>3197241.88</v>
      </c>
      <c r="M541" s="139">
        <v>3562120.55</v>
      </c>
      <c r="N541" s="139">
        <v>3880143.28</v>
      </c>
      <c r="O541" s="139">
        <v>4193482.41</v>
      </c>
      <c r="P541" s="138">
        <f t="shared" si="9"/>
        <v>27880057.93</v>
      </c>
      <c r="Q541" s="135">
        <f>MATCH(B547,'SAP Data'!$C$7:$C$1839,0)</f>
        <v>722</v>
      </c>
    </row>
    <row r="542" spans="1:17" ht="15.75" thickBot="1" x14ac:dyDescent="0.3">
      <c r="A542" s="333" t="s">
        <v>2772</v>
      </c>
      <c r="B542" s="185" t="s">
        <v>2773</v>
      </c>
      <c r="C542" s="185" t="s">
        <v>1657</v>
      </c>
      <c r="D542" s="139">
        <v>156334.98000000001</v>
      </c>
      <c r="E542" s="139">
        <v>214134.3</v>
      </c>
      <c r="F542" s="139">
        <v>271105.38</v>
      </c>
      <c r="G542" s="140">
        <v>327597.06</v>
      </c>
      <c r="H542" s="140">
        <v>390942.12</v>
      </c>
      <c r="I542" s="140">
        <v>449388.96</v>
      </c>
      <c r="J542" s="140">
        <v>514115.52</v>
      </c>
      <c r="K542" s="140">
        <v>574826.30000000005</v>
      </c>
      <c r="L542" s="140">
        <v>638490.76</v>
      </c>
      <c r="M542" s="140">
        <v>700421.11</v>
      </c>
      <c r="N542" s="140">
        <v>765058.8</v>
      </c>
      <c r="O542" s="140">
        <v>835095.39</v>
      </c>
      <c r="P542" s="138">
        <f t="shared" si="9"/>
        <v>5837510.6799999997</v>
      </c>
      <c r="Q542" s="135">
        <f>MATCH(B548,'SAP Data'!$C$7:$C$1839,0)</f>
        <v>724</v>
      </c>
    </row>
    <row r="543" spans="1:17" ht="15.75" thickBot="1" x14ac:dyDescent="0.3">
      <c r="A543" s="333" t="s">
        <v>1719</v>
      </c>
      <c r="B543" s="185" t="s">
        <v>1720</v>
      </c>
      <c r="C543" s="185" t="s">
        <v>1657</v>
      </c>
      <c r="D543" s="140">
        <v>12413.21</v>
      </c>
      <c r="E543" s="140">
        <v>23187.7</v>
      </c>
      <c r="F543" s="140">
        <v>37207.120000000003</v>
      </c>
      <c r="G543" s="139">
        <v>50684.160000000003</v>
      </c>
      <c r="H543" s="139">
        <v>64027.74</v>
      </c>
      <c r="I543" s="139">
        <v>80353.09</v>
      </c>
      <c r="J543" s="139">
        <v>105294.96</v>
      </c>
      <c r="K543" s="139">
        <v>130764.4</v>
      </c>
      <c r="L543" s="139">
        <v>156195.56</v>
      </c>
      <c r="M543" s="139">
        <v>181067.22</v>
      </c>
      <c r="N543" s="139">
        <v>204290.55</v>
      </c>
      <c r="O543" s="139">
        <v>228013.86</v>
      </c>
      <c r="P543" s="138">
        <f t="shared" si="9"/>
        <v>1273499.5699999998</v>
      </c>
      <c r="Q543" s="135">
        <f>MATCH(B549,'SAP Data'!$C$7:$C$1839,0)</f>
        <v>725</v>
      </c>
    </row>
    <row r="544" spans="1:17" ht="15.75" thickBot="1" x14ac:dyDescent="0.3">
      <c r="A544" s="333" t="s">
        <v>1721</v>
      </c>
      <c r="B544" s="185" t="s">
        <v>1722</v>
      </c>
      <c r="C544" s="185" t="s">
        <v>1657</v>
      </c>
      <c r="D544" s="139">
        <v>-61242.8</v>
      </c>
      <c r="E544" s="139">
        <v>-16540.16</v>
      </c>
      <c r="F544" s="139">
        <v>10372502.949999999</v>
      </c>
      <c r="G544" s="140">
        <v>10483814.16</v>
      </c>
      <c r="H544" s="140">
        <v>10525428.6</v>
      </c>
      <c r="I544" s="140">
        <v>9798288.8499999996</v>
      </c>
      <c r="J544" s="140">
        <v>9853624.0899999999</v>
      </c>
      <c r="K544" s="140">
        <v>9891188.6999999993</v>
      </c>
      <c r="L544" s="140">
        <v>8042050.9400000004</v>
      </c>
      <c r="M544" s="140">
        <v>8075092.46</v>
      </c>
      <c r="N544" s="140">
        <v>8133177.29</v>
      </c>
      <c r="O544" s="140">
        <v>12344918.25</v>
      </c>
      <c r="P544" s="138">
        <f t="shared" si="9"/>
        <v>97442303.329999998</v>
      </c>
      <c r="Q544" s="135">
        <f>MATCH(B550,'SAP Data'!$C$7:$C$1839,0)</f>
        <v>726</v>
      </c>
    </row>
    <row r="545" spans="1:17" ht="15.75" thickBot="1" x14ac:dyDescent="0.3">
      <c r="A545" s="333" t="s">
        <v>1723</v>
      </c>
      <c r="B545" s="185" t="s">
        <v>1724</v>
      </c>
      <c r="C545" s="185" t="s">
        <v>1657</v>
      </c>
      <c r="D545" s="140"/>
      <c r="E545" s="140"/>
      <c r="F545" s="140"/>
      <c r="G545" s="139">
        <v>8310.01</v>
      </c>
      <c r="H545" s="139">
        <v>8310.01</v>
      </c>
      <c r="I545" s="139">
        <v>8310.01</v>
      </c>
      <c r="J545" s="139">
        <v>8310.01</v>
      </c>
      <c r="K545" s="139">
        <v>8310.01</v>
      </c>
      <c r="L545" s="139">
        <v>8310.01</v>
      </c>
      <c r="M545" s="139">
        <v>8310.01</v>
      </c>
      <c r="N545" s="139">
        <v>17063.310000000001</v>
      </c>
      <c r="O545" s="139">
        <v>17408.97</v>
      </c>
      <c r="P545" s="138">
        <f t="shared" si="9"/>
        <v>92642.35</v>
      </c>
      <c r="Q545" s="135">
        <f>MATCH(B551,'SAP Data'!$C$7:$C$1839,0)</f>
        <v>727</v>
      </c>
    </row>
    <row r="546" spans="1:17" ht="15.75" thickBot="1" x14ac:dyDescent="0.3">
      <c r="A546" s="333" t="s">
        <v>1725</v>
      </c>
      <c r="B546" s="185" t="s">
        <v>1726</v>
      </c>
      <c r="C546" s="185" t="s">
        <v>1657</v>
      </c>
      <c r="D546" s="139">
        <v>11027.46</v>
      </c>
      <c r="E546" s="139">
        <v>20971.67</v>
      </c>
      <c r="F546" s="139">
        <v>32674.880000000001</v>
      </c>
      <c r="G546" s="140">
        <v>41717.46</v>
      </c>
      <c r="H546" s="140">
        <v>52252.71</v>
      </c>
      <c r="I546" s="140">
        <v>71018.59</v>
      </c>
      <c r="J546" s="140">
        <v>106831.55</v>
      </c>
      <c r="K546" s="140">
        <v>133688.47</v>
      </c>
      <c r="L546" s="140">
        <v>157719.25</v>
      </c>
      <c r="M546" s="140">
        <v>180237.62</v>
      </c>
      <c r="N546" s="140">
        <v>206854.35</v>
      </c>
      <c r="O546" s="140">
        <v>224933.26</v>
      </c>
      <c r="P546" s="138">
        <f t="shared" si="9"/>
        <v>1239927.27</v>
      </c>
      <c r="Q546" s="135">
        <f>MATCH(B552,'SAP Data'!$C$7:$C$1839,0)</f>
        <v>729</v>
      </c>
    </row>
    <row r="547" spans="1:17" ht="15.75" thickBot="1" x14ac:dyDescent="0.3">
      <c r="A547" s="333" t="s">
        <v>1727</v>
      </c>
      <c r="B547" s="185" t="s">
        <v>1728</v>
      </c>
      <c r="C547" s="185" t="s">
        <v>1657</v>
      </c>
      <c r="D547" s="140">
        <v>1199555.94</v>
      </c>
      <c r="E547" s="140">
        <v>2374363.2799999998</v>
      </c>
      <c r="F547" s="140">
        <v>3642957.65</v>
      </c>
      <c r="G547" s="139">
        <v>4893488.16</v>
      </c>
      <c r="H547" s="139">
        <v>6114110.6900000004</v>
      </c>
      <c r="I547" s="139">
        <v>7369650.4000000004</v>
      </c>
      <c r="J547" s="139">
        <v>8633437.9000000004</v>
      </c>
      <c r="K547" s="139">
        <v>9904574.4499999993</v>
      </c>
      <c r="L547" s="139">
        <v>11179192.75</v>
      </c>
      <c r="M547" s="139">
        <v>12432051.91</v>
      </c>
      <c r="N547" s="139">
        <v>13704942.140000001</v>
      </c>
      <c r="O547" s="139">
        <v>14935394.57</v>
      </c>
      <c r="P547" s="138">
        <f t="shared" si="9"/>
        <v>96383719.840000004</v>
      </c>
      <c r="Q547" s="135">
        <f>MATCH(B553,'SAP Data'!$C$7:$C$1839,0)</f>
        <v>734</v>
      </c>
    </row>
    <row r="548" spans="1:17" ht="15.75" thickBot="1" x14ac:dyDescent="0.3">
      <c r="A548" s="333" t="s">
        <v>1729</v>
      </c>
      <c r="B548" s="185" t="s">
        <v>1730</v>
      </c>
      <c r="C548" s="185" t="s">
        <v>1657</v>
      </c>
      <c r="D548" s="139">
        <v>4638540.32</v>
      </c>
      <c r="E548" s="139">
        <v>9185378.7899999991</v>
      </c>
      <c r="F548" s="139">
        <v>14077584.359999999</v>
      </c>
      <c r="G548" s="140">
        <v>18890973.210000001</v>
      </c>
      <c r="H548" s="140">
        <v>23608741.170000002</v>
      </c>
      <c r="I548" s="140">
        <v>28448427.23</v>
      </c>
      <c r="J548" s="140">
        <v>33316808.84</v>
      </c>
      <c r="K548" s="140">
        <v>38206245.280000001</v>
      </c>
      <c r="L548" s="140">
        <v>43105865.729999997</v>
      </c>
      <c r="M548" s="140">
        <v>47905293.649999999</v>
      </c>
      <c r="N548" s="140">
        <v>52787672.57</v>
      </c>
      <c r="O548" s="140">
        <v>57806503.5</v>
      </c>
      <c r="P548" s="138">
        <f t="shared" si="9"/>
        <v>371978034.64999998</v>
      </c>
      <c r="Q548" s="135">
        <f>MATCH(B554,'SAP Data'!$C$7:$C$1839,0)</f>
        <v>735</v>
      </c>
    </row>
    <row r="549" spans="1:17" ht="15.75" thickBot="1" x14ac:dyDescent="0.3">
      <c r="A549" s="333" t="s">
        <v>1731</v>
      </c>
      <c r="B549" s="185" t="s">
        <v>1732</v>
      </c>
      <c r="C549" s="185" t="s">
        <v>1657</v>
      </c>
      <c r="D549" s="140">
        <v>0</v>
      </c>
      <c r="E549" s="140">
        <v>0</v>
      </c>
      <c r="F549" s="140">
        <v>0</v>
      </c>
      <c r="G549" s="139">
        <v>0</v>
      </c>
      <c r="H549" s="139">
        <v>0</v>
      </c>
      <c r="I549" s="139">
        <v>0</v>
      </c>
      <c r="J549" s="139">
        <v>0</v>
      </c>
      <c r="K549" s="139">
        <v>0</v>
      </c>
      <c r="L549" s="139">
        <v>0</v>
      </c>
      <c r="M549" s="139">
        <v>0</v>
      </c>
      <c r="N549" s="139">
        <v>0</v>
      </c>
      <c r="O549" s="139">
        <v>0</v>
      </c>
      <c r="P549" s="138">
        <f t="shared" si="9"/>
        <v>0</v>
      </c>
      <c r="Q549" s="135">
        <f>MATCH(B555,'SAP Data'!$C$7:$C$1839,0)</f>
        <v>736</v>
      </c>
    </row>
    <row r="550" spans="1:17" ht="15.75" thickBot="1" x14ac:dyDescent="0.3">
      <c r="A550" s="333" t="s">
        <v>1733</v>
      </c>
      <c r="B550" s="185" t="s">
        <v>1734</v>
      </c>
      <c r="C550" s="185" t="s">
        <v>1657</v>
      </c>
      <c r="D550" s="139"/>
      <c r="E550" s="139"/>
      <c r="F550" s="139"/>
      <c r="G550" s="391"/>
      <c r="H550" s="391"/>
      <c r="I550" s="391"/>
      <c r="J550" s="139"/>
      <c r="K550" s="139"/>
      <c r="L550" s="139"/>
      <c r="M550" s="140">
        <v>0</v>
      </c>
      <c r="N550" s="140">
        <v>0</v>
      </c>
      <c r="O550" s="140">
        <v>-597</v>
      </c>
      <c r="P550" s="138">
        <f t="shared" si="9"/>
        <v>-597</v>
      </c>
      <c r="Q550" s="135">
        <f>MATCH(B556,'SAP Data'!$C$7:$C$1839,0)</f>
        <v>737</v>
      </c>
    </row>
    <row r="551" spans="1:17" ht="15.75" thickBot="1" x14ac:dyDescent="0.3">
      <c r="A551" s="333" t="s">
        <v>1735</v>
      </c>
      <c r="B551" s="185" t="s">
        <v>1736</v>
      </c>
      <c r="C551" s="185" t="s">
        <v>1657</v>
      </c>
      <c r="D551" s="140">
        <v>-901290.62</v>
      </c>
      <c r="E551" s="140">
        <v>-921080.09</v>
      </c>
      <c r="F551" s="140">
        <v>-717554.72</v>
      </c>
      <c r="G551" s="139">
        <v>-453683.69</v>
      </c>
      <c r="H551" s="139">
        <v>-825197.99</v>
      </c>
      <c r="I551" s="139">
        <v>-2389181.7599999998</v>
      </c>
      <c r="J551" s="140">
        <v>-3112710.78</v>
      </c>
      <c r="K551" s="140">
        <v>-4096615.3</v>
      </c>
      <c r="L551" s="140">
        <v>-4468203.07</v>
      </c>
      <c r="M551" s="139">
        <v>-3160032.36</v>
      </c>
      <c r="N551" s="139">
        <v>-1298935.08</v>
      </c>
      <c r="O551" s="139">
        <v>-1398431.36</v>
      </c>
      <c r="P551" s="138">
        <f t="shared" si="9"/>
        <v>-23742916.82</v>
      </c>
      <c r="Q551" s="135">
        <f>MATCH(B557,'SAP Data'!$C$7:$C$1839,0)</f>
        <v>738</v>
      </c>
    </row>
    <row r="552" spans="1:17" ht="15.75" thickBot="1" x14ac:dyDescent="0.3">
      <c r="A552" s="333" t="s">
        <v>1737</v>
      </c>
      <c r="B552" s="185" t="s">
        <v>1738</v>
      </c>
      <c r="C552" s="185" t="s">
        <v>1657</v>
      </c>
      <c r="D552" s="139">
        <v>166470.94</v>
      </c>
      <c r="E552" s="139">
        <v>332941.90000000002</v>
      </c>
      <c r="F552" s="139">
        <v>508618.68</v>
      </c>
      <c r="G552" s="140">
        <v>684295.54</v>
      </c>
      <c r="H552" s="140">
        <v>859972.36</v>
      </c>
      <c r="I552" s="140">
        <v>1035649.13</v>
      </c>
      <c r="J552" s="139">
        <v>1211325.92</v>
      </c>
      <c r="K552" s="139">
        <v>1387002.71</v>
      </c>
      <c r="L552" s="139">
        <v>1562679.49</v>
      </c>
      <c r="M552" s="140">
        <v>1759249.86</v>
      </c>
      <c r="N552" s="140">
        <v>1948855.67</v>
      </c>
      <c r="O552" s="140">
        <v>2138461.52</v>
      </c>
      <c r="P552" s="138">
        <f t="shared" si="9"/>
        <v>13595523.719999999</v>
      </c>
      <c r="Q552" s="135">
        <f>MATCH(B558,'SAP Data'!$C$7:$C$1839,0)</f>
        <v>739</v>
      </c>
    </row>
    <row r="553" spans="1:17" ht="15.75" thickBot="1" x14ac:dyDescent="0.3">
      <c r="A553" s="333" t="s">
        <v>1739</v>
      </c>
      <c r="B553" s="185" t="s">
        <v>1740</v>
      </c>
      <c r="C553" s="185" t="s">
        <v>1657</v>
      </c>
      <c r="D553" s="140">
        <v>53479.25</v>
      </c>
      <c r="E553" s="140">
        <v>210901.21</v>
      </c>
      <c r="F553" s="140">
        <v>373767.78</v>
      </c>
      <c r="G553" s="139">
        <v>398901.37</v>
      </c>
      <c r="H553" s="139">
        <v>423831.68</v>
      </c>
      <c r="I553" s="139">
        <v>451696.96</v>
      </c>
      <c r="J553" s="140">
        <v>483750.46</v>
      </c>
      <c r="K553" s="140">
        <v>506950</v>
      </c>
      <c r="L553" s="140">
        <v>533705.75</v>
      </c>
      <c r="M553" s="139">
        <v>650136.94999999995</v>
      </c>
      <c r="N553" s="139">
        <v>703450.9</v>
      </c>
      <c r="O553" s="139">
        <v>764750.81</v>
      </c>
      <c r="P553" s="138">
        <f t="shared" si="9"/>
        <v>5555323.120000001</v>
      </c>
      <c r="Q553" s="135">
        <f>MATCH(B559,'SAP Data'!$C$7:$C$1839,0)</f>
        <v>740</v>
      </c>
    </row>
    <row r="554" spans="1:17" ht="15.75" thickBot="1" x14ac:dyDescent="0.3">
      <c r="A554" s="333" t="s">
        <v>1741</v>
      </c>
      <c r="B554" s="185" t="s">
        <v>1742</v>
      </c>
      <c r="C554" s="185" t="s">
        <v>1657</v>
      </c>
      <c r="D554" s="139">
        <v>3650</v>
      </c>
      <c r="E554" s="139">
        <v>7300</v>
      </c>
      <c r="F554" s="139">
        <v>10950</v>
      </c>
      <c r="G554" s="140">
        <v>14600</v>
      </c>
      <c r="H554" s="140">
        <v>17987.5</v>
      </c>
      <c r="I554" s="140">
        <v>21112.5</v>
      </c>
      <c r="J554" s="139">
        <v>24237.5</v>
      </c>
      <c r="K554" s="139">
        <v>27362.5</v>
      </c>
      <c r="L554" s="139">
        <v>30487.5</v>
      </c>
      <c r="M554" s="140">
        <v>33612.5</v>
      </c>
      <c r="N554" s="140">
        <v>37489.57</v>
      </c>
      <c r="O554" s="140">
        <v>40614.57</v>
      </c>
      <c r="P554" s="138">
        <f t="shared" si="9"/>
        <v>269404.14</v>
      </c>
      <c r="Q554" s="135">
        <f>MATCH(B561,'SAP Data'!$C$7:$C$1839,0)</f>
        <v>745</v>
      </c>
    </row>
    <row r="555" spans="1:17" ht="15.75" thickBot="1" x14ac:dyDescent="0.3">
      <c r="A555" s="333" t="s">
        <v>1743</v>
      </c>
      <c r="B555" s="185" t="s">
        <v>1744</v>
      </c>
      <c r="C555" s="185" t="s">
        <v>1657</v>
      </c>
      <c r="D555" s="140">
        <v>22010.21</v>
      </c>
      <c r="E555" s="140">
        <v>47162.48</v>
      </c>
      <c r="F555" s="140">
        <v>74275.83</v>
      </c>
      <c r="G555" s="139">
        <v>99661.69</v>
      </c>
      <c r="H555" s="139">
        <v>129119.66</v>
      </c>
      <c r="I555" s="139">
        <v>148311.19</v>
      </c>
      <c r="J555" s="140">
        <v>165600.10999999999</v>
      </c>
      <c r="K555" s="140">
        <v>183803.64</v>
      </c>
      <c r="L555" s="140">
        <v>205170.34</v>
      </c>
      <c r="M555" s="139">
        <v>244778.87</v>
      </c>
      <c r="N555" s="139">
        <v>278516.18</v>
      </c>
      <c r="O555" s="139">
        <v>314521.32</v>
      </c>
      <c r="P555" s="138">
        <f t="shared" si="9"/>
        <v>1912931.52</v>
      </c>
      <c r="Q555" s="135">
        <f>MATCH(B562,'SAP Data'!$C$7:$C$1839,0)</f>
        <v>751</v>
      </c>
    </row>
    <row r="556" spans="1:17" ht="15.75" thickBot="1" x14ac:dyDescent="0.3">
      <c r="A556" s="333" t="s">
        <v>1745</v>
      </c>
      <c r="B556" s="185" t="s">
        <v>1746</v>
      </c>
      <c r="C556" s="185" t="s">
        <v>1657</v>
      </c>
      <c r="D556" s="139">
        <v>1503167.47</v>
      </c>
      <c r="E556" s="139">
        <v>2113097.98</v>
      </c>
      <c r="F556" s="139">
        <v>3183327.85</v>
      </c>
      <c r="G556" s="140">
        <v>3807739.08</v>
      </c>
      <c r="H556" s="140">
        <v>4489682.54</v>
      </c>
      <c r="I556" s="140">
        <v>5356975.5999999996</v>
      </c>
      <c r="J556" s="139">
        <v>5935565.1100000003</v>
      </c>
      <c r="K556" s="139">
        <v>7120140.6100000003</v>
      </c>
      <c r="L556" s="139">
        <v>7927598.0899999999</v>
      </c>
      <c r="M556" s="140">
        <v>8259630.46</v>
      </c>
      <c r="N556" s="140">
        <v>9278583.5</v>
      </c>
      <c r="O556" s="140">
        <v>10135201.380000001</v>
      </c>
      <c r="P556" s="138">
        <f t="shared" si="9"/>
        <v>69110709.670000002</v>
      </c>
      <c r="Q556" s="135">
        <f>MATCH(B563,'SAP Data'!$C$7:$C$1839,0)</f>
        <v>752</v>
      </c>
    </row>
    <row r="557" spans="1:17" ht="15.75" thickBot="1" x14ac:dyDescent="0.3">
      <c r="A557" s="333" t="s">
        <v>1747</v>
      </c>
      <c r="B557" s="185" t="s">
        <v>1748</v>
      </c>
      <c r="C557" s="185" t="s">
        <v>1657</v>
      </c>
      <c r="D557" s="140">
        <v>647967.16</v>
      </c>
      <c r="E557" s="140">
        <v>1235543.1299999999</v>
      </c>
      <c r="F557" s="140">
        <v>2489532.5499999998</v>
      </c>
      <c r="G557" s="139">
        <v>3565950.58</v>
      </c>
      <c r="H557" s="139">
        <v>4397301.7300000004</v>
      </c>
      <c r="I557" s="139">
        <v>5165129.04</v>
      </c>
      <c r="J557" s="140">
        <v>6020104.5300000003</v>
      </c>
      <c r="K557" s="140">
        <v>6864722.7699999996</v>
      </c>
      <c r="L557" s="140">
        <v>7901799.6100000003</v>
      </c>
      <c r="M557" s="139">
        <v>8959874.4499999993</v>
      </c>
      <c r="N557" s="139">
        <v>9687642.2100000009</v>
      </c>
      <c r="O557" s="139">
        <v>10494132.789999999</v>
      </c>
      <c r="P557" s="138">
        <f t="shared" si="9"/>
        <v>67429700.549999997</v>
      </c>
      <c r="Q557" s="135">
        <f>MATCH(B564,'SAP Data'!$C$7:$C$1839,0)</f>
        <v>753</v>
      </c>
    </row>
    <row r="558" spans="1:17" ht="15.75" thickBot="1" x14ac:dyDescent="0.3">
      <c r="A558" s="333" t="s">
        <v>1749</v>
      </c>
      <c r="B558" s="185" t="s">
        <v>1750</v>
      </c>
      <c r="C558" s="185" t="s">
        <v>1657</v>
      </c>
      <c r="D558" s="139">
        <v>163415.91</v>
      </c>
      <c r="E558" s="139">
        <v>289384.19</v>
      </c>
      <c r="F558" s="139">
        <v>525404.30000000005</v>
      </c>
      <c r="G558" s="140">
        <v>812663.79</v>
      </c>
      <c r="H558" s="140">
        <v>1007780.3</v>
      </c>
      <c r="I558" s="140">
        <v>1214628.97</v>
      </c>
      <c r="J558" s="139">
        <v>1437935.56</v>
      </c>
      <c r="K558" s="139">
        <v>1653545.45</v>
      </c>
      <c r="L558" s="139">
        <v>1985271.21</v>
      </c>
      <c r="M558" s="140">
        <v>2232451.4700000002</v>
      </c>
      <c r="N558" s="140">
        <v>2389175.02</v>
      </c>
      <c r="O558" s="140">
        <v>2882083.75</v>
      </c>
      <c r="P558" s="138">
        <f t="shared" si="9"/>
        <v>16593739.92</v>
      </c>
      <c r="Q558" s="135">
        <f>MATCH(B565,'SAP Data'!$C$7:$C$1839,0)</f>
        <v>756</v>
      </c>
    </row>
    <row r="559" spans="1:17" ht="15.75" thickBot="1" x14ac:dyDescent="0.3">
      <c r="A559" s="333" t="s">
        <v>1751</v>
      </c>
      <c r="B559" s="185" t="s">
        <v>1752</v>
      </c>
      <c r="C559" s="185" t="s">
        <v>1657</v>
      </c>
      <c r="D559" s="140">
        <v>5255.95</v>
      </c>
      <c r="E559" s="140">
        <v>8675.92</v>
      </c>
      <c r="F559" s="140">
        <v>14023.14</v>
      </c>
      <c r="G559" s="139">
        <v>20459.47</v>
      </c>
      <c r="H559" s="139">
        <v>24537.4</v>
      </c>
      <c r="I559" s="139">
        <v>28733.119999999999</v>
      </c>
      <c r="J559" s="140">
        <v>36086.629999999997</v>
      </c>
      <c r="K559" s="140">
        <v>40627.620000000003</v>
      </c>
      <c r="L559" s="140">
        <v>46151.199999999997</v>
      </c>
      <c r="M559" s="139">
        <v>50992.34</v>
      </c>
      <c r="N559" s="139">
        <v>55203.11</v>
      </c>
      <c r="O559" s="139">
        <v>59920.68</v>
      </c>
      <c r="P559" s="138">
        <f t="shared" si="9"/>
        <v>390666.58</v>
      </c>
      <c r="Q559" s="135">
        <f>MATCH(B566,'SAP Data'!$C$7:$C$1839,0)</f>
        <v>759</v>
      </c>
    </row>
    <row r="560" spans="1:17" ht="15.75" thickBot="1" x14ac:dyDescent="0.3">
      <c r="A560" s="420" t="s">
        <v>1753</v>
      </c>
      <c r="B560" s="419" t="s">
        <v>1754</v>
      </c>
      <c r="C560" s="185"/>
      <c r="D560" s="140"/>
      <c r="E560" s="140"/>
      <c r="F560" s="140"/>
      <c r="G560" s="139"/>
      <c r="H560" s="139"/>
      <c r="I560" s="139"/>
      <c r="J560" s="140"/>
      <c r="K560" s="140"/>
      <c r="L560" s="140"/>
      <c r="M560" s="140">
        <v>0</v>
      </c>
      <c r="N560" s="140">
        <v>686.09</v>
      </c>
      <c r="O560" s="140">
        <v>1351.15</v>
      </c>
      <c r="P560" s="138">
        <f t="shared" si="9"/>
        <v>2037.2400000000002</v>
      </c>
      <c r="Q560" s="135">
        <f>MATCH(B567,'SAP Data'!$C$7:$C$1839,0)</f>
        <v>760</v>
      </c>
    </row>
    <row r="561" spans="1:17" ht="15.75" thickBot="1" x14ac:dyDescent="0.3">
      <c r="A561" s="396" t="s">
        <v>4202</v>
      </c>
      <c r="B561" s="394" t="s">
        <v>4203</v>
      </c>
      <c r="C561" s="185"/>
      <c r="D561" s="140"/>
      <c r="E561" s="140"/>
      <c r="F561" s="140"/>
      <c r="G561" s="140">
        <v>0</v>
      </c>
      <c r="H561" s="140">
        <v>0</v>
      </c>
      <c r="I561" s="140">
        <v>658.49</v>
      </c>
      <c r="J561" s="139">
        <v>658.49</v>
      </c>
      <c r="K561" s="139">
        <v>658.49</v>
      </c>
      <c r="L561" s="139">
        <v>658.49</v>
      </c>
      <c r="M561" s="139">
        <v>658.49</v>
      </c>
      <c r="N561" s="139">
        <v>658.49</v>
      </c>
      <c r="O561" s="139">
        <v>658.49</v>
      </c>
      <c r="P561" s="138">
        <f t="shared" si="9"/>
        <v>4609.4299999999994</v>
      </c>
      <c r="Q561" s="135">
        <f>MATCH(B568,'SAP Data'!$C$7:$C$1839,0)</f>
        <v>762</v>
      </c>
    </row>
    <row r="562" spans="1:17" ht="15.75" thickBot="1" x14ac:dyDescent="0.3">
      <c r="A562" s="333" t="s">
        <v>1759</v>
      </c>
      <c r="B562" s="185" t="s">
        <v>1760</v>
      </c>
      <c r="C562" s="185" t="s">
        <v>1657</v>
      </c>
      <c r="D562" s="139">
        <v>2667.07</v>
      </c>
      <c r="E562" s="139">
        <v>23474.26</v>
      </c>
      <c r="F562" s="139">
        <v>32437.74</v>
      </c>
      <c r="G562" s="139">
        <v>53723.35</v>
      </c>
      <c r="H562" s="139">
        <v>53723.35</v>
      </c>
      <c r="I562" s="139">
        <v>53723.35</v>
      </c>
      <c r="J562" s="140">
        <v>53723.35</v>
      </c>
      <c r="K562" s="140">
        <v>53723.35</v>
      </c>
      <c r="L562" s="140">
        <v>54486.77</v>
      </c>
      <c r="M562" s="140">
        <v>54486.77</v>
      </c>
      <c r="N562" s="140">
        <v>54486.77</v>
      </c>
      <c r="O562" s="140">
        <v>54667.97</v>
      </c>
      <c r="P562" s="138">
        <f t="shared" si="9"/>
        <v>545324.1</v>
      </c>
      <c r="Q562" s="135">
        <f>MATCH(B569,'SAP Data'!$C$7:$C$1839,0)</f>
        <v>763</v>
      </c>
    </row>
    <row r="563" spans="1:17" ht="15.75" thickBot="1" x14ac:dyDescent="0.3">
      <c r="A563" s="333" t="s">
        <v>1761</v>
      </c>
      <c r="B563" s="185" t="s">
        <v>1762</v>
      </c>
      <c r="C563" s="185" t="s">
        <v>1657</v>
      </c>
      <c r="D563" s="140">
        <v>945.93</v>
      </c>
      <c r="E563" s="140">
        <v>4967.5</v>
      </c>
      <c r="F563" s="140">
        <v>7145.24</v>
      </c>
      <c r="G563" s="140">
        <v>14045.95</v>
      </c>
      <c r="H563" s="140">
        <v>14276.94</v>
      </c>
      <c r="I563" s="140">
        <v>14276.94</v>
      </c>
      <c r="J563" s="139">
        <v>14276.94</v>
      </c>
      <c r="K563" s="139">
        <v>14276.94</v>
      </c>
      <c r="L563" s="139">
        <v>14276.94</v>
      </c>
      <c r="M563" s="139">
        <v>14276.94</v>
      </c>
      <c r="N563" s="139">
        <v>14321.64</v>
      </c>
      <c r="O563" s="139">
        <v>14321.64</v>
      </c>
      <c r="P563" s="138">
        <f t="shared" si="9"/>
        <v>141409.54</v>
      </c>
      <c r="Q563" s="135">
        <f>MATCH(B571,'SAP Data'!$C$7:$C$1839,0)</f>
        <v>771</v>
      </c>
    </row>
    <row r="564" spans="1:17" ht="15.75" thickBot="1" x14ac:dyDescent="0.3">
      <c r="A564" s="333" t="s">
        <v>1763</v>
      </c>
      <c r="B564" s="185" t="s">
        <v>1764</v>
      </c>
      <c r="C564" s="185" t="s">
        <v>1657</v>
      </c>
      <c r="D564" s="139"/>
      <c r="E564" s="139"/>
      <c r="F564" s="139"/>
      <c r="G564" s="139">
        <v>0</v>
      </c>
      <c r="H564" s="139">
        <v>0</v>
      </c>
      <c r="I564" s="139">
        <v>0</v>
      </c>
      <c r="J564" s="140">
        <v>1798.98</v>
      </c>
      <c r="K564" s="140">
        <v>1971.76</v>
      </c>
      <c r="L564" s="140">
        <v>1971.76</v>
      </c>
      <c r="M564" s="140">
        <v>2019.76</v>
      </c>
      <c r="N564" s="140">
        <v>2019.76</v>
      </c>
      <c r="O564" s="140">
        <v>2019.76</v>
      </c>
      <c r="P564" s="138">
        <f t="shared" si="9"/>
        <v>11801.78</v>
      </c>
      <c r="Q564" s="135">
        <f>MATCH(B572,'SAP Data'!$C$7:$C$1839,0)</f>
        <v>779</v>
      </c>
    </row>
    <row r="565" spans="1:17" ht="15.75" thickBot="1" x14ac:dyDescent="0.3">
      <c r="A565" s="333" t="s">
        <v>2910</v>
      </c>
      <c r="B565" s="185" t="s">
        <v>2911</v>
      </c>
      <c r="C565" s="185" t="s">
        <v>1657</v>
      </c>
      <c r="D565" s="140">
        <v>30325.599999999999</v>
      </c>
      <c r="E565" s="140">
        <v>30325.599999999999</v>
      </c>
      <c r="F565" s="140">
        <v>30325.599999999999</v>
      </c>
      <c r="G565" s="140">
        <v>130325.6</v>
      </c>
      <c r="H565" s="140">
        <v>148618.79999999999</v>
      </c>
      <c r="I565" s="140">
        <v>157989.6</v>
      </c>
      <c r="J565" s="139">
        <v>157989.6</v>
      </c>
      <c r="K565" s="139">
        <v>157989.6</v>
      </c>
      <c r="L565" s="139">
        <v>157989.6</v>
      </c>
      <c r="M565" s="139">
        <v>157989.6</v>
      </c>
      <c r="N565" s="139">
        <v>157989.6</v>
      </c>
      <c r="O565" s="139">
        <v>157989.6</v>
      </c>
      <c r="P565" s="138">
        <f t="shared" si="9"/>
        <v>1475848.4000000001</v>
      </c>
      <c r="Q565" s="135">
        <f>MATCH(B573,'SAP Data'!$C$7:$C$1839,0)</f>
        <v>780</v>
      </c>
    </row>
    <row r="566" spans="1:17" ht="15.75" thickBot="1" x14ac:dyDescent="0.3">
      <c r="A566" s="333" t="s">
        <v>1767</v>
      </c>
      <c r="B566" s="185" t="s">
        <v>1768</v>
      </c>
      <c r="C566" s="185" t="s">
        <v>1657</v>
      </c>
      <c r="D566" s="139">
        <v>83829.039999999994</v>
      </c>
      <c r="E566" s="139">
        <v>185162.52</v>
      </c>
      <c r="F566" s="139">
        <v>267909.56</v>
      </c>
      <c r="G566" s="139">
        <v>363863.54</v>
      </c>
      <c r="H566" s="139">
        <v>425955.08</v>
      </c>
      <c r="I566" s="139">
        <v>541220.86</v>
      </c>
      <c r="J566" s="140">
        <v>644622.9</v>
      </c>
      <c r="K566" s="140">
        <v>713205.25</v>
      </c>
      <c r="L566" s="140">
        <v>768088.94</v>
      </c>
      <c r="M566" s="140">
        <v>851894.48</v>
      </c>
      <c r="N566" s="140">
        <v>930471.44</v>
      </c>
      <c r="O566" s="140">
        <v>983913.07</v>
      </c>
      <c r="P566" s="138">
        <f t="shared" si="9"/>
        <v>6760136.6799999997</v>
      </c>
      <c r="Q566" s="135">
        <f>MATCH(B574,'SAP Data'!$C$7:$C$1839,0)</f>
        <v>781</v>
      </c>
    </row>
    <row r="567" spans="1:17" ht="15.75" thickBot="1" x14ac:dyDescent="0.3">
      <c r="A567" s="333" t="s">
        <v>1769</v>
      </c>
      <c r="B567" s="185" t="s">
        <v>1770</v>
      </c>
      <c r="C567" s="185" t="s">
        <v>1657</v>
      </c>
      <c r="D567" s="140">
        <v>0</v>
      </c>
      <c r="E567" s="140">
        <v>0</v>
      </c>
      <c r="F567" s="140">
        <v>1481.67</v>
      </c>
      <c r="G567" s="140">
        <v>2677.6</v>
      </c>
      <c r="H567" s="140">
        <v>2677.6</v>
      </c>
      <c r="I567" s="140">
        <v>2677.6</v>
      </c>
      <c r="J567" s="139">
        <v>2677.6</v>
      </c>
      <c r="K567" s="139">
        <v>2677.6</v>
      </c>
      <c r="L567" s="139">
        <v>2677.6</v>
      </c>
      <c r="M567" s="139">
        <v>2677.6</v>
      </c>
      <c r="N567" s="139">
        <v>2677.6</v>
      </c>
      <c r="O567" s="139">
        <v>2677.6</v>
      </c>
      <c r="P567" s="138">
        <f t="shared" si="9"/>
        <v>25580.069999999996</v>
      </c>
      <c r="Q567" s="135">
        <f>MATCH(B575,'SAP Data'!$C$7:$C$1839,0)</f>
        <v>782</v>
      </c>
    </row>
    <row r="568" spans="1:17" ht="15.75" thickBot="1" x14ac:dyDescent="0.3">
      <c r="A568" s="333" t="s">
        <v>1771</v>
      </c>
      <c r="B568" s="185" t="s">
        <v>1772</v>
      </c>
      <c r="C568" s="185" t="s">
        <v>1657</v>
      </c>
      <c r="D568" s="139">
        <v>6247.94</v>
      </c>
      <c r="E568" s="139">
        <v>13906.84</v>
      </c>
      <c r="F568" s="139">
        <v>30345.08</v>
      </c>
      <c r="G568" s="139">
        <v>39795.64</v>
      </c>
      <c r="H568" s="139">
        <v>59584.92</v>
      </c>
      <c r="I568" s="139">
        <v>79848.62</v>
      </c>
      <c r="J568" s="140">
        <v>92550.54</v>
      </c>
      <c r="K568" s="140">
        <v>106305.47</v>
      </c>
      <c r="L568" s="140">
        <v>133489.89000000001</v>
      </c>
      <c r="M568" s="140">
        <v>150173.95000000001</v>
      </c>
      <c r="N568" s="140">
        <v>164742.57999999999</v>
      </c>
      <c r="O568" s="140">
        <v>184591.24</v>
      </c>
      <c r="P568" s="138">
        <f t="shared" si="9"/>
        <v>1061582.71</v>
      </c>
      <c r="Q568" s="135">
        <f>MATCH(B576,'SAP Data'!$C$7:$C$1839,0)</f>
        <v>783</v>
      </c>
    </row>
    <row r="569" spans="1:17" ht="15.75" thickBot="1" x14ac:dyDescent="0.3">
      <c r="A569" s="333" t="s">
        <v>1773</v>
      </c>
      <c r="B569" s="185" t="s">
        <v>1774</v>
      </c>
      <c r="C569" s="185" t="s">
        <v>1657</v>
      </c>
      <c r="D569" s="140">
        <v>10905.21</v>
      </c>
      <c r="E569" s="140">
        <v>22218.51</v>
      </c>
      <c r="F569" s="140">
        <v>43901.04</v>
      </c>
      <c r="G569" s="140">
        <v>56002.82</v>
      </c>
      <c r="H569" s="140">
        <v>66652.37</v>
      </c>
      <c r="I569" s="140">
        <v>79094.679999999993</v>
      </c>
      <c r="J569" s="139">
        <v>90388.06</v>
      </c>
      <c r="K569" s="139">
        <v>103428.99</v>
      </c>
      <c r="L569" s="139">
        <v>141147.01</v>
      </c>
      <c r="M569" s="139">
        <v>168211.77</v>
      </c>
      <c r="N569" s="139">
        <v>200951.22</v>
      </c>
      <c r="O569" s="139">
        <v>223176.35</v>
      </c>
      <c r="P569" s="138">
        <f t="shared" si="9"/>
        <v>1206078.03</v>
      </c>
      <c r="Q569" s="135">
        <f>MATCH(B577,'SAP Data'!$C$7:$C$1839,0)</f>
        <v>784</v>
      </c>
    </row>
    <row r="570" spans="1:17" ht="15.75" thickBot="1" x14ac:dyDescent="0.3">
      <c r="A570" s="432" t="s">
        <v>4261</v>
      </c>
      <c r="B570" s="434" t="s">
        <v>4249</v>
      </c>
      <c r="C570" s="185"/>
      <c r="D570" s="140"/>
      <c r="E570" s="140"/>
      <c r="F570" s="140"/>
      <c r="G570" s="140"/>
      <c r="H570" s="140"/>
      <c r="I570" s="140"/>
      <c r="J570" s="139"/>
      <c r="K570" s="139"/>
      <c r="L570" s="139"/>
      <c r="M570" s="140">
        <v>177.2</v>
      </c>
      <c r="N570" s="140">
        <v>177.2</v>
      </c>
      <c r="O570" s="140">
        <v>177.2</v>
      </c>
      <c r="P570" s="138">
        <f t="shared" si="9"/>
        <v>531.59999999999991</v>
      </c>
      <c r="Q570" s="135">
        <f>MATCH(B578,'SAP Data'!$C$7:$C$1839,0)</f>
        <v>787</v>
      </c>
    </row>
    <row r="571" spans="1:17" ht="15.75" thickBot="1" x14ac:dyDescent="0.3">
      <c r="A571" s="333" t="s">
        <v>1775</v>
      </c>
      <c r="B571" s="185" t="s">
        <v>1776</v>
      </c>
      <c r="C571" s="185" t="s">
        <v>1657</v>
      </c>
      <c r="D571" s="139">
        <v>309432.3</v>
      </c>
      <c r="E571" s="139">
        <v>645824.17000000004</v>
      </c>
      <c r="F571" s="139">
        <v>1091572.6200000001</v>
      </c>
      <c r="G571" s="139">
        <v>1394889.07</v>
      </c>
      <c r="H571" s="139">
        <v>1701642.11</v>
      </c>
      <c r="I571" s="139">
        <v>2038503.25</v>
      </c>
      <c r="J571" s="139">
        <v>2343053.58</v>
      </c>
      <c r="K571" s="139">
        <v>2672651.7999999998</v>
      </c>
      <c r="L571" s="139">
        <v>2985579.05</v>
      </c>
      <c r="M571" s="139">
        <v>3307009.17</v>
      </c>
      <c r="N571" s="139">
        <v>3637078.87</v>
      </c>
      <c r="O571" s="139">
        <v>6547593.9199999999</v>
      </c>
      <c r="P571" s="138">
        <f t="shared" si="9"/>
        <v>28674829.910000004</v>
      </c>
      <c r="Q571" s="135">
        <f>MATCH(B579,'SAP Data'!$C$7:$C$1839,0)</f>
        <v>788</v>
      </c>
    </row>
    <row r="572" spans="1:17" ht="15.75" thickBot="1" x14ac:dyDescent="0.3">
      <c r="A572" s="333" t="s">
        <v>1777</v>
      </c>
      <c r="B572" s="185" t="s">
        <v>1778</v>
      </c>
      <c r="C572" s="185" t="s">
        <v>1657</v>
      </c>
      <c r="D572" s="140">
        <v>120.84</v>
      </c>
      <c r="E572" s="140">
        <v>4644.37</v>
      </c>
      <c r="F572" s="140">
        <v>36606.54</v>
      </c>
      <c r="G572" s="140">
        <v>180544.3</v>
      </c>
      <c r="H572" s="140">
        <v>194204.96</v>
      </c>
      <c r="I572" s="140">
        <v>195104.96</v>
      </c>
      <c r="J572" s="140">
        <v>343786.1</v>
      </c>
      <c r="K572" s="140">
        <v>408627.03</v>
      </c>
      <c r="L572" s="140">
        <v>433939.93</v>
      </c>
      <c r="M572" s="140">
        <v>289120.21000000002</v>
      </c>
      <c r="N572" s="140">
        <v>432146.85</v>
      </c>
      <c r="O572" s="140">
        <v>435135.59</v>
      </c>
      <c r="P572" s="138">
        <f t="shared" si="9"/>
        <v>2953981.6799999997</v>
      </c>
      <c r="Q572" s="135">
        <f>MATCH(B580,'SAP Data'!$C$7:$C$1839,0)</f>
        <v>790</v>
      </c>
    </row>
    <row r="573" spans="1:17" ht="15.75" thickBot="1" x14ac:dyDescent="0.3">
      <c r="A573" s="333" t="s">
        <v>1779</v>
      </c>
      <c r="B573" s="185" t="s">
        <v>1780</v>
      </c>
      <c r="C573" s="185" t="s">
        <v>1657</v>
      </c>
      <c r="D573" s="139">
        <v>312185.90999999997</v>
      </c>
      <c r="E573" s="139">
        <v>429641.24</v>
      </c>
      <c r="F573" s="139">
        <v>528542.42000000004</v>
      </c>
      <c r="G573" s="139">
        <v>678310.55</v>
      </c>
      <c r="H573" s="139">
        <v>711102.55</v>
      </c>
      <c r="I573" s="139">
        <v>753759.64</v>
      </c>
      <c r="J573" s="139">
        <v>976917.6</v>
      </c>
      <c r="K573" s="139">
        <v>997225.17</v>
      </c>
      <c r="L573" s="139">
        <v>1022776.2</v>
      </c>
      <c r="M573" s="139">
        <v>1231548.8799999999</v>
      </c>
      <c r="N573" s="139">
        <v>1288000.74</v>
      </c>
      <c r="O573" s="139">
        <v>1529923.66</v>
      </c>
      <c r="P573" s="138">
        <f t="shared" si="9"/>
        <v>10459934.560000001</v>
      </c>
      <c r="Q573" s="135">
        <f>MATCH(B581,'SAP Data'!$C$7:$C$1839,0)</f>
        <v>793</v>
      </c>
    </row>
    <row r="574" spans="1:17" ht="15.75" thickBot="1" x14ac:dyDescent="0.3">
      <c r="A574" s="333" t="s">
        <v>1781</v>
      </c>
      <c r="B574" s="185" t="s">
        <v>1782</v>
      </c>
      <c r="C574" s="185" t="s">
        <v>1657</v>
      </c>
      <c r="D574" s="140">
        <v>64849.32</v>
      </c>
      <c r="E574" s="140">
        <v>98149.24</v>
      </c>
      <c r="F574" s="140">
        <v>158756.60999999999</v>
      </c>
      <c r="G574" s="140">
        <v>252364.12</v>
      </c>
      <c r="H574" s="140">
        <v>372216.62</v>
      </c>
      <c r="I574" s="140">
        <v>548088.41</v>
      </c>
      <c r="J574" s="140">
        <v>727062.49</v>
      </c>
      <c r="K574" s="140">
        <v>893797.22</v>
      </c>
      <c r="L574" s="140">
        <v>1068442.1200000001</v>
      </c>
      <c r="M574" s="140">
        <v>1240221.23</v>
      </c>
      <c r="N574" s="140">
        <v>1410417.28</v>
      </c>
      <c r="O574" s="140">
        <v>1587559.78</v>
      </c>
      <c r="P574" s="138">
        <f t="shared" si="9"/>
        <v>8421924.4400000013</v>
      </c>
      <c r="Q574" s="135">
        <f>MATCH(B582,'SAP Data'!$C$7:$C$1839,0)</f>
        <v>795</v>
      </c>
    </row>
    <row r="575" spans="1:17" ht="15.75" thickBot="1" x14ac:dyDescent="0.3">
      <c r="A575" s="333" t="s">
        <v>1783</v>
      </c>
      <c r="B575" s="185" t="s">
        <v>1784</v>
      </c>
      <c r="C575" s="185" t="s">
        <v>1657</v>
      </c>
      <c r="D575" s="139">
        <v>5030948.54</v>
      </c>
      <c r="E575" s="139">
        <v>12086114.539999999</v>
      </c>
      <c r="F575" s="139">
        <v>19938474.420000002</v>
      </c>
      <c r="G575" s="139">
        <v>31313529.359999999</v>
      </c>
      <c r="H575" s="139">
        <v>45931004.960000001</v>
      </c>
      <c r="I575" s="139">
        <v>59615968.689999998</v>
      </c>
      <c r="J575" s="139">
        <v>73913663.010000005</v>
      </c>
      <c r="K575" s="139">
        <v>85970636.670000002</v>
      </c>
      <c r="L575" s="139">
        <v>97605174.540000007</v>
      </c>
      <c r="M575" s="139">
        <v>115392067.15000001</v>
      </c>
      <c r="N575" s="139">
        <v>127750780.43000001</v>
      </c>
      <c r="O575" s="139">
        <v>144171840.18000001</v>
      </c>
      <c r="P575" s="138">
        <f t="shared" si="9"/>
        <v>818720202.49000001</v>
      </c>
      <c r="Q575" s="135">
        <f>MATCH(B583,'SAP Data'!$C$7:$C$1839,0)</f>
        <v>796</v>
      </c>
    </row>
    <row r="576" spans="1:17" ht="15.75" thickBot="1" x14ac:dyDescent="0.3">
      <c r="A576" s="333" t="s">
        <v>3397</v>
      </c>
      <c r="B576" s="185" t="s">
        <v>3398</v>
      </c>
      <c r="C576" s="185" t="s">
        <v>1657</v>
      </c>
      <c r="D576" s="140">
        <v>-919.99</v>
      </c>
      <c r="E576" s="140">
        <v>-919.99</v>
      </c>
      <c r="F576" s="140">
        <v>-919.99</v>
      </c>
      <c r="G576" s="140">
        <v>-919.99</v>
      </c>
      <c r="H576" s="140">
        <v>-919.99</v>
      </c>
      <c r="I576" s="140">
        <v>-919.99</v>
      </c>
      <c r="J576" s="140">
        <v>-919.99</v>
      </c>
      <c r="K576" s="140">
        <v>-919.99</v>
      </c>
      <c r="L576" s="140">
        <v>-919.99</v>
      </c>
      <c r="M576" s="140">
        <v>-919.99</v>
      </c>
      <c r="N576" s="140">
        <v>-919.99</v>
      </c>
      <c r="O576" s="140">
        <v>-919.99</v>
      </c>
      <c r="P576" s="138">
        <f t="shared" si="9"/>
        <v>-11039.88</v>
      </c>
      <c r="Q576" s="135">
        <f>MATCH(B584,'SAP Data'!$C$7:$C$1839,0)</f>
        <v>797</v>
      </c>
    </row>
    <row r="577" spans="1:17" ht="15.75" thickBot="1" x14ac:dyDescent="0.3">
      <c r="A577" s="333" t="s">
        <v>2970</v>
      </c>
      <c r="B577" s="185" t="s">
        <v>2971</v>
      </c>
      <c r="C577" s="185" t="s">
        <v>1657</v>
      </c>
      <c r="D577" s="139"/>
      <c r="E577" s="139"/>
      <c r="F577" s="139"/>
      <c r="G577" s="392"/>
      <c r="H577" s="392"/>
      <c r="I577" s="392"/>
      <c r="J577" s="140"/>
      <c r="K577" s="140"/>
      <c r="L577" s="140"/>
      <c r="M577" s="140"/>
      <c r="N577" s="140"/>
      <c r="O577" s="140"/>
      <c r="P577" s="138">
        <f t="shared" si="9"/>
        <v>0</v>
      </c>
      <c r="Q577" s="135">
        <f>MATCH(B585,'SAP Data'!$C$7:$C$1839,0)</f>
        <v>798</v>
      </c>
    </row>
    <row r="578" spans="1:17" ht="15.75" thickBot="1" x14ac:dyDescent="0.3">
      <c r="A578" s="333" t="s">
        <v>1787</v>
      </c>
      <c r="B578" s="185" t="s">
        <v>1788</v>
      </c>
      <c r="C578" s="185" t="s">
        <v>1657</v>
      </c>
      <c r="D578" s="140">
        <v>250.86</v>
      </c>
      <c r="E578" s="140">
        <v>16303.86</v>
      </c>
      <c r="F578" s="140">
        <v>64045.8</v>
      </c>
      <c r="G578" s="140">
        <v>143764.99</v>
      </c>
      <c r="H578" s="140">
        <v>238643.87</v>
      </c>
      <c r="I578" s="140">
        <v>280058.36</v>
      </c>
      <c r="J578" s="139">
        <v>331547.11</v>
      </c>
      <c r="K578" s="139">
        <v>358059.73</v>
      </c>
      <c r="L578" s="139">
        <v>400101.57</v>
      </c>
      <c r="M578" s="139">
        <v>402405.07</v>
      </c>
      <c r="N578" s="139">
        <v>413871</v>
      </c>
      <c r="O578" s="139">
        <v>419202.58</v>
      </c>
      <c r="P578" s="138">
        <f t="shared" si="9"/>
        <v>3068254.8000000003</v>
      </c>
      <c r="Q578" s="135">
        <f>MATCH(B586,'SAP Data'!$C$7:$C$1839,0)</f>
        <v>799</v>
      </c>
    </row>
    <row r="579" spans="1:17" ht="15.75" thickBot="1" x14ac:dyDescent="0.3">
      <c r="A579" s="333" t="s">
        <v>1789</v>
      </c>
      <c r="B579" s="185" t="s">
        <v>1790</v>
      </c>
      <c r="C579" s="185" t="s">
        <v>1657</v>
      </c>
      <c r="D579" s="139">
        <v>0</v>
      </c>
      <c r="E579" s="139">
        <v>7896.59</v>
      </c>
      <c r="F579" s="139">
        <v>14398.68</v>
      </c>
      <c r="G579" s="139">
        <v>49127.69</v>
      </c>
      <c r="H579" s="139">
        <v>73779.649999999994</v>
      </c>
      <c r="I579" s="139">
        <v>74051.850000000006</v>
      </c>
      <c r="J579" s="140">
        <v>74051.850000000006</v>
      </c>
      <c r="K579" s="140">
        <v>95009.65</v>
      </c>
      <c r="L579" s="140">
        <v>101283.29</v>
      </c>
      <c r="M579" s="140">
        <v>106496.2</v>
      </c>
      <c r="N579" s="140">
        <v>106790.5</v>
      </c>
      <c r="O579" s="140">
        <v>106875.5</v>
      </c>
      <c r="P579" s="138">
        <f t="shared" si="9"/>
        <v>809761.45</v>
      </c>
      <c r="Q579" s="135">
        <f>MATCH(B587,'SAP Data'!$C$7:$C$1839,0)</f>
        <v>804</v>
      </c>
    </row>
    <row r="580" spans="1:17" ht="15.75" thickBot="1" x14ac:dyDescent="0.3">
      <c r="A580" s="396" t="s">
        <v>2776</v>
      </c>
      <c r="B580" s="394" t="s">
        <v>2777</v>
      </c>
      <c r="C580" s="185"/>
      <c r="D580" s="139"/>
      <c r="E580" s="139"/>
      <c r="F580" s="139"/>
      <c r="G580" s="140">
        <v>0</v>
      </c>
      <c r="H580" s="140">
        <v>0</v>
      </c>
      <c r="I580" s="140">
        <v>0</v>
      </c>
      <c r="J580" s="139">
        <v>40656</v>
      </c>
      <c r="K580" s="139">
        <v>40656</v>
      </c>
      <c r="L580" s="139">
        <v>40656</v>
      </c>
      <c r="M580" s="139">
        <v>40656</v>
      </c>
      <c r="N580" s="139">
        <v>40656</v>
      </c>
      <c r="O580" s="139">
        <v>40656</v>
      </c>
      <c r="P580" s="138">
        <f t="shared" si="9"/>
        <v>243936</v>
      </c>
      <c r="Q580" s="135">
        <f>MATCH(B588,'SAP Data'!$C$7:$C$1839,0)</f>
        <v>805</v>
      </c>
    </row>
    <row r="581" spans="1:17" ht="15.75" thickBot="1" x14ac:dyDescent="0.3">
      <c r="A581" s="333" t="s">
        <v>1793</v>
      </c>
      <c r="B581" s="185" t="s">
        <v>1794</v>
      </c>
      <c r="C581" s="185" t="s">
        <v>1657</v>
      </c>
      <c r="D581" s="140">
        <v>208816.43</v>
      </c>
      <c r="E581" s="140">
        <v>208816.43</v>
      </c>
      <c r="F581" s="140">
        <v>615531.72</v>
      </c>
      <c r="G581" s="139">
        <v>736794.76</v>
      </c>
      <c r="H581" s="139">
        <v>742149.76</v>
      </c>
      <c r="I581" s="139">
        <v>1176670.33</v>
      </c>
      <c r="J581" s="140">
        <v>1288862.3400000001</v>
      </c>
      <c r="K581" s="140">
        <v>1392538.41</v>
      </c>
      <c r="L581" s="140">
        <v>1577794.35</v>
      </c>
      <c r="M581" s="140">
        <v>1718663</v>
      </c>
      <c r="N581" s="140">
        <v>1765319.07</v>
      </c>
      <c r="O581" s="140">
        <v>1888295.95</v>
      </c>
      <c r="P581" s="138">
        <f t="shared" si="9"/>
        <v>13320252.549999999</v>
      </c>
      <c r="Q581" s="135">
        <f>MATCH(B589,'SAP Data'!$C$7:$C$1839,0)</f>
        <v>806</v>
      </c>
    </row>
    <row r="582" spans="1:17" ht="15.75" thickBot="1" x14ac:dyDescent="0.3">
      <c r="A582" s="333" t="s">
        <v>1797</v>
      </c>
      <c r="B582" s="185" t="s">
        <v>1798</v>
      </c>
      <c r="C582" s="185" t="s">
        <v>1657</v>
      </c>
      <c r="D582" s="139">
        <v>7514</v>
      </c>
      <c r="E582" s="139">
        <v>28475.82</v>
      </c>
      <c r="F582" s="139">
        <v>50894.57</v>
      </c>
      <c r="G582" s="140">
        <v>66665.570000000007</v>
      </c>
      <c r="H582" s="140">
        <v>68510.570000000007</v>
      </c>
      <c r="I582" s="140">
        <v>68732.570000000007</v>
      </c>
      <c r="J582" s="139">
        <v>69204.87</v>
      </c>
      <c r="K582" s="139">
        <v>70396.87</v>
      </c>
      <c r="L582" s="139">
        <v>72161.87</v>
      </c>
      <c r="M582" s="139">
        <v>72856.87</v>
      </c>
      <c r="N582" s="139">
        <v>76364.17</v>
      </c>
      <c r="O582" s="139">
        <v>76364.17</v>
      </c>
      <c r="P582" s="138">
        <f t="shared" si="9"/>
        <v>728141.92000000016</v>
      </c>
      <c r="Q582" s="135">
        <f>MATCH(B590,'SAP Data'!$C$7:$C$1839,0)</f>
        <v>808</v>
      </c>
    </row>
    <row r="583" spans="1:17" ht="15.75" thickBot="1" x14ac:dyDescent="0.3">
      <c r="A583" s="333" t="s">
        <v>1799</v>
      </c>
      <c r="B583" s="185" t="s">
        <v>1800</v>
      </c>
      <c r="C583" s="185" t="s">
        <v>1657</v>
      </c>
      <c r="D583" s="140"/>
      <c r="E583" s="140"/>
      <c r="F583" s="140"/>
      <c r="G583" s="139">
        <v>438.75</v>
      </c>
      <c r="H583" s="139">
        <v>438.75</v>
      </c>
      <c r="I583" s="139">
        <v>438.75</v>
      </c>
      <c r="J583" s="140">
        <v>438.75</v>
      </c>
      <c r="K583" s="140">
        <v>438.75</v>
      </c>
      <c r="L583" s="140">
        <v>438.75</v>
      </c>
      <c r="M583" s="140">
        <v>438.75</v>
      </c>
      <c r="N583" s="140">
        <v>438.75</v>
      </c>
      <c r="O583" s="140">
        <v>438.75</v>
      </c>
      <c r="P583" s="138">
        <f t="shared" ref="P583:P646" si="10">SUM(D583:O583)</f>
        <v>3948.75</v>
      </c>
      <c r="Q583" s="135">
        <f>MATCH(B591,'SAP Data'!$C$7:$C$1839,0)</f>
        <v>809</v>
      </c>
    </row>
    <row r="584" spans="1:17" ht="15.75" thickBot="1" x14ac:dyDescent="0.3">
      <c r="A584" s="333" t="s">
        <v>1801</v>
      </c>
      <c r="B584" s="185" t="s">
        <v>1802</v>
      </c>
      <c r="C584" s="185" t="s">
        <v>1657</v>
      </c>
      <c r="D584" s="139"/>
      <c r="E584" s="139"/>
      <c r="F584" s="139"/>
      <c r="G584" s="391"/>
      <c r="H584" s="391"/>
      <c r="I584" s="391"/>
      <c r="J584" s="139">
        <v>0</v>
      </c>
      <c r="K584" s="139">
        <v>0</v>
      </c>
      <c r="L584" s="139">
        <v>4543.6400000000003</v>
      </c>
      <c r="M584" s="139">
        <v>20084.810000000001</v>
      </c>
      <c r="N584" s="139">
        <v>20616.810000000001</v>
      </c>
      <c r="O584" s="139">
        <v>20616.810000000001</v>
      </c>
      <c r="P584" s="138">
        <f t="shared" si="10"/>
        <v>65862.070000000007</v>
      </c>
      <c r="Q584" s="135">
        <f>MATCH(B592,'SAP Data'!$C$7:$C$1839,0)</f>
        <v>811</v>
      </c>
    </row>
    <row r="585" spans="1:17" ht="15.75" thickBot="1" x14ac:dyDescent="0.3">
      <c r="A585" s="333" t="s">
        <v>1803</v>
      </c>
      <c r="B585" s="185" t="s">
        <v>1804</v>
      </c>
      <c r="C585" s="185" t="s">
        <v>1657</v>
      </c>
      <c r="D585" s="140">
        <v>52381.25</v>
      </c>
      <c r="E585" s="140">
        <v>131148.78</v>
      </c>
      <c r="F585" s="140">
        <v>184730.03</v>
      </c>
      <c r="G585" s="139">
        <v>253547.05</v>
      </c>
      <c r="H585" s="139">
        <v>285408.90000000002</v>
      </c>
      <c r="I585" s="139">
        <v>353011.15</v>
      </c>
      <c r="J585" s="140">
        <v>407892.4</v>
      </c>
      <c r="K585" s="140">
        <v>439333.65</v>
      </c>
      <c r="L585" s="140">
        <v>467364.05</v>
      </c>
      <c r="M585" s="140">
        <v>582723.78</v>
      </c>
      <c r="N585" s="140">
        <v>632420.92000000004</v>
      </c>
      <c r="O585" s="140">
        <v>821174.52</v>
      </c>
      <c r="P585" s="138">
        <f t="shared" si="10"/>
        <v>4611136.4800000004</v>
      </c>
      <c r="Q585" s="135">
        <f>MATCH(B593,'SAP Data'!$C$7:$C$1839,0)</f>
        <v>812</v>
      </c>
    </row>
    <row r="586" spans="1:17" ht="15.75" thickBot="1" x14ac:dyDescent="0.3">
      <c r="A586" s="333" t="s">
        <v>1805</v>
      </c>
      <c r="B586" s="185" t="s">
        <v>1806</v>
      </c>
      <c r="C586" s="185" t="s">
        <v>1657</v>
      </c>
      <c r="D586" s="139">
        <v>0</v>
      </c>
      <c r="E586" s="139">
        <v>3712.98</v>
      </c>
      <c r="F586" s="139">
        <v>712.98</v>
      </c>
      <c r="G586" s="140">
        <v>712.98</v>
      </c>
      <c r="H586" s="140">
        <v>712.98</v>
      </c>
      <c r="I586" s="140">
        <v>712.98</v>
      </c>
      <c r="J586" s="139">
        <v>712.98</v>
      </c>
      <c r="K586" s="139">
        <v>712.98</v>
      </c>
      <c r="L586" s="139">
        <v>712.98</v>
      </c>
      <c r="M586" s="139">
        <v>712.98</v>
      </c>
      <c r="N586" s="139">
        <v>712.98</v>
      </c>
      <c r="O586" s="139">
        <v>712.98</v>
      </c>
      <c r="P586" s="138">
        <f t="shared" si="10"/>
        <v>10842.779999999997</v>
      </c>
      <c r="Q586" s="135">
        <f>MATCH(B594,'SAP Data'!$C$7:$C$1839,0)</f>
        <v>814</v>
      </c>
    </row>
    <row r="587" spans="1:17" ht="15.75" thickBot="1" x14ac:dyDescent="0.3">
      <c r="A587" s="333" t="s">
        <v>1809</v>
      </c>
      <c r="B587" s="185" t="s">
        <v>1810</v>
      </c>
      <c r="C587" s="185" t="s">
        <v>1657</v>
      </c>
      <c r="D587" s="140">
        <v>515410.1</v>
      </c>
      <c r="E587" s="140">
        <v>531179.4</v>
      </c>
      <c r="F587" s="140">
        <v>972156.69</v>
      </c>
      <c r="G587" s="139">
        <v>977567.97</v>
      </c>
      <c r="H587" s="139">
        <v>1199678.31</v>
      </c>
      <c r="I587" s="139">
        <v>1998480.92</v>
      </c>
      <c r="J587" s="140">
        <v>2412685.83</v>
      </c>
      <c r="K587" s="140">
        <v>3535494.49</v>
      </c>
      <c r="L587" s="140">
        <v>3716887.89</v>
      </c>
      <c r="M587" s="140">
        <v>4258017.63</v>
      </c>
      <c r="N587" s="140">
        <v>4679457.46</v>
      </c>
      <c r="O587" s="140">
        <v>5327986.42</v>
      </c>
      <c r="P587" s="138">
        <f t="shared" si="10"/>
        <v>30125003.109999999</v>
      </c>
      <c r="Q587" s="135">
        <f>MATCH(B595,'SAP Data'!$C$7:$C$1839,0)</f>
        <v>815</v>
      </c>
    </row>
    <row r="588" spans="1:17" ht="15.75" thickBot="1" x14ac:dyDescent="0.3">
      <c r="A588" s="333" t="s">
        <v>1811</v>
      </c>
      <c r="B588" s="185" t="s">
        <v>1812</v>
      </c>
      <c r="C588" s="185" t="s">
        <v>1657</v>
      </c>
      <c r="D588" s="139">
        <v>-5133</v>
      </c>
      <c r="E588" s="139">
        <v>-5133</v>
      </c>
      <c r="F588" s="139">
        <v>-5133</v>
      </c>
      <c r="G588" s="140">
        <v>-5133</v>
      </c>
      <c r="H588" s="140">
        <v>-5133</v>
      </c>
      <c r="I588" s="140">
        <v>-5133</v>
      </c>
      <c r="J588" s="139">
        <v>-5133</v>
      </c>
      <c r="K588" s="139">
        <v>-5133</v>
      </c>
      <c r="L588" s="139">
        <v>-5133</v>
      </c>
      <c r="M588" s="139">
        <v>-5133</v>
      </c>
      <c r="N588" s="139">
        <v>-5133</v>
      </c>
      <c r="O588" s="139">
        <v>-5133</v>
      </c>
      <c r="P588" s="138">
        <f t="shared" si="10"/>
        <v>-61596</v>
      </c>
      <c r="Q588" s="135">
        <f>MATCH(B596,'SAP Data'!$C$7:$C$1839,0)</f>
        <v>818</v>
      </c>
    </row>
    <row r="589" spans="1:17" ht="15.75" thickBot="1" x14ac:dyDescent="0.3">
      <c r="A589" s="333" t="s">
        <v>1813</v>
      </c>
      <c r="B589" s="185" t="s">
        <v>1814</v>
      </c>
      <c r="C589" s="185" t="s">
        <v>1657</v>
      </c>
      <c r="D589" s="140"/>
      <c r="E589" s="140"/>
      <c r="F589" s="140"/>
      <c r="G589" s="139">
        <v>1380.58</v>
      </c>
      <c r="H589" s="139">
        <v>1380.58</v>
      </c>
      <c r="I589" s="139">
        <v>1815.58</v>
      </c>
      <c r="J589" s="140">
        <v>2534.04</v>
      </c>
      <c r="K589" s="140">
        <v>3440.59</v>
      </c>
      <c r="L589" s="140">
        <v>5154.04</v>
      </c>
      <c r="M589" s="140">
        <v>5367.04</v>
      </c>
      <c r="N589" s="140">
        <v>5492.04</v>
      </c>
      <c r="O589" s="140">
        <v>5492.04</v>
      </c>
      <c r="P589" s="138">
        <f t="shared" si="10"/>
        <v>32056.530000000002</v>
      </c>
      <c r="Q589" s="135">
        <f>MATCH(B597,'SAP Data'!$C$7:$C$1839,0)</f>
        <v>819</v>
      </c>
    </row>
    <row r="590" spans="1:17" ht="15.75" thickBot="1" x14ac:dyDescent="0.3">
      <c r="A590" s="333" t="s">
        <v>1815</v>
      </c>
      <c r="B590" s="185" t="s">
        <v>1816</v>
      </c>
      <c r="C590" s="185" t="s">
        <v>1657</v>
      </c>
      <c r="D590" s="139">
        <v>40608.69</v>
      </c>
      <c r="E590" s="139">
        <v>83162.94</v>
      </c>
      <c r="F590" s="139">
        <v>262544.69</v>
      </c>
      <c r="G590" s="140">
        <v>424222.69</v>
      </c>
      <c r="H590" s="140">
        <v>548385.93999999994</v>
      </c>
      <c r="I590" s="140">
        <v>601461.68999999994</v>
      </c>
      <c r="J590" s="139">
        <v>709974.44</v>
      </c>
      <c r="K590" s="139">
        <v>860905.59</v>
      </c>
      <c r="L590" s="139">
        <v>1037651</v>
      </c>
      <c r="M590" s="139">
        <v>1097861.28</v>
      </c>
      <c r="N590" s="139">
        <v>1301757.1399999999</v>
      </c>
      <c r="O590" s="139">
        <v>1468279.63</v>
      </c>
      <c r="P590" s="138">
        <f t="shared" si="10"/>
        <v>8436815.7199999988</v>
      </c>
      <c r="Q590" s="135">
        <f>MATCH(B598,'SAP Data'!$C$7:$C$1839,0)</f>
        <v>820</v>
      </c>
    </row>
    <row r="591" spans="1:17" ht="15.75" thickBot="1" x14ac:dyDescent="0.3">
      <c r="A591" s="333" t="s">
        <v>2912</v>
      </c>
      <c r="B591" s="185" t="s">
        <v>2913</v>
      </c>
      <c r="C591" s="185" t="s">
        <v>1657</v>
      </c>
      <c r="D591" s="140"/>
      <c r="E591" s="140"/>
      <c r="F591" s="140"/>
      <c r="G591" s="392"/>
      <c r="H591" s="392"/>
      <c r="I591" s="392"/>
      <c r="J591" s="139"/>
      <c r="K591" s="139"/>
      <c r="L591" s="139"/>
      <c r="M591" s="139"/>
      <c r="N591" s="139"/>
      <c r="O591" s="139"/>
      <c r="P591" s="138">
        <f t="shared" si="10"/>
        <v>0</v>
      </c>
      <c r="Q591" s="135">
        <f>MATCH(B599,'SAP Data'!$C$7:$C$1839,0)</f>
        <v>823</v>
      </c>
    </row>
    <row r="592" spans="1:17" ht="15.75" thickBot="1" x14ac:dyDescent="0.3">
      <c r="A592" s="333" t="s">
        <v>1817</v>
      </c>
      <c r="B592" s="185" t="s">
        <v>1818</v>
      </c>
      <c r="C592" s="185" t="s">
        <v>1657</v>
      </c>
      <c r="D592" s="139"/>
      <c r="E592" s="139"/>
      <c r="F592" s="139"/>
      <c r="G592" s="391"/>
      <c r="H592" s="391"/>
      <c r="I592" s="391"/>
      <c r="J592" s="139"/>
      <c r="K592" s="139"/>
      <c r="L592" s="139"/>
      <c r="M592" s="140">
        <v>0</v>
      </c>
      <c r="N592" s="140">
        <v>21500</v>
      </c>
      <c r="O592" s="140">
        <v>21500</v>
      </c>
      <c r="P592" s="138">
        <f t="shared" si="10"/>
        <v>43000</v>
      </c>
      <c r="Q592" s="135">
        <f>MATCH(B600,'SAP Data'!$C$7:$C$1839,0)</f>
        <v>824</v>
      </c>
    </row>
    <row r="593" spans="1:17" ht="15.75" thickBot="1" x14ac:dyDescent="0.3">
      <c r="A593" s="333" t="s">
        <v>1819</v>
      </c>
      <c r="B593" s="185" t="s">
        <v>1820</v>
      </c>
      <c r="C593" s="185" t="s">
        <v>1657</v>
      </c>
      <c r="D593" s="140">
        <v>675</v>
      </c>
      <c r="E593" s="140">
        <v>675</v>
      </c>
      <c r="F593" s="140">
        <v>14095</v>
      </c>
      <c r="G593" s="139">
        <v>19695</v>
      </c>
      <c r="H593" s="139">
        <v>22175.99</v>
      </c>
      <c r="I593" s="139">
        <v>19460.5</v>
      </c>
      <c r="J593" s="140">
        <v>21538.5</v>
      </c>
      <c r="K593" s="140">
        <v>21538.5</v>
      </c>
      <c r="L593" s="140">
        <v>21538.5</v>
      </c>
      <c r="M593" s="139">
        <v>29112.99</v>
      </c>
      <c r="N593" s="139">
        <v>36310.25</v>
      </c>
      <c r="O593" s="139">
        <v>46256.06</v>
      </c>
      <c r="P593" s="138">
        <f t="shared" si="10"/>
        <v>253071.28999999998</v>
      </c>
      <c r="Q593" s="135">
        <f>MATCH(B601,'SAP Data'!$C$7:$C$1839,0)</f>
        <v>826</v>
      </c>
    </row>
    <row r="594" spans="1:17" ht="15.75" thickBot="1" x14ac:dyDescent="0.3">
      <c r="A594" s="333" t="s">
        <v>1823</v>
      </c>
      <c r="B594" s="185" t="s">
        <v>1824</v>
      </c>
      <c r="C594" s="185" t="s">
        <v>1657</v>
      </c>
      <c r="D594" s="139">
        <v>133127.20000000001</v>
      </c>
      <c r="E594" s="139">
        <v>326350.89</v>
      </c>
      <c r="F594" s="139">
        <v>505595.38</v>
      </c>
      <c r="G594" s="140">
        <v>616164.78</v>
      </c>
      <c r="H594" s="140">
        <v>826317.37</v>
      </c>
      <c r="I594" s="140">
        <v>915856.63</v>
      </c>
      <c r="J594" s="139">
        <v>1122279.3700000001</v>
      </c>
      <c r="K594" s="139">
        <v>1161098.96</v>
      </c>
      <c r="L594" s="139">
        <v>1248989.82</v>
      </c>
      <c r="M594" s="140">
        <v>1275479.1499999999</v>
      </c>
      <c r="N594" s="140">
        <v>1432783.17</v>
      </c>
      <c r="O594" s="140">
        <v>1526854.32</v>
      </c>
      <c r="P594" s="138">
        <f t="shared" si="10"/>
        <v>11090897.040000001</v>
      </c>
      <c r="Q594" s="135">
        <f>MATCH(B602,'SAP Data'!$C$7:$C$1839,0)</f>
        <v>827</v>
      </c>
    </row>
    <row r="595" spans="1:17" ht="15.75" thickBot="1" x14ac:dyDescent="0.3">
      <c r="A595" s="333" t="s">
        <v>1825</v>
      </c>
      <c r="B595" s="185" t="s">
        <v>1826</v>
      </c>
      <c r="C595" s="185" t="s">
        <v>1657</v>
      </c>
      <c r="D595" s="140">
        <v>112398.25</v>
      </c>
      <c r="E595" s="140">
        <v>256623.02</v>
      </c>
      <c r="F595" s="140">
        <v>419309.09</v>
      </c>
      <c r="G595" s="139">
        <v>610643.43000000005</v>
      </c>
      <c r="H595" s="139">
        <v>753139.7</v>
      </c>
      <c r="I595" s="139">
        <v>881801.95</v>
      </c>
      <c r="J595" s="140">
        <v>1042165.7</v>
      </c>
      <c r="K595" s="140">
        <v>1202058.6100000001</v>
      </c>
      <c r="L595" s="140">
        <v>1334167.46</v>
      </c>
      <c r="M595" s="139">
        <v>1527629.01</v>
      </c>
      <c r="N595" s="139">
        <v>1669680.24</v>
      </c>
      <c r="O595" s="139">
        <v>1753003.24</v>
      </c>
      <c r="P595" s="138">
        <f t="shared" si="10"/>
        <v>11562619.700000001</v>
      </c>
      <c r="Q595" s="135">
        <f>MATCH(B603,'SAP Data'!$C$7:$C$1839,0)</f>
        <v>828</v>
      </c>
    </row>
    <row r="596" spans="1:17" ht="15.75" thickBot="1" x14ac:dyDescent="0.3">
      <c r="A596" s="333" t="s">
        <v>1827</v>
      </c>
      <c r="B596" s="185" t="s">
        <v>1828</v>
      </c>
      <c r="C596" s="185" t="s">
        <v>1657</v>
      </c>
      <c r="D596" s="139">
        <v>832903.53</v>
      </c>
      <c r="E596" s="139">
        <v>1326932.6599999999</v>
      </c>
      <c r="F596" s="139">
        <v>1856753.33</v>
      </c>
      <c r="G596" s="140">
        <v>2156026.66</v>
      </c>
      <c r="H596" s="140">
        <v>2630756.59</v>
      </c>
      <c r="I596" s="140">
        <v>3261159.88</v>
      </c>
      <c r="J596" s="139">
        <v>3789291.12</v>
      </c>
      <c r="K596" s="139">
        <v>4373269.16</v>
      </c>
      <c r="L596" s="139">
        <v>5194933.9000000004</v>
      </c>
      <c r="M596" s="140">
        <v>5668888.9900000002</v>
      </c>
      <c r="N596" s="140">
        <v>6080379.3300000001</v>
      </c>
      <c r="O596" s="140">
        <v>6533262.1299999999</v>
      </c>
      <c r="P596" s="138">
        <f t="shared" si="10"/>
        <v>43704557.280000001</v>
      </c>
      <c r="Q596" s="135">
        <f>MATCH(B604,'SAP Data'!$C$7:$C$1839,0)</f>
        <v>830</v>
      </c>
    </row>
    <row r="597" spans="1:17" ht="15.75" thickBot="1" x14ac:dyDescent="0.3">
      <c r="A597" s="333" t="s">
        <v>1829</v>
      </c>
      <c r="B597" s="185" t="s">
        <v>1830</v>
      </c>
      <c r="C597" s="185" t="s">
        <v>1657</v>
      </c>
      <c r="D597" s="140">
        <v>2511.4499999999998</v>
      </c>
      <c r="E597" s="140">
        <v>6054.45</v>
      </c>
      <c r="F597" s="140">
        <v>13793.25</v>
      </c>
      <c r="G597" s="139">
        <v>53197.15</v>
      </c>
      <c r="H597" s="139">
        <v>57001.9</v>
      </c>
      <c r="I597" s="139">
        <v>61536.28</v>
      </c>
      <c r="J597" s="140">
        <v>67017.78</v>
      </c>
      <c r="K597" s="140">
        <v>90747.37</v>
      </c>
      <c r="L597" s="140">
        <v>90547.37</v>
      </c>
      <c r="M597" s="139">
        <v>95162.37</v>
      </c>
      <c r="N597" s="139">
        <v>95162.37</v>
      </c>
      <c r="O597" s="139">
        <v>98832.37</v>
      </c>
      <c r="P597" s="138">
        <f t="shared" si="10"/>
        <v>731564.11</v>
      </c>
      <c r="Q597" s="135">
        <f>MATCH(B605,'SAP Data'!$C$7:$C$1839,0)</f>
        <v>831</v>
      </c>
    </row>
    <row r="598" spans="1:17" ht="15.75" thickBot="1" x14ac:dyDescent="0.3">
      <c r="A598" s="333" t="s">
        <v>1831</v>
      </c>
      <c r="B598" s="185" t="s">
        <v>1832</v>
      </c>
      <c r="C598" s="185" t="s">
        <v>1657</v>
      </c>
      <c r="D598" s="139">
        <v>1031001.06</v>
      </c>
      <c r="E598" s="139">
        <v>1469025.17</v>
      </c>
      <c r="F598" s="139">
        <v>2204933.52</v>
      </c>
      <c r="G598" s="140">
        <v>3504446.61</v>
      </c>
      <c r="H598" s="140">
        <v>4140273.73</v>
      </c>
      <c r="I598" s="140">
        <v>4942777.09</v>
      </c>
      <c r="J598" s="139">
        <v>5228884.24</v>
      </c>
      <c r="K598" s="139">
        <v>5232699.75</v>
      </c>
      <c r="L598" s="139">
        <v>5861941.7300000004</v>
      </c>
      <c r="M598" s="140">
        <v>7008553.8499999996</v>
      </c>
      <c r="N598" s="140">
        <v>7518501.2000000002</v>
      </c>
      <c r="O598" s="140">
        <v>8267625.1600000001</v>
      </c>
      <c r="P598" s="138">
        <f t="shared" si="10"/>
        <v>56410663.110000014</v>
      </c>
      <c r="Q598" s="135">
        <f>MATCH(B606,'SAP Data'!$C$7:$C$1839,0)</f>
        <v>833</v>
      </c>
    </row>
    <row r="599" spans="1:17" ht="15.75" thickBot="1" x14ac:dyDescent="0.3">
      <c r="A599" s="420" t="s">
        <v>1833</v>
      </c>
      <c r="B599" s="419" t="s">
        <v>1834</v>
      </c>
      <c r="C599" s="185"/>
      <c r="D599" s="139"/>
      <c r="E599" s="139"/>
      <c r="F599" s="139"/>
      <c r="G599" s="140"/>
      <c r="H599" s="140"/>
      <c r="I599" s="140"/>
      <c r="J599" s="140">
        <v>0</v>
      </c>
      <c r="K599" s="140">
        <v>1360045</v>
      </c>
      <c r="L599" s="140">
        <v>2277153.21</v>
      </c>
      <c r="M599" s="139">
        <v>2353915.92</v>
      </c>
      <c r="N599" s="139">
        <v>2353915.92</v>
      </c>
      <c r="O599" s="139">
        <v>2353915.92</v>
      </c>
      <c r="P599" s="138">
        <f t="shared" si="10"/>
        <v>10698945.969999999</v>
      </c>
      <c r="Q599" s="135">
        <f>MATCH(B607,'SAP Data'!$C$7:$C$1839,0)</f>
        <v>834</v>
      </c>
    </row>
    <row r="600" spans="1:17" ht="15.75" thickBot="1" x14ac:dyDescent="0.3">
      <c r="A600" s="333" t="s">
        <v>3423</v>
      </c>
      <c r="B600" s="185" t="s">
        <v>3424</v>
      </c>
      <c r="C600" s="185" t="s">
        <v>1657</v>
      </c>
      <c r="D600" s="140"/>
      <c r="E600" s="140"/>
      <c r="F600" s="140"/>
      <c r="G600" s="392"/>
      <c r="H600" s="392"/>
      <c r="I600" s="392"/>
      <c r="J600" s="140"/>
      <c r="K600" s="140"/>
      <c r="L600" s="140"/>
      <c r="M600" s="139"/>
      <c r="N600" s="139"/>
      <c r="O600" s="139"/>
      <c r="P600" s="138">
        <f t="shared" si="10"/>
        <v>0</v>
      </c>
      <c r="Q600" s="135">
        <f>MATCH(B608,'SAP Data'!$C$7:$C$1839,0)</f>
        <v>836</v>
      </c>
    </row>
    <row r="601" spans="1:17" ht="15.75" thickBot="1" x14ac:dyDescent="0.3">
      <c r="A601" s="333" t="s">
        <v>1835</v>
      </c>
      <c r="B601" s="185" t="s">
        <v>1836</v>
      </c>
      <c r="C601" s="185" t="s">
        <v>1657</v>
      </c>
      <c r="D601" s="139">
        <v>94126.63</v>
      </c>
      <c r="E601" s="139">
        <v>166978.57</v>
      </c>
      <c r="F601" s="139">
        <v>247199.07</v>
      </c>
      <c r="G601" s="140">
        <v>352627.93</v>
      </c>
      <c r="H601" s="140">
        <v>450247.65</v>
      </c>
      <c r="I601" s="140">
        <v>735994.75</v>
      </c>
      <c r="J601" s="139">
        <v>1257831.52</v>
      </c>
      <c r="K601" s="139">
        <v>2165067.39</v>
      </c>
      <c r="L601" s="139">
        <v>2376548.88</v>
      </c>
      <c r="M601" s="140">
        <v>2154379.85</v>
      </c>
      <c r="N601" s="140">
        <v>2318270.5499999998</v>
      </c>
      <c r="O601" s="140">
        <v>2456496.7599999998</v>
      </c>
      <c r="P601" s="138">
        <f t="shared" si="10"/>
        <v>14775769.549999999</v>
      </c>
      <c r="Q601" s="135">
        <f>MATCH(B609,'SAP Data'!$C$7:$C$1839,0)</f>
        <v>837</v>
      </c>
    </row>
    <row r="602" spans="1:17" ht="15.75" thickBot="1" x14ac:dyDescent="0.3">
      <c r="A602" s="333" t="s">
        <v>1837</v>
      </c>
      <c r="B602" s="185" t="s">
        <v>1838</v>
      </c>
      <c r="C602" s="419" t="s">
        <v>1657</v>
      </c>
      <c r="D602" s="140"/>
      <c r="E602" s="140"/>
      <c r="F602" s="140"/>
      <c r="G602" s="392"/>
      <c r="H602" s="392"/>
      <c r="I602" s="392"/>
      <c r="J602" s="139"/>
      <c r="K602" s="139"/>
      <c r="L602" s="139"/>
      <c r="M602" s="140"/>
      <c r="N602" s="140"/>
      <c r="O602" s="140"/>
      <c r="P602" s="138">
        <f t="shared" si="10"/>
        <v>0</v>
      </c>
      <c r="Q602" s="135">
        <f>MATCH(B610,'SAP Data'!$C$7:$C$1839,0)</f>
        <v>838</v>
      </c>
    </row>
    <row r="603" spans="1:17" ht="15.75" thickBot="1" x14ac:dyDescent="0.3">
      <c r="A603" s="333" t="s">
        <v>1839</v>
      </c>
      <c r="B603" s="185" t="s">
        <v>1840</v>
      </c>
      <c r="C603" s="185" t="s">
        <v>1657</v>
      </c>
      <c r="D603" s="139">
        <v>1549513.14</v>
      </c>
      <c r="E603" s="139">
        <v>3327878.73</v>
      </c>
      <c r="F603" s="139">
        <v>5537570.6100000003</v>
      </c>
      <c r="G603" s="140">
        <v>7060215.8300000001</v>
      </c>
      <c r="H603" s="140">
        <v>8604830.2799999993</v>
      </c>
      <c r="I603" s="140">
        <v>9409384.9299999997</v>
      </c>
      <c r="J603" s="140">
        <v>10932880.57</v>
      </c>
      <c r="K603" s="140">
        <v>12457101.75</v>
      </c>
      <c r="L603" s="140">
        <v>14389490.65</v>
      </c>
      <c r="M603" s="139">
        <v>16000906.18</v>
      </c>
      <c r="N603" s="139">
        <v>17551614.170000002</v>
      </c>
      <c r="O603" s="139">
        <v>19401094.789999999</v>
      </c>
      <c r="P603" s="138">
        <f t="shared" si="10"/>
        <v>126222481.63000003</v>
      </c>
      <c r="Q603" s="135">
        <f>MATCH(B611,'SAP Data'!$C$7:$C$1839,0)</f>
        <v>839</v>
      </c>
    </row>
    <row r="604" spans="1:17" ht="15.75" thickBot="1" x14ac:dyDescent="0.3">
      <c r="A604" s="333" t="s">
        <v>1841</v>
      </c>
      <c r="B604" s="185" t="s">
        <v>1842</v>
      </c>
      <c r="C604" s="185" t="s">
        <v>1657</v>
      </c>
      <c r="D604" s="140">
        <v>252566.33</v>
      </c>
      <c r="E604" s="140">
        <v>717056.63</v>
      </c>
      <c r="F604" s="140">
        <v>1028715.28</v>
      </c>
      <c r="G604" s="139">
        <v>1284338.78</v>
      </c>
      <c r="H604" s="139">
        <v>1586103.77</v>
      </c>
      <c r="I604" s="139">
        <v>1847924.01</v>
      </c>
      <c r="J604" s="139">
        <v>2112266.25</v>
      </c>
      <c r="K604" s="139">
        <v>2376003.25</v>
      </c>
      <c r="L604" s="139">
        <v>2641310.9</v>
      </c>
      <c r="M604" s="140">
        <v>2960699.96</v>
      </c>
      <c r="N604" s="140">
        <v>3230564.51</v>
      </c>
      <c r="O604" s="140">
        <v>3508520.52</v>
      </c>
      <c r="P604" s="138">
        <f t="shared" si="10"/>
        <v>23546070.190000001</v>
      </c>
      <c r="Q604" s="135">
        <f>MATCH(B612,'SAP Data'!$C$7:$C$1839,0)</f>
        <v>840</v>
      </c>
    </row>
    <row r="605" spans="1:17" ht="15.75" thickBot="1" x14ac:dyDescent="0.3">
      <c r="A605" s="333" t="s">
        <v>1843</v>
      </c>
      <c r="B605" s="185" t="s">
        <v>1844</v>
      </c>
      <c r="C605" s="185" t="s">
        <v>1657</v>
      </c>
      <c r="D605" s="139">
        <v>105721.55</v>
      </c>
      <c r="E605" s="139">
        <v>196106.87</v>
      </c>
      <c r="F605" s="139">
        <v>267142.46000000002</v>
      </c>
      <c r="G605" s="140">
        <v>414221.56</v>
      </c>
      <c r="H605" s="140">
        <v>483193.48</v>
      </c>
      <c r="I605" s="140">
        <v>715956.02</v>
      </c>
      <c r="J605" s="140">
        <v>937522.18</v>
      </c>
      <c r="K605" s="140">
        <v>1136420.08</v>
      </c>
      <c r="L605" s="140">
        <v>1302851.25</v>
      </c>
      <c r="M605" s="139">
        <v>1370517.22</v>
      </c>
      <c r="N605" s="139">
        <v>1432715.51</v>
      </c>
      <c r="O605" s="139">
        <v>1520749.77</v>
      </c>
      <c r="P605" s="138">
        <f t="shared" si="10"/>
        <v>9883117.9499999993</v>
      </c>
      <c r="Q605" s="135">
        <f>MATCH(B613,'SAP Data'!$C$7:$C$1839,0)</f>
        <v>841</v>
      </c>
    </row>
    <row r="606" spans="1:17" ht="15.75" thickBot="1" x14ac:dyDescent="0.3">
      <c r="A606" s="333" t="s">
        <v>1845</v>
      </c>
      <c r="B606" s="185" t="s">
        <v>1846</v>
      </c>
      <c r="C606" s="185" t="s">
        <v>1657</v>
      </c>
      <c r="D606" s="140">
        <v>127106.84</v>
      </c>
      <c r="E606" s="140">
        <v>251408.96</v>
      </c>
      <c r="F606" s="140">
        <v>320526.82</v>
      </c>
      <c r="G606" s="139">
        <v>410508.14</v>
      </c>
      <c r="H606" s="139">
        <v>507284.78</v>
      </c>
      <c r="I606" s="139">
        <v>626939.30000000005</v>
      </c>
      <c r="J606" s="139">
        <v>796118.8</v>
      </c>
      <c r="K606" s="139">
        <v>868742.7</v>
      </c>
      <c r="L606" s="139">
        <v>955981.88</v>
      </c>
      <c r="M606" s="140">
        <v>1011031.69</v>
      </c>
      <c r="N606" s="140">
        <v>1087178.45</v>
      </c>
      <c r="O606" s="140">
        <v>1138971.1100000001</v>
      </c>
      <c r="P606" s="138">
        <f t="shared" si="10"/>
        <v>8101799.4700000007</v>
      </c>
      <c r="Q606" s="135">
        <f>MATCH(B614,'SAP Data'!$C$7:$C$1839,0)</f>
        <v>842</v>
      </c>
    </row>
    <row r="607" spans="1:17" ht="15.75" thickBot="1" x14ac:dyDescent="0.3">
      <c r="A607" s="333" t="s">
        <v>1847</v>
      </c>
      <c r="B607" s="185" t="s">
        <v>1848</v>
      </c>
      <c r="C607" s="185" t="s">
        <v>1657</v>
      </c>
      <c r="D607" s="139"/>
      <c r="E607" s="139"/>
      <c r="F607" s="139"/>
      <c r="G607" s="391"/>
      <c r="H607" s="391"/>
      <c r="I607" s="391"/>
      <c r="J607" s="139"/>
      <c r="K607" s="139"/>
      <c r="L607" s="139"/>
      <c r="M607" s="140"/>
      <c r="N607" s="140"/>
      <c r="O607" s="140"/>
      <c r="P607" s="138">
        <f t="shared" si="10"/>
        <v>0</v>
      </c>
      <c r="Q607" s="135">
        <f>MATCH(B615,'SAP Data'!$C$7:$C$1839,0)</f>
        <v>843</v>
      </c>
    </row>
    <row r="608" spans="1:17" ht="15.75" thickBot="1" x14ac:dyDescent="0.3">
      <c r="A608" s="333" t="s">
        <v>1849</v>
      </c>
      <c r="B608" s="185" t="s">
        <v>1850</v>
      </c>
      <c r="C608" s="185" t="s">
        <v>1657</v>
      </c>
      <c r="D608" s="140">
        <v>7371.64</v>
      </c>
      <c r="E608" s="140">
        <v>13380.85</v>
      </c>
      <c r="F608" s="140">
        <v>19005.09</v>
      </c>
      <c r="G608" s="139">
        <v>19049.8</v>
      </c>
      <c r="H608" s="139">
        <v>26495.119999999999</v>
      </c>
      <c r="I608" s="139">
        <v>29367.22</v>
      </c>
      <c r="J608" s="140">
        <v>31932.78</v>
      </c>
      <c r="K608" s="140">
        <v>32357.06</v>
      </c>
      <c r="L608" s="140">
        <v>35420.44</v>
      </c>
      <c r="M608" s="139">
        <v>39435.86</v>
      </c>
      <c r="N608" s="139">
        <v>42995.42</v>
      </c>
      <c r="O608" s="139">
        <v>42995.42</v>
      </c>
      <c r="P608" s="138">
        <f t="shared" si="10"/>
        <v>339806.69999999995</v>
      </c>
      <c r="Q608" s="135">
        <f>MATCH(B616,'SAP Data'!$C$7:$C$1839,0)</f>
        <v>844</v>
      </c>
    </row>
    <row r="609" spans="1:17" ht="15.75" thickBot="1" x14ac:dyDescent="0.3">
      <c r="A609" s="333" t="s">
        <v>2778</v>
      </c>
      <c r="B609" s="185" t="s">
        <v>2779</v>
      </c>
      <c r="C609" s="185" t="s">
        <v>1657</v>
      </c>
      <c r="D609" s="139">
        <v>558264.36</v>
      </c>
      <c r="E609" s="139">
        <v>1116528.72</v>
      </c>
      <c r="F609" s="139">
        <v>1677840.61</v>
      </c>
      <c r="G609" s="140">
        <v>2243723.7999999998</v>
      </c>
      <c r="H609" s="140">
        <v>2809606.99</v>
      </c>
      <c r="I609" s="140">
        <v>3388037.18</v>
      </c>
      <c r="J609" s="139">
        <v>3966467.37</v>
      </c>
      <c r="K609" s="139">
        <v>4544897.5599999996</v>
      </c>
      <c r="L609" s="139">
        <v>5123327.75</v>
      </c>
      <c r="M609" s="140">
        <v>5701929.7400000002</v>
      </c>
      <c r="N609" s="140">
        <v>6280531.7300000004</v>
      </c>
      <c r="O609" s="140">
        <v>6859133.7699999996</v>
      </c>
      <c r="P609" s="138">
        <f t="shared" si="10"/>
        <v>44270289.579999998</v>
      </c>
      <c r="Q609" s="135">
        <f>MATCH(B617,'SAP Data'!$C$7:$C$1839,0)</f>
        <v>845</v>
      </c>
    </row>
    <row r="610" spans="1:17" ht="15.75" thickBot="1" x14ac:dyDescent="0.3">
      <c r="A610" s="333" t="s">
        <v>2780</v>
      </c>
      <c r="B610" s="185" t="s">
        <v>2781</v>
      </c>
      <c r="C610" s="185" t="s">
        <v>1657</v>
      </c>
      <c r="D610" s="140">
        <v>117340.41</v>
      </c>
      <c r="E610" s="140">
        <v>259585.69</v>
      </c>
      <c r="F610" s="140">
        <v>332912.21999999997</v>
      </c>
      <c r="G610" s="139">
        <v>516606.12</v>
      </c>
      <c r="H610" s="139">
        <v>659432.53</v>
      </c>
      <c r="I610" s="139">
        <v>802256.99</v>
      </c>
      <c r="J610" s="140">
        <v>944446.84</v>
      </c>
      <c r="K610" s="140">
        <v>1088061.3500000001</v>
      </c>
      <c r="L610" s="140">
        <v>1231709.93</v>
      </c>
      <c r="M610" s="139">
        <v>1374051.42</v>
      </c>
      <c r="N610" s="139">
        <v>1516637.24</v>
      </c>
      <c r="O610" s="139">
        <v>1660782.26</v>
      </c>
      <c r="P610" s="138">
        <f t="shared" si="10"/>
        <v>10503823</v>
      </c>
      <c r="Q610" s="135">
        <f>MATCH(B618,'SAP Data'!$C$7:$C$1839,0)</f>
        <v>846</v>
      </c>
    </row>
    <row r="611" spans="1:17" ht="15.75" thickBot="1" x14ac:dyDescent="0.3">
      <c r="A611" s="333" t="s">
        <v>1851</v>
      </c>
      <c r="B611" s="185" t="s">
        <v>1852</v>
      </c>
      <c r="C611" s="185" t="s">
        <v>1657</v>
      </c>
      <c r="D611" s="139">
        <v>79362.55</v>
      </c>
      <c r="E611" s="139">
        <v>107488.68</v>
      </c>
      <c r="F611" s="139">
        <v>196685.72</v>
      </c>
      <c r="G611" s="140">
        <v>230746.45</v>
      </c>
      <c r="H611" s="140">
        <v>258872.58</v>
      </c>
      <c r="I611" s="140">
        <v>286998.71000000002</v>
      </c>
      <c r="J611" s="139">
        <v>321544.48</v>
      </c>
      <c r="K611" s="139">
        <v>351022.25</v>
      </c>
      <c r="L611" s="139">
        <v>379148.38</v>
      </c>
      <c r="M611" s="140">
        <v>510046.46</v>
      </c>
      <c r="N611" s="140">
        <v>600541.18000000005</v>
      </c>
      <c r="O611" s="140">
        <v>685736.14</v>
      </c>
      <c r="P611" s="138">
        <f t="shared" si="10"/>
        <v>4008193.58</v>
      </c>
      <c r="Q611" s="135">
        <f>MATCH(B619,'SAP Data'!$C$7:$C$1839,0)</f>
        <v>847</v>
      </c>
    </row>
    <row r="612" spans="1:17" ht="15.75" thickBot="1" x14ac:dyDescent="0.3">
      <c r="A612" s="333" t="s">
        <v>1853</v>
      </c>
      <c r="B612" s="185" t="s">
        <v>1854</v>
      </c>
      <c r="C612" s="185" t="s">
        <v>1657</v>
      </c>
      <c r="D612" s="140">
        <v>341541.43</v>
      </c>
      <c r="E612" s="140">
        <v>400347.89</v>
      </c>
      <c r="F612" s="140">
        <v>798996.06</v>
      </c>
      <c r="G612" s="139">
        <v>1528005.74</v>
      </c>
      <c r="H612" s="139">
        <v>2089549.97</v>
      </c>
      <c r="I612" s="139">
        <v>2700816.33</v>
      </c>
      <c r="J612" s="140">
        <v>3244104.93</v>
      </c>
      <c r="K612" s="140">
        <v>3668772.43</v>
      </c>
      <c r="L612" s="140">
        <v>-24129584.91</v>
      </c>
      <c r="M612" s="139">
        <v>-23358165.219999999</v>
      </c>
      <c r="N612" s="139">
        <v>-22670491.219999999</v>
      </c>
      <c r="O612" s="139">
        <v>-21961032.75</v>
      </c>
      <c r="P612" s="138">
        <f t="shared" si="10"/>
        <v>-77347139.319999993</v>
      </c>
      <c r="Q612" s="135">
        <f>MATCH(B620,'SAP Data'!$C$7:$C$1839,0)</f>
        <v>848</v>
      </c>
    </row>
    <row r="613" spans="1:17" ht="15.75" thickBot="1" x14ac:dyDescent="0.3">
      <c r="A613" s="333" t="s">
        <v>1855</v>
      </c>
      <c r="B613" s="185" t="s">
        <v>1856</v>
      </c>
      <c r="C613" s="185" t="s">
        <v>1657</v>
      </c>
      <c r="D613" s="139">
        <v>-13565.92</v>
      </c>
      <c r="E613" s="139">
        <v>-89298.559999999998</v>
      </c>
      <c r="F613" s="139">
        <v>-154232.95999999999</v>
      </c>
      <c r="G613" s="140">
        <v>-204762.37</v>
      </c>
      <c r="H613" s="140">
        <v>-250013.88</v>
      </c>
      <c r="I613" s="140">
        <v>-315418.99</v>
      </c>
      <c r="J613" s="139">
        <v>-369789.82</v>
      </c>
      <c r="K613" s="139">
        <v>-407636.61</v>
      </c>
      <c r="L613" s="139">
        <v>-568597.09</v>
      </c>
      <c r="M613" s="140">
        <v>-666534.86</v>
      </c>
      <c r="N613" s="140">
        <v>-910942.19</v>
      </c>
      <c r="O613" s="140">
        <v>-1026227.68</v>
      </c>
      <c r="P613" s="138">
        <f t="shared" si="10"/>
        <v>-4977020.93</v>
      </c>
      <c r="Q613" s="135">
        <f>MATCH(B621,'SAP Data'!$C$7:$C$1839,0)</f>
        <v>849</v>
      </c>
    </row>
    <row r="614" spans="1:17" ht="15.75" thickBot="1" x14ac:dyDescent="0.3">
      <c r="A614" s="333" t="s">
        <v>1857</v>
      </c>
      <c r="B614" s="185" t="s">
        <v>1858</v>
      </c>
      <c r="C614" s="185" t="s">
        <v>1657</v>
      </c>
      <c r="D614" s="140">
        <v>-51867.59</v>
      </c>
      <c r="E614" s="140">
        <v>-66412.47</v>
      </c>
      <c r="F614" s="140">
        <v>-147333.6</v>
      </c>
      <c r="G614" s="139">
        <v>-122730.44</v>
      </c>
      <c r="H614" s="139">
        <v>-38139.379999999997</v>
      </c>
      <c r="I614" s="139">
        <v>-117044.24</v>
      </c>
      <c r="J614" s="140">
        <v>-78810.38</v>
      </c>
      <c r="K614" s="140">
        <v>-142942.45000000001</v>
      </c>
      <c r="L614" s="140">
        <v>-146268.01999999999</v>
      </c>
      <c r="M614" s="139">
        <v>-130138.22</v>
      </c>
      <c r="N614" s="139">
        <v>-196420.97</v>
      </c>
      <c r="O614" s="139">
        <v>-158423.67000000001</v>
      </c>
      <c r="P614" s="138">
        <f t="shared" si="10"/>
        <v>-1396531.43</v>
      </c>
      <c r="Q614" s="135">
        <f>MATCH(B622,'SAP Data'!$C$7:$C$1839,0)</f>
        <v>850</v>
      </c>
    </row>
    <row r="615" spans="1:17" ht="15.75" thickBot="1" x14ac:dyDescent="0.3">
      <c r="A615" s="333" t="s">
        <v>1859</v>
      </c>
      <c r="B615" s="185" t="s">
        <v>1860</v>
      </c>
      <c r="C615" s="185" t="s">
        <v>1657</v>
      </c>
      <c r="D615" s="139">
        <v>74950.41</v>
      </c>
      <c r="E615" s="139">
        <v>143463.32999999999</v>
      </c>
      <c r="F615" s="139">
        <v>188690.13</v>
      </c>
      <c r="G615" s="140">
        <v>268141.27</v>
      </c>
      <c r="H615" s="140">
        <v>343030.83</v>
      </c>
      <c r="I615" s="140">
        <v>408103.51</v>
      </c>
      <c r="J615" s="139">
        <v>475044.97</v>
      </c>
      <c r="K615" s="139">
        <v>543454.30000000005</v>
      </c>
      <c r="L615" s="139">
        <v>616841.06999999995</v>
      </c>
      <c r="M615" s="140">
        <v>694256.29</v>
      </c>
      <c r="N615" s="140">
        <v>777713.17</v>
      </c>
      <c r="O615" s="140">
        <v>855717.14</v>
      </c>
      <c r="P615" s="138">
        <f t="shared" si="10"/>
        <v>5389406.4199999999</v>
      </c>
      <c r="Q615" s="135">
        <f>MATCH(B623,'SAP Data'!$C$7:$C$1839,0)</f>
        <v>851</v>
      </c>
    </row>
    <row r="616" spans="1:17" ht="15.75" thickBot="1" x14ac:dyDescent="0.3">
      <c r="A616" s="333" t="s">
        <v>1861</v>
      </c>
      <c r="B616" s="185" t="s">
        <v>1862</v>
      </c>
      <c r="C616" s="185" t="s">
        <v>1657</v>
      </c>
      <c r="D616" s="140">
        <v>169641.46</v>
      </c>
      <c r="E616" s="140">
        <v>280366.49</v>
      </c>
      <c r="F616" s="140">
        <v>493927.2</v>
      </c>
      <c r="G616" s="139">
        <v>685999.79</v>
      </c>
      <c r="H616" s="139">
        <v>857167.03</v>
      </c>
      <c r="I616" s="139">
        <v>1052559.22</v>
      </c>
      <c r="J616" s="140">
        <v>1214126.1599999999</v>
      </c>
      <c r="K616" s="140">
        <v>1370313.62</v>
      </c>
      <c r="L616" s="140">
        <v>1521962.69</v>
      </c>
      <c r="M616" s="139">
        <v>1669925.13</v>
      </c>
      <c r="N616" s="139">
        <v>1803313.9</v>
      </c>
      <c r="O616" s="139">
        <v>1979509.49</v>
      </c>
      <c r="P616" s="138">
        <f t="shared" si="10"/>
        <v>13098812.18</v>
      </c>
      <c r="Q616" s="135">
        <f>MATCH(B624,'SAP Data'!$C$7:$C$1839,0)</f>
        <v>852</v>
      </c>
    </row>
    <row r="617" spans="1:17" ht="15.75" thickBot="1" x14ac:dyDescent="0.3">
      <c r="A617" s="333" t="s">
        <v>1863</v>
      </c>
      <c r="B617" s="185" t="s">
        <v>1864</v>
      </c>
      <c r="C617" s="185" t="s">
        <v>1657</v>
      </c>
      <c r="D617" s="139">
        <v>108482.43</v>
      </c>
      <c r="E617" s="139">
        <v>206230.48</v>
      </c>
      <c r="F617" s="139">
        <v>307437.89</v>
      </c>
      <c r="G617" s="140">
        <v>402477.01</v>
      </c>
      <c r="H617" s="140">
        <v>497286.47</v>
      </c>
      <c r="I617" s="140">
        <v>581725.37</v>
      </c>
      <c r="J617" s="139">
        <v>669848.92000000004</v>
      </c>
      <c r="K617" s="139">
        <v>759445.36</v>
      </c>
      <c r="L617" s="139">
        <v>854092.26</v>
      </c>
      <c r="M617" s="140">
        <v>953716.47</v>
      </c>
      <c r="N617" s="140">
        <v>1043864.95</v>
      </c>
      <c r="O617" s="140">
        <v>1180939.49</v>
      </c>
      <c r="P617" s="138">
        <f t="shared" si="10"/>
        <v>7565547.0999999996</v>
      </c>
      <c r="Q617" s="135">
        <f>MATCH(B625,'SAP Data'!$C$7:$C$1839,0)</f>
        <v>853</v>
      </c>
    </row>
    <row r="618" spans="1:17" ht="15.75" thickBot="1" x14ac:dyDescent="0.3">
      <c r="A618" s="333" t="s">
        <v>1865</v>
      </c>
      <c r="B618" s="185" t="s">
        <v>1866</v>
      </c>
      <c r="C618" s="185" t="s">
        <v>1657</v>
      </c>
      <c r="D618" s="140">
        <v>233999.01</v>
      </c>
      <c r="E618" s="140">
        <v>499575.23</v>
      </c>
      <c r="F618" s="140">
        <v>745699.02</v>
      </c>
      <c r="G618" s="139">
        <v>976714.32</v>
      </c>
      <c r="H618" s="139">
        <v>1220056.1399999999</v>
      </c>
      <c r="I618" s="139">
        <v>1495084.17</v>
      </c>
      <c r="J618" s="140">
        <v>1883924.5</v>
      </c>
      <c r="K618" s="140">
        <v>2216306.37</v>
      </c>
      <c r="L618" s="140">
        <v>2588206.6</v>
      </c>
      <c r="M618" s="139">
        <v>2826931.92</v>
      </c>
      <c r="N618" s="139">
        <v>3071929.68</v>
      </c>
      <c r="O618" s="139">
        <v>3381698.62</v>
      </c>
      <c r="P618" s="138">
        <f t="shared" si="10"/>
        <v>21140125.580000002</v>
      </c>
      <c r="Q618" s="135">
        <f>MATCH(B626,'SAP Data'!$C$7:$C$1839,0)</f>
        <v>854</v>
      </c>
    </row>
    <row r="619" spans="1:17" ht="15.75" thickBot="1" x14ac:dyDescent="0.3">
      <c r="A619" s="333" t="s">
        <v>1867</v>
      </c>
      <c r="B619" s="185" t="s">
        <v>1868</v>
      </c>
      <c r="C619" s="185" t="s">
        <v>1657</v>
      </c>
      <c r="D619" s="139">
        <v>17229.330000000002</v>
      </c>
      <c r="E619" s="139">
        <v>33318.080000000002</v>
      </c>
      <c r="F619" s="139">
        <v>48977.06</v>
      </c>
      <c r="G619" s="140">
        <v>61564.89</v>
      </c>
      <c r="H619" s="140">
        <v>67004.17</v>
      </c>
      <c r="I619" s="140">
        <v>70017.19</v>
      </c>
      <c r="J619" s="139">
        <v>71819.199999999997</v>
      </c>
      <c r="K619" s="139">
        <v>73884.41</v>
      </c>
      <c r="L619" s="139">
        <v>154223.97</v>
      </c>
      <c r="M619" s="140">
        <v>158465.57</v>
      </c>
      <c r="N619" s="140">
        <v>167011.69</v>
      </c>
      <c r="O619" s="140">
        <v>186145.45</v>
      </c>
      <c r="P619" s="138">
        <f t="shared" si="10"/>
        <v>1109661.0099999998</v>
      </c>
      <c r="Q619" s="135">
        <f>MATCH(B627,'SAP Data'!$C$7:$C$1839,0)</f>
        <v>855</v>
      </c>
    </row>
    <row r="620" spans="1:17" ht="15.75" thickBot="1" x14ac:dyDescent="0.3">
      <c r="A620" s="333" t="s">
        <v>1869</v>
      </c>
      <c r="B620" s="185" t="s">
        <v>1870</v>
      </c>
      <c r="C620" s="185" t="s">
        <v>1657</v>
      </c>
      <c r="D620" s="140">
        <v>24176.959999999999</v>
      </c>
      <c r="E620" s="140">
        <v>38428.15</v>
      </c>
      <c r="F620" s="140">
        <v>75642.95</v>
      </c>
      <c r="G620" s="139">
        <v>93433.12</v>
      </c>
      <c r="H620" s="139">
        <v>110365.03</v>
      </c>
      <c r="I620" s="139">
        <v>125300.49</v>
      </c>
      <c r="J620" s="140">
        <v>139465.44</v>
      </c>
      <c r="K620" s="140">
        <v>158920.13</v>
      </c>
      <c r="L620" s="140">
        <v>194449.82</v>
      </c>
      <c r="M620" s="139">
        <v>213579.66</v>
      </c>
      <c r="N620" s="139">
        <v>227965.78</v>
      </c>
      <c r="O620" s="139">
        <v>259978.27</v>
      </c>
      <c r="P620" s="138">
        <f t="shared" si="10"/>
        <v>1661705.7999999998</v>
      </c>
      <c r="Q620" s="135">
        <f>MATCH(B628,'SAP Data'!$C$7:$C$1839,0)</f>
        <v>856</v>
      </c>
    </row>
    <row r="621" spans="1:17" ht="15.75" thickBot="1" x14ac:dyDescent="0.3">
      <c r="A621" s="333" t="s">
        <v>1871</v>
      </c>
      <c r="B621" s="185" t="s">
        <v>1872</v>
      </c>
      <c r="C621" s="185" t="s">
        <v>1657</v>
      </c>
      <c r="D621" s="139">
        <v>17573.57</v>
      </c>
      <c r="E621" s="139">
        <v>61416.34</v>
      </c>
      <c r="F621" s="139">
        <v>110693.11</v>
      </c>
      <c r="G621" s="140">
        <v>191905.56</v>
      </c>
      <c r="H621" s="140">
        <v>281755.77</v>
      </c>
      <c r="I621" s="140">
        <v>338408.02</v>
      </c>
      <c r="J621" s="139">
        <v>435354.14</v>
      </c>
      <c r="K621" s="139">
        <v>549837.74</v>
      </c>
      <c r="L621" s="139">
        <v>600142.02</v>
      </c>
      <c r="M621" s="140">
        <v>738373.38</v>
      </c>
      <c r="N621" s="140">
        <v>881171.74</v>
      </c>
      <c r="O621" s="140">
        <v>959462.43</v>
      </c>
      <c r="P621" s="138">
        <f t="shared" si="10"/>
        <v>5166093.82</v>
      </c>
      <c r="Q621" s="135">
        <f>MATCH(B629,'SAP Data'!$C$7:$C$1839,0)</f>
        <v>857</v>
      </c>
    </row>
    <row r="622" spans="1:17" ht="15.75" thickBot="1" x14ac:dyDescent="0.3">
      <c r="A622" s="333" t="s">
        <v>1873</v>
      </c>
      <c r="B622" s="185" t="s">
        <v>1874</v>
      </c>
      <c r="C622" s="185" t="s">
        <v>1657</v>
      </c>
      <c r="D622" s="140">
        <v>2062.8200000000002</v>
      </c>
      <c r="E622" s="140">
        <v>8798.09</v>
      </c>
      <c r="F622" s="140">
        <v>13861.88</v>
      </c>
      <c r="G622" s="139">
        <v>21092.27</v>
      </c>
      <c r="H622" s="139">
        <v>25632.959999999999</v>
      </c>
      <c r="I622" s="139">
        <v>29391.93</v>
      </c>
      <c r="J622" s="140">
        <v>38399.35</v>
      </c>
      <c r="K622" s="140">
        <v>41694.67</v>
      </c>
      <c r="L622" s="140">
        <v>46607.06</v>
      </c>
      <c r="M622" s="139">
        <v>51127.3</v>
      </c>
      <c r="N622" s="139">
        <v>55900.03</v>
      </c>
      <c r="O622" s="139">
        <v>61511.57</v>
      </c>
      <c r="P622" s="138">
        <f t="shared" si="10"/>
        <v>396079.93</v>
      </c>
      <c r="Q622" s="135">
        <f>MATCH(B630,'SAP Data'!$C$7:$C$1839,0)</f>
        <v>859</v>
      </c>
    </row>
    <row r="623" spans="1:17" ht="15.75" thickBot="1" x14ac:dyDescent="0.3">
      <c r="A623" s="333" t="s">
        <v>1875</v>
      </c>
      <c r="B623" s="185" t="s">
        <v>1876</v>
      </c>
      <c r="C623" s="185" t="s">
        <v>1657</v>
      </c>
      <c r="D623" s="139">
        <v>4022.21</v>
      </c>
      <c r="E623" s="139">
        <v>6968.41</v>
      </c>
      <c r="F623" s="139">
        <v>97201.32</v>
      </c>
      <c r="G623" s="140">
        <v>101933.8</v>
      </c>
      <c r="H623" s="140">
        <v>97143.4</v>
      </c>
      <c r="I623" s="140">
        <v>124175.73</v>
      </c>
      <c r="J623" s="139">
        <v>134864</v>
      </c>
      <c r="K623" s="139">
        <v>141128.4</v>
      </c>
      <c r="L623" s="139">
        <v>156608.18</v>
      </c>
      <c r="M623" s="140">
        <v>163483.24</v>
      </c>
      <c r="N623" s="140">
        <v>169857.96</v>
      </c>
      <c r="O623" s="140">
        <v>181431.98</v>
      </c>
      <c r="P623" s="138">
        <f t="shared" si="10"/>
        <v>1378818.63</v>
      </c>
      <c r="Q623" s="135">
        <f>MATCH(B631,'SAP Data'!$C$7:$C$1839,0)</f>
        <v>860</v>
      </c>
    </row>
    <row r="624" spans="1:17" ht="15.75" thickBot="1" x14ac:dyDescent="0.3">
      <c r="A624" s="333" t="s">
        <v>1877</v>
      </c>
      <c r="B624" s="185" t="s">
        <v>1878</v>
      </c>
      <c r="C624" s="185" t="s">
        <v>1657</v>
      </c>
      <c r="D624" s="140">
        <v>1272950.3500000001</v>
      </c>
      <c r="E624" s="140">
        <v>2804193.27</v>
      </c>
      <c r="F624" s="140">
        <v>4868767.7</v>
      </c>
      <c r="G624" s="139">
        <v>5658915.9199999999</v>
      </c>
      <c r="H624" s="139">
        <v>6377044.0300000003</v>
      </c>
      <c r="I624" s="139">
        <v>7076382.0899999999</v>
      </c>
      <c r="J624" s="140">
        <v>8406724.9299999997</v>
      </c>
      <c r="K624" s="140">
        <v>9116116.8300000001</v>
      </c>
      <c r="L624" s="140">
        <v>9465777.9900000002</v>
      </c>
      <c r="M624" s="139">
        <v>9816755.3499999996</v>
      </c>
      <c r="N624" s="139">
        <v>10292047.699999999</v>
      </c>
      <c r="O624" s="139">
        <v>10753025.529999999</v>
      </c>
      <c r="P624" s="138">
        <f t="shared" si="10"/>
        <v>85908701.689999998</v>
      </c>
      <c r="Q624" s="135">
        <f>MATCH(B632,'SAP Data'!$C$7:$C$1839,0)</f>
        <v>862</v>
      </c>
    </row>
    <row r="625" spans="1:17" ht="15.75" thickBot="1" x14ac:dyDescent="0.3">
      <c r="A625" s="333" t="s">
        <v>1879</v>
      </c>
      <c r="B625" s="185" t="s">
        <v>1880</v>
      </c>
      <c r="C625" s="185" t="s">
        <v>1657</v>
      </c>
      <c r="D625" s="139"/>
      <c r="E625" s="139"/>
      <c r="F625" s="139"/>
      <c r="G625" s="391"/>
      <c r="H625" s="391"/>
      <c r="I625" s="391"/>
      <c r="J625" s="139">
        <v>0</v>
      </c>
      <c r="K625" s="139">
        <v>1939.04</v>
      </c>
      <c r="L625" s="139">
        <v>3978.98</v>
      </c>
      <c r="M625" s="140">
        <v>5325.24</v>
      </c>
      <c r="N625" s="140">
        <v>6824.83</v>
      </c>
      <c r="O625" s="140">
        <v>8383.2999999999993</v>
      </c>
      <c r="P625" s="138">
        <f t="shared" si="10"/>
        <v>26451.39</v>
      </c>
      <c r="Q625" s="135">
        <f>MATCH(B633,'SAP Data'!$C$7:$C$1839,0)</f>
        <v>863</v>
      </c>
    </row>
    <row r="626" spans="1:17" ht="15.75" thickBot="1" x14ac:dyDescent="0.3">
      <c r="A626" s="333" t="s">
        <v>1881</v>
      </c>
      <c r="B626" s="185" t="s">
        <v>1882</v>
      </c>
      <c r="C626" s="185" t="s">
        <v>1657</v>
      </c>
      <c r="D626" s="140">
        <v>19900</v>
      </c>
      <c r="E626" s="140">
        <v>24810.799999999999</v>
      </c>
      <c r="F626" s="140">
        <v>24810.799999999999</v>
      </c>
      <c r="G626" s="139">
        <v>24810.799999999999</v>
      </c>
      <c r="H626" s="139">
        <v>42010.8</v>
      </c>
      <c r="I626" s="139">
        <v>45775.98</v>
      </c>
      <c r="J626" s="140">
        <v>143425.98000000001</v>
      </c>
      <c r="K626" s="140">
        <v>143425.98000000001</v>
      </c>
      <c r="L626" s="140">
        <v>229847.35</v>
      </c>
      <c r="M626" s="139">
        <v>247047.35</v>
      </c>
      <c r="N626" s="139">
        <v>247047.35</v>
      </c>
      <c r="O626" s="139">
        <v>247047.35</v>
      </c>
      <c r="P626" s="138">
        <f t="shared" si="10"/>
        <v>1439960.54</v>
      </c>
      <c r="Q626" s="135">
        <f>MATCH(B634,'SAP Data'!$C$7:$C$1839,0)</f>
        <v>864</v>
      </c>
    </row>
    <row r="627" spans="1:17" ht="15.75" thickBot="1" x14ac:dyDescent="0.3">
      <c r="A627" s="333" t="s">
        <v>1883</v>
      </c>
      <c r="B627" s="185" t="s">
        <v>1884</v>
      </c>
      <c r="C627" s="185" t="s">
        <v>1657</v>
      </c>
      <c r="D627" s="139">
        <v>9368782.2899999991</v>
      </c>
      <c r="E627" s="139">
        <v>18791504.449999999</v>
      </c>
      <c r="F627" s="139">
        <v>28233204.399999999</v>
      </c>
      <c r="G627" s="140">
        <v>37760759.579999998</v>
      </c>
      <c r="H627" s="140">
        <v>47302756.469999999</v>
      </c>
      <c r="I627" s="140">
        <v>56842347.710000001</v>
      </c>
      <c r="J627" s="139">
        <v>66372361.229999997</v>
      </c>
      <c r="K627" s="139">
        <v>76076015.719999999</v>
      </c>
      <c r="L627" s="139">
        <v>85634059.340000004</v>
      </c>
      <c r="M627" s="140">
        <v>95335283.200000003</v>
      </c>
      <c r="N627" s="140">
        <v>105043361.92</v>
      </c>
      <c r="O627" s="140">
        <v>114801709.45999999</v>
      </c>
      <c r="P627" s="138">
        <f t="shared" si="10"/>
        <v>741562145.7700001</v>
      </c>
      <c r="Q627" s="135">
        <f>MATCH(B635,'SAP Data'!$C$7:$C$1839,0)</f>
        <v>865</v>
      </c>
    </row>
    <row r="628" spans="1:17" ht="15.75" thickBot="1" x14ac:dyDescent="0.3">
      <c r="A628" s="333" t="s">
        <v>2782</v>
      </c>
      <c r="B628" s="185" t="s">
        <v>2783</v>
      </c>
      <c r="C628" s="185" t="s">
        <v>1657</v>
      </c>
      <c r="D628" s="140">
        <v>2997.24</v>
      </c>
      <c r="E628" s="140">
        <v>7455.14</v>
      </c>
      <c r="F628" s="140">
        <v>11191.76</v>
      </c>
      <c r="G628" s="139">
        <v>14922.81</v>
      </c>
      <c r="H628" s="139">
        <v>18946.93</v>
      </c>
      <c r="I628" s="139">
        <v>22821.75</v>
      </c>
      <c r="J628" s="140">
        <v>26702.09</v>
      </c>
      <c r="K628" s="140">
        <v>30582.47</v>
      </c>
      <c r="L628" s="140">
        <v>34815.599999999999</v>
      </c>
      <c r="M628" s="139">
        <v>38816.75</v>
      </c>
      <c r="N628" s="139">
        <v>42812.32</v>
      </c>
      <c r="O628" s="139">
        <v>46813.47</v>
      </c>
      <c r="P628" s="138">
        <f t="shared" si="10"/>
        <v>298878.33</v>
      </c>
      <c r="Q628" s="135">
        <f>MATCH(B636,'SAP Data'!$C$7:$C$1839,0)</f>
        <v>866</v>
      </c>
    </row>
    <row r="629" spans="1:17" ht="15.75" thickBot="1" x14ac:dyDescent="0.3">
      <c r="A629" s="333" t="s">
        <v>1885</v>
      </c>
      <c r="B629" s="185" t="s">
        <v>1886</v>
      </c>
      <c r="C629" s="185" t="s">
        <v>1657</v>
      </c>
      <c r="D629" s="139">
        <v>7078221.2000000002</v>
      </c>
      <c r="E629" s="139">
        <v>13579248.779999999</v>
      </c>
      <c r="F629" s="139">
        <v>22170452.559999999</v>
      </c>
      <c r="G629" s="140">
        <v>27114472.390000001</v>
      </c>
      <c r="H629" s="140">
        <v>31373534.219999999</v>
      </c>
      <c r="I629" s="140">
        <v>35138999.399999999</v>
      </c>
      <c r="J629" s="139">
        <v>38778403.840000004</v>
      </c>
      <c r="K629" s="139">
        <v>42642249.490000002</v>
      </c>
      <c r="L629" s="139">
        <v>46679719.310000002</v>
      </c>
      <c r="M629" s="140">
        <v>51966955.490000002</v>
      </c>
      <c r="N629" s="140">
        <v>58441665.399999999</v>
      </c>
      <c r="O629" s="140">
        <v>67170451.180000007</v>
      </c>
      <c r="P629" s="138">
        <f t="shared" si="10"/>
        <v>442134373.25999999</v>
      </c>
      <c r="Q629" s="135">
        <f>MATCH(B637,'SAP Data'!$C$7:$C$1839,0)</f>
        <v>867</v>
      </c>
    </row>
    <row r="630" spans="1:17" ht="15.75" thickBot="1" x14ac:dyDescent="0.3">
      <c r="A630" s="333" t="s">
        <v>1887</v>
      </c>
      <c r="B630" s="185" t="s">
        <v>1888</v>
      </c>
      <c r="C630" s="185" t="s">
        <v>1657</v>
      </c>
      <c r="D630" s="140">
        <v>64890</v>
      </c>
      <c r="E630" s="140">
        <v>129905.87</v>
      </c>
      <c r="F630" s="140">
        <v>194795.87</v>
      </c>
      <c r="G630" s="139">
        <v>259685.87</v>
      </c>
      <c r="H630" s="139">
        <v>324687.82</v>
      </c>
      <c r="I630" s="139">
        <v>389577.82</v>
      </c>
      <c r="J630" s="140">
        <v>454467.82</v>
      </c>
      <c r="K630" s="140">
        <v>519492.06</v>
      </c>
      <c r="L630" s="140">
        <v>616752.81000000006</v>
      </c>
      <c r="M630" s="139">
        <v>685239.56</v>
      </c>
      <c r="N630" s="139">
        <v>753687.31</v>
      </c>
      <c r="O630" s="139">
        <v>822174.06</v>
      </c>
      <c r="P630" s="138">
        <f t="shared" si="10"/>
        <v>5215356.870000001</v>
      </c>
      <c r="Q630" s="135">
        <f>MATCH(B638,'SAP Data'!$C$7:$C$1839,0)</f>
        <v>868</v>
      </c>
    </row>
    <row r="631" spans="1:17" ht="15.75" thickBot="1" x14ac:dyDescent="0.3">
      <c r="A631" s="333" t="s">
        <v>1889</v>
      </c>
      <c r="B631" s="185" t="s">
        <v>1890</v>
      </c>
      <c r="C631" s="185" t="s">
        <v>1657</v>
      </c>
      <c r="D631" s="139">
        <v>-1279.76</v>
      </c>
      <c r="E631" s="139">
        <v>2469.29</v>
      </c>
      <c r="F631" s="139">
        <v>6609.27</v>
      </c>
      <c r="G631" s="140">
        <v>6609.27</v>
      </c>
      <c r="H631" s="140">
        <v>6609.27</v>
      </c>
      <c r="I631" s="140">
        <v>6609.27</v>
      </c>
      <c r="J631" s="139">
        <v>6609.27</v>
      </c>
      <c r="K631" s="139">
        <v>6609.27</v>
      </c>
      <c r="L631" s="139">
        <v>6609.27</v>
      </c>
      <c r="M631" s="140">
        <v>6609.27</v>
      </c>
      <c r="N631" s="140">
        <v>6609.27</v>
      </c>
      <c r="O631" s="140">
        <v>6609.27</v>
      </c>
      <c r="P631" s="138">
        <f t="shared" si="10"/>
        <v>67282.230000000025</v>
      </c>
      <c r="Q631" s="135">
        <f>MATCH(B639,'SAP Data'!$C$7:$C$1839,0)</f>
        <v>869</v>
      </c>
    </row>
    <row r="632" spans="1:17" ht="15.75" thickBot="1" x14ac:dyDescent="0.3">
      <c r="A632" s="333" t="s">
        <v>1891</v>
      </c>
      <c r="B632" s="185" t="s">
        <v>1892</v>
      </c>
      <c r="C632" s="185" t="s">
        <v>1657</v>
      </c>
      <c r="D632" s="140">
        <v>137058</v>
      </c>
      <c r="E632" s="140">
        <v>1473861</v>
      </c>
      <c r="F632" s="140">
        <v>1567258</v>
      </c>
      <c r="G632" s="139">
        <v>1700290</v>
      </c>
      <c r="H632" s="139">
        <v>1867278</v>
      </c>
      <c r="I632" s="139">
        <v>2022023</v>
      </c>
      <c r="J632" s="140">
        <v>2194948</v>
      </c>
      <c r="K632" s="140">
        <v>2369367</v>
      </c>
      <c r="L632" s="140">
        <v>2557486</v>
      </c>
      <c r="M632" s="139">
        <v>2716013</v>
      </c>
      <c r="N632" s="139">
        <v>2861966</v>
      </c>
      <c r="O632" s="139">
        <v>2966199</v>
      </c>
      <c r="P632" s="138">
        <f t="shared" si="10"/>
        <v>24433747</v>
      </c>
      <c r="Q632" s="135">
        <f>MATCH(B640,'SAP Data'!$C$7:$C$1839,0)</f>
        <v>870</v>
      </c>
    </row>
    <row r="633" spans="1:17" ht="15.75" thickBot="1" x14ac:dyDescent="0.3">
      <c r="A633" s="333" t="s">
        <v>1893</v>
      </c>
      <c r="B633" s="185" t="s">
        <v>1894</v>
      </c>
      <c r="C633" s="185" t="s">
        <v>1657</v>
      </c>
      <c r="D633" s="139">
        <v>-41201</v>
      </c>
      <c r="E633" s="139">
        <v>-56644</v>
      </c>
      <c r="F633" s="139">
        <v>-101910</v>
      </c>
      <c r="G633" s="140">
        <v>-110977</v>
      </c>
      <c r="H633" s="140">
        <v>-137509</v>
      </c>
      <c r="I633" s="140">
        <v>-123044</v>
      </c>
      <c r="J633" s="139">
        <v>-133619</v>
      </c>
      <c r="K633" s="139">
        <v>-130276</v>
      </c>
      <c r="L633" s="139">
        <v>-134479</v>
      </c>
      <c r="M633" s="140">
        <v>-156029</v>
      </c>
      <c r="N633" s="140">
        <v>-150433</v>
      </c>
      <c r="O633" s="140">
        <v>-341804</v>
      </c>
      <c r="P633" s="138">
        <f t="shared" si="10"/>
        <v>-1617925</v>
      </c>
      <c r="Q633" s="135">
        <f>MATCH(B641,'SAP Data'!$C$7:$C$1839,0)</f>
        <v>871</v>
      </c>
    </row>
    <row r="634" spans="1:17" ht="15.75" thickBot="1" x14ac:dyDescent="0.3">
      <c r="A634" s="333" t="s">
        <v>1895</v>
      </c>
      <c r="B634" s="185" t="s">
        <v>1896</v>
      </c>
      <c r="C634" s="185" t="s">
        <v>1657</v>
      </c>
      <c r="D634" s="140">
        <v>4223143</v>
      </c>
      <c r="E634" s="140">
        <v>7104575</v>
      </c>
      <c r="F634" s="140">
        <v>9697181</v>
      </c>
      <c r="G634" s="139">
        <v>10567208</v>
      </c>
      <c r="H634" s="139">
        <v>12679362</v>
      </c>
      <c r="I634" s="139">
        <v>10812941</v>
      </c>
      <c r="J634" s="140">
        <v>9183318</v>
      </c>
      <c r="K634" s="140">
        <v>7561262</v>
      </c>
      <c r="L634" s="140">
        <v>4798211</v>
      </c>
      <c r="M634" s="139">
        <v>5080950</v>
      </c>
      <c r="N634" s="139">
        <v>7156998</v>
      </c>
      <c r="O634" s="139">
        <v>3984918</v>
      </c>
      <c r="P634" s="138">
        <f t="shared" si="10"/>
        <v>92850067</v>
      </c>
      <c r="Q634" s="135">
        <f>MATCH(B642,'SAP Data'!$C$7:$C$1839,0)</f>
        <v>873</v>
      </c>
    </row>
    <row r="635" spans="1:17" ht="15.75" thickBot="1" x14ac:dyDescent="0.3">
      <c r="A635" s="333" t="s">
        <v>1897</v>
      </c>
      <c r="B635" s="185" t="s">
        <v>1898</v>
      </c>
      <c r="C635" s="185" t="s">
        <v>1657</v>
      </c>
      <c r="D635" s="139">
        <v>60486</v>
      </c>
      <c r="E635" s="139">
        <v>596757</v>
      </c>
      <c r="F635" s="139">
        <v>636345</v>
      </c>
      <c r="G635" s="140">
        <v>690879</v>
      </c>
      <c r="H635" s="140">
        <v>758093</v>
      </c>
      <c r="I635" s="140">
        <v>820519</v>
      </c>
      <c r="J635" s="139">
        <v>889750</v>
      </c>
      <c r="K635" s="139">
        <v>959442</v>
      </c>
      <c r="L635" s="139">
        <v>1033958</v>
      </c>
      <c r="M635" s="140">
        <v>1097666</v>
      </c>
      <c r="N635" s="140">
        <v>1156844</v>
      </c>
      <c r="O635" s="140">
        <v>1383762</v>
      </c>
      <c r="P635" s="138">
        <f t="shared" si="10"/>
        <v>10084501</v>
      </c>
      <c r="Q635" s="135">
        <f>MATCH(B643,'SAP Data'!$C$7:$C$1839,0)</f>
        <v>874</v>
      </c>
    </row>
    <row r="636" spans="1:17" ht="15.75" thickBot="1" x14ac:dyDescent="0.3">
      <c r="A636" s="333" t="s">
        <v>1899</v>
      </c>
      <c r="B636" s="185" t="s">
        <v>1900</v>
      </c>
      <c r="C636" s="185" t="s">
        <v>1657</v>
      </c>
      <c r="D636" s="140">
        <v>-6595</v>
      </c>
      <c r="E636" s="140">
        <v>-10719</v>
      </c>
      <c r="F636" s="140">
        <v>-20325</v>
      </c>
      <c r="G636" s="139">
        <v>-23141</v>
      </c>
      <c r="H636" s="139">
        <v>-29995</v>
      </c>
      <c r="I636" s="139">
        <v>-23541</v>
      </c>
      <c r="J636" s="140">
        <v>-26456</v>
      </c>
      <c r="K636" s="140">
        <v>-24474</v>
      </c>
      <c r="L636" s="140">
        <v>-25223</v>
      </c>
      <c r="M636" s="139">
        <v>-32653</v>
      </c>
      <c r="N636" s="139">
        <v>-29409</v>
      </c>
      <c r="O636" s="139">
        <v>-86465</v>
      </c>
      <c r="P636" s="138">
        <f t="shared" si="10"/>
        <v>-338996</v>
      </c>
      <c r="Q636" s="135">
        <f>MATCH(B644,'SAP Data'!$C$7:$C$1839,0)</f>
        <v>875</v>
      </c>
    </row>
    <row r="637" spans="1:17" ht="15.75" thickBot="1" x14ac:dyDescent="0.3">
      <c r="A637" s="333" t="s">
        <v>1901</v>
      </c>
      <c r="B637" s="185" t="s">
        <v>1902</v>
      </c>
      <c r="C637" s="185" t="s">
        <v>1657</v>
      </c>
      <c r="D637" s="139">
        <v>3125730</v>
      </c>
      <c r="E637" s="139">
        <v>5468788</v>
      </c>
      <c r="F637" s="139">
        <v>7084326</v>
      </c>
      <c r="G637" s="140">
        <v>7775215</v>
      </c>
      <c r="H637" s="140">
        <v>8365032</v>
      </c>
      <c r="I637" s="140">
        <v>7263453</v>
      </c>
      <c r="J637" s="139">
        <v>6048745</v>
      </c>
      <c r="K637" s="139">
        <v>4877584</v>
      </c>
      <c r="L637" s="139">
        <v>3385260</v>
      </c>
      <c r="M637" s="140">
        <v>3535373</v>
      </c>
      <c r="N637" s="140">
        <v>5195850</v>
      </c>
      <c r="O637" s="140">
        <v>5822629</v>
      </c>
      <c r="P637" s="138">
        <f t="shared" si="10"/>
        <v>67947985</v>
      </c>
      <c r="Q637" s="135">
        <f>MATCH(B645,'SAP Data'!$C$7:$C$1839,0)</f>
        <v>876</v>
      </c>
    </row>
    <row r="638" spans="1:17" ht="15.75" thickBot="1" x14ac:dyDescent="0.3">
      <c r="A638" s="333" t="s">
        <v>1903</v>
      </c>
      <c r="B638" s="185" t="s">
        <v>1904</v>
      </c>
      <c r="C638" s="185" t="s">
        <v>1657</v>
      </c>
      <c r="D638" s="140">
        <v>1003561</v>
      </c>
      <c r="E638" s="140">
        <v>1816892</v>
      </c>
      <c r="F638" s="140">
        <v>2394769</v>
      </c>
      <c r="G638" s="139">
        <v>2623177</v>
      </c>
      <c r="H638" s="139">
        <v>2640605</v>
      </c>
      <c r="I638" s="139">
        <v>3114609</v>
      </c>
      <c r="J638" s="140">
        <v>3222657</v>
      </c>
      <c r="K638" s="140">
        <v>3348001</v>
      </c>
      <c r="L638" s="140">
        <v>3679194</v>
      </c>
      <c r="M638" s="139">
        <v>3735369</v>
      </c>
      <c r="N638" s="139">
        <v>4534471</v>
      </c>
      <c r="O638" s="139">
        <v>8232522</v>
      </c>
      <c r="P638" s="138">
        <f t="shared" si="10"/>
        <v>40345827</v>
      </c>
      <c r="Q638" s="135">
        <f>MATCH(B646,'SAP Data'!$C$7:$C$1839,0)</f>
        <v>877</v>
      </c>
    </row>
    <row r="639" spans="1:17" ht="15.75" thickBot="1" x14ac:dyDescent="0.3">
      <c r="A639" s="333" t="s">
        <v>1905</v>
      </c>
      <c r="B639" s="185" t="s">
        <v>1906</v>
      </c>
      <c r="C639" s="185" t="s">
        <v>1657</v>
      </c>
      <c r="D639" s="139">
        <v>8290</v>
      </c>
      <c r="E639" s="139">
        <v>51742</v>
      </c>
      <c r="F639" s="139">
        <v>83353</v>
      </c>
      <c r="G639" s="140">
        <v>90964</v>
      </c>
      <c r="H639" s="140">
        <v>99240</v>
      </c>
      <c r="I639" s="140">
        <v>101638</v>
      </c>
      <c r="J639" s="139">
        <v>109408</v>
      </c>
      <c r="K639" s="139">
        <v>117111</v>
      </c>
      <c r="L639" s="139">
        <v>124314</v>
      </c>
      <c r="M639" s="140">
        <v>131647</v>
      </c>
      <c r="N639" s="140">
        <v>138909</v>
      </c>
      <c r="O639" s="140">
        <v>162886</v>
      </c>
      <c r="P639" s="138">
        <f t="shared" si="10"/>
        <v>1219502</v>
      </c>
      <c r="Q639" s="135">
        <f>MATCH(B647,'SAP Data'!$C$7:$C$1839,0)</f>
        <v>878</v>
      </c>
    </row>
    <row r="640" spans="1:17" ht="15.75" thickBot="1" x14ac:dyDescent="0.3">
      <c r="A640" s="333" t="s">
        <v>1907</v>
      </c>
      <c r="B640" s="185" t="s">
        <v>1908</v>
      </c>
      <c r="C640" s="185" t="s">
        <v>1657</v>
      </c>
      <c r="D640" s="140">
        <v>2535777</v>
      </c>
      <c r="E640" s="140">
        <v>4590753</v>
      </c>
      <c r="F640" s="140">
        <v>6150730</v>
      </c>
      <c r="G640" s="139">
        <v>6732475</v>
      </c>
      <c r="H640" s="139">
        <v>7020660</v>
      </c>
      <c r="I640" s="139">
        <v>9060015</v>
      </c>
      <c r="J640" s="140">
        <v>10291006</v>
      </c>
      <c r="K640" s="140">
        <v>11512343</v>
      </c>
      <c r="L640" s="140">
        <v>13194444</v>
      </c>
      <c r="M640" s="139">
        <v>13345743</v>
      </c>
      <c r="N640" s="139">
        <v>15448890</v>
      </c>
      <c r="O640" s="139">
        <v>25294511</v>
      </c>
      <c r="P640" s="138">
        <f t="shared" si="10"/>
        <v>125177347</v>
      </c>
      <c r="Q640" s="135">
        <f>MATCH(B648,'SAP Data'!$C$7:$C$1839,0)</f>
        <v>884</v>
      </c>
    </row>
    <row r="641" spans="1:17" ht="15.75" thickBot="1" x14ac:dyDescent="0.3">
      <c r="A641" s="333" t="s">
        <v>1909</v>
      </c>
      <c r="B641" s="185" t="s">
        <v>1910</v>
      </c>
      <c r="C641" s="185" t="s">
        <v>1657</v>
      </c>
      <c r="D641" s="139"/>
      <c r="E641" s="139"/>
      <c r="F641" s="139"/>
      <c r="G641" s="391"/>
      <c r="H641" s="391"/>
      <c r="I641" s="391"/>
      <c r="J641" s="140"/>
      <c r="K641" s="140"/>
      <c r="L641" s="140"/>
      <c r="M641" s="140">
        <v>0</v>
      </c>
      <c r="N641" s="140">
        <v>0</v>
      </c>
      <c r="O641" s="140">
        <v>37742</v>
      </c>
      <c r="P641" s="138">
        <f t="shared" si="10"/>
        <v>37742</v>
      </c>
      <c r="Q641" s="135">
        <f>MATCH(B649,'SAP Data'!$C$7:$C$1839,0)</f>
        <v>885</v>
      </c>
    </row>
    <row r="642" spans="1:17" ht="15.75" thickBot="1" x14ac:dyDescent="0.3">
      <c r="A642" s="333" t="s">
        <v>1911</v>
      </c>
      <c r="B642" s="185" t="s">
        <v>1912</v>
      </c>
      <c r="C642" s="185" t="s">
        <v>1657</v>
      </c>
      <c r="D642" s="140">
        <v>3120</v>
      </c>
      <c r="E642" s="140">
        <v>19472</v>
      </c>
      <c r="F642" s="140">
        <v>30777</v>
      </c>
      <c r="G642" s="139">
        <v>33587</v>
      </c>
      <c r="H642" s="139">
        <v>36643</v>
      </c>
      <c r="I642" s="139">
        <v>37608</v>
      </c>
      <c r="J642" s="139">
        <v>40483</v>
      </c>
      <c r="K642" s="139">
        <v>43333</v>
      </c>
      <c r="L642" s="139">
        <v>46005</v>
      </c>
      <c r="M642" s="139">
        <v>48719</v>
      </c>
      <c r="N642" s="139">
        <v>51406</v>
      </c>
      <c r="O642" s="139">
        <v>60019</v>
      </c>
      <c r="P642" s="138">
        <f t="shared" si="10"/>
        <v>451172</v>
      </c>
      <c r="Q642" s="135">
        <f>MATCH(B650,'SAP Data'!$C$7:$C$1839,0)</f>
        <v>886</v>
      </c>
    </row>
    <row r="643" spans="1:17" ht="15.75" thickBot="1" x14ac:dyDescent="0.3">
      <c r="A643" s="333" t="s">
        <v>1913</v>
      </c>
      <c r="B643" s="185" t="s">
        <v>1914</v>
      </c>
      <c r="C643" s="185" t="s">
        <v>1657</v>
      </c>
      <c r="D643" s="139"/>
      <c r="E643" s="139"/>
      <c r="F643" s="139"/>
      <c r="G643" s="391"/>
      <c r="H643" s="391"/>
      <c r="I643" s="391"/>
      <c r="J643" s="139"/>
      <c r="K643" s="139"/>
      <c r="L643" s="139"/>
      <c r="M643" s="140">
        <v>0</v>
      </c>
      <c r="N643" s="140">
        <v>0</v>
      </c>
      <c r="O643" s="140">
        <v>13504</v>
      </c>
      <c r="P643" s="138">
        <f t="shared" si="10"/>
        <v>13504</v>
      </c>
      <c r="Q643" s="135">
        <f>MATCH(B651,'SAP Data'!$C$7:$C$1839,0)</f>
        <v>887</v>
      </c>
    </row>
    <row r="644" spans="1:17" ht="15.75" thickBot="1" x14ac:dyDescent="0.3">
      <c r="A644" s="333" t="s">
        <v>1915</v>
      </c>
      <c r="B644" s="185" t="s">
        <v>1916</v>
      </c>
      <c r="C644" s="185" t="s">
        <v>1657</v>
      </c>
      <c r="D644" s="140">
        <v>0</v>
      </c>
      <c r="E644" s="140">
        <v>0</v>
      </c>
      <c r="F644" s="140">
        <v>-426885</v>
      </c>
      <c r="G644" s="139">
        <v>-426885</v>
      </c>
      <c r="H644" s="139">
        <v>-1320800</v>
      </c>
      <c r="I644" s="139">
        <v>-1677014</v>
      </c>
      <c r="J644" s="140">
        <v>-2046146</v>
      </c>
      <c r="K644" s="140">
        <v>-2391987</v>
      </c>
      <c r="L644" s="140">
        <v>-2465458</v>
      </c>
      <c r="M644" s="139">
        <v>-2465458</v>
      </c>
      <c r="N644" s="139">
        <v>-2544866</v>
      </c>
      <c r="O644" s="139">
        <v>-2586376</v>
      </c>
      <c r="P644" s="138">
        <f t="shared" si="10"/>
        <v>-18351875</v>
      </c>
      <c r="Q644" s="135">
        <f>MATCH(B652,'SAP Data'!$C$7:$C$1839,0)</f>
        <v>888</v>
      </c>
    </row>
    <row r="645" spans="1:17" ht="15.75" thickBot="1" x14ac:dyDescent="0.3">
      <c r="A645" s="333" t="s">
        <v>1917</v>
      </c>
      <c r="B645" s="185" t="s">
        <v>1918</v>
      </c>
      <c r="C645" s="185" t="s">
        <v>1657</v>
      </c>
      <c r="D645" s="139">
        <v>-945</v>
      </c>
      <c r="E645" s="139">
        <v>-1104</v>
      </c>
      <c r="F645" s="139">
        <v>-1691</v>
      </c>
      <c r="G645" s="140">
        <v>-1734</v>
      </c>
      <c r="H645" s="140">
        <v>-2007</v>
      </c>
      <c r="I645" s="140">
        <v>-2194</v>
      </c>
      <c r="J645" s="139">
        <v>-2285</v>
      </c>
      <c r="K645" s="139">
        <v>-2372</v>
      </c>
      <c r="L645" s="139">
        <v>-2454</v>
      </c>
      <c r="M645" s="140">
        <v>-2477</v>
      </c>
      <c r="N645" s="140">
        <v>-2615</v>
      </c>
      <c r="O645" s="140">
        <v>-2615</v>
      </c>
      <c r="P645" s="138">
        <f t="shared" si="10"/>
        <v>-24493</v>
      </c>
      <c r="Q645" s="135">
        <f>MATCH(B653,'SAP Data'!$C$7:$C$1839,0)</f>
        <v>889</v>
      </c>
    </row>
    <row r="646" spans="1:17" ht="15.75" thickBot="1" x14ac:dyDescent="0.3">
      <c r="A646" s="333" t="s">
        <v>1919</v>
      </c>
      <c r="B646" s="185" t="s">
        <v>1920</v>
      </c>
      <c r="C646" s="185" t="s">
        <v>1657</v>
      </c>
      <c r="D646" s="140">
        <v>-3186</v>
      </c>
      <c r="E646" s="140">
        <v>-3723</v>
      </c>
      <c r="F646" s="140">
        <v>-5797</v>
      </c>
      <c r="G646" s="139">
        <v>-5943</v>
      </c>
      <c r="H646" s="139">
        <v>-6879</v>
      </c>
      <c r="I646" s="139">
        <v>-7491</v>
      </c>
      <c r="J646" s="140">
        <v>-7802</v>
      </c>
      <c r="K646" s="140">
        <v>-8099</v>
      </c>
      <c r="L646" s="140">
        <v>-8379</v>
      </c>
      <c r="M646" s="139">
        <v>-8457</v>
      </c>
      <c r="N646" s="139">
        <v>-8927</v>
      </c>
      <c r="O646" s="139">
        <v>-8927</v>
      </c>
      <c r="P646" s="138">
        <f t="shared" si="10"/>
        <v>-83610</v>
      </c>
      <c r="Q646" s="135">
        <f>MATCH(B654,'SAP Data'!$C$7:$C$1839,0)</f>
        <v>890</v>
      </c>
    </row>
    <row r="647" spans="1:17" ht="15.75" thickBot="1" x14ac:dyDescent="0.3">
      <c r="A647" s="333" t="s">
        <v>1921</v>
      </c>
      <c r="B647" s="185" t="s">
        <v>1922</v>
      </c>
      <c r="C647" s="185" t="s">
        <v>1657</v>
      </c>
      <c r="D647" s="139">
        <v>-2338460</v>
      </c>
      <c r="E647" s="139">
        <v>-4234697</v>
      </c>
      <c r="F647" s="139">
        <v>-6407280</v>
      </c>
      <c r="G647" s="140">
        <v>-6945687</v>
      </c>
      <c r="H647" s="140">
        <v>-9439504</v>
      </c>
      <c r="I647" s="140">
        <v>-10429612</v>
      </c>
      <c r="J647" s="139">
        <v>-11364902</v>
      </c>
      <c r="K647" s="139">
        <v>-12241178</v>
      </c>
      <c r="L647" s="139">
        <v>-12362859</v>
      </c>
      <c r="M647" s="140">
        <v>-12421700</v>
      </c>
      <c r="N647" s="140">
        <v>-13963812</v>
      </c>
      <c r="O647" s="140">
        <v>-16418466</v>
      </c>
      <c r="P647" s="138">
        <f t="shared" ref="P647:P710" si="11">SUM(D647:O647)</f>
        <v>-118568157</v>
      </c>
      <c r="Q647" s="135">
        <f>MATCH(B655,'SAP Data'!$C$7:$C$1839,0)</f>
        <v>891</v>
      </c>
    </row>
    <row r="648" spans="1:17" ht="15.75" thickBot="1" x14ac:dyDescent="0.3">
      <c r="A648" s="333" t="s">
        <v>1923</v>
      </c>
      <c r="B648" s="185" t="s">
        <v>1924</v>
      </c>
      <c r="C648" s="185" t="s">
        <v>1657</v>
      </c>
      <c r="D648" s="140">
        <v>11376.45</v>
      </c>
      <c r="E648" s="140">
        <v>25562.33</v>
      </c>
      <c r="F648" s="140">
        <v>36724.269999999997</v>
      </c>
      <c r="G648" s="139">
        <v>55636</v>
      </c>
      <c r="H648" s="139">
        <v>72339.94</v>
      </c>
      <c r="I648" s="139">
        <v>24914.5</v>
      </c>
      <c r="J648" s="140">
        <v>49791.97</v>
      </c>
      <c r="K648" s="140">
        <v>62424.59</v>
      </c>
      <c r="L648" s="140">
        <v>78593.440000000002</v>
      </c>
      <c r="M648" s="139">
        <v>92287.18</v>
      </c>
      <c r="N648" s="139">
        <v>108629.11</v>
      </c>
      <c r="O648" s="139">
        <v>122525.1</v>
      </c>
      <c r="P648" s="138">
        <f t="shared" si="11"/>
        <v>740804.87999999989</v>
      </c>
      <c r="Q648" s="135">
        <f>MATCH(B656,'SAP Data'!$C$7:$C$1839,0)</f>
        <v>892</v>
      </c>
    </row>
    <row r="649" spans="1:17" ht="15.75" thickBot="1" x14ac:dyDescent="0.3">
      <c r="A649" s="333" t="s">
        <v>1925</v>
      </c>
      <c r="B649" s="185" t="s">
        <v>1926</v>
      </c>
      <c r="C649" s="185" t="s">
        <v>1657</v>
      </c>
      <c r="D649" s="139">
        <v>2448946.92</v>
      </c>
      <c r="E649" s="139">
        <v>5008356.24</v>
      </c>
      <c r="F649" s="139">
        <v>7085420.9500000002</v>
      </c>
      <c r="G649" s="140">
        <v>9749946.9399999995</v>
      </c>
      <c r="H649" s="140">
        <v>12239603.779999999</v>
      </c>
      <c r="I649" s="140">
        <v>14457870.949999999</v>
      </c>
      <c r="J649" s="139">
        <v>16976118.609999999</v>
      </c>
      <c r="K649" s="139">
        <v>19375501.640000001</v>
      </c>
      <c r="L649" s="139">
        <v>21913862.530000001</v>
      </c>
      <c r="M649" s="140">
        <v>24324127.23</v>
      </c>
      <c r="N649" s="140">
        <v>26850722.670000002</v>
      </c>
      <c r="O649" s="140">
        <v>29329959.23</v>
      </c>
      <c r="P649" s="138">
        <f t="shared" si="11"/>
        <v>189760437.69</v>
      </c>
      <c r="Q649" s="135">
        <f>MATCH(B657,'SAP Data'!$C$7:$C$1839,0)</f>
        <v>893</v>
      </c>
    </row>
    <row r="650" spans="1:17" ht="15.75" thickBot="1" x14ac:dyDescent="0.3">
      <c r="A650" s="333" t="s">
        <v>1927</v>
      </c>
      <c r="B650" s="185" t="s">
        <v>1928</v>
      </c>
      <c r="C650" s="185" t="s">
        <v>1657</v>
      </c>
      <c r="D650" s="140">
        <v>-17194.72</v>
      </c>
      <c r="E650" s="140">
        <v>-19360.66</v>
      </c>
      <c r="F650" s="140">
        <v>-33259.33</v>
      </c>
      <c r="G650" s="139">
        <v>-40078.199999999997</v>
      </c>
      <c r="H650" s="139">
        <v>-57899.24</v>
      </c>
      <c r="I650" s="139">
        <v>-67305.740000000005</v>
      </c>
      <c r="J650" s="140">
        <v>-75919.08</v>
      </c>
      <c r="K650" s="140">
        <v>-73431.17</v>
      </c>
      <c r="L650" s="140">
        <v>-78491.429999999993</v>
      </c>
      <c r="M650" s="139">
        <v>-91699.15</v>
      </c>
      <c r="N650" s="139">
        <v>-100710.24</v>
      </c>
      <c r="O650" s="139">
        <v>-110920.8</v>
      </c>
      <c r="P650" s="138">
        <f t="shared" si="11"/>
        <v>-766269.76</v>
      </c>
      <c r="Q650" s="135">
        <f>MATCH(B658,'SAP Data'!$C$7:$C$1839,0)</f>
        <v>894</v>
      </c>
    </row>
    <row r="651" spans="1:17" ht="15.75" thickBot="1" x14ac:dyDescent="0.3">
      <c r="A651" s="333" t="s">
        <v>1929</v>
      </c>
      <c r="B651" s="185" t="s">
        <v>1930</v>
      </c>
      <c r="C651" s="185" t="s">
        <v>1657</v>
      </c>
      <c r="D651" s="139">
        <v>633.65</v>
      </c>
      <c r="E651" s="139">
        <v>3596.97</v>
      </c>
      <c r="F651" s="139">
        <v>24119.18</v>
      </c>
      <c r="G651" s="140">
        <v>48187.8</v>
      </c>
      <c r="H651" s="140">
        <v>51383.94</v>
      </c>
      <c r="I651" s="140">
        <v>58702.239999999998</v>
      </c>
      <c r="J651" s="139">
        <v>109649.51</v>
      </c>
      <c r="K651" s="139">
        <v>69344.990000000005</v>
      </c>
      <c r="L651" s="139">
        <v>74969.58</v>
      </c>
      <c r="M651" s="140">
        <v>111506.6</v>
      </c>
      <c r="N651" s="140">
        <v>75827.38</v>
      </c>
      <c r="O651" s="140">
        <v>78414.92</v>
      </c>
      <c r="P651" s="138">
        <f t="shared" si="11"/>
        <v>706336.76</v>
      </c>
      <c r="Q651" s="135">
        <f>MATCH(B659,'SAP Data'!$C$7:$C$1839,0)</f>
        <v>895</v>
      </c>
    </row>
    <row r="652" spans="1:17" ht="15.75" thickBot="1" x14ac:dyDescent="0.3">
      <c r="A652" s="333" t="s">
        <v>1931</v>
      </c>
      <c r="B652" s="185" t="s">
        <v>1932</v>
      </c>
      <c r="C652" s="185" t="s">
        <v>1657</v>
      </c>
      <c r="D652" s="140">
        <v>972856.31</v>
      </c>
      <c r="E652" s="140">
        <v>1482438.24</v>
      </c>
      <c r="F652" s="140">
        <v>1959591.9</v>
      </c>
      <c r="G652" s="139">
        <v>2155702.56</v>
      </c>
      <c r="H652" s="139">
        <v>2228810.6800000002</v>
      </c>
      <c r="I652" s="139">
        <v>2250190.5</v>
      </c>
      <c r="J652" s="140">
        <v>2271166.13</v>
      </c>
      <c r="K652" s="140">
        <v>2219036.64</v>
      </c>
      <c r="L652" s="140">
        <v>2250026.06</v>
      </c>
      <c r="M652" s="139">
        <v>2202826.25</v>
      </c>
      <c r="N652" s="139">
        <v>2833163.79</v>
      </c>
      <c r="O652" s="139">
        <v>3612679.7</v>
      </c>
      <c r="P652" s="138">
        <f t="shared" si="11"/>
        <v>26438488.759999998</v>
      </c>
      <c r="Q652" s="135">
        <f>MATCH(B660,'SAP Data'!$C$7:$C$1839,0)</f>
        <v>896</v>
      </c>
    </row>
    <row r="653" spans="1:17" ht="15.75" thickBot="1" x14ac:dyDescent="0.3">
      <c r="A653" s="333" t="s">
        <v>1933</v>
      </c>
      <c r="B653" s="185" t="s">
        <v>1934</v>
      </c>
      <c r="C653" s="185" t="s">
        <v>1657</v>
      </c>
      <c r="D653" s="139">
        <v>404126.02</v>
      </c>
      <c r="E653" s="139">
        <v>215299.74</v>
      </c>
      <c r="F653" s="139">
        <v>31775.59</v>
      </c>
      <c r="G653" s="140">
        <v>-143886.63</v>
      </c>
      <c r="H653" s="140">
        <v>-296745.36</v>
      </c>
      <c r="I653" s="140">
        <v>-654783.32999999996</v>
      </c>
      <c r="J653" s="139">
        <v>-1074883.49</v>
      </c>
      <c r="K653" s="139">
        <v>-1381567.38</v>
      </c>
      <c r="L653" s="139">
        <v>-2069736.65</v>
      </c>
      <c r="M653" s="140">
        <v>-2809232.62</v>
      </c>
      <c r="N653" s="140">
        <v>-3054312.33</v>
      </c>
      <c r="O653" s="140">
        <v>-3263852.18</v>
      </c>
      <c r="P653" s="138">
        <f t="shared" si="11"/>
        <v>-14097798.620000001</v>
      </c>
      <c r="Q653" s="135">
        <f>MATCH(B661,'SAP Data'!$C$7:$C$1839,0)</f>
        <v>897</v>
      </c>
    </row>
    <row r="654" spans="1:17" ht="15.75" thickBot="1" x14ac:dyDescent="0.3">
      <c r="A654" s="333" t="s">
        <v>1935</v>
      </c>
      <c r="B654" s="185" t="s">
        <v>1936</v>
      </c>
      <c r="C654" s="185" t="s">
        <v>1657</v>
      </c>
      <c r="D654" s="140">
        <v>-118782.66</v>
      </c>
      <c r="E654" s="140">
        <v>-238584.33</v>
      </c>
      <c r="F654" s="140">
        <v>-356660.38</v>
      </c>
      <c r="G654" s="139">
        <v>-475314.76</v>
      </c>
      <c r="H654" s="139">
        <v>-652648.28</v>
      </c>
      <c r="I654" s="139">
        <v>-772182.71</v>
      </c>
      <c r="J654" s="140">
        <v>-832284.24</v>
      </c>
      <c r="K654" s="140">
        <v>-951083.73</v>
      </c>
      <c r="L654" s="140">
        <v>-1072722.82</v>
      </c>
      <c r="M654" s="139">
        <v>-1250479</v>
      </c>
      <c r="N654" s="139">
        <v>-1371610.66</v>
      </c>
      <c r="O654" s="139">
        <v>-1434329.6</v>
      </c>
      <c r="P654" s="138">
        <f t="shared" si="11"/>
        <v>-9526683.1699999999</v>
      </c>
      <c r="Q654" s="135">
        <f>MATCH(B662,'SAP Data'!$C$7:$C$1839,0)</f>
        <v>898</v>
      </c>
    </row>
    <row r="655" spans="1:17" ht="15.75" thickBot="1" x14ac:dyDescent="0.3">
      <c r="A655" s="333" t="s">
        <v>1937</v>
      </c>
      <c r="B655" s="185" t="s">
        <v>1938</v>
      </c>
      <c r="C655" s="185" t="s">
        <v>1657</v>
      </c>
      <c r="D655" s="139">
        <v>128588.67</v>
      </c>
      <c r="E655" s="139">
        <v>257177.34</v>
      </c>
      <c r="F655" s="139">
        <v>385766.01</v>
      </c>
      <c r="G655" s="140">
        <v>514304.64</v>
      </c>
      <c r="H655" s="140">
        <v>643268.05000000005</v>
      </c>
      <c r="I655" s="140">
        <v>772295.15</v>
      </c>
      <c r="J655" s="139">
        <v>901322.25</v>
      </c>
      <c r="K655" s="139">
        <v>1036019.99</v>
      </c>
      <c r="L655" s="139">
        <v>1167712.32</v>
      </c>
      <c r="M655" s="140">
        <v>1299404.77</v>
      </c>
      <c r="N655" s="140">
        <v>1431097.28</v>
      </c>
      <c r="O655" s="140">
        <v>1562907.64</v>
      </c>
      <c r="P655" s="138">
        <f t="shared" si="11"/>
        <v>10099864.110000001</v>
      </c>
      <c r="Q655" s="135">
        <f>MATCH(B663,'SAP Data'!$C$7:$C$1839,0)</f>
        <v>899</v>
      </c>
    </row>
    <row r="656" spans="1:17" ht="15.75" thickBot="1" x14ac:dyDescent="0.3">
      <c r="A656" s="333" t="s">
        <v>1939</v>
      </c>
      <c r="B656" s="185" t="s">
        <v>1940</v>
      </c>
      <c r="C656" s="185" t="s">
        <v>1657</v>
      </c>
      <c r="D656" s="140">
        <v>103848.02</v>
      </c>
      <c r="E656" s="140">
        <v>194724.53</v>
      </c>
      <c r="F656" s="140">
        <v>313262.57</v>
      </c>
      <c r="G656" s="139">
        <v>364862.97</v>
      </c>
      <c r="H656" s="139">
        <v>401220.69</v>
      </c>
      <c r="I656" s="139">
        <v>463358.7</v>
      </c>
      <c r="J656" s="140">
        <v>486208.23</v>
      </c>
      <c r="K656" s="140">
        <v>510038.79</v>
      </c>
      <c r="L656" s="140">
        <v>612172.54</v>
      </c>
      <c r="M656" s="139">
        <v>671083.42000000004</v>
      </c>
      <c r="N656" s="139">
        <v>1160244.52</v>
      </c>
      <c r="O656" s="139">
        <v>999180.13</v>
      </c>
      <c r="P656" s="138">
        <f t="shared" si="11"/>
        <v>6280205.1100000003</v>
      </c>
      <c r="Q656" s="135">
        <f>MATCH(B664,'SAP Data'!$C$7:$C$1839,0)</f>
        <v>900</v>
      </c>
    </row>
    <row r="657" spans="1:17" ht="15.75" thickBot="1" x14ac:dyDescent="0.3">
      <c r="A657" s="333" t="s">
        <v>1941</v>
      </c>
      <c r="B657" s="185" t="s">
        <v>1942</v>
      </c>
      <c r="C657" s="185" t="s">
        <v>1657</v>
      </c>
      <c r="D657" s="139">
        <v>3015.09</v>
      </c>
      <c r="E657" s="139">
        <v>5079.42</v>
      </c>
      <c r="F657" s="139">
        <v>15876.4</v>
      </c>
      <c r="G657" s="140">
        <v>26992.400000000001</v>
      </c>
      <c r="H657" s="140">
        <v>30661.37</v>
      </c>
      <c r="I657" s="140">
        <v>35115.480000000003</v>
      </c>
      <c r="J657" s="139">
        <v>119146.52</v>
      </c>
      <c r="K657" s="139">
        <v>110827.42</v>
      </c>
      <c r="L657" s="139">
        <v>133959</v>
      </c>
      <c r="M657" s="140">
        <v>164273.01999999999</v>
      </c>
      <c r="N657" s="140">
        <v>167194.21</v>
      </c>
      <c r="O657" s="140">
        <v>175736</v>
      </c>
      <c r="P657" s="138">
        <f t="shared" si="11"/>
        <v>987876.33</v>
      </c>
      <c r="Q657" s="135">
        <f>MATCH(B665,'SAP Data'!$C$7:$C$1839,0)</f>
        <v>901</v>
      </c>
    </row>
    <row r="658" spans="1:17" ht="15.75" thickBot="1" x14ac:dyDescent="0.3">
      <c r="A658" s="333" t="s">
        <v>1943</v>
      </c>
      <c r="B658" s="185" t="s">
        <v>1944</v>
      </c>
      <c r="C658" s="185" t="s">
        <v>1657</v>
      </c>
      <c r="D658" s="140">
        <v>46049.5</v>
      </c>
      <c r="E658" s="140">
        <v>59865.8</v>
      </c>
      <c r="F658" s="140">
        <v>100911.95</v>
      </c>
      <c r="G658" s="139">
        <v>142744.54999999999</v>
      </c>
      <c r="H658" s="139">
        <v>183276.1</v>
      </c>
      <c r="I658" s="139">
        <v>225512.7</v>
      </c>
      <c r="J658" s="140">
        <v>247051.7</v>
      </c>
      <c r="K658" s="140">
        <v>279090.59999999998</v>
      </c>
      <c r="L658" s="140">
        <v>310101.15000000002</v>
      </c>
      <c r="M658" s="139">
        <v>340732.5</v>
      </c>
      <c r="N658" s="139">
        <v>371154.95</v>
      </c>
      <c r="O658" s="139">
        <v>403041.52</v>
      </c>
      <c r="P658" s="138">
        <f t="shared" si="11"/>
        <v>2709533.02</v>
      </c>
      <c r="Q658" s="135">
        <f>MATCH(B666,'SAP Data'!$C$7:$C$1839,0)</f>
        <v>902</v>
      </c>
    </row>
    <row r="659" spans="1:17" ht="15.75" thickBot="1" x14ac:dyDescent="0.3">
      <c r="A659" s="333" t="s">
        <v>1945</v>
      </c>
      <c r="B659" s="185" t="s">
        <v>1946</v>
      </c>
      <c r="C659" s="185" t="s">
        <v>1657</v>
      </c>
      <c r="D659" s="139">
        <v>3941.45</v>
      </c>
      <c r="E659" s="139">
        <v>7363.16</v>
      </c>
      <c r="F659" s="139">
        <v>10691.84</v>
      </c>
      <c r="G659" s="140">
        <v>15221.97</v>
      </c>
      <c r="H659" s="140">
        <v>18239.97</v>
      </c>
      <c r="I659" s="140">
        <v>25217.43</v>
      </c>
      <c r="J659" s="139">
        <v>27978.66</v>
      </c>
      <c r="K659" s="139">
        <v>31559.040000000001</v>
      </c>
      <c r="L659" s="139">
        <v>35847.19</v>
      </c>
      <c r="M659" s="140">
        <v>39255.050000000003</v>
      </c>
      <c r="N659" s="140">
        <v>40700.89</v>
      </c>
      <c r="O659" s="140">
        <v>46704.959999999999</v>
      </c>
      <c r="P659" s="138">
        <f t="shared" si="11"/>
        <v>302721.61000000004</v>
      </c>
      <c r="Q659" s="135">
        <f>MATCH(B667,'SAP Data'!$C$7:$C$1839,0)</f>
        <v>903</v>
      </c>
    </row>
    <row r="660" spans="1:17" ht="15.75" thickBot="1" x14ac:dyDescent="0.3">
      <c r="A660" s="333" t="s">
        <v>1947</v>
      </c>
      <c r="B660" s="185" t="s">
        <v>1948</v>
      </c>
      <c r="C660" s="185" t="s">
        <v>1657</v>
      </c>
      <c r="D660" s="140">
        <v>109075.49</v>
      </c>
      <c r="E660" s="140">
        <v>193741.84</v>
      </c>
      <c r="F660" s="140">
        <v>260020.84</v>
      </c>
      <c r="G660" s="139">
        <v>310582.67</v>
      </c>
      <c r="H660" s="139">
        <v>347393.68</v>
      </c>
      <c r="I660" s="139">
        <v>399320.6</v>
      </c>
      <c r="J660" s="140">
        <v>441708.07</v>
      </c>
      <c r="K660" s="140">
        <v>485964.41</v>
      </c>
      <c r="L660" s="140">
        <v>532537.64</v>
      </c>
      <c r="M660" s="139">
        <v>547632.85</v>
      </c>
      <c r="N660" s="139">
        <v>562734.59</v>
      </c>
      <c r="O660" s="139">
        <v>582809.9</v>
      </c>
      <c r="P660" s="138">
        <f t="shared" si="11"/>
        <v>4773522.58</v>
      </c>
      <c r="Q660" s="135">
        <f>MATCH(B668,'SAP Data'!$C$7:$C$1839,0)</f>
        <v>904</v>
      </c>
    </row>
    <row r="661" spans="1:17" ht="15.75" thickBot="1" x14ac:dyDescent="0.3">
      <c r="A661" s="333" t="s">
        <v>1949</v>
      </c>
      <c r="B661" s="185" t="s">
        <v>1950</v>
      </c>
      <c r="C661" s="185" t="s">
        <v>1657</v>
      </c>
      <c r="D661" s="139">
        <v>8329.1</v>
      </c>
      <c r="E661" s="139">
        <v>9532.8799999999992</v>
      </c>
      <c r="F661" s="139">
        <v>11524.81</v>
      </c>
      <c r="G661" s="140">
        <v>23341.48</v>
      </c>
      <c r="H661" s="140">
        <v>25680.97</v>
      </c>
      <c r="I661" s="140">
        <v>27419.94</v>
      </c>
      <c r="J661" s="139">
        <v>29481.439999999999</v>
      </c>
      <c r="K661" s="139">
        <v>29859.14</v>
      </c>
      <c r="L661" s="139">
        <v>34844.6</v>
      </c>
      <c r="M661" s="140">
        <v>87144.65</v>
      </c>
      <c r="N661" s="140">
        <v>125655.06</v>
      </c>
      <c r="O661" s="140">
        <v>166637.41</v>
      </c>
      <c r="P661" s="138">
        <f t="shared" si="11"/>
        <v>579451.48</v>
      </c>
      <c r="Q661" s="135">
        <f>MATCH(B669,'SAP Data'!$C$7:$C$1839,0)</f>
        <v>905</v>
      </c>
    </row>
    <row r="662" spans="1:17" ht="15.75" thickBot="1" x14ac:dyDescent="0.3">
      <c r="A662" s="333" t="s">
        <v>1951</v>
      </c>
      <c r="B662" s="185" t="s">
        <v>1952</v>
      </c>
      <c r="C662" s="185" t="s">
        <v>1657</v>
      </c>
      <c r="D662" s="140">
        <v>205473.03</v>
      </c>
      <c r="E662" s="140">
        <v>484727.7</v>
      </c>
      <c r="F662" s="140">
        <v>985177.35</v>
      </c>
      <c r="G662" s="139">
        <v>2342293.61</v>
      </c>
      <c r="H662" s="139">
        <v>1661486.14</v>
      </c>
      <c r="I662" s="139">
        <v>2050165.69</v>
      </c>
      <c r="J662" s="140">
        <v>2328179.19</v>
      </c>
      <c r="K662" s="140">
        <v>2848348.96</v>
      </c>
      <c r="L662" s="140">
        <v>3125365.91</v>
      </c>
      <c r="M662" s="139">
        <v>3606199.73</v>
      </c>
      <c r="N662" s="139">
        <v>3939775</v>
      </c>
      <c r="O662" s="139">
        <v>4376746.17</v>
      </c>
      <c r="P662" s="138">
        <f t="shared" si="11"/>
        <v>27953938.479999997</v>
      </c>
      <c r="Q662" s="135">
        <f>MATCH(B670,'SAP Data'!$C$7:$C$1839,0)</f>
        <v>906</v>
      </c>
    </row>
    <row r="663" spans="1:17" ht="15.75" thickBot="1" x14ac:dyDescent="0.3">
      <c r="A663" s="333" t="s">
        <v>1953</v>
      </c>
      <c r="B663" s="185" t="s">
        <v>1954</v>
      </c>
      <c r="C663" s="185" t="s">
        <v>1657</v>
      </c>
      <c r="D663" s="139">
        <v>5069397.5999999996</v>
      </c>
      <c r="E663" s="139">
        <v>8140762.2800000003</v>
      </c>
      <c r="F663" s="139">
        <v>11141699.1</v>
      </c>
      <c r="G663" s="140">
        <v>15543624.039999999</v>
      </c>
      <c r="H663" s="140">
        <v>18782008.809999999</v>
      </c>
      <c r="I663" s="140">
        <v>21823642.98</v>
      </c>
      <c r="J663" s="139">
        <v>25707892.890000001</v>
      </c>
      <c r="K663" s="139">
        <v>27952038.41</v>
      </c>
      <c r="L663" s="139">
        <v>31866300.25</v>
      </c>
      <c r="M663" s="140">
        <v>34534038.450000003</v>
      </c>
      <c r="N663" s="140">
        <v>37821769.369999997</v>
      </c>
      <c r="O663" s="140">
        <v>41249619.289999999</v>
      </c>
      <c r="P663" s="138">
        <f t="shared" si="11"/>
        <v>279632793.47000003</v>
      </c>
      <c r="Q663" s="135">
        <f>MATCH(B671,'SAP Data'!$C$7:$C$1839,0)</f>
        <v>907</v>
      </c>
    </row>
    <row r="664" spans="1:17" ht="15.75" thickBot="1" x14ac:dyDescent="0.3">
      <c r="A664" s="333" t="s">
        <v>1955</v>
      </c>
      <c r="B664" s="185" t="s">
        <v>1956</v>
      </c>
      <c r="C664" s="185" t="s">
        <v>1657</v>
      </c>
      <c r="D664" s="140">
        <v>13549.89</v>
      </c>
      <c r="E664" s="140">
        <v>53732.97</v>
      </c>
      <c r="F664" s="140">
        <v>127859.7</v>
      </c>
      <c r="G664" s="139">
        <v>193102.92</v>
      </c>
      <c r="H664" s="139">
        <v>287342.69</v>
      </c>
      <c r="I664" s="139">
        <v>363282.9</v>
      </c>
      <c r="J664" s="140">
        <v>433481.21</v>
      </c>
      <c r="K664" s="140">
        <v>548521.91</v>
      </c>
      <c r="L664" s="140">
        <v>766573.24</v>
      </c>
      <c r="M664" s="139">
        <v>887681.74</v>
      </c>
      <c r="N664" s="139">
        <v>983702.89</v>
      </c>
      <c r="O664" s="139">
        <v>1051147.1100000001</v>
      </c>
      <c r="P664" s="138">
        <f t="shared" si="11"/>
        <v>5709979.1699999999</v>
      </c>
      <c r="Q664" s="135">
        <f>MATCH(B672,'SAP Data'!$C$7:$C$1839,0)</f>
        <v>908</v>
      </c>
    </row>
    <row r="665" spans="1:17" ht="15.75" thickBot="1" x14ac:dyDescent="0.3">
      <c r="A665" s="333" t="s">
        <v>1957</v>
      </c>
      <c r="B665" s="185" t="s">
        <v>1958</v>
      </c>
      <c r="C665" s="185" t="s">
        <v>1657</v>
      </c>
      <c r="D665" s="139">
        <v>290.8</v>
      </c>
      <c r="E665" s="139">
        <v>1432.84</v>
      </c>
      <c r="F665" s="139">
        <v>1760.55</v>
      </c>
      <c r="G665" s="140">
        <v>1996.91</v>
      </c>
      <c r="H665" s="140">
        <v>3469.18</v>
      </c>
      <c r="I665" s="140">
        <v>4242.78</v>
      </c>
      <c r="J665" s="139">
        <v>3939.58</v>
      </c>
      <c r="K665" s="139">
        <v>4799.8</v>
      </c>
      <c r="L665" s="139">
        <v>5519.24</v>
      </c>
      <c r="M665" s="140">
        <v>6013.76</v>
      </c>
      <c r="N665" s="140">
        <v>6806.14</v>
      </c>
      <c r="O665" s="140">
        <v>9388.82</v>
      </c>
      <c r="P665" s="138">
        <f t="shared" si="11"/>
        <v>49660.4</v>
      </c>
      <c r="Q665" s="135">
        <f>MATCH(B673,'SAP Data'!$C$7:$C$1839,0)</f>
        <v>909</v>
      </c>
    </row>
    <row r="666" spans="1:17" ht="15.75" thickBot="1" x14ac:dyDescent="0.3">
      <c r="A666" s="333" t="s">
        <v>872</v>
      </c>
      <c r="B666" s="185" t="s">
        <v>1959</v>
      </c>
      <c r="C666" s="185" t="s">
        <v>1657</v>
      </c>
      <c r="D666" s="140">
        <v>-3904593.12</v>
      </c>
      <c r="E666" s="140">
        <v>-8437821.1799999997</v>
      </c>
      <c r="F666" s="140">
        <v>-18447707.489999998</v>
      </c>
      <c r="G666" s="139">
        <v>-22978629.739999998</v>
      </c>
      <c r="H666" s="139">
        <v>-26689055.620000001</v>
      </c>
      <c r="I666" s="139">
        <v>-29121197.23</v>
      </c>
      <c r="J666" s="140">
        <v>-32545474.5</v>
      </c>
      <c r="K666" s="140">
        <v>-35485923.049999997</v>
      </c>
      <c r="L666" s="140">
        <v>-39632975.25</v>
      </c>
      <c r="M666" s="139">
        <v>-44988182.829999998</v>
      </c>
      <c r="N666" s="139">
        <v>-50826223.039999999</v>
      </c>
      <c r="O666" s="139">
        <v>-58082914.359999999</v>
      </c>
      <c r="P666" s="138">
        <f t="shared" si="11"/>
        <v>-371140697.41000003</v>
      </c>
      <c r="Q666" s="135">
        <f>MATCH(B674,'SAP Data'!$C$7:$C$1839,0)</f>
        <v>910</v>
      </c>
    </row>
    <row r="667" spans="1:17" ht="15.75" thickBot="1" x14ac:dyDescent="0.3">
      <c r="A667" s="333" t="s">
        <v>1960</v>
      </c>
      <c r="B667" s="185" t="s">
        <v>1961</v>
      </c>
      <c r="C667" s="185" t="s">
        <v>1657</v>
      </c>
      <c r="D667" s="139">
        <v>171889.44</v>
      </c>
      <c r="E667" s="139">
        <v>369358.02</v>
      </c>
      <c r="F667" s="139">
        <v>533041.13</v>
      </c>
      <c r="G667" s="140">
        <v>709083.91</v>
      </c>
      <c r="H667" s="140">
        <v>960687.55</v>
      </c>
      <c r="I667" s="140">
        <v>1123370.1399999999</v>
      </c>
      <c r="J667" s="139">
        <v>1292228.94</v>
      </c>
      <c r="K667" s="139">
        <v>1533452.83</v>
      </c>
      <c r="L667" s="139">
        <v>1742095.81</v>
      </c>
      <c r="M667" s="140">
        <v>1904802.58</v>
      </c>
      <c r="N667" s="140">
        <v>2132510.98</v>
      </c>
      <c r="O667" s="140">
        <v>2322168.14</v>
      </c>
      <c r="P667" s="138">
        <f t="shared" si="11"/>
        <v>14794689.470000001</v>
      </c>
      <c r="Q667" s="135">
        <f>MATCH(B675,'SAP Data'!$C$7:$C$1839,0)</f>
        <v>911</v>
      </c>
    </row>
    <row r="668" spans="1:17" ht="15.75" thickBot="1" x14ac:dyDescent="0.3">
      <c r="A668" s="333" t="s">
        <v>1962</v>
      </c>
      <c r="B668" s="185" t="s">
        <v>1963</v>
      </c>
      <c r="C668" s="185" t="s">
        <v>1657</v>
      </c>
      <c r="D668" s="140">
        <v>478766.17</v>
      </c>
      <c r="E668" s="140">
        <v>1184048.74</v>
      </c>
      <c r="F668" s="140">
        <v>2099357.16</v>
      </c>
      <c r="G668" s="139">
        <v>2648832.4500000002</v>
      </c>
      <c r="H668" s="139">
        <v>3997297.29</v>
      </c>
      <c r="I668" s="139">
        <v>11974780.060000001</v>
      </c>
      <c r="J668" s="140">
        <v>12419332.800000001</v>
      </c>
      <c r="K668" s="140">
        <v>13190339.279999999</v>
      </c>
      <c r="L668" s="140">
        <v>14547295.48</v>
      </c>
      <c r="M668" s="139">
        <v>16043173.4</v>
      </c>
      <c r="N668" s="139">
        <v>16440869.970000001</v>
      </c>
      <c r="O668" s="139">
        <v>18361921.809999999</v>
      </c>
      <c r="P668" s="138">
        <f t="shared" si="11"/>
        <v>113386014.61000001</v>
      </c>
      <c r="Q668" s="135">
        <f>MATCH(B676,'SAP Data'!$C$7:$C$1839,0)</f>
        <v>913</v>
      </c>
    </row>
    <row r="669" spans="1:17" ht="15.75" thickBot="1" x14ac:dyDescent="0.3">
      <c r="A669" s="333" t="s">
        <v>1964</v>
      </c>
      <c r="B669" s="185" t="s">
        <v>1965</v>
      </c>
      <c r="C669" s="185" t="s">
        <v>1657</v>
      </c>
      <c r="D669" s="139">
        <v>2015.94</v>
      </c>
      <c r="E669" s="139">
        <v>7260.42</v>
      </c>
      <c r="F669" s="139">
        <v>12808.38</v>
      </c>
      <c r="G669" s="140">
        <v>20471.169999999998</v>
      </c>
      <c r="H669" s="140">
        <v>25440.42</v>
      </c>
      <c r="I669" s="140">
        <v>28015.22</v>
      </c>
      <c r="J669" s="139">
        <v>33306.839999999997</v>
      </c>
      <c r="K669" s="139">
        <v>36033.08</v>
      </c>
      <c r="L669" s="139">
        <v>40256.839999999997</v>
      </c>
      <c r="M669" s="140">
        <v>44015.4</v>
      </c>
      <c r="N669" s="140">
        <v>47869.93</v>
      </c>
      <c r="O669" s="140">
        <v>53884.32</v>
      </c>
      <c r="P669" s="138">
        <f t="shared" si="11"/>
        <v>351377.95999999996</v>
      </c>
      <c r="Q669" s="135">
        <f>MATCH(B677,'SAP Data'!$C$7:$C$1839,0)</f>
        <v>914</v>
      </c>
    </row>
    <row r="670" spans="1:17" ht="15.75" thickBot="1" x14ac:dyDescent="0.3">
      <c r="A670" s="333" t="s">
        <v>1966</v>
      </c>
      <c r="B670" s="185" t="s">
        <v>1967</v>
      </c>
      <c r="C670" s="185" t="s">
        <v>1657</v>
      </c>
      <c r="D670" s="140">
        <v>14784.1</v>
      </c>
      <c r="E670" s="140">
        <v>40675.800000000003</v>
      </c>
      <c r="F670" s="140">
        <v>72884</v>
      </c>
      <c r="G670" s="139">
        <v>104098.6</v>
      </c>
      <c r="H670" s="139">
        <v>140366.39999999999</v>
      </c>
      <c r="I670" s="139">
        <v>183640.1</v>
      </c>
      <c r="J670" s="140">
        <v>217247.1</v>
      </c>
      <c r="K670" s="140">
        <v>238053.9</v>
      </c>
      <c r="L670" s="140">
        <v>263309.5</v>
      </c>
      <c r="M670" s="139">
        <v>290650.2</v>
      </c>
      <c r="N670" s="139">
        <v>317635</v>
      </c>
      <c r="O670" s="139">
        <v>332833.40000000002</v>
      </c>
      <c r="P670" s="138">
        <f t="shared" si="11"/>
        <v>2216178.1</v>
      </c>
      <c r="Q670" s="135">
        <f>MATCH(B678,'SAP Data'!$C$7:$C$1839,0)</f>
        <v>915</v>
      </c>
    </row>
    <row r="671" spans="1:17" ht="15.75" thickBot="1" x14ac:dyDescent="0.3">
      <c r="A671" s="333" t="s">
        <v>1968</v>
      </c>
      <c r="B671" s="185" t="s">
        <v>1969</v>
      </c>
      <c r="C671" s="185" t="s">
        <v>1657</v>
      </c>
      <c r="D671" s="139">
        <v>180865.57</v>
      </c>
      <c r="E671" s="139">
        <v>288176.62</v>
      </c>
      <c r="F671" s="139">
        <v>428561.44</v>
      </c>
      <c r="G671" s="140">
        <v>1026025.52</v>
      </c>
      <c r="H671" s="140">
        <v>1253483.6000000001</v>
      </c>
      <c r="I671" s="140">
        <v>1541435.76</v>
      </c>
      <c r="J671" s="139">
        <v>1572951.07</v>
      </c>
      <c r="K671" s="139">
        <v>1798946.18</v>
      </c>
      <c r="L671" s="139">
        <v>2269517.15</v>
      </c>
      <c r="M671" s="140">
        <v>2549757.5099999998</v>
      </c>
      <c r="N671" s="140">
        <v>2937406.44</v>
      </c>
      <c r="O671" s="140">
        <v>3304412.98</v>
      </c>
      <c r="P671" s="138">
        <f t="shared" si="11"/>
        <v>19151539.84</v>
      </c>
      <c r="Q671" s="135">
        <f>MATCH(B679,'SAP Data'!$C$7:$C$1839,0)</f>
        <v>916</v>
      </c>
    </row>
    <row r="672" spans="1:17" ht="15.75" thickBot="1" x14ac:dyDescent="0.3">
      <c r="A672" s="333" t="s">
        <v>1970</v>
      </c>
      <c r="B672" s="185" t="s">
        <v>1971</v>
      </c>
      <c r="C672" s="185" t="s">
        <v>1657</v>
      </c>
      <c r="D672" s="140">
        <v>712295.67</v>
      </c>
      <c r="E672" s="140">
        <v>1281847.1000000001</v>
      </c>
      <c r="F672" s="140">
        <v>1848513.77</v>
      </c>
      <c r="G672" s="139">
        <v>2568276.71</v>
      </c>
      <c r="H672" s="139">
        <v>3134943.38</v>
      </c>
      <c r="I672" s="139">
        <v>3701610.05</v>
      </c>
      <c r="J672" s="140">
        <v>4413905.72</v>
      </c>
      <c r="K672" s="140">
        <v>4980572.3899999997</v>
      </c>
      <c r="L672" s="140">
        <v>5547239.0599999996</v>
      </c>
      <c r="M672" s="139">
        <v>6259534.7300000004</v>
      </c>
      <c r="N672" s="139">
        <v>6826201.4000000004</v>
      </c>
      <c r="O672" s="139">
        <v>7513637.0700000003</v>
      </c>
      <c r="P672" s="138">
        <f t="shared" si="11"/>
        <v>48788577.049999997</v>
      </c>
      <c r="Q672" s="135">
        <f>MATCH(B680,'SAP Data'!$C$7:$C$1839,0)</f>
        <v>918</v>
      </c>
    </row>
    <row r="673" spans="1:17" ht="15.75" thickBot="1" x14ac:dyDescent="0.3">
      <c r="A673" s="333" t="s">
        <v>1972</v>
      </c>
      <c r="B673" s="185" t="s">
        <v>1973</v>
      </c>
      <c r="C673" s="185" t="s">
        <v>1657</v>
      </c>
      <c r="D673" s="139">
        <v>18193.54</v>
      </c>
      <c r="E673" s="139">
        <v>37754.04</v>
      </c>
      <c r="F673" s="139">
        <v>52649.4</v>
      </c>
      <c r="G673" s="140">
        <v>75470.83</v>
      </c>
      <c r="H673" s="140">
        <v>99177.14</v>
      </c>
      <c r="I673" s="140">
        <v>136167.44</v>
      </c>
      <c r="J673" s="139">
        <v>167940.39</v>
      </c>
      <c r="K673" s="139">
        <v>182504.22</v>
      </c>
      <c r="L673" s="139">
        <v>229112.77</v>
      </c>
      <c r="M673" s="140">
        <v>263560.65000000002</v>
      </c>
      <c r="N673" s="140">
        <v>302010.06</v>
      </c>
      <c r="O673" s="140">
        <v>356823.33</v>
      </c>
      <c r="P673" s="138">
        <f t="shared" si="11"/>
        <v>1921363.81</v>
      </c>
      <c r="Q673" s="135">
        <f>MATCH(B681,'SAP Data'!$C$7:$C$1839,0)</f>
        <v>919</v>
      </c>
    </row>
    <row r="674" spans="1:17" ht="15.75" thickBot="1" x14ac:dyDescent="0.3">
      <c r="A674" s="333" t="s">
        <v>1974</v>
      </c>
      <c r="B674" s="185" t="s">
        <v>1975</v>
      </c>
      <c r="C674" s="185" t="s">
        <v>1657</v>
      </c>
      <c r="D674" s="140">
        <v>225045.69</v>
      </c>
      <c r="E674" s="140">
        <v>343400.69</v>
      </c>
      <c r="F674" s="140">
        <v>1100995.23</v>
      </c>
      <c r="G674" s="139">
        <v>1226889.73</v>
      </c>
      <c r="H674" s="139">
        <v>1714830.96</v>
      </c>
      <c r="I674" s="139">
        <v>1965678.83</v>
      </c>
      <c r="J674" s="140">
        <v>2263178.14</v>
      </c>
      <c r="K674" s="140">
        <v>2351590.35</v>
      </c>
      <c r="L674" s="140">
        <v>2657288.02</v>
      </c>
      <c r="M674" s="139">
        <v>2921831.33</v>
      </c>
      <c r="N674" s="139">
        <v>3104683.15</v>
      </c>
      <c r="O674" s="139">
        <v>3371939.58</v>
      </c>
      <c r="P674" s="138">
        <f t="shared" si="11"/>
        <v>23247351.699999996</v>
      </c>
      <c r="Q674" s="135">
        <f>MATCH(B682,'SAP Data'!$C$7:$C$1839,0)</f>
        <v>923</v>
      </c>
    </row>
    <row r="675" spans="1:17" ht="15.75" thickBot="1" x14ac:dyDescent="0.3">
      <c r="A675" s="333" t="s">
        <v>1976</v>
      </c>
      <c r="B675" s="185" t="s">
        <v>1977</v>
      </c>
      <c r="C675" s="185" t="s">
        <v>1657</v>
      </c>
      <c r="D675" s="139">
        <v>0</v>
      </c>
      <c r="E675" s="139">
        <v>0</v>
      </c>
      <c r="F675" s="139">
        <v>19740</v>
      </c>
      <c r="G675" s="140">
        <v>25550</v>
      </c>
      <c r="H675" s="140">
        <v>32405</v>
      </c>
      <c r="I675" s="140">
        <v>35035</v>
      </c>
      <c r="J675" s="139">
        <v>52725.25</v>
      </c>
      <c r="K675" s="139">
        <v>102222.25</v>
      </c>
      <c r="L675" s="139">
        <v>136026.59</v>
      </c>
      <c r="M675" s="140">
        <v>139026.59</v>
      </c>
      <c r="N675" s="140">
        <v>124817.76</v>
      </c>
      <c r="O675" s="140">
        <v>155318.15</v>
      </c>
      <c r="P675" s="138">
        <f t="shared" si="11"/>
        <v>822866.59</v>
      </c>
      <c r="Q675" s="135">
        <f>MATCH(B683,'SAP Data'!$C$7:$C$1839,0)</f>
        <v>925</v>
      </c>
    </row>
    <row r="676" spans="1:17" ht="15.75" thickBot="1" x14ac:dyDescent="0.3">
      <c r="A676" s="333" t="s">
        <v>1978</v>
      </c>
      <c r="B676" s="185" t="s">
        <v>1979</v>
      </c>
      <c r="C676" s="185" t="s">
        <v>1657</v>
      </c>
      <c r="D676" s="140">
        <v>91108.35</v>
      </c>
      <c r="E676" s="140">
        <v>166294.70000000001</v>
      </c>
      <c r="F676" s="140">
        <v>245731.5</v>
      </c>
      <c r="G676" s="139">
        <v>320668.92</v>
      </c>
      <c r="H676" s="139">
        <v>396561.02</v>
      </c>
      <c r="I676" s="139">
        <v>474367.02</v>
      </c>
      <c r="J676" s="140">
        <v>558193.86</v>
      </c>
      <c r="K676" s="140">
        <v>649643.85</v>
      </c>
      <c r="L676" s="140">
        <v>741220.45</v>
      </c>
      <c r="M676" s="139">
        <v>829912.14</v>
      </c>
      <c r="N676" s="139">
        <v>930936.17</v>
      </c>
      <c r="O676" s="139">
        <v>1027753.49</v>
      </c>
      <c r="P676" s="138">
        <f t="shared" si="11"/>
        <v>6432391.4699999997</v>
      </c>
      <c r="Q676" s="135">
        <f>MATCH(B684,'SAP Data'!$C$7:$C$1839,0)</f>
        <v>926</v>
      </c>
    </row>
    <row r="677" spans="1:17" ht="15.75" thickBot="1" x14ac:dyDescent="0.3">
      <c r="A677" s="333" t="s">
        <v>1980</v>
      </c>
      <c r="B677" s="185" t="s">
        <v>1981</v>
      </c>
      <c r="C677" s="185" t="s">
        <v>1657</v>
      </c>
      <c r="D677" s="139">
        <v>389693.67</v>
      </c>
      <c r="E677" s="139">
        <v>466060.94</v>
      </c>
      <c r="F677" s="139">
        <v>536924.42000000004</v>
      </c>
      <c r="G677" s="140">
        <v>617324.42000000004</v>
      </c>
      <c r="H677" s="140">
        <v>819145.43</v>
      </c>
      <c r="I677" s="140">
        <v>846984.12</v>
      </c>
      <c r="J677" s="139">
        <v>926148.22</v>
      </c>
      <c r="K677" s="139">
        <v>952098.22</v>
      </c>
      <c r="L677" s="139">
        <v>1103535.57</v>
      </c>
      <c r="M677" s="140">
        <v>1140468.67</v>
      </c>
      <c r="N677" s="140">
        <v>1241937.67</v>
      </c>
      <c r="O677" s="140">
        <v>1894188.86</v>
      </c>
      <c r="P677" s="138">
        <f t="shared" si="11"/>
        <v>10934510.210000001</v>
      </c>
      <c r="Q677" s="135">
        <f>MATCH(B685,'SAP Data'!$C$7:$C$1839,0)</f>
        <v>927</v>
      </c>
    </row>
    <row r="678" spans="1:17" ht="15.75" thickBot="1" x14ac:dyDescent="0.3">
      <c r="A678" s="333" t="s">
        <v>1982</v>
      </c>
      <c r="B678" s="185" t="s">
        <v>1983</v>
      </c>
      <c r="C678" s="185" t="s">
        <v>1657</v>
      </c>
      <c r="D678" s="140">
        <v>136664.29999999999</v>
      </c>
      <c r="E678" s="140">
        <v>178228.03</v>
      </c>
      <c r="F678" s="140">
        <v>265827.27</v>
      </c>
      <c r="G678" s="139">
        <v>357814.29</v>
      </c>
      <c r="H678" s="139">
        <v>408167.46</v>
      </c>
      <c r="I678" s="139">
        <v>482737.86</v>
      </c>
      <c r="J678" s="140">
        <v>642917.81999999995</v>
      </c>
      <c r="K678" s="140">
        <v>631965.76</v>
      </c>
      <c r="L678" s="140">
        <v>700751.44</v>
      </c>
      <c r="M678" s="139">
        <v>781497.37</v>
      </c>
      <c r="N678" s="139">
        <v>959678.25</v>
      </c>
      <c r="O678" s="139">
        <v>1029688.87</v>
      </c>
      <c r="P678" s="138">
        <f t="shared" si="11"/>
        <v>6575938.7199999997</v>
      </c>
      <c r="Q678" s="135">
        <f>MATCH(B686,'SAP Data'!$C$7:$C$1839,0)</f>
        <v>928</v>
      </c>
    </row>
    <row r="679" spans="1:17" ht="15.75" thickBot="1" x14ac:dyDescent="0.3">
      <c r="A679" s="333" t="s">
        <v>1984</v>
      </c>
      <c r="B679" s="185" t="s">
        <v>1985</v>
      </c>
      <c r="C679" s="185" t="s">
        <v>1657</v>
      </c>
      <c r="D679" s="139">
        <v>21913.5</v>
      </c>
      <c r="E679" s="139">
        <v>53246.95</v>
      </c>
      <c r="F679" s="139">
        <v>84880.94</v>
      </c>
      <c r="G679" s="140">
        <v>112777.28</v>
      </c>
      <c r="H679" s="140">
        <v>148892.39000000001</v>
      </c>
      <c r="I679" s="140">
        <v>185313.74</v>
      </c>
      <c r="J679" s="139">
        <v>228528.26</v>
      </c>
      <c r="K679" s="139">
        <v>263631.23</v>
      </c>
      <c r="L679" s="139">
        <v>299003.19</v>
      </c>
      <c r="M679" s="140">
        <v>340699.08</v>
      </c>
      <c r="N679" s="140">
        <v>389193.27</v>
      </c>
      <c r="O679" s="140">
        <v>444660.57</v>
      </c>
      <c r="P679" s="138">
        <f t="shared" si="11"/>
        <v>2572740.4</v>
      </c>
      <c r="Q679" s="135">
        <f>MATCH(B687,'SAP Data'!$C$7:$C$1839,0)</f>
        <v>930</v>
      </c>
    </row>
    <row r="680" spans="1:17" ht="15.75" thickBot="1" x14ac:dyDescent="0.3">
      <c r="A680" s="333" t="s">
        <v>1988</v>
      </c>
      <c r="B680" s="185" t="s">
        <v>1989</v>
      </c>
      <c r="C680" s="185" t="s">
        <v>1657</v>
      </c>
      <c r="D680" s="140">
        <v>0</v>
      </c>
      <c r="E680" s="140">
        <v>0</v>
      </c>
      <c r="F680" s="140">
        <v>0</v>
      </c>
      <c r="G680" s="139">
        <v>0</v>
      </c>
      <c r="H680" s="139">
        <v>0</v>
      </c>
      <c r="I680" s="139">
        <v>0</v>
      </c>
      <c r="J680" s="140">
        <v>0</v>
      </c>
      <c r="K680" s="140">
        <v>0</v>
      </c>
      <c r="L680" s="140">
        <v>0</v>
      </c>
      <c r="M680" s="139">
        <v>0</v>
      </c>
      <c r="N680" s="139">
        <v>0</v>
      </c>
      <c r="O680" s="139">
        <v>59777.4</v>
      </c>
      <c r="P680" s="138">
        <f t="shared" si="11"/>
        <v>59777.4</v>
      </c>
      <c r="Q680" s="135">
        <f>MATCH(B688,'SAP Data'!$C$7:$C$1839,0)</f>
        <v>931</v>
      </c>
    </row>
    <row r="681" spans="1:17" ht="15.75" thickBot="1" x14ac:dyDescent="0.3">
      <c r="A681" s="333" t="s">
        <v>1990</v>
      </c>
      <c r="B681" s="185" t="s">
        <v>1991</v>
      </c>
      <c r="C681" s="185" t="s">
        <v>1657</v>
      </c>
      <c r="D681" s="139">
        <v>249026.39</v>
      </c>
      <c r="E681" s="139">
        <v>246772.91</v>
      </c>
      <c r="F681" s="139">
        <v>-2058802.71</v>
      </c>
      <c r="G681" s="140">
        <v>-2504559.48</v>
      </c>
      <c r="H681" s="140">
        <v>-3303813.93</v>
      </c>
      <c r="I681" s="140">
        <v>-2863857.9</v>
      </c>
      <c r="J681" s="139">
        <v>-3089312.73</v>
      </c>
      <c r="K681" s="139">
        <v>-2118494.61</v>
      </c>
      <c r="L681" s="139">
        <v>-1066711.56</v>
      </c>
      <c r="M681" s="140">
        <v>-630072.44999999995</v>
      </c>
      <c r="N681" s="140">
        <v>-1116274.31</v>
      </c>
      <c r="O681" s="140">
        <v>-886557</v>
      </c>
      <c r="P681" s="138">
        <f t="shared" si="11"/>
        <v>-19142657.379999999</v>
      </c>
      <c r="Q681" s="135">
        <f>MATCH(B689,'SAP Data'!$C$7:$C$1839,0)</f>
        <v>932</v>
      </c>
    </row>
    <row r="682" spans="1:17" ht="15.75" thickBot="1" x14ac:dyDescent="0.3">
      <c r="A682" s="333" t="s">
        <v>1992</v>
      </c>
      <c r="B682" s="185" t="s">
        <v>1993</v>
      </c>
      <c r="C682" s="185" t="s">
        <v>1657</v>
      </c>
      <c r="D682" s="140">
        <v>-56800.79</v>
      </c>
      <c r="E682" s="140">
        <v>-284863.23</v>
      </c>
      <c r="F682" s="140">
        <v>-417644.59</v>
      </c>
      <c r="G682" s="139">
        <v>-628615.48</v>
      </c>
      <c r="H682" s="139">
        <v>-802884.41</v>
      </c>
      <c r="I682" s="139">
        <v>-895500.94</v>
      </c>
      <c r="J682" s="140">
        <v>-998552.08</v>
      </c>
      <c r="K682" s="140">
        <v>-1078227.44</v>
      </c>
      <c r="L682" s="140">
        <v>-1314744.3500000001</v>
      </c>
      <c r="M682" s="139">
        <v>-1448458.37</v>
      </c>
      <c r="N682" s="139">
        <v>-1542445.61</v>
      </c>
      <c r="O682" s="139">
        <v>-1634266.84</v>
      </c>
      <c r="P682" s="138">
        <f t="shared" si="11"/>
        <v>-11103004.130000001</v>
      </c>
      <c r="Q682" s="135">
        <f>MATCH(B690,'SAP Data'!$C$7:$C$1839,0)</f>
        <v>933</v>
      </c>
    </row>
    <row r="683" spans="1:17" ht="15.75" thickBot="1" x14ac:dyDescent="0.3">
      <c r="A683" s="333" t="s">
        <v>1994</v>
      </c>
      <c r="B683" s="185" t="s">
        <v>1995</v>
      </c>
      <c r="C683" s="185" t="s">
        <v>1657</v>
      </c>
      <c r="D683" s="139">
        <v>28543.85</v>
      </c>
      <c r="E683" s="139">
        <v>192748.49</v>
      </c>
      <c r="F683" s="139">
        <v>423647.65</v>
      </c>
      <c r="G683" s="140">
        <v>715497.44</v>
      </c>
      <c r="H683" s="140">
        <v>915088.09</v>
      </c>
      <c r="I683" s="140">
        <v>1066960.96</v>
      </c>
      <c r="J683" s="139">
        <v>1149621.99</v>
      </c>
      <c r="K683" s="139">
        <v>1295265.2</v>
      </c>
      <c r="L683" s="139">
        <v>1397772.43</v>
      </c>
      <c r="M683" s="140">
        <v>1762403.19</v>
      </c>
      <c r="N683" s="140">
        <v>1827194.98</v>
      </c>
      <c r="O683" s="140">
        <v>1496829.47</v>
      </c>
      <c r="P683" s="138">
        <f t="shared" si="11"/>
        <v>12271573.74</v>
      </c>
      <c r="Q683" s="135">
        <f>MATCH(B691,'SAP Data'!$C$7:$C$1839,0)</f>
        <v>934</v>
      </c>
    </row>
    <row r="684" spans="1:17" ht="15.75" thickBot="1" x14ac:dyDescent="0.3">
      <c r="A684" s="333" t="s">
        <v>1996</v>
      </c>
      <c r="B684" s="185" t="s">
        <v>1997</v>
      </c>
      <c r="C684" s="185" t="s">
        <v>1657</v>
      </c>
      <c r="D684" s="140">
        <v>0</v>
      </c>
      <c r="E684" s="140">
        <v>0</v>
      </c>
      <c r="F684" s="140">
        <v>360000</v>
      </c>
      <c r="G684" s="139">
        <v>610000</v>
      </c>
      <c r="H684" s="139">
        <v>610000</v>
      </c>
      <c r="I684" s="139">
        <v>610000</v>
      </c>
      <c r="J684" s="140">
        <v>610000</v>
      </c>
      <c r="K684" s="140">
        <v>617500</v>
      </c>
      <c r="L684" s="140">
        <v>617500</v>
      </c>
      <c r="M684" s="139">
        <v>666900</v>
      </c>
      <c r="N684" s="139">
        <v>666900</v>
      </c>
      <c r="O684" s="139">
        <v>1521880</v>
      </c>
      <c r="P684" s="138">
        <f t="shared" si="11"/>
        <v>6890680</v>
      </c>
      <c r="Q684" s="135">
        <f>MATCH(B692,'SAP Data'!$C$7:$C$1839,0)</f>
        <v>936</v>
      </c>
    </row>
    <row r="685" spans="1:17" ht="15.75" thickBot="1" x14ac:dyDescent="0.3">
      <c r="A685" s="333" t="s">
        <v>1998</v>
      </c>
      <c r="B685" s="185" t="s">
        <v>1999</v>
      </c>
      <c r="C685" s="185" t="s">
        <v>1657</v>
      </c>
      <c r="D685" s="139">
        <v>474300</v>
      </c>
      <c r="E685" s="139">
        <v>554175</v>
      </c>
      <c r="F685" s="139">
        <v>554175</v>
      </c>
      <c r="G685" s="140">
        <v>1156275</v>
      </c>
      <c r="H685" s="140">
        <v>1156275</v>
      </c>
      <c r="I685" s="140">
        <v>1156275</v>
      </c>
      <c r="J685" s="139">
        <v>1630575</v>
      </c>
      <c r="K685" s="139">
        <v>1630575</v>
      </c>
      <c r="L685" s="139">
        <v>1630575</v>
      </c>
      <c r="M685" s="140">
        <v>2131824.2599999998</v>
      </c>
      <c r="N685" s="140">
        <v>2131824.2599999998</v>
      </c>
      <c r="O685" s="140">
        <v>2131824.2599999998</v>
      </c>
      <c r="P685" s="138">
        <f t="shared" si="11"/>
        <v>16338672.779999999</v>
      </c>
      <c r="Q685" s="135">
        <f>MATCH(B693,'SAP Data'!$C$7:$C$1839,0)</f>
        <v>938</v>
      </c>
    </row>
    <row r="686" spans="1:17" ht="15.75" thickBot="1" x14ac:dyDescent="0.3">
      <c r="A686" s="333" t="s">
        <v>2000</v>
      </c>
      <c r="B686" s="185" t="s">
        <v>2001</v>
      </c>
      <c r="C686" s="185" t="s">
        <v>1657</v>
      </c>
      <c r="D686" s="140">
        <v>24501.46</v>
      </c>
      <c r="E686" s="140">
        <v>35946.01</v>
      </c>
      <c r="F686" s="140">
        <v>57473.05</v>
      </c>
      <c r="G686" s="139">
        <v>169857.6</v>
      </c>
      <c r="H686" s="139">
        <v>277857.59999999998</v>
      </c>
      <c r="I686" s="139">
        <v>288914.32</v>
      </c>
      <c r="J686" s="140">
        <v>322346.38</v>
      </c>
      <c r="K686" s="140">
        <v>344426.36</v>
      </c>
      <c r="L686" s="140">
        <v>357176.36</v>
      </c>
      <c r="M686" s="139">
        <v>372301.59</v>
      </c>
      <c r="N686" s="139">
        <v>415889.55</v>
      </c>
      <c r="O686" s="139">
        <v>466307.61</v>
      </c>
      <c r="P686" s="138">
        <f t="shared" si="11"/>
        <v>3132997.8899999992</v>
      </c>
      <c r="Q686" s="135">
        <f>MATCH(B694,'SAP Data'!$C$7:$C$1839,0)</f>
        <v>939</v>
      </c>
    </row>
    <row r="687" spans="1:17" ht="15.75" thickBot="1" x14ac:dyDescent="0.3">
      <c r="A687" s="333" t="s">
        <v>2002</v>
      </c>
      <c r="B687" s="185" t="s">
        <v>2003</v>
      </c>
      <c r="C687" s="185" t="s">
        <v>1657</v>
      </c>
      <c r="D687" s="139">
        <v>2265.39</v>
      </c>
      <c r="E687" s="139">
        <v>16740.32</v>
      </c>
      <c r="F687" s="139">
        <v>21465.99</v>
      </c>
      <c r="G687" s="140">
        <v>28318.41</v>
      </c>
      <c r="H687" s="140">
        <v>35630</v>
      </c>
      <c r="I687" s="140">
        <v>43264.73</v>
      </c>
      <c r="J687" s="139">
        <v>47722.53</v>
      </c>
      <c r="K687" s="139">
        <v>50998.17</v>
      </c>
      <c r="L687" s="139">
        <v>56698.85</v>
      </c>
      <c r="M687" s="140">
        <v>64445.94</v>
      </c>
      <c r="N687" s="140">
        <v>70193.61</v>
      </c>
      <c r="O687" s="140">
        <v>76952.41</v>
      </c>
      <c r="P687" s="138">
        <f t="shared" si="11"/>
        <v>514696.35</v>
      </c>
      <c r="Q687" s="135">
        <f>MATCH(B695,'SAP Data'!$C$7:$C$1839,0)</f>
        <v>940</v>
      </c>
    </row>
    <row r="688" spans="1:17" ht="15.75" thickBot="1" x14ac:dyDescent="0.3">
      <c r="A688" s="333" t="s">
        <v>2004</v>
      </c>
      <c r="B688" s="185" t="s">
        <v>2005</v>
      </c>
      <c r="C688" s="185" t="s">
        <v>1657</v>
      </c>
      <c r="D688" s="140">
        <v>291390</v>
      </c>
      <c r="E688" s="140">
        <v>571267</v>
      </c>
      <c r="F688" s="140">
        <v>919204</v>
      </c>
      <c r="G688" s="139">
        <v>1190653</v>
      </c>
      <c r="H688" s="139">
        <v>1434568</v>
      </c>
      <c r="I688" s="139">
        <v>1698809</v>
      </c>
      <c r="J688" s="140">
        <v>1907929</v>
      </c>
      <c r="K688" s="140">
        <v>2127678</v>
      </c>
      <c r="L688" s="140">
        <v>2368909</v>
      </c>
      <c r="M688" s="139">
        <v>2672202</v>
      </c>
      <c r="N688" s="139">
        <v>3021807</v>
      </c>
      <c r="O688" s="139">
        <v>3334216</v>
      </c>
      <c r="P688" s="138">
        <f t="shared" si="11"/>
        <v>21538632</v>
      </c>
      <c r="Q688" s="135">
        <f>MATCH(B696,'SAP Data'!$C$7:$C$1839,0)</f>
        <v>941</v>
      </c>
    </row>
    <row r="689" spans="1:17" ht="15.75" thickBot="1" x14ac:dyDescent="0.3">
      <c r="A689" s="333" t="s">
        <v>2974</v>
      </c>
      <c r="B689" s="185" t="s">
        <v>2975</v>
      </c>
      <c r="C689" s="185" t="s">
        <v>1657</v>
      </c>
      <c r="D689" s="139"/>
      <c r="E689" s="139"/>
      <c r="F689" s="139"/>
      <c r="G689" s="391"/>
      <c r="H689" s="391"/>
      <c r="I689" s="391"/>
      <c r="J689" s="140"/>
      <c r="K689" s="140"/>
      <c r="L689" s="140"/>
      <c r="M689" s="139"/>
      <c r="N689" s="139"/>
      <c r="O689" s="139"/>
      <c r="P689" s="138">
        <f t="shared" si="11"/>
        <v>0</v>
      </c>
      <c r="Q689" s="135">
        <f>MATCH(B697,'SAP Data'!$C$7:$C$1839,0)</f>
        <v>942</v>
      </c>
    </row>
    <row r="690" spans="1:17" ht="15.75" thickBot="1" x14ac:dyDescent="0.3">
      <c r="A690" s="333" t="s">
        <v>2006</v>
      </c>
      <c r="B690" s="185" t="s">
        <v>2007</v>
      </c>
      <c r="C690" s="185" t="s">
        <v>1657</v>
      </c>
      <c r="D690" s="140">
        <v>0</v>
      </c>
      <c r="E690" s="140">
        <v>0</v>
      </c>
      <c r="F690" s="140">
        <v>17764.07</v>
      </c>
      <c r="G690" s="139">
        <v>17764.07</v>
      </c>
      <c r="H690" s="139">
        <v>17764.07</v>
      </c>
      <c r="I690" s="139">
        <v>-22009.66</v>
      </c>
      <c r="J690" s="139">
        <v>-22009.66</v>
      </c>
      <c r="K690" s="139">
        <v>-22009.66</v>
      </c>
      <c r="L690" s="139">
        <v>-87306.240000000005</v>
      </c>
      <c r="M690" s="140">
        <v>-87306.240000000005</v>
      </c>
      <c r="N690" s="140">
        <v>-87306.240000000005</v>
      </c>
      <c r="O690" s="140">
        <v>-137462.97</v>
      </c>
      <c r="P690" s="138">
        <f t="shared" si="11"/>
        <v>-412118.45999999996</v>
      </c>
      <c r="Q690" s="135">
        <f>MATCH(B698,'SAP Data'!$C$7:$C$1839,0)</f>
        <v>943</v>
      </c>
    </row>
    <row r="691" spans="1:17" ht="15.75" thickBot="1" x14ac:dyDescent="0.3">
      <c r="A691" s="333" t="s">
        <v>2008</v>
      </c>
      <c r="B691" s="185" t="s">
        <v>2009</v>
      </c>
      <c r="C691" s="185" t="s">
        <v>1657</v>
      </c>
      <c r="D691" s="139">
        <v>-84299.44</v>
      </c>
      <c r="E691" s="139">
        <v>-376857.49</v>
      </c>
      <c r="F691" s="139">
        <v>-616037.79</v>
      </c>
      <c r="G691" s="140">
        <v>-829166.56</v>
      </c>
      <c r="H691" s="140">
        <v>-1032944.78</v>
      </c>
      <c r="I691" s="140">
        <v>-1286987.96</v>
      </c>
      <c r="J691" s="140">
        <v>-1525539.25</v>
      </c>
      <c r="K691" s="140">
        <v>-1666950.68</v>
      </c>
      <c r="L691" s="140">
        <v>-2006307.81</v>
      </c>
      <c r="M691" s="139">
        <v>-2249161.2999999998</v>
      </c>
      <c r="N691" s="139">
        <v>-2415350.4300000002</v>
      </c>
      <c r="O691" s="139">
        <v>-2623525.13</v>
      </c>
      <c r="P691" s="138">
        <f t="shared" si="11"/>
        <v>-16713128.619999997</v>
      </c>
      <c r="Q691" s="135">
        <f>MATCH(B699,'SAP Data'!$C$7:$C$1839,0)</f>
        <v>944</v>
      </c>
    </row>
    <row r="692" spans="1:17" ht="15.75" thickBot="1" x14ac:dyDescent="0.3">
      <c r="A692" s="333" t="s">
        <v>2010</v>
      </c>
      <c r="B692" s="185" t="s">
        <v>2011</v>
      </c>
      <c r="C692" s="185" t="s">
        <v>1657</v>
      </c>
      <c r="D692" s="140">
        <v>1209.98</v>
      </c>
      <c r="E692" s="140">
        <v>-4199</v>
      </c>
      <c r="F692" s="140">
        <v>-10252.959999999999</v>
      </c>
      <c r="G692" s="139">
        <v>-45960.29</v>
      </c>
      <c r="H692" s="139">
        <v>-63649.74</v>
      </c>
      <c r="I692" s="139">
        <v>-54758.09</v>
      </c>
      <c r="J692" s="139">
        <v>-55437.96</v>
      </c>
      <c r="K692" s="139">
        <v>-58765.46</v>
      </c>
      <c r="L692" s="139">
        <v>-82915.899999999994</v>
      </c>
      <c r="M692" s="140">
        <v>-84312.7</v>
      </c>
      <c r="N692" s="140">
        <v>-72587.72</v>
      </c>
      <c r="O692" s="140">
        <v>17861.990000000002</v>
      </c>
      <c r="P692" s="138">
        <f t="shared" si="11"/>
        <v>-513767.85000000009</v>
      </c>
      <c r="Q692" s="135">
        <f>MATCH(B700,'SAP Data'!$C$7:$C$1839,0)</f>
        <v>945</v>
      </c>
    </row>
    <row r="693" spans="1:17" ht="15.75" thickBot="1" x14ac:dyDescent="0.3">
      <c r="A693" s="333" t="s">
        <v>2012</v>
      </c>
      <c r="B693" s="185" t="s">
        <v>2013</v>
      </c>
      <c r="C693" s="185" t="s">
        <v>1657</v>
      </c>
      <c r="D693" s="139">
        <v>8525.3799999999992</v>
      </c>
      <c r="E693" s="139">
        <v>12047.96</v>
      </c>
      <c r="F693" s="139">
        <v>18478.84</v>
      </c>
      <c r="G693" s="140">
        <v>27737.46</v>
      </c>
      <c r="H693" s="140">
        <v>42971.91</v>
      </c>
      <c r="I693" s="140">
        <v>61278.52</v>
      </c>
      <c r="J693" s="140">
        <v>83231.83</v>
      </c>
      <c r="K693" s="140">
        <v>104243.16</v>
      </c>
      <c r="L693" s="140">
        <v>132206.31</v>
      </c>
      <c r="M693" s="139">
        <v>149323.26999999999</v>
      </c>
      <c r="N693" s="139">
        <v>165723.68</v>
      </c>
      <c r="O693" s="139">
        <v>198397.07</v>
      </c>
      <c r="P693" s="138">
        <f t="shared" si="11"/>
        <v>1004165.3899999999</v>
      </c>
      <c r="Q693" s="135">
        <f>MATCH(B701,'SAP Data'!$C$7:$C$1839,0)</f>
        <v>946</v>
      </c>
    </row>
    <row r="694" spans="1:17" ht="15.75" thickBot="1" x14ac:dyDescent="0.3">
      <c r="A694" s="333" t="s">
        <v>2014</v>
      </c>
      <c r="B694" s="185" t="s">
        <v>2015</v>
      </c>
      <c r="C694" s="185" t="s">
        <v>1657</v>
      </c>
      <c r="D694" s="140">
        <v>7336.85</v>
      </c>
      <c r="E694" s="140">
        <v>45281.32</v>
      </c>
      <c r="F694" s="140">
        <v>78284.789999999994</v>
      </c>
      <c r="G694" s="139">
        <v>104920.44</v>
      </c>
      <c r="H694" s="139">
        <v>114478.83</v>
      </c>
      <c r="I694" s="139">
        <v>176398.17</v>
      </c>
      <c r="J694" s="139">
        <v>238735.12</v>
      </c>
      <c r="K694" s="139">
        <v>302296.55</v>
      </c>
      <c r="L694" s="139">
        <v>378233.17</v>
      </c>
      <c r="M694" s="140">
        <v>418681.76</v>
      </c>
      <c r="N694" s="140">
        <v>459094.36</v>
      </c>
      <c r="O694" s="140">
        <v>482319.2</v>
      </c>
      <c r="P694" s="138">
        <f t="shared" si="11"/>
        <v>2806060.56</v>
      </c>
      <c r="Q694" s="135">
        <f>MATCH(B702,'SAP Data'!$C$7:$C$1839,0)</f>
        <v>947</v>
      </c>
    </row>
    <row r="695" spans="1:17" ht="15.75" thickBot="1" x14ac:dyDescent="0.3">
      <c r="A695" s="333" t="s">
        <v>2016</v>
      </c>
      <c r="B695" s="185" t="s">
        <v>2017</v>
      </c>
      <c r="C695" s="185" t="s">
        <v>1657</v>
      </c>
      <c r="D695" s="139">
        <v>2000</v>
      </c>
      <c r="E695" s="139">
        <v>2899</v>
      </c>
      <c r="F695" s="139">
        <v>2899</v>
      </c>
      <c r="G695" s="140">
        <v>2899</v>
      </c>
      <c r="H695" s="140">
        <v>4142.4799999999996</v>
      </c>
      <c r="I695" s="140">
        <v>7450.92</v>
      </c>
      <c r="J695" s="140">
        <v>12675.02</v>
      </c>
      <c r="K695" s="140">
        <v>17855.57</v>
      </c>
      <c r="L695" s="140">
        <v>40114.6</v>
      </c>
      <c r="M695" s="139">
        <v>46001.5</v>
      </c>
      <c r="N695" s="139">
        <v>51340.18</v>
      </c>
      <c r="O695" s="139">
        <v>59711.63</v>
      </c>
      <c r="P695" s="138">
        <f t="shared" si="11"/>
        <v>249988.9</v>
      </c>
      <c r="Q695" s="135">
        <f>MATCH(B703,'SAP Data'!$C$7:$C$1839,0)</f>
        <v>948</v>
      </c>
    </row>
    <row r="696" spans="1:17" ht="15.75" thickBot="1" x14ac:dyDescent="0.3">
      <c r="A696" s="333" t="s">
        <v>2018</v>
      </c>
      <c r="B696" s="185" t="s">
        <v>2019</v>
      </c>
      <c r="C696" s="185" t="s">
        <v>1657</v>
      </c>
      <c r="D696" s="140">
        <v>1400.48</v>
      </c>
      <c r="E696" s="140">
        <v>5333.93</v>
      </c>
      <c r="F696" s="140">
        <v>11883.77</v>
      </c>
      <c r="G696" s="139">
        <v>14478.95</v>
      </c>
      <c r="H696" s="139">
        <v>31835.81</v>
      </c>
      <c r="I696" s="139">
        <v>42088.94</v>
      </c>
      <c r="J696" s="139">
        <v>68607.58</v>
      </c>
      <c r="K696" s="139">
        <v>76714.59</v>
      </c>
      <c r="L696" s="139">
        <v>81140.009999999995</v>
      </c>
      <c r="M696" s="140">
        <v>87945.2</v>
      </c>
      <c r="N696" s="140">
        <v>94105.19</v>
      </c>
      <c r="O696" s="140">
        <v>106180.17</v>
      </c>
      <c r="P696" s="138">
        <f t="shared" si="11"/>
        <v>621714.62</v>
      </c>
      <c r="Q696" s="135">
        <f>MATCH(B704,'SAP Data'!$C$7:$C$1839,0)</f>
        <v>949</v>
      </c>
    </row>
    <row r="697" spans="1:17" ht="15.75" thickBot="1" x14ac:dyDescent="0.3">
      <c r="A697" s="333" t="s">
        <v>2020</v>
      </c>
      <c r="B697" s="185" t="s">
        <v>2021</v>
      </c>
      <c r="C697" s="185" t="s">
        <v>1657</v>
      </c>
      <c r="D697" s="139">
        <v>101726.77</v>
      </c>
      <c r="E697" s="139">
        <v>130602.52</v>
      </c>
      <c r="F697" s="139">
        <v>141001.25</v>
      </c>
      <c r="G697" s="140">
        <v>188887.02</v>
      </c>
      <c r="H697" s="140">
        <v>211049.84</v>
      </c>
      <c r="I697" s="140">
        <v>278998.02</v>
      </c>
      <c r="J697" s="140">
        <v>307121.38</v>
      </c>
      <c r="K697" s="140">
        <v>322081.99</v>
      </c>
      <c r="L697" s="140">
        <v>345587.24</v>
      </c>
      <c r="M697" s="139">
        <v>363468.66</v>
      </c>
      <c r="N697" s="139">
        <v>392308.93</v>
      </c>
      <c r="O697" s="139">
        <v>516124.8</v>
      </c>
      <c r="P697" s="138">
        <f t="shared" si="11"/>
        <v>3298958.42</v>
      </c>
      <c r="Q697" s="135">
        <f>MATCH(B705,'SAP Data'!$C$7:$C$1839,0)</f>
        <v>950</v>
      </c>
    </row>
    <row r="698" spans="1:17" ht="15.75" thickBot="1" x14ac:dyDescent="0.3">
      <c r="A698" s="333" t="s">
        <v>2022</v>
      </c>
      <c r="B698" s="185" t="s">
        <v>2023</v>
      </c>
      <c r="C698" s="185" t="s">
        <v>1657</v>
      </c>
      <c r="D698" s="140"/>
      <c r="E698" s="140"/>
      <c r="F698" s="140"/>
      <c r="G698" s="139">
        <v>0</v>
      </c>
      <c r="H698" s="139">
        <v>124.75</v>
      </c>
      <c r="I698" s="139">
        <v>119.01</v>
      </c>
      <c r="J698" s="139">
        <v>119.01</v>
      </c>
      <c r="K698" s="139">
        <v>119.01</v>
      </c>
      <c r="L698" s="139">
        <v>119.01</v>
      </c>
      <c r="M698" s="140">
        <v>119.01</v>
      </c>
      <c r="N698" s="140">
        <v>119.01</v>
      </c>
      <c r="O698" s="140">
        <v>136.08000000000001</v>
      </c>
      <c r="P698" s="138">
        <f t="shared" si="11"/>
        <v>974.89</v>
      </c>
      <c r="Q698" s="135">
        <f>MATCH(B706,'SAP Data'!$C$7:$C$1839,0)</f>
        <v>951</v>
      </c>
    </row>
    <row r="699" spans="1:17" ht="15.75" thickBot="1" x14ac:dyDescent="0.3">
      <c r="A699" s="333" t="s">
        <v>2024</v>
      </c>
      <c r="B699" s="185" t="s">
        <v>2025</v>
      </c>
      <c r="C699" s="185" t="s">
        <v>1657</v>
      </c>
      <c r="D699" s="139">
        <v>3260.83</v>
      </c>
      <c r="E699" s="139">
        <v>4010.83</v>
      </c>
      <c r="F699" s="139">
        <v>4626.7</v>
      </c>
      <c r="G699" s="140">
        <v>5176.7</v>
      </c>
      <c r="H699" s="140">
        <v>5983.38</v>
      </c>
      <c r="I699" s="140">
        <v>6322.95</v>
      </c>
      <c r="J699" s="140">
        <v>6562.95</v>
      </c>
      <c r="K699" s="140">
        <v>7012.95</v>
      </c>
      <c r="L699" s="140">
        <v>7712.95</v>
      </c>
      <c r="M699" s="139">
        <v>8116.84</v>
      </c>
      <c r="N699" s="139">
        <v>8266.83</v>
      </c>
      <c r="O699" s="139">
        <v>12296.6</v>
      </c>
      <c r="P699" s="138">
        <f t="shared" si="11"/>
        <v>79350.510000000009</v>
      </c>
      <c r="Q699" s="135">
        <f>MATCH(B707,'SAP Data'!$C$7:$C$1839,0)</f>
        <v>952</v>
      </c>
    </row>
    <row r="700" spans="1:17" ht="15.75" thickBot="1" x14ac:dyDescent="0.3">
      <c r="A700" s="333" t="s">
        <v>2026</v>
      </c>
      <c r="B700" s="185" t="s">
        <v>2027</v>
      </c>
      <c r="C700" s="185" t="s">
        <v>1657</v>
      </c>
      <c r="D700" s="140">
        <v>0</v>
      </c>
      <c r="E700" s="140">
        <v>0</v>
      </c>
      <c r="F700" s="140">
        <v>250</v>
      </c>
      <c r="G700" s="139">
        <v>250</v>
      </c>
      <c r="H700" s="139">
        <v>250</v>
      </c>
      <c r="I700" s="139">
        <v>250</v>
      </c>
      <c r="J700" s="139">
        <v>250</v>
      </c>
      <c r="K700" s="139">
        <v>250</v>
      </c>
      <c r="L700" s="139">
        <v>500</v>
      </c>
      <c r="M700" s="140">
        <v>500</v>
      </c>
      <c r="N700" s="140">
        <v>500</v>
      </c>
      <c r="O700" s="140">
        <v>500</v>
      </c>
      <c r="P700" s="138">
        <f t="shared" si="11"/>
        <v>3500</v>
      </c>
      <c r="Q700" s="135">
        <f>MATCH(B708,'SAP Data'!$C$7:$C$1839,0)</f>
        <v>954</v>
      </c>
    </row>
    <row r="701" spans="1:17" ht="15.75" thickBot="1" x14ac:dyDescent="0.3">
      <c r="A701" s="333" t="s">
        <v>2028</v>
      </c>
      <c r="B701" s="185" t="s">
        <v>2029</v>
      </c>
      <c r="C701" s="185" t="s">
        <v>1657</v>
      </c>
      <c r="D701" s="139">
        <v>-41794.400000000001</v>
      </c>
      <c r="E701" s="139">
        <v>23657.79</v>
      </c>
      <c r="F701" s="139">
        <v>12635.58</v>
      </c>
      <c r="G701" s="140">
        <v>13723.24</v>
      </c>
      <c r="H701" s="140">
        <v>14720.96</v>
      </c>
      <c r="I701" s="140">
        <v>418711.74</v>
      </c>
      <c r="J701" s="140">
        <v>420671.92</v>
      </c>
      <c r="K701" s="140">
        <v>420853.28</v>
      </c>
      <c r="L701" s="140">
        <v>506183.29</v>
      </c>
      <c r="M701" s="139">
        <v>507384.78</v>
      </c>
      <c r="N701" s="139">
        <v>507415.82</v>
      </c>
      <c r="O701" s="139">
        <v>542549.42000000004</v>
      </c>
      <c r="P701" s="138">
        <f t="shared" si="11"/>
        <v>3346713.4199999995</v>
      </c>
      <c r="Q701" s="135">
        <f>MATCH(B709,'SAP Data'!$C$7:$C$1839,0)</f>
        <v>956</v>
      </c>
    </row>
    <row r="702" spans="1:17" ht="15.75" thickBot="1" x14ac:dyDescent="0.3">
      <c r="A702" s="333" t="s">
        <v>2030</v>
      </c>
      <c r="B702" s="185" t="s">
        <v>2031</v>
      </c>
      <c r="C702" s="185" t="s">
        <v>1657</v>
      </c>
      <c r="D702" s="140">
        <v>3898996.81</v>
      </c>
      <c r="E702" s="140">
        <v>7827661.2199999997</v>
      </c>
      <c r="F702" s="140">
        <v>11755736.300000001</v>
      </c>
      <c r="G702" s="139">
        <v>15675291.66</v>
      </c>
      <c r="H702" s="139">
        <v>19587547.300000001</v>
      </c>
      <c r="I702" s="139">
        <v>23481610.949999999</v>
      </c>
      <c r="J702" s="139">
        <v>27427210.050000001</v>
      </c>
      <c r="K702" s="139">
        <v>31326832.890000001</v>
      </c>
      <c r="L702" s="139">
        <v>35395872.859999999</v>
      </c>
      <c r="M702" s="140">
        <v>39138831.450000003</v>
      </c>
      <c r="N702" s="140">
        <v>43060513.359999999</v>
      </c>
      <c r="O702" s="140">
        <v>47130793.960000001</v>
      </c>
      <c r="P702" s="138">
        <f t="shared" si="11"/>
        <v>305706898.81</v>
      </c>
      <c r="Q702" s="135">
        <f>MATCH(B710,'SAP Data'!$C$7:$C$1839,0)</f>
        <v>957</v>
      </c>
    </row>
    <row r="703" spans="1:17" ht="15.75" thickBot="1" x14ac:dyDescent="0.3">
      <c r="A703" s="333" t="s">
        <v>2032</v>
      </c>
      <c r="B703" s="185" t="s">
        <v>2033</v>
      </c>
      <c r="C703" s="185" t="s">
        <v>1657</v>
      </c>
      <c r="D703" s="139">
        <v>0</v>
      </c>
      <c r="E703" s="139">
        <v>13951214.630000001</v>
      </c>
      <c r="F703" s="139">
        <v>13951214.630000001</v>
      </c>
      <c r="G703" s="140">
        <v>13951214.630000001</v>
      </c>
      <c r="H703" s="140">
        <v>27935678.649999999</v>
      </c>
      <c r="I703" s="140">
        <v>27935678.649999999</v>
      </c>
      <c r="J703" s="140">
        <v>27935678.649999999</v>
      </c>
      <c r="K703" s="140">
        <v>41934660</v>
      </c>
      <c r="L703" s="140">
        <v>41934660</v>
      </c>
      <c r="M703" s="139">
        <v>41934660</v>
      </c>
      <c r="N703" s="139">
        <v>56056579.469999999</v>
      </c>
      <c r="O703" s="139">
        <v>56056579.469999999</v>
      </c>
      <c r="P703" s="138">
        <f t="shared" si="11"/>
        <v>363577818.77999997</v>
      </c>
      <c r="Q703" s="135">
        <f>MATCH(B711,'SAP Data'!$C$7:$C$1839,0)</f>
        <v>958</v>
      </c>
    </row>
    <row r="704" spans="1:17" ht="15.75" thickBot="1" x14ac:dyDescent="0.3">
      <c r="A704" s="333" t="s">
        <v>2034</v>
      </c>
      <c r="B704" s="185" t="s">
        <v>2035</v>
      </c>
      <c r="C704" s="185" t="s">
        <v>1657</v>
      </c>
      <c r="D704" s="140">
        <v>39070.5</v>
      </c>
      <c r="E704" s="140">
        <v>71194.710000000006</v>
      </c>
      <c r="F704" s="140">
        <v>109131.21</v>
      </c>
      <c r="G704" s="139">
        <v>151453.97</v>
      </c>
      <c r="H704" s="139">
        <v>193201.89</v>
      </c>
      <c r="I704" s="139">
        <v>242571.28</v>
      </c>
      <c r="J704" s="139">
        <v>297112.78000000003</v>
      </c>
      <c r="K704" s="139">
        <v>355806.9</v>
      </c>
      <c r="L704" s="139">
        <v>417896.67</v>
      </c>
      <c r="M704" s="140">
        <v>483035.66</v>
      </c>
      <c r="N704" s="140">
        <v>551268.81999999995</v>
      </c>
      <c r="O704" s="140">
        <v>619129.21</v>
      </c>
      <c r="P704" s="138">
        <f t="shared" si="11"/>
        <v>3530873.6</v>
      </c>
      <c r="Q704" s="135">
        <f>MATCH(B712,'SAP Data'!$C$7:$C$1839,0)</f>
        <v>959</v>
      </c>
    </row>
    <row r="705" spans="1:17" ht="15.75" thickBot="1" x14ac:dyDescent="0.3">
      <c r="A705" s="333" t="s">
        <v>2036</v>
      </c>
      <c r="B705" s="185" t="s">
        <v>2037</v>
      </c>
      <c r="C705" s="185" t="s">
        <v>1657</v>
      </c>
      <c r="D705" s="139"/>
      <c r="E705" s="139"/>
      <c r="F705" s="139"/>
      <c r="G705" s="391"/>
      <c r="H705" s="391"/>
      <c r="I705" s="391"/>
      <c r="J705" s="139"/>
      <c r="K705" s="139"/>
      <c r="L705" s="139"/>
      <c r="M705" s="140"/>
      <c r="N705" s="140"/>
      <c r="O705" s="140"/>
      <c r="P705" s="138">
        <f t="shared" si="11"/>
        <v>0</v>
      </c>
      <c r="Q705" s="135">
        <f>MATCH(B713,'SAP Data'!$C$7:$C$1839,0)</f>
        <v>960</v>
      </c>
    </row>
    <row r="706" spans="1:17" ht="15.75" thickBot="1" x14ac:dyDescent="0.3">
      <c r="A706" s="331" t="s">
        <v>2038</v>
      </c>
      <c r="B706" s="339" t="s">
        <v>2039</v>
      </c>
      <c r="C706" s="332" t="s">
        <v>1657</v>
      </c>
      <c r="D706" s="140">
        <v>5630847.4000000004</v>
      </c>
      <c r="E706" s="140">
        <v>12716835.68</v>
      </c>
      <c r="F706" s="140">
        <v>19895317.25</v>
      </c>
      <c r="G706" s="139">
        <v>24605329.73</v>
      </c>
      <c r="H706" s="139">
        <v>29962055.870000001</v>
      </c>
      <c r="I706" s="139">
        <v>35030702.869999997</v>
      </c>
      <c r="J706" s="140">
        <v>40402226.810000002</v>
      </c>
      <c r="K706" s="140">
        <v>46009079.890000001</v>
      </c>
      <c r="L706" s="140">
        <v>51614504.539999999</v>
      </c>
      <c r="M706" s="139">
        <v>58396666.219999999</v>
      </c>
      <c r="N706" s="139">
        <v>64040123.340000004</v>
      </c>
      <c r="O706" s="139">
        <v>71905572.180000007</v>
      </c>
      <c r="P706" s="138">
        <f t="shared" si="11"/>
        <v>460209261.78000003</v>
      </c>
      <c r="Q706" s="135">
        <f>MATCH(B714,'SAP Data'!$C$7:$C$1839,0)</f>
        <v>961</v>
      </c>
    </row>
    <row r="707" spans="1:17" ht="15.75" thickBot="1" x14ac:dyDescent="0.3">
      <c r="A707" s="186" t="s">
        <v>2040</v>
      </c>
      <c r="B707" s="185" t="s">
        <v>2041</v>
      </c>
      <c r="C707" s="185" t="s">
        <v>1657</v>
      </c>
      <c r="D707" s="139">
        <v>23118382.489999998</v>
      </c>
      <c r="E707" s="139">
        <v>48694062.740000002</v>
      </c>
      <c r="F707" s="139">
        <v>71825068.920000002</v>
      </c>
      <c r="G707" s="140">
        <v>87158338.159999996</v>
      </c>
      <c r="H707" s="140">
        <v>98962841.120000005</v>
      </c>
      <c r="I707" s="140">
        <v>109232353.36</v>
      </c>
      <c r="J707" s="139">
        <v>121148189.31999999</v>
      </c>
      <c r="K707" s="139">
        <v>135000472.27000001</v>
      </c>
      <c r="L707" s="139">
        <v>147843254.46000001</v>
      </c>
      <c r="M707" s="140">
        <v>171870570.34999999</v>
      </c>
      <c r="N707" s="140">
        <v>198004907.19</v>
      </c>
      <c r="O707" s="140">
        <v>229470664.80000001</v>
      </c>
      <c r="P707" s="138">
        <f t="shared" si="11"/>
        <v>1442329105.1800001</v>
      </c>
      <c r="Q707" s="135">
        <f>MATCH(B715,'SAP Data'!$C$7:$C$1839,0)</f>
        <v>962</v>
      </c>
    </row>
    <row r="708" spans="1:17" ht="15.75" thickBot="1" x14ac:dyDescent="0.3">
      <c r="A708" s="186" t="s">
        <v>2042</v>
      </c>
      <c r="B708" s="185" t="s">
        <v>2043</v>
      </c>
      <c r="C708" s="185" t="s">
        <v>1657</v>
      </c>
      <c r="D708" s="140">
        <v>4442836.87</v>
      </c>
      <c r="E708" s="140">
        <v>7799545.5499999998</v>
      </c>
      <c r="F708" s="140">
        <v>9807822.4199999999</v>
      </c>
      <c r="G708" s="139">
        <v>10190760.26</v>
      </c>
      <c r="H708" s="139">
        <v>8357402.8200000003</v>
      </c>
      <c r="I708" s="139">
        <v>5495348.6600000001</v>
      </c>
      <c r="J708" s="140">
        <v>1961376.22</v>
      </c>
      <c r="K708" s="140">
        <v>-1743920.22</v>
      </c>
      <c r="L708" s="140">
        <v>-5080338.38</v>
      </c>
      <c r="M708" s="139">
        <v>-6289700.4299999997</v>
      </c>
      <c r="N708" s="139">
        <v>-4446961.49</v>
      </c>
      <c r="O708" s="139">
        <v>334158.18</v>
      </c>
      <c r="P708" s="138">
        <f t="shared" si="11"/>
        <v>30828330.459999993</v>
      </c>
      <c r="Q708" s="135">
        <f>MATCH(B716,'SAP Data'!$C$7:$C$1839,0)</f>
        <v>966</v>
      </c>
    </row>
    <row r="709" spans="1:17" ht="15.75" thickBot="1" x14ac:dyDescent="0.3">
      <c r="A709" s="186" t="s">
        <v>2044</v>
      </c>
      <c r="B709" s="185" t="s">
        <v>2045</v>
      </c>
      <c r="C709" s="185" t="s">
        <v>1657</v>
      </c>
      <c r="D709" s="139">
        <v>73272.44</v>
      </c>
      <c r="E709" s="139">
        <v>869080.51</v>
      </c>
      <c r="F709" s="139">
        <v>663071.07999999996</v>
      </c>
      <c r="G709" s="140">
        <v>489575.3</v>
      </c>
      <c r="H709" s="140">
        <v>483966.46</v>
      </c>
      <c r="I709" s="140">
        <v>380479.81</v>
      </c>
      <c r="J709" s="139">
        <v>130254.61</v>
      </c>
      <c r="K709" s="139">
        <v>-349108.12</v>
      </c>
      <c r="L709" s="139">
        <v>-1133286.72</v>
      </c>
      <c r="M709" s="140">
        <v>-1826025.27</v>
      </c>
      <c r="N709" s="140">
        <v>-1721221.64</v>
      </c>
      <c r="O709" s="140">
        <v>-1027844.11</v>
      </c>
      <c r="P709" s="138">
        <f t="shared" si="11"/>
        <v>-2967785.65</v>
      </c>
      <c r="Q709" s="135">
        <f>MATCH(B717,'SAP Data'!$C$7:$C$1839,0)</f>
        <v>969</v>
      </c>
    </row>
    <row r="710" spans="1:17" ht="15.75" thickBot="1" x14ac:dyDescent="0.3">
      <c r="A710" s="186" t="s">
        <v>1937</v>
      </c>
      <c r="B710" s="185" t="s">
        <v>2046</v>
      </c>
      <c r="C710" s="185" t="s">
        <v>1657</v>
      </c>
      <c r="D710" s="140">
        <v>-237361.31</v>
      </c>
      <c r="E710" s="140">
        <v>-481539.74</v>
      </c>
      <c r="F710" s="140">
        <v>-700170.54</v>
      </c>
      <c r="G710" s="139">
        <v>-860120.69</v>
      </c>
      <c r="H710" s="139">
        <v>-946499.36</v>
      </c>
      <c r="I710" s="139">
        <v>-1014655.73</v>
      </c>
      <c r="J710" s="140">
        <v>-1059933.3</v>
      </c>
      <c r="K710" s="140">
        <v>-1101770.3899999999</v>
      </c>
      <c r="L710" s="140">
        <v>-1149415.83</v>
      </c>
      <c r="M710" s="139">
        <v>-1226397.33</v>
      </c>
      <c r="N710" s="139">
        <v>-1344975.13</v>
      </c>
      <c r="O710" s="139">
        <v>-1558684.47</v>
      </c>
      <c r="P710" s="138">
        <f t="shared" si="11"/>
        <v>-11681523.819999998</v>
      </c>
      <c r="Q710" s="135">
        <f>MATCH(B718,'SAP Data'!$C$7:$C$1839,0)</f>
        <v>970</v>
      </c>
    </row>
    <row r="711" spans="1:17" ht="15.75" thickBot="1" x14ac:dyDescent="0.3">
      <c r="A711" s="186" t="s">
        <v>2047</v>
      </c>
      <c r="B711" s="185" t="s">
        <v>2048</v>
      </c>
      <c r="C711" s="185" t="s">
        <v>1657</v>
      </c>
      <c r="D711" s="139">
        <v>556022.17000000004</v>
      </c>
      <c r="E711" s="139">
        <v>33666180.810000002</v>
      </c>
      <c r="F711" s="139">
        <v>34578951.57</v>
      </c>
      <c r="G711" s="140">
        <v>35552563.590000004</v>
      </c>
      <c r="H711" s="140">
        <v>36805890.990000002</v>
      </c>
      <c r="I711" s="140">
        <v>38049124.469999999</v>
      </c>
      <c r="J711" s="139">
        <v>39425416.329999998</v>
      </c>
      <c r="K711" s="139">
        <v>40948074.32</v>
      </c>
      <c r="L711" s="139">
        <v>42584599.600000001</v>
      </c>
      <c r="M711" s="140">
        <v>43576824.189999998</v>
      </c>
      <c r="N711" s="140">
        <v>44457360.039999999</v>
      </c>
      <c r="O711" s="140">
        <v>45635424.640000001</v>
      </c>
      <c r="P711" s="138">
        <f t="shared" ref="P711:P774" si="12">SUM(D711:O711)</f>
        <v>435836432.72000003</v>
      </c>
      <c r="Q711" s="135">
        <f>MATCH(B719,'SAP Data'!$C$7:$C$1839,0)</f>
        <v>971</v>
      </c>
    </row>
    <row r="712" spans="1:17" ht="15.75" thickBot="1" x14ac:dyDescent="0.3">
      <c r="A712" s="186" t="s">
        <v>2049</v>
      </c>
      <c r="B712" s="185" t="s">
        <v>2050</v>
      </c>
      <c r="C712" s="185" t="s">
        <v>1657</v>
      </c>
      <c r="D712" s="140">
        <v>4413208.37</v>
      </c>
      <c r="E712" s="140">
        <v>8549754.7400000002</v>
      </c>
      <c r="F712" s="140">
        <v>10705456.08</v>
      </c>
      <c r="G712" s="139">
        <v>9341774.25</v>
      </c>
      <c r="H712" s="139">
        <v>7641467.2599999998</v>
      </c>
      <c r="I712" s="139">
        <v>4287721.3899999997</v>
      </c>
      <c r="J712" s="140">
        <v>-1295040.8500000001</v>
      </c>
      <c r="K712" s="140">
        <v>-8433258.6999999993</v>
      </c>
      <c r="L712" s="140">
        <v>-13329674.58</v>
      </c>
      <c r="M712" s="139">
        <v>-20402869.59</v>
      </c>
      <c r="N712" s="139">
        <v>-21039755.539999999</v>
      </c>
      <c r="O712" s="139">
        <v>-12291758.34</v>
      </c>
      <c r="P712" s="138">
        <f t="shared" si="12"/>
        <v>-31852975.510000005</v>
      </c>
      <c r="Q712" s="135">
        <f>MATCH(B720,'SAP Data'!$C$7:$C$1839,0)</f>
        <v>972</v>
      </c>
    </row>
    <row r="713" spans="1:17" ht="15.75" thickBot="1" x14ac:dyDescent="0.3">
      <c r="A713" s="186" t="s">
        <v>2051</v>
      </c>
      <c r="B713" s="185" t="s">
        <v>2052</v>
      </c>
      <c r="C713" s="185" t="s">
        <v>1657</v>
      </c>
      <c r="D713" s="139">
        <v>33605.67</v>
      </c>
      <c r="E713" s="139">
        <v>69527.89</v>
      </c>
      <c r="F713" s="139">
        <v>101195.34</v>
      </c>
      <c r="G713" s="140">
        <v>123285.91</v>
      </c>
      <c r="H713" s="140">
        <v>134550.93</v>
      </c>
      <c r="I713" s="140">
        <v>143743.47</v>
      </c>
      <c r="J713" s="139">
        <v>149606.07999999999</v>
      </c>
      <c r="K713" s="139">
        <v>154963.53</v>
      </c>
      <c r="L713" s="139">
        <v>161525.70000000001</v>
      </c>
      <c r="M713" s="140">
        <v>170893.59</v>
      </c>
      <c r="N713" s="140">
        <v>1493892.86</v>
      </c>
      <c r="O713" s="140">
        <v>5806935.1699999999</v>
      </c>
      <c r="P713" s="138">
        <f t="shared" si="12"/>
        <v>8543726.1400000006</v>
      </c>
      <c r="Q713" s="135">
        <f>MATCH(B721,'SAP Data'!$C$7:$C$1839,0)</f>
        <v>976</v>
      </c>
    </row>
    <row r="714" spans="1:17" ht="15.75" thickBot="1" x14ac:dyDescent="0.3">
      <c r="A714" s="186" t="s">
        <v>2053</v>
      </c>
      <c r="B714" s="185" t="s">
        <v>2054</v>
      </c>
      <c r="C714" s="185" t="s">
        <v>1657</v>
      </c>
      <c r="D714" s="140"/>
      <c r="E714" s="140"/>
      <c r="F714" s="140"/>
      <c r="G714" s="392"/>
      <c r="H714" s="392"/>
      <c r="I714" s="392"/>
      <c r="J714" s="139"/>
      <c r="K714" s="139"/>
      <c r="L714" s="139"/>
      <c r="M714" s="140"/>
      <c r="N714" s="140"/>
      <c r="O714" s="140"/>
      <c r="P714" s="138">
        <f t="shared" si="12"/>
        <v>0</v>
      </c>
      <c r="Q714" s="135">
        <f>MATCH(B722,'SAP Data'!$C$7:$C$1839,0)</f>
        <v>977</v>
      </c>
    </row>
    <row r="715" spans="1:17" ht="15.75" thickBot="1" x14ac:dyDescent="0.3">
      <c r="A715" s="186" t="s">
        <v>2055</v>
      </c>
      <c r="B715" s="185" t="s">
        <v>2056</v>
      </c>
      <c r="C715" s="185" t="s">
        <v>1657</v>
      </c>
      <c r="D715" s="139">
        <v>0</v>
      </c>
      <c r="E715" s="139">
        <v>0</v>
      </c>
      <c r="F715" s="139">
        <v>0</v>
      </c>
      <c r="G715" s="140">
        <v>0</v>
      </c>
      <c r="H715" s="140">
        <v>0</v>
      </c>
      <c r="I715" s="140">
        <v>0</v>
      </c>
      <c r="J715" s="140">
        <v>0</v>
      </c>
      <c r="K715" s="140">
        <v>0</v>
      </c>
      <c r="L715" s="140">
        <v>0</v>
      </c>
      <c r="M715" s="139">
        <v>0</v>
      </c>
      <c r="N715" s="139">
        <v>0</v>
      </c>
      <c r="O715" s="139">
        <v>0</v>
      </c>
      <c r="P715" s="138">
        <f t="shared" si="12"/>
        <v>0</v>
      </c>
      <c r="Q715" s="135">
        <f>MATCH(B723,'SAP Data'!$C$7:$C$1839,0)</f>
        <v>978</v>
      </c>
    </row>
    <row r="716" spans="1:17" ht="15.75" thickBot="1" x14ac:dyDescent="0.3">
      <c r="A716" s="186" t="s">
        <v>2059</v>
      </c>
      <c r="B716" s="185" t="s">
        <v>2060</v>
      </c>
      <c r="C716" s="185" t="s">
        <v>1657</v>
      </c>
      <c r="D716" s="140">
        <v>-15951.4</v>
      </c>
      <c r="E716" s="140">
        <v>1544</v>
      </c>
      <c r="F716" s="140">
        <v>1544</v>
      </c>
      <c r="G716" s="139">
        <v>1544</v>
      </c>
      <c r="H716" s="139">
        <v>-69.400000000000006</v>
      </c>
      <c r="I716" s="139">
        <v>-69.400000000000006</v>
      </c>
      <c r="J716" s="139">
        <v>-69.400000000000006</v>
      </c>
      <c r="K716" s="139">
        <v>-1215.2</v>
      </c>
      <c r="L716" s="139">
        <v>-298.56</v>
      </c>
      <c r="M716" s="140">
        <v>-298.56</v>
      </c>
      <c r="N716" s="140">
        <v>-298.56</v>
      </c>
      <c r="O716" s="140">
        <v>-298.56</v>
      </c>
      <c r="P716" s="138">
        <f t="shared" si="12"/>
        <v>-13937.039999999997</v>
      </c>
      <c r="Q716" s="135">
        <f>MATCH(B724,'SAP Data'!$C$7:$C$1839,0)</f>
        <v>980</v>
      </c>
    </row>
    <row r="717" spans="1:17" ht="15.75" thickBot="1" x14ac:dyDescent="0.3">
      <c r="A717" s="186" t="s">
        <v>2063</v>
      </c>
      <c r="B717" s="185" t="s">
        <v>2064</v>
      </c>
      <c r="C717" s="185" t="s">
        <v>1657</v>
      </c>
      <c r="D717" s="139">
        <v>-21959521.719999999</v>
      </c>
      <c r="E717" s="139">
        <v>-40910906.020000003</v>
      </c>
      <c r="F717" s="139">
        <v>-64096569.030000001</v>
      </c>
      <c r="G717" s="140">
        <v>-91291776.239999995</v>
      </c>
      <c r="H717" s="140">
        <v>-117847636.23</v>
      </c>
      <c r="I717" s="140">
        <v>-153253317.78999999</v>
      </c>
      <c r="J717" s="140">
        <v>-181956021.97</v>
      </c>
      <c r="K717" s="140">
        <v>-209997865.77000001</v>
      </c>
      <c r="L717" s="140">
        <v>-208626801.83000001</v>
      </c>
      <c r="M717" s="139">
        <v>-239870345.16999999</v>
      </c>
      <c r="N717" s="139">
        <v>-263708767.13</v>
      </c>
      <c r="O717" s="139">
        <v>-294878543.23000002</v>
      </c>
      <c r="P717" s="138">
        <f t="shared" si="12"/>
        <v>-1888398072.1300001</v>
      </c>
      <c r="Q717" s="135">
        <f>MATCH(B725,'SAP Data'!$C$7:$C$1839,0)</f>
        <v>982</v>
      </c>
    </row>
    <row r="718" spans="1:17" ht="15.75" thickBot="1" x14ac:dyDescent="0.3">
      <c r="A718" s="186" t="s">
        <v>969</v>
      </c>
      <c r="B718" s="339">
        <v>500159</v>
      </c>
      <c r="C718" s="185"/>
      <c r="D718" s="140">
        <v>-857288822.13</v>
      </c>
      <c r="E718" s="140">
        <v>-857317699.91999996</v>
      </c>
      <c r="F718" s="140">
        <v>-857365429.21000004</v>
      </c>
      <c r="G718" s="139">
        <v>-857382936.5</v>
      </c>
      <c r="H718" s="139">
        <v>-857380073.72000003</v>
      </c>
      <c r="I718" s="139">
        <v>-857421823.75999999</v>
      </c>
      <c r="J718" s="139">
        <v>-857431384.29999995</v>
      </c>
      <c r="K718" s="139">
        <v>-857473453.09000003</v>
      </c>
      <c r="L718" s="139">
        <v>-857759673.48000002</v>
      </c>
      <c r="M718" s="140">
        <v>-857766802.76999998</v>
      </c>
      <c r="N718" s="140">
        <v>-986503317.38999999</v>
      </c>
      <c r="O718" s="140">
        <v>-986494931.35000002</v>
      </c>
      <c r="P718" s="138">
        <f t="shared" si="12"/>
        <v>-10547586347.620001</v>
      </c>
      <c r="Q718" s="135">
        <f>MATCH(B726,'SAP Data'!$C$7:$C$1839,0)</f>
        <v>983</v>
      </c>
    </row>
    <row r="719" spans="1:17" ht="15.75" thickBot="1" x14ac:dyDescent="0.3">
      <c r="A719" s="186" t="s">
        <v>970</v>
      </c>
      <c r="B719" s="185" t="s">
        <v>2065</v>
      </c>
      <c r="C719" s="185" t="s">
        <v>4</v>
      </c>
      <c r="D719" s="139">
        <v>-39304</v>
      </c>
      <c r="E719" s="139">
        <v>-34013</v>
      </c>
      <c r="F719" s="139">
        <v>-28722</v>
      </c>
      <c r="G719" s="140">
        <v>-23431</v>
      </c>
      <c r="H719" s="140">
        <v>-18140</v>
      </c>
      <c r="I719" s="140">
        <v>-12849</v>
      </c>
      <c r="J719" s="140">
        <v>-7558</v>
      </c>
      <c r="K719" s="140">
        <v>-2443</v>
      </c>
      <c r="L719" s="140">
        <v>0</v>
      </c>
      <c r="M719" s="139">
        <v>0</v>
      </c>
      <c r="N719" s="139">
        <v>0</v>
      </c>
      <c r="O719" s="139">
        <v>0</v>
      </c>
      <c r="P719" s="138">
        <f t="shared" si="12"/>
        <v>-166460</v>
      </c>
      <c r="Q719" s="135">
        <f>MATCH(B727,'SAP Data'!$C$7:$C$1839,0)</f>
        <v>984</v>
      </c>
    </row>
    <row r="720" spans="1:17" ht="15.75" thickBot="1" x14ac:dyDescent="0.3">
      <c r="A720" s="186" t="s">
        <v>971</v>
      </c>
      <c r="B720" s="185" t="s">
        <v>2066</v>
      </c>
      <c r="C720" s="185" t="s">
        <v>4</v>
      </c>
      <c r="D720" s="140">
        <v>2036</v>
      </c>
      <c r="E720" s="140">
        <v>1720</v>
      </c>
      <c r="F720" s="140">
        <v>1404</v>
      </c>
      <c r="G720" s="139">
        <v>1088</v>
      </c>
      <c r="H720" s="139">
        <v>772</v>
      </c>
      <c r="I720" s="139">
        <v>456</v>
      </c>
      <c r="J720" s="139">
        <v>140</v>
      </c>
      <c r="K720" s="139">
        <v>0</v>
      </c>
      <c r="L720" s="139">
        <v>0</v>
      </c>
      <c r="M720" s="140">
        <v>0</v>
      </c>
      <c r="N720" s="140">
        <v>0</v>
      </c>
      <c r="O720" s="140">
        <v>0</v>
      </c>
      <c r="P720" s="138">
        <f t="shared" si="12"/>
        <v>7616</v>
      </c>
      <c r="Q720" s="135">
        <f>MATCH(B728,'SAP Data'!$C$7:$C$1839,0)</f>
        <v>985</v>
      </c>
    </row>
    <row r="721" spans="1:17" ht="15.75" thickBot="1" x14ac:dyDescent="0.3">
      <c r="A721" s="186" t="s">
        <v>973</v>
      </c>
      <c r="B721" s="185" t="s">
        <v>2068</v>
      </c>
      <c r="C721" s="185" t="s">
        <v>4</v>
      </c>
      <c r="D721" s="139">
        <v>14500</v>
      </c>
      <c r="E721" s="139">
        <v>14250</v>
      </c>
      <c r="F721" s="139">
        <v>14000</v>
      </c>
      <c r="G721" s="140">
        <v>13750</v>
      </c>
      <c r="H721" s="140">
        <v>13500</v>
      </c>
      <c r="I721" s="140">
        <v>13250</v>
      </c>
      <c r="J721" s="140">
        <v>13000</v>
      </c>
      <c r="K721" s="140">
        <v>12750</v>
      </c>
      <c r="L721" s="140">
        <v>12500</v>
      </c>
      <c r="M721" s="139">
        <v>12250</v>
      </c>
      <c r="N721" s="139">
        <v>12000</v>
      </c>
      <c r="O721" s="139">
        <v>11750</v>
      </c>
      <c r="P721" s="138">
        <f t="shared" si="12"/>
        <v>157500</v>
      </c>
      <c r="Q721" s="135">
        <f>MATCH(B729,'SAP Data'!$C$7:$C$1839,0)</f>
        <v>986</v>
      </c>
    </row>
    <row r="722" spans="1:17" ht="15.75" thickBot="1" x14ac:dyDescent="0.3">
      <c r="A722" s="186" t="s">
        <v>974</v>
      </c>
      <c r="B722" s="185" t="s">
        <v>2069</v>
      </c>
      <c r="C722" s="185" t="s">
        <v>4</v>
      </c>
      <c r="D722" s="140">
        <v>33496</v>
      </c>
      <c r="E722" s="140">
        <v>33007</v>
      </c>
      <c r="F722" s="140">
        <v>32518</v>
      </c>
      <c r="G722" s="139">
        <v>32029</v>
      </c>
      <c r="H722" s="139">
        <v>31540</v>
      </c>
      <c r="I722" s="139">
        <v>31051</v>
      </c>
      <c r="J722" s="139">
        <v>30562</v>
      </c>
      <c r="K722" s="139">
        <v>30073</v>
      </c>
      <c r="L722" s="139">
        <v>29584</v>
      </c>
      <c r="M722" s="140">
        <v>29095</v>
      </c>
      <c r="N722" s="140">
        <v>28606</v>
      </c>
      <c r="O722" s="140">
        <v>28117</v>
      </c>
      <c r="P722" s="138">
        <f t="shared" si="12"/>
        <v>369678</v>
      </c>
      <c r="Q722" s="135">
        <f>MATCH(B730,'SAP Data'!$C$7:$C$1839,0)</f>
        <v>990</v>
      </c>
    </row>
    <row r="723" spans="1:17" ht="15.75" thickBot="1" x14ac:dyDescent="0.3">
      <c r="A723" s="186" t="s">
        <v>975</v>
      </c>
      <c r="B723" s="185" t="s">
        <v>2070</v>
      </c>
      <c r="C723" s="185" t="s">
        <v>4</v>
      </c>
      <c r="D723" s="139">
        <v>32499</v>
      </c>
      <c r="E723" s="139">
        <v>32070</v>
      </c>
      <c r="F723" s="139">
        <v>31641</v>
      </c>
      <c r="G723" s="140">
        <v>31212</v>
      </c>
      <c r="H723" s="140">
        <v>30783</v>
      </c>
      <c r="I723" s="140">
        <v>30354</v>
      </c>
      <c r="J723" s="140">
        <v>29925</v>
      </c>
      <c r="K723" s="140">
        <v>29496</v>
      </c>
      <c r="L723" s="140">
        <v>29067</v>
      </c>
      <c r="M723" s="139">
        <v>28638</v>
      </c>
      <c r="N723" s="139">
        <v>28209</v>
      </c>
      <c r="O723" s="139">
        <v>27780</v>
      </c>
      <c r="P723" s="138">
        <f t="shared" si="12"/>
        <v>361674</v>
      </c>
      <c r="Q723" s="135">
        <f>MATCH(B731,'SAP Data'!$C$7:$C$1839,0)</f>
        <v>991</v>
      </c>
    </row>
    <row r="724" spans="1:17" ht="15.75" thickBot="1" x14ac:dyDescent="0.3">
      <c r="A724" s="186" t="s">
        <v>976</v>
      </c>
      <c r="B724" s="185" t="s">
        <v>2071</v>
      </c>
      <c r="C724" s="185" t="s">
        <v>4</v>
      </c>
      <c r="D724" s="140">
        <v>36641</v>
      </c>
      <c r="E724" s="140">
        <v>36190</v>
      </c>
      <c r="F724" s="140">
        <v>35739</v>
      </c>
      <c r="G724" s="139">
        <v>35288</v>
      </c>
      <c r="H724" s="139">
        <v>34837</v>
      </c>
      <c r="I724" s="139">
        <v>34386</v>
      </c>
      <c r="J724" s="139">
        <v>33935</v>
      </c>
      <c r="K724" s="139">
        <v>33484</v>
      </c>
      <c r="L724" s="139">
        <v>33033</v>
      </c>
      <c r="M724" s="140">
        <v>32582</v>
      </c>
      <c r="N724" s="140">
        <v>32131</v>
      </c>
      <c r="O724" s="140">
        <v>31680</v>
      </c>
      <c r="P724" s="138">
        <f t="shared" si="12"/>
        <v>409926</v>
      </c>
      <c r="Q724" s="135">
        <f>MATCH(B732,'SAP Data'!$C$7:$C$1839,0)</f>
        <v>992</v>
      </c>
    </row>
    <row r="725" spans="1:17" ht="15.75" thickBot="1" x14ac:dyDescent="0.3">
      <c r="A725" s="186" t="s">
        <v>976</v>
      </c>
      <c r="B725" s="185" t="s">
        <v>2073</v>
      </c>
      <c r="C725" s="185" t="s">
        <v>4</v>
      </c>
      <c r="D725" s="139">
        <v>24024</v>
      </c>
      <c r="E725" s="139">
        <v>23751</v>
      </c>
      <c r="F725" s="139">
        <v>23478</v>
      </c>
      <c r="G725" s="140">
        <v>23205</v>
      </c>
      <c r="H725" s="140">
        <v>22932</v>
      </c>
      <c r="I725" s="140">
        <v>22659</v>
      </c>
      <c r="J725" s="140">
        <v>22386</v>
      </c>
      <c r="K725" s="140">
        <v>22113</v>
      </c>
      <c r="L725" s="140">
        <v>21840</v>
      </c>
      <c r="M725" s="139">
        <v>21567</v>
      </c>
      <c r="N725" s="139">
        <v>21294</v>
      </c>
      <c r="O725" s="139">
        <v>21021</v>
      </c>
      <c r="P725" s="138">
        <f t="shared" si="12"/>
        <v>270270</v>
      </c>
      <c r="Q725" s="135">
        <f>MATCH(B733,'SAP Data'!$C$7:$C$1839,0)</f>
        <v>995</v>
      </c>
    </row>
    <row r="726" spans="1:17" ht="15.75" thickBot="1" x14ac:dyDescent="0.3">
      <c r="A726" s="186" t="s">
        <v>978</v>
      </c>
      <c r="B726" s="185" t="s">
        <v>2074</v>
      </c>
      <c r="C726" s="185" t="s">
        <v>4</v>
      </c>
      <c r="D726" s="140"/>
      <c r="E726" s="140"/>
      <c r="F726" s="140"/>
      <c r="G726" s="392"/>
      <c r="H726" s="392"/>
      <c r="I726" s="392"/>
      <c r="J726" s="140"/>
      <c r="K726" s="140"/>
      <c r="L726" s="140"/>
      <c r="M726" s="139"/>
      <c r="N726" s="139"/>
      <c r="O726" s="139"/>
      <c r="P726" s="138">
        <f t="shared" si="12"/>
        <v>0</v>
      </c>
      <c r="Q726" s="135">
        <f>MATCH(B734,'SAP Data'!$C$7:$C$1839,0)</f>
        <v>997</v>
      </c>
    </row>
    <row r="727" spans="1:17" ht="15.75" thickBot="1" x14ac:dyDescent="0.3">
      <c r="A727" s="186" t="s">
        <v>979</v>
      </c>
      <c r="B727" s="185" t="s">
        <v>2075</v>
      </c>
      <c r="C727" s="185" t="s">
        <v>4</v>
      </c>
      <c r="D727" s="139">
        <v>58683</v>
      </c>
      <c r="E727" s="139">
        <v>58172</v>
      </c>
      <c r="F727" s="139">
        <v>57661</v>
      </c>
      <c r="G727" s="140">
        <v>57150</v>
      </c>
      <c r="H727" s="140">
        <v>56639</v>
      </c>
      <c r="I727" s="140">
        <v>56128</v>
      </c>
      <c r="J727" s="139">
        <v>55617</v>
      </c>
      <c r="K727" s="139">
        <v>55106</v>
      </c>
      <c r="L727" s="139">
        <v>54595</v>
      </c>
      <c r="M727" s="140">
        <v>54084</v>
      </c>
      <c r="N727" s="140">
        <v>53573</v>
      </c>
      <c r="O727" s="140">
        <v>53062</v>
      </c>
      <c r="P727" s="138">
        <f t="shared" si="12"/>
        <v>670470</v>
      </c>
      <c r="Q727" s="135">
        <f>MATCH(B735,'SAP Data'!$C$7:$C$1839,0)</f>
        <v>999</v>
      </c>
    </row>
    <row r="728" spans="1:17" ht="15.75" thickBot="1" x14ac:dyDescent="0.3">
      <c r="A728" s="186" t="s">
        <v>980</v>
      </c>
      <c r="B728" s="185" t="s">
        <v>2076</v>
      </c>
      <c r="C728" s="185" t="s">
        <v>4</v>
      </c>
      <c r="D728" s="140">
        <v>29785</v>
      </c>
      <c r="E728" s="140">
        <v>29526</v>
      </c>
      <c r="F728" s="140">
        <v>29267</v>
      </c>
      <c r="G728" s="139">
        <v>29008</v>
      </c>
      <c r="H728" s="139">
        <v>28749</v>
      </c>
      <c r="I728" s="139">
        <v>28490</v>
      </c>
      <c r="J728" s="140">
        <v>28231</v>
      </c>
      <c r="K728" s="140">
        <v>27972</v>
      </c>
      <c r="L728" s="140">
        <v>27713</v>
      </c>
      <c r="M728" s="139">
        <v>27454</v>
      </c>
      <c r="N728" s="139">
        <v>27195</v>
      </c>
      <c r="O728" s="139">
        <v>26936</v>
      </c>
      <c r="P728" s="138">
        <f t="shared" si="12"/>
        <v>340326</v>
      </c>
      <c r="Q728" s="135">
        <f>MATCH(B736,'SAP Data'!$C$7:$C$1839,0)</f>
        <v>1000</v>
      </c>
    </row>
    <row r="729" spans="1:17" ht="15.75" thickBot="1" x14ac:dyDescent="0.3">
      <c r="A729" s="186" t="s">
        <v>981</v>
      </c>
      <c r="B729" s="185" t="s">
        <v>2077</v>
      </c>
      <c r="C729" s="185" t="s">
        <v>4</v>
      </c>
      <c r="D729" s="139">
        <v>34210</v>
      </c>
      <c r="E729" s="139">
        <v>33588</v>
      </c>
      <c r="F729" s="139">
        <v>32966</v>
      </c>
      <c r="G729" s="140">
        <v>32344</v>
      </c>
      <c r="H729" s="140">
        <v>31722</v>
      </c>
      <c r="I729" s="140">
        <v>31100</v>
      </c>
      <c r="J729" s="139">
        <v>30478</v>
      </c>
      <c r="K729" s="139">
        <v>29856</v>
      </c>
      <c r="L729" s="139">
        <v>29234</v>
      </c>
      <c r="M729" s="140">
        <v>28612</v>
      </c>
      <c r="N729" s="140">
        <v>27990</v>
      </c>
      <c r="O729" s="140">
        <v>27368</v>
      </c>
      <c r="P729" s="138">
        <f t="shared" si="12"/>
        <v>369468</v>
      </c>
      <c r="Q729" s="135">
        <f>MATCH(B737,'SAP Data'!$C$7:$C$1839,0)</f>
        <v>1001</v>
      </c>
    </row>
    <row r="730" spans="1:17" ht="15.75" thickBot="1" x14ac:dyDescent="0.3">
      <c r="A730" s="186" t="s">
        <v>982</v>
      </c>
      <c r="B730" s="185" t="s">
        <v>2078</v>
      </c>
      <c r="C730" s="185" t="s">
        <v>4</v>
      </c>
      <c r="D730" s="140">
        <v>151871</v>
      </c>
      <c r="E730" s="140">
        <v>150785</v>
      </c>
      <c r="F730" s="140">
        <v>149699</v>
      </c>
      <c r="G730" s="139">
        <v>148613</v>
      </c>
      <c r="H730" s="139">
        <v>147527</v>
      </c>
      <c r="I730" s="139">
        <v>146441</v>
      </c>
      <c r="J730" s="140">
        <v>145355</v>
      </c>
      <c r="K730" s="140">
        <v>144269</v>
      </c>
      <c r="L730" s="140">
        <v>143183</v>
      </c>
      <c r="M730" s="139">
        <v>142097</v>
      </c>
      <c r="N730" s="139">
        <v>141011</v>
      </c>
      <c r="O730" s="139">
        <v>139925</v>
      </c>
      <c r="P730" s="138">
        <f t="shared" si="12"/>
        <v>1750776</v>
      </c>
      <c r="Q730" s="135">
        <f>MATCH(B738,'SAP Data'!$C$7:$C$1839,0)</f>
        <v>1002</v>
      </c>
    </row>
    <row r="731" spans="1:17" ht="15.75" thickBot="1" x14ac:dyDescent="0.3">
      <c r="A731" s="186" t="s">
        <v>983</v>
      </c>
      <c r="B731" s="185" t="s">
        <v>2079</v>
      </c>
      <c r="C731" s="185" t="s">
        <v>4</v>
      </c>
      <c r="D731" s="139">
        <v>143666</v>
      </c>
      <c r="E731" s="139">
        <v>142674</v>
      </c>
      <c r="F731" s="139">
        <v>141682</v>
      </c>
      <c r="G731" s="140">
        <v>140690</v>
      </c>
      <c r="H731" s="140">
        <v>139698</v>
      </c>
      <c r="I731" s="140">
        <v>138706</v>
      </c>
      <c r="J731" s="139">
        <v>137714</v>
      </c>
      <c r="K731" s="139">
        <v>136722</v>
      </c>
      <c r="L731" s="139">
        <v>135730</v>
      </c>
      <c r="M731" s="140">
        <v>134738</v>
      </c>
      <c r="N731" s="140">
        <v>133746</v>
      </c>
      <c r="O731" s="140">
        <v>132754</v>
      </c>
      <c r="P731" s="138">
        <f t="shared" si="12"/>
        <v>1658520</v>
      </c>
      <c r="Q731" s="135">
        <f>MATCH(B739,'SAP Data'!$C$7:$C$1839,0)</f>
        <v>1004</v>
      </c>
    </row>
    <row r="732" spans="1:17" ht="15.75" thickBot="1" x14ac:dyDescent="0.3">
      <c r="A732" s="186" t="s">
        <v>984</v>
      </c>
      <c r="B732" s="185" t="s">
        <v>2080</v>
      </c>
      <c r="C732" s="185" t="s">
        <v>4</v>
      </c>
      <c r="D732" s="140">
        <v>52536</v>
      </c>
      <c r="E732" s="140">
        <v>50976</v>
      </c>
      <c r="F732" s="140">
        <v>49416</v>
      </c>
      <c r="G732" s="139">
        <v>47856</v>
      </c>
      <c r="H732" s="139">
        <v>46296</v>
      </c>
      <c r="I732" s="139">
        <v>44736</v>
      </c>
      <c r="J732" s="140">
        <v>43176</v>
      </c>
      <c r="K732" s="140">
        <v>41616</v>
      </c>
      <c r="L732" s="140">
        <v>40056</v>
      </c>
      <c r="M732" s="139">
        <v>38496</v>
      </c>
      <c r="N732" s="139">
        <v>36936</v>
      </c>
      <c r="O732" s="139">
        <v>35376</v>
      </c>
      <c r="P732" s="138">
        <f t="shared" si="12"/>
        <v>527472</v>
      </c>
      <c r="Q732" s="135">
        <f>MATCH(B740,'SAP Data'!$C$7:$C$1839,0)</f>
        <v>1005</v>
      </c>
    </row>
    <row r="733" spans="1:17" ht="15.75" thickBot="1" x14ac:dyDescent="0.3">
      <c r="A733" s="186" t="s">
        <v>985</v>
      </c>
      <c r="B733" s="185" t="s">
        <v>2081</v>
      </c>
      <c r="C733" s="185" t="s">
        <v>4</v>
      </c>
      <c r="D733" s="139">
        <v>46813</v>
      </c>
      <c r="E733" s="139">
        <v>46542</v>
      </c>
      <c r="F733" s="139">
        <v>46271</v>
      </c>
      <c r="G733" s="140">
        <v>46000</v>
      </c>
      <c r="H733" s="140">
        <v>45729</v>
      </c>
      <c r="I733" s="140">
        <v>45458</v>
      </c>
      <c r="J733" s="139">
        <v>45187</v>
      </c>
      <c r="K733" s="139">
        <v>44916</v>
      </c>
      <c r="L733" s="139">
        <v>44645</v>
      </c>
      <c r="M733" s="140">
        <v>44374</v>
      </c>
      <c r="N733" s="140">
        <v>44103</v>
      </c>
      <c r="O733" s="140">
        <v>43832</v>
      </c>
      <c r="P733" s="138">
        <f t="shared" si="12"/>
        <v>543870</v>
      </c>
      <c r="Q733" s="135">
        <f>MATCH(B741,'SAP Data'!$C$7:$C$1839,0)</f>
        <v>1006</v>
      </c>
    </row>
    <row r="734" spans="1:17" ht="15.75" thickBot="1" x14ac:dyDescent="0.3">
      <c r="A734" s="186" t="s">
        <v>986</v>
      </c>
      <c r="B734" s="185" t="s">
        <v>2082</v>
      </c>
      <c r="C734" s="185" t="s">
        <v>4</v>
      </c>
      <c r="D734" s="140"/>
      <c r="E734" s="140"/>
      <c r="F734" s="140"/>
      <c r="G734" s="392"/>
      <c r="H734" s="392"/>
      <c r="I734" s="392"/>
      <c r="J734" s="139"/>
      <c r="K734" s="139"/>
      <c r="L734" s="139"/>
      <c r="M734" s="140"/>
      <c r="N734" s="140"/>
      <c r="O734" s="140"/>
      <c r="P734" s="138">
        <f t="shared" si="12"/>
        <v>0</v>
      </c>
      <c r="Q734" s="135">
        <f>MATCH(B742,'SAP Data'!$C$7:$C$1839,0)</f>
        <v>1007</v>
      </c>
    </row>
    <row r="735" spans="1:17" ht="15.75" thickBot="1" x14ac:dyDescent="0.3">
      <c r="A735" s="186" t="s">
        <v>987</v>
      </c>
      <c r="B735" s="185" t="s">
        <v>2083</v>
      </c>
      <c r="C735" s="185" t="s">
        <v>4</v>
      </c>
      <c r="D735" s="139">
        <v>37268</v>
      </c>
      <c r="E735" s="139">
        <v>32293</v>
      </c>
      <c r="F735" s="139">
        <v>27318</v>
      </c>
      <c r="G735" s="140">
        <v>22343</v>
      </c>
      <c r="H735" s="140">
        <v>17368</v>
      </c>
      <c r="I735" s="140">
        <v>12393</v>
      </c>
      <c r="J735" s="140">
        <v>7418</v>
      </c>
      <c r="K735" s="140">
        <v>2443</v>
      </c>
      <c r="L735" s="140">
        <v>0</v>
      </c>
      <c r="M735" s="139">
        <v>0</v>
      </c>
      <c r="N735" s="139">
        <v>0</v>
      </c>
      <c r="O735" s="139">
        <v>0</v>
      </c>
      <c r="P735" s="138">
        <f t="shared" si="12"/>
        <v>158844</v>
      </c>
      <c r="Q735" s="135">
        <f>MATCH(B743,'SAP Data'!$C$7:$C$1839,0)</f>
        <v>1008</v>
      </c>
    </row>
    <row r="736" spans="1:17" ht="15.75" thickBot="1" x14ac:dyDescent="0.3">
      <c r="A736" s="186" t="s">
        <v>988</v>
      </c>
      <c r="B736" s="185" t="s">
        <v>2084</v>
      </c>
      <c r="C736" s="185" t="s">
        <v>4</v>
      </c>
      <c r="D736" s="140">
        <v>388106.5</v>
      </c>
      <c r="E736" s="140">
        <v>386619.5</v>
      </c>
      <c r="F736" s="140">
        <v>385132.5</v>
      </c>
      <c r="G736" s="139">
        <v>383645.5</v>
      </c>
      <c r="H736" s="139">
        <v>382158.5</v>
      </c>
      <c r="I736" s="139">
        <v>380671.5</v>
      </c>
      <c r="J736" s="139">
        <v>379184.5</v>
      </c>
      <c r="K736" s="139">
        <v>377697.5</v>
      </c>
      <c r="L736" s="139">
        <v>376210.5</v>
      </c>
      <c r="M736" s="140">
        <v>374723.5</v>
      </c>
      <c r="N736" s="140">
        <v>373236.5</v>
      </c>
      <c r="O736" s="140">
        <v>371749.5</v>
      </c>
      <c r="P736" s="138">
        <f t="shared" si="12"/>
        <v>4559136</v>
      </c>
      <c r="Q736" s="135">
        <f>MATCH(B744,'SAP Data'!$C$7:$C$1839,0)</f>
        <v>1009</v>
      </c>
    </row>
    <row r="737" spans="1:17" ht="15.75" thickBot="1" x14ac:dyDescent="0.3">
      <c r="A737" s="186" t="s">
        <v>989</v>
      </c>
      <c r="B737" s="185" t="s">
        <v>2085</v>
      </c>
      <c r="C737" s="185" t="s">
        <v>4</v>
      </c>
      <c r="D737" s="139">
        <v>162807.74</v>
      </c>
      <c r="E737" s="139">
        <v>157491.74</v>
      </c>
      <c r="F737" s="139">
        <v>152175.74</v>
      </c>
      <c r="G737" s="140">
        <v>146859.74</v>
      </c>
      <c r="H737" s="140">
        <v>141543.74</v>
      </c>
      <c r="I737" s="140">
        <v>136227.74</v>
      </c>
      <c r="J737" s="140">
        <v>130911.74</v>
      </c>
      <c r="K737" s="140">
        <v>125595.74</v>
      </c>
      <c r="L737" s="140">
        <v>120279.74</v>
      </c>
      <c r="M737" s="139">
        <v>114963.74</v>
      </c>
      <c r="N737" s="139">
        <v>109647.74</v>
      </c>
      <c r="O737" s="139">
        <v>104331.74</v>
      </c>
      <c r="P737" s="138">
        <f t="shared" si="12"/>
        <v>1602836.88</v>
      </c>
      <c r="Q737" s="135">
        <f>MATCH(B745,'SAP Data'!$C$7:$C$1839,0)</f>
        <v>1010</v>
      </c>
    </row>
    <row r="738" spans="1:17" ht="15.75" thickBot="1" x14ac:dyDescent="0.3">
      <c r="A738" s="186" t="s">
        <v>990</v>
      </c>
      <c r="B738" s="185" t="s">
        <v>2086</v>
      </c>
      <c r="C738" s="185" t="s">
        <v>4</v>
      </c>
      <c r="D738" s="140">
        <v>0</v>
      </c>
      <c r="E738" s="140">
        <v>0</v>
      </c>
      <c r="F738" s="140">
        <v>0</v>
      </c>
      <c r="G738" s="139">
        <v>0</v>
      </c>
      <c r="H738" s="139">
        <v>0</v>
      </c>
      <c r="I738" s="139">
        <v>0</v>
      </c>
      <c r="J738" s="139">
        <v>0</v>
      </c>
      <c r="K738" s="139">
        <v>0</v>
      </c>
      <c r="L738" s="139">
        <v>0</v>
      </c>
      <c r="M738" s="140">
        <v>0</v>
      </c>
      <c r="N738" s="140">
        <v>0</v>
      </c>
      <c r="O738" s="140">
        <v>0</v>
      </c>
      <c r="P738" s="138">
        <f t="shared" si="12"/>
        <v>0</v>
      </c>
      <c r="Q738" s="135">
        <f>MATCH(B746,'SAP Data'!$C$7:$C$1839,0)</f>
        <v>1011</v>
      </c>
    </row>
    <row r="739" spans="1:17" ht="15.75" thickBot="1" x14ac:dyDescent="0.3">
      <c r="A739" s="186" t="s">
        <v>991</v>
      </c>
      <c r="B739" s="185" t="s">
        <v>2087</v>
      </c>
      <c r="C739" s="185" t="s">
        <v>4</v>
      </c>
      <c r="D739" s="139">
        <v>524678.71</v>
      </c>
      <c r="E739" s="139">
        <v>522990.71</v>
      </c>
      <c r="F739" s="139">
        <v>521302.71</v>
      </c>
      <c r="G739" s="140">
        <v>519614.71</v>
      </c>
      <c r="H739" s="140">
        <v>517926.71</v>
      </c>
      <c r="I739" s="140">
        <v>516238.71</v>
      </c>
      <c r="J739" s="140">
        <v>514550.71</v>
      </c>
      <c r="K739" s="140">
        <v>512862.71</v>
      </c>
      <c r="L739" s="140">
        <v>511174.71</v>
      </c>
      <c r="M739" s="139">
        <v>509486.71</v>
      </c>
      <c r="N739" s="139">
        <v>507798.71</v>
      </c>
      <c r="O739" s="139">
        <v>506110.71</v>
      </c>
      <c r="P739" s="138">
        <f t="shared" si="12"/>
        <v>6184736.5199999996</v>
      </c>
      <c r="Q739" s="135">
        <f>MATCH(B748,'SAP Data'!$C$7:$C$1839,0)</f>
        <v>1013</v>
      </c>
    </row>
    <row r="740" spans="1:17" ht="15.75" thickBot="1" x14ac:dyDescent="0.3">
      <c r="A740" s="186" t="s">
        <v>992</v>
      </c>
      <c r="B740" s="185" t="s">
        <v>2088</v>
      </c>
      <c r="C740" s="185" t="s">
        <v>4</v>
      </c>
      <c r="D740" s="140">
        <v>205429.59</v>
      </c>
      <c r="E740" s="140">
        <v>202842.59</v>
      </c>
      <c r="F740" s="140">
        <v>200255.59</v>
      </c>
      <c r="G740" s="139">
        <v>197668.59</v>
      </c>
      <c r="H740" s="139">
        <v>195081.59</v>
      </c>
      <c r="I740" s="139">
        <v>192494.59</v>
      </c>
      <c r="J740" s="139">
        <v>189907.59</v>
      </c>
      <c r="K740" s="139">
        <v>187320.59</v>
      </c>
      <c r="L740" s="139">
        <v>184733.59</v>
      </c>
      <c r="M740" s="140">
        <v>182146.59</v>
      </c>
      <c r="N740" s="140">
        <v>179559.59</v>
      </c>
      <c r="O740" s="140">
        <v>176972.59</v>
      </c>
      <c r="P740" s="138">
        <f t="shared" si="12"/>
        <v>2294413.08</v>
      </c>
      <c r="Q740" s="135">
        <f>MATCH(B749,'SAP Data'!$C$7:$C$1839,0)</f>
        <v>1014</v>
      </c>
    </row>
    <row r="741" spans="1:17" ht="15.75" thickBot="1" x14ac:dyDescent="0.3">
      <c r="A741" s="186" t="s">
        <v>993</v>
      </c>
      <c r="B741" s="185" t="s">
        <v>2089</v>
      </c>
      <c r="C741" s="185" t="s">
        <v>4</v>
      </c>
      <c r="D741" s="139">
        <v>296295.73</v>
      </c>
      <c r="E741" s="139">
        <v>292070.73</v>
      </c>
      <c r="F741" s="139">
        <v>287845.73</v>
      </c>
      <c r="G741" s="140">
        <v>283620.73</v>
      </c>
      <c r="H741" s="140">
        <v>279395.73</v>
      </c>
      <c r="I741" s="140">
        <v>275170.73</v>
      </c>
      <c r="J741" s="140">
        <v>270945.73</v>
      </c>
      <c r="K741" s="140">
        <v>266720.73</v>
      </c>
      <c r="L741" s="140">
        <v>262495.73</v>
      </c>
      <c r="M741" s="139">
        <v>258270.73</v>
      </c>
      <c r="N741" s="139">
        <v>254045.73</v>
      </c>
      <c r="O741" s="139">
        <v>249820.73</v>
      </c>
      <c r="P741" s="138">
        <f t="shared" si="12"/>
        <v>3276698.76</v>
      </c>
      <c r="Q741" s="135">
        <f>MATCH(B750,'SAP Data'!$C$7:$C$1839,0)</f>
        <v>1015</v>
      </c>
    </row>
    <row r="742" spans="1:17" ht="15.75" thickBot="1" x14ac:dyDescent="0.3">
      <c r="A742" s="186" t="s">
        <v>994</v>
      </c>
      <c r="B742" s="185" t="s">
        <v>2090</v>
      </c>
      <c r="C742" s="185" t="s">
        <v>4</v>
      </c>
      <c r="D742" s="140">
        <v>827090.3</v>
      </c>
      <c r="E742" s="140">
        <v>824501.3</v>
      </c>
      <c r="F742" s="140">
        <v>821912.3</v>
      </c>
      <c r="G742" s="139">
        <v>819323.3</v>
      </c>
      <c r="H742" s="139">
        <v>816734.3</v>
      </c>
      <c r="I742" s="139">
        <v>814145.3</v>
      </c>
      <c r="J742" s="139">
        <v>811556.3</v>
      </c>
      <c r="K742" s="139">
        <v>808967.3</v>
      </c>
      <c r="L742" s="139">
        <v>806378.3</v>
      </c>
      <c r="M742" s="140">
        <v>803789.3</v>
      </c>
      <c r="N742" s="140">
        <v>801200.3</v>
      </c>
      <c r="O742" s="140">
        <v>798611.3</v>
      </c>
      <c r="P742" s="138">
        <f t="shared" si="12"/>
        <v>9754209.5999999996</v>
      </c>
      <c r="Q742" s="135">
        <f>MATCH(B751,'SAP Data'!$C$7:$C$1839,0)</f>
        <v>1016</v>
      </c>
    </row>
    <row r="743" spans="1:17" ht="15.75" thickBot="1" x14ac:dyDescent="0.3">
      <c r="A743" s="186" t="s">
        <v>2091</v>
      </c>
      <c r="B743" s="185" t="s">
        <v>2092</v>
      </c>
      <c r="C743" s="185" t="s">
        <v>4</v>
      </c>
      <c r="D743" s="139">
        <v>288141.69</v>
      </c>
      <c r="E743" s="139">
        <v>287272.69</v>
      </c>
      <c r="F743" s="139">
        <v>286403.69</v>
      </c>
      <c r="G743" s="140">
        <v>285534.69</v>
      </c>
      <c r="H743" s="140">
        <v>284665.69</v>
      </c>
      <c r="I743" s="140">
        <v>283796.69</v>
      </c>
      <c r="J743" s="140">
        <v>282927.69</v>
      </c>
      <c r="K743" s="140">
        <v>282058.69</v>
      </c>
      <c r="L743" s="140">
        <v>281189.69</v>
      </c>
      <c r="M743" s="139">
        <v>280320.69</v>
      </c>
      <c r="N743" s="139">
        <v>279451.69</v>
      </c>
      <c r="O743" s="139">
        <v>278582.69</v>
      </c>
      <c r="P743" s="138">
        <f t="shared" si="12"/>
        <v>3400346.28</v>
      </c>
      <c r="Q743" s="135">
        <f>MATCH(B752,'SAP Data'!$C$7:$C$1839,0)</f>
        <v>1017</v>
      </c>
    </row>
    <row r="744" spans="1:17" ht="15.75" thickBot="1" x14ac:dyDescent="0.3">
      <c r="A744" s="186" t="s">
        <v>2863</v>
      </c>
      <c r="B744" s="185" t="s">
        <v>2864</v>
      </c>
      <c r="C744" s="185" t="s">
        <v>4</v>
      </c>
      <c r="D744" s="140">
        <v>1032707.15</v>
      </c>
      <c r="E744" s="140">
        <v>1029674.21</v>
      </c>
      <c r="F744" s="140">
        <v>1026641.27</v>
      </c>
      <c r="G744" s="139">
        <v>1023608.33</v>
      </c>
      <c r="H744" s="139">
        <v>1020575.39</v>
      </c>
      <c r="I744" s="139">
        <v>1017542.45</v>
      </c>
      <c r="J744" s="139">
        <v>1014509.51</v>
      </c>
      <c r="K744" s="139">
        <v>1011476.57</v>
      </c>
      <c r="L744" s="139">
        <v>1008443.63</v>
      </c>
      <c r="M744" s="140">
        <v>1005410.69</v>
      </c>
      <c r="N744" s="140">
        <v>1002377.75</v>
      </c>
      <c r="O744" s="140">
        <v>999344.81</v>
      </c>
      <c r="P744" s="138">
        <f t="shared" si="12"/>
        <v>12192311.76</v>
      </c>
      <c r="Q744" s="135">
        <f>MATCH(B753,'SAP Data'!$C$7:$C$1839,0)</f>
        <v>1018</v>
      </c>
    </row>
    <row r="745" spans="1:17" ht="15.75" thickBot="1" x14ac:dyDescent="0.3">
      <c r="A745" s="186" t="s">
        <v>2865</v>
      </c>
      <c r="B745" s="185" t="s">
        <v>2866</v>
      </c>
      <c r="C745" s="185" t="s">
        <v>4</v>
      </c>
      <c r="D745" s="139">
        <v>476447.79</v>
      </c>
      <c r="E745" s="139">
        <v>471702.94</v>
      </c>
      <c r="F745" s="139">
        <v>466958.09</v>
      </c>
      <c r="G745" s="140">
        <v>462213.24</v>
      </c>
      <c r="H745" s="140">
        <v>457468.39</v>
      </c>
      <c r="I745" s="140">
        <v>452723.54</v>
      </c>
      <c r="J745" s="140">
        <v>447978.69</v>
      </c>
      <c r="K745" s="140">
        <v>443233.84</v>
      </c>
      <c r="L745" s="140">
        <v>438488.99</v>
      </c>
      <c r="M745" s="139">
        <v>433744.14</v>
      </c>
      <c r="N745" s="139">
        <v>428999.29</v>
      </c>
      <c r="O745" s="139">
        <v>424254.44</v>
      </c>
      <c r="P745" s="138">
        <f t="shared" si="12"/>
        <v>5404213.3799999999</v>
      </c>
      <c r="Q745" s="135">
        <f>MATCH(B754,'SAP Data'!$C$7:$C$1839,0)</f>
        <v>1020</v>
      </c>
    </row>
    <row r="746" spans="1:17" ht="15.75" thickBot="1" x14ac:dyDescent="0.3">
      <c r="A746" s="186" t="s">
        <v>4084</v>
      </c>
      <c r="B746" s="185" t="s">
        <v>3484</v>
      </c>
      <c r="C746" s="185" t="s">
        <v>4</v>
      </c>
      <c r="D746" s="140">
        <v>2368802.64</v>
      </c>
      <c r="E746" s="140">
        <v>2362068.64</v>
      </c>
      <c r="F746" s="140">
        <v>2355334.64</v>
      </c>
      <c r="G746" s="139">
        <v>2348600.64</v>
      </c>
      <c r="H746" s="139">
        <v>2349822.64</v>
      </c>
      <c r="I746" s="139">
        <v>2341998.64</v>
      </c>
      <c r="J746" s="139">
        <v>2344333.14</v>
      </c>
      <c r="K746" s="139">
        <v>2345153.64</v>
      </c>
      <c r="L746" s="139">
        <v>2340367.64</v>
      </c>
      <c r="M746" s="140">
        <v>2344053.64</v>
      </c>
      <c r="N746" s="140">
        <v>2301154.64</v>
      </c>
      <c r="O746" s="140">
        <v>2294376.64</v>
      </c>
      <c r="P746" s="138">
        <f t="shared" si="12"/>
        <v>28096067.180000003</v>
      </c>
      <c r="Q746" s="135">
        <f>MATCH(B755,'SAP Data'!$C$7:$C$1839,0)</f>
        <v>1022</v>
      </c>
    </row>
    <row r="747" spans="1:17" ht="15.75" thickBot="1" x14ac:dyDescent="0.3">
      <c r="A747" s="431" t="s">
        <v>4262</v>
      </c>
      <c r="B747" s="434" t="s">
        <v>4250</v>
      </c>
      <c r="C747" s="185"/>
      <c r="D747" s="140"/>
      <c r="E747" s="140"/>
      <c r="F747" s="140"/>
      <c r="G747" s="139"/>
      <c r="H747" s="139"/>
      <c r="I747" s="139"/>
      <c r="J747" s="139"/>
      <c r="K747" s="139"/>
      <c r="L747" s="139"/>
      <c r="M747" s="139">
        <v>25974.5</v>
      </c>
      <c r="N747" s="139">
        <v>1361659.17</v>
      </c>
      <c r="O747" s="139">
        <v>1421312.5</v>
      </c>
      <c r="P747" s="138">
        <f t="shared" si="12"/>
        <v>2808946.17</v>
      </c>
      <c r="Q747" s="135">
        <f>MATCH(B756,'SAP Data'!$C$7:$C$1839,0)</f>
        <v>1023</v>
      </c>
    </row>
    <row r="748" spans="1:17" ht="15.75" thickBot="1" x14ac:dyDescent="0.3">
      <c r="A748" s="186" t="s">
        <v>995</v>
      </c>
      <c r="B748" s="185" t="s">
        <v>2093</v>
      </c>
      <c r="C748" s="185" t="s">
        <v>4</v>
      </c>
      <c r="D748" s="139">
        <v>4780.21</v>
      </c>
      <c r="E748" s="139">
        <v>4780.21</v>
      </c>
      <c r="F748" s="139">
        <v>4780.21</v>
      </c>
      <c r="G748" s="140">
        <v>4780.21</v>
      </c>
      <c r="H748" s="140">
        <v>4780.21</v>
      </c>
      <c r="I748" s="140">
        <v>4780.21</v>
      </c>
      <c r="J748" s="139">
        <v>4780.21</v>
      </c>
      <c r="K748" s="139">
        <v>4780.21</v>
      </c>
      <c r="L748" s="139">
        <v>0</v>
      </c>
      <c r="M748" s="140">
        <v>0</v>
      </c>
      <c r="N748" s="140">
        <v>0</v>
      </c>
      <c r="O748" s="140">
        <v>0</v>
      </c>
      <c r="P748" s="138">
        <f t="shared" si="12"/>
        <v>38241.68</v>
      </c>
      <c r="Q748" s="135">
        <f>MATCH(B757,'SAP Data'!$C$7:$C$1839,0)</f>
        <v>1024</v>
      </c>
    </row>
    <row r="749" spans="1:17" ht="15.75" thickBot="1" x14ac:dyDescent="0.3">
      <c r="A749" s="186" t="s">
        <v>996</v>
      </c>
      <c r="B749" s="185" t="s">
        <v>2094</v>
      </c>
      <c r="C749" s="185" t="s">
        <v>4</v>
      </c>
      <c r="D749" s="140">
        <v>0</v>
      </c>
      <c r="E749" s="140">
        <v>0</v>
      </c>
      <c r="F749" s="140">
        <v>0</v>
      </c>
      <c r="G749" s="139">
        <v>0</v>
      </c>
      <c r="H749" s="139">
        <v>0</v>
      </c>
      <c r="I749" s="139">
        <v>0</v>
      </c>
      <c r="J749" s="140">
        <v>0</v>
      </c>
      <c r="K749" s="140">
        <v>0</v>
      </c>
      <c r="L749" s="140">
        <v>0</v>
      </c>
      <c r="M749" s="139">
        <v>0</v>
      </c>
      <c r="N749" s="139">
        <v>0</v>
      </c>
      <c r="O749" s="139">
        <v>0</v>
      </c>
      <c r="P749" s="138">
        <f t="shared" si="12"/>
        <v>0</v>
      </c>
      <c r="Q749" s="135">
        <f>MATCH(B758,'SAP Data'!$C$7:$C$1839,0)</f>
        <v>1027</v>
      </c>
    </row>
    <row r="750" spans="1:17" ht="15.75" thickBot="1" x14ac:dyDescent="0.3">
      <c r="A750" s="186" t="s">
        <v>997</v>
      </c>
      <c r="B750" s="185" t="s">
        <v>2095</v>
      </c>
      <c r="C750" s="185" t="s">
        <v>4</v>
      </c>
      <c r="D750" s="139">
        <v>0</v>
      </c>
      <c r="E750" s="139">
        <v>0</v>
      </c>
      <c r="F750" s="139">
        <v>0</v>
      </c>
      <c r="G750" s="140">
        <v>0</v>
      </c>
      <c r="H750" s="140">
        <v>0</v>
      </c>
      <c r="I750" s="140">
        <v>0</v>
      </c>
      <c r="J750" s="139">
        <v>0</v>
      </c>
      <c r="K750" s="139">
        <v>0</v>
      </c>
      <c r="L750" s="139">
        <v>0</v>
      </c>
      <c r="M750" s="140">
        <v>0</v>
      </c>
      <c r="N750" s="140">
        <v>0</v>
      </c>
      <c r="O750" s="140">
        <v>0</v>
      </c>
      <c r="P750" s="138">
        <f t="shared" si="12"/>
        <v>0</v>
      </c>
      <c r="Q750" s="135">
        <f>MATCH(B759,'SAP Data'!$C$7:$C$1839,0)</f>
        <v>1029</v>
      </c>
    </row>
    <row r="751" spans="1:17" ht="15.75" thickBot="1" x14ac:dyDescent="0.3">
      <c r="A751" s="186" t="s">
        <v>998</v>
      </c>
      <c r="B751" s="185" t="s">
        <v>2096</v>
      </c>
      <c r="C751" s="185" t="s">
        <v>4</v>
      </c>
      <c r="D751" s="140">
        <v>177165.82</v>
      </c>
      <c r="E751" s="140">
        <v>188753.82</v>
      </c>
      <c r="F751" s="140">
        <v>181490.32</v>
      </c>
      <c r="G751" s="139">
        <v>204448.82</v>
      </c>
      <c r="H751" s="139">
        <v>239821.39</v>
      </c>
      <c r="I751" s="139">
        <v>239627.14</v>
      </c>
      <c r="J751" s="140">
        <v>261463.89</v>
      </c>
      <c r="K751" s="140">
        <v>252306.39</v>
      </c>
      <c r="L751" s="140">
        <v>9384</v>
      </c>
      <c r="M751" s="139">
        <v>6326</v>
      </c>
      <c r="N751" s="139">
        <v>10757.5</v>
      </c>
      <c r="O751" s="139">
        <v>0</v>
      </c>
      <c r="P751" s="138">
        <f t="shared" si="12"/>
        <v>1771545.0900000003</v>
      </c>
      <c r="Q751" s="135">
        <f>MATCH(B760,'SAP Data'!$C$7:$C$1839,0)</f>
        <v>1030</v>
      </c>
    </row>
    <row r="752" spans="1:17" ht="15.75" thickBot="1" x14ac:dyDescent="0.3">
      <c r="A752" s="186" t="s">
        <v>999</v>
      </c>
      <c r="B752" s="185" t="s">
        <v>2097</v>
      </c>
      <c r="C752" s="185" t="s">
        <v>4</v>
      </c>
      <c r="D752" s="139">
        <v>60000000</v>
      </c>
      <c r="E752" s="139">
        <v>60000000</v>
      </c>
      <c r="F752" s="139">
        <v>60000000</v>
      </c>
      <c r="G752" s="140">
        <v>60000000</v>
      </c>
      <c r="H752" s="140">
        <v>60000000</v>
      </c>
      <c r="I752" s="140">
        <v>60000000</v>
      </c>
      <c r="J752" s="139">
        <v>60000000</v>
      </c>
      <c r="K752" s="139">
        <v>50000000</v>
      </c>
      <c r="L752" s="139">
        <v>0</v>
      </c>
      <c r="M752" s="140">
        <v>0</v>
      </c>
      <c r="N752" s="140">
        <v>0</v>
      </c>
      <c r="O752" s="140">
        <v>0</v>
      </c>
      <c r="P752" s="138">
        <f t="shared" si="12"/>
        <v>470000000</v>
      </c>
      <c r="Q752" s="135">
        <f>MATCH(B761,'SAP Data'!$C$7:$C$1839,0)</f>
        <v>1031</v>
      </c>
    </row>
    <row r="753" spans="1:17" ht="15.75" thickBot="1" x14ac:dyDescent="0.3">
      <c r="A753" s="186" t="s">
        <v>1000</v>
      </c>
      <c r="B753" s="185" t="s">
        <v>2098</v>
      </c>
      <c r="C753" s="185" t="s">
        <v>4</v>
      </c>
      <c r="D753" s="140">
        <v>-10000000</v>
      </c>
      <c r="E753" s="140">
        <v>-10000000</v>
      </c>
      <c r="F753" s="140">
        <v>-10000000</v>
      </c>
      <c r="G753" s="139">
        <v>-10000000</v>
      </c>
      <c r="H753" s="139">
        <v>-10000000</v>
      </c>
      <c r="I753" s="139">
        <v>-10000000</v>
      </c>
      <c r="J753" s="140">
        <v>-10000000</v>
      </c>
      <c r="K753" s="140">
        <v>0</v>
      </c>
      <c r="L753" s="140">
        <v>0</v>
      </c>
      <c r="M753" s="139">
        <v>0</v>
      </c>
      <c r="N753" s="139">
        <v>0</v>
      </c>
      <c r="O753" s="139">
        <v>0</v>
      </c>
      <c r="P753" s="138">
        <f t="shared" si="12"/>
        <v>-70000000</v>
      </c>
      <c r="Q753" s="135">
        <f>MATCH(B762,'SAP Data'!$C$7:$C$1839,0)</f>
        <v>1032</v>
      </c>
    </row>
    <row r="754" spans="1:17" ht="15.75" thickBot="1" x14ac:dyDescent="0.3">
      <c r="A754" s="186" t="s">
        <v>1001</v>
      </c>
      <c r="B754" s="185" t="s">
        <v>2099</v>
      </c>
      <c r="C754" s="185" t="s">
        <v>4</v>
      </c>
      <c r="D754" s="139">
        <v>0</v>
      </c>
      <c r="E754" s="139">
        <v>0</v>
      </c>
      <c r="F754" s="139">
        <v>0</v>
      </c>
      <c r="G754" s="140">
        <v>0</v>
      </c>
      <c r="H754" s="140">
        <v>0</v>
      </c>
      <c r="I754" s="140">
        <v>0</v>
      </c>
      <c r="J754" s="139">
        <v>0</v>
      </c>
      <c r="K754" s="139">
        <v>0</v>
      </c>
      <c r="L754" s="139">
        <v>0</v>
      </c>
      <c r="M754" s="140">
        <v>0</v>
      </c>
      <c r="N754" s="140">
        <v>0</v>
      </c>
      <c r="O754" s="140">
        <v>0</v>
      </c>
      <c r="P754" s="138">
        <f t="shared" si="12"/>
        <v>0</v>
      </c>
      <c r="Q754" s="135">
        <f>MATCH(B763,'SAP Data'!$C$7:$C$1839,0)</f>
        <v>1033</v>
      </c>
    </row>
    <row r="755" spans="1:17" ht="15.75" thickBot="1" x14ac:dyDescent="0.3">
      <c r="A755" s="186" t="s">
        <v>1003</v>
      </c>
      <c r="B755" s="185" t="s">
        <v>2101</v>
      </c>
      <c r="C755" s="185" t="s">
        <v>4</v>
      </c>
      <c r="D755" s="140">
        <v>-10000000</v>
      </c>
      <c r="E755" s="140">
        <v>-10000000</v>
      </c>
      <c r="F755" s="140">
        <v>-10000000</v>
      </c>
      <c r="G755" s="139">
        <v>-10000000</v>
      </c>
      <c r="H755" s="139">
        <v>-10000000</v>
      </c>
      <c r="I755" s="139">
        <v>-10000000</v>
      </c>
      <c r="J755" s="140">
        <v>-10000000</v>
      </c>
      <c r="K755" s="140">
        <v>-10000000</v>
      </c>
      <c r="L755" s="140">
        <v>-10000000</v>
      </c>
      <c r="M755" s="139">
        <v>-10000000</v>
      </c>
      <c r="N755" s="139">
        <v>-10000000</v>
      </c>
      <c r="O755" s="139">
        <v>-10000000</v>
      </c>
      <c r="P755" s="138">
        <f t="shared" si="12"/>
        <v>-120000000</v>
      </c>
      <c r="Q755" s="135">
        <f>MATCH(B764,'SAP Data'!$C$7:$C$1839,0)</f>
        <v>1037</v>
      </c>
    </row>
    <row r="756" spans="1:17" ht="15.75" thickBot="1" x14ac:dyDescent="0.3">
      <c r="A756" s="186" t="s">
        <v>1004</v>
      </c>
      <c r="B756" s="185" t="s">
        <v>2102</v>
      </c>
      <c r="C756" s="185" t="s">
        <v>4</v>
      </c>
      <c r="D756" s="139">
        <v>-20000000</v>
      </c>
      <c r="E756" s="139">
        <v>-20000000</v>
      </c>
      <c r="F756" s="139">
        <v>-20000000</v>
      </c>
      <c r="G756" s="140">
        <v>-20000000</v>
      </c>
      <c r="H756" s="140">
        <v>-20000000</v>
      </c>
      <c r="I756" s="140">
        <v>-20000000</v>
      </c>
      <c r="J756" s="139">
        <v>-20000000</v>
      </c>
      <c r="K756" s="139">
        <v>-20000000</v>
      </c>
      <c r="L756" s="139">
        <v>-20000000</v>
      </c>
      <c r="M756" s="140">
        <v>-20000000</v>
      </c>
      <c r="N756" s="140">
        <v>-20000000</v>
      </c>
      <c r="O756" s="140">
        <v>-20000000</v>
      </c>
      <c r="P756" s="138">
        <f t="shared" si="12"/>
        <v>-240000000</v>
      </c>
      <c r="Q756" s="135">
        <f>MATCH(B765,'SAP Data'!$C$7:$C$1839,0)</f>
        <v>1038</v>
      </c>
    </row>
    <row r="757" spans="1:17" ht="15.75" thickBot="1" x14ac:dyDescent="0.3">
      <c r="A757" s="186" t="s">
        <v>1005</v>
      </c>
      <c r="B757" s="185" t="s">
        <v>2103</v>
      </c>
      <c r="C757" s="185" t="s">
        <v>4</v>
      </c>
      <c r="D757" s="140">
        <v>-20000000</v>
      </c>
      <c r="E757" s="140">
        <v>-20000000</v>
      </c>
      <c r="F757" s="140">
        <v>-20000000</v>
      </c>
      <c r="G757" s="139">
        <v>-20000000</v>
      </c>
      <c r="H757" s="139">
        <v>-20000000</v>
      </c>
      <c r="I757" s="139">
        <v>-20000000</v>
      </c>
      <c r="J757" s="140">
        <v>-20000000</v>
      </c>
      <c r="K757" s="140">
        <v>-20000000</v>
      </c>
      <c r="L757" s="140">
        <v>-20000000</v>
      </c>
      <c r="M757" s="139">
        <v>-20000000</v>
      </c>
      <c r="N757" s="139">
        <v>-20000000</v>
      </c>
      <c r="O757" s="139">
        <v>-20000000</v>
      </c>
      <c r="P757" s="138">
        <f t="shared" si="12"/>
        <v>-240000000</v>
      </c>
      <c r="Q757" s="135">
        <f>MATCH(B766,'SAP Data'!$C$7:$C$1839,0)</f>
        <v>1039</v>
      </c>
    </row>
    <row r="758" spans="1:17" ht="15.75" thickBot="1" x14ac:dyDescent="0.3">
      <c r="A758" s="186" t="s">
        <v>1006</v>
      </c>
      <c r="B758" s="185" t="s">
        <v>2104</v>
      </c>
      <c r="C758" s="185" t="s">
        <v>4</v>
      </c>
      <c r="D758" s="139">
        <v>-19700000</v>
      </c>
      <c r="E758" s="139">
        <v>-19700000</v>
      </c>
      <c r="F758" s="139">
        <v>-19700000</v>
      </c>
      <c r="G758" s="140">
        <v>-19700000</v>
      </c>
      <c r="H758" s="140">
        <v>-19700000</v>
      </c>
      <c r="I758" s="140">
        <v>-19700000</v>
      </c>
      <c r="J758" s="139">
        <v>-19700000</v>
      </c>
      <c r="K758" s="139">
        <v>-19700000</v>
      </c>
      <c r="L758" s="139">
        <v>-19700000</v>
      </c>
      <c r="M758" s="140">
        <v>-19700000</v>
      </c>
      <c r="N758" s="140">
        <v>-19700000</v>
      </c>
      <c r="O758" s="140">
        <v>-19700000</v>
      </c>
      <c r="P758" s="138">
        <f t="shared" si="12"/>
        <v>-236400000</v>
      </c>
      <c r="Q758" s="135">
        <f>MATCH(B767,'SAP Data'!$C$7:$C$1839,0)</f>
        <v>1041</v>
      </c>
    </row>
    <row r="759" spans="1:17" ht="15.75" thickBot="1" x14ac:dyDescent="0.3">
      <c r="A759" s="186" t="s">
        <v>1008</v>
      </c>
      <c r="B759" s="185" t="s">
        <v>2106</v>
      </c>
      <c r="C759" s="185" t="s">
        <v>4</v>
      </c>
      <c r="D759" s="140">
        <v>-10000000</v>
      </c>
      <c r="E759" s="140">
        <v>-10000000</v>
      </c>
      <c r="F759" s="140">
        <v>-10000000</v>
      </c>
      <c r="G759" s="139">
        <v>-10000000</v>
      </c>
      <c r="H759" s="139">
        <v>-10000000</v>
      </c>
      <c r="I759" s="139">
        <v>-10000000</v>
      </c>
      <c r="J759" s="140">
        <v>-10000000</v>
      </c>
      <c r="K759" s="140">
        <v>-10000000</v>
      </c>
      <c r="L759" s="140">
        <v>-10000000</v>
      </c>
      <c r="M759" s="139">
        <v>-10000000</v>
      </c>
      <c r="N759" s="139">
        <v>-10000000</v>
      </c>
      <c r="O759" s="139">
        <v>-10000000</v>
      </c>
      <c r="P759" s="138">
        <f t="shared" si="12"/>
        <v>-120000000</v>
      </c>
      <c r="Q759" s="135">
        <f>MATCH(B768,'SAP Data'!$C$7:$C$1839,0)</f>
        <v>1042</v>
      </c>
    </row>
    <row r="760" spans="1:17" ht="15.75" thickBot="1" x14ac:dyDescent="0.3">
      <c r="A760" s="186" t="s">
        <v>1009</v>
      </c>
      <c r="B760" s="185" t="s">
        <v>2107</v>
      </c>
      <c r="C760" s="185" t="s">
        <v>4</v>
      </c>
      <c r="D760" s="139"/>
      <c r="E760" s="139"/>
      <c r="F760" s="139"/>
      <c r="G760" s="391"/>
      <c r="H760" s="391"/>
      <c r="I760" s="391"/>
      <c r="J760" s="140"/>
      <c r="K760" s="140"/>
      <c r="L760" s="140"/>
      <c r="M760" s="139"/>
      <c r="N760" s="139"/>
      <c r="O760" s="139"/>
      <c r="P760" s="138">
        <f t="shared" si="12"/>
        <v>0</v>
      </c>
      <c r="Q760" s="135">
        <f>MATCH(B769,'SAP Data'!$C$7:$C$1839,0)</f>
        <v>1044</v>
      </c>
    </row>
    <row r="761" spans="1:17" ht="15.75" thickBot="1" x14ac:dyDescent="0.3">
      <c r="A761" s="186" t="s">
        <v>1010</v>
      </c>
      <c r="B761" s="185" t="s">
        <v>2108</v>
      </c>
      <c r="C761" s="185" t="s">
        <v>4</v>
      </c>
      <c r="D761" s="140">
        <v>-20000000</v>
      </c>
      <c r="E761" s="140">
        <v>-20000000</v>
      </c>
      <c r="F761" s="140">
        <v>-20000000</v>
      </c>
      <c r="G761" s="139">
        <v>-20000000</v>
      </c>
      <c r="H761" s="139">
        <v>-20000000</v>
      </c>
      <c r="I761" s="139">
        <v>-20000000</v>
      </c>
      <c r="J761" s="139">
        <v>-20000000</v>
      </c>
      <c r="K761" s="139">
        <v>-20000000</v>
      </c>
      <c r="L761" s="139">
        <v>-20000000</v>
      </c>
      <c r="M761" s="140">
        <v>-20000000</v>
      </c>
      <c r="N761" s="140">
        <v>-20000000</v>
      </c>
      <c r="O761" s="140">
        <v>-20000000</v>
      </c>
      <c r="P761" s="138">
        <f t="shared" si="12"/>
        <v>-240000000</v>
      </c>
      <c r="Q761" s="135">
        <f>MATCH(B770,'SAP Data'!$C$7:$C$1839,0)</f>
        <v>1046</v>
      </c>
    </row>
    <row r="762" spans="1:17" ht="15.75" thickBot="1" x14ac:dyDescent="0.3">
      <c r="A762" s="186" t="s">
        <v>1011</v>
      </c>
      <c r="B762" s="185" t="s">
        <v>2109</v>
      </c>
      <c r="C762" s="185" t="s">
        <v>4</v>
      </c>
      <c r="D762" s="139">
        <v>-10000000</v>
      </c>
      <c r="E762" s="139">
        <v>-10000000</v>
      </c>
      <c r="F762" s="139">
        <v>-10000000</v>
      </c>
      <c r="G762" s="140">
        <v>-10000000</v>
      </c>
      <c r="H762" s="140">
        <v>-10000000</v>
      </c>
      <c r="I762" s="140">
        <v>-10000000</v>
      </c>
      <c r="J762" s="140">
        <v>-10000000</v>
      </c>
      <c r="K762" s="140">
        <v>-10000000</v>
      </c>
      <c r="L762" s="140">
        <v>-10000000</v>
      </c>
      <c r="M762" s="139">
        <v>-10000000</v>
      </c>
      <c r="N762" s="139">
        <v>-10000000</v>
      </c>
      <c r="O762" s="139">
        <v>-10000000</v>
      </c>
      <c r="P762" s="138">
        <f t="shared" si="12"/>
        <v>-120000000</v>
      </c>
      <c r="Q762" s="135">
        <f>MATCH(B771,'SAP Data'!$C$7:$C$1839,0)</f>
        <v>1047</v>
      </c>
    </row>
    <row r="763" spans="1:17" ht="15.75" thickBot="1" x14ac:dyDescent="0.3">
      <c r="A763" s="186" t="s">
        <v>1012</v>
      </c>
      <c r="B763" s="185" t="s">
        <v>2110</v>
      </c>
      <c r="C763" s="185" t="s">
        <v>4</v>
      </c>
      <c r="D763" s="140">
        <v>-20000000</v>
      </c>
      <c r="E763" s="140">
        <v>-20000000</v>
      </c>
      <c r="F763" s="140">
        <v>-20000000</v>
      </c>
      <c r="G763" s="139">
        <v>-20000000</v>
      </c>
      <c r="H763" s="139">
        <v>-20000000</v>
      </c>
      <c r="I763" s="139">
        <v>-20000000</v>
      </c>
      <c r="J763" s="139">
        <v>-20000000</v>
      </c>
      <c r="K763" s="139">
        <v>-20000000</v>
      </c>
      <c r="L763" s="139">
        <v>-20000000</v>
      </c>
      <c r="M763" s="140">
        <v>-20000000</v>
      </c>
      <c r="N763" s="140">
        <v>-20000000</v>
      </c>
      <c r="O763" s="140">
        <v>-20000000</v>
      </c>
      <c r="P763" s="138">
        <f t="shared" si="12"/>
        <v>-240000000</v>
      </c>
      <c r="Q763" s="135">
        <f>MATCH(B772,'SAP Data'!$C$7:$C$1839,0)</f>
        <v>1048</v>
      </c>
    </row>
    <row r="764" spans="1:17" ht="15.75" thickBot="1" x14ac:dyDescent="0.3">
      <c r="A764" s="186" t="s">
        <v>1013</v>
      </c>
      <c r="B764" s="185" t="s">
        <v>2111</v>
      </c>
      <c r="C764" s="185" t="s">
        <v>4</v>
      </c>
      <c r="D764" s="139">
        <v>-30000000</v>
      </c>
      <c r="E764" s="139">
        <v>-30000000</v>
      </c>
      <c r="F764" s="139">
        <v>-30000000</v>
      </c>
      <c r="G764" s="140">
        <v>-30000000</v>
      </c>
      <c r="H764" s="140">
        <v>-30000000</v>
      </c>
      <c r="I764" s="140">
        <v>-30000000</v>
      </c>
      <c r="J764" s="140">
        <v>-30000000</v>
      </c>
      <c r="K764" s="140">
        <v>-30000000</v>
      </c>
      <c r="L764" s="140">
        <v>-30000000</v>
      </c>
      <c r="M764" s="139">
        <v>-30000000</v>
      </c>
      <c r="N764" s="139">
        <v>-30000000</v>
      </c>
      <c r="O764" s="139">
        <v>-30000000</v>
      </c>
      <c r="P764" s="138">
        <f t="shared" si="12"/>
        <v>-360000000</v>
      </c>
      <c r="Q764" s="135">
        <f>MATCH(B773,'SAP Data'!$C$7:$C$1839,0)</f>
        <v>1050</v>
      </c>
    </row>
    <row r="765" spans="1:17" ht="15.75" thickBot="1" x14ac:dyDescent="0.3">
      <c r="A765" s="186" t="s">
        <v>1014</v>
      </c>
      <c r="B765" s="185" t="s">
        <v>2112</v>
      </c>
      <c r="C765" s="185" t="s">
        <v>4</v>
      </c>
      <c r="D765" s="140">
        <v>-40000000</v>
      </c>
      <c r="E765" s="140">
        <v>-40000000</v>
      </c>
      <c r="F765" s="140">
        <v>-40000000</v>
      </c>
      <c r="G765" s="139">
        <v>-40000000</v>
      </c>
      <c r="H765" s="139">
        <v>-40000000</v>
      </c>
      <c r="I765" s="139">
        <v>-40000000</v>
      </c>
      <c r="J765" s="139">
        <v>-40000000</v>
      </c>
      <c r="K765" s="139">
        <v>-40000000</v>
      </c>
      <c r="L765" s="139">
        <v>-40000000</v>
      </c>
      <c r="M765" s="140">
        <v>-40000000</v>
      </c>
      <c r="N765" s="140">
        <v>-40000000</v>
      </c>
      <c r="O765" s="140">
        <v>-40000000</v>
      </c>
      <c r="P765" s="138">
        <f t="shared" si="12"/>
        <v>-480000000</v>
      </c>
      <c r="Q765" s="135">
        <f>MATCH(B774,'SAP Data'!$C$7:$C$1839,0)</f>
        <v>1051</v>
      </c>
    </row>
    <row r="766" spans="1:17" ht="15.75" thickBot="1" x14ac:dyDescent="0.3">
      <c r="A766" s="186" t="s">
        <v>1015</v>
      </c>
      <c r="B766" s="185" t="s">
        <v>2113</v>
      </c>
      <c r="C766" s="185" t="s">
        <v>4</v>
      </c>
      <c r="D766" s="139">
        <v>-40000000</v>
      </c>
      <c r="E766" s="139">
        <v>-40000000</v>
      </c>
      <c r="F766" s="139">
        <v>-40000000</v>
      </c>
      <c r="G766" s="140">
        <v>-40000000</v>
      </c>
      <c r="H766" s="140">
        <v>-40000000</v>
      </c>
      <c r="I766" s="140">
        <v>-40000000</v>
      </c>
      <c r="J766" s="140">
        <v>-40000000</v>
      </c>
      <c r="K766" s="140">
        <v>-40000000</v>
      </c>
      <c r="L766" s="140">
        <v>-40000000</v>
      </c>
      <c r="M766" s="139">
        <v>-40000000</v>
      </c>
      <c r="N766" s="139">
        <v>-40000000</v>
      </c>
      <c r="O766" s="139">
        <v>-40000000</v>
      </c>
      <c r="P766" s="138">
        <f t="shared" si="12"/>
        <v>-480000000</v>
      </c>
      <c r="Q766" s="135">
        <f>MATCH(B775,'SAP Data'!$C$7:$C$1839,0)</f>
        <v>1052</v>
      </c>
    </row>
    <row r="767" spans="1:17" ht="15.75" thickBot="1" x14ac:dyDescent="0.3">
      <c r="A767" s="186" t="s">
        <v>1016</v>
      </c>
      <c r="B767" s="185" t="s">
        <v>2114</v>
      </c>
      <c r="C767" s="185" t="s">
        <v>4</v>
      </c>
      <c r="D767" s="140">
        <v>0</v>
      </c>
      <c r="E767" s="140">
        <v>0</v>
      </c>
      <c r="F767" s="140">
        <v>0</v>
      </c>
      <c r="G767" s="139">
        <v>0</v>
      </c>
      <c r="H767" s="139">
        <v>0</v>
      </c>
      <c r="I767" s="139">
        <v>0</v>
      </c>
      <c r="J767" s="139">
        <v>0</v>
      </c>
      <c r="K767" s="139">
        <v>0</v>
      </c>
      <c r="L767" s="139">
        <v>0</v>
      </c>
      <c r="M767" s="140">
        <v>0</v>
      </c>
      <c r="N767" s="140">
        <v>0</v>
      </c>
      <c r="O767" s="140">
        <v>0</v>
      </c>
      <c r="P767" s="138">
        <f t="shared" si="12"/>
        <v>0</v>
      </c>
      <c r="Q767" s="135">
        <f>MATCH(B776,'SAP Data'!$C$7:$C$1839,0)</f>
        <v>1053</v>
      </c>
    </row>
    <row r="768" spans="1:17" ht="15.75" thickBot="1" x14ac:dyDescent="0.3">
      <c r="A768" s="186" t="s">
        <v>1017</v>
      </c>
      <c r="B768" s="185" t="s">
        <v>2115</v>
      </c>
      <c r="C768" s="185" t="s">
        <v>4</v>
      </c>
      <c r="D768" s="139">
        <v>-10000000</v>
      </c>
      <c r="E768" s="139">
        <v>-10000000</v>
      </c>
      <c r="F768" s="139">
        <v>-10000000</v>
      </c>
      <c r="G768" s="140">
        <v>-10000000</v>
      </c>
      <c r="H768" s="140">
        <v>-10000000</v>
      </c>
      <c r="I768" s="140">
        <v>-10000000</v>
      </c>
      <c r="J768" s="140">
        <v>-10000000</v>
      </c>
      <c r="K768" s="140">
        <v>-10000000</v>
      </c>
      <c r="L768" s="140">
        <v>-10000000</v>
      </c>
      <c r="M768" s="139">
        <v>-10000000</v>
      </c>
      <c r="N768" s="139">
        <v>-10000000</v>
      </c>
      <c r="O768" s="139">
        <v>-10000000</v>
      </c>
      <c r="P768" s="138">
        <f t="shared" si="12"/>
        <v>-120000000</v>
      </c>
      <c r="Q768" s="135">
        <f>MATCH(B777,'SAP Data'!$C$7:$C$1839,0)</f>
        <v>1054</v>
      </c>
    </row>
    <row r="769" spans="1:17" ht="15.75" thickBot="1" x14ac:dyDescent="0.3">
      <c r="A769" s="329" t="s">
        <v>1018</v>
      </c>
      <c r="B769" s="338" t="s">
        <v>2116</v>
      </c>
      <c r="C769" s="330" t="s">
        <v>4</v>
      </c>
      <c r="D769" s="140"/>
      <c r="E769" s="140"/>
      <c r="F769" s="140"/>
      <c r="G769" s="392"/>
      <c r="H769" s="392"/>
      <c r="I769" s="392"/>
      <c r="J769" s="140"/>
      <c r="K769" s="140"/>
      <c r="L769" s="140"/>
      <c r="M769" s="139"/>
      <c r="N769" s="139"/>
      <c r="O769" s="139"/>
      <c r="P769" s="138">
        <f t="shared" si="12"/>
        <v>0</v>
      </c>
      <c r="Q769" s="135">
        <f>MATCH(B778,'SAP Data'!$C$7:$C$1839,0)</f>
        <v>1055</v>
      </c>
    </row>
    <row r="770" spans="1:17" ht="15.75" thickBot="1" x14ac:dyDescent="0.3">
      <c r="A770" s="331" t="s">
        <v>1019</v>
      </c>
      <c r="B770" s="346" t="s">
        <v>2117</v>
      </c>
      <c r="C770" s="332" t="s">
        <v>4</v>
      </c>
      <c r="D770" s="139">
        <v>-50000000</v>
      </c>
      <c r="E770" s="139">
        <v>-50000000</v>
      </c>
      <c r="F770" s="139">
        <v>-50000000</v>
      </c>
      <c r="G770" s="140">
        <v>-50000000</v>
      </c>
      <c r="H770" s="140">
        <v>-50000000</v>
      </c>
      <c r="I770" s="140">
        <v>-50000000</v>
      </c>
      <c r="J770" s="139">
        <v>-50000000</v>
      </c>
      <c r="K770" s="139">
        <v>-50000000</v>
      </c>
      <c r="L770" s="139">
        <v>0</v>
      </c>
      <c r="M770" s="140">
        <v>0</v>
      </c>
      <c r="N770" s="140">
        <v>0</v>
      </c>
      <c r="O770" s="140">
        <v>0</v>
      </c>
      <c r="P770" s="138">
        <f t="shared" si="12"/>
        <v>-400000000</v>
      </c>
      <c r="Q770" s="135">
        <f>MATCH(B779,'SAP Data'!$C$7:$C$1839,0)</f>
        <v>1056</v>
      </c>
    </row>
    <row r="771" spans="1:17" ht="15.75" thickBot="1" x14ac:dyDescent="0.3">
      <c r="A771" s="186" t="s">
        <v>1020</v>
      </c>
      <c r="B771" s="185" t="s">
        <v>2118</v>
      </c>
      <c r="C771" s="185" t="s">
        <v>4</v>
      </c>
      <c r="D771" s="140">
        <v>-50000000</v>
      </c>
      <c r="E771" s="140">
        <v>-50000000</v>
      </c>
      <c r="F771" s="140">
        <v>-50000000</v>
      </c>
      <c r="G771" s="139">
        <v>-50000000</v>
      </c>
      <c r="H771" s="139">
        <v>-50000000</v>
      </c>
      <c r="I771" s="139">
        <v>-50000000</v>
      </c>
      <c r="J771" s="140">
        <v>-50000000</v>
      </c>
      <c r="K771" s="140">
        <v>-50000000</v>
      </c>
      <c r="L771" s="140">
        <v>-50000000</v>
      </c>
      <c r="M771" s="139">
        <v>-50000000</v>
      </c>
      <c r="N771" s="139">
        <v>-50000000</v>
      </c>
      <c r="O771" s="139">
        <v>-50000000</v>
      </c>
      <c r="P771" s="138">
        <f t="shared" si="12"/>
        <v>-600000000</v>
      </c>
      <c r="Q771" s="135">
        <f>MATCH(B780,'SAP Data'!$C$7:$C$1839,0)</f>
        <v>1057</v>
      </c>
    </row>
    <row r="772" spans="1:17" ht="15.75" thickBot="1" x14ac:dyDescent="0.3">
      <c r="A772" s="331" t="s">
        <v>1021</v>
      </c>
      <c r="B772" s="346" t="s">
        <v>2119</v>
      </c>
      <c r="C772" s="332" t="s">
        <v>4</v>
      </c>
      <c r="D772" s="139">
        <v>-50000000</v>
      </c>
      <c r="E772" s="139">
        <v>-50000000</v>
      </c>
      <c r="F772" s="139">
        <v>-50000000</v>
      </c>
      <c r="G772" s="140">
        <v>-50000000</v>
      </c>
      <c r="H772" s="140">
        <v>-50000000</v>
      </c>
      <c r="I772" s="140">
        <v>-50000000</v>
      </c>
      <c r="J772" s="139">
        <v>-50000000</v>
      </c>
      <c r="K772" s="139">
        <v>-50000000</v>
      </c>
      <c r="L772" s="139">
        <v>-50000000</v>
      </c>
      <c r="M772" s="140">
        <v>-50000000</v>
      </c>
      <c r="N772" s="140">
        <v>-50000000</v>
      </c>
      <c r="O772" s="140">
        <v>-50000000</v>
      </c>
      <c r="P772" s="138">
        <f t="shared" si="12"/>
        <v>-600000000</v>
      </c>
      <c r="Q772" s="135">
        <f>MATCH(B782,'SAP Data'!$C$7:$C$1839,0)</f>
        <v>1059</v>
      </c>
    </row>
    <row r="773" spans="1:17" ht="15.75" thickBot="1" x14ac:dyDescent="0.3">
      <c r="A773" s="186" t="s">
        <v>1023</v>
      </c>
      <c r="B773" s="185" t="s">
        <v>2121</v>
      </c>
      <c r="C773" s="185" t="s">
        <v>4</v>
      </c>
      <c r="D773" s="140">
        <v>-35000000</v>
      </c>
      <c r="E773" s="140">
        <v>-35000000</v>
      </c>
      <c r="F773" s="140">
        <v>-35000000</v>
      </c>
      <c r="G773" s="139">
        <v>-35000000</v>
      </c>
      <c r="H773" s="139">
        <v>-35000000</v>
      </c>
      <c r="I773" s="139">
        <v>-35000000</v>
      </c>
      <c r="J773" s="140">
        <v>-35000000</v>
      </c>
      <c r="K773" s="140">
        <v>-35000000</v>
      </c>
      <c r="L773" s="140">
        <v>-35000000</v>
      </c>
      <c r="M773" s="139">
        <v>-35000000</v>
      </c>
      <c r="N773" s="139">
        <v>-35000000</v>
      </c>
      <c r="O773" s="139">
        <v>-35000000</v>
      </c>
      <c r="P773" s="138">
        <f t="shared" si="12"/>
        <v>-420000000</v>
      </c>
      <c r="Q773" s="135">
        <f>MATCH(B783,'SAP Data'!$C$7:$C$1839,0)</f>
        <v>1064</v>
      </c>
    </row>
    <row r="774" spans="1:17" ht="15.75" thickBot="1" x14ac:dyDescent="0.3">
      <c r="A774" s="331" t="s">
        <v>1024</v>
      </c>
      <c r="B774" s="339" t="s">
        <v>2122</v>
      </c>
      <c r="C774" s="332" t="s">
        <v>4</v>
      </c>
      <c r="D774" s="139">
        <v>-40000000</v>
      </c>
      <c r="E774" s="139">
        <v>-40000000</v>
      </c>
      <c r="F774" s="139">
        <v>-40000000</v>
      </c>
      <c r="G774" s="140">
        <v>-40000000</v>
      </c>
      <c r="H774" s="140">
        <v>-40000000</v>
      </c>
      <c r="I774" s="140">
        <v>-40000000</v>
      </c>
      <c r="J774" s="139">
        <v>-40000000</v>
      </c>
      <c r="K774" s="139">
        <v>-40000000</v>
      </c>
      <c r="L774" s="139">
        <v>-40000000</v>
      </c>
      <c r="M774" s="140">
        <v>-40000000</v>
      </c>
      <c r="N774" s="140">
        <v>-40000000</v>
      </c>
      <c r="O774" s="140">
        <v>-40000000</v>
      </c>
      <c r="P774" s="138">
        <f t="shared" si="12"/>
        <v>-480000000</v>
      </c>
      <c r="Q774" s="135">
        <f>MATCH(B784,'SAP Data'!$C$7:$C$1839,0)</f>
        <v>1065</v>
      </c>
    </row>
    <row r="775" spans="1:17" ht="15.75" thickBot="1" x14ac:dyDescent="0.3">
      <c r="A775" s="186" t="s">
        <v>1025</v>
      </c>
      <c r="B775" s="185" t="s">
        <v>2123</v>
      </c>
      <c r="C775" s="185" t="s">
        <v>4</v>
      </c>
      <c r="D775" s="140">
        <v>-25000000</v>
      </c>
      <c r="E775" s="140">
        <v>-25000000</v>
      </c>
      <c r="F775" s="140">
        <v>-25000000</v>
      </c>
      <c r="G775" s="139">
        <v>-25000000</v>
      </c>
      <c r="H775" s="139">
        <v>-25000000</v>
      </c>
      <c r="I775" s="139">
        <v>-25000000</v>
      </c>
      <c r="J775" s="140">
        <v>-25000000</v>
      </c>
      <c r="K775" s="140">
        <v>-25000000</v>
      </c>
      <c r="L775" s="140">
        <v>-25000000</v>
      </c>
      <c r="M775" s="139">
        <v>-25000000</v>
      </c>
      <c r="N775" s="139">
        <v>-25000000</v>
      </c>
      <c r="O775" s="139">
        <v>-25000000</v>
      </c>
      <c r="P775" s="138">
        <f t="shared" ref="P775:P838" si="13">SUM(D775:O775)</f>
        <v>-300000000</v>
      </c>
      <c r="Q775" s="135">
        <f>MATCH(B785,'SAP Data'!$C$7:$C$1839,0)</f>
        <v>1066</v>
      </c>
    </row>
    <row r="776" spans="1:17" ht="15.75" thickBot="1" x14ac:dyDescent="0.3">
      <c r="A776" s="186" t="s">
        <v>1026</v>
      </c>
      <c r="B776" s="185" t="s">
        <v>2124</v>
      </c>
      <c r="C776" s="185" t="s">
        <v>4</v>
      </c>
      <c r="D776" s="139">
        <v>-75000000</v>
      </c>
      <c r="E776" s="139">
        <v>-75000000</v>
      </c>
      <c r="F776" s="139">
        <v>-75000000</v>
      </c>
      <c r="G776" s="140">
        <v>-75000000</v>
      </c>
      <c r="H776" s="140">
        <v>-75000000</v>
      </c>
      <c r="I776" s="140">
        <v>-75000000</v>
      </c>
      <c r="J776" s="139">
        <v>-75000000</v>
      </c>
      <c r="K776" s="139">
        <v>-75000000</v>
      </c>
      <c r="L776" s="139">
        <v>-75000000</v>
      </c>
      <c r="M776" s="140">
        <v>-75000000</v>
      </c>
      <c r="N776" s="140">
        <v>-75000000</v>
      </c>
      <c r="O776" s="140">
        <v>-75000000</v>
      </c>
      <c r="P776" s="138">
        <f t="shared" si="13"/>
        <v>-900000000</v>
      </c>
      <c r="Q776" s="135">
        <f>MATCH(B786,'SAP Data'!$C$7:$C$1839,0)</f>
        <v>1067</v>
      </c>
    </row>
    <row r="777" spans="1:17" ht="15.75" thickBot="1" x14ac:dyDescent="0.3">
      <c r="A777" s="186" t="s">
        <v>2125</v>
      </c>
      <c r="B777" s="185" t="s">
        <v>2126</v>
      </c>
      <c r="C777" s="185" t="s">
        <v>4</v>
      </c>
      <c r="D777" s="140">
        <v>-50000000</v>
      </c>
      <c r="E777" s="140">
        <v>-50000000</v>
      </c>
      <c r="F777" s="140">
        <v>-50000000</v>
      </c>
      <c r="G777" s="139">
        <v>-50000000</v>
      </c>
      <c r="H777" s="139">
        <v>-50000000</v>
      </c>
      <c r="I777" s="139">
        <v>-50000000</v>
      </c>
      <c r="J777" s="140">
        <v>-50000000</v>
      </c>
      <c r="K777" s="140">
        <v>-50000000</v>
      </c>
      <c r="L777" s="140">
        <v>-50000000</v>
      </c>
      <c r="M777" s="139">
        <v>-50000000</v>
      </c>
      <c r="N777" s="139">
        <v>-50000000</v>
      </c>
      <c r="O777" s="139">
        <v>-50000000</v>
      </c>
      <c r="P777" s="138">
        <f t="shared" si="13"/>
        <v>-600000000</v>
      </c>
      <c r="Q777" s="135">
        <f>MATCH(B787,'SAP Data'!$C$7:$C$1839,0)</f>
        <v>1060</v>
      </c>
    </row>
    <row r="778" spans="1:17" ht="15.75" thickBot="1" x14ac:dyDescent="0.3">
      <c r="A778" s="331" t="s">
        <v>2867</v>
      </c>
      <c r="B778" s="339" t="s">
        <v>2868</v>
      </c>
      <c r="C778" s="332" t="s">
        <v>4</v>
      </c>
      <c r="D778" s="139">
        <v>-90000000</v>
      </c>
      <c r="E778" s="139">
        <v>-90000000</v>
      </c>
      <c r="F778" s="139">
        <v>-90000000</v>
      </c>
      <c r="G778" s="140">
        <v>-90000000</v>
      </c>
      <c r="H778" s="140">
        <v>-90000000</v>
      </c>
      <c r="I778" s="140">
        <v>-90000000</v>
      </c>
      <c r="J778" s="139">
        <v>-90000000</v>
      </c>
      <c r="K778" s="139">
        <v>-90000000</v>
      </c>
      <c r="L778" s="139">
        <v>-90000000</v>
      </c>
      <c r="M778" s="140">
        <v>-90000000</v>
      </c>
      <c r="N778" s="140">
        <v>-90000000</v>
      </c>
      <c r="O778" s="140">
        <v>-90000000</v>
      </c>
      <c r="P778" s="138">
        <f t="shared" si="13"/>
        <v>-1080000000</v>
      </c>
      <c r="Q778" s="135">
        <f>MATCH(B788,'SAP Data'!$C$7:$C$1839,0)</f>
        <v>1061</v>
      </c>
    </row>
    <row r="779" spans="1:17" ht="15.75" thickBot="1" x14ac:dyDescent="0.3">
      <c r="A779" s="186" t="s">
        <v>2869</v>
      </c>
      <c r="B779" s="185" t="s">
        <v>2870</v>
      </c>
      <c r="C779" s="185" t="s">
        <v>4</v>
      </c>
      <c r="D779" s="140">
        <v>-50000000</v>
      </c>
      <c r="E779" s="140">
        <v>-50000000</v>
      </c>
      <c r="F779" s="140">
        <v>-50000000</v>
      </c>
      <c r="G779" s="139">
        <v>-50000000</v>
      </c>
      <c r="H779" s="139">
        <v>-50000000</v>
      </c>
      <c r="I779" s="139">
        <v>-50000000</v>
      </c>
      <c r="J779" s="140">
        <v>-50000000</v>
      </c>
      <c r="K779" s="140">
        <v>-50000000</v>
      </c>
      <c r="L779" s="140">
        <v>-50000000</v>
      </c>
      <c r="M779" s="139">
        <v>-50000000</v>
      </c>
      <c r="N779" s="139">
        <v>-50000000</v>
      </c>
      <c r="O779" s="139">
        <v>-50000000</v>
      </c>
      <c r="P779" s="138">
        <f t="shared" si="13"/>
        <v>-600000000</v>
      </c>
      <c r="Q779" s="135">
        <f>MATCH(B789,'SAP Data'!$C$7:$C$1839,0)</f>
        <v>1062</v>
      </c>
    </row>
    <row r="780" spans="1:17" ht="15.75" thickBot="1" x14ac:dyDescent="0.3">
      <c r="A780" s="186" t="s">
        <v>4085</v>
      </c>
      <c r="B780" s="185" t="s">
        <v>3504</v>
      </c>
      <c r="C780" s="185" t="s">
        <v>4</v>
      </c>
      <c r="D780" s="139">
        <v>-150000000</v>
      </c>
      <c r="E780" s="139">
        <v>-150000000</v>
      </c>
      <c r="F780" s="139">
        <v>-150000000</v>
      </c>
      <c r="G780" s="140">
        <v>-150000000</v>
      </c>
      <c r="H780" s="140">
        <v>-150000000</v>
      </c>
      <c r="I780" s="140">
        <v>-150000000</v>
      </c>
      <c r="J780" s="139">
        <v>-150000000</v>
      </c>
      <c r="K780" s="139">
        <v>-150000000</v>
      </c>
      <c r="L780" s="139">
        <v>-150000000</v>
      </c>
      <c r="M780" s="140">
        <v>-150000000</v>
      </c>
      <c r="N780" s="140">
        <v>-150000000</v>
      </c>
      <c r="O780" s="140">
        <v>-150000000</v>
      </c>
      <c r="P780" s="138">
        <f t="shared" si="13"/>
        <v>-1800000000</v>
      </c>
      <c r="Q780" s="135">
        <f>MATCH(B790,'SAP Data'!$C$7:$C$1839,0)</f>
        <v>1063</v>
      </c>
    </row>
    <row r="781" spans="1:17" ht="15.75" thickBot="1" x14ac:dyDescent="0.3">
      <c r="A781" s="431" t="s">
        <v>4263</v>
      </c>
      <c r="B781" s="434" t="s">
        <v>4251</v>
      </c>
      <c r="C781" s="185"/>
      <c r="D781" s="139"/>
      <c r="E781" s="139"/>
      <c r="F781" s="139"/>
      <c r="G781" s="140"/>
      <c r="H781" s="140"/>
      <c r="I781" s="140"/>
      <c r="J781" s="139"/>
      <c r="K781" s="139"/>
      <c r="L781" s="139"/>
      <c r="M781" s="139">
        <v>0</v>
      </c>
      <c r="N781" s="139">
        <v>-130000000</v>
      </c>
      <c r="O781" s="139">
        <v>-130000000</v>
      </c>
      <c r="P781" s="138">
        <f t="shared" si="13"/>
        <v>-260000000</v>
      </c>
      <c r="Q781" s="135">
        <f>MATCH(B791,'SAP Data'!$C$7:$C$1839,0)</f>
        <v>1068</v>
      </c>
    </row>
    <row r="782" spans="1:17" ht="15.75" thickBot="1" x14ac:dyDescent="0.3">
      <c r="A782" s="331" t="s">
        <v>2127</v>
      </c>
      <c r="B782" s="339">
        <v>500156</v>
      </c>
      <c r="C782" s="332"/>
      <c r="D782" s="140">
        <v>-484029054.75999999</v>
      </c>
      <c r="E782" s="140">
        <v>-528639361.37</v>
      </c>
      <c r="F782" s="140">
        <v>-477530480.98000002</v>
      </c>
      <c r="G782" s="139">
        <v>-447000765.88999999</v>
      </c>
      <c r="H782" s="139">
        <v>-461816410.99000001</v>
      </c>
      <c r="I782" s="139">
        <v>-521658048.75999999</v>
      </c>
      <c r="J782" s="140">
        <v>-543381967.47000003</v>
      </c>
      <c r="K782" s="140">
        <v>-586247557.90999997</v>
      </c>
      <c r="L782" s="140">
        <v>-701958337.63</v>
      </c>
      <c r="M782" s="140">
        <v>-749410933.58000004</v>
      </c>
      <c r="N782" s="140">
        <v>-600705164.97000003</v>
      </c>
      <c r="O782" s="140">
        <v>-577677173.38999999</v>
      </c>
      <c r="P782" s="138">
        <f t="shared" si="13"/>
        <v>-6680055257.7000008</v>
      </c>
      <c r="Q782" s="135">
        <f>MATCH(B792,'SAP Data'!$C$7:$C$1839,0)</f>
        <v>1069</v>
      </c>
    </row>
    <row r="783" spans="1:17" ht="15.75" thickBot="1" x14ac:dyDescent="0.3">
      <c r="A783" s="186" t="s">
        <v>2131</v>
      </c>
      <c r="B783" s="339">
        <v>5001108</v>
      </c>
      <c r="C783" s="185"/>
      <c r="D783" s="139">
        <v>-131217</v>
      </c>
      <c r="E783" s="139">
        <v>-131217</v>
      </c>
      <c r="F783" s="139">
        <v>-271723</v>
      </c>
      <c r="G783" s="140">
        <v>-66302</v>
      </c>
      <c r="H783" s="140">
        <v>-66302</v>
      </c>
      <c r="I783" s="140">
        <v>-158049</v>
      </c>
      <c r="J783" s="139">
        <v>0</v>
      </c>
      <c r="K783" s="139">
        <v>0</v>
      </c>
      <c r="L783" s="139">
        <v>-109194</v>
      </c>
      <c r="M783" s="139">
        <v>0</v>
      </c>
      <c r="N783" s="139">
        <v>0</v>
      </c>
      <c r="O783" s="139">
        <v>-254210</v>
      </c>
      <c r="P783" s="138">
        <f t="shared" si="13"/>
        <v>-1188214</v>
      </c>
      <c r="Q783" s="135">
        <f>MATCH(B793,'SAP Data'!$C$7:$C$1839,0)</f>
        <v>1070</v>
      </c>
    </row>
    <row r="784" spans="1:17" ht="15.75" thickBot="1" x14ac:dyDescent="0.3">
      <c r="A784" s="186" t="s">
        <v>2976</v>
      </c>
      <c r="B784" s="185" t="s">
        <v>2977</v>
      </c>
      <c r="C784" s="185" t="s">
        <v>4</v>
      </c>
      <c r="D784" s="140">
        <v>-131217</v>
      </c>
      <c r="E784" s="140">
        <v>-131217</v>
      </c>
      <c r="F784" s="140">
        <v>-271723</v>
      </c>
      <c r="G784" s="139">
        <v>-66302</v>
      </c>
      <c r="H784" s="139">
        <v>-66302</v>
      </c>
      <c r="I784" s="139">
        <v>-158049</v>
      </c>
      <c r="J784" s="140">
        <v>0</v>
      </c>
      <c r="K784" s="140">
        <v>0</v>
      </c>
      <c r="L784" s="140">
        <v>-109194</v>
      </c>
      <c r="M784" s="140">
        <v>0</v>
      </c>
      <c r="N784" s="140">
        <v>0</v>
      </c>
      <c r="O784" s="140">
        <v>-254210</v>
      </c>
      <c r="P784" s="138">
        <f t="shared" si="13"/>
        <v>-1188214</v>
      </c>
      <c r="Q784" s="135">
        <f>MATCH(B794,'SAP Data'!$C$7:$C$1839,0)</f>
        <v>1071</v>
      </c>
    </row>
    <row r="785" spans="1:17" ht="15.75" thickBot="1" x14ac:dyDescent="0.3">
      <c r="A785" s="186" t="s">
        <v>2131</v>
      </c>
      <c r="B785" s="339">
        <v>5001107</v>
      </c>
      <c r="C785" s="185"/>
      <c r="D785" s="139">
        <v>0</v>
      </c>
      <c r="E785" s="139">
        <v>0</v>
      </c>
      <c r="F785" s="139">
        <v>-1167469.27</v>
      </c>
      <c r="G785" s="140">
        <v>0</v>
      </c>
      <c r="H785" s="140">
        <v>0</v>
      </c>
      <c r="I785" s="140">
        <v>-1193107.29</v>
      </c>
      <c r="J785" s="139">
        <v>0</v>
      </c>
      <c r="K785" s="139">
        <v>0</v>
      </c>
      <c r="L785" s="139">
        <v>-1183891.46</v>
      </c>
      <c r="M785" s="139">
        <v>0</v>
      </c>
      <c r="N785" s="139">
        <v>0</v>
      </c>
      <c r="O785" s="139">
        <v>-1273051.19</v>
      </c>
      <c r="P785" s="138">
        <f t="shared" si="13"/>
        <v>-4817519.21</v>
      </c>
      <c r="Q785" s="135">
        <f>MATCH(B795,'SAP Data'!$C$7:$C$1839,0)</f>
        <v>1072</v>
      </c>
    </row>
    <row r="786" spans="1:17" ht="15.75" thickBot="1" x14ac:dyDescent="0.3">
      <c r="A786" s="186" t="s">
        <v>2871</v>
      </c>
      <c r="B786" s="185" t="s">
        <v>2872</v>
      </c>
      <c r="C786" s="185" t="s">
        <v>4</v>
      </c>
      <c r="D786" s="140">
        <v>0</v>
      </c>
      <c r="E786" s="140">
        <v>0</v>
      </c>
      <c r="F786" s="140">
        <v>-1167469.27</v>
      </c>
      <c r="G786" s="139">
        <v>0</v>
      </c>
      <c r="H786" s="139">
        <v>0</v>
      </c>
      <c r="I786" s="139">
        <v>-1193107.29</v>
      </c>
      <c r="J786" s="140">
        <v>0</v>
      </c>
      <c r="K786" s="140">
        <v>0</v>
      </c>
      <c r="L786" s="140">
        <v>-1183891.46</v>
      </c>
      <c r="M786" s="140">
        <v>0</v>
      </c>
      <c r="N786" s="140">
        <v>0</v>
      </c>
      <c r="O786" s="140">
        <v>-1273051.19</v>
      </c>
      <c r="P786" s="138">
        <f t="shared" si="13"/>
        <v>-4817519.21</v>
      </c>
      <c r="Q786" s="135">
        <f>MATCH(B796,'SAP Data'!$C$7:$C$1839,0)</f>
        <v>1073</v>
      </c>
    </row>
    <row r="787" spans="1:17" ht="15.75" thickBot="1" x14ac:dyDescent="0.3">
      <c r="A787" s="186" t="s">
        <v>2128</v>
      </c>
      <c r="B787" s="339">
        <v>500168</v>
      </c>
      <c r="C787" s="185"/>
      <c r="D787" s="139">
        <v>-212425000.00999999</v>
      </c>
      <c r="E787" s="139">
        <v>-204125000.00999999</v>
      </c>
      <c r="F787" s="139">
        <v>-175225000</v>
      </c>
      <c r="G787" s="140">
        <v>-160300000</v>
      </c>
      <c r="H787" s="140">
        <v>-173400000</v>
      </c>
      <c r="I787" s="140">
        <v>-197999999.99000001</v>
      </c>
      <c r="J787" s="139">
        <v>-228299999.99000001</v>
      </c>
      <c r="K787" s="139">
        <v>-278400000</v>
      </c>
      <c r="L787" s="139">
        <v>-370500000</v>
      </c>
      <c r="M787" s="139">
        <v>-381300000</v>
      </c>
      <c r="N787" s="139">
        <v>-225100000</v>
      </c>
      <c r="O787" s="139">
        <v>-245500000</v>
      </c>
      <c r="P787" s="138">
        <f t="shared" si="13"/>
        <v>-2852575000</v>
      </c>
      <c r="Q787" s="135">
        <f>MATCH(B797,'SAP Data'!$C$7:$C$1839,0)</f>
        <v>1074</v>
      </c>
    </row>
    <row r="788" spans="1:17" ht="15.75" thickBot="1" x14ac:dyDescent="0.3">
      <c r="A788" s="186" t="s">
        <v>1028</v>
      </c>
      <c r="B788" s="185" t="s">
        <v>1029</v>
      </c>
      <c r="C788" s="185" t="s">
        <v>4</v>
      </c>
      <c r="D788" s="140">
        <v>-212425000.00999999</v>
      </c>
      <c r="E788" s="140">
        <v>-204125000.00999999</v>
      </c>
      <c r="F788" s="140">
        <v>-175225000</v>
      </c>
      <c r="G788" s="139">
        <v>-160300000</v>
      </c>
      <c r="H788" s="139">
        <v>-173400000</v>
      </c>
      <c r="I788" s="139">
        <v>-97999999.989999995</v>
      </c>
      <c r="J788" s="140">
        <v>-128299999.98999999</v>
      </c>
      <c r="K788" s="140">
        <v>-178400000</v>
      </c>
      <c r="L788" s="140">
        <v>-270500000</v>
      </c>
      <c r="M788" s="140">
        <v>-281300000</v>
      </c>
      <c r="N788" s="140">
        <v>-125100000</v>
      </c>
      <c r="O788" s="140">
        <v>-245500000</v>
      </c>
      <c r="P788" s="138">
        <f t="shared" si="13"/>
        <v>-2252575000</v>
      </c>
      <c r="Q788" s="135">
        <f>MATCH(B798,'SAP Data'!$C$7:$C$1839,0)</f>
        <v>1077</v>
      </c>
    </row>
    <row r="789" spans="1:17" ht="15.75" thickBot="1" x14ac:dyDescent="0.3">
      <c r="A789" s="186" t="s">
        <v>2129</v>
      </c>
      <c r="B789" s="185" t="s">
        <v>2130</v>
      </c>
      <c r="C789" s="185" t="s">
        <v>4</v>
      </c>
      <c r="D789" s="139"/>
      <c r="E789" s="139"/>
      <c r="F789" s="139"/>
      <c r="G789" s="391"/>
      <c r="H789" s="391"/>
      <c r="I789" s="391"/>
      <c r="J789" s="140"/>
      <c r="K789" s="140"/>
      <c r="L789" s="140"/>
      <c r="M789" s="140"/>
      <c r="N789" s="140"/>
      <c r="O789" s="140"/>
      <c r="P789" s="138">
        <f t="shared" si="13"/>
        <v>0</v>
      </c>
      <c r="Q789" s="135">
        <f>MATCH(B799,'SAP Data'!$C$7:$C$1839,0)</f>
        <v>1079</v>
      </c>
    </row>
    <row r="790" spans="1:17" ht="15.75" thickBot="1" x14ac:dyDescent="0.3">
      <c r="A790" s="186" t="s">
        <v>3505</v>
      </c>
      <c r="B790" s="185" t="s">
        <v>3506</v>
      </c>
      <c r="C790" s="185" t="s">
        <v>4</v>
      </c>
      <c r="D790" s="140"/>
      <c r="E790" s="140"/>
      <c r="F790" s="140"/>
      <c r="G790" s="139">
        <v>0</v>
      </c>
      <c r="H790" s="139">
        <v>0</v>
      </c>
      <c r="I790" s="139">
        <v>-100000000</v>
      </c>
      <c r="J790" s="139">
        <v>-100000000</v>
      </c>
      <c r="K790" s="139">
        <v>-100000000</v>
      </c>
      <c r="L790" s="139">
        <v>-100000000</v>
      </c>
      <c r="M790" s="139">
        <v>-100000000</v>
      </c>
      <c r="N790" s="139">
        <v>-100000000</v>
      </c>
      <c r="O790" s="139">
        <v>0</v>
      </c>
      <c r="P790" s="138">
        <f t="shared" si="13"/>
        <v>-600000000</v>
      </c>
      <c r="Q790" s="135">
        <f>MATCH(B800,'SAP Data'!$C$7:$C$1839,0)</f>
        <v>1080</v>
      </c>
    </row>
    <row r="791" spans="1:17" ht="15.75" thickBot="1" x14ac:dyDescent="0.3">
      <c r="A791" s="186" t="s">
        <v>2131</v>
      </c>
      <c r="B791" s="339">
        <v>500169</v>
      </c>
      <c r="C791" s="185"/>
      <c r="D791" s="139">
        <v>-59960696</v>
      </c>
      <c r="E791" s="139">
        <v>-59965987</v>
      </c>
      <c r="F791" s="139">
        <v>-59971278</v>
      </c>
      <c r="G791" s="140">
        <v>-59976569</v>
      </c>
      <c r="H791" s="140">
        <v>-59981860</v>
      </c>
      <c r="I791" s="140">
        <v>-59987151</v>
      </c>
      <c r="J791" s="140">
        <v>-59992442</v>
      </c>
      <c r="K791" s="140">
        <v>-49997557</v>
      </c>
      <c r="L791" s="140">
        <v>0</v>
      </c>
      <c r="M791" s="140">
        <v>0</v>
      </c>
      <c r="N791" s="140">
        <v>0</v>
      </c>
      <c r="O791" s="140">
        <v>0</v>
      </c>
      <c r="P791" s="138">
        <f t="shared" si="13"/>
        <v>-469833540</v>
      </c>
      <c r="Q791" s="135">
        <f>MATCH(B801,'SAP Data'!$C$7:$C$1839,0)</f>
        <v>1081</v>
      </c>
    </row>
    <row r="792" spans="1:17" ht="15.75" thickBot="1" x14ac:dyDescent="0.3">
      <c r="A792" s="186" t="s">
        <v>970</v>
      </c>
      <c r="B792" s="185" t="s">
        <v>1031</v>
      </c>
      <c r="C792" s="185" t="s">
        <v>4</v>
      </c>
      <c r="D792" s="140">
        <v>39304</v>
      </c>
      <c r="E792" s="140">
        <v>34013</v>
      </c>
      <c r="F792" s="140">
        <v>28722</v>
      </c>
      <c r="G792" s="139">
        <v>23431</v>
      </c>
      <c r="H792" s="139">
        <v>18140</v>
      </c>
      <c r="I792" s="139">
        <v>12849</v>
      </c>
      <c r="J792" s="139">
        <v>7558</v>
      </c>
      <c r="K792" s="139">
        <v>2443</v>
      </c>
      <c r="L792" s="139">
        <v>0</v>
      </c>
      <c r="M792" s="139">
        <v>0</v>
      </c>
      <c r="N792" s="139">
        <v>0</v>
      </c>
      <c r="O792" s="139">
        <v>0</v>
      </c>
      <c r="P792" s="138">
        <f t="shared" si="13"/>
        <v>166460</v>
      </c>
      <c r="Q792" s="135">
        <f>MATCH(B802,'SAP Data'!$C$7:$C$1839,0)</f>
        <v>1082</v>
      </c>
    </row>
    <row r="793" spans="1:17" ht="15.75" thickBot="1" x14ac:dyDescent="0.3">
      <c r="A793" s="186" t="s">
        <v>999</v>
      </c>
      <c r="B793" s="185" t="s">
        <v>1033</v>
      </c>
      <c r="C793" s="185" t="s">
        <v>4</v>
      </c>
      <c r="D793" s="139">
        <v>-60000000</v>
      </c>
      <c r="E793" s="139">
        <v>-60000000</v>
      </c>
      <c r="F793" s="139">
        <v>-60000000</v>
      </c>
      <c r="G793" s="140">
        <v>-60000000</v>
      </c>
      <c r="H793" s="140">
        <v>-60000000</v>
      </c>
      <c r="I793" s="140">
        <v>-60000000</v>
      </c>
      <c r="J793" s="140">
        <v>-60000000</v>
      </c>
      <c r="K793" s="140">
        <v>-50000000</v>
      </c>
      <c r="L793" s="140">
        <v>0</v>
      </c>
      <c r="M793" s="140">
        <v>0</v>
      </c>
      <c r="N793" s="140">
        <v>0</v>
      </c>
      <c r="O793" s="140">
        <v>0</v>
      </c>
      <c r="P793" s="138">
        <f t="shared" si="13"/>
        <v>-470000000</v>
      </c>
      <c r="Q793" s="135">
        <f>MATCH(B803,'SAP Data'!$C$7:$C$1839,0)</f>
        <v>1083</v>
      </c>
    </row>
    <row r="794" spans="1:17" ht="15.75" thickBot="1" x14ac:dyDescent="0.3">
      <c r="A794" s="186" t="s">
        <v>1035</v>
      </c>
      <c r="B794" s="339">
        <v>500170</v>
      </c>
      <c r="C794" s="185"/>
      <c r="D794" s="140">
        <v>-90071297.439999998</v>
      </c>
      <c r="E794" s="140">
        <v>-121053452.67</v>
      </c>
      <c r="F794" s="140">
        <v>-87002511.430000007</v>
      </c>
      <c r="G794" s="139">
        <v>-81918008.739999995</v>
      </c>
      <c r="H794" s="139">
        <v>-97746092.900000006</v>
      </c>
      <c r="I794" s="139">
        <v>-95040898</v>
      </c>
      <c r="J794" s="139">
        <v>-88508956.310000002</v>
      </c>
      <c r="K794" s="139">
        <v>-87466097.120000005</v>
      </c>
      <c r="L794" s="139">
        <v>-91915890.629999995</v>
      </c>
      <c r="M794" s="139">
        <v>-123761091.41</v>
      </c>
      <c r="N794" s="139">
        <v>-142189305.28</v>
      </c>
      <c r="O794" s="139">
        <v>-131858430.31</v>
      </c>
      <c r="P794" s="138">
        <f t="shared" si="13"/>
        <v>-1238532032.24</v>
      </c>
      <c r="Q794" s="135">
        <f>MATCH(B804,'SAP Data'!$C$7:$C$1839,0)</f>
        <v>1084</v>
      </c>
    </row>
    <row r="795" spans="1:17" ht="15.75" thickBot="1" x14ac:dyDescent="0.3">
      <c r="A795" s="186" t="s">
        <v>1036</v>
      </c>
      <c r="B795" s="185" t="s">
        <v>2132</v>
      </c>
      <c r="C795" s="185" t="s">
        <v>4</v>
      </c>
      <c r="D795" s="139">
        <v>-11769753.17</v>
      </c>
      <c r="E795" s="139">
        <v>-8746646.2300000004</v>
      </c>
      <c r="F795" s="139">
        <v>-10935094.76</v>
      </c>
      <c r="G795" s="140">
        <v>-11619328.449999999</v>
      </c>
      <c r="H795" s="140">
        <v>-16871105.460000001</v>
      </c>
      <c r="I795" s="140">
        <v>-20463387.890000001</v>
      </c>
      <c r="J795" s="140">
        <v>-15376049.550000001</v>
      </c>
      <c r="K795" s="140">
        <v>-22441555.190000001</v>
      </c>
      <c r="L795" s="140">
        <v>-22846636.190000001</v>
      </c>
      <c r="M795" s="140">
        <v>-27520750.059999999</v>
      </c>
      <c r="N795" s="140">
        <v>-16762722.32</v>
      </c>
      <c r="O795" s="140">
        <v>-29074005.98</v>
      </c>
      <c r="P795" s="138">
        <f t="shared" si="13"/>
        <v>-214427035.25</v>
      </c>
      <c r="Q795" s="135">
        <f>MATCH(B805,'SAP Data'!$C$7:$C$1839,0)</f>
        <v>1085</v>
      </c>
    </row>
    <row r="796" spans="1:17" ht="15.75" thickBot="1" x14ac:dyDescent="0.3">
      <c r="A796" s="186" t="s">
        <v>1037</v>
      </c>
      <c r="B796" s="185" t="s">
        <v>2133</v>
      </c>
      <c r="C796" s="185" t="s">
        <v>4</v>
      </c>
      <c r="D796" s="140">
        <v>-9298267.7400000002</v>
      </c>
      <c r="E796" s="140">
        <v>-6926717.54</v>
      </c>
      <c r="F796" s="140">
        <v>-6322467.1299999999</v>
      </c>
      <c r="G796" s="139">
        <v>-5496940.3099999996</v>
      </c>
      <c r="H796" s="139">
        <v>-20017302.27</v>
      </c>
      <c r="I796" s="139">
        <v>-16728180.369999999</v>
      </c>
      <c r="J796" s="139">
        <v>-22153637.02</v>
      </c>
      <c r="K796" s="139">
        <v>-8224323.4199999999</v>
      </c>
      <c r="L796" s="139">
        <v>-8832672.4399999995</v>
      </c>
      <c r="M796" s="139">
        <v>-12973597.83</v>
      </c>
      <c r="N796" s="139">
        <v>-19934937.399999999</v>
      </c>
      <c r="O796" s="139">
        <v>-4324257.34</v>
      </c>
      <c r="P796" s="138">
        <f t="shared" si="13"/>
        <v>-141233300.81</v>
      </c>
      <c r="Q796" s="135">
        <f>MATCH(B806,'SAP Data'!$C$7:$C$1839,0)</f>
        <v>1086</v>
      </c>
    </row>
    <row r="797" spans="1:17" ht="15.75" thickBot="1" x14ac:dyDescent="0.3">
      <c r="A797" s="186" t="s">
        <v>1038</v>
      </c>
      <c r="B797" s="185" t="s">
        <v>2134</v>
      </c>
      <c r="C797" s="185" t="s">
        <v>4</v>
      </c>
      <c r="D797" s="139">
        <v>0</v>
      </c>
      <c r="E797" s="139">
        <v>0</v>
      </c>
      <c r="F797" s="139">
        <v>0</v>
      </c>
      <c r="G797" s="140">
        <v>0</v>
      </c>
      <c r="H797" s="140">
        <v>0</v>
      </c>
      <c r="I797" s="140">
        <v>0</v>
      </c>
      <c r="J797" s="140">
        <v>0</v>
      </c>
      <c r="K797" s="140">
        <v>0</v>
      </c>
      <c r="L797" s="140">
        <v>0</v>
      </c>
      <c r="M797" s="140">
        <v>0</v>
      </c>
      <c r="N797" s="140">
        <v>0</v>
      </c>
      <c r="O797" s="140">
        <v>0</v>
      </c>
      <c r="P797" s="138">
        <f t="shared" si="13"/>
        <v>0</v>
      </c>
      <c r="Q797" s="135">
        <f>MATCH(B807,'SAP Data'!$C$7:$C$1839,0)</f>
        <v>1087</v>
      </c>
    </row>
    <row r="798" spans="1:17" ht="15.75" thickBot="1" x14ac:dyDescent="0.3">
      <c r="A798" s="186" t="s">
        <v>1039</v>
      </c>
      <c r="B798" s="185" t="s">
        <v>2135</v>
      </c>
      <c r="C798" s="185" t="s">
        <v>4</v>
      </c>
      <c r="D798" s="140">
        <v>-6484336.7000000002</v>
      </c>
      <c r="E798" s="140">
        <v>-6919020.6200000001</v>
      </c>
      <c r="F798" s="140">
        <v>-6555261.5700000003</v>
      </c>
      <c r="G798" s="139">
        <v>-10860290.09</v>
      </c>
      <c r="H798" s="139">
        <v>-10197117.91</v>
      </c>
      <c r="I798" s="139">
        <v>-8143479.2400000002</v>
      </c>
      <c r="J798" s="139">
        <v>122652.82</v>
      </c>
      <c r="K798" s="139">
        <v>-6886318.0700000003</v>
      </c>
      <c r="L798" s="139">
        <v>-6552042.2699999996</v>
      </c>
      <c r="M798" s="139">
        <v>-7131106.6699999999</v>
      </c>
      <c r="N798" s="139">
        <v>-11379034.869999999</v>
      </c>
      <c r="O798" s="139">
        <v>-7020726.2800000003</v>
      </c>
      <c r="P798" s="138">
        <f t="shared" si="13"/>
        <v>-88006081.470000014</v>
      </c>
      <c r="Q798" s="135">
        <f>MATCH(B808,'SAP Data'!$C$7:$C$1839,0)</f>
        <v>1088</v>
      </c>
    </row>
    <row r="799" spans="1:17" ht="15.75" thickBot="1" x14ac:dyDescent="0.3">
      <c r="A799" s="186" t="s">
        <v>1040</v>
      </c>
      <c r="B799" s="185" t="s">
        <v>2138</v>
      </c>
      <c r="C799" s="185" t="s">
        <v>4</v>
      </c>
      <c r="D799" s="139">
        <v>-2435409.77</v>
      </c>
      <c r="E799" s="139">
        <v>-5799482.5199999996</v>
      </c>
      <c r="F799" s="139">
        <v>-3075185.23</v>
      </c>
      <c r="G799" s="140">
        <v>-3450470.97</v>
      </c>
      <c r="H799" s="140">
        <v>-1708666.65</v>
      </c>
      <c r="I799" s="140">
        <v>-2096027.28</v>
      </c>
      <c r="J799" s="140">
        <v>-2516868.2999999998</v>
      </c>
      <c r="K799" s="140">
        <v>-2961561.51</v>
      </c>
      <c r="L799" s="140">
        <v>-3406538.69</v>
      </c>
      <c r="M799" s="140">
        <v>-1616448.58</v>
      </c>
      <c r="N799" s="140">
        <v>-2045363.87</v>
      </c>
      <c r="O799" s="140">
        <v>-2652950.98</v>
      </c>
      <c r="P799" s="138">
        <f t="shared" si="13"/>
        <v>-33764974.350000009</v>
      </c>
      <c r="Q799" s="135">
        <f>MATCH(B809,'SAP Data'!$C$7:$C$1839,0)</f>
        <v>1089</v>
      </c>
    </row>
    <row r="800" spans="1:17" ht="15.75" thickBot="1" x14ac:dyDescent="0.3">
      <c r="A800" s="186" t="s">
        <v>1041</v>
      </c>
      <c r="B800" s="185" t="s">
        <v>2139</v>
      </c>
      <c r="C800" s="185" t="s">
        <v>4</v>
      </c>
      <c r="D800" s="140">
        <v>0</v>
      </c>
      <c r="E800" s="140">
        <v>-78.319999999999993</v>
      </c>
      <c r="F800" s="140">
        <v>3011.09</v>
      </c>
      <c r="G800" s="139">
        <v>-5093.1499999999996</v>
      </c>
      <c r="H800" s="139">
        <v>-1146011.43</v>
      </c>
      <c r="I800" s="139">
        <v>-1171234.95</v>
      </c>
      <c r="J800" s="139">
        <v>12023.81</v>
      </c>
      <c r="K800" s="139">
        <v>0</v>
      </c>
      <c r="L800" s="139">
        <v>5761.11</v>
      </c>
      <c r="M800" s="139">
        <v>-1222550.53</v>
      </c>
      <c r="N800" s="139">
        <v>-1244229.83</v>
      </c>
      <c r="O800" s="139">
        <v>-5625.19</v>
      </c>
      <c r="P800" s="138">
        <f t="shared" si="13"/>
        <v>-4774027.3900000006</v>
      </c>
      <c r="Q800" s="135">
        <f>MATCH(B810,'SAP Data'!$C$7:$C$1839,0)</f>
        <v>1090</v>
      </c>
    </row>
    <row r="801" spans="1:17" ht="15.75" thickBot="1" x14ac:dyDescent="0.3">
      <c r="A801" s="186" t="s">
        <v>1042</v>
      </c>
      <c r="B801" s="185" t="s">
        <v>2140</v>
      </c>
      <c r="C801" s="185" t="s">
        <v>4</v>
      </c>
      <c r="D801" s="139">
        <v>-129290.34</v>
      </c>
      <c r="E801" s="139">
        <v>-127065.91</v>
      </c>
      <c r="F801" s="139">
        <v>-124841.48</v>
      </c>
      <c r="G801" s="140">
        <v>-122594.46</v>
      </c>
      <c r="H801" s="140">
        <v>-120336.06</v>
      </c>
      <c r="I801" s="140">
        <v>-118066.22</v>
      </c>
      <c r="J801" s="140">
        <v>-115796.38</v>
      </c>
      <c r="K801" s="140">
        <v>-113503.49</v>
      </c>
      <c r="L801" s="140">
        <v>-111198.98</v>
      </c>
      <c r="M801" s="140">
        <v>-108882.8</v>
      </c>
      <c r="N801" s="140">
        <v>-106554.89</v>
      </c>
      <c r="O801" s="140">
        <v>-106554.89</v>
      </c>
      <c r="P801" s="138">
        <f t="shared" si="13"/>
        <v>-1404685.9</v>
      </c>
      <c r="Q801" s="135">
        <f>MATCH(B811,'SAP Data'!$C$7:$C$1839,0)</f>
        <v>1091</v>
      </c>
    </row>
    <row r="802" spans="1:17" ht="15.75" thickBot="1" x14ac:dyDescent="0.3">
      <c r="A802" s="186" t="s">
        <v>1043</v>
      </c>
      <c r="B802" s="185" t="s">
        <v>2141</v>
      </c>
      <c r="C802" s="185" t="s">
        <v>4</v>
      </c>
      <c r="D802" s="140">
        <v>-34401.870000000003</v>
      </c>
      <c r="E802" s="140">
        <v>-33939.17</v>
      </c>
      <c r="F802" s="140">
        <v>-34918.58</v>
      </c>
      <c r="G802" s="139">
        <v>-34899.06</v>
      </c>
      <c r="H802" s="139">
        <v>-43139.18</v>
      </c>
      <c r="I802" s="139">
        <v>-53502.27</v>
      </c>
      <c r="J802" s="139">
        <v>-45793.31</v>
      </c>
      <c r="K802" s="139">
        <v>-45701.31</v>
      </c>
      <c r="L802" s="139">
        <v>-46023.199999999997</v>
      </c>
      <c r="M802" s="139">
        <v>-54465.22</v>
      </c>
      <c r="N802" s="139">
        <v>-54138.879999999997</v>
      </c>
      <c r="O802" s="139">
        <v>-51342.14</v>
      </c>
      <c r="P802" s="138">
        <f t="shared" si="13"/>
        <v>-532264.18999999994</v>
      </c>
      <c r="Q802" s="135">
        <f>MATCH(B812,'SAP Data'!$C$7:$C$1839,0)</f>
        <v>1092</v>
      </c>
    </row>
    <row r="803" spans="1:17" ht="15.75" thickBot="1" x14ac:dyDescent="0.3">
      <c r="A803" s="186" t="s">
        <v>1044</v>
      </c>
      <c r="B803" s="185" t="s">
        <v>2142</v>
      </c>
      <c r="C803" s="185" t="s">
        <v>4</v>
      </c>
      <c r="D803" s="139">
        <v>0</v>
      </c>
      <c r="E803" s="139">
        <v>-55000</v>
      </c>
      <c r="F803" s="139">
        <v>0</v>
      </c>
      <c r="G803" s="140">
        <v>0</v>
      </c>
      <c r="H803" s="140">
        <v>-200000</v>
      </c>
      <c r="I803" s="140">
        <v>0</v>
      </c>
      <c r="J803" s="140">
        <v>-20000</v>
      </c>
      <c r="K803" s="140">
        <v>0</v>
      </c>
      <c r="L803" s="140">
        <v>0</v>
      </c>
      <c r="M803" s="140">
        <v>0</v>
      </c>
      <c r="N803" s="140">
        <v>0</v>
      </c>
      <c r="O803" s="140">
        <v>0</v>
      </c>
      <c r="P803" s="138">
        <f t="shared" si="13"/>
        <v>-275000</v>
      </c>
      <c r="Q803" s="135">
        <f>MATCH(B813,'SAP Data'!$C$7:$C$1839,0)</f>
        <v>1093</v>
      </c>
    </row>
    <row r="804" spans="1:17" ht="15.75" thickBot="1" x14ac:dyDescent="0.3">
      <c r="A804" s="186" t="s">
        <v>1045</v>
      </c>
      <c r="B804" s="185" t="s">
        <v>2143</v>
      </c>
      <c r="C804" s="185" t="s">
        <v>4</v>
      </c>
      <c r="D804" s="140">
        <v>0</v>
      </c>
      <c r="E804" s="140">
        <v>0</v>
      </c>
      <c r="F804" s="140">
        <v>0</v>
      </c>
      <c r="G804" s="139">
        <v>0</v>
      </c>
      <c r="H804" s="139">
        <v>0</v>
      </c>
      <c r="I804" s="139">
        <v>0</v>
      </c>
      <c r="J804" s="139">
        <v>0</v>
      </c>
      <c r="K804" s="139">
        <v>0</v>
      </c>
      <c r="L804" s="139">
        <v>0</v>
      </c>
      <c r="M804" s="139">
        <v>0</v>
      </c>
      <c r="N804" s="139">
        <v>0</v>
      </c>
      <c r="O804" s="139">
        <v>0</v>
      </c>
      <c r="P804" s="138">
        <f t="shared" si="13"/>
        <v>0</v>
      </c>
      <c r="Q804" s="135">
        <f>MATCH(B814,'SAP Data'!$C$7:$C$1839,0)</f>
        <v>1094</v>
      </c>
    </row>
    <row r="805" spans="1:17" ht="15.75" thickBot="1" x14ac:dyDescent="0.3">
      <c r="A805" s="186" t="s">
        <v>1046</v>
      </c>
      <c r="B805" s="185" t="s">
        <v>2144</v>
      </c>
      <c r="C805" s="185" t="s">
        <v>4</v>
      </c>
      <c r="D805" s="139">
        <v>-9607300.8100000005</v>
      </c>
      <c r="E805" s="139">
        <v>-2530516.81</v>
      </c>
      <c r="F805" s="139">
        <v>-5627038.2400000002</v>
      </c>
      <c r="G805" s="140">
        <v>-5627038.2400000002</v>
      </c>
      <c r="H805" s="140">
        <v>-5627038.2400000002</v>
      </c>
      <c r="I805" s="140">
        <v>-6243778.2300000004</v>
      </c>
      <c r="J805" s="140">
        <v>-6243778.2300000004</v>
      </c>
      <c r="K805" s="140">
        <v>-6243778.2300000004</v>
      </c>
      <c r="L805" s="140">
        <v>-6520943.4100000001</v>
      </c>
      <c r="M805" s="140">
        <v>-6520943.4100000001</v>
      </c>
      <c r="N805" s="140">
        <v>-6520943.4100000001</v>
      </c>
      <c r="O805" s="140">
        <v>-12108024.6</v>
      </c>
      <c r="P805" s="138">
        <f t="shared" si="13"/>
        <v>-79421121.859999999</v>
      </c>
      <c r="Q805" s="135">
        <f>MATCH(B815,'SAP Data'!$C$7:$C$1839,0)</f>
        <v>1095</v>
      </c>
    </row>
    <row r="806" spans="1:17" ht="15.75" thickBot="1" x14ac:dyDescent="0.3">
      <c r="A806" s="186" t="s">
        <v>1047</v>
      </c>
      <c r="B806" s="185" t="s">
        <v>2145</v>
      </c>
      <c r="C806" s="185" t="s">
        <v>4</v>
      </c>
      <c r="D806" s="140">
        <v>-34327.4</v>
      </c>
      <c r="E806" s="140">
        <v>-31012.9</v>
      </c>
      <c r="F806" s="140">
        <v>-24216.9</v>
      </c>
      <c r="G806" s="139">
        <v>-23166.9</v>
      </c>
      <c r="H806" s="139">
        <v>-24600.400000000001</v>
      </c>
      <c r="I806" s="139">
        <v>-1461.75</v>
      </c>
      <c r="J806" s="139">
        <v>-21386.05</v>
      </c>
      <c r="K806" s="139">
        <v>-16718.900000000001</v>
      </c>
      <c r="L806" s="139">
        <v>-16399.900000000001</v>
      </c>
      <c r="M806" s="139">
        <v>-14994.65</v>
      </c>
      <c r="N806" s="139">
        <v>-13649.35</v>
      </c>
      <c r="O806" s="139">
        <v>937.43</v>
      </c>
      <c r="P806" s="138">
        <f t="shared" si="13"/>
        <v>-220997.66999999998</v>
      </c>
      <c r="Q806" s="135">
        <f>MATCH(B816,'SAP Data'!$C$7:$C$1839,0)</f>
        <v>1096</v>
      </c>
    </row>
    <row r="807" spans="1:17" ht="15.75" thickBot="1" x14ac:dyDescent="0.3">
      <c r="A807" s="186" t="s">
        <v>1048</v>
      </c>
      <c r="B807" s="185" t="s">
        <v>2146</v>
      </c>
      <c r="C807" s="185" t="s">
        <v>4</v>
      </c>
      <c r="D807" s="139">
        <v>-2704577.68</v>
      </c>
      <c r="E807" s="139">
        <v>-2872159.83</v>
      </c>
      <c r="F807" s="139">
        <v>-3140289.74</v>
      </c>
      <c r="G807" s="140">
        <v>-3357755.67</v>
      </c>
      <c r="H807" s="140">
        <v>-3374215.74</v>
      </c>
      <c r="I807" s="140">
        <v>-3517843.98</v>
      </c>
      <c r="J807" s="140">
        <v>-3313029.06</v>
      </c>
      <c r="K807" s="140">
        <v>-3309402.3</v>
      </c>
      <c r="L807" s="140">
        <v>-3234604.74</v>
      </c>
      <c r="M807" s="140">
        <v>-3364489.88</v>
      </c>
      <c r="N807" s="140">
        <v>-3180211.53</v>
      </c>
      <c r="O807" s="140">
        <v>-2544979.7000000002</v>
      </c>
      <c r="P807" s="138">
        <f t="shared" si="13"/>
        <v>-37913559.850000001</v>
      </c>
      <c r="Q807" s="135">
        <f>MATCH(B817,'SAP Data'!$C$7:$C$1839,0)</f>
        <v>1097</v>
      </c>
    </row>
    <row r="808" spans="1:17" ht="15.75" thickBot="1" x14ac:dyDescent="0.3">
      <c r="A808" s="186" t="s">
        <v>1049</v>
      </c>
      <c r="B808" s="185" t="s">
        <v>2147</v>
      </c>
      <c r="C808" s="185" t="s">
        <v>4</v>
      </c>
      <c r="D808" s="140">
        <v>-4393746</v>
      </c>
      <c r="E808" s="140">
        <v>-7464951</v>
      </c>
      <c r="F808" s="140">
        <v>-8778193</v>
      </c>
      <c r="G808" s="139">
        <v>-8590965</v>
      </c>
      <c r="H808" s="139">
        <v>-6751102</v>
      </c>
      <c r="I808" s="139">
        <v>-4003276</v>
      </c>
      <c r="J808" s="139">
        <v>-762670</v>
      </c>
      <c r="K808" s="139">
        <v>2470450</v>
      </c>
      <c r="L808" s="139">
        <v>5329197</v>
      </c>
      <c r="M808" s="139">
        <v>6633106</v>
      </c>
      <c r="N808" s="139">
        <v>4626666</v>
      </c>
      <c r="O808" s="139">
        <v>0</v>
      </c>
      <c r="P808" s="138">
        <f t="shared" si="13"/>
        <v>-21685484</v>
      </c>
      <c r="Q808" s="135">
        <f>MATCH(B818,'SAP Data'!$C$7:$C$1839,0)</f>
        <v>1098</v>
      </c>
    </row>
    <row r="809" spans="1:17" ht="15.75" thickBot="1" x14ac:dyDescent="0.3">
      <c r="A809" s="186" t="s">
        <v>1050</v>
      </c>
      <c r="B809" s="185" t="s">
        <v>2148</v>
      </c>
      <c r="C809" s="185" t="s">
        <v>4</v>
      </c>
      <c r="D809" s="139">
        <v>0</v>
      </c>
      <c r="E809" s="139">
        <v>0</v>
      </c>
      <c r="F809" s="139">
        <v>0</v>
      </c>
      <c r="G809" s="140">
        <v>0</v>
      </c>
      <c r="H809" s="140">
        <v>0</v>
      </c>
      <c r="I809" s="140">
        <v>0</v>
      </c>
      <c r="J809" s="140">
        <v>0</v>
      </c>
      <c r="K809" s="140">
        <v>0</v>
      </c>
      <c r="L809" s="140">
        <v>0</v>
      </c>
      <c r="M809" s="140">
        <v>0</v>
      </c>
      <c r="N809" s="140">
        <v>0</v>
      </c>
      <c r="O809" s="140">
        <v>0</v>
      </c>
      <c r="P809" s="138">
        <f t="shared" si="13"/>
        <v>0</v>
      </c>
      <c r="Q809" s="135">
        <f>MATCH(B819,'SAP Data'!$C$7:$C$1839,0)</f>
        <v>1099</v>
      </c>
    </row>
    <row r="810" spans="1:17" ht="15.75" thickBot="1" x14ac:dyDescent="0.3">
      <c r="A810" s="186" t="s">
        <v>1051</v>
      </c>
      <c r="B810" s="185" t="s">
        <v>2149</v>
      </c>
      <c r="C810" s="185" t="s">
        <v>4</v>
      </c>
      <c r="D810" s="140">
        <v>0</v>
      </c>
      <c r="E810" s="140">
        <v>0</v>
      </c>
      <c r="F810" s="140">
        <v>0</v>
      </c>
      <c r="G810" s="139">
        <v>0</v>
      </c>
      <c r="H810" s="139">
        <v>0</v>
      </c>
      <c r="I810" s="139">
        <v>0</v>
      </c>
      <c r="J810" s="139">
        <v>0</v>
      </c>
      <c r="K810" s="139">
        <v>0</v>
      </c>
      <c r="L810" s="139">
        <v>0</v>
      </c>
      <c r="M810" s="139">
        <v>0</v>
      </c>
      <c r="N810" s="139">
        <v>0</v>
      </c>
      <c r="O810" s="139">
        <v>0</v>
      </c>
      <c r="P810" s="138">
        <f t="shared" si="13"/>
        <v>0</v>
      </c>
      <c r="Q810" s="135">
        <f>MATCH(B820,'SAP Data'!$C$7:$C$1839,0)</f>
        <v>1100</v>
      </c>
    </row>
    <row r="811" spans="1:17" ht="15.75" thickBot="1" x14ac:dyDescent="0.3">
      <c r="A811" s="186" t="s">
        <v>1052</v>
      </c>
      <c r="B811" s="185" t="s">
        <v>2150</v>
      </c>
      <c r="C811" s="185" t="s">
        <v>4</v>
      </c>
      <c r="D811" s="139">
        <v>0</v>
      </c>
      <c r="E811" s="139">
        <v>0</v>
      </c>
      <c r="F811" s="139">
        <v>0</v>
      </c>
      <c r="G811" s="140">
        <v>0</v>
      </c>
      <c r="H811" s="140">
        <v>0</v>
      </c>
      <c r="I811" s="140">
        <v>0</v>
      </c>
      <c r="J811" s="140">
        <v>0</v>
      </c>
      <c r="K811" s="140">
        <v>0</v>
      </c>
      <c r="L811" s="140">
        <v>0</v>
      </c>
      <c r="M811" s="140">
        <v>0</v>
      </c>
      <c r="N811" s="140">
        <v>0</v>
      </c>
      <c r="O811" s="140">
        <v>0</v>
      </c>
      <c r="P811" s="138">
        <f t="shared" si="13"/>
        <v>0</v>
      </c>
      <c r="Q811" s="135">
        <f>MATCH(B821,'SAP Data'!$C$7:$C$1839,0)</f>
        <v>1101</v>
      </c>
    </row>
    <row r="812" spans="1:17" ht="15.75" thickBot="1" x14ac:dyDescent="0.3">
      <c r="A812" s="186" t="s">
        <v>1050</v>
      </c>
      <c r="B812" s="185" t="s">
        <v>2151</v>
      </c>
      <c r="C812" s="185" t="s">
        <v>4</v>
      </c>
      <c r="D812" s="140">
        <v>0</v>
      </c>
      <c r="E812" s="140">
        <v>0</v>
      </c>
      <c r="F812" s="140">
        <v>0</v>
      </c>
      <c r="G812" s="139">
        <v>0</v>
      </c>
      <c r="H812" s="139">
        <v>0</v>
      </c>
      <c r="I812" s="139">
        <v>0</v>
      </c>
      <c r="J812" s="139">
        <v>0</v>
      </c>
      <c r="K812" s="139">
        <v>0</v>
      </c>
      <c r="L812" s="139">
        <v>0</v>
      </c>
      <c r="M812" s="139">
        <v>0</v>
      </c>
      <c r="N812" s="139">
        <v>0</v>
      </c>
      <c r="O812" s="139">
        <v>0</v>
      </c>
      <c r="P812" s="138">
        <f t="shared" si="13"/>
        <v>0</v>
      </c>
      <c r="Q812" s="135">
        <f>MATCH(B822,'SAP Data'!$C$7:$C$1839,0)</f>
        <v>1102</v>
      </c>
    </row>
    <row r="813" spans="1:17" ht="15.75" thickBot="1" x14ac:dyDescent="0.3">
      <c r="A813" s="186" t="s">
        <v>1054</v>
      </c>
      <c r="B813" s="185" t="s">
        <v>2152</v>
      </c>
      <c r="C813" s="185" t="s">
        <v>4</v>
      </c>
      <c r="D813" s="139">
        <v>-5892.93</v>
      </c>
      <c r="E813" s="139">
        <v>-6051.15</v>
      </c>
      <c r="F813" s="139">
        <v>-4607.18</v>
      </c>
      <c r="G813" s="140">
        <v>-4607.18</v>
      </c>
      <c r="H813" s="140">
        <v>-9529.52</v>
      </c>
      <c r="I813" s="140">
        <v>-10040.969999999999</v>
      </c>
      <c r="J813" s="140">
        <v>-4999.8100000000004</v>
      </c>
      <c r="K813" s="140">
        <v>-4999.79</v>
      </c>
      <c r="L813" s="140">
        <v>-4999.8100000000004</v>
      </c>
      <c r="M813" s="140">
        <v>-11420.21</v>
      </c>
      <c r="N813" s="140">
        <v>-9482.8700000000008</v>
      </c>
      <c r="O813" s="140">
        <v>-4011.53</v>
      </c>
      <c r="P813" s="138">
        <f t="shared" si="13"/>
        <v>-80642.949999999983</v>
      </c>
      <c r="Q813" s="135">
        <f>MATCH(B823,'SAP Data'!$C$7:$C$1839,0)</f>
        <v>1103</v>
      </c>
    </row>
    <row r="814" spans="1:17" ht="15.75" thickBot="1" x14ac:dyDescent="0.3">
      <c r="A814" s="186" t="s">
        <v>4006</v>
      </c>
      <c r="B814" s="185" t="s">
        <v>4007</v>
      </c>
      <c r="C814" s="185" t="s">
        <v>4</v>
      </c>
      <c r="D814" s="140">
        <v>-472051.85</v>
      </c>
      <c r="E814" s="140">
        <v>-342278.02</v>
      </c>
      <c r="F814" s="140">
        <v>-415125.59</v>
      </c>
      <c r="G814" s="139">
        <v>-441282.44</v>
      </c>
      <c r="H814" s="139">
        <v>-480842.46</v>
      </c>
      <c r="I814" s="139">
        <v>-427653.74</v>
      </c>
      <c r="J814" s="139">
        <v>-448587.6</v>
      </c>
      <c r="K814" s="139">
        <v>-361963.29</v>
      </c>
      <c r="L814" s="139">
        <v>-413843.64</v>
      </c>
      <c r="M814" s="139">
        <v>-431205.17</v>
      </c>
      <c r="N814" s="139">
        <v>-329286.55</v>
      </c>
      <c r="O814" s="139">
        <v>-507209.56</v>
      </c>
      <c r="P814" s="138">
        <f t="shared" si="13"/>
        <v>-5071329.9099999992</v>
      </c>
      <c r="Q814" s="135">
        <f>MATCH(B824,'SAP Data'!$C$7:$C$1839,0)</f>
        <v>1104</v>
      </c>
    </row>
    <row r="815" spans="1:17" ht="15.75" thickBot="1" x14ac:dyDescent="0.3">
      <c r="A815" s="186" t="s">
        <v>1055</v>
      </c>
      <c r="B815" s="185" t="s">
        <v>2153</v>
      </c>
      <c r="C815" s="185" t="s">
        <v>4</v>
      </c>
      <c r="D815" s="139">
        <v>-293.3</v>
      </c>
      <c r="E815" s="139">
        <v>-293.3</v>
      </c>
      <c r="F815" s="139">
        <v>-411.1</v>
      </c>
      <c r="G815" s="140">
        <v>-411.1</v>
      </c>
      <c r="H815" s="140">
        <v>-34861.360000000001</v>
      </c>
      <c r="I815" s="140">
        <v>-35841.46</v>
      </c>
      <c r="J815" s="140">
        <v>-411.1</v>
      </c>
      <c r="K815" s="140">
        <v>-705.6</v>
      </c>
      <c r="L815" s="140">
        <v>-415.1</v>
      </c>
      <c r="M815" s="140">
        <v>-36301.360000000001</v>
      </c>
      <c r="N815" s="140">
        <v>-36828.46</v>
      </c>
      <c r="O815" s="140">
        <v>-595.79999999999995</v>
      </c>
      <c r="P815" s="138">
        <f t="shared" si="13"/>
        <v>-147369.04</v>
      </c>
      <c r="Q815" s="135">
        <f>MATCH(B825,'SAP Data'!$C$7:$C$1839,0)</f>
        <v>1107</v>
      </c>
    </row>
    <row r="816" spans="1:17" ht="15.75" thickBot="1" x14ac:dyDescent="0.3">
      <c r="A816" s="186" t="s">
        <v>1056</v>
      </c>
      <c r="B816" s="185" t="s">
        <v>2154</v>
      </c>
      <c r="C816" s="185" t="s">
        <v>4</v>
      </c>
      <c r="D816" s="140">
        <v>0</v>
      </c>
      <c r="E816" s="140">
        <v>0</v>
      </c>
      <c r="F816" s="140">
        <v>0</v>
      </c>
      <c r="G816" s="139">
        <v>0</v>
      </c>
      <c r="H816" s="139">
        <v>0</v>
      </c>
      <c r="I816" s="139">
        <v>0</v>
      </c>
      <c r="J816" s="139">
        <v>0</v>
      </c>
      <c r="K816" s="139">
        <v>0</v>
      </c>
      <c r="L816" s="139">
        <v>0</v>
      </c>
      <c r="M816" s="139">
        <v>0</v>
      </c>
      <c r="N816" s="139">
        <v>0</v>
      </c>
      <c r="O816" s="139">
        <v>0</v>
      </c>
      <c r="P816" s="138">
        <f t="shared" si="13"/>
        <v>0</v>
      </c>
      <c r="Q816" s="135">
        <f>MATCH(B826,'SAP Data'!$C$7:$C$1839,0)</f>
        <v>1108</v>
      </c>
    </row>
    <row r="817" spans="1:17" ht="15.75" thickBot="1" x14ac:dyDescent="0.3">
      <c r="A817" s="186" t="s">
        <v>1057</v>
      </c>
      <c r="B817" s="185" t="s">
        <v>2155</v>
      </c>
      <c r="C817" s="185" t="s">
        <v>4</v>
      </c>
      <c r="D817" s="139">
        <v>0</v>
      </c>
      <c r="E817" s="139">
        <v>0</v>
      </c>
      <c r="F817" s="139">
        <v>0</v>
      </c>
      <c r="G817" s="140">
        <v>0</v>
      </c>
      <c r="H817" s="140">
        <v>0</v>
      </c>
      <c r="I817" s="140">
        <v>0</v>
      </c>
      <c r="J817" s="140">
        <v>0</v>
      </c>
      <c r="K817" s="140">
        <v>0</v>
      </c>
      <c r="L817" s="140">
        <v>0</v>
      </c>
      <c r="M817" s="140">
        <v>0</v>
      </c>
      <c r="N817" s="140">
        <v>0</v>
      </c>
      <c r="O817" s="140">
        <v>0</v>
      </c>
      <c r="P817" s="138">
        <f t="shared" si="13"/>
        <v>0</v>
      </c>
      <c r="Q817" s="135">
        <f>MATCH(B827,'SAP Data'!$C$7:$C$1839,0)</f>
        <v>1109</v>
      </c>
    </row>
    <row r="818" spans="1:17" ht="15.75" thickBot="1" x14ac:dyDescent="0.3">
      <c r="A818" s="186" t="s">
        <v>1058</v>
      </c>
      <c r="B818" s="185" t="s">
        <v>2156</v>
      </c>
      <c r="C818" s="185" t="s">
        <v>4</v>
      </c>
      <c r="D818" s="140">
        <v>0</v>
      </c>
      <c r="E818" s="140">
        <v>0</v>
      </c>
      <c r="F818" s="140">
        <v>0</v>
      </c>
      <c r="G818" s="139">
        <v>0</v>
      </c>
      <c r="H818" s="139">
        <v>0</v>
      </c>
      <c r="I818" s="139">
        <v>0</v>
      </c>
      <c r="J818" s="139">
        <v>0</v>
      </c>
      <c r="K818" s="139">
        <v>0</v>
      </c>
      <c r="L818" s="139">
        <v>0</v>
      </c>
      <c r="M818" s="139">
        <v>0</v>
      </c>
      <c r="N818" s="139">
        <v>0</v>
      </c>
      <c r="O818" s="139">
        <v>0</v>
      </c>
      <c r="P818" s="138">
        <f t="shared" si="13"/>
        <v>0</v>
      </c>
      <c r="Q818" s="135">
        <f>MATCH(B828,'SAP Data'!$C$7:$C$1839,0)</f>
        <v>1111</v>
      </c>
    </row>
    <row r="819" spans="1:17" ht="15.75" thickBot="1" x14ac:dyDescent="0.3">
      <c r="A819" s="186" t="s">
        <v>1059</v>
      </c>
      <c r="B819" s="185" t="s">
        <v>2157</v>
      </c>
      <c r="C819" s="185" t="s">
        <v>4</v>
      </c>
      <c r="D819" s="139">
        <v>0</v>
      </c>
      <c r="E819" s="139">
        <v>0</v>
      </c>
      <c r="F819" s="139">
        <v>0</v>
      </c>
      <c r="G819" s="140">
        <v>0</v>
      </c>
      <c r="H819" s="140">
        <v>0</v>
      </c>
      <c r="I819" s="140">
        <v>0</v>
      </c>
      <c r="J819" s="140">
        <v>0</v>
      </c>
      <c r="K819" s="140">
        <v>0</v>
      </c>
      <c r="L819" s="140">
        <v>0</v>
      </c>
      <c r="M819" s="140">
        <v>0</v>
      </c>
      <c r="N819" s="140">
        <v>0</v>
      </c>
      <c r="O819" s="140">
        <v>0</v>
      </c>
      <c r="P819" s="138">
        <f t="shared" si="13"/>
        <v>0</v>
      </c>
      <c r="Q819" s="135">
        <f>MATCH(B829,'SAP Data'!$C$7:$C$1839,0)</f>
        <v>1112</v>
      </c>
    </row>
    <row r="820" spans="1:17" ht="15.75" thickBot="1" x14ac:dyDescent="0.3">
      <c r="A820" s="186" t="s">
        <v>1060</v>
      </c>
      <c r="B820" s="185" t="s">
        <v>2158</v>
      </c>
      <c r="C820" s="185" t="s">
        <v>4</v>
      </c>
      <c r="D820" s="140">
        <v>-700672.09</v>
      </c>
      <c r="E820" s="140">
        <v>-1921713.07</v>
      </c>
      <c r="F820" s="140">
        <v>-512652.73</v>
      </c>
      <c r="G820" s="139">
        <v>-526068.4</v>
      </c>
      <c r="H820" s="139">
        <v>-903558.46</v>
      </c>
      <c r="I820" s="139">
        <v>-380454.09</v>
      </c>
      <c r="J820" s="139">
        <v>-507442.79</v>
      </c>
      <c r="K820" s="139">
        <v>-494238.16</v>
      </c>
      <c r="L820" s="139">
        <v>-473304.44</v>
      </c>
      <c r="M820" s="139">
        <v>-840406</v>
      </c>
      <c r="N820" s="139">
        <v>-829323.99</v>
      </c>
      <c r="O820" s="139">
        <v>-570411.04</v>
      </c>
      <c r="P820" s="138">
        <f t="shared" si="13"/>
        <v>-8660245.2600000016</v>
      </c>
      <c r="Q820" s="135">
        <f>MATCH(B830,'SAP Data'!$C$7:$C$1839,0)</f>
        <v>1114</v>
      </c>
    </row>
    <row r="821" spans="1:17" ht="15.75" thickBot="1" x14ac:dyDescent="0.3">
      <c r="A821" s="186" t="s">
        <v>2159</v>
      </c>
      <c r="B821" s="185" t="s">
        <v>2160</v>
      </c>
      <c r="C821" s="185" t="s">
        <v>4</v>
      </c>
      <c r="D821" s="139">
        <v>0</v>
      </c>
      <c r="E821" s="139">
        <v>0</v>
      </c>
      <c r="F821" s="139">
        <v>0</v>
      </c>
      <c r="G821" s="140">
        <v>0</v>
      </c>
      <c r="H821" s="140">
        <v>0</v>
      </c>
      <c r="I821" s="140">
        <v>0</v>
      </c>
      <c r="J821" s="140">
        <v>0</v>
      </c>
      <c r="K821" s="140">
        <v>0</v>
      </c>
      <c r="L821" s="140">
        <v>0</v>
      </c>
      <c r="M821" s="140">
        <v>0</v>
      </c>
      <c r="N821" s="140">
        <v>0</v>
      </c>
      <c r="O821" s="140">
        <v>0</v>
      </c>
      <c r="P821" s="138">
        <f t="shared" si="13"/>
        <v>0</v>
      </c>
      <c r="Q821" s="135">
        <f>MATCH(B831,'SAP Data'!$C$7:$C$1839,0)</f>
        <v>1115</v>
      </c>
    </row>
    <row r="822" spans="1:17" ht="15.75" thickBot="1" x14ac:dyDescent="0.3">
      <c r="A822" s="186" t="s">
        <v>1061</v>
      </c>
      <c r="B822" s="185" t="s">
        <v>2161</v>
      </c>
      <c r="C822" s="185" t="s">
        <v>4</v>
      </c>
      <c r="D822" s="140">
        <v>0</v>
      </c>
      <c r="E822" s="140">
        <v>0</v>
      </c>
      <c r="F822" s="140">
        <v>0</v>
      </c>
      <c r="G822" s="139">
        <v>0</v>
      </c>
      <c r="H822" s="139">
        <v>0</v>
      </c>
      <c r="I822" s="139">
        <v>0</v>
      </c>
      <c r="J822" s="139">
        <v>0</v>
      </c>
      <c r="K822" s="139">
        <v>0</v>
      </c>
      <c r="L822" s="139">
        <v>0</v>
      </c>
      <c r="M822" s="139">
        <v>0</v>
      </c>
      <c r="N822" s="139">
        <v>0</v>
      </c>
      <c r="O822" s="139">
        <v>0</v>
      </c>
      <c r="P822" s="138">
        <f t="shared" si="13"/>
        <v>0</v>
      </c>
      <c r="Q822" s="135">
        <f>MATCH(B832,'SAP Data'!$C$7:$C$1839,0)</f>
        <v>1116</v>
      </c>
    </row>
    <row r="823" spans="1:17" ht="15.75" thickBot="1" x14ac:dyDescent="0.3">
      <c r="A823" s="186" t="s">
        <v>1062</v>
      </c>
      <c r="B823" s="185" t="s">
        <v>2162</v>
      </c>
      <c r="C823" s="185" t="s">
        <v>4</v>
      </c>
      <c r="D823" s="139">
        <v>0</v>
      </c>
      <c r="E823" s="139">
        <v>0</v>
      </c>
      <c r="F823" s="139">
        <v>0</v>
      </c>
      <c r="G823" s="140">
        <v>0</v>
      </c>
      <c r="H823" s="140">
        <v>0</v>
      </c>
      <c r="I823" s="140">
        <v>0</v>
      </c>
      <c r="J823" s="140">
        <v>0</v>
      </c>
      <c r="K823" s="140">
        <v>0</v>
      </c>
      <c r="L823" s="140">
        <v>0</v>
      </c>
      <c r="M823" s="140">
        <v>0</v>
      </c>
      <c r="N823" s="140">
        <v>0</v>
      </c>
      <c r="O823" s="140">
        <v>0</v>
      </c>
      <c r="P823" s="138">
        <f t="shared" si="13"/>
        <v>0</v>
      </c>
      <c r="Q823" s="135">
        <f>MATCH(B833,'SAP Data'!$C$7:$C$1839,0)</f>
        <v>1117</v>
      </c>
    </row>
    <row r="824" spans="1:17" ht="15.75" thickBot="1" x14ac:dyDescent="0.3">
      <c r="A824" s="186" t="s">
        <v>1063</v>
      </c>
      <c r="B824" s="185" t="s">
        <v>2163</v>
      </c>
      <c r="C824" s="185" t="s">
        <v>4</v>
      </c>
      <c r="D824" s="140">
        <v>0</v>
      </c>
      <c r="E824" s="140">
        <v>0</v>
      </c>
      <c r="F824" s="140">
        <v>0</v>
      </c>
      <c r="G824" s="139">
        <v>0</v>
      </c>
      <c r="H824" s="139">
        <v>0</v>
      </c>
      <c r="I824" s="139">
        <v>0</v>
      </c>
      <c r="J824" s="139">
        <v>0</v>
      </c>
      <c r="K824" s="139">
        <v>0</v>
      </c>
      <c r="L824" s="139">
        <v>0</v>
      </c>
      <c r="M824" s="139">
        <v>0</v>
      </c>
      <c r="N824" s="139">
        <v>0</v>
      </c>
      <c r="O824" s="139">
        <v>0</v>
      </c>
      <c r="P824" s="138">
        <f t="shared" si="13"/>
        <v>0</v>
      </c>
      <c r="Q824" s="135">
        <f>MATCH(B834,'SAP Data'!$C$7:$C$1839,0)</f>
        <v>1119</v>
      </c>
    </row>
    <row r="825" spans="1:17" ht="15.75" thickBot="1" x14ac:dyDescent="0.3">
      <c r="A825" s="186" t="s">
        <v>1064</v>
      </c>
      <c r="B825" s="185" t="s">
        <v>2164</v>
      </c>
      <c r="C825" s="185" t="s">
        <v>4</v>
      </c>
      <c r="D825" s="139">
        <v>0</v>
      </c>
      <c r="E825" s="139">
        <v>0</v>
      </c>
      <c r="F825" s="139">
        <v>0</v>
      </c>
      <c r="G825" s="140">
        <v>0</v>
      </c>
      <c r="H825" s="140">
        <v>0</v>
      </c>
      <c r="I825" s="140">
        <v>0</v>
      </c>
      <c r="J825" s="140">
        <v>0</v>
      </c>
      <c r="K825" s="140">
        <v>0</v>
      </c>
      <c r="L825" s="140">
        <v>0</v>
      </c>
      <c r="M825" s="140">
        <v>0</v>
      </c>
      <c r="N825" s="140">
        <v>0</v>
      </c>
      <c r="O825" s="140">
        <v>0</v>
      </c>
      <c r="P825" s="138">
        <f t="shared" si="13"/>
        <v>0</v>
      </c>
      <c r="Q825" s="135">
        <f>MATCH(B835,'SAP Data'!$C$7:$C$1839,0)</f>
        <v>1121</v>
      </c>
    </row>
    <row r="826" spans="1:17" ht="15.75" thickBot="1" x14ac:dyDescent="0.3">
      <c r="A826" s="186" t="s">
        <v>1065</v>
      </c>
      <c r="B826" s="185" t="s">
        <v>2165</v>
      </c>
      <c r="C826" s="185" t="s">
        <v>4</v>
      </c>
      <c r="D826" s="140">
        <v>-7404651.7999999998</v>
      </c>
      <c r="E826" s="140">
        <v>-6235012.0599999996</v>
      </c>
      <c r="F826" s="140">
        <v>-5106520.1100000003</v>
      </c>
      <c r="G826" s="139">
        <v>-4815212.76</v>
      </c>
      <c r="H826" s="139">
        <v>-5064723.34</v>
      </c>
      <c r="I826" s="139">
        <v>-6229518.5899999999</v>
      </c>
      <c r="J826" s="139">
        <v>-8406274.75</v>
      </c>
      <c r="K826" s="139">
        <v>-11586189.59</v>
      </c>
      <c r="L826" s="139">
        <v>-14754600.02</v>
      </c>
      <c r="M826" s="139">
        <v>-16579266.91</v>
      </c>
      <c r="N826" s="139">
        <v>-15902968.91</v>
      </c>
      <c r="O826" s="139">
        <v>-11188497.390000001</v>
      </c>
      <c r="P826" s="138">
        <f t="shared" si="13"/>
        <v>-113273436.22999999</v>
      </c>
      <c r="Q826" s="135">
        <f>MATCH(B836,'SAP Data'!$C$7:$C$1839,0)</f>
        <v>1122</v>
      </c>
    </row>
    <row r="827" spans="1:17" ht="15.75" thickBot="1" x14ac:dyDescent="0.3">
      <c r="A827" s="186" t="s">
        <v>1066</v>
      </c>
      <c r="B827" s="185" t="s">
        <v>2166</v>
      </c>
      <c r="C827" s="185" t="s">
        <v>4</v>
      </c>
      <c r="D827" s="139">
        <v>-30652222.030000001</v>
      </c>
      <c r="E827" s="139">
        <v>-58901176.710000001</v>
      </c>
      <c r="F827" s="139">
        <v>-32329137.809999999</v>
      </c>
      <c r="G827" s="140">
        <v>-22539281.66</v>
      </c>
      <c r="H827" s="140">
        <v>-18379107.440000001</v>
      </c>
      <c r="I827" s="140">
        <v>-17391223.59</v>
      </c>
      <c r="J827" s="140">
        <v>-20689256.140000001</v>
      </c>
      <c r="K827" s="140">
        <v>-23035485.359999999</v>
      </c>
      <c r="L827" s="140">
        <v>-25014180.469999999</v>
      </c>
      <c r="M827" s="140">
        <v>-41184709.829999998</v>
      </c>
      <c r="N827" s="140">
        <v>-51963401.850000001</v>
      </c>
      <c r="O827" s="140">
        <v>-59104084.950000003</v>
      </c>
      <c r="P827" s="138">
        <f t="shared" si="13"/>
        <v>-401183267.84000003</v>
      </c>
      <c r="Q827" s="135">
        <f>MATCH(B837,'SAP Data'!$C$7:$C$1839,0)</f>
        <v>1123</v>
      </c>
    </row>
    <row r="828" spans="1:17" ht="15.75" thickBot="1" x14ac:dyDescent="0.3">
      <c r="A828" s="186" t="s">
        <v>1067</v>
      </c>
      <c r="B828" s="185" t="s">
        <v>2167</v>
      </c>
      <c r="C828" s="185" t="s">
        <v>4</v>
      </c>
      <c r="D828" s="140">
        <v>-410106.73</v>
      </c>
      <c r="E828" s="140">
        <v>-581816.34</v>
      </c>
      <c r="F828" s="140">
        <v>-689370.09</v>
      </c>
      <c r="G828" s="139">
        <v>476138.32</v>
      </c>
      <c r="H828" s="139">
        <v>40985.42</v>
      </c>
      <c r="I828" s="139">
        <v>-240894.6</v>
      </c>
      <c r="J828" s="139">
        <v>-68578.19</v>
      </c>
      <c r="K828" s="139">
        <v>-12574.94</v>
      </c>
      <c r="L828" s="139">
        <v>370483.23</v>
      </c>
      <c r="M828" s="139">
        <v>-302315.14</v>
      </c>
      <c r="N828" s="139">
        <v>-517968.04</v>
      </c>
      <c r="O828" s="139">
        <v>-620553.44999999995</v>
      </c>
      <c r="P828" s="138">
        <f t="shared" si="13"/>
        <v>-2556570.5499999998</v>
      </c>
      <c r="Q828" s="135">
        <f>MATCH(B838,'SAP Data'!$C$7:$C$1839,0)</f>
        <v>1124</v>
      </c>
    </row>
    <row r="829" spans="1:17" ht="15.75" thickBot="1" x14ac:dyDescent="0.3">
      <c r="A829" s="186" t="s">
        <v>1068</v>
      </c>
      <c r="B829" s="185" t="s">
        <v>2168</v>
      </c>
      <c r="C829" s="185" t="s">
        <v>4</v>
      </c>
      <c r="D829" s="139">
        <v>-482.16</v>
      </c>
      <c r="E829" s="139">
        <v>-482.16</v>
      </c>
      <c r="F829" s="139">
        <v>-482.16</v>
      </c>
      <c r="G829" s="140">
        <v>-482.16</v>
      </c>
      <c r="H829" s="140">
        <v>-482.16</v>
      </c>
      <c r="I829" s="140">
        <v>-482.16</v>
      </c>
      <c r="J829" s="140">
        <v>-482.16</v>
      </c>
      <c r="K829" s="140">
        <v>-482.16</v>
      </c>
      <c r="L829" s="140">
        <v>-482.16</v>
      </c>
      <c r="M829" s="140">
        <v>-482.16</v>
      </c>
      <c r="N829" s="140">
        <v>-482.16</v>
      </c>
      <c r="O829" s="140">
        <v>-482.16</v>
      </c>
      <c r="P829" s="138">
        <f t="shared" si="13"/>
        <v>-5785.9199999999992</v>
      </c>
      <c r="Q829" s="135">
        <f>MATCH(B839,'SAP Data'!$C$7:$C$1839,0)</f>
        <v>1125</v>
      </c>
    </row>
    <row r="830" spans="1:17" ht="15.75" thickBot="1" x14ac:dyDescent="0.3">
      <c r="A830" s="186" t="s">
        <v>1069</v>
      </c>
      <c r="B830" s="185" t="s">
        <v>2169</v>
      </c>
      <c r="C830" s="185" t="s">
        <v>4</v>
      </c>
      <c r="D830" s="140">
        <v>0</v>
      </c>
      <c r="E830" s="140">
        <v>0</v>
      </c>
      <c r="F830" s="140">
        <v>0</v>
      </c>
      <c r="G830" s="139">
        <v>0</v>
      </c>
      <c r="H830" s="139">
        <v>0</v>
      </c>
      <c r="I830" s="139">
        <v>0</v>
      </c>
      <c r="J830" s="139">
        <v>0</v>
      </c>
      <c r="K830" s="139">
        <v>0</v>
      </c>
      <c r="L830" s="139">
        <v>0</v>
      </c>
      <c r="M830" s="139">
        <v>0</v>
      </c>
      <c r="N830" s="139">
        <v>0</v>
      </c>
      <c r="O830" s="139">
        <v>0</v>
      </c>
      <c r="P830" s="138">
        <f t="shared" si="13"/>
        <v>0</v>
      </c>
      <c r="Q830" s="135">
        <f>MATCH(B840,'SAP Data'!$C$7:$C$1839,0)</f>
        <v>1126</v>
      </c>
    </row>
    <row r="831" spans="1:17" ht="15.75" thickBot="1" x14ac:dyDescent="0.3">
      <c r="A831" s="186" t="s">
        <v>1060</v>
      </c>
      <c r="B831" s="185" t="s">
        <v>2170</v>
      </c>
      <c r="C831" s="185" t="s">
        <v>4</v>
      </c>
      <c r="D831" s="139">
        <v>0</v>
      </c>
      <c r="E831" s="139">
        <v>0</v>
      </c>
      <c r="F831" s="139">
        <v>0</v>
      </c>
      <c r="G831" s="140">
        <v>0</v>
      </c>
      <c r="H831" s="140">
        <v>0</v>
      </c>
      <c r="I831" s="140">
        <v>0</v>
      </c>
      <c r="J831" s="140">
        <v>0</v>
      </c>
      <c r="K831" s="140">
        <v>0</v>
      </c>
      <c r="L831" s="140">
        <v>0</v>
      </c>
      <c r="M831" s="140">
        <v>0</v>
      </c>
      <c r="N831" s="140">
        <v>0</v>
      </c>
      <c r="O831" s="140">
        <v>0</v>
      </c>
      <c r="P831" s="138">
        <f t="shared" si="13"/>
        <v>0</v>
      </c>
      <c r="Q831" s="135">
        <f>MATCH(B841,'SAP Data'!$C$7:$C$1839,0)</f>
        <v>1127</v>
      </c>
    </row>
    <row r="832" spans="1:17" ht="15.75" thickBot="1" x14ac:dyDescent="0.3">
      <c r="A832" s="186" t="s">
        <v>2978</v>
      </c>
      <c r="B832" s="185" t="s">
        <v>2979</v>
      </c>
      <c r="C832" s="185" t="s">
        <v>4</v>
      </c>
      <c r="D832" s="140">
        <v>-35701.24</v>
      </c>
      <c r="E832" s="140">
        <v>-42525.94</v>
      </c>
      <c r="F832" s="140">
        <v>-49350.64</v>
      </c>
      <c r="G832" s="139">
        <v>-56085.34</v>
      </c>
      <c r="H832" s="139">
        <v>-16736.75</v>
      </c>
      <c r="I832" s="139">
        <v>-23165.45</v>
      </c>
      <c r="J832" s="139">
        <v>-9295.15</v>
      </c>
      <c r="K832" s="139">
        <v>-15692.85</v>
      </c>
      <c r="L832" s="139">
        <v>-22075.55</v>
      </c>
      <c r="M832" s="139">
        <v>-9574.0499999999993</v>
      </c>
      <c r="N832" s="139">
        <v>-15956.75</v>
      </c>
      <c r="O832" s="139">
        <v>-19148.099999999999</v>
      </c>
      <c r="P832" s="138">
        <f t="shared" si="13"/>
        <v>-315307.80999999994</v>
      </c>
      <c r="Q832" s="135">
        <f>MATCH(B842,'SAP Data'!$C$7:$C$1839,0)</f>
        <v>1128</v>
      </c>
    </row>
    <row r="833" spans="1:17" ht="15.75" thickBot="1" x14ac:dyDescent="0.3">
      <c r="A833" s="186" t="s">
        <v>1070</v>
      </c>
      <c r="B833" s="185" t="s">
        <v>2171</v>
      </c>
      <c r="C833" s="185" t="s">
        <v>4</v>
      </c>
      <c r="D833" s="139">
        <v>-477167.54</v>
      </c>
      <c r="E833" s="139">
        <v>-284361.23</v>
      </c>
      <c r="F833" s="139">
        <v>-63504.85</v>
      </c>
      <c r="G833" s="140">
        <v>-201228.83</v>
      </c>
      <c r="H833" s="140">
        <v>-217600.57</v>
      </c>
      <c r="I833" s="140">
        <v>-118378.21</v>
      </c>
      <c r="J833" s="140">
        <v>-264433.62</v>
      </c>
      <c r="K833" s="140">
        <v>-288266.81</v>
      </c>
      <c r="L833" s="140">
        <v>-180711.11</v>
      </c>
      <c r="M833" s="140">
        <v>-335933.19</v>
      </c>
      <c r="N833" s="140">
        <v>-359766.38</v>
      </c>
      <c r="O833" s="140">
        <v>-366643.22</v>
      </c>
      <c r="P833" s="138">
        <f t="shared" si="13"/>
        <v>-3157995.5599999996</v>
      </c>
      <c r="Q833" s="135">
        <f>MATCH(B843,'SAP Data'!$C$7:$C$1839,0)</f>
        <v>1129</v>
      </c>
    </row>
    <row r="834" spans="1:17" ht="15.75" thickBot="1" x14ac:dyDescent="0.3">
      <c r="A834" s="186" t="s">
        <v>1072</v>
      </c>
      <c r="B834" s="185" t="s">
        <v>2173</v>
      </c>
      <c r="C834" s="185" t="s">
        <v>4</v>
      </c>
      <c r="D834" s="140">
        <v>-8333.33</v>
      </c>
      <c r="E834" s="140">
        <v>-16666.66</v>
      </c>
      <c r="F834" s="140">
        <v>-24999.99</v>
      </c>
      <c r="G834" s="139">
        <v>-33333.32</v>
      </c>
      <c r="H834" s="139">
        <v>-41666.65</v>
      </c>
      <c r="I834" s="139">
        <v>-49999.98</v>
      </c>
      <c r="J834" s="139">
        <v>-58333.31</v>
      </c>
      <c r="K834" s="139">
        <v>-66666.64</v>
      </c>
      <c r="L834" s="139">
        <v>0</v>
      </c>
      <c r="M834" s="139">
        <v>16666.7</v>
      </c>
      <c r="N834" s="139">
        <v>8333.3700000000008</v>
      </c>
      <c r="O834" s="139">
        <v>0</v>
      </c>
      <c r="P834" s="138">
        <f t="shared" si="13"/>
        <v>-274999.81</v>
      </c>
      <c r="Q834" s="135">
        <f>MATCH(B844,'SAP Data'!$C$7:$C$1839,0)</f>
        <v>1130</v>
      </c>
    </row>
    <row r="835" spans="1:17" ht="15.75" thickBot="1" x14ac:dyDescent="0.3">
      <c r="A835" s="331" t="s">
        <v>1073</v>
      </c>
      <c r="B835" s="339" t="s">
        <v>2174</v>
      </c>
      <c r="C835" s="332" t="s">
        <v>4</v>
      </c>
      <c r="D835" s="139">
        <v>-1629392.79</v>
      </c>
      <c r="E835" s="139">
        <v>-7002545.5300000003</v>
      </c>
      <c r="F835" s="139">
        <v>-2235174.36</v>
      </c>
      <c r="G835" s="140">
        <v>-3652346.24</v>
      </c>
      <c r="H835" s="140">
        <v>-5153439.3899999997</v>
      </c>
      <c r="I835" s="140">
        <v>-6132351.6100000003</v>
      </c>
      <c r="J835" s="140">
        <v>-6192218.54</v>
      </c>
      <c r="K835" s="140">
        <v>-2882290.35</v>
      </c>
      <c r="L835" s="140">
        <v>-4214741.04</v>
      </c>
      <c r="M835" s="140">
        <v>-8713845.9900000002</v>
      </c>
      <c r="N835" s="140">
        <v>-14162436.17</v>
      </c>
      <c r="O835" s="140">
        <v>0</v>
      </c>
      <c r="P835" s="138">
        <f t="shared" si="13"/>
        <v>-61970782.009999998</v>
      </c>
      <c r="Q835" s="135">
        <f>MATCH(B845,'SAP Data'!$C$7:$C$1839,0)</f>
        <v>1132</v>
      </c>
    </row>
    <row r="836" spans="1:17" ht="15.75" thickBot="1" x14ac:dyDescent="0.3">
      <c r="A836" s="186" t="s">
        <v>1075</v>
      </c>
      <c r="B836" s="185" t="s">
        <v>2175</v>
      </c>
      <c r="C836" s="185" t="s">
        <v>4</v>
      </c>
      <c r="D836" s="140">
        <v>-549454.84</v>
      </c>
      <c r="E836" s="140">
        <v>-2263461.36</v>
      </c>
      <c r="F836" s="140">
        <v>-375574.16</v>
      </c>
      <c r="G836" s="139">
        <v>-377172.36</v>
      </c>
      <c r="H836" s="139">
        <v>-572019.28</v>
      </c>
      <c r="I836" s="139">
        <v>-599741.74</v>
      </c>
      <c r="J836" s="139">
        <v>-584615</v>
      </c>
      <c r="K836" s="139">
        <v>-380197.8</v>
      </c>
      <c r="L836" s="139">
        <v>-396913.66</v>
      </c>
      <c r="M836" s="139">
        <v>-609044.61</v>
      </c>
      <c r="N836" s="139">
        <v>-619264.99</v>
      </c>
      <c r="O836" s="139">
        <v>-664148.24</v>
      </c>
      <c r="P836" s="138">
        <f t="shared" si="13"/>
        <v>-7991608.040000001</v>
      </c>
      <c r="Q836" s="135">
        <f>MATCH(B846,'SAP Data'!$C$7:$C$1839,0)</f>
        <v>1133</v>
      </c>
    </row>
    <row r="837" spans="1:17" ht="15.75" thickBot="1" x14ac:dyDescent="0.3">
      <c r="A837" s="186" t="s">
        <v>1077</v>
      </c>
      <c r="B837" s="185" t="s">
        <v>2176</v>
      </c>
      <c r="C837" s="185" t="s">
        <v>4</v>
      </c>
      <c r="D837" s="139">
        <v>-288233.96000000002</v>
      </c>
      <c r="E837" s="139">
        <v>-724685.13</v>
      </c>
      <c r="F837" s="139">
        <v>-148128.03</v>
      </c>
      <c r="G837" s="140">
        <v>-149626.26</v>
      </c>
      <c r="H837" s="140">
        <v>-267709.34000000003</v>
      </c>
      <c r="I837" s="140">
        <v>-275969.7</v>
      </c>
      <c r="J837" s="140">
        <v>-272027.71999999997</v>
      </c>
      <c r="K837" s="140">
        <v>-137539.4</v>
      </c>
      <c r="L837" s="140">
        <v>-136253.74</v>
      </c>
      <c r="M837" s="140">
        <v>-252124.42</v>
      </c>
      <c r="N837" s="140">
        <v>-244258.18</v>
      </c>
      <c r="O837" s="140">
        <v>-309052.40000000002</v>
      </c>
      <c r="P837" s="138">
        <f t="shared" si="13"/>
        <v>-3205608.2800000003</v>
      </c>
      <c r="Q837" s="135">
        <f>MATCH(B847,'SAP Data'!$C$7:$C$1839,0)</f>
        <v>1134</v>
      </c>
    </row>
    <row r="838" spans="1:17" ht="15.75" thickBot="1" x14ac:dyDescent="0.3">
      <c r="A838" s="186" t="s">
        <v>1079</v>
      </c>
      <c r="B838" s="185" t="s">
        <v>2177</v>
      </c>
      <c r="C838" s="185" t="s">
        <v>4</v>
      </c>
      <c r="D838" s="140">
        <v>-286008.73</v>
      </c>
      <c r="E838" s="140">
        <v>-861342.18</v>
      </c>
      <c r="F838" s="140">
        <v>-204886.44</v>
      </c>
      <c r="G838" s="139">
        <v>-176130.68</v>
      </c>
      <c r="H838" s="139">
        <v>-300114.23</v>
      </c>
      <c r="I838" s="139">
        <v>-319183.42</v>
      </c>
      <c r="J838" s="139">
        <v>-301442.45</v>
      </c>
      <c r="K838" s="139">
        <v>-188347.77</v>
      </c>
      <c r="L838" s="139">
        <v>-201864.54</v>
      </c>
      <c r="M838" s="139">
        <v>-306216.63</v>
      </c>
      <c r="N838" s="139">
        <v>-322112.53000000003</v>
      </c>
      <c r="O838" s="139">
        <v>-343990.47</v>
      </c>
      <c r="P838" s="138">
        <f t="shared" si="13"/>
        <v>-3811640.0700000003</v>
      </c>
      <c r="Q838" s="135">
        <f>MATCH(B848,'SAP Data'!$C$7:$C$1839,0)</f>
        <v>1135</v>
      </c>
    </row>
    <row r="839" spans="1:17" ht="15.75" thickBot="1" x14ac:dyDescent="0.3">
      <c r="A839" s="186" t="s">
        <v>1081</v>
      </c>
      <c r="B839" s="185" t="s">
        <v>2178</v>
      </c>
      <c r="C839" s="185" t="s">
        <v>4</v>
      </c>
      <c r="D839" s="139">
        <v>-118671.47</v>
      </c>
      <c r="E839" s="139">
        <v>-116799.93</v>
      </c>
      <c r="F839" s="139">
        <v>-116090.52</v>
      </c>
      <c r="G839" s="140">
        <v>-118236.8</v>
      </c>
      <c r="H839" s="140">
        <v>-120689.54</v>
      </c>
      <c r="I839" s="140">
        <v>-120141.4</v>
      </c>
      <c r="J839" s="140">
        <v>-120540.76</v>
      </c>
      <c r="K839" s="140">
        <v>-121746.22</v>
      </c>
      <c r="L839" s="140">
        <v>-123362.17</v>
      </c>
      <c r="M839" s="140">
        <v>-122481.4</v>
      </c>
      <c r="N839" s="140">
        <v>-121014.37</v>
      </c>
      <c r="O839" s="140">
        <v>-122039.69</v>
      </c>
      <c r="P839" s="138">
        <f t="shared" ref="P839:P902" si="14">SUM(D839:O839)</f>
        <v>-1441814.27</v>
      </c>
      <c r="Q839" s="135">
        <f>MATCH(B849,'SAP Data'!$C$7:$C$1839,0)</f>
        <v>1136</v>
      </c>
    </row>
    <row r="840" spans="1:17" ht="15.75" thickBot="1" x14ac:dyDescent="0.3">
      <c r="A840" s="186" t="s">
        <v>1083</v>
      </c>
      <c r="B840" s="185" t="s">
        <v>2179</v>
      </c>
      <c r="C840" s="185" t="s">
        <v>4</v>
      </c>
      <c r="D840" s="140">
        <v>-74719.48</v>
      </c>
      <c r="E840" s="140">
        <v>-74507.47</v>
      </c>
      <c r="F840" s="140">
        <v>-74041.09</v>
      </c>
      <c r="G840" s="139">
        <v>-75422.64</v>
      </c>
      <c r="H840" s="139">
        <v>-76838.649999999994</v>
      </c>
      <c r="I840" s="139">
        <v>-76699.27</v>
      </c>
      <c r="J840" s="139">
        <v>-76810.62</v>
      </c>
      <c r="K840" s="139">
        <v>-77896.91</v>
      </c>
      <c r="L840" s="139">
        <v>-77490.55</v>
      </c>
      <c r="M840" s="139">
        <v>-78117.03</v>
      </c>
      <c r="N840" s="139">
        <v>-77534.240000000005</v>
      </c>
      <c r="O840" s="139">
        <v>-78205.97</v>
      </c>
      <c r="P840" s="138">
        <f t="shared" si="14"/>
        <v>-918283.92</v>
      </c>
      <c r="Q840" s="135">
        <f>MATCH(B850,'SAP Data'!$C$7:$C$1839,0)</f>
        <v>1137</v>
      </c>
    </row>
    <row r="841" spans="1:17" ht="15.75" thickBot="1" x14ac:dyDescent="0.3">
      <c r="A841" s="186" t="s">
        <v>1075</v>
      </c>
      <c r="B841" s="185" t="s">
        <v>2180</v>
      </c>
      <c r="C841" s="185" t="s">
        <v>4</v>
      </c>
      <c r="D841" s="139">
        <v>0</v>
      </c>
      <c r="E841" s="139">
        <v>0</v>
      </c>
      <c r="F841" s="139">
        <v>0</v>
      </c>
      <c r="G841" s="140">
        <v>0</v>
      </c>
      <c r="H841" s="140">
        <v>0</v>
      </c>
      <c r="I841" s="140">
        <v>0</v>
      </c>
      <c r="J841" s="140">
        <v>0</v>
      </c>
      <c r="K841" s="140">
        <v>0</v>
      </c>
      <c r="L841" s="140">
        <v>0</v>
      </c>
      <c r="M841" s="140">
        <v>0</v>
      </c>
      <c r="N841" s="140">
        <v>0</v>
      </c>
      <c r="O841" s="140">
        <v>0</v>
      </c>
      <c r="P841" s="138">
        <f t="shared" si="14"/>
        <v>0</v>
      </c>
      <c r="Q841" s="135">
        <f>MATCH(B851,'SAP Data'!$C$7:$C$1839,0)</f>
        <v>1138</v>
      </c>
    </row>
    <row r="842" spans="1:17" ht="15.75" thickBot="1" x14ac:dyDescent="0.3">
      <c r="A842" s="186" t="s">
        <v>1077</v>
      </c>
      <c r="B842" s="185" t="s">
        <v>2181</v>
      </c>
      <c r="C842" s="185" t="s">
        <v>4</v>
      </c>
      <c r="D842" s="140">
        <v>0</v>
      </c>
      <c r="E842" s="140">
        <v>0</v>
      </c>
      <c r="F842" s="140">
        <v>0</v>
      </c>
      <c r="G842" s="139">
        <v>0</v>
      </c>
      <c r="H842" s="139">
        <v>0</v>
      </c>
      <c r="I842" s="139">
        <v>0</v>
      </c>
      <c r="J842" s="139">
        <v>0</v>
      </c>
      <c r="K842" s="139">
        <v>0</v>
      </c>
      <c r="L842" s="139">
        <v>0</v>
      </c>
      <c r="M842" s="139">
        <v>0</v>
      </c>
      <c r="N842" s="139">
        <v>0</v>
      </c>
      <c r="O842" s="139">
        <v>0</v>
      </c>
      <c r="P842" s="138">
        <f t="shared" si="14"/>
        <v>0</v>
      </c>
      <c r="Q842" s="135">
        <f>MATCH(B852,'SAP Data'!$C$7:$C$1839,0)</f>
        <v>1139</v>
      </c>
    </row>
    <row r="843" spans="1:17" ht="15.75" thickBot="1" x14ac:dyDescent="0.3">
      <c r="A843" s="186" t="s">
        <v>1079</v>
      </c>
      <c r="B843" s="185" t="s">
        <v>2182</v>
      </c>
      <c r="C843" s="185" t="s">
        <v>4</v>
      </c>
      <c r="D843" s="139">
        <v>0</v>
      </c>
      <c r="E843" s="139">
        <v>0</v>
      </c>
      <c r="F843" s="139">
        <v>0</v>
      </c>
      <c r="G843" s="140">
        <v>0</v>
      </c>
      <c r="H843" s="140">
        <v>0</v>
      </c>
      <c r="I843" s="140">
        <v>0</v>
      </c>
      <c r="J843" s="140">
        <v>0</v>
      </c>
      <c r="K843" s="140">
        <v>0</v>
      </c>
      <c r="L843" s="140">
        <v>0</v>
      </c>
      <c r="M843" s="140">
        <v>0</v>
      </c>
      <c r="N843" s="140">
        <v>0</v>
      </c>
      <c r="O843" s="140">
        <v>0</v>
      </c>
      <c r="P843" s="138">
        <f t="shared" si="14"/>
        <v>0</v>
      </c>
      <c r="Q843" s="135">
        <f>MATCH(B853,'SAP Data'!$C$7:$C$1839,0)</f>
        <v>1142</v>
      </c>
    </row>
    <row r="844" spans="1:17" ht="15.75" thickBot="1" x14ac:dyDescent="0.3">
      <c r="A844" s="186" t="s">
        <v>1088</v>
      </c>
      <c r="B844" s="185" t="s">
        <v>2183</v>
      </c>
      <c r="C844" s="185" t="s">
        <v>4</v>
      </c>
      <c r="D844" s="140">
        <v>0</v>
      </c>
      <c r="E844" s="140">
        <v>0</v>
      </c>
      <c r="F844" s="140">
        <v>0</v>
      </c>
      <c r="G844" s="139">
        <v>0</v>
      </c>
      <c r="H844" s="139">
        <v>0</v>
      </c>
      <c r="I844" s="139">
        <v>0</v>
      </c>
      <c r="J844" s="139">
        <v>0</v>
      </c>
      <c r="K844" s="139">
        <v>0</v>
      </c>
      <c r="L844" s="139">
        <v>0</v>
      </c>
      <c r="M844" s="139">
        <v>0</v>
      </c>
      <c r="N844" s="139">
        <v>0</v>
      </c>
      <c r="O844" s="139">
        <v>0</v>
      </c>
      <c r="P844" s="138">
        <f t="shared" si="14"/>
        <v>0</v>
      </c>
      <c r="Q844" s="135">
        <f>MATCH(B854,'SAP Data'!$C$7:$C$1839,0)</f>
        <v>1143</v>
      </c>
    </row>
    <row r="845" spans="1:17" ht="15.75" thickBot="1" x14ac:dyDescent="0.3">
      <c r="A845" s="186" t="s">
        <v>1090</v>
      </c>
      <c r="B845" s="185" t="s">
        <v>2184</v>
      </c>
      <c r="C845" s="185" t="s">
        <v>4</v>
      </c>
      <c r="D845" s="139">
        <v>-65829.69</v>
      </c>
      <c r="E845" s="139">
        <v>-171143.58</v>
      </c>
      <c r="F845" s="139">
        <v>-37959.040000000001</v>
      </c>
      <c r="G845" s="140">
        <v>-38676.589999999997</v>
      </c>
      <c r="H845" s="140">
        <v>-66523.839999999997</v>
      </c>
      <c r="I845" s="140">
        <v>-68919.839999999997</v>
      </c>
      <c r="J845" s="140">
        <v>-68875.33</v>
      </c>
      <c r="K845" s="140">
        <v>-38401.06</v>
      </c>
      <c r="L845" s="140">
        <v>-39034.15</v>
      </c>
      <c r="M845" s="140">
        <v>-69190.38</v>
      </c>
      <c r="N845" s="140">
        <v>-70431.86</v>
      </c>
      <c r="O845" s="140">
        <v>-71826.67</v>
      </c>
      <c r="P845" s="138">
        <f t="shared" si="14"/>
        <v>-806812.03</v>
      </c>
      <c r="Q845" s="135">
        <f>MATCH(B855,'SAP Data'!$C$7:$C$1839,0)</f>
        <v>1150</v>
      </c>
    </row>
    <row r="846" spans="1:17" ht="15.75" thickBot="1" x14ac:dyDescent="0.3">
      <c r="A846" s="186" t="s">
        <v>1090</v>
      </c>
      <c r="B846" s="185" t="s">
        <v>2185</v>
      </c>
      <c r="C846" s="185" t="s">
        <v>4</v>
      </c>
      <c r="D846" s="140">
        <v>0</v>
      </c>
      <c r="E846" s="140">
        <v>0</v>
      </c>
      <c r="F846" s="140">
        <v>0</v>
      </c>
      <c r="G846" s="139">
        <v>0</v>
      </c>
      <c r="H846" s="139">
        <v>0</v>
      </c>
      <c r="I846" s="139">
        <v>0</v>
      </c>
      <c r="J846" s="139">
        <v>0</v>
      </c>
      <c r="K846" s="139">
        <v>0</v>
      </c>
      <c r="L846" s="139">
        <v>0</v>
      </c>
      <c r="M846" s="139">
        <v>0</v>
      </c>
      <c r="N846" s="139">
        <v>0</v>
      </c>
      <c r="O846" s="139">
        <v>0</v>
      </c>
      <c r="P846" s="138">
        <f t="shared" si="14"/>
        <v>0</v>
      </c>
      <c r="Q846" s="135">
        <f>MATCH(B856,'SAP Data'!$C$7:$C$1839,0)</f>
        <v>1151</v>
      </c>
    </row>
    <row r="847" spans="1:17" ht="15.75" thickBot="1" x14ac:dyDescent="0.3">
      <c r="A847" s="186" t="s">
        <v>1093</v>
      </c>
      <c r="B847" s="339">
        <v>500171</v>
      </c>
      <c r="C847" s="185"/>
      <c r="D847" s="139">
        <v>-17720095.57</v>
      </c>
      <c r="E847" s="139">
        <v>-15070687.57</v>
      </c>
      <c r="F847" s="139">
        <v>-13865155.85</v>
      </c>
      <c r="G847" s="140">
        <v>-14595827.68</v>
      </c>
      <c r="H847" s="140">
        <v>-11796740.32</v>
      </c>
      <c r="I847" s="140">
        <v>-10072069.82</v>
      </c>
      <c r="J847" s="140">
        <v>-14101074.65</v>
      </c>
      <c r="K847" s="140">
        <v>-15418677.380000001</v>
      </c>
      <c r="L847" s="140">
        <v>-16472227.560000001</v>
      </c>
      <c r="M847" s="140">
        <v>-21892827.309999999</v>
      </c>
      <c r="N847" s="140">
        <v>-14063962.130000001</v>
      </c>
      <c r="O847" s="140">
        <v>-15476283.93</v>
      </c>
      <c r="P847" s="138">
        <f t="shared" si="14"/>
        <v>-180545629.77000001</v>
      </c>
      <c r="Q847" s="135">
        <f>MATCH(B857,'SAP Data'!$C$7:$C$1839,0)</f>
        <v>1152</v>
      </c>
    </row>
    <row r="848" spans="1:17" ht="15.75" thickBot="1" x14ac:dyDescent="0.3">
      <c r="A848" s="186" t="s">
        <v>2186</v>
      </c>
      <c r="B848" s="185" t="s">
        <v>2187</v>
      </c>
      <c r="C848" s="185" t="s">
        <v>4</v>
      </c>
      <c r="D848" s="140"/>
      <c r="E848" s="140"/>
      <c r="F848" s="140"/>
      <c r="G848" s="139">
        <v>0</v>
      </c>
      <c r="H848" s="139">
        <v>0</v>
      </c>
      <c r="I848" s="139">
        <v>0</v>
      </c>
      <c r="J848" s="139">
        <v>-2412500</v>
      </c>
      <c r="K848" s="139">
        <v>-4825000</v>
      </c>
      <c r="L848" s="139">
        <v>-7237500</v>
      </c>
      <c r="M848" s="139">
        <v>-9650000</v>
      </c>
      <c r="N848" s="139">
        <v>0</v>
      </c>
      <c r="O848" s="139">
        <v>0</v>
      </c>
      <c r="P848" s="138">
        <f t="shared" si="14"/>
        <v>-24125000</v>
      </c>
      <c r="Q848" s="135">
        <f>MATCH(B858,'SAP Data'!$C$7:$C$1839,0)</f>
        <v>1153</v>
      </c>
    </row>
    <row r="849" spans="1:17" ht="15.75" thickBot="1" x14ac:dyDescent="0.3">
      <c r="A849" s="186" t="s">
        <v>2188</v>
      </c>
      <c r="B849" s="185" t="s">
        <v>2189</v>
      </c>
      <c r="C849" s="185" t="s">
        <v>4</v>
      </c>
      <c r="D849" s="139">
        <v>-1926360</v>
      </c>
      <c r="E849" s="139">
        <v>-2091615</v>
      </c>
      <c r="F849" s="139">
        <v>-2256870</v>
      </c>
      <c r="G849" s="140">
        <v>-1501640.95</v>
      </c>
      <c r="H849" s="140">
        <v>-1666895.95</v>
      </c>
      <c r="I849" s="140">
        <v>-1832150.95</v>
      </c>
      <c r="J849" s="140">
        <v>-1821341.95</v>
      </c>
      <c r="K849" s="140">
        <v>-1961444.95</v>
      </c>
      <c r="L849" s="140">
        <v>-2101547.9500000002</v>
      </c>
      <c r="M849" s="140">
        <v>-1401030</v>
      </c>
      <c r="N849" s="140">
        <v>-1541133</v>
      </c>
      <c r="O849" s="140">
        <v>-1681236</v>
      </c>
      <c r="P849" s="138">
        <f t="shared" si="14"/>
        <v>-21783266.699999999</v>
      </c>
      <c r="Q849" s="135">
        <f>MATCH(B859,'SAP Data'!$C$7:$C$1839,0)</f>
        <v>1160</v>
      </c>
    </row>
    <row r="850" spans="1:17" ht="15.75" thickBot="1" x14ac:dyDescent="0.3">
      <c r="A850" s="186" t="s">
        <v>2190</v>
      </c>
      <c r="B850" s="185" t="s">
        <v>2191</v>
      </c>
      <c r="C850" s="185" t="s">
        <v>4</v>
      </c>
      <c r="D850" s="140">
        <v>0</v>
      </c>
      <c r="E850" s="140">
        <v>0</v>
      </c>
      <c r="F850" s="140">
        <v>0</v>
      </c>
      <c r="G850" s="139">
        <v>0</v>
      </c>
      <c r="H850" s="139">
        <v>0</v>
      </c>
      <c r="I850" s="139">
        <v>0</v>
      </c>
      <c r="J850" s="139">
        <v>0</v>
      </c>
      <c r="K850" s="139">
        <v>0</v>
      </c>
      <c r="L850" s="139">
        <v>0</v>
      </c>
      <c r="M850" s="139">
        <v>0</v>
      </c>
      <c r="N850" s="139">
        <v>0</v>
      </c>
      <c r="O850" s="139">
        <v>0</v>
      </c>
      <c r="P850" s="138">
        <f t="shared" si="14"/>
        <v>0</v>
      </c>
      <c r="Q850" s="135">
        <f>MATCH(B860,'SAP Data'!$C$7:$C$1839,0)</f>
        <v>1161</v>
      </c>
    </row>
    <row r="851" spans="1:17" ht="15.75" thickBot="1" x14ac:dyDescent="0.3">
      <c r="A851" s="186" t="s">
        <v>2192</v>
      </c>
      <c r="B851" s="185" t="s">
        <v>2193</v>
      </c>
      <c r="C851" s="185" t="s">
        <v>4</v>
      </c>
      <c r="D851" s="139">
        <v>0</v>
      </c>
      <c r="E851" s="139">
        <v>0</v>
      </c>
      <c r="F851" s="139">
        <v>0</v>
      </c>
      <c r="G851" s="140">
        <v>0</v>
      </c>
      <c r="H851" s="140">
        <v>0</v>
      </c>
      <c r="I851" s="140">
        <v>0</v>
      </c>
      <c r="J851" s="140">
        <v>0</v>
      </c>
      <c r="K851" s="140">
        <v>0</v>
      </c>
      <c r="L851" s="140">
        <v>0</v>
      </c>
      <c r="M851" s="140">
        <v>0</v>
      </c>
      <c r="N851" s="140">
        <v>0</v>
      </c>
      <c r="O851" s="140">
        <v>0</v>
      </c>
      <c r="P851" s="138">
        <f t="shared" si="14"/>
        <v>0</v>
      </c>
      <c r="Q851" s="135">
        <f>MATCH(B861,'SAP Data'!$C$7:$C$1839,0)</f>
        <v>1162</v>
      </c>
    </row>
    <row r="852" spans="1:17" ht="15.75" thickBot="1" x14ac:dyDescent="0.3">
      <c r="A852" s="186" t="s">
        <v>3523</v>
      </c>
      <c r="B852" s="185" t="s">
        <v>3524</v>
      </c>
      <c r="C852" s="185" t="s">
        <v>4</v>
      </c>
      <c r="D852" s="140">
        <v>-3599737</v>
      </c>
      <c r="E852" s="140">
        <v>-4634391</v>
      </c>
      <c r="F852" s="140">
        <v>-5145962</v>
      </c>
      <c r="G852" s="139">
        <v>-5434566</v>
      </c>
      <c r="H852" s="139">
        <v>-5331530</v>
      </c>
      <c r="I852" s="139">
        <v>-5014190</v>
      </c>
      <c r="J852" s="139">
        <v>-4562343</v>
      </c>
      <c r="K852" s="139">
        <v>-4140132</v>
      </c>
      <c r="L852" s="139">
        <v>-3778342</v>
      </c>
      <c r="M852" s="139">
        <v>-3824319</v>
      </c>
      <c r="N852" s="139">
        <v>-4506548</v>
      </c>
      <c r="O852" s="139">
        <v>-2460414</v>
      </c>
      <c r="P852" s="138">
        <f t="shared" si="14"/>
        <v>-52432474</v>
      </c>
      <c r="Q852" s="135">
        <f>MATCH(B862,'SAP Data'!$C$7:$C$1839,0)</f>
        <v>1163</v>
      </c>
    </row>
    <row r="853" spans="1:17" ht="15.75" thickBot="1" x14ac:dyDescent="0.3">
      <c r="A853" s="186" t="s">
        <v>3529</v>
      </c>
      <c r="B853" s="185" t="s">
        <v>3530</v>
      </c>
      <c r="C853" s="185" t="s">
        <v>4</v>
      </c>
      <c r="D853" s="139">
        <v>-13704268.189999999</v>
      </c>
      <c r="E853" s="139">
        <v>-17907060.190000001</v>
      </c>
      <c r="F853" s="139">
        <v>-20479186.190000001</v>
      </c>
      <c r="G853" s="140">
        <v>-21473178.190000001</v>
      </c>
      <c r="H853" s="140">
        <v>-21473178.190000001</v>
      </c>
      <c r="I853" s="140">
        <v>-21473178.190000001</v>
      </c>
      <c r="J853" s="140">
        <v>-21473178.190000001</v>
      </c>
      <c r="K853" s="140">
        <v>-21473178.190000001</v>
      </c>
      <c r="L853" s="140">
        <v>-21473178.190000001</v>
      </c>
      <c r="M853" s="140">
        <v>-21473178.190000001</v>
      </c>
      <c r="N853" s="140">
        <v>-21473178.190000001</v>
      </c>
      <c r="O853" s="140">
        <v>0</v>
      </c>
      <c r="P853" s="138">
        <f t="shared" si="14"/>
        <v>-223875940.09</v>
      </c>
      <c r="Q853" s="135">
        <f>MATCH(B863,'SAP Data'!$C$7:$C$1839,0)</f>
        <v>1164</v>
      </c>
    </row>
    <row r="854" spans="1:17" ht="15.75" thickBot="1" x14ac:dyDescent="0.3">
      <c r="A854" s="358" t="s">
        <v>3531</v>
      </c>
      <c r="B854" s="356" t="s">
        <v>3532</v>
      </c>
      <c r="C854" s="185" t="s">
        <v>4</v>
      </c>
      <c r="D854" s="140">
        <v>175972</v>
      </c>
      <c r="E854" s="140">
        <v>354665</v>
      </c>
      <c r="F854" s="140">
        <v>111484</v>
      </c>
      <c r="G854" s="139">
        <v>-35582</v>
      </c>
      <c r="H854" s="139">
        <v>-2119137</v>
      </c>
      <c r="I854" s="139">
        <v>-611417</v>
      </c>
      <c r="J854" s="139">
        <v>778468</v>
      </c>
      <c r="K854" s="139">
        <v>2171717</v>
      </c>
      <c r="L854" s="139">
        <v>5044956</v>
      </c>
      <c r="M854" s="139">
        <v>4566507</v>
      </c>
      <c r="N854" s="139">
        <v>2017253</v>
      </c>
      <c r="O854" s="139">
        <v>-1114851.19</v>
      </c>
      <c r="P854" s="138">
        <f t="shared" si="14"/>
        <v>11340034.810000001</v>
      </c>
      <c r="Q854" s="135">
        <f>MATCH(B864,'SAP Data'!$C$7:$C$1839,0)</f>
        <v>1165</v>
      </c>
    </row>
    <row r="855" spans="1:17" ht="15.75" thickBot="1" x14ac:dyDescent="0.3">
      <c r="A855" s="186" t="s">
        <v>2196</v>
      </c>
      <c r="B855" s="185" t="s">
        <v>2197</v>
      </c>
      <c r="C855" s="185" t="s">
        <v>4</v>
      </c>
      <c r="D855" s="139"/>
      <c r="E855" s="139"/>
      <c r="F855" s="139"/>
      <c r="G855" s="391"/>
      <c r="H855" s="391"/>
      <c r="I855" s="391"/>
      <c r="J855" s="139"/>
      <c r="K855" s="139"/>
      <c r="L855" s="139"/>
      <c r="M855" s="139"/>
      <c r="N855" s="139"/>
      <c r="O855" s="139"/>
      <c r="P855" s="138">
        <f t="shared" si="14"/>
        <v>0</v>
      </c>
      <c r="Q855" s="135">
        <f>MATCH(B865,'SAP Data'!$C$7:$C$1839,0)</f>
        <v>1166</v>
      </c>
    </row>
    <row r="856" spans="1:17" ht="15.75" thickBot="1" x14ac:dyDescent="0.3">
      <c r="A856" s="186" t="s">
        <v>2793</v>
      </c>
      <c r="B856" s="185" t="s">
        <v>2794</v>
      </c>
      <c r="C856" s="185" t="s">
        <v>4</v>
      </c>
      <c r="D856" s="140">
        <v>1160849</v>
      </c>
      <c r="E856" s="140">
        <v>1160849</v>
      </c>
      <c r="F856" s="140">
        <v>1160849</v>
      </c>
      <c r="G856" s="139">
        <v>1160849</v>
      </c>
      <c r="H856" s="139">
        <v>1160849</v>
      </c>
      <c r="I856" s="139">
        <v>1160849</v>
      </c>
      <c r="J856" s="140">
        <v>1160849</v>
      </c>
      <c r="K856" s="140">
        <v>1160849</v>
      </c>
      <c r="L856" s="140">
        <v>1160849</v>
      </c>
      <c r="M856" s="140">
        <v>1160849</v>
      </c>
      <c r="N856" s="140">
        <v>1160849</v>
      </c>
      <c r="O856" s="140">
        <v>0</v>
      </c>
      <c r="P856" s="138">
        <f t="shared" si="14"/>
        <v>12769339</v>
      </c>
      <c r="Q856" s="135">
        <f>MATCH(B866,'SAP Data'!$C$7:$C$1839,0)</f>
        <v>1167</v>
      </c>
    </row>
    <row r="857" spans="1:17" ht="15.75" thickBot="1" x14ac:dyDescent="0.3">
      <c r="A857" s="186" t="s">
        <v>3543</v>
      </c>
      <c r="B857" s="185" t="s">
        <v>3544</v>
      </c>
      <c r="C857" s="185" t="s">
        <v>4</v>
      </c>
      <c r="D857" s="139">
        <v>-4639785</v>
      </c>
      <c r="E857" s="139">
        <v>-6038867</v>
      </c>
      <c r="F857" s="139">
        <v>-6923034</v>
      </c>
      <c r="G857" s="140">
        <v>-7251688</v>
      </c>
      <c r="H857" s="140">
        <v>-7251688</v>
      </c>
      <c r="I857" s="140">
        <v>-7251688</v>
      </c>
      <c r="J857" s="139">
        <v>-7251688</v>
      </c>
      <c r="K857" s="139">
        <v>-7251688</v>
      </c>
      <c r="L857" s="139">
        <v>-7251688</v>
      </c>
      <c r="M857" s="139">
        <v>-7251688</v>
      </c>
      <c r="N857" s="139">
        <v>-7251688</v>
      </c>
      <c r="O857" s="139">
        <v>0</v>
      </c>
      <c r="P857" s="138">
        <f t="shared" si="14"/>
        <v>-75615190</v>
      </c>
      <c r="Q857" s="135">
        <f>MATCH(B867,'SAP Data'!$C$7:$C$1839,0)</f>
        <v>1168</v>
      </c>
    </row>
    <row r="858" spans="1:17" ht="15.75" thickBot="1" x14ac:dyDescent="0.3">
      <c r="A858" s="358" t="s">
        <v>3545</v>
      </c>
      <c r="B858" s="356" t="s">
        <v>3546</v>
      </c>
      <c r="C858" s="185" t="s">
        <v>4</v>
      </c>
      <c r="D858" s="140">
        <v>-24234</v>
      </c>
      <c r="E858" s="140">
        <v>600915</v>
      </c>
      <c r="F858" s="140">
        <v>698396</v>
      </c>
      <c r="G858" s="139">
        <v>1451150</v>
      </c>
      <c r="H858" s="139">
        <v>691174</v>
      </c>
      <c r="I858" s="139">
        <v>-140622</v>
      </c>
      <c r="J858" s="140">
        <v>99953</v>
      </c>
      <c r="K858" s="140">
        <v>298912</v>
      </c>
      <c r="L858" s="140">
        <v>1070122</v>
      </c>
      <c r="M858" s="140">
        <v>895003</v>
      </c>
      <c r="N858" s="140">
        <v>197420</v>
      </c>
      <c r="O858" s="140">
        <v>11714</v>
      </c>
      <c r="P858" s="138">
        <f t="shared" si="14"/>
        <v>5849903</v>
      </c>
      <c r="Q858" s="135">
        <f>MATCH(B868,'SAP Data'!$C$7:$C$1839,0)</f>
        <v>1169</v>
      </c>
    </row>
    <row r="859" spans="1:17" ht="15.75" thickBot="1" x14ac:dyDescent="0.3">
      <c r="A859" s="186" t="s">
        <v>2200</v>
      </c>
      <c r="B859" s="185" t="s">
        <v>2201</v>
      </c>
      <c r="C859" s="185" t="s">
        <v>4</v>
      </c>
      <c r="D859" s="139"/>
      <c r="E859" s="139"/>
      <c r="F859" s="139"/>
      <c r="G859" s="391"/>
      <c r="H859" s="391"/>
      <c r="I859" s="391"/>
      <c r="J859" s="140"/>
      <c r="K859" s="140"/>
      <c r="L859" s="140"/>
      <c r="M859" s="140"/>
      <c r="N859" s="140"/>
      <c r="O859" s="140"/>
      <c r="P859" s="138">
        <f t="shared" si="14"/>
        <v>0</v>
      </c>
      <c r="Q859" s="135">
        <f>MATCH(B869,'SAP Data'!$C$7:$C$1839,0)</f>
        <v>1170</v>
      </c>
    </row>
    <row r="860" spans="1:17" ht="15.75" thickBot="1" x14ac:dyDescent="0.3">
      <c r="A860" s="186" t="s">
        <v>2795</v>
      </c>
      <c r="B860" s="185" t="s">
        <v>2796</v>
      </c>
      <c r="C860" s="185" t="s">
        <v>4</v>
      </c>
      <c r="D860" s="140">
        <v>411528</v>
      </c>
      <c r="E860" s="140">
        <v>411528</v>
      </c>
      <c r="F860" s="140">
        <v>411528</v>
      </c>
      <c r="G860" s="139">
        <v>411528</v>
      </c>
      <c r="H860" s="139">
        <v>411528</v>
      </c>
      <c r="I860" s="139">
        <v>411528</v>
      </c>
      <c r="J860" s="139">
        <v>411528</v>
      </c>
      <c r="K860" s="139">
        <v>411528</v>
      </c>
      <c r="L860" s="139">
        <v>411528</v>
      </c>
      <c r="M860" s="139">
        <v>411528</v>
      </c>
      <c r="N860" s="139">
        <v>411528</v>
      </c>
      <c r="O860" s="139">
        <v>0</v>
      </c>
      <c r="P860" s="138">
        <f t="shared" si="14"/>
        <v>4526808</v>
      </c>
      <c r="Q860" s="135">
        <f>MATCH(B870,'SAP Data'!$C$7:$C$1839,0)</f>
        <v>1171</v>
      </c>
    </row>
    <row r="861" spans="1:17" ht="15.75" thickBot="1" x14ac:dyDescent="0.3">
      <c r="A861" s="358" t="s">
        <v>4155</v>
      </c>
      <c r="B861" s="356" t="s">
        <v>4156</v>
      </c>
      <c r="C861" s="185" t="s">
        <v>4</v>
      </c>
      <c r="D861" s="139">
        <v>0</v>
      </c>
      <c r="E861" s="139">
        <v>0</v>
      </c>
      <c r="F861" s="139">
        <v>-191036</v>
      </c>
      <c r="G861" s="140">
        <v>-191036</v>
      </c>
      <c r="H861" s="140">
        <v>-191036</v>
      </c>
      <c r="I861" s="140">
        <v>-313709</v>
      </c>
      <c r="J861" s="140">
        <v>-313709</v>
      </c>
      <c r="K861" s="140">
        <v>-313709</v>
      </c>
      <c r="L861" s="140">
        <v>-313709</v>
      </c>
      <c r="M861" s="140">
        <v>-313709</v>
      </c>
      <c r="N861" s="140">
        <v>-313709</v>
      </c>
      <c r="O861" s="140">
        <v>-126511</v>
      </c>
      <c r="P861" s="138">
        <f t="shared" si="14"/>
        <v>-2581873</v>
      </c>
      <c r="Q861" s="135">
        <f>MATCH(B871,'SAP Data'!$C$7:$C$1839,0)</f>
        <v>1172</v>
      </c>
    </row>
    <row r="862" spans="1:17" ht="15.75" thickBot="1" x14ac:dyDescent="0.3">
      <c r="A862" s="186" t="s">
        <v>2202</v>
      </c>
      <c r="B862" s="185" t="s">
        <v>2203</v>
      </c>
      <c r="C862" s="185" t="s">
        <v>4</v>
      </c>
      <c r="D862" s="140">
        <v>0</v>
      </c>
      <c r="E862" s="140">
        <v>0</v>
      </c>
      <c r="F862" s="140">
        <v>0</v>
      </c>
      <c r="G862" s="139">
        <v>0</v>
      </c>
      <c r="H862" s="139">
        <v>0</v>
      </c>
      <c r="I862" s="139">
        <v>0</v>
      </c>
      <c r="J862" s="139">
        <v>0</v>
      </c>
      <c r="K862" s="139">
        <v>0</v>
      </c>
      <c r="L862" s="139">
        <v>0</v>
      </c>
      <c r="M862" s="139">
        <v>0</v>
      </c>
      <c r="N862" s="139">
        <v>0</v>
      </c>
      <c r="O862" s="139">
        <v>0</v>
      </c>
      <c r="P862" s="138">
        <f t="shared" si="14"/>
        <v>0</v>
      </c>
      <c r="Q862" s="135">
        <f>MATCH(B872,'SAP Data'!$C$7:$C$1839,0)</f>
        <v>1173</v>
      </c>
    </row>
    <row r="863" spans="1:17" ht="15.75" thickBot="1" x14ac:dyDescent="0.3">
      <c r="A863" s="186" t="s">
        <v>2204</v>
      </c>
      <c r="B863" s="185" t="s">
        <v>2205</v>
      </c>
      <c r="C863" s="185" t="s">
        <v>4</v>
      </c>
      <c r="D863" s="139">
        <v>-2155586.7000000002</v>
      </c>
      <c r="E863" s="139">
        <v>-2032324.43</v>
      </c>
      <c r="F863" s="139">
        <v>-1848487.15</v>
      </c>
      <c r="G863" s="140">
        <v>-1018346.06</v>
      </c>
      <c r="H863" s="140">
        <v>-865120.53</v>
      </c>
      <c r="I863" s="140">
        <v>-569870.43000000005</v>
      </c>
      <c r="J863" s="140">
        <v>-543160.56000000006</v>
      </c>
      <c r="K863" s="140">
        <v>-604943.94999999995</v>
      </c>
      <c r="L863" s="140">
        <v>-706382.92</v>
      </c>
      <c r="M863" s="140">
        <v>-1462123.68</v>
      </c>
      <c r="N863" s="140">
        <v>-2334869.92</v>
      </c>
      <c r="O863" s="140">
        <v>-3509941.04</v>
      </c>
      <c r="P863" s="138">
        <f t="shared" si="14"/>
        <v>-17651157.370000001</v>
      </c>
      <c r="Q863" s="135">
        <f>MATCH(B873,'SAP Data'!$C$7:$C$1839,0)</f>
        <v>1174</v>
      </c>
    </row>
    <row r="864" spans="1:17" ht="15.75" thickBot="1" x14ac:dyDescent="0.3">
      <c r="A864" s="186" t="s">
        <v>2206</v>
      </c>
      <c r="B864" s="185" t="s">
        <v>2207</v>
      </c>
      <c r="C864" s="185" t="s">
        <v>4</v>
      </c>
      <c r="D864" s="140">
        <v>-17170.88</v>
      </c>
      <c r="E864" s="140">
        <v>27677.55</v>
      </c>
      <c r="F864" s="140">
        <v>43690.3</v>
      </c>
      <c r="G864" s="139">
        <v>-46952.37</v>
      </c>
      <c r="H864" s="139">
        <v>0.01</v>
      </c>
      <c r="I864" s="139">
        <v>0.01</v>
      </c>
      <c r="J864" s="139">
        <v>0.01</v>
      </c>
      <c r="K864" s="139">
        <v>0.01</v>
      </c>
      <c r="L864" s="139">
        <v>0.01</v>
      </c>
      <c r="M864" s="139">
        <v>0.01</v>
      </c>
      <c r="N864" s="139">
        <v>-96303.01</v>
      </c>
      <c r="O864" s="139">
        <v>23534.19</v>
      </c>
      <c r="P864" s="138">
        <f t="shared" si="14"/>
        <v>-65524.159999999989</v>
      </c>
      <c r="Q864" s="135">
        <f>MATCH(B874,'SAP Data'!$C$7:$C$1839,0)</f>
        <v>1175</v>
      </c>
    </row>
    <row r="865" spans="1:17" ht="15.75" thickBot="1" x14ac:dyDescent="0.3">
      <c r="A865" s="186" t="s">
        <v>3933</v>
      </c>
      <c r="B865" s="185" t="s">
        <v>3934</v>
      </c>
      <c r="C865" s="185" t="s">
        <v>4</v>
      </c>
      <c r="D865" s="139">
        <v>-4709348.46</v>
      </c>
      <c r="E865" s="139">
        <v>-4709348.46</v>
      </c>
      <c r="F865" s="139">
        <v>-2354674.23</v>
      </c>
      <c r="G865" s="140">
        <v>-4709348.46</v>
      </c>
      <c r="H865" s="140">
        <v>-4709348.46</v>
      </c>
      <c r="I865" s="140">
        <v>-2354674.23</v>
      </c>
      <c r="J865" s="140">
        <v>-4709348.46</v>
      </c>
      <c r="K865" s="140">
        <v>-4709348.46</v>
      </c>
      <c r="L865" s="140">
        <v>-2354674.23</v>
      </c>
      <c r="M865" s="140">
        <v>-4709348.46</v>
      </c>
      <c r="N865" s="140">
        <v>-4709348.46</v>
      </c>
      <c r="O865" s="140">
        <v>-2354658.46</v>
      </c>
      <c r="P865" s="138">
        <f t="shared" si="14"/>
        <v>-47093468.830000006</v>
      </c>
      <c r="Q865" s="135">
        <f>MATCH(B875,'SAP Data'!$C$7:$C$1839,0)</f>
        <v>1176</v>
      </c>
    </row>
    <row r="866" spans="1:17" ht="15.75" thickBot="1" x14ac:dyDescent="0.3">
      <c r="A866" s="186" t="s">
        <v>2208</v>
      </c>
      <c r="B866" s="185" t="s">
        <v>2209</v>
      </c>
      <c r="C866" s="185" t="s">
        <v>4</v>
      </c>
      <c r="D866" s="140">
        <v>4082.81</v>
      </c>
      <c r="E866" s="140">
        <v>4082.81</v>
      </c>
      <c r="F866" s="140">
        <v>4082.81</v>
      </c>
      <c r="G866" s="139">
        <v>10030.43</v>
      </c>
      <c r="H866" s="139">
        <v>10030.43</v>
      </c>
      <c r="I866" s="139">
        <v>10030.43</v>
      </c>
      <c r="J866" s="139">
        <v>13960.35</v>
      </c>
      <c r="K866" s="139">
        <v>13960.35</v>
      </c>
      <c r="L866" s="139">
        <v>13960.35</v>
      </c>
      <c r="M866" s="139">
        <v>18086.79</v>
      </c>
      <c r="N866" s="139">
        <v>18086.79</v>
      </c>
      <c r="O866" s="139">
        <v>0</v>
      </c>
      <c r="P866" s="138">
        <f t="shared" si="14"/>
        <v>120394.35</v>
      </c>
      <c r="Q866" s="135">
        <f>MATCH(B876,'SAP Data'!$C$7:$C$1839,0)</f>
        <v>1177</v>
      </c>
    </row>
    <row r="867" spans="1:17" ht="15.75" thickBot="1" x14ac:dyDescent="0.3">
      <c r="A867" s="186" t="s">
        <v>2210</v>
      </c>
      <c r="B867" s="185" t="s">
        <v>2211</v>
      </c>
      <c r="C867" s="185" t="s">
        <v>4</v>
      </c>
      <c r="D867" s="139">
        <v>-2427404.7000000002</v>
      </c>
      <c r="E867" s="139">
        <v>-3387520.51</v>
      </c>
      <c r="F867" s="139">
        <v>-4342319.6900000004</v>
      </c>
      <c r="G867" s="140">
        <v>-5260505.45</v>
      </c>
      <c r="H867" s="140">
        <v>-6159499.0499999998</v>
      </c>
      <c r="I867" s="140">
        <v>-7105033.5999999996</v>
      </c>
      <c r="J867" s="140">
        <v>-8037070.5700000003</v>
      </c>
      <c r="K867" s="140">
        <v>-8972254.9499999993</v>
      </c>
      <c r="L867" s="140">
        <v>-9907726.0800000001</v>
      </c>
      <c r="M867" s="140">
        <v>-10826777.310000001</v>
      </c>
      <c r="N867" s="140">
        <v>-11764329.51</v>
      </c>
      <c r="O867" s="140">
        <v>-1881432.97</v>
      </c>
      <c r="P867" s="138">
        <f t="shared" si="14"/>
        <v>-80071874.390000001</v>
      </c>
      <c r="Q867" s="135">
        <f>MATCH(B877,'SAP Data'!$C$7:$C$1839,0)</f>
        <v>1178</v>
      </c>
    </row>
    <row r="868" spans="1:17" ht="15.75" thickBot="1" x14ac:dyDescent="0.3">
      <c r="A868" s="186" t="s">
        <v>2212</v>
      </c>
      <c r="B868" s="185" t="s">
        <v>2213</v>
      </c>
      <c r="C868" s="185" t="s">
        <v>4</v>
      </c>
      <c r="D868" s="140">
        <v>10191.41</v>
      </c>
      <c r="E868" s="140">
        <v>10191.41</v>
      </c>
      <c r="F868" s="140">
        <v>10191.41</v>
      </c>
      <c r="G868" s="139">
        <v>478480.04</v>
      </c>
      <c r="H868" s="139">
        <v>478480.04</v>
      </c>
      <c r="I868" s="139">
        <v>478480.04</v>
      </c>
      <c r="J868" s="139">
        <v>691582.16</v>
      </c>
      <c r="K868" s="139">
        <v>691582.16</v>
      </c>
      <c r="L868" s="139">
        <v>691582.16</v>
      </c>
      <c r="M868" s="139">
        <v>763398.68</v>
      </c>
      <c r="N868" s="139">
        <v>763398.68</v>
      </c>
      <c r="O868" s="139">
        <v>0</v>
      </c>
      <c r="P868" s="138">
        <f t="shared" si="14"/>
        <v>5067558.1899999995</v>
      </c>
      <c r="Q868" s="135">
        <f>MATCH(B878,'SAP Data'!$C$7:$C$1839,0)</f>
        <v>1179</v>
      </c>
    </row>
    <row r="869" spans="1:17" ht="15.75" thickBot="1" x14ac:dyDescent="0.3">
      <c r="A869" s="186" t="s">
        <v>2214</v>
      </c>
      <c r="B869" s="185" t="s">
        <v>2215</v>
      </c>
      <c r="C869" s="185" t="s">
        <v>4</v>
      </c>
      <c r="D869" s="139">
        <v>138.04</v>
      </c>
      <c r="E869" s="139">
        <v>138.04</v>
      </c>
      <c r="F869" s="139">
        <v>138.04</v>
      </c>
      <c r="G869" s="140">
        <v>5323.56</v>
      </c>
      <c r="H869" s="140">
        <v>5323.56</v>
      </c>
      <c r="I869" s="140">
        <v>5323.56</v>
      </c>
      <c r="J869" s="140">
        <v>9108.18</v>
      </c>
      <c r="K869" s="140">
        <v>9108.18</v>
      </c>
      <c r="L869" s="140">
        <v>9108.18</v>
      </c>
      <c r="M869" s="140">
        <v>11106.09</v>
      </c>
      <c r="N869" s="140">
        <v>11106.09</v>
      </c>
      <c r="O869" s="140">
        <v>0</v>
      </c>
      <c r="P869" s="138">
        <f t="shared" si="14"/>
        <v>65921.52</v>
      </c>
      <c r="Q869" s="135">
        <f>MATCH(B879,'SAP Data'!$C$7:$C$1839,0)</f>
        <v>1180</v>
      </c>
    </row>
    <row r="870" spans="1:17" ht="15.75" thickBot="1" x14ac:dyDescent="0.3">
      <c r="A870" s="186" t="s">
        <v>2216</v>
      </c>
      <c r="B870" s="185" t="s">
        <v>2217</v>
      </c>
      <c r="C870" s="185" t="s">
        <v>4</v>
      </c>
      <c r="D870" s="140">
        <v>561.23</v>
      </c>
      <c r="E870" s="140">
        <v>561.23</v>
      </c>
      <c r="F870" s="140">
        <v>561.23</v>
      </c>
      <c r="G870" s="139">
        <v>49558.26</v>
      </c>
      <c r="H870" s="139">
        <v>49558.26</v>
      </c>
      <c r="I870" s="139">
        <v>49558.26</v>
      </c>
      <c r="J870" s="139">
        <v>50243.29</v>
      </c>
      <c r="K870" s="139">
        <v>50243.29</v>
      </c>
      <c r="L870" s="139">
        <v>50243.29</v>
      </c>
      <c r="M870" s="139">
        <v>52284.21</v>
      </c>
      <c r="N870" s="139">
        <v>52284.21</v>
      </c>
      <c r="O870" s="139">
        <v>0</v>
      </c>
      <c r="P870" s="138">
        <f t="shared" si="14"/>
        <v>405656.76000000007</v>
      </c>
      <c r="Q870" s="135">
        <f>MATCH(B880,'SAP Data'!$C$7:$C$1839,0)</f>
        <v>1181</v>
      </c>
    </row>
    <row r="871" spans="1:17" ht="15.75" thickBot="1" x14ac:dyDescent="0.3">
      <c r="A871" s="186" t="s">
        <v>2218</v>
      </c>
      <c r="B871" s="185" t="s">
        <v>2219</v>
      </c>
      <c r="C871" s="185" t="s">
        <v>4</v>
      </c>
      <c r="D871" s="139">
        <v>13.8</v>
      </c>
      <c r="E871" s="139">
        <v>13.8</v>
      </c>
      <c r="F871" s="139">
        <v>13.8</v>
      </c>
      <c r="G871" s="140">
        <v>1218.6400000000001</v>
      </c>
      <c r="H871" s="140">
        <v>1218.6400000000001</v>
      </c>
      <c r="I871" s="140">
        <v>1218.6400000000001</v>
      </c>
      <c r="J871" s="140">
        <v>1235.48</v>
      </c>
      <c r="K871" s="140">
        <v>1235.48</v>
      </c>
      <c r="L871" s="140">
        <v>1235.48</v>
      </c>
      <c r="M871" s="140">
        <v>1285.67</v>
      </c>
      <c r="N871" s="140">
        <v>1285.67</v>
      </c>
      <c r="O871" s="140">
        <v>0</v>
      </c>
      <c r="P871" s="138">
        <f t="shared" si="14"/>
        <v>9975.1</v>
      </c>
      <c r="Q871" s="135">
        <f>MATCH(B881,'SAP Data'!$C$7:$C$1839,0)</f>
        <v>1182</v>
      </c>
    </row>
    <row r="872" spans="1:17" ht="15.75" thickBot="1" x14ac:dyDescent="0.3">
      <c r="A872" s="186" t="s">
        <v>2220</v>
      </c>
      <c r="B872" s="185" t="s">
        <v>2221</v>
      </c>
      <c r="C872" s="185" t="s">
        <v>4</v>
      </c>
      <c r="D872" s="140">
        <v>577273.56999999995</v>
      </c>
      <c r="E872" s="140">
        <v>1151905.74</v>
      </c>
      <c r="F872" s="140">
        <v>2322713.41</v>
      </c>
      <c r="G872" s="139">
        <v>2875135.34</v>
      </c>
      <c r="H872" s="139">
        <v>3428056.7</v>
      </c>
      <c r="I872" s="139">
        <v>3968424.99</v>
      </c>
      <c r="J872" s="139">
        <v>4524374.72</v>
      </c>
      <c r="K872" s="139">
        <v>5197520.1500000004</v>
      </c>
      <c r="L872" s="139">
        <v>5738276.4500000002</v>
      </c>
      <c r="M872" s="139">
        <v>6265639.9299999997</v>
      </c>
      <c r="N872" s="139">
        <v>6772997.9100000001</v>
      </c>
      <c r="O872" s="139">
        <v>0</v>
      </c>
      <c r="P872" s="138">
        <f t="shared" si="14"/>
        <v>42822318.909999996</v>
      </c>
      <c r="Q872" s="135">
        <f>MATCH(B882,'SAP Data'!$C$7:$C$1839,0)</f>
        <v>1183</v>
      </c>
    </row>
    <row r="873" spans="1:17" ht="15.75" thickBot="1" x14ac:dyDescent="0.3">
      <c r="A873" s="186" t="s">
        <v>2222</v>
      </c>
      <c r="B873" s="185" t="s">
        <v>2223</v>
      </c>
      <c r="C873" s="185" t="s">
        <v>4</v>
      </c>
      <c r="D873" s="139">
        <v>180241.38</v>
      </c>
      <c r="E873" s="139">
        <v>180241.38</v>
      </c>
      <c r="F873" s="139">
        <v>180241.38</v>
      </c>
      <c r="G873" s="140">
        <v>447587.65</v>
      </c>
      <c r="H873" s="140">
        <v>447587.65</v>
      </c>
      <c r="I873" s="140">
        <v>447587.65</v>
      </c>
      <c r="J873" s="140">
        <v>624652.11</v>
      </c>
      <c r="K873" s="140">
        <v>624652.11</v>
      </c>
      <c r="L873" s="140">
        <v>624652.11</v>
      </c>
      <c r="M873" s="140">
        <v>810890.93</v>
      </c>
      <c r="N873" s="140">
        <v>810890.93</v>
      </c>
      <c r="O873" s="140">
        <v>0</v>
      </c>
      <c r="P873" s="138">
        <f t="shared" si="14"/>
        <v>5379225.2799999993</v>
      </c>
      <c r="Q873" s="135">
        <f>MATCH(B883,'SAP Data'!$C$7:$C$1839,0)</f>
        <v>1184</v>
      </c>
    </row>
    <row r="874" spans="1:17" ht="15.75" thickBot="1" x14ac:dyDescent="0.3">
      <c r="A874" s="186" t="s">
        <v>2224</v>
      </c>
      <c r="B874" s="185" t="s">
        <v>2225</v>
      </c>
      <c r="C874" s="185" t="s">
        <v>4</v>
      </c>
      <c r="D874" s="140">
        <v>6715.34</v>
      </c>
      <c r="E874" s="140">
        <v>6715.34</v>
      </c>
      <c r="F874" s="140">
        <v>6715.34</v>
      </c>
      <c r="G874" s="139">
        <v>12982.4</v>
      </c>
      <c r="H874" s="139">
        <v>12982.4</v>
      </c>
      <c r="I874" s="139">
        <v>12982.4</v>
      </c>
      <c r="J874" s="139">
        <v>18934.150000000001</v>
      </c>
      <c r="K874" s="139">
        <v>18934.150000000001</v>
      </c>
      <c r="L874" s="139">
        <v>18934.150000000001</v>
      </c>
      <c r="M874" s="139">
        <v>26080.99</v>
      </c>
      <c r="N874" s="139">
        <v>26080.99</v>
      </c>
      <c r="O874" s="139">
        <v>0</v>
      </c>
      <c r="P874" s="138">
        <f t="shared" si="14"/>
        <v>168057.64999999997</v>
      </c>
      <c r="Q874" s="135">
        <f>MATCH(B884,'SAP Data'!$C$7:$C$1839,0)</f>
        <v>1191</v>
      </c>
    </row>
    <row r="875" spans="1:17" ht="15.75" thickBot="1" x14ac:dyDescent="0.3">
      <c r="A875" s="186" t="s">
        <v>2226</v>
      </c>
      <c r="B875" s="185" t="s">
        <v>2227</v>
      </c>
      <c r="C875" s="185" t="s">
        <v>4</v>
      </c>
      <c r="D875" s="139">
        <v>135997.59</v>
      </c>
      <c r="E875" s="139">
        <v>270387.23</v>
      </c>
      <c r="F875" s="139">
        <v>580839.54</v>
      </c>
      <c r="G875" s="140">
        <v>716045.26</v>
      </c>
      <c r="H875" s="140">
        <v>852782.54</v>
      </c>
      <c r="I875" s="140">
        <v>988930.68</v>
      </c>
      <c r="J875" s="140">
        <v>1126524.78</v>
      </c>
      <c r="K875" s="140">
        <v>1293386.9099999999</v>
      </c>
      <c r="L875" s="140">
        <v>1431389.37</v>
      </c>
      <c r="M875" s="140">
        <v>1568086.82</v>
      </c>
      <c r="N875" s="140">
        <v>1705688.95</v>
      </c>
      <c r="O875" s="140">
        <v>0</v>
      </c>
      <c r="P875" s="138">
        <f t="shared" si="14"/>
        <v>10670059.67</v>
      </c>
      <c r="Q875" s="135">
        <f>MATCH(B885,'SAP Data'!$C$7:$C$1839,0)</f>
        <v>1192</v>
      </c>
    </row>
    <row r="876" spans="1:17" ht="15.75" thickBot="1" x14ac:dyDescent="0.3">
      <c r="A876" s="186" t="s">
        <v>2228</v>
      </c>
      <c r="B876" s="185" t="s">
        <v>2229</v>
      </c>
      <c r="C876" s="185" t="s">
        <v>4</v>
      </c>
      <c r="D876" s="140">
        <v>0</v>
      </c>
      <c r="E876" s="140">
        <v>0</v>
      </c>
      <c r="F876" s="140">
        <v>0</v>
      </c>
      <c r="G876" s="139">
        <v>0</v>
      </c>
      <c r="H876" s="139">
        <v>0</v>
      </c>
      <c r="I876" s="139">
        <v>0</v>
      </c>
      <c r="J876" s="139">
        <v>0</v>
      </c>
      <c r="K876" s="139">
        <v>0</v>
      </c>
      <c r="L876" s="139">
        <v>0</v>
      </c>
      <c r="M876" s="139">
        <v>0</v>
      </c>
      <c r="N876" s="139">
        <v>0</v>
      </c>
      <c r="O876" s="139">
        <v>0</v>
      </c>
      <c r="P876" s="138">
        <f t="shared" si="14"/>
        <v>0</v>
      </c>
      <c r="Q876" s="135">
        <f>MATCH(B886,'SAP Data'!$C$7:$C$1839,0)</f>
        <v>1193</v>
      </c>
    </row>
    <row r="877" spans="1:17" ht="15.75" thickBot="1" x14ac:dyDescent="0.3">
      <c r="A877" s="186" t="s">
        <v>2230</v>
      </c>
      <c r="B877" s="185" t="s">
        <v>2231</v>
      </c>
      <c r="C877" s="185" t="s">
        <v>4</v>
      </c>
      <c r="D877" s="139">
        <v>0</v>
      </c>
      <c r="E877" s="139">
        <v>0</v>
      </c>
      <c r="F877" s="139">
        <v>0</v>
      </c>
      <c r="G877" s="140">
        <v>0</v>
      </c>
      <c r="H877" s="140">
        <v>0</v>
      </c>
      <c r="I877" s="140">
        <v>0</v>
      </c>
      <c r="J877" s="140">
        <v>0</v>
      </c>
      <c r="K877" s="140">
        <v>0</v>
      </c>
      <c r="L877" s="140">
        <v>0</v>
      </c>
      <c r="M877" s="140">
        <v>0</v>
      </c>
      <c r="N877" s="140">
        <v>0</v>
      </c>
      <c r="O877" s="140">
        <v>0</v>
      </c>
      <c r="P877" s="138">
        <f t="shared" si="14"/>
        <v>0</v>
      </c>
      <c r="Q877" s="135">
        <f>MATCH(B887,'SAP Data'!$C$7:$C$1839,0)</f>
        <v>1194</v>
      </c>
    </row>
    <row r="878" spans="1:17" ht="15.75" thickBot="1" x14ac:dyDescent="0.3">
      <c r="A878" s="186" t="s">
        <v>2232</v>
      </c>
      <c r="B878" s="185" t="s">
        <v>2233</v>
      </c>
      <c r="C878" s="185" t="s">
        <v>4</v>
      </c>
      <c r="D878" s="140">
        <v>0</v>
      </c>
      <c r="E878" s="140">
        <v>0</v>
      </c>
      <c r="F878" s="140">
        <v>0</v>
      </c>
      <c r="G878" s="139">
        <v>0</v>
      </c>
      <c r="H878" s="139">
        <v>0</v>
      </c>
      <c r="I878" s="139">
        <v>0</v>
      </c>
      <c r="J878" s="139">
        <v>0</v>
      </c>
      <c r="K878" s="139">
        <v>0</v>
      </c>
      <c r="L878" s="139">
        <v>0</v>
      </c>
      <c r="M878" s="139">
        <v>0</v>
      </c>
      <c r="N878" s="139">
        <v>0</v>
      </c>
      <c r="O878" s="139">
        <v>0</v>
      </c>
      <c r="P878" s="138">
        <f t="shared" si="14"/>
        <v>0</v>
      </c>
      <c r="Q878" s="135">
        <f>MATCH(B888,'SAP Data'!$C$7:$C$1839,0)</f>
        <v>1195</v>
      </c>
    </row>
    <row r="879" spans="1:17" ht="15.75" thickBot="1" x14ac:dyDescent="0.3">
      <c r="A879" s="186" t="s">
        <v>2220</v>
      </c>
      <c r="B879" s="185" t="s">
        <v>2234</v>
      </c>
      <c r="C879" s="185" t="s">
        <v>4</v>
      </c>
      <c r="D879" s="139">
        <v>0</v>
      </c>
      <c r="E879" s="139">
        <v>0</v>
      </c>
      <c r="F879" s="139">
        <v>0</v>
      </c>
      <c r="G879" s="140">
        <v>0</v>
      </c>
      <c r="H879" s="140">
        <v>0</v>
      </c>
      <c r="I879" s="140">
        <v>0</v>
      </c>
      <c r="J879" s="140">
        <v>0</v>
      </c>
      <c r="K879" s="140">
        <v>0</v>
      </c>
      <c r="L879" s="140">
        <v>0</v>
      </c>
      <c r="M879" s="140">
        <v>0</v>
      </c>
      <c r="N879" s="140">
        <v>0</v>
      </c>
      <c r="O879" s="140">
        <v>0</v>
      </c>
      <c r="P879" s="138">
        <f t="shared" si="14"/>
        <v>0</v>
      </c>
      <c r="Q879" s="135">
        <f>MATCH(B889,'SAP Data'!$C$7:$C$1839,0)</f>
        <v>1196</v>
      </c>
    </row>
    <row r="880" spans="1:17" ht="15.75" thickBot="1" x14ac:dyDescent="0.3">
      <c r="A880" s="186" t="s">
        <v>2222</v>
      </c>
      <c r="B880" s="185" t="s">
        <v>2235</v>
      </c>
      <c r="C880" s="185" t="s">
        <v>4</v>
      </c>
      <c r="D880" s="140">
        <v>0</v>
      </c>
      <c r="E880" s="140">
        <v>0</v>
      </c>
      <c r="F880" s="140">
        <v>0</v>
      </c>
      <c r="G880" s="139">
        <v>0</v>
      </c>
      <c r="H880" s="139">
        <v>0</v>
      </c>
      <c r="I880" s="139">
        <v>0</v>
      </c>
      <c r="J880" s="139">
        <v>0</v>
      </c>
      <c r="K880" s="139">
        <v>0</v>
      </c>
      <c r="L880" s="139">
        <v>0</v>
      </c>
      <c r="M880" s="139">
        <v>0</v>
      </c>
      <c r="N880" s="139">
        <v>0</v>
      </c>
      <c r="O880" s="139">
        <v>0</v>
      </c>
      <c r="P880" s="138">
        <f t="shared" si="14"/>
        <v>0</v>
      </c>
      <c r="Q880" s="135">
        <f>MATCH(B890,'SAP Data'!$C$7:$C$1839,0)</f>
        <v>1197</v>
      </c>
    </row>
    <row r="881" spans="1:17" ht="15.75" thickBot="1" x14ac:dyDescent="0.3">
      <c r="A881" s="186" t="s">
        <v>2226</v>
      </c>
      <c r="B881" s="185" t="s">
        <v>2236</v>
      </c>
      <c r="C881" s="185" t="s">
        <v>4</v>
      </c>
      <c r="D881" s="139">
        <v>0</v>
      </c>
      <c r="E881" s="139">
        <v>0</v>
      </c>
      <c r="F881" s="139">
        <v>0</v>
      </c>
      <c r="G881" s="140">
        <v>0</v>
      </c>
      <c r="H881" s="140">
        <v>0</v>
      </c>
      <c r="I881" s="140">
        <v>0</v>
      </c>
      <c r="J881" s="140">
        <v>0</v>
      </c>
      <c r="K881" s="140">
        <v>0</v>
      </c>
      <c r="L881" s="140">
        <v>0</v>
      </c>
      <c r="M881" s="140">
        <v>0</v>
      </c>
      <c r="N881" s="140">
        <v>0</v>
      </c>
      <c r="O881" s="140">
        <v>0</v>
      </c>
      <c r="P881" s="138">
        <f t="shared" si="14"/>
        <v>0</v>
      </c>
      <c r="Q881" s="135">
        <f>MATCH(B891,'SAP Data'!$C$7:$C$1839,0)</f>
        <v>1198</v>
      </c>
    </row>
    <row r="882" spans="1:17" ht="15.75" thickBot="1" x14ac:dyDescent="0.3">
      <c r="A882" s="186" t="s">
        <v>2237</v>
      </c>
      <c r="B882" s="185" t="s">
        <v>2238</v>
      </c>
      <c r="C882" s="185" t="s">
        <v>4</v>
      </c>
      <c r="D882" s="140">
        <v>0</v>
      </c>
      <c r="E882" s="140">
        <v>-5500</v>
      </c>
      <c r="F882" s="140">
        <v>0</v>
      </c>
      <c r="G882" s="139">
        <v>0</v>
      </c>
      <c r="H882" s="139">
        <v>-20000</v>
      </c>
      <c r="I882" s="139">
        <v>0</v>
      </c>
      <c r="J882" s="139">
        <v>-2000</v>
      </c>
      <c r="K882" s="139">
        <v>0</v>
      </c>
      <c r="L882" s="139">
        <v>0</v>
      </c>
      <c r="M882" s="139">
        <v>0</v>
      </c>
      <c r="N882" s="139">
        <v>0</v>
      </c>
      <c r="O882" s="139">
        <v>0</v>
      </c>
      <c r="P882" s="138">
        <f t="shared" si="14"/>
        <v>-27500</v>
      </c>
      <c r="Q882" s="135">
        <f>MATCH(B892,'SAP Data'!$C$7:$C$1839,0)</f>
        <v>1199</v>
      </c>
    </row>
    <row r="883" spans="1:17" ht="15.75" thickBot="1" x14ac:dyDescent="0.3">
      <c r="A883" s="186" t="s">
        <v>2239</v>
      </c>
      <c r="B883" s="185" t="s">
        <v>2240</v>
      </c>
      <c r="C883" s="185" t="s">
        <v>4</v>
      </c>
      <c r="D883" s="139">
        <v>-47717.59</v>
      </c>
      <c r="E883" s="139">
        <v>-28436.959999999999</v>
      </c>
      <c r="F883" s="139">
        <v>-6351.32</v>
      </c>
      <c r="G883" s="140">
        <v>-20123.72</v>
      </c>
      <c r="H883" s="140">
        <v>-21760.89</v>
      </c>
      <c r="I883" s="140">
        <v>-11838.65</v>
      </c>
      <c r="J883" s="140">
        <v>-26444.18</v>
      </c>
      <c r="K883" s="140">
        <v>-28827.49</v>
      </c>
      <c r="L883" s="140">
        <v>-18071.91</v>
      </c>
      <c r="M883" s="140">
        <v>-33594.11</v>
      </c>
      <c r="N883" s="140">
        <v>-35977.42</v>
      </c>
      <c r="O883" s="140">
        <v>-35400.080000000002</v>
      </c>
      <c r="P883" s="138">
        <f t="shared" si="14"/>
        <v>-314544.32</v>
      </c>
      <c r="Q883" s="135">
        <f>MATCH(B893,'SAP Data'!$C$7:$C$1839,0)</f>
        <v>1200</v>
      </c>
    </row>
    <row r="884" spans="1:17" ht="15.75" thickBot="1" x14ac:dyDescent="0.3">
      <c r="A884" s="186" t="s">
        <v>2243</v>
      </c>
      <c r="B884" s="185" t="s">
        <v>2244</v>
      </c>
      <c r="C884" s="185" t="s">
        <v>4</v>
      </c>
      <c r="D884" s="140"/>
      <c r="E884" s="140"/>
      <c r="F884" s="140"/>
      <c r="G884" s="392"/>
      <c r="H884" s="392"/>
      <c r="I884" s="392"/>
      <c r="J884" s="140"/>
      <c r="K884" s="140"/>
      <c r="L884" s="140"/>
      <c r="M884" s="140"/>
      <c r="N884" s="140"/>
      <c r="O884" s="140"/>
      <c r="P884" s="138">
        <f t="shared" si="14"/>
        <v>0</v>
      </c>
      <c r="Q884" s="135">
        <f>MATCH(B894,'SAP Data'!$C$7:$C$1839,0)</f>
        <v>1201</v>
      </c>
    </row>
    <row r="885" spans="1:17" ht="15.75" thickBot="1" x14ac:dyDescent="0.3">
      <c r="A885" s="186" t="s">
        <v>2245</v>
      </c>
      <c r="B885" s="185" t="s">
        <v>2246</v>
      </c>
      <c r="C885" s="185" t="s">
        <v>4</v>
      </c>
      <c r="D885" s="139">
        <v>242007</v>
      </c>
      <c r="E885" s="139">
        <v>242007</v>
      </c>
      <c r="F885" s="139">
        <v>30698</v>
      </c>
      <c r="G885" s="140">
        <v>30698</v>
      </c>
      <c r="H885" s="140">
        <v>30698</v>
      </c>
      <c r="I885" s="140">
        <v>30698</v>
      </c>
      <c r="J885" s="139">
        <v>30698</v>
      </c>
      <c r="K885" s="139">
        <v>30698</v>
      </c>
      <c r="L885" s="139">
        <v>140698</v>
      </c>
      <c r="M885" s="139">
        <v>140698</v>
      </c>
      <c r="N885" s="139">
        <v>140698</v>
      </c>
      <c r="O885" s="139">
        <v>47421</v>
      </c>
      <c r="P885" s="138">
        <f t="shared" si="14"/>
        <v>1137717</v>
      </c>
      <c r="Q885" s="135">
        <f>MATCH(B895,'SAP Data'!$C$7:$C$1839,0)</f>
        <v>1202</v>
      </c>
    </row>
    <row r="886" spans="1:17" ht="15.75" thickBot="1" x14ac:dyDescent="0.3">
      <c r="A886" s="186" t="s">
        <v>2247</v>
      </c>
      <c r="B886" s="185" t="s">
        <v>2248</v>
      </c>
      <c r="C886" s="185" t="s">
        <v>4</v>
      </c>
      <c r="D886" s="140">
        <v>-2089347.84</v>
      </c>
      <c r="E886" s="140">
        <v>-1401563.08</v>
      </c>
      <c r="F886" s="140">
        <v>-2038461.77</v>
      </c>
      <c r="G886" s="139">
        <v>-2519428.58</v>
      </c>
      <c r="H886" s="139">
        <v>-780388.8</v>
      </c>
      <c r="I886" s="139">
        <v>-1011217.08</v>
      </c>
      <c r="J886" s="140">
        <v>-1183114.04</v>
      </c>
      <c r="K886" s="140">
        <v>-334975.40000000002</v>
      </c>
      <c r="L886" s="140">
        <v>-505034.7</v>
      </c>
      <c r="M886" s="140">
        <v>-768870.76</v>
      </c>
      <c r="N886" s="140">
        <v>-703635.4</v>
      </c>
      <c r="O886" s="140">
        <v>-1451556.58</v>
      </c>
      <c r="P886" s="138">
        <f t="shared" si="14"/>
        <v>-14787594.030000001</v>
      </c>
      <c r="Q886" s="135">
        <f>MATCH(B896,'SAP Data'!$C$7:$C$1839,0)</f>
        <v>1203</v>
      </c>
    </row>
    <row r="887" spans="1:17" ht="15.75" thickBot="1" x14ac:dyDescent="0.3">
      <c r="A887" s="186" t="s">
        <v>2249</v>
      </c>
      <c r="B887" s="185" t="s">
        <v>2250</v>
      </c>
      <c r="C887" s="185" t="s">
        <v>4</v>
      </c>
      <c r="D887" s="139">
        <v>-57987.67</v>
      </c>
      <c r="E887" s="139">
        <v>-46118.75</v>
      </c>
      <c r="F887" s="139">
        <v>-45771.39</v>
      </c>
      <c r="G887" s="140">
        <v>-36605.46</v>
      </c>
      <c r="H887" s="140">
        <v>-20106.61</v>
      </c>
      <c r="I887" s="140">
        <v>-17266.14</v>
      </c>
      <c r="J887" s="139">
        <v>-12657.4</v>
      </c>
      <c r="K887" s="139">
        <v>-12022.94</v>
      </c>
      <c r="L887" s="139">
        <v>-12635.23</v>
      </c>
      <c r="M887" s="139">
        <v>-19658.849999999999</v>
      </c>
      <c r="N887" s="139">
        <v>-31527.61</v>
      </c>
      <c r="O887" s="139">
        <v>-54197.26</v>
      </c>
      <c r="P887" s="138">
        <f t="shared" si="14"/>
        <v>-366555.31</v>
      </c>
      <c r="Q887" s="135">
        <f>MATCH(B897,'SAP Data'!$C$7:$C$1839,0)</f>
        <v>1204</v>
      </c>
    </row>
    <row r="888" spans="1:17" ht="15.75" thickBot="1" x14ac:dyDescent="0.3">
      <c r="A888" s="186" t="s">
        <v>2251</v>
      </c>
      <c r="B888" s="185" t="s">
        <v>2252</v>
      </c>
      <c r="C888" s="185" t="s">
        <v>4</v>
      </c>
      <c r="D888" s="140">
        <v>-11648.58</v>
      </c>
      <c r="E888" s="140">
        <v>-3020.99</v>
      </c>
      <c r="F888" s="140">
        <v>-4435.3599999999997</v>
      </c>
      <c r="G888" s="139">
        <v>-5550.75</v>
      </c>
      <c r="H888" s="139">
        <v>-6332.8</v>
      </c>
      <c r="I888" s="139">
        <v>-6880.93</v>
      </c>
      <c r="J888" s="140">
        <v>-7298.26</v>
      </c>
      <c r="K888" s="140">
        <v>-7647.27</v>
      </c>
      <c r="L888" s="140">
        <v>-8012.07</v>
      </c>
      <c r="M888" s="140">
        <v>-8495.31</v>
      </c>
      <c r="N888" s="140">
        <v>-9335.23</v>
      </c>
      <c r="O888" s="140">
        <v>-10722.54</v>
      </c>
      <c r="P888" s="138">
        <f t="shared" si="14"/>
        <v>-89380.09</v>
      </c>
      <c r="Q888" s="135">
        <f>MATCH(B898,'SAP Data'!$C$7:$C$1839,0)</f>
        <v>1205</v>
      </c>
    </row>
    <row r="889" spans="1:17" ht="15.75" thickBot="1" x14ac:dyDescent="0.3">
      <c r="A889" s="186" t="s">
        <v>2253</v>
      </c>
      <c r="B889" s="185" t="s">
        <v>2254</v>
      </c>
      <c r="C889" s="185" t="s">
        <v>4</v>
      </c>
      <c r="D889" s="139">
        <v>-52164.05</v>
      </c>
      <c r="E889" s="139">
        <v>-43985.03</v>
      </c>
      <c r="F889" s="139">
        <v>-41328.199999999997</v>
      </c>
      <c r="G889" s="140">
        <v>-33516.36</v>
      </c>
      <c r="H889" s="140">
        <v>-20827.169999999998</v>
      </c>
      <c r="I889" s="140">
        <v>-18041.240000000002</v>
      </c>
      <c r="J889" s="139">
        <v>-12559.97</v>
      </c>
      <c r="K889" s="139">
        <v>-12129.41</v>
      </c>
      <c r="L889" s="139">
        <v>-13280</v>
      </c>
      <c r="M889" s="139">
        <v>-20229.740000000002</v>
      </c>
      <c r="N889" s="139">
        <v>-31653.18</v>
      </c>
      <c r="O889" s="139">
        <v>-55292.81</v>
      </c>
      <c r="P889" s="138">
        <f t="shared" si="14"/>
        <v>-355007.16</v>
      </c>
      <c r="Q889" s="135">
        <f>MATCH(B899,'SAP Data'!$C$7:$C$1839,0)</f>
        <v>1206</v>
      </c>
    </row>
    <row r="890" spans="1:17" ht="15.75" thickBot="1" x14ac:dyDescent="0.3">
      <c r="A890" s="186" t="s">
        <v>2255</v>
      </c>
      <c r="B890" s="185" t="s">
        <v>2256</v>
      </c>
      <c r="C890" s="185" t="s">
        <v>4</v>
      </c>
      <c r="D890" s="140">
        <v>-52253.89</v>
      </c>
      <c r="E890" s="140">
        <v>-15263.14</v>
      </c>
      <c r="F890" s="140">
        <v>-20987.31</v>
      </c>
      <c r="G890" s="139">
        <v>-25166.3</v>
      </c>
      <c r="H890" s="139">
        <v>-27490.79</v>
      </c>
      <c r="I890" s="139">
        <v>-29506.34</v>
      </c>
      <c r="J890" s="140">
        <v>-31003.64</v>
      </c>
      <c r="K890" s="140">
        <v>-32431.21</v>
      </c>
      <c r="L890" s="140">
        <v>-34114.129999999997</v>
      </c>
      <c r="M890" s="140">
        <v>-36889.68</v>
      </c>
      <c r="N890" s="140">
        <v>-41216.83</v>
      </c>
      <c r="O890" s="140">
        <v>-49780.2</v>
      </c>
      <c r="P890" s="138">
        <f t="shared" si="14"/>
        <v>-396103.45999999996</v>
      </c>
      <c r="Q890" s="135">
        <f>MATCH(B900,'SAP Data'!$C$7:$C$1839,0)</f>
        <v>1207</v>
      </c>
    </row>
    <row r="891" spans="1:17" ht="15.75" thickBot="1" x14ac:dyDescent="0.3">
      <c r="A891" s="186" t="s">
        <v>2257</v>
      </c>
      <c r="B891" s="185" t="s">
        <v>2258</v>
      </c>
      <c r="C891" s="185" t="s">
        <v>4</v>
      </c>
      <c r="D891" s="139">
        <v>-6856.99</v>
      </c>
      <c r="E891" s="139">
        <v>-1802.65</v>
      </c>
      <c r="F891" s="139">
        <v>-2639.21</v>
      </c>
      <c r="G891" s="140">
        <v>-3312.02</v>
      </c>
      <c r="H891" s="140">
        <v>-3767.07</v>
      </c>
      <c r="I891" s="140">
        <v>-4071.28</v>
      </c>
      <c r="J891" s="139">
        <v>-4264.58</v>
      </c>
      <c r="K891" s="139">
        <v>-4464.34</v>
      </c>
      <c r="L891" s="139">
        <v>-4649.68</v>
      </c>
      <c r="M891" s="139">
        <v>-4890.8100000000004</v>
      </c>
      <c r="N891" s="139">
        <v>-5336.48</v>
      </c>
      <c r="O891" s="139">
        <v>-6199.55</v>
      </c>
      <c r="P891" s="138">
        <f t="shared" si="14"/>
        <v>-52254.659999999989</v>
      </c>
      <c r="Q891" s="135">
        <f>MATCH(B901,'SAP Data'!$C$7:$C$1839,0)</f>
        <v>1208</v>
      </c>
    </row>
    <row r="892" spans="1:17" ht="15.75" thickBot="1" x14ac:dyDescent="0.3">
      <c r="A892" s="186" t="s">
        <v>2259</v>
      </c>
      <c r="B892" s="185" t="s">
        <v>2260</v>
      </c>
      <c r="C892" s="185" t="s">
        <v>4</v>
      </c>
      <c r="D892" s="140">
        <v>-6648.4</v>
      </c>
      <c r="E892" s="140">
        <v>-4847.17</v>
      </c>
      <c r="F892" s="140">
        <v>-6996.62</v>
      </c>
      <c r="G892" s="139">
        <v>-8744.0400000000009</v>
      </c>
      <c r="H892" s="139">
        <v>-2958.08</v>
      </c>
      <c r="I892" s="139">
        <v>-3758.86</v>
      </c>
      <c r="J892" s="140">
        <v>-4408.3599999999997</v>
      </c>
      <c r="K892" s="140">
        <v>-1207.1400000000001</v>
      </c>
      <c r="L892" s="140">
        <v>-1741.86</v>
      </c>
      <c r="M892" s="140">
        <v>-2430.84</v>
      </c>
      <c r="N892" s="140">
        <v>-1971.33</v>
      </c>
      <c r="O892" s="140">
        <v>-4224.04</v>
      </c>
      <c r="P892" s="138">
        <f t="shared" si="14"/>
        <v>-49936.74</v>
      </c>
      <c r="Q892" s="135">
        <f>MATCH(B902,'SAP Data'!$C$7:$C$1839,0)</f>
        <v>1209</v>
      </c>
    </row>
    <row r="893" spans="1:17" ht="15.75" thickBot="1" x14ac:dyDescent="0.3">
      <c r="A893" s="186" t="s">
        <v>2261</v>
      </c>
      <c r="B893" s="185" t="s">
        <v>2262</v>
      </c>
      <c r="C893" s="185" t="s">
        <v>4</v>
      </c>
      <c r="D893" s="139">
        <v>-17643.490000000002</v>
      </c>
      <c r="E893" s="139">
        <v>-13041</v>
      </c>
      <c r="F893" s="139">
        <v>-12547.73</v>
      </c>
      <c r="G893" s="140">
        <v>-10044.58</v>
      </c>
      <c r="H893" s="140">
        <v>-6292.21</v>
      </c>
      <c r="I893" s="140">
        <v>-4717.1499999999996</v>
      </c>
      <c r="J893" s="139">
        <v>-3717.47</v>
      </c>
      <c r="K893" s="139">
        <v>-3666.1</v>
      </c>
      <c r="L893" s="139">
        <v>-4187.7700000000004</v>
      </c>
      <c r="M893" s="139">
        <v>-7174.76</v>
      </c>
      <c r="N893" s="139">
        <v>-11077.63</v>
      </c>
      <c r="O893" s="139">
        <v>-17108</v>
      </c>
      <c r="P893" s="138">
        <f t="shared" si="14"/>
        <v>-111217.89000000001</v>
      </c>
      <c r="Q893" s="135">
        <f>MATCH(B903,'SAP Data'!$C$7:$C$1839,0)</f>
        <v>1210</v>
      </c>
    </row>
    <row r="894" spans="1:17" ht="15.75" thickBot="1" x14ac:dyDescent="0.3">
      <c r="A894" s="186" t="s">
        <v>2263</v>
      </c>
      <c r="B894" s="185" t="s">
        <v>2264</v>
      </c>
      <c r="C894" s="185" t="s">
        <v>4</v>
      </c>
      <c r="D894" s="140">
        <v>-87450.7</v>
      </c>
      <c r="E894" s="140">
        <v>-42815.31</v>
      </c>
      <c r="F894" s="140">
        <v>-63096.66</v>
      </c>
      <c r="G894" s="139">
        <v>-75751.62</v>
      </c>
      <c r="H894" s="139">
        <v>-83163.759999999995</v>
      </c>
      <c r="I894" s="139">
        <v>-88591.14</v>
      </c>
      <c r="J894" s="140">
        <v>-4475.6499999999996</v>
      </c>
      <c r="K894" s="140">
        <v>-8923.2099999999991</v>
      </c>
      <c r="L894" s="140">
        <v>-13909.92</v>
      </c>
      <c r="M894" s="140">
        <v>-24015.4</v>
      </c>
      <c r="N894" s="140">
        <v>-40079.599999999999</v>
      </c>
      <c r="O894" s="140">
        <v>-69137.919999999998</v>
      </c>
      <c r="P894" s="138">
        <f t="shared" si="14"/>
        <v>-601410.89000000013</v>
      </c>
      <c r="Q894" s="135">
        <f>MATCH(B904,'SAP Data'!$C$7:$C$1839,0)</f>
        <v>1211</v>
      </c>
    </row>
    <row r="895" spans="1:17" ht="15.75" thickBot="1" x14ac:dyDescent="0.3">
      <c r="A895" s="186" t="s">
        <v>2265</v>
      </c>
      <c r="B895" s="185" t="s">
        <v>2266</v>
      </c>
      <c r="C895" s="185" t="s">
        <v>4</v>
      </c>
      <c r="D895" s="139">
        <v>-8893.91</v>
      </c>
      <c r="E895" s="139">
        <v>-6178.42</v>
      </c>
      <c r="F895" s="139">
        <v>-9044.7099999999991</v>
      </c>
      <c r="G895" s="140">
        <v>-11310.25</v>
      </c>
      <c r="H895" s="140">
        <v>-3849.43</v>
      </c>
      <c r="I895" s="140">
        <v>-4974.66</v>
      </c>
      <c r="J895" s="139">
        <v>-5750.06</v>
      </c>
      <c r="K895" s="139">
        <v>-1502.65</v>
      </c>
      <c r="L895" s="139">
        <v>-2205.9299999999998</v>
      </c>
      <c r="M895" s="139">
        <v>-3122.36</v>
      </c>
      <c r="N895" s="139">
        <v>-2713.09</v>
      </c>
      <c r="O895" s="139">
        <v>-6016.01</v>
      </c>
      <c r="P895" s="138">
        <f t="shared" si="14"/>
        <v>-65561.48</v>
      </c>
      <c r="Q895" s="135">
        <f>MATCH(B905,'SAP Data'!$C$7:$C$1839,0)</f>
        <v>1212</v>
      </c>
    </row>
    <row r="896" spans="1:17" ht="15.75" thickBot="1" x14ac:dyDescent="0.3">
      <c r="A896" s="186" t="s">
        <v>2267</v>
      </c>
      <c r="B896" s="185" t="s">
        <v>2268</v>
      </c>
      <c r="C896" s="185" t="s">
        <v>4</v>
      </c>
      <c r="D896" s="140">
        <v>-95444.86</v>
      </c>
      <c r="E896" s="140">
        <v>0</v>
      </c>
      <c r="F896" s="140">
        <v>0</v>
      </c>
      <c r="G896" s="139">
        <v>-100.14</v>
      </c>
      <c r="H896" s="139">
        <v>-100.14</v>
      </c>
      <c r="I896" s="139">
        <v>-100.14</v>
      </c>
      <c r="J896" s="140">
        <v>-100.14</v>
      </c>
      <c r="K896" s="140">
        <v>-100.14</v>
      </c>
      <c r="L896" s="140">
        <v>-100.14</v>
      </c>
      <c r="M896" s="140">
        <v>-100.14</v>
      </c>
      <c r="N896" s="140">
        <v>-100.14</v>
      </c>
      <c r="O896" s="140">
        <v>-100.14</v>
      </c>
      <c r="P896" s="138">
        <f t="shared" si="14"/>
        <v>-96346.12</v>
      </c>
      <c r="Q896" s="135">
        <f>MATCH(B906,'SAP Data'!$C$7:$C$1839,0)</f>
        <v>1213</v>
      </c>
    </row>
    <row r="897" spans="1:17" ht="15.75" thickBot="1" x14ac:dyDescent="0.3">
      <c r="A897" s="186" t="s">
        <v>2269</v>
      </c>
      <c r="B897" s="185" t="s">
        <v>2270</v>
      </c>
      <c r="C897" s="185" t="s">
        <v>4</v>
      </c>
      <c r="D897" s="139">
        <v>-11531.38</v>
      </c>
      <c r="E897" s="139">
        <v>-21445.93</v>
      </c>
      <c r="F897" s="139">
        <v>-31299.88</v>
      </c>
      <c r="G897" s="140">
        <v>-8158.09</v>
      </c>
      <c r="H897" s="140">
        <v>160307.67000000001</v>
      </c>
      <c r="I897" s="140">
        <v>156150.51</v>
      </c>
      <c r="J897" s="139">
        <v>-3073.85</v>
      </c>
      <c r="K897" s="139">
        <v>-6172.2</v>
      </c>
      <c r="L897" s="139">
        <v>-9260.42</v>
      </c>
      <c r="M897" s="139">
        <v>-3723.8</v>
      </c>
      <c r="N897" s="139">
        <v>-9969.08</v>
      </c>
      <c r="O897" s="139">
        <v>-21069.95</v>
      </c>
      <c r="P897" s="138">
        <f t="shared" si="14"/>
        <v>190753.6</v>
      </c>
      <c r="Q897" s="135">
        <f>MATCH(B907,'SAP Data'!$C$7:$C$1839,0)</f>
        <v>1214</v>
      </c>
    </row>
    <row r="898" spans="1:17" ht="15.75" thickBot="1" x14ac:dyDescent="0.3">
      <c r="A898" s="186" t="s">
        <v>2271</v>
      </c>
      <c r="B898" s="185" t="s">
        <v>2272</v>
      </c>
      <c r="C898" s="185" t="s">
        <v>4</v>
      </c>
      <c r="D898" s="140">
        <v>-53248.14</v>
      </c>
      <c r="E898" s="140">
        <v>-36195.25</v>
      </c>
      <c r="F898" s="140">
        <v>-50390.559999999998</v>
      </c>
      <c r="G898" s="139">
        <v>-61872.83</v>
      </c>
      <c r="H898" s="139">
        <v>-17496.82</v>
      </c>
      <c r="I898" s="139">
        <v>-23129.03</v>
      </c>
      <c r="J898" s="140">
        <v>-27490.31</v>
      </c>
      <c r="K898" s="140">
        <v>-8385.27</v>
      </c>
      <c r="L898" s="140">
        <v>-12875.49</v>
      </c>
      <c r="M898" s="140">
        <v>-20240.09</v>
      </c>
      <c r="N898" s="140">
        <v>-17748.2</v>
      </c>
      <c r="O898" s="140">
        <v>-36373.29</v>
      </c>
      <c r="P898" s="138">
        <f t="shared" si="14"/>
        <v>-365445.28000000009</v>
      </c>
      <c r="Q898" s="135">
        <f>MATCH(B908,'SAP Data'!$C$7:$C$1839,0)</f>
        <v>1215</v>
      </c>
    </row>
    <row r="899" spans="1:17" ht="15.75" thickBot="1" x14ac:dyDescent="0.3">
      <c r="A899" s="186" t="s">
        <v>2273</v>
      </c>
      <c r="B899" s="185" t="s">
        <v>2274</v>
      </c>
      <c r="C899" s="185" t="s">
        <v>4</v>
      </c>
      <c r="D899" s="139">
        <v>-143945.07999999999</v>
      </c>
      <c r="E899" s="139">
        <v>-68611.539999999994</v>
      </c>
      <c r="F899" s="139">
        <v>-98972.87</v>
      </c>
      <c r="G899" s="140">
        <v>-118685.12</v>
      </c>
      <c r="H899" s="140">
        <v>-131507.82</v>
      </c>
      <c r="I899" s="140">
        <v>-141264.44</v>
      </c>
      <c r="J899" s="139">
        <v>-7234.22</v>
      </c>
      <c r="K899" s="139">
        <v>-14409.72</v>
      </c>
      <c r="L899" s="139">
        <v>-22833.360000000001</v>
      </c>
      <c r="M899" s="139">
        <v>-40809.61</v>
      </c>
      <c r="N899" s="139">
        <v>-67809.03</v>
      </c>
      <c r="O899" s="139">
        <v>-115330.32</v>
      </c>
      <c r="P899" s="138">
        <f t="shared" si="14"/>
        <v>-971413.12999999989</v>
      </c>
      <c r="Q899" s="135">
        <f>MATCH(B909,'SAP Data'!$C$7:$C$1839,0)</f>
        <v>1216</v>
      </c>
    </row>
    <row r="900" spans="1:17" ht="15.75" thickBot="1" x14ac:dyDescent="0.3">
      <c r="A900" s="186" t="s">
        <v>2275</v>
      </c>
      <c r="B900" s="185" t="s">
        <v>2276</v>
      </c>
      <c r="C900" s="185" t="s">
        <v>4</v>
      </c>
      <c r="D900" s="140">
        <v>-21763.89</v>
      </c>
      <c r="E900" s="140">
        <v>-38235.370000000003</v>
      </c>
      <c r="F900" s="140">
        <v>-55532.42</v>
      </c>
      <c r="G900" s="139">
        <v>-13922.16</v>
      </c>
      <c r="H900" s="139">
        <v>-23686.16</v>
      </c>
      <c r="I900" s="139">
        <v>-30722.880000000001</v>
      </c>
      <c r="J900" s="140">
        <v>-4667.7700000000004</v>
      </c>
      <c r="K900" s="140">
        <v>-9652.4500000000007</v>
      </c>
      <c r="L900" s="140">
        <v>-14310.03</v>
      </c>
      <c r="M900" s="140">
        <v>-5961.74</v>
      </c>
      <c r="N900" s="140">
        <v>-16007.44</v>
      </c>
      <c r="O900" s="140">
        <v>-34247.870000000003</v>
      </c>
      <c r="P900" s="138">
        <f t="shared" si="14"/>
        <v>-268710.18</v>
      </c>
      <c r="Q900" s="135">
        <f>MATCH(B910,'SAP Data'!$C$7:$C$1839,0)</f>
        <v>1217</v>
      </c>
    </row>
    <row r="901" spans="1:17" ht="15.75" thickBot="1" x14ac:dyDescent="0.3">
      <c r="A901" s="186" t="s">
        <v>2277</v>
      </c>
      <c r="B901" s="185" t="s">
        <v>2278</v>
      </c>
      <c r="C901" s="185" t="s">
        <v>4</v>
      </c>
      <c r="D901" s="139">
        <v>-287296.57</v>
      </c>
      <c r="E901" s="139">
        <v>-196744.02</v>
      </c>
      <c r="F901" s="139">
        <v>-282902.42</v>
      </c>
      <c r="G901" s="140">
        <v>-348020.7</v>
      </c>
      <c r="H901" s="140">
        <v>-101349.27</v>
      </c>
      <c r="I901" s="140">
        <v>-130796.03</v>
      </c>
      <c r="J901" s="139">
        <v>-151390.97</v>
      </c>
      <c r="K901" s="139">
        <v>-40352.54</v>
      </c>
      <c r="L901" s="139">
        <v>-62510.12</v>
      </c>
      <c r="M901" s="139">
        <v>-99824.41</v>
      </c>
      <c r="N901" s="139">
        <v>-96727.32</v>
      </c>
      <c r="O901" s="139">
        <v>-203285.35</v>
      </c>
      <c r="P901" s="138">
        <f t="shared" si="14"/>
        <v>-2001199.7200000002</v>
      </c>
      <c r="Q901" s="135">
        <f>MATCH(B911,'SAP Data'!$C$7:$C$1839,0)</f>
        <v>1218</v>
      </c>
    </row>
    <row r="902" spans="1:17" ht="15.75" thickBot="1" x14ac:dyDescent="0.3">
      <c r="A902" s="186" t="s">
        <v>2279</v>
      </c>
      <c r="B902" s="185" t="s">
        <v>2280</v>
      </c>
      <c r="C902" s="185" t="s">
        <v>4</v>
      </c>
      <c r="D902" s="140">
        <v>-110574.7</v>
      </c>
      <c r="E902" s="140">
        <v>-28829.9</v>
      </c>
      <c r="F902" s="140">
        <v>-42756.27</v>
      </c>
      <c r="G902" s="139">
        <v>-54280.3</v>
      </c>
      <c r="H902" s="139">
        <v>-62582.14</v>
      </c>
      <c r="I902" s="139">
        <v>-68334.44</v>
      </c>
      <c r="J902" s="140">
        <v>-72129.53</v>
      </c>
      <c r="K902" s="140">
        <v>-75359.7</v>
      </c>
      <c r="L902" s="140">
        <v>-78540.09</v>
      </c>
      <c r="M902" s="140">
        <v>-82432.34</v>
      </c>
      <c r="N902" s="140">
        <v>-89928.05</v>
      </c>
      <c r="O902" s="140">
        <v>-102557.99</v>
      </c>
      <c r="P902" s="138">
        <f t="shared" si="14"/>
        <v>-868305.45000000007</v>
      </c>
      <c r="Q902" s="135">
        <f>MATCH(B912,'SAP Data'!$C$7:$C$1839,0)</f>
        <v>1219</v>
      </c>
    </row>
    <row r="903" spans="1:17" ht="15.75" thickBot="1" x14ac:dyDescent="0.3">
      <c r="A903" s="186" t="s">
        <v>2281</v>
      </c>
      <c r="B903" s="185" t="s">
        <v>2282</v>
      </c>
      <c r="C903" s="185" t="s">
        <v>4</v>
      </c>
      <c r="D903" s="139">
        <v>-5845.68</v>
      </c>
      <c r="E903" s="139">
        <v>-10773.3</v>
      </c>
      <c r="F903" s="139">
        <v>-15354.8</v>
      </c>
      <c r="G903" s="140">
        <v>-3764.52</v>
      </c>
      <c r="H903" s="140">
        <v>-6386.49</v>
      </c>
      <c r="I903" s="140">
        <v>-8216.77</v>
      </c>
      <c r="J903" s="139">
        <v>-1387.42</v>
      </c>
      <c r="K903" s="139">
        <v>-2707.45</v>
      </c>
      <c r="L903" s="139">
        <v>-4259.22</v>
      </c>
      <c r="M903" s="139">
        <v>-2243.41</v>
      </c>
      <c r="N903" s="139">
        <v>-5945.95</v>
      </c>
      <c r="O903" s="139">
        <v>-11690.86</v>
      </c>
      <c r="P903" s="138">
        <f t="shared" ref="P903:P966" si="15">SUM(D903:O903)</f>
        <v>-78575.87</v>
      </c>
      <c r="Q903" s="135">
        <f>MATCH(B913,'SAP Data'!$C$7:$C$1839,0)</f>
        <v>1220</v>
      </c>
    </row>
    <row r="904" spans="1:17" ht="15.75" thickBot="1" x14ac:dyDescent="0.3">
      <c r="A904" s="186" t="s">
        <v>2283</v>
      </c>
      <c r="B904" s="185" t="s">
        <v>2284</v>
      </c>
      <c r="C904" s="185" t="s">
        <v>4</v>
      </c>
      <c r="D904" s="140">
        <v>-47481.06</v>
      </c>
      <c r="E904" s="140">
        <v>-13003.51</v>
      </c>
      <c r="F904" s="140">
        <v>-18373.34</v>
      </c>
      <c r="G904" s="139">
        <v>-22871.25</v>
      </c>
      <c r="H904" s="139">
        <v>-25656.14</v>
      </c>
      <c r="I904" s="139">
        <v>-27702.18</v>
      </c>
      <c r="J904" s="140">
        <v>-29322.959999999999</v>
      </c>
      <c r="K904" s="140">
        <v>-30768.55</v>
      </c>
      <c r="L904" s="140">
        <v>-32299.29</v>
      </c>
      <c r="M904" s="140">
        <v>-34462.61</v>
      </c>
      <c r="N904" s="140">
        <v>-38383.71</v>
      </c>
      <c r="O904" s="140">
        <v>-44735.6</v>
      </c>
      <c r="P904" s="138">
        <f t="shared" si="15"/>
        <v>-365060.2</v>
      </c>
      <c r="Q904" s="135">
        <f>MATCH(B914,'SAP Data'!$C$7:$C$1839,0)</f>
        <v>1221</v>
      </c>
    </row>
    <row r="905" spans="1:17" ht="15.75" thickBot="1" x14ac:dyDescent="0.3">
      <c r="A905" s="186" t="s">
        <v>2285</v>
      </c>
      <c r="B905" s="185" t="s">
        <v>2286</v>
      </c>
      <c r="C905" s="185" t="s">
        <v>4</v>
      </c>
      <c r="D905" s="139">
        <v>-122303.59</v>
      </c>
      <c r="E905" s="139">
        <v>-85410.96</v>
      </c>
      <c r="F905" s="139">
        <v>-123929.87</v>
      </c>
      <c r="G905" s="140">
        <v>-154431.62</v>
      </c>
      <c r="H905" s="140">
        <v>-48838.28</v>
      </c>
      <c r="I905" s="140">
        <v>-64042.18</v>
      </c>
      <c r="J905" s="139">
        <v>-75391.37</v>
      </c>
      <c r="K905" s="139">
        <v>-21899.27</v>
      </c>
      <c r="L905" s="139">
        <v>-33644.11</v>
      </c>
      <c r="M905" s="139">
        <v>-49997.27</v>
      </c>
      <c r="N905" s="139">
        <v>-42022.07</v>
      </c>
      <c r="O905" s="139">
        <v>-85049.55</v>
      </c>
      <c r="P905" s="138">
        <f t="shared" si="15"/>
        <v>-906960.14</v>
      </c>
      <c r="Q905" s="135">
        <f>MATCH(B915,'SAP Data'!$C$7:$C$1839,0)</f>
        <v>1222</v>
      </c>
    </row>
    <row r="906" spans="1:17" ht="15.75" thickBot="1" x14ac:dyDescent="0.3">
      <c r="A906" s="186" t="s">
        <v>2287</v>
      </c>
      <c r="B906" s="185" t="s">
        <v>2288</v>
      </c>
      <c r="C906" s="185" t="s">
        <v>4</v>
      </c>
      <c r="D906" s="140">
        <v>-158686.54999999999</v>
      </c>
      <c r="E906" s="140">
        <v>-115616.54</v>
      </c>
      <c r="F906" s="140">
        <v>-174140.29</v>
      </c>
      <c r="G906" s="139">
        <v>-219957.44</v>
      </c>
      <c r="H906" s="139">
        <v>-249486.33</v>
      </c>
      <c r="I906" s="139">
        <v>-271261.23</v>
      </c>
      <c r="J906" s="140">
        <v>-110256.85</v>
      </c>
      <c r="K906" s="140">
        <v>-24418.58</v>
      </c>
      <c r="L906" s="140">
        <v>-36034.21</v>
      </c>
      <c r="M906" s="140">
        <v>-52307.64</v>
      </c>
      <c r="N906" s="140">
        <v>-49187.51</v>
      </c>
      <c r="O906" s="140">
        <v>-102030.79</v>
      </c>
      <c r="P906" s="138">
        <f t="shared" si="15"/>
        <v>-1563383.96</v>
      </c>
      <c r="Q906" s="135">
        <f>MATCH(B916,'SAP Data'!$C$7:$C$1839,0)</f>
        <v>1223</v>
      </c>
    </row>
    <row r="907" spans="1:17" ht="15.75" thickBot="1" x14ac:dyDescent="0.3">
      <c r="A907" s="186" t="s">
        <v>2289</v>
      </c>
      <c r="B907" s="185" t="s">
        <v>2290</v>
      </c>
      <c r="C907" s="185" t="s">
        <v>4</v>
      </c>
      <c r="D907" s="139">
        <v>-153962.51</v>
      </c>
      <c r="E907" s="139">
        <v>-40903.980000000003</v>
      </c>
      <c r="F907" s="139">
        <v>-58274.26</v>
      </c>
      <c r="G907" s="140">
        <v>-71074.36</v>
      </c>
      <c r="H907" s="140">
        <v>-78379.41</v>
      </c>
      <c r="I907" s="140">
        <v>-84678.04</v>
      </c>
      <c r="J907" s="139">
        <v>-89203.44</v>
      </c>
      <c r="K907" s="139">
        <v>-93615</v>
      </c>
      <c r="L907" s="139">
        <v>-98763.12</v>
      </c>
      <c r="M907" s="139">
        <v>-107579.77</v>
      </c>
      <c r="N907" s="139">
        <v>-120142.67</v>
      </c>
      <c r="O907" s="139">
        <v>-144217.32999999999</v>
      </c>
      <c r="P907" s="138">
        <f t="shared" si="15"/>
        <v>-1140793.8900000001</v>
      </c>
      <c r="Q907" s="135">
        <f>MATCH(B917,'SAP Data'!$C$7:$C$1839,0)</f>
        <v>1224</v>
      </c>
    </row>
    <row r="908" spans="1:17" ht="15.75" thickBot="1" x14ac:dyDescent="0.3">
      <c r="A908" s="186" t="s">
        <v>2291</v>
      </c>
      <c r="B908" s="185" t="s">
        <v>2292</v>
      </c>
      <c r="C908" s="185" t="s">
        <v>4</v>
      </c>
      <c r="D908" s="140">
        <v>-175259.3</v>
      </c>
      <c r="E908" s="140">
        <v>-45252.91</v>
      </c>
      <c r="F908" s="140">
        <v>-64382.7</v>
      </c>
      <c r="G908" s="139">
        <v>-80050.899999999994</v>
      </c>
      <c r="H908" s="139">
        <v>-88070.21</v>
      </c>
      <c r="I908" s="139">
        <v>-95302.34</v>
      </c>
      <c r="J908" s="140">
        <v>-100643.11</v>
      </c>
      <c r="K908" s="140">
        <v>-105549.55</v>
      </c>
      <c r="L908" s="140">
        <v>-111060.03</v>
      </c>
      <c r="M908" s="140">
        <v>-119722.78</v>
      </c>
      <c r="N908" s="140">
        <v>-133604.85</v>
      </c>
      <c r="O908" s="140">
        <v>-157980.87</v>
      </c>
      <c r="P908" s="138">
        <f t="shared" si="15"/>
        <v>-1276879.5500000003</v>
      </c>
      <c r="Q908" s="135">
        <f>MATCH(B918,'SAP Data'!$C$7:$C$1839,0)</f>
        <v>1225</v>
      </c>
    </row>
    <row r="909" spans="1:17" ht="15.75" thickBot="1" x14ac:dyDescent="0.3">
      <c r="A909" s="186" t="s">
        <v>2293</v>
      </c>
      <c r="B909" s="185" t="s">
        <v>2294</v>
      </c>
      <c r="C909" s="185" t="s">
        <v>4</v>
      </c>
      <c r="D909" s="139">
        <v>-120905.84</v>
      </c>
      <c r="E909" s="139">
        <v>-220980.65</v>
      </c>
      <c r="F909" s="139">
        <v>-328368.75</v>
      </c>
      <c r="G909" s="140">
        <v>-86172.63</v>
      </c>
      <c r="H909" s="140">
        <v>-145135</v>
      </c>
      <c r="I909" s="140">
        <v>-186246.91</v>
      </c>
      <c r="J909" s="139">
        <v>-32205.34</v>
      </c>
      <c r="K909" s="139">
        <v>-61615.58</v>
      </c>
      <c r="L909" s="139">
        <v>-91191.4</v>
      </c>
      <c r="M909" s="139">
        <v>-35440.129999999997</v>
      </c>
      <c r="N909" s="139">
        <v>-94654.58</v>
      </c>
      <c r="O909" s="139">
        <v>-199420.7</v>
      </c>
      <c r="P909" s="138">
        <f t="shared" si="15"/>
        <v>-1602337.51</v>
      </c>
      <c r="Q909" s="135">
        <f>MATCH(B919,'SAP Data'!$C$7:$C$1839,0)</f>
        <v>1226</v>
      </c>
    </row>
    <row r="910" spans="1:17" ht="15.75" thickBot="1" x14ac:dyDescent="0.3">
      <c r="A910" s="186" t="s">
        <v>2295</v>
      </c>
      <c r="B910" s="185" t="s">
        <v>2296</v>
      </c>
      <c r="C910" s="185" t="s">
        <v>4</v>
      </c>
      <c r="D910" s="140">
        <v>-139799.47</v>
      </c>
      <c r="E910" s="140">
        <v>-32503.65</v>
      </c>
      <c r="F910" s="140">
        <v>-49460.98</v>
      </c>
      <c r="G910" s="139">
        <v>-62951.62</v>
      </c>
      <c r="H910" s="139">
        <v>-72393.929999999993</v>
      </c>
      <c r="I910" s="139">
        <v>-79445.36</v>
      </c>
      <c r="J910" s="140">
        <v>-86312.12</v>
      </c>
      <c r="K910" s="140">
        <v>-92910.1</v>
      </c>
      <c r="L910" s="140">
        <v>-99566.39</v>
      </c>
      <c r="M910" s="140">
        <v>-107569.95</v>
      </c>
      <c r="N910" s="140">
        <v>-118886.93</v>
      </c>
      <c r="O910" s="140">
        <v>-136157.57</v>
      </c>
      <c r="P910" s="138">
        <f t="shared" si="15"/>
        <v>-1077958.07</v>
      </c>
      <c r="Q910" s="135">
        <f>MATCH(B920,'SAP Data'!$C$7:$C$1839,0)</f>
        <v>1227</v>
      </c>
    </row>
    <row r="911" spans="1:17" ht="15.75" thickBot="1" x14ac:dyDescent="0.3">
      <c r="A911" s="186" t="s">
        <v>2297</v>
      </c>
      <c r="B911" s="185" t="s">
        <v>2298</v>
      </c>
      <c r="C911" s="185" t="s">
        <v>4</v>
      </c>
      <c r="D911" s="139">
        <v>-21818.51</v>
      </c>
      <c r="E911" s="139">
        <v>-16360.59</v>
      </c>
      <c r="F911" s="139">
        <v>-24056.44</v>
      </c>
      <c r="G911" s="140">
        <v>-30599.759999999998</v>
      </c>
      <c r="H911" s="140">
        <v>-10639.85</v>
      </c>
      <c r="I911" s="140">
        <v>-13312.28</v>
      </c>
      <c r="J911" s="139">
        <v>-15441.78</v>
      </c>
      <c r="K911" s="139">
        <v>-4213.42</v>
      </c>
      <c r="L911" s="139">
        <v>-6165.47</v>
      </c>
      <c r="M911" s="139">
        <v>-8649.39</v>
      </c>
      <c r="N911" s="139">
        <v>-6853.93</v>
      </c>
      <c r="O911" s="139">
        <v>-14639.19</v>
      </c>
      <c r="P911" s="138">
        <f t="shared" si="15"/>
        <v>-172750.61</v>
      </c>
      <c r="Q911" s="135">
        <f>MATCH(B921,'SAP Data'!$C$7:$C$1839,0)</f>
        <v>1228</v>
      </c>
    </row>
    <row r="912" spans="1:17" ht="15.75" thickBot="1" x14ac:dyDescent="0.3">
      <c r="A912" s="186" t="s">
        <v>2299</v>
      </c>
      <c r="B912" s="185" t="s">
        <v>2300</v>
      </c>
      <c r="C912" s="185" t="s">
        <v>4</v>
      </c>
      <c r="D912" s="140">
        <v>-285212.83</v>
      </c>
      <c r="E912" s="140">
        <v>-191393</v>
      </c>
      <c r="F912" s="140">
        <v>-268124.2</v>
      </c>
      <c r="G912" s="139">
        <v>-325827.5</v>
      </c>
      <c r="H912" s="139">
        <v>-90588.55</v>
      </c>
      <c r="I912" s="139">
        <v>-118051.16</v>
      </c>
      <c r="J912" s="140">
        <v>-138341.42000000001</v>
      </c>
      <c r="K912" s="140">
        <v>-39993.410000000003</v>
      </c>
      <c r="L912" s="140">
        <v>-62162.69</v>
      </c>
      <c r="M912" s="140">
        <v>-100569.19</v>
      </c>
      <c r="N912" s="140">
        <v>-95372.95</v>
      </c>
      <c r="O912" s="140">
        <v>-202156.04</v>
      </c>
      <c r="P912" s="138">
        <f t="shared" si="15"/>
        <v>-1917792.9399999997</v>
      </c>
      <c r="Q912" s="135">
        <f>MATCH(B922,'SAP Data'!$C$7:$C$1839,0)</f>
        <v>1229</v>
      </c>
    </row>
    <row r="913" spans="1:17" ht="15.75" thickBot="1" x14ac:dyDescent="0.3">
      <c r="A913" s="186" t="s">
        <v>2301</v>
      </c>
      <c r="B913" s="185" t="s">
        <v>2302</v>
      </c>
      <c r="C913" s="185" t="s">
        <v>4</v>
      </c>
      <c r="D913" s="139">
        <v>-32947.089999999997</v>
      </c>
      <c r="E913" s="139">
        <v>-20597</v>
      </c>
      <c r="F913" s="139">
        <v>-29210.240000000002</v>
      </c>
      <c r="G913" s="140">
        <v>-35443.26</v>
      </c>
      <c r="H913" s="140">
        <v>-9647.48</v>
      </c>
      <c r="I913" s="140">
        <v>-12382.02</v>
      </c>
      <c r="J913" s="139">
        <v>-14249.41</v>
      </c>
      <c r="K913" s="139">
        <v>-3638.19</v>
      </c>
      <c r="L913" s="139">
        <v>-5893.63</v>
      </c>
      <c r="M913" s="139">
        <v>-10088.969999999999</v>
      </c>
      <c r="N913" s="139">
        <v>-10373.35</v>
      </c>
      <c r="O913" s="139">
        <v>-22629.33</v>
      </c>
      <c r="P913" s="138">
        <f t="shared" si="15"/>
        <v>-207099.97000000003</v>
      </c>
      <c r="Q913" s="135">
        <f>MATCH(B923,'SAP Data'!$C$7:$C$1839,0)</f>
        <v>1230</v>
      </c>
    </row>
    <row r="914" spans="1:17" ht="15.75" thickBot="1" x14ac:dyDescent="0.3">
      <c r="A914" s="186" t="s">
        <v>2303</v>
      </c>
      <c r="B914" s="185" t="s">
        <v>2304</v>
      </c>
      <c r="C914" s="185" t="s">
        <v>4</v>
      </c>
      <c r="D914" s="140">
        <v>-42782.22</v>
      </c>
      <c r="E914" s="140">
        <v>-75628.039999999994</v>
      </c>
      <c r="F914" s="140">
        <v>-107134.02</v>
      </c>
      <c r="G914" s="139">
        <v>-22135.61</v>
      </c>
      <c r="H914" s="139">
        <v>-36252.04</v>
      </c>
      <c r="I914" s="139">
        <v>-46359.16</v>
      </c>
      <c r="J914" s="140">
        <v>-7863.34</v>
      </c>
      <c r="K914" s="140">
        <v>-16492.91</v>
      </c>
      <c r="L914" s="140">
        <v>-25440.93</v>
      </c>
      <c r="M914" s="140">
        <v>-16173.02</v>
      </c>
      <c r="N914" s="140">
        <v>-40639.58</v>
      </c>
      <c r="O914" s="140">
        <v>-87200.3</v>
      </c>
      <c r="P914" s="138">
        <f t="shared" si="15"/>
        <v>-524101.17</v>
      </c>
      <c r="Q914" s="135">
        <f>MATCH(B924,'SAP Data'!$C$7:$C$1839,0)</f>
        <v>1231</v>
      </c>
    </row>
    <row r="915" spans="1:17" ht="15.75" thickBot="1" x14ac:dyDescent="0.3">
      <c r="A915" s="186" t="s">
        <v>2305</v>
      </c>
      <c r="B915" s="185" t="s">
        <v>2306</v>
      </c>
      <c r="C915" s="185" t="s">
        <v>4</v>
      </c>
      <c r="D915" s="139">
        <v>-10538.02</v>
      </c>
      <c r="E915" s="139">
        <v>-6872.68</v>
      </c>
      <c r="F915" s="139">
        <v>-9840.56</v>
      </c>
      <c r="G915" s="140">
        <v>-12060.35</v>
      </c>
      <c r="H915" s="140">
        <v>-3603.17</v>
      </c>
      <c r="I915" s="140">
        <v>-4849.1400000000003</v>
      </c>
      <c r="J915" s="139">
        <v>-5850.4</v>
      </c>
      <c r="K915" s="139">
        <v>-1947.39</v>
      </c>
      <c r="L915" s="139">
        <v>-3015.44</v>
      </c>
      <c r="M915" s="139">
        <v>-4581.78</v>
      </c>
      <c r="N915" s="139">
        <v>-3767.02</v>
      </c>
      <c r="O915" s="139">
        <v>-7545.89</v>
      </c>
      <c r="P915" s="138">
        <f t="shared" si="15"/>
        <v>-74471.839999999997</v>
      </c>
      <c r="Q915" s="135">
        <f>MATCH(B925,'SAP Data'!$C$7:$C$1839,0)</f>
        <v>1232</v>
      </c>
    </row>
    <row r="916" spans="1:17" ht="15.75" thickBot="1" x14ac:dyDescent="0.3">
      <c r="A916" s="186" t="s">
        <v>2307</v>
      </c>
      <c r="B916" s="185" t="s">
        <v>2308</v>
      </c>
      <c r="C916" s="185" t="s">
        <v>4</v>
      </c>
      <c r="D916" s="140">
        <v>-342284.28</v>
      </c>
      <c r="E916" s="140">
        <v>-220702.01</v>
      </c>
      <c r="F916" s="140">
        <v>-326079.31</v>
      </c>
      <c r="G916" s="139">
        <v>-410156.44</v>
      </c>
      <c r="H916" s="139">
        <v>-142409.41</v>
      </c>
      <c r="I916" s="139">
        <v>-190123.13</v>
      </c>
      <c r="J916" s="140">
        <v>-226268.65</v>
      </c>
      <c r="K916" s="140">
        <v>-66449.03</v>
      </c>
      <c r="L916" s="140">
        <v>-100615.03</v>
      </c>
      <c r="M916" s="140">
        <v>-146151.21</v>
      </c>
      <c r="N916" s="140">
        <v>-121159.26</v>
      </c>
      <c r="O916" s="140">
        <v>-240761.67</v>
      </c>
      <c r="P916" s="138">
        <f t="shared" si="15"/>
        <v>-2533159.4299999997</v>
      </c>
      <c r="Q916" s="135">
        <f>MATCH(B926,'SAP Data'!$C$7:$C$1839,0)</f>
        <v>1233</v>
      </c>
    </row>
    <row r="917" spans="1:17" ht="15.75" thickBot="1" x14ac:dyDescent="0.3">
      <c r="A917" s="186" t="s">
        <v>2309</v>
      </c>
      <c r="B917" s="185" t="s">
        <v>2310</v>
      </c>
      <c r="C917" s="185" t="s">
        <v>4</v>
      </c>
      <c r="D917" s="139">
        <v>-90146.12</v>
      </c>
      <c r="E917" s="139">
        <v>-50278.45</v>
      </c>
      <c r="F917" s="139">
        <v>-73198.59</v>
      </c>
      <c r="G917" s="140">
        <v>-89985.7</v>
      </c>
      <c r="H917" s="140">
        <v>-28310.28</v>
      </c>
      <c r="I917" s="140">
        <v>-37796.92</v>
      </c>
      <c r="J917" s="139">
        <v>-45721.9</v>
      </c>
      <c r="K917" s="139">
        <v>-15863.48</v>
      </c>
      <c r="L917" s="139">
        <v>-25022.73</v>
      </c>
      <c r="M917" s="139">
        <v>-38903.870000000003</v>
      </c>
      <c r="N917" s="139">
        <v>-35987.85</v>
      </c>
      <c r="O917" s="139">
        <v>-68921.94</v>
      </c>
      <c r="P917" s="138">
        <f t="shared" si="15"/>
        <v>-600137.83000000007</v>
      </c>
      <c r="Q917" s="135">
        <f>MATCH(B927,'SAP Data'!$C$7:$C$1839,0)</f>
        <v>1234</v>
      </c>
    </row>
    <row r="918" spans="1:17" ht="15.75" thickBot="1" x14ac:dyDescent="0.3">
      <c r="A918" s="186" t="s">
        <v>2311</v>
      </c>
      <c r="B918" s="185" t="s">
        <v>2312</v>
      </c>
      <c r="C918" s="185" t="s">
        <v>4</v>
      </c>
      <c r="D918" s="140">
        <v>-13257.98</v>
      </c>
      <c r="E918" s="140">
        <v>-23207.59</v>
      </c>
      <c r="F918" s="140">
        <v>-33881.370000000003</v>
      </c>
      <c r="G918" s="139">
        <v>-8150.29</v>
      </c>
      <c r="H918" s="139">
        <v>-13250.75</v>
      </c>
      <c r="I918" s="139">
        <v>-16815.71</v>
      </c>
      <c r="J918" s="140">
        <v>-2921.21</v>
      </c>
      <c r="K918" s="140">
        <v>-5836.2</v>
      </c>
      <c r="L918" s="140">
        <v>-8750.4</v>
      </c>
      <c r="M918" s="140">
        <v>-3328.29</v>
      </c>
      <c r="N918" s="140">
        <v>-9103.5</v>
      </c>
      <c r="O918" s="140">
        <v>-19515.439999999999</v>
      </c>
      <c r="P918" s="138">
        <f t="shared" si="15"/>
        <v>-158018.72999999998</v>
      </c>
      <c r="Q918" s="135">
        <f>MATCH(B928,'SAP Data'!$C$7:$C$1839,0)</f>
        <v>1235</v>
      </c>
    </row>
    <row r="919" spans="1:17" ht="15.75" thickBot="1" x14ac:dyDescent="0.3">
      <c r="A919" s="186" t="s">
        <v>2313</v>
      </c>
      <c r="B919" s="185" t="s">
        <v>2314</v>
      </c>
      <c r="C919" s="185" t="s">
        <v>4</v>
      </c>
      <c r="D919" s="139">
        <v>-7751.79</v>
      </c>
      <c r="E919" s="139">
        <v>-5163.37</v>
      </c>
      <c r="F919" s="139">
        <v>-7648.4</v>
      </c>
      <c r="G919" s="140">
        <v>-9608.2900000000009</v>
      </c>
      <c r="H919" s="140">
        <v>-3311.36</v>
      </c>
      <c r="I919" s="140">
        <v>-4193.26</v>
      </c>
      <c r="J919" s="139">
        <v>-4904.3500000000004</v>
      </c>
      <c r="K919" s="139">
        <v>-1299.42</v>
      </c>
      <c r="L919" s="139">
        <v>-1993.26</v>
      </c>
      <c r="M919" s="139">
        <v>-2856.86</v>
      </c>
      <c r="N919" s="139">
        <v>-2366.42</v>
      </c>
      <c r="O919" s="139">
        <v>-5278.1</v>
      </c>
      <c r="P919" s="138">
        <f t="shared" si="15"/>
        <v>-56374.879999999997</v>
      </c>
      <c r="Q919" s="135">
        <f>MATCH(B929,'SAP Data'!$C$7:$C$1839,0)</f>
        <v>1236</v>
      </c>
    </row>
    <row r="920" spans="1:17" ht="15.75" thickBot="1" x14ac:dyDescent="0.3">
      <c r="A920" s="186" t="s">
        <v>2315</v>
      </c>
      <c r="B920" s="185" t="s">
        <v>2316</v>
      </c>
      <c r="C920" s="185" t="s">
        <v>4</v>
      </c>
      <c r="D920" s="140">
        <v>-23593.9</v>
      </c>
      <c r="E920" s="140">
        <v>-5780.43</v>
      </c>
      <c r="F920" s="140">
        <v>-8244.0300000000007</v>
      </c>
      <c r="G920" s="139">
        <v>-10148.52</v>
      </c>
      <c r="H920" s="139">
        <v>-11521.76</v>
      </c>
      <c r="I920" s="139">
        <v>-12559.42</v>
      </c>
      <c r="J920" s="140">
        <v>-13403.98</v>
      </c>
      <c r="K920" s="140">
        <v>-14242.4</v>
      </c>
      <c r="L920" s="140">
        <v>-15112.78</v>
      </c>
      <c r="M920" s="140">
        <v>-16527.36</v>
      </c>
      <c r="N920" s="140">
        <v>-18632.95</v>
      </c>
      <c r="O920" s="140">
        <v>-22046.18</v>
      </c>
      <c r="P920" s="138">
        <f t="shared" si="15"/>
        <v>-171813.71000000002</v>
      </c>
      <c r="Q920" s="135">
        <f>MATCH(B930,'SAP Data'!$C$7:$C$1839,0)</f>
        <v>1237</v>
      </c>
    </row>
    <row r="921" spans="1:17" ht="15.75" thickBot="1" x14ac:dyDescent="0.3">
      <c r="A921" s="186" t="s">
        <v>2317</v>
      </c>
      <c r="B921" s="185" t="s">
        <v>2318</v>
      </c>
      <c r="C921" s="185" t="s">
        <v>4</v>
      </c>
      <c r="D921" s="139">
        <v>-12489.66</v>
      </c>
      <c r="E921" s="139">
        <v>-23726.18</v>
      </c>
      <c r="F921" s="139">
        <v>-34000.65</v>
      </c>
      <c r="G921" s="140">
        <v>-8171.66</v>
      </c>
      <c r="H921" s="140">
        <v>-13591.25</v>
      </c>
      <c r="I921" s="140">
        <v>-18128.150000000001</v>
      </c>
      <c r="J921" s="139">
        <v>-3391.32</v>
      </c>
      <c r="K921" s="139">
        <v>-6665.59</v>
      </c>
      <c r="L921" s="139">
        <v>-10089.23</v>
      </c>
      <c r="M921" s="139">
        <v>-4805.45</v>
      </c>
      <c r="N921" s="139">
        <v>-12649.02</v>
      </c>
      <c r="O921" s="139">
        <v>-26165.25</v>
      </c>
      <c r="P921" s="138">
        <f t="shared" si="15"/>
        <v>-173873.40999999997</v>
      </c>
      <c r="Q921" s="135">
        <f>MATCH(B931,'SAP Data'!$C$7:$C$1839,0)</f>
        <v>1238</v>
      </c>
    </row>
    <row r="922" spans="1:17" ht="15.75" thickBot="1" x14ac:dyDescent="0.3">
      <c r="A922" s="186" t="s">
        <v>2319</v>
      </c>
      <c r="B922" s="185" t="s">
        <v>2320</v>
      </c>
      <c r="C922" s="185" t="s">
        <v>4</v>
      </c>
      <c r="D922" s="140">
        <v>-52353.73</v>
      </c>
      <c r="E922" s="140">
        <v>-13668.42</v>
      </c>
      <c r="F922" s="140">
        <v>-20274.04</v>
      </c>
      <c r="G922" s="139">
        <v>-25323.33</v>
      </c>
      <c r="H922" s="139">
        <v>-28689.87</v>
      </c>
      <c r="I922" s="139">
        <v>-31036.36</v>
      </c>
      <c r="J922" s="140">
        <v>-32671.5</v>
      </c>
      <c r="K922" s="140">
        <v>-34125.32</v>
      </c>
      <c r="L922" s="140">
        <v>-35625.49</v>
      </c>
      <c r="M922" s="140">
        <v>-37597.35</v>
      </c>
      <c r="N922" s="140">
        <v>-41259.370000000003</v>
      </c>
      <c r="O922" s="140">
        <v>-48200.74</v>
      </c>
      <c r="P922" s="138">
        <f t="shared" si="15"/>
        <v>-400825.51999999996</v>
      </c>
      <c r="Q922" s="135">
        <f>MATCH(B932,'SAP Data'!$C$7:$C$1839,0)</f>
        <v>1239</v>
      </c>
    </row>
    <row r="923" spans="1:17" ht="15.75" thickBot="1" x14ac:dyDescent="0.3">
      <c r="A923" s="186" t="s">
        <v>2321</v>
      </c>
      <c r="B923" s="185" t="s">
        <v>2322</v>
      </c>
      <c r="C923" s="185" t="s">
        <v>4</v>
      </c>
      <c r="D923" s="139">
        <v>-226927.9</v>
      </c>
      <c r="E923" s="139">
        <v>-133862.75</v>
      </c>
      <c r="F923" s="139">
        <v>-190798.09</v>
      </c>
      <c r="G923" s="140">
        <v>-235064.78</v>
      </c>
      <c r="H923" s="140">
        <v>-260480.88</v>
      </c>
      <c r="I923" s="140">
        <v>-279586.73</v>
      </c>
      <c r="J923" s="139">
        <v>-13462.87</v>
      </c>
      <c r="K923" s="139">
        <v>-25451.88</v>
      </c>
      <c r="L923" s="139">
        <v>-38894.36</v>
      </c>
      <c r="M923" s="139">
        <v>-61212.74</v>
      </c>
      <c r="N923" s="139">
        <v>-98451.11</v>
      </c>
      <c r="O923" s="139">
        <v>-166533.13</v>
      </c>
      <c r="P923" s="138">
        <f t="shared" si="15"/>
        <v>-1730727.2200000002</v>
      </c>
      <c r="Q923" s="135">
        <f>MATCH(B933,'SAP Data'!$C$7:$C$1839,0)</f>
        <v>1240</v>
      </c>
    </row>
    <row r="924" spans="1:17" ht="15.75" thickBot="1" x14ac:dyDescent="0.3">
      <c r="A924" s="186" t="s">
        <v>2323</v>
      </c>
      <c r="B924" s="185" t="s">
        <v>2324</v>
      </c>
      <c r="C924" s="185" t="s">
        <v>4</v>
      </c>
      <c r="D924" s="140">
        <v>-6950.99</v>
      </c>
      <c r="E924" s="140">
        <v>-12752.77</v>
      </c>
      <c r="F924" s="140">
        <v>-17881.64</v>
      </c>
      <c r="G924" s="139">
        <v>-4298.7</v>
      </c>
      <c r="H924" s="139">
        <v>-6768.65</v>
      </c>
      <c r="I924" s="139">
        <v>-8761.4500000000007</v>
      </c>
      <c r="J924" s="140">
        <v>-1412.09</v>
      </c>
      <c r="K924" s="140">
        <v>-2812.88</v>
      </c>
      <c r="L924" s="140">
        <v>-4453.51</v>
      </c>
      <c r="M924" s="140">
        <v>-2920.71</v>
      </c>
      <c r="N924" s="140">
        <v>-7024.96</v>
      </c>
      <c r="O924" s="140">
        <v>-13890.48</v>
      </c>
      <c r="P924" s="138">
        <f t="shared" si="15"/>
        <v>-89928.83</v>
      </c>
      <c r="Q924" s="135">
        <f>MATCH(B934,'SAP Data'!$C$7:$C$1839,0)</f>
        <v>1241</v>
      </c>
    </row>
    <row r="925" spans="1:17" ht="15.75" thickBot="1" x14ac:dyDescent="0.3">
      <c r="A925" s="186" t="s">
        <v>2325</v>
      </c>
      <c r="B925" s="185" t="s">
        <v>2326</v>
      </c>
      <c r="C925" s="185" t="s">
        <v>4</v>
      </c>
      <c r="D925" s="139">
        <v>-10470.27</v>
      </c>
      <c r="E925" s="139">
        <v>-20123.28</v>
      </c>
      <c r="F925" s="139">
        <v>-29447.64</v>
      </c>
      <c r="G925" s="140">
        <v>-6984.41</v>
      </c>
      <c r="H925" s="140">
        <v>-11404.24</v>
      </c>
      <c r="I925" s="140">
        <v>-15407.56</v>
      </c>
      <c r="J925" s="139">
        <v>-3267.89</v>
      </c>
      <c r="K925" s="139">
        <v>-6552.96</v>
      </c>
      <c r="L925" s="139">
        <v>-10054.48</v>
      </c>
      <c r="M925" s="139">
        <v>-4446.82</v>
      </c>
      <c r="N925" s="139">
        <v>-12093.43</v>
      </c>
      <c r="O925" s="139">
        <v>-24256.85</v>
      </c>
      <c r="P925" s="138">
        <f t="shared" si="15"/>
        <v>-154509.83000000002</v>
      </c>
      <c r="Q925" s="135">
        <f>MATCH(B935,'SAP Data'!$C$7:$C$1839,0)</f>
        <v>1242</v>
      </c>
    </row>
    <row r="926" spans="1:17" ht="15.75" thickBot="1" x14ac:dyDescent="0.3">
      <c r="A926" s="186" t="s">
        <v>2327</v>
      </c>
      <c r="B926" s="185" t="s">
        <v>2328</v>
      </c>
      <c r="C926" s="185" t="s">
        <v>4</v>
      </c>
      <c r="D926" s="140">
        <v>-22059.040000000001</v>
      </c>
      <c r="E926" s="140">
        <v>-14607.37</v>
      </c>
      <c r="F926" s="140">
        <v>-21396.68</v>
      </c>
      <c r="G926" s="139">
        <v>-27209.42</v>
      </c>
      <c r="H926" s="139">
        <v>-9545.25</v>
      </c>
      <c r="I926" s="139">
        <v>-12313.25</v>
      </c>
      <c r="J926" s="140">
        <v>-14327.44</v>
      </c>
      <c r="K926" s="140">
        <v>-4656.08</v>
      </c>
      <c r="L926" s="140">
        <v>-6703.94</v>
      </c>
      <c r="M926" s="140">
        <v>-9385</v>
      </c>
      <c r="N926" s="140">
        <v>-7252.16</v>
      </c>
      <c r="O926" s="140">
        <v>-14834.55</v>
      </c>
      <c r="P926" s="138">
        <f t="shared" si="15"/>
        <v>-164290.18</v>
      </c>
      <c r="Q926" s="135">
        <f>MATCH(B936,'SAP Data'!$C$7:$C$1839,0)</f>
        <v>1243</v>
      </c>
    </row>
    <row r="927" spans="1:17" ht="15.75" thickBot="1" x14ac:dyDescent="0.3">
      <c r="A927" s="186" t="s">
        <v>2329</v>
      </c>
      <c r="B927" s="185" t="s">
        <v>2330</v>
      </c>
      <c r="C927" s="185" t="s">
        <v>4</v>
      </c>
      <c r="D927" s="139">
        <v>-2432.04</v>
      </c>
      <c r="E927" s="139">
        <v>-4303.29</v>
      </c>
      <c r="F927" s="139">
        <v>-6184.4</v>
      </c>
      <c r="G927" s="140">
        <v>-1619.47</v>
      </c>
      <c r="H927" s="140">
        <v>-2673.77</v>
      </c>
      <c r="I927" s="140">
        <v>-3385.86</v>
      </c>
      <c r="J927" s="139">
        <v>-508.83</v>
      </c>
      <c r="K927" s="139">
        <v>-1012.94</v>
      </c>
      <c r="L927" s="139">
        <v>-1515.18</v>
      </c>
      <c r="M927" s="139">
        <v>-638.5</v>
      </c>
      <c r="N927" s="139">
        <v>-1823.9</v>
      </c>
      <c r="O927" s="139">
        <v>-4069.14</v>
      </c>
      <c r="P927" s="138">
        <f t="shared" si="15"/>
        <v>-30167.32</v>
      </c>
      <c r="Q927" s="135">
        <f>MATCH(B937,'SAP Data'!$C$7:$C$1839,0)</f>
        <v>1244</v>
      </c>
    </row>
    <row r="928" spans="1:17" ht="15.75" thickBot="1" x14ac:dyDescent="0.3">
      <c r="A928" s="186" t="s">
        <v>2331</v>
      </c>
      <c r="B928" s="185" t="s">
        <v>2332</v>
      </c>
      <c r="C928" s="185" t="s">
        <v>4</v>
      </c>
      <c r="D928" s="140">
        <v>-7982.13</v>
      </c>
      <c r="E928" s="140">
        <v>-2072.3200000000002</v>
      </c>
      <c r="F928" s="140">
        <v>-3062.96</v>
      </c>
      <c r="G928" s="139">
        <v>-3894.8</v>
      </c>
      <c r="H928" s="139">
        <v>-4360.37</v>
      </c>
      <c r="I928" s="139">
        <v>-4694.4799999999996</v>
      </c>
      <c r="J928" s="140">
        <v>-4916.51</v>
      </c>
      <c r="K928" s="140">
        <v>-5126.4799999999996</v>
      </c>
      <c r="L928" s="140">
        <v>-5343.89</v>
      </c>
      <c r="M928" s="140">
        <v>-5653.71</v>
      </c>
      <c r="N928" s="140">
        <v>-6196.78</v>
      </c>
      <c r="O928" s="140">
        <v>-7224.85</v>
      </c>
      <c r="P928" s="138">
        <f t="shared" si="15"/>
        <v>-60529.279999999999</v>
      </c>
      <c r="Q928" s="135">
        <f>MATCH(B938,'SAP Data'!$C$7:$C$1839,0)</f>
        <v>1245</v>
      </c>
    </row>
    <row r="929" spans="1:17" ht="15.75" thickBot="1" x14ac:dyDescent="0.3">
      <c r="A929" s="186" t="s">
        <v>2333</v>
      </c>
      <c r="B929" s="185" t="s">
        <v>2334</v>
      </c>
      <c r="C929" s="185" t="s">
        <v>4</v>
      </c>
      <c r="D929" s="139">
        <v>-11271.85</v>
      </c>
      <c r="E929" s="139">
        <v>-2944.4</v>
      </c>
      <c r="F929" s="139">
        <v>-4390.6400000000003</v>
      </c>
      <c r="G929" s="140">
        <v>-5620.98</v>
      </c>
      <c r="H929" s="140">
        <v>-6313.55</v>
      </c>
      <c r="I929" s="140">
        <v>-6815.23</v>
      </c>
      <c r="J929" s="139">
        <v>-7137.4</v>
      </c>
      <c r="K929" s="139">
        <v>-7436.99</v>
      </c>
      <c r="L929" s="139">
        <v>-7755.33</v>
      </c>
      <c r="M929" s="139">
        <v>-8225.81</v>
      </c>
      <c r="N929" s="139">
        <v>-9005.52</v>
      </c>
      <c r="O929" s="139">
        <v>-10443.89</v>
      </c>
      <c r="P929" s="138">
        <f t="shared" si="15"/>
        <v>-87361.59</v>
      </c>
      <c r="Q929" s="135">
        <f>MATCH(B939,'SAP Data'!$C$7:$C$1839,0)</f>
        <v>1246</v>
      </c>
    </row>
    <row r="930" spans="1:17" ht="15.75" thickBot="1" x14ac:dyDescent="0.3">
      <c r="A930" s="186" t="s">
        <v>2335</v>
      </c>
      <c r="B930" s="185" t="s">
        <v>2336</v>
      </c>
      <c r="C930" s="185" t="s">
        <v>4</v>
      </c>
      <c r="D930" s="140">
        <v>-36944.65</v>
      </c>
      <c r="E930" s="140">
        <v>-9390.33</v>
      </c>
      <c r="F930" s="140">
        <v>-13744.46</v>
      </c>
      <c r="G930" s="139">
        <v>-17450.8</v>
      </c>
      <c r="H930" s="139">
        <v>-19470.2</v>
      </c>
      <c r="I930" s="139">
        <v>-21053.86</v>
      </c>
      <c r="J930" s="140">
        <v>-22194.34</v>
      </c>
      <c r="K930" s="140">
        <v>-23333.64</v>
      </c>
      <c r="L930" s="140">
        <v>-24535.5</v>
      </c>
      <c r="M930" s="140">
        <v>-26025.09</v>
      </c>
      <c r="N930" s="140">
        <v>-29132.63</v>
      </c>
      <c r="O930" s="140">
        <v>-34006.71</v>
      </c>
      <c r="P930" s="138">
        <f t="shared" si="15"/>
        <v>-277282.21000000002</v>
      </c>
      <c r="Q930" s="135">
        <f>MATCH(B940,'SAP Data'!$C$7:$C$1839,0)</f>
        <v>1247</v>
      </c>
    </row>
    <row r="931" spans="1:17" ht="15.75" thickBot="1" x14ac:dyDescent="0.3">
      <c r="A931" s="186" t="s">
        <v>2337</v>
      </c>
      <c r="B931" s="185" t="s">
        <v>2338</v>
      </c>
      <c r="C931" s="185" t="s">
        <v>4</v>
      </c>
      <c r="D931" s="139">
        <v>-21423.4</v>
      </c>
      <c r="E931" s="139">
        <v>-16122.63</v>
      </c>
      <c r="F931" s="139">
        <v>-23823.26</v>
      </c>
      <c r="G931" s="140">
        <v>-30264.16</v>
      </c>
      <c r="H931" s="140">
        <v>-11282.98</v>
      </c>
      <c r="I931" s="140">
        <v>-14702.46</v>
      </c>
      <c r="J931" s="139">
        <v>-16932.61</v>
      </c>
      <c r="K931" s="139">
        <v>-4116.9399999999996</v>
      </c>
      <c r="L931" s="139">
        <v>-5973.37</v>
      </c>
      <c r="M931" s="139">
        <v>-8377.1200000000008</v>
      </c>
      <c r="N931" s="139">
        <v>-6535.16</v>
      </c>
      <c r="O931" s="139">
        <v>-13358.32</v>
      </c>
      <c r="P931" s="138">
        <f t="shared" si="15"/>
        <v>-172912.41</v>
      </c>
      <c r="Q931" s="135">
        <f>MATCH(B941,'SAP Data'!$C$7:$C$1839,0)</f>
        <v>1248</v>
      </c>
    </row>
    <row r="932" spans="1:17" ht="15.75" thickBot="1" x14ac:dyDescent="0.3">
      <c r="A932" s="186" t="s">
        <v>2339</v>
      </c>
      <c r="B932" s="185" t="s">
        <v>2340</v>
      </c>
      <c r="C932" s="185" t="s">
        <v>4</v>
      </c>
      <c r="D932" s="140">
        <v>-27817.98</v>
      </c>
      <c r="E932" s="140">
        <v>-7252.57</v>
      </c>
      <c r="F932" s="140">
        <v>-10665.19</v>
      </c>
      <c r="G932" s="139">
        <v>-13439.17</v>
      </c>
      <c r="H932" s="139">
        <v>-15517.36</v>
      </c>
      <c r="I932" s="139">
        <v>-16908.439999999999</v>
      </c>
      <c r="J932" s="140">
        <v>-17864.900000000001</v>
      </c>
      <c r="K932" s="140">
        <v>-18715.96</v>
      </c>
      <c r="L932" s="140">
        <v>-19570.830000000002</v>
      </c>
      <c r="M932" s="140">
        <v>-20551.439999999999</v>
      </c>
      <c r="N932" s="140">
        <v>-22313.94</v>
      </c>
      <c r="O932" s="140">
        <v>-25378.02</v>
      </c>
      <c r="P932" s="138">
        <f t="shared" si="15"/>
        <v>-215995.80000000002</v>
      </c>
      <c r="Q932" s="135">
        <f>MATCH(B942,'SAP Data'!$C$7:$C$1839,0)</f>
        <v>1249</v>
      </c>
    </row>
    <row r="933" spans="1:17" ht="15.75" thickBot="1" x14ac:dyDescent="0.3">
      <c r="A933" s="186" t="s">
        <v>2341</v>
      </c>
      <c r="B933" s="185" t="s">
        <v>2342</v>
      </c>
      <c r="C933" s="185" t="s">
        <v>4</v>
      </c>
      <c r="D933" s="139">
        <v>-16699.45</v>
      </c>
      <c r="E933" s="139">
        <v>-4379</v>
      </c>
      <c r="F933" s="139">
        <v>-6196.76</v>
      </c>
      <c r="G933" s="140">
        <v>-7665.97</v>
      </c>
      <c r="H933" s="140">
        <v>-8626.4599999999991</v>
      </c>
      <c r="I933" s="140">
        <v>-9383.58</v>
      </c>
      <c r="J933" s="139">
        <v>-9985.7199999999993</v>
      </c>
      <c r="K933" s="139">
        <v>-10546.63</v>
      </c>
      <c r="L933" s="139">
        <v>-11112.98</v>
      </c>
      <c r="M933" s="139">
        <v>-11877.51</v>
      </c>
      <c r="N933" s="139">
        <v>-13183.06</v>
      </c>
      <c r="O933" s="139">
        <v>-15427.55</v>
      </c>
      <c r="P933" s="138">
        <f t="shared" si="15"/>
        <v>-125084.67</v>
      </c>
      <c r="Q933" s="135">
        <f>MATCH(B943,'SAP Data'!$C$7:$C$1839,0)</f>
        <v>1250</v>
      </c>
    </row>
    <row r="934" spans="1:17" ht="15.75" thickBot="1" x14ac:dyDescent="0.3">
      <c r="A934" s="186" t="s">
        <v>2343</v>
      </c>
      <c r="B934" s="185" t="s">
        <v>2344</v>
      </c>
      <c r="C934" s="185" t="s">
        <v>4</v>
      </c>
      <c r="D934" s="140">
        <v>-3976.17</v>
      </c>
      <c r="E934" s="140">
        <v>-3690.67</v>
      </c>
      <c r="F934" s="140">
        <v>-3318.51</v>
      </c>
      <c r="G934" s="139">
        <v>-2657.05</v>
      </c>
      <c r="H934" s="139">
        <v>-1836.01</v>
      </c>
      <c r="I934" s="139">
        <v>-1517.43</v>
      </c>
      <c r="J934" s="140">
        <v>-1056.27</v>
      </c>
      <c r="K934" s="140">
        <v>-1004.71</v>
      </c>
      <c r="L934" s="140">
        <v>-1096.5999999999999</v>
      </c>
      <c r="M934" s="140">
        <v>-1517.52</v>
      </c>
      <c r="N934" s="140">
        <v>-4745.7700000000004</v>
      </c>
      <c r="O934" s="140">
        <v>-6648.26</v>
      </c>
      <c r="P934" s="138">
        <f t="shared" si="15"/>
        <v>-33064.97</v>
      </c>
      <c r="Q934" s="135">
        <f>MATCH(B944,'SAP Data'!$C$7:$C$1839,0)</f>
        <v>1251</v>
      </c>
    </row>
    <row r="935" spans="1:17" ht="15.75" thickBot="1" x14ac:dyDescent="0.3">
      <c r="A935" s="186" t="s">
        <v>2345</v>
      </c>
      <c r="B935" s="185" t="s">
        <v>2346</v>
      </c>
      <c r="C935" s="185" t="s">
        <v>4</v>
      </c>
      <c r="D935" s="139">
        <v>-2354.2600000000002</v>
      </c>
      <c r="E935" s="139">
        <v>-1610.62</v>
      </c>
      <c r="F935" s="139">
        <v>-2437.69</v>
      </c>
      <c r="G935" s="140">
        <v>-3087.4</v>
      </c>
      <c r="H935" s="140">
        <v>-1091.7</v>
      </c>
      <c r="I935" s="140">
        <v>-1433.02</v>
      </c>
      <c r="J935" s="139">
        <v>-1714.09</v>
      </c>
      <c r="K935" s="139">
        <v>-541.05999999999995</v>
      </c>
      <c r="L935" s="139">
        <v>-768.78</v>
      </c>
      <c r="M935" s="139">
        <v>-1082.0999999999999</v>
      </c>
      <c r="N935" s="139">
        <v>-832.88</v>
      </c>
      <c r="O935" s="139">
        <v>-1626.36</v>
      </c>
      <c r="P935" s="138">
        <f t="shared" si="15"/>
        <v>-18579.960000000003</v>
      </c>
      <c r="Q935" s="135">
        <f>MATCH(B945,'SAP Data'!$C$7:$C$1839,0)</f>
        <v>1252</v>
      </c>
    </row>
    <row r="936" spans="1:17" ht="15.75" thickBot="1" x14ac:dyDescent="0.3">
      <c r="A936" s="186" t="s">
        <v>2347</v>
      </c>
      <c r="B936" s="185" t="s">
        <v>2348</v>
      </c>
      <c r="C936" s="185" t="s">
        <v>4</v>
      </c>
      <c r="D936" s="140">
        <v>-141749.19</v>
      </c>
      <c r="E936" s="140">
        <v>-32696.34</v>
      </c>
      <c r="F936" s="140">
        <v>-48645.66</v>
      </c>
      <c r="G936" s="139">
        <v>-59401.96</v>
      </c>
      <c r="H936" s="139">
        <v>-67369.039999999994</v>
      </c>
      <c r="I936" s="139">
        <v>-73861.78</v>
      </c>
      <c r="J936" s="140">
        <v>-79336.87</v>
      </c>
      <c r="K936" s="140">
        <v>-84552.63</v>
      </c>
      <c r="L936" s="140">
        <v>-90567.6</v>
      </c>
      <c r="M936" s="140">
        <v>-100300.09</v>
      </c>
      <c r="N936" s="140">
        <v>-114199.18</v>
      </c>
      <c r="O936" s="140">
        <v>-138701.88</v>
      </c>
      <c r="P936" s="138">
        <f t="shared" si="15"/>
        <v>-1031382.2199999999</v>
      </c>
      <c r="Q936" s="135">
        <f>MATCH(B946,'SAP Data'!$C$7:$C$1839,0)</f>
        <v>1253</v>
      </c>
    </row>
    <row r="937" spans="1:17" ht="15.75" thickBot="1" x14ac:dyDescent="0.3">
      <c r="A937" s="186" t="s">
        <v>2349</v>
      </c>
      <c r="B937" s="185" t="s">
        <v>2350</v>
      </c>
      <c r="C937" s="185" t="s">
        <v>4</v>
      </c>
      <c r="D937" s="139">
        <v>-6721.26</v>
      </c>
      <c r="E937" s="139">
        <v>-1683.29</v>
      </c>
      <c r="F937" s="139">
        <v>-2426.5</v>
      </c>
      <c r="G937" s="140">
        <v>-2995.19</v>
      </c>
      <c r="H937" s="140">
        <v>-3327.53</v>
      </c>
      <c r="I937" s="140">
        <v>-3542.09</v>
      </c>
      <c r="J937" s="139">
        <v>-3729.08</v>
      </c>
      <c r="K937" s="139">
        <v>-3876.64</v>
      </c>
      <c r="L937" s="139">
        <v>-4079.7</v>
      </c>
      <c r="M937" s="139">
        <v>-4461.7</v>
      </c>
      <c r="N937" s="139">
        <v>-5143.84</v>
      </c>
      <c r="O937" s="139">
        <v>-6352.39</v>
      </c>
      <c r="P937" s="138">
        <f t="shared" si="15"/>
        <v>-48339.210000000006</v>
      </c>
      <c r="Q937" s="135">
        <f>MATCH(B947,'SAP Data'!$C$7:$C$1839,0)</f>
        <v>1254</v>
      </c>
    </row>
    <row r="938" spans="1:17" ht="15.75" thickBot="1" x14ac:dyDescent="0.3">
      <c r="A938" s="186" t="s">
        <v>2351</v>
      </c>
      <c r="B938" s="185" t="s">
        <v>2352</v>
      </c>
      <c r="C938" s="185" t="s">
        <v>4</v>
      </c>
      <c r="D938" s="140">
        <v>-5500.71</v>
      </c>
      <c r="E938" s="140">
        <v>-1461.59</v>
      </c>
      <c r="F938" s="140">
        <v>-2166.2399999999998</v>
      </c>
      <c r="G938" s="139">
        <v>-2749.56</v>
      </c>
      <c r="H938" s="139">
        <v>-3061.1</v>
      </c>
      <c r="I938" s="139">
        <v>-3278.39</v>
      </c>
      <c r="J938" s="140">
        <v>-3421.8</v>
      </c>
      <c r="K938" s="140">
        <v>-3548.71</v>
      </c>
      <c r="L938" s="140">
        <v>-3680.72</v>
      </c>
      <c r="M938" s="140">
        <v>-3861.67</v>
      </c>
      <c r="N938" s="140">
        <v>-4292.68</v>
      </c>
      <c r="O938" s="140">
        <v>-4952.6099999999997</v>
      </c>
      <c r="P938" s="138">
        <f t="shared" si="15"/>
        <v>-41975.78</v>
      </c>
      <c r="Q938" s="135">
        <f>MATCH(B948,'SAP Data'!$C$7:$C$1839,0)</f>
        <v>1255</v>
      </c>
    </row>
    <row r="939" spans="1:17" ht="15.75" thickBot="1" x14ac:dyDescent="0.3">
      <c r="A939" s="186" t="s">
        <v>2353</v>
      </c>
      <c r="B939" s="185" t="s">
        <v>2354</v>
      </c>
      <c r="C939" s="185" t="s">
        <v>4</v>
      </c>
      <c r="D939" s="139">
        <v>-26139.1</v>
      </c>
      <c r="E939" s="139">
        <v>-5599.48</v>
      </c>
      <c r="F939" s="139">
        <v>-8347.39</v>
      </c>
      <c r="G939" s="140">
        <v>-10716.5</v>
      </c>
      <c r="H939" s="140">
        <v>-12365.12</v>
      </c>
      <c r="I939" s="140">
        <v>-13881.63</v>
      </c>
      <c r="J939" s="139">
        <v>-15159.32</v>
      </c>
      <c r="K939" s="139">
        <v>-16438.900000000001</v>
      </c>
      <c r="L939" s="139">
        <v>-17670.169999999998</v>
      </c>
      <c r="M939" s="139">
        <v>-19149.849999999999</v>
      </c>
      <c r="N939" s="139">
        <v>-21249.8</v>
      </c>
      <c r="O939" s="139">
        <v>-24121.09</v>
      </c>
      <c r="P939" s="138">
        <f t="shared" si="15"/>
        <v>-190838.34999999998</v>
      </c>
      <c r="Q939" s="135">
        <f>MATCH(B949,'SAP Data'!$C$7:$C$1839,0)</f>
        <v>1256</v>
      </c>
    </row>
    <row r="940" spans="1:17" ht="15.75" thickBot="1" x14ac:dyDescent="0.3">
      <c r="A940" s="186" t="s">
        <v>2355</v>
      </c>
      <c r="B940" s="185" t="s">
        <v>2356</v>
      </c>
      <c r="C940" s="185" t="s">
        <v>4</v>
      </c>
      <c r="D940" s="140">
        <v>-10957.16</v>
      </c>
      <c r="E940" s="140">
        <v>-2877.57</v>
      </c>
      <c r="F940" s="140">
        <v>-4166.3599999999997</v>
      </c>
      <c r="G940" s="139">
        <v>-5283.82</v>
      </c>
      <c r="H940" s="139">
        <v>-5904.12</v>
      </c>
      <c r="I940" s="139">
        <v>-6360.11</v>
      </c>
      <c r="J940" s="140">
        <v>-6663.95</v>
      </c>
      <c r="K940" s="140">
        <v>-6936.45</v>
      </c>
      <c r="L940" s="140">
        <v>-7223.57</v>
      </c>
      <c r="M940" s="140">
        <v>-7640.96</v>
      </c>
      <c r="N940" s="140">
        <v>-8595.74</v>
      </c>
      <c r="O940" s="140">
        <v>-9980.5300000000007</v>
      </c>
      <c r="P940" s="138">
        <f t="shared" si="15"/>
        <v>-82590.34</v>
      </c>
      <c r="Q940" s="135">
        <f>MATCH(B950,'SAP Data'!$C$7:$C$1839,0)</f>
        <v>1257</v>
      </c>
    </row>
    <row r="941" spans="1:17" ht="15.75" thickBot="1" x14ac:dyDescent="0.3">
      <c r="A941" s="186" t="s">
        <v>2357</v>
      </c>
      <c r="B941" s="185" t="s">
        <v>2358</v>
      </c>
      <c r="C941" s="185" t="s">
        <v>4</v>
      </c>
      <c r="D941" s="139">
        <v>-13778.9</v>
      </c>
      <c r="E941" s="139">
        <v>-7631.31</v>
      </c>
      <c r="F941" s="139">
        <v>-11289.68</v>
      </c>
      <c r="G941" s="140">
        <v>-13936.37</v>
      </c>
      <c r="H941" s="140">
        <v>-4461.1000000000004</v>
      </c>
      <c r="I941" s="140">
        <v>-5878.27</v>
      </c>
      <c r="J941" s="139">
        <v>-7201.89</v>
      </c>
      <c r="K941" s="139">
        <v>-2625.24</v>
      </c>
      <c r="L941" s="139">
        <v>-4054.61</v>
      </c>
      <c r="M941" s="139">
        <v>-6424.85</v>
      </c>
      <c r="N941" s="139">
        <v>-5755.55</v>
      </c>
      <c r="O941" s="139">
        <v>-10966.1</v>
      </c>
      <c r="P941" s="138">
        <f t="shared" si="15"/>
        <v>-94003.870000000024</v>
      </c>
      <c r="Q941" s="135">
        <f>MATCH(B951,'SAP Data'!$C$7:$C$1839,0)</f>
        <v>1258</v>
      </c>
    </row>
    <row r="942" spans="1:17" ht="15.75" thickBot="1" x14ac:dyDescent="0.3">
      <c r="A942" s="186" t="s">
        <v>2359</v>
      </c>
      <c r="B942" s="185" t="s">
        <v>2360</v>
      </c>
      <c r="C942" s="185" t="s">
        <v>4</v>
      </c>
      <c r="D942" s="140">
        <v>-109095.08</v>
      </c>
      <c r="E942" s="140">
        <v>-26386.94</v>
      </c>
      <c r="F942" s="140">
        <v>-39449.480000000003</v>
      </c>
      <c r="G942" s="139">
        <v>-50420.51</v>
      </c>
      <c r="H942" s="139">
        <v>-58578.83</v>
      </c>
      <c r="I942" s="139">
        <v>-65081.72</v>
      </c>
      <c r="J942" s="140">
        <v>-69787.3</v>
      </c>
      <c r="K942" s="140">
        <v>-74094.7</v>
      </c>
      <c r="L942" s="140">
        <v>-78506.649999999994</v>
      </c>
      <c r="M942" s="140">
        <v>-83849.19</v>
      </c>
      <c r="N942" s="140">
        <v>-92991.89</v>
      </c>
      <c r="O942" s="140">
        <v>-106668.77</v>
      </c>
      <c r="P942" s="138">
        <f t="shared" si="15"/>
        <v>-854911.06000000017</v>
      </c>
      <c r="Q942" s="135">
        <f>MATCH(B952,'SAP Data'!$C$7:$C$1839,0)</f>
        <v>1259</v>
      </c>
    </row>
    <row r="943" spans="1:17" ht="15.75" thickBot="1" x14ac:dyDescent="0.3">
      <c r="A943" s="186" t="s">
        <v>2361</v>
      </c>
      <c r="B943" s="185" t="s">
        <v>2362</v>
      </c>
      <c r="C943" s="185" t="s">
        <v>4</v>
      </c>
      <c r="D943" s="139">
        <v>-4801.93</v>
      </c>
      <c r="E943" s="139">
        <v>-1169.76</v>
      </c>
      <c r="F943" s="139">
        <v>-1727.64</v>
      </c>
      <c r="G943" s="140">
        <v>-2203.42</v>
      </c>
      <c r="H943" s="140">
        <v>-2543.54</v>
      </c>
      <c r="I943" s="140">
        <v>-2817.33</v>
      </c>
      <c r="J943" s="139">
        <v>-2999.34</v>
      </c>
      <c r="K943" s="139">
        <v>-3179.56</v>
      </c>
      <c r="L943" s="139">
        <v>-3399.31</v>
      </c>
      <c r="M943" s="139">
        <v>-3651.84</v>
      </c>
      <c r="N943" s="139">
        <v>-4034.39</v>
      </c>
      <c r="O943" s="139">
        <v>-4628.63</v>
      </c>
      <c r="P943" s="138">
        <f t="shared" si="15"/>
        <v>-37156.69</v>
      </c>
      <c r="Q943" s="135">
        <f>MATCH(B953,'SAP Data'!$C$7:$C$1839,0)</f>
        <v>1260</v>
      </c>
    </row>
    <row r="944" spans="1:17" ht="15.75" thickBot="1" x14ac:dyDescent="0.3">
      <c r="A944" s="186" t="s">
        <v>2363</v>
      </c>
      <c r="B944" s="185" t="s">
        <v>2364</v>
      </c>
      <c r="C944" s="185" t="s">
        <v>4</v>
      </c>
      <c r="D944" s="140">
        <v>-13479.79</v>
      </c>
      <c r="E944" s="140">
        <v>-3465.64</v>
      </c>
      <c r="F944" s="140">
        <v>-4868.8599999999997</v>
      </c>
      <c r="G944" s="139">
        <v>-6069.78</v>
      </c>
      <c r="H944" s="139">
        <v>-6710.91</v>
      </c>
      <c r="I944" s="139">
        <v>-7263.26</v>
      </c>
      <c r="J944" s="140">
        <v>-7678.27</v>
      </c>
      <c r="K944" s="140">
        <v>-8066.58</v>
      </c>
      <c r="L944" s="140">
        <v>-8493.1299999999992</v>
      </c>
      <c r="M944" s="140">
        <v>-9141.84</v>
      </c>
      <c r="N944" s="140">
        <v>-10203.790000000001</v>
      </c>
      <c r="O944" s="140">
        <v>-12115.91</v>
      </c>
      <c r="P944" s="138">
        <f t="shared" si="15"/>
        <v>-97557.760000000009</v>
      </c>
      <c r="Q944" s="135">
        <f>MATCH(B954,'SAP Data'!$C$7:$C$1839,0)</f>
        <v>1261</v>
      </c>
    </row>
    <row r="945" spans="1:17" ht="15.75" thickBot="1" x14ac:dyDescent="0.3">
      <c r="A945" s="186" t="s">
        <v>2365</v>
      </c>
      <c r="B945" s="185" t="s">
        <v>2366</v>
      </c>
      <c r="C945" s="185" t="s">
        <v>4</v>
      </c>
      <c r="D945" s="139">
        <v>-6539.51</v>
      </c>
      <c r="E945" s="139">
        <v>-1783.4</v>
      </c>
      <c r="F945" s="139">
        <v>-2508.31</v>
      </c>
      <c r="G945" s="140">
        <v>-3131.73</v>
      </c>
      <c r="H945" s="140">
        <v>-3431.42</v>
      </c>
      <c r="I945" s="140">
        <v>-3682.86</v>
      </c>
      <c r="J945" s="139">
        <v>-3846.6</v>
      </c>
      <c r="K945" s="139">
        <v>-4009.44</v>
      </c>
      <c r="L945" s="139">
        <v>-4188.3999999999996</v>
      </c>
      <c r="M945" s="139">
        <v>-4520.45</v>
      </c>
      <c r="N945" s="139">
        <v>-5034.8500000000004</v>
      </c>
      <c r="O945" s="139">
        <v>-5948.84</v>
      </c>
      <c r="P945" s="138">
        <f t="shared" si="15"/>
        <v>-48625.81</v>
      </c>
      <c r="Q945" s="135">
        <f>MATCH(B955,'SAP Data'!$C$7:$C$1839,0)</f>
        <v>1262</v>
      </c>
    </row>
    <row r="946" spans="1:17" ht="15.75" thickBot="1" x14ac:dyDescent="0.3">
      <c r="A946" s="186" t="s">
        <v>2367</v>
      </c>
      <c r="B946" s="185" t="s">
        <v>2368</v>
      </c>
      <c r="C946" s="185" t="s">
        <v>4</v>
      </c>
      <c r="D946" s="140">
        <v>-21567.22</v>
      </c>
      <c r="E946" s="140">
        <v>-5658.57</v>
      </c>
      <c r="F946" s="140">
        <v>-8226.61</v>
      </c>
      <c r="G946" s="139">
        <v>-10313.620000000001</v>
      </c>
      <c r="H946" s="139">
        <v>-11720.23</v>
      </c>
      <c r="I946" s="139">
        <v>-12685.12</v>
      </c>
      <c r="J946" s="140">
        <v>-13394.58</v>
      </c>
      <c r="K946" s="140">
        <v>-14095.63</v>
      </c>
      <c r="L946" s="140">
        <v>-14803.93</v>
      </c>
      <c r="M946" s="140">
        <v>-15719.98</v>
      </c>
      <c r="N946" s="140">
        <v>-17341.39</v>
      </c>
      <c r="O946" s="140">
        <v>-20386.91</v>
      </c>
      <c r="P946" s="138">
        <f t="shared" si="15"/>
        <v>-165913.79</v>
      </c>
      <c r="Q946" s="135">
        <f>MATCH(B956,'SAP Data'!$C$7:$C$1839,0)</f>
        <v>1263</v>
      </c>
    </row>
    <row r="947" spans="1:17" ht="15.75" thickBot="1" x14ac:dyDescent="0.3">
      <c r="A947" s="186" t="s">
        <v>2369</v>
      </c>
      <c r="B947" s="185" t="s">
        <v>2370</v>
      </c>
      <c r="C947" s="185" t="s">
        <v>4</v>
      </c>
      <c r="D947" s="139">
        <v>-54413.26</v>
      </c>
      <c r="E947" s="139">
        <v>-13857.16</v>
      </c>
      <c r="F947" s="139">
        <v>-19756.009999999998</v>
      </c>
      <c r="G947" s="140">
        <v>-24427.42</v>
      </c>
      <c r="H947" s="140">
        <v>-27396.28</v>
      </c>
      <c r="I947" s="140">
        <v>-29673.24</v>
      </c>
      <c r="J947" s="139">
        <v>-31225</v>
      </c>
      <c r="K947" s="139">
        <v>-32736.87</v>
      </c>
      <c r="L947" s="139">
        <v>-34367.910000000003</v>
      </c>
      <c r="M947" s="139">
        <v>-36720.57</v>
      </c>
      <c r="N947" s="139">
        <v>-40766.29</v>
      </c>
      <c r="O947" s="139">
        <v>-48313.82</v>
      </c>
      <c r="P947" s="138">
        <f t="shared" si="15"/>
        <v>-393653.83</v>
      </c>
      <c r="Q947" s="135">
        <f>MATCH(B957,'SAP Data'!$C$7:$C$1839,0)</f>
        <v>1264</v>
      </c>
    </row>
    <row r="948" spans="1:17" ht="15.75" thickBot="1" x14ac:dyDescent="0.3">
      <c r="A948" s="186" t="s">
        <v>2371</v>
      </c>
      <c r="B948" s="185" t="s">
        <v>2372</v>
      </c>
      <c r="C948" s="185" t="s">
        <v>4</v>
      </c>
      <c r="D948" s="140">
        <v>-749.17</v>
      </c>
      <c r="E948" s="140">
        <v>-221.23</v>
      </c>
      <c r="F948" s="140">
        <v>-314.85000000000002</v>
      </c>
      <c r="G948" s="139">
        <v>-387.25</v>
      </c>
      <c r="H948" s="139">
        <v>-433.56</v>
      </c>
      <c r="I948" s="139">
        <v>-463</v>
      </c>
      <c r="J948" s="140">
        <v>-484.16</v>
      </c>
      <c r="K948" s="140">
        <v>-502.09</v>
      </c>
      <c r="L948" s="140">
        <v>-520.17999999999995</v>
      </c>
      <c r="M948" s="140">
        <v>-542.91</v>
      </c>
      <c r="N948" s="140">
        <v>-596.34</v>
      </c>
      <c r="O948" s="140">
        <v>-694.88</v>
      </c>
      <c r="P948" s="138">
        <f t="shared" si="15"/>
        <v>-5909.62</v>
      </c>
      <c r="Q948" s="135">
        <f>MATCH(B958,'SAP Data'!$C$7:$C$1839,0)</f>
        <v>1265</v>
      </c>
    </row>
    <row r="949" spans="1:17" ht="15.75" thickBot="1" x14ac:dyDescent="0.3">
      <c r="A949" s="186" t="s">
        <v>2373</v>
      </c>
      <c r="B949" s="185" t="s">
        <v>2374</v>
      </c>
      <c r="C949" s="185" t="s">
        <v>4</v>
      </c>
      <c r="D949" s="139">
        <v>-9199.2099999999991</v>
      </c>
      <c r="E949" s="139">
        <v>-2371.17</v>
      </c>
      <c r="F949" s="139">
        <v>-3423.09</v>
      </c>
      <c r="G949" s="140">
        <v>-4259.88</v>
      </c>
      <c r="H949" s="140">
        <v>-4728.2</v>
      </c>
      <c r="I949" s="140">
        <v>-5049.67</v>
      </c>
      <c r="J949" s="139">
        <v>-5310.64</v>
      </c>
      <c r="K949" s="139">
        <v>-5541.89</v>
      </c>
      <c r="L949" s="139">
        <v>-5819.37</v>
      </c>
      <c r="M949" s="139">
        <v>-6368.04</v>
      </c>
      <c r="N949" s="139">
        <v>-7324.55</v>
      </c>
      <c r="O949" s="139">
        <v>-9050.19</v>
      </c>
      <c r="P949" s="138">
        <f t="shared" si="15"/>
        <v>-68445.900000000009</v>
      </c>
      <c r="Q949" s="135">
        <f>MATCH(B959,'SAP Data'!$C$7:$C$1839,0)</f>
        <v>1266</v>
      </c>
    </row>
    <row r="950" spans="1:17" ht="15.75" thickBot="1" x14ac:dyDescent="0.3">
      <c r="A950" s="186" t="s">
        <v>2375</v>
      </c>
      <c r="B950" s="185" t="s">
        <v>2376</v>
      </c>
      <c r="C950" s="185" t="s">
        <v>4</v>
      </c>
      <c r="D950" s="140">
        <v>-724.63</v>
      </c>
      <c r="E950" s="140">
        <v>-187.38</v>
      </c>
      <c r="F950" s="140">
        <v>-260.92</v>
      </c>
      <c r="G950" s="139">
        <v>-321.63</v>
      </c>
      <c r="H950" s="139">
        <v>-355.06</v>
      </c>
      <c r="I950" s="139">
        <v>-382.58</v>
      </c>
      <c r="J950" s="140">
        <v>-400.76</v>
      </c>
      <c r="K950" s="140">
        <v>-421.51</v>
      </c>
      <c r="L950" s="140">
        <v>-442.26</v>
      </c>
      <c r="M950" s="140">
        <v>-485.17</v>
      </c>
      <c r="N950" s="140">
        <v>-546.72</v>
      </c>
      <c r="O950" s="140">
        <v>-647.47</v>
      </c>
      <c r="P950" s="138">
        <f t="shared" si="15"/>
        <v>-5176.0900000000011</v>
      </c>
      <c r="Q950" s="135">
        <f>MATCH(B960,'SAP Data'!$C$7:$C$1839,0)</f>
        <v>1267</v>
      </c>
    </row>
    <row r="951" spans="1:17" ht="15.75" thickBot="1" x14ac:dyDescent="0.3">
      <c r="A951" s="186" t="s">
        <v>2377</v>
      </c>
      <c r="B951" s="185" t="s">
        <v>2378</v>
      </c>
      <c r="C951" s="185" t="s">
        <v>4</v>
      </c>
      <c r="D951" s="139">
        <v>-1027.17</v>
      </c>
      <c r="E951" s="139">
        <v>-282.10000000000002</v>
      </c>
      <c r="F951" s="139">
        <v>-398.19</v>
      </c>
      <c r="G951" s="140">
        <v>-486.94</v>
      </c>
      <c r="H951" s="140">
        <v>-534.80999999999995</v>
      </c>
      <c r="I951" s="140">
        <v>-571.15</v>
      </c>
      <c r="J951" s="139">
        <v>-591.88</v>
      </c>
      <c r="K951" s="139">
        <v>-611.91999999999996</v>
      </c>
      <c r="L951" s="139">
        <v>-637.48</v>
      </c>
      <c r="M951" s="139">
        <v>-693.88</v>
      </c>
      <c r="N951" s="139">
        <v>-780.26</v>
      </c>
      <c r="O951" s="139">
        <v>-922.29</v>
      </c>
      <c r="P951" s="138">
        <f t="shared" si="15"/>
        <v>-7538.07</v>
      </c>
      <c r="Q951" s="135">
        <f>MATCH(B961,'SAP Data'!$C$7:$C$1839,0)</f>
        <v>1268</v>
      </c>
    </row>
    <row r="952" spans="1:17" ht="15.75" thickBot="1" x14ac:dyDescent="0.3">
      <c r="A952" s="186" t="s">
        <v>2379</v>
      </c>
      <c r="B952" s="185" t="s">
        <v>2380</v>
      </c>
      <c r="C952" s="185" t="s">
        <v>4</v>
      </c>
      <c r="D952" s="140">
        <v>-9033.24</v>
      </c>
      <c r="E952" s="140">
        <v>-2361.2399999999998</v>
      </c>
      <c r="F952" s="140">
        <v>-3477.61</v>
      </c>
      <c r="G952" s="139">
        <v>-4386.2700000000004</v>
      </c>
      <c r="H952" s="139">
        <v>-4960.97</v>
      </c>
      <c r="I952" s="139">
        <v>-5373.41</v>
      </c>
      <c r="J952" s="140">
        <v>-5644.62</v>
      </c>
      <c r="K952" s="140">
        <v>-5862.76</v>
      </c>
      <c r="L952" s="140">
        <v>-6143.46</v>
      </c>
      <c r="M952" s="140">
        <v>-6475.41</v>
      </c>
      <c r="N952" s="140">
        <v>-7134.97</v>
      </c>
      <c r="O952" s="140">
        <v>-8257.67</v>
      </c>
      <c r="P952" s="138">
        <f t="shared" si="15"/>
        <v>-69111.63</v>
      </c>
      <c r="Q952" s="135">
        <f>MATCH(B962,'SAP Data'!$C$7:$C$1839,0)</f>
        <v>1269</v>
      </c>
    </row>
    <row r="953" spans="1:17" ht="15.75" thickBot="1" x14ac:dyDescent="0.3">
      <c r="A953" s="186" t="s">
        <v>2381</v>
      </c>
      <c r="B953" s="185" t="s">
        <v>2382</v>
      </c>
      <c r="C953" s="185" t="s">
        <v>4</v>
      </c>
      <c r="D953" s="139">
        <v>-29185.86</v>
      </c>
      <c r="E953" s="139">
        <v>-6868.18</v>
      </c>
      <c r="F953" s="139">
        <v>-9985.65</v>
      </c>
      <c r="G953" s="140">
        <v>-12452.36</v>
      </c>
      <c r="H953" s="140">
        <v>-14305.82</v>
      </c>
      <c r="I953" s="140">
        <v>-15754.42</v>
      </c>
      <c r="J953" s="139">
        <v>-16828.189999999999</v>
      </c>
      <c r="K953" s="139">
        <v>-17958.240000000002</v>
      </c>
      <c r="L953" s="139">
        <v>-19272.16</v>
      </c>
      <c r="M953" s="139">
        <v>-20983.25</v>
      </c>
      <c r="N953" s="139">
        <v>-23505.05</v>
      </c>
      <c r="O953" s="139">
        <v>-27857.87</v>
      </c>
      <c r="P953" s="138">
        <f t="shared" si="15"/>
        <v>-214957.05</v>
      </c>
      <c r="Q953" s="135">
        <f>MATCH(B963,'SAP Data'!$C$7:$C$1839,0)</f>
        <v>1270</v>
      </c>
    </row>
    <row r="954" spans="1:17" ht="15.75" thickBot="1" x14ac:dyDescent="0.3">
      <c r="A954" s="186" t="s">
        <v>2383</v>
      </c>
      <c r="B954" s="185" t="s">
        <v>2384</v>
      </c>
      <c r="C954" s="185" t="s">
        <v>4</v>
      </c>
      <c r="D954" s="140">
        <v>-6928.37</v>
      </c>
      <c r="E954" s="140">
        <v>-12497.24</v>
      </c>
      <c r="F954" s="140">
        <v>-18753.32</v>
      </c>
      <c r="G954" s="139">
        <v>-4765.28</v>
      </c>
      <c r="H954" s="139">
        <v>-8261.74</v>
      </c>
      <c r="I954" s="139">
        <v>-11491.32</v>
      </c>
      <c r="J954" s="140">
        <v>-2768.57</v>
      </c>
      <c r="K954" s="140">
        <v>-5640.98</v>
      </c>
      <c r="L954" s="140">
        <v>-8605.6299999999992</v>
      </c>
      <c r="M954" s="140">
        <v>-3375.26</v>
      </c>
      <c r="N954" s="140">
        <v>-7975.33</v>
      </c>
      <c r="O954" s="140">
        <v>-15397.84</v>
      </c>
      <c r="P954" s="138">
        <f t="shared" si="15"/>
        <v>-106460.87999999999</v>
      </c>
      <c r="Q954" s="135">
        <f>MATCH(B964,'SAP Data'!$C$7:$C$1839,0)</f>
        <v>1271</v>
      </c>
    </row>
    <row r="955" spans="1:17" ht="15.75" thickBot="1" x14ac:dyDescent="0.3">
      <c r="A955" s="186" t="s">
        <v>2385</v>
      </c>
      <c r="B955" s="185" t="s">
        <v>2386</v>
      </c>
      <c r="C955" s="185" t="s">
        <v>4</v>
      </c>
      <c r="D955" s="139">
        <v>-89343.28</v>
      </c>
      <c r="E955" s="139">
        <v>-18979.82</v>
      </c>
      <c r="F955" s="139">
        <v>-28754.6</v>
      </c>
      <c r="G955" s="140">
        <v>-36670.75</v>
      </c>
      <c r="H955" s="140">
        <v>-43188.07</v>
      </c>
      <c r="I955" s="140">
        <v>-48346.400000000001</v>
      </c>
      <c r="J955" s="139">
        <v>-52867.99</v>
      </c>
      <c r="K955" s="139">
        <v>-57247.83</v>
      </c>
      <c r="L955" s="139">
        <v>-61778.559999999998</v>
      </c>
      <c r="M955" s="139">
        <v>-67823.37</v>
      </c>
      <c r="N955" s="139">
        <v>-77085.679999999993</v>
      </c>
      <c r="O955" s="139">
        <v>-88672.65</v>
      </c>
      <c r="P955" s="138">
        <f t="shared" si="15"/>
        <v>-670759.00000000012</v>
      </c>
      <c r="Q955" s="135">
        <f>MATCH(B965,'SAP Data'!$C$7:$C$1839,0)</f>
        <v>1272</v>
      </c>
    </row>
    <row r="956" spans="1:17" ht="15.75" thickBot="1" x14ac:dyDescent="0.3">
      <c r="A956" s="186" t="s">
        <v>2387</v>
      </c>
      <c r="B956" s="185" t="s">
        <v>2388</v>
      </c>
      <c r="C956" s="185" t="s">
        <v>4</v>
      </c>
      <c r="D956" s="140">
        <v>-33340.25</v>
      </c>
      <c r="E956" s="140">
        <v>-7581.56</v>
      </c>
      <c r="F956" s="140">
        <v>-11048.26</v>
      </c>
      <c r="G956" s="139">
        <v>-13763.41</v>
      </c>
      <c r="H956" s="139">
        <v>-15593.42</v>
      </c>
      <c r="I956" s="139">
        <v>-16925.68</v>
      </c>
      <c r="J956" s="140">
        <v>-18094.86</v>
      </c>
      <c r="K956" s="140">
        <v>-19184.62</v>
      </c>
      <c r="L956" s="140">
        <v>-20413.62</v>
      </c>
      <c r="M956" s="140">
        <v>-22388.37</v>
      </c>
      <c r="N956" s="140">
        <v>-25577.68</v>
      </c>
      <c r="O956" s="140">
        <v>-30839.06</v>
      </c>
      <c r="P956" s="138">
        <f t="shared" si="15"/>
        <v>-234750.78999999998</v>
      </c>
      <c r="Q956" s="135">
        <f>MATCH(B966,'SAP Data'!$C$7:$C$1839,0)</f>
        <v>1273</v>
      </c>
    </row>
    <row r="957" spans="1:17" ht="15.75" thickBot="1" x14ac:dyDescent="0.3">
      <c r="A957" s="186" t="s">
        <v>2389</v>
      </c>
      <c r="B957" s="185" t="s">
        <v>2390</v>
      </c>
      <c r="C957" s="185" t="s">
        <v>4</v>
      </c>
      <c r="D957" s="139">
        <v>-12698.13</v>
      </c>
      <c r="E957" s="139">
        <v>-6623.02</v>
      </c>
      <c r="F957" s="139">
        <v>-9731.57</v>
      </c>
      <c r="G957" s="140">
        <v>-12721.42</v>
      </c>
      <c r="H957" s="140">
        <v>-5424.84</v>
      </c>
      <c r="I957" s="140">
        <v>-7889.56</v>
      </c>
      <c r="J957" s="139">
        <v>-10323.15</v>
      </c>
      <c r="K957" s="139">
        <v>-4839.22</v>
      </c>
      <c r="L957" s="139">
        <v>-7207.38</v>
      </c>
      <c r="M957" s="139">
        <v>-9924.0499999999993</v>
      </c>
      <c r="N957" s="139">
        <v>-5770.28</v>
      </c>
      <c r="O957" s="139">
        <v>-9389.02</v>
      </c>
      <c r="P957" s="138">
        <f t="shared" si="15"/>
        <v>-102541.64</v>
      </c>
      <c r="Q957" s="135">
        <f>MATCH(B967,'SAP Data'!$C$7:$C$1839,0)</f>
        <v>1274</v>
      </c>
    </row>
    <row r="958" spans="1:17" ht="15.75" thickBot="1" x14ac:dyDescent="0.3">
      <c r="A958" s="186" t="s">
        <v>2391</v>
      </c>
      <c r="B958" s="185" t="s">
        <v>2392</v>
      </c>
      <c r="C958" s="185" t="s">
        <v>4</v>
      </c>
      <c r="D958" s="140">
        <v>-45426.21</v>
      </c>
      <c r="E958" s="140">
        <v>-17192.03</v>
      </c>
      <c r="F958" s="140">
        <v>-25089.95</v>
      </c>
      <c r="G958" s="139">
        <v>-32593.53</v>
      </c>
      <c r="H958" s="139">
        <v>-38404.47</v>
      </c>
      <c r="I958" s="139">
        <v>-44237.42</v>
      </c>
      <c r="J958" s="140">
        <v>-5443.96</v>
      </c>
      <c r="K958" s="140">
        <v>-10590.35</v>
      </c>
      <c r="L958" s="140">
        <v>-16064.64</v>
      </c>
      <c r="M958" s="140">
        <v>-22645.19</v>
      </c>
      <c r="N958" s="140">
        <v>-29375.24</v>
      </c>
      <c r="O958" s="140">
        <v>-39309.620000000003</v>
      </c>
      <c r="P958" s="138">
        <f t="shared" si="15"/>
        <v>-326372.61</v>
      </c>
      <c r="Q958" s="135">
        <f>MATCH(B968,'SAP Data'!$C$7:$C$1839,0)</f>
        <v>1275</v>
      </c>
    </row>
    <row r="959" spans="1:17" ht="15.75" thickBot="1" x14ac:dyDescent="0.3">
      <c r="A959" s="186" t="s">
        <v>2393</v>
      </c>
      <c r="B959" s="185" t="s">
        <v>2394</v>
      </c>
      <c r="C959" s="185" t="s">
        <v>4</v>
      </c>
      <c r="D959" s="139">
        <v>-4502.12</v>
      </c>
      <c r="E959" s="139">
        <v>-3416.68</v>
      </c>
      <c r="F959" s="139">
        <v>-5052.21</v>
      </c>
      <c r="G959" s="140">
        <v>-6474.52</v>
      </c>
      <c r="H959" s="140">
        <v>-2329.7800000000002</v>
      </c>
      <c r="I959" s="140">
        <v>-2901.6</v>
      </c>
      <c r="J959" s="139">
        <v>-3279.3</v>
      </c>
      <c r="K959" s="139">
        <v>-728.29</v>
      </c>
      <c r="L959" s="139">
        <v>-1059.8</v>
      </c>
      <c r="M959" s="139">
        <v>-1475.21</v>
      </c>
      <c r="N959" s="139">
        <v>-1325.41</v>
      </c>
      <c r="O959" s="139">
        <v>-2917.15</v>
      </c>
      <c r="P959" s="138">
        <f t="shared" si="15"/>
        <v>-35462.069999999992</v>
      </c>
      <c r="Q959" s="135">
        <f>MATCH(B969,'SAP Data'!$C$7:$C$1839,0)</f>
        <v>1276</v>
      </c>
    </row>
    <row r="960" spans="1:17" ht="15.75" thickBot="1" x14ac:dyDescent="0.3">
      <c r="A960" s="186" t="s">
        <v>2395</v>
      </c>
      <c r="B960" s="185" t="s">
        <v>2396</v>
      </c>
      <c r="C960" s="185" t="s">
        <v>4</v>
      </c>
      <c r="D960" s="140">
        <v>-114670.38</v>
      </c>
      <c r="E960" s="140">
        <v>-26114.02</v>
      </c>
      <c r="F960" s="140">
        <v>-37851.39</v>
      </c>
      <c r="G960" s="139">
        <v>-47764.93</v>
      </c>
      <c r="H960" s="139">
        <v>-55727.839999999997</v>
      </c>
      <c r="I960" s="139">
        <v>-62835.57</v>
      </c>
      <c r="J960" s="140">
        <v>-68551.320000000007</v>
      </c>
      <c r="K960" s="140">
        <v>-74230.070000000007</v>
      </c>
      <c r="L960" s="140">
        <v>-80729.63</v>
      </c>
      <c r="M960" s="140">
        <v>-88390.71</v>
      </c>
      <c r="N960" s="140">
        <v>-98261.440000000002</v>
      </c>
      <c r="O960" s="140">
        <v>-113418.41</v>
      </c>
      <c r="P960" s="138">
        <f t="shared" si="15"/>
        <v>-868545.70999999985</v>
      </c>
      <c r="Q960" s="135">
        <f>MATCH(B970,'SAP Data'!$C$7:$C$1839,0)</f>
        <v>1277</v>
      </c>
    </row>
    <row r="961" spans="1:17" ht="15.75" thickBot="1" x14ac:dyDescent="0.3">
      <c r="A961" s="186" t="s">
        <v>2397</v>
      </c>
      <c r="B961" s="185" t="s">
        <v>2398</v>
      </c>
      <c r="C961" s="185" t="s">
        <v>4</v>
      </c>
      <c r="D961" s="139">
        <v>-3264.99</v>
      </c>
      <c r="E961" s="139">
        <v>-758.48</v>
      </c>
      <c r="F961" s="139">
        <v>-1097.81</v>
      </c>
      <c r="G961" s="140">
        <v>-1384.95</v>
      </c>
      <c r="H961" s="140">
        <v>-1589.07</v>
      </c>
      <c r="I961" s="140">
        <v>-1766.68</v>
      </c>
      <c r="J961" s="139">
        <v>-1865.68</v>
      </c>
      <c r="K961" s="139">
        <v>-1958.1</v>
      </c>
      <c r="L961" s="139">
        <v>-2064.35</v>
      </c>
      <c r="M961" s="139">
        <v>-2236.21</v>
      </c>
      <c r="N961" s="139">
        <v>-2482.92</v>
      </c>
      <c r="O961" s="139">
        <v>-2881.75</v>
      </c>
      <c r="P961" s="138">
        <f t="shared" si="15"/>
        <v>-23350.989999999998</v>
      </c>
      <c r="Q961" s="135">
        <f>MATCH(B971,'SAP Data'!$C$7:$C$1839,0)</f>
        <v>1278</v>
      </c>
    </row>
    <row r="962" spans="1:17" ht="15.75" thickBot="1" x14ac:dyDescent="0.3">
      <c r="A962" s="186" t="s">
        <v>2399</v>
      </c>
      <c r="B962" s="185" t="s">
        <v>2400</v>
      </c>
      <c r="C962" s="185" t="s">
        <v>4</v>
      </c>
      <c r="D962" s="140">
        <v>-95080.1</v>
      </c>
      <c r="E962" s="140">
        <v>-23816.959999999999</v>
      </c>
      <c r="F962" s="140">
        <v>-34263.519999999997</v>
      </c>
      <c r="G962" s="139">
        <v>-42869.78</v>
      </c>
      <c r="H962" s="139">
        <v>-47789.34</v>
      </c>
      <c r="I962" s="139">
        <v>-52138.9</v>
      </c>
      <c r="J962" s="140">
        <v>-55447.79</v>
      </c>
      <c r="K962" s="140">
        <v>-58436.33</v>
      </c>
      <c r="L962" s="140">
        <v>-61735</v>
      </c>
      <c r="M962" s="140">
        <v>-67111.39</v>
      </c>
      <c r="N962" s="140">
        <v>-74549.710000000006</v>
      </c>
      <c r="O962" s="140">
        <v>-87183.8</v>
      </c>
      <c r="P962" s="138">
        <f t="shared" si="15"/>
        <v>-700422.62</v>
      </c>
      <c r="Q962" s="135">
        <f>MATCH(B972,'SAP Data'!$C$7:$C$1839,0)</f>
        <v>1279</v>
      </c>
    </row>
    <row r="963" spans="1:17" ht="15.75" thickBot="1" x14ac:dyDescent="0.3">
      <c r="A963" s="186" t="s">
        <v>2401</v>
      </c>
      <c r="B963" s="185" t="s">
        <v>2402</v>
      </c>
      <c r="C963" s="185" t="s">
        <v>4</v>
      </c>
      <c r="D963" s="139">
        <v>-106069.24</v>
      </c>
      <c r="E963" s="139">
        <v>-26339.58</v>
      </c>
      <c r="F963" s="139">
        <v>-40030.410000000003</v>
      </c>
      <c r="G963" s="140">
        <v>-50098.04</v>
      </c>
      <c r="H963" s="140">
        <v>-57036.33</v>
      </c>
      <c r="I963" s="140">
        <v>-62008.41</v>
      </c>
      <c r="J963" s="139">
        <v>-65576.97</v>
      </c>
      <c r="K963" s="139">
        <v>-68786.740000000005</v>
      </c>
      <c r="L963" s="139">
        <v>-72109.429999999993</v>
      </c>
      <c r="M963" s="139">
        <v>-76347.42</v>
      </c>
      <c r="N963" s="139">
        <v>-84170.72</v>
      </c>
      <c r="O963" s="139">
        <v>-96767.41</v>
      </c>
      <c r="P963" s="138">
        <f t="shared" si="15"/>
        <v>-805340.7</v>
      </c>
      <c r="Q963" s="135">
        <f>MATCH(B973,'SAP Data'!$C$7:$C$1839,0)</f>
        <v>1280</v>
      </c>
    </row>
    <row r="964" spans="1:17" ht="15.75" thickBot="1" x14ac:dyDescent="0.3">
      <c r="A964" s="186" t="s">
        <v>2403</v>
      </c>
      <c r="B964" s="185" t="s">
        <v>2404</v>
      </c>
      <c r="C964" s="185" t="s">
        <v>4</v>
      </c>
      <c r="D964" s="140">
        <v>-38385.94</v>
      </c>
      <c r="E964" s="140">
        <v>-10199.299999999999</v>
      </c>
      <c r="F964" s="140">
        <v>-14708.48</v>
      </c>
      <c r="G964" s="139">
        <v>-17935.39</v>
      </c>
      <c r="H964" s="139">
        <v>-19801.580000000002</v>
      </c>
      <c r="I964" s="139">
        <v>-21391.24</v>
      </c>
      <c r="J964" s="140">
        <v>-22511.69</v>
      </c>
      <c r="K964" s="140">
        <v>-23524.639999999999</v>
      </c>
      <c r="L964" s="140">
        <v>-24661.61</v>
      </c>
      <c r="M964" s="140">
        <v>-26766.41</v>
      </c>
      <c r="N964" s="140">
        <v>-29797.01</v>
      </c>
      <c r="O964" s="140">
        <v>-35734.94</v>
      </c>
      <c r="P964" s="138">
        <f t="shared" si="15"/>
        <v>-285418.23</v>
      </c>
      <c r="Q964" s="135">
        <f>MATCH(B974,'SAP Data'!$C$7:$C$1839,0)</f>
        <v>1281</v>
      </c>
    </row>
    <row r="965" spans="1:17" ht="15.75" thickBot="1" x14ac:dyDescent="0.3">
      <c r="A965" s="186" t="s">
        <v>2405</v>
      </c>
      <c r="B965" s="185" t="s">
        <v>2406</v>
      </c>
      <c r="C965" s="185" t="s">
        <v>4</v>
      </c>
      <c r="D965" s="139">
        <v>-92365.11</v>
      </c>
      <c r="E965" s="139">
        <v>-57116.06</v>
      </c>
      <c r="F965" s="139">
        <v>-82684.850000000006</v>
      </c>
      <c r="G965" s="140">
        <v>-99159.05</v>
      </c>
      <c r="H965" s="140">
        <v>-27129.62</v>
      </c>
      <c r="I965" s="140">
        <v>-34961.949999999997</v>
      </c>
      <c r="J965" s="139">
        <v>-41094.39</v>
      </c>
      <c r="K965" s="139">
        <v>-12052.67</v>
      </c>
      <c r="L965" s="139">
        <v>-18731.400000000001</v>
      </c>
      <c r="M965" s="139">
        <v>-31586.33</v>
      </c>
      <c r="N965" s="139">
        <v>-33169.160000000003</v>
      </c>
      <c r="O965" s="139">
        <v>-71585.62</v>
      </c>
      <c r="P965" s="138">
        <f t="shared" si="15"/>
        <v>-601636.21000000008</v>
      </c>
      <c r="Q965" s="135">
        <f>MATCH(B975,'SAP Data'!$C$7:$C$1839,0)</f>
        <v>1282</v>
      </c>
    </row>
    <row r="966" spans="1:17" ht="15.75" thickBot="1" x14ac:dyDescent="0.3">
      <c r="A966" s="186" t="s">
        <v>2407</v>
      </c>
      <c r="B966" s="185" t="s">
        <v>2408</v>
      </c>
      <c r="C966" s="185" t="s">
        <v>4</v>
      </c>
      <c r="D966" s="140">
        <v>-13249.09</v>
      </c>
      <c r="E966" s="140">
        <v>-3770.32</v>
      </c>
      <c r="F966" s="140">
        <v>-5351.7</v>
      </c>
      <c r="G966" s="139">
        <v>-6635.81</v>
      </c>
      <c r="H966" s="139">
        <v>-7294.54</v>
      </c>
      <c r="I966" s="139">
        <v>-7764.91</v>
      </c>
      <c r="J966" s="140">
        <v>-8053.14</v>
      </c>
      <c r="K966" s="140">
        <v>-8282.14</v>
      </c>
      <c r="L966" s="140">
        <v>-8548.85</v>
      </c>
      <c r="M966" s="140">
        <v>-9124.6299999999992</v>
      </c>
      <c r="N966" s="140">
        <v>-10160.620000000001</v>
      </c>
      <c r="O966" s="140">
        <v>-11961.52</v>
      </c>
      <c r="P966" s="138">
        <f t="shared" si="15"/>
        <v>-100197.27</v>
      </c>
      <c r="Q966" s="135">
        <f>MATCH(B976,'SAP Data'!$C$7:$C$1839,0)</f>
        <v>1283</v>
      </c>
    </row>
    <row r="967" spans="1:17" ht="15.75" thickBot="1" x14ac:dyDescent="0.3">
      <c r="A967" s="186" t="s">
        <v>2409</v>
      </c>
      <c r="B967" s="185" t="s">
        <v>2410</v>
      </c>
      <c r="C967" s="185" t="s">
        <v>4</v>
      </c>
      <c r="D967" s="139">
        <v>-8701.5400000000009</v>
      </c>
      <c r="E967" s="139">
        <v>-5500.42</v>
      </c>
      <c r="F967" s="139">
        <v>-7749.44</v>
      </c>
      <c r="G967" s="140">
        <v>-9437.16</v>
      </c>
      <c r="H967" s="140">
        <v>-2692.78</v>
      </c>
      <c r="I967" s="140">
        <v>-3593.28</v>
      </c>
      <c r="J967" s="139">
        <v>-4237.25</v>
      </c>
      <c r="K967" s="139">
        <v>-1290.6300000000001</v>
      </c>
      <c r="L967" s="139">
        <v>-2063.89</v>
      </c>
      <c r="M967" s="139">
        <v>-3415.77</v>
      </c>
      <c r="N967" s="139">
        <v>-3132.79</v>
      </c>
      <c r="O967" s="139">
        <v>-6455.34</v>
      </c>
      <c r="P967" s="138">
        <f t="shared" ref="P967:P1030" si="16">SUM(D967:O967)</f>
        <v>-58270.289999999994</v>
      </c>
      <c r="Q967" s="135">
        <f>MATCH(B977,'SAP Data'!$C$7:$C$1839,0)</f>
        <v>1284</v>
      </c>
    </row>
    <row r="968" spans="1:17" ht="15.75" thickBot="1" x14ac:dyDescent="0.3">
      <c r="A968" s="186" t="s">
        <v>2411</v>
      </c>
      <c r="B968" s="185" t="s">
        <v>2412</v>
      </c>
      <c r="C968" s="185" t="s">
        <v>4</v>
      </c>
      <c r="D968" s="140">
        <v>-3249.09</v>
      </c>
      <c r="E968" s="140">
        <v>-1694.71</v>
      </c>
      <c r="F968" s="140">
        <v>-2486.4</v>
      </c>
      <c r="G968" s="139">
        <v>-2949.36</v>
      </c>
      <c r="H968" s="139">
        <v>-3229.06</v>
      </c>
      <c r="I968" s="139">
        <v>-3422.28</v>
      </c>
      <c r="J968" s="140">
        <v>-131.18</v>
      </c>
      <c r="K968" s="140">
        <v>-261.85000000000002</v>
      </c>
      <c r="L968" s="140">
        <v>-402.5</v>
      </c>
      <c r="M968" s="140">
        <v>-797.95</v>
      </c>
      <c r="N968" s="140">
        <v>-1414.44</v>
      </c>
      <c r="O968" s="140">
        <v>-2532.92</v>
      </c>
      <c r="P968" s="138">
        <f t="shared" si="16"/>
        <v>-22571.739999999998</v>
      </c>
      <c r="Q968" s="135">
        <f>MATCH(B978,'SAP Data'!$C$7:$C$1839,0)</f>
        <v>1285</v>
      </c>
    </row>
    <row r="969" spans="1:17" ht="15.75" thickBot="1" x14ac:dyDescent="0.3">
      <c r="A969" s="186" t="s">
        <v>2413</v>
      </c>
      <c r="B969" s="185" t="s">
        <v>2414</v>
      </c>
      <c r="C969" s="185" t="s">
        <v>4</v>
      </c>
      <c r="D969" s="139">
        <v>-31645.8</v>
      </c>
      <c r="E969" s="139">
        <v>-59105.54</v>
      </c>
      <c r="F969" s="139">
        <v>-88202.2</v>
      </c>
      <c r="G969" s="140">
        <v>-23493.11</v>
      </c>
      <c r="H969" s="140">
        <v>-38052.01</v>
      </c>
      <c r="I969" s="140">
        <v>-48158.32</v>
      </c>
      <c r="J969" s="139">
        <v>-7336.35</v>
      </c>
      <c r="K969" s="139">
        <v>-13673.57</v>
      </c>
      <c r="L969" s="139">
        <v>-19887.88</v>
      </c>
      <c r="M969" s="139">
        <v>-7991.4</v>
      </c>
      <c r="N969" s="139">
        <v>-22808.38</v>
      </c>
      <c r="O969" s="139">
        <v>-48263.5</v>
      </c>
      <c r="P969" s="138">
        <f t="shared" si="16"/>
        <v>-408618.06</v>
      </c>
      <c r="Q969" s="135">
        <f>MATCH(B979,'SAP Data'!$C$7:$C$1839,0)</f>
        <v>1286</v>
      </c>
    </row>
    <row r="970" spans="1:17" ht="15.75" thickBot="1" x14ac:dyDescent="0.3">
      <c r="A970" s="186" t="s">
        <v>2415</v>
      </c>
      <c r="B970" s="185" t="s">
        <v>2416</v>
      </c>
      <c r="C970" s="185" t="s">
        <v>4</v>
      </c>
      <c r="D970" s="140">
        <v>-176.67</v>
      </c>
      <c r="E970" s="140">
        <v>-42.79</v>
      </c>
      <c r="F970" s="140">
        <v>-60.64</v>
      </c>
      <c r="G970" s="139">
        <v>-74.55</v>
      </c>
      <c r="H970" s="139">
        <v>-82.5</v>
      </c>
      <c r="I970" s="139">
        <v>-88.92</v>
      </c>
      <c r="J970" s="140">
        <v>-93.39</v>
      </c>
      <c r="K970" s="140">
        <v>-97.74</v>
      </c>
      <c r="L970" s="140">
        <v>-103.82</v>
      </c>
      <c r="M970" s="140">
        <v>-115.2</v>
      </c>
      <c r="N970" s="140">
        <v>-129.47</v>
      </c>
      <c r="O970" s="140">
        <v>-156.91</v>
      </c>
      <c r="P970" s="138">
        <f t="shared" si="16"/>
        <v>-1222.6000000000001</v>
      </c>
      <c r="Q970" s="135">
        <f>MATCH(B980,'SAP Data'!$C$7:$C$1839,0)</f>
        <v>1287</v>
      </c>
    </row>
    <row r="971" spans="1:17" ht="15.75" thickBot="1" x14ac:dyDescent="0.3">
      <c r="A971" s="186" t="s">
        <v>2417</v>
      </c>
      <c r="B971" s="185" t="s">
        <v>2418</v>
      </c>
      <c r="C971" s="185" t="s">
        <v>4</v>
      </c>
      <c r="D971" s="139">
        <v>-2218.02</v>
      </c>
      <c r="E971" s="139">
        <v>-1365.19</v>
      </c>
      <c r="F971" s="139">
        <v>-2044.33</v>
      </c>
      <c r="G971" s="140">
        <v>-2590.17</v>
      </c>
      <c r="H971" s="140">
        <v>-2947.78</v>
      </c>
      <c r="I971" s="140">
        <v>-3201.18</v>
      </c>
      <c r="J971" s="139">
        <v>-153.81</v>
      </c>
      <c r="K971" s="139">
        <v>-289.10000000000002</v>
      </c>
      <c r="L971" s="139">
        <v>-416.5</v>
      </c>
      <c r="M971" s="139">
        <v>-586.54999999999995</v>
      </c>
      <c r="N971" s="139">
        <v>-930.47</v>
      </c>
      <c r="O971" s="139">
        <v>-1561.64</v>
      </c>
      <c r="P971" s="138">
        <f t="shared" si="16"/>
        <v>-18304.739999999998</v>
      </c>
      <c r="Q971" s="135">
        <f>MATCH(B981,'SAP Data'!$C$7:$C$1839,0)</f>
        <v>1288</v>
      </c>
    </row>
    <row r="972" spans="1:17" ht="15.75" thickBot="1" x14ac:dyDescent="0.3">
      <c r="A972" s="186" t="s">
        <v>2419</v>
      </c>
      <c r="B972" s="185" t="s">
        <v>2420</v>
      </c>
      <c r="C972" s="185" t="s">
        <v>4</v>
      </c>
      <c r="D972" s="140">
        <v>-1869.1</v>
      </c>
      <c r="E972" s="140">
        <v>-1566.7</v>
      </c>
      <c r="F972" s="140">
        <v>-1673.74</v>
      </c>
      <c r="G972" s="139">
        <v>-1411.91</v>
      </c>
      <c r="H972" s="139">
        <v>-745.31</v>
      </c>
      <c r="I972" s="139">
        <v>-590.61</v>
      </c>
      <c r="J972" s="140">
        <v>-467.1</v>
      </c>
      <c r="K972" s="140">
        <v>-434.71</v>
      </c>
      <c r="L972" s="140">
        <v>-478.06</v>
      </c>
      <c r="M972" s="140">
        <v>-612.35</v>
      </c>
      <c r="N972" s="140">
        <v>-1158.19</v>
      </c>
      <c r="O972" s="140">
        <v>-1741.02</v>
      </c>
      <c r="P972" s="138">
        <f t="shared" si="16"/>
        <v>-12748.8</v>
      </c>
      <c r="Q972" s="135">
        <f>MATCH(B982,'SAP Data'!$C$7:$C$1839,0)</f>
        <v>1289</v>
      </c>
    </row>
    <row r="973" spans="1:17" ht="15.75" thickBot="1" x14ac:dyDescent="0.3">
      <c r="A973" s="331" t="s">
        <v>2421</v>
      </c>
      <c r="B973" s="339" t="s">
        <v>2422</v>
      </c>
      <c r="C973" s="332" t="s">
        <v>4</v>
      </c>
      <c r="D973" s="139">
        <v>-19604.02</v>
      </c>
      <c r="E973" s="139">
        <v>-4499.76</v>
      </c>
      <c r="F973" s="139">
        <v>-6689.78</v>
      </c>
      <c r="G973" s="140">
        <v>-8423.1</v>
      </c>
      <c r="H973" s="140">
        <v>-9888.01</v>
      </c>
      <c r="I973" s="140">
        <v>-11121.22</v>
      </c>
      <c r="J973" s="139">
        <v>-12193.73</v>
      </c>
      <c r="K973" s="139">
        <v>-13215.04</v>
      </c>
      <c r="L973" s="139">
        <v>-14279.37</v>
      </c>
      <c r="M973" s="139">
        <v>-15686.39</v>
      </c>
      <c r="N973" s="139">
        <v>-17426.54</v>
      </c>
      <c r="O973" s="139">
        <v>-19911.509999999998</v>
      </c>
      <c r="P973" s="138">
        <f t="shared" si="16"/>
        <v>-152938.47</v>
      </c>
      <c r="Q973" s="135">
        <f>MATCH(B983,'SAP Data'!$C$7:$C$1839,0)</f>
        <v>1290</v>
      </c>
    </row>
    <row r="974" spans="1:17" ht="15.75" thickBot="1" x14ac:dyDescent="0.3">
      <c r="A974" s="186" t="s">
        <v>2423</v>
      </c>
      <c r="B974" s="185" t="s">
        <v>2424</v>
      </c>
      <c r="C974" s="185" t="s">
        <v>4</v>
      </c>
      <c r="D974" s="140">
        <v>-35508.589999999997</v>
      </c>
      <c r="E974" s="140">
        <v>-8795.52</v>
      </c>
      <c r="F974" s="140">
        <v>-12665.06</v>
      </c>
      <c r="G974" s="139">
        <v>-15888.95</v>
      </c>
      <c r="H974" s="139">
        <v>-17944.55</v>
      </c>
      <c r="I974" s="139">
        <v>-19776.88</v>
      </c>
      <c r="J974" s="140">
        <v>-21318.69</v>
      </c>
      <c r="K974" s="140">
        <v>-22971.81</v>
      </c>
      <c r="L974" s="140">
        <v>-24840.14</v>
      </c>
      <c r="M974" s="140">
        <v>-27161.42</v>
      </c>
      <c r="N974" s="140">
        <v>-30343.45</v>
      </c>
      <c r="O974" s="140">
        <v>-35622.769999999997</v>
      </c>
      <c r="P974" s="138">
        <f t="shared" si="16"/>
        <v>-272837.83</v>
      </c>
      <c r="Q974" s="135">
        <f>MATCH(B984,'SAP Data'!$C$7:$C$1839,0)</f>
        <v>1291</v>
      </c>
    </row>
    <row r="975" spans="1:17" ht="15.75" thickBot="1" x14ac:dyDescent="0.3">
      <c r="A975" s="186" t="s">
        <v>2425</v>
      </c>
      <c r="B975" s="185" t="s">
        <v>2426</v>
      </c>
      <c r="C975" s="185" t="s">
        <v>4</v>
      </c>
      <c r="D975" s="139">
        <v>-6597.53</v>
      </c>
      <c r="E975" s="139">
        <v>-1849.11</v>
      </c>
      <c r="F975" s="139">
        <v>-2632.79</v>
      </c>
      <c r="G975" s="140">
        <v>-3169.05</v>
      </c>
      <c r="H975" s="140">
        <v>-3500.25</v>
      </c>
      <c r="I975" s="140">
        <v>-3743.14</v>
      </c>
      <c r="J975" s="139">
        <v>-3943.96</v>
      </c>
      <c r="K975" s="139">
        <v>-4139.09</v>
      </c>
      <c r="L975" s="139">
        <v>-4367.4399999999996</v>
      </c>
      <c r="M975" s="139">
        <v>-4859.18</v>
      </c>
      <c r="N975" s="139">
        <v>-5682.21</v>
      </c>
      <c r="O975" s="139">
        <v>-7208.77</v>
      </c>
      <c r="P975" s="138">
        <f t="shared" si="16"/>
        <v>-51692.520000000004</v>
      </c>
      <c r="Q975" s="135">
        <f>MATCH(B985,'SAP Data'!$C$7:$C$1839,0)</f>
        <v>1292</v>
      </c>
    </row>
    <row r="976" spans="1:17" ht="15.75" thickBot="1" x14ac:dyDescent="0.3">
      <c r="A976" s="186" t="s">
        <v>2427</v>
      </c>
      <c r="B976" s="185" t="s">
        <v>2428</v>
      </c>
      <c r="C976" s="185" t="s">
        <v>4</v>
      </c>
      <c r="D976" s="140">
        <v>-80730.91</v>
      </c>
      <c r="E976" s="140">
        <v>-59686.28</v>
      </c>
      <c r="F976" s="140">
        <v>-87811.74</v>
      </c>
      <c r="G976" s="139">
        <v>-109025.28</v>
      </c>
      <c r="H976" s="139">
        <v>-37764.69</v>
      </c>
      <c r="I976" s="139">
        <v>-47627.15</v>
      </c>
      <c r="J976" s="140">
        <v>-54833.22</v>
      </c>
      <c r="K976" s="140">
        <v>-14216.06</v>
      </c>
      <c r="L976" s="140">
        <v>-20840.63</v>
      </c>
      <c r="M976" s="140">
        <v>-28450.74</v>
      </c>
      <c r="N976" s="140">
        <v>-23458.21</v>
      </c>
      <c r="O976" s="140">
        <v>-50207.75</v>
      </c>
      <c r="P976" s="138">
        <f t="shared" si="16"/>
        <v>-614652.66</v>
      </c>
      <c r="Q976" s="135">
        <f>MATCH(B986,'SAP Data'!$C$7:$C$1839,0)</f>
        <v>1293</v>
      </c>
    </row>
    <row r="977" spans="1:17" ht="15.75" thickBot="1" x14ac:dyDescent="0.3">
      <c r="A977" s="186" t="s">
        <v>2429</v>
      </c>
      <c r="B977" s="185" t="s">
        <v>2430</v>
      </c>
      <c r="C977" s="185" t="s">
        <v>4</v>
      </c>
      <c r="D977" s="139">
        <v>-17017.45</v>
      </c>
      <c r="E977" s="139">
        <v>-4253.71</v>
      </c>
      <c r="F977" s="139">
        <v>-6131.41</v>
      </c>
      <c r="G977" s="140">
        <v>-7431.39</v>
      </c>
      <c r="H977" s="140">
        <v>-8292.26</v>
      </c>
      <c r="I977" s="140">
        <v>-8950.85</v>
      </c>
      <c r="J977" s="139">
        <v>-9529.6200000000008</v>
      </c>
      <c r="K977" s="139">
        <v>-10066.6</v>
      </c>
      <c r="L977" s="139">
        <v>-10635.06</v>
      </c>
      <c r="M977" s="139">
        <v>-11704.27</v>
      </c>
      <c r="N977" s="139">
        <v>-13371.06</v>
      </c>
      <c r="O977" s="139">
        <v>-16569.97</v>
      </c>
      <c r="P977" s="138">
        <f t="shared" si="16"/>
        <v>-123953.65000000001</v>
      </c>
      <c r="Q977" s="135">
        <f>MATCH(B987,'SAP Data'!$C$7:$C$1839,0)</f>
        <v>1294</v>
      </c>
    </row>
    <row r="978" spans="1:17" ht="15.75" thickBot="1" x14ac:dyDescent="0.3">
      <c r="A978" s="186" t="s">
        <v>2431</v>
      </c>
      <c r="B978" s="185" t="s">
        <v>2432</v>
      </c>
      <c r="C978" s="185" t="s">
        <v>4</v>
      </c>
      <c r="D978" s="140">
        <v>-39642.699999999997</v>
      </c>
      <c r="E978" s="140">
        <v>-8398.99</v>
      </c>
      <c r="F978" s="140">
        <v>-12720.57</v>
      </c>
      <c r="G978" s="139">
        <v>-16770.41</v>
      </c>
      <c r="H978" s="139">
        <v>-20056.29</v>
      </c>
      <c r="I978" s="139">
        <v>-22905.33</v>
      </c>
      <c r="J978" s="140">
        <v>-25323.96</v>
      </c>
      <c r="K978" s="140">
        <v>-27653.39</v>
      </c>
      <c r="L978" s="140">
        <v>-29777.439999999999</v>
      </c>
      <c r="M978" s="140">
        <v>-32242.71</v>
      </c>
      <c r="N978" s="140">
        <v>-35279.67</v>
      </c>
      <c r="O978" s="140">
        <v>-39813.910000000003</v>
      </c>
      <c r="P978" s="138">
        <f t="shared" si="16"/>
        <v>-310585.37</v>
      </c>
      <c r="Q978" s="135">
        <f>MATCH(B988,'SAP Data'!$C$7:$C$1839,0)</f>
        <v>1295</v>
      </c>
    </row>
    <row r="979" spans="1:17" ht="15.75" thickBot="1" x14ac:dyDescent="0.3">
      <c r="A979" s="186" t="s">
        <v>2433</v>
      </c>
      <c r="B979" s="185" t="s">
        <v>2434</v>
      </c>
      <c r="C979" s="185" t="s">
        <v>4</v>
      </c>
      <c r="D979" s="139">
        <v>-5752.96</v>
      </c>
      <c r="E979" s="139">
        <v>-4142.78</v>
      </c>
      <c r="F979" s="139">
        <v>-6154.09</v>
      </c>
      <c r="G979" s="140">
        <v>-7905.13</v>
      </c>
      <c r="H979" s="140">
        <v>-3096.36</v>
      </c>
      <c r="I979" s="140">
        <v>-3956.13</v>
      </c>
      <c r="J979" s="139">
        <v>-4511.05</v>
      </c>
      <c r="K979" s="139">
        <v>-1018.9</v>
      </c>
      <c r="L979" s="139">
        <v>-1484.84</v>
      </c>
      <c r="M979" s="139">
        <v>-2058.63</v>
      </c>
      <c r="N979" s="139">
        <v>-1854.01</v>
      </c>
      <c r="O979" s="139">
        <v>-3694.58</v>
      </c>
      <c r="P979" s="138">
        <f t="shared" si="16"/>
        <v>-45629.46</v>
      </c>
      <c r="Q979" s="135">
        <f>MATCH(B989,'SAP Data'!$C$7:$C$1839,0)</f>
        <v>1296</v>
      </c>
    </row>
    <row r="980" spans="1:17" ht="15.75" thickBot="1" x14ac:dyDescent="0.3">
      <c r="A980" s="186" t="s">
        <v>2435</v>
      </c>
      <c r="B980" s="185" t="s">
        <v>2436</v>
      </c>
      <c r="C980" s="185" t="s">
        <v>4</v>
      </c>
      <c r="D980" s="140">
        <v>-18801.27</v>
      </c>
      <c r="E980" s="140">
        <v>-9147.86</v>
      </c>
      <c r="F980" s="140">
        <v>-13708.78</v>
      </c>
      <c r="G980" s="139">
        <v>-17584.150000000001</v>
      </c>
      <c r="H980" s="139">
        <v>-20530.48</v>
      </c>
      <c r="I980" s="139">
        <v>-22924.959999999999</v>
      </c>
      <c r="J980" s="140">
        <v>-1947.18</v>
      </c>
      <c r="K980" s="140">
        <v>-3916.26</v>
      </c>
      <c r="L980" s="140">
        <v>-5764.85</v>
      </c>
      <c r="M980" s="140">
        <v>-8142.38</v>
      </c>
      <c r="N980" s="140">
        <v>-11617.18</v>
      </c>
      <c r="O980" s="140">
        <v>-16939.53</v>
      </c>
      <c r="P980" s="138">
        <f t="shared" si="16"/>
        <v>-151024.88</v>
      </c>
      <c r="Q980" s="135">
        <f>MATCH(B990,'SAP Data'!$C$7:$C$1839,0)</f>
        <v>1297</v>
      </c>
    </row>
    <row r="981" spans="1:17" ht="15.75" thickBot="1" x14ac:dyDescent="0.3">
      <c r="A981" s="186" t="s">
        <v>2437</v>
      </c>
      <c r="B981" s="185" t="s">
        <v>2438</v>
      </c>
      <c r="C981" s="185" t="s">
        <v>4</v>
      </c>
      <c r="D981" s="139">
        <v>-28051.52</v>
      </c>
      <c r="E981" s="139">
        <v>-5938.12</v>
      </c>
      <c r="F981" s="139">
        <v>-8986.1299999999992</v>
      </c>
      <c r="G981" s="140">
        <v>-11491.97</v>
      </c>
      <c r="H981" s="140">
        <v>-13521.76</v>
      </c>
      <c r="I981" s="140">
        <v>-15221.03</v>
      </c>
      <c r="J981" s="139">
        <v>-16779.419999999998</v>
      </c>
      <c r="K981" s="139">
        <v>-18080.810000000001</v>
      </c>
      <c r="L981" s="139">
        <v>-19457.34</v>
      </c>
      <c r="M981" s="139">
        <v>-21091.49</v>
      </c>
      <c r="N981" s="139">
        <v>-23386.53</v>
      </c>
      <c r="O981" s="139">
        <v>-27148.92</v>
      </c>
      <c r="P981" s="138">
        <f t="shared" si="16"/>
        <v>-209155.03999999998</v>
      </c>
      <c r="Q981" s="135">
        <f>MATCH(B991,'SAP Data'!$C$7:$C$1839,0)</f>
        <v>1299</v>
      </c>
    </row>
    <row r="982" spans="1:17" ht="15.75" thickBot="1" x14ac:dyDescent="0.3">
      <c r="A982" s="186" t="s">
        <v>2439</v>
      </c>
      <c r="B982" s="185" t="s">
        <v>2440</v>
      </c>
      <c r="C982" s="185" t="s">
        <v>4</v>
      </c>
      <c r="D982" s="140">
        <v>-8892.7000000000007</v>
      </c>
      <c r="E982" s="140">
        <v>-1600.55</v>
      </c>
      <c r="F982" s="140">
        <v>-2457.91</v>
      </c>
      <c r="G982" s="139">
        <v>-3263.36</v>
      </c>
      <c r="H982" s="139">
        <v>-4068.35</v>
      </c>
      <c r="I982" s="139">
        <v>-4790.51</v>
      </c>
      <c r="J982" s="140">
        <v>-5433.21</v>
      </c>
      <c r="K982" s="140">
        <v>-5994.91</v>
      </c>
      <c r="L982" s="140">
        <v>-6546.34</v>
      </c>
      <c r="M982" s="140">
        <v>-7149.51</v>
      </c>
      <c r="N982" s="140">
        <v>-7980.35</v>
      </c>
      <c r="O982" s="140">
        <v>-9019.24</v>
      </c>
      <c r="P982" s="138">
        <f t="shared" si="16"/>
        <v>-67196.94</v>
      </c>
      <c r="Q982" s="135">
        <f>MATCH(B992,'SAP Data'!$C$7:$C$1839,0)</f>
        <v>1300</v>
      </c>
    </row>
    <row r="983" spans="1:17" ht="15.75" thickBot="1" x14ac:dyDescent="0.3">
      <c r="A983" s="186" t="s">
        <v>2441</v>
      </c>
      <c r="B983" s="185" t="s">
        <v>2442</v>
      </c>
      <c r="C983" s="185" t="s">
        <v>4</v>
      </c>
      <c r="D983" s="139">
        <v>-9481.9599999999991</v>
      </c>
      <c r="E983" s="139">
        <v>-2428.64</v>
      </c>
      <c r="F983" s="139">
        <v>-3568.73</v>
      </c>
      <c r="G983" s="140">
        <v>-4522.78</v>
      </c>
      <c r="H983" s="140">
        <v>-5117.54</v>
      </c>
      <c r="I983" s="140">
        <v>-5711.02</v>
      </c>
      <c r="J983" s="139">
        <v>-6115.25</v>
      </c>
      <c r="K983" s="139">
        <v>-6505.49</v>
      </c>
      <c r="L983" s="139">
        <v>-6929.1</v>
      </c>
      <c r="M983" s="139">
        <v>-7425.39</v>
      </c>
      <c r="N983" s="139">
        <v>-8214.42</v>
      </c>
      <c r="O983" s="139">
        <v>-9475.99</v>
      </c>
      <c r="P983" s="138">
        <f t="shared" si="16"/>
        <v>-75496.31</v>
      </c>
      <c r="Q983" s="135">
        <f>MATCH(B993,'SAP Data'!$C$7:$C$1839,0)</f>
        <v>1301</v>
      </c>
    </row>
    <row r="984" spans="1:17" ht="15.75" thickBot="1" x14ac:dyDescent="0.3">
      <c r="A984" s="186" t="s">
        <v>2443</v>
      </c>
      <c r="B984" s="185" t="s">
        <v>2444</v>
      </c>
      <c r="C984" s="185" t="s">
        <v>4</v>
      </c>
      <c r="D984" s="140">
        <v>0</v>
      </c>
      <c r="E984" s="140">
        <v>0</v>
      </c>
      <c r="F984" s="140">
        <v>0</v>
      </c>
      <c r="G984" s="139">
        <v>0</v>
      </c>
      <c r="H984" s="139">
        <v>0</v>
      </c>
      <c r="I984" s="139">
        <v>0</v>
      </c>
      <c r="J984" s="140">
        <v>0</v>
      </c>
      <c r="K984" s="140">
        <v>0</v>
      </c>
      <c r="L984" s="140">
        <v>0</v>
      </c>
      <c r="M984" s="140">
        <v>0</v>
      </c>
      <c r="N984" s="140">
        <v>0</v>
      </c>
      <c r="O984" s="140">
        <v>0</v>
      </c>
      <c r="P984" s="138">
        <f t="shared" si="16"/>
        <v>0</v>
      </c>
      <c r="Q984" s="135">
        <f>MATCH(B994,'SAP Data'!$C$7:$C$1839,0)</f>
        <v>1302</v>
      </c>
    </row>
    <row r="985" spans="1:17" ht="15.75" thickBot="1" x14ac:dyDescent="0.3">
      <c r="A985" s="186" t="s">
        <v>2445</v>
      </c>
      <c r="B985" s="185" t="s">
        <v>2446</v>
      </c>
      <c r="C985" s="185" t="s">
        <v>4</v>
      </c>
      <c r="D985" s="139">
        <v>0</v>
      </c>
      <c r="E985" s="139">
        <v>0</v>
      </c>
      <c r="F985" s="139">
        <v>0</v>
      </c>
      <c r="G985" s="140">
        <v>0</v>
      </c>
      <c r="H985" s="140">
        <v>0</v>
      </c>
      <c r="I985" s="140">
        <v>0</v>
      </c>
      <c r="J985" s="139">
        <v>0</v>
      </c>
      <c r="K985" s="139">
        <v>0</v>
      </c>
      <c r="L985" s="139">
        <v>0</v>
      </c>
      <c r="M985" s="139">
        <v>0</v>
      </c>
      <c r="N985" s="139">
        <v>0</v>
      </c>
      <c r="O985" s="139">
        <v>0</v>
      </c>
      <c r="P985" s="138">
        <f t="shared" si="16"/>
        <v>0</v>
      </c>
      <c r="Q985" s="135">
        <f>MATCH(B995,'SAP Data'!$C$7:$C$1839,0)</f>
        <v>1303</v>
      </c>
    </row>
    <row r="986" spans="1:17" ht="15.75" thickBot="1" x14ac:dyDescent="0.3">
      <c r="A986" s="186" t="s">
        <v>2447</v>
      </c>
      <c r="B986" s="185" t="s">
        <v>2448</v>
      </c>
      <c r="C986" s="185" t="s">
        <v>4</v>
      </c>
      <c r="D986" s="140">
        <v>19977668.190000001</v>
      </c>
      <c r="E986" s="140">
        <v>25810354.190000001</v>
      </c>
      <c r="F986" s="140">
        <v>30326263.190000001</v>
      </c>
      <c r="G986" s="139">
        <v>31331825.190000001</v>
      </c>
      <c r="H986" s="139">
        <v>34072320.189999998</v>
      </c>
      <c r="I986" s="139">
        <v>33201729.190000001</v>
      </c>
      <c r="J986" s="140">
        <v>31119422.190000001</v>
      </c>
      <c r="K986" s="140">
        <v>29105003.190000001</v>
      </c>
      <c r="L986" s="140">
        <v>24988764.190000001</v>
      </c>
      <c r="M986" s="140">
        <v>25688309.190000001</v>
      </c>
      <c r="N986" s="140">
        <v>29617375.190000001</v>
      </c>
      <c r="O986" s="140">
        <v>3642641.19</v>
      </c>
      <c r="P986" s="138">
        <f t="shared" si="16"/>
        <v>318881675.27999997</v>
      </c>
      <c r="Q986" s="135">
        <f>MATCH(B996,'SAP Data'!$C$7:$C$1839,0)</f>
        <v>1304</v>
      </c>
    </row>
    <row r="987" spans="1:17" ht="15.75" thickBot="1" x14ac:dyDescent="0.3">
      <c r="A987" s="186" t="s">
        <v>2449</v>
      </c>
      <c r="B987" s="185" t="s">
        <v>2450</v>
      </c>
      <c r="C987" s="185" t="s">
        <v>4</v>
      </c>
      <c r="D987" s="139">
        <v>-542364.57999999996</v>
      </c>
      <c r="E987" s="139">
        <v>-537239.84</v>
      </c>
      <c r="F987" s="139">
        <v>-539551.72</v>
      </c>
      <c r="G987" s="140">
        <v>-420447.89</v>
      </c>
      <c r="H987" s="140">
        <v>-289723.03000000003</v>
      </c>
      <c r="I987" s="140">
        <v>-159309.79999999999</v>
      </c>
      <c r="J987" s="139">
        <v>-120023.67999999999</v>
      </c>
      <c r="K987" s="139">
        <v>-114130.99</v>
      </c>
      <c r="L987" s="139">
        <v>-125165.77</v>
      </c>
      <c r="M987" s="139">
        <v>-176795.33</v>
      </c>
      <c r="N987" s="139">
        <v>-290014.77</v>
      </c>
      <c r="O987" s="139">
        <v>-472957.39</v>
      </c>
      <c r="P987" s="138">
        <f t="shared" si="16"/>
        <v>-3787724.79</v>
      </c>
      <c r="Q987" s="135">
        <f>MATCH(B997,'SAP Data'!$C$7:$C$1839,0)</f>
        <v>1305</v>
      </c>
    </row>
    <row r="988" spans="1:17" ht="15.75" thickBot="1" x14ac:dyDescent="0.3">
      <c r="A988" s="186" t="s">
        <v>1095</v>
      </c>
      <c r="B988" s="339">
        <v>500172</v>
      </c>
      <c r="C988" s="185"/>
      <c r="D988" s="140">
        <v>-8762810.2300000004</v>
      </c>
      <c r="E988" s="140">
        <v>-11326989.41</v>
      </c>
      <c r="F988" s="140">
        <v>-9459502.5899999999</v>
      </c>
      <c r="G988" s="139">
        <v>-12926889.439999999</v>
      </c>
      <c r="H988" s="139">
        <v>-3962618.62</v>
      </c>
      <c r="I988" s="139">
        <v>-7372964.4699999997</v>
      </c>
      <c r="J988" s="140">
        <v>-8798118.6500000004</v>
      </c>
      <c r="K988" s="140">
        <v>-11197615.83</v>
      </c>
      <c r="L988" s="140">
        <v>-9257836.6799999997</v>
      </c>
      <c r="M988" s="140">
        <v>-12388347.02</v>
      </c>
      <c r="N988" s="140">
        <v>-7780217.5300000003</v>
      </c>
      <c r="O988" s="140">
        <v>-7296114.4400000004</v>
      </c>
      <c r="P988" s="138">
        <f t="shared" si="16"/>
        <v>-110530024.90999998</v>
      </c>
      <c r="Q988" s="135">
        <f>MATCH(B998,'SAP Data'!$C$7:$C$1839,0)</f>
        <v>1306</v>
      </c>
    </row>
    <row r="989" spans="1:17" ht="15.75" thickBot="1" x14ac:dyDescent="0.3">
      <c r="A989" s="186" t="s">
        <v>1096</v>
      </c>
      <c r="B989" s="185" t="s">
        <v>2451</v>
      </c>
      <c r="C989" s="185" t="s">
        <v>4</v>
      </c>
      <c r="D989" s="139">
        <v>-150833.46</v>
      </c>
      <c r="E989" s="139">
        <v>-226250.13</v>
      </c>
      <c r="F989" s="139">
        <v>-301666.8</v>
      </c>
      <c r="G989" s="140">
        <v>-377083.47</v>
      </c>
      <c r="H989" s="140">
        <v>-0.14000000000000001</v>
      </c>
      <c r="I989" s="140">
        <v>-75416.81</v>
      </c>
      <c r="J989" s="139">
        <v>-150833.48000000001</v>
      </c>
      <c r="K989" s="139">
        <v>-1459.82</v>
      </c>
      <c r="L989" s="139">
        <v>-1459.82</v>
      </c>
      <c r="M989" s="139">
        <v>-1459.82</v>
      </c>
      <c r="N989" s="139">
        <v>0</v>
      </c>
      <c r="O989" s="139">
        <v>0</v>
      </c>
      <c r="P989" s="138">
        <f t="shared" si="16"/>
        <v>-1286463.75</v>
      </c>
      <c r="Q989" s="135">
        <f>MATCH(B999,'SAP Data'!$C$7:$C$1839,0)</f>
        <v>1307</v>
      </c>
    </row>
    <row r="990" spans="1:17" ht="15.75" thickBot="1" x14ac:dyDescent="0.3">
      <c r="A990" s="186" t="s">
        <v>1097</v>
      </c>
      <c r="B990" s="185" t="s">
        <v>2452</v>
      </c>
      <c r="C990" s="185" t="s">
        <v>4</v>
      </c>
      <c r="D990" s="140">
        <v>-25833.3</v>
      </c>
      <c r="E990" s="140">
        <v>-49166.63</v>
      </c>
      <c r="F990" s="140">
        <v>0.04</v>
      </c>
      <c r="G990" s="139">
        <v>-24999.96</v>
      </c>
      <c r="H990" s="139">
        <v>-50833.29</v>
      </c>
      <c r="I990" s="139">
        <v>0.04</v>
      </c>
      <c r="J990" s="140">
        <v>-25833.29</v>
      </c>
      <c r="K990" s="140">
        <v>-51666.62</v>
      </c>
      <c r="L990" s="140">
        <v>0.05</v>
      </c>
      <c r="M990" s="140">
        <v>-25833.279999999999</v>
      </c>
      <c r="N990" s="140">
        <v>-27499.95</v>
      </c>
      <c r="O990" s="140">
        <v>3611.17</v>
      </c>
      <c r="P990" s="138">
        <f t="shared" si="16"/>
        <v>-278055.02</v>
      </c>
      <c r="Q990" s="135">
        <f>MATCH(B1000,'SAP Data'!$C$7:$C$1839,0)</f>
        <v>1308</v>
      </c>
    </row>
    <row r="991" spans="1:17" ht="15.75" thickBot="1" x14ac:dyDescent="0.3">
      <c r="A991" s="186" t="s">
        <v>1098</v>
      </c>
      <c r="B991" s="185" t="s">
        <v>2453</v>
      </c>
      <c r="C991" s="185" t="s">
        <v>4</v>
      </c>
      <c r="D991" s="139">
        <v>0.01</v>
      </c>
      <c r="E991" s="139">
        <v>0.01</v>
      </c>
      <c r="F991" s="139">
        <v>0.01</v>
      </c>
      <c r="G991" s="140">
        <v>0.01</v>
      </c>
      <c r="H991" s="140">
        <v>0.01</v>
      </c>
      <c r="I991" s="140">
        <v>0.01</v>
      </c>
      <c r="J991" s="139">
        <v>0.01</v>
      </c>
      <c r="K991" s="139">
        <v>0.01</v>
      </c>
      <c r="L991" s="139">
        <v>0.01</v>
      </c>
      <c r="M991" s="139">
        <v>0.01</v>
      </c>
      <c r="N991" s="139">
        <v>0.01</v>
      </c>
      <c r="O991" s="139">
        <v>0.01</v>
      </c>
      <c r="P991" s="138">
        <f t="shared" si="16"/>
        <v>0.11999999999999998</v>
      </c>
      <c r="Q991" s="135">
        <f>MATCH(B1001,'SAP Data'!$C$7:$C$1839,0)</f>
        <v>1309</v>
      </c>
    </row>
    <row r="992" spans="1:17" ht="15.75" thickBot="1" x14ac:dyDescent="0.3">
      <c r="A992" s="186" t="s">
        <v>1099</v>
      </c>
      <c r="B992" s="185" t="s">
        <v>2454</v>
      </c>
      <c r="C992" s="185" t="s">
        <v>4</v>
      </c>
      <c r="D992" s="140">
        <v>0</v>
      </c>
      <c r="E992" s="140">
        <v>0</v>
      </c>
      <c r="F992" s="140">
        <v>16041</v>
      </c>
      <c r="G992" s="139">
        <v>0</v>
      </c>
      <c r="H992" s="139">
        <v>0</v>
      </c>
      <c r="I992" s="139">
        <v>0</v>
      </c>
      <c r="J992" s="140">
        <v>0</v>
      </c>
      <c r="K992" s="140">
        <v>0</v>
      </c>
      <c r="L992" s="140">
        <v>0</v>
      </c>
      <c r="M992" s="140">
        <v>0</v>
      </c>
      <c r="N992" s="140">
        <v>0</v>
      </c>
      <c r="O992" s="140">
        <v>0</v>
      </c>
      <c r="P992" s="138">
        <f t="shared" si="16"/>
        <v>16041</v>
      </c>
      <c r="Q992" s="135">
        <f>MATCH(B1002,'SAP Data'!$C$7:$C$1839,0)</f>
        <v>1310</v>
      </c>
    </row>
    <row r="993" spans="1:17" ht="15.75" thickBot="1" x14ac:dyDescent="0.3">
      <c r="A993" s="186" t="s">
        <v>1100</v>
      </c>
      <c r="B993" s="185" t="s">
        <v>2455</v>
      </c>
      <c r="C993" s="185" t="s">
        <v>4</v>
      </c>
      <c r="D993" s="139">
        <v>-108666.54</v>
      </c>
      <c r="E993" s="139">
        <v>-162999.87</v>
      </c>
      <c r="F993" s="139">
        <v>-217333.2</v>
      </c>
      <c r="G993" s="140">
        <v>-271666.53000000003</v>
      </c>
      <c r="H993" s="140">
        <v>0.14000000000000001</v>
      </c>
      <c r="I993" s="140">
        <v>-54333.19</v>
      </c>
      <c r="J993" s="139">
        <v>-108666.52</v>
      </c>
      <c r="K993" s="139">
        <v>-162999.85</v>
      </c>
      <c r="L993" s="139">
        <v>-217333.18</v>
      </c>
      <c r="M993" s="139">
        <v>-271666.51</v>
      </c>
      <c r="N993" s="139">
        <v>0.16</v>
      </c>
      <c r="O993" s="139">
        <v>-54333.17</v>
      </c>
      <c r="P993" s="138">
        <f t="shared" si="16"/>
        <v>-1629998.26</v>
      </c>
      <c r="Q993" s="135">
        <f>MATCH(B1003,'SAP Data'!$C$7:$C$1839,0)</f>
        <v>1311</v>
      </c>
    </row>
    <row r="994" spans="1:17" ht="15.75" thickBot="1" x14ac:dyDescent="0.3">
      <c r="A994" s="186" t="s">
        <v>1101</v>
      </c>
      <c r="B994" s="185" t="s">
        <v>2456</v>
      </c>
      <c r="C994" s="185" t="s">
        <v>4</v>
      </c>
      <c r="D994" s="140">
        <v>-235000</v>
      </c>
      <c r="E994" s="140">
        <v>-352500</v>
      </c>
      <c r="F994" s="140">
        <v>-470000</v>
      </c>
      <c r="G994" s="139">
        <v>-587500</v>
      </c>
      <c r="H994" s="139">
        <v>0</v>
      </c>
      <c r="I994" s="139">
        <v>-117500</v>
      </c>
      <c r="J994" s="140">
        <v>-235000</v>
      </c>
      <c r="K994" s="140">
        <v>-352500</v>
      </c>
      <c r="L994" s="140">
        <v>-470000</v>
      </c>
      <c r="M994" s="140">
        <v>-587500</v>
      </c>
      <c r="N994" s="140">
        <v>0</v>
      </c>
      <c r="O994" s="140">
        <v>-117500</v>
      </c>
      <c r="P994" s="138">
        <f t="shared" si="16"/>
        <v>-3525000</v>
      </c>
      <c r="Q994" s="135">
        <f>MATCH(B1004,'SAP Data'!$C$7:$C$1839,0)</f>
        <v>1315</v>
      </c>
    </row>
    <row r="995" spans="1:17" ht="15.75" thickBot="1" x14ac:dyDescent="0.3">
      <c r="A995" s="186" t="s">
        <v>1102</v>
      </c>
      <c r="B995" s="185" t="s">
        <v>2457</v>
      </c>
      <c r="C995" s="185" t="s">
        <v>4</v>
      </c>
      <c r="D995" s="139">
        <v>-233333.46</v>
      </c>
      <c r="E995" s="139">
        <v>-350000.13</v>
      </c>
      <c r="F995" s="139">
        <v>-466666.8</v>
      </c>
      <c r="G995" s="140">
        <v>-583333.47</v>
      </c>
      <c r="H995" s="140">
        <v>-0.14000000000000001</v>
      </c>
      <c r="I995" s="140">
        <v>-116666.81</v>
      </c>
      <c r="J995" s="139">
        <v>-233333.48</v>
      </c>
      <c r="K995" s="139">
        <v>-350000.15</v>
      </c>
      <c r="L995" s="139">
        <v>-466666.82</v>
      </c>
      <c r="M995" s="139">
        <v>-583333.49</v>
      </c>
      <c r="N995" s="139">
        <v>-0.16</v>
      </c>
      <c r="O995" s="139">
        <v>-116666.83</v>
      </c>
      <c r="P995" s="138">
        <f t="shared" si="16"/>
        <v>-3500001.74</v>
      </c>
      <c r="Q995" s="135">
        <f>MATCH(B1005,'SAP Data'!$C$7:$C$1839,0)</f>
        <v>1316</v>
      </c>
    </row>
    <row r="996" spans="1:17" ht="15.75" thickBot="1" x14ac:dyDescent="0.3">
      <c r="A996" s="186" t="s">
        <v>1102</v>
      </c>
      <c r="B996" s="185" t="s">
        <v>2458</v>
      </c>
      <c r="C996" s="185" t="s">
        <v>4</v>
      </c>
      <c r="D996" s="140">
        <v>0.01</v>
      </c>
      <c r="E996" s="140">
        <v>0.01</v>
      </c>
      <c r="F996" s="140">
        <v>0.01</v>
      </c>
      <c r="G996" s="139">
        <v>0.01</v>
      </c>
      <c r="H996" s="139">
        <v>0.01</v>
      </c>
      <c r="I996" s="139">
        <v>0.01</v>
      </c>
      <c r="J996" s="140">
        <v>0.01</v>
      </c>
      <c r="K996" s="140">
        <v>0.01</v>
      </c>
      <c r="L996" s="140">
        <v>0.01</v>
      </c>
      <c r="M996" s="140">
        <v>0.01</v>
      </c>
      <c r="N996" s="140">
        <v>0.01</v>
      </c>
      <c r="O996" s="140">
        <v>0.01</v>
      </c>
      <c r="P996" s="138">
        <f t="shared" si="16"/>
        <v>0.11999999999999998</v>
      </c>
      <c r="Q996" s="135">
        <f>MATCH(B1006,'SAP Data'!$C$7:$C$1839,0)</f>
        <v>1317</v>
      </c>
    </row>
    <row r="997" spans="1:17" ht="15.75" thickBot="1" x14ac:dyDescent="0.3">
      <c r="A997" s="186" t="s">
        <v>1103</v>
      </c>
      <c r="B997" s="185" t="s">
        <v>2459</v>
      </c>
      <c r="C997" s="185" t="s">
        <v>4</v>
      </c>
      <c r="D997" s="139">
        <v>-218341.54</v>
      </c>
      <c r="E997" s="139">
        <v>-327512.37</v>
      </c>
      <c r="F997" s="139">
        <v>-436683.2</v>
      </c>
      <c r="G997" s="140">
        <v>-545854.03</v>
      </c>
      <c r="H997" s="140">
        <v>0.14000000000000001</v>
      </c>
      <c r="I997" s="140">
        <v>-109170.69</v>
      </c>
      <c r="J997" s="139">
        <v>-218341.52</v>
      </c>
      <c r="K997" s="139">
        <v>-327512.34999999998</v>
      </c>
      <c r="L997" s="139">
        <v>-436683.18</v>
      </c>
      <c r="M997" s="139">
        <v>-545854.01</v>
      </c>
      <c r="N997" s="139">
        <v>0.16</v>
      </c>
      <c r="O997" s="139">
        <v>-109170.67</v>
      </c>
      <c r="P997" s="138">
        <f t="shared" si="16"/>
        <v>-3275123.26</v>
      </c>
      <c r="Q997" s="135">
        <f>MATCH(B1007,'SAP Data'!$C$7:$C$1839,0)</f>
        <v>1319</v>
      </c>
    </row>
    <row r="998" spans="1:17" ht="15.75" thickBot="1" x14ac:dyDescent="0.3">
      <c r="A998" s="186" t="s">
        <v>1104</v>
      </c>
      <c r="B998" s="185" t="s">
        <v>2460</v>
      </c>
      <c r="C998" s="185" t="s">
        <v>4</v>
      </c>
      <c r="D998" s="140">
        <v>0</v>
      </c>
      <c r="E998" s="140">
        <v>0</v>
      </c>
      <c r="F998" s="140">
        <v>0</v>
      </c>
      <c r="G998" s="139">
        <v>0</v>
      </c>
      <c r="H998" s="139">
        <v>0</v>
      </c>
      <c r="I998" s="139">
        <v>0</v>
      </c>
      <c r="J998" s="140">
        <v>0</v>
      </c>
      <c r="K998" s="140">
        <v>0</v>
      </c>
      <c r="L998" s="140">
        <v>0</v>
      </c>
      <c r="M998" s="140">
        <v>0</v>
      </c>
      <c r="N998" s="140">
        <v>0</v>
      </c>
      <c r="O998" s="140">
        <v>0</v>
      </c>
      <c r="P998" s="138">
        <f t="shared" si="16"/>
        <v>0</v>
      </c>
      <c r="Q998" s="135">
        <f>MATCH(B1008,'SAP Data'!$C$7:$C$1839,0)</f>
        <v>1320</v>
      </c>
    </row>
    <row r="999" spans="1:17" ht="15.75" thickBot="1" x14ac:dyDescent="0.3">
      <c r="A999" s="186" t="s">
        <v>1103</v>
      </c>
      <c r="B999" s="185" t="s">
        <v>2461</v>
      </c>
      <c r="C999" s="185" t="s">
        <v>4</v>
      </c>
      <c r="D999" s="139">
        <v>-110833.46</v>
      </c>
      <c r="E999" s="139">
        <v>-166250.13</v>
      </c>
      <c r="F999" s="139">
        <v>-221666.8</v>
      </c>
      <c r="G999" s="140">
        <v>-277083.46999999997</v>
      </c>
      <c r="H999" s="140">
        <v>-0.14000000000000001</v>
      </c>
      <c r="I999" s="140">
        <v>-55416.81</v>
      </c>
      <c r="J999" s="139">
        <v>-110833.48</v>
      </c>
      <c r="K999" s="139">
        <v>-166250.15</v>
      </c>
      <c r="L999" s="139">
        <v>-221666.82</v>
      </c>
      <c r="M999" s="139">
        <v>-277083.49</v>
      </c>
      <c r="N999" s="139">
        <v>-0.16</v>
      </c>
      <c r="O999" s="139">
        <v>-55416.83</v>
      </c>
      <c r="P999" s="138">
        <f t="shared" si="16"/>
        <v>-1662501.74</v>
      </c>
      <c r="Q999" s="135">
        <f>MATCH(B1009,'SAP Data'!$C$7:$C$1839,0)</f>
        <v>1321</v>
      </c>
    </row>
    <row r="1000" spans="1:17" ht="15.75" thickBot="1" x14ac:dyDescent="0.3">
      <c r="A1000" s="186" t="s">
        <v>1105</v>
      </c>
      <c r="B1000" s="185" t="s">
        <v>2462</v>
      </c>
      <c r="C1000" s="185" t="s">
        <v>4</v>
      </c>
      <c r="D1000" s="140">
        <v>0</v>
      </c>
      <c r="E1000" s="140">
        <v>0</v>
      </c>
      <c r="F1000" s="140">
        <v>0</v>
      </c>
      <c r="G1000" s="139">
        <v>0</v>
      </c>
      <c r="H1000" s="139">
        <v>0</v>
      </c>
      <c r="I1000" s="139">
        <v>0</v>
      </c>
      <c r="J1000" s="140">
        <v>0</v>
      </c>
      <c r="K1000" s="140">
        <v>0</v>
      </c>
      <c r="L1000" s="140">
        <v>0</v>
      </c>
      <c r="M1000" s="140">
        <v>0</v>
      </c>
      <c r="N1000" s="140">
        <v>0</v>
      </c>
      <c r="O1000" s="140">
        <v>0</v>
      </c>
      <c r="P1000" s="138">
        <f t="shared" si="16"/>
        <v>0</v>
      </c>
      <c r="Q1000" s="135">
        <f>MATCH(B1010,'SAP Data'!$C$7:$C$1839,0)</f>
        <v>1322</v>
      </c>
    </row>
    <row r="1001" spans="1:17" ht="15.75" thickBot="1" x14ac:dyDescent="0.3">
      <c r="A1001" s="186" t="s">
        <v>1106</v>
      </c>
      <c r="B1001" s="185" t="s">
        <v>2463</v>
      </c>
      <c r="C1001" s="185" t="s">
        <v>4</v>
      </c>
      <c r="D1001" s="139">
        <v>-258000</v>
      </c>
      <c r="E1001" s="139">
        <v>-387000</v>
      </c>
      <c r="F1001" s="139">
        <v>-516000</v>
      </c>
      <c r="G1001" s="140">
        <v>-645000</v>
      </c>
      <c r="H1001" s="140">
        <v>0</v>
      </c>
      <c r="I1001" s="140">
        <v>-129000</v>
      </c>
      <c r="J1001" s="139">
        <v>-258000</v>
      </c>
      <c r="K1001" s="139">
        <v>-387000</v>
      </c>
      <c r="L1001" s="139">
        <v>-516000</v>
      </c>
      <c r="M1001" s="139">
        <v>-645000</v>
      </c>
      <c r="N1001" s="139">
        <v>0</v>
      </c>
      <c r="O1001" s="139">
        <v>-129000</v>
      </c>
      <c r="P1001" s="138">
        <f t="shared" si="16"/>
        <v>-3870000</v>
      </c>
      <c r="Q1001" s="135">
        <f>MATCH(B1011,'SAP Data'!$C$7:$C$1839,0)</f>
        <v>1323</v>
      </c>
    </row>
    <row r="1002" spans="1:17" ht="15.75" thickBot="1" x14ac:dyDescent="0.3">
      <c r="A1002" s="186" t="s">
        <v>1107</v>
      </c>
      <c r="B1002" s="185" t="s">
        <v>2464</v>
      </c>
      <c r="C1002" s="185" t="s">
        <v>4</v>
      </c>
      <c r="D1002" s="140">
        <v>-130833.46</v>
      </c>
      <c r="E1002" s="140">
        <v>-196250.13</v>
      </c>
      <c r="F1002" s="140">
        <v>-261666.8</v>
      </c>
      <c r="G1002" s="139">
        <v>-327083.46999999997</v>
      </c>
      <c r="H1002" s="139">
        <v>-0.14000000000000001</v>
      </c>
      <c r="I1002" s="139">
        <v>-65416.81</v>
      </c>
      <c r="J1002" s="140">
        <v>-130833.48</v>
      </c>
      <c r="K1002" s="140">
        <v>-196250.15</v>
      </c>
      <c r="L1002" s="140">
        <v>-261666.82</v>
      </c>
      <c r="M1002" s="140">
        <v>-327083.49</v>
      </c>
      <c r="N1002" s="140">
        <v>-0.16</v>
      </c>
      <c r="O1002" s="140">
        <v>-65416.83</v>
      </c>
      <c r="P1002" s="138">
        <f t="shared" si="16"/>
        <v>-1962501.74</v>
      </c>
      <c r="Q1002" s="135">
        <f>MATCH(B1012,'SAP Data'!$C$7:$C$1839,0)</f>
        <v>1324</v>
      </c>
    </row>
    <row r="1003" spans="1:17" ht="15.75" thickBot="1" x14ac:dyDescent="0.3">
      <c r="A1003" s="186" t="s">
        <v>1108</v>
      </c>
      <c r="B1003" s="185" t="s">
        <v>2465</v>
      </c>
      <c r="C1003" s="185" t="s">
        <v>4</v>
      </c>
      <c r="D1003" s="139">
        <v>-257333.46</v>
      </c>
      <c r="E1003" s="139">
        <v>-386000.13</v>
      </c>
      <c r="F1003" s="139">
        <v>-514666.8</v>
      </c>
      <c r="G1003" s="140">
        <v>-643333.47</v>
      </c>
      <c r="H1003" s="140">
        <v>-0.14000000000000001</v>
      </c>
      <c r="I1003" s="140">
        <v>-128666.81</v>
      </c>
      <c r="J1003" s="139">
        <v>-257333.48</v>
      </c>
      <c r="K1003" s="139">
        <v>-386000.15</v>
      </c>
      <c r="L1003" s="139">
        <v>-514666.82</v>
      </c>
      <c r="M1003" s="139">
        <v>-643333.49</v>
      </c>
      <c r="N1003" s="139">
        <v>-0.16</v>
      </c>
      <c r="O1003" s="139">
        <v>-128666.83</v>
      </c>
      <c r="P1003" s="138">
        <f t="shared" si="16"/>
        <v>-3860001.74</v>
      </c>
      <c r="Q1003" s="135">
        <f>MATCH(B1013,'SAP Data'!$C$7:$C$1839,0)</f>
        <v>1325</v>
      </c>
    </row>
    <row r="1004" spans="1:17" ht="15.75" thickBot="1" x14ac:dyDescent="0.3">
      <c r="A1004" s="186" t="s">
        <v>1109</v>
      </c>
      <c r="B1004" s="185" t="s">
        <v>2466</v>
      </c>
      <c r="C1004" s="185" t="s">
        <v>4</v>
      </c>
      <c r="D1004" s="140">
        <v>-291000</v>
      </c>
      <c r="E1004" s="140">
        <v>-436500</v>
      </c>
      <c r="F1004" s="140">
        <v>-582000</v>
      </c>
      <c r="G1004" s="139">
        <v>-727500</v>
      </c>
      <c r="H1004" s="139">
        <v>0</v>
      </c>
      <c r="I1004" s="139">
        <v>-145500</v>
      </c>
      <c r="J1004" s="140">
        <v>-291000</v>
      </c>
      <c r="K1004" s="140">
        <v>-436500</v>
      </c>
      <c r="L1004" s="140">
        <v>-582000</v>
      </c>
      <c r="M1004" s="140">
        <v>-727500</v>
      </c>
      <c r="N1004" s="140">
        <v>0</v>
      </c>
      <c r="O1004" s="140">
        <v>-145500</v>
      </c>
      <c r="P1004" s="138">
        <f t="shared" si="16"/>
        <v>-4365000</v>
      </c>
      <c r="Q1004" s="135">
        <f>MATCH(B1014,'SAP Data'!$C$7:$C$1839,0)</f>
        <v>1326</v>
      </c>
    </row>
    <row r="1005" spans="1:17" ht="15.75" thickBot="1" x14ac:dyDescent="0.3">
      <c r="A1005" s="186" t="s">
        <v>1110</v>
      </c>
      <c r="B1005" s="185" t="s">
        <v>2467</v>
      </c>
      <c r="C1005" s="185" t="s">
        <v>4</v>
      </c>
      <c r="D1005" s="139">
        <v>-377333.46</v>
      </c>
      <c r="E1005" s="139">
        <v>-566000.13</v>
      </c>
      <c r="F1005" s="139">
        <v>-754666.8</v>
      </c>
      <c r="G1005" s="140">
        <v>-943333.47</v>
      </c>
      <c r="H1005" s="140">
        <v>-0.14000000000000001</v>
      </c>
      <c r="I1005" s="140">
        <v>-188666.81</v>
      </c>
      <c r="J1005" s="139">
        <v>-377333.48</v>
      </c>
      <c r="K1005" s="139">
        <v>-566000.15</v>
      </c>
      <c r="L1005" s="139">
        <v>-754666.82</v>
      </c>
      <c r="M1005" s="139">
        <v>-943333.49</v>
      </c>
      <c r="N1005" s="139">
        <v>-0.16</v>
      </c>
      <c r="O1005" s="139">
        <v>-188666.83</v>
      </c>
      <c r="P1005" s="138">
        <f t="shared" si="16"/>
        <v>-5660001.7400000012</v>
      </c>
      <c r="Q1005" s="135">
        <f>MATCH(B1015,'SAP Data'!$C$7:$C$1839,0)</f>
        <v>1327</v>
      </c>
    </row>
    <row r="1006" spans="1:17" ht="15.75" thickBot="1" x14ac:dyDescent="0.3">
      <c r="A1006" s="186" t="s">
        <v>1111</v>
      </c>
      <c r="B1006" s="185" t="s">
        <v>2468</v>
      </c>
      <c r="C1006" s="185" t="s">
        <v>4</v>
      </c>
      <c r="D1006" s="140">
        <v>-374666.54</v>
      </c>
      <c r="E1006" s="140">
        <v>-561999.87</v>
      </c>
      <c r="F1006" s="140">
        <v>-749333.2</v>
      </c>
      <c r="G1006" s="139">
        <v>-936666.53</v>
      </c>
      <c r="H1006" s="139">
        <v>0.14000000000000001</v>
      </c>
      <c r="I1006" s="139">
        <v>-187333.19</v>
      </c>
      <c r="J1006" s="140">
        <v>-374666.52</v>
      </c>
      <c r="K1006" s="140">
        <v>-561999.85</v>
      </c>
      <c r="L1006" s="140">
        <v>-749333.18</v>
      </c>
      <c r="M1006" s="140">
        <v>-936666.51</v>
      </c>
      <c r="N1006" s="140">
        <v>0.16</v>
      </c>
      <c r="O1006" s="140">
        <v>-187333.17</v>
      </c>
      <c r="P1006" s="138">
        <f t="shared" si="16"/>
        <v>-5619998.2599999988</v>
      </c>
      <c r="Q1006" s="135">
        <f>MATCH(B1016,'SAP Data'!$C$7:$C$1839,0)</f>
        <v>1328</v>
      </c>
    </row>
    <row r="1007" spans="1:17" ht="15.75" thickBot="1" x14ac:dyDescent="0.3">
      <c r="A1007" s="186" t="s">
        <v>1112</v>
      </c>
      <c r="B1007" s="185" t="s">
        <v>2469</v>
      </c>
      <c r="C1007" s="185" t="s">
        <v>4</v>
      </c>
      <c r="D1007" s="139">
        <v>0.05</v>
      </c>
      <c r="E1007" s="139">
        <v>0.05</v>
      </c>
      <c r="F1007" s="139">
        <v>0.05</v>
      </c>
      <c r="G1007" s="140">
        <v>0.05</v>
      </c>
      <c r="H1007" s="140">
        <v>0.05</v>
      </c>
      <c r="I1007" s="140">
        <v>0.05</v>
      </c>
      <c r="J1007" s="139">
        <v>0.05</v>
      </c>
      <c r="K1007" s="139">
        <v>0.05</v>
      </c>
      <c r="L1007" s="139">
        <v>0.05</v>
      </c>
      <c r="M1007" s="139">
        <v>0.05</v>
      </c>
      <c r="N1007" s="139">
        <v>0.05</v>
      </c>
      <c r="O1007" s="139">
        <v>0.05</v>
      </c>
      <c r="P1007" s="138">
        <f t="shared" si="16"/>
        <v>0.6</v>
      </c>
      <c r="Q1007" s="135">
        <f>MATCH(B1017,'SAP Data'!$C$7:$C$1839,0)</f>
        <v>1329</v>
      </c>
    </row>
    <row r="1008" spans="1:17" ht="15.75" thickBot="1" x14ac:dyDescent="0.3">
      <c r="A1008" s="186" t="s">
        <v>1113</v>
      </c>
      <c r="B1008" s="185" t="s">
        <v>2470</v>
      </c>
      <c r="C1008" s="185" t="s">
        <v>4</v>
      </c>
      <c r="D1008" s="140">
        <v>-87500</v>
      </c>
      <c r="E1008" s="140">
        <v>-131250</v>
      </c>
      <c r="F1008" s="140">
        <v>-175000</v>
      </c>
      <c r="G1008" s="139">
        <v>-218750</v>
      </c>
      <c r="H1008" s="139">
        <v>0</v>
      </c>
      <c r="I1008" s="139">
        <v>-43750</v>
      </c>
      <c r="J1008" s="140">
        <v>-87500</v>
      </c>
      <c r="K1008" s="140">
        <v>-131250</v>
      </c>
      <c r="L1008" s="140">
        <v>-175000</v>
      </c>
      <c r="M1008" s="140">
        <v>-218750</v>
      </c>
      <c r="N1008" s="140">
        <v>0</v>
      </c>
      <c r="O1008" s="140">
        <v>-43750</v>
      </c>
      <c r="P1008" s="138">
        <f t="shared" si="16"/>
        <v>-1312500</v>
      </c>
      <c r="Q1008" s="135">
        <f>MATCH(B1018,'SAP Data'!$C$7:$C$1839,0)</f>
        <v>1330</v>
      </c>
    </row>
    <row r="1009" spans="1:17" ht="15.75" thickBot="1" x14ac:dyDescent="0.3">
      <c r="A1009" s="186" t="s">
        <v>1114</v>
      </c>
      <c r="B1009" s="185" t="s">
        <v>2471</v>
      </c>
      <c r="C1009" s="185" t="s">
        <v>4</v>
      </c>
      <c r="D1009" s="139">
        <v>0</v>
      </c>
      <c r="E1009" s="139">
        <v>0</v>
      </c>
      <c r="F1009" s="139">
        <v>0</v>
      </c>
      <c r="G1009" s="140">
        <v>0</v>
      </c>
      <c r="H1009" s="140">
        <v>0</v>
      </c>
      <c r="I1009" s="140">
        <v>0</v>
      </c>
      <c r="J1009" s="139">
        <v>0</v>
      </c>
      <c r="K1009" s="139">
        <v>0</v>
      </c>
      <c r="L1009" s="139">
        <v>0</v>
      </c>
      <c r="M1009" s="139">
        <v>0</v>
      </c>
      <c r="N1009" s="139">
        <v>0</v>
      </c>
      <c r="O1009" s="139">
        <v>0</v>
      </c>
      <c r="P1009" s="138">
        <f t="shared" si="16"/>
        <v>0</v>
      </c>
      <c r="Q1009" s="135">
        <f>MATCH(B1019,'SAP Data'!$C$7:$C$1839,0)</f>
        <v>1331</v>
      </c>
    </row>
    <row r="1010" spans="1:17" ht="15.75" thickBot="1" x14ac:dyDescent="0.3">
      <c r="A1010" s="186" t="s">
        <v>1115</v>
      </c>
      <c r="B1010" s="185" t="s">
        <v>2472</v>
      </c>
      <c r="C1010" s="185" t="s">
        <v>4</v>
      </c>
      <c r="D1010" s="140">
        <v>0</v>
      </c>
      <c r="E1010" s="140">
        <v>0</v>
      </c>
      <c r="F1010" s="140">
        <v>0</v>
      </c>
      <c r="G1010" s="139">
        <v>0</v>
      </c>
      <c r="H1010" s="139">
        <v>0</v>
      </c>
      <c r="I1010" s="139">
        <v>0</v>
      </c>
      <c r="J1010" s="140">
        <v>0</v>
      </c>
      <c r="K1010" s="140">
        <v>0</v>
      </c>
      <c r="L1010" s="140">
        <v>0</v>
      </c>
      <c r="M1010" s="140">
        <v>0</v>
      </c>
      <c r="N1010" s="140">
        <v>0</v>
      </c>
      <c r="O1010" s="140">
        <v>0</v>
      </c>
      <c r="P1010" s="138">
        <f t="shared" si="16"/>
        <v>0</v>
      </c>
      <c r="Q1010" s="135">
        <f>MATCH(B1020,'SAP Data'!$C$7:$C$1839,0)</f>
        <v>1332</v>
      </c>
    </row>
    <row r="1011" spans="1:17" ht="15.75" thickBot="1" x14ac:dyDescent="0.3">
      <c r="A1011" s="331" t="s">
        <v>1116</v>
      </c>
      <c r="B1011" s="339" t="s">
        <v>2473</v>
      </c>
      <c r="C1011" s="332" t="s">
        <v>4</v>
      </c>
      <c r="D1011" s="139">
        <v>0</v>
      </c>
      <c r="E1011" s="139">
        <v>0</v>
      </c>
      <c r="F1011" s="139">
        <v>0</v>
      </c>
      <c r="G1011" s="140">
        <v>0</v>
      </c>
      <c r="H1011" s="140">
        <v>0</v>
      </c>
      <c r="I1011" s="140">
        <v>0</v>
      </c>
      <c r="J1011" s="139">
        <v>0</v>
      </c>
      <c r="K1011" s="139">
        <v>0</v>
      </c>
      <c r="L1011" s="139">
        <v>0</v>
      </c>
      <c r="M1011" s="139">
        <v>0</v>
      </c>
      <c r="N1011" s="139">
        <v>0</v>
      </c>
      <c r="O1011" s="139">
        <v>0</v>
      </c>
      <c r="P1011" s="138">
        <f t="shared" si="16"/>
        <v>0</v>
      </c>
      <c r="Q1011" s="135">
        <f>MATCH(B1021,'SAP Data'!$C$7:$C$1839,0)</f>
        <v>1333</v>
      </c>
    </row>
    <row r="1012" spans="1:17" ht="15.75" thickBot="1" x14ac:dyDescent="0.3">
      <c r="A1012" s="186" t="s">
        <v>1117</v>
      </c>
      <c r="B1012" s="339" t="s">
        <v>2474</v>
      </c>
      <c r="C1012" s="332" t="s">
        <v>4</v>
      </c>
      <c r="D1012" s="140">
        <v>-595497.21</v>
      </c>
      <c r="E1012" s="140">
        <v>-727830.54</v>
      </c>
      <c r="F1012" s="140">
        <v>-66163.87</v>
      </c>
      <c r="G1012" s="139">
        <v>-198497.2</v>
      </c>
      <c r="H1012" s="139">
        <v>-330830.53000000003</v>
      </c>
      <c r="I1012" s="139">
        <v>-463163.86</v>
      </c>
      <c r="J1012" s="140">
        <v>-595497.18999999994</v>
      </c>
      <c r="K1012" s="140">
        <v>-727830.52</v>
      </c>
      <c r="L1012" s="140">
        <v>2.81</v>
      </c>
      <c r="M1012" s="140">
        <v>2.81</v>
      </c>
      <c r="N1012" s="140">
        <v>0</v>
      </c>
      <c r="O1012" s="140">
        <v>0</v>
      </c>
      <c r="P1012" s="138">
        <f t="shared" si="16"/>
        <v>-3705305.3</v>
      </c>
      <c r="Q1012" s="135">
        <f>MATCH(B1022,'SAP Data'!$C$7:$C$1839,0)</f>
        <v>1334</v>
      </c>
    </row>
    <row r="1013" spans="1:17" ht="15.75" thickBot="1" x14ac:dyDescent="0.3">
      <c r="A1013" s="187" t="s">
        <v>1118</v>
      </c>
      <c r="B1013" s="185" t="s">
        <v>2475</v>
      </c>
      <c r="C1013" s="185" t="s">
        <v>4</v>
      </c>
      <c r="D1013" s="139">
        <v>-0.12</v>
      </c>
      <c r="E1013" s="139">
        <v>-166666.79</v>
      </c>
      <c r="F1013" s="139">
        <v>-333333.46000000002</v>
      </c>
      <c r="G1013" s="140">
        <v>-500000.13</v>
      </c>
      <c r="H1013" s="140">
        <v>-666666.80000000005</v>
      </c>
      <c r="I1013" s="140">
        <v>-833333.47</v>
      </c>
      <c r="J1013" s="139">
        <v>-0.14000000000000001</v>
      </c>
      <c r="K1013" s="139">
        <v>-166666.81</v>
      </c>
      <c r="L1013" s="139">
        <v>-333333.48</v>
      </c>
      <c r="M1013" s="139">
        <v>-500000.15</v>
      </c>
      <c r="N1013" s="139">
        <v>-666666.81999999995</v>
      </c>
      <c r="O1013" s="139">
        <v>-833333.49</v>
      </c>
      <c r="P1013" s="138">
        <f t="shared" si="16"/>
        <v>-5000001.66</v>
      </c>
      <c r="Q1013" s="135">
        <f>MATCH(B1023,'SAP Data'!$C$7:$C$1839,0)</f>
        <v>1335</v>
      </c>
    </row>
    <row r="1014" spans="1:17" ht="15.75" thickBot="1" x14ac:dyDescent="0.3">
      <c r="A1014" s="187" t="s">
        <v>1119</v>
      </c>
      <c r="B1014" s="185" t="s">
        <v>2476</v>
      </c>
      <c r="C1014" s="185" t="s">
        <v>4</v>
      </c>
      <c r="D1014" s="140">
        <v>-885499.88</v>
      </c>
      <c r="E1014" s="140">
        <v>-147583.21</v>
      </c>
      <c r="F1014" s="140">
        <v>-295166.53999999998</v>
      </c>
      <c r="G1014" s="139">
        <v>-442749.87</v>
      </c>
      <c r="H1014" s="139">
        <v>-590333.19999999995</v>
      </c>
      <c r="I1014" s="139">
        <v>-737916.53</v>
      </c>
      <c r="J1014" s="140">
        <v>-885499.86</v>
      </c>
      <c r="K1014" s="140">
        <v>-147583.19</v>
      </c>
      <c r="L1014" s="140">
        <v>-295166.52</v>
      </c>
      <c r="M1014" s="140">
        <v>-442749.85</v>
      </c>
      <c r="N1014" s="140">
        <v>-590333.18000000005</v>
      </c>
      <c r="O1014" s="140">
        <v>-737916.51</v>
      </c>
      <c r="P1014" s="138">
        <f t="shared" si="16"/>
        <v>-6198498.3399999999</v>
      </c>
      <c r="Q1014" s="135">
        <f>MATCH(B1025,'SAP Data'!$C$7:$C$1839,0)</f>
        <v>1337</v>
      </c>
    </row>
    <row r="1015" spans="1:17" ht="15.75" thickBot="1" x14ac:dyDescent="0.3">
      <c r="A1015" s="187" t="s">
        <v>1120</v>
      </c>
      <c r="B1015" s="185" t="s">
        <v>2477</v>
      </c>
      <c r="C1015" s="185" t="s">
        <v>4</v>
      </c>
      <c r="D1015" s="139">
        <v>0</v>
      </c>
      <c r="E1015" s="139">
        <v>0</v>
      </c>
      <c r="F1015" s="139">
        <v>0</v>
      </c>
      <c r="G1015" s="140">
        <v>0</v>
      </c>
      <c r="H1015" s="140">
        <v>0</v>
      </c>
      <c r="I1015" s="140">
        <v>0</v>
      </c>
      <c r="J1015" s="139">
        <v>0</v>
      </c>
      <c r="K1015" s="139">
        <v>0</v>
      </c>
      <c r="L1015" s="139">
        <v>0</v>
      </c>
      <c r="M1015" s="139">
        <v>0</v>
      </c>
      <c r="N1015" s="139">
        <v>0</v>
      </c>
      <c r="O1015" s="139">
        <v>0</v>
      </c>
      <c r="P1015" s="138">
        <f t="shared" si="16"/>
        <v>0</v>
      </c>
      <c r="Q1015" s="135">
        <f>MATCH(B1026,'SAP Data'!$C$7:$C$1839,0)</f>
        <v>1338</v>
      </c>
    </row>
    <row r="1016" spans="1:17" ht="15.75" thickBot="1" x14ac:dyDescent="0.3">
      <c r="A1016" s="187" t="s">
        <v>1121</v>
      </c>
      <c r="B1016" s="185" t="s">
        <v>2478</v>
      </c>
      <c r="C1016" s="185" t="s">
        <v>4</v>
      </c>
      <c r="D1016" s="140">
        <v>-175224.09</v>
      </c>
      <c r="E1016" s="140">
        <v>-268878.26</v>
      </c>
      <c r="F1016" s="140">
        <v>-362532.43</v>
      </c>
      <c r="G1016" s="139">
        <v>-456186.6</v>
      </c>
      <c r="H1016" s="139">
        <v>12084.23</v>
      </c>
      <c r="I1016" s="139">
        <v>-81569.94</v>
      </c>
      <c r="J1016" s="140">
        <v>-175224.11</v>
      </c>
      <c r="K1016" s="140">
        <v>-268878.28000000003</v>
      </c>
      <c r="L1016" s="140">
        <v>-362532.45</v>
      </c>
      <c r="M1016" s="140">
        <v>-456186.62</v>
      </c>
      <c r="N1016" s="140">
        <v>-549840.79</v>
      </c>
      <c r="O1016" s="140">
        <v>-81569.960000000006</v>
      </c>
      <c r="P1016" s="138">
        <f t="shared" si="16"/>
        <v>-3226539.3</v>
      </c>
      <c r="Q1016" s="135">
        <f>MATCH(B1027,'SAP Data'!$C$7:$C$1839,0)</f>
        <v>1339</v>
      </c>
    </row>
    <row r="1017" spans="1:17" ht="15.75" thickBot="1" x14ac:dyDescent="0.3">
      <c r="A1017" s="187" t="s">
        <v>1122</v>
      </c>
      <c r="B1017" s="185" t="s">
        <v>2479</v>
      </c>
      <c r="C1017" s="185" t="s">
        <v>4</v>
      </c>
      <c r="D1017" s="139">
        <v>-257944.25</v>
      </c>
      <c r="E1017" s="139">
        <v>-395810.92</v>
      </c>
      <c r="F1017" s="139">
        <v>-533677.59</v>
      </c>
      <c r="G1017" s="140">
        <v>-671544.26</v>
      </c>
      <c r="H1017" s="140">
        <v>17789.07</v>
      </c>
      <c r="I1017" s="140">
        <v>-120077.6</v>
      </c>
      <c r="J1017" s="139">
        <v>-257944.27</v>
      </c>
      <c r="K1017" s="139">
        <v>-395810.94</v>
      </c>
      <c r="L1017" s="139">
        <v>-533677.61</v>
      </c>
      <c r="M1017" s="139">
        <v>-671544.28</v>
      </c>
      <c r="N1017" s="139">
        <v>-809410.95</v>
      </c>
      <c r="O1017" s="139">
        <v>-120077.62</v>
      </c>
      <c r="P1017" s="138">
        <f t="shared" si="16"/>
        <v>-4749731.22</v>
      </c>
      <c r="Q1017" s="135">
        <f>MATCH(B1028,'SAP Data'!$C$7:$C$1839,0)</f>
        <v>1340</v>
      </c>
    </row>
    <row r="1018" spans="1:17" ht="15.75" thickBot="1" x14ac:dyDescent="0.3">
      <c r="A1018" s="187" t="s">
        <v>1123</v>
      </c>
      <c r="B1018" s="185" t="s">
        <v>2480</v>
      </c>
      <c r="C1018" s="185" t="s">
        <v>4</v>
      </c>
      <c r="D1018" s="140">
        <v>-270441.8</v>
      </c>
      <c r="E1018" s="140">
        <v>-329233.46999999997</v>
      </c>
      <c r="F1018" s="140">
        <v>-35275.14</v>
      </c>
      <c r="G1018" s="139">
        <v>-94066.81</v>
      </c>
      <c r="H1018" s="139">
        <v>-152858.48000000001</v>
      </c>
      <c r="I1018" s="139">
        <v>-211650.15</v>
      </c>
      <c r="J1018" s="140">
        <v>-270441.82</v>
      </c>
      <c r="K1018" s="140">
        <v>-329233.49</v>
      </c>
      <c r="L1018" s="140">
        <v>-35275.160000000003</v>
      </c>
      <c r="M1018" s="140">
        <v>-94066.83</v>
      </c>
      <c r="N1018" s="140">
        <v>-152858.5</v>
      </c>
      <c r="O1018" s="140">
        <v>-211650.17</v>
      </c>
      <c r="P1018" s="138">
        <f t="shared" si="16"/>
        <v>-2187051.8199999998</v>
      </c>
      <c r="Q1018" s="135">
        <f>MATCH(B1029,'SAP Data'!$C$7:$C$1839,0)</f>
        <v>1341</v>
      </c>
    </row>
    <row r="1019" spans="1:17" ht="15.75" thickBot="1" x14ac:dyDescent="0.3">
      <c r="A1019" s="187" t="s">
        <v>1124</v>
      </c>
      <c r="B1019" s="185" t="s">
        <v>2481</v>
      </c>
      <c r="C1019" s="185" t="s">
        <v>4</v>
      </c>
      <c r="D1019" s="139">
        <v>-1059437.5</v>
      </c>
      <c r="E1019" s="139">
        <v>-1289750</v>
      </c>
      <c r="F1019" s="139">
        <v>-138187.5</v>
      </c>
      <c r="G1019" s="140">
        <v>-368500</v>
      </c>
      <c r="H1019" s="140">
        <v>-598812.5</v>
      </c>
      <c r="I1019" s="140">
        <v>-829125</v>
      </c>
      <c r="J1019" s="139">
        <v>-1059437.5</v>
      </c>
      <c r="K1019" s="139">
        <v>-1289750</v>
      </c>
      <c r="L1019" s="139">
        <v>-138187.5</v>
      </c>
      <c r="M1019" s="139">
        <v>-368500</v>
      </c>
      <c r="N1019" s="139">
        <v>-598812.5</v>
      </c>
      <c r="O1019" s="139">
        <v>-829125</v>
      </c>
      <c r="P1019" s="138">
        <f t="shared" si="16"/>
        <v>-8567625</v>
      </c>
      <c r="Q1019" s="135">
        <f>MATCH(B1030,'SAP Data'!$C$7:$C$1839,0)</f>
        <v>1342</v>
      </c>
    </row>
    <row r="1020" spans="1:17" ht="15.75" thickBot="1" x14ac:dyDescent="0.3">
      <c r="A1020" s="187" t="s">
        <v>2482</v>
      </c>
      <c r="B1020" s="185" t="s">
        <v>2483</v>
      </c>
      <c r="C1020" s="185" t="s">
        <v>4</v>
      </c>
      <c r="D1020" s="140">
        <v>5708.33</v>
      </c>
      <c r="E1020" s="140">
        <v>-165541.67000000001</v>
      </c>
      <c r="F1020" s="140">
        <v>-336791.67</v>
      </c>
      <c r="G1020" s="139">
        <v>-508041.67</v>
      </c>
      <c r="H1020" s="139">
        <v>-679291.67</v>
      </c>
      <c r="I1020" s="139">
        <v>-850541.67</v>
      </c>
      <c r="J1020" s="140">
        <v>5708.33</v>
      </c>
      <c r="K1020" s="140">
        <v>-165541.67000000001</v>
      </c>
      <c r="L1020" s="140">
        <v>-336791.67</v>
      </c>
      <c r="M1020" s="140">
        <v>-508041.67</v>
      </c>
      <c r="N1020" s="140">
        <v>-679291.67</v>
      </c>
      <c r="O1020" s="140">
        <v>-850541.67</v>
      </c>
      <c r="P1020" s="138">
        <f t="shared" si="16"/>
        <v>-5069000.04</v>
      </c>
      <c r="Q1020" s="135">
        <f>MATCH(B1031,'SAP Data'!$C$7:$C$1839,0)</f>
        <v>1343</v>
      </c>
    </row>
    <row r="1021" spans="1:17" ht="15.75" thickBot="1" x14ac:dyDescent="0.3">
      <c r="A1021" s="187" t="s">
        <v>2914</v>
      </c>
      <c r="B1021" s="185" t="s">
        <v>2915</v>
      </c>
      <c r="C1021" s="185" t="s">
        <v>4</v>
      </c>
      <c r="D1021" s="139">
        <v>-444670</v>
      </c>
      <c r="E1021" s="139">
        <v>-734845</v>
      </c>
      <c r="F1021" s="139">
        <v>-1025020</v>
      </c>
      <c r="G1021" s="140">
        <v>-1315195</v>
      </c>
      <c r="H1021" s="140">
        <v>135680</v>
      </c>
      <c r="I1021" s="140">
        <v>-154495</v>
      </c>
      <c r="J1021" s="139">
        <v>-444670</v>
      </c>
      <c r="K1021" s="139">
        <v>-734845</v>
      </c>
      <c r="L1021" s="139">
        <v>-1025020</v>
      </c>
      <c r="M1021" s="139">
        <v>-1315195</v>
      </c>
      <c r="N1021" s="139">
        <v>-1605370</v>
      </c>
      <c r="O1021" s="139">
        <v>-154495</v>
      </c>
      <c r="P1021" s="138">
        <f t="shared" si="16"/>
        <v>-8818140</v>
      </c>
      <c r="Q1021" s="135">
        <f>MATCH(B1032,'SAP Data'!$C$7:$C$1839,0)</f>
        <v>1344</v>
      </c>
    </row>
    <row r="1022" spans="1:17" ht="15.75" thickBot="1" x14ac:dyDescent="0.3">
      <c r="A1022" s="187" t="s">
        <v>2916</v>
      </c>
      <c r="B1022" s="185" t="s">
        <v>2917</v>
      </c>
      <c r="C1022" s="185" t="s">
        <v>4</v>
      </c>
      <c r="D1022" s="140">
        <v>-195295.08</v>
      </c>
      <c r="E1022" s="140">
        <v>-326170.08</v>
      </c>
      <c r="F1022" s="140">
        <v>-457045.08</v>
      </c>
      <c r="G1022" s="139">
        <v>-587920.07999999996</v>
      </c>
      <c r="H1022" s="139">
        <v>66454.92</v>
      </c>
      <c r="I1022" s="139">
        <v>-64420.08</v>
      </c>
      <c r="J1022" s="140">
        <v>-195295.08</v>
      </c>
      <c r="K1022" s="140">
        <v>-326170.08</v>
      </c>
      <c r="L1022" s="140">
        <v>-457045.08</v>
      </c>
      <c r="M1022" s="140">
        <v>-587920.07999999996</v>
      </c>
      <c r="N1022" s="140">
        <v>-718795.08</v>
      </c>
      <c r="O1022" s="140">
        <v>-64420.08</v>
      </c>
      <c r="P1022" s="138">
        <f t="shared" si="16"/>
        <v>-3914040.9600000004</v>
      </c>
      <c r="Q1022" s="135">
        <f>MATCH(B1033,'SAP Data'!$C$7:$C$1839,0)</f>
        <v>1345</v>
      </c>
    </row>
    <row r="1023" spans="1:17" ht="15.75" thickBot="1" x14ac:dyDescent="0.3">
      <c r="A1023" s="187" t="s">
        <v>4086</v>
      </c>
      <c r="B1023" s="185" t="s">
        <v>3936</v>
      </c>
      <c r="C1023" s="185" t="s">
        <v>4</v>
      </c>
      <c r="D1023" s="139">
        <v>-2025000</v>
      </c>
      <c r="E1023" s="139">
        <v>-2475000</v>
      </c>
      <c r="F1023" s="139">
        <v>-225000</v>
      </c>
      <c r="G1023" s="140">
        <v>-675000</v>
      </c>
      <c r="H1023" s="140">
        <v>-1125000</v>
      </c>
      <c r="I1023" s="140">
        <v>-1575000</v>
      </c>
      <c r="J1023" s="139">
        <v>-2025000</v>
      </c>
      <c r="K1023" s="139">
        <v>-2475000</v>
      </c>
      <c r="L1023" s="139">
        <v>-225000</v>
      </c>
      <c r="M1023" s="139">
        <v>-675000</v>
      </c>
      <c r="N1023" s="139">
        <v>-1125000</v>
      </c>
      <c r="O1023" s="139">
        <v>-1575000</v>
      </c>
      <c r="P1023" s="138">
        <f t="shared" si="16"/>
        <v>-16200000</v>
      </c>
      <c r="Q1023" s="135">
        <f>MATCH(B1034,'SAP Data'!$C$7:$C$1839,0)</f>
        <v>1346</v>
      </c>
    </row>
    <row r="1024" spans="1:17" ht="15.75" thickBot="1" x14ac:dyDescent="0.3">
      <c r="A1024" s="431" t="s">
        <v>4264</v>
      </c>
      <c r="B1024" s="434" t="s">
        <v>4252</v>
      </c>
      <c r="C1024" s="185"/>
      <c r="D1024" s="139"/>
      <c r="E1024" s="139"/>
      <c r="F1024" s="139"/>
      <c r="G1024" s="140"/>
      <c r="H1024" s="140"/>
      <c r="I1024" s="140"/>
      <c r="J1024" s="139"/>
      <c r="K1024" s="139"/>
      <c r="L1024" s="139"/>
      <c r="M1024" s="140">
        <v>0</v>
      </c>
      <c r="N1024" s="140">
        <v>-166725</v>
      </c>
      <c r="O1024" s="140">
        <v>-500175</v>
      </c>
      <c r="P1024" s="138">
        <f t="shared" si="16"/>
        <v>-666900</v>
      </c>
      <c r="Q1024" s="135">
        <f>MATCH(B1035,'SAP Data'!$C$7:$C$1839,0)</f>
        <v>1347</v>
      </c>
    </row>
    <row r="1025" spans="1:17" ht="15.75" thickBot="1" x14ac:dyDescent="0.3">
      <c r="A1025" s="187" t="s">
        <v>3577</v>
      </c>
      <c r="B1025" s="185" t="s">
        <v>3578</v>
      </c>
      <c r="C1025" s="185" t="s">
        <v>4</v>
      </c>
      <c r="D1025" s="140">
        <v>-0.02</v>
      </c>
      <c r="E1025" s="140">
        <v>-0.02</v>
      </c>
      <c r="F1025" s="140">
        <v>-0.02</v>
      </c>
      <c r="G1025" s="139">
        <v>-0.02</v>
      </c>
      <c r="H1025" s="139">
        <v>-0.02</v>
      </c>
      <c r="I1025" s="139">
        <v>-0.02</v>
      </c>
      <c r="J1025" s="140">
        <v>-0.02</v>
      </c>
      <c r="K1025" s="140">
        <v>-0.02</v>
      </c>
      <c r="L1025" s="140">
        <v>-0.02</v>
      </c>
      <c r="M1025" s="139">
        <v>-0.02</v>
      </c>
      <c r="N1025" s="139">
        <v>-0.02</v>
      </c>
      <c r="O1025" s="139">
        <v>-0.02</v>
      </c>
      <c r="P1025" s="138">
        <f t="shared" si="16"/>
        <v>-0.23999999999999996</v>
      </c>
      <c r="Q1025" s="135">
        <f>MATCH(B1036,'SAP Data'!$C$7:$C$1839,0)</f>
        <v>1348</v>
      </c>
    </row>
    <row r="1026" spans="1:17" ht="15.75" thickBot="1" x14ac:dyDescent="0.3">
      <c r="A1026" s="187" t="s">
        <v>3579</v>
      </c>
      <c r="B1026" s="185" t="s">
        <v>3580</v>
      </c>
      <c r="C1026" s="185" t="s">
        <v>4</v>
      </c>
      <c r="D1026" s="139"/>
      <c r="E1026" s="139"/>
      <c r="F1026" s="139"/>
      <c r="G1026" s="140">
        <v>0</v>
      </c>
      <c r="H1026" s="140">
        <v>0</v>
      </c>
      <c r="I1026" s="140">
        <v>-34833.33</v>
      </c>
      <c r="J1026" s="139">
        <v>-35308.33</v>
      </c>
      <c r="K1026" s="139">
        <v>-92916.66</v>
      </c>
      <c r="L1026" s="139">
        <v>-148666.66</v>
      </c>
      <c r="M1026" s="140">
        <v>-34747.82</v>
      </c>
      <c r="N1026" s="140">
        <v>-89612.82</v>
      </c>
      <c r="O1026" s="140">
        <v>0</v>
      </c>
      <c r="P1026" s="138">
        <f t="shared" si="16"/>
        <v>-436085.62</v>
      </c>
      <c r="Q1026" s="135">
        <f>MATCH(B1037,'SAP Data'!$C$7:$C$1839,0)</f>
        <v>1350</v>
      </c>
    </row>
    <row r="1027" spans="1:17" ht="15.75" thickBot="1" x14ac:dyDescent="0.3">
      <c r="A1027" s="187" t="s">
        <v>2484</v>
      </c>
      <c r="B1027" s="339">
        <v>500173</v>
      </c>
      <c r="C1027" s="185"/>
      <c r="D1027" s="140">
        <v>-36047825.359999999</v>
      </c>
      <c r="E1027" s="140">
        <v>-60324110.869999997</v>
      </c>
      <c r="F1027" s="140">
        <v>-81314272.390000001</v>
      </c>
      <c r="G1027" s="139">
        <v>-67347701.659999996</v>
      </c>
      <c r="H1027" s="139">
        <v>-68360168</v>
      </c>
      <c r="I1027" s="139">
        <v>-103210255.09</v>
      </c>
      <c r="J1027" s="140">
        <v>-96929691.439999998</v>
      </c>
      <c r="K1027" s="140">
        <v>-98341485.280000001</v>
      </c>
      <c r="L1027" s="140">
        <v>-164167687.16999999</v>
      </c>
      <c r="M1027" s="139">
        <v>-159739498.44999999</v>
      </c>
      <c r="N1027" s="139">
        <v>-159627529.41999999</v>
      </c>
      <c r="O1027" s="139">
        <v>-112281444.97</v>
      </c>
      <c r="P1027" s="138">
        <f t="shared" si="16"/>
        <v>-1207691670.1000001</v>
      </c>
      <c r="Q1027" s="135">
        <f>MATCH(B1038,'SAP Data'!$C$7:$C$1839,0)</f>
        <v>1351</v>
      </c>
    </row>
    <row r="1028" spans="1:17" ht="15.75" thickBot="1" x14ac:dyDescent="0.3">
      <c r="A1028" s="187" t="s">
        <v>2485</v>
      </c>
      <c r="B1028" s="339">
        <v>500199</v>
      </c>
      <c r="C1028" s="185"/>
      <c r="D1028" s="139">
        <v>-22395973.420000002</v>
      </c>
      <c r="E1028" s="139">
        <v>-46672258.93</v>
      </c>
      <c r="F1028" s="139">
        <v>-61400306.969999999</v>
      </c>
      <c r="G1028" s="140">
        <v>-47433736.240000002</v>
      </c>
      <c r="H1028" s="140">
        <v>-48446202.579999998</v>
      </c>
      <c r="I1028" s="140">
        <v>-57042526.039999999</v>
      </c>
      <c r="J1028" s="139">
        <v>-50761962.390000001</v>
      </c>
      <c r="K1028" s="139">
        <v>-52173756.229999997</v>
      </c>
      <c r="L1028" s="139">
        <v>-58993052.43</v>
      </c>
      <c r="M1028" s="140">
        <v>-54564863.710000001</v>
      </c>
      <c r="N1028" s="140">
        <v>-54452894.68</v>
      </c>
      <c r="O1028" s="140">
        <v>-64151601.759999998</v>
      </c>
      <c r="P1028" s="138">
        <f t="shared" si="16"/>
        <v>-618489135.38</v>
      </c>
      <c r="Q1028" s="135">
        <f>MATCH(B1039,'SAP Data'!$C$7:$C$1839,0)</f>
        <v>1355</v>
      </c>
    </row>
    <row r="1029" spans="1:17" ht="15.75" thickBot="1" x14ac:dyDescent="0.3">
      <c r="A1029" s="187" t="s">
        <v>1126</v>
      </c>
      <c r="B1029" s="185" t="s">
        <v>1127</v>
      </c>
      <c r="C1029" s="185" t="s">
        <v>4</v>
      </c>
      <c r="D1029" s="140">
        <v>0</v>
      </c>
      <c r="E1029" s="140">
        <v>0</v>
      </c>
      <c r="F1029" s="140">
        <v>-13717574.41</v>
      </c>
      <c r="G1029" s="139">
        <v>0</v>
      </c>
      <c r="H1029" s="139">
        <v>0</v>
      </c>
      <c r="I1029" s="139">
        <v>-6769881.3600000003</v>
      </c>
      <c r="J1029" s="140">
        <v>0</v>
      </c>
      <c r="K1029" s="140">
        <v>0</v>
      </c>
      <c r="L1029" s="140">
        <v>-4453174.6900000004</v>
      </c>
      <c r="M1029" s="139">
        <v>0</v>
      </c>
      <c r="N1029" s="139">
        <v>0</v>
      </c>
      <c r="O1029" s="139">
        <v>-8156963.0999999996</v>
      </c>
      <c r="P1029" s="138">
        <f t="shared" si="16"/>
        <v>-33097593.560000002</v>
      </c>
      <c r="Q1029" s="135">
        <f>MATCH(B1041,'SAP Data'!$C$7:$C$1839,0)</f>
        <v>1356</v>
      </c>
    </row>
    <row r="1030" spans="1:17" ht="15.75" thickBot="1" x14ac:dyDescent="0.3">
      <c r="A1030" s="187" t="s">
        <v>2797</v>
      </c>
      <c r="B1030" s="185" t="s">
        <v>2798</v>
      </c>
      <c r="C1030" s="185" t="s">
        <v>4</v>
      </c>
      <c r="D1030" s="139">
        <v>-3000000</v>
      </c>
      <c r="E1030" s="139">
        <v>-3000000</v>
      </c>
      <c r="F1030" s="139">
        <v>-3000000</v>
      </c>
      <c r="G1030" s="140">
        <v>-3000000</v>
      </c>
      <c r="H1030" s="140">
        <v>-3000000</v>
      </c>
      <c r="I1030" s="140">
        <v>-3000000</v>
      </c>
      <c r="J1030" s="139">
        <v>-3000000</v>
      </c>
      <c r="K1030" s="139">
        <v>-3000000</v>
      </c>
      <c r="L1030" s="139">
        <v>-3000000</v>
      </c>
      <c r="M1030" s="140">
        <v>-3000000</v>
      </c>
      <c r="N1030" s="140">
        <v>-3000000</v>
      </c>
      <c r="O1030" s="140">
        <v>-3000000</v>
      </c>
      <c r="P1030" s="138">
        <f t="shared" si="16"/>
        <v>-36000000</v>
      </c>
      <c r="Q1030" s="135">
        <f>MATCH(B1043,'SAP Data'!$C$7:$C$1839,0)</f>
        <v>1358</v>
      </c>
    </row>
    <row r="1031" spans="1:17" ht="15.75" thickBot="1" x14ac:dyDescent="0.3">
      <c r="A1031" s="186" t="s">
        <v>2980</v>
      </c>
      <c r="B1031" s="339" t="s">
        <v>2981</v>
      </c>
      <c r="C1031" s="332" t="s">
        <v>4</v>
      </c>
      <c r="D1031" s="140">
        <v>-400000</v>
      </c>
      <c r="E1031" s="140">
        <v>-400000</v>
      </c>
      <c r="F1031" s="140">
        <v>-400000</v>
      </c>
      <c r="G1031" s="139">
        <v>-400000</v>
      </c>
      <c r="H1031" s="139">
        <v>-400000</v>
      </c>
      <c r="I1031" s="139">
        <v>-400000</v>
      </c>
      <c r="J1031" s="140">
        <v>-400000</v>
      </c>
      <c r="K1031" s="140">
        <v>-400000</v>
      </c>
      <c r="L1031" s="140">
        <v>-400000</v>
      </c>
      <c r="M1031" s="139">
        <v>-400000</v>
      </c>
      <c r="N1031" s="139">
        <v>-400000</v>
      </c>
      <c r="O1031" s="139">
        <v>-375000</v>
      </c>
      <c r="P1031" s="138">
        <f t="shared" ref="P1031:P1094" si="17">SUM(D1031:O1031)</f>
        <v>-4775000</v>
      </c>
      <c r="Q1031" s="135">
        <f>MATCH(B1044,'SAP Data'!$C$7:$C$1839,0)</f>
        <v>1359</v>
      </c>
    </row>
    <row r="1032" spans="1:17" ht="15.75" thickBot="1" x14ac:dyDescent="0.3">
      <c r="A1032" s="187" t="s">
        <v>2982</v>
      </c>
      <c r="B1032" s="185" t="s">
        <v>2983</v>
      </c>
      <c r="C1032" s="185" t="s">
        <v>4</v>
      </c>
      <c r="D1032" s="139">
        <v>-2175298</v>
      </c>
      <c r="E1032" s="139">
        <v>-2175298</v>
      </c>
      <c r="F1032" s="139">
        <v>-2175298</v>
      </c>
      <c r="G1032" s="140">
        <v>-2175298</v>
      </c>
      <c r="H1032" s="140">
        <v>-2175298</v>
      </c>
      <c r="I1032" s="140">
        <v>-2175298</v>
      </c>
      <c r="J1032" s="139">
        <v>-2175298</v>
      </c>
      <c r="K1032" s="139">
        <v>-2175298</v>
      </c>
      <c r="L1032" s="139">
        <v>-2175298</v>
      </c>
      <c r="M1032" s="140">
        <v>-2175298</v>
      </c>
      <c r="N1032" s="140">
        <v>-2175298</v>
      </c>
      <c r="O1032" s="140">
        <v>-2175298</v>
      </c>
      <c r="P1032" s="138">
        <f t="shared" si="17"/>
        <v>-26103576</v>
      </c>
      <c r="Q1032" s="135">
        <f>MATCH(B1045,'SAP Data'!$C$7:$C$1839,0)</f>
        <v>1360</v>
      </c>
    </row>
    <row r="1033" spans="1:17" ht="15.75" thickBot="1" x14ac:dyDescent="0.3">
      <c r="A1033" s="187" t="s">
        <v>2799</v>
      </c>
      <c r="B1033" s="185" t="s">
        <v>2800</v>
      </c>
      <c r="C1033" s="185" t="s">
        <v>4</v>
      </c>
      <c r="D1033" s="140"/>
      <c r="E1033" s="140"/>
      <c r="F1033" s="140"/>
      <c r="G1033" s="392"/>
      <c r="H1033" s="392"/>
      <c r="I1033" s="392"/>
      <c r="J1033" s="139"/>
      <c r="K1033" s="139"/>
      <c r="L1033" s="139"/>
      <c r="M1033" s="140"/>
      <c r="N1033" s="140"/>
      <c r="O1033" s="140"/>
      <c r="P1033" s="138">
        <f t="shared" si="17"/>
        <v>0</v>
      </c>
      <c r="Q1033" s="135">
        <f>MATCH(B1046,'SAP Data'!$C$7:$C$1839,0)</f>
        <v>1361</v>
      </c>
    </row>
    <row r="1034" spans="1:17" ht="15.75" thickBot="1" x14ac:dyDescent="0.3">
      <c r="A1034" s="187" t="s">
        <v>2801</v>
      </c>
      <c r="B1034" s="185" t="s">
        <v>2802</v>
      </c>
      <c r="C1034" s="185" t="s">
        <v>4</v>
      </c>
      <c r="D1034" s="139">
        <v>-2641514</v>
      </c>
      <c r="E1034" s="139">
        <v>-2641514</v>
      </c>
      <c r="F1034" s="139">
        <v>-2641514</v>
      </c>
      <c r="G1034" s="140">
        <v>-2641514</v>
      </c>
      <c r="H1034" s="140">
        <v>-2641514</v>
      </c>
      <c r="I1034" s="140">
        <v>-2641514</v>
      </c>
      <c r="J1034" s="140">
        <v>-2641514</v>
      </c>
      <c r="K1034" s="140">
        <v>-2641514</v>
      </c>
      <c r="L1034" s="140">
        <v>-2641514</v>
      </c>
      <c r="M1034" s="139">
        <v>-2641514</v>
      </c>
      <c r="N1034" s="139">
        <v>-2641514</v>
      </c>
      <c r="O1034" s="139">
        <v>-2641514</v>
      </c>
      <c r="P1034" s="138">
        <f t="shared" si="17"/>
        <v>-31698168</v>
      </c>
      <c r="Q1034" s="135">
        <f>MATCH(B1047,'SAP Data'!$C$7:$C$1839,0)</f>
        <v>1362</v>
      </c>
    </row>
    <row r="1035" spans="1:17" ht="15.75" thickBot="1" x14ac:dyDescent="0.3">
      <c r="A1035" s="331" t="s">
        <v>1129</v>
      </c>
      <c r="B1035" s="339" t="s">
        <v>1130</v>
      </c>
      <c r="C1035" s="332" t="s">
        <v>4</v>
      </c>
      <c r="D1035" s="140">
        <v>-9116493.1300000008</v>
      </c>
      <c r="E1035" s="140">
        <v>-32748159.940000001</v>
      </c>
      <c r="F1035" s="140">
        <v>-33482215.120000001</v>
      </c>
      <c r="G1035" s="139">
        <v>-34338367.299999997</v>
      </c>
      <c r="H1035" s="139">
        <v>-35450730.759999998</v>
      </c>
      <c r="I1035" s="139">
        <v>-36550635.210000001</v>
      </c>
      <c r="J1035" s="139">
        <v>-37777916.399999999</v>
      </c>
      <c r="K1035" s="139">
        <v>-39139285.600000001</v>
      </c>
      <c r="L1035" s="139">
        <v>-40607599.740000002</v>
      </c>
      <c r="M1035" s="140">
        <v>-41477059.490000002</v>
      </c>
      <c r="N1035" s="140">
        <v>-41477059.490000002</v>
      </c>
      <c r="O1035" s="140">
        <v>-41477059.490000002</v>
      </c>
      <c r="P1035" s="138">
        <f t="shared" si="17"/>
        <v>-423642581.67000002</v>
      </c>
      <c r="Q1035" s="135">
        <f>MATCH(B1048,'SAP Data'!$C$7:$C$1839,0)</f>
        <v>1363</v>
      </c>
    </row>
    <row r="1036" spans="1:17" ht="15.75" thickBot="1" x14ac:dyDescent="0.3">
      <c r="A1036" s="186" t="s">
        <v>1132</v>
      </c>
      <c r="B1036" s="185" t="s">
        <v>1133</v>
      </c>
      <c r="C1036" s="185" t="s">
        <v>4</v>
      </c>
      <c r="D1036" s="139">
        <v>-1183852.71</v>
      </c>
      <c r="E1036" s="139">
        <v>-2284721.44</v>
      </c>
      <c r="F1036" s="139">
        <v>-2395343.06</v>
      </c>
      <c r="G1036" s="140">
        <v>-2512802.9</v>
      </c>
      <c r="H1036" s="140">
        <v>-2653766.84</v>
      </c>
      <c r="I1036" s="140">
        <v>-2797095.87</v>
      </c>
      <c r="J1036" s="140">
        <v>-2946106.54</v>
      </c>
      <c r="K1036" s="140">
        <v>-3107395.33</v>
      </c>
      <c r="L1036" s="140">
        <v>-3275606.47</v>
      </c>
      <c r="M1036" s="139">
        <v>-3398371.31</v>
      </c>
      <c r="N1036" s="139">
        <v>-3511539.58</v>
      </c>
      <c r="O1036" s="139">
        <v>-3646485.72</v>
      </c>
      <c r="P1036" s="138">
        <f t="shared" si="17"/>
        <v>-33713087.769999996</v>
      </c>
      <c r="Q1036" s="135">
        <f>MATCH(B1049,'SAP Data'!$C$7:$C$1839,0)</f>
        <v>1364</v>
      </c>
    </row>
    <row r="1037" spans="1:17" ht="15.75" thickBot="1" x14ac:dyDescent="0.3">
      <c r="A1037" s="186" t="s">
        <v>1135</v>
      </c>
      <c r="B1037" s="185" t="s">
        <v>1136</v>
      </c>
      <c r="C1037" s="185" t="s">
        <v>4</v>
      </c>
      <c r="D1037" s="140">
        <v>-22563.16</v>
      </c>
      <c r="E1037" s="140">
        <v>-22563.16</v>
      </c>
      <c r="F1037" s="140">
        <v>0.04</v>
      </c>
      <c r="G1037" s="139">
        <v>0.04</v>
      </c>
      <c r="H1037" s="139">
        <v>0.04</v>
      </c>
      <c r="I1037" s="139">
        <v>0.04</v>
      </c>
      <c r="J1037" s="139">
        <v>0.04</v>
      </c>
      <c r="K1037" s="139">
        <v>0.04</v>
      </c>
      <c r="L1037" s="139">
        <v>0.04</v>
      </c>
      <c r="M1037" s="140">
        <v>0.04</v>
      </c>
      <c r="N1037" s="140">
        <v>0.04</v>
      </c>
      <c r="O1037" s="140">
        <v>0.04</v>
      </c>
      <c r="P1037" s="138">
        <f t="shared" si="17"/>
        <v>-45125.919999999991</v>
      </c>
      <c r="Q1037" s="135">
        <f>MATCH(B1050,'SAP Data'!$C$7:$C$1839,0)</f>
        <v>1365</v>
      </c>
    </row>
    <row r="1038" spans="1:17" ht="15.75" thickBot="1" x14ac:dyDescent="0.3">
      <c r="A1038" s="186" t="s">
        <v>3583</v>
      </c>
      <c r="B1038" s="185" t="s">
        <v>1507</v>
      </c>
      <c r="C1038" s="185" t="s">
        <v>4</v>
      </c>
      <c r="D1038" s="139">
        <v>12880.35</v>
      </c>
      <c r="E1038" s="139">
        <v>12880.35</v>
      </c>
      <c r="F1038" s="139">
        <v>12880.35</v>
      </c>
      <c r="G1038" s="140">
        <v>12880.35</v>
      </c>
      <c r="H1038" s="140">
        <v>12880.35</v>
      </c>
      <c r="I1038" s="140">
        <v>12880.35</v>
      </c>
      <c r="J1038" s="140">
        <v>12880.35</v>
      </c>
      <c r="K1038" s="140">
        <v>12880.35</v>
      </c>
      <c r="L1038" s="140">
        <v>12880.35</v>
      </c>
      <c r="M1038" s="139">
        <v>12880.35</v>
      </c>
      <c r="N1038" s="139">
        <v>12880.35</v>
      </c>
      <c r="O1038" s="139">
        <v>-776973.76</v>
      </c>
      <c r="P1038" s="138">
        <f t="shared" si="17"/>
        <v>-635289.90999999992</v>
      </c>
      <c r="Q1038" s="135">
        <f>MATCH(B1051,'SAP Data'!$C$7:$C$1839,0)</f>
        <v>1367</v>
      </c>
    </row>
    <row r="1039" spans="1:17" ht="15.75" thickBot="1" x14ac:dyDescent="0.3">
      <c r="A1039" s="331" t="s">
        <v>2984</v>
      </c>
      <c r="B1039" s="339" t="s">
        <v>2985</v>
      </c>
      <c r="C1039" s="332" t="s">
        <v>4</v>
      </c>
      <c r="D1039" s="140"/>
      <c r="E1039" s="140"/>
      <c r="F1039" s="140"/>
      <c r="G1039" s="392"/>
      <c r="H1039" s="392"/>
      <c r="I1039" s="392"/>
      <c r="J1039" s="140"/>
      <c r="K1039" s="140"/>
      <c r="L1039" s="140"/>
      <c r="M1039" s="139"/>
      <c r="N1039" s="139"/>
      <c r="O1039" s="139"/>
      <c r="P1039" s="138">
        <f t="shared" si="17"/>
        <v>0</v>
      </c>
      <c r="Q1039" s="135">
        <f>MATCH(B1052,'SAP Data'!$C$7:$C$1839,0)</f>
        <v>1368</v>
      </c>
    </row>
    <row r="1040" spans="1:17" ht="15.75" thickBot="1" x14ac:dyDescent="0.3">
      <c r="A1040" s="439" t="s">
        <v>3584</v>
      </c>
      <c r="B1040" s="419" t="s">
        <v>3585</v>
      </c>
      <c r="C1040" s="332"/>
      <c r="D1040" s="140"/>
      <c r="E1040" s="140"/>
      <c r="F1040" s="140"/>
      <c r="G1040" s="392"/>
      <c r="H1040" s="392"/>
      <c r="I1040" s="392"/>
      <c r="J1040" s="140"/>
      <c r="K1040" s="140"/>
      <c r="L1040" s="140"/>
      <c r="M1040" s="140">
        <v>0</v>
      </c>
      <c r="N1040" s="140">
        <v>-406592.52</v>
      </c>
      <c r="O1040" s="140">
        <v>-353193.92</v>
      </c>
      <c r="P1040" s="138">
        <f t="shared" si="17"/>
        <v>-759786.44</v>
      </c>
      <c r="Q1040" s="135">
        <f>MATCH(B1053,'SAP Data'!$C$7:$C$1839,0)</f>
        <v>1369</v>
      </c>
    </row>
    <row r="1041" spans="1:17" ht="15.75" thickBot="1" x14ac:dyDescent="0.3">
      <c r="A1041" s="358" t="s">
        <v>4157</v>
      </c>
      <c r="B1041" s="356" t="s">
        <v>4158</v>
      </c>
      <c r="C1041" s="185" t="s">
        <v>4</v>
      </c>
      <c r="D1041" s="139">
        <v>0</v>
      </c>
      <c r="E1041" s="139">
        <v>-205024.53</v>
      </c>
      <c r="F1041" s="139">
        <v>-206214.53</v>
      </c>
      <c r="G1041" s="140">
        <v>-207411.43</v>
      </c>
      <c r="H1041" s="140">
        <v>-208615.28</v>
      </c>
      <c r="I1041" s="140">
        <v>-209826.12</v>
      </c>
      <c r="J1041" s="139">
        <v>-211043.99</v>
      </c>
      <c r="K1041" s="139">
        <v>-212268.92</v>
      </c>
      <c r="L1041" s="139">
        <v>-319545.75</v>
      </c>
      <c r="M1041" s="139">
        <v>-321400.45</v>
      </c>
      <c r="N1041" s="139">
        <v>0.01</v>
      </c>
      <c r="O1041" s="139">
        <v>-61240.01</v>
      </c>
      <c r="P1041" s="138">
        <f t="shared" si="17"/>
        <v>-2162591</v>
      </c>
      <c r="Q1041" s="135">
        <f>MATCH(B1054,'SAP Data'!$C$7:$C$1839,0)</f>
        <v>1373</v>
      </c>
    </row>
    <row r="1042" spans="1:17" ht="15.75" thickBot="1" x14ac:dyDescent="0.3">
      <c r="A1042" s="433" t="s">
        <v>4265</v>
      </c>
      <c r="B1042" s="434" t="s">
        <v>4253</v>
      </c>
      <c r="C1042" s="185"/>
      <c r="D1042" s="139"/>
      <c r="E1042" s="139"/>
      <c r="F1042" s="139"/>
      <c r="G1042" s="140"/>
      <c r="H1042" s="140"/>
      <c r="I1042" s="140"/>
      <c r="J1042" s="139"/>
      <c r="K1042" s="139"/>
      <c r="L1042" s="139"/>
      <c r="M1042" s="140">
        <v>0</v>
      </c>
      <c r="N1042" s="140">
        <v>-310420.55</v>
      </c>
      <c r="O1042" s="140">
        <v>-268983.44</v>
      </c>
      <c r="P1042" s="138">
        <f t="shared" si="17"/>
        <v>-579403.99</v>
      </c>
      <c r="Q1042" s="135">
        <f>MATCH(B1055,'SAP Data'!$C$7:$C$1839,0)</f>
        <v>1374</v>
      </c>
    </row>
    <row r="1043" spans="1:17" ht="15.75" thickBot="1" x14ac:dyDescent="0.3">
      <c r="A1043" s="331" t="s">
        <v>4087</v>
      </c>
      <c r="B1043" s="339" t="s">
        <v>3591</v>
      </c>
      <c r="C1043" s="332" t="s">
        <v>4</v>
      </c>
      <c r="D1043" s="140">
        <v>-2304964.65</v>
      </c>
      <c r="E1043" s="140">
        <v>-1786932.82</v>
      </c>
      <c r="F1043" s="140">
        <v>-1326153.8799999999</v>
      </c>
      <c r="G1043" s="139">
        <v>-985107.89</v>
      </c>
      <c r="H1043" s="139">
        <v>-798322.52</v>
      </c>
      <c r="I1043" s="139">
        <v>-656220.13</v>
      </c>
      <c r="J1043" s="140">
        <v>-563194.6</v>
      </c>
      <c r="K1043" s="140">
        <v>-477481.02</v>
      </c>
      <c r="L1043" s="140">
        <v>-380964.96</v>
      </c>
      <c r="M1043" s="139">
        <v>-210980.3</v>
      </c>
      <c r="N1043" s="139">
        <v>-56064.26</v>
      </c>
      <c r="O1043" s="139">
        <v>0</v>
      </c>
      <c r="P1043" s="138">
        <f t="shared" si="17"/>
        <v>-9546387.0300000012</v>
      </c>
      <c r="Q1043" s="135">
        <f>MATCH(B1056,'SAP Data'!$C$7:$C$1839,0)</f>
        <v>1376</v>
      </c>
    </row>
    <row r="1044" spans="1:17" ht="15.75" thickBot="1" x14ac:dyDescent="0.3">
      <c r="A1044" s="186" t="s">
        <v>3592</v>
      </c>
      <c r="B1044" s="339" t="s">
        <v>3593</v>
      </c>
      <c r="C1044" s="332" t="s">
        <v>4</v>
      </c>
      <c r="D1044" s="139">
        <v>-837952.63</v>
      </c>
      <c r="E1044" s="139">
        <v>-837952.63</v>
      </c>
      <c r="F1044" s="139">
        <v>-837952.63</v>
      </c>
      <c r="G1044" s="140">
        <v>-837952.63</v>
      </c>
      <c r="H1044" s="140">
        <v>-837952.63</v>
      </c>
      <c r="I1044" s="140">
        <v>-837952.63</v>
      </c>
      <c r="J1044" s="139">
        <v>-837952.63</v>
      </c>
      <c r="K1044" s="139">
        <v>-837952.63</v>
      </c>
      <c r="L1044" s="139">
        <v>-837952.63</v>
      </c>
      <c r="M1044" s="140">
        <v>-837952.63</v>
      </c>
      <c r="N1044" s="140">
        <v>-418289.32</v>
      </c>
      <c r="O1044" s="140">
        <v>-458755.3</v>
      </c>
      <c r="P1044" s="138">
        <f t="shared" si="17"/>
        <v>-9256570.9199999999</v>
      </c>
      <c r="Q1044" s="135">
        <f>MATCH(B1057,'SAP Data'!$C$7:$C$1839,0)</f>
        <v>1377</v>
      </c>
    </row>
    <row r="1045" spans="1:17" ht="15.75" thickBot="1" x14ac:dyDescent="0.3">
      <c r="A1045" s="187" t="s">
        <v>3937</v>
      </c>
      <c r="B1045" s="185" t="s">
        <v>3938</v>
      </c>
      <c r="C1045" s="185" t="s">
        <v>4</v>
      </c>
      <c r="D1045" s="140">
        <v>-23115</v>
      </c>
      <c r="E1045" s="140">
        <v>-30122</v>
      </c>
      <c r="F1045" s="140">
        <v>-30122</v>
      </c>
      <c r="G1045" s="139">
        <v>-30251</v>
      </c>
      <c r="H1045" s="139">
        <v>-30476</v>
      </c>
      <c r="I1045" s="139">
        <v>-30476</v>
      </c>
      <c r="J1045" s="140">
        <v>-30476</v>
      </c>
      <c r="K1045" s="140">
        <v>-30476</v>
      </c>
      <c r="L1045" s="140">
        <v>-30476</v>
      </c>
      <c r="M1045" s="139">
        <v>-30476</v>
      </c>
      <c r="N1045" s="139">
        <v>-30476</v>
      </c>
      <c r="O1045" s="139">
        <v>-30476</v>
      </c>
      <c r="P1045" s="138">
        <f t="shared" si="17"/>
        <v>-357418</v>
      </c>
      <c r="Q1045" s="135">
        <f>MATCH(B1058,'SAP Data'!$C$7:$C$1839,0)</f>
        <v>1378</v>
      </c>
    </row>
    <row r="1046" spans="1:17" ht="15.75" thickBot="1" x14ac:dyDescent="0.3">
      <c r="A1046" s="187" t="s">
        <v>4088</v>
      </c>
      <c r="B1046" s="185" t="s">
        <v>4089</v>
      </c>
      <c r="C1046" s="185" t="s">
        <v>4</v>
      </c>
      <c r="D1046" s="139">
        <v>-247934.18</v>
      </c>
      <c r="E1046" s="139">
        <v>-196562.9</v>
      </c>
      <c r="F1046" s="139">
        <v>-149849.89000000001</v>
      </c>
      <c r="G1046" s="140">
        <v>-114806.43</v>
      </c>
      <c r="H1046" s="140">
        <v>-95072.44</v>
      </c>
      <c r="I1046" s="140">
        <v>-79683.570000000007</v>
      </c>
      <c r="J1046" s="139">
        <v>-69118.539999999994</v>
      </c>
      <c r="K1046" s="139">
        <v>-59220.25</v>
      </c>
      <c r="L1046" s="139">
        <v>-48409.91</v>
      </c>
      <c r="M1046" s="140">
        <v>-30071.48</v>
      </c>
      <c r="N1046" s="140">
        <v>-13993.97</v>
      </c>
      <c r="O1046" s="140">
        <v>0</v>
      </c>
      <c r="P1046" s="138">
        <f t="shared" si="17"/>
        <v>-1104723.5599999998</v>
      </c>
      <c r="Q1046" s="135">
        <f>MATCH(B1059,'SAP Data'!$C$7:$C$1839,0)</f>
        <v>1379</v>
      </c>
    </row>
    <row r="1047" spans="1:17" ht="15.75" thickBot="1" x14ac:dyDescent="0.3">
      <c r="A1047" s="187" t="s">
        <v>4090</v>
      </c>
      <c r="B1047" s="185" t="s">
        <v>4091</v>
      </c>
      <c r="C1047" s="185" t="s">
        <v>4</v>
      </c>
      <c r="D1047" s="140">
        <v>-455166.31</v>
      </c>
      <c r="E1047" s="140">
        <v>-356287.86</v>
      </c>
      <c r="F1047" s="140">
        <v>-268285.95</v>
      </c>
      <c r="G1047" s="139">
        <v>-203105.05</v>
      </c>
      <c r="H1047" s="139">
        <v>-167334.5</v>
      </c>
      <c r="I1047" s="139">
        <v>-140094.57</v>
      </c>
      <c r="J1047" s="140">
        <v>-122222.08</v>
      </c>
      <c r="K1047" s="140">
        <v>-105744.87</v>
      </c>
      <c r="L1047" s="140">
        <v>-87196.65</v>
      </c>
      <c r="M1047" s="139">
        <v>-54620.44</v>
      </c>
      <c r="N1047" s="139">
        <v>-24527.39</v>
      </c>
      <c r="O1047" s="139">
        <v>0</v>
      </c>
      <c r="P1047" s="138">
        <f t="shared" si="17"/>
        <v>-1984585.6699999997</v>
      </c>
      <c r="Q1047" s="135">
        <f>MATCH(B1060,'SAP Data'!$C$7:$C$1839,0)</f>
        <v>1380</v>
      </c>
    </row>
    <row r="1048" spans="1:17" ht="15.75" thickBot="1" x14ac:dyDescent="0.3">
      <c r="A1048" s="186" t="s">
        <v>2918</v>
      </c>
      <c r="B1048" s="339" t="s">
        <v>2882</v>
      </c>
      <c r="C1048" s="332" t="s">
        <v>4</v>
      </c>
      <c r="D1048" s="139">
        <v>0</v>
      </c>
      <c r="E1048" s="139">
        <v>0</v>
      </c>
      <c r="F1048" s="139">
        <v>-782663.89</v>
      </c>
      <c r="G1048" s="140">
        <v>0</v>
      </c>
      <c r="H1048" s="140">
        <v>0</v>
      </c>
      <c r="I1048" s="140">
        <v>-766728.97</v>
      </c>
      <c r="J1048" s="139">
        <v>0</v>
      </c>
      <c r="K1048" s="139">
        <v>0</v>
      </c>
      <c r="L1048" s="139">
        <v>-748194.02</v>
      </c>
      <c r="M1048" s="140">
        <v>0</v>
      </c>
      <c r="N1048" s="140">
        <v>0</v>
      </c>
      <c r="O1048" s="140">
        <v>-729659.06</v>
      </c>
      <c r="P1048" s="138">
        <f t="shared" si="17"/>
        <v>-3027245.94</v>
      </c>
      <c r="Q1048" s="135">
        <f>MATCH(B1061,'SAP Data'!$C$7:$C$1839,0)</f>
        <v>1381</v>
      </c>
    </row>
    <row r="1049" spans="1:17" ht="15.75" thickBot="1" x14ac:dyDescent="0.3">
      <c r="A1049" s="187" t="s">
        <v>2486</v>
      </c>
      <c r="B1049" s="339">
        <v>500177</v>
      </c>
      <c r="C1049" s="185"/>
      <c r="D1049" s="140">
        <v>-13651851.939999999</v>
      </c>
      <c r="E1049" s="140">
        <v>-13651851.939999999</v>
      </c>
      <c r="F1049" s="140">
        <v>-19913965.420000002</v>
      </c>
      <c r="G1049" s="139">
        <v>-19913965.420000002</v>
      </c>
      <c r="H1049" s="139">
        <v>-19913965.420000002</v>
      </c>
      <c r="I1049" s="139">
        <v>-46167729.049999997</v>
      </c>
      <c r="J1049" s="140">
        <v>-46167729.049999997</v>
      </c>
      <c r="K1049" s="140">
        <v>-46167729.049999997</v>
      </c>
      <c r="L1049" s="140">
        <v>-105174634.73999999</v>
      </c>
      <c r="M1049" s="139">
        <v>-105174634.73999999</v>
      </c>
      <c r="N1049" s="139">
        <v>-105174634.73999999</v>
      </c>
      <c r="O1049" s="139">
        <v>-48129843.210000001</v>
      </c>
      <c r="P1049" s="138">
        <f t="shared" si="17"/>
        <v>-589202534.72000003</v>
      </c>
      <c r="Q1049" s="135">
        <f>MATCH(B1062,'SAP Data'!$C$7:$C$1839,0)</f>
        <v>1382</v>
      </c>
    </row>
    <row r="1050" spans="1:17" ht="15.75" thickBot="1" x14ac:dyDescent="0.3">
      <c r="A1050" s="187" t="s">
        <v>1138</v>
      </c>
      <c r="B1050" s="185" t="s">
        <v>1139</v>
      </c>
      <c r="C1050" s="185" t="s">
        <v>4</v>
      </c>
      <c r="D1050" s="139">
        <v>-12635447.939999999</v>
      </c>
      <c r="E1050" s="139">
        <v>-12635447.939999999</v>
      </c>
      <c r="F1050" s="139">
        <v>-19403323.420000002</v>
      </c>
      <c r="G1050" s="140">
        <v>-19403323.420000002</v>
      </c>
      <c r="H1050" s="140">
        <v>-19403323.420000002</v>
      </c>
      <c r="I1050" s="140">
        <v>-45222084.049999997</v>
      </c>
      <c r="J1050" s="139">
        <v>-45222084.049999997</v>
      </c>
      <c r="K1050" s="139">
        <v>-45222084.049999997</v>
      </c>
      <c r="L1050" s="139">
        <v>-103310749.73999999</v>
      </c>
      <c r="M1050" s="140">
        <v>-103310749.73999999</v>
      </c>
      <c r="N1050" s="140">
        <v>-103310749.73999999</v>
      </c>
      <c r="O1050" s="140">
        <v>-46937392.210000001</v>
      </c>
      <c r="P1050" s="138">
        <f t="shared" si="17"/>
        <v>-576016759.72000003</v>
      </c>
      <c r="Q1050" s="135">
        <f>MATCH(B1063,'SAP Data'!$C$7:$C$1839,0)</f>
        <v>1383</v>
      </c>
    </row>
    <row r="1051" spans="1:17" ht="15.75" thickBot="1" x14ac:dyDescent="0.3">
      <c r="A1051" s="187" t="s">
        <v>1138</v>
      </c>
      <c r="B1051" s="185" t="s">
        <v>1141</v>
      </c>
      <c r="C1051" s="185" t="s">
        <v>4</v>
      </c>
      <c r="D1051" s="140">
        <v>-919244</v>
      </c>
      <c r="E1051" s="140">
        <v>-919244</v>
      </c>
      <c r="F1051" s="140">
        <v>-505135</v>
      </c>
      <c r="G1051" s="139">
        <v>-505135</v>
      </c>
      <c r="H1051" s="139">
        <v>-505135</v>
      </c>
      <c r="I1051" s="139">
        <v>-939065</v>
      </c>
      <c r="J1051" s="140">
        <v>-939065</v>
      </c>
      <c r="K1051" s="140">
        <v>-939065</v>
      </c>
      <c r="L1051" s="140">
        <v>-1415443</v>
      </c>
      <c r="M1051" s="139">
        <v>-1415443</v>
      </c>
      <c r="N1051" s="139">
        <v>-1415443</v>
      </c>
      <c r="O1051" s="139">
        <v>-1005400</v>
      </c>
      <c r="P1051" s="138">
        <f t="shared" si="17"/>
        <v>-11422817</v>
      </c>
      <c r="Q1051" s="135">
        <f>MATCH(B1064,'SAP Data'!$C$7:$C$1839,0)</f>
        <v>1386</v>
      </c>
    </row>
    <row r="1052" spans="1:17" ht="15.75" thickBot="1" x14ac:dyDescent="0.3">
      <c r="A1052" s="187" t="s">
        <v>1143</v>
      </c>
      <c r="B1052" s="185" t="s">
        <v>1144</v>
      </c>
      <c r="C1052" s="185" t="s">
        <v>4</v>
      </c>
      <c r="D1052" s="139">
        <v>-97160</v>
      </c>
      <c r="E1052" s="139">
        <v>-97160</v>
      </c>
      <c r="F1052" s="139">
        <v>-5507</v>
      </c>
      <c r="G1052" s="140">
        <v>-5507</v>
      </c>
      <c r="H1052" s="140">
        <v>-5507</v>
      </c>
      <c r="I1052" s="140">
        <v>-6580</v>
      </c>
      <c r="J1052" s="139">
        <v>-6580</v>
      </c>
      <c r="K1052" s="139">
        <v>-6580</v>
      </c>
      <c r="L1052" s="139">
        <v>-448442</v>
      </c>
      <c r="M1052" s="140">
        <v>-448442</v>
      </c>
      <c r="N1052" s="140">
        <v>-448442</v>
      </c>
      <c r="O1052" s="140">
        <v>-187051</v>
      </c>
      <c r="P1052" s="138">
        <f t="shared" si="17"/>
        <v>-1762958</v>
      </c>
      <c r="Q1052" s="135">
        <f>MATCH(B1065,'SAP Data'!$C$7:$C$1839,0)</f>
        <v>1387</v>
      </c>
    </row>
    <row r="1053" spans="1:17" ht="15.75" thickBot="1" x14ac:dyDescent="0.3">
      <c r="A1053" s="187" t="s">
        <v>1603</v>
      </c>
      <c r="B1053" s="339">
        <v>500174</v>
      </c>
      <c r="C1053" s="185"/>
      <c r="D1053" s="140">
        <v>-4197629</v>
      </c>
      <c r="E1053" s="140">
        <v>-4197629</v>
      </c>
      <c r="F1053" s="140">
        <v>-1038262</v>
      </c>
      <c r="G1053" s="139">
        <v>-1038262</v>
      </c>
      <c r="H1053" s="139">
        <v>-1038262</v>
      </c>
      <c r="I1053" s="139">
        <v>-3393434.59</v>
      </c>
      <c r="J1053" s="140">
        <v>-3393434.59</v>
      </c>
      <c r="K1053" s="140">
        <v>-3393434.59</v>
      </c>
      <c r="L1053" s="140">
        <v>-9818257.25</v>
      </c>
      <c r="M1053" s="139">
        <v>-9818257.25</v>
      </c>
      <c r="N1053" s="139">
        <v>-9818257.25</v>
      </c>
      <c r="O1053" s="139">
        <v>-10401671.65</v>
      </c>
      <c r="P1053" s="138">
        <f t="shared" si="17"/>
        <v>-61546791.169999994</v>
      </c>
      <c r="Q1053" s="135">
        <f>MATCH(B1066,'SAP Data'!$C$7:$C$1839,0)</f>
        <v>1388</v>
      </c>
    </row>
    <row r="1054" spans="1:17" ht="15.75" thickBot="1" x14ac:dyDescent="0.3">
      <c r="A1054" s="187" t="s">
        <v>1146</v>
      </c>
      <c r="B1054" s="185" t="s">
        <v>1147</v>
      </c>
      <c r="C1054" s="185" t="s">
        <v>4</v>
      </c>
      <c r="D1054" s="139">
        <v>-2779378</v>
      </c>
      <c r="E1054" s="139">
        <v>-2779378</v>
      </c>
      <c r="F1054" s="139">
        <v>-537402</v>
      </c>
      <c r="G1054" s="140">
        <v>-537402</v>
      </c>
      <c r="H1054" s="140">
        <v>-537402</v>
      </c>
      <c r="I1054" s="140">
        <v>-1460776.59</v>
      </c>
      <c r="J1054" s="139">
        <v>-1460776.59</v>
      </c>
      <c r="K1054" s="139">
        <v>-1460776.59</v>
      </c>
      <c r="L1054" s="139">
        <v>-4168323.25</v>
      </c>
      <c r="M1054" s="140">
        <v>-4168323.25</v>
      </c>
      <c r="N1054" s="140">
        <v>-4168323.25</v>
      </c>
      <c r="O1054" s="140">
        <v>-6027902.6500000004</v>
      </c>
      <c r="P1054" s="138">
        <f t="shared" si="17"/>
        <v>-30086164.170000002</v>
      </c>
      <c r="Q1054" s="135">
        <f>MATCH(B1067,'SAP Data'!$C$7:$C$1839,0)</f>
        <v>1389</v>
      </c>
    </row>
    <row r="1055" spans="1:17" ht="15.75" thickBot="1" x14ac:dyDescent="0.3">
      <c r="A1055" s="187" t="s">
        <v>1149</v>
      </c>
      <c r="B1055" s="185" t="s">
        <v>1150</v>
      </c>
      <c r="C1055" s="185" t="s">
        <v>4</v>
      </c>
      <c r="D1055" s="140">
        <v>-728781</v>
      </c>
      <c r="E1055" s="140">
        <v>-728781</v>
      </c>
      <c r="F1055" s="140">
        <v>-161012</v>
      </c>
      <c r="G1055" s="139">
        <v>-161012</v>
      </c>
      <c r="H1055" s="139">
        <v>-161012</v>
      </c>
      <c r="I1055" s="139">
        <v>-1723810</v>
      </c>
      <c r="J1055" s="140">
        <v>-1723810</v>
      </c>
      <c r="K1055" s="140">
        <v>-1723810</v>
      </c>
      <c r="L1055" s="140">
        <v>-4733331</v>
      </c>
      <c r="M1055" s="139">
        <v>-4733331</v>
      </c>
      <c r="N1055" s="139">
        <v>-4733331</v>
      </c>
      <c r="O1055" s="139">
        <v>-3259350</v>
      </c>
      <c r="P1055" s="138">
        <f t="shared" si="17"/>
        <v>-24571371</v>
      </c>
      <c r="Q1055" s="135">
        <f>MATCH(B1068,'SAP Data'!$C$7:$C$1839,0)</f>
        <v>1390</v>
      </c>
    </row>
    <row r="1056" spans="1:17" ht="15.75" thickBot="1" x14ac:dyDescent="0.3">
      <c r="A1056" s="187" t="s">
        <v>1152</v>
      </c>
      <c r="B1056" s="185" t="s">
        <v>1153</v>
      </c>
      <c r="C1056" s="185" t="s">
        <v>4</v>
      </c>
      <c r="D1056" s="139">
        <v>-689470</v>
      </c>
      <c r="E1056" s="139">
        <v>-689470</v>
      </c>
      <c r="F1056" s="139">
        <v>-339848</v>
      </c>
      <c r="G1056" s="140">
        <v>-339848</v>
      </c>
      <c r="H1056" s="140">
        <v>-339848</v>
      </c>
      <c r="I1056" s="140">
        <v>-208848</v>
      </c>
      <c r="J1056" s="139">
        <v>-208848</v>
      </c>
      <c r="K1056" s="139">
        <v>-208848</v>
      </c>
      <c r="L1056" s="139">
        <v>-916603</v>
      </c>
      <c r="M1056" s="140">
        <v>-916603</v>
      </c>
      <c r="N1056" s="140">
        <v>-916603</v>
      </c>
      <c r="O1056" s="140">
        <v>-1114419</v>
      </c>
      <c r="P1056" s="138">
        <f t="shared" si="17"/>
        <v>-6889256</v>
      </c>
      <c r="Q1056" s="135">
        <f>MATCH(B1069,'SAP Data'!$C$7:$C$1839,0)</f>
        <v>1391</v>
      </c>
    </row>
    <row r="1057" spans="1:17" ht="15.75" thickBot="1" x14ac:dyDescent="0.3">
      <c r="A1057" s="187" t="s">
        <v>1154</v>
      </c>
      <c r="B1057" s="339">
        <v>500175</v>
      </c>
      <c r="C1057" s="185"/>
      <c r="D1057" s="140">
        <v>0</v>
      </c>
      <c r="E1057" s="140">
        <v>0</v>
      </c>
      <c r="F1057" s="140">
        <v>0</v>
      </c>
      <c r="G1057" s="139">
        <v>0</v>
      </c>
      <c r="H1057" s="139">
        <v>0</v>
      </c>
      <c r="I1057" s="139">
        <v>0</v>
      </c>
      <c r="J1057" s="140">
        <v>0</v>
      </c>
      <c r="K1057" s="140">
        <v>0</v>
      </c>
      <c r="L1057" s="140">
        <v>0</v>
      </c>
      <c r="M1057" s="139">
        <v>0</v>
      </c>
      <c r="N1057" s="139">
        <v>0</v>
      </c>
      <c r="O1057" s="139">
        <v>0</v>
      </c>
      <c r="P1057" s="138">
        <f t="shared" si="17"/>
        <v>0</v>
      </c>
      <c r="Q1057" s="135">
        <f>MATCH(B1070,'SAP Data'!$C$7:$C$1839,0)</f>
        <v>1392</v>
      </c>
    </row>
    <row r="1058" spans="1:17" ht="15.75" thickBot="1" x14ac:dyDescent="0.3">
      <c r="A1058" s="187" t="s">
        <v>1154</v>
      </c>
      <c r="B1058" s="185" t="s">
        <v>1156</v>
      </c>
      <c r="C1058" s="185" t="s">
        <v>4</v>
      </c>
      <c r="D1058" s="139">
        <v>0</v>
      </c>
      <c r="E1058" s="139">
        <v>0</v>
      </c>
      <c r="F1058" s="139">
        <v>0</v>
      </c>
      <c r="G1058" s="140">
        <v>0</v>
      </c>
      <c r="H1058" s="140">
        <v>0</v>
      </c>
      <c r="I1058" s="140">
        <v>0</v>
      </c>
      <c r="J1058" s="139">
        <v>0</v>
      </c>
      <c r="K1058" s="139">
        <v>0</v>
      </c>
      <c r="L1058" s="139">
        <v>0</v>
      </c>
      <c r="M1058" s="140">
        <v>0</v>
      </c>
      <c r="N1058" s="140">
        <v>0</v>
      </c>
      <c r="O1058" s="140">
        <v>0</v>
      </c>
      <c r="P1058" s="138">
        <f t="shared" si="17"/>
        <v>0</v>
      </c>
      <c r="Q1058" s="135">
        <f>MATCH(B1071,'SAP Data'!$C$7:$C$1839,0)</f>
        <v>1393</v>
      </c>
    </row>
    <row r="1059" spans="1:17" ht="15.75" thickBot="1" x14ac:dyDescent="0.3">
      <c r="A1059" s="187" t="s">
        <v>2487</v>
      </c>
      <c r="B1059" s="339">
        <v>500176</v>
      </c>
      <c r="C1059" s="185"/>
      <c r="D1059" s="140">
        <v>-54712484.149999999</v>
      </c>
      <c r="E1059" s="140">
        <v>-52444287.840000004</v>
      </c>
      <c r="F1059" s="140">
        <v>-48215306.450000003</v>
      </c>
      <c r="G1059" s="139">
        <v>-48831205.369999997</v>
      </c>
      <c r="H1059" s="139">
        <v>-45464367.149999999</v>
      </c>
      <c r="I1059" s="139">
        <v>-43230119.509999998</v>
      </c>
      <c r="J1059" s="140">
        <v>-43358249.840000004</v>
      </c>
      <c r="K1059" s="140">
        <v>-42032690.710000001</v>
      </c>
      <c r="L1059" s="140">
        <v>-38533352.880000003</v>
      </c>
      <c r="M1059" s="139">
        <v>-40510912.140000001</v>
      </c>
      <c r="N1059" s="139">
        <v>-42125893.359999999</v>
      </c>
      <c r="O1059" s="139">
        <v>-53335966.899999999</v>
      </c>
      <c r="P1059" s="138">
        <f t="shared" si="17"/>
        <v>-552794836.30000007</v>
      </c>
      <c r="Q1059" s="135">
        <f>MATCH(B1072,'SAP Data'!$C$7:$C$1839,0)</f>
        <v>1394</v>
      </c>
    </row>
    <row r="1060" spans="1:17" ht="15.75" thickBot="1" x14ac:dyDescent="0.3">
      <c r="A1060" s="187" t="s">
        <v>2488</v>
      </c>
      <c r="B1060" s="339">
        <v>500178</v>
      </c>
      <c r="C1060" s="185"/>
      <c r="D1060" s="139">
        <v>-2835034.55</v>
      </c>
      <c r="E1060" s="139">
        <v>-2472157.7999999998</v>
      </c>
      <c r="F1060" s="139">
        <v>-2016234.77</v>
      </c>
      <c r="G1060" s="140">
        <v>-1731681.58</v>
      </c>
      <c r="H1060" s="140">
        <v>-1721548.1</v>
      </c>
      <c r="I1060" s="140">
        <v>-1726996.42</v>
      </c>
      <c r="J1060" s="139">
        <v>-1699354.17</v>
      </c>
      <c r="K1060" s="139">
        <v>-1625503.76</v>
      </c>
      <c r="L1060" s="139">
        <v>-1591312.51</v>
      </c>
      <c r="M1060" s="140">
        <v>-1588911.43</v>
      </c>
      <c r="N1060" s="140">
        <v>-1544434.33</v>
      </c>
      <c r="O1060" s="140">
        <v>-1534780.55</v>
      </c>
      <c r="P1060" s="138">
        <f t="shared" si="17"/>
        <v>-22087949.970000003</v>
      </c>
      <c r="Q1060" s="135">
        <f>MATCH(B1073,'SAP Data'!$C$7:$C$1839,0)</f>
        <v>1395</v>
      </c>
    </row>
    <row r="1061" spans="1:17" ht="15.75" thickBot="1" x14ac:dyDescent="0.3">
      <c r="A1061" s="187" t="s">
        <v>1158</v>
      </c>
      <c r="B1061" s="185" t="s">
        <v>1159</v>
      </c>
      <c r="C1061" s="185" t="s">
        <v>4</v>
      </c>
      <c r="D1061" s="140">
        <v>-2652536.42</v>
      </c>
      <c r="E1061" s="140">
        <v>-2297577.15</v>
      </c>
      <c r="F1061" s="140">
        <v>-1849379.73</v>
      </c>
      <c r="G1061" s="139">
        <v>-1573072.74</v>
      </c>
      <c r="H1061" s="139">
        <v>-1559027.01</v>
      </c>
      <c r="I1061" s="139">
        <v>-1564495.11</v>
      </c>
      <c r="J1061" s="140">
        <v>-1542336.79</v>
      </c>
      <c r="K1061" s="140">
        <v>-1469571.36</v>
      </c>
      <c r="L1061" s="140">
        <v>-1434986.13</v>
      </c>
      <c r="M1061" s="139">
        <v>-1433650.18</v>
      </c>
      <c r="N1061" s="139">
        <v>-1389366.21</v>
      </c>
      <c r="O1061" s="139">
        <v>-1376950.27</v>
      </c>
      <c r="P1061" s="138">
        <f t="shared" si="17"/>
        <v>-20142949.099999998</v>
      </c>
      <c r="Q1061" s="135">
        <f>MATCH(B1074,'SAP Data'!$C$7:$C$1839,0)</f>
        <v>1396</v>
      </c>
    </row>
    <row r="1062" spans="1:17" ht="15.75" thickBot="1" x14ac:dyDescent="0.3">
      <c r="A1062" s="187" t="s">
        <v>1161</v>
      </c>
      <c r="B1062" s="185" t="s">
        <v>1162</v>
      </c>
      <c r="C1062" s="185" t="s">
        <v>4</v>
      </c>
      <c r="D1062" s="139">
        <v>-17851.88</v>
      </c>
      <c r="E1062" s="139">
        <v>-13274.35</v>
      </c>
      <c r="F1062" s="139">
        <v>-9486.06</v>
      </c>
      <c r="G1062" s="140">
        <v>-7705.78</v>
      </c>
      <c r="H1062" s="140">
        <v>-7173.28</v>
      </c>
      <c r="I1062" s="140">
        <v>-6544.47</v>
      </c>
      <c r="J1062" s="139">
        <v>-5890.91</v>
      </c>
      <c r="K1062" s="139">
        <v>-5376.83</v>
      </c>
      <c r="L1062" s="139">
        <v>-4916.5200000000004</v>
      </c>
      <c r="M1062" s="140">
        <v>-4719.4399999999996</v>
      </c>
      <c r="N1062" s="140">
        <v>-4628.08</v>
      </c>
      <c r="O1062" s="140">
        <v>-4607.46</v>
      </c>
      <c r="P1062" s="138">
        <f t="shared" si="17"/>
        <v>-92175.060000000012</v>
      </c>
      <c r="Q1062" s="135">
        <f>MATCH(B1075,'SAP Data'!$C$7:$C$1839,0)</f>
        <v>1397</v>
      </c>
    </row>
    <row r="1063" spans="1:17" ht="15.75" thickBot="1" x14ac:dyDescent="0.3">
      <c r="A1063" s="187" t="s">
        <v>1164</v>
      </c>
      <c r="B1063" s="185" t="s">
        <v>1165</v>
      </c>
      <c r="C1063" s="185" t="s">
        <v>4</v>
      </c>
      <c r="D1063" s="140">
        <v>-164646.25</v>
      </c>
      <c r="E1063" s="140">
        <v>-161306.29999999999</v>
      </c>
      <c r="F1063" s="140">
        <v>-157368.98000000001</v>
      </c>
      <c r="G1063" s="139">
        <v>-150903.06</v>
      </c>
      <c r="H1063" s="139">
        <v>-155347.81</v>
      </c>
      <c r="I1063" s="139">
        <v>-155956.84</v>
      </c>
      <c r="J1063" s="140">
        <v>-151126.47</v>
      </c>
      <c r="K1063" s="140">
        <v>-150555.57</v>
      </c>
      <c r="L1063" s="140">
        <v>-151409.85999999999</v>
      </c>
      <c r="M1063" s="139">
        <v>-150541.81</v>
      </c>
      <c r="N1063" s="139">
        <v>-150440.04</v>
      </c>
      <c r="O1063" s="139">
        <v>-153222.82</v>
      </c>
      <c r="P1063" s="138">
        <f t="shared" si="17"/>
        <v>-1852825.8100000003</v>
      </c>
      <c r="Q1063" s="135">
        <f>MATCH(B1076,'SAP Data'!$C$7:$C$1839,0)</f>
        <v>1398</v>
      </c>
    </row>
    <row r="1064" spans="1:17" ht="15.75" thickBot="1" x14ac:dyDescent="0.3">
      <c r="A1064" s="187" t="s">
        <v>1167</v>
      </c>
      <c r="B1064" s="339">
        <v>500179</v>
      </c>
      <c r="C1064" s="185"/>
      <c r="D1064" s="139">
        <v>-5716056.04</v>
      </c>
      <c r="E1064" s="139">
        <v>-3811013.12</v>
      </c>
      <c r="F1064" s="139">
        <v>-5486340.0300000003</v>
      </c>
      <c r="G1064" s="140">
        <v>-5405814.0499999998</v>
      </c>
      <c r="H1064" s="140">
        <v>-2966436.62</v>
      </c>
      <c r="I1064" s="140">
        <v>-3601258.07</v>
      </c>
      <c r="J1064" s="139">
        <v>-2986049.6</v>
      </c>
      <c r="K1064" s="139">
        <v>-1815768.77</v>
      </c>
      <c r="L1064" s="139">
        <v>-2312679.5099999998</v>
      </c>
      <c r="M1064" s="140">
        <v>-2687928.98</v>
      </c>
      <c r="N1064" s="140">
        <v>-3075853.38</v>
      </c>
      <c r="O1064" s="140">
        <v>-5158983.49</v>
      </c>
      <c r="P1064" s="138">
        <f t="shared" si="17"/>
        <v>-45024181.660000004</v>
      </c>
      <c r="Q1064" s="135">
        <f>MATCH(B1077,'SAP Data'!$C$7:$C$1839,0)</f>
        <v>1399</v>
      </c>
    </row>
    <row r="1065" spans="1:17" ht="15.75" thickBot="1" x14ac:dyDescent="0.3">
      <c r="A1065" s="187" t="s">
        <v>2247</v>
      </c>
      <c r="B1065" s="185" t="s">
        <v>2489</v>
      </c>
      <c r="C1065" s="185" t="s">
        <v>4</v>
      </c>
      <c r="D1065" s="140">
        <v>-1395873.73</v>
      </c>
      <c r="E1065" s="140">
        <v>-935998.34</v>
      </c>
      <c r="F1065" s="140">
        <v>-1361416.68</v>
      </c>
      <c r="G1065" s="139">
        <v>-1684251.85</v>
      </c>
      <c r="H1065" s="139">
        <v>-524474.65</v>
      </c>
      <c r="I1065" s="139">
        <v>-679865.83</v>
      </c>
      <c r="J1065" s="140">
        <v>-795375.36</v>
      </c>
      <c r="K1065" s="140">
        <v>-225247.45</v>
      </c>
      <c r="L1065" s="140">
        <v>-341076.01</v>
      </c>
      <c r="M1065" s="139">
        <v>-519427.47</v>
      </c>
      <c r="N1065" s="139">
        <v>-474475.1</v>
      </c>
      <c r="O1065" s="139">
        <v>-985989.37</v>
      </c>
      <c r="P1065" s="138">
        <f t="shared" si="17"/>
        <v>-9923471.8399999999</v>
      </c>
      <c r="Q1065" s="135">
        <f>MATCH(B1078,'SAP Data'!$C$7:$C$1839,0)</f>
        <v>1400</v>
      </c>
    </row>
    <row r="1066" spans="1:17" ht="15.75" thickBot="1" x14ac:dyDescent="0.3">
      <c r="A1066" s="187" t="s">
        <v>2249</v>
      </c>
      <c r="B1066" s="185" t="s">
        <v>2490</v>
      </c>
      <c r="C1066" s="185" t="s">
        <v>4</v>
      </c>
      <c r="D1066" s="139">
        <v>-77291.87</v>
      </c>
      <c r="E1066" s="139">
        <v>-61464.75</v>
      </c>
      <c r="F1066" s="139">
        <v>-61092.25</v>
      </c>
      <c r="G1066" s="140">
        <v>-48831.63</v>
      </c>
      <c r="H1066" s="140">
        <v>-26863.88</v>
      </c>
      <c r="I1066" s="140">
        <v>-22990.93</v>
      </c>
      <c r="J1066" s="139">
        <v>-16888.5</v>
      </c>
      <c r="K1066" s="139">
        <v>-16030.33</v>
      </c>
      <c r="L1066" s="139">
        <v>-16982.689999999999</v>
      </c>
      <c r="M1066" s="140">
        <v>-26222.93</v>
      </c>
      <c r="N1066" s="140">
        <v>-42138.43</v>
      </c>
      <c r="O1066" s="140">
        <v>-73429.75</v>
      </c>
      <c r="P1066" s="138">
        <f t="shared" si="17"/>
        <v>-490227.94</v>
      </c>
      <c r="Q1066" s="135">
        <f>MATCH(B1079,'SAP Data'!$C$7:$C$1839,0)</f>
        <v>1401</v>
      </c>
    </row>
    <row r="1067" spans="1:17" ht="15.75" thickBot="1" x14ac:dyDescent="0.3">
      <c r="A1067" s="187" t="s">
        <v>2251</v>
      </c>
      <c r="B1067" s="185" t="s">
        <v>2491</v>
      </c>
      <c r="C1067" s="185" t="s">
        <v>4</v>
      </c>
      <c r="D1067" s="140">
        <v>-7760.53</v>
      </c>
      <c r="E1067" s="140">
        <v>-2014.09</v>
      </c>
      <c r="F1067" s="140">
        <v>-2957.11</v>
      </c>
      <c r="G1067" s="139">
        <v>-3700.5</v>
      </c>
      <c r="H1067" s="139">
        <v>-4221.95</v>
      </c>
      <c r="I1067" s="139">
        <v>-4587.34</v>
      </c>
      <c r="J1067" s="140">
        <v>-4865.62</v>
      </c>
      <c r="K1067" s="140">
        <v>-5098.47</v>
      </c>
      <c r="L1067" s="140">
        <v>-5341.8</v>
      </c>
      <c r="M1067" s="139">
        <v>-5664.61</v>
      </c>
      <c r="N1067" s="139">
        <v>-6224.66</v>
      </c>
      <c r="O1067" s="139">
        <v>-7171.77</v>
      </c>
      <c r="P1067" s="138">
        <f t="shared" si="17"/>
        <v>-59608.450000000012</v>
      </c>
      <c r="Q1067" s="135">
        <f>MATCH(B1080,'SAP Data'!$C$7:$C$1839,0)</f>
        <v>1402</v>
      </c>
    </row>
    <row r="1068" spans="1:17" ht="15.75" thickBot="1" x14ac:dyDescent="0.3">
      <c r="A1068" s="187" t="s">
        <v>2253</v>
      </c>
      <c r="B1068" s="185" t="s">
        <v>2492</v>
      </c>
      <c r="C1068" s="185" t="s">
        <v>4</v>
      </c>
      <c r="D1068" s="139">
        <v>-34780.57</v>
      </c>
      <c r="E1068" s="139">
        <v>-29321.21</v>
      </c>
      <c r="F1068" s="139">
        <v>-27556.84</v>
      </c>
      <c r="G1068" s="140">
        <v>-22379.26</v>
      </c>
      <c r="H1068" s="140">
        <v>-13892.92</v>
      </c>
      <c r="I1068" s="140">
        <v>-12098.53</v>
      </c>
      <c r="J1068" s="139">
        <v>-8380.27</v>
      </c>
      <c r="K1068" s="139">
        <v>-8079.56</v>
      </c>
      <c r="L1068" s="139">
        <v>-8905.1</v>
      </c>
      <c r="M1068" s="140">
        <v>-13578.21</v>
      </c>
      <c r="N1068" s="140">
        <v>-21174.400000000001</v>
      </c>
      <c r="O1068" s="140">
        <v>-37370.480000000003</v>
      </c>
      <c r="P1068" s="138">
        <f t="shared" si="17"/>
        <v>-237517.34999999998</v>
      </c>
      <c r="Q1068" s="135">
        <f>MATCH(B1081,'SAP Data'!$C$7:$C$1839,0)</f>
        <v>1403</v>
      </c>
    </row>
    <row r="1069" spans="1:17" ht="15.75" thickBot="1" x14ac:dyDescent="0.3">
      <c r="A1069" s="187" t="s">
        <v>2255</v>
      </c>
      <c r="B1069" s="185" t="s">
        <v>2493</v>
      </c>
      <c r="C1069" s="185" t="s">
        <v>4</v>
      </c>
      <c r="D1069" s="140">
        <v>-51184.51</v>
      </c>
      <c r="E1069" s="140">
        <v>-14944.43</v>
      </c>
      <c r="F1069" s="140">
        <v>-20551.13</v>
      </c>
      <c r="G1069" s="139">
        <v>-24643.11</v>
      </c>
      <c r="H1069" s="139">
        <v>-26920.14</v>
      </c>
      <c r="I1069" s="139">
        <v>-28894.81</v>
      </c>
      <c r="J1069" s="140">
        <v>-30355.93</v>
      </c>
      <c r="K1069" s="140">
        <v>-31755.94</v>
      </c>
      <c r="L1069" s="140">
        <v>-33431.839999999997</v>
      </c>
      <c r="M1069" s="139">
        <v>-36203.94</v>
      </c>
      <c r="N1069" s="139">
        <v>-40466.93</v>
      </c>
      <c r="O1069" s="139">
        <v>-48882.81</v>
      </c>
      <c r="P1069" s="138">
        <f t="shared" si="17"/>
        <v>-388235.51999999996</v>
      </c>
      <c r="Q1069" s="135">
        <f>MATCH(B1082,'SAP Data'!$C$7:$C$1839,0)</f>
        <v>1404</v>
      </c>
    </row>
    <row r="1070" spans="1:17" ht="15.75" thickBot="1" x14ac:dyDescent="0.3">
      <c r="A1070" s="187" t="s">
        <v>2259</v>
      </c>
      <c r="B1070" s="185" t="s">
        <v>2494</v>
      </c>
      <c r="C1070" s="185" t="s">
        <v>4</v>
      </c>
      <c r="D1070" s="139">
        <v>-4430.25</v>
      </c>
      <c r="E1070" s="139">
        <v>-3231.82</v>
      </c>
      <c r="F1070" s="139">
        <v>-4664.1400000000003</v>
      </c>
      <c r="G1070" s="140">
        <v>-5828.51</v>
      </c>
      <c r="H1070" s="140">
        <v>-1971.49</v>
      </c>
      <c r="I1070" s="140">
        <v>-2502.15</v>
      </c>
      <c r="J1070" s="139">
        <v>-2935.28</v>
      </c>
      <c r="K1070" s="139">
        <v>-805.16</v>
      </c>
      <c r="L1070" s="139">
        <v>-1167.54</v>
      </c>
      <c r="M1070" s="140">
        <v>-1626.09</v>
      </c>
      <c r="N1070" s="140">
        <v>-1329.55</v>
      </c>
      <c r="O1070" s="140">
        <v>-2871.35</v>
      </c>
      <c r="P1070" s="138">
        <f t="shared" si="17"/>
        <v>-33363.33</v>
      </c>
      <c r="Q1070" s="135">
        <f>MATCH(B1083,'SAP Data'!$C$7:$C$1839,0)</f>
        <v>1405</v>
      </c>
    </row>
    <row r="1071" spans="1:17" ht="15.75" thickBot="1" x14ac:dyDescent="0.3">
      <c r="A1071" s="187" t="s">
        <v>2261</v>
      </c>
      <c r="B1071" s="185" t="s">
        <v>2495</v>
      </c>
      <c r="C1071" s="185" t="s">
        <v>4</v>
      </c>
      <c r="D1071" s="140">
        <v>-17283.490000000002</v>
      </c>
      <c r="E1071" s="140">
        <v>-12769.29</v>
      </c>
      <c r="F1071" s="140">
        <v>-12291.71</v>
      </c>
      <c r="G1071" s="139">
        <v>-9800.4599999999991</v>
      </c>
      <c r="H1071" s="139">
        <v>-6158.96</v>
      </c>
      <c r="I1071" s="139">
        <v>-4627.5</v>
      </c>
      <c r="J1071" s="140">
        <v>-3657.91</v>
      </c>
      <c r="K1071" s="140">
        <v>-3589.41</v>
      </c>
      <c r="L1071" s="140">
        <v>-4116.6899999999996</v>
      </c>
      <c r="M1071" s="139">
        <v>-7052.34</v>
      </c>
      <c r="N1071" s="139">
        <v>-10946.6</v>
      </c>
      <c r="O1071" s="139">
        <v>-17058.240000000002</v>
      </c>
      <c r="P1071" s="138">
        <f t="shared" si="17"/>
        <v>-109352.60000000002</v>
      </c>
      <c r="Q1071" s="135">
        <f>MATCH(B1084,'SAP Data'!$C$7:$C$1839,0)</f>
        <v>1406</v>
      </c>
    </row>
    <row r="1072" spans="1:17" ht="15.75" thickBot="1" x14ac:dyDescent="0.3">
      <c r="A1072" s="187" t="s">
        <v>2263</v>
      </c>
      <c r="B1072" s="185" t="s">
        <v>2496</v>
      </c>
      <c r="C1072" s="185" t="s">
        <v>4</v>
      </c>
      <c r="D1072" s="139">
        <v>-58375.85</v>
      </c>
      <c r="E1072" s="139">
        <v>-28541.14</v>
      </c>
      <c r="F1072" s="139">
        <v>-42075.26</v>
      </c>
      <c r="G1072" s="140">
        <v>-50530.38</v>
      </c>
      <c r="H1072" s="140">
        <v>-55449.36</v>
      </c>
      <c r="I1072" s="140">
        <v>-59069.72</v>
      </c>
      <c r="J1072" s="139">
        <v>-2985.21</v>
      </c>
      <c r="K1072" s="139">
        <v>-5955.38</v>
      </c>
      <c r="L1072" s="139">
        <v>-9287.14</v>
      </c>
      <c r="M1072" s="140">
        <v>-16041.21</v>
      </c>
      <c r="N1072" s="140">
        <v>-26769.11</v>
      </c>
      <c r="O1072" s="140">
        <v>-46329.04</v>
      </c>
      <c r="P1072" s="138">
        <f t="shared" si="17"/>
        <v>-401408.8</v>
      </c>
      <c r="Q1072" s="135">
        <f>MATCH(B1085,'SAP Data'!$C$7:$C$1839,0)</f>
        <v>1407</v>
      </c>
    </row>
    <row r="1073" spans="1:17" ht="15.75" thickBot="1" x14ac:dyDescent="0.3">
      <c r="A1073" s="187" t="s">
        <v>2497</v>
      </c>
      <c r="B1073" s="185" t="s">
        <v>2498</v>
      </c>
      <c r="C1073" s="185" t="s">
        <v>4</v>
      </c>
      <c r="D1073" s="140">
        <v>-5930.71</v>
      </c>
      <c r="E1073" s="140">
        <v>-4119.38</v>
      </c>
      <c r="F1073" s="140">
        <v>-6030.39</v>
      </c>
      <c r="G1073" s="139">
        <v>-7545.62</v>
      </c>
      <c r="H1073" s="139">
        <v>-2571.66</v>
      </c>
      <c r="I1073" s="139">
        <v>-3321.78</v>
      </c>
      <c r="J1073" s="140">
        <v>-3838.91</v>
      </c>
      <c r="K1073" s="140">
        <v>-1000.29</v>
      </c>
      <c r="L1073" s="140">
        <v>-1475.42</v>
      </c>
      <c r="M1073" s="139">
        <v>-2089.14</v>
      </c>
      <c r="N1073" s="139">
        <v>-1811.55</v>
      </c>
      <c r="O1073" s="139">
        <v>-4017.46</v>
      </c>
      <c r="P1073" s="138">
        <f t="shared" si="17"/>
        <v>-43752.31</v>
      </c>
      <c r="Q1073" s="135">
        <f>MATCH(B1086,'SAP Data'!$C$7:$C$1839,0)</f>
        <v>1408</v>
      </c>
    </row>
    <row r="1074" spans="1:17" ht="15.75" thickBot="1" x14ac:dyDescent="0.3">
      <c r="A1074" s="187" t="s">
        <v>2267</v>
      </c>
      <c r="B1074" s="185" t="s">
        <v>2499</v>
      </c>
      <c r="C1074" s="185" t="s">
        <v>4</v>
      </c>
      <c r="D1074" s="139">
        <v>-318110.37</v>
      </c>
      <c r="E1074" s="139">
        <v>-218876.09</v>
      </c>
      <c r="F1074" s="139">
        <v>-318898.94</v>
      </c>
      <c r="G1074" s="140">
        <v>-398222.43</v>
      </c>
      <c r="H1074" s="140">
        <v>-134169.87</v>
      </c>
      <c r="I1074" s="140">
        <v>-173464.63</v>
      </c>
      <c r="J1074" s="139">
        <v>-202416.95</v>
      </c>
      <c r="K1074" s="139">
        <v>-56832.78</v>
      </c>
      <c r="L1074" s="139">
        <v>-85379.22</v>
      </c>
      <c r="M1074" s="140">
        <v>-123054.63</v>
      </c>
      <c r="N1074" s="140">
        <v>-103315.75</v>
      </c>
      <c r="O1074" s="140">
        <v>-213990.25</v>
      </c>
      <c r="P1074" s="138">
        <f t="shared" si="17"/>
        <v>-2346731.9099999997</v>
      </c>
      <c r="Q1074" s="135">
        <f>MATCH(B1087,'SAP Data'!$C$7:$C$1839,0)</f>
        <v>1409</v>
      </c>
    </row>
    <row r="1075" spans="1:17" ht="15.75" thickBot="1" x14ac:dyDescent="0.3">
      <c r="A1075" s="187" t="s">
        <v>2500</v>
      </c>
      <c r="B1075" s="185" t="s">
        <v>2501</v>
      </c>
      <c r="C1075" s="185" t="s">
        <v>4</v>
      </c>
      <c r="D1075" s="140">
        <v>-7687.15</v>
      </c>
      <c r="E1075" s="140">
        <v>-14302.08</v>
      </c>
      <c r="F1075" s="140">
        <v>-20871.689999999999</v>
      </c>
      <c r="G1075" s="139">
        <v>-5439.79</v>
      </c>
      <c r="H1075" s="139">
        <v>-9225.4</v>
      </c>
      <c r="I1075" s="139">
        <v>-11986.84</v>
      </c>
      <c r="J1075" s="140">
        <v>-2050.0100000000002</v>
      </c>
      <c r="K1075" s="140">
        <v>-4096.8900000000003</v>
      </c>
      <c r="L1075" s="140">
        <v>-6158.45</v>
      </c>
      <c r="M1075" s="139">
        <v>-2476.36</v>
      </c>
      <c r="N1075" s="139">
        <v>-6652.51</v>
      </c>
      <c r="O1075" s="139">
        <v>-14168</v>
      </c>
      <c r="P1075" s="138">
        <f t="shared" si="17"/>
        <v>-105115.16999999998</v>
      </c>
      <c r="Q1075" s="135">
        <f>MATCH(B1088,'SAP Data'!$C$7:$C$1839,0)</f>
        <v>1410</v>
      </c>
    </row>
    <row r="1076" spans="1:17" ht="15.75" thickBot="1" x14ac:dyDescent="0.3">
      <c r="A1076" s="187" t="s">
        <v>2271</v>
      </c>
      <c r="B1076" s="185" t="s">
        <v>2502</v>
      </c>
      <c r="C1076" s="185" t="s">
        <v>4</v>
      </c>
      <c r="D1076" s="139">
        <v>-52179.3</v>
      </c>
      <c r="E1076" s="139">
        <v>-35473.199999999997</v>
      </c>
      <c r="F1076" s="139">
        <v>-49380.59</v>
      </c>
      <c r="G1076" s="140">
        <v>-60630.28</v>
      </c>
      <c r="H1076" s="140">
        <v>-17158.48</v>
      </c>
      <c r="I1076" s="140">
        <v>-22673.62</v>
      </c>
      <c r="J1076" s="139">
        <v>-26936.720000000001</v>
      </c>
      <c r="K1076" s="139">
        <v>-8208.11</v>
      </c>
      <c r="L1076" s="139">
        <v>-12606.05</v>
      </c>
      <c r="M1076" s="140">
        <v>-19823.060000000001</v>
      </c>
      <c r="N1076" s="140">
        <v>-17391.91</v>
      </c>
      <c r="O1076" s="140">
        <v>-35857.51</v>
      </c>
      <c r="P1076" s="138">
        <f t="shared" si="17"/>
        <v>-358318.82999999996</v>
      </c>
      <c r="Q1076" s="135">
        <f>MATCH(B1089,'SAP Data'!$C$7:$C$1839,0)</f>
        <v>1411</v>
      </c>
    </row>
    <row r="1077" spans="1:17" ht="15.75" thickBot="1" x14ac:dyDescent="0.3">
      <c r="A1077" s="187" t="s">
        <v>2273</v>
      </c>
      <c r="B1077" s="185" t="s">
        <v>2503</v>
      </c>
      <c r="C1077" s="185" t="s">
        <v>4</v>
      </c>
      <c r="D1077" s="140">
        <v>-95936.72</v>
      </c>
      <c r="E1077" s="140">
        <v>-45740.31</v>
      </c>
      <c r="F1077" s="140">
        <v>-65981.48</v>
      </c>
      <c r="G1077" s="139">
        <v>-79141.75</v>
      </c>
      <c r="H1077" s="139">
        <v>-87773.25</v>
      </c>
      <c r="I1077" s="139">
        <v>-94273.97</v>
      </c>
      <c r="J1077" s="140">
        <v>-4823.46</v>
      </c>
      <c r="K1077" s="140">
        <v>-9606.67</v>
      </c>
      <c r="L1077" s="140">
        <v>-15253.17</v>
      </c>
      <c r="M1077" s="139">
        <v>-27248.2</v>
      </c>
      <c r="N1077" s="139">
        <v>-45299.57</v>
      </c>
      <c r="O1077" s="139">
        <v>-77202.41</v>
      </c>
      <c r="P1077" s="138">
        <f t="shared" si="17"/>
        <v>-648280.96</v>
      </c>
      <c r="Q1077" s="135">
        <f>MATCH(B1090,'SAP Data'!$C$7:$C$1839,0)</f>
        <v>1412</v>
      </c>
    </row>
    <row r="1078" spans="1:17" ht="15.75" thickBot="1" x14ac:dyDescent="0.3">
      <c r="A1078" s="187" t="s">
        <v>2275</v>
      </c>
      <c r="B1078" s="185" t="s">
        <v>2504</v>
      </c>
      <c r="C1078" s="185" t="s">
        <v>4</v>
      </c>
      <c r="D1078" s="139">
        <v>-14509.06</v>
      </c>
      <c r="E1078" s="139">
        <v>-25485.07</v>
      </c>
      <c r="F1078" s="139">
        <v>-37013.760000000002</v>
      </c>
      <c r="G1078" s="140">
        <v>-9283.6299999999992</v>
      </c>
      <c r="H1078" s="140">
        <v>-15786.26</v>
      </c>
      <c r="I1078" s="140">
        <v>-20473.68</v>
      </c>
      <c r="J1078" s="139">
        <v>-3113.06</v>
      </c>
      <c r="K1078" s="139">
        <v>-6442.32</v>
      </c>
      <c r="L1078" s="139">
        <v>-9550.26</v>
      </c>
      <c r="M1078" s="140">
        <v>-4007.2</v>
      </c>
      <c r="N1078" s="140">
        <v>-10732.53</v>
      </c>
      <c r="O1078" s="140">
        <v>-23091.46</v>
      </c>
      <c r="P1078" s="138">
        <f t="shared" si="17"/>
        <v>-179488.29</v>
      </c>
      <c r="Q1078" s="135">
        <f>MATCH(B1091,'SAP Data'!$C$7:$C$1839,0)</f>
        <v>1413</v>
      </c>
    </row>
    <row r="1079" spans="1:17" ht="15.75" thickBot="1" x14ac:dyDescent="0.3">
      <c r="A1079" s="187" t="s">
        <v>2277</v>
      </c>
      <c r="B1079" s="185" t="s">
        <v>2505</v>
      </c>
      <c r="C1079" s="185" t="s">
        <v>4</v>
      </c>
      <c r="D1079" s="140">
        <v>-191528.48</v>
      </c>
      <c r="E1079" s="140">
        <v>-131145.49</v>
      </c>
      <c r="F1079" s="140">
        <v>-188571.72</v>
      </c>
      <c r="G1079" s="139">
        <v>-232023.61</v>
      </c>
      <c r="H1079" s="139">
        <v>-67641.67</v>
      </c>
      <c r="I1079" s="139">
        <v>-87328.7</v>
      </c>
      <c r="J1079" s="140">
        <v>-101201.83</v>
      </c>
      <c r="K1079" s="140">
        <v>-27048.94</v>
      </c>
      <c r="L1079" s="140">
        <v>-41906.99</v>
      </c>
      <c r="M1079" s="139">
        <v>-66820.850000000006</v>
      </c>
      <c r="N1079" s="139">
        <v>-64563.56</v>
      </c>
      <c r="O1079" s="139">
        <v>-136079.66</v>
      </c>
      <c r="P1079" s="138">
        <f t="shared" si="17"/>
        <v>-1335861.5</v>
      </c>
      <c r="Q1079" s="135">
        <f>MATCH(B1092,'SAP Data'!$C$7:$C$1839,0)</f>
        <v>1414</v>
      </c>
    </row>
    <row r="1080" spans="1:17" ht="15.75" thickBot="1" x14ac:dyDescent="0.3">
      <c r="A1080" s="187" t="s">
        <v>2279</v>
      </c>
      <c r="B1080" s="185" t="s">
        <v>2506</v>
      </c>
      <c r="C1080" s="185" t="s">
        <v>4</v>
      </c>
      <c r="D1080" s="139">
        <v>-108303.43</v>
      </c>
      <c r="E1080" s="139">
        <v>-28251.14</v>
      </c>
      <c r="F1080" s="139">
        <v>-41900.46</v>
      </c>
      <c r="G1080" s="140">
        <v>-53224.53</v>
      </c>
      <c r="H1080" s="140">
        <v>-61355.09</v>
      </c>
      <c r="I1080" s="140">
        <v>-66992.149999999994</v>
      </c>
      <c r="J1080" s="139">
        <v>-70713.11</v>
      </c>
      <c r="K1080" s="139">
        <v>-73899.59</v>
      </c>
      <c r="L1080" s="139">
        <v>-77025.06</v>
      </c>
      <c r="M1080" s="140">
        <v>-80845.179999999993</v>
      </c>
      <c r="N1080" s="140">
        <v>-88269.67</v>
      </c>
      <c r="O1080" s="140">
        <v>-100920.25</v>
      </c>
      <c r="P1080" s="138">
        <f t="shared" si="17"/>
        <v>-851699.66</v>
      </c>
      <c r="Q1080" s="135">
        <f>MATCH(B1093,'SAP Data'!$C$7:$C$1839,0)</f>
        <v>1415</v>
      </c>
    </row>
    <row r="1081" spans="1:17" ht="15.75" thickBot="1" x14ac:dyDescent="0.3">
      <c r="A1081" s="187" t="s">
        <v>2281</v>
      </c>
      <c r="B1081" s="185" t="s">
        <v>2507</v>
      </c>
      <c r="C1081" s="185" t="s">
        <v>4</v>
      </c>
      <c r="D1081" s="140">
        <v>-3896.04</v>
      </c>
      <c r="E1081" s="140">
        <v>-7180.93</v>
      </c>
      <c r="F1081" s="140">
        <v>-10232.65</v>
      </c>
      <c r="G1081" s="139">
        <v>-2514.9899999999998</v>
      </c>
      <c r="H1081" s="139">
        <v>-4265.66</v>
      </c>
      <c r="I1081" s="139">
        <v>-5485.6</v>
      </c>
      <c r="J1081" s="140">
        <v>-923.37</v>
      </c>
      <c r="K1081" s="140">
        <v>-1804.15</v>
      </c>
      <c r="L1081" s="140">
        <v>-2835.57</v>
      </c>
      <c r="M1081" s="139">
        <v>-1499.09</v>
      </c>
      <c r="N1081" s="139">
        <v>-3986.98</v>
      </c>
      <c r="O1081" s="139">
        <v>-7853.78</v>
      </c>
      <c r="P1081" s="138">
        <f t="shared" si="17"/>
        <v>-52478.810000000005</v>
      </c>
      <c r="Q1081" s="135">
        <f>MATCH(B1094,'SAP Data'!$C$7:$C$1839,0)</f>
        <v>1416</v>
      </c>
    </row>
    <row r="1082" spans="1:17" ht="15.75" thickBot="1" x14ac:dyDescent="0.3">
      <c r="A1082" s="187" t="s">
        <v>2283</v>
      </c>
      <c r="B1082" s="185" t="s">
        <v>2508</v>
      </c>
      <c r="C1082" s="185" t="s">
        <v>4</v>
      </c>
      <c r="D1082" s="139">
        <v>-46513.34</v>
      </c>
      <c r="E1082" s="139">
        <v>-12743.43</v>
      </c>
      <c r="F1082" s="139">
        <v>-18005.79</v>
      </c>
      <c r="G1082" s="140">
        <v>-22438.57</v>
      </c>
      <c r="H1082" s="140">
        <v>-25169.27</v>
      </c>
      <c r="I1082" s="140">
        <v>-27172.54</v>
      </c>
      <c r="J1082" s="139">
        <v>-28759.84</v>
      </c>
      <c r="K1082" s="139">
        <v>-30190.34</v>
      </c>
      <c r="L1082" s="139">
        <v>-31722.94</v>
      </c>
      <c r="M1082" s="140">
        <v>-33863.089999999997</v>
      </c>
      <c r="N1082" s="140">
        <v>-37731.33</v>
      </c>
      <c r="O1082" s="140">
        <v>-44055.94</v>
      </c>
      <c r="P1082" s="138">
        <f t="shared" si="17"/>
        <v>-358366.42000000004</v>
      </c>
      <c r="Q1082" s="135">
        <f>MATCH(B1095,'SAP Data'!$C$7:$C$1839,0)</f>
        <v>1417</v>
      </c>
    </row>
    <row r="1083" spans="1:17" ht="15.75" thickBot="1" x14ac:dyDescent="0.3">
      <c r="A1083" s="187" t="s">
        <v>2509</v>
      </c>
      <c r="B1083" s="185" t="s">
        <v>2510</v>
      </c>
      <c r="C1083" s="185" t="s">
        <v>4</v>
      </c>
      <c r="D1083" s="140">
        <v>-81533.61</v>
      </c>
      <c r="E1083" s="140">
        <v>-56941.03</v>
      </c>
      <c r="F1083" s="140">
        <v>-82630.240000000005</v>
      </c>
      <c r="G1083" s="139">
        <v>-102966.47</v>
      </c>
      <c r="H1083" s="139">
        <v>-32560.94</v>
      </c>
      <c r="I1083" s="139">
        <v>-42695.57</v>
      </c>
      <c r="J1083" s="140">
        <v>-50261.98</v>
      </c>
      <c r="K1083" s="140">
        <v>-14603.96</v>
      </c>
      <c r="L1083" s="140">
        <v>-22444.75</v>
      </c>
      <c r="M1083" s="139">
        <v>-33351.07</v>
      </c>
      <c r="N1083" s="139">
        <v>-28045.99</v>
      </c>
      <c r="O1083" s="139">
        <v>-56853.97</v>
      </c>
      <c r="P1083" s="138">
        <f t="shared" si="17"/>
        <v>-604889.57999999996</v>
      </c>
      <c r="Q1083" s="135">
        <f>MATCH(B1096,'SAP Data'!$C$7:$C$1839,0)</f>
        <v>1418</v>
      </c>
    </row>
    <row r="1084" spans="1:17" ht="15.75" thickBot="1" x14ac:dyDescent="0.3">
      <c r="A1084" s="187" t="s">
        <v>2287</v>
      </c>
      <c r="B1084" s="185" t="s">
        <v>2511</v>
      </c>
      <c r="C1084" s="185" t="s">
        <v>4</v>
      </c>
      <c r="D1084" s="139">
        <v>-3888.74</v>
      </c>
      <c r="E1084" s="139">
        <v>-38934.6</v>
      </c>
      <c r="F1084" s="139">
        <v>-77953.34</v>
      </c>
      <c r="G1084" s="140">
        <v>-108500.25</v>
      </c>
      <c r="H1084" s="140">
        <v>-50233.41</v>
      </c>
      <c r="I1084" s="140">
        <v>-64758.22</v>
      </c>
      <c r="J1084" s="139">
        <v>-73558.350000000006</v>
      </c>
      <c r="K1084" s="139">
        <v>-16317.12</v>
      </c>
      <c r="L1084" s="139">
        <v>-24088.03</v>
      </c>
      <c r="M1084" s="140">
        <v>-34977.589999999997</v>
      </c>
      <c r="N1084" s="140">
        <v>-32880.43</v>
      </c>
      <c r="O1084" s="140">
        <v>-68379.64</v>
      </c>
      <c r="P1084" s="138">
        <f t="shared" si="17"/>
        <v>-594469.72</v>
      </c>
      <c r="Q1084" s="135">
        <f>MATCH(B1097,'SAP Data'!$C$7:$C$1839,0)</f>
        <v>1419</v>
      </c>
    </row>
    <row r="1085" spans="1:17" ht="15.75" thickBot="1" x14ac:dyDescent="0.3">
      <c r="A1085" s="187" t="s">
        <v>2289</v>
      </c>
      <c r="B1085" s="185" t="s">
        <v>2512</v>
      </c>
      <c r="C1085" s="185" t="s">
        <v>4</v>
      </c>
      <c r="D1085" s="140">
        <v>-102630.14</v>
      </c>
      <c r="E1085" s="140">
        <v>-27256.14</v>
      </c>
      <c r="F1085" s="140">
        <v>-38837.08</v>
      </c>
      <c r="G1085" s="139">
        <v>-47386.38</v>
      </c>
      <c r="H1085" s="139">
        <v>-52254.84</v>
      </c>
      <c r="I1085" s="139">
        <v>-56461.42</v>
      </c>
      <c r="J1085" s="140">
        <v>-59481.99</v>
      </c>
      <c r="K1085" s="140">
        <v>-62492.37</v>
      </c>
      <c r="L1085" s="140">
        <v>-65921.11</v>
      </c>
      <c r="M1085" s="139">
        <v>-71816.42</v>
      </c>
      <c r="N1085" s="139">
        <v>-80222.61</v>
      </c>
      <c r="O1085" s="139">
        <v>-96384.34</v>
      </c>
      <c r="P1085" s="138">
        <f t="shared" si="17"/>
        <v>-761144.83999999985</v>
      </c>
      <c r="Q1085" s="135">
        <f>MATCH(B1098,'SAP Data'!$C$7:$C$1839,0)</f>
        <v>1420</v>
      </c>
    </row>
    <row r="1086" spans="1:17" ht="15.75" thickBot="1" x14ac:dyDescent="0.3">
      <c r="A1086" s="187" t="s">
        <v>2291</v>
      </c>
      <c r="B1086" s="185" t="s">
        <v>2513</v>
      </c>
      <c r="C1086" s="185" t="s">
        <v>4</v>
      </c>
      <c r="D1086" s="139">
        <v>-116811.93</v>
      </c>
      <c r="E1086" s="139">
        <v>-30168.45</v>
      </c>
      <c r="F1086" s="139">
        <v>-42956.46</v>
      </c>
      <c r="G1086" s="140">
        <v>-53404.45</v>
      </c>
      <c r="H1086" s="140">
        <v>-58736.959999999999</v>
      </c>
      <c r="I1086" s="140">
        <v>-63556.87</v>
      </c>
      <c r="J1086" s="139">
        <v>-67160.45</v>
      </c>
      <c r="K1086" s="139">
        <v>-70457.929999999993</v>
      </c>
      <c r="L1086" s="139">
        <v>-74134.48</v>
      </c>
      <c r="M1086" s="140">
        <v>-79928.31</v>
      </c>
      <c r="N1086" s="140">
        <v>-89198.91</v>
      </c>
      <c r="O1086" s="140">
        <v>-105584.06</v>
      </c>
      <c r="P1086" s="138">
        <f t="shared" si="17"/>
        <v>-852099.26</v>
      </c>
      <c r="Q1086" s="135">
        <f>MATCH(B1099,'SAP Data'!$C$7:$C$1839,0)</f>
        <v>1421</v>
      </c>
    </row>
    <row r="1087" spans="1:17" ht="15.75" thickBot="1" x14ac:dyDescent="0.3">
      <c r="A1087" s="187" t="s">
        <v>2295</v>
      </c>
      <c r="B1087" s="185" t="s">
        <v>2514</v>
      </c>
      <c r="C1087" s="185" t="s">
        <v>4</v>
      </c>
      <c r="D1087" s="140">
        <v>-93204.64</v>
      </c>
      <c r="E1087" s="140">
        <v>-21665.3</v>
      </c>
      <c r="F1087" s="140">
        <v>-32964.050000000003</v>
      </c>
      <c r="G1087" s="139">
        <v>-41956.25</v>
      </c>
      <c r="H1087" s="139">
        <v>-48246.6</v>
      </c>
      <c r="I1087" s="139">
        <v>-52943.7</v>
      </c>
      <c r="J1087" s="140">
        <v>-57540.37</v>
      </c>
      <c r="K1087" s="140">
        <v>-61941.2</v>
      </c>
      <c r="L1087" s="140">
        <v>-66387.97</v>
      </c>
      <c r="M1087" s="139">
        <v>-71726.05</v>
      </c>
      <c r="N1087" s="139">
        <v>-79281.740000000005</v>
      </c>
      <c r="O1087" s="139">
        <v>-90909.77</v>
      </c>
      <c r="P1087" s="138">
        <f t="shared" si="17"/>
        <v>-718767.64</v>
      </c>
      <c r="Q1087" s="135">
        <f>MATCH(B1100,'SAP Data'!$C$7:$C$1839,0)</f>
        <v>1422</v>
      </c>
    </row>
    <row r="1088" spans="1:17" ht="15.75" thickBot="1" x14ac:dyDescent="0.3">
      <c r="A1088" s="187" t="s">
        <v>2297</v>
      </c>
      <c r="B1088" s="185" t="s">
        <v>2515</v>
      </c>
      <c r="C1088" s="185" t="s">
        <v>4</v>
      </c>
      <c r="D1088" s="139">
        <v>-14537.51</v>
      </c>
      <c r="E1088" s="139">
        <v>-10916.96</v>
      </c>
      <c r="F1088" s="139">
        <v>-16046.79</v>
      </c>
      <c r="G1088" s="140">
        <v>-20407.7</v>
      </c>
      <c r="H1088" s="140">
        <v>-7093.43</v>
      </c>
      <c r="I1088" s="140">
        <v>-8913.5300000000007</v>
      </c>
      <c r="J1088" s="139">
        <v>-10333.81</v>
      </c>
      <c r="K1088" s="139">
        <v>-2806.28</v>
      </c>
      <c r="L1088" s="139">
        <v>-4110.25</v>
      </c>
      <c r="M1088" s="140">
        <v>-5763.29</v>
      </c>
      <c r="N1088" s="140">
        <v>-4581.34</v>
      </c>
      <c r="O1088" s="140">
        <v>-9825.18</v>
      </c>
      <c r="P1088" s="138">
        <f t="shared" si="17"/>
        <v>-115336.07</v>
      </c>
      <c r="Q1088" s="135">
        <f>MATCH(B1101,'SAP Data'!$C$7:$C$1839,0)</f>
        <v>1423</v>
      </c>
    </row>
    <row r="1089" spans="1:17" ht="15.75" thickBot="1" x14ac:dyDescent="0.3">
      <c r="A1089" s="187" t="s">
        <v>2299</v>
      </c>
      <c r="B1089" s="185" t="s">
        <v>2516</v>
      </c>
      <c r="C1089" s="185" t="s">
        <v>4</v>
      </c>
      <c r="D1089" s="140">
        <v>-667786.91</v>
      </c>
      <c r="E1089" s="140">
        <v>-447929.63</v>
      </c>
      <c r="F1089" s="140">
        <v>-627486.49</v>
      </c>
      <c r="G1089" s="139">
        <v>-762753.42</v>
      </c>
      <c r="H1089" s="139">
        <v>-212546.14</v>
      </c>
      <c r="I1089" s="139">
        <v>-277222.23</v>
      </c>
      <c r="J1089" s="140">
        <v>-325213.21999999997</v>
      </c>
      <c r="K1089" s="140">
        <v>-94716.1</v>
      </c>
      <c r="L1089" s="140">
        <v>-147510.78</v>
      </c>
      <c r="M1089" s="139">
        <v>-237934.9</v>
      </c>
      <c r="N1089" s="139">
        <v>-224517.23</v>
      </c>
      <c r="O1089" s="139">
        <v>-477947.75</v>
      </c>
      <c r="P1089" s="138">
        <f t="shared" si="17"/>
        <v>-4503564.8</v>
      </c>
      <c r="Q1089" s="135">
        <f>MATCH(B1102,'SAP Data'!$C$7:$C$1839,0)</f>
        <v>1424</v>
      </c>
    </row>
    <row r="1090" spans="1:17" ht="15.75" thickBot="1" x14ac:dyDescent="0.3">
      <c r="A1090" s="187" t="s">
        <v>2517</v>
      </c>
      <c r="B1090" s="185" t="s">
        <v>2518</v>
      </c>
      <c r="C1090" s="185" t="s">
        <v>4</v>
      </c>
      <c r="D1090" s="139">
        <v>-21950.06</v>
      </c>
      <c r="E1090" s="139">
        <v>-13729.98</v>
      </c>
      <c r="F1090" s="139">
        <v>-19469.23</v>
      </c>
      <c r="G1090" s="140">
        <v>-23599.34</v>
      </c>
      <c r="H1090" s="140">
        <v>-6404.55</v>
      </c>
      <c r="I1090" s="140">
        <v>-8226.25</v>
      </c>
      <c r="J1090" s="139">
        <v>-9465.8799999999992</v>
      </c>
      <c r="K1090" s="139">
        <v>-2437.0700000000002</v>
      </c>
      <c r="L1090" s="139">
        <v>-3937</v>
      </c>
      <c r="M1090" s="140">
        <v>-6750.8</v>
      </c>
      <c r="N1090" s="140">
        <v>-6945.4</v>
      </c>
      <c r="O1090" s="140">
        <v>-15178.15</v>
      </c>
      <c r="P1090" s="138">
        <f t="shared" si="17"/>
        <v>-138093.71000000002</v>
      </c>
      <c r="Q1090" s="135">
        <f>MATCH(B1103,'SAP Data'!$C$7:$C$1839,0)</f>
        <v>1425</v>
      </c>
    </row>
    <row r="1091" spans="1:17" ht="15.75" thickBot="1" x14ac:dyDescent="0.3">
      <c r="A1091" s="187" t="s">
        <v>2303</v>
      </c>
      <c r="B1091" s="185" t="s">
        <v>2519</v>
      </c>
      <c r="C1091" s="185" t="s">
        <v>4</v>
      </c>
      <c r="D1091" s="140">
        <v>-28512.75</v>
      </c>
      <c r="E1091" s="140">
        <v>-50404.57</v>
      </c>
      <c r="F1091" s="140">
        <v>-71383.67</v>
      </c>
      <c r="G1091" s="139">
        <v>-14757.13</v>
      </c>
      <c r="H1091" s="139">
        <v>-24171.37</v>
      </c>
      <c r="I1091" s="139">
        <v>-30902.2</v>
      </c>
      <c r="J1091" s="140">
        <v>-5245.89</v>
      </c>
      <c r="K1091" s="140">
        <v>-11036.12</v>
      </c>
      <c r="L1091" s="140">
        <v>-17006.400000000001</v>
      </c>
      <c r="M1091" s="139">
        <v>-10791.48</v>
      </c>
      <c r="N1091" s="139">
        <v>-27181.94</v>
      </c>
      <c r="O1091" s="139">
        <v>-58462.2</v>
      </c>
      <c r="P1091" s="138">
        <f t="shared" si="17"/>
        <v>-349855.72000000003</v>
      </c>
      <c r="Q1091" s="135">
        <f>MATCH(B1104,'SAP Data'!$C$7:$C$1839,0)</f>
        <v>1426</v>
      </c>
    </row>
    <row r="1092" spans="1:17" ht="15.75" thickBot="1" x14ac:dyDescent="0.3">
      <c r="A1092" s="187" t="s">
        <v>2305</v>
      </c>
      <c r="B1092" s="185" t="s">
        <v>2520</v>
      </c>
      <c r="C1092" s="185" t="s">
        <v>4</v>
      </c>
      <c r="D1092" s="139">
        <v>-10320.01</v>
      </c>
      <c r="E1092" s="139">
        <v>-6750.63</v>
      </c>
      <c r="F1092" s="139">
        <v>-9660.31</v>
      </c>
      <c r="G1092" s="140">
        <v>-11841.84</v>
      </c>
      <c r="H1092" s="140">
        <v>-3523.28</v>
      </c>
      <c r="I1092" s="140">
        <v>-4743.82</v>
      </c>
      <c r="J1092" s="139">
        <v>-5725.3</v>
      </c>
      <c r="K1092" s="139">
        <v>-1908.54</v>
      </c>
      <c r="L1092" s="139">
        <v>-2992.62</v>
      </c>
      <c r="M1092" s="140">
        <v>-4533.2</v>
      </c>
      <c r="N1092" s="140">
        <v>-3695.42</v>
      </c>
      <c r="O1092" s="140">
        <v>-7454.13</v>
      </c>
      <c r="P1092" s="138">
        <f t="shared" si="17"/>
        <v>-73149.100000000006</v>
      </c>
      <c r="Q1092" s="135">
        <f>MATCH(B1105,'SAP Data'!$C$7:$C$1839,0)</f>
        <v>1427</v>
      </c>
    </row>
    <row r="1093" spans="1:17" ht="15.75" thickBot="1" x14ac:dyDescent="0.3">
      <c r="A1093" s="187" t="s">
        <v>2307</v>
      </c>
      <c r="B1093" s="185" t="s">
        <v>2521</v>
      </c>
      <c r="C1093" s="185" t="s">
        <v>4</v>
      </c>
      <c r="D1093" s="140">
        <v>-230751.96</v>
      </c>
      <c r="E1093" s="140">
        <v>-148426.89000000001</v>
      </c>
      <c r="F1093" s="140">
        <v>-219314.82</v>
      </c>
      <c r="G1093" s="139">
        <v>-275990.65999999997</v>
      </c>
      <c r="H1093" s="139">
        <v>-96203.3</v>
      </c>
      <c r="I1093" s="139">
        <v>-128604.13</v>
      </c>
      <c r="J1093" s="140">
        <v>-153317.19</v>
      </c>
      <c r="K1093" s="140">
        <v>-45505.5</v>
      </c>
      <c r="L1093" s="140">
        <v>-68930.91</v>
      </c>
      <c r="M1093" s="139">
        <v>-99949.37</v>
      </c>
      <c r="N1093" s="139">
        <v>-82278.87</v>
      </c>
      <c r="O1093" s="139">
        <v>-163444.14000000001</v>
      </c>
      <c r="P1093" s="138">
        <f t="shared" si="17"/>
        <v>-1712717.7399999998</v>
      </c>
      <c r="Q1093" s="135">
        <f>MATCH(B1106,'SAP Data'!$C$7:$C$1839,0)</f>
        <v>1428</v>
      </c>
    </row>
    <row r="1094" spans="1:17" ht="15.75" thickBot="1" x14ac:dyDescent="0.3">
      <c r="A1094" s="187" t="s">
        <v>2309</v>
      </c>
      <c r="B1094" s="185" t="s">
        <v>2522</v>
      </c>
      <c r="C1094" s="185" t="s">
        <v>4</v>
      </c>
      <c r="D1094" s="139">
        <v>-68482.289999999994</v>
      </c>
      <c r="E1094" s="139">
        <v>-37354.11</v>
      </c>
      <c r="F1094" s="139">
        <v>-54575.01</v>
      </c>
      <c r="G1094" s="140">
        <v>-67722.039999999994</v>
      </c>
      <c r="H1094" s="140">
        <v>-22765.06</v>
      </c>
      <c r="I1094" s="140">
        <v>-31035.42</v>
      </c>
      <c r="J1094" s="139">
        <v>-38461.760000000002</v>
      </c>
      <c r="K1094" s="139">
        <v>-14651.52</v>
      </c>
      <c r="L1094" s="139">
        <v>-22702.95</v>
      </c>
      <c r="M1094" s="140">
        <v>-33908.15</v>
      </c>
      <c r="N1094" s="140">
        <v>-27924.18</v>
      </c>
      <c r="O1094" s="140">
        <v>-53496.39</v>
      </c>
      <c r="P1094" s="138">
        <f t="shared" si="17"/>
        <v>-473078.88000000006</v>
      </c>
      <c r="Q1094" s="135">
        <f>MATCH(B1107,'SAP Data'!$C$7:$C$1839,0)</f>
        <v>1429</v>
      </c>
    </row>
    <row r="1095" spans="1:17" ht="15.75" thickBot="1" x14ac:dyDescent="0.3">
      <c r="A1095" s="187" t="s">
        <v>2311</v>
      </c>
      <c r="B1095" s="185" t="s">
        <v>2523</v>
      </c>
      <c r="C1095" s="185" t="s">
        <v>4</v>
      </c>
      <c r="D1095" s="140">
        <v>-5522.71</v>
      </c>
      <c r="E1095" s="140">
        <v>-9668.6</v>
      </c>
      <c r="F1095" s="140">
        <v>-14110.07</v>
      </c>
      <c r="G1095" s="139">
        <v>-3402.16</v>
      </c>
      <c r="H1095" s="139">
        <v>-5527.34</v>
      </c>
      <c r="I1095" s="139">
        <v>-7017.94</v>
      </c>
      <c r="J1095" s="140">
        <v>-1217.8499999999999</v>
      </c>
      <c r="K1095" s="140">
        <v>-2433.2399999999998</v>
      </c>
      <c r="L1095" s="140">
        <v>-3648.26</v>
      </c>
      <c r="M1095" s="139">
        <v>-1384.08</v>
      </c>
      <c r="N1095" s="139">
        <v>-3803.6</v>
      </c>
      <c r="O1095" s="139">
        <v>-8190.34</v>
      </c>
      <c r="P1095" s="138">
        <f t="shared" ref="P1095:P1158" si="18">SUM(D1095:O1095)</f>
        <v>-65926.19</v>
      </c>
      <c r="Q1095" s="135">
        <f>MATCH(B1108,'SAP Data'!$C$7:$C$1839,0)</f>
        <v>1430</v>
      </c>
    </row>
    <row r="1096" spans="1:17" ht="15.75" thickBot="1" x14ac:dyDescent="0.3">
      <c r="A1096" s="187" t="s">
        <v>2313</v>
      </c>
      <c r="B1096" s="185" t="s">
        <v>2524</v>
      </c>
      <c r="C1096" s="185" t="s">
        <v>4</v>
      </c>
      <c r="D1096" s="139">
        <v>-5167.68</v>
      </c>
      <c r="E1096" s="139">
        <v>-3442.48</v>
      </c>
      <c r="F1096" s="139">
        <v>-5099.37</v>
      </c>
      <c r="G1096" s="140">
        <v>-6438.77</v>
      </c>
      <c r="H1096" s="140">
        <v>-2240.63</v>
      </c>
      <c r="I1096" s="140">
        <v>-2828.14</v>
      </c>
      <c r="J1096" s="139">
        <v>-3302.69</v>
      </c>
      <c r="K1096" s="139">
        <v>-867.39</v>
      </c>
      <c r="L1096" s="139">
        <v>-1339.45</v>
      </c>
      <c r="M1096" s="140">
        <v>-1914.84</v>
      </c>
      <c r="N1096" s="140">
        <v>-1600.92</v>
      </c>
      <c r="O1096" s="140">
        <v>-3545.85</v>
      </c>
      <c r="P1096" s="138">
        <f t="shared" si="18"/>
        <v>-37788.21</v>
      </c>
      <c r="Q1096" s="135">
        <f>MATCH(B1109,'SAP Data'!$C$7:$C$1839,0)</f>
        <v>1431</v>
      </c>
    </row>
    <row r="1097" spans="1:17" ht="15.75" thickBot="1" x14ac:dyDescent="0.3">
      <c r="A1097" s="187" t="s">
        <v>2317</v>
      </c>
      <c r="B1097" s="185" t="s">
        <v>2525</v>
      </c>
      <c r="C1097" s="185" t="s">
        <v>4</v>
      </c>
      <c r="D1097" s="140">
        <v>-8319.36</v>
      </c>
      <c r="E1097" s="140">
        <v>-15807.5</v>
      </c>
      <c r="F1097" s="140">
        <v>-22651.83</v>
      </c>
      <c r="G1097" s="139">
        <v>-5442.01</v>
      </c>
      <c r="H1097" s="139">
        <v>-9055.39</v>
      </c>
      <c r="I1097" s="139">
        <v>-12084.23</v>
      </c>
      <c r="J1097" s="140">
        <v>-2258.1999999999998</v>
      </c>
      <c r="K1097" s="140">
        <v>-4439.24</v>
      </c>
      <c r="L1097" s="140">
        <v>-6741.36</v>
      </c>
      <c r="M1097" s="139">
        <v>-3215.39</v>
      </c>
      <c r="N1097" s="139">
        <v>-8466.98</v>
      </c>
      <c r="O1097" s="139">
        <v>-17586.47</v>
      </c>
      <c r="P1097" s="138">
        <f t="shared" si="18"/>
        <v>-116067.96</v>
      </c>
      <c r="Q1097" s="135">
        <f>MATCH(B1110,'SAP Data'!$C$7:$C$1839,0)</f>
        <v>1432</v>
      </c>
    </row>
    <row r="1098" spans="1:17" ht="15.75" thickBot="1" x14ac:dyDescent="0.3">
      <c r="A1098" s="187" t="s">
        <v>2526</v>
      </c>
      <c r="B1098" s="185" t="s">
        <v>2527</v>
      </c>
      <c r="C1098" s="185" t="s">
        <v>4</v>
      </c>
      <c r="D1098" s="139">
        <v>-34886.94</v>
      </c>
      <c r="E1098" s="139">
        <v>-9113.2999999999993</v>
      </c>
      <c r="F1098" s="139">
        <v>-13516.89</v>
      </c>
      <c r="G1098" s="140">
        <v>-16883.13</v>
      </c>
      <c r="H1098" s="140">
        <v>-19126.62</v>
      </c>
      <c r="I1098" s="140">
        <v>-20693.3</v>
      </c>
      <c r="J1098" s="139">
        <v>-21784.1</v>
      </c>
      <c r="K1098" s="139">
        <v>-22751.54</v>
      </c>
      <c r="L1098" s="139">
        <v>-23764.85</v>
      </c>
      <c r="M1098" s="140">
        <v>-25079.98</v>
      </c>
      <c r="N1098" s="140">
        <v>-27538.52</v>
      </c>
      <c r="O1098" s="140">
        <v>-32232.560000000001</v>
      </c>
      <c r="P1098" s="138">
        <f t="shared" si="18"/>
        <v>-267371.73000000004</v>
      </c>
      <c r="Q1098" s="135">
        <f>MATCH(B1111,'SAP Data'!$C$7:$C$1839,0)</f>
        <v>1433</v>
      </c>
    </row>
    <row r="1099" spans="1:17" ht="15.75" thickBot="1" x14ac:dyDescent="0.3">
      <c r="A1099" s="187" t="s">
        <v>2321</v>
      </c>
      <c r="B1099" s="185" t="s">
        <v>2528</v>
      </c>
      <c r="C1099" s="185" t="s">
        <v>4</v>
      </c>
      <c r="D1099" s="140">
        <v>-151252.44</v>
      </c>
      <c r="E1099" s="140">
        <v>-89237.13</v>
      </c>
      <c r="F1099" s="140">
        <v>-127206.91</v>
      </c>
      <c r="G1099" s="139">
        <v>-156715.99</v>
      </c>
      <c r="H1099" s="139">
        <v>-173708.15</v>
      </c>
      <c r="I1099" s="139">
        <v>-186520.41</v>
      </c>
      <c r="J1099" s="140">
        <v>-8971</v>
      </c>
      <c r="K1099" s="140">
        <v>-16997.73</v>
      </c>
      <c r="L1099" s="140">
        <v>-26053.43</v>
      </c>
      <c r="M1099" s="139">
        <v>-40944.720000000001</v>
      </c>
      <c r="N1099" s="139">
        <v>-65789.67</v>
      </c>
      <c r="O1099" s="139">
        <v>-111627.76</v>
      </c>
      <c r="P1099" s="138">
        <f t="shared" si="18"/>
        <v>-1155025.3400000001</v>
      </c>
      <c r="Q1099" s="135">
        <f>MATCH(B1112,'SAP Data'!$C$7:$C$1839,0)</f>
        <v>1434</v>
      </c>
    </row>
    <row r="1100" spans="1:17" ht="15.75" thickBot="1" x14ac:dyDescent="0.3">
      <c r="A1100" s="187" t="s">
        <v>2323</v>
      </c>
      <c r="B1100" s="185" t="s">
        <v>2529</v>
      </c>
      <c r="C1100" s="185" t="s">
        <v>4</v>
      </c>
      <c r="D1100" s="139">
        <v>-4630.88</v>
      </c>
      <c r="E1100" s="139">
        <v>-8498.9599999999991</v>
      </c>
      <c r="F1100" s="139">
        <v>-11917.77</v>
      </c>
      <c r="G1100" s="140">
        <v>-2866.15</v>
      </c>
      <c r="H1100" s="140">
        <v>-4514</v>
      </c>
      <c r="I1100" s="140">
        <v>-5841.29</v>
      </c>
      <c r="J1100" s="139">
        <v>-942.35</v>
      </c>
      <c r="K1100" s="139">
        <v>-1875.92</v>
      </c>
      <c r="L1100" s="139">
        <v>-2971.79</v>
      </c>
      <c r="M1100" s="140">
        <v>-1968.92</v>
      </c>
      <c r="N1100" s="140">
        <v>-4705.71</v>
      </c>
      <c r="O1100" s="140">
        <v>-9429.2900000000009</v>
      </c>
      <c r="P1100" s="138">
        <f t="shared" si="18"/>
        <v>-60163.03</v>
      </c>
      <c r="Q1100" s="135">
        <f>MATCH(B1113,'SAP Data'!$C$7:$C$1839,0)</f>
        <v>1435</v>
      </c>
    </row>
    <row r="1101" spans="1:17" ht="15.75" thickBot="1" x14ac:dyDescent="0.3">
      <c r="A1101" s="187" t="s">
        <v>2325</v>
      </c>
      <c r="B1101" s="185" t="s">
        <v>2530</v>
      </c>
      <c r="C1101" s="185" t="s">
        <v>4</v>
      </c>
      <c r="D1101" s="140">
        <v>-6980.82</v>
      </c>
      <c r="E1101" s="140">
        <v>-13429.65</v>
      </c>
      <c r="F1101" s="140">
        <v>-19646.099999999999</v>
      </c>
      <c r="G1101" s="139">
        <v>-4675</v>
      </c>
      <c r="H1101" s="139">
        <v>-7622.7</v>
      </c>
      <c r="I1101" s="139">
        <v>-10291.459999999999</v>
      </c>
      <c r="J1101" s="140">
        <v>-2177.8000000000002</v>
      </c>
      <c r="K1101" s="140">
        <v>-4368.45</v>
      </c>
      <c r="L1101" s="140">
        <v>-6737.4</v>
      </c>
      <c r="M1101" s="139">
        <v>-2964.55</v>
      </c>
      <c r="N1101" s="139">
        <v>-8063.49</v>
      </c>
      <c r="O1101" s="139">
        <v>-16270.16</v>
      </c>
      <c r="P1101" s="138">
        <f t="shared" si="18"/>
        <v>-103227.58</v>
      </c>
      <c r="Q1101" s="135">
        <f>MATCH(B1114,'SAP Data'!$C$7:$C$1839,0)</f>
        <v>1436</v>
      </c>
    </row>
    <row r="1102" spans="1:17" ht="15.75" thickBot="1" x14ac:dyDescent="0.3">
      <c r="A1102" s="187" t="s">
        <v>2531</v>
      </c>
      <c r="B1102" s="185" t="s">
        <v>2532</v>
      </c>
      <c r="C1102" s="185" t="s">
        <v>4</v>
      </c>
      <c r="D1102" s="139">
        <v>-14591.86</v>
      </c>
      <c r="E1102" s="139">
        <v>-9734.6</v>
      </c>
      <c r="F1102" s="139">
        <v>-14262.56</v>
      </c>
      <c r="G1102" s="140">
        <v>-18124.64</v>
      </c>
      <c r="H1102" s="140">
        <v>-6347.83</v>
      </c>
      <c r="I1102" s="140">
        <v>-8192.9599999999991</v>
      </c>
      <c r="J1102" s="139">
        <v>-9529.41</v>
      </c>
      <c r="K1102" s="139">
        <v>-2696.14</v>
      </c>
      <c r="L1102" s="139">
        <v>-4064.68</v>
      </c>
      <c r="M1102" s="140">
        <v>-5866.34</v>
      </c>
      <c r="N1102" s="140">
        <v>-4857.3900000000003</v>
      </c>
      <c r="O1102" s="140">
        <v>-10008.36</v>
      </c>
      <c r="P1102" s="138">
        <f t="shared" si="18"/>
        <v>-108276.76999999999</v>
      </c>
      <c r="Q1102" s="135">
        <f>MATCH(B1115,'SAP Data'!$C$7:$C$1839,0)</f>
        <v>1437</v>
      </c>
    </row>
    <row r="1103" spans="1:17" ht="15.75" thickBot="1" x14ac:dyDescent="0.3">
      <c r="A1103" s="187" t="s">
        <v>2533</v>
      </c>
      <c r="B1103" s="185" t="s">
        <v>2534</v>
      </c>
      <c r="C1103" s="185" t="s">
        <v>4</v>
      </c>
      <c r="D1103" s="140">
        <v>-3242.96</v>
      </c>
      <c r="E1103" s="140">
        <v>-5738.12</v>
      </c>
      <c r="F1103" s="140">
        <v>-8244.86</v>
      </c>
      <c r="G1103" s="139">
        <v>-2159.2600000000002</v>
      </c>
      <c r="H1103" s="139">
        <v>-3565.06</v>
      </c>
      <c r="I1103" s="139">
        <v>-4514.6000000000004</v>
      </c>
      <c r="J1103" s="140">
        <v>-678.94</v>
      </c>
      <c r="K1103" s="140">
        <v>-1351.66</v>
      </c>
      <c r="L1103" s="140">
        <v>-2023.12</v>
      </c>
      <c r="M1103" s="139">
        <v>-850.64</v>
      </c>
      <c r="N1103" s="139">
        <v>-2431.98</v>
      </c>
      <c r="O1103" s="139">
        <v>-5440.64</v>
      </c>
      <c r="P1103" s="138">
        <f t="shared" si="18"/>
        <v>-40241.840000000004</v>
      </c>
      <c r="Q1103" s="135">
        <f>MATCH(B1116,'SAP Data'!$C$7:$C$1839,0)</f>
        <v>1438</v>
      </c>
    </row>
    <row r="1104" spans="1:17" ht="15.75" thickBot="1" x14ac:dyDescent="0.3">
      <c r="A1104" s="187" t="s">
        <v>2335</v>
      </c>
      <c r="B1104" s="185" t="s">
        <v>2535</v>
      </c>
      <c r="C1104" s="185" t="s">
        <v>4</v>
      </c>
      <c r="D1104" s="139">
        <v>-24588.07</v>
      </c>
      <c r="E1104" s="139">
        <v>-6262.24</v>
      </c>
      <c r="F1104" s="139">
        <v>-9169.99</v>
      </c>
      <c r="G1104" s="140">
        <v>-11641.01</v>
      </c>
      <c r="H1104" s="140">
        <v>-12987.97</v>
      </c>
      <c r="I1104" s="140">
        <v>-14043.7</v>
      </c>
      <c r="J1104" s="139">
        <v>-14804.48</v>
      </c>
      <c r="K1104" s="139">
        <v>-15564.95</v>
      </c>
      <c r="L1104" s="139">
        <v>-16371.8</v>
      </c>
      <c r="M1104" s="140">
        <v>-17364.7</v>
      </c>
      <c r="N1104" s="140">
        <v>-19459.189999999999</v>
      </c>
      <c r="O1104" s="140">
        <v>-22746.22</v>
      </c>
      <c r="P1104" s="138">
        <f t="shared" si="18"/>
        <v>-185004.32</v>
      </c>
      <c r="Q1104" s="135">
        <f>MATCH(B1117,'SAP Data'!$C$7:$C$1839,0)</f>
        <v>1439</v>
      </c>
    </row>
    <row r="1105" spans="1:17" ht="15.75" thickBot="1" x14ac:dyDescent="0.3">
      <c r="A1105" s="187" t="s">
        <v>2337</v>
      </c>
      <c r="B1105" s="185" t="s">
        <v>2536</v>
      </c>
      <c r="C1105" s="185" t="s">
        <v>4</v>
      </c>
      <c r="D1105" s="140">
        <v>-14273.37</v>
      </c>
      <c r="E1105" s="140">
        <v>-10747.89</v>
      </c>
      <c r="F1105" s="140">
        <v>-15881.44</v>
      </c>
      <c r="G1105" s="139">
        <v>-20160.330000000002</v>
      </c>
      <c r="H1105" s="139">
        <v>-7507.58</v>
      </c>
      <c r="I1105" s="139">
        <v>-9787.08</v>
      </c>
      <c r="J1105" s="140">
        <v>-11268.09</v>
      </c>
      <c r="K1105" s="140">
        <v>-2764.63</v>
      </c>
      <c r="L1105" s="140">
        <v>-4003.02</v>
      </c>
      <c r="M1105" s="139">
        <v>-5612.81</v>
      </c>
      <c r="N1105" s="139">
        <v>-4410.01</v>
      </c>
      <c r="O1105" s="139">
        <v>-9069.44</v>
      </c>
      <c r="P1105" s="138">
        <f t="shared" si="18"/>
        <v>-115485.69</v>
      </c>
      <c r="Q1105" s="135">
        <f>MATCH(B1118,'SAP Data'!$C$7:$C$1839,0)</f>
        <v>1440</v>
      </c>
    </row>
    <row r="1106" spans="1:17" ht="15.75" thickBot="1" x14ac:dyDescent="0.3">
      <c r="A1106" s="187" t="s">
        <v>2339</v>
      </c>
      <c r="B1106" s="185" t="s">
        <v>2537</v>
      </c>
      <c r="C1106" s="185" t="s">
        <v>4</v>
      </c>
      <c r="D1106" s="139">
        <v>-18506.71</v>
      </c>
      <c r="E1106" s="139">
        <v>-4835.57</v>
      </c>
      <c r="F1106" s="139">
        <v>-7111.43</v>
      </c>
      <c r="G1106" s="140">
        <v>-8960.9699999999993</v>
      </c>
      <c r="H1106" s="140">
        <v>-10346.530000000001</v>
      </c>
      <c r="I1106" s="140">
        <v>-11273.79</v>
      </c>
      <c r="J1106" s="139">
        <v>-11911.56</v>
      </c>
      <c r="K1106" s="139">
        <v>-12480.29</v>
      </c>
      <c r="L1106" s="139">
        <v>-13052.55</v>
      </c>
      <c r="M1106" s="140">
        <v>-13709.71</v>
      </c>
      <c r="N1106" s="140">
        <v>-14892.7</v>
      </c>
      <c r="O1106" s="140">
        <v>-16953.36</v>
      </c>
      <c r="P1106" s="138">
        <f t="shared" si="18"/>
        <v>-144035.17000000001</v>
      </c>
      <c r="Q1106" s="135">
        <f>MATCH(B1119,'SAP Data'!$C$7:$C$1839,0)</f>
        <v>1441</v>
      </c>
    </row>
    <row r="1107" spans="1:17" ht="15.75" thickBot="1" x14ac:dyDescent="0.3">
      <c r="A1107" s="187" t="s">
        <v>2341</v>
      </c>
      <c r="B1107" s="185" t="s">
        <v>2538</v>
      </c>
      <c r="C1107" s="185" t="s">
        <v>4</v>
      </c>
      <c r="D1107" s="140">
        <v>-11123.56</v>
      </c>
      <c r="E1107" s="140">
        <v>-2912.42</v>
      </c>
      <c r="F1107" s="140">
        <v>-4123.58</v>
      </c>
      <c r="G1107" s="139">
        <v>-5118.47</v>
      </c>
      <c r="H1107" s="139">
        <v>-5755.83</v>
      </c>
      <c r="I1107" s="139">
        <v>-6261.24</v>
      </c>
      <c r="J1107" s="140">
        <v>-6662.84</v>
      </c>
      <c r="K1107" s="140">
        <v>-7036.74</v>
      </c>
      <c r="L1107" s="140">
        <v>-7414.49</v>
      </c>
      <c r="M1107" s="139">
        <v>-7925.27</v>
      </c>
      <c r="N1107" s="139">
        <v>-8798.16</v>
      </c>
      <c r="O1107" s="139">
        <v>-10304.75</v>
      </c>
      <c r="P1107" s="138">
        <f t="shared" si="18"/>
        <v>-83437.350000000006</v>
      </c>
      <c r="Q1107" s="135">
        <f>MATCH(B1120,'SAP Data'!$C$7:$C$1839,0)</f>
        <v>1442</v>
      </c>
    </row>
    <row r="1108" spans="1:17" ht="15.75" thickBot="1" x14ac:dyDescent="0.3">
      <c r="A1108" s="187" t="s">
        <v>2539</v>
      </c>
      <c r="B1108" s="185" t="s">
        <v>2540</v>
      </c>
      <c r="C1108" s="185" t="s">
        <v>4</v>
      </c>
      <c r="D1108" s="139">
        <v>-2650.56</v>
      </c>
      <c r="E1108" s="139">
        <v>-2460.6</v>
      </c>
      <c r="F1108" s="139">
        <v>-2212.54</v>
      </c>
      <c r="G1108" s="140">
        <v>-1771.67</v>
      </c>
      <c r="H1108" s="140">
        <v>-1224.79</v>
      </c>
      <c r="I1108" s="140">
        <v>-1009.12</v>
      </c>
      <c r="J1108" s="139">
        <v>-704.97</v>
      </c>
      <c r="K1108" s="139">
        <v>-668.95</v>
      </c>
      <c r="L1108" s="139">
        <v>-734.73</v>
      </c>
      <c r="M1108" s="140">
        <v>-1011.61</v>
      </c>
      <c r="N1108" s="140">
        <v>-3171.69</v>
      </c>
      <c r="O1108" s="140">
        <v>-4468.16</v>
      </c>
      <c r="P1108" s="138">
        <f t="shared" si="18"/>
        <v>-22089.39</v>
      </c>
      <c r="Q1108" s="135">
        <f>MATCH(B1121,'SAP Data'!$C$7:$C$1839,0)</f>
        <v>1443</v>
      </c>
    </row>
    <row r="1109" spans="1:17" ht="15.75" thickBot="1" x14ac:dyDescent="0.3">
      <c r="A1109" s="187" t="s">
        <v>2345</v>
      </c>
      <c r="B1109" s="185" t="s">
        <v>2541</v>
      </c>
      <c r="C1109" s="185" t="s">
        <v>4</v>
      </c>
      <c r="D1109" s="140">
        <v>-1569.27</v>
      </c>
      <c r="E1109" s="140">
        <v>-1073.6400000000001</v>
      </c>
      <c r="F1109" s="140">
        <v>-1625.04</v>
      </c>
      <c r="G1109" s="139">
        <v>-2058.12</v>
      </c>
      <c r="H1109" s="139">
        <v>-727.83</v>
      </c>
      <c r="I1109" s="139">
        <v>-955.32</v>
      </c>
      <c r="J1109" s="140">
        <v>-1142.82</v>
      </c>
      <c r="K1109" s="140">
        <v>-360.94</v>
      </c>
      <c r="L1109" s="140">
        <v>-512.85</v>
      </c>
      <c r="M1109" s="139">
        <v>-721.66</v>
      </c>
      <c r="N1109" s="139">
        <v>-560.89</v>
      </c>
      <c r="O1109" s="139">
        <v>-1091.26</v>
      </c>
      <c r="P1109" s="138">
        <f t="shared" si="18"/>
        <v>-12399.64</v>
      </c>
      <c r="Q1109" s="135">
        <f>MATCH(B1122,'SAP Data'!$C$7:$C$1839,0)</f>
        <v>1444</v>
      </c>
    </row>
    <row r="1110" spans="1:17" ht="15.75" thickBot="1" x14ac:dyDescent="0.3">
      <c r="A1110" s="187" t="s">
        <v>2347</v>
      </c>
      <c r="B1110" s="185" t="s">
        <v>2542</v>
      </c>
      <c r="C1110" s="185" t="s">
        <v>4</v>
      </c>
      <c r="D1110" s="139">
        <v>-94485.97</v>
      </c>
      <c r="E1110" s="139">
        <v>-21783.98</v>
      </c>
      <c r="F1110" s="139">
        <v>-32419.17</v>
      </c>
      <c r="G1110" s="140">
        <v>-39595.82</v>
      </c>
      <c r="H1110" s="140">
        <v>-44961.61</v>
      </c>
      <c r="I1110" s="140">
        <v>-49293.57</v>
      </c>
      <c r="J1110" s="139">
        <v>-52935.21</v>
      </c>
      <c r="K1110" s="139">
        <v>-56414.47</v>
      </c>
      <c r="L1110" s="139">
        <v>-60432.08</v>
      </c>
      <c r="M1110" s="140">
        <v>-66921.960000000006</v>
      </c>
      <c r="N1110" s="140">
        <v>-76190.820000000007</v>
      </c>
      <c r="O1110" s="140">
        <v>-92593.16</v>
      </c>
      <c r="P1110" s="138">
        <f t="shared" si="18"/>
        <v>-688027.82000000018</v>
      </c>
      <c r="Q1110" s="135">
        <f>MATCH(B1123,'SAP Data'!$C$7:$C$1839,0)</f>
        <v>1445</v>
      </c>
    </row>
    <row r="1111" spans="1:17" ht="15.75" thickBot="1" x14ac:dyDescent="0.3">
      <c r="A1111" s="187" t="s">
        <v>2349</v>
      </c>
      <c r="B1111" s="185" t="s">
        <v>2543</v>
      </c>
      <c r="C1111" s="185" t="s">
        <v>4</v>
      </c>
      <c r="D1111" s="140">
        <v>-4460.8599999999997</v>
      </c>
      <c r="E1111" s="140">
        <v>-1122.42</v>
      </c>
      <c r="F1111" s="140">
        <v>-1618.17</v>
      </c>
      <c r="G1111" s="139">
        <v>-1997.35</v>
      </c>
      <c r="H1111" s="139">
        <v>-2218.88</v>
      </c>
      <c r="I1111" s="139">
        <v>-2362.02</v>
      </c>
      <c r="J1111" s="140">
        <v>-2486.63</v>
      </c>
      <c r="K1111" s="140">
        <v>-2602.17</v>
      </c>
      <c r="L1111" s="140">
        <v>-2736.03</v>
      </c>
      <c r="M1111" s="139">
        <v>-2990.7</v>
      </c>
      <c r="N1111" s="139">
        <v>-3441.23</v>
      </c>
      <c r="O1111" s="139">
        <v>-4273.78</v>
      </c>
      <c r="P1111" s="138">
        <f t="shared" si="18"/>
        <v>-32310.239999999998</v>
      </c>
      <c r="Q1111" s="135">
        <f>MATCH(B1124,'SAP Data'!$C$7:$C$1839,0)</f>
        <v>1446</v>
      </c>
    </row>
    <row r="1112" spans="1:17" ht="15.75" thickBot="1" x14ac:dyDescent="0.3">
      <c r="A1112" s="187" t="s">
        <v>2351</v>
      </c>
      <c r="B1112" s="185" t="s">
        <v>2544</v>
      </c>
      <c r="C1112" s="185" t="s">
        <v>4</v>
      </c>
      <c r="D1112" s="139">
        <v>-3661.05</v>
      </c>
      <c r="E1112" s="139">
        <v>-974.55</v>
      </c>
      <c r="F1112" s="139">
        <v>-1444.37</v>
      </c>
      <c r="G1112" s="140">
        <v>-1833.31</v>
      </c>
      <c r="H1112" s="140">
        <v>-2041.13</v>
      </c>
      <c r="I1112" s="140">
        <v>-2185.86</v>
      </c>
      <c r="J1112" s="139">
        <v>-2281.46</v>
      </c>
      <c r="K1112" s="139">
        <v>-2366.25</v>
      </c>
      <c r="L1112" s="139">
        <v>-2454.44</v>
      </c>
      <c r="M1112" s="140">
        <v>-2575.06</v>
      </c>
      <c r="N1112" s="140">
        <v>-2863.92</v>
      </c>
      <c r="O1112" s="140">
        <v>-3307.98</v>
      </c>
      <c r="P1112" s="138">
        <f t="shared" si="18"/>
        <v>-27989.38</v>
      </c>
      <c r="Q1112" s="135">
        <f>MATCH(B1125,'SAP Data'!$C$7:$C$1839,0)</f>
        <v>1447</v>
      </c>
    </row>
    <row r="1113" spans="1:17" ht="15.75" thickBot="1" x14ac:dyDescent="0.3">
      <c r="A1113" s="187" t="s">
        <v>2353</v>
      </c>
      <c r="B1113" s="185" t="s">
        <v>2545</v>
      </c>
      <c r="C1113" s="185" t="s">
        <v>4</v>
      </c>
      <c r="D1113" s="140">
        <v>-17417.16</v>
      </c>
      <c r="E1113" s="140">
        <v>-3733.41</v>
      </c>
      <c r="F1113" s="140">
        <v>-5565.4</v>
      </c>
      <c r="G1113" s="139">
        <v>-7144.83</v>
      </c>
      <c r="H1113" s="139">
        <v>-8244.2800000000007</v>
      </c>
      <c r="I1113" s="139">
        <v>-9255.25</v>
      </c>
      <c r="J1113" s="140">
        <v>-10107.49</v>
      </c>
      <c r="K1113" s="140">
        <v>-10960.79</v>
      </c>
      <c r="L1113" s="140">
        <v>-11781.91</v>
      </c>
      <c r="M1113" s="139">
        <v>-12768.34</v>
      </c>
      <c r="N1113" s="139">
        <v>-14171.21</v>
      </c>
      <c r="O1113" s="139">
        <v>-16095.01</v>
      </c>
      <c r="P1113" s="138">
        <f t="shared" si="18"/>
        <v>-127245.08</v>
      </c>
      <c r="Q1113" s="135">
        <f>MATCH(B1126,'SAP Data'!$C$7:$C$1839,0)</f>
        <v>1448</v>
      </c>
    </row>
    <row r="1114" spans="1:17" ht="15.75" thickBot="1" x14ac:dyDescent="0.3">
      <c r="A1114" s="187" t="s">
        <v>2357</v>
      </c>
      <c r="B1114" s="185" t="s">
        <v>2546</v>
      </c>
      <c r="C1114" s="185" t="s">
        <v>4</v>
      </c>
      <c r="D1114" s="139">
        <v>-9186.83</v>
      </c>
      <c r="E1114" s="139">
        <v>-5085.5</v>
      </c>
      <c r="F1114" s="139">
        <v>-7524.6</v>
      </c>
      <c r="G1114" s="140">
        <v>-9289.67</v>
      </c>
      <c r="H1114" s="140">
        <v>-2972.24</v>
      </c>
      <c r="I1114" s="140">
        <v>-3918.18</v>
      </c>
      <c r="J1114" s="139">
        <v>-4811.71</v>
      </c>
      <c r="K1114" s="139">
        <v>-1762.22</v>
      </c>
      <c r="L1114" s="139">
        <v>-2715.11</v>
      </c>
      <c r="M1114" s="140">
        <v>-4295.3900000000003</v>
      </c>
      <c r="N1114" s="140">
        <v>-3850.65</v>
      </c>
      <c r="O1114" s="140">
        <v>-7367.52</v>
      </c>
      <c r="P1114" s="138">
        <f t="shared" si="18"/>
        <v>-62779.619999999995</v>
      </c>
      <c r="Q1114" s="135">
        <f>MATCH(B1127,'SAP Data'!$C$7:$C$1839,0)</f>
        <v>1449</v>
      </c>
    </row>
    <row r="1115" spans="1:17" ht="15.75" thickBot="1" x14ac:dyDescent="0.3">
      <c r="A1115" s="187" t="s">
        <v>2359</v>
      </c>
      <c r="B1115" s="185" t="s">
        <v>2547</v>
      </c>
      <c r="C1115" s="185" t="s">
        <v>4</v>
      </c>
      <c r="D1115" s="140">
        <v>-72661.69</v>
      </c>
      <c r="E1115" s="140">
        <v>-17597.55</v>
      </c>
      <c r="F1115" s="140">
        <v>-26311.96</v>
      </c>
      <c r="G1115" s="139">
        <v>-33651.269999999997</v>
      </c>
      <c r="H1115" s="139">
        <v>-39091.269999999997</v>
      </c>
      <c r="I1115" s="139">
        <v>-43421.98</v>
      </c>
      <c r="J1115" s="140">
        <v>-46590.45</v>
      </c>
      <c r="K1115" s="140">
        <v>-49460.08</v>
      </c>
      <c r="L1115" s="140">
        <v>-52410.49</v>
      </c>
      <c r="M1115" s="139">
        <v>-55972.46</v>
      </c>
      <c r="N1115" s="139">
        <v>-62112.89</v>
      </c>
      <c r="O1115" s="139">
        <v>-71456.639999999999</v>
      </c>
      <c r="P1115" s="138">
        <f t="shared" si="18"/>
        <v>-570738.73</v>
      </c>
      <c r="Q1115" s="135">
        <f>MATCH(B1128,'SAP Data'!$C$7:$C$1839,0)</f>
        <v>1450</v>
      </c>
    </row>
    <row r="1116" spans="1:17" ht="15.75" thickBot="1" x14ac:dyDescent="0.3">
      <c r="A1116" s="187" t="s">
        <v>2361</v>
      </c>
      <c r="B1116" s="185" t="s">
        <v>2548</v>
      </c>
      <c r="C1116" s="185" t="s">
        <v>4</v>
      </c>
      <c r="D1116" s="139">
        <v>-3201.42</v>
      </c>
      <c r="E1116" s="139">
        <v>-779.87</v>
      </c>
      <c r="F1116" s="139">
        <v>-1151.81</v>
      </c>
      <c r="G1116" s="140">
        <v>-1469.02</v>
      </c>
      <c r="H1116" s="140">
        <v>-1695.79</v>
      </c>
      <c r="I1116" s="140">
        <v>-1878.31</v>
      </c>
      <c r="J1116" s="139">
        <v>-1999.64</v>
      </c>
      <c r="K1116" s="139">
        <v>-2119.7800000000002</v>
      </c>
      <c r="L1116" s="139">
        <v>-2266.31</v>
      </c>
      <c r="M1116" s="140">
        <v>-2434.7199999999998</v>
      </c>
      <c r="N1116" s="140">
        <v>-2689.69</v>
      </c>
      <c r="O1116" s="140">
        <v>-3095.61</v>
      </c>
      <c r="P1116" s="138">
        <f t="shared" si="18"/>
        <v>-24781.97</v>
      </c>
      <c r="Q1116" s="135">
        <f>MATCH(B1129,'SAP Data'!$C$7:$C$1839,0)</f>
        <v>1451</v>
      </c>
    </row>
    <row r="1117" spans="1:17" ht="15.75" thickBot="1" x14ac:dyDescent="0.3">
      <c r="A1117" s="187" t="s">
        <v>2363</v>
      </c>
      <c r="B1117" s="185" t="s">
        <v>2549</v>
      </c>
      <c r="C1117" s="185" t="s">
        <v>4</v>
      </c>
      <c r="D1117" s="140">
        <v>-8978</v>
      </c>
      <c r="E1117" s="140">
        <v>-2311.06</v>
      </c>
      <c r="F1117" s="140">
        <v>-3246.9</v>
      </c>
      <c r="G1117" s="139">
        <v>-4047.49</v>
      </c>
      <c r="H1117" s="139">
        <v>-4474.68</v>
      </c>
      <c r="I1117" s="139">
        <v>-4842.74</v>
      </c>
      <c r="J1117" s="140">
        <v>-5119</v>
      </c>
      <c r="K1117" s="140">
        <v>-5377.94</v>
      </c>
      <c r="L1117" s="140">
        <v>-5662.73</v>
      </c>
      <c r="M1117" s="139">
        <v>-6097.75</v>
      </c>
      <c r="N1117" s="139">
        <v>-6809.09</v>
      </c>
      <c r="O1117" s="139">
        <v>-8097.26</v>
      </c>
      <c r="P1117" s="138">
        <f t="shared" si="18"/>
        <v>-65064.639999999992</v>
      </c>
      <c r="Q1117" s="135">
        <f>MATCH(B1130,'SAP Data'!$C$7:$C$1839,0)</f>
        <v>1452</v>
      </c>
    </row>
    <row r="1118" spans="1:17" ht="15.75" thickBot="1" x14ac:dyDescent="0.3">
      <c r="A1118" s="187" t="s">
        <v>2371</v>
      </c>
      <c r="B1118" s="185" t="s">
        <v>2550</v>
      </c>
      <c r="C1118" s="185" t="s">
        <v>4</v>
      </c>
      <c r="D1118" s="139">
        <v>-738.32</v>
      </c>
      <c r="E1118" s="139">
        <v>-216.83</v>
      </c>
      <c r="F1118" s="139">
        <v>-308.58999999999997</v>
      </c>
      <c r="G1118" s="140">
        <v>-379.56</v>
      </c>
      <c r="H1118" s="140">
        <v>-424.98</v>
      </c>
      <c r="I1118" s="140">
        <v>-453.83</v>
      </c>
      <c r="J1118" s="139">
        <v>-474.55</v>
      </c>
      <c r="K1118" s="139">
        <v>-492.16</v>
      </c>
      <c r="L1118" s="139">
        <v>-509.94</v>
      </c>
      <c r="M1118" s="140">
        <v>-532.17999999999995</v>
      </c>
      <c r="N1118" s="140">
        <v>-584.54999999999995</v>
      </c>
      <c r="O1118" s="140">
        <v>-681.1</v>
      </c>
      <c r="P1118" s="138">
        <f t="shared" si="18"/>
        <v>-5796.59</v>
      </c>
      <c r="Q1118" s="135">
        <f>MATCH(B1131,'SAP Data'!$C$7:$C$1839,0)</f>
        <v>1453</v>
      </c>
    </row>
    <row r="1119" spans="1:17" ht="15.75" thickBot="1" x14ac:dyDescent="0.3">
      <c r="A1119" s="187" t="s">
        <v>2373</v>
      </c>
      <c r="B1119" s="185" t="s">
        <v>2551</v>
      </c>
      <c r="C1119" s="185" t="s">
        <v>4</v>
      </c>
      <c r="D1119" s="140">
        <v>-6107.47</v>
      </c>
      <c r="E1119" s="140">
        <v>-1580.45</v>
      </c>
      <c r="F1119" s="140">
        <v>-2281.4499999999998</v>
      </c>
      <c r="G1119" s="139">
        <v>-2837.35</v>
      </c>
      <c r="H1119" s="139">
        <v>-3149.54</v>
      </c>
      <c r="I1119" s="139">
        <v>-3363.75</v>
      </c>
      <c r="J1119" s="140">
        <v>-3530.32</v>
      </c>
      <c r="K1119" s="140">
        <v>-3684.2</v>
      </c>
      <c r="L1119" s="140">
        <v>-3869.02</v>
      </c>
      <c r="M1119" s="139">
        <v>-4238.2299999999996</v>
      </c>
      <c r="N1119" s="139">
        <v>-4875.49</v>
      </c>
      <c r="O1119" s="139">
        <v>-6048.63</v>
      </c>
      <c r="P1119" s="138">
        <f t="shared" si="18"/>
        <v>-45565.899999999994</v>
      </c>
      <c r="Q1119" s="135">
        <f>MATCH(B1132,'SAP Data'!$C$7:$C$1839,0)</f>
        <v>1454</v>
      </c>
    </row>
    <row r="1120" spans="1:17" ht="15.75" thickBot="1" x14ac:dyDescent="0.3">
      <c r="A1120" s="187" t="s">
        <v>2375</v>
      </c>
      <c r="B1120" s="185" t="s">
        <v>2552</v>
      </c>
      <c r="C1120" s="185" t="s">
        <v>4</v>
      </c>
      <c r="D1120" s="139">
        <v>-710.38</v>
      </c>
      <c r="E1120" s="139">
        <v>-183.66</v>
      </c>
      <c r="F1120" s="139">
        <v>-255.71</v>
      </c>
      <c r="G1120" s="140">
        <v>-315.23</v>
      </c>
      <c r="H1120" s="140">
        <v>-347.99</v>
      </c>
      <c r="I1120" s="140">
        <v>-375.01</v>
      </c>
      <c r="J1120" s="139">
        <v>-392.85</v>
      </c>
      <c r="K1120" s="139">
        <v>-413.24</v>
      </c>
      <c r="L1120" s="139">
        <v>-433.59</v>
      </c>
      <c r="M1120" s="140">
        <v>-475.63</v>
      </c>
      <c r="N1120" s="140">
        <v>-535.95000000000005</v>
      </c>
      <c r="O1120" s="140">
        <v>-634.97</v>
      </c>
      <c r="P1120" s="138">
        <f t="shared" si="18"/>
        <v>-5074.21</v>
      </c>
      <c r="Q1120" s="135">
        <f>MATCH(B1133,'SAP Data'!$C$7:$C$1839,0)</f>
        <v>1455</v>
      </c>
    </row>
    <row r="1121" spans="1:17" ht="15.75" thickBot="1" x14ac:dyDescent="0.3">
      <c r="A1121" s="187" t="s">
        <v>2377</v>
      </c>
      <c r="B1121" s="185" t="s">
        <v>2553</v>
      </c>
      <c r="C1121" s="185" t="s">
        <v>4</v>
      </c>
      <c r="D1121" s="140">
        <v>-685.06</v>
      </c>
      <c r="E1121" s="140">
        <v>-188.04</v>
      </c>
      <c r="F1121" s="140">
        <v>-265.44</v>
      </c>
      <c r="G1121" s="139">
        <v>-324.62</v>
      </c>
      <c r="H1121" s="139">
        <v>-356.53</v>
      </c>
      <c r="I1121" s="139">
        <v>-380.75</v>
      </c>
      <c r="J1121" s="140">
        <v>-394.62</v>
      </c>
      <c r="K1121" s="140">
        <v>-407.98</v>
      </c>
      <c r="L1121" s="140">
        <v>-425.01</v>
      </c>
      <c r="M1121" s="139">
        <v>-462.63</v>
      </c>
      <c r="N1121" s="139">
        <v>-520.23</v>
      </c>
      <c r="O1121" s="139">
        <v>-615.04999999999995</v>
      </c>
      <c r="P1121" s="138">
        <f t="shared" si="18"/>
        <v>-5025.96</v>
      </c>
      <c r="Q1121" s="135">
        <f>MATCH(B1134,'SAP Data'!$C$7:$C$1839,0)</f>
        <v>1456</v>
      </c>
    </row>
    <row r="1122" spans="1:17" ht="15.75" thickBot="1" x14ac:dyDescent="0.3">
      <c r="A1122" s="187" t="s">
        <v>2383</v>
      </c>
      <c r="B1122" s="185" t="s">
        <v>2554</v>
      </c>
      <c r="C1122" s="185" t="s">
        <v>4</v>
      </c>
      <c r="D1122" s="139">
        <v>-4609.88</v>
      </c>
      <c r="E1122" s="139">
        <v>-8334.7099999999991</v>
      </c>
      <c r="F1122" s="139">
        <v>-12502.35</v>
      </c>
      <c r="G1122" s="140">
        <v>-3175.51</v>
      </c>
      <c r="H1122" s="140">
        <v>-5508.78</v>
      </c>
      <c r="I1122" s="140">
        <v>-7656.32</v>
      </c>
      <c r="J1122" s="139">
        <v>-1839.52</v>
      </c>
      <c r="K1122" s="139">
        <v>-3760.73</v>
      </c>
      <c r="L1122" s="139">
        <v>-5754.85</v>
      </c>
      <c r="M1122" s="140">
        <v>-2254.64</v>
      </c>
      <c r="N1122" s="140">
        <v>-5325.15</v>
      </c>
      <c r="O1122" s="140">
        <v>-10397.57</v>
      </c>
      <c r="P1122" s="138">
        <f t="shared" si="18"/>
        <v>-71120.010000000009</v>
      </c>
      <c r="Q1122" s="135">
        <f>MATCH(B1135,'SAP Data'!$C$7:$C$1839,0)</f>
        <v>1457</v>
      </c>
    </row>
    <row r="1123" spans="1:17" ht="15.75" thickBot="1" x14ac:dyDescent="0.3">
      <c r="A1123" s="187" t="s">
        <v>2385</v>
      </c>
      <c r="B1123" s="185" t="s">
        <v>2555</v>
      </c>
      <c r="C1123" s="185" t="s">
        <v>4</v>
      </c>
      <c r="D1123" s="140">
        <v>-59455.64</v>
      </c>
      <c r="E1123" s="140">
        <v>-12646.31</v>
      </c>
      <c r="F1123" s="140">
        <v>-19160.87</v>
      </c>
      <c r="G1123" s="139">
        <v>-24440.65</v>
      </c>
      <c r="H1123" s="139">
        <v>-28786.99</v>
      </c>
      <c r="I1123" s="139">
        <v>-32222.959999999999</v>
      </c>
      <c r="J1123" s="140">
        <v>-35232.949999999997</v>
      </c>
      <c r="K1123" s="140">
        <v>-38150.9</v>
      </c>
      <c r="L1123" s="140">
        <v>-41193.089999999997</v>
      </c>
      <c r="M1123" s="139">
        <v>-45225.86</v>
      </c>
      <c r="N1123" s="139">
        <v>-51455.61</v>
      </c>
      <c r="O1123" s="139">
        <v>-59284.75</v>
      </c>
      <c r="P1123" s="138">
        <f t="shared" si="18"/>
        <v>-447256.57999999996</v>
      </c>
      <c r="Q1123" s="135">
        <f>MATCH(B1136,'SAP Data'!$C$7:$C$1839,0)</f>
        <v>1458</v>
      </c>
    </row>
    <row r="1124" spans="1:17" ht="15.75" thickBot="1" x14ac:dyDescent="0.3">
      <c r="A1124" s="187" t="s">
        <v>2387</v>
      </c>
      <c r="B1124" s="185" t="s">
        <v>2556</v>
      </c>
      <c r="C1124" s="185" t="s">
        <v>4</v>
      </c>
      <c r="D1124" s="139">
        <v>-22222.9</v>
      </c>
      <c r="E1124" s="139">
        <v>-5054.37</v>
      </c>
      <c r="F1124" s="139">
        <v>-7366.11</v>
      </c>
      <c r="G1124" s="140">
        <v>-9176.39</v>
      </c>
      <c r="H1124" s="140">
        <v>-10396.41</v>
      </c>
      <c r="I1124" s="140">
        <v>-11284.6</v>
      </c>
      <c r="J1124" s="139">
        <v>-12062.14</v>
      </c>
      <c r="K1124" s="139">
        <v>-12784.87</v>
      </c>
      <c r="L1124" s="139">
        <v>-13604.12</v>
      </c>
      <c r="M1124" s="140">
        <v>-14919.78</v>
      </c>
      <c r="N1124" s="140">
        <v>-17057.16</v>
      </c>
      <c r="O1124" s="140">
        <v>-20629.849999999999</v>
      </c>
      <c r="P1124" s="138">
        <f t="shared" si="18"/>
        <v>-156558.69999999998</v>
      </c>
      <c r="Q1124" s="135">
        <f>MATCH(B1137,'SAP Data'!$C$7:$C$1839,0)</f>
        <v>1459</v>
      </c>
    </row>
    <row r="1125" spans="1:17" ht="15.75" thickBot="1" x14ac:dyDescent="0.3">
      <c r="A1125" s="187" t="s">
        <v>2389</v>
      </c>
      <c r="B1125" s="185" t="s">
        <v>2557</v>
      </c>
      <c r="C1125" s="185" t="s">
        <v>4</v>
      </c>
      <c r="D1125" s="140">
        <v>-2113.6799999999998</v>
      </c>
      <c r="E1125" s="140">
        <v>-1341.44</v>
      </c>
      <c r="F1125" s="140">
        <v>-1927.88</v>
      </c>
      <c r="G1125" s="139">
        <v>-2434.7600000000002</v>
      </c>
      <c r="H1125" s="139">
        <v>-844.26</v>
      </c>
      <c r="I1125" s="139">
        <v>-1134.95</v>
      </c>
      <c r="J1125" s="140">
        <v>-1314.12</v>
      </c>
      <c r="K1125" s="140">
        <v>-352.28</v>
      </c>
      <c r="L1125" s="140">
        <v>-543.86</v>
      </c>
      <c r="M1125" s="139">
        <v>-837.17</v>
      </c>
      <c r="N1125" s="139">
        <v>-734.66</v>
      </c>
      <c r="O1125" s="139">
        <v>-1461.17</v>
      </c>
      <c r="P1125" s="138">
        <f t="shared" si="18"/>
        <v>-15040.230000000001</v>
      </c>
      <c r="Q1125" s="135">
        <f>MATCH(B1138,'SAP Data'!$C$7:$C$1839,0)</f>
        <v>1460</v>
      </c>
    </row>
    <row r="1126" spans="1:17" ht="15.75" thickBot="1" x14ac:dyDescent="0.3">
      <c r="A1126" s="187" t="s">
        <v>2391</v>
      </c>
      <c r="B1126" s="185" t="s">
        <v>2558</v>
      </c>
      <c r="C1126" s="185" t="s">
        <v>4</v>
      </c>
      <c r="D1126" s="139">
        <v>-28816.41</v>
      </c>
      <c r="E1126" s="139">
        <v>-11489.35</v>
      </c>
      <c r="F1126" s="139">
        <v>-16739.78</v>
      </c>
      <c r="G1126" s="140">
        <v>-21733.439999999999</v>
      </c>
      <c r="H1126" s="140">
        <v>-25586.75</v>
      </c>
      <c r="I1126" s="140">
        <v>-29187.17</v>
      </c>
      <c r="J1126" s="139">
        <v>-3256.04</v>
      </c>
      <c r="K1126" s="139">
        <v>-6265.17</v>
      </c>
      <c r="L1126" s="139">
        <v>-9503.8799999999992</v>
      </c>
      <c r="M1126" s="140">
        <v>-13562.5</v>
      </c>
      <c r="N1126" s="140">
        <v>-18057.330000000002</v>
      </c>
      <c r="O1126" s="140">
        <v>-24680.57</v>
      </c>
      <c r="P1126" s="138">
        <f t="shared" si="18"/>
        <v>-208878.39</v>
      </c>
      <c r="Q1126" s="135">
        <f>MATCH(B1139,'SAP Data'!$C$7:$C$1839,0)</f>
        <v>1461</v>
      </c>
    </row>
    <row r="1127" spans="1:17" ht="15.75" thickBot="1" x14ac:dyDescent="0.3">
      <c r="A1127" s="187" t="s">
        <v>2393</v>
      </c>
      <c r="B1127" s="185" t="s">
        <v>2559</v>
      </c>
      <c r="C1127" s="185" t="s">
        <v>4</v>
      </c>
      <c r="D1127" s="140">
        <v>-3002.49</v>
      </c>
      <c r="E1127" s="140">
        <v>-2278.5500000000002</v>
      </c>
      <c r="F1127" s="140">
        <v>-3360.49</v>
      </c>
      <c r="G1127" s="139">
        <v>-4308.8</v>
      </c>
      <c r="H1127" s="139">
        <v>-1553.35</v>
      </c>
      <c r="I1127" s="139">
        <v>-1934.55</v>
      </c>
      <c r="J1127" s="140">
        <v>-2186.39</v>
      </c>
      <c r="K1127" s="140">
        <v>-485.69</v>
      </c>
      <c r="L1127" s="140">
        <v>-706.71</v>
      </c>
      <c r="M1127" s="139">
        <v>-983.5</v>
      </c>
      <c r="N1127" s="139">
        <v>-883.87</v>
      </c>
      <c r="O1127" s="139">
        <v>-1959.51</v>
      </c>
      <c r="P1127" s="138">
        <f t="shared" si="18"/>
        <v>-23643.899999999994</v>
      </c>
      <c r="Q1127" s="135">
        <f>MATCH(B1140,'SAP Data'!$C$7:$C$1839,0)</f>
        <v>1462</v>
      </c>
    </row>
    <row r="1128" spans="1:17" ht="15.75" thickBot="1" x14ac:dyDescent="0.3">
      <c r="A1128" s="187" t="s">
        <v>2395</v>
      </c>
      <c r="B1128" s="185" t="s">
        <v>2560</v>
      </c>
      <c r="C1128" s="185" t="s">
        <v>4</v>
      </c>
      <c r="D1128" s="139">
        <v>-76410.649999999994</v>
      </c>
      <c r="E1128" s="139">
        <v>-17408.71</v>
      </c>
      <c r="F1128" s="139">
        <v>-25230.92</v>
      </c>
      <c r="G1128" s="140">
        <v>-31846.55</v>
      </c>
      <c r="H1128" s="140">
        <v>-37160.68</v>
      </c>
      <c r="I1128" s="140">
        <v>-41906.39</v>
      </c>
      <c r="J1128" s="139">
        <v>-45711.81</v>
      </c>
      <c r="K1128" s="139">
        <v>-49505.22</v>
      </c>
      <c r="L1128" s="139">
        <v>-53867.87</v>
      </c>
      <c r="M1128" s="140">
        <v>-58991.3</v>
      </c>
      <c r="N1128" s="140">
        <v>-65627.19</v>
      </c>
      <c r="O1128" s="140">
        <v>-75850.78</v>
      </c>
      <c r="P1128" s="138">
        <f t="shared" si="18"/>
        <v>-579518.06999999995</v>
      </c>
      <c r="Q1128" s="135">
        <f>MATCH(B1141,'SAP Data'!$C$7:$C$1839,0)</f>
        <v>1463</v>
      </c>
    </row>
    <row r="1129" spans="1:17" ht="15.75" thickBot="1" x14ac:dyDescent="0.3">
      <c r="A1129" s="187" t="s">
        <v>2397</v>
      </c>
      <c r="B1129" s="185" t="s">
        <v>2561</v>
      </c>
      <c r="C1129" s="185" t="s">
        <v>4</v>
      </c>
      <c r="D1129" s="140">
        <v>-2178.13</v>
      </c>
      <c r="E1129" s="140">
        <v>-505.75</v>
      </c>
      <c r="F1129" s="140">
        <v>-731.89</v>
      </c>
      <c r="G1129" s="139">
        <v>-928.48</v>
      </c>
      <c r="H1129" s="139">
        <v>-1064.6400000000001</v>
      </c>
      <c r="I1129" s="139">
        <v>-1183.1099999999999</v>
      </c>
      <c r="J1129" s="140">
        <v>-1248.95</v>
      </c>
      <c r="K1129" s="140">
        <v>-1310.67</v>
      </c>
      <c r="L1129" s="140">
        <v>-1381.58</v>
      </c>
      <c r="M1129" s="139">
        <v>-1496.19</v>
      </c>
      <c r="N1129" s="139">
        <v>-1663.01</v>
      </c>
      <c r="O1129" s="139">
        <v>-1930.54</v>
      </c>
      <c r="P1129" s="138">
        <f t="shared" si="18"/>
        <v>-15622.939999999999</v>
      </c>
      <c r="Q1129" s="135">
        <f>MATCH(B1142,'SAP Data'!$C$7:$C$1839,0)</f>
        <v>1464</v>
      </c>
    </row>
    <row r="1130" spans="1:17" ht="15.75" thickBot="1" x14ac:dyDescent="0.3">
      <c r="A1130" s="187" t="s">
        <v>2399</v>
      </c>
      <c r="B1130" s="185" t="s">
        <v>2562</v>
      </c>
      <c r="C1130" s="185" t="s">
        <v>4</v>
      </c>
      <c r="D1130" s="139">
        <v>-63355.89</v>
      </c>
      <c r="E1130" s="139">
        <v>-15869.35</v>
      </c>
      <c r="F1130" s="139">
        <v>-22834.68</v>
      </c>
      <c r="G1130" s="140">
        <v>-28587.7</v>
      </c>
      <c r="H1130" s="140">
        <v>-31861.89</v>
      </c>
      <c r="I1130" s="140">
        <v>-34853.64</v>
      </c>
      <c r="J1130" s="139">
        <v>-37056.58</v>
      </c>
      <c r="K1130" s="139">
        <v>-39044.67</v>
      </c>
      <c r="L1130" s="139">
        <v>-41248.33</v>
      </c>
      <c r="M1130" s="140">
        <v>-44882.99</v>
      </c>
      <c r="N1130" s="140">
        <v>-49858.559999999998</v>
      </c>
      <c r="O1130" s="140">
        <v>-58423.71</v>
      </c>
      <c r="P1130" s="138">
        <f t="shared" si="18"/>
        <v>-467877.99000000005</v>
      </c>
      <c r="Q1130" s="135">
        <f>MATCH(B1143,'SAP Data'!$C$7:$C$1839,0)</f>
        <v>1465</v>
      </c>
    </row>
    <row r="1131" spans="1:17" ht="15.75" thickBot="1" x14ac:dyDescent="0.3">
      <c r="A1131" s="187" t="s">
        <v>2401</v>
      </c>
      <c r="B1131" s="185" t="s">
        <v>2563</v>
      </c>
      <c r="C1131" s="185" t="s">
        <v>4</v>
      </c>
      <c r="D1131" s="140">
        <v>-70698.84</v>
      </c>
      <c r="E1131" s="140">
        <v>-17559.599999999999</v>
      </c>
      <c r="F1131" s="140">
        <v>-26686.69</v>
      </c>
      <c r="G1131" s="139">
        <v>-33414.910000000003</v>
      </c>
      <c r="H1131" s="139">
        <v>-38042.449999999997</v>
      </c>
      <c r="I1131" s="139">
        <v>-41373.32</v>
      </c>
      <c r="J1131" s="140">
        <v>-43741.15</v>
      </c>
      <c r="K1131" s="140">
        <v>-45882.07</v>
      </c>
      <c r="L1131" s="140">
        <v>-48121.24</v>
      </c>
      <c r="M1131" s="139">
        <v>-50946.19</v>
      </c>
      <c r="N1131" s="139">
        <v>-56189.38</v>
      </c>
      <c r="O1131" s="139">
        <v>-64664.38</v>
      </c>
      <c r="P1131" s="138">
        <f t="shared" si="18"/>
        <v>-537320.22</v>
      </c>
      <c r="Q1131" s="135">
        <f>MATCH(B1144,'SAP Data'!$C$7:$C$1839,0)</f>
        <v>1466</v>
      </c>
    </row>
    <row r="1132" spans="1:17" ht="15.75" thickBot="1" x14ac:dyDescent="0.3">
      <c r="A1132" s="187" t="s">
        <v>2403</v>
      </c>
      <c r="B1132" s="185" t="s">
        <v>2564</v>
      </c>
      <c r="C1132" s="185" t="s">
        <v>4</v>
      </c>
      <c r="D1132" s="139">
        <v>-25608.32</v>
      </c>
      <c r="E1132" s="139">
        <v>-6800.08</v>
      </c>
      <c r="F1132" s="139">
        <v>-9806.59</v>
      </c>
      <c r="G1132" s="140">
        <v>-11958.24</v>
      </c>
      <c r="H1132" s="140">
        <v>-13203.1</v>
      </c>
      <c r="I1132" s="140">
        <v>-14265.08</v>
      </c>
      <c r="J1132" s="139">
        <v>-15011.86</v>
      </c>
      <c r="K1132" s="139">
        <v>-15688.16</v>
      </c>
      <c r="L1132" s="139">
        <v>-16453.93</v>
      </c>
      <c r="M1132" s="140">
        <v>-17857.32</v>
      </c>
      <c r="N1132" s="140">
        <v>-19885.080000000002</v>
      </c>
      <c r="O1132" s="140">
        <v>-23846.68</v>
      </c>
      <c r="P1132" s="138">
        <f t="shared" si="18"/>
        <v>-190384.44</v>
      </c>
      <c r="Q1132" s="135">
        <f>MATCH(B1145,'SAP Data'!$C$7:$C$1839,0)</f>
        <v>1467</v>
      </c>
    </row>
    <row r="1133" spans="1:17" ht="15.75" thickBot="1" x14ac:dyDescent="0.3">
      <c r="A1133" s="187" t="s">
        <v>2405</v>
      </c>
      <c r="B1133" s="185" t="s">
        <v>2565</v>
      </c>
      <c r="C1133" s="185" t="s">
        <v>4</v>
      </c>
      <c r="D1133" s="140">
        <v>-61579.7</v>
      </c>
      <c r="E1133" s="140">
        <v>-38078.03</v>
      </c>
      <c r="F1133" s="140">
        <v>-55124</v>
      </c>
      <c r="G1133" s="139">
        <v>-66107.77</v>
      </c>
      <c r="H1133" s="139">
        <v>-18088.240000000002</v>
      </c>
      <c r="I1133" s="139">
        <v>-23308.34</v>
      </c>
      <c r="J1133" s="140">
        <v>-27399.33</v>
      </c>
      <c r="K1133" s="140">
        <v>-8039.11</v>
      </c>
      <c r="L1133" s="140">
        <v>-12498.83</v>
      </c>
      <c r="M1133" s="139">
        <v>-21081.97</v>
      </c>
      <c r="N1133" s="139">
        <v>-22142.52</v>
      </c>
      <c r="O1133" s="139">
        <v>-48085.72</v>
      </c>
      <c r="P1133" s="138">
        <f t="shared" si="18"/>
        <v>-401533.56000000006</v>
      </c>
      <c r="Q1133" s="135">
        <f>MATCH(B1146,'SAP Data'!$C$7:$C$1839,0)</f>
        <v>1468</v>
      </c>
    </row>
    <row r="1134" spans="1:17" ht="15.75" thickBot="1" x14ac:dyDescent="0.3">
      <c r="A1134" s="187" t="s">
        <v>2407</v>
      </c>
      <c r="B1134" s="185" t="s">
        <v>2566</v>
      </c>
      <c r="C1134" s="185" t="s">
        <v>4</v>
      </c>
      <c r="D1134" s="139">
        <v>-12985.19</v>
      </c>
      <c r="E1134" s="139">
        <v>-3695.03</v>
      </c>
      <c r="F1134" s="139">
        <v>-5244.71</v>
      </c>
      <c r="G1134" s="140">
        <v>-6503.27</v>
      </c>
      <c r="H1134" s="140">
        <v>-7149.02</v>
      </c>
      <c r="I1134" s="140">
        <v>-7609.97</v>
      </c>
      <c r="J1134" s="139">
        <v>-7892.34</v>
      </c>
      <c r="K1134" s="139">
        <v>-8116.93</v>
      </c>
      <c r="L1134" s="139">
        <v>-8378.34</v>
      </c>
      <c r="M1134" s="140">
        <v>-8942.6200000000008</v>
      </c>
      <c r="N1134" s="140">
        <v>-9957.86</v>
      </c>
      <c r="O1134" s="140">
        <v>-11725.86</v>
      </c>
      <c r="P1134" s="138">
        <f t="shared" si="18"/>
        <v>-98201.14</v>
      </c>
      <c r="Q1134" s="135">
        <f>MATCH(B1147,'SAP Data'!$C$7:$C$1839,0)</f>
        <v>1469</v>
      </c>
    </row>
    <row r="1135" spans="1:17" ht="15.75" thickBot="1" x14ac:dyDescent="0.3">
      <c r="A1135" s="187" t="s">
        <v>2409</v>
      </c>
      <c r="B1135" s="185" t="s">
        <v>2567</v>
      </c>
      <c r="C1135" s="185" t="s">
        <v>4</v>
      </c>
      <c r="D1135" s="140">
        <v>-5801.07</v>
      </c>
      <c r="E1135" s="140">
        <v>-3667.19</v>
      </c>
      <c r="F1135" s="140">
        <v>-5166.53</v>
      </c>
      <c r="G1135" s="139">
        <v>-6289.61</v>
      </c>
      <c r="H1135" s="139">
        <v>-1793.1</v>
      </c>
      <c r="I1135" s="139">
        <v>-2393.25</v>
      </c>
      <c r="J1135" s="140">
        <v>-2822.45</v>
      </c>
      <c r="K1135" s="140">
        <v>-861.2</v>
      </c>
      <c r="L1135" s="140">
        <v>-1376.38</v>
      </c>
      <c r="M1135" s="139">
        <v>-2277.64</v>
      </c>
      <c r="N1135" s="139">
        <v>-2089.25</v>
      </c>
      <c r="O1135" s="139">
        <v>-4328.21</v>
      </c>
      <c r="P1135" s="138">
        <f t="shared" si="18"/>
        <v>-38865.879999999997</v>
      </c>
      <c r="Q1135" s="135">
        <f>MATCH(B1148,'SAP Data'!$C$7:$C$1839,0)</f>
        <v>1470</v>
      </c>
    </row>
    <row r="1136" spans="1:17" ht="15.75" thickBot="1" x14ac:dyDescent="0.3">
      <c r="A1136" s="187" t="s">
        <v>2411</v>
      </c>
      <c r="B1136" s="185" t="s">
        <v>2568</v>
      </c>
      <c r="C1136" s="185" t="s">
        <v>4</v>
      </c>
      <c r="D1136" s="139">
        <v>-3159.25</v>
      </c>
      <c r="E1136" s="139">
        <v>-1660.91</v>
      </c>
      <c r="F1136" s="139">
        <v>-2436.75</v>
      </c>
      <c r="G1136" s="140">
        <v>-2890.44</v>
      </c>
      <c r="H1136" s="140">
        <v>-3164.72</v>
      </c>
      <c r="I1136" s="140">
        <v>-3353.58</v>
      </c>
      <c r="J1136" s="139">
        <v>-128.75</v>
      </c>
      <c r="K1136" s="139">
        <v>-257.08999999999997</v>
      </c>
      <c r="L1136" s="139">
        <v>-398.26</v>
      </c>
      <c r="M1136" s="140">
        <v>-785.79</v>
      </c>
      <c r="N1136" s="140">
        <v>-1389.97</v>
      </c>
      <c r="O1136" s="140">
        <v>-2490.48</v>
      </c>
      <c r="P1136" s="138">
        <f t="shared" si="18"/>
        <v>-22115.99</v>
      </c>
      <c r="Q1136" s="135">
        <f>MATCH(B1149,'SAP Data'!$C$7:$C$1839,0)</f>
        <v>1471</v>
      </c>
    </row>
    <row r="1137" spans="1:17" ht="15.75" thickBot="1" x14ac:dyDescent="0.3">
      <c r="A1137" s="187" t="s">
        <v>2413</v>
      </c>
      <c r="B1137" s="185" t="s">
        <v>2569</v>
      </c>
      <c r="C1137" s="185" t="s">
        <v>4</v>
      </c>
      <c r="D1137" s="140">
        <v>-21096.61</v>
      </c>
      <c r="E1137" s="140">
        <v>-39534.26</v>
      </c>
      <c r="F1137" s="140">
        <v>-58932.03</v>
      </c>
      <c r="G1137" s="139">
        <v>-15660.55</v>
      </c>
      <c r="H1137" s="139">
        <v>-25392.65</v>
      </c>
      <c r="I1137" s="139">
        <v>-32131.439999999999</v>
      </c>
      <c r="J1137" s="140">
        <v>-4901.7299999999996</v>
      </c>
      <c r="K1137" s="140">
        <v>-9119.2099999999991</v>
      </c>
      <c r="L1137" s="140">
        <v>-13339.92</v>
      </c>
      <c r="M1137" s="139">
        <v>-5327.57</v>
      </c>
      <c r="N1137" s="139">
        <v>-15234.13</v>
      </c>
      <c r="O1137" s="139">
        <v>-32358.37</v>
      </c>
      <c r="P1137" s="138">
        <f t="shared" si="18"/>
        <v>-273028.47000000003</v>
      </c>
      <c r="Q1137" s="135">
        <f>MATCH(B1150,'SAP Data'!$C$7:$C$1839,0)</f>
        <v>1472</v>
      </c>
    </row>
    <row r="1138" spans="1:17" ht="15.75" thickBot="1" x14ac:dyDescent="0.3">
      <c r="A1138" s="187" t="s">
        <v>2415</v>
      </c>
      <c r="B1138" s="185" t="s">
        <v>2570</v>
      </c>
      <c r="C1138" s="185" t="s">
        <v>4</v>
      </c>
      <c r="D1138" s="139">
        <v>-117.79</v>
      </c>
      <c r="E1138" s="139">
        <v>-28.55</v>
      </c>
      <c r="F1138" s="139">
        <v>-40.43</v>
      </c>
      <c r="G1138" s="140">
        <v>-49.71</v>
      </c>
      <c r="H1138" s="140">
        <v>-55</v>
      </c>
      <c r="I1138" s="140">
        <v>-59.3</v>
      </c>
      <c r="J1138" s="139">
        <v>-62.28</v>
      </c>
      <c r="K1138" s="139">
        <v>-65.180000000000007</v>
      </c>
      <c r="L1138" s="139">
        <v>-69.23</v>
      </c>
      <c r="M1138" s="140">
        <v>-76.819999999999993</v>
      </c>
      <c r="N1138" s="140">
        <v>-86.32</v>
      </c>
      <c r="O1138" s="140">
        <v>-104.62</v>
      </c>
      <c r="P1138" s="138">
        <f t="shared" si="18"/>
        <v>-815.2299999999999</v>
      </c>
      <c r="Q1138" s="135">
        <f>MATCH(B1151,'SAP Data'!$C$7:$C$1839,0)</f>
        <v>1473</v>
      </c>
    </row>
    <row r="1139" spans="1:17" ht="15.75" thickBot="1" x14ac:dyDescent="0.3">
      <c r="A1139" s="187" t="s">
        <v>2417</v>
      </c>
      <c r="B1139" s="185" t="s">
        <v>2571</v>
      </c>
      <c r="C1139" s="185" t="s">
        <v>4</v>
      </c>
      <c r="D1139" s="140">
        <v>-1466.47</v>
      </c>
      <c r="E1139" s="140">
        <v>-910.16</v>
      </c>
      <c r="F1139" s="140">
        <v>-1362.77</v>
      </c>
      <c r="G1139" s="139">
        <v>-1726.69</v>
      </c>
      <c r="H1139" s="139">
        <v>-1965.11</v>
      </c>
      <c r="I1139" s="139">
        <v>-2130.91</v>
      </c>
      <c r="J1139" s="140">
        <v>-102.66</v>
      </c>
      <c r="K1139" s="140">
        <v>-192.78</v>
      </c>
      <c r="L1139" s="140">
        <v>-277.8</v>
      </c>
      <c r="M1139" s="139">
        <v>-391.19</v>
      </c>
      <c r="N1139" s="139">
        <v>-620.55999999999995</v>
      </c>
      <c r="O1139" s="139">
        <v>-1041.6500000000001</v>
      </c>
      <c r="P1139" s="138">
        <f t="shared" si="18"/>
        <v>-12188.75</v>
      </c>
      <c r="Q1139" s="135">
        <f>MATCH(B1152,'SAP Data'!$C$7:$C$1839,0)</f>
        <v>1475</v>
      </c>
    </row>
    <row r="1140" spans="1:17" ht="15.75" thickBot="1" x14ac:dyDescent="0.3">
      <c r="A1140" s="187" t="s">
        <v>2419</v>
      </c>
      <c r="B1140" s="185" t="s">
        <v>2572</v>
      </c>
      <c r="C1140" s="185" t="s">
        <v>4</v>
      </c>
      <c r="D1140" s="139">
        <v>-1246.0999999999999</v>
      </c>
      <c r="E1140" s="139">
        <v>-1044.55</v>
      </c>
      <c r="F1140" s="139">
        <v>-1115.8900000000001</v>
      </c>
      <c r="G1140" s="140">
        <v>-941.43</v>
      </c>
      <c r="H1140" s="140">
        <v>-497.04</v>
      </c>
      <c r="I1140" s="140">
        <v>-393.77</v>
      </c>
      <c r="J1140" s="139">
        <v>-311.37</v>
      </c>
      <c r="K1140" s="139">
        <v>-289.86</v>
      </c>
      <c r="L1140" s="139">
        <v>-318.86</v>
      </c>
      <c r="M1140" s="140">
        <v>-408.28</v>
      </c>
      <c r="N1140" s="140">
        <v>-772.18</v>
      </c>
      <c r="O1140" s="140">
        <v>-1175.21</v>
      </c>
      <c r="P1140" s="138">
        <f t="shared" si="18"/>
        <v>-8514.5400000000009</v>
      </c>
      <c r="Q1140" s="135">
        <f>MATCH(B1153,'SAP Data'!$C$7:$C$1839,0)</f>
        <v>1476</v>
      </c>
    </row>
    <row r="1141" spans="1:17" ht="15.75" thickBot="1" x14ac:dyDescent="0.3">
      <c r="A1141" s="187" t="s">
        <v>2421</v>
      </c>
      <c r="B1141" s="185" t="s">
        <v>2573</v>
      </c>
      <c r="C1141" s="185" t="s">
        <v>4</v>
      </c>
      <c r="D1141" s="140">
        <v>-13074.13</v>
      </c>
      <c r="E1141" s="140">
        <v>-2999.62</v>
      </c>
      <c r="F1141" s="140">
        <v>-4461.37</v>
      </c>
      <c r="G1141" s="139">
        <v>-5616.9</v>
      </c>
      <c r="H1141" s="139">
        <v>-6593.64</v>
      </c>
      <c r="I1141" s="139">
        <v>-7416</v>
      </c>
      <c r="J1141" s="140">
        <v>-8130.45</v>
      </c>
      <c r="K1141" s="140">
        <v>-8812.09</v>
      </c>
      <c r="L1141" s="140">
        <v>-9522.25</v>
      </c>
      <c r="M1141" s="139">
        <v>-10460.34</v>
      </c>
      <c r="N1141" s="139">
        <v>-11621.41</v>
      </c>
      <c r="O1141" s="139">
        <v>-13285.18</v>
      </c>
      <c r="P1141" s="138">
        <f t="shared" si="18"/>
        <v>-101993.38</v>
      </c>
      <c r="Q1141" s="135">
        <f>MATCH(B1154,'SAP Data'!$C$7:$C$1839,0)</f>
        <v>1477</v>
      </c>
    </row>
    <row r="1142" spans="1:17" ht="15.75" thickBot="1" x14ac:dyDescent="0.3">
      <c r="A1142" s="187" t="s">
        <v>2423</v>
      </c>
      <c r="B1142" s="185" t="s">
        <v>2574</v>
      </c>
      <c r="C1142" s="185" t="s">
        <v>4</v>
      </c>
      <c r="D1142" s="139">
        <v>-23663.52</v>
      </c>
      <c r="E1142" s="139">
        <v>-5864.02</v>
      </c>
      <c r="F1142" s="139">
        <v>-8442.08</v>
      </c>
      <c r="G1142" s="140">
        <v>-10593.25</v>
      </c>
      <c r="H1142" s="140">
        <v>-11963.3</v>
      </c>
      <c r="I1142" s="140">
        <v>-13184.53</v>
      </c>
      <c r="J1142" s="139">
        <v>-14210.81</v>
      </c>
      <c r="K1142" s="139">
        <v>-15318.23</v>
      </c>
      <c r="L1142" s="139">
        <v>-16564.57</v>
      </c>
      <c r="M1142" s="140">
        <v>-18112.03</v>
      </c>
      <c r="N1142" s="140">
        <v>-20233.849999999999</v>
      </c>
      <c r="O1142" s="140">
        <v>-23764.75</v>
      </c>
      <c r="P1142" s="138">
        <f t="shared" si="18"/>
        <v>-181914.94</v>
      </c>
      <c r="Q1142" s="135">
        <f>MATCH(B1155,'SAP Data'!$C$7:$C$1839,0)</f>
        <v>1478</v>
      </c>
    </row>
    <row r="1143" spans="1:17" ht="15.75" thickBot="1" x14ac:dyDescent="0.3">
      <c r="A1143" s="187" t="s">
        <v>2425</v>
      </c>
      <c r="B1143" s="185" t="s">
        <v>2575</v>
      </c>
      <c r="C1143" s="185" t="s">
        <v>4</v>
      </c>
      <c r="D1143" s="140">
        <v>-4398.91</v>
      </c>
      <c r="E1143" s="140">
        <v>-1232.69</v>
      </c>
      <c r="F1143" s="140">
        <v>-1755</v>
      </c>
      <c r="G1143" s="139">
        <v>-2112.5</v>
      </c>
      <c r="H1143" s="139">
        <v>-2333.3000000000002</v>
      </c>
      <c r="I1143" s="139">
        <v>-2495.3000000000002</v>
      </c>
      <c r="J1143" s="140">
        <v>-2629.15</v>
      </c>
      <c r="K1143" s="140">
        <v>-2759.46</v>
      </c>
      <c r="L1143" s="140">
        <v>-2911.64</v>
      </c>
      <c r="M1143" s="139">
        <v>-3239.62</v>
      </c>
      <c r="N1143" s="139">
        <v>-3788.05</v>
      </c>
      <c r="O1143" s="139">
        <v>-4811</v>
      </c>
      <c r="P1143" s="138">
        <f t="shared" si="18"/>
        <v>-34466.619999999995</v>
      </c>
      <c r="Q1143" s="135">
        <f>MATCH(B1156,'SAP Data'!$C$7:$C$1839,0)</f>
        <v>1479</v>
      </c>
    </row>
    <row r="1144" spans="1:17" ht="15.75" thickBot="1" x14ac:dyDescent="0.3">
      <c r="A1144" s="186" t="s">
        <v>2427</v>
      </c>
      <c r="B1144" s="339" t="s">
        <v>2576</v>
      </c>
      <c r="C1144" s="332" t="s">
        <v>4</v>
      </c>
      <c r="D1144" s="139">
        <v>-53767.07</v>
      </c>
      <c r="E1144" s="139">
        <v>-39779.589999999997</v>
      </c>
      <c r="F1144" s="139">
        <v>-58526.77</v>
      </c>
      <c r="G1144" s="140">
        <v>-72666.86</v>
      </c>
      <c r="H1144" s="140">
        <v>-25188.67</v>
      </c>
      <c r="I1144" s="140">
        <v>-31762.6</v>
      </c>
      <c r="J1144" s="139">
        <v>-36593.379999999997</v>
      </c>
      <c r="K1144" s="139">
        <v>-9515.0400000000009</v>
      </c>
      <c r="L1144" s="139">
        <v>-13949.07</v>
      </c>
      <c r="M1144" s="140">
        <v>-19013.68</v>
      </c>
      <c r="N1144" s="140">
        <v>-15723.55</v>
      </c>
      <c r="O1144" s="140">
        <v>-33941.919999999998</v>
      </c>
      <c r="P1144" s="138">
        <f t="shared" si="18"/>
        <v>-410428.1999999999</v>
      </c>
      <c r="Q1144" s="135">
        <f>MATCH(B1157,'SAP Data'!$C$7:$C$1839,0)</f>
        <v>1480</v>
      </c>
    </row>
    <row r="1145" spans="1:17" ht="15.75" thickBot="1" x14ac:dyDescent="0.3">
      <c r="A1145" s="187" t="s">
        <v>2433</v>
      </c>
      <c r="B1145" s="185" t="s">
        <v>2577</v>
      </c>
      <c r="C1145" s="185" t="s">
        <v>4</v>
      </c>
      <c r="D1145" s="140">
        <v>-3836.07</v>
      </c>
      <c r="E1145" s="140">
        <v>-2761.54</v>
      </c>
      <c r="F1145" s="140">
        <v>-4101.51</v>
      </c>
      <c r="G1145" s="139">
        <v>-5262.59</v>
      </c>
      <c r="H1145" s="139">
        <v>-2058.19</v>
      </c>
      <c r="I1145" s="139">
        <v>-2626.82</v>
      </c>
      <c r="J1145" s="140">
        <v>-2992.39</v>
      </c>
      <c r="K1145" s="140">
        <v>-671.64</v>
      </c>
      <c r="L1145" s="140">
        <v>-986.4</v>
      </c>
      <c r="M1145" s="139">
        <v>-1376.74</v>
      </c>
      <c r="N1145" s="139">
        <v>-1256.07</v>
      </c>
      <c r="O1145" s="139">
        <v>-2545.54</v>
      </c>
      <c r="P1145" s="138">
        <f t="shared" si="18"/>
        <v>-30475.500000000004</v>
      </c>
      <c r="Q1145" s="135">
        <f>MATCH(B1158,'SAP Data'!$C$7:$C$1839,0)</f>
        <v>1481</v>
      </c>
    </row>
    <row r="1146" spans="1:17" ht="15.75" thickBot="1" x14ac:dyDescent="0.3">
      <c r="A1146" s="186" t="s">
        <v>2435</v>
      </c>
      <c r="B1146" s="339" t="s">
        <v>2578</v>
      </c>
      <c r="C1146" s="332" t="s">
        <v>4</v>
      </c>
      <c r="D1146" s="139">
        <v>-18399.22</v>
      </c>
      <c r="E1146" s="139">
        <v>-9014.58</v>
      </c>
      <c r="F1146" s="139">
        <v>-13484.21</v>
      </c>
      <c r="G1146" s="140">
        <v>-17280.39</v>
      </c>
      <c r="H1146" s="140">
        <v>-20165.88</v>
      </c>
      <c r="I1146" s="140">
        <v>-22589.99</v>
      </c>
      <c r="J1146" s="139">
        <v>-1905.2</v>
      </c>
      <c r="K1146" s="139">
        <v>-3822.95</v>
      </c>
      <c r="L1146" s="139">
        <v>-5648.75</v>
      </c>
      <c r="M1146" s="140">
        <v>-7978.7</v>
      </c>
      <c r="N1146" s="140">
        <v>-11400.55</v>
      </c>
      <c r="O1146" s="140">
        <v>-16670.16</v>
      </c>
      <c r="P1146" s="138">
        <f t="shared" si="18"/>
        <v>-148360.57999999999</v>
      </c>
      <c r="Q1146" s="135">
        <f>MATCH(B1159,'SAP Data'!$C$7:$C$1839,0)</f>
        <v>1483</v>
      </c>
    </row>
    <row r="1147" spans="1:17" ht="15.75" thickBot="1" x14ac:dyDescent="0.3">
      <c r="A1147" s="187" t="s">
        <v>2437</v>
      </c>
      <c r="B1147" s="185" t="s">
        <v>2579</v>
      </c>
      <c r="C1147" s="185" t="s">
        <v>4</v>
      </c>
      <c r="D1147" s="140">
        <v>-18699.78</v>
      </c>
      <c r="E1147" s="140">
        <v>-3959.5</v>
      </c>
      <c r="F1147" s="140">
        <v>-5991.59</v>
      </c>
      <c r="G1147" s="139">
        <v>-7662.22</v>
      </c>
      <c r="H1147" s="139">
        <v>-9015.7199999999993</v>
      </c>
      <c r="I1147" s="139">
        <v>-10208.23</v>
      </c>
      <c r="J1147" s="140">
        <v>-11245.47</v>
      </c>
      <c r="K1147" s="140">
        <v>-12112.25</v>
      </c>
      <c r="L1147" s="140">
        <v>-13029.7</v>
      </c>
      <c r="M1147" s="139">
        <v>-14119.23</v>
      </c>
      <c r="N1147" s="139">
        <v>-15649.45</v>
      </c>
      <c r="O1147" s="139">
        <v>-18183.87</v>
      </c>
      <c r="P1147" s="138">
        <f t="shared" si="18"/>
        <v>-139877.00999999998</v>
      </c>
      <c r="Q1147" s="135">
        <f>MATCH(B1160,'SAP Data'!$C$7:$C$1839,0)</f>
        <v>1484</v>
      </c>
    </row>
    <row r="1148" spans="1:17" ht="15.75" thickBot="1" x14ac:dyDescent="0.3">
      <c r="A1148" s="187" t="s">
        <v>2439</v>
      </c>
      <c r="B1148" s="185" t="s">
        <v>2580</v>
      </c>
      <c r="C1148" s="185" t="s">
        <v>4</v>
      </c>
      <c r="D1148" s="139">
        <v>-5929.13</v>
      </c>
      <c r="E1148" s="139">
        <v>-1067.0899999999999</v>
      </c>
      <c r="F1148" s="139">
        <v>-1641.6</v>
      </c>
      <c r="G1148" s="140">
        <v>-2177.91</v>
      </c>
      <c r="H1148" s="140">
        <v>-2714.63</v>
      </c>
      <c r="I1148" s="140">
        <v>-3196.31</v>
      </c>
      <c r="J1148" s="139">
        <v>-3624.78</v>
      </c>
      <c r="K1148" s="139">
        <v>-3999.08</v>
      </c>
      <c r="L1148" s="139">
        <v>-4366.53</v>
      </c>
      <c r="M1148" s="140">
        <v>-4768.67</v>
      </c>
      <c r="N1148" s="140">
        <v>-5322.64</v>
      </c>
      <c r="O1148" s="140">
        <v>-6017.84</v>
      </c>
      <c r="P1148" s="138">
        <f t="shared" si="18"/>
        <v>-44826.209999999992</v>
      </c>
      <c r="Q1148" s="135">
        <f>MATCH(B1161,'SAP Data'!$C$7:$C$1839,0)</f>
        <v>1507</v>
      </c>
    </row>
    <row r="1149" spans="1:17" ht="15.75" thickBot="1" x14ac:dyDescent="0.3">
      <c r="A1149" s="187" t="s">
        <v>2441</v>
      </c>
      <c r="B1149" s="185" t="s">
        <v>2581</v>
      </c>
      <c r="C1149" s="185" t="s">
        <v>4</v>
      </c>
      <c r="D1149" s="140">
        <v>-9284.26</v>
      </c>
      <c r="E1149" s="140">
        <v>-2380.12</v>
      </c>
      <c r="F1149" s="140">
        <v>-3497.46</v>
      </c>
      <c r="G1149" s="139">
        <v>-4432.46</v>
      </c>
      <c r="H1149" s="139">
        <v>-5015.38</v>
      </c>
      <c r="I1149" s="139">
        <v>-5596.96</v>
      </c>
      <c r="J1149" s="140">
        <v>-5993.6</v>
      </c>
      <c r="K1149" s="140">
        <v>-6376.37</v>
      </c>
      <c r="L1149" s="140">
        <v>-6792.06</v>
      </c>
      <c r="M1149" s="139">
        <v>-7280.32</v>
      </c>
      <c r="N1149" s="139">
        <v>-8053.6</v>
      </c>
      <c r="O1149" s="139">
        <v>-9309.98</v>
      </c>
      <c r="P1149" s="138">
        <f t="shared" si="18"/>
        <v>-74012.569999999992</v>
      </c>
      <c r="Q1149" s="135">
        <f>MATCH(B1162,'SAP Data'!$C$7:$C$1839,0)</f>
        <v>1551</v>
      </c>
    </row>
    <row r="1150" spans="1:17" ht="15.75" thickBot="1" x14ac:dyDescent="0.3">
      <c r="A1150" s="187" t="s">
        <v>2443</v>
      </c>
      <c r="B1150" s="185" t="s">
        <v>2582</v>
      </c>
      <c r="C1150" s="185" t="s">
        <v>4</v>
      </c>
      <c r="D1150" s="139">
        <v>0</v>
      </c>
      <c r="E1150" s="139">
        <v>0</v>
      </c>
      <c r="F1150" s="139">
        <v>0</v>
      </c>
      <c r="G1150" s="140">
        <v>0</v>
      </c>
      <c r="H1150" s="140">
        <v>0</v>
      </c>
      <c r="I1150" s="140">
        <v>0</v>
      </c>
      <c r="J1150" s="139">
        <v>0</v>
      </c>
      <c r="K1150" s="139">
        <v>0</v>
      </c>
      <c r="L1150" s="139">
        <v>0</v>
      </c>
      <c r="M1150" s="140">
        <v>0</v>
      </c>
      <c r="N1150" s="140">
        <v>0</v>
      </c>
      <c r="O1150" s="140">
        <v>0</v>
      </c>
      <c r="P1150" s="138">
        <f t="shared" si="18"/>
        <v>0</v>
      </c>
      <c r="Q1150" s="135">
        <f>MATCH(B1163,'SAP Data'!$C$7:$C$1839,0)</f>
        <v>1552</v>
      </c>
    </row>
    <row r="1151" spans="1:17" ht="15.75" thickBot="1" x14ac:dyDescent="0.3">
      <c r="A1151" s="187" t="s">
        <v>2583</v>
      </c>
      <c r="B1151" s="185" t="s">
        <v>2584</v>
      </c>
      <c r="C1151" s="185" t="s">
        <v>4</v>
      </c>
      <c r="D1151" s="140">
        <v>-266094.21999999997</v>
      </c>
      <c r="E1151" s="140">
        <v>-544924.18999999994</v>
      </c>
      <c r="F1151" s="140">
        <v>-792977.93</v>
      </c>
      <c r="G1151" s="139">
        <v>-195044.49</v>
      </c>
      <c r="H1151" s="139">
        <v>-309833.88</v>
      </c>
      <c r="I1151" s="139">
        <v>-412115.87</v>
      </c>
      <c r="J1151" s="140">
        <v>-77163.710000000006</v>
      </c>
      <c r="K1151" s="140">
        <v>-151760.54</v>
      </c>
      <c r="L1151" s="140">
        <v>-234232.26</v>
      </c>
      <c r="M1151" s="139">
        <v>-108119.89</v>
      </c>
      <c r="N1151" s="139">
        <v>-280365.87</v>
      </c>
      <c r="O1151" s="139">
        <v>-556516.03</v>
      </c>
      <c r="P1151" s="138">
        <f t="shared" si="18"/>
        <v>-3929148.88</v>
      </c>
      <c r="Q1151" s="135">
        <f>MATCH(B1164,'SAP Data'!$C$7:$C$1839,0)</f>
        <v>1553</v>
      </c>
    </row>
    <row r="1152" spans="1:17" ht="15.75" thickBot="1" x14ac:dyDescent="0.3">
      <c r="A1152" s="187" t="s">
        <v>2585</v>
      </c>
      <c r="B1152" s="185" t="s">
        <v>2586</v>
      </c>
      <c r="C1152" s="185" t="s">
        <v>4</v>
      </c>
      <c r="D1152" s="139">
        <v>-25350.25</v>
      </c>
      <c r="E1152" s="139">
        <v>-53802.879999999997</v>
      </c>
      <c r="F1152" s="139">
        <v>-76723.710000000006</v>
      </c>
      <c r="G1152" s="140">
        <v>-15249.48</v>
      </c>
      <c r="H1152" s="140">
        <v>-24038.3</v>
      </c>
      <c r="I1152" s="140">
        <v>-31861.27</v>
      </c>
      <c r="J1152" s="139">
        <v>-5824.67</v>
      </c>
      <c r="K1152" s="139">
        <v>-11178.32</v>
      </c>
      <c r="L1152" s="139">
        <v>-17651.8</v>
      </c>
      <c r="M1152" s="140">
        <v>-9860.66</v>
      </c>
      <c r="N1152" s="140">
        <v>-25024.63</v>
      </c>
      <c r="O1152" s="140">
        <v>-51689.54</v>
      </c>
      <c r="P1152" s="138">
        <f t="shared" si="18"/>
        <v>-348255.51</v>
      </c>
      <c r="Q1152" s="135">
        <f>MATCH(B1165,'SAP Data'!$C$7:$C$1839,0)</f>
        <v>1554</v>
      </c>
    </row>
    <row r="1153" spans="1:17" ht="15.75" thickBot="1" x14ac:dyDescent="0.3">
      <c r="A1153" s="187" t="s">
        <v>2587</v>
      </c>
      <c r="B1153" s="185" t="s">
        <v>2588</v>
      </c>
      <c r="C1153" s="185" t="s">
        <v>4</v>
      </c>
      <c r="D1153" s="140">
        <v>-30304.91</v>
      </c>
      <c r="E1153" s="140">
        <v>-63479.63</v>
      </c>
      <c r="F1153" s="140">
        <v>-88905.72</v>
      </c>
      <c r="G1153" s="139">
        <v>-19606.84</v>
      </c>
      <c r="H1153" s="139">
        <v>-29462.15</v>
      </c>
      <c r="I1153" s="139">
        <v>-38935.919999999998</v>
      </c>
      <c r="J1153" s="140">
        <v>-6135.99</v>
      </c>
      <c r="K1153" s="140">
        <v>-12284.29</v>
      </c>
      <c r="L1153" s="140">
        <v>-19237.330000000002</v>
      </c>
      <c r="M1153" s="139">
        <v>-11338.09</v>
      </c>
      <c r="N1153" s="139">
        <v>-29807.77</v>
      </c>
      <c r="O1153" s="139">
        <v>-62149.58</v>
      </c>
      <c r="P1153" s="138">
        <f t="shared" si="18"/>
        <v>-411648.22000000003</v>
      </c>
      <c r="Q1153" s="135">
        <f>MATCH(B1166,'SAP Data'!$C$7:$C$1839,0)</f>
        <v>1556</v>
      </c>
    </row>
    <row r="1154" spans="1:17" ht="15.75" thickBot="1" x14ac:dyDescent="0.3">
      <c r="A1154" s="187" t="s">
        <v>2589</v>
      </c>
      <c r="B1154" s="185" t="s">
        <v>2590</v>
      </c>
      <c r="C1154" s="185" t="s">
        <v>4</v>
      </c>
      <c r="D1154" s="139">
        <v>-2047.59</v>
      </c>
      <c r="E1154" s="139">
        <v>-4371.91</v>
      </c>
      <c r="F1154" s="139">
        <v>-6197.9</v>
      </c>
      <c r="G1154" s="140">
        <v>-1299.57</v>
      </c>
      <c r="H1154" s="140">
        <v>-2234.6799999999998</v>
      </c>
      <c r="I1154" s="140">
        <v>-2824.36</v>
      </c>
      <c r="J1154" s="139">
        <v>-485.55</v>
      </c>
      <c r="K1154" s="139">
        <v>-1033.81</v>
      </c>
      <c r="L1154" s="139">
        <v>-1646.93</v>
      </c>
      <c r="M1154" s="140">
        <v>-867.16</v>
      </c>
      <c r="N1154" s="140">
        <v>-2576.4499999999998</v>
      </c>
      <c r="O1154" s="140">
        <v>-4830.7700000000004</v>
      </c>
      <c r="P1154" s="138">
        <f t="shared" si="18"/>
        <v>-30416.68</v>
      </c>
      <c r="Q1154" s="135">
        <f>MATCH(B1167,'SAP Data'!$C$7:$C$1839,0)</f>
        <v>1557</v>
      </c>
    </row>
    <row r="1155" spans="1:17" ht="15.75" thickBot="1" x14ac:dyDescent="0.3">
      <c r="A1155" s="187" t="s">
        <v>2591</v>
      </c>
      <c r="B1155" s="185" t="s">
        <v>2592</v>
      </c>
      <c r="C1155" s="185" t="s">
        <v>4</v>
      </c>
      <c r="D1155" s="140">
        <v>-43212.76</v>
      </c>
      <c r="E1155" s="140">
        <v>-11553.11</v>
      </c>
      <c r="F1155" s="140">
        <v>-16047.01</v>
      </c>
      <c r="G1155" s="139">
        <v>-19262.560000000001</v>
      </c>
      <c r="H1155" s="139">
        <v>-21542.639999999999</v>
      </c>
      <c r="I1155" s="139">
        <v>-23135.42</v>
      </c>
      <c r="J1155" s="140">
        <v>-24483.919999999998</v>
      </c>
      <c r="K1155" s="140">
        <v>-25887.16</v>
      </c>
      <c r="L1155" s="140">
        <v>-27396.25</v>
      </c>
      <c r="M1155" s="139">
        <v>-29761.27</v>
      </c>
      <c r="N1155" s="139">
        <v>-34168.01</v>
      </c>
      <c r="O1155" s="139">
        <v>-40389.360000000001</v>
      </c>
      <c r="P1155" s="138">
        <f t="shared" si="18"/>
        <v>-316839.46999999997</v>
      </c>
      <c r="Q1155" s="135">
        <f>MATCH(B1168,'SAP Data'!$C$7:$C$1839,0)</f>
        <v>1558</v>
      </c>
    </row>
    <row r="1156" spans="1:17" ht="15.75" thickBot="1" x14ac:dyDescent="0.3">
      <c r="A1156" s="187" t="s">
        <v>2593</v>
      </c>
      <c r="B1156" s="185" t="s">
        <v>2594</v>
      </c>
      <c r="C1156" s="185" t="s">
        <v>4</v>
      </c>
      <c r="D1156" s="139">
        <v>-229885.5</v>
      </c>
      <c r="E1156" s="139">
        <v>-61259.39</v>
      </c>
      <c r="F1156" s="139">
        <v>-88019.839999999997</v>
      </c>
      <c r="G1156" s="140">
        <v>-104114.26</v>
      </c>
      <c r="H1156" s="140">
        <v>-115765.98</v>
      </c>
      <c r="I1156" s="140">
        <v>-125083.66</v>
      </c>
      <c r="J1156" s="139">
        <v>-132625.13</v>
      </c>
      <c r="K1156" s="139">
        <v>-139173.35</v>
      </c>
      <c r="L1156" s="139">
        <v>-148187.71</v>
      </c>
      <c r="M1156" s="140">
        <v>-164704.32000000001</v>
      </c>
      <c r="N1156" s="140">
        <v>-189482.4</v>
      </c>
      <c r="O1156" s="140">
        <v>-230931.57</v>
      </c>
      <c r="P1156" s="138">
        <f t="shared" si="18"/>
        <v>-1729233.11</v>
      </c>
      <c r="Q1156" s="135">
        <f>MATCH(B1169,'SAP Data'!$C$7:$C$1839,0)</f>
        <v>1560</v>
      </c>
    </row>
    <row r="1157" spans="1:17" ht="15.75" thickBot="1" x14ac:dyDescent="0.3">
      <c r="A1157" s="187" t="s">
        <v>2595</v>
      </c>
      <c r="B1157" s="185" t="s">
        <v>2596</v>
      </c>
      <c r="C1157" s="185" t="s">
        <v>4</v>
      </c>
      <c r="D1157" s="140">
        <v>-23358.13</v>
      </c>
      <c r="E1157" s="140">
        <v>-47134.64</v>
      </c>
      <c r="F1157" s="140">
        <v>-72377.77</v>
      </c>
      <c r="G1157" s="139">
        <v>-19709.63</v>
      </c>
      <c r="H1157" s="139">
        <v>-31681.4</v>
      </c>
      <c r="I1157" s="139">
        <v>-41203.629999999997</v>
      </c>
      <c r="J1157" s="140">
        <v>-7424.81</v>
      </c>
      <c r="K1157" s="140">
        <v>-13811.41</v>
      </c>
      <c r="L1157" s="140">
        <v>-20253.88</v>
      </c>
      <c r="M1157" s="139">
        <v>-7429.36</v>
      </c>
      <c r="N1157" s="139">
        <v>-21126.5</v>
      </c>
      <c r="O1157" s="139">
        <v>-44122.02</v>
      </c>
      <c r="P1157" s="138">
        <f t="shared" si="18"/>
        <v>-349633.18</v>
      </c>
      <c r="Q1157" s="135">
        <f>MATCH(B1170,'SAP Data'!$C$7:$C$1839,0)</f>
        <v>1561</v>
      </c>
    </row>
    <row r="1158" spans="1:17" ht="15.75" thickBot="1" x14ac:dyDescent="0.3">
      <c r="A1158" s="187" t="s">
        <v>2597</v>
      </c>
      <c r="B1158" s="185" t="s">
        <v>2598</v>
      </c>
      <c r="C1158" s="185" t="s">
        <v>4</v>
      </c>
      <c r="D1158" s="139">
        <v>-10024.52</v>
      </c>
      <c r="E1158" s="139">
        <v>-2716.41</v>
      </c>
      <c r="F1158" s="139">
        <v>-3847.36</v>
      </c>
      <c r="G1158" s="140">
        <v>-4600.01</v>
      </c>
      <c r="H1158" s="140">
        <v>-5140.97</v>
      </c>
      <c r="I1158" s="140">
        <v>-5505.91</v>
      </c>
      <c r="J1158" s="139">
        <v>-5800.48</v>
      </c>
      <c r="K1158" s="139">
        <v>-6099.13</v>
      </c>
      <c r="L1158" s="139">
        <v>-6409.74</v>
      </c>
      <c r="M1158" s="140">
        <v>-6995.87</v>
      </c>
      <c r="N1158" s="140">
        <v>-8089.36</v>
      </c>
      <c r="O1158" s="140">
        <v>-9504.73</v>
      </c>
      <c r="P1158" s="138">
        <f t="shared" si="18"/>
        <v>-74734.490000000005</v>
      </c>
      <c r="Q1158" s="135">
        <f>MATCH(B1171,'SAP Data'!$C$7:$C$1839,0)</f>
        <v>1563</v>
      </c>
    </row>
    <row r="1159" spans="1:17" ht="15.75" thickBot="1" x14ac:dyDescent="0.3">
      <c r="A1159" s="187" t="s">
        <v>2599</v>
      </c>
      <c r="B1159" s="185" t="s">
        <v>2600</v>
      </c>
      <c r="C1159" s="185" t="s">
        <v>4</v>
      </c>
      <c r="D1159" s="140">
        <v>-7213.71</v>
      </c>
      <c r="E1159" s="140">
        <v>-14204.81</v>
      </c>
      <c r="F1159" s="140">
        <v>-21625.81</v>
      </c>
      <c r="G1159" s="139">
        <v>-5927.2</v>
      </c>
      <c r="H1159" s="139">
        <v>-9526.7199999999993</v>
      </c>
      <c r="I1159" s="139">
        <v>-12213.13</v>
      </c>
      <c r="J1159" s="140">
        <v>-2029.13</v>
      </c>
      <c r="K1159" s="140">
        <v>-3697.28</v>
      </c>
      <c r="L1159" s="140">
        <v>-5335.93</v>
      </c>
      <c r="M1159" s="139">
        <v>-1979.21</v>
      </c>
      <c r="N1159" s="139">
        <v>-5902.61</v>
      </c>
      <c r="O1159" s="139">
        <v>-12389.44</v>
      </c>
      <c r="P1159" s="138">
        <f t="shared" ref="P1159:P1222" si="19">SUM(D1159:O1159)</f>
        <v>-102044.98000000001</v>
      </c>
      <c r="Q1159" s="135">
        <f>MATCH(B1172,'SAP Data'!$C$7:$C$1839,0)</f>
        <v>1564</v>
      </c>
    </row>
    <row r="1160" spans="1:17" ht="15.75" thickBot="1" x14ac:dyDescent="0.3">
      <c r="A1160" s="187" t="s">
        <v>2601</v>
      </c>
      <c r="B1160" s="339">
        <v>500180</v>
      </c>
      <c r="C1160" s="185"/>
      <c r="D1160" s="139">
        <v>0</v>
      </c>
      <c r="E1160" s="139">
        <v>0</v>
      </c>
      <c r="F1160" s="139">
        <v>0</v>
      </c>
      <c r="G1160" s="140">
        <v>0</v>
      </c>
      <c r="H1160" s="140">
        <v>0</v>
      </c>
      <c r="I1160" s="140">
        <v>0</v>
      </c>
      <c r="J1160" s="139">
        <v>0</v>
      </c>
      <c r="K1160" s="139">
        <v>0</v>
      </c>
      <c r="L1160" s="139">
        <v>0</v>
      </c>
      <c r="M1160" s="140">
        <v>0</v>
      </c>
      <c r="N1160" s="140">
        <v>0</v>
      </c>
      <c r="O1160" s="140">
        <v>0</v>
      </c>
      <c r="P1160" s="138">
        <f t="shared" si="19"/>
        <v>0</v>
      </c>
      <c r="Q1160" s="135">
        <f>MATCH(B1173,'SAP Data'!$C$7:$C$1839,0)</f>
        <v>1565</v>
      </c>
    </row>
    <row r="1161" spans="1:17" ht="15.75" thickBot="1" x14ac:dyDescent="0.3">
      <c r="A1161" s="187" t="s">
        <v>1169</v>
      </c>
      <c r="B1161" s="185" t="s">
        <v>1170</v>
      </c>
      <c r="C1161" s="185" t="s">
        <v>4</v>
      </c>
      <c r="D1161" s="140">
        <v>0</v>
      </c>
      <c r="E1161" s="140">
        <v>0</v>
      </c>
      <c r="F1161" s="140">
        <v>0</v>
      </c>
      <c r="G1161" s="139">
        <v>0</v>
      </c>
      <c r="H1161" s="139">
        <v>0</v>
      </c>
      <c r="I1161" s="139">
        <v>0</v>
      </c>
      <c r="J1161" s="140">
        <v>0</v>
      </c>
      <c r="K1161" s="140">
        <v>0</v>
      </c>
      <c r="L1161" s="140">
        <v>0</v>
      </c>
      <c r="M1161" s="139">
        <v>0</v>
      </c>
      <c r="N1161" s="139">
        <v>0</v>
      </c>
      <c r="O1161" s="139">
        <v>0</v>
      </c>
      <c r="P1161" s="138">
        <f t="shared" si="19"/>
        <v>0</v>
      </c>
      <c r="Q1161" s="135">
        <f>MATCH(B1174,'SAP Data'!$C$7:$C$1839,0)</f>
        <v>1567</v>
      </c>
    </row>
    <row r="1162" spans="1:17" ht="15.75" thickBot="1" x14ac:dyDescent="0.3">
      <c r="A1162" s="187" t="s">
        <v>1172</v>
      </c>
      <c r="B1162" s="339">
        <v>500181</v>
      </c>
      <c r="C1162" s="185"/>
      <c r="D1162" s="139">
        <v>-46161393.560000002</v>
      </c>
      <c r="E1162" s="139">
        <v>-46161116.920000002</v>
      </c>
      <c r="F1162" s="139">
        <v>-40712731.649999999</v>
      </c>
      <c r="G1162" s="140">
        <v>-41693709.740000002</v>
      </c>
      <c r="H1162" s="140">
        <v>-40776382.43</v>
      </c>
      <c r="I1162" s="140">
        <v>-37901865.020000003</v>
      </c>
      <c r="J1162" s="139">
        <v>-38672846.07</v>
      </c>
      <c r="K1162" s="139">
        <v>-38591418.18</v>
      </c>
      <c r="L1162" s="139">
        <v>-34629360.859999999</v>
      </c>
      <c r="M1162" s="140">
        <v>-36234071.729999997</v>
      </c>
      <c r="N1162" s="140">
        <v>-37505605.649999999</v>
      </c>
      <c r="O1162" s="140">
        <v>-46642202.859999999</v>
      </c>
      <c r="P1162" s="138">
        <f t="shared" si="19"/>
        <v>-485682704.67000008</v>
      </c>
      <c r="Q1162" s="135">
        <f>MATCH(B1175,'SAP Data'!$C$7:$C$1839,0)</f>
        <v>1568</v>
      </c>
    </row>
    <row r="1163" spans="1:17" ht="15.75" thickBot="1" x14ac:dyDescent="0.3">
      <c r="A1163" s="187" t="s">
        <v>2602</v>
      </c>
      <c r="B1163" s="185" t="s">
        <v>2603</v>
      </c>
      <c r="C1163" s="185" t="s">
        <v>4</v>
      </c>
      <c r="D1163" s="140">
        <v>-2229373</v>
      </c>
      <c r="E1163" s="140">
        <v>-2229373</v>
      </c>
      <c r="F1163" s="140">
        <v>-2229373</v>
      </c>
      <c r="G1163" s="139">
        <v>-2229373</v>
      </c>
      <c r="H1163" s="139">
        <v>-2229373</v>
      </c>
      <c r="I1163" s="139">
        <v>-2229373</v>
      </c>
      <c r="J1163" s="140">
        <v>-2229373</v>
      </c>
      <c r="K1163" s="140">
        <v>-2229373</v>
      </c>
      <c r="L1163" s="140">
        <v>-2229373</v>
      </c>
      <c r="M1163" s="139">
        <v>-2229373</v>
      </c>
      <c r="N1163" s="139">
        <v>-2229373</v>
      </c>
      <c r="O1163" s="139">
        <v>-2205504</v>
      </c>
      <c r="P1163" s="138">
        <f t="shared" si="19"/>
        <v>-26728607</v>
      </c>
      <c r="Q1163" s="135">
        <f>MATCH(B1176,'SAP Data'!$C$7:$C$1839,0)</f>
        <v>1569</v>
      </c>
    </row>
    <row r="1164" spans="1:17" ht="15.75" thickBot="1" x14ac:dyDescent="0.3">
      <c r="A1164" s="187" t="s">
        <v>2604</v>
      </c>
      <c r="B1164" s="185" t="s">
        <v>2605</v>
      </c>
      <c r="C1164" s="185" t="s">
        <v>4</v>
      </c>
      <c r="D1164" s="139">
        <v>-94211.49</v>
      </c>
      <c r="E1164" s="139">
        <v>-85519.98</v>
      </c>
      <c r="F1164" s="139">
        <v>-76828.47</v>
      </c>
      <c r="G1164" s="140">
        <v>-68136.960000000006</v>
      </c>
      <c r="H1164" s="140">
        <v>-59445.45</v>
      </c>
      <c r="I1164" s="140">
        <v>-50753.94</v>
      </c>
      <c r="J1164" s="139">
        <v>-42062.43</v>
      </c>
      <c r="K1164" s="139">
        <v>-33370.92</v>
      </c>
      <c r="L1164" s="139">
        <v>-24679.41</v>
      </c>
      <c r="M1164" s="140">
        <v>-15987.9</v>
      </c>
      <c r="N1164" s="140">
        <v>-7296.39</v>
      </c>
      <c r="O1164" s="140">
        <v>-102652</v>
      </c>
      <c r="P1164" s="138">
        <f t="shared" si="19"/>
        <v>-660945.34000000008</v>
      </c>
      <c r="Q1164" s="135">
        <f>MATCH(B1177,'SAP Data'!$C$7:$C$1839,0)</f>
        <v>1570</v>
      </c>
    </row>
    <row r="1165" spans="1:17" ht="15.75" thickBot="1" x14ac:dyDescent="0.3">
      <c r="A1165" s="187" t="s">
        <v>2606</v>
      </c>
      <c r="B1165" s="185" t="s">
        <v>2607</v>
      </c>
      <c r="C1165" s="185" t="s">
        <v>4</v>
      </c>
      <c r="D1165" s="140">
        <v>-1635358</v>
      </c>
      <c r="E1165" s="140">
        <v>-1635358</v>
      </c>
      <c r="F1165" s="140">
        <v>-1635358</v>
      </c>
      <c r="G1165" s="139">
        <v>-1635358</v>
      </c>
      <c r="H1165" s="139">
        <v>-1635358</v>
      </c>
      <c r="I1165" s="139">
        <v>-1635358</v>
      </c>
      <c r="J1165" s="140">
        <v>-1635358</v>
      </c>
      <c r="K1165" s="140">
        <v>-1635358</v>
      </c>
      <c r="L1165" s="140">
        <v>-1635358</v>
      </c>
      <c r="M1165" s="139">
        <v>-1635358</v>
      </c>
      <c r="N1165" s="139">
        <v>-1635358</v>
      </c>
      <c r="O1165" s="139">
        <v>-1631528</v>
      </c>
      <c r="P1165" s="138">
        <f t="shared" si="19"/>
        <v>-19620466</v>
      </c>
      <c r="Q1165" s="135">
        <f>MATCH(B1178,'SAP Data'!$C$7:$C$1839,0)</f>
        <v>1572</v>
      </c>
    </row>
    <row r="1166" spans="1:17" ht="15.75" thickBot="1" x14ac:dyDescent="0.3">
      <c r="A1166" s="187" t="s">
        <v>2608</v>
      </c>
      <c r="B1166" s="185" t="s">
        <v>2609</v>
      </c>
      <c r="C1166" s="185" t="s">
        <v>4</v>
      </c>
      <c r="D1166" s="139">
        <v>0</v>
      </c>
      <c r="E1166" s="139">
        <v>0</v>
      </c>
      <c r="F1166" s="139">
        <v>0</v>
      </c>
      <c r="G1166" s="140">
        <v>0</v>
      </c>
      <c r="H1166" s="140">
        <v>0</v>
      </c>
      <c r="I1166" s="140">
        <v>0</v>
      </c>
      <c r="J1166" s="139">
        <v>0</v>
      </c>
      <c r="K1166" s="139">
        <v>0</v>
      </c>
      <c r="L1166" s="139">
        <v>0</v>
      </c>
      <c r="M1166" s="140">
        <v>0</v>
      </c>
      <c r="N1166" s="140">
        <v>0</v>
      </c>
      <c r="O1166" s="140">
        <v>0</v>
      </c>
      <c r="P1166" s="138">
        <f t="shared" si="19"/>
        <v>0</v>
      </c>
      <c r="Q1166" s="135">
        <f>MATCH(B1179,'SAP Data'!$C$7:$C$1839,0)</f>
        <v>1576</v>
      </c>
    </row>
    <row r="1167" spans="1:17" ht="15.75" thickBot="1" x14ac:dyDescent="0.3">
      <c r="A1167" s="187" t="s">
        <v>2610</v>
      </c>
      <c r="B1167" s="185" t="s">
        <v>2611</v>
      </c>
      <c r="C1167" s="185" t="s">
        <v>4</v>
      </c>
      <c r="D1167" s="140">
        <v>0</v>
      </c>
      <c r="E1167" s="140">
        <v>0</v>
      </c>
      <c r="F1167" s="140">
        <v>0</v>
      </c>
      <c r="G1167" s="139">
        <v>0</v>
      </c>
      <c r="H1167" s="139">
        <v>0</v>
      </c>
      <c r="I1167" s="139">
        <v>0</v>
      </c>
      <c r="J1167" s="140">
        <v>0</v>
      </c>
      <c r="K1167" s="140">
        <v>0</v>
      </c>
      <c r="L1167" s="140">
        <v>0</v>
      </c>
      <c r="M1167" s="139">
        <v>0</v>
      </c>
      <c r="N1167" s="139">
        <v>0</v>
      </c>
      <c r="O1167" s="139">
        <v>0</v>
      </c>
      <c r="P1167" s="138">
        <f t="shared" si="19"/>
        <v>0</v>
      </c>
      <c r="Q1167" s="135">
        <f>MATCH(B1180,'SAP Data'!$C$7:$C$1839,0)</f>
        <v>1578</v>
      </c>
    </row>
    <row r="1168" spans="1:17" ht="15.75" thickBot="1" x14ac:dyDescent="0.3">
      <c r="A1168" s="187" t="s">
        <v>2610</v>
      </c>
      <c r="B1168" s="185" t="s">
        <v>2612</v>
      </c>
      <c r="C1168" s="185" t="s">
        <v>4</v>
      </c>
      <c r="D1168" s="139">
        <v>0</v>
      </c>
      <c r="E1168" s="139">
        <v>0</v>
      </c>
      <c r="F1168" s="139">
        <v>0</v>
      </c>
      <c r="G1168" s="140">
        <v>0</v>
      </c>
      <c r="H1168" s="140">
        <v>0</v>
      </c>
      <c r="I1168" s="140">
        <v>0</v>
      </c>
      <c r="J1168" s="139">
        <v>0</v>
      </c>
      <c r="K1168" s="139">
        <v>0</v>
      </c>
      <c r="L1168" s="139">
        <v>0</v>
      </c>
      <c r="M1168" s="140">
        <v>0</v>
      </c>
      <c r="N1168" s="140">
        <v>0</v>
      </c>
      <c r="O1168" s="140">
        <v>0</v>
      </c>
      <c r="P1168" s="138">
        <f t="shared" si="19"/>
        <v>0</v>
      </c>
      <c r="Q1168" s="135">
        <f>MATCH(B1181,'SAP Data'!$C$7:$C$1839,0)</f>
        <v>1579</v>
      </c>
    </row>
    <row r="1169" spans="1:17" ht="15.75" thickBot="1" x14ac:dyDescent="0.3">
      <c r="A1169" s="187" t="s">
        <v>2613</v>
      </c>
      <c r="B1169" s="185" t="s">
        <v>2614</v>
      </c>
      <c r="C1169" s="185" t="s">
        <v>4</v>
      </c>
      <c r="D1169" s="140">
        <v>-28241426.449999999</v>
      </c>
      <c r="E1169" s="140">
        <v>-28241426.449999999</v>
      </c>
      <c r="F1169" s="140">
        <v>-23593756.43</v>
      </c>
      <c r="G1169" s="139">
        <v>-23593756.43</v>
      </c>
      <c r="H1169" s="139">
        <v>-23593756.43</v>
      </c>
      <c r="I1169" s="139">
        <v>-22514496.699999999</v>
      </c>
      <c r="J1169" s="140">
        <v>-22514496.699999999</v>
      </c>
      <c r="K1169" s="140">
        <v>-22514496.699999999</v>
      </c>
      <c r="L1169" s="140">
        <v>-20038516.260000002</v>
      </c>
      <c r="M1169" s="139">
        <v>-20038516.260000002</v>
      </c>
      <c r="N1169" s="139">
        <v>-20038516.260000002</v>
      </c>
      <c r="O1169" s="139">
        <v>-26983714.079999998</v>
      </c>
      <c r="P1169" s="138">
        <f t="shared" si="19"/>
        <v>-281906875.14999992</v>
      </c>
      <c r="Q1169" s="135">
        <f>MATCH(B1182,'SAP Data'!$C$7:$C$1839,0)</f>
        <v>1580</v>
      </c>
    </row>
    <row r="1170" spans="1:17" ht="15.75" thickBot="1" x14ac:dyDescent="0.3">
      <c r="A1170" s="187" t="s">
        <v>2615</v>
      </c>
      <c r="B1170" s="185" t="s">
        <v>2616</v>
      </c>
      <c r="C1170" s="185" t="s">
        <v>4</v>
      </c>
      <c r="D1170" s="139">
        <v>8877.9699999999993</v>
      </c>
      <c r="E1170" s="139">
        <v>8878</v>
      </c>
      <c r="F1170" s="139">
        <v>0</v>
      </c>
      <c r="G1170" s="140">
        <v>0</v>
      </c>
      <c r="H1170" s="140">
        <v>0</v>
      </c>
      <c r="I1170" s="140">
        <v>0</v>
      </c>
      <c r="J1170" s="139">
        <v>0</v>
      </c>
      <c r="K1170" s="139">
        <v>1125</v>
      </c>
      <c r="L1170" s="139">
        <v>-651.79</v>
      </c>
      <c r="M1170" s="140">
        <v>-3287.81</v>
      </c>
      <c r="N1170" s="140">
        <v>-675.83</v>
      </c>
      <c r="O1170" s="140">
        <v>-2855</v>
      </c>
      <c r="P1170" s="138">
        <f t="shared" si="19"/>
        <v>11410.54</v>
      </c>
      <c r="Q1170" s="135">
        <f>MATCH(B1183,'SAP Data'!$C$7:$C$1839,0)</f>
        <v>1582</v>
      </c>
    </row>
    <row r="1171" spans="1:17" ht="15.75" thickBot="1" x14ac:dyDescent="0.3">
      <c r="A1171" s="187" t="s">
        <v>2617</v>
      </c>
      <c r="B1171" s="185" t="s">
        <v>2618</v>
      </c>
      <c r="C1171" s="185" t="s">
        <v>4</v>
      </c>
      <c r="D1171" s="140">
        <v>-771653.92</v>
      </c>
      <c r="E1171" s="140">
        <v>-768625.01</v>
      </c>
      <c r="F1171" s="140">
        <v>-765221.1</v>
      </c>
      <c r="G1171" s="139">
        <v>-762192.19</v>
      </c>
      <c r="H1171" s="139">
        <v>-759163.28</v>
      </c>
      <c r="I1171" s="139">
        <v>-756134.37</v>
      </c>
      <c r="J1171" s="140">
        <v>-753050.46</v>
      </c>
      <c r="K1171" s="140">
        <v>-750021.55</v>
      </c>
      <c r="L1171" s="140">
        <v>-746938.36</v>
      </c>
      <c r="M1171" s="139">
        <v>-743826.23</v>
      </c>
      <c r="N1171" s="139">
        <v>-743826.23</v>
      </c>
      <c r="O1171" s="139">
        <v>-737766.97</v>
      </c>
      <c r="P1171" s="138">
        <f t="shared" si="19"/>
        <v>-9058419.6700000018</v>
      </c>
      <c r="Q1171" s="135">
        <f>MATCH(B1184,'SAP Data'!$C$7:$C$1839,0)</f>
        <v>1585</v>
      </c>
    </row>
    <row r="1172" spans="1:17" ht="15.75" thickBot="1" x14ac:dyDescent="0.3">
      <c r="A1172" s="187" t="s">
        <v>2619</v>
      </c>
      <c r="B1172" s="185" t="s">
        <v>2620</v>
      </c>
      <c r="C1172" s="185" t="s">
        <v>4</v>
      </c>
      <c r="D1172" s="139">
        <v>-278777.49</v>
      </c>
      <c r="E1172" s="139">
        <v>-419599</v>
      </c>
      <c r="F1172" s="139">
        <v>-442347.32</v>
      </c>
      <c r="G1172" s="140">
        <v>-344310.27</v>
      </c>
      <c r="H1172" s="140">
        <v>-318970.81</v>
      </c>
      <c r="I1172" s="140">
        <v>-359752.68</v>
      </c>
      <c r="J1172" s="139">
        <v>-397843.65</v>
      </c>
      <c r="K1172" s="139">
        <v>-379461.58</v>
      </c>
      <c r="L1172" s="139">
        <v>-378449.14</v>
      </c>
      <c r="M1172" s="140">
        <v>-399122.12</v>
      </c>
      <c r="N1172" s="140">
        <v>-381515.61</v>
      </c>
      <c r="O1172" s="140">
        <v>-397054.61</v>
      </c>
      <c r="P1172" s="138">
        <f t="shared" si="19"/>
        <v>-4497204.28</v>
      </c>
      <c r="Q1172" s="135">
        <f>MATCH(B1185,'SAP Data'!$C$7:$C$1839,0)</f>
        <v>1586</v>
      </c>
    </row>
    <row r="1173" spans="1:17" ht="15.75" thickBot="1" x14ac:dyDescent="0.3">
      <c r="A1173" s="187" t="s">
        <v>2621</v>
      </c>
      <c r="B1173" s="185" t="s">
        <v>2622</v>
      </c>
      <c r="C1173" s="185" t="s">
        <v>4</v>
      </c>
      <c r="D1173" s="140">
        <v>-91585.05</v>
      </c>
      <c r="E1173" s="140">
        <v>-88556.14</v>
      </c>
      <c r="F1173" s="140">
        <v>-85152.23</v>
      </c>
      <c r="G1173" s="139">
        <v>-82123.320000000007</v>
      </c>
      <c r="H1173" s="139">
        <v>-79094.41</v>
      </c>
      <c r="I1173" s="139">
        <v>-76065.5</v>
      </c>
      <c r="J1173" s="140">
        <v>-72981.59</v>
      </c>
      <c r="K1173" s="140">
        <v>-69952.679999999993</v>
      </c>
      <c r="L1173" s="140">
        <v>-66869.490000000005</v>
      </c>
      <c r="M1173" s="139">
        <v>-63839.86</v>
      </c>
      <c r="N1173" s="139">
        <v>-63839.86</v>
      </c>
      <c r="O1173" s="139">
        <v>-57698.1</v>
      </c>
      <c r="P1173" s="138">
        <f t="shared" si="19"/>
        <v>-897758.22999999986</v>
      </c>
      <c r="Q1173" s="135">
        <f>MATCH(B1186,'SAP Data'!$C$7:$C$1839,0)</f>
        <v>1587</v>
      </c>
    </row>
    <row r="1174" spans="1:17" ht="15.75" thickBot="1" x14ac:dyDescent="0.3">
      <c r="A1174" s="187" t="s">
        <v>2623</v>
      </c>
      <c r="B1174" s="185" t="s">
        <v>2624</v>
      </c>
      <c r="C1174" s="185" t="s">
        <v>4</v>
      </c>
      <c r="D1174" s="139">
        <v>-91993.48</v>
      </c>
      <c r="E1174" s="139">
        <v>-87159.39</v>
      </c>
      <c r="F1174" s="139">
        <v>-82552.570000000007</v>
      </c>
      <c r="G1174" s="140">
        <v>-301073.7</v>
      </c>
      <c r="H1174" s="140">
        <v>-298948.24</v>
      </c>
      <c r="I1174" s="140">
        <v>-58935.74</v>
      </c>
      <c r="J1174" s="139">
        <v>-58935.74</v>
      </c>
      <c r="K1174" s="139">
        <v>-58935.74</v>
      </c>
      <c r="L1174" s="139">
        <v>-58935.74</v>
      </c>
      <c r="M1174" s="140">
        <v>-57822.38</v>
      </c>
      <c r="N1174" s="140">
        <v>-57822.38</v>
      </c>
      <c r="O1174" s="140">
        <v>-57822.38</v>
      </c>
      <c r="P1174" s="138">
        <f t="shared" si="19"/>
        <v>-1270937.4799999997</v>
      </c>
      <c r="Q1174" s="135">
        <f>MATCH(B1187,'SAP Data'!$C$7:$C$1839,0)</f>
        <v>1590</v>
      </c>
    </row>
    <row r="1175" spans="1:17" ht="15.75" thickBot="1" x14ac:dyDescent="0.3">
      <c r="A1175" s="187" t="s">
        <v>2625</v>
      </c>
      <c r="B1175" s="185" t="s">
        <v>2626</v>
      </c>
      <c r="C1175" s="185" t="s">
        <v>4</v>
      </c>
      <c r="D1175" s="140">
        <v>0</v>
      </c>
      <c r="E1175" s="140">
        <v>0</v>
      </c>
      <c r="F1175" s="140">
        <v>0</v>
      </c>
      <c r="G1175" s="139">
        <v>0</v>
      </c>
      <c r="H1175" s="139">
        <v>0</v>
      </c>
      <c r="I1175" s="139">
        <v>0</v>
      </c>
      <c r="J1175" s="140">
        <v>0</v>
      </c>
      <c r="K1175" s="140">
        <v>0</v>
      </c>
      <c r="L1175" s="140">
        <v>-8</v>
      </c>
      <c r="M1175" s="139">
        <v>0</v>
      </c>
      <c r="N1175" s="139">
        <v>0</v>
      </c>
      <c r="O1175" s="139">
        <v>-162500</v>
      </c>
      <c r="P1175" s="138">
        <f t="shared" si="19"/>
        <v>-162508</v>
      </c>
      <c r="Q1175" s="135">
        <f>MATCH(B1188,'SAP Data'!$C$7:$C$1839,0)</f>
        <v>1591</v>
      </c>
    </row>
    <row r="1176" spans="1:17" ht="15.75" thickBot="1" x14ac:dyDescent="0.3">
      <c r="A1176" s="187" t="s">
        <v>2627</v>
      </c>
      <c r="B1176" s="185" t="s">
        <v>2628</v>
      </c>
      <c r="C1176" s="185" t="s">
        <v>4</v>
      </c>
      <c r="D1176" s="139">
        <v>-764031.51</v>
      </c>
      <c r="E1176" s="139">
        <v>-740971.83</v>
      </c>
      <c r="F1176" s="139">
        <v>-726275.05</v>
      </c>
      <c r="G1176" s="140">
        <v>-719171.92</v>
      </c>
      <c r="H1176" s="140">
        <v>-696673.01</v>
      </c>
      <c r="I1176" s="140">
        <v>-687748.12</v>
      </c>
      <c r="J1176" s="139">
        <v>-691029.63</v>
      </c>
      <c r="K1176" s="139">
        <v>-674123.54</v>
      </c>
      <c r="L1176" s="139">
        <v>-681191.71</v>
      </c>
      <c r="M1176" s="140">
        <v>-664600.11</v>
      </c>
      <c r="N1176" s="140">
        <v>-664403.02</v>
      </c>
      <c r="O1176" s="140">
        <v>-664403.02</v>
      </c>
      <c r="P1176" s="138">
        <f t="shared" si="19"/>
        <v>-8374622.4699999988</v>
      </c>
      <c r="Q1176" s="135">
        <f>MATCH(B1189,'SAP Data'!$C$7:$C$1839,0)</f>
        <v>1592</v>
      </c>
    </row>
    <row r="1177" spans="1:17" ht="15.75" thickBot="1" x14ac:dyDescent="0.3">
      <c r="A1177" s="187" t="s">
        <v>1508</v>
      </c>
      <c r="B1177" s="185" t="s">
        <v>1509</v>
      </c>
      <c r="C1177" s="185" t="s">
        <v>4</v>
      </c>
      <c r="D1177" s="140">
        <v>0</v>
      </c>
      <c r="E1177" s="140">
        <v>0</v>
      </c>
      <c r="F1177" s="140">
        <v>1352664</v>
      </c>
      <c r="G1177" s="139">
        <v>0</v>
      </c>
      <c r="H1177" s="139">
        <v>0</v>
      </c>
      <c r="I1177" s="139">
        <v>1140596</v>
      </c>
      <c r="J1177" s="140">
        <v>0</v>
      </c>
      <c r="K1177" s="140">
        <v>0</v>
      </c>
      <c r="L1177" s="140">
        <v>1144609</v>
      </c>
      <c r="M1177" s="139">
        <v>0</v>
      </c>
      <c r="N1177" s="139">
        <v>0</v>
      </c>
      <c r="O1177" s="139">
        <v>1141071</v>
      </c>
      <c r="P1177" s="138">
        <f t="shared" si="19"/>
        <v>4778940</v>
      </c>
      <c r="Q1177" s="135">
        <f>MATCH(B1190,'SAP Data'!$C$7:$C$1839,0)</f>
        <v>1593</v>
      </c>
    </row>
    <row r="1178" spans="1:17" ht="15.75" thickBot="1" x14ac:dyDescent="0.3">
      <c r="A1178" s="187" t="s">
        <v>2986</v>
      </c>
      <c r="B1178" s="185" t="s">
        <v>2987</v>
      </c>
      <c r="C1178" s="185" t="s">
        <v>4</v>
      </c>
      <c r="D1178" s="139">
        <v>-1602.41</v>
      </c>
      <c r="E1178" s="139">
        <v>-1602.41</v>
      </c>
      <c r="F1178" s="139">
        <v>-1602.41</v>
      </c>
      <c r="G1178" s="140">
        <v>-1602.41</v>
      </c>
      <c r="H1178" s="140">
        <v>-1602.41</v>
      </c>
      <c r="I1178" s="140">
        <v>-1602.41</v>
      </c>
      <c r="J1178" s="139">
        <v>-1602.41</v>
      </c>
      <c r="K1178" s="139">
        <v>-1602.41</v>
      </c>
      <c r="L1178" s="139">
        <v>-1529.4</v>
      </c>
      <c r="M1178" s="140">
        <v>-14920.17</v>
      </c>
      <c r="N1178" s="140">
        <v>-14920.17</v>
      </c>
      <c r="O1178" s="140">
        <v>-14920.17</v>
      </c>
      <c r="P1178" s="138">
        <f t="shared" si="19"/>
        <v>-59109.189999999995</v>
      </c>
      <c r="Q1178" s="135">
        <f>MATCH(B1191,'SAP Data'!$C$7:$C$1839,0)</f>
        <v>1594</v>
      </c>
    </row>
    <row r="1179" spans="1:17" ht="15.75" thickBot="1" x14ac:dyDescent="0.3">
      <c r="A1179" s="187" t="s">
        <v>2629</v>
      </c>
      <c r="B1179" s="185" t="s">
        <v>2630</v>
      </c>
      <c r="C1179" s="185" t="s">
        <v>4</v>
      </c>
      <c r="D1179" s="140">
        <v>-13299.1</v>
      </c>
      <c r="E1179" s="140">
        <v>-26599.1</v>
      </c>
      <c r="F1179" s="140">
        <v>-39899.1</v>
      </c>
      <c r="G1179" s="139">
        <v>-13300</v>
      </c>
      <c r="H1179" s="139">
        <v>-26600</v>
      </c>
      <c r="I1179" s="139">
        <v>-39900</v>
      </c>
      <c r="J1179" s="140">
        <v>-13300</v>
      </c>
      <c r="K1179" s="140">
        <v>-26600</v>
      </c>
      <c r="L1179" s="140">
        <v>-39900</v>
      </c>
      <c r="M1179" s="139">
        <v>-13300</v>
      </c>
      <c r="N1179" s="139">
        <v>-26600</v>
      </c>
      <c r="O1179" s="139">
        <v>-39900</v>
      </c>
      <c r="P1179" s="138">
        <f t="shared" si="19"/>
        <v>-319197.3</v>
      </c>
      <c r="Q1179" s="135">
        <f>MATCH(B1192,'SAP Data'!$C$7:$C$1839,0)</f>
        <v>1595</v>
      </c>
    </row>
    <row r="1180" spans="1:17" ht="15.75" thickBot="1" x14ac:dyDescent="0.3">
      <c r="A1180" s="187" t="s">
        <v>2631</v>
      </c>
      <c r="B1180" s="185" t="s">
        <v>2632</v>
      </c>
      <c r="C1180" s="185" t="s">
        <v>4</v>
      </c>
      <c r="D1180" s="139">
        <v>-64890</v>
      </c>
      <c r="E1180" s="139">
        <v>-129780</v>
      </c>
      <c r="F1180" s="139">
        <v>-194670</v>
      </c>
      <c r="G1180" s="140">
        <v>-259560</v>
      </c>
      <c r="H1180" s="140">
        <v>-324450</v>
      </c>
      <c r="I1180" s="140">
        <v>-389340</v>
      </c>
      <c r="J1180" s="139">
        <v>-454230</v>
      </c>
      <c r="K1180" s="139">
        <v>-519120</v>
      </c>
      <c r="L1180" s="139">
        <v>0</v>
      </c>
      <c r="M1180" s="140">
        <v>0</v>
      </c>
      <c r="N1180" s="140">
        <v>0</v>
      </c>
      <c r="O1180" s="140">
        <v>0</v>
      </c>
      <c r="P1180" s="138">
        <f t="shared" si="19"/>
        <v>-2336040</v>
      </c>
      <c r="Q1180" s="135">
        <f>MATCH(B1193,'SAP Data'!$C$7:$C$1839,0)</f>
        <v>1596</v>
      </c>
    </row>
    <row r="1181" spans="1:17" ht="15.75" thickBot="1" x14ac:dyDescent="0.3">
      <c r="A1181" s="187" t="s">
        <v>2633</v>
      </c>
      <c r="B1181" s="185" t="s">
        <v>2634</v>
      </c>
      <c r="C1181" s="185" t="s">
        <v>4</v>
      </c>
      <c r="D1181" s="140">
        <v>-367227.35</v>
      </c>
      <c r="E1181" s="140">
        <v>-367227.35</v>
      </c>
      <c r="F1181" s="140">
        <v>-370532.35</v>
      </c>
      <c r="G1181" s="139">
        <v>-370532.35</v>
      </c>
      <c r="H1181" s="139">
        <v>-370532.35</v>
      </c>
      <c r="I1181" s="139">
        <v>-373867.35</v>
      </c>
      <c r="J1181" s="140">
        <v>-373867.35</v>
      </c>
      <c r="K1181" s="140">
        <v>-373867.35</v>
      </c>
      <c r="L1181" s="140">
        <v>-377232.35</v>
      </c>
      <c r="M1181" s="139">
        <v>-377232.35</v>
      </c>
      <c r="N1181" s="139">
        <v>-377232.35</v>
      </c>
      <c r="O1181" s="139">
        <v>-380627.35</v>
      </c>
      <c r="P1181" s="138">
        <f t="shared" si="19"/>
        <v>-4479978.2</v>
      </c>
      <c r="Q1181" s="135">
        <f>MATCH(B1194,'SAP Data'!$C$7:$C$1839,0)</f>
        <v>1598</v>
      </c>
    </row>
    <row r="1182" spans="1:17" ht="15.75" thickBot="1" x14ac:dyDescent="0.3">
      <c r="A1182" s="187" t="s">
        <v>2635</v>
      </c>
      <c r="B1182" s="185" t="s">
        <v>2636</v>
      </c>
      <c r="C1182" s="185" t="s">
        <v>4</v>
      </c>
      <c r="D1182" s="139">
        <v>0</v>
      </c>
      <c r="E1182" s="139">
        <v>0</v>
      </c>
      <c r="F1182" s="139">
        <v>0</v>
      </c>
      <c r="G1182" s="140">
        <v>0</v>
      </c>
      <c r="H1182" s="140">
        <v>0</v>
      </c>
      <c r="I1182" s="140">
        <v>0</v>
      </c>
      <c r="J1182" s="139">
        <v>0</v>
      </c>
      <c r="K1182" s="139">
        <v>0</v>
      </c>
      <c r="L1182" s="139">
        <v>0</v>
      </c>
      <c r="M1182" s="140">
        <v>0</v>
      </c>
      <c r="N1182" s="140">
        <v>0</v>
      </c>
      <c r="O1182" s="140">
        <v>0</v>
      </c>
      <c r="P1182" s="138">
        <f t="shared" si="19"/>
        <v>0</v>
      </c>
      <c r="Q1182" s="135">
        <f>MATCH(B1195,'SAP Data'!$C$7:$C$1839,0)</f>
        <v>1599</v>
      </c>
    </row>
    <row r="1183" spans="1:17" ht="15.75" thickBot="1" x14ac:dyDescent="0.3">
      <c r="A1183" s="187" t="s">
        <v>2637</v>
      </c>
      <c r="B1183" s="185" t="s">
        <v>2638</v>
      </c>
      <c r="C1183" s="185" t="s">
        <v>4</v>
      </c>
      <c r="D1183" s="140">
        <v>0</v>
      </c>
      <c r="E1183" s="140">
        <v>0</v>
      </c>
      <c r="F1183" s="140">
        <v>0</v>
      </c>
      <c r="G1183" s="139">
        <v>0</v>
      </c>
      <c r="H1183" s="139">
        <v>0</v>
      </c>
      <c r="I1183" s="139">
        <v>0</v>
      </c>
      <c r="J1183" s="140">
        <v>0</v>
      </c>
      <c r="K1183" s="140">
        <v>0</v>
      </c>
      <c r="L1183" s="140">
        <v>0</v>
      </c>
      <c r="M1183" s="139">
        <v>0</v>
      </c>
      <c r="N1183" s="139">
        <v>0</v>
      </c>
      <c r="O1183" s="139">
        <v>0</v>
      </c>
      <c r="P1183" s="138">
        <f t="shared" si="19"/>
        <v>0</v>
      </c>
      <c r="Q1183" s="135">
        <f>MATCH(B1196,'SAP Data'!$C$7:$C$1839,0)</f>
        <v>1600</v>
      </c>
    </row>
    <row r="1184" spans="1:17" ht="15.75" thickBot="1" x14ac:dyDescent="0.3">
      <c r="A1184" s="187" t="s">
        <v>2639</v>
      </c>
      <c r="B1184" s="185" t="s">
        <v>2640</v>
      </c>
      <c r="C1184" s="185" t="s">
        <v>4</v>
      </c>
      <c r="D1184" s="139">
        <v>9800</v>
      </c>
      <c r="E1184" s="139">
        <v>10500</v>
      </c>
      <c r="F1184" s="139">
        <v>700</v>
      </c>
      <c r="G1184" s="140">
        <v>900</v>
      </c>
      <c r="H1184" s="140">
        <v>1200</v>
      </c>
      <c r="I1184" s="140">
        <v>2500</v>
      </c>
      <c r="J1184" s="139">
        <v>2600</v>
      </c>
      <c r="K1184" s="139">
        <v>3100</v>
      </c>
      <c r="L1184" s="139">
        <v>3200</v>
      </c>
      <c r="M1184" s="140">
        <v>3200</v>
      </c>
      <c r="N1184" s="140">
        <v>3300</v>
      </c>
      <c r="O1184" s="140">
        <v>3700</v>
      </c>
      <c r="P1184" s="138">
        <f t="shared" si="19"/>
        <v>44700</v>
      </c>
      <c r="Q1184" s="135">
        <f>MATCH(B1197,'SAP Data'!$C$7:$C$1839,0)</f>
        <v>1601</v>
      </c>
    </row>
    <row r="1185" spans="1:17" ht="15.75" thickBot="1" x14ac:dyDescent="0.3">
      <c r="A1185" s="187" t="s">
        <v>2641</v>
      </c>
      <c r="B1185" s="185" t="s">
        <v>2642</v>
      </c>
      <c r="C1185" s="185" t="s">
        <v>4</v>
      </c>
      <c r="D1185" s="140">
        <v>0</v>
      </c>
      <c r="E1185" s="140">
        <v>0</v>
      </c>
      <c r="F1185" s="140">
        <v>0</v>
      </c>
      <c r="G1185" s="139">
        <v>0</v>
      </c>
      <c r="H1185" s="139">
        <v>0</v>
      </c>
      <c r="I1185" s="139">
        <v>0</v>
      </c>
      <c r="J1185" s="140">
        <v>0</v>
      </c>
      <c r="K1185" s="140">
        <v>0</v>
      </c>
      <c r="L1185" s="140">
        <v>0</v>
      </c>
      <c r="M1185" s="139">
        <v>0</v>
      </c>
      <c r="N1185" s="139">
        <v>0</v>
      </c>
      <c r="O1185" s="139">
        <v>0</v>
      </c>
      <c r="P1185" s="138">
        <f t="shared" si="19"/>
        <v>0</v>
      </c>
      <c r="Q1185" s="135">
        <f>MATCH(B1199,'SAP Data'!$C$7:$C$1839,0)</f>
        <v>1603</v>
      </c>
    </row>
    <row r="1186" spans="1:17" ht="15.75" thickBot="1" x14ac:dyDescent="0.3">
      <c r="A1186" s="187" t="s">
        <v>2643</v>
      </c>
      <c r="B1186" s="185" t="s">
        <v>2644</v>
      </c>
      <c r="C1186" s="185" t="s">
        <v>4</v>
      </c>
      <c r="D1186" s="139">
        <v>0</v>
      </c>
      <c r="E1186" s="139">
        <v>0</v>
      </c>
      <c r="F1186" s="139">
        <v>0</v>
      </c>
      <c r="G1186" s="140">
        <v>0</v>
      </c>
      <c r="H1186" s="140">
        <v>0</v>
      </c>
      <c r="I1186" s="140">
        <v>0</v>
      </c>
      <c r="J1186" s="139">
        <v>0</v>
      </c>
      <c r="K1186" s="139">
        <v>0</v>
      </c>
      <c r="L1186" s="139">
        <v>0</v>
      </c>
      <c r="M1186" s="140">
        <v>0</v>
      </c>
      <c r="N1186" s="140">
        <v>0</v>
      </c>
      <c r="O1186" s="140">
        <v>0</v>
      </c>
      <c r="P1186" s="138">
        <f t="shared" si="19"/>
        <v>0</v>
      </c>
      <c r="Q1186" s="135">
        <f>MATCH(B1200,'SAP Data'!$C$7:$C$1839,0)</f>
        <v>1605</v>
      </c>
    </row>
    <row r="1187" spans="1:17" ht="15.75" thickBot="1" x14ac:dyDescent="0.3">
      <c r="A1187" s="187" t="s">
        <v>2647</v>
      </c>
      <c r="B1187" s="185" t="s">
        <v>2648</v>
      </c>
      <c r="C1187" s="185" t="s">
        <v>4</v>
      </c>
      <c r="D1187" s="140">
        <v>-1872032.11</v>
      </c>
      <c r="E1187" s="140">
        <v>-2035268.07</v>
      </c>
      <c r="F1187" s="140">
        <v>-2048433.63</v>
      </c>
      <c r="G1187" s="139">
        <v>-2092076.97</v>
      </c>
      <c r="H1187" s="139">
        <v>-2083662.76</v>
      </c>
      <c r="I1187" s="139">
        <v>-1998256.03</v>
      </c>
      <c r="J1187" s="140">
        <v>-1881581.27</v>
      </c>
      <c r="K1187" s="140">
        <v>-1826923.27</v>
      </c>
      <c r="L1187" s="140">
        <v>-1754300.99</v>
      </c>
      <c r="M1187" s="139">
        <v>-1875517.28</v>
      </c>
      <c r="N1187" s="139">
        <v>-1870181.18</v>
      </c>
      <c r="O1187" s="139">
        <v>-2132227.85</v>
      </c>
      <c r="P1187" s="138">
        <f t="shared" si="19"/>
        <v>-23470461.41</v>
      </c>
      <c r="Q1187" s="135">
        <f>MATCH(B1201,'SAP Data'!$C$7:$C$1839,0)</f>
        <v>1606</v>
      </c>
    </row>
    <row r="1188" spans="1:17" ht="15.75" thickBot="1" x14ac:dyDescent="0.3">
      <c r="A1188" s="187" t="s">
        <v>2649</v>
      </c>
      <c r="B1188" s="185" t="s">
        <v>2650</v>
      </c>
      <c r="C1188" s="185" t="s">
        <v>4</v>
      </c>
      <c r="D1188" s="139">
        <v>0</v>
      </c>
      <c r="E1188" s="139">
        <v>0</v>
      </c>
      <c r="F1188" s="139">
        <v>0</v>
      </c>
      <c r="G1188" s="140">
        <v>0</v>
      </c>
      <c r="H1188" s="140">
        <v>0</v>
      </c>
      <c r="I1188" s="140">
        <v>0</v>
      </c>
      <c r="J1188" s="139">
        <v>0</v>
      </c>
      <c r="K1188" s="139">
        <v>0</v>
      </c>
      <c r="L1188" s="139">
        <v>0</v>
      </c>
      <c r="M1188" s="140">
        <v>0</v>
      </c>
      <c r="N1188" s="140">
        <v>0</v>
      </c>
      <c r="O1188" s="140">
        <v>0</v>
      </c>
      <c r="P1188" s="138">
        <f t="shared" si="19"/>
        <v>0</v>
      </c>
      <c r="Q1188" s="135">
        <f>MATCH(B1202,'SAP Data'!$C$7:$C$1839,0)</f>
        <v>1608</v>
      </c>
    </row>
    <row r="1189" spans="1:17" ht="15.75" thickBot="1" x14ac:dyDescent="0.3">
      <c r="A1189" s="187" t="s">
        <v>2651</v>
      </c>
      <c r="B1189" s="185" t="s">
        <v>2652</v>
      </c>
      <c r="C1189" s="185" t="s">
        <v>4</v>
      </c>
      <c r="D1189" s="140">
        <v>-3340475.67</v>
      </c>
      <c r="E1189" s="140">
        <v>-2802282.39</v>
      </c>
      <c r="F1189" s="140">
        <v>-2738875.34</v>
      </c>
      <c r="G1189" s="139">
        <v>-2084913.09</v>
      </c>
      <c r="H1189" s="139">
        <v>-1280506.9099999999</v>
      </c>
      <c r="I1189" s="139">
        <v>-959059.94</v>
      </c>
      <c r="J1189" s="140">
        <v>-680984.84</v>
      </c>
      <c r="K1189" s="140">
        <v>-635273.79</v>
      </c>
      <c r="L1189" s="140">
        <v>-690019.09</v>
      </c>
      <c r="M1189" s="139">
        <v>-1091954.27</v>
      </c>
      <c r="N1189" s="139">
        <v>-1855793.07</v>
      </c>
      <c r="O1189" s="139">
        <v>-3351043.09</v>
      </c>
      <c r="P1189" s="138">
        <f t="shared" si="19"/>
        <v>-21511181.489999998</v>
      </c>
      <c r="Q1189" s="135">
        <f>MATCH(B1203,'SAP Data'!$C$7:$C$1839,0)</f>
        <v>1609</v>
      </c>
    </row>
    <row r="1190" spans="1:17" ht="15.75" thickBot="1" x14ac:dyDescent="0.3">
      <c r="A1190" s="329" t="s">
        <v>2653</v>
      </c>
      <c r="B1190" s="338" t="s">
        <v>2654</v>
      </c>
      <c r="C1190" s="330" t="s">
        <v>4</v>
      </c>
      <c r="D1190" s="139">
        <v>-4980854.79</v>
      </c>
      <c r="E1190" s="139">
        <v>-5347815.49</v>
      </c>
      <c r="F1190" s="139">
        <v>-5773853.1399999997</v>
      </c>
      <c r="G1190" s="140">
        <v>-5939531.3499999996</v>
      </c>
      <c r="H1190" s="140">
        <v>-6050073.8700000001</v>
      </c>
      <c r="I1190" s="140">
        <v>-6138353.3899999997</v>
      </c>
      <c r="J1190" s="139">
        <v>-6213699.7300000004</v>
      </c>
      <c r="K1190" s="139">
        <v>-6218117.1100000003</v>
      </c>
      <c r="L1190" s="139">
        <v>-6296955.7800000003</v>
      </c>
      <c r="M1190" s="140">
        <v>-6172990.2699999996</v>
      </c>
      <c r="N1190" s="140">
        <v>-6555989.6900000004</v>
      </c>
      <c r="O1190" s="140">
        <v>-7104206.0999999996</v>
      </c>
      <c r="P1190" s="138">
        <f t="shared" si="19"/>
        <v>-72792440.709999993</v>
      </c>
      <c r="Q1190" s="135">
        <f>MATCH(B1204,'SAP Data'!$C$7:$C$1839,0)</f>
        <v>1610</v>
      </c>
    </row>
    <row r="1191" spans="1:17" ht="15.75" thickBot="1" x14ac:dyDescent="0.3">
      <c r="A1191" s="331" t="s">
        <v>2655</v>
      </c>
      <c r="B1191" s="339" t="s">
        <v>2656</v>
      </c>
      <c r="C1191" s="332" t="s">
        <v>4</v>
      </c>
      <c r="D1191" s="140">
        <v>-656855.1</v>
      </c>
      <c r="E1191" s="140">
        <v>-711564.77</v>
      </c>
      <c r="F1191" s="140">
        <v>-714760.75</v>
      </c>
      <c r="G1191" s="139">
        <v>-638081.87</v>
      </c>
      <c r="H1191" s="139">
        <v>-448157.82</v>
      </c>
      <c r="I1191" s="139">
        <v>-290230.09999999998</v>
      </c>
      <c r="J1191" s="140">
        <v>-183439.31</v>
      </c>
      <c r="K1191" s="140">
        <v>-89335.37</v>
      </c>
      <c r="L1191" s="140">
        <v>-27012.23</v>
      </c>
      <c r="M1191" s="139">
        <v>-5976.75</v>
      </c>
      <c r="N1191" s="139">
        <v>-127704.9</v>
      </c>
      <c r="O1191" s="139">
        <v>-845138.67</v>
      </c>
      <c r="P1191" s="138">
        <f t="shared" si="19"/>
        <v>-4738257.6400000006</v>
      </c>
      <c r="Q1191" s="135">
        <f>MATCH(B1205,'SAP Data'!$C$7:$C$1839,0)</f>
        <v>1611</v>
      </c>
    </row>
    <row r="1192" spans="1:17" ht="15.75" thickBot="1" x14ac:dyDescent="0.3">
      <c r="A1192" s="186" t="s">
        <v>2657</v>
      </c>
      <c r="B1192" s="185" t="s">
        <v>2658</v>
      </c>
      <c r="C1192" s="185" t="s">
        <v>4</v>
      </c>
      <c r="D1192" s="139">
        <v>-2680</v>
      </c>
      <c r="E1192" s="139">
        <v>-2680</v>
      </c>
      <c r="F1192" s="139">
        <v>-160</v>
      </c>
      <c r="G1192" s="140">
        <v>-160</v>
      </c>
      <c r="H1192" s="140">
        <v>-160</v>
      </c>
      <c r="I1192" s="140">
        <v>-160</v>
      </c>
      <c r="J1192" s="139">
        <v>-160</v>
      </c>
      <c r="K1192" s="139">
        <v>-400</v>
      </c>
      <c r="L1192" s="139">
        <v>-8812.5</v>
      </c>
      <c r="M1192" s="140">
        <v>-400</v>
      </c>
      <c r="N1192" s="140">
        <v>-6417</v>
      </c>
      <c r="O1192" s="140">
        <v>-67551</v>
      </c>
      <c r="P1192" s="138">
        <f t="shared" si="19"/>
        <v>-89740.5</v>
      </c>
      <c r="Q1192" s="135">
        <f>MATCH(B1206,'SAP Data'!$C$7:$C$1839,0)</f>
        <v>1613</v>
      </c>
    </row>
    <row r="1193" spans="1:17" ht="15.75" thickBot="1" x14ac:dyDescent="0.3">
      <c r="A1193" s="331" t="s">
        <v>2659</v>
      </c>
      <c r="B1193" s="339" t="s">
        <v>2660</v>
      </c>
      <c r="C1193" s="332" t="s">
        <v>4</v>
      </c>
      <c r="D1193" s="140">
        <v>0</v>
      </c>
      <c r="E1193" s="140">
        <v>0</v>
      </c>
      <c r="F1193" s="140">
        <v>0</v>
      </c>
      <c r="G1193" s="139">
        <v>0</v>
      </c>
      <c r="H1193" s="139">
        <v>0</v>
      </c>
      <c r="I1193" s="139">
        <v>0</v>
      </c>
      <c r="J1193" s="140">
        <v>0</v>
      </c>
      <c r="K1193" s="140">
        <v>0</v>
      </c>
      <c r="L1193" s="140">
        <v>0</v>
      </c>
      <c r="M1193" s="139">
        <v>0</v>
      </c>
      <c r="N1193" s="139">
        <v>0</v>
      </c>
      <c r="O1193" s="139">
        <v>0</v>
      </c>
      <c r="P1193" s="138">
        <f t="shared" si="19"/>
        <v>0</v>
      </c>
      <c r="Q1193" s="135">
        <f>MATCH(B1207,'SAP Data'!$C$7:$C$1839,0)</f>
        <v>1614</v>
      </c>
    </row>
    <row r="1194" spans="1:17" ht="15.75" thickBot="1" x14ac:dyDescent="0.3">
      <c r="A1194" s="186" t="s">
        <v>4008</v>
      </c>
      <c r="B1194" s="185" t="s">
        <v>4009</v>
      </c>
      <c r="C1194" s="185" t="s">
        <v>4</v>
      </c>
      <c r="D1194" s="139">
        <v>-148982</v>
      </c>
      <c r="E1194" s="139">
        <v>0</v>
      </c>
      <c r="F1194" s="139">
        <v>1000</v>
      </c>
      <c r="G1194" s="140">
        <v>1000</v>
      </c>
      <c r="H1194" s="140">
        <v>1000</v>
      </c>
      <c r="I1194" s="140">
        <v>1000</v>
      </c>
      <c r="J1194" s="139">
        <v>1000</v>
      </c>
      <c r="K1194" s="139">
        <v>1240</v>
      </c>
      <c r="L1194" s="139">
        <v>1240</v>
      </c>
      <c r="M1194" s="140">
        <v>1240</v>
      </c>
      <c r="N1194" s="140">
        <v>1240</v>
      </c>
      <c r="O1194" s="140">
        <v>-60</v>
      </c>
      <c r="P1194" s="138">
        <f t="shared" si="19"/>
        <v>-139082</v>
      </c>
      <c r="Q1194" s="135">
        <f>MATCH(B1208,'SAP Data'!$C$7:$C$1839,0)</f>
        <v>1615</v>
      </c>
    </row>
    <row r="1195" spans="1:17" ht="15.75" thickBot="1" x14ac:dyDescent="0.3">
      <c r="A1195" s="331" t="s">
        <v>4010</v>
      </c>
      <c r="B1195" s="339" t="s">
        <v>4011</v>
      </c>
      <c r="C1195" s="332" t="s">
        <v>4</v>
      </c>
      <c r="D1195" s="140">
        <v>-1392.62</v>
      </c>
      <c r="E1195" s="140">
        <v>-667.62</v>
      </c>
      <c r="F1195" s="140">
        <v>-150.62</v>
      </c>
      <c r="G1195" s="139">
        <v>0</v>
      </c>
      <c r="H1195" s="139">
        <v>0</v>
      </c>
      <c r="I1195" s="139">
        <v>0</v>
      </c>
      <c r="J1195" s="140">
        <v>0</v>
      </c>
      <c r="K1195" s="140">
        <v>0</v>
      </c>
      <c r="L1195" s="140">
        <v>-15743</v>
      </c>
      <c r="M1195" s="139">
        <v>0</v>
      </c>
      <c r="N1195" s="139">
        <v>0</v>
      </c>
      <c r="O1195" s="139">
        <v>0</v>
      </c>
      <c r="P1195" s="138">
        <f t="shared" si="19"/>
        <v>-17953.86</v>
      </c>
      <c r="Q1195" s="135">
        <f>MATCH(B1209,'SAP Data'!$C$7:$C$1839,0)</f>
        <v>1616</v>
      </c>
    </row>
    <row r="1196" spans="1:17" ht="15.75" thickBot="1" x14ac:dyDescent="0.3">
      <c r="A1196" s="358" t="s">
        <v>4159</v>
      </c>
      <c r="B1196" s="361" t="s">
        <v>4160</v>
      </c>
      <c r="C1196" s="332" t="s">
        <v>4</v>
      </c>
      <c r="D1196" s="139">
        <v>0</v>
      </c>
      <c r="E1196" s="139">
        <v>0</v>
      </c>
      <c r="F1196" s="139">
        <v>-73748.289999999994</v>
      </c>
      <c r="G1196" s="140">
        <v>-34766.129999999997</v>
      </c>
      <c r="H1196" s="140">
        <v>-34766.129999999997</v>
      </c>
      <c r="I1196" s="140">
        <v>-29891.71</v>
      </c>
      <c r="J1196" s="139">
        <v>-17162.02</v>
      </c>
      <c r="K1196" s="139">
        <v>-17279.810000000001</v>
      </c>
      <c r="L1196" s="139">
        <v>-17162.02</v>
      </c>
      <c r="M1196" s="140">
        <v>0</v>
      </c>
      <c r="N1196" s="140">
        <v>0</v>
      </c>
      <c r="O1196" s="140">
        <v>0</v>
      </c>
      <c r="P1196" s="138">
        <f t="shared" si="19"/>
        <v>-224776.10999999996</v>
      </c>
      <c r="Q1196" s="135">
        <f>MATCH(B1210,'SAP Data'!$C$7:$C$1839,0)</f>
        <v>1617</v>
      </c>
    </row>
    <row r="1197" spans="1:17" ht="15.75" thickBot="1" x14ac:dyDescent="0.3">
      <c r="A1197" s="393" t="s">
        <v>4204</v>
      </c>
      <c r="B1197" s="394" t="s">
        <v>4205</v>
      </c>
      <c r="C1197" s="332"/>
      <c r="D1197" s="139"/>
      <c r="E1197" s="139"/>
      <c r="F1197" s="139"/>
      <c r="G1197" s="139">
        <v>0</v>
      </c>
      <c r="H1197" s="139">
        <v>0</v>
      </c>
      <c r="I1197" s="139">
        <v>0</v>
      </c>
      <c r="J1197" s="140">
        <v>0</v>
      </c>
      <c r="K1197" s="140">
        <v>0</v>
      </c>
      <c r="L1197" s="140">
        <v>-5122.5</v>
      </c>
      <c r="M1197" s="139">
        <v>0</v>
      </c>
      <c r="N1197" s="139">
        <v>-300</v>
      </c>
      <c r="O1197" s="139">
        <v>-39706</v>
      </c>
      <c r="P1197" s="138">
        <f t="shared" si="19"/>
        <v>-45128.5</v>
      </c>
      <c r="Q1197" s="135">
        <f>MATCH(B1211,'SAP Data'!$C$7:$C$1839,0)</f>
        <v>1618</v>
      </c>
    </row>
    <row r="1198" spans="1:17" ht="15.75" thickBot="1" x14ac:dyDescent="0.3">
      <c r="A1198" s="433" t="s">
        <v>4266</v>
      </c>
      <c r="B1198" s="434" t="s">
        <v>4254</v>
      </c>
      <c r="C1198" s="332"/>
      <c r="D1198" s="139"/>
      <c r="E1198" s="139"/>
      <c r="F1198" s="139"/>
      <c r="G1198" s="139"/>
      <c r="H1198" s="139"/>
      <c r="I1198" s="139"/>
      <c r="J1198" s="140"/>
      <c r="K1198" s="140"/>
      <c r="L1198" s="140"/>
      <c r="M1198" s="140">
        <v>0</v>
      </c>
      <c r="N1198" s="140">
        <v>0</v>
      </c>
      <c r="O1198" s="140">
        <v>-1806</v>
      </c>
      <c r="P1198" s="138">
        <f t="shared" si="19"/>
        <v>-1806</v>
      </c>
      <c r="Q1198" s="135">
        <f>MATCH(B1212,'SAP Data'!$C$7:$C$1839,0)</f>
        <v>1619</v>
      </c>
    </row>
    <row r="1199" spans="1:17" ht="15.75" thickBot="1" x14ac:dyDescent="0.3">
      <c r="A1199" s="416" t="s">
        <v>4228</v>
      </c>
      <c r="B1199" s="417" t="s">
        <v>4234</v>
      </c>
      <c r="C1199" s="332"/>
      <c r="D1199" s="139"/>
      <c r="E1199" s="139"/>
      <c r="F1199" s="139"/>
      <c r="G1199" s="139"/>
      <c r="H1199" s="139"/>
      <c r="I1199" s="139"/>
      <c r="J1199" s="139">
        <v>0</v>
      </c>
      <c r="K1199" s="139">
        <v>0</v>
      </c>
      <c r="L1199" s="139">
        <v>-11358.98</v>
      </c>
      <c r="M1199" s="139">
        <v>-2252.27</v>
      </c>
      <c r="N1199" s="139">
        <v>-8792.86</v>
      </c>
      <c r="O1199" s="139">
        <v>-45232.18</v>
      </c>
      <c r="P1199" s="138">
        <f t="shared" si="19"/>
        <v>-67636.290000000008</v>
      </c>
      <c r="Q1199" s="135">
        <f>MATCH(B1213,'SAP Data'!$C$7:$C$1839,0)</f>
        <v>1620</v>
      </c>
    </row>
    <row r="1200" spans="1:17" ht="15.75" thickBot="1" x14ac:dyDescent="0.3">
      <c r="A1200" s="187" t="s">
        <v>2661</v>
      </c>
      <c r="B1200" s="185" t="s">
        <v>2662</v>
      </c>
      <c r="C1200" s="185" t="s">
        <v>4</v>
      </c>
      <c r="D1200" s="140">
        <v>-531411.92000000004</v>
      </c>
      <c r="E1200" s="140">
        <v>-457310.7</v>
      </c>
      <c r="F1200" s="140">
        <v>-475509.27</v>
      </c>
      <c r="G1200" s="140">
        <v>-525729.56999999995</v>
      </c>
      <c r="H1200" s="140">
        <v>-487568.3</v>
      </c>
      <c r="I1200" s="140">
        <v>-458065.81</v>
      </c>
      <c r="J1200" s="140">
        <v>-460116.74</v>
      </c>
      <c r="K1200" s="140">
        <v>-544640.27</v>
      </c>
      <c r="L1200" s="140">
        <v>-673534.03</v>
      </c>
      <c r="M1200" s="140">
        <v>-832264.66</v>
      </c>
      <c r="N1200" s="140">
        <v>-843617.81</v>
      </c>
      <c r="O1200" s="140">
        <v>-761057.25</v>
      </c>
      <c r="P1200" s="138">
        <f t="shared" si="19"/>
        <v>-7050826.3300000001</v>
      </c>
      <c r="Q1200" s="135">
        <f>MATCH(B1214,'SAP Data'!$C$7:$C$1839,0)</f>
        <v>1621</v>
      </c>
    </row>
    <row r="1201" spans="1:17" ht="15.75" thickBot="1" x14ac:dyDescent="0.3">
      <c r="A1201" s="186" t="s">
        <v>2663</v>
      </c>
      <c r="B1201" s="339" t="s">
        <v>2664</v>
      </c>
      <c r="C1201" s="332" t="s">
        <v>4</v>
      </c>
      <c r="D1201" s="139">
        <v>0</v>
      </c>
      <c r="E1201" s="139">
        <v>0</v>
      </c>
      <c r="F1201" s="139">
        <v>-0.01</v>
      </c>
      <c r="G1201" s="139">
        <v>0</v>
      </c>
      <c r="H1201" s="139">
        <v>-0.04</v>
      </c>
      <c r="I1201" s="139">
        <v>-0.04</v>
      </c>
      <c r="J1201" s="139">
        <v>-0.04</v>
      </c>
      <c r="K1201" s="139">
        <v>-0.04</v>
      </c>
      <c r="L1201" s="139">
        <v>-0.04</v>
      </c>
      <c r="M1201" s="139">
        <v>-0.04</v>
      </c>
      <c r="N1201" s="139">
        <v>-0.04</v>
      </c>
      <c r="O1201" s="139">
        <v>-0.04</v>
      </c>
      <c r="P1201" s="138">
        <f t="shared" si="19"/>
        <v>-0.32999999999999996</v>
      </c>
      <c r="Q1201" s="135">
        <f>MATCH(B1215,'SAP Data'!$C$7:$C$1839,0)</f>
        <v>1622</v>
      </c>
    </row>
    <row r="1202" spans="1:17" ht="15.75" thickBot="1" x14ac:dyDescent="0.3">
      <c r="A1202" s="187" t="s">
        <v>2665</v>
      </c>
      <c r="B1202" s="185" t="s">
        <v>2666</v>
      </c>
      <c r="C1202" s="185" t="s">
        <v>4</v>
      </c>
      <c r="D1202" s="140">
        <v>0</v>
      </c>
      <c r="E1202" s="140">
        <v>0</v>
      </c>
      <c r="F1202" s="140">
        <v>0</v>
      </c>
      <c r="G1202" s="140">
        <v>0</v>
      </c>
      <c r="H1202" s="140">
        <v>0</v>
      </c>
      <c r="I1202" s="140">
        <v>0</v>
      </c>
      <c r="J1202" s="140">
        <v>0</v>
      </c>
      <c r="K1202" s="140">
        <v>0</v>
      </c>
      <c r="L1202" s="140">
        <v>0</v>
      </c>
      <c r="M1202" s="140">
        <v>0</v>
      </c>
      <c r="N1202" s="140">
        <v>0</v>
      </c>
      <c r="O1202" s="140">
        <v>0</v>
      </c>
      <c r="P1202" s="138">
        <f t="shared" si="19"/>
        <v>0</v>
      </c>
      <c r="Q1202" s="135">
        <f>MATCH(B1216,'SAP Data'!$C$7:$C$1839,0)</f>
        <v>1623</v>
      </c>
    </row>
    <row r="1203" spans="1:17" ht="15.75" thickBot="1" x14ac:dyDescent="0.3">
      <c r="A1203" s="187" t="s">
        <v>2667</v>
      </c>
      <c r="B1203" s="185" t="s">
        <v>2668</v>
      </c>
      <c r="C1203" s="185" t="s">
        <v>4</v>
      </c>
      <c r="D1203" s="139">
        <v>0</v>
      </c>
      <c r="E1203" s="139">
        <v>0</v>
      </c>
      <c r="F1203" s="139">
        <v>0</v>
      </c>
      <c r="G1203" s="139">
        <v>0</v>
      </c>
      <c r="H1203" s="139">
        <v>0</v>
      </c>
      <c r="I1203" s="139">
        <v>0</v>
      </c>
      <c r="J1203" s="139">
        <v>0</v>
      </c>
      <c r="K1203" s="139">
        <v>0</v>
      </c>
      <c r="L1203" s="139">
        <v>0</v>
      </c>
      <c r="M1203" s="139">
        <v>0</v>
      </c>
      <c r="N1203" s="139">
        <v>0</v>
      </c>
      <c r="O1203" s="139">
        <v>0</v>
      </c>
      <c r="P1203" s="138">
        <f t="shared" si="19"/>
        <v>0</v>
      </c>
      <c r="Q1203" s="135">
        <f>MATCH(B1217,'SAP Data'!$C$7:$C$1839,0)</f>
        <v>1624</v>
      </c>
    </row>
    <row r="1204" spans="1:17" ht="15.75" thickBot="1" x14ac:dyDescent="0.3">
      <c r="A1204" s="187" t="s">
        <v>2669</v>
      </c>
      <c r="B1204" s="185" t="s">
        <v>2670</v>
      </c>
      <c r="C1204" s="185" t="s">
        <v>4</v>
      </c>
      <c r="D1204" s="140">
        <v>0</v>
      </c>
      <c r="E1204" s="140">
        <v>0</v>
      </c>
      <c r="F1204" s="140">
        <v>0</v>
      </c>
      <c r="G1204" s="140">
        <v>0</v>
      </c>
      <c r="H1204" s="140">
        <v>0</v>
      </c>
      <c r="I1204" s="140">
        <v>0</v>
      </c>
      <c r="J1204" s="140">
        <v>0</v>
      </c>
      <c r="K1204" s="140">
        <v>0</v>
      </c>
      <c r="L1204" s="140">
        <v>0</v>
      </c>
      <c r="M1204" s="140">
        <v>0</v>
      </c>
      <c r="N1204" s="140">
        <v>0</v>
      </c>
      <c r="O1204" s="140">
        <v>0</v>
      </c>
      <c r="P1204" s="138">
        <f t="shared" si="19"/>
        <v>0</v>
      </c>
      <c r="Q1204" s="135">
        <f>MATCH(B1218,'SAP Data'!$C$7:$C$1839,0)</f>
        <v>1625</v>
      </c>
    </row>
    <row r="1205" spans="1:17" ht="15.75" thickBot="1" x14ac:dyDescent="0.3">
      <c r="A1205" s="187" t="s">
        <v>2671</v>
      </c>
      <c r="B1205" s="185" t="s">
        <v>2672</v>
      </c>
      <c r="C1205" s="185" t="s">
        <v>4</v>
      </c>
      <c r="D1205" s="139">
        <v>0</v>
      </c>
      <c r="E1205" s="139">
        <v>0</v>
      </c>
      <c r="F1205" s="139">
        <v>0</v>
      </c>
      <c r="G1205" s="139">
        <v>0</v>
      </c>
      <c r="H1205" s="139">
        <v>0</v>
      </c>
      <c r="I1205" s="139">
        <v>0</v>
      </c>
      <c r="J1205" s="139">
        <v>0</v>
      </c>
      <c r="K1205" s="139">
        <v>0</v>
      </c>
      <c r="L1205" s="139">
        <v>0</v>
      </c>
      <c r="M1205" s="139">
        <v>0</v>
      </c>
      <c r="N1205" s="139">
        <v>0</v>
      </c>
      <c r="O1205" s="139">
        <v>0</v>
      </c>
      <c r="P1205" s="138">
        <f t="shared" si="19"/>
        <v>0</v>
      </c>
      <c r="Q1205" s="135">
        <f>MATCH(B1219,'SAP Data'!$C$7:$C$1839,0)</f>
        <v>1627</v>
      </c>
    </row>
    <row r="1206" spans="1:17" ht="15.75" thickBot="1" x14ac:dyDescent="0.3">
      <c r="A1206" s="187" t="s">
        <v>2673</v>
      </c>
      <c r="B1206" s="185" t="s">
        <v>2674</v>
      </c>
      <c r="C1206" s="185" t="s">
        <v>4</v>
      </c>
      <c r="D1206" s="140">
        <v>0</v>
      </c>
      <c r="E1206" s="140">
        <v>0</v>
      </c>
      <c r="F1206" s="140">
        <v>0</v>
      </c>
      <c r="G1206" s="140">
        <v>0</v>
      </c>
      <c r="H1206" s="140">
        <v>0</v>
      </c>
      <c r="I1206" s="140">
        <v>0</v>
      </c>
      <c r="J1206" s="140">
        <v>0</v>
      </c>
      <c r="K1206" s="140">
        <v>0</v>
      </c>
      <c r="L1206" s="140">
        <v>0</v>
      </c>
      <c r="M1206" s="140">
        <v>0</v>
      </c>
      <c r="N1206" s="140">
        <v>0</v>
      </c>
      <c r="O1206" s="140">
        <v>0</v>
      </c>
      <c r="P1206" s="138">
        <f t="shared" si="19"/>
        <v>0</v>
      </c>
      <c r="Q1206" s="135">
        <f>MATCH(B1220,'SAP Data'!$C$7:$C$1839,0)</f>
        <v>1630</v>
      </c>
    </row>
    <row r="1207" spans="1:17" ht="15.75" thickBot="1" x14ac:dyDescent="0.3">
      <c r="A1207" s="187" t="s">
        <v>2675</v>
      </c>
      <c r="B1207" s="185" t="s">
        <v>2676</v>
      </c>
      <c r="C1207" s="185" t="s">
        <v>4</v>
      </c>
      <c r="D1207" s="139">
        <v>0</v>
      </c>
      <c r="E1207" s="139">
        <v>0</v>
      </c>
      <c r="F1207" s="139">
        <v>0</v>
      </c>
      <c r="G1207" s="139">
        <v>0</v>
      </c>
      <c r="H1207" s="139">
        <v>0</v>
      </c>
      <c r="I1207" s="139">
        <v>0</v>
      </c>
      <c r="J1207" s="139">
        <v>0</v>
      </c>
      <c r="K1207" s="139">
        <v>0</v>
      </c>
      <c r="L1207" s="139">
        <v>0</v>
      </c>
      <c r="M1207" s="139">
        <v>0</v>
      </c>
      <c r="N1207" s="139">
        <v>0</v>
      </c>
      <c r="O1207" s="139">
        <v>0</v>
      </c>
      <c r="P1207" s="138">
        <f t="shared" si="19"/>
        <v>0</v>
      </c>
      <c r="Q1207" s="135">
        <f>MATCH(B1221,'SAP Data'!$C$7:$C$1839,0)</f>
        <v>1631</v>
      </c>
    </row>
    <row r="1208" spans="1:17" ht="15.75" thickBot="1" x14ac:dyDescent="0.3">
      <c r="A1208" s="187" t="s">
        <v>2677</v>
      </c>
      <c r="B1208" s="185" t="s">
        <v>2678</v>
      </c>
      <c r="C1208" s="185" t="s">
        <v>4</v>
      </c>
      <c r="D1208" s="140">
        <v>41.93</v>
      </c>
      <c r="E1208" s="140">
        <v>-1108.22</v>
      </c>
      <c r="F1208" s="140">
        <v>1963.43</v>
      </c>
      <c r="G1208" s="140">
        <v>139.79</v>
      </c>
      <c r="H1208" s="140">
        <v>280.79000000000002</v>
      </c>
      <c r="I1208" s="140">
        <v>1383.81</v>
      </c>
      <c r="J1208" s="140">
        <v>-1171.1600000000001</v>
      </c>
      <c r="K1208" s="140">
        <v>1369.95</v>
      </c>
      <c r="L1208" s="140">
        <v>1243.95</v>
      </c>
      <c r="M1208" s="140">
        <v>30</v>
      </c>
      <c r="N1208" s="140">
        <v>30</v>
      </c>
      <c r="O1208" s="140">
        <v>0</v>
      </c>
      <c r="P1208" s="138">
        <f t="shared" si="19"/>
        <v>4204.2699999999995</v>
      </c>
      <c r="Q1208" s="135">
        <f>MATCH(B1222,'SAP Data'!$C$7:$C$1839,0)</f>
        <v>1632</v>
      </c>
    </row>
    <row r="1209" spans="1:17" ht="15.75" thickBot="1" x14ac:dyDescent="0.3">
      <c r="A1209" s="187" t="s">
        <v>2679</v>
      </c>
      <c r="B1209" s="185" t="s">
        <v>2680</v>
      </c>
      <c r="C1209" s="185" t="s">
        <v>4</v>
      </c>
      <c r="D1209" s="139">
        <v>0</v>
      </c>
      <c r="E1209" s="139">
        <v>0</v>
      </c>
      <c r="F1209" s="139">
        <v>0</v>
      </c>
      <c r="G1209" s="139">
        <v>0</v>
      </c>
      <c r="H1209" s="139">
        <v>0</v>
      </c>
      <c r="I1209" s="139">
        <v>0</v>
      </c>
      <c r="J1209" s="139">
        <v>0</v>
      </c>
      <c r="K1209" s="139">
        <v>0</v>
      </c>
      <c r="L1209" s="139">
        <v>0</v>
      </c>
      <c r="M1209" s="139">
        <v>0</v>
      </c>
      <c r="N1209" s="139">
        <v>0</v>
      </c>
      <c r="O1209" s="139">
        <v>0</v>
      </c>
      <c r="P1209" s="138">
        <f t="shared" si="19"/>
        <v>0</v>
      </c>
      <c r="Q1209" s="135">
        <f>MATCH(B1223,'SAP Data'!$C$7:$C$1839,0)</f>
        <v>1633</v>
      </c>
    </row>
    <row r="1210" spans="1:17" ht="15.75" thickBot="1" x14ac:dyDescent="0.3">
      <c r="A1210" s="187" t="s">
        <v>2681</v>
      </c>
      <c r="B1210" s="339">
        <v>500157</v>
      </c>
      <c r="C1210" s="185"/>
      <c r="D1210" s="140">
        <v>-1382399762.9300001</v>
      </c>
      <c r="E1210" s="140">
        <v>-1383933258.1500001</v>
      </c>
      <c r="F1210" s="140">
        <v>-1383661349.4300001</v>
      </c>
      <c r="G1210" s="140">
        <v>-1375353220.79</v>
      </c>
      <c r="H1210" s="140">
        <v>-1374378887.97</v>
      </c>
      <c r="I1210" s="140">
        <v>-1381748474.46</v>
      </c>
      <c r="J1210" s="140">
        <v>-1375962825.28</v>
      </c>
      <c r="K1210" s="140">
        <v>-1377228829.4100001</v>
      </c>
      <c r="L1210" s="140">
        <v>-1396844208.5999999</v>
      </c>
      <c r="M1210" s="140">
        <v>-1394746586.23</v>
      </c>
      <c r="N1210" s="140">
        <v>-1397813065.6300001</v>
      </c>
      <c r="O1210" s="140">
        <v>-1371629942.9200001</v>
      </c>
      <c r="P1210" s="138">
        <f t="shared" si="19"/>
        <v>-16595700411.800001</v>
      </c>
      <c r="Q1210" s="135">
        <f>MATCH(B1224,'SAP Data'!$C$7:$C$1839,0)</f>
        <v>1634</v>
      </c>
    </row>
    <row r="1211" spans="1:17" ht="15.75" thickBot="1" x14ac:dyDescent="0.3">
      <c r="A1211" s="187" t="s">
        <v>2803</v>
      </c>
      <c r="B1211" s="339">
        <v>5001106</v>
      </c>
      <c r="C1211" s="185"/>
      <c r="D1211" s="139">
        <v>0</v>
      </c>
      <c r="E1211" s="139">
        <v>0</v>
      </c>
      <c r="F1211" s="139">
        <v>0</v>
      </c>
      <c r="G1211" s="139">
        <v>0</v>
      </c>
      <c r="H1211" s="139">
        <v>0</v>
      </c>
      <c r="I1211" s="139">
        <v>0</v>
      </c>
      <c r="J1211" s="139">
        <v>0</v>
      </c>
      <c r="K1211" s="139">
        <v>0</v>
      </c>
      <c r="L1211" s="139">
        <v>0</v>
      </c>
      <c r="M1211" s="139">
        <v>0</v>
      </c>
      <c r="N1211" s="139">
        <v>0</v>
      </c>
      <c r="O1211" s="139">
        <v>0</v>
      </c>
      <c r="P1211" s="138">
        <f t="shared" si="19"/>
        <v>0</v>
      </c>
      <c r="Q1211" s="135">
        <f>MATCH(B1225,'SAP Data'!$C$7:$C$1839,0)</f>
        <v>1635</v>
      </c>
    </row>
    <row r="1212" spans="1:17" ht="15.75" thickBot="1" x14ac:dyDescent="0.3">
      <c r="A1212" s="187" t="s">
        <v>2804</v>
      </c>
      <c r="B1212" s="185" t="s">
        <v>2805</v>
      </c>
      <c r="C1212" s="185" t="s">
        <v>4</v>
      </c>
      <c r="D1212" s="140">
        <v>0</v>
      </c>
      <c r="E1212" s="140">
        <v>0</v>
      </c>
      <c r="F1212" s="140">
        <v>0</v>
      </c>
      <c r="G1212" s="140">
        <v>0</v>
      </c>
      <c r="H1212" s="140">
        <v>0</v>
      </c>
      <c r="I1212" s="140">
        <v>0</v>
      </c>
      <c r="J1212" s="140">
        <v>0</v>
      </c>
      <c r="K1212" s="140">
        <v>0</v>
      </c>
      <c r="L1212" s="140">
        <v>0</v>
      </c>
      <c r="M1212" s="140">
        <v>0</v>
      </c>
      <c r="N1212" s="140">
        <v>0</v>
      </c>
      <c r="O1212" s="140">
        <v>0</v>
      </c>
      <c r="P1212" s="138">
        <f t="shared" si="19"/>
        <v>0</v>
      </c>
      <c r="Q1212" s="135">
        <f>MATCH(B1226,'SAP Data'!$C$7:$C$1839,0)</f>
        <v>1636</v>
      </c>
    </row>
    <row r="1213" spans="1:17" ht="15.75" thickBot="1" x14ac:dyDescent="0.3">
      <c r="A1213" s="187" t="s">
        <v>2806</v>
      </c>
      <c r="B1213" s="339">
        <v>5001105</v>
      </c>
      <c r="C1213" s="185"/>
      <c r="D1213" s="139">
        <v>-81533782.540000007</v>
      </c>
      <c r="E1213" s="139">
        <v>-81454461.969999999</v>
      </c>
      <c r="F1213" s="139">
        <v>-80357950.829999998</v>
      </c>
      <c r="G1213" s="139">
        <v>-81438492.260000005</v>
      </c>
      <c r="H1213" s="139">
        <v>-81351467.700000003</v>
      </c>
      <c r="I1213" s="139">
        <v>-80043241.209999993</v>
      </c>
      <c r="J1213" s="139">
        <v>-81136309.030000001</v>
      </c>
      <c r="K1213" s="139">
        <v>-81036171.5</v>
      </c>
      <c r="L1213" s="139">
        <v>-79752044.060000002</v>
      </c>
      <c r="M1213" s="139">
        <v>-80905079.969999999</v>
      </c>
      <c r="N1213" s="139">
        <v>-80804635.510000005</v>
      </c>
      <c r="O1213" s="139">
        <v>-79431044.670000002</v>
      </c>
      <c r="P1213" s="138">
        <f t="shared" si="19"/>
        <v>-969244681.24999988</v>
      </c>
      <c r="Q1213" s="135">
        <f>MATCH(B1227,'SAP Data'!$C$7:$C$1839,0)</f>
        <v>1637</v>
      </c>
    </row>
    <row r="1214" spans="1:17" ht="15.75" thickBot="1" x14ac:dyDescent="0.3">
      <c r="A1214" s="187" t="s">
        <v>2807</v>
      </c>
      <c r="B1214" s="185" t="s">
        <v>2808</v>
      </c>
      <c r="C1214" s="185" t="s">
        <v>4</v>
      </c>
      <c r="D1214" s="140">
        <v>-81533782.540000007</v>
      </c>
      <c r="E1214" s="140">
        <v>-81454461.969999999</v>
      </c>
      <c r="F1214" s="140">
        <v>-80357950.829999998</v>
      </c>
      <c r="G1214" s="140">
        <v>-81438492.260000005</v>
      </c>
      <c r="H1214" s="140">
        <v>-81351467.700000003</v>
      </c>
      <c r="I1214" s="140">
        <v>-80043241.209999993</v>
      </c>
      <c r="J1214" s="140">
        <v>-81136309.030000001</v>
      </c>
      <c r="K1214" s="140">
        <v>-81036171.5</v>
      </c>
      <c r="L1214" s="140">
        <v>-79752044.060000002</v>
      </c>
      <c r="M1214" s="140">
        <v>-80905079.969999999</v>
      </c>
      <c r="N1214" s="140">
        <v>-80804635.510000005</v>
      </c>
      <c r="O1214" s="140">
        <v>-79431044.670000002</v>
      </c>
      <c r="P1214" s="138">
        <f t="shared" si="19"/>
        <v>-969244681.24999988</v>
      </c>
      <c r="Q1214" s="135">
        <f>MATCH(B1228,'SAP Data'!$C$7:$C$1839,0)</f>
        <v>1638</v>
      </c>
    </row>
    <row r="1215" spans="1:17" ht="15.75" thickBot="1" x14ac:dyDescent="0.3">
      <c r="A1215" s="187" t="s">
        <v>2682</v>
      </c>
      <c r="B1215" s="339">
        <v>500182</v>
      </c>
      <c r="C1215" s="185"/>
      <c r="D1215" s="139">
        <v>-333889961.32999998</v>
      </c>
      <c r="E1215" s="139">
        <v>-337758753.32999998</v>
      </c>
      <c r="F1215" s="139">
        <v>-337420165.32999998</v>
      </c>
      <c r="G1215" s="139">
        <v>-338687895.32999998</v>
      </c>
      <c r="H1215" s="139">
        <v>-335626168.32999998</v>
      </c>
      <c r="I1215" s="139">
        <v>-336246119.32999998</v>
      </c>
      <c r="J1215" s="139">
        <v>-335395496.32999998</v>
      </c>
      <c r="K1215" s="139">
        <v>-334573585.32999998</v>
      </c>
      <c r="L1215" s="139">
        <v>-335577957.32999998</v>
      </c>
      <c r="M1215" s="139">
        <v>-335910141.32999998</v>
      </c>
      <c r="N1215" s="139">
        <v>-338914251.32999998</v>
      </c>
      <c r="O1215" s="139">
        <v>-352575457.69</v>
      </c>
      <c r="P1215" s="138">
        <f t="shared" si="19"/>
        <v>-4052575952.3199997</v>
      </c>
      <c r="Q1215" s="135">
        <f>MATCH(B1229,'SAP Data'!$C$7:$C$1839,0)</f>
        <v>1639</v>
      </c>
    </row>
    <row r="1216" spans="1:17" ht="15.75" thickBot="1" x14ac:dyDescent="0.3">
      <c r="A1216" s="187" t="s">
        <v>2683</v>
      </c>
      <c r="B1216" s="339">
        <v>500187</v>
      </c>
      <c r="C1216" s="185"/>
      <c r="D1216" s="140"/>
      <c r="E1216" s="140"/>
      <c r="F1216" s="140"/>
      <c r="G1216" s="391"/>
      <c r="H1216" s="391"/>
      <c r="I1216" s="391"/>
      <c r="J1216" s="139"/>
      <c r="K1216" s="139"/>
      <c r="L1216" s="139"/>
      <c r="M1216" s="139"/>
      <c r="N1216" s="139"/>
      <c r="O1216" s="139"/>
      <c r="P1216" s="138">
        <f t="shared" si="19"/>
        <v>0</v>
      </c>
      <c r="Q1216" s="135">
        <f>MATCH(B1230,'SAP Data'!$C$7:$C$1839,0)</f>
        <v>1640</v>
      </c>
    </row>
    <row r="1217" spans="1:17" ht="15.75" thickBot="1" x14ac:dyDescent="0.3">
      <c r="A1217" s="187" t="s">
        <v>1174</v>
      </c>
      <c r="B1217" s="185" t="s">
        <v>1175</v>
      </c>
      <c r="C1217" s="185" t="s">
        <v>4</v>
      </c>
      <c r="D1217" s="139"/>
      <c r="E1217" s="139"/>
      <c r="F1217" s="139"/>
      <c r="G1217" s="392"/>
      <c r="H1217" s="392"/>
      <c r="I1217" s="392"/>
      <c r="J1217" s="139"/>
      <c r="K1217" s="139"/>
      <c r="L1217" s="139"/>
      <c r="M1217" s="139"/>
      <c r="N1217" s="139"/>
      <c r="O1217" s="139"/>
      <c r="P1217" s="138">
        <f t="shared" si="19"/>
        <v>0</v>
      </c>
      <c r="Q1217" s="135">
        <f>MATCH(B1231,'SAP Data'!$C$7:$C$1839,0)</f>
        <v>1641</v>
      </c>
    </row>
    <row r="1218" spans="1:17" ht="15.75" thickBot="1" x14ac:dyDescent="0.3">
      <c r="A1218" s="187" t="s">
        <v>2684</v>
      </c>
      <c r="B1218" s="339">
        <v>500188</v>
      </c>
      <c r="C1218" s="185"/>
      <c r="D1218" s="140">
        <v>-333889961.32999998</v>
      </c>
      <c r="E1218" s="140">
        <v>-337758753.32999998</v>
      </c>
      <c r="F1218" s="140">
        <v>-337420165.32999998</v>
      </c>
      <c r="G1218" s="140">
        <v>-338687895.32999998</v>
      </c>
      <c r="H1218" s="140">
        <v>-335626168.32999998</v>
      </c>
      <c r="I1218" s="140">
        <v>-336246119.32999998</v>
      </c>
      <c r="J1218" s="140">
        <v>-335395496.32999998</v>
      </c>
      <c r="K1218" s="140">
        <v>-334573585.32999998</v>
      </c>
      <c r="L1218" s="140">
        <v>-335577957.32999998</v>
      </c>
      <c r="M1218" s="140">
        <v>-335910141.32999998</v>
      </c>
      <c r="N1218" s="140">
        <v>-338914251.32999998</v>
      </c>
      <c r="O1218" s="140">
        <v>-352575457.69</v>
      </c>
      <c r="P1218" s="138">
        <f t="shared" si="19"/>
        <v>-4052575952.3199997</v>
      </c>
      <c r="Q1218" s="135">
        <f>MATCH(B1232,'SAP Data'!$C$7:$C$1839,0)</f>
        <v>1642</v>
      </c>
    </row>
    <row r="1219" spans="1:17" ht="15.75" thickBot="1" x14ac:dyDescent="0.3">
      <c r="A1219" s="187" t="s">
        <v>1177</v>
      </c>
      <c r="B1219" s="185" t="s">
        <v>1178</v>
      </c>
      <c r="C1219" s="185" t="s">
        <v>4</v>
      </c>
      <c r="D1219" s="139">
        <v>51524120</v>
      </c>
      <c r="E1219" s="139">
        <v>50841365</v>
      </c>
      <c r="F1219" s="139">
        <v>50492679</v>
      </c>
      <c r="G1219" s="139">
        <v>50298821</v>
      </c>
      <c r="H1219" s="139">
        <v>50384884</v>
      </c>
      <c r="I1219" s="139">
        <v>50616169</v>
      </c>
      <c r="J1219" s="139">
        <v>50949129</v>
      </c>
      <c r="K1219" s="139">
        <v>51261079</v>
      </c>
      <c r="L1219" s="139">
        <v>51529926</v>
      </c>
      <c r="M1219" s="139">
        <v>51508740</v>
      </c>
      <c r="N1219" s="139">
        <v>51034894</v>
      </c>
      <c r="O1219" s="139">
        <v>50193237</v>
      </c>
      <c r="P1219" s="138">
        <f t="shared" si="19"/>
        <v>610635043</v>
      </c>
      <c r="Q1219" s="135">
        <f>MATCH(B1233,'SAP Data'!$C$7:$C$1839,0)</f>
        <v>1643</v>
      </c>
    </row>
    <row r="1220" spans="1:17" ht="15.75" thickBot="1" x14ac:dyDescent="0.3">
      <c r="A1220" s="187" t="s">
        <v>1186</v>
      </c>
      <c r="B1220" s="185" t="s">
        <v>1187</v>
      </c>
      <c r="C1220" s="185" t="s">
        <v>4</v>
      </c>
      <c r="D1220" s="140">
        <v>-1464009.14</v>
      </c>
      <c r="E1220" s="140">
        <v>-1464009.14</v>
      </c>
      <c r="F1220" s="140">
        <v>-1320509.1399999999</v>
      </c>
      <c r="G1220" s="140">
        <v>-1320509.1399999999</v>
      </c>
      <c r="H1220" s="140">
        <v>-1320509.1399999999</v>
      </c>
      <c r="I1220" s="140">
        <v>-1320509.1399999999</v>
      </c>
      <c r="J1220" s="140">
        <v>-1320509.1399999999</v>
      </c>
      <c r="K1220" s="140">
        <v>-1320509.1399999999</v>
      </c>
      <c r="L1220" s="140">
        <v>-1320509.1399999999</v>
      </c>
      <c r="M1220" s="140">
        <v>-1320509.1399999999</v>
      </c>
      <c r="N1220" s="140">
        <v>-1320509.1399999999</v>
      </c>
      <c r="O1220" s="140">
        <v>-1243166.1399999999</v>
      </c>
      <c r="P1220" s="138">
        <f t="shared" si="19"/>
        <v>-16055766.680000002</v>
      </c>
      <c r="Q1220" s="135">
        <f>MATCH(B1234,'SAP Data'!$C$7:$C$1839,0)</f>
        <v>1644</v>
      </c>
    </row>
    <row r="1221" spans="1:17" ht="15.75" thickBot="1" x14ac:dyDescent="0.3">
      <c r="A1221" s="187" t="s">
        <v>1186</v>
      </c>
      <c r="B1221" s="185" t="s">
        <v>1189</v>
      </c>
      <c r="C1221" s="185" t="s">
        <v>4</v>
      </c>
      <c r="D1221" s="139">
        <v>-13176097.24</v>
      </c>
      <c r="E1221" s="139">
        <v>-13176097.24</v>
      </c>
      <c r="F1221" s="139">
        <v>-11884197.24</v>
      </c>
      <c r="G1221" s="139">
        <v>-11884197.24</v>
      </c>
      <c r="H1221" s="139">
        <v>-11884197.24</v>
      </c>
      <c r="I1221" s="139">
        <v>-11884197.24</v>
      </c>
      <c r="J1221" s="139">
        <v>-11884197.24</v>
      </c>
      <c r="K1221" s="139">
        <v>-11884197.24</v>
      </c>
      <c r="L1221" s="139">
        <v>-11884197.24</v>
      </c>
      <c r="M1221" s="139">
        <v>-11884197.24</v>
      </c>
      <c r="N1221" s="139">
        <v>-11884197.24</v>
      </c>
      <c r="O1221" s="139">
        <v>-11188514.24</v>
      </c>
      <c r="P1221" s="138">
        <f t="shared" si="19"/>
        <v>-144498483.87999997</v>
      </c>
      <c r="Q1221" s="135">
        <f>MATCH(B1235,'SAP Data'!$C$7:$C$1839,0)</f>
        <v>1645</v>
      </c>
    </row>
    <row r="1222" spans="1:17" ht="15.75" thickBot="1" x14ac:dyDescent="0.3">
      <c r="A1222" s="187" t="s">
        <v>1511</v>
      </c>
      <c r="B1222" s="185" t="s">
        <v>1512</v>
      </c>
      <c r="C1222" s="185" t="s">
        <v>4</v>
      </c>
      <c r="D1222" s="140">
        <v>-1</v>
      </c>
      <c r="E1222" s="140">
        <v>-1</v>
      </c>
      <c r="F1222" s="140">
        <v>-1</v>
      </c>
      <c r="G1222" s="140">
        <v>-1</v>
      </c>
      <c r="H1222" s="140">
        <v>-1</v>
      </c>
      <c r="I1222" s="140">
        <v>-1</v>
      </c>
      <c r="J1222" s="140">
        <v>-1</v>
      </c>
      <c r="K1222" s="140">
        <v>-1</v>
      </c>
      <c r="L1222" s="140">
        <v>-1</v>
      </c>
      <c r="M1222" s="140">
        <v>-1</v>
      </c>
      <c r="N1222" s="140">
        <v>-1</v>
      </c>
      <c r="O1222" s="140">
        <v>-1</v>
      </c>
      <c r="P1222" s="138">
        <f t="shared" si="19"/>
        <v>-12</v>
      </c>
      <c r="Q1222" s="135">
        <f>MATCH(B1236,'SAP Data'!$C$7:$C$1839,0)</f>
        <v>1646</v>
      </c>
    </row>
    <row r="1223" spans="1:17" ht="15.75" thickBot="1" x14ac:dyDescent="0.3">
      <c r="A1223" s="187" t="s">
        <v>1191</v>
      </c>
      <c r="B1223" s="185" t="s">
        <v>1192</v>
      </c>
      <c r="C1223" s="185" t="s">
        <v>4</v>
      </c>
      <c r="D1223" s="139">
        <v>-802790.37</v>
      </c>
      <c r="E1223" s="139">
        <v>-802790.37</v>
      </c>
      <c r="F1223" s="139">
        <v>-782888.37</v>
      </c>
      <c r="G1223" s="139">
        <v>-782888.37</v>
      </c>
      <c r="H1223" s="139">
        <v>-782888.37</v>
      </c>
      <c r="I1223" s="139">
        <v>-782888.37</v>
      </c>
      <c r="J1223" s="139">
        <v>-782888.37</v>
      </c>
      <c r="K1223" s="139">
        <v>-782888.37</v>
      </c>
      <c r="L1223" s="139">
        <v>-782888.37</v>
      </c>
      <c r="M1223" s="139">
        <v>-782888.37</v>
      </c>
      <c r="N1223" s="139">
        <v>-782888.37</v>
      </c>
      <c r="O1223" s="139">
        <v>-766084.37</v>
      </c>
      <c r="P1223" s="138">
        <f t="shared" ref="P1223:P1286" si="20">SUM(D1223:O1223)</f>
        <v>-9417660.4399999995</v>
      </c>
      <c r="Q1223" s="135">
        <f>MATCH(B1237,'SAP Data'!$C$7:$C$1839,0)</f>
        <v>1647</v>
      </c>
    </row>
    <row r="1224" spans="1:17" ht="15.75" thickBot="1" x14ac:dyDescent="0.3">
      <c r="A1224" s="187" t="s">
        <v>1194</v>
      </c>
      <c r="B1224" s="185" t="s">
        <v>1195</v>
      </c>
      <c r="C1224" s="185" t="s">
        <v>4</v>
      </c>
      <c r="D1224" s="140">
        <v>-284593.27</v>
      </c>
      <c r="E1224" s="140">
        <v>-284593.27</v>
      </c>
      <c r="F1224" s="140">
        <v>-277538.27</v>
      </c>
      <c r="G1224" s="140">
        <v>-277538.27</v>
      </c>
      <c r="H1224" s="140">
        <v>-277538.27</v>
      </c>
      <c r="I1224" s="140">
        <v>-277538.27</v>
      </c>
      <c r="J1224" s="140">
        <v>-277538.27</v>
      </c>
      <c r="K1224" s="140">
        <v>-277538.27</v>
      </c>
      <c r="L1224" s="140">
        <v>-277538.27</v>
      </c>
      <c r="M1224" s="140">
        <v>-277538.27</v>
      </c>
      <c r="N1224" s="140">
        <v>-277538.27</v>
      </c>
      <c r="O1224" s="140">
        <v>-271580.27</v>
      </c>
      <c r="P1224" s="138">
        <f t="shared" si="20"/>
        <v>-3338611.24</v>
      </c>
      <c r="Q1224" s="135">
        <f>MATCH(B1238,'SAP Data'!$C$7:$C$1839,0)</f>
        <v>1648</v>
      </c>
    </row>
    <row r="1225" spans="1:17" ht="15.75" thickBot="1" x14ac:dyDescent="0.3">
      <c r="A1225" s="187" t="s">
        <v>1197</v>
      </c>
      <c r="B1225" s="185" t="s">
        <v>1198</v>
      </c>
      <c r="C1225" s="185" t="s">
        <v>4</v>
      </c>
      <c r="D1225" s="139">
        <v>218918.38</v>
      </c>
      <c r="E1225" s="139">
        <v>-394534.62</v>
      </c>
      <c r="F1225" s="139">
        <v>809634.38</v>
      </c>
      <c r="G1225" s="139">
        <v>792477.38</v>
      </c>
      <c r="H1225" s="139">
        <v>800094.38</v>
      </c>
      <c r="I1225" s="139">
        <v>443996.38</v>
      </c>
      <c r="J1225" s="139">
        <v>545113.38</v>
      </c>
      <c r="K1225" s="139">
        <v>639850.38</v>
      </c>
      <c r="L1225" s="139">
        <v>44573.38</v>
      </c>
      <c r="M1225" s="139">
        <v>19881.38</v>
      </c>
      <c r="N1225" s="139">
        <v>-508232.62</v>
      </c>
      <c r="O1225" s="139">
        <v>-5465094.6200000001</v>
      </c>
      <c r="P1225" s="138">
        <f t="shared" si="20"/>
        <v>-2053322.4400000009</v>
      </c>
      <c r="Q1225" s="135">
        <f>MATCH(B1239,'SAP Data'!$C$7:$C$1839,0)</f>
        <v>1653</v>
      </c>
    </row>
    <row r="1226" spans="1:17" ht="15.75" thickBot="1" x14ac:dyDescent="0.3">
      <c r="A1226" s="187" t="s">
        <v>1197</v>
      </c>
      <c r="B1226" s="185" t="s">
        <v>1200</v>
      </c>
      <c r="C1226" s="185" t="s">
        <v>4</v>
      </c>
      <c r="D1226" s="140">
        <v>77611.429999999993</v>
      </c>
      <c r="E1226" s="140">
        <v>-139861.57</v>
      </c>
      <c r="F1226" s="140">
        <v>287023.43</v>
      </c>
      <c r="G1226" s="140">
        <v>280941.43</v>
      </c>
      <c r="H1226" s="140">
        <v>283641.43</v>
      </c>
      <c r="I1226" s="140">
        <v>157402.43</v>
      </c>
      <c r="J1226" s="140">
        <v>193248.43</v>
      </c>
      <c r="K1226" s="140">
        <v>226833.43</v>
      </c>
      <c r="L1226" s="140">
        <v>15804.43</v>
      </c>
      <c r="M1226" s="140">
        <v>7050.43</v>
      </c>
      <c r="N1226" s="140">
        <v>-180168.57</v>
      </c>
      <c r="O1226" s="140">
        <v>-1937403.57</v>
      </c>
      <c r="P1226" s="138">
        <f t="shared" si="20"/>
        <v>-727876.84000000055</v>
      </c>
      <c r="Q1226" s="135">
        <f>MATCH(B1240,'SAP Data'!$C$7:$C$1839,0)</f>
        <v>1654</v>
      </c>
    </row>
    <row r="1227" spans="1:17" ht="15.75" thickBot="1" x14ac:dyDescent="0.3">
      <c r="A1227" s="187" t="s">
        <v>1202</v>
      </c>
      <c r="B1227" s="185" t="s">
        <v>1203</v>
      </c>
      <c r="C1227" s="185" t="s">
        <v>4</v>
      </c>
      <c r="D1227" s="139">
        <v>-297187.65999999997</v>
      </c>
      <c r="E1227" s="139">
        <v>-296650.65999999997</v>
      </c>
      <c r="F1227" s="139">
        <v>-294576.65999999997</v>
      </c>
      <c r="G1227" s="139">
        <v>-294430.65999999997</v>
      </c>
      <c r="H1227" s="139">
        <v>-293494.65999999997</v>
      </c>
      <c r="I1227" s="139">
        <v>-292882.65999999997</v>
      </c>
      <c r="J1227" s="139">
        <v>-292571.65999999997</v>
      </c>
      <c r="K1227" s="139">
        <v>-292274.65999999997</v>
      </c>
      <c r="L1227" s="139">
        <v>-291994.65999999997</v>
      </c>
      <c r="M1227" s="139">
        <v>-291916.65999999997</v>
      </c>
      <c r="N1227" s="139">
        <v>-291446.65999999997</v>
      </c>
      <c r="O1227" s="139">
        <v>-329188.65999999997</v>
      </c>
      <c r="P1227" s="138">
        <f t="shared" si="20"/>
        <v>-3558615.9200000004</v>
      </c>
      <c r="Q1227" s="135">
        <f>MATCH(B1241,'SAP Data'!$C$7:$C$1839,0)</f>
        <v>1655</v>
      </c>
    </row>
    <row r="1228" spans="1:17" ht="15.75" thickBot="1" x14ac:dyDescent="0.3">
      <c r="A1228" s="187" t="s">
        <v>1202</v>
      </c>
      <c r="B1228" s="185" t="s">
        <v>1205</v>
      </c>
      <c r="C1228" s="185" t="s">
        <v>4</v>
      </c>
      <c r="D1228" s="140">
        <v>-99811.55</v>
      </c>
      <c r="E1228" s="140">
        <v>-99652.55</v>
      </c>
      <c r="F1228" s="140">
        <v>-99065.55</v>
      </c>
      <c r="G1228" s="140">
        <v>-99022.55</v>
      </c>
      <c r="H1228" s="140">
        <v>-98749.55</v>
      </c>
      <c r="I1228" s="140">
        <v>-98562.55</v>
      </c>
      <c r="J1228" s="140">
        <v>-98471.55</v>
      </c>
      <c r="K1228" s="140">
        <v>-98384.55</v>
      </c>
      <c r="L1228" s="140">
        <v>-98302.55</v>
      </c>
      <c r="M1228" s="140">
        <v>-98279.55</v>
      </c>
      <c r="N1228" s="140">
        <v>-98141.55</v>
      </c>
      <c r="O1228" s="140">
        <v>-111645.55</v>
      </c>
      <c r="P1228" s="138">
        <f t="shared" si="20"/>
        <v>-1198089.6000000003</v>
      </c>
      <c r="Q1228" s="135">
        <f>MATCH(B1242,'SAP Data'!$C$7:$C$1839,0)</f>
        <v>1656</v>
      </c>
    </row>
    <row r="1229" spans="1:17" ht="15.75" thickBot="1" x14ac:dyDescent="0.3">
      <c r="A1229" s="331" t="s">
        <v>2873</v>
      </c>
      <c r="B1229" s="339" t="s">
        <v>2874</v>
      </c>
      <c r="C1229" s="332" t="s">
        <v>4</v>
      </c>
      <c r="D1229" s="139">
        <v>-10388823</v>
      </c>
      <c r="E1229" s="139">
        <v>-10441376</v>
      </c>
      <c r="F1229" s="139">
        <v>-10484692</v>
      </c>
      <c r="G1229" s="139">
        <v>-10534044</v>
      </c>
      <c r="H1229" s="139">
        <v>-10583205</v>
      </c>
      <c r="I1229" s="139">
        <v>-10542128</v>
      </c>
      <c r="J1229" s="139">
        <v>-10574160</v>
      </c>
      <c r="K1229" s="139">
        <v>-10607262</v>
      </c>
      <c r="L1229" s="139">
        <v>-10510731</v>
      </c>
      <c r="M1229" s="139">
        <v>-10529350</v>
      </c>
      <c r="N1229" s="139">
        <v>-10548003</v>
      </c>
      <c r="O1229" s="139">
        <v>-10970847</v>
      </c>
      <c r="P1229" s="138">
        <f t="shared" si="20"/>
        <v>-126714621</v>
      </c>
      <c r="Q1229" s="135">
        <f>MATCH(B1243,'SAP Data'!$C$7:$C$1839,0)</f>
        <v>1657</v>
      </c>
    </row>
    <row r="1230" spans="1:17" ht="15.75" thickBot="1" x14ac:dyDescent="0.3">
      <c r="A1230" s="186" t="s">
        <v>2875</v>
      </c>
      <c r="B1230" s="339" t="s">
        <v>2876</v>
      </c>
      <c r="C1230" s="332" t="s">
        <v>4</v>
      </c>
      <c r="D1230" s="140">
        <v>-3682893</v>
      </c>
      <c r="E1230" s="140">
        <v>-3701523</v>
      </c>
      <c r="F1230" s="140">
        <v>-3716879</v>
      </c>
      <c r="G1230" s="140">
        <v>-3734375</v>
      </c>
      <c r="H1230" s="140">
        <v>-3751803</v>
      </c>
      <c r="I1230" s="140">
        <v>-3737241</v>
      </c>
      <c r="J1230" s="140">
        <v>-3748596</v>
      </c>
      <c r="K1230" s="140">
        <v>-3760331</v>
      </c>
      <c r="L1230" s="140">
        <v>-3726110</v>
      </c>
      <c r="M1230" s="140">
        <v>-3732711</v>
      </c>
      <c r="N1230" s="140">
        <v>-3739324</v>
      </c>
      <c r="O1230" s="140">
        <v>-3889224</v>
      </c>
      <c r="P1230" s="138">
        <f t="shared" si="20"/>
        <v>-44921010</v>
      </c>
      <c r="Q1230" s="135">
        <f>MATCH(B1244,'SAP Data'!$C$7:$C$1839,0)</f>
        <v>1658</v>
      </c>
    </row>
    <row r="1231" spans="1:17" ht="15.75" thickBot="1" x14ac:dyDescent="0.3">
      <c r="A1231" s="187" t="s">
        <v>2877</v>
      </c>
      <c r="B1231" s="185" t="s">
        <v>2878</v>
      </c>
      <c r="C1231" s="185" t="s">
        <v>4</v>
      </c>
      <c r="D1231" s="139">
        <v>-1016088</v>
      </c>
      <c r="E1231" s="139">
        <v>-1016088</v>
      </c>
      <c r="F1231" s="139">
        <v>-1002652</v>
      </c>
      <c r="G1231" s="139">
        <v>-1002652</v>
      </c>
      <c r="H1231" s="139">
        <v>-1002652</v>
      </c>
      <c r="I1231" s="139">
        <v>-1002652</v>
      </c>
      <c r="J1231" s="139">
        <v>-1002652</v>
      </c>
      <c r="K1231" s="139">
        <v>-1002652</v>
      </c>
      <c r="L1231" s="139">
        <v>-1002652</v>
      </c>
      <c r="M1231" s="139">
        <v>-1002652</v>
      </c>
      <c r="N1231" s="139">
        <v>-1002652</v>
      </c>
      <c r="O1231" s="139">
        <v>-995417</v>
      </c>
      <c r="P1231" s="138">
        <f t="shared" si="20"/>
        <v>-12051461</v>
      </c>
      <c r="Q1231" s="135">
        <f>MATCH(B1245,'SAP Data'!$C$7:$C$1839,0)</f>
        <v>1659</v>
      </c>
    </row>
    <row r="1232" spans="1:17" ht="15.75" thickBot="1" x14ac:dyDescent="0.3">
      <c r="A1232" s="187" t="s">
        <v>2875</v>
      </c>
      <c r="B1232" s="185" t="s">
        <v>2879</v>
      </c>
      <c r="C1232" s="185" t="s">
        <v>4</v>
      </c>
      <c r="D1232" s="140">
        <v>-360208</v>
      </c>
      <c r="E1232" s="140">
        <v>-360208</v>
      </c>
      <c r="F1232" s="140">
        <v>-355445</v>
      </c>
      <c r="G1232" s="140">
        <v>-355445</v>
      </c>
      <c r="H1232" s="140">
        <v>-355445</v>
      </c>
      <c r="I1232" s="140">
        <v>-355445</v>
      </c>
      <c r="J1232" s="140">
        <v>-355445</v>
      </c>
      <c r="K1232" s="140">
        <v>-355445</v>
      </c>
      <c r="L1232" s="140">
        <v>-355445</v>
      </c>
      <c r="M1232" s="140">
        <v>-355445</v>
      </c>
      <c r="N1232" s="140">
        <v>-355445</v>
      </c>
      <c r="O1232" s="140">
        <v>-352880</v>
      </c>
      <c r="P1232" s="138">
        <f t="shared" si="20"/>
        <v>-4272301</v>
      </c>
      <c r="Q1232" s="135">
        <f>MATCH(B1246,'SAP Data'!$C$7:$C$1839,0)</f>
        <v>1666</v>
      </c>
    </row>
    <row r="1233" spans="1:17" ht="15.75" thickBot="1" x14ac:dyDescent="0.3">
      <c r="A1233" s="187" t="s">
        <v>1207</v>
      </c>
      <c r="B1233" s="185" t="s">
        <v>1208</v>
      </c>
      <c r="C1233" s="185" t="s">
        <v>4</v>
      </c>
      <c r="D1233" s="139">
        <v>-227975469.12</v>
      </c>
      <c r="E1233" s="139">
        <v>-228943423.12</v>
      </c>
      <c r="F1233" s="139">
        <v>-229943139.12</v>
      </c>
      <c r="G1233" s="139">
        <v>-230270270.12</v>
      </c>
      <c r="H1233" s="139">
        <v>-230125041.12</v>
      </c>
      <c r="I1233" s="139">
        <v>-231165944.12</v>
      </c>
      <c r="J1233" s="139">
        <v>-230331771.12</v>
      </c>
      <c r="K1233" s="139">
        <v>-229550232.12</v>
      </c>
      <c r="L1233" s="139">
        <v>-229525082.12</v>
      </c>
      <c r="M1233" s="139">
        <v>-229597852.12</v>
      </c>
      <c r="N1233" s="139">
        <v>-231154232.12</v>
      </c>
      <c r="O1233" s="139">
        <v>-235263776.12</v>
      </c>
      <c r="P1233" s="138">
        <f t="shared" si="20"/>
        <v>-2763846232.4399991</v>
      </c>
      <c r="Q1233" s="135">
        <f>MATCH(B1247,'SAP Data'!$C$7:$C$1839,0)</f>
        <v>1667</v>
      </c>
    </row>
    <row r="1234" spans="1:17" ht="15.75" thickBot="1" x14ac:dyDescent="0.3">
      <c r="A1234" s="187" t="s">
        <v>1207</v>
      </c>
      <c r="B1234" s="185" t="s">
        <v>1210</v>
      </c>
      <c r="C1234" s="185" t="s">
        <v>4</v>
      </c>
      <c r="D1234" s="140">
        <v>-79485649.579999998</v>
      </c>
      <c r="E1234" s="140">
        <v>-79898228.579999998</v>
      </c>
      <c r="F1234" s="140">
        <v>-80269625.579999998</v>
      </c>
      <c r="G1234" s="140">
        <v>-80403399.579999998</v>
      </c>
      <c r="H1234" s="140">
        <v>-80344011.579999998</v>
      </c>
      <c r="I1234" s="140">
        <v>-80691776.579999998</v>
      </c>
      <c r="J1234" s="140">
        <v>-80365478.579999998</v>
      </c>
      <c r="K1234" s="140">
        <v>-80059769.579999998</v>
      </c>
      <c r="L1234" s="140">
        <v>-80026162.579999998</v>
      </c>
      <c r="M1234" s="140">
        <v>-80053996.579999998</v>
      </c>
      <c r="N1234" s="140">
        <v>-80649309.579999998</v>
      </c>
      <c r="O1234" s="140">
        <v>-82294890.579999998</v>
      </c>
      <c r="P1234" s="138">
        <f t="shared" si="20"/>
        <v>-964542298.96000016</v>
      </c>
      <c r="Q1234" s="135">
        <f>MATCH(B1248,'SAP Data'!$C$7:$C$1839,0)</f>
        <v>1668</v>
      </c>
    </row>
    <row r="1235" spans="1:17" ht="15.75" thickBot="1" x14ac:dyDescent="0.3">
      <c r="A1235" s="187" t="s">
        <v>1212</v>
      </c>
      <c r="B1235" s="185" t="s">
        <v>1213</v>
      </c>
      <c r="C1235" s="185" t="s">
        <v>4</v>
      </c>
      <c r="D1235" s="139">
        <v>-31867099.949999999</v>
      </c>
      <c r="E1235" s="139">
        <v>-32459440.949999999</v>
      </c>
      <c r="F1235" s="139">
        <v>-33138559.949999999</v>
      </c>
      <c r="G1235" s="139">
        <v>-33494198.949999999</v>
      </c>
      <c r="H1235" s="139">
        <v>-31381203.949999999</v>
      </c>
      <c r="I1235" s="139">
        <v>-30651756.949999999</v>
      </c>
      <c r="J1235" s="139">
        <v>-31173783.949999999</v>
      </c>
      <c r="K1235" s="139">
        <v>-31639692.949999999</v>
      </c>
      <c r="L1235" s="139">
        <v>-32101949.949999999</v>
      </c>
      <c r="M1235" s="139">
        <v>-32186367.949999999</v>
      </c>
      <c r="N1235" s="139">
        <v>-31884409.949999999</v>
      </c>
      <c r="O1235" s="139">
        <v>-32057219.949999999</v>
      </c>
      <c r="P1235" s="138">
        <f t="shared" si="20"/>
        <v>-384035685.39999992</v>
      </c>
      <c r="Q1235" s="135">
        <f>MATCH(B1249,'SAP Data'!$C$7:$C$1839,0)</f>
        <v>1670</v>
      </c>
    </row>
    <row r="1236" spans="1:17" ht="15.75" thickBot="1" x14ac:dyDescent="0.3">
      <c r="A1236" s="187" t="s">
        <v>1212</v>
      </c>
      <c r="B1236" s="185" t="s">
        <v>1215</v>
      </c>
      <c r="C1236" s="185" t="s">
        <v>4</v>
      </c>
      <c r="D1236" s="140">
        <v>-11290831.300000001</v>
      </c>
      <c r="E1236" s="140">
        <v>-11501886.300000001</v>
      </c>
      <c r="F1236" s="140">
        <v>-11743183.300000001</v>
      </c>
      <c r="G1236" s="140">
        <v>-11869562.300000001</v>
      </c>
      <c r="H1236" s="140">
        <v>-11120360.300000001</v>
      </c>
      <c r="I1236" s="140">
        <v>-10861406.300000001</v>
      </c>
      <c r="J1236" s="140">
        <v>-11045947.300000001</v>
      </c>
      <c r="K1236" s="140">
        <v>-11210627.300000001</v>
      </c>
      <c r="L1236" s="140">
        <v>-11374079.300000001</v>
      </c>
      <c r="M1236" s="140">
        <v>-11404041.300000001</v>
      </c>
      <c r="N1236" s="140">
        <v>-11297737.300000001</v>
      </c>
      <c r="O1236" s="140">
        <v>-11360315.300000001</v>
      </c>
      <c r="P1236" s="138">
        <f t="shared" si="20"/>
        <v>-136079977.59999999</v>
      </c>
      <c r="Q1236" s="135">
        <f>MATCH(B1250,'SAP Data'!$C$7:$C$1839,0)</f>
        <v>1671</v>
      </c>
    </row>
    <row r="1237" spans="1:17" ht="15.75" thickBot="1" x14ac:dyDescent="0.3">
      <c r="A1237" s="187" t="s">
        <v>1217</v>
      </c>
      <c r="B1237" s="185" t="s">
        <v>1218</v>
      </c>
      <c r="C1237" s="185" t="s">
        <v>4</v>
      </c>
      <c r="D1237" s="139">
        <v>-6067072.8200000003</v>
      </c>
      <c r="E1237" s="139">
        <v>-6110524.8200000003</v>
      </c>
      <c r="F1237" s="139">
        <v>-6142135.8200000003</v>
      </c>
      <c r="G1237" s="139">
        <v>-6149746.8200000003</v>
      </c>
      <c r="H1237" s="139">
        <v>-6158022.8200000003</v>
      </c>
      <c r="I1237" s="139">
        <v>-6160420.8200000003</v>
      </c>
      <c r="J1237" s="139">
        <v>-6168190.8200000003</v>
      </c>
      <c r="K1237" s="139">
        <v>-6175893.8200000003</v>
      </c>
      <c r="L1237" s="139">
        <v>-6183096.8200000003</v>
      </c>
      <c r="M1237" s="139">
        <v>-6190429.8200000003</v>
      </c>
      <c r="N1237" s="139">
        <v>-6197691.8200000003</v>
      </c>
      <c r="O1237" s="139">
        <v>-6221668.8200000003</v>
      </c>
      <c r="P1237" s="138">
        <f t="shared" si="20"/>
        <v>-73924895.840000004</v>
      </c>
      <c r="Q1237" s="135">
        <f>MATCH(B1251,'SAP Data'!$C$7:$C$1839,0)</f>
        <v>1672</v>
      </c>
    </row>
    <row r="1238" spans="1:17" ht="15.75" thickBot="1" x14ac:dyDescent="0.3">
      <c r="A1238" s="187" t="s">
        <v>1217</v>
      </c>
      <c r="B1238" s="185" t="s">
        <v>1220</v>
      </c>
      <c r="C1238" s="185" t="s">
        <v>4</v>
      </c>
      <c r="D1238" s="140">
        <v>-2142760.58</v>
      </c>
      <c r="E1238" s="140">
        <v>-2159112.58</v>
      </c>
      <c r="F1238" s="140">
        <v>-2170417.58</v>
      </c>
      <c r="G1238" s="140">
        <v>-2173227.58</v>
      </c>
      <c r="H1238" s="140">
        <v>-2176283.58</v>
      </c>
      <c r="I1238" s="140">
        <v>-2177248.58</v>
      </c>
      <c r="J1238" s="140">
        <v>-2180123.58</v>
      </c>
      <c r="K1238" s="140">
        <v>-2182973.58</v>
      </c>
      <c r="L1238" s="140">
        <v>-2185645.58</v>
      </c>
      <c r="M1238" s="140">
        <v>-2188359.58</v>
      </c>
      <c r="N1238" s="140">
        <v>-2191046.58</v>
      </c>
      <c r="O1238" s="140">
        <v>-2199659.58</v>
      </c>
      <c r="P1238" s="138">
        <f t="shared" si="20"/>
        <v>-26126858.959999993</v>
      </c>
      <c r="Q1238" s="135">
        <f>MATCH(B1252,'SAP Data'!$C$7:$C$1839,0)</f>
        <v>1673</v>
      </c>
    </row>
    <row r="1239" spans="1:17" ht="15.75" thickBot="1" x14ac:dyDescent="0.3">
      <c r="A1239" s="187" t="s">
        <v>1222</v>
      </c>
      <c r="B1239" s="185" t="s">
        <v>1223</v>
      </c>
      <c r="C1239" s="185" t="s">
        <v>4</v>
      </c>
      <c r="D1239" s="139">
        <v>36446738.890000001</v>
      </c>
      <c r="E1239" s="139">
        <v>36087453.890000001</v>
      </c>
      <c r="F1239" s="139">
        <v>35728168.890000001</v>
      </c>
      <c r="G1239" s="139">
        <v>35368883.890000001</v>
      </c>
      <c r="H1239" s="139">
        <v>35009598.890000001</v>
      </c>
      <c r="I1239" s="139">
        <v>34650313.890000001</v>
      </c>
      <c r="J1239" s="139">
        <v>34291028.890000001</v>
      </c>
      <c r="K1239" s="139">
        <v>33931743.890000001</v>
      </c>
      <c r="L1239" s="139">
        <v>33570723.890000001</v>
      </c>
      <c r="M1239" s="139">
        <v>33209126.890000001</v>
      </c>
      <c r="N1239" s="139">
        <v>32847529.890000001</v>
      </c>
      <c r="O1239" s="139">
        <v>26023828.469999999</v>
      </c>
      <c r="P1239" s="138">
        <f t="shared" si="20"/>
        <v>407165140.25999987</v>
      </c>
      <c r="Q1239" s="135">
        <f>MATCH(B1253,'SAP Data'!$C$7:$C$1839,0)</f>
        <v>1675</v>
      </c>
    </row>
    <row r="1240" spans="1:17" ht="15.75" thickBot="1" x14ac:dyDescent="0.3">
      <c r="A1240" s="186" t="s">
        <v>1513</v>
      </c>
      <c r="B1240" s="339" t="s">
        <v>1225</v>
      </c>
      <c r="C1240" s="332" t="s">
        <v>4</v>
      </c>
      <c r="D1240" s="140">
        <v>12920568.380000001</v>
      </c>
      <c r="E1240" s="140">
        <v>12793201.380000001</v>
      </c>
      <c r="F1240" s="140">
        <v>12665834.380000001</v>
      </c>
      <c r="G1240" s="140">
        <v>12538467.380000001</v>
      </c>
      <c r="H1240" s="140">
        <v>12411100.380000001</v>
      </c>
      <c r="I1240" s="140">
        <v>12283733.380000001</v>
      </c>
      <c r="J1240" s="140">
        <v>12156366.380000001</v>
      </c>
      <c r="K1240" s="140">
        <v>12028999.380000001</v>
      </c>
      <c r="L1240" s="140">
        <v>11901017.380000001</v>
      </c>
      <c r="M1240" s="140">
        <v>11772829.380000001</v>
      </c>
      <c r="N1240" s="140">
        <v>11644641.380000001</v>
      </c>
      <c r="O1240" s="140">
        <v>9225590.5500000007</v>
      </c>
      <c r="P1240" s="138">
        <f t="shared" si="20"/>
        <v>144342349.72999999</v>
      </c>
      <c r="Q1240" s="135">
        <f>MATCH(B1254,'SAP Data'!$C$7:$C$1839,0)</f>
        <v>1678</v>
      </c>
    </row>
    <row r="1241" spans="1:17" ht="15.75" thickBot="1" x14ac:dyDescent="0.3">
      <c r="A1241" s="187" t="s">
        <v>1227</v>
      </c>
      <c r="B1241" s="185" t="s">
        <v>1228</v>
      </c>
      <c r="C1241" s="185" t="s">
        <v>4</v>
      </c>
      <c r="D1241" s="139">
        <v>83746</v>
      </c>
      <c r="E1241" s="139">
        <v>69416</v>
      </c>
      <c r="F1241" s="139">
        <v>62097</v>
      </c>
      <c r="G1241" s="139">
        <v>58028</v>
      </c>
      <c r="H1241" s="139">
        <v>59834</v>
      </c>
      <c r="I1241" s="139">
        <v>64688</v>
      </c>
      <c r="J1241" s="139">
        <v>71676</v>
      </c>
      <c r="K1241" s="139">
        <v>78223</v>
      </c>
      <c r="L1241" s="139">
        <v>83866</v>
      </c>
      <c r="M1241" s="139">
        <v>83400</v>
      </c>
      <c r="N1241" s="139">
        <v>73443</v>
      </c>
      <c r="O1241" s="139">
        <v>55759</v>
      </c>
      <c r="P1241" s="138">
        <f t="shared" si="20"/>
        <v>844176</v>
      </c>
      <c r="Q1241" s="135">
        <f>MATCH(B1255,'SAP Data'!$C$7:$C$1839,0)</f>
        <v>1681</v>
      </c>
    </row>
    <row r="1242" spans="1:17" ht="15.75" thickBot="1" x14ac:dyDescent="0.3">
      <c r="A1242" s="187" t="s">
        <v>1230</v>
      </c>
      <c r="B1242" s="185" t="s">
        <v>1231</v>
      </c>
      <c r="C1242" s="185" t="s">
        <v>4</v>
      </c>
      <c r="D1242" s="140">
        <v>-31802152.710000001</v>
      </c>
      <c r="E1242" s="140">
        <v>-31463389.710000001</v>
      </c>
      <c r="F1242" s="140">
        <v>-31124626.710000001</v>
      </c>
      <c r="G1242" s="140">
        <v>-30785863.710000001</v>
      </c>
      <c r="H1242" s="140">
        <v>-30447100.710000001</v>
      </c>
      <c r="I1242" s="140">
        <v>-30108337.710000001</v>
      </c>
      <c r="J1242" s="140">
        <v>-29769574.710000001</v>
      </c>
      <c r="K1242" s="140">
        <v>-29430811.710000001</v>
      </c>
      <c r="L1242" s="140">
        <v>-29092036.710000001</v>
      </c>
      <c r="M1242" s="140">
        <v>-28753257.710000001</v>
      </c>
      <c r="N1242" s="140">
        <v>-28414478.710000001</v>
      </c>
      <c r="O1242" s="140">
        <v>-21925953.399999999</v>
      </c>
      <c r="P1242" s="138">
        <f t="shared" si="20"/>
        <v>-353117584.20999998</v>
      </c>
      <c r="Q1242" s="135">
        <f>MATCH(B1256,'SAP Data'!$C$7:$C$1839,0)</f>
        <v>1682</v>
      </c>
    </row>
    <row r="1243" spans="1:17" ht="15.75" thickBot="1" x14ac:dyDescent="0.3">
      <c r="A1243" s="187" t="s">
        <v>1233</v>
      </c>
      <c r="B1243" s="185" t="s">
        <v>1234</v>
      </c>
      <c r="C1243" s="185" t="s">
        <v>4</v>
      </c>
      <c r="D1243" s="139">
        <v>-11274038.42</v>
      </c>
      <c r="E1243" s="139">
        <v>-11153945.42</v>
      </c>
      <c r="F1243" s="139">
        <v>-11033852.42</v>
      </c>
      <c r="G1243" s="139">
        <v>-10913759.42</v>
      </c>
      <c r="H1243" s="139">
        <v>-10793666.42</v>
      </c>
      <c r="I1243" s="139">
        <v>-10673573.42</v>
      </c>
      <c r="J1243" s="139">
        <v>-10553480.42</v>
      </c>
      <c r="K1243" s="139">
        <v>-10433387.42</v>
      </c>
      <c r="L1243" s="139">
        <v>-10313290.42</v>
      </c>
      <c r="M1243" s="139">
        <v>-10193191.42</v>
      </c>
      <c r="N1243" s="139">
        <v>-10073092.42</v>
      </c>
      <c r="O1243" s="139">
        <v>-7772871.0899999999</v>
      </c>
      <c r="P1243" s="138">
        <f t="shared" si="20"/>
        <v>-125182148.71000001</v>
      </c>
      <c r="Q1243" s="135">
        <f>MATCH(B1257,'SAP Data'!$C$7:$C$1839,0)</f>
        <v>1683</v>
      </c>
    </row>
    <row r="1244" spans="1:17" ht="15.75" thickBot="1" x14ac:dyDescent="0.3">
      <c r="A1244" s="187" t="s">
        <v>1236</v>
      </c>
      <c r="B1244" s="185" t="s">
        <v>1237</v>
      </c>
      <c r="C1244" s="185" t="s">
        <v>4</v>
      </c>
      <c r="D1244" s="140">
        <v>-1243322.67</v>
      </c>
      <c r="E1244" s="140">
        <v>-1242410.67</v>
      </c>
      <c r="F1244" s="140">
        <v>-1241498.67</v>
      </c>
      <c r="G1244" s="140">
        <v>-1240586.67</v>
      </c>
      <c r="H1244" s="140">
        <v>-1239674.67</v>
      </c>
      <c r="I1244" s="140">
        <v>-1238762.67</v>
      </c>
      <c r="J1244" s="140">
        <v>-1237850.67</v>
      </c>
      <c r="K1244" s="140">
        <v>-1236938.67</v>
      </c>
      <c r="L1244" s="140">
        <v>-1234511.67</v>
      </c>
      <c r="M1244" s="140">
        <v>-1231579.67</v>
      </c>
      <c r="N1244" s="140">
        <v>-1228647.67</v>
      </c>
      <c r="O1244" s="140">
        <v>-1075279.1000000001</v>
      </c>
      <c r="P1244" s="138">
        <f t="shared" si="20"/>
        <v>-14691063.469999999</v>
      </c>
      <c r="Q1244" s="135">
        <f>MATCH(B1258,'SAP Data'!$C$7:$C$1839,0)</f>
        <v>1684</v>
      </c>
    </row>
    <row r="1245" spans="1:17" ht="15.75" thickBot="1" x14ac:dyDescent="0.3">
      <c r="A1245" s="187" t="s">
        <v>1239</v>
      </c>
      <c r="B1245" s="185" t="s">
        <v>1240</v>
      </c>
      <c r="C1245" s="185" t="s">
        <v>4</v>
      </c>
      <c r="D1245" s="139">
        <v>-440765.03</v>
      </c>
      <c r="E1245" s="139">
        <v>-440442.03</v>
      </c>
      <c r="F1245" s="139">
        <v>-440119.03</v>
      </c>
      <c r="G1245" s="139">
        <v>-439796.03</v>
      </c>
      <c r="H1245" s="139">
        <v>-439473.03</v>
      </c>
      <c r="I1245" s="139">
        <v>-439150.03</v>
      </c>
      <c r="J1245" s="139">
        <v>-438827.03</v>
      </c>
      <c r="K1245" s="139">
        <v>-438504.03</v>
      </c>
      <c r="L1245" s="139">
        <v>-437644.03</v>
      </c>
      <c r="M1245" s="139">
        <v>-436605.03</v>
      </c>
      <c r="N1245" s="139">
        <v>-435566.03</v>
      </c>
      <c r="O1245" s="139">
        <v>-381192.35</v>
      </c>
      <c r="P1245" s="138">
        <f t="shared" si="20"/>
        <v>-5208083.6800000016</v>
      </c>
      <c r="Q1245" s="135">
        <f>MATCH(B1259,'SAP Data'!$C$7:$C$1839,0)</f>
        <v>1686</v>
      </c>
    </row>
    <row r="1246" spans="1:17" ht="15.75" thickBot="1" x14ac:dyDescent="0.3">
      <c r="A1246" s="186" t="s">
        <v>2685</v>
      </c>
      <c r="B1246" s="339">
        <v>500183</v>
      </c>
      <c r="C1246" s="332"/>
      <c r="D1246" s="140">
        <v>-636355861.51999998</v>
      </c>
      <c r="E1246" s="140">
        <v>-634141955.83000004</v>
      </c>
      <c r="F1246" s="140">
        <v>-635514879.84000003</v>
      </c>
      <c r="G1246" s="140">
        <v>-633910970.00999999</v>
      </c>
      <c r="H1246" s="140">
        <v>-636707022.29999995</v>
      </c>
      <c r="I1246" s="140">
        <v>-644176940</v>
      </c>
      <c r="J1246" s="140">
        <v>-642412277.38999999</v>
      </c>
      <c r="K1246" s="140">
        <v>-645237562.62</v>
      </c>
      <c r="L1246" s="140">
        <v>-664520601.87</v>
      </c>
      <c r="M1246" s="140">
        <v>-665314845.92999995</v>
      </c>
      <c r="N1246" s="140">
        <v>-666580666.40999997</v>
      </c>
      <c r="O1246" s="140">
        <v>-657350366.55999994</v>
      </c>
      <c r="P1246" s="138">
        <f t="shared" si="20"/>
        <v>-7762223950.2800007</v>
      </c>
      <c r="Q1246" s="135">
        <f>MATCH(B1260,'SAP Data'!$C$7:$C$1839,0)</f>
        <v>1687</v>
      </c>
    </row>
    <row r="1247" spans="1:17" ht="15.75" thickBot="1" x14ac:dyDescent="0.3">
      <c r="A1247" s="187" t="s">
        <v>2686</v>
      </c>
      <c r="B1247" s="339">
        <v>5001100</v>
      </c>
      <c r="C1247" s="185"/>
      <c r="D1247" s="139">
        <v>-193711578.62</v>
      </c>
      <c r="E1247" s="139">
        <v>-189350959.41</v>
      </c>
      <c r="F1247" s="139">
        <v>-191300477.59999999</v>
      </c>
      <c r="G1247" s="139">
        <v>-187118464.44</v>
      </c>
      <c r="H1247" s="139">
        <v>-187444913.58000001</v>
      </c>
      <c r="I1247" s="139">
        <v>-189027534.56999999</v>
      </c>
      <c r="J1247" s="139">
        <v>-189392499.97</v>
      </c>
      <c r="K1247" s="139">
        <v>-190571778.66</v>
      </c>
      <c r="L1247" s="139">
        <v>-191716658.08000001</v>
      </c>
      <c r="M1247" s="139">
        <v>-191281216.41999999</v>
      </c>
      <c r="N1247" s="139">
        <v>-190258714</v>
      </c>
      <c r="O1247" s="139">
        <v>-192510161.00999999</v>
      </c>
      <c r="P1247" s="138">
        <f t="shared" si="20"/>
        <v>-2283684956.3600001</v>
      </c>
      <c r="Q1247" s="135">
        <f>MATCH(B1261,'SAP Data'!$C$7:$C$1839,0)</f>
        <v>1688</v>
      </c>
    </row>
    <row r="1248" spans="1:17" ht="15.75" thickBot="1" x14ac:dyDescent="0.3">
      <c r="A1248" s="187" t="s">
        <v>1126</v>
      </c>
      <c r="B1248" s="185" t="s">
        <v>1242</v>
      </c>
      <c r="C1248" s="185" t="s">
        <v>4</v>
      </c>
      <c r="D1248" s="140">
        <v>0</v>
      </c>
      <c r="E1248" s="140">
        <v>0</v>
      </c>
      <c r="F1248" s="140">
        <v>-4234391.37</v>
      </c>
      <c r="G1248" s="140">
        <v>0</v>
      </c>
      <c r="H1248" s="140">
        <v>0</v>
      </c>
      <c r="I1248" s="140">
        <v>-1660417.93</v>
      </c>
      <c r="J1248" s="140">
        <v>0</v>
      </c>
      <c r="K1248" s="140">
        <v>0</v>
      </c>
      <c r="L1248" s="140">
        <v>-1105357.45</v>
      </c>
      <c r="M1248" s="140">
        <v>0</v>
      </c>
      <c r="N1248" s="140">
        <v>0</v>
      </c>
      <c r="O1248" s="140">
        <v>-5295448.29</v>
      </c>
      <c r="P1248" s="138">
        <f t="shared" si="20"/>
        <v>-12295615.039999999</v>
      </c>
      <c r="Q1248" s="135">
        <f>MATCH(B1262,'SAP Data'!$C$7:$C$1839,0)</f>
        <v>1690</v>
      </c>
    </row>
    <row r="1249" spans="1:17" ht="15.75" thickBot="1" x14ac:dyDescent="0.3">
      <c r="A1249" s="187" t="s">
        <v>2988</v>
      </c>
      <c r="B1249" s="185" t="s">
        <v>2989</v>
      </c>
      <c r="C1249" s="185" t="s">
        <v>4</v>
      </c>
      <c r="D1249" s="139"/>
      <c r="E1249" s="139"/>
      <c r="F1249" s="139"/>
      <c r="G1249" s="392"/>
      <c r="H1249" s="392"/>
      <c r="I1249" s="392"/>
      <c r="J1249" s="140"/>
      <c r="K1249" s="140"/>
      <c r="L1249" s="140"/>
      <c r="M1249" s="140"/>
      <c r="N1249" s="140"/>
      <c r="O1249" s="140"/>
      <c r="P1249" s="138">
        <f t="shared" si="20"/>
        <v>0</v>
      </c>
      <c r="Q1249" s="135">
        <f>MATCH(B1263,'SAP Data'!$C$7:$C$1839,0)</f>
        <v>1693</v>
      </c>
    </row>
    <row r="1250" spans="1:17" ht="15.75" thickBot="1" x14ac:dyDescent="0.3">
      <c r="A1250" s="186" t="s">
        <v>1247</v>
      </c>
      <c r="B1250" s="339" t="s">
        <v>1248</v>
      </c>
      <c r="C1250" s="332" t="s">
        <v>4</v>
      </c>
      <c r="D1250" s="140">
        <v>-120119169</v>
      </c>
      <c r="E1250" s="140">
        <v>-119177565</v>
      </c>
      <c r="F1250" s="140">
        <v>-118696685</v>
      </c>
      <c r="G1250" s="140">
        <v>-118429331</v>
      </c>
      <c r="H1250" s="140">
        <v>-118548022</v>
      </c>
      <c r="I1250" s="140">
        <v>-118866992</v>
      </c>
      <c r="J1250" s="139">
        <v>-119326183</v>
      </c>
      <c r="K1250" s="139">
        <v>-119756400</v>
      </c>
      <c r="L1250" s="139">
        <v>-120127173</v>
      </c>
      <c r="M1250" s="139">
        <v>-120096583</v>
      </c>
      <c r="N1250" s="139">
        <v>-119442335</v>
      </c>
      <c r="O1250" s="139">
        <v>-118280364</v>
      </c>
      <c r="P1250" s="138">
        <f t="shared" si="20"/>
        <v>-1430866802</v>
      </c>
      <c r="Q1250" s="135">
        <f>MATCH(B1264,'SAP Data'!$C$7:$C$1839,0)</f>
        <v>1696</v>
      </c>
    </row>
    <row r="1251" spans="1:17" ht="15.75" thickBot="1" x14ac:dyDescent="0.3">
      <c r="A1251" s="187" t="s">
        <v>2980</v>
      </c>
      <c r="B1251" s="185" t="s">
        <v>2990</v>
      </c>
      <c r="C1251" s="185" t="s">
        <v>4</v>
      </c>
      <c r="D1251" s="139">
        <v>-13525346</v>
      </c>
      <c r="E1251" s="139">
        <v>-13399799</v>
      </c>
      <c r="F1251" s="139">
        <v>-13335682</v>
      </c>
      <c r="G1251" s="139">
        <v>-13300035</v>
      </c>
      <c r="H1251" s="139">
        <v>-13315860</v>
      </c>
      <c r="I1251" s="139">
        <v>-13358389</v>
      </c>
      <c r="J1251" s="140">
        <v>-13419614</v>
      </c>
      <c r="K1251" s="140">
        <v>-13476976</v>
      </c>
      <c r="L1251" s="140">
        <v>-13526412</v>
      </c>
      <c r="M1251" s="140">
        <v>-13525095</v>
      </c>
      <c r="N1251" s="140">
        <v>-13439388</v>
      </c>
      <c r="O1251" s="140">
        <v>-13311920</v>
      </c>
      <c r="P1251" s="138">
        <f t="shared" si="20"/>
        <v>-160934516</v>
      </c>
      <c r="Q1251" s="135">
        <f>MATCH(B1265,'SAP Data'!$C$7:$C$1839,0)</f>
        <v>1698</v>
      </c>
    </row>
    <row r="1252" spans="1:17" ht="15.75" thickBot="1" x14ac:dyDescent="0.3">
      <c r="A1252" s="187" t="s">
        <v>2982</v>
      </c>
      <c r="B1252" s="185" t="s">
        <v>2991</v>
      </c>
      <c r="C1252" s="185" t="s">
        <v>4</v>
      </c>
      <c r="D1252" s="140">
        <v>-49348822</v>
      </c>
      <c r="E1252" s="140">
        <v>-48666067</v>
      </c>
      <c r="F1252" s="140">
        <v>-48317381</v>
      </c>
      <c r="G1252" s="140">
        <v>-48123523</v>
      </c>
      <c r="H1252" s="140">
        <v>-48209586</v>
      </c>
      <c r="I1252" s="140">
        <v>-48440871</v>
      </c>
      <c r="J1252" s="139">
        <v>-48773831</v>
      </c>
      <c r="K1252" s="139">
        <v>-49085781</v>
      </c>
      <c r="L1252" s="139">
        <v>-49354628</v>
      </c>
      <c r="M1252" s="139">
        <v>-49333442</v>
      </c>
      <c r="N1252" s="139">
        <v>-48859596</v>
      </c>
      <c r="O1252" s="139">
        <v>-48017939</v>
      </c>
      <c r="P1252" s="138">
        <f t="shared" si="20"/>
        <v>-584531467</v>
      </c>
      <c r="Q1252" s="135">
        <f>MATCH(B1266,'SAP Data'!$C$7:$C$1839,0)</f>
        <v>1699</v>
      </c>
    </row>
    <row r="1253" spans="1:17" ht="15.75" thickBot="1" x14ac:dyDescent="0.3">
      <c r="A1253" s="187" t="s">
        <v>1253</v>
      </c>
      <c r="B1253" s="185" t="s">
        <v>1254</v>
      </c>
      <c r="C1253" s="185" t="s">
        <v>4</v>
      </c>
      <c r="D1253" s="139">
        <v>-3413304</v>
      </c>
      <c r="E1253" s="139">
        <v>-2584218</v>
      </c>
      <c r="F1253" s="139">
        <v>-2160801</v>
      </c>
      <c r="G1253" s="139">
        <v>-1925395</v>
      </c>
      <c r="H1253" s="139">
        <v>-2029903</v>
      </c>
      <c r="I1253" s="139">
        <v>-2310758</v>
      </c>
      <c r="J1253" s="140">
        <v>-2715078</v>
      </c>
      <c r="K1253" s="140">
        <v>-3093886</v>
      </c>
      <c r="L1253" s="140">
        <v>-3420353</v>
      </c>
      <c r="M1253" s="140">
        <v>-3393419</v>
      </c>
      <c r="N1253" s="140">
        <v>-2817350</v>
      </c>
      <c r="O1253" s="140">
        <v>-1794229</v>
      </c>
      <c r="P1253" s="138">
        <f t="shared" si="20"/>
        <v>-31658694</v>
      </c>
      <c r="Q1253" s="135">
        <f>MATCH(B1267,'SAP Data'!$C$7:$C$1839,0)</f>
        <v>1700</v>
      </c>
    </row>
    <row r="1254" spans="1:17" ht="15.75" thickBot="1" x14ac:dyDescent="0.3">
      <c r="A1254" s="187" t="s">
        <v>2992</v>
      </c>
      <c r="B1254" s="185" t="s">
        <v>2993</v>
      </c>
      <c r="C1254" s="185" t="s">
        <v>4</v>
      </c>
      <c r="D1254" s="140">
        <v>14665.44</v>
      </c>
      <c r="E1254" s="140">
        <v>11716.47</v>
      </c>
      <c r="F1254" s="140">
        <v>9028.69</v>
      </c>
      <c r="G1254" s="140">
        <v>7049.37</v>
      </c>
      <c r="H1254" s="140">
        <v>5687.23</v>
      </c>
      <c r="I1254" s="140">
        <v>4681.7700000000004</v>
      </c>
      <c r="J1254" s="139">
        <v>3723.41</v>
      </c>
      <c r="K1254" s="139">
        <v>2781.72</v>
      </c>
      <c r="L1254" s="139">
        <v>1748.77</v>
      </c>
      <c r="M1254" s="139">
        <v>0</v>
      </c>
      <c r="N1254" s="139">
        <v>0</v>
      </c>
      <c r="O1254" s="139">
        <v>0</v>
      </c>
      <c r="P1254" s="138">
        <f t="shared" si="20"/>
        <v>61082.87</v>
      </c>
      <c r="Q1254" s="135">
        <f>MATCH(B1268,'SAP Data'!$C$7:$C$1839,0)</f>
        <v>1704</v>
      </c>
    </row>
    <row r="1255" spans="1:17" ht="15.75" thickBot="1" x14ac:dyDescent="0.3">
      <c r="A1255" s="187" t="s">
        <v>1268</v>
      </c>
      <c r="B1255" s="185" t="s">
        <v>1269</v>
      </c>
      <c r="C1255" s="185" t="s">
        <v>4</v>
      </c>
      <c r="D1255" s="139">
        <v>-1784576.18</v>
      </c>
      <c r="E1255" s="139">
        <v>0</v>
      </c>
      <c r="F1255" s="139">
        <v>0</v>
      </c>
      <c r="G1255" s="139">
        <v>0</v>
      </c>
      <c r="H1255" s="139">
        <v>0</v>
      </c>
      <c r="I1255" s="139">
        <v>0</v>
      </c>
      <c r="J1255" s="140">
        <v>0</v>
      </c>
      <c r="K1255" s="140">
        <v>0</v>
      </c>
      <c r="L1255" s="140">
        <v>0</v>
      </c>
      <c r="M1255" s="140">
        <v>0</v>
      </c>
      <c r="N1255" s="140">
        <v>-767367.58</v>
      </c>
      <c r="O1255" s="140">
        <v>-1810486.04</v>
      </c>
      <c r="P1255" s="138">
        <f t="shared" si="20"/>
        <v>-4362429.8</v>
      </c>
      <c r="Q1255" s="135">
        <f>MATCH(B1269,'SAP Data'!$C$7:$C$1839,0)</f>
        <v>1705</v>
      </c>
    </row>
    <row r="1256" spans="1:17" ht="15.75" thickBot="1" x14ac:dyDescent="0.3">
      <c r="A1256" s="187" t="s">
        <v>2919</v>
      </c>
      <c r="B1256" s="185" t="s">
        <v>2883</v>
      </c>
      <c r="C1256" s="185" t="s">
        <v>4</v>
      </c>
      <c r="D1256" s="140">
        <v>-5535026.8799999999</v>
      </c>
      <c r="E1256" s="140">
        <v>-5535026.8799999999</v>
      </c>
      <c r="F1256" s="140">
        <v>-4564565.92</v>
      </c>
      <c r="G1256" s="140">
        <v>-5347229.8099999996</v>
      </c>
      <c r="H1256" s="140">
        <v>-5347229.8099999996</v>
      </c>
      <c r="I1256" s="140">
        <v>-4394788.41</v>
      </c>
      <c r="J1256" s="139">
        <v>-5161517.38</v>
      </c>
      <c r="K1256" s="139">
        <v>-5161517.38</v>
      </c>
      <c r="L1256" s="139">
        <v>-4184483.4</v>
      </c>
      <c r="M1256" s="139">
        <v>-4932677.42</v>
      </c>
      <c r="N1256" s="139">
        <v>-4932677.42</v>
      </c>
      <c r="O1256" s="139">
        <v>-3999774.68</v>
      </c>
      <c r="P1256" s="138">
        <f t="shared" si="20"/>
        <v>-59096515.390000001</v>
      </c>
      <c r="Q1256" s="135">
        <f>MATCH(B1270,'SAP Data'!$C$7:$C$1839,0)</f>
        <v>1706</v>
      </c>
    </row>
    <row r="1257" spans="1:17" ht="15.75" thickBot="1" x14ac:dyDescent="0.3">
      <c r="A1257" s="187" t="s">
        <v>1270</v>
      </c>
      <c r="B1257" s="339">
        <v>500189</v>
      </c>
      <c r="C1257" s="185"/>
      <c r="D1257" s="139">
        <v>-430075505.30000001</v>
      </c>
      <c r="E1257" s="139">
        <v>-432222760.72000003</v>
      </c>
      <c r="F1257" s="139">
        <v>-434489404.74000001</v>
      </c>
      <c r="G1257" s="139">
        <v>-436783015.06999999</v>
      </c>
      <c r="H1257" s="139">
        <v>-439045346.77999997</v>
      </c>
      <c r="I1257" s="139">
        <v>-439684893.16000003</v>
      </c>
      <c r="J1257" s="140">
        <v>-437346750.85000002</v>
      </c>
      <c r="K1257" s="140">
        <v>-438662230.70999998</v>
      </c>
      <c r="L1257" s="140">
        <v>-440410455.13999999</v>
      </c>
      <c r="M1257" s="140">
        <v>-442061133.36000001</v>
      </c>
      <c r="N1257" s="140">
        <v>-443814059.56</v>
      </c>
      <c r="O1257" s="140">
        <v>-445952375.19999999</v>
      </c>
      <c r="P1257" s="138">
        <f t="shared" si="20"/>
        <v>-5260547930.5899992</v>
      </c>
      <c r="Q1257" s="135">
        <f>MATCH(B1271,'SAP Data'!$C$7:$C$1839,0)</f>
        <v>1707</v>
      </c>
    </row>
    <row r="1258" spans="1:17" ht="15.75" thickBot="1" x14ac:dyDescent="0.3">
      <c r="A1258" s="187" t="s">
        <v>1272</v>
      </c>
      <c r="B1258" s="185" t="s">
        <v>1273</v>
      </c>
      <c r="C1258" s="185" t="s">
        <v>4</v>
      </c>
      <c r="D1258" s="140">
        <v>0</v>
      </c>
      <c r="E1258" s="140">
        <v>0</v>
      </c>
      <c r="F1258" s="140">
        <v>0</v>
      </c>
      <c r="G1258" s="140">
        <v>0</v>
      </c>
      <c r="H1258" s="140">
        <v>0</v>
      </c>
      <c r="I1258" s="140">
        <v>0</v>
      </c>
      <c r="J1258" s="139">
        <v>0</v>
      </c>
      <c r="K1258" s="139">
        <v>0</v>
      </c>
      <c r="L1258" s="139">
        <v>0</v>
      </c>
      <c r="M1258" s="139">
        <v>0</v>
      </c>
      <c r="N1258" s="139">
        <v>0</v>
      </c>
      <c r="O1258" s="139">
        <v>0</v>
      </c>
      <c r="P1258" s="138">
        <f t="shared" si="20"/>
        <v>0</v>
      </c>
      <c r="Q1258" s="135">
        <f>MATCH(B1272,'SAP Data'!$C$7:$C$1839,0)</f>
        <v>1708</v>
      </c>
    </row>
    <row r="1259" spans="1:17" ht="15.75" thickBot="1" x14ac:dyDescent="0.3">
      <c r="A1259" s="187" t="s">
        <v>1270</v>
      </c>
      <c r="B1259" s="185" t="s">
        <v>1275</v>
      </c>
      <c r="C1259" s="185" t="s">
        <v>4</v>
      </c>
      <c r="D1259" s="139">
        <v>-427316372.87</v>
      </c>
      <c r="E1259" s="139">
        <v>-429398708.94</v>
      </c>
      <c r="F1259" s="139">
        <v>-431600432.63999999</v>
      </c>
      <c r="G1259" s="139">
        <v>-433829122.69</v>
      </c>
      <c r="H1259" s="139">
        <v>-436026505.26999998</v>
      </c>
      <c r="I1259" s="139">
        <v>-436601073.91000003</v>
      </c>
      <c r="J1259" s="140">
        <v>-434197953.72000003</v>
      </c>
      <c r="K1259" s="140">
        <v>-435448418.94</v>
      </c>
      <c r="L1259" s="140">
        <v>-437131588.23000002</v>
      </c>
      <c r="M1259" s="140">
        <v>-438717200.30000001</v>
      </c>
      <c r="N1259" s="140">
        <v>-440405046.66000003</v>
      </c>
      <c r="O1259" s="140">
        <v>-442478265.38999999</v>
      </c>
      <c r="P1259" s="138">
        <f t="shared" si="20"/>
        <v>-5223150689.5600004</v>
      </c>
      <c r="Q1259" s="135">
        <f>MATCH(B1273,'SAP Data'!$C$7:$C$1839,0)</f>
        <v>1709</v>
      </c>
    </row>
    <row r="1260" spans="1:17" ht="15.75" thickBot="1" x14ac:dyDescent="0.3">
      <c r="A1260" s="187" t="s">
        <v>2880</v>
      </c>
      <c r="B1260" s="185" t="s">
        <v>2881</v>
      </c>
      <c r="C1260" s="185" t="s">
        <v>4</v>
      </c>
      <c r="D1260" s="140">
        <v>-1219397.24</v>
      </c>
      <c r="E1260" s="140">
        <v>-1279152.47</v>
      </c>
      <c r="F1260" s="140">
        <v>-1338908.3999999999</v>
      </c>
      <c r="G1260" s="140">
        <v>-1398664.75</v>
      </c>
      <c r="H1260" s="140">
        <v>-1458449.9</v>
      </c>
      <c r="I1260" s="140">
        <v>-1518263.69</v>
      </c>
      <c r="J1260" s="139">
        <v>-1578077.59</v>
      </c>
      <c r="K1260" s="139">
        <v>-1637928.31</v>
      </c>
      <c r="L1260" s="139">
        <v>-1697819.44</v>
      </c>
      <c r="M1260" s="139">
        <v>-1757720.44</v>
      </c>
      <c r="N1260" s="139">
        <v>-1817633.81</v>
      </c>
      <c r="O1260" s="139">
        <v>-1877564.3</v>
      </c>
      <c r="P1260" s="138">
        <f t="shared" si="20"/>
        <v>-18579580.34</v>
      </c>
      <c r="Q1260" s="135">
        <f>MATCH(B1274,'SAP Data'!$C$7:$C$1839,0)</f>
        <v>1710</v>
      </c>
    </row>
    <row r="1261" spans="1:17" ht="15.75" thickBot="1" x14ac:dyDescent="0.3">
      <c r="A1261" s="187" t="s">
        <v>1277</v>
      </c>
      <c r="B1261" s="185" t="s">
        <v>1278</v>
      </c>
      <c r="C1261" s="185" t="s">
        <v>4</v>
      </c>
      <c r="D1261" s="139">
        <v>0</v>
      </c>
      <c r="E1261" s="139">
        <v>0</v>
      </c>
      <c r="F1261" s="139">
        <v>0</v>
      </c>
      <c r="G1261" s="139">
        <v>0</v>
      </c>
      <c r="H1261" s="139">
        <v>0</v>
      </c>
      <c r="I1261" s="139">
        <v>0</v>
      </c>
      <c r="J1261" s="140">
        <v>0</v>
      </c>
      <c r="K1261" s="140">
        <v>0</v>
      </c>
      <c r="L1261" s="140">
        <v>0</v>
      </c>
      <c r="M1261" s="140">
        <v>0</v>
      </c>
      <c r="N1261" s="140">
        <v>0</v>
      </c>
      <c r="O1261" s="140">
        <v>0</v>
      </c>
      <c r="P1261" s="138">
        <f t="shared" si="20"/>
        <v>0</v>
      </c>
      <c r="Q1261" s="135">
        <f>MATCH(B1275,'SAP Data'!$C$7:$C$1839,0)</f>
        <v>1711</v>
      </c>
    </row>
    <row r="1262" spans="1:17" ht="15.75" thickBot="1" x14ac:dyDescent="0.3">
      <c r="A1262" s="187" t="s">
        <v>1277</v>
      </c>
      <c r="B1262" s="185" t="s">
        <v>1280</v>
      </c>
      <c r="C1262" s="185" t="s">
        <v>4</v>
      </c>
      <c r="D1262" s="140">
        <v>-1539735.19</v>
      </c>
      <c r="E1262" s="140">
        <v>-1544899.31</v>
      </c>
      <c r="F1262" s="140">
        <v>-1550063.7</v>
      </c>
      <c r="G1262" s="140">
        <v>-1555227.63</v>
      </c>
      <c r="H1262" s="140">
        <v>-1560391.61</v>
      </c>
      <c r="I1262" s="140">
        <v>-1565555.56</v>
      </c>
      <c r="J1262" s="139">
        <v>-1570719.54</v>
      </c>
      <c r="K1262" s="139">
        <v>-1575883.46</v>
      </c>
      <c r="L1262" s="139">
        <v>-1581047.47</v>
      </c>
      <c r="M1262" s="139">
        <v>-1586212.62</v>
      </c>
      <c r="N1262" s="139">
        <v>-1591379.09</v>
      </c>
      <c r="O1262" s="139">
        <v>-1596545.51</v>
      </c>
      <c r="P1262" s="138">
        <f t="shared" si="20"/>
        <v>-18817660.690000001</v>
      </c>
      <c r="Q1262" s="135">
        <f>MATCH(B1276,'SAP Data'!$C$7:$C$1839,0)</f>
        <v>1712</v>
      </c>
    </row>
    <row r="1263" spans="1:17" ht="15.75" thickBot="1" x14ac:dyDescent="0.3">
      <c r="A1263" s="187" t="s">
        <v>2687</v>
      </c>
      <c r="B1263" s="339">
        <v>500190</v>
      </c>
      <c r="C1263" s="185"/>
      <c r="D1263" s="139">
        <v>-6134724</v>
      </c>
      <c r="E1263" s="139">
        <v>-6134724</v>
      </c>
      <c r="F1263" s="139">
        <v>-3086517</v>
      </c>
      <c r="G1263" s="139">
        <v>-3086517</v>
      </c>
      <c r="H1263" s="139">
        <v>-3086517</v>
      </c>
      <c r="I1263" s="139">
        <v>-7912072</v>
      </c>
      <c r="J1263" s="140">
        <v>-7912072</v>
      </c>
      <c r="K1263" s="140">
        <v>-7912072</v>
      </c>
      <c r="L1263" s="140">
        <v>-24555236</v>
      </c>
      <c r="M1263" s="140">
        <v>-24555236</v>
      </c>
      <c r="N1263" s="140">
        <v>-24555236</v>
      </c>
      <c r="O1263" s="140">
        <v>-10730151</v>
      </c>
      <c r="P1263" s="138">
        <f t="shared" si="20"/>
        <v>-129661074</v>
      </c>
      <c r="Q1263" s="135">
        <f>MATCH(B1277,'SAP Data'!$C$7:$C$1839,0)</f>
        <v>1713</v>
      </c>
    </row>
    <row r="1264" spans="1:17" ht="15.75" thickBot="1" x14ac:dyDescent="0.3">
      <c r="A1264" s="187" t="s">
        <v>1282</v>
      </c>
      <c r="B1264" s="185" t="s">
        <v>1283</v>
      </c>
      <c r="C1264" s="185" t="s">
        <v>4</v>
      </c>
      <c r="D1264" s="140">
        <v>-6126534</v>
      </c>
      <c r="E1264" s="140">
        <v>-6126534</v>
      </c>
      <c r="F1264" s="140">
        <v>-3086517</v>
      </c>
      <c r="G1264" s="140">
        <v>-3086517</v>
      </c>
      <c r="H1264" s="140">
        <v>-3086517</v>
      </c>
      <c r="I1264" s="140">
        <v>-7818363</v>
      </c>
      <c r="J1264" s="139">
        <v>-7818363</v>
      </c>
      <c r="K1264" s="139">
        <v>-7818363</v>
      </c>
      <c r="L1264" s="139">
        <v>-24435620</v>
      </c>
      <c r="M1264" s="139">
        <v>-24435620</v>
      </c>
      <c r="N1264" s="139">
        <v>-24435620</v>
      </c>
      <c r="O1264" s="139">
        <v>-10660023</v>
      </c>
      <c r="P1264" s="138">
        <f t="shared" si="20"/>
        <v>-128934591</v>
      </c>
      <c r="Q1264" s="135">
        <f>MATCH(B1278,'SAP Data'!$C$7:$C$1839,0)</f>
        <v>1714</v>
      </c>
    </row>
    <row r="1265" spans="1:17" ht="15.75" thickBot="1" x14ac:dyDescent="0.3">
      <c r="A1265" s="331" t="s">
        <v>1282</v>
      </c>
      <c r="B1265" s="339" t="s">
        <v>1285</v>
      </c>
      <c r="C1265" s="332" t="s">
        <v>4</v>
      </c>
      <c r="D1265" s="139">
        <v>0</v>
      </c>
      <c r="E1265" s="139">
        <v>0</v>
      </c>
      <c r="F1265" s="139">
        <v>0</v>
      </c>
      <c r="G1265" s="139">
        <v>0</v>
      </c>
      <c r="H1265" s="139">
        <v>0</v>
      </c>
      <c r="I1265" s="139">
        <v>-93709</v>
      </c>
      <c r="J1265" s="140">
        <v>-93709</v>
      </c>
      <c r="K1265" s="140">
        <v>-93709</v>
      </c>
      <c r="L1265" s="140">
        <v>-62314</v>
      </c>
      <c r="M1265" s="140">
        <v>-62314</v>
      </c>
      <c r="N1265" s="140">
        <v>-62314</v>
      </c>
      <c r="O1265" s="140">
        <v>0</v>
      </c>
      <c r="P1265" s="138">
        <f t="shared" si="20"/>
        <v>-468069</v>
      </c>
      <c r="Q1265" s="135">
        <f>MATCH(B1279,'SAP Data'!$C$7:$C$1839,0)</f>
        <v>1715</v>
      </c>
    </row>
    <row r="1266" spans="1:17" ht="15.75" thickBot="1" x14ac:dyDescent="0.3">
      <c r="A1266" s="186" t="s">
        <v>1287</v>
      </c>
      <c r="B1266" s="185" t="s">
        <v>1288</v>
      </c>
      <c r="C1266" s="185" t="s">
        <v>4</v>
      </c>
      <c r="D1266" s="140">
        <v>-8190</v>
      </c>
      <c r="E1266" s="140">
        <v>-8190</v>
      </c>
      <c r="F1266" s="140">
        <v>0</v>
      </c>
      <c r="G1266" s="140">
        <v>0</v>
      </c>
      <c r="H1266" s="140">
        <v>0</v>
      </c>
      <c r="I1266" s="140">
        <v>0</v>
      </c>
      <c r="J1266" s="139">
        <v>0</v>
      </c>
      <c r="K1266" s="139">
        <v>0</v>
      </c>
      <c r="L1266" s="139">
        <v>-57302</v>
      </c>
      <c r="M1266" s="139">
        <v>-57302</v>
      </c>
      <c r="N1266" s="139">
        <v>-57302</v>
      </c>
      <c r="O1266" s="139">
        <v>-70128</v>
      </c>
      <c r="P1266" s="138">
        <f t="shared" si="20"/>
        <v>-258414</v>
      </c>
      <c r="Q1266" s="135">
        <f>MATCH(B1280,'SAP Data'!$C$7:$C$1839,0)</f>
        <v>1716</v>
      </c>
    </row>
    <row r="1267" spans="1:17" ht="15.75" thickBot="1" x14ac:dyDescent="0.3">
      <c r="A1267" s="186" t="s">
        <v>2688</v>
      </c>
      <c r="B1267" s="339">
        <v>500191</v>
      </c>
      <c r="C1267" s="185"/>
      <c r="D1267" s="139">
        <v>-6434053.5999999996</v>
      </c>
      <c r="E1267" s="139">
        <v>-6433511.7000000002</v>
      </c>
      <c r="F1267" s="139">
        <v>-6638480.5</v>
      </c>
      <c r="G1267" s="139">
        <v>-6922973.5</v>
      </c>
      <c r="H1267" s="139">
        <v>-7130244.9400000004</v>
      </c>
      <c r="I1267" s="139">
        <v>-7552440.2699999996</v>
      </c>
      <c r="J1267" s="140">
        <v>-7760954.5700000003</v>
      </c>
      <c r="K1267" s="140">
        <v>-8091481.25</v>
      </c>
      <c r="L1267" s="140">
        <v>-7838252.6500000004</v>
      </c>
      <c r="M1267" s="140">
        <v>-7417260.1500000004</v>
      </c>
      <c r="N1267" s="140">
        <v>-7952656.8499999996</v>
      </c>
      <c r="O1267" s="140">
        <v>-8157679.3499999996</v>
      </c>
      <c r="P1267" s="138">
        <f t="shared" si="20"/>
        <v>-88329989.329999998</v>
      </c>
      <c r="Q1267" s="135">
        <f>MATCH(B1281,'SAP Data'!$C$7:$C$1839,0)</f>
        <v>1717</v>
      </c>
    </row>
    <row r="1268" spans="1:17" ht="15.75" thickBot="1" x14ac:dyDescent="0.3">
      <c r="A1268" s="186" t="s">
        <v>1290</v>
      </c>
      <c r="B1268" s="185" t="s">
        <v>1291</v>
      </c>
      <c r="C1268" s="185" t="s">
        <v>4</v>
      </c>
      <c r="D1268" s="140">
        <v>-1329891.33</v>
      </c>
      <c r="E1268" s="140">
        <v>-1389665.33</v>
      </c>
      <c r="F1268" s="140">
        <v>-1456788.13</v>
      </c>
      <c r="G1268" s="140">
        <v>-1486288.13</v>
      </c>
      <c r="H1268" s="140">
        <v>-1537736.93</v>
      </c>
      <c r="I1268" s="140">
        <v>-1587212.93</v>
      </c>
      <c r="J1268" s="139">
        <v>-1637643.56</v>
      </c>
      <c r="K1268" s="139">
        <v>-1703072.24</v>
      </c>
      <c r="L1268" s="139">
        <v>-1689455.79</v>
      </c>
      <c r="M1268" s="139">
        <v>-1536928.29</v>
      </c>
      <c r="N1268" s="139">
        <v>-1516391.99</v>
      </c>
      <c r="O1268" s="139">
        <v>-1542859.99</v>
      </c>
      <c r="P1268" s="138">
        <f t="shared" si="20"/>
        <v>-18413934.639999997</v>
      </c>
      <c r="Q1268" s="135">
        <f>MATCH(B1282,'SAP Data'!$C$7:$C$1839,0)</f>
        <v>1718</v>
      </c>
    </row>
    <row r="1269" spans="1:17" ht="15.75" thickBot="1" x14ac:dyDescent="0.3">
      <c r="A1269" s="331" t="s">
        <v>1290</v>
      </c>
      <c r="B1269" s="339" t="s">
        <v>1293</v>
      </c>
      <c r="C1269" s="332" t="s">
        <v>4</v>
      </c>
      <c r="D1269" s="139">
        <v>-302229</v>
      </c>
      <c r="E1269" s="139">
        <v>-320441</v>
      </c>
      <c r="F1269" s="139">
        <v>-328459</v>
      </c>
      <c r="G1269" s="139">
        <v>-507861</v>
      </c>
      <c r="H1269" s="139">
        <v>-573224</v>
      </c>
      <c r="I1269" s="139">
        <v>-846264</v>
      </c>
      <c r="J1269" s="140">
        <v>-910361</v>
      </c>
      <c r="K1269" s="140">
        <v>-1070956</v>
      </c>
      <c r="L1269" s="140">
        <v>-1189540.5</v>
      </c>
      <c r="M1269" s="140">
        <v>-1200185.5</v>
      </c>
      <c r="N1269" s="140">
        <v>-1748590.5</v>
      </c>
      <c r="O1269" s="140">
        <v>-1822149</v>
      </c>
      <c r="P1269" s="138">
        <f t="shared" si="20"/>
        <v>-10820260.5</v>
      </c>
      <c r="Q1269" s="135">
        <f>MATCH(B1283,'SAP Data'!$C$7:$C$1839,0)</f>
        <v>1719</v>
      </c>
    </row>
    <row r="1270" spans="1:17" ht="15.75" thickBot="1" x14ac:dyDescent="0.3">
      <c r="A1270" s="186" t="s">
        <v>1295</v>
      </c>
      <c r="B1270" s="185" t="s">
        <v>1296</v>
      </c>
      <c r="C1270" s="185" t="s">
        <v>4</v>
      </c>
      <c r="D1270" s="140">
        <v>-2233052.12</v>
      </c>
      <c r="E1270" s="140">
        <v>-2270909.12</v>
      </c>
      <c r="F1270" s="140">
        <v>-2331117.12</v>
      </c>
      <c r="G1270" s="140">
        <v>-2382979.12</v>
      </c>
      <c r="H1270" s="140">
        <v>-2432774.7599999998</v>
      </c>
      <c r="I1270" s="140">
        <v>-2486026.09</v>
      </c>
      <c r="J1270" s="139">
        <v>-2525972.7599999998</v>
      </c>
      <c r="K1270" s="139">
        <v>-2577446.7599999998</v>
      </c>
      <c r="L1270" s="139">
        <v>-2300154.71</v>
      </c>
      <c r="M1270" s="139">
        <v>-2247989.71</v>
      </c>
      <c r="N1270" s="139">
        <v>-2220611.71</v>
      </c>
      <c r="O1270" s="139">
        <v>-2260690.71</v>
      </c>
      <c r="P1270" s="138">
        <f t="shared" si="20"/>
        <v>-28269724.690000005</v>
      </c>
      <c r="Q1270" s="135">
        <f>MATCH(B1284,'SAP Data'!$C$7:$C$1839,0)</f>
        <v>1721</v>
      </c>
    </row>
    <row r="1271" spans="1:17" ht="15.75" thickBot="1" x14ac:dyDescent="0.3">
      <c r="A1271" s="186" t="s">
        <v>1295</v>
      </c>
      <c r="B1271" s="185" t="s">
        <v>1298</v>
      </c>
      <c r="C1271" s="185" t="s">
        <v>4</v>
      </c>
      <c r="D1271" s="139">
        <v>-692173.95</v>
      </c>
      <c r="E1271" s="139">
        <v>-696901.95</v>
      </c>
      <c r="F1271" s="139">
        <v>-726389.95</v>
      </c>
      <c r="G1271" s="139">
        <v>-737589.95</v>
      </c>
      <c r="H1271" s="139">
        <v>-748375.95</v>
      </c>
      <c r="I1271" s="139">
        <v>-757019.95</v>
      </c>
      <c r="J1271" s="140">
        <v>-765336.95</v>
      </c>
      <c r="K1271" s="140">
        <v>-778463.95</v>
      </c>
      <c r="L1271" s="140">
        <v>-731455.35</v>
      </c>
      <c r="M1271" s="140">
        <v>-664961.35</v>
      </c>
      <c r="N1271" s="140">
        <v>-655362.35</v>
      </c>
      <c r="O1271" s="140">
        <v>-676198.35</v>
      </c>
      <c r="P1271" s="138">
        <f t="shared" si="20"/>
        <v>-8630230</v>
      </c>
      <c r="Q1271" s="135">
        <f>MATCH(B1285,'SAP Data'!$C$7:$C$1839,0)</f>
        <v>1723</v>
      </c>
    </row>
    <row r="1272" spans="1:17" ht="15.75" thickBot="1" x14ac:dyDescent="0.3">
      <c r="A1272" s="186" t="s">
        <v>1300</v>
      </c>
      <c r="B1272" s="185" t="s">
        <v>1301</v>
      </c>
      <c r="C1272" s="185" t="s">
        <v>4</v>
      </c>
      <c r="D1272" s="140">
        <v>-77439</v>
      </c>
      <c r="E1272" s="140">
        <v>-81173</v>
      </c>
      <c r="F1272" s="140">
        <v>-89705</v>
      </c>
      <c r="G1272" s="140">
        <v>-98366</v>
      </c>
      <c r="H1272" s="140">
        <v>-100054</v>
      </c>
      <c r="I1272" s="140">
        <v>-100054</v>
      </c>
      <c r="J1272" s="139">
        <v>-100942</v>
      </c>
      <c r="K1272" s="139">
        <v>-103686</v>
      </c>
      <c r="L1272" s="139">
        <v>-105374</v>
      </c>
      <c r="M1272" s="139">
        <v>-102252</v>
      </c>
      <c r="N1272" s="139">
        <v>-107805</v>
      </c>
      <c r="O1272" s="139">
        <v>-110168</v>
      </c>
      <c r="P1272" s="138">
        <f t="shared" si="20"/>
        <v>-1177018</v>
      </c>
      <c r="Q1272" s="135">
        <f>MATCH(B1286,'SAP Data'!$C$7:$C$1839,0)</f>
        <v>1724</v>
      </c>
    </row>
    <row r="1273" spans="1:17" ht="15.75" thickBot="1" x14ac:dyDescent="0.3">
      <c r="A1273" s="186" t="s">
        <v>1300</v>
      </c>
      <c r="B1273" s="185" t="s">
        <v>1303</v>
      </c>
      <c r="C1273" s="185" t="s">
        <v>4</v>
      </c>
      <c r="D1273" s="139">
        <v>-19403.330000000002</v>
      </c>
      <c r="E1273" s="139">
        <v>-21268.33</v>
      </c>
      <c r="F1273" s="139">
        <v>-22919.33</v>
      </c>
      <c r="G1273" s="139">
        <v>-24182.33</v>
      </c>
      <c r="H1273" s="139">
        <v>-22317.33</v>
      </c>
      <c r="I1273" s="139">
        <v>-43196.33</v>
      </c>
      <c r="J1273" s="140">
        <v>-70688.33</v>
      </c>
      <c r="K1273" s="140">
        <v>-70688.33</v>
      </c>
      <c r="L1273" s="140">
        <v>-62537.33</v>
      </c>
      <c r="M1273" s="140">
        <v>-62475.33</v>
      </c>
      <c r="N1273" s="140">
        <v>-67451.33</v>
      </c>
      <c r="O1273" s="140">
        <v>-67451.33</v>
      </c>
      <c r="P1273" s="138">
        <f t="shared" si="20"/>
        <v>-554578.96000000008</v>
      </c>
      <c r="Q1273" s="135">
        <f>MATCH(B1287,'SAP Data'!$C$7:$C$1839,0)</f>
        <v>1725</v>
      </c>
    </row>
    <row r="1274" spans="1:17" ht="15.75" thickBot="1" x14ac:dyDescent="0.3">
      <c r="A1274" s="331" t="s">
        <v>1305</v>
      </c>
      <c r="B1274" s="339" t="s">
        <v>1306</v>
      </c>
      <c r="C1274" s="332" t="s">
        <v>4</v>
      </c>
      <c r="D1274" s="140">
        <v>-28161.200000000001</v>
      </c>
      <c r="E1274" s="140">
        <v>-28161.200000000001</v>
      </c>
      <c r="F1274" s="140">
        <v>-28161.200000000001</v>
      </c>
      <c r="G1274" s="140">
        <v>-28161.200000000001</v>
      </c>
      <c r="H1274" s="140">
        <v>-28161.200000000001</v>
      </c>
      <c r="I1274" s="140">
        <v>-28161.200000000001</v>
      </c>
      <c r="J1274" s="139">
        <v>-29094.2</v>
      </c>
      <c r="K1274" s="139">
        <v>-30027.200000000001</v>
      </c>
      <c r="L1274" s="139">
        <v>-28543.200000000001</v>
      </c>
      <c r="M1274" s="139">
        <v>-29476.2</v>
      </c>
      <c r="N1274" s="139">
        <v>-31342.2</v>
      </c>
      <c r="O1274" s="139">
        <v>-31342.2</v>
      </c>
      <c r="P1274" s="138">
        <f t="shared" si="20"/>
        <v>-348792.40000000008</v>
      </c>
      <c r="Q1274" s="135">
        <f>MATCH(B1288,'SAP Data'!$C$7:$C$1839,0)</f>
        <v>1726</v>
      </c>
    </row>
    <row r="1275" spans="1:17" ht="15.75" thickBot="1" x14ac:dyDescent="0.3">
      <c r="A1275" s="186" t="s">
        <v>1308</v>
      </c>
      <c r="B1275" s="339" t="s">
        <v>1309</v>
      </c>
      <c r="C1275" s="332" t="s">
        <v>4</v>
      </c>
      <c r="D1275" s="139">
        <v>-7111</v>
      </c>
      <c r="E1275" s="139">
        <v>-7111</v>
      </c>
      <c r="F1275" s="139">
        <v>-7111</v>
      </c>
      <c r="G1275" s="139">
        <v>-7111</v>
      </c>
      <c r="H1275" s="139">
        <v>-7111</v>
      </c>
      <c r="I1275" s="139">
        <v>-7111</v>
      </c>
      <c r="J1275" s="140">
        <v>-7111</v>
      </c>
      <c r="K1275" s="140">
        <v>-7111</v>
      </c>
      <c r="L1275" s="140">
        <v>-7111</v>
      </c>
      <c r="M1275" s="140">
        <v>-7111</v>
      </c>
      <c r="N1275" s="140">
        <v>-5627</v>
      </c>
      <c r="O1275" s="140">
        <v>-5766</v>
      </c>
      <c r="P1275" s="138">
        <f t="shared" si="20"/>
        <v>-82503</v>
      </c>
      <c r="Q1275" s="135">
        <f>MATCH(B1289,'SAP Data'!$C$7:$C$1839,0)</f>
        <v>1727</v>
      </c>
    </row>
    <row r="1276" spans="1:17" ht="15.75" thickBot="1" x14ac:dyDescent="0.3">
      <c r="A1276" s="187" t="s">
        <v>1311</v>
      </c>
      <c r="B1276" s="185" t="s">
        <v>1312</v>
      </c>
      <c r="C1276" s="185" t="s">
        <v>4</v>
      </c>
      <c r="D1276" s="140">
        <v>-1176981</v>
      </c>
      <c r="E1276" s="140">
        <v>-1039190.1</v>
      </c>
      <c r="F1276" s="140">
        <v>-1061794.1000000001</v>
      </c>
      <c r="G1276" s="140">
        <v>-1071306.1000000001</v>
      </c>
      <c r="H1276" s="140">
        <v>-1079830.1000000001</v>
      </c>
      <c r="I1276" s="140">
        <v>-1087006.1000000001</v>
      </c>
      <c r="J1276" s="139">
        <v>-1096059.1000000001</v>
      </c>
      <c r="K1276" s="139">
        <v>-1107687.1000000001</v>
      </c>
      <c r="L1276" s="139">
        <v>-1113150.1000000001</v>
      </c>
      <c r="M1276" s="139">
        <v>-1032966.1</v>
      </c>
      <c r="N1276" s="139">
        <v>-1045387.1</v>
      </c>
      <c r="O1276" s="139">
        <v>-1071809.1000000001</v>
      </c>
      <c r="P1276" s="138">
        <f t="shared" si="20"/>
        <v>-12983166.099999998</v>
      </c>
      <c r="Q1276" s="135">
        <f>MATCH(B1290,'SAP Data'!$C$7:$C$1839,0)</f>
        <v>1728</v>
      </c>
    </row>
    <row r="1277" spans="1:17" ht="15.75" thickBot="1" x14ac:dyDescent="0.3">
      <c r="A1277" s="187" t="s">
        <v>1311</v>
      </c>
      <c r="B1277" s="185" t="s">
        <v>1314</v>
      </c>
      <c r="C1277" s="185" t="s">
        <v>4</v>
      </c>
      <c r="D1277" s="139">
        <v>-105832</v>
      </c>
      <c r="E1277" s="139">
        <v>-110119</v>
      </c>
      <c r="F1277" s="139">
        <v>-110119</v>
      </c>
      <c r="G1277" s="139">
        <v>-112606</v>
      </c>
      <c r="H1277" s="139">
        <v>-132131</v>
      </c>
      <c r="I1277" s="139">
        <v>-140471</v>
      </c>
      <c r="J1277" s="140">
        <v>-140471</v>
      </c>
      <c r="K1277" s="140">
        <v>-140471</v>
      </c>
      <c r="L1277" s="140">
        <v>-140471</v>
      </c>
      <c r="M1277" s="140">
        <v>-149290</v>
      </c>
      <c r="N1277" s="140">
        <v>-151040</v>
      </c>
      <c r="O1277" s="140">
        <v>-151040</v>
      </c>
      <c r="P1277" s="138">
        <f t="shared" si="20"/>
        <v>-1584061</v>
      </c>
      <c r="Q1277" s="135">
        <f>MATCH(B1291,'SAP Data'!$C$7:$C$1839,0)</f>
        <v>1729</v>
      </c>
    </row>
    <row r="1278" spans="1:17" ht="15.75" thickBot="1" x14ac:dyDescent="0.3">
      <c r="A1278" s="187" t="s">
        <v>1316</v>
      </c>
      <c r="B1278" s="185" t="s">
        <v>1317</v>
      </c>
      <c r="C1278" s="185" t="s">
        <v>4</v>
      </c>
      <c r="D1278" s="140">
        <v>-388011.67</v>
      </c>
      <c r="E1278" s="140">
        <v>-394803.67</v>
      </c>
      <c r="F1278" s="140">
        <v>-402148.67</v>
      </c>
      <c r="G1278" s="140">
        <v>-392754.67</v>
      </c>
      <c r="H1278" s="140">
        <v>-394760.67</v>
      </c>
      <c r="I1278" s="140">
        <v>-394760.67</v>
      </c>
      <c r="J1278" s="139">
        <v>-402117.67</v>
      </c>
      <c r="K1278" s="139">
        <v>-426714.67</v>
      </c>
      <c r="L1278" s="139">
        <v>-395761.67</v>
      </c>
      <c r="M1278" s="139">
        <v>-365687.67</v>
      </c>
      <c r="N1278" s="139">
        <v>-379660.67</v>
      </c>
      <c r="O1278" s="139">
        <v>-385181.67</v>
      </c>
      <c r="P1278" s="138">
        <f t="shared" si="20"/>
        <v>-4722364.04</v>
      </c>
      <c r="Q1278" s="135">
        <f>MATCH(B1292,'SAP Data'!$C$7:$C$1839,0)</f>
        <v>1730</v>
      </c>
    </row>
    <row r="1279" spans="1:17" ht="15.75" thickBot="1" x14ac:dyDescent="0.3">
      <c r="A1279" s="187" t="s">
        <v>1316</v>
      </c>
      <c r="B1279" s="185" t="s">
        <v>1319</v>
      </c>
      <c r="C1279" s="185" t="s">
        <v>4</v>
      </c>
      <c r="D1279" s="139">
        <v>-12654</v>
      </c>
      <c r="E1279" s="139">
        <v>-12654</v>
      </c>
      <c r="F1279" s="139">
        <v>-12654</v>
      </c>
      <c r="G1279" s="139">
        <v>-12654</v>
      </c>
      <c r="H1279" s="139">
        <v>-12654</v>
      </c>
      <c r="I1279" s="139">
        <v>-14043</v>
      </c>
      <c r="J1279" s="140">
        <v>-14043</v>
      </c>
      <c r="K1279" s="140">
        <v>-14043</v>
      </c>
      <c r="L1279" s="140">
        <v>-13584</v>
      </c>
      <c r="M1279" s="140">
        <v>-13584</v>
      </c>
      <c r="N1279" s="140">
        <v>-13584</v>
      </c>
      <c r="O1279" s="140">
        <v>-13584</v>
      </c>
      <c r="P1279" s="138">
        <f t="shared" si="20"/>
        <v>-159735</v>
      </c>
      <c r="Q1279" s="135">
        <f>MATCH(B1293,'SAP Data'!$C$7:$C$1839,0)</f>
        <v>1731</v>
      </c>
    </row>
    <row r="1280" spans="1:17" ht="15.75" thickBot="1" x14ac:dyDescent="0.3">
      <c r="A1280" s="187" t="s">
        <v>1321</v>
      </c>
      <c r="B1280" s="185" t="s">
        <v>1322</v>
      </c>
      <c r="C1280" s="185" t="s">
        <v>4</v>
      </c>
      <c r="D1280" s="140">
        <v>-4353</v>
      </c>
      <c r="E1280" s="140">
        <v>-4353</v>
      </c>
      <c r="F1280" s="140">
        <v>-4353</v>
      </c>
      <c r="G1280" s="140">
        <v>-4353</v>
      </c>
      <c r="H1280" s="140">
        <v>-4353</v>
      </c>
      <c r="I1280" s="140">
        <v>-4353</v>
      </c>
      <c r="J1280" s="139">
        <v>-4353</v>
      </c>
      <c r="K1280" s="139">
        <v>-4353</v>
      </c>
      <c r="L1280" s="139">
        <v>-4353</v>
      </c>
      <c r="M1280" s="139">
        <v>-4353</v>
      </c>
      <c r="N1280" s="139">
        <v>-4353</v>
      </c>
      <c r="O1280" s="139">
        <v>-13989</v>
      </c>
      <c r="P1280" s="138">
        <f t="shared" si="20"/>
        <v>-61872</v>
      </c>
      <c r="Q1280" s="135">
        <f>MATCH(B1294,'SAP Data'!$C$7:$C$1839,0)</f>
        <v>1732</v>
      </c>
    </row>
    <row r="1281" spans="1:17" ht="15.75" thickBot="1" x14ac:dyDescent="0.3">
      <c r="A1281" s="187" t="s">
        <v>1321</v>
      </c>
      <c r="B1281" s="185" t="s">
        <v>1324</v>
      </c>
      <c r="C1281" s="185" t="s">
        <v>4</v>
      </c>
      <c r="D1281" s="139">
        <v>-56761</v>
      </c>
      <c r="E1281" s="139">
        <v>-56761</v>
      </c>
      <c r="F1281" s="139">
        <v>-56761</v>
      </c>
      <c r="G1281" s="139">
        <v>-56761</v>
      </c>
      <c r="H1281" s="139">
        <v>-56761</v>
      </c>
      <c r="I1281" s="139">
        <v>-56761</v>
      </c>
      <c r="J1281" s="140">
        <v>-56761</v>
      </c>
      <c r="K1281" s="140">
        <v>-56761</v>
      </c>
      <c r="L1281" s="140">
        <v>-56761</v>
      </c>
      <c r="M1281" s="140">
        <v>0</v>
      </c>
      <c r="N1281" s="140">
        <v>-5450</v>
      </c>
      <c r="O1281" s="140">
        <v>-5450</v>
      </c>
      <c r="P1281" s="138">
        <f t="shared" si="20"/>
        <v>-521749</v>
      </c>
      <c r="Q1281" s="135">
        <f>MATCH(B1295,'SAP Data'!$C$7:$C$1839,0)</f>
        <v>1733</v>
      </c>
    </row>
    <row r="1282" spans="1:17" ht="15.75" thickBot="1" x14ac:dyDescent="0.3">
      <c r="A1282" s="186" t="s">
        <v>1603</v>
      </c>
      <c r="B1282" s="339">
        <v>500184</v>
      </c>
      <c r="C1282" s="332"/>
      <c r="D1282" s="140">
        <v>-2851643</v>
      </c>
      <c r="E1282" s="140">
        <v>-2851643</v>
      </c>
      <c r="F1282" s="140">
        <v>-1272114</v>
      </c>
      <c r="G1282" s="140">
        <v>-1272114</v>
      </c>
      <c r="H1282" s="140">
        <v>-1272114</v>
      </c>
      <c r="I1282" s="140">
        <v>-452599</v>
      </c>
      <c r="J1282" s="139">
        <v>-452599</v>
      </c>
      <c r="K1282" s="139">
        <v>-452599</v>
      </c>
      <c r="L1282" s="139">
        <v>-267911</v>
      </c>
      <c r="M1282" s="139">
        <v>-267911</v>
      </c>
      <c r="N1282" s="139">
        <v>-267911</v>
      </c>
      <c r="O1282" s="139">
        <v>-411607</v>
      </c>
      <c r="P1282" s="138">
        <f t="shared" si="20"/>
        <v>-12092765</v>
      </c>
      <c r="Q1282" s="135">
        <f>MATCH(B1296,'SAP Data'!$C$7:$C$1839,0)</f>
        <v>1734</v>
      </c>
    </row>
    <row r="1283" spans="1:17" ht="15.75" thickBot="1" x14ac:dyDescent="0.3">
      <c r="A1283" s="187" t="s">
        <v>1326</v>
      </c>
      <c r="B1283" s="185" t="s">
        <v>1327</v>
      </c>
      <c r="C1283" s="185" t="s">
        <v>4</v>
      </c>
      <c r="D1283" s="139">
        <v>-2851643</v>
      </c>
      <c r="E1283" s="139">
        <v>-2851643</v>
      </c>
      <c r="F1283" s="139">
        <v>-1272114</v>
      </c>
      <c r="G1283" s="139">
        <v>-1272114</v>
      </c>
      <c r="H1283" s="139">
        <v>-1272114</v>
      </c>
      <c r="I1283" s="139">
        <v>-216930</v>
      </c>
      <c r="J1283" s="140">
        <v>-216930</v>
      </c>
      <c r="K1283" s="140">
        <v>-216930</v>
      </c>
      <c r="L1283" s="140">
        <v>0</v>
      </c>
      <c r="M1283" s="140">
        <v>0</v>
      </c>
      <c r="N1283" s="140">
        <v>0</v>
      </c>
      <c r="O1283" s="140">
        <v>-411607</v>
      </c>
      <c r="P1283" s="138">
        <f t="shared" si="20"/>
        <v>-10582025</v>
      </c>
      <c r="Q1283" s="135">
        <f>MATCH(B1297,'SAP Data'!$C$7:$C$1839,0)</f>
        <v>1735</v>
      </c>
    </row>
    <row r="1284" spans="1:17" ht="15.75" thickBot="1" x14ac:dyDescent="0.3">
      <c r="A1284" s="186" t="s">
        <v>1329</v>
      </c>
      <c r="B1284" s="339" t="s">
        <v>1330</v>
      </c>
      <c r="C1284" s="332" t="s">
        <v>4</v>
      </c>
      <c r="D1284" s="140">
        <v>0</v>
      </c>
      <c r="E1284" s="140">
        <v>0</v>
      </c>
      <c r="F1284" s="140">
        <v>0</v>
      </c>
      <c r="G1284" s="140">
        <v>0</v>
      </c>
      <c r="H1284" s="140">
        <v>0</v>
      </c>
      <c r="I1284" s="140">
        <v>-235669</v>
      </c>
      <c r="J1284" s="139">
        <v>-235669</v>
      </c>
      <c r="K1284" s="139">
        <v>-235669</v>
      </c>
      <c r="L1284" s="139">
        <v>-103936</v>
      </c>
      <c r="M1284" s="139">
        <v>-103936</v>
      </c>
      <c r="N1284" s="139">
        <v>-103936</v>
      </c>
      <c r="O1284" s="139">
        <v>0</v>
      </c>
      <c r="P1284" s="138">
        <f t="shared" si="20"/>
        <v>-1018815</v>
      </c>
      <c r="Q1284" s="135">
        <f>MATCH(B1298,'SAP Data'!$C$7:$C$1839,0)</f>
        <v>1736</v>
      </c>
    </row>
    <row r="1285" spans="1:17" ht="15.75" thickBot="1" x14ac:dyDescent="0.3">
      <c r="A1285" s="187" t="s">
        <v>1332</v>
      </c>
      <c r="B1285" s="185" t="s">
        <v>1333</v>
      </c>
      <c r="C1285" s="185" t="s">
        <v>4</v>
      </c>
      <c r="D1285" s="139">
        <v>0</v>
      </c>
      <c r="E1285" s="139">
        <v>0</v>
      </c>
      <c r="F1285" s="139">
        <v>0</v>
      </c>
      <c r="G1285" s="139">
        <v>0</v>
      </c>
      <c r="H1285" s="139">
        <v>0</v>
      </c>
      <c r="I1285" s="139">
        <v>0</v>
      </c>
      <c r="J1285" s="140">
        <v>0</v>
      </c>
      <c r="K1285" s="140">
        <v>0</v>
      </c>
      <c r="L1285" s="140">
        <v>-163975</v>
      </c>
      <c r="M1285" s="140">
        <v>-163975</v>
      </c>
      <c r="N1285" s="140">
        <v>-163975</v>
      </c>
      <c r="O1285" s="140">
        <v>0</v>
      </c>
      <c r="P1285" s="138">
        <f t="shared" si="20"/>
        <v>-491925</v>
      </c>
      <c r="Q1285" s="135">
        <f>MATCH(B1299,'SAP Data'!$C$7:$C$1839,0)</f>
        <v>1737</v>
      </c>
    </row>
    <row r="1286" spans="1:17" ht="15.75" thickBot="1" x14ac:dyDescent="0.3">
      <c r="A1286" s="187" t="s">
        <v>2689</v>
      </c>
      <c r="B1286" s="339">
        <v>500185</v>
      </c>
      <c r="C1286" s="185"/>
      <c r="D1286" s="140">
        <v>-212104225.11000001</v>
      </c>
      <c r="E1286" s="140">
        <v>-211464292.94999999</v>
      </c>
      <c r="F1286" s="140">
        <v>-210811187.46000001</v>
      </c>
      <c r="G1286" s="140">
        <v>-205122658.78999999</v>
      </c>
      <c r="H1286" s="140">
        <v>-204490354.30000001</v>
      </c>
      <c r="I1286" s="140">
        <v>-203854070.18000001</v>
      </c>
      <c r="J1286" s="139">
        <v>-203232691.43000001</v>
      </c>
      <c r="K1286" s="139">
        <v>-202612832.47999999</v>
      </c>
      <c r="L1286" s="139">
        <v>-202287465.44999999</v>
      </c>
      <c r="M1286" s="139">
        <v>-201701285.52000001</v>
      </c>
      <c r="N1286" s="139">
        <v>-201119674.09999999</v>
      </c>
      <c r="O1286" s="139">
        <v>-167928242.97999999</v>
      </c>
      <c r="P1286" s="138">
        <f t="shared" si="20"/>
        <v>-2426728980.75</v>
      </c>
      <c r="Q1286" s="135">
        <f>MATCH(B1300,'SAP Data'!$C$7:$C$1839,0)</f>
        <v>1791</v>
      </c>
    </row>
    <row r="1287" spans="1:17" ht="15.75" thickBot="1" x14ac:dyDescent="0.3">
      <c r="A1287" s="187" t="s">
        <v>1335</v>
      </c>
      <c r="B1287" s="185" t="s">
        <v>1336</v>
      </c>
      <c r="C1287" s="185" t="s">
        <v>4</v>
      </c>
      <c r="D1287" s="139">
        <v>-27945835.82</v>
      </c>
      <c r="E1287" s="139">
        <v>-27807293.640000001</v>
      </c>
      <c r="F1287" s="139">
        <v>-27668751.460000001</v>
      </c>
      <c r="G1287" s="139">
        <v>-27531800.280000001</v>
      </c>
      <c r="H1287" s="139">
        <v>-27399235.489999998</v>
      </c>
      <c r="I1287" s="139">
        <v>-27262284.309999999</v>
      </c>
      <c r="J1287" s="140">
        <v>-27125333.129999999</v>
      </c>
      <c r="K1287" s="140">
        <v>-26988381.949999999</v>
      </c>
      <c r="L1287" s="140">
        <v>-26851430.77</v>
      </c>
      <c r="M1287" s="140">
        <v>-26715941.719999999</v>
      </c>
      <c r="N1287" s="140">
        <v>-26578990.539999999</v>
      </c>
      <c r="O1287" s="140">
        <v>-25844353</v>
      </c>
      <c r="P1287" s="138">
        <f t="shared" ref="P1287" si="21">SUM(D1287:O1287)</f>
        <v>-325719632.11000001</v>
      </c>
      <c r="Q1287" s="135">
        <f>MATCH(B1301,'SAP Data'!$C$7:$C$1839,0)</f>
        <v>1792</v>
      </c>
    </row>
    <row r="1288" spans="1:17" ht="15.75" thickBot="1" x14ac:dyDescent="0.3">
      <c r="A1288" s="187" t="s">
        <v>1338</v>
      </c>
      <c r="B1288" s="185" t="s">
        <v>1339</v>
      </c>
      <c r="C1288" s="185" t="s">
        <v>4</v>
      </c>
      <c r="D1288" s="140">
        <v>-10607453</v>
      </c>
      <c r="E1288" s="140">
        <v>-10630453</v>
      </c>
      <c r="F1288" s="140">
        <v>-10653453</v>
      </c>
      <c r="G1288" s="140">
        <v>-10676453</v>
      </c>
      <c r="H1288" s="140">
        <v>-10699453</v>
      </c>
      <c r="I1288" s="140">
        <v>-10722453</v>
      </c>
      <c r="J1288" s="139">
        <v>-10745453</v>
      </c>
      <c r="K1288" s="139">
        <v>-10768453</v>
      </c>
      <c r="L1288" s="139">
        <v>-10801953</v>
      </c>
      <c r="M1288" s="139">
        <v>-10826119.67</v>
      </c>
      <c r="N1288" s="139">
        <v>-10850286.34</v>
      </c>
      <c r="O1288" s="139">
        <v>-10575140</v>
      </c>
      <c r="P1288" s="138">
        <f t="shared" ref="P1288:P1334" si="22">SUM(D1288:O1288)</f>
        <v>-128557123.01000001</v>
      </c>
      <c r="Q1288" s="135">
        <f>MATCH(B1302,'SAP Data'!$C$7:$C$1839,0)</f>
        <v>1793</v>
      </c>
    </row>
    <row r="1289" spans="1:17" ht="15.75" thickBot="1" x14ac:dyDescent="0.3">
      <c r="A1289" s="187" t="s">
        <v>1341</v>
      </c>
      <c r="B1289" s="185" t="s">
        <v>1342</v>
      </c>
      <c r="C1289" s="185" t="s">
        <v>4</v>
      </c>
      <c r="D1289" s="139">
        <v>-146255256.31999999</v>
      </c>
      <c r="E1289" s="139">
        <v>-145834339.65000001</v>
      </c>
      <c r="F1289" s="139">
        <v>-145413422.97999999</v>
      </c>
      <c r="G1289" s="139">
        <v>-139942506.31</v>
      </c>
      <c r="H1289" s="139">
        <v>-139521589.63999999</v>
      </c>
      <c r="I1289" s="139">
        <v>-139100672.97</v>
      </c>
      <c r="J1289" s="140">
        <v>-138679756.30000001</v>
      </c>
      <c r="K1289" s="140">
        <v>-138258839.63</v>
      </c>
      <c r="L1289" s="140">
        <v>-138101172.96000001</v>
      </c>
      <c r="M1289" s="140">
        <v>-137709506.30000001</v>
      </c>
      <c r="N1289" s="140">
        <v>-137317839.63999999</v>
      </c>
      <c r="O1289" s="140">
        <v>-105918170.98</v>
      </c>
      <c r="P1289" s="138">
        <f t="shared" si="22"/>
        <v>-1652053073.6800003</v>
      </c>
      <c r="Q1289" s="135">
        <f>MATCH(B1303,'SAP Data'!$C$7:$C$1839,0)</f>
        <v>1794</v>
      </c>
    </row>
    <row r="1290" spans="1:17" ht="15.75" thickBot="1" x14ac:dyDescent="0.3">
      <c r="A1290" s="187" t="s">
        <v>1344</v>
      </c>
      <c r="B1290" s="185" t="s">
        <v>1345</v>
      </c>
      <c r="C1290" s="185" t="s">
        <v>4</v>
      </c>
      <c r="D1290" s="140">
        <v>-27295679.969999999</v>
      </c>
      <c r="E1290" s="140">
        <v>-27192206.66</v>
      </c>
      <c r="F1290" s="140">
        <v>-27075560.02</v>
      </c>
      <c r="G1290" s="140">
        <v>-26971899.199999999</v>
      </c>
      <c r="H1290" s="140">
        <v>-26870076.170000002</v>
      </c>
      <c r="I1290" s="140">
        <v>-26768659.899999999</v>
      </c>
      <c r="J1290" s="139">
        <v>-26682149</v>
      </c>
      <c r="K1290" s="139">
        <v>-26597157.899999999</v>
      </c>
      <c r="L1290" s="139">
        <v>-26532908.719999999</v>
      </c>
      <c r="M1290" s="139">
        <v>-26449717.829999998</v>
      </c>
      <c r="N1290" s="139">
        <v>-26372557.579999998</v>
      </c>
      <c r="O1290" s="139">
        <v>-25590579</v>
      </c>
      <c r="P1290" s="138">
        <f t="shared" si="22"/>
        <v>-320399151.94999999</v>
      </c>
      <c r="Q1290" s="135">
        <f>MATCH(B1304,'SAP Data'!$C$7:$C$1839,0)</f>
        <v>1795</v>
      </c>
    </row>
    <row r="1291" spans="1:17" ht="15.75" thickBot="1" x14ac:dyDescent="0.3">
      <c r="A1291" s="187" t="s">
        <v>2690</v>
      </c>
      <c r="B1291" s="339">
        <v>500186</v>
      </c>
      <c r="C1291" s="185"/>
      <c r="D1291" s="139">
        <v>-115664289.43000001</v>
      </c>
      <c r="E1291" s="139">
        <v>-116262151.06999999</v>
      </c>
      <c r="F1291" s="139">
        <v>-118285051.97</v>
      </c>
      <c r="G1291" s="139">
        <v>-114921090.40000001</v>
      </c>
      <c r="H1291" s="139">
        <v>-114931761.34</v>
      </c>
      <c r="I1291" s="139">
        <v>-116975504.73999999</v>
      </c>
      <c r="J1291" s="140">
        <v>-113333452.09999999</v>
      </c>
      <c r="K1291" s="140">
        <v>-113316078.48</v>
      </c>
      <c r="L1291" s="140">
        <v>-114438228.89</v>
      </c>
      <c r="M1291" s="140">
        <v>-110647322.48</v>
      </c>
      <c r="N1291" s="140">
        <v>-110125927.28</v>
      </c>
      <c r="O1291" s="140">
        <v>-113933224.02</v>
      </c>
      <c r="P1291" s="138">
        <f t="shared" si="22"/>
        <v>-1372834082.2</v>
      </c>
      <c r="Q1291" s="135">
        <f>MATCH(B1305,'SAP Data'!$C$7:$C$1839,0)</f>
        <v>1796</v>
      </c>
    </row>
    <row r="1292" spans="1:17" ht="15.75" thickBot="1" x14ac:dyDescent="0.3">
      <c r="A1292" s="187" t="s">
        <v>2691</v>
      </c>
      <c r="B1292" s="339">
        <v>500192</v>
      </c>
      <c r="C1292" s="185"/>
      <c r="D1292" s="140">
        <v>0</v>
      </c>
      <c r="E1292" s="140">
        <v>0</v>
      </c>
      <c r="F1292" s="140">
        <v>0</v>
      </c>
      <c r="G1292" s="140">
        <v>0</v>
      </c>
      <c r="H1292" s="140">
        <v>0</v>
      </c>
      <c r="I1292" s="140">
        <v>0</v>
      </c>
      <c r="J1292" s="139">
        <v>0</v>
      </c>
      <c r="K1292" s="139">
        <v>0</v>
      </c>
      <c r="L1292" s="139">
        <v>0</v>
      </c>
      <c r="M1292" s="139">
        <v>0</v>
      </c>
      <c r="N1292" s="139">
        <v>0</v>
      </c>
      <c r="O1292" s="139">
        <v>0</v>
      </c>
      <c r="P1292" s="138">
        <f t="shared" si="22"/>
        <v>0</v>
      </c>
      <c r="Q1292" s="135">
        <f>MATCH(B1306,'SAP Data'!$C$7:$C$1839,0)</f>
        <v>1797</v>
      </c>
    </row>
    <row r="1293" spans="1:17" ht="15.75" thickBot="1" x14ac:dyDescent="0.3">
      <c r="A1293" s="187" t="s">
        <v>1347</v>
      </c>
      <c r="B1293" s="185" t="s">
        <v>1348</v>
      </c>
      <c r="C1293" s="185" t="s">
        <v>4</v>
      </c>
      <c r="D1293" s="139">
        <v>-3301341.48</v>
      </c>
      <c r="E1293" s="139">
        <v>-3301341.48</v>
      </c>
      <c r="F1293" s="139">
        <v>-3301341.48</v>
      </c>
      <c r="G1293" s="139">
        <v>-3301341.48</v>
      </c>
      <c r="H1293" s="139">
        <v>-3301341.48</v>
      </c>
      <c r="I1293" s="139">
        <v>-3301341.48</v>
      </c>
      <c r="J1293" s="140">
        <v>-3301341.48</v>
      </c>
      <c r="K1293" s="140">
        <v>-3301341.48</v>
      </c>
      <c r="L1293" s="140">
        <v>-3301341.48</v>
      </c>
      <c r="M1293" s="140">
        <v>-3301341.48</v>
      </c>
      <c r="N1293" s="140">
        <v>-3301341.48</v>
      </c>
      <c r="O1293" s="140">
        <v>-3301341.48</v>
      </c>
      <c r="P1293" s="138">
        <f t="shared" si="22"/>
        <v>-39616097.759999998</v>
      </c>
      <c r="Q1293" s="135">
        <f>MATCH(B1307,'SAP Data'!$C$7:$C$1839,0)</f>
        <v>1798</v>
      </c>
    </row>
    <row r="1294" spans="1:17" ht="15.75" thickBot="1" x14ac:dyDescent="0.3">
      <c r="A1294" s="187" t="s">
        <v>1350</v>
      </c>
      <c r="B1294" s="185" t="s">
        <v>1351</v>
      </c>
      <c r="C1294" s="185" t="s">
        <v>4</v>
      </c>
      <c r="D1294" s="140">
        <v>-263163.86</v>
      </c>
      <c r="E1294" s="140">
        <v>-263163.86</v>
      </c>
      <c r="F1294" s="140">
        <v>-263163.86</v>
      </c>
      <c r="G1294" s="140">
        <v>-263163.86</v>
      </c>
      <c r="H1294" s="140">
        <v>-263163.86</v>
      </c>
      <c r="I1294" s="140">
        <v>-263163.86</v>
      </c>
      <c r="J1294" s="139">
        <v>-263163.86</v>
      </c>
      <c r="K1294" s="139">
        <v>-263163.86</v>
      </c>
      <c r="L1294" s="139">
        <v>-263163.86</v>
      </c>
      <c r="M1294" s="139">
        <v>-263163.86</v>
      </c>
      <c r="N1294" s="139">
        <v>-263163.86</v>
      </c>
      <c r="O1294" s="139">
        <v>-263163.86</v>
      </c>
      <c r="P1294" s="138">
        <f t="shared" si="22"/>
        <v>-3157966.3199999989</v>
      </c>
      <c r="Q1294" s="135">
        <f>MATCH(B1308,'SAP Data'!$C$7:$C$1839,0)</f>
        <v>1799</v>
      </c>
    </row>
    <row r="1295" spans="1:17" ht="15.75" thickBot="1" x14ac:dyDescent="0.3">
      <c r="A1295" s="187" t="s">
        <v>1353</v>
      </c>
      <c r="B1295" s="185" t="s">
        <v>1354</v>
      </c>
      <c r="C1295" s="185" t="s">
        <v>4</v>
      </c>
      <c r="D1295" s="139">
        <v>-1297179.48</v>
      </c>
      <c r="E1295" s="139">
        <v>-1297179.48</v>
      </c>
      <c r="F1295" s="139">
        <v>-1297179.48</v>
      </c>
      <c r="G1295" s="139">
        <v>-1297179.48</v>
      </c>
      <c r="H1295" s="139">
        <v>-1297179.48</v>
      </c>
      <c r="I1295" s="139">
        <v>-1297179.48</v>
      </c>
      <c r="J1295" s="140">
        <v>-1297179.48</v>
      </c>
      <c r="K1295" s="140">
        <v>-1297179.48</v>
      </c>
      <c r="L1295" s="140">
        <v>-1297179.48</v>
      </c>
      <c r="M1295" s="140">
        <v>-1297179.48</v>
      </c>
      <c r="N1295" s="140">
        <v>-1297179.48</v>
      </c>
      <c r="O1295" s="140">
        <v>-1297179.48</v>
      </c>
      <c r="P1295" s="138">
        <f t="shared" si="22"/>
        <v>-15566153.760000004</v>
      </c>
      <c r="Q1295" s="135">
        <f>MATCH(B1309,'SAP Data'!$C$7:$C$1839,0)</f>
        <v>1800</v>
      </c>
    </row>
    <row r="1296" spans="1:17" ht="15.75" thickBot="1" x14ac:dyDescent="0.3">
      <c r="A1296" s="187" t="s">
        <v>1356</v>
      </c>
      <c r="B1296" s="185" t="s">
        <v>1357</v>
      </c>
      <c r="C1296" s="185" t="s">
        <v>4</v>
      </c>
      <c r="D1296" s="140">
        <v>3301341.48</v>
      </c>
      <c r="E1296" s="140">
        <v>3301341.48</v>
      </c>
      <c r="F1296" s="140">
        <v>3301341.48</v>
      </c>
      <c r="G1296" s="140">
        <v>3301341.48</v>
      </c>
      <c r="H1296" s="140">
        <v>3301341.48</v>
      </c>
      <c r="I1296" s="140">
        <v>3301341.48</v>
      </c>
      <c r="J1296" s="139">
        <v>3301341.48</v>
      </c>
      <c r="K1296" s="139">
        <v>3301341.48</v>
      </c>
      <c r="L1296" s="139">
        <v>3301341.48</v>
      </c>
      <c r="M1296" s="139">
        <v>3301341.48</v>
      </c>
      <c r="N1296" s="139">
        <v>3301341.48</v>
      </c>
      <c r="O1296" s="139">
        <v>3301341.48</v>
      </c>
      <c r="P1296" s="138">
        <f t="shared" si="22"/>
        <v>39616097.759999998</v>
      </c>
      <c r="Q1296" s="135">
        <f>MATCH(B1310,'SAP Data'!$C$7:$C$1839,0)</f>
        <v>1804</v>
      </c>
    </row>
    <row r="1297" spans="1:17" ht="15.75" thickBot="1" x14ac:dyDescent="0.3">
      <c r="A1297" s="187" t="s">
        <v>1359</v>
      </c>
      <c r="B1297" s="185" t="s">
        <v>1360</v>
      </c>
      <c r="C1297" s="185" t="s">
        <v>4</v>
      </c>
      <c r="D1297" s="139">
        <v>263163.86</v>
      </c>
      <c r="E1297" s="139">
        <v>263163.86</v>
      </c>
      <c r="F1297" s="139">
        <v>263163.86</v>
      </c>
      <c r="G1297" s="139">
        <v>263163.86</v>
      </c>
      <c r="H1297" s="139">
        <v>263163.86</v>
      </c>
      <c r="I1297" s="139">
        <v>263163.86</v>
      </c>
      <c r="J1297" s="140">
        <v>263163.86</v>
      </c>
      <c r="K1297" s="140">
        <v>263163.86</v>
      </c>
      <c r="L1297" s="140">
        <v>263163.86</v>
      </c>
      <c r="M1297" s="140">
        <v>263163.86</v>
      </c>
      <c r="N1297" s="140">
        <v>263163.86</v>
      </c>
      <c r="O1297" s="140">
        <v>263163.86</v>
      </c>
      <c r="P1297" s="138">
        <f t="shared" si="22"/>
        <v>3157966.3199999989</v>
      </c>
      <c r="Q1297" s="135">
        <f>MATCH(B1311,'SAP Data'!$C$7:$C$1839,0)</f>
        <v>1805</v>
      </c>
    </row>
    <row r="1298" spans="1:17" ht="15.75" thickBot="1" x14ac:dyDescent="0.3">
      <c r="A1298" s="187" t="s">
        <v>1362</v>
      </c>
      <c r="B1298" s="185" t="s">
        <v>1363</v>
      </c>
      <c r="C1298" s="185" t="s">
        <v>4</v>
      </c>
      <c r="D1298" s="140">
        <v>1297179.48</v>
      </c>
      <c r="E1298" s="140">
        <v>1297179.48</v>
      </c>
      <c r="F1298" s="140">
        <v>1297179.48</v>
      </c>
      <c r="G1298" s="140">
        <v>1297179.48</v>
      </c>
      <c r="H1298" s="140">
        <v>1297179.48</v>
      </c>
      <c r="I1298" s="140">
        <v>1297179.48</v>
      </c>
      <c r="J1298" s="139">
        <v>1297179.48</v>
      </c>
      <c r="K1298" s="139">
        <v>1297179.48</v>
      </c>
      <c r="L1298" s="139">
        <v>1297179.48</v>
      </c>
      <c r="M1298" s="139">
        <v>1297179.48</v>
      </c>
      <c r="N1298" s="139">
        <v>1297179.48</v>
      </c>
      <c r="O1298" s="139">
        <v>1297179.48</v>
      </c>
      <c r="P1298" s="138">
        <f t="shared" si="22"/>
        <v>15566153.760000004</v>
      </c>
      <c r="Q1298" s="135">
        <f>MATCH(B1312,'SAP Data'!$C$7:$C$1839,0)</f>
        <v>1806</v>
      </c>
    </row>
    <row r="1299" spans="1:17" ht="15.75" thickBot="1" x14ac:dyDescent="0.3">
      <c r="A1299" s="187" t="s">
        <v>2692</v>
      </c>
      <c r="B1299" s="339">
        <v>500193</v>
      </c>
      <c r="C1299" s="185"/>
      <c r="D1299" s="139">
        <v>0</v>
      </c>
      <c r="E1299" s="139">
        <v>0</v>
      </c>
      <c r="F1299" s="139">
        <v>0</v>
      </c>
      <c r="G1299" s="139">
        <v>0</v>
      </c>
      <c r="H1299" s="139">
        <v>0</v>
      </c>
      <c r="I1299" s="139">
        <v>0</v>
      </c>
      <c r="J1299" s="140">
        <v>0</v>
      </c>
      <c r="K1299" s="140">
        <v>0</v>
      </c>
      <c r="L1299" s="140">
        <v>0</v>
      </c>
      <c r="M1299" s="140">
        <v>0</v>
      </c>
      <c r="N1299" s="140">
        <v>0</v>
      </c>
      <c r="O1299" s="140">
        <v>0</v>
      </c>
      <c r="P1299" s="138">
        <f t="shared" si="22"/>
        <v>0</v>
      </c>
      <c r="Q1299" s="135">
        <f>MATCH(B1313,'SAP Data'!$C$7:$C$1839,0)</f>
        <v>1807</v>
      </c>
    </row>
    <row r="1300" spans="1:17" ht="15.75" thickBot="1" x14ac:dyDescent="0.3">
      <c r="A1300" s="187" t="s">
        <v>1365</v>
      </c>
      <c r="B1300" s="185" t="s">
        <v>1366</v>
      </c>
      <c r="C1300" s="185" t="s">
        <v>4</v>
      </c>
      <c r="D1300" s="140">
        <v>0</v>
      </c>
      <c r="E1300" s="140">
        <v>0</v>
      </c>
      <c r="F1300" s="140">
        <v>0</v>
      </c>
      <c r="G1300" s="140">
        <v>0</v>
      </c>
      <c r="H1300" s="140">
        <v>0</v>
      </c>
      <c r="I1300" s="140">
        <v>0</v>
      </c>
      <c r="J1300" s="139">
        <v>0</v>
      </c>
      <c r="K1300" s="139">
        <v>0</v>
      </c>
      <c r="L1300" s="139">
        <v>0</v>
      </c>
      <c r="M1300" s="139">
        <v>0</v>
      </c>
      <c r="N1300" s="139">
        <v>0</v>
      </c>
      <c r="O1300" s="139">
        <v>0</v>
      </c>
      <c r="P1300" s="138">
        <f t="shared" si="22"/>
        <v>0</v>
      </c>
      <c r="Q1300" s="135">
        <f>MATCH(B1314,'SAP Data'!$C$7:$C$1839,0)</f>
        <v>1808</v>
      </c>
    </row>
    <row r="1301" spans="1:17" ht="15.75" thickBot="1" x14ac:dyDescent="0.3">
      <c r="A1301" s="187" t="s">
        <v>2693</v>
      </c>
      <c r="B1301" s="339">
        <v>500194</v>
      </c>
      <c r="C1301" s="185"/>
      <c r="D1301" s="139">
        <v>-115664289.43000001</v>
      </c>
      <c r="E1301" s="139">
        <v>-116262151.06999999</v>
      </c>
      <c r="F1301" s="139">
        <v>-118285051.97</v>
      </c>
      <c r="G1301" s="139">
        <v>-114921090.40000001</v>
      </c>
      <c r="H1301" s="139">
        <v>-114931761.34</v>
      </c>
      <c r="I1301" s="139">
        <v>-116975504.73999999</v>
      </c>
      <c r="J1301" s="140">
        <v>-113333452.09999999</v>
      </c>
      <c r="K1301" s="140">
        <v>-113316078.48</v>
      </c>
      <c r="L1301" s="140">
        <v>-114438228.89</v>
      </c>
      <c r="M1301" s="140">
        <v>-110647322.48</v>
      </c>
      <c r="N1301" s="140">
        <v>-110125927.28</v>
      </c>
      <c r="O1301" s="140">
        <v>-113933224.02</v>
      </c>
      <c r="P1301" s="138">
        <f t="shared" si="22"/>
        <v>-1372834082.2</v>
      </c>
      <c r="Q1301" s="135">
        <f>MATCH(B1315,'SAP Data'!$C$7:$C$1839,0)</f>
        <v>1809</v>
      </c>
    </row>
    <row r="1302" spans="1:17" ht="15.75" thickBot="1" x14ac:dyDescent="0.3">
      <c r="A1302" s="187" t="s">
        <v>1368</v>
      </c>
      <c r="B1302" s="185" t="s">
        <v>1369</v>
      </c>
      <c r="C1302" s="185" t="s">
        <v>4</v>
      </c>
      <c r="D1302" s="140">
        <v>0</v>
      </c>
      <c r="E1302" s="140">
        <v>0</v>
      </c>
      <c r="F1302" s="140">
        <v>-1352664</v>
      </c>
      <c r="G1302" s="140">
        <v>0</v>
      </c>
      <c r="H1302" s="140">
        <v>0</v>
      </c>
      <c r="I1302" s="140">
        <v>-1140596</v>
      </c>
      <c r="J1302" s="139">
        <v>0</v>
      </c>
      <c r="K1302" s="139">
        <v>0</v>
      </c>
      <c r="L1302" s="139">
        <v>-1144609</v>
      </c>
      <c r="M1302" s="139">
        <v>0</v>
      </c>
      <c r="N1302" s="139">
        <v>0</v>
      </c>
      <c r="O1302" s="139">
        <v>-1141071</v>
      </c>
      <c r="P1302" s="138">
        <f t="shared" si="22"/>
        <v>-4778940</v>
      </c>
      <c r="Q1302" s="135">
        <f>MATCH(B1316,'SAP Data'!$C$7:$C$1839,0)</f>
        <v>1811</v>
      </c>
    </row>
    <row r="1303" spans="1:17" ht="15.75" thickBot="1" x14ac:dyDescent="0.3">
      <c r="A1303" s="187" t="s">
        <v>1371</v>
      </c>
      <c r="B1303" s="185" t="s">
        <v>1372</v>
      </c>
      <c r="C1303" s="185" t="s">
        <v>4</v>
      </c>
      <c r="D1303" s="139">
        <v>-7481208.9400000004</v>
      </c>
      <c r="E1303" s="139">
        <v>-7551343.79</v>
      </c>
      <c r="F1303" s="139">
        <v>-7838110.7999999998</v>
      </c>
      <c r="G1303" s="139">
        <v>-7879001.0300000003</v>
      </c>
      <c r="H1303" s="139">
        <v>-7945732.7199999997</v>
      </c>
      <c r="I1303" s="139">
        <v>-8007584.9800000004</v>
      </c>
      <c r="J1303" s="140">
        <v>-8070157.8399999999</v>
      </c>
      <c r="K1303" s="140">
        <v>-8136344.5199999996</v>
      </c>
      <c r="L1303" s="140">
        <v>-8203397.3399999999</v>
      </c>
      <c r="M1303" s="140">
        <v>-8267595.21</v>
      </c>
      <c r="N1303" s="140">
        <v>-8332996.8700000001</v>
      </c>
      <c r="O1303" s="140">
        <v>-8395386.4100000001</v>
      </c>
      <c r="P1303" s="138">
        <f t="shared" si="22"/>
        <v>-96108860.450000003</v>
      </c>
      <c r="Q1303" s="135">
        <f>MATCH(B1317,'SAP Data'!$C$7:$C$1839,0)</f>
        <v>1812</v>
      </c>
    </row>
    <row r="1304" spans="1:17" ht="15.75" thickBot="1" x14ac:dyDescent="0.3">
      <c r="A1304" s="187" t="s">
        <v>3887</v>
      </c>
      <c r="B1304" s="185" t="s">
        <v>3888</v>
      </c>
      <c r="C1304" s="185" t="s">
        <v>4</v>
      </c>
      <c r="D1304" s="140">
        <v>0</v>
      </c>
      <c r="E1304" s="140">
        <v>0</v>
      </c>
      <c r="F1304" s="140">
        <v>0</v>
      </c>
      <c r="G1304" s="140">
        <v>0</v>
      </c>
      <c r="H1304" s="140">
        <v>0</v>
      </c>
      <c r="I1304" s="140">
        <v>0</v>
      </c>
      <c r="J1304" s="139">
        <v>0</v>
      </c>
      <c r="K1304" s="139">
        <v>0</v>
      </c>
      <c r="L1304" s="139">
        <v>0</v>
      </c>
      <c r="M1304" s="139">
        <v>0</v>
      </c>
      <c r="N1304" s="139">
        <v>0</v>
      </c>
      <c r="O1304" s="139">
        <v>0</v>
      </c>
      <c r="P1304" s="138">
        <f t="shared" si="22"/>
        <v>0</v>
      </c>
      <c r="Q1304" s="135">
        <f>MATCH(B1318,'SAP Data'!$C$7:$C$1839,0)</f>
        <v>1813</v>
      </c>
    </row>
    <row r="1305" spans="1:17" ht="15.75" thickBot="1" x14ac:dyDescent="0.3">
      <c r="A1305" s="187" t="s">
        <v>1374</v>
      </c>
      <c r="B1305" s="185" t="s">
        <v>1375</v>
      </c>
      <c r="C1305" s="185" t="s">
        <v>4</v>
      </c>
      <c r="D1305" s="139">
        <v>-5627447.0099999998</v>
      </c>
      <c r="E1305" s="139">
        <v>-5676103.0099999998</v>
      </c>
      <c r="F1305" s="139">
        <v>-5602447.7199999997</v>
      </c>
      <c r="G1305" s="139">
        <v>-5754386.3399999999</v>
      </c>
      <c r="H1305" s="139">
        <v>-5675977.9100000001</v>
      </c>
      <c r="I1305" s="139">
        <v>-5690593.9100000001</v>
      </c>
      <c r="J1305" s="140">
        <v>-5814709.5300000003</v>
      </c>
      <c r="K1305" s="140">
        <v>-5675502.46</v>
      </c>
      <c r="L1305" s="140">
        <v>-5515216.46</v>
      </c>
      <c r="M1305" s="140">
        <v>-5643279.8200000003</v>
      </c>
      <c r="N1305" s="140">
        <v>-5554845.2599999998</v>
      </c>
      <c r="O1305" s="140">
        <v>-5568315.2599999998</v>
      </c>
      <c r="P1305" s="138">
        <f t="shared" si="22"/>
        <v>-67798824.689999998</v>
      </c>
      <c r="Q1305" s="135">
        <f>MATCH(B1319,'SAP Data'!$C$7:$C$1839,0)</f>
        <v>1814</v>
      </c>
    </row>
    <row r="1306" spans="1:17" ht="15.75" thickBot="1" x14ac:dyDescent="0.3">
      <c r="A1306" s="187" t="s">
        <v>1377</v>
      </c>
      <c r="B1306" s="185" t="s">
        <v>1378</v>
      </c>
      <c r="C1306" s="185" t="s">
        <v>4</v>
      </c>
      <c r="D1306" s="140">
        <v>28241426.449999999</v>
      </c>
      <c r="E1306" s="140">
        <v>28241426.449999999</v>
      </c>
      <c r="F1306" s="140">
        <v>23593756.43</v>
      </c>
      <c r="G1306" s="140">
        <v>23593756.43</v>
      </c>
      <c r="H1306" s="140">
        <v>23593756.43</v>
      </c>
      <c r="I1306" s="140">
        <v>22514496.699999999</v>
      </c>
      <c r="J1306" s="139">
        <v>22514496.699999999</v>
      </c>
      <c r="K1306" s="139">
        <v>22514496.699999999</v>
      </c>
      <c r="L1306" s="139">
        <v>20038516.260000002</v>
      </c>
      <c r="M1306" s="139">
        <v>20038516.260000002</v>
      </c>
      <c r="N1306" s="139">
        <v>20038516.260000002</v>
      </c>
      <c r="O1306" s="139">
        <v>26983714.079999998</v>
      </c>
      <c r="P1306" s="138">
        <f t="shared" si="22"/>
        <v>281906875.14999992</v>
      </c>
      <c r="Q1306" s="135">
        <f>MATCH(B1320,'SAP Data'!$C$7:$C$1839,0)</f>
        <v>1815</v>
      </c>
    </row>
    <row r="1307" spans="1:17" ht="15.75" thickBot="1" x14ac:dyDescent="0.3">
      <c r="A1307" s="187" t="s">
        <v>4092</v>
      </c>
      <c r="B1307" s="185" t="s">
        <v>3890</v>
      </c>
      <c r="C1307" s="185" t="s">
        <v>4</v>
      </c>
      <c r="D1307" s="139">
        <v>0</v>
      </c>
      <c r="E1307" s="139">
        <v>0</v>
      </c>
      <c r="F1307" s="139">
        <v>-2479035.35</v>
      </c>
      <c r="G1307" s="139">
        <v>0</v>
      </c>
      <c r="H1307" s="139">
        <v>0</v>
      </c>
      <c r="I1307" s="139">
        <v>-2489118.67</v>
      </c>
      <c r="J1307" s="140">
        <v>0</v>
      </c>
      <c r="K1307" s="140">
        <v>0</v>
      </c>
      <c r="L1307" s="140">
        <v>-2499202.0099999998</v>
      </c>
      <c r="M1307" s="140">
        <v>0</v>
      </c>
      <c r="N1307" s="140">
        <v>0</v>
      </c>
      <c r="O1307" s="140">
        <v>-382829.29</v>
      </c>
      <c r="P1307" s="138">
        <f t="shared" si="22"/>
        <v>-7850185.3199999994</v>
      </c>
      <c r="Q1307" s="135">
        <f>MATCH(B1321,'SAP Data'!$C$7:$C$1839,0)</f>
        <v>1816</v>
      </c>
    </row>
    <row r="1308" spans="1:17" ht="15.75" thickBot="1" x14ac:dyDescent="0.3">
      <c r="A1308" s="187" t="s">
        <v>1380</v>
      </c>
      <c r="B1308" s="185" t="s">
        <v>1381</v>
      </c>
      <c r="C1308" s="185" t="s">
        <v>4</v>
      </c>
      <c r="D1308" s="140">
        <v>-6116933</v>
      </c>
      <c r="E1308" s="140">
        <v>-6116933</v>
      </c>
      <c r="F1308" s="140">
        <v>-6026356</v>
      </c>
      <c r="G1308" s="140">
        <v>-6026356</v>
      </c>
      <c r="H1308" s="140">
        <v>-6026356</v>
      </c>
      <c r="I1308" s="140">
        <v>-5934964</v>
      </c>
      <c r="J1308" s="139">
        <v>-5934964</v>
      </c>
      <c r="K1308" s="139">
        <v>-5934964</v>
      </c>
      <c r="L1308" s="139">
        <v>-5842750</v>
      </c>
      <c r="M1308" s="139">
        <v>-5842750</v>
      </c>
      <c r="N1308" s="139">
        <v>-5842750</v>
      </c>
      <c r="O1308" s="139">
        <v>-5749706</v>
      </c>
      <c r="P1308" s="138">
        <f t="shared" si="22"/>
        <v>-71395782</v>
      </c>
      <c r="Q1308" s="135">
        <f>MATCH(B1322,'SAP Data'!$C$7:$C$1839,0)</f>
        <v>1817</v>
      </c>
    </row>
    <row r="1309" spans="1:17" ht="15.75" thickBot="1" x14ac:dyDescent="0.3">
      <c r="A1309" s="187" t="s">
        <v>1383</v>
      </c>
      <c r="B1309" s="185" t="s">
        <v>1384</v>
      </c>
      <c r="C1309" s="185" t="s">
        <v>4</v>
      </c>
      <c r="D1309" s="139">
        <v>367227.35</v>
      </c>
      <c r="E1309" s="139">
        <v>367227.35</v>
      </c>
      <c r="F1309" s="139">
        <v>370532.35</v>
      </c>
      <c r="G1309" s="139">
        <v>370532.35</v>
      </c>
      <c r="H1309" s="139">
        <v>370532.35</v>
      </c>
      <c r="I1309" s="139">
        <v>373867.35</v>
      </c>
      <c r="J1309" s="140">
        <v>373867.35</v>
      </c>
      <c r="K1309" s="140">
        <v>373867.35</v>
      </c>
      <c r="L1309" s="140">
        <v>377232.35</v>
      </c>
      <c r="M1309" s="140">
        <v>377232.35</v>
      </c>
      <c r="N1309" s="140">
        <v>377232.35</v>
      </c>
      <c r="O1309" s="140">
        <v>380627.35</v>
      </c>
      <c r="P1309" s="138">
        <f t="shared" si="22"/>
        <v>4479978.2</v>
      </c>
      <c r="Q1309" s="135">
        <f>MATCH(B1323,'SAP Data'!$C$7:$C$1839,0)</f>
        <v>1818</v>
      </c>
    </row>
    <row r="1310" spans="1:17" ht="15.75" thickBot="1" x14ac:dyDescent="0.3">
      <c r="A1310" s="187" t="s">
        <v>1389</v>
      </c>
      <c r="B1310" s="185" t="s">
        <v>1390</v>
      </c>
      <c r="C1310" s="185" t="s">
        <v>4</v>
      </c>
      <c r="D1310" s="140">
        <v>-23724.87</v>
      </c>
      <c r="E1310" s="140">
        <v>2572.1</v>
      </c>
      <c r="F1310" s="140">
        <v>-22653</v>
      </c>
      <c r="G1310" s="140">
        <v>-15560.29</v>
      </c>
      <c r="H1310" s="140">
        <v>-15347.16</v>
      </c>
      <c r="I1310" s="140">
        <v>-24000</v>
      </c>
      <c r="J1310" s="139">
        <v>-12999.29</v>
      </c>
      <c r="K1310" s="139">
        <v>-158.66999999999999</v>
      </c>
      <c r="L1310" s="139">
        <v>-24000</v>
      </c>
      <c r="M1310" s="139">
        <v>-24000</v>
      </c>
      <c r="N1310" s="139">
        <v>-23107.17</v>
      </c>
      <c r="O1310" s="139">
        <v>-24000</v>
      </c>
      <c r="P1310" s="138">
        <f t="shared" si="22"/>
        <v>-206978.34999999998</v>
      </c>
      <c r="Q1310" s="135">
        <f>MATCH(B1324,'SAP Data'!$C$7:$C$1839,0)</f>
        <v>1819</v>
      </c>
    </row>
    <row r="1311" spans="1:17" ht="15.75" thickBot="1" x14ac:dyDescent="0.3">
      <c r="A1311" s="187" t="s">
        <v>1392</v>
      </c>
      <c r="B1311" s="185" t="s">
        <v>1393</v>
      </c>
      <c r="C1311" s="185" t="s">
        <v>4</v>
      </c>
      <c r="D1311" s="139">
        <v>-34595</v>
      </c>
      <c r="E1311" s="139">
        <v>-32768.980000000003</v>
      </c>
      <c r="F1311" s="139">
        <v>-37000</v>
      </c>
      <c r="G1311" s="139">
        <v>-34083.75</v>
      </c>
      <c r="H1311" s="139">
        <v>-30563.68</v>
      </c>
      <c r="I1311" s="139">
        <v>-37000</v>
      </c>
      <c r="J1311" s="140">
        <v>-34281.75</v>
      </c>
      <c r="K1311" s="140">
        <v>-33778.910000000003</v>
      </c>
      <c r="L1311" s="140">
        <v>-37000</v>
      </c>
      <c r="M1311" s="140">
        <v>-32093.63</v>
      </c>
      <c r="N1311" s="140">
        <v>-28451.97</v>
      </c>
      <c r="O1311" s="140">
        <v>-37000</v>
      </c>
      <c r="P1311" s="138">
        <f t="shared" si="22"/>
        <v>-408617.67000000004</v>
      </c>
      <c r="Q1311" s="135">
        <f>MATCH(B1325,'SAP Data'!$C$7:$C$1839,0)</f>
        <v>1820</v>
      </c>
    </row>
    <row r="1312" spans="1:17" ht="15.75" thickBot="1" x14ac:dyDescent="0.3">
      <c r="A1312" s="187" t="s">
        <v>1395</v>
      </c>
      <c r="B1312" s="185" t="s">
        <v>1396</v>
      </c>
      <c r="C1312" s="185" t="s">
        <v>4</v>
      </c>
      <c r="D1312" s="140">
        <v>-51777.32</v>
      </c>
      <c r="E1312" s="140">
        <v>-46844.38</v>
      </c>
      <c r="F1312" s="140">
        <v>-51800</v>
      </c>
      <c r="G1312" s="140">
        <v>-51260</v>
      </c>
      <c r="H1312" s="140">
        <v>-51174.17</v>
      </c>
      <c r="I1312" s="140">
        <v>-78577.48</v>
      </c>
      <c r="J1312" s="139">
        <v>-73368.56</v>
      </c>
      <c r="K1312" s="139">
        <v>-72835.56</v>
      </c>
      <c r="L1312" s="139">
        <v>-102611.36</v>
      </c>
      <c r="M1312" s="139">
        <v>-88471.73</v>
      </c>
      <c r="N1312" s="139">
        <v>-89611.99</v>
      </c>
      <c r="O1312" s="139">
        <v>-103000</v>
      </c>
      <c r="P1312" s="138">
        <f t="shared" si="22"/>
        <v>-861332.54999999993</v>
      </c>
      <c r="Q1312" s="135">
        <f>MATCH(B1326,'SAP Data'!$C$7:$C$1839,0)</f>
        <v>1821</v>
      </c>
    </row>
    <row r="1313" spans="1:17" ht="15.75" thickBot="1" x14ac:dyDescent="0.3">
      <c r="A1313" s="187" t="s">
        <v>1398</v>
      </c>
      <c r="B1313" s="185" t="s">
        <v>1399</v>
      </c>
      <c r="C1313" s="185" t="s">
        <v>4</v>
      </c>
      <c r="D1313" s="139">
        <v>-20000</v>
      </c>
      <c r="E1313" s="139">
        <v>-20000</v>
      </c>
      <c r="F1313" s="139">
        <v>-20000</v>
      </c>
      <c r="G1313" s="139">
        <v>-20000</v>
      </c>
      <c r="H1313" s="139">
        <v>-20000</v>
      </c>
      <c r="I1313" s="139">
        <v>-20000</v>
      </c>
      <c r="J1313" s="140">
        <v>-20000</v>
      </c>
      <c r="K1313" s="140">
        <v>-20000</v>
      </c>
      <c r="L1313" s="140">
        <v>-20000</v>
      </c>
      <c r="M1313" s="140">
        <v>-20000</v>
      </c>
      <c r="N1313" s="140">
        <v>-20000</v>
      </c>
      <c r="O1313" s="140">
        <v>-20000</v>
      </c>
      <c r="P1313" s="138">
        <f t="shared" si="22"/>
        <v>-240000</v>
      </c>
      <c r="Q1313" s="135">
        <f>MATCH(B1327,'SAP Data'!$C$7:$C$1839,0)</f>
        <v>1822</v>
      </c>
    </row>
    <row r="1314" spans="1:17" ht="15.75" thickBot="1" x14ac:dyDescent="0.3">
      <c r="A1314" s="187" t="s">
        <v>1401</v>
      </c>
      <c r="B1314" s="185" t="s">
        <v>1402</v>
      </c>
      <c r="C1314" s="185" t="s">
        <v>4</v>
      </c>
      <c r="D1314" s="140"/>
      <c r="E1314" s="140"/>
      <c r="F1314" s="140"/>
      <c r="G1314" s="140">
        <v>0</v>
      </c>
      <c r="H1314" s="140">
        <v>0</v>
      </c>
      <c r="I1314" s="140">
        <v>-325000</v>
      </c>
      <c r="J1314" s="139">
        <v>-325000</v>
      </c>
      <c r="K1314" s="139">
        <v>-325000</v>
      </c>
      <c r="L1314" s="139">
        <v>-325000</v>
      </c>
      <c r="M1314" s="139">
        <v>0</v>
      </c>
      <c r="N1314" s="139">
        <v>0</v>
      </c>
      <c r="O1314" s="139">
        <v>0</v>
      </c>
      <c r="P1314" s="138">
        <f t="shared" si="22"/>
        <v>-1300000</v>
      </c>
      <c r="Q1314" s="135">
        <f>MATCH(B1328,'SAP Data'!$C$7:$C$1839,0)</f>
        <v>1823</v>
      </c>
    </row>
    <row r="1315" spans="1:17" ht="15.75" thickBot="1" x14ac:dyDescent="0.3">
      <c r="A1315" s="187" t="s">
        <v>1404</v>
      </c>
      <c r="B1315" s="185" t="s">
        <v>1405</v>
      </c>
      <c r="C1315" s="185" t="s">
        <v>4</v>
      </c>
      <c r="D1315" s="139">
        <v>-222910390.61000001</v>
      </c>
      <c r="E1315" s="139">
        <v>-222910390.61000001</v>
      </c>
      <c r="F1315" s="139">
        <v>-222295398.68000001</v>
      </c>
      <c r="G1315" s="139">
        <v>-222295398.68000001</v>
      </c>
      <c r="H1315" s="139">
        <v>-222295398.68000001</v>
      </c>
      <c r="I1315" s="139">
        <v>-224461214.37</v>
      </c>
      <c r="J1315" s="140">
        <v>-224461214.37</v>
      </c>
      <c r="K1315" s="140">
        <v>-224461214.37</v>
      </c>
      <c r="L1315" s="140">
        <v>-224570871.38999999</v>
      </c>
      <c r="M1315" s="140">
        <v>-224570871.38999999</v>
      </c>
      <c r="N1315" s="140">
        <v>-224570871.38999999</v>
      </c>
      <c r="O1315" s="140">
        <v>-233833415.75</v>
      </c>
      <c r="P1315" s="138">
        <f t="shared" si="22"/>
        <v>-2693636650.2899995</v>
      </c>
      <c r="Q1315" s="135">
        <f>MATCH(B1329,'SAP Data'!$C$7:$C$1839,0)</f>
        <v>1824</v>
      </c>
    </row>
    <row r="1316" spans="1:17" ht="15.75" thickBot="1" x14ac:dyDescent="0.3">
      <c r="A1316" s="187" t="s">
        <v>1407</v>
      </c>
      <c r="B1316" s="185" t="s">
        <v>1408</v>
      </c>
      <c r="C1316" s="185" t="s">
        <v>4</v>
      </c>
      <c r="D1316" s="140">
        <v>-95652.5</v>
      </c>
      <c r="E1316" s="140">
        <v>-95652.5</v>
      </c>
      <c r="F1316" s="140">
        <v>-95652.5</v>
      </c>
      <c r="G1316" s="140">
        <v>-95652.5</v>
      </c>
      <c r="H1316" s="140">
        <v>-95652.5</v>
      </c>
      <c r="I1316" s="140">
        <v>-95652.5</v>
      </c>
      <c r="J1316" s="139">
        <v>-95652.5</v>
      </c>
      <c r="K1316" s="139">
        <v>-95652.5</v>
      </c>
      <c r="L1316" s="139">
        <v>-95652.5</v>
      </c>
      <c r="M1316" s="139">
        <v>-95652.5</v>
      </c>
      <c r="N1316" s="139">
        <v>-95652.5</v>
      </c>
      <c r="O1316" s="139">
        <v>-95652.5</v>
      </c>
      <c r="P1316" s="138">
        <f t="shared" si="22"/>
        <v>-1147830</v>
      </c>
      <c r="Q1316" s="135">
        <f>MATCH(B1330,'SAP Data'!$C$7:$C$1839,0)</f>
        <v>1825</v>
      </c>
    </row>
    <row r="1317" spans="1:17" ht="15.75" thickBot="1" x14ac:dyDescent="0.3">
      <c r="A1317" s="187" t="s">
        <v>1410</v>
      </c>
      <c r="B1317" s="185" t="s">
        <v>1411</v>
      </c>
      <c r="C1317" s="185" t="s">
        <v>4</v>
      </c>
      <c r="D1317" s="139">
        <v>-3799801.65</v>
      </c>
      <c r="E1317" s="139">
        <v>-3799801.65</v>
      </c>
      <c r="F1317" s="139">
        <v>-3799801.65</v>
      </c>
      <c r="G1317" s="139">
        <v>-3799801.65</v>
      </c>
      <c r="H1317" s="139">
        <v>-3799801.65</v>
      </c>
      <c r="I1317" s="139">
        <v>-3799801.65</v>
      </c>
      <c r="J1317" s="140">
        <v>-3799801.65</v>
      </c>
      <c r="K1317" s="140">
        <v>-3799801.65</v>
      </c>
      <c r="L1317" s="140">
        <v>-3799801.65</v>
      </c>
      <c r="M1317" s="140">
        <v>-3799801.65</v>
      </c>
      <c r="N1317" s="140">
        <v>-3799801.65</v>
      </c>
      <c r="O1317" s="140">
        <v>-3799801.65</v>
      </c>
      <c r="P1317" s="138">
        <f t="shared" si="22"/>
        <v>-45597619.79999999</v>
      </c>
      <c r="Q1317" s="135">
        <f>MATCH(B1331,'SAP Data'!$C$7:$C$1839,0)</f>
        <v>1826</v>
      </c>
    </row>
    <row r="1318" spans="1:17" ht="15.75" thickBot="1" x14ac:dyDescent="0.3">
      <c r="A1318" s="187" t="s">
        <v>1413</v>
      </c>
      <c r="B1318" s="185" t="s">
        <v>1414</v>
      </c>
      <c r="C1318" s="185" t="s">
        <v>4</v>
      </c>
      <c r="D1318" s="139">
        <v>-31276112</v>
      </c>
      <c r="E1318" s="139">
        <v>-31276112</v>
      </c>
      <c r="F1318" s="139">
        <v>-31760332.5</v>
      </c>
      <c r="G1318" s="140">
        <v>-31760332.5</v>
      </c>
      <c r="H1318" s="140">
        <v>-31760332.5</v>
      </c>
      <c r="I1318" s="140">
        <v>-31831079.300000001</v>
      </c>
      <c r="J1318" s="139">
        <v>-31831079.300000001</v>
      </c>
      <c r="K1318" s="139">
        <v>-31831079.300000001</v>
      </c>
      <c r="L1318" s="139">
        <v>-32167478.260000002</v>
      </c>
      <c r="M1318" s="139">
        <v>-32167478.260000002</v>
      </c>
      <c r="N1318" s="139">
        <v>-32167478.260000002</v>
      </c>
      <c r="O1318" s="139">
        <v>-36244682.420000002</v>
      </c>
      <c r="P1318" s="138">
        <f t="shared" si="22"/>
        <v>-386073576.60000002</v>
      </c>
      <c r="Q1318" s="135">
        <f>MATCH(B1332,'SAP Data'!$C$7:$C$1839,0)</f>
        <v>1828</v>
      </c>
    </row>
    <row r="1319" spans="1:17" ht="15.75" thickBot="1" x14ac:dyDescent="0.3">
      <c r="A1319" s="187" t="s">
        <v>1416</v>
      </c>
      <c r="B1319" s="185" t="s">
        <v>1417</v>
      </c>
      <c r="C1319" s="185" t="s">
        <v>4</v>
      </c>
      <c r="D1319" s="139">
        <v>-194059.54</v>
      </c>
      <c r="E1319" s="139">
        <v>-194059.54</v>
      </c>
      <c r="F1319" s="139">
        <v>-194059.54</v>
      </c>
      <c r="G1319" s="139">
        <v>-194059.54</v>
      </c>
      <c r="H1319" s="139">
        <v>-194059.54</v>
      </c>
      <c r="I1319" s="139">
        <v>-194059.54</v>
      </c>
      <c r="J1319" s="140">
        <v>-194059.54</v>
      </c>
      <c r="K1319" s="140">
        <v>-194059.54</v>
      </c>
      <c r="L1319" s="140">
        <v>-194059.54</v>
      </c>
      <c r="M1319" s="140">
        <v>-194059.54</v>
      </c>
      <c r="N1319" s="140">
        <v>-194059.54</v>
      </c>
      <c r="O1319" s="140">
        <v>-194059.54</v>
      </c>
      <c r="P1319" s="138">
        <f t="shared" si="22"/>
        <v>-2328714.48</v>
      </c>
      <c r="Q1319" s="135">
        <f>MATCH(B1333,'SAP Data'!$C$7:$C$1839,0)</f>
        <v>1831</v>
      </c>
    </row>
    <row r="1320" spans="1:17" ht="15.75" thickBot="1" x14ac:dyDescent="0.3">
      <c r="A1320" s="187" t="s">
        <v>1419</v>
      </c>
      <c r="B1320" s="185" t="s">
        <v>1420</v>
      </c>
      <c r="C1320" s="185" t="s">
        <v>4</v>
      </c>
      <c r="D1320" s="139">
        <v>-10532100.300000001</v>
      </c>
      <c r="E1320" s="139">
        <v>-10532100.300000001</v>
      </c>
      <c r="F1320" s="139">
        <v>-10532100.300000001</v>
      </c>
      <c r="G1320" s="140">
        <v>-10532100.300000001</v>
      </c>
      <c r="H1320" s="140">
        <v>-10532100.300000001</v>
      </c>
      <c r="I1320" s="140">
        <v>-10532100.300000001</v>
      </c>
      <c r="J1320" s="139">
        <v>-10532100.300000001</v>
      </c>
      <c r="K1320" s="139">
        <v>-10532100.300000001</v>
      </c>
      <c r="L1320" s="139">
        <v>-10532100.300000001</v>
      </c>
      <c r="M1320" s="139">
        <v>-10532100.300000001</v>
      </c>
      <c r="N1320" s="139">
        <v>-10532100.300000001</v>
      </c>
      <c r="O1320" s="139">
        <v>-10532100.300000001</v>
      </c>
      <c r="P1320" s="138">
        <f t="shared" si="22"/>
        <v>-126385203.59999998</v>
      </c>
      <c r="Q1320" s="135">
        <f>MATCH(B1334,'SAP Data'!$C$7:$C$1839,0)</f>
        <v>1832</v>
      </c>
    </row>
    <row r="1321" spans="1:17" ht="15.75" thickBot="1" x14ac:dyDescent="0.3">
      <c r="A1321" s="187" t="s">
        <v>1422</v>
      </c>
      <c r="B1321" s="185" t="s">
        <v>1423</v>
      </c>
      <c r="C1321" s="185" t="s">
        <v>4</v>
      </c>
      <c r="D1321" s="139">
        <v>-780241.74</v>
      </c>
      <c r="E1321" s="139">
        <v>-780241.74</v>
      </c>
      <c r="F1321" s="139">
        <v>-780241.74</v>
      </c>
      <c r="G1321" s="139">
        <v>-780241.74</v>
      </c>
      <c r="H1321" s="139">
        <v>-780241.74</v>
      </c>
      <c r="I1321" s="139">
        <v>-780241.74</v>
      </c>
      <c r="J1321" s="140">
        <v>-780241.74</v>
      </c>
      <c r="K1321" s="140">
        <v>-780241.74</v>
      </c>
      <c r="L1321" s="140">
        <v>-780241.74</v>
      </c>
      <c r="M1321" s="140">
        <v>-780241.74</v>
      </c>
      <c r="N1321" s="140">
        <v>-780241.74</v>
      </c>
      <c r="O1321" s="140">
        <v>-780241.74</v>
      </c>
      <c r="P1321" s="138">
        <f t="shared" si="22"/>
        <v>-9362900.8800000008</v>
      </c>
    </row>
    <row r="1322" spans="1:17" ht="15.75" thickBot="1" x14ac:dyDescent="0.3">
      <c r="A1322" s="187" t="s">
        <v>1425</v>
      </c>
      <c r="B1322" s="185" t="s">
        <v>1426</v>
      </c>
      <c r="C1322" s="185" t="s">
        <v>4</v>
      </c>
      <c r="D1322" s="139">
        <v>-21737944.43</v>
      </c>
      <c r="E1322" s="139">
        <v>-21737944.43</v>
      </c>
      <c r="F1322" s="139">
        <v>-20166427.399999999</v>
      </c>
      <c r="G1322" s="140">
        <v>-20166427.399999999</v>
      </c>
      <c r="H1322" s="140">
        <v>-20166427.399999999</v>
      </c>
      <c r="I1322" s="140">
        <v>-20075533.960000001</v>
      </c>
      <c r="J1322" s="139">
        <v>-20075533.960000001</v>
      </c>
      <c r="K1322" s="139">
        <v>-20075533.960000001</v>
      </c>
      <c r="L1322" s="139">
        <v>-20073643.690000001</v>
      </c>
      <c r="M1322" s="139">
        <v>-20073643.690000001</v>
      </c>
      <c r="N1322" s="139">
        <v>-20073643.690000001</v>
      </c>
      <c r="O1322" s="139">
        <v>-20148899.789999999</v>
      </c>
      <c r="P1322" s="138">
        <f t="shared" si="22"/>
        <v>-244571603.80000001</v>
      </c>
    </row>
    <row r="1323" spans="1:17" ht="15.75" thickBot="1" x14ac:dyDescent="0.3">
      <c r="A1323" s="187" t="s">
        <v>1428</v>
      </c>
      <c r="B1323" s="185" t="s">
        <v>1429</v>
      </c>
      <c r="C1323" s="185" t="s">
        <v>4</v>
      </c>
      <c r="D1323" s="139">
        <v>-158120.4</v>
      </c>
      <c r="E1323" s="139">
        <v>-158120.4</v>
      </c>
      <c r="F1323" s="139">
        <v>-158120.4</v>
      </c>
      <c r="G1323" s="139">
        <v>-158120.4</v>
      </c>
      <c r="H1323" s="139">
        <v>-158120.4</v>
      </c>
      <c r="I1323" s="139">
        <v>-158120.4</v>
      </c>
      <c r="J1323" s="140">
        <v>-158120.4</v>
      </c>
      <c r="K1323" s="140">
        <v>-158120.4</v>
      </c>
      <c r="L1323" s="140">
        <v>-158120.4</v>
      </c>
      <c r="M1323" s="140">
        <v>-158120.4</v>
      </c>
      <c r="N1323" s="140">
        <v>-158120.4</v>
      </c>
      <c r="O1323" s="140">
        <v>-158120.4</v>
      </c>
      <c r="P1323" s="138">
        <f t="shared" si="22"/>
        <v>-1897444.7999999996</v>
      </c>
    </row>
    <row r="1324" spans="1:17" ht="15.75" thickBot="1" x14ac:dyDescent="0.3">
      <c r="A1324" s="187" t="s">
        <v>1431</v>
      </c>
      <c r="B1324" s="185" t="s">
        <v>1432</v>
      </c>
      <c r="C1324" s="185" t="s">
        <v>4</v>
      </c>
      <c r="D1324" s="139">
        <v>116265524.09999999</v>
      </c>
      <c r="E1324" s="139">
        <v>116265524.09999999</v>
      </c>
      <c r="F1324" s="139">
        <v>120298270.55</v>
      </c>
      <c r="G1324" s="140">
        <v>120298270.55</v>
      </c>
      <c r="H1324" s="140">
        <v>120298270.55</v>
      </c>
      <c r="I1324" s="140">
        <v>125163135.84</v>
      </c>
      <c r="J1324" s="139">
        <v>125163135.84</v>
      </c>
      <c r="K1324" s="139">
        <v>125163135.84</v>
      </c>
      <c r="L1324" s="139">
        <v>129447514.15000001</v>
      </c>
      <c r="M1324" s="139">
        <v>129447514.15000001</v>
      </c>
      <c r="N1324" s="139">
        <v>129447514.15000001</v>
      </c>
      <c r="O1324" s="139">
        <v>132129440.31</v>
      </c>
      <c r="P1324" s="138">
        <f t="shared" si="22"/>
        <v>1489387250.1300004</v>
      </c>
    </row>
    <row r="1325" spans="1:17" ht="15.75" thickBot="1" x14ac:dyDescent="0.3">
      <c r="A1325" s="187" t="s">
        <v>1434</v>
      </c>
      <c r="B1325" s="185" t="s">
        <v>1435</v>
      </c>
      <c r="C1325" s="185" t="s">
        <v>4</v>
      </c>
      <c r="D1325" s="139">
        <v>3799801.65</v>
      </c>
      <c r="E1325" s="139">
        <v>3799801.65</v>
      </c>
      <c r="F1325" s="139">
        <v>3799801.65</v>
      </c>
      <c r="G1325" s="139">
        <v>3799801.65</v>
      </c>
      <c r="H1325" s="139">
        <v>3799801.65</v>
      </c>
      <c r="I1325" s="139">
        <v>3799801.65</v>
      </c>
      <c r="J1325" s="140">
        <v>3799801.65</v>
      </c>
      <c r="K1325" s="140">
        <v>3799801.65</v>
      </c>
      <c r="L1325" s="140">
        <v>3799801.65</v>
      </c>
      <c r="M1325" s="140">
        <v>3799801.65</v>
      </c>
      <c r="N1325" s="140">
        <v>3799801.65</v>
      </c>
      <c r="O1325" s="140">
        <v>3799801.65</v>
      </c>
      <c r="P1325" s="138">
        <f t="shared" si="22"/>
        <v>45597619.79999999</v>
      </c>
    </row>
    <row r="1326" spans="1:17" ht="15.75" thickBot="1" x14ac:dyDescent="0.3">
      <c r="A1326" s="187" t="s">
        <v>1437</v>
      </c>
      <c r="B1326" s="185" t="s">
        <v>1438</v>
      </c>
      <c r="C1326" s="185" t="s">
        <v>4</v>
      </c>
      <c r="D1326" s="139">
        <v>22500112</v>
      </c>
      <c r="E1326" s="139">
        <v>22500112</v>
      </c>
      <c r="F1326" s="139">
        <v>22790883.690000001</v>
      </c>
      <c r="G1326" s="140">
        <v>22790883.690000001</v>
      </c>
      <c r="H1326" s="140">
        <v>22790883.690000001</v>
      </c>
      <c r="I1326" s="140">
        <v>23192993.010000002</v>
      </c>
      <c r="J1326" s="139">
        <v>23192993.010000002</v>
      </c>
      <c r="K1326" s="139">
        <v>23192993.010000002</v>
      </c>
      <c r="L1326" s="139">
        <v>23695501.260000002</v>
      </c>
      <c r="M1326" s="139">
        <v>23695501.260000002</v>
      </c>
      <c r="N1326" s="139">
        <v>23695501.260000002</v>
      </c>
      <c r="O1326" s="139">
        <v>24204107.920000002</v>
      </c>
      <c r="P1326" s="138">
        <f t="shared" si="22"/>
        <v>278242465.79999995</v>
      </c>
    </row>
    <row r="1327" spans="1:17" ht="15.75" thickBot="1" x14ac:dyDescent="0.3">
      <c r="A1327" s="187" t="s">
        <v>1440</v>
      </c>
      <c r="B1327" s="185" t="s">
        <v>1441</v>
      </c>
      <c r="C1327" s="185" t="s">
        <v>4</v>
      </c>
      <c r="D1327" s="139">
        <v>10532100.300000001</v>
      </c>
      <c r="E1327" s="139">
        <v>10532100.300000001</v>
      </c>
      <c r="F1327" s="139">
        <v>10532100.300000001</v>
      </c>
      <c r="G1327" s="139">
        <v>10532100.300000001</v>
      </c>
      <c r="H1327" s="139">
        <v>10532100.300000001</v>
      </c>
      <c r="I1327" s="139">
        <v>10532100.300000001</v>
      </c>
      <c r="J1327" s="140">
        <v>10532100.300000001</v>
      </c>
      <c r="K1327" s="140">
        <v>10532100.300000001</v>
      </c>
      <c r="L1327" s="140">
        <v>10532100.300000001</v>
      </c>
      <c r="M1327" s="140">
        <v>10532100.300000001</v>
      </c>
      <c r="N1327" s="140">
        <v>10532100.300000001</v>
      </c>
      <c r="O1327" s="140">
        <v>10532100.300000001</v>
      </c>
      <c r="P1327" s="138">
        <f t="shared" si="22"/>
        <v>126385203.59999998</v>
      </c>
    </row>
    <row r="1328" spans="1:17" ht="15.75" thickBot="1" x14ac:dyDescent="0.3">
      <c r="A1328" s="187" t="s">
        <v>1443</v>
      </c>
      <c r="B1328" s="185" t="s">
        <v>1444</v>
      </c>
      <c r="C1328" s="185" t="s">
        <v>4</v>
      </c>
      <c r="D1328" s="139">
        <v>95652.5</v>
      </c>
      <c r="E1328" s="139">
        <v>95652.5</v>
      </c>
      <c r="F1328" s="139">
        <v>95652.5</v>
      </c>
      <c r="G1328" s="140">
        <v>95652.5</v>
      </c>
      <c r="H1328" s="140">
        <v>95652.5</v>
      </c>
      <c r="I1328" s="140">
        <v>95652.5</v>
      </c>
      <c r="J1328" s="139">
        <v>95652.5</v>
      </c>
      <c r="K1328" s="139">
        <v>95652.5</v>
      </c>
      <c r="L1328" s="139">
        <v>95652.5</v>
      </c>
      <c r="M1328" s="139">
        <v>95652.5</v>
      </c>
      <c r="N1328" s="139">
        <v>95652.5</v>
      </c>
      <c r="O1328" s="139">
        <v>95652.5</v>
      </c>
      <c r="P1328" s="138">
        <f t="shared" si="22"/>
        <v>1147830</v>
      </c>
    </row>
    <row r="1329" spans="1:16" ht="15.75" thickBot="1" x14ac:dyDescent="0.3">
      <c r="A1329" s="187" t="s">
        <v>1446</v>
      </c>
      <c r="B1329" s="185" t="s">
        <v>1447</v>
      </c>
      <c r="C1329" s="185" t="s">
        <v>4</v>
      </c>
      <c r="D1329" s="139">
        <v>16815598.920000002</v>
      </c>
      <c r="E1329" s="139">
        <v>16815598.920000002</v>
      </c>
      <c r="F1329" s="139">
        <v>17777149.690000001</v>
      </c>
      <c r="G1329" s="139">
        <v>17777149.690000001</v>
      </c>
      <c r="H1329" s="139">
        <v>17777149.690000001</v>
      </c>
      <c r="I1329" s="139">
        <v>17881228.75</v>
      </c>
      <c r="J1329" s="140">
        <v>17881228.75</v>
      </c>
      <c r="K1329" s="140">
        <v>17881228.75</v>
      </c>
      <c r="L1329" s="140">
        <v>18178142.370000001</v>
      </c>
      <c r="M1329" s="140">
        <v>18178142.370000001</v>
      </c>
      <c r="N1329" s="140">
        <v>18178142.370000001</v>
      </c>
      <c r="O1329" s="140">
        <v>18237729.829999998</v>
      </c>
      <c r="P1329" s="138">
        <f t="shared" si="22"/>
        <v>213378490.10000002</v>
      </c>
    </row>
    <row r="1330" spans="1:16" ht="15.75" thickBot="1" x14ac:dyDescent="0.3">
      <c r="A1330" s="187" t="s">
        <v>1449</v>
      </c>
      <c r="B1330" s="185" t="s">
        <v>1450</v>
      </c>
      <c r="C1330" s="185" t="s">
        <v>4</v>
      </c>
      <c r="D1330" s="139">
        <v>14982.33</v>
      </c>
      <c r="E1330" s="139">
        <v>14982.33</v>
      </c>
      <c r="F1330" s="139">
        <v>14982.33</v>
      </c>
      <c r="G1330" s="140">
        <v>14982.33</v>
      </c>
      <c r="H1330" s="140">
        <v>14982.33</v>
      </c>
      <c r="I1330" s="140">
        <v>14982.33</v>
      </c>
      <c r="J1330" s="139">
        <v>14982.33</v>
      </c>
      <c r="K1330" s="139">
        <v>14982.33</v>
      </c>
      <c r="L1330" s="139">
        <v>14982.33</v>
      </c>
      <c r="M1330" s="139">
        <v>14982.33</v>
      </c>
      <c r="N1330" s="139">
        <v>14982.33</v>
      </c>
      <c r="O1330" s="139">
        <v>14982.33</v>
      </c>
      <c r="P1330" s="138">
        <f t="shared" si="22"/>
        <v>179787.95999999996</v>
      </c>
    </row>
    <row r="1331" spans="1:16" ht="15.75" thickBot="1" x14ac:dyDescent="0.3">
      <c r="A1331" s="187" t="s">
        <v>1452</v>
      </c>
      <c r="B1331" s="185" t="s">
        <v>1453</v>
      </c>
      <c r="C1331" s="185" t="s">
        <v>4</v>
      </c>
      <c r="D1331" s="139">
        <v>780241.74</v>
      </c>
      <c r="E1331" s="139">
        <v>780241.74</v>
      </c>
      <c r="F1331" s="139">
        <v>780241.74</v>
      </c>
      <c r="G1331" s="139">
        <v>780241.74</v>
      </c>
      <c r="H1331" s="139">
        <v>780241.74</v>
      </c>
      <c r="I1331" s="139">
        <v>780241.74</v>
      </c>
      <c r="J1331" s="140">
        <v>780241.74</v>
      </c>
      <c r="K1331" s="140">
        <v>780241.74</v>
      </c>
      <c r="L1331" s="140">
        <v>780241.74</v>
      </c>
      <c r="M1331" s="140">
        <v>780241.74</v>
      </c>
      <c r="N1331" s="140">
        <v>780241.74</v>
      </c>
      <c r="O1331" s="140">
        <v>780241.74</v>
      </c>
      <c r="P1331" s="138">
        <f t="shared" si="22"/>
        <v>9362900.8800000008</v>
      </c>
    </row>
    <row r="1332" spans="1:16" ht="15.75" thickBot="1" x14ac:dyDescent="0.3">
      <c r="A1332" s="187" t="s">
        <v>1455</v>
      </c>
      <c r="B1332" s="185" t="s">
        <v>1456</v>
      </c>
      <c r="C1332" s="185" t="s">
        <v>4</v>
      </c>
      <c r="D1332" s="139">
        <v>158120.4</v>
      </c>
      <c r="E1332" s="139">
        <v>158120.4</v>
      </c>
      <c r="F1332" s="139">
        <v>158120.4</v>
      </c>
      <c r="G1332" s="140">
        <v>158120.4</v>
      </c>
      <c r="H1332" s="140">
        <v>158120.4</v>
      </c>
      <c r="I1332" s="140">
        <v>158120.4</v>
      </c>
      <c r="J1332" s="139">
        <v>158120.4</v>
      </c>
      <c r="K1332" s="139">
        <v>158120.4</v>
      </c>
      <c r="L1332" s="139">
        <v>158120.4</v>
      </c>
      <c r="M1332" s="139">
        <v>158120.4</v>
      </c>
      <c r="N1332" s="139">
        <v>158120.4</v>
      </c>
      <c r="O1332" s="139">
        <v>158120.4</v>
      </c>
      <c r="P1332" s="138">
        <f t="shared" si="22"/>
        <v>1897444.7999999996</v>
      </c>
    </row>
    <row r="1333" spans="1:16" ht="15.75" thickBot="1" x14ac:dyDescent="0.3">
      <c r="A1333" s="187" t="s">
        <v>1458</v>
      </c>
      <c r="B1333" s="185" t="s">
        <v>1459</v>
      </c>
      <c r="C1333" s="185" t="s">
        <v>4</v>
      </c>
      <c r="D1333" s="139">
        <v>-4394967.8600000003</v>
      </c>
      <c r="E1333" s="139">
        <v>-4907094.58</v>
      </c>
      <c r="F1333" s="139">
        <v>-5284342.0199999996</v>
      </c>
      <c r="G1333" s="139">
        <v>-5569799.9100000001</v>
      </c>
      <c r="H1333" s="139">
        <v>-5595966.6200000001</v>
      </c>
      <c r="I1333" s="139">
        <v>-5806886.5099999998</v>
      </c>
      <c r="J1333" s="140">
        <v>-5626787.9400000004</v>
      </c>
      <c r="K1333" s="140">
        <v>-5696311.1699999999</v>
      </c>
      <c r="L1333" s="140">
        <v>-5470278.5599999996</v>
      </c>
      <c r="M1333" s="140">
        <v>-5474967.9299999997</v>
      </c>
      <c r="N1333" s="140">
        <v>-4979999.8600000003</v>
      </c>
      <c r="O1333" s="140">
        <v>-4041460.38</v>
      </c>
      <c r="P1333" s="138">
        <f t="shared" si="22"/>
        <v>-62848863.340000004</v>
      </c>
    </row>
    <row r="1334" spans="1:16" ht="15.75" thickBot="1" x14ac:dyDescent="0.3">
      <c r="A1334" s="187" t="s">
        <v>1458</v>
      </c>
      <c r="B1334" s="185" t="s">
        <v>1460</v>
      </c>
      <c r="C1334" s="185" t="s">
        <v>4</v>
      </c>
      <c r="D1334" s="139">
        <v>0</v>
      </c>
      <c r="E1334" s="139">
        <v>0</v>
      </c>
      <c r="F1334" s="139">
        <v>0</v>
      </c>
      <c r="G1334" s="140">
        <v>0</v>
      </c>
      <c r="H1334" s="140">
        <v>0</v>
      </c>
      <c r="I1334" s="140">
        <v>0</v>
      </c>
      <c r="J1334" s="139">
        <v>0</v>
      </c>
      <c r="K1334" s="139">
        <v>0</v>
      </c>
      <c r="L1334" s="139">
        <v>0</v>
      </c>
      <c r="M1334" s="139">
        <v>0</v>
      </c>
      <c r="N1334" s="139">
        <v>0</v>
      </c>
      <c r="O1334" s="139">
        <v>0</v>
      </c>
      <c r="P1334" s="138">
        <f t="shared" si="22"/>
        <v>0</v>
      </c>
    </row>
    <row r="1336" spans="1:16" x14ac:dyDescent="0.25">
      <c r="D1336" s="334">
        <f t="shared" ref="D1336:O1336" si="23">SUM(D7:D1335)</f>
        <v>3896818341.5500045</v>
      </c>
      <c r="E1336" s="334">
        <f t="shared" si="23"/>
        <v>3896395735.6899991</v>
      </c>
      <c r="F1336" s="334">
        <f t="shared" si="23"/>
        <v>3893536150.0499892</v>
      </c>
      <c r="G1336" s="334">
        <f t="shared" si="23"/>
        <v>3912901294.9500103</v>
      </c>
      <c r="H1336" s="334">
        <f t="shared" si="23"/>
        <v>3989926150.5399561</v>
      </c>
      <c r="I1336" s="334">
        <f t="shared" si="23"/>
        <v>4015672195.6199718</v>
      </c>
      <c r="J1336" s="334">
        <f t="shared" si="23"/>
        <v>4078637129.6999917</v>
      </c>
      <c r="K1336" s="334">
        <f t="shared" si="23"/>
        <v>4156577301.6599703</v>
      </c>
      <c r="L1336" s="334">
        <f t="shared" si="23"/>
        <v>4129313537.969955</v>
      </c>
      <c r="M1336" s="334">
        <f t="shared" si="23"/>
        <v>4169218698.0299959</v>
      </c>
      <c r="N1336" s="334">
        <f t="shared" si="23"/>
        <v>4024060542.4599876</v>
      </c>
      <c r="O1336" s="334">
        <f t="shared" si="23"/>
        <v>3998451899.7499485</v>
      </c>
    </row>
  </sheetData>
  <mergeCells count="3">
    <mergeCell ref="A3:B4"/>
    <mergeCell ref="A5:B5"/>
    <mergeCell ref="A6:C6"/>
  </mergeCells>
  <conditionalFormatting sqref="B1335:B1048576 B1:B17 B19:B134 B355:B359 B379:B476 B478:B559 B562:B569 B581:B746 B1200:B1317 B136:B207 B210:B298 B300:B352 B361:B376 B571:B579 B748:B780 B782:B1023 B1025:B1039 B1041 B1043:B1196">
    <cfRule type="duplicateValues" dxfId="9" priority="3"/>
    <cfRule type="duplicateValues" dxfId="8" priority="4"/>
  </conditionalFormatting>
  <conditionalFormatting sqref="B1318:B1334">
    <cfRule type="duplicateValues" dxfId="7" priority="1"/>
    <cfRule type="duplicateValues" dxfId="6" priority="2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D6073-DD50-499D-8E5B-CE3A11D0E084}">
  <sheetPr>
    <tabColor theme="5" tint="0.39997558519241921"/>
  </sheetPr>
  <dimension ref="A1:O2"/>
  <sheetViews>
    <sheetView zoomScale="90" zoomScaleNormal="90" workbookViewId="0">
      <selection activeCell="L33" sqref="L33"/>
    </sheetView>
  </sheetViews>
  <sheetFormatPr defaultColWidth="9.140625" defaultRowHeight="12.75" x14ac:dyDescent="0.25"/>
  <cols>
    <col min="1" max="1" width="9" style="315" bestFit="1" customWidth="1"/>
    <col min="2" max="2" width="7" style="315" bestFit="1" customWidth="1"/>
    <col min="3" max="4" width="14" style="315" bestFit="1" customWidth="1"/>
    <col min="5" max="5" width="13" style="315" bestFit="1" customWidth="1"/>
    <col min="6" max="6" width="17" style="315" bestFit="1" customWidth="1"/>
    <col min="7" max="7" width="10" style="315" bestFit="1" customWidth="1"/>
    <col min="8" max="8" width="15" style="315" bestFit="1" customWidth="1"/>
    <col min="9" max="10" width="13" style="315" bestFit="1" customWidth="1"/>
    <col min="11" max="11" width="5" style="315" bestFit="1" customWidth="1"/>
    <col min="12" max="12" width="52" style="315" bestFit="1" customWidth="1"/>
    <col min="13" max="13" width="13" style="315" bestFit="1" customWidth="1"/>
    <col min="14" max="14" width="10" style="315" bestFit="1" customWidth="1"/>
    <col min="15" max="15" width="12" style="315" bestFit="1" customWidth="1"/>
    <col min="16" max="16384" width="9.140625" style="315"/>
  </cols>
  <sheetData>
    <row r="1" spans="1:15" ht="51" x14ac:dyDescent="0.25">
      <c r="A1" s="316" t="s">
        <v>4047</v>
      </c>
      <c r="B1" s="316" t="s">
        <v>1463</v>
      </c>
      <c r="C1" s="316" t="s">
        <v>4046</v>
      </c>
      <c r="D1" s="316" t="s">
        <v>4045</v>
      </c>
      <c r="E1" s="316" t="s">
        <v>4044</v>
      </c>
      <c r="F1" s="316" t="s">
        <v>4043</v>
      </c>
      <c r="G1" s="317" t="s">
        <v>4042</v>
      </c>
      <c r="H1" s="316" t="s">
        <v>4041</v>
      </c>
      <c r="I1" s="316" t="s">
        <v>4040</v>
      </c>
      <c r="J1" s="316" t="s">
        <v>4039</v>
      </c>
      <c r="K1" s="317" t="s">
        <v>4038</v>
      </c>
      <c r="L1" s="316" t="s">
        <v>4037</v>
      </c>
      <c r="M1" s="316" t="s">
        <v>4036</v>
      </c>
      <c r="N1" s="317" t="s">
        <v>4035</v>
      </c>
      <c r="O1" s="316" t="s">
        <v>4034</v>
      </c>
    </row>
    <row r="2" spans="1:15" s="318" customFormat="1" x14ac:dyDescent="0.25">
      <c r="A2" s="318" t="s">
        <v>759</v>
      </c>
      <c r="B2" s="318" t="s">
        <v>4030</v>
      </c>
      <c r="C2" s="318" t="s">
        <v>4031</v>
      </c>
      <c r="D2" s="318" t="s">
        <v>4030</v>
      </c>
      <c r="E2" s="318" t="s">
        <v>4030</v>
      </c>
      <c r="F2" s="318" t="s">
        <v>4033</v>
      </c>
      <c r="G2" s="318" t="s">
        <v>4029</v>
      </c>
      <c r="H2" s="319">
        <v>43555</v>
      </c>
      <c r="I2" s="318" t="s">
        <v>4028</v>
      </c>
      <c r="J2" s="320">
        <v>2175686</v>
      </c>
      <c r="K2" s="318" t="s">
        <v>4027</v>
      </c>
      <c r="L2" s="318" t="s">
        <v>4032</v>
      </c>
      <c r="M2" s="318" t="s">
        <v>4026</v>
      </c>
      <c r="N2" s="318" t="s">
        <v>4025</v>
      </c>
      <c r="O2" s="318" t="s">
        <v>4024</v>
      </c>
    </row>
  </sheetData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5D673-3509-435B-ACB6-BD56531B31DA}">
  <sheetPr>
    <tabColor theme="5" tint="0.39997558519241921"/>
  </sheetPr>
  <dimension ref="A2:AN67"/>
  <sheetViews>
    <sheetView workbookViewId="0"/>
  </sheetViews>
  <sheetFormatPr defaultRowHeight="15" outlineLevelCol="1" x14ac:dyDescent="0.25"/>
  <cols>
    <col min="1" max="1" width="25.7109375" customWidth="1"/>
    <col min="2" max="2" width="10" bestFit="1" customWidth="1"/>
    <col min="3" max="3" width="9.140625" customWidth="1"/>
    <col min="4" max="15" width="13.28515625" hidden="1" customWidth="1" outlineLevel="1"/>
    <col min="16" max="16" width="13.28515625" hidden="1" customWidth="1" collapsed="1"/>
    <col min="17" max="24" width="13.28515625" hidden="1" customWidth="1"/>
    <col min="25" max="26" width="13.28515625" style="135" hidden="1" customWidth="1"/>
    <col min="27" max="39" width="13.28515625" style="135" customWidth="1"/>
    <col min="40" max="40" width="15.140625" style="335" bestFit="1" customWidth="1"/>
  </cols>
  <sheetData>
    <row r="2" spans="1:40" x14ac:dyDescent="0.25">
      <c r="D2" s="298">
        <v>43466</v>
      </c>
      <c r="E2" s="298">
        <v>43497</v>
      </c>
      <c r="F2" s="298">
        <v>43525</v>
      </c>
      <c r="G2" s="298">
        <v>43556</v>
      </c>
      <c r="H2" s="298">
        <v>43586</v>
      </c>
      <c r="I2" s="298">
        <v>43617</v>
      </c>
      <c r="J2" s="298">
        <v>43647</v>
      </c>
      <c r="K2" s="298">
        <v>43678</v>
      </c>
      <c r="L2" s="298">
        <v>43709</v>
      </c>
      <c r="M2" s="298">
        <v>43739</v>
      </c>
      <c r="N2" s="298">
        <v>43770</v>
      </c>
      <c r="O2" s="298">
        <v>43800</v>
      </c>
      <c r="P2" s="298">
        <v>43831</v>
      </c>
      <c r="Q2" s="298">
        <v>43862</v>
      </c>
      <c r="R2" s="298">
        <v>43891</v>
      </c>
      <c r="S2" s="298">
        <v>43922</v>
      </c>
      <c r="T2" s="298">
        <v>43952</v>
      </c>
      <c r="U2" s="298">
        <v>43983</v>
      </c>
      <c r="V2" s="298">
        <v>44013</v>
      </c>
      <c r="W2" s="298">
        <v>44044</v>
      </c>
      <c r="X2" s="298">
        <v>44075</v>
      </c>
      <c r="Y2" s="298">
        <v>44105</v>
      </c>
      <c r="Z2" s="298">
        <v>44136</v>
      </c>
      <c r="AA2" s="298">
        <v>44166</v>
      </c>
      <c r="AB2" s="298">
        <v>44197</v>
      </c>
      <c r="AC2" s="298">
        <v>44228</v>
      </c>
      <c r="AD2" s="298">
        <v>44256</v>
      </c>
      <c r="AE2" s="298">
        <v>44287</v>
      </c>
      <c r="AF2" s="298">
        <v>44317</v>
      </c>
      <c r="AG2" s="298">
        <v>44348</v>
      </c>
      <c r="AH2" s="298">
        <v>44378</v>
      </c>
      <c r="AI2" s="298">
        <v>44409</v>
      </c>
      <c r="AJ2" s="298">
        <v>44440</v>
      </c>
      <c r="AK2" s="298">
        <v>44470</v>
      </c>
      <c r="AL2" s="298">
        <v>44501</v>
      </c>
      <c r="AM2" s="298">
        <v>44531</v>
      </c>
      <c r="AN2" s="353" t="s">
        <v>1515</v>
      </c>
    </row>
    <row r="3" spans="1:40" s="14" customFormat="1" ht="12.75" x14ac:dyDescent="0.2">
      <c r="A3" s="19" t="s">
        <v>1035</v>
      </c>
      <c r="B3" s="299" t="s">
        <v>1034</v>
      </c>
      <c r="C3" s="17">
        <v>5</v>
      </c>
      <c r="D3" s="33">
        <v>-125186280.34</v>
      </c>
      <c r="E3" s="33">
        <v>-109218958.59999999</v>
      </c>
      <c r="F3" s="16">
        <v>-102226805.22</v>
      </c>
      <c r="G3" s="76">
        <v>-77343797.579999998</v>
      </c>
      <c r="H3" s="76">
        <v>-86324053.200000003</v>
      </c>
      <c r="I3" s="76">
        <v>-74852306.519999996</v>
      </c>
      <c r="J3" s="76">
        <v>-76200226.849999994</v>
      </c>
      <c r="K3" s="76">
        <v>-88000647.390000001</v>
      </c>
      <c r="L3" s="76">
        <v>-75059838.189999998</v>
      </c>
      <c r="M3" s="76">
        <v>-83945136.159999996</v>
      </c>
      <c r="N3" s="76">
        <v>-106831730.34999999</v>
      </c>
      <c r="O3" s="76">
        <v>-110750868.33</v>
      </c>
      <c r="P3" s="76">
        <v>-104979574.93000001</v>
      </c>
      <c r="Q3" s="76">
        <v>-100575202.70999999</v>
      </c>
      <c r="R3" s="76">
        <v>-85595166.019999996</v>
      </c>
      <c r="S3" s="76">
        <v>-90751395</v>
      </c>
      <c r="T3" s="76">
        <v>-101799461.55</v>
      </c>
      <c r="U3" s="76">
        <v>-77935242.810000002</v>
      </c>
      <c r="V3" s="76">
        <v>-78177567.079999998</v>
      </c>
      <c r="W3" s="76">
        <v>-79723785.180000007</v>
      </c>
      <c r="X3" s="76">
        <v>-82568805.700000003</v>
      </c>
      <c r="Y3" s="76">
        <v>-78299409.730000004</v>
      </c>
      <c r="Z3" s="76">
        <v>-118939759.3</v>
      </c>
      <c r="AA3" s="76">
        <v>-94642235.790000007</v>
      </c>
      <c r="AB3" s="76">
        <v>-90071297.439999998</v>
      </c>
      <c r="AC3" s="76">
        <v>-121053452.67</v>
      </c>
      <c r="AD3" s="76">
        <v>-87002511.430000007</v>
      </c>
      <c r="AE3" s="76">
        <v>-81918008.739999995</v>
      </c>
      <c r="AF3" s="76">
        <v>-97746092.900000006</v>
      </c>
      <c r="AG3" s="76">
        <v>-95040898</v>
      </c>
      <c r="AH3" s="76">
        <v>-88508956.310000002</v>
      </c>
      <c r="AI3" s="76">
        <v>-87466097.120000005</v>
      </c>
      <c r="AJ3" s="76">
        <v>-91915890.629999995</v>
      </c>
      <c r="AK3" s="76">
        <v>-123761091.41</v>
      </c>
      <c r="AL3" s="76">
        <v>-142189305.28</v>
      </c>
      <c r="AM3" s="76">
        <v>-131858430.31</v>
      </c>
      <c r="AN3" s="363">
        <f>(AM3/2+AA3/2+SUM(AB3:AL3))/12</f>
        <v>-101660327.91500001</v>
      </c>
    </row>
    <row r="4" spans="1:40" x14ac:dyDescent="0.25">
      <c r="C4" s="301" t="s">
        <v>4018</v>
      </c>
      <c r="D4" s="297">
        <f>SUBTOTAL(9,D6:D68)</f>
        <v>-125186280.33999999</v>
      </c>
      <c r="E4" s="297">
        <f t="shared" ref="E4:AA4" si="0">SUBTOTAL(9,E6:E68)</f>
        <v>-109218958.60000001</v>
      </c>
      <c r="F4" s="297">
        <f t="shared" si="0"/>
        <v>-102226805.22</v>
      </c>
      <c r="G4" s="297">
        <f t="shared" si="0"/>
        <v>-77343797.579999998</v>
      </c>
      <c r="H4" s="297">
        <f t="shared" si="0"/>
        <v>-86324053.199999988</v>
      </c>
      <c r="I4" s="297">
        <f t="shared" si="0"/>
        <v>-74852306.520000026</v>
      </c>
      <c r="J4" s="297">
        <f t="shared" si="0"/>
        <v>-76200226.850000009</v>
      </c>
      <c r="K4" s="297">
        <f t="shared" si="0"/>
        <v>-88000647.390000001</v>
      </c>
      <c r="L4" s="297">
        <f t="shared" si="0"/>
        <v>-75059838.190000013</v>
      </c>
      <c r="M4" s="297">
        <f t="shared" si="0"/>
        <v>-83945136.159999996</v>
      </c>
      <c r="N4" s="297">
        <f t="shared" si="0"/>
        <v>-106831730.35000001</v>
      </c>
      <c r="O4" s="297">
        <f t="shared" si="0"/>
        <v>-110750868.33000004</v>
      </c>
      <c r="P4" s="297">
        <f>SUBTOTAL(9,P6:P68)</f>
        <v>-104979574.92999998</v>
      </c>
      <c r="Q4" s="297">
        <f t="shared" si="0"/>
        <v>-100575202.70999999</v>
      </c>
      <c r="R4" s="297">
        <f t="shared" si="0"/>
        <v>-85595166.019999981</v>
      </c>
      <c r="S4" s="297">
        <f t="shared" si="0"/>
        <v>-90751394.999999955</v>
      </c>
      <c r="T4" s="297">
        <f t="shared" si="0"/>
        <v>-101799461.55</v>
      </c>
      <c r="U4" s="297">
        <f t="shared" si="0"/>
        <v>-77935242.810000002</v>
      </c>
      <c r="V4" s="297">
        <f t="shared" si="0"/>
        <v>-78177567.080000028</v>
      </c>
      <c r="W4" s="297">
        <f t="shared" si="0"/>
        <v>-79723785.180000007</v>
      </c>
      <c r="X4" s="297">
        <f t="shared" si="0"/>
        <v>-82568805.699999988</v>
      </c>
      <c r="Y4" s="297">
        <f t="shared" si="0"/>
        <v>-78299409.730000004</v>
      </c>
      <c r="Z4" s="297">
        <f t="shared" si="0"/>
        <v>-118939759.3</v>
      </c>
      <c r="AA4" s="297">
        <f t="shared" si="0"/>
        <v>-94642235.789999977</v>
      </c>
      <c r="AB4" s="297">
        <f t="shared" ref="AB4:AM4" si="1">SUBTOTAL(9,AB6:AB68)</f>
        <v>-90071297.439999998</v>
      </c>
      <c r="AC4" s="297">
        <f t="shared" si="1"/>
        <v>-121053452.67</v>
      </c>
      <c r="AD4" s="297">
        <f t="shared" si="1"/>
        <v>-87002511.429999992</v>
      </c>
      <c r="AE4" s="297">
        <f t="shared" si="1"/>
        <v>-81918008.739999995</v>
      </c>
      <c r="AF4" s="297">
        <f t="shared" si="1"/>
        <v>-97746092.900000021</v>
      </c>
      <c r="AG4" s="297">
        <f t="shared" si="1"/>
        <v>-95040898</v>
      </c>
      <c r="AH4" s="297">
        <f t="shared" ref="AH4:AI4" si="2">SUBTOTAL(9,AH6:AH68)</f>
        <v>-88508956.310000032</v>
      </c>
      <c r="AI4" s="297">
        <f t="shared" si="2"/>
        <v>-87466097.119999975</v>
      </c>
      <c r="AJ4" s="297">
        <f t="shared" ref="AJ4" si="3">SUBTOTAL(9,AJ6:AJ68)</f>
        <v>-91915890.63000001</v>
      </c>
      <c r="AK4" s="297">
        <f t="shared" si="1"/>
        <v>-123761091.40999998</v>
      </c>
      <c r="AL4" s="297">
        <f t="shared" si="1"/>
        <v>-142189305.28000003</v>
      </c>
      <c r="AM4" s="297">
        <f t="shared" si="1"/>
        <v>-131858430.31</v>
      </c>
      <c r="AN4" s="363">
        <f>(AM4/2+AA4/2+SUM(AB4:AL4))/12</f>
        <v>-101660327.91500001</v>
      </c>
    </row>
    <row r="5" spans="1:40" s="52" customFormat="1" ht="15.75" thickBot="1" x14ac:dyDescent="0.3">
      <c r="C5" s="300" t="s">
        <v>4019</v>
      </c>
      <c r="D5" s="302">
        <f>D3-D4</f>
        <v>0</v>
      </c>
      <c r="E5" s="302">
        <f t="shared" ref="E5:AM5" si="4">E3-E4</f>
        <v>0</v>
      </c>
      <c r="F5" s="302">
        <f t="shared" si="4"/>
        <v>0</v>
      </c>
      <c r="G5" s="302">
        <f t="shared" si="4"/>
        <v>0</v>
      </c>
      <c r="H5" s="302">
        <f t="shared" si="4"/>
        <v>0</v>
      </c>
      <c r="I5" s="302">
        <f t="shared" si="4"/>
        <v>0</v>
      </c>
      <c r="J5" s="302">
        <f t="shared" si="4"/>
        <v>0</v>
      </c>
      <c r="K5" s="302">
        <f t="shared" si="4"/>
        <v>0</v>
      </c>
      <c r="L5" s="302">
        <f t="shared" si="4"/>
        <v>0</v>
      </c>
      <c r="M5" s="302">
        <f t="shared" si="4"/>
        <v>0</v>
      </c>
      <c r="N5" s="302">
        <f t="shared" si="4"/>
        <v>0</v>
      </c>
      <c r="O5" s="302">
        <f t="shared" si="4"/>
        <v>0</v>
      </c>
      <c r="P5" s="302">
        <f t="shared" si="4"/>
        <v>0</v>
      </c>
      <c r="Q5" s="302">
        <f t="shared" si="4"/>
        <v>0</v>
      </c>
      <c r="R5" s="302">
        <f t="shared" si="4"/>
        <v>0</v>
      </c>
      <c r="S5" s="302">
        <f t="shared" si="4"/>
        <v>0</v>
      </c>
      <c r="T5" s="302">
        <f t="shared" si="4"/>
        <v>0</v>
      </c>
      <c r="U5" s="302">
        <f t="shared" si="4"/>
        <v>0</v>
      </c>
      <c r="V5" s="302">
        <f t="shared" si="4"/>
        <v>0</v>
      </c>
      <c r="W5" s="302">
        <f t="shared" si="4"/>
        <v>0</v>
      </c>
      <c r="X5" s="302">
        <f t="shared" si="4"/>
        <v>0</v>
      </c>
      <c r="Y5" s="302">
        <f t="shared" si="4"/>
        <v>0</v>
      </c>
      <c r="Z5" s="302">
        <f t="shared" si="4"/>
        <v>0</v>
      </c>
      <c r="AA5" s="302">
        <f t="shared" si="4"/>
        <v>0</v>
      </c>
      <c r="AB5" s="302">
        <f t="shared" si="4"/>
        <v>0</v>
      </c>
      <c r="AC5" s="302">
        <f t="shared" si="4"/>
        <v>0</v>
      </c>
      <c r="AD5" s="302">
        <f t="shared" si="4"/>
        <v>0</v>
      </c>
      <c r="AE5" s="302">
        <f t="shared" si="4"/>
        <v>0</v>
      </c>
      <c r="AF5" s="302">
        <f t="shared" si="4"/>
        <v>0</v>
      </c>
      <c r="AG5" s="302">
        <f t="shared" si="4"/>
        <v>0</v>
      </c>
      <c r="AH5" s="302">
        <f t="shared" ref="AH5:AI5" si="5">AH3-AH4</f>
        <v>0</v>
      </c>
      <c r="AI5" s="302">
        <f t="shared" si="5"/>
        <v>0</v>
      </c>
      <c r="AJ5" s="302">
        <f t="shared" ref="AJ5" si="6">AJ3-AJ4</f>
        <v>0</v>
      </c>
      <c r="AK5" s="302">
        <f t="shared" si="4"/>
        <v>0</v>
      </c>
      <c r="AL5" s="302">
        <f t="shared" si="4"/>
        <v>0</v>
      </c>
      <c r="AM5" s="302">
        <f t="shared" si="4"/>
        <v>0</v>
      </c>
      <c r="AN5" s="363">
        <f>(AG5/2+U5/2+SUM(V5:AF5))/12</f>
        <v>0</v>
      </c>
    </row>
    <row r="6" spans="1:40" ht="15.75" thickBot="1" x14ac:dyDescent="0.3">
      <c r="A6" s="149" t="s">
        <v>1036</v>
      </c>
      <c r="B6" s="153" t="s">
        <v>2132</v>
      </c>
      <c r="C6" s="125" t="s">
        <v>4</v>
      </c>
      <c r="D6" s="139">
        <v>-12449676.439999999</v>
      </c>
      <c r="E6" s="139">
        <v>-15311607.93</v>
      </c>
      <c r="F6" s="139">
        <v>-15602412.039999999</v>
      </c>
      <c r="G6" s="139">
        <v>-15634926.9</v>
      </c>
      <c r="H6" s="139">
        <v>-18616516.390000001</v>
      </c>
      <c r="I6" s="139">
        <v>-22473769.77</v>
      </c>
      <c r="J6" s="139">
        <v>-14669312.720000001</v>
      </c>
      <c r="K6" s="139">
        <v>-14693596.189999999</v>
      </c>
      <c r="L6" s="139">
        <v>-16757125.310000001</v>
      </c>
      <c r="M6" s="139">
        <v>-18053162.43</v>
      </c>
      <c r="N6" s="139">
        <v>-21317194.809999999</v>
      </c>
      <c r="O6" s="139">
        <v>-13805651.210000001</v>
      </c>
      <c r="P6" s="199">
        <v>-15856389.66</v>
      </c>
      <c r="Q6" s="199">
        <v>-14509937.630000001</v>
      </c>
      <c r="R6" s="199">
        <v>-19743482.710000001</v>
      </c>
      <c r="S6" s="200">
        <v>-23730790.57</v>
      </c>
      <c r="T6" s="200">
        <v>-23782059.68</v>
      </c>
      <c r="U6" s="200">
        <v>-19442607.23</v>
      </c>
      <c r="V6" s="199">
        <v>-14549596.800000001</v>
      </c>
      <c r="W6" s="199">
        <v>-18613276.920000002</v>
      </c>
      <c r="X6" s="199">
        <v>-14922192.09</v>
      </c>
      <c r="Y6" s="199">
        <v>-14914727.65</v>
      </c>
      <c r="Z6" s="199">
        <v>-14643782.99</v>
      </c>
      <c r="AA6" s="199">
        <v>-14885089.199999999</v>
      </c>
      <c r="AB6" s="199">
        <f>IFERROR(VLOOKUP($B6,'2021 Balance Sheet'!$B$7:$O$1311,'2021 Balance Sheet'!D$2,FALSE),0)</f>
        <v>-11769753.17</v>
      </c>
      <c r="AC6" s="199">
        <f>IFERROR(VLOOKUP($B6,'2021 Balance Sheet'!$B$7:$O$1311,'2021 Balance Sheet'!E$2,FALSE),0)</f>
        <v>-8746646.2300000004</v>
      </c>
      <c r="AD6" s="199">
        <f>IFERROR(VLOOKUP($B6,'2021 Balance Sheet'!$B$7:$O$1311,'2021 Balance Sheet'!F$2,FALSE),0)</f>
        <v>-10935094.76</v>
      </c>
      <c r="AE6" s="199">
        <f>IFERROR(VLOOKUP($B6,'2021 Balance Sheet'!$B$7:$O$1311,'2021 Balance Sheet'!G$2,FALSE),0)</f>
        <v>-11619328.449999999</v>
      </c>
      <c r="AF6" s="199">
        <f>IFERROR(VLOOKUP($B6,'2021 Balance Sheet'!$B$7:$O$1311,'2021 Balance Sheet'!H$2,FALSE),0)</f>
        <v>-16871105.460000001</v>
      </c>
      <c r="AG6" s="199">
        <f>IFERROR(VLOOKUP($B6,'2021 Balance Sheet'!$B$7:$O$1311,'2021 Balance Sheet'!I$2,FALSE),0)</f>
        <v>-20463387.890000001</v>
      </c>
      <c r="AH6" s="199">
        <f>IFERROR(VLOOKUP($B6,'2021 Balance Sheet'!$B$7:$O$1311,'2021 Balance Sheet'!J$2,FALSE),0)</f>
        <v>-15376049.550000001</v>
      </c>
      <c r="AI6" s="199">
        <f>IFERROR(VLOOKUP($B6,'2021 Balance Sheet'!$B$7:$O$1311,'2021 Balance Sheet'!K$2,FALSE),0)</f>
        <v>-22441555.190000001</v>
      </c>
      <c r="AJ6" s="199">
        <f>IFERROR(VLOOKUP($B6,'2021 Balance Sheet'!$B$7:$O$1311,'2021 Balance Sheet'!L$2,FALSE),0)</f>
        <v>-22846636.190000001</v>
      </c>
      <c r="AK6" s="199">
        <f>IFERROR(VLOOKUP($B6,'2021 Balance Sheet'!$B$7:$O$1311,'2021 Balance Sheet'!M$2,FALSE),0)</f>
        <v>-27520750.059999999</v>
      </c>
      <c r="AL6" s="199">
        <f>IFERROR(VLOOKUP($B6,'2021 Balance Sheet'!$B$7:$O$1311,'2021 Balance Sheet'!N$2,FALSE),0)</f>
        <v>-16762722.32</v>
      </c>
      <c r="AM6" s="199">
        <f>IFERROR(VLOOKUP($B6,'2021 Balance Sheet'!$B$7:$O$1311,'2021 Balance Sheet'!O$2,FALSE),0)</f>
        <v>-29074005.98</v>
      </c>
      <c r="AN6" s="363">
        <f>(AM6/2+AA6/2+SUM(AB6:AL6))/12</f>
        <v>-17277714.738333333</v>
      </c>
    </row>
    <row r="7" spans="1:40" ht="15.75" thickBot="1" x14ac:dyDescent="0.3">
      <c r="A7" s="149" t="s">
        <v>1037</v>
      </c>
      <c r="B7" s="153" t="s">
        <v>2133</v>
      </c>
      <c r="C7" s="125" t="s">
        <v>4</v>
      </c>
      <c r="D7" s="140">
        <v>-39932656.909999996</v>
      </c>
      <c r="E7" s="140">
        <v>-9373632.0099999998</v>
      </c>
      <c r="F7" s="140">
        <v>-8697415.3800000008</v>
      </c>
      <c r="G7" s="140">
        <v>-36374206.310000002</v>
      </c>
      <c r="H7" s="140">
        <v>-23380305.149999999</v>
      </c>
      <c r="I7" s="140">
        <v>-8011817.2800000003</v>
      </c>
      <c r="J7" s="140">
        <v>-14387527.59</v>
      </c>
      <c r="K7" s="140">
        <v>-16012407.75</v>
      </c>
      <c r="L7" s="140">
        <v>-14790939.609999999</v>
      </c>
      <c r="M7" s="140">
        <v>-11508088.99</v>
      </c>
      <c r="N7" s="140">
        <v>-20013177.260000002</v>
      </c>
      <c r="O7" s="140">
        <v>-15753941.220000001</v>
      </c>
      <c r="P7" s="200">
        <v>-91983747.75</v>
      </c>
      <c r="Q7" s="200">
        <v>-12561695.039999999</v>
      </c>
      <c r="R7" s="200">
        <v>-10256222.699999999</v>
      </c>
      <c r="S7" s="199">
        <v>-5898252.6299999999</v>
      </c>
      <c r="T7" s="199">
        <v>-24977524.649999999</v>
      </c>
      <c r="U7" s="199">
        <v>-9652164.5099999998</v>
      </c>
      <c r="V7" s="200">
        <v>-11023435.210000001</v>
      </c>
      <c r="W7" s="200">
        <v>-9016463.6199999992</v>
      </c>
      <c r="X7" s="200">
        <v>-6738439.8799999999</v>
      </c>
      <c r="Y7" s="200">
        <v>-8589290.9100000001</v>
      </c>
      <c r="Z7" s="200">
        <v>-20536782.870000001</v>
      </c>
      <c r="AA7" s="200">
        <v>-4697401.5999999996</v>
      </c>
      <c r="AB7" s="199">
        <f>IFERROR(VLOOKUP($B7,'2021 Balance Sheet'!$B$7:$O$1311,'2021 Balance Sheet'!D$2,FALSE),0)</f>
        <v>-9298267.7400000002</v>
      </c>
      <c r="AC7" s="199">
        <f>IFERROR(VLOOKUP($B7,'2021 Balance Sheet'!$B$7:$O$1311,'2021 Balance Sheet'!E$2,FALSE),0)</f>
        <v>-6926717.54</v>
      </c>
      <c r="AD7" s="199">
        <f>IFERROR(VLOOKUP($B7,'2021 Balance Sheet'!$B$7:$O$1311,'2021 Balance Sheet'!F$2,FALSE),0)</f>
        <v>-6322467.1299999999</v>
      </c>
      <c r="AE7" s="199">
        <f>IFERROR(VLOOKUP($B7,'2021 Balance Sheet'!$B$7:$O$1311,'2021 Balance Sheet'!G$2,FALSE),0)</f>
        <v>-5496940.3099999996</v>
      </c>
      <c r="AF7" s="199">
        <f>IFERROR(VLOOKUP($B7,'2021 Balance Sheet'!$B$7:$O$1311,'2021 Balance Sheet'!H$2,FALSE),0)</f>
        <v>-20017302.27</v>
      </c>
      <c r="AG7" s="199">
        <f>IFERROR(VLOOKUP($B7,'2021 Balance Sheet'!$B$7:$O$1311,'2021 Balance Sheet'!I$2,FALSE),0)</f>
        <v>-16728180.369999999</v>
      </c>
      <c r="AH7" s="199">
        <f>IFERROR(VLOOKUP($B7,'2021 Balance Sheet'!$B$7:$O$1311,'2021 Balance Sheet'!J$2,FALSE),0)</f>
        <v>-22153637.02</v>
      </c>
      <c r="AI7" s="199">
        <f>IFERROR(VLOOKUP($B7,'2021 Balance Sheet'!$B$7:$O$1311,'2021 Balance Sheet'!K$2,FALSE),0)</f>
        <v>-8224323.4199999999</v>
      </c>
      <c r="AJ7" s="199">
        <f>IFERROR(VLOOKUP($B7,'2021 Balance Sheet'!$B$7:$O$1311,'2021 Balance Sheet'!L$2,FALSE),0)</f>
        <v>-8832672.4399999995</v>
      </c>
      <c r="AK7" s="199">
        <f>IFERROR(VLOOKUP($B7,'2021 Balance Sheet'!$B$7:$O$1311,'2021 Balance Sheet'!M$2,FALSE),0)</f>
        <v>-12973597.83</v>
      </c>
      <c r="AL7" s="199">
        <f>IFERROR(VLOOKUP($B7,'2021 Balance Sheet'!$B$7:$O$1311,'2021 Balance Sheet'!N$2,FALSE),0)</f>
        <v>-19934937.399999999</v>
      </c>
      <c r="AM7" s="199">
        <f>IFERROR(VLOOKUP($B7,'2021 Balance Sheet'!$B$7:$O$1311,'2021 Balance Sheet'!O$2,FALSE),0)</f>
        <v>-4324257.34</v>
      </c>
      <c r="AN7" s="363">
        <f t="shared" ref="AN7:AN67" si="7">(AM7/2+AA7/2+SUM(AB7:AL7))/12</f>
        <v>-11784989.411666667</v>
      </c>
    </row>
    <row r="8" spans="1:40" ht="15.75" thickBot="1" x14ac:dyDescent="0.3">
      <c r="A8" s="149" t="s">
        <v>1038</v>
      </c>
      <c r="B8" s="153" t="s">
        <v>2134</v>
      </c>
      <c r="C8" s="125" t="s">
        <v>4</v>
      </c>
      <c r="D8" s="139">
        <v>0</v>
      </c>
      <c r="E8" s="139">
        <v>0</v>
      </c>
      <c r="F8" s="139">
        <v>0</v>
      </c>
      <c r="G8" s="139">
        <v>0</v>
      </c>
      <c r="H8" s="139">
        <v>0</v>
      </c>
      <c r="I8" s="139">
        <v>0</v>
      </c>
      <c r="J8" s="139">
        <v>0</v>
      </c>
      <c r="K8" s="139">
        <v>0</v>
      </c>
      <c r="L8" s="139">
        <v>0</v>
      </c>
      <c r="M8" s="139">
        <v>0</v>
      </c>
      <c r="N8" s="139">
        <v>0</v>
      </c>
      <c r="O8" s="139">
        <v>0</v>
      </c>
      <c r="P8" s="199">
        <v>0</v>
      </c>
      <c r="Q8" s="199">
        <v>0</v>
      </c>
      <c r="R8" s="199">
        <v>0</v>
      </c>
      <c r="S8" s="200">
        <v>0</v>
      </c>
      <c r="T8" s="200">
        <v>0</v>
      </c>
      <c r="U8" s="200">
        <v>0</v>
      </c>
      <c r="V8" s="199">
        <v>0</v>
      </c>
      <c r="W8" s="199">
        <v>0</v>
      </c>
      <c r="X8" s="199">
        <v>0</v>
      </c>
      <c r="Y8" s="199">
        <v>0</v>
      </c>
      <c r="Z8" s="199">
        <v>0</v>
      </c>
      <c r="AA8" s="199">
        <v>0</v>
      </c>
      <c r="AB8" s="199">
        <f>IFERROR(VLOOKUP($B8,'2021 Balance Sheet'!$B$7:$O$1311,'2021 Balance Sheet'!D$2,FALSE),0)</f>
        <v>0</v>
      </c>
      <c r="AC8" s="199">
        <f>IFERROR(VLOOKUP($B8,'2021 Balance Sheet'!$B$7:$O$1311,'2021 Balance Sheet'!E$2,FALSE),0)</f>
        <v>0</v>
      </c>
      <c r="AD8" s="199">
        <f>IFERROR(VLOOKUP($B8,'2021 Balance Sheet'!$B$7:$O$1311,'2021 Balance Sheet'!F$2,FALSE),0)</f>
        <v>0</v>
      </c>
      <c r="AE8" s="199">
        <f>IFERROR(VLOOKUP($B8,'2021 Balance Sheet'!$B$7:$O$1311,'2021 Balance Sheet'!G$2,FALSE),0)</f>
        <v>0</v>
      </c>
      <c r="AF8" s="199">
        <f>IFERROR(VLOOKUP($B8,'2021 Balance Sheet'!$B$7:$O$1311,'2021 Balance Sheet'!H$2,FALSE),0)</f>
        <v>0</v>
      </c>
      <c r="AG8" s="199">
        <f>IFERROR(VLOOKUP($B8,'2021 Balance Sheet'!$B$7:$O$1311,'2021 Balance Sheet'!I$2,FALSE),0)</f>
        <v>0</v>
      </c>
      <c r="AH8" s="199">
        <f>IFERROR(VLOOKUP($B8,'2021 Balance Sheet'!$B$7:$O$1311,'2021 Balance Sheet'!J$2,FALSE),0)</f>
        <v>0</v>
      </c>
      <c r="AI8" s="199">
        <f>IFERROR(VLOOKUP($B8,'2021 Balance Sheet'!$B$7:$O$1311,'2021 Balance Sheet'!K$2,FALSE),0)</f>
        <v>0</v>
      </c>
      <c r="AJ8" s="199">
        <f>IFERROR(VLOOKUP($B8,'2021 Balance Sheet'!$B$7:$O$1311,'2021 Balance Sheet'!L$2,FALSE),0)</f>
        <v>0</v>
      </c>
      <c r="AK8" s="199">
        <f>IFERROR(VLOOKUP($B8,'2021 Balance Sheet'!$B$7:$O$1311,'2021 Balance Sheet'!M$2,FALSE),0)</f>
        <v>0</v>
      </c>
      <c r="AL8" s="199">
        <f>IFERROR(VLOOKUP($B8,'2021 Balance Sheet'!$B$7:$O$1311,'2021 Balance Sheet'!N$2,FALSE),0)</f>
        <v>0</v>
      </c>
      <c r="AM8" s="199">
        <f>IFERROR(VLOOKUP($B8,'2021 Balance Sheet'!$B$7:$O$1311,'2021 Balance Sheet'!O$2,FALSE),0)</f>
        <v>0</v>
      </c>
      <c r="AN8" s="363">
        <f t="shared" si="7"/>
        <v>0</v>
      </c>
    </row>
    <row r="9" spans="1:40" ht="15.75" thickBot="1" x14ac:dyDescent="0.3">
      <c r="A9" s="149" t="s">
        <v>3507</v>
      </c>
      <c r="B9" s="153" t="s">
        <v>3508</v>
      </c>
      <c r="C9" s="125"/>
      <c r="D9" s="139"/>
      <c r="E9" s="139"/>
      <c r="F9" s="139"/>
      <c r="G9" s="139"/>
      <c r="H9" s="139"/>
      <c r="I9" s="139"/>
      <c r="J9" s="139"/>
      <c r="K9" s="139"/>
      <c r="L9" s="139"/>
      <c r="M9" s="139"/>
      <c r="N9" s="139"/>
      <c r="O9" s="139"/>
      <c r="P9" s="199"/>
      <c r="Q9" s="199"/>
      <c r="R9" s="199"/>
      <c r="S9" s="200"/>
      <c r="T9" s="200"/>
      <c r="U9" s="200"/>
      <c r="V9" s="199"/>
      <c r="W9" s="199"/>
      <c r="X9" s="199"/>
      <c r="Y9" s="199">
        <v>0</v>
      </c>
      <c r="Z9" s="199">
        <v>0</v>
      </c>
      <c r="AA9" s="199">
        <v>0</v>
      </c>
      <c r="AB9" s="199">
        <f>IFERROR(VLOOKUP($B9,'2021 Balance Sheet'!$B$7:$O$1311,'2021 Balance Sheet'!D$2,FALSE),0)</f>
        <v>0</v>
      </c>
      <c r="AC9" s="199">
        <f>IFERROR(VLOOKUP($B9,'2021 Balance Sheet'!$B$7:$O$1311,'2021 Balance Sheet'!E$2,FALSE),0)</f>
        <v>0</v>
      </c>
      <c r="AD9" s="199">
        <f>IFERROR(VLOOKUP($B9,'2021 Balance Sheet'!$B$7:$O$1311,'2021 Balance Sheet'!F$2,FALSE),0)</f>
        <v>0</v>
      </c>
      <c r="AE9" s="199">
        <f>IFERROR(VLOOKUP($B9,'2021 Balance Sheet'!$B$7:$O$1311,'2021 Balance Sheet'!G$2,FALSE),0)</f>
        <v>0</v>
      </c>
      <c r="AF9" s="199">
        <f>IFERROR(VLOOKUP($B9,'2021 Balance Sheet'!$B$7:$O$1311,'2021 Balance Sheet'!H$2,FALSE),0)</f>
        <v>0</v>
      </c>
      <c r="AG9" s="199">
        <f>IFERROR(VLOOKUP($B9,'2021 Balance Sheet'!$B$7:$O$1311,'2021 Balance Sheet'!I$2,FALSE),0)</f>
        <v>0</v>
      </c>
      <c r="AH9" s="199">
        <f>IFERROR(VLOOKUP($B9,'2021 Balance Sheet'!$B$7:$O$1311,'2021 Balance Sheet'!J$2,FALSE),0)</f>
        <v>0</v>
      </c>
      <c r="AI9" s="199">
        <f>IFERROR(VLOOKUP($B9,'2021 Balance Sheet'!$B$7:$O$1311,'2021 Balance Sheet'!K$2,FALSE),0)</f>
        <v>0</v>
      </c>
      <c r="AJ9" s="199">
        <f>IFERROR(VLOOKUP($B9,'2021 Balance Sheet'!$B$7:$O$1311,'2021 Balance Sheet'!L$2,FALSE),0)</f>
        <v>0</v>
      </c>
      <c r="AK9" s="199">
        <f>IFERROR(VLOOKUP($B9,'2021 Balance Sheet'!$B$7:$O$1311,'2021 Balance Sheet'!M$2,FALSE),0)</f>
        <v>0</v>
      </c>
      <c r="AL9" s="199">
        <f>IFERROR(VLOOKUP($B9,'2021 Balance Sheet'!$B$7:$O$1311,'2021 Balance Sheet'!N$2,FALSE),0)</f>
        <v>0</v>
      </c>
      <c r="AM9" s="199">
        <f>IFERROR(VLOOKUP($B9,'2021 Balance Sheet'!$B$7:$O$1311,'2021 Balance Sheet'!O$2,FALSE),0)</f>
        <v>0</v>
      </c>
      <c r="AN9" s="363">
        <f t="shared" si="7"/>
        <v>0</v>
      </c>
    </row>
    <row r="10" spans="1:40" ht="15.75" thickBot="1" x14ac:dyDescent="0.3">
      <c r="A10" s="149" t="s">
        <v>3509</v>
      </c>
      <c r="B10" s="153" t="s">
        <v>3510</v>
      </c>
      <c r="C10" s="125"/>
      <c r="D10" s="139"/>
      <c r="E10" s="139"/>
      <c r="F10" s="139"/>
      <c r="G10" s="139"/>
      <c r="H10" s="139"/>
      <c r="I10" s="139"/>
      <c r="J10" s="139"/>
      <c r="K10" s="139"/>
      <c r="L10" s="139"/>
      <c r="M10" s="139"/>
      <c r="N10" s="139"/>
      <c r="O10" s="139"/>
      <c r="P10" s="199"/>
      <c r="Q10" s="199"/>
      <c r="R10" s="199"/>
      <c r="S10" s="200"/>
      <c r="T10" s="200"/>
      <c r="U10" s="200"/>
      <c r="V10" s="199"/>
      <c r="W10" s="199"/>
      <c r="X10" s="199"/>
      <c r="Y10" s="199">
        <v>0</v>
      </c>
      <c r="Z10" s="199">
        <v>0</v>
      </c>
      <c r="AA10" s="199">
        <v>0</v>
      </c>
      <c r="AB10" s="199">
        <f>IFERROR(VLOOKUP($B10,'2021 Balance Sheet'!$B$7:$O$1311,'2021 Balance Sheet'!D$2,FALSE),0)</f>
        <v>0</v>
      </c>
      <c r="AC10" s="199">
        <f>IFERROR(VLOOKUP($B10,'2021 Balance Sheet'!$B$7:$O$1311,'2021 Balance Sheet'!E$2,FALSE),0)</f>
        <v>0</v>
      </c>
      <c r="AD10" s="199">
        <f>IFERROR(VLOOKUP($B10,'2021 Balance Sheet'!$B$7:$O$1311,'2021 Balance Sheet'!F$2,FALSE),0)</f>
        <v>0</v>
      </c>
      <c r="AE10" s="199">
        <f>IFERROR(VLOOKUP($B10,'2021 Balance Sheet'!$B$7:$O$1311,'2021 Balance Sheet'!G$2,FALSE),0)</f>
        <v>0</v>
      </c>
      <c r="AF10" s="199">
        <f>IFERROR(VLOOKUP($B10,'2021 Balance Sheet'!$B$7:$O$1311,'2021 Balance Sheet'!H$2,FALSE),0)</f>
        <v>0</v>
      </c>
      <c r="AG10" s="199">
        <f>IFERROR(VLOOKUP($B10,'2021 Balance Sheet'!$B$7:$O$1311,'2021 Balance Sheet'!I$2,FALSE),0)</f>
        <v>0</v>
      </c>
      <c r="AH10" s="199">
        <f>IFERROR(VLOOKUP($B10,'2021 Balance Sheet'!$B$7:$O$1311,'2021 Balance Sheet'!J$2,FALSE),0)</f>
        <v>0</v>
      </c>
      <c r="AI10" s="199">
        <f>IFERROR(VLOOKUP($B10,'2021 Balance Sheet'!$B$7:$O$1311,'2021 Balance Sheet'!K$2,FALSE),0)</f>
        <v>0</v>
      </c>
      <c r="AJ10" s="199">
        <f>IFERROR(VLOOKUP($B10,'2021 Balance Sheet'!$B$7:$O$1311,'2021 Balance Sheet'!L$2,FALSE),0)</f>
        <v>0</v>
      </c>
      <c r="AK10" s="199">
        <f>IFERROR(VLOOKUP($B10,'2021 Balance Sheet'!$B$7:$O$1311,'2021 Balance Sheet'!M$2,FALSE),0)</f>
        <v>0</v>
      </c>
      <c r="AL10" s="199">
        <f>IFERROR(VLOOKUP($B10,'2021 Balance Sheet'!$B$7:$O$1311,'2021 Balance Sheet'!N$2,FALSE),0)</f>
        <v>0</v>
      </c>
      <c r="AM10" s="199">
        <f>IFERROR(VLOOKUP($B10,'2021 Balance Sheet'!$B$7:$O$1311,'2021 Balance Sheet'!O$2,FALSE),0)</f>
        <v>0</v>
      </c>
      <c r="AN10" s="363">
        <f t="shared" si="7"/>
        <v>0</v>
      </c>
    </row>
    <row r="11" spans="1:40" ht="15.75" thickBot="1" x14ac:dyDescent="0.3">
      <c r="A11" s="149" t="s">
        <v>1039</v>
      </c>
      <c r="B11" s="153" t="s">
        <v>2135</v>
      </c>
      <c r="C11" s="125" t="s">
        <v>4</v>
      </c>
      <c r="D11" s="140">
        <v>-3940038.09</v>
      </c>
      <c r="E11" s="140">
        <v>-13166782.84</v>
      </c>
      <c r="F11" s="140">
        <v>-6565799.4800000004</v>
      </c>
      <c r="G11" s="140">
        <v>19081924.890000001</v>
      </c>
      <c r="H11" s="140">
        <v>-5333457.0599999996</v>
      </c>
      <c r="I11" s="140">
        <v>-6129174.0499999998</v>
      </c>
      <c r="J11" s="140">
        <v>-6735431.1699999999</v>
      </c>
      <c r="K11" s="140">
        <v>-5906088.8300000001</v>
      </c>
      <c r="L11" s="140">
        <v>-5957017.4900000002</v>
      </c>
      <c r="M11" s="140">
        <v>-6426913.2999999998</v>
      </c>
      <c r="N11" s="140">
        <v>-8508201.2200000007</v>
      </c>
      <c r="O11" s="140">
        <v>-5217055.67</v>
      </c>
      <c r="P11" s="200">
        <v>67877568.060000002</v>
      </c>
      <c r="Q11" s="200">
        <v>-7772746.6100000003</v>
      </c>
      <c r="R11" s="200">
        <v>-8671297.8499999996</v>
      </c>
      <c r="S11" s="199">
        <v>-16128913.57</v>
      </c>
      <c r="T11" s="199">
        <v>-10415078.300000001</v>
      </c>
      <c r="U11" s="199">
        <v>-10834226.9</v>
      </c>
      <c r="V11" s="200">
        <v>-14419982.869999999</v>
      </c>
      <c r="W11" s="200">
        <v>-15835609.67</v>
      </c>
      <c r="X11" s="200">
        <v>-18312457.52</v>
      </c>
      <c r="Y11" s="200">
        <v>-8826319.0299999993</v>
      </c>
      <c r="Z11" s="200">
        <v>-7482868</v>
      </c>
      <c r="AA11" s="200">
        <v>-6963426.1699999999</v>
      </c>
      <c r="AB11" s="199">
        <f>IFERROR(VLOOKUP($B11,'2021 Balance Sheet'!$B$7:$O$1311,'2021 Balance Sheet'!D$2,FALSE),0)</f>
        <v>-6484336.7000000002</v>
      </c>
      <c r="AC11" s="199">
        <f>IFERROR(VLOOKUP($B11,'2021 Balance Sheet'!$B$7:$O$1311,'2021 Balance Sheet'!E$2,FALSE),0)</f>
        <v>-6919020.6200000001</v>
      </c>
      <c r="AD11" s="199">
        <f>IFERROR(VLOOKUP($B11,'2021 Balance Sheet'!$B$7:$O$1311,'2021 Balance Sheet'!F$2,FALSE),0)</f>
        <v>-6555261.5700000003</v>
      </c>
      <c r="AE11" s="199">
        <f>IFERROR(VLOOKUP($B11,'2021 Balance Sheet'!$B$7:$O$1311,'2021 Balance Sheet'!G$2,FALSE),0)</f>
        <v>-10860290.09</v>
      </c>
      <c r="AF11" s="199">
        <f>IFERROR(VLOOKUP($B11,'2021 Balance Sheet'!$B$7:$O$1311,'2021 Balance Sheet'!H$2,FALSE),0)</f>
        <v>-10197117.91</v>
      </c>
      <c r="AG11" s="199">
        <f>IFERROR(VLOOKUP($B11,'2021 Balance Sheet'!$B$7:$O$1311,'2021 Balance Sheet'!I$2,FALSE),0)</f>
        <v>-8143479.2400000002</v>
      </c>
      <c r="AH11" s="199">
        <f>IFERROR(VLOOKUP($B11,'2021 Balance Sheet'!$B$7:$O$1311,'2021 Balance Sheet'!J$2,FALSE),0)</f>
        <v>122652.82</v>
      </c>
      <c r="AI11" s="199">
        <f>IFERROR(VLOOKUP($B11,'2021 Balance Sheet'!$B$7:$O$1311,'2021 Balance Sheet'!K$2,FALSE),0)</f>
        <v>-6886318.0700000003</v>
      </c>
      <c r="AJ11" s="199">
        <f>IFERROR(VLOOKUP($B11,'2021 Balance Sheet'!$B$7:$O$1311,'2021 Balance Sheet'!L$2,FALSE),0)</f>
        <v>-6552042.2699999996</v>
      </c>
      <c r="AK11" s="199">
        <f>IFERROR(VLOOKUP($B11,'2021 Balance Sheet'!$B$7:$O$1311,'2021 Balance Sheet'!M$2,FALSE),0)</f>
        <v>-7131106.6699999999</v>
      </c>
      <c r="AL11" s="199">
        <f>IFERROR(VLOOKUP($B11,'2021 Balance Sheet'!$B$7:$O$1311,'2021 Balance Sheet'!N$2,FALSE),0)</f>
        <v>-11379034.869999999</v>
      </c>
      <c r="AM11" s="199">
        <f>IFERROR(VLOOKUP($B11,'2021 Balance Sheet'!$B$7:$O$1311,'2021 Balance Sheet'!O$2,FALSE),0)</f>
        <v>-7020726.2800000003</v>
      </c>
      <c r="AN11" s="363">
        <f t="shared" si="7"/>
        <v>-7331452.6179166669</v>
      </c>
    </row>
    <row r="12" spans="1:40" ht="15.75" thickBot="1" x14ac:dyDescent="0.3">
      <c r="A12" s="149" t="s">
        <v>2136</v>
      </c>
      <c r="B12" s="153" t="s">
        <v>2137</v>
      </c>
      <c r="C12" s="125" t="s">
        <v>4</v>
      </c>
      <c r="D12" s="139">
        <v>0</v>
      </c>
      <c r="E12" s="139">
        <v>0</v>
      </c>
      <c r="F12" s="139">
        <v>0</v>
      </c>
      <c r="G12" s="139">
        <v>0</v>
      </c>
      <c r="H12" s="139">
        <v>0</v>
      </c>
      <c r="I12" s="139">
        <v>0</v>
      </c>
      <c r="J12" s="139">
        <v>0</v>
      </c>
      <c r="K12" s="139">
        <v>0</v>
      </c>
      <c r="L12" s="139">
        <v>0</v>
      </c>
      <c r="M12" s="139">
        <v>0</v>
      </c>
      <c r="N12" s="139">
        <v>0</v>
      </c>
      <c r="O12" s="139">
        <v>0</v>
      </c>
      <c r="P12" s="199"/>
      <c r="Q12" s="199"/>
      <c r="R12" s="199"/>
      <c r="S12" s="202"/>
      <c r="T12" s="202"/>
      <c r="U12" s="202"/>
      <c r="V12" s="199"/>
      <c r="W12" s="199"/>
      <c r="X12" s="199"/>
      <c r="Y12" s="199">
        <v>0</v>
      </c>
      <c r="Z12" s="199">
        <v>0</v>
      </c>
      <c r="AA12" s="199">
        <v>0</v>
      </c>
      <c r="AB12" s="199">
        <f>IFERROR(VLOOKUP($B12,'2021 Balance Sheet'!$B$7:$O$1311,'2021 Balance Sheet'!D$2,FALSE),0)</f>
        <v>0</v>
      </c>
      <c r="AC12" s="199">
        <f>IFERROR(VLOOKUP($B12,'2021 Balance Sheet'!$B$7:$O$1311,'2021 Balance Sheet'!E$2,FALSE),0)</f>
        <v>0</v>
      </c>
      <c r="AD12" s="199">
        <f>IFERROR(VLOOKUP($B12,'2021 Balance Sheet'!$B$7:$O$1311,'2021 Balance Sheet'!F$2,FALSE),0)</f>
        <v>0</v>
      </c>
      <c r="AE12" s="199">
        <f>IFERROR(VLOOKUP($B12,'2021 Balance Sheet'!$B$7:$O$1311,'2021 Balance Sheet'!G$2,FALSE),0)</f>
        <v>0</v>
      </c>
      <c r="AF12" s="199">
        <f>IFERROR(VLOOKUP($B12,'2021 Balance Sheet'!$B$7:$O$1311,'2021 Balance Sheet'!H$2,FALSE),0)</f>
        <v>0</v>
      </c>
      <c r="AG12" s="199">
        <f>IFERROR(VLOOKUP($B12,'2021 Balance Sheet'!$B$7:$O$1311,'2021 Balance Sheet'!I$2,FALSE),0)</f>
        <v>0</v>
      </c>
      <c r="AH12" s="199">
        <f>IFERROR(VLOOKUP($B12,'2021 Balance Sheet'!$B$7:$O$1311,'2021 Balance Sheet'!J$2,FALSE),0)</f>
        <v>0</v>
      </c>
      <c r="AI12" s="199">
        <f>IFERROR(VLOOKUP($B12,'2021 Balance Sheet'!$B$7:$O$1311,'2021 Balance Sheet'!K$2,FALSE),0)</f>
        <v>0</v>
      </c>
      <c r="AJ12" s="199">
        <f>IFERROR(VLOOKUP($B12,'2021 Balance Sheet'!$B$7:$O$1311,'2021 Balance Sheet'!L$2,FALSE),0)</f>
        <v>0</v>
      </c>
      <c r="AK12" s="199">
        <f>IFERROR(VLOOKUP($B12,'2021 Balance Sheet'!$B$7:$O$1311,'2021 Balance Sheet'!M$2,FALSE),0)</f>
        <v>0</v>
      </c>
      <c r="AL12" s="199">
        <f>IFERROR(VLOOKUP($B12,'2021 Balance Sheet'!$B$7:$O$1311,'2021 Balance Sheet'!N$2,FALSE),0)</f>
        <v>0</v>
      </c>
      <c r="AM12" s="199">
        <f>IFERROR(VLOOKUP($B12,'2021 Balance Sheet'!$B$7:$O$1311,'2021 Balance Sheet'!O$2,FALSE),0)</f>
        <v>0</v>
      </c>
      <c r="AN12" s="363">
        <f t="shared" si="7"/>
        <v>0</v>
      </c>
    </row>
    <row r="13" spans="1:40" ht="15.75" thickBot="1" x14ac:dyDescent="0.3">
      <c r="A13" s="149" t="s">
        <v>1040</v>
      </c>
      <c r="B13" s="153" t="s">
        <v>2138</v>
      </c>
      <c r="C13" s="125" t="s">
        <v>4</v>
      </c>
      <c r="D13" s="140">
        <v>-2034682.83</v>
      </c>
      <c r="E13" s="140">
        <v>-5230894.63</v>
      </c>
      <c r="F13" s="140">
        <v>-2275833.33</v>
      </c>
      <c r="G13" s="140">
        <v>-2588748.46</v>
      </c>
      <c r="H13" s="140">
        <v>-3138585.8</v>
      </c>
      <c r="I13" s="140">
        <v>-1387368.45</v>
      </c>
      <c r="J13" s="140">
        <v>-1874618.73</v>
      </c>
      <c r="K13" s="140">
        <v>-2197643.5</v>
      </c>
      <c r="L13" s="140">
        <v>-2493474.9700000002</v>
      </c>
      <c r="M13" s="140">
        <v>-3081481.22</v>
      </c>
      <c r="N13" s="140">
        <v>-3345454.64</v>
      </c>
      <c r="O13" s="140">
        <v>-1750703.81</v>
      </c>
      <c r="P13" s="200">
        <v>-2329655.56</v>
      </c>
      <c r="Q13" s="200">
        <v>-5933609.1399999997</v>
      </c>
      <c r="R13" s="200">
        <v>-2844282.26</v>
      </c>
      <c r="S13" s="199">
        <v>-3216523.27</v>
      </c>
      <c r="T13" s="199">
        <v>-1481249.27</v>
      </c>
      <c r="U13" s="199">
        <v>-1833055.02</v>
      </c>
      <c r="V13" s="200">
        <v>-2425047.4500000002</v>
      </c>
      <c r="W13" s="200">
        <v>-2739052.52</v>
      </c>
      <c r="X13" s="200">
        <v>-3319095.35</v>
      </c>
      <c r="Y13" s="200">
        <v>-3664856.86</v>
      </c>
      <c r="Z13" s="200">
        <v>-1726214.85</v>
      </c>
      <c r="AA13" s="200">
        <v>-2164686.5</v>
      </c>
      <c r="AB13" s="199">
        <f>IFERROR(VLOOKUP($B13,'2021 Balance Sheet'!$B$7:$O$1311,'2021 Balance Sheet'!D$2,FALSE),0)</f>
        <v>-2435409.77</v>
      </c>
      <c r="AC13" s="199">
        <f>IFERROR(VLOOKUP($B13,'2021 Balance Sheet'!$B$7:$O$1311,'2021 Balance Sheet'!E$2,FALSE),0)</f>
        <v>-5799482.5199999996</v>
      </c>
      <c r="AD13" s="199">
        <f>IFERROR(VLOOKUP($B13,'2021 Balance Sheet'!$B$7:$O$1311,'2021 Balance Sheet'!F$2,FALSE),0)</f>
        <v>-3075185.23</v>
      </c>
      <c r="AE13" s="199">
        <f>IFERROR(VLOOKUP($B13,'2021 Balance Sheet'!$B$7:$O$1311,'2021 Balance Sheet'!G$2,FALSE),0)</f>
        <v>-3450470.97</v>
      </c>
      <c r="AF13" s="199">
        <f>IFERROR(VLOOKUP($B13,'2021 Balance Sheet'!$B$7:$O$1311,'2021 Balance Sheet'!H$2,FALSE),0)</f>
        <v>-1708666.65</v>
      </c>
      <c r="AG13" s="199">
        <f>IFERROR(VLOOKUP($B13,'2021 Balance Sheet'!$B$7:$O$1311,'2021 Balance Sheet'!I$2,FALSE),0)</f>
        <v>-2096027.28</v>
      </c>
      <c r="AH13" s="199">
        <f>IFERROR(VLOOKUP($B13,'2021 Balance Sheet'!$B$7:$O$1311,'2021 Balance Sheet'!J$2,FALSE),0)</f>
        <v>-2516868.2999999998</v>
      </c>
      <c r="AI13" s="199">
        <f>IFERROR(VLOOKUP($B13,'2021 Balance Sheet'!$B$7:$O$1311,'2021 Balance Sheet'!K$2,FALSE),0)</f>
        <v>-2961561.51</v>
      </c>
      <c r="AJ13" s="199">
        <f>IFERROR(VLOOKUP($B13,'2021 Balance Sheet'!$B$7:$O$1311,'2021 Balance Sheet'!L$2,FALSE),0)</f>
        <v>-3406538.69</v>
      </c>
      <c r="AK13" s="199">
        <f>IFERROR(VLOOKUP($B13,'2021 Balance Sheet'!$B$7:$O$1311,'2021 Balance Sheet'!M$2,FALSE),0)</f>
        <v>-1616448.58</v>
      </c>
      <c r="AL13" s="199">
        <f>IFERROR(VLOOKUP($B13,'2021 Balance Sheet'!$B$7:$O$1311,'2021 Balance Sheet'!N$2,FALSE),0)</f>
        <v>-2045363.87</v>
      </c>
      <c r="AM13" s="199">
        <f>IFERROR(VLOOKUP($B13,'2021 Balance Sheet'!$B$7:$O$1311,'2021 Balance Sheet'!O$2,FALSE),0)</f>
        <v>-2652950.98</v>
      </c>
      <c r="AN13" s="363">
        <f t="shared" si="7"/>
        <v>-2793403.5091666672</v>
      </c>
    </row>
    <row r="14" spans="1:40" ht="15.75" thickBot="1" x14ac:dyDescent="0.3">
      <c r="A14" s="149" t="s">
        <v>1041</v>
      </c>
      <c r="B14" s="153" t="s">
        <v>2139</v>
      </c>
      <c r="C14" s="125" t="s">
        <v>4</v>
      </c>
      <c r="D14" s="139">
        <v>-1147816.26</v>
      </c>
      <c r="E14" s="139">
        <v>-1693886.95</v>
      </c>
      <c r="F14" s="139">
        <v>0</v>
      </c>
      <c r="G14" s="139">
        <v>-3017.28</v>
      </c>
      <c r="H14" s="139">
        <v>0</v>
      </c>
      <c r="I14" s="139">
        <v>-1159634.8799999999</v>
      </c>
      <c r="J14" s="139">
        <v>-1137038.79</v>
      </c>
      <c r="K14" s="139">
        <v>0</v>
      </c>
      <c r="L14" s="139">
        <v>2141.5700000000002</v>
      </c>
      <c r="M14" s="139">
        <v>0</v>
      </c>
      <c r="N14" s="139">
        <v>0</v>
      </c>
      <c r="O14" s="139">
        <v>-1180537.78</v>
      </c>
      <c r="P14" s="199">
        <v>-8737.7199999999993</v>
      </c>
      <c r="Q14" s="199">
        <v>0</v>
      </c>
      <c r="R14" s="199">
        <v>0</v>
      </c>
      <c r="S14" s="200">
        <v>0</v>
      </c>
      <c r="T14" s="200">
        <v>-1171676.52</v>
      </c>
      <c r="U14" s="200">
        <v>-1159898.7</v>
      </c>
      <c r="V14" s="199">
        <v>0</v>
      </c>
      <c r="W14" s="199">
        <v>0</v>
      </c>
      <c r="X14" s="199">
        <v>-656.2</v>
      </c>
      <c r="Y14" s="199">
        <v>0</v>
      </c>
      <c r="Z14" s="199">
        <v>-1193291.3</v>
      </c>
      <c r="AA14" s="199">
        <v>0</v>
      </c>
      <c r="AB14" s="199">
        <f>IFERROR(VLOOKUP($B14,'2021 Balance Sheet'!$B$7:$O$1311,'2021 Balance Sheet'!D$2,FALSE),0)</f>
        <v>0</v>
      </c>
      <c r="AC14" s="199">
        <f>IFERROR(VLOOKUP($B14,'2021 Balance Sheet'!$B$7:$O$1311,'2021 Balance Sheet'!E$2,FALSE),0)</f>
        <v>-78.319999999999993</v>
      </c>
      <c r="AD14" s="199">
        <f>IFERROR(VLOOKUP($B14,'2021 Balance Sheet'!$B$7:$O$1311,'2021 Balance Sheet'!F$2,FALSE),0)</f>
        <v>3011.09</v>
      </c>
      <c r="AE14" s="199">
        <f>IFERROR(VLOOKUP($B14,'2021 Balance Sheet'!$B$7:$O$1311,'2021 Balance Sheet'!G$2,FALSE),0)</f>
        <v>-5093.1499999999996</v>
      </c>
      <c r="AF14" s="199">
        <f>IFERROR(VLOOKUP($B14,'2021 Balance Sheet'!$B$7:$O$1311,'2021 Balance Sheet'!H$2,FALSE),0)</f>
        <v>-1146011.43</v>
      </c>
      <c r="AG14" s="199">
        <f>IFERROR(VLOOKUP($B14,'2021 Balance Sheet'!$B$7:$O$1311,'2021 Balance Sheet'!I$2,FALSE),0)</f>
        <v>-1171234.95</v>
      </c>
      <c r="AH14" s="199">
        <f>IFERROR(VLOOKUP($B14,'2021 Balance Sheet'!$B$7:$O$1311,'2021 Balance Sheet'!J$2,FALSE),0)</f>
        <v>12023.81</v>
      </c>
      <c r="AI14" s="199">
        <f>IFERROR(VLOOKUP($B14,'2021 Balance Sheet'!$B$7:$O$1311,'2021 Balance Sheet'!K$2,FALSE),0)</f>
        <v>0</v>
      </c>
      <c r="AJ14" s="199">
        <f>IFERROR(VLOOKUP($B14,'2021 Balance Sheet'!$B$7:$O$1311,'2021 Balance Sheet'!L$2,FALSE),0)</f>
        <v>5761.11</v>
      </c>
      <c r="AK14" s="199">
        <f>IFERROR(VLOOKUP($B14,'2021 Balance Sheet'!$B$7:$O$1311,'2021 Balance Sheet'!M$2,FALSE),0)</f>
        <v>-1222550.53</v>
      </c>
      <c r="AL14" s="199">
        <f>IFERROR(VLOOKUP($B14,'2021 Balance Sheet'!$B$7:$O$1311,'2021 Balance Sheet'!N$2,FALSE),0)</f>
        <v>-1244229.83</v>
      </c>
      <c r="AM14" s="199">
        <f>IFERROR(VLOOKUP($B14,'2021 Balance Sheet'!$B$7:$O$1311,'2021 Balance Sheet'!O$2,FALSE),0)</f>
        <v>-5625.19</v>
      </c>
      <c r="AN14" s="363">
        <f t="shared" si="7"/>
        <v>-397601.23291666666</v>
      </c>
    </row>
    <row r="15" spans="1:40" ht="15.75" thickBot="1" x14ac:dyDescent="0.3">
      <c r="A15" s="149" t="s">
        <v>1042</v>
      </c>
      <c r="B15" s="153" t="s">
        <v>2140</v>
      </c>
      <c r="C15" s="125" t="s">
        <v>4</v>
      </c>
      <c r="D15" s="140">
        <v>-179440.25</v>
      </c>
      <c r="E15" s="140">
        <v>-177469.81</v>
      </c>
      <c r="F15" s="140">
        <v>-175489.4</v>
      </c>
      <c r="G15" s="140">
        <v>-173498.95</v>
      </c>
      <c r="H15" s="140">
        <v>-171498.42</v>
      </c>
      <c r="I15" s="140">
        <v>-169487.77</v>
      </c>
      <c r="J15" s="140">
        <v>-167466.93</v>
      </c>
      <c r="K15" s="140">
        <v>-165435.85</v>
      </c>
      <c r="L15" s="140">
        <v>-163394.49</v>
      </c>
      <c r="M15" s="140">
        <v>-161342.79</v>
      </c>
      <c r="N15" s="140">
        <v>-159280.70000000001</v>
      </c>
      <c r="O15" s="140">
        <v>-157208.17000000001</v>
      </c>
      <c r="P15" s="200">
        <v>-155125.14000000001</v>
      </c>
      <c r="Q15" s="200">
        <v>-153031.54999999999</v>
      </c>
      <c r="R15" s="200">
        <v>-150927.37</v>
      </c>
      <c r="S15" s="199">
        <v>-148812.51999999999</v>
      </c>
      <c r="T15" s="199">
        <v>-146686.96</v>
      </c>
      <c r="U15" s="199">
        <v>-144550.64000000001</v>
      </c>
      <c r="V15" s="200">
        <v>-142403.5</v>
      </c>
      <c r="W15" s="200">
        <v>-140245.48000000001</v>
      </c>
      <c r="X15" s="200">
        <v>-138076.53</v>
      </c>
      <c r="Y15" s="200">
        <v>-135896.6</v>
      </c>
      <c r="Z15" s="200">
        <v>-133705.63</v>
      </c>
      <c r="AA15" s="200">
        <v>-131503.56</v>
      </c>
      <c r="AB15" s="199">
        <f>IFERROR(VLOOKUP($B15,'2021 Balance Sheet'!$B$7:$O$1311,'2021 Balance Sheet'!D$2,FALSE),0)</f>
        <v>-129290.34</v>
      </c>
      <c r="AC15" s="199">
        <f>IFERROR(VLOOKUP($B15,'2021 Balance Sheet'!$B$7:$O$1311,'2021 Balance Sheet'!E$2,FALSE),0)</f>
        <v>-127065.91</v>
      </c>
      <c r="AD15" s="199">
        <f>IFERROR(VLOOKUP($B15,'2021 Balance Sheet'!$B$7:$O$1311,'2021 Balance Sheet'!F$2,FALSE),0)</f>
        <v>-124841.48</v>
      </c>
      <c r="AE15" s="199">
        <f>IFERROR(VLOOKUP($B15,'2021 Balance Sheet'!$B$7:$O$1311,'2021 Balance Sheet'!G$2,FALSE),0)</f>
        <v>-122594.46</v>
      </c>
      <c r="AF15" s="199">
        <f>IFERROR(VLOOKUP($B15,'2021 Balance Sheet'!$B$7:$O$1311,'2021 Balance Sheet'!H$2,FALSE),0)</f>
        <v>-120336.06</v>
      </c>
      <c r="AG15" s="199">
        <f>IFERROR(VLOOKUP($B15,'2021 Balance Sheet'!$B$7:$O$1311,'2021 Balance Sheet'!I$2,FALSE),0)</f>
        <v>-118066.22</v>
      </c>
      <c r="AH15" s="199">
        <f>IFERROR(VLOOKUP($B15,'2021 Balance Sheet'!$B$7:$O$1311,'2021 Balance Sheet'!J$2,FALSE),0)</f>
        <v>-115796.38</v>
      </c>
      <c r="AI15" s="199">
        <f>IFERROR(VLOOKUP($B15,'2021 Balance Sheet'!$B$7:$O$1311,'2021 Balance Sheet'!K$2,FALSE),0)</f>
        <v>-113503.49</v>
      </c>
      <c r="AJ15" s="199">
        <f>IFERROR(VLOOKUP($B15,'2021 Balance Sheet'!$B$7:$O$1311,'2021 Balance Sheet'!L$2,FALSE),0)</f>
        <v>-111198.98</v>
      </c>
      <c r="AK15" s="199">
        <f>IFERROR(VLOOKUP($B15,'2021 Balance Sheet'!$B$7:$O$1311,'2021 Balance Sheet'!M$2,FALSE),0)</f>
        <v>-108882.8</v>
      </c>
      <c r="AL15" s="199">
        <f>IFERROR(VLOOKUP($B15,'2021 Balance Sheet'!$B$7:$O$1311,'2021 Balance Sheet'!N$2,FALSE),0)</f>
        <v>-106554.89</v>
      </c>
      <c r="AM15" s="199">
        <f>IFERROR(VLOOKUP($B15,'2021 Balance Sheet'!$B$7:$O$1311,'2021 Balance Sheet'!O$2,FALSE),0)</f>
        <v>-106554.89</v>
      </c>
      <c r="AN15" s="363">
        <f t="shared" si="7"/>
        <v>-118096.68625000001</v>
      </c>
    </row>
    <row r="16" spans="1:40" ht="15.75" thickBot="1" x14ac:dyDescent="0.3">
      <c r="A16" s="149" t="s">
        <v>1043</v>
      </c>
      <c r="B16" s="153" t="s">
        <v>2141</v>
      </c>
      <c r="C16" s="125" t="s">
        <v>4</v>
      </c>
      <c r="D16" s="139">
        <v>39589.870000000003</v>
      </c>
      <c r="E16" s="139">
        <v>41159.870000000003</v>
      </c>
      <c r="F16" s="139">
        <v>6034.26</v>
      </c>
      <c r="G16" s="139">
        <v>7719.68</v>
      </c>
      <c r="H16" s="139">
        <v>8699.68</v>
      </c>
      <c r="I16" s="139">
        <v>804.03</v>
      </c>
      <c r="J16" s="139">
        <v>-30918.16</v>
      </c>
      <c r="K16" s="139">
        <v>-19761.48</v>
      </c>
      <c r="L16" s="139">
        <v>-16610.63</v>
      </c>
      <c r="M16" s="139">
        <v>-14957.4</v>
      </c>
      <c r="N16" s="139">
        <v>-15017.36</v>
      </c>
      <c r="O16" s="139">
        <v>-21995.5</v>
      </c>
      <c r="P16" s="199">
        <v>-14132.92</v>
      </c>
      <c r="Q16" s="199">
        <v>-13131.54</v>
      </c>
      <c r="R16" s="199">
        <v>-10747.11</v>
      </c>
      <c r="S16" s="200">
        <v>-9352.0499999999993</v>
      </c>
      <c r="T16" s="200">
        <v>-14578.15</v>
      </c>
      <c r="U16" s="200">
        <v>-13072.3</v>
      </c>
      <c r="V16" s="199">
        <v>-2862.25</v>
      </c>
      <c r="W16" s="199">
        <v>-639.21</v>
      </c>
      <c r="X16" s="199">
        <v>-37314.21</v>
      </c>
      <c r="Y16" s="199">
        <v>-35727.199999999997</v>
      </c>
      <c r="Z16" s="199">
        <v>-43567.35</v>
      </c>
      <c r="AA16" s="199">
        <v>-34951.769999999997</v>
      </c>
      <c r="AB16" s="199">
        <f>IFERROR(VLOOKUP($B16,'2021 Balance Sheet'!$B$7:$O$1311,'2021 Balance Sheet'!D$2,FALSE),0)</f>
        <v>-34401.870000000003</v>
      </c>
      <c r="AC16" s="199">
        <f>IFERROR(VLOOKUP($B16,'2021 Balance Sheet'!$B$7:$O$1311,'2021 Balance Sheet'!E$2,FALSE),0)</f>
        <v>-33939.17</v>
      </c>
      <c r="AD16" s="199">
        <f>IFERROR(VLOOKUP($B16,'2021 Balance Sheet'!$B$7:$O$1311,'2021 Balance Sheet'!F$2,FALSE),0)</f>
        <v>-34918.58</v>
      </c>
      <c r="AE16" s="199">
        <f>IFERROR(VLOOKUP($B16,'2021 Balance Sheet'!$B$7:$O$1311,'2021 Balance Sheet'!G$2,FALSE),0)</f>
        <v>-34899.06</v>
      </c>
      <c r="AF16" s="199">
        <f>IFERROR(VLOOKUP($B16,'2021 Balance Sheet'!$B$7:$O$1311,'2021 Balance Sheet'!H$2,FALSE),0)</f>
        <v>-43139.18</v>
      </c>
      <c r="AG16" s="199">
        <f>IFERROR(VLOOKUP($B16,'2021 Balance Sheet'!$B$7:$O$1311,'2021 Balance Sheet'!I$2,FALSE),0)</f>
        <v>-53502.27</v>
      </c>
      <c r="AH16" s="199">
        <f>IFERROR(VLOOKUP($B16,'2021 Balance Sheet'!$B$7:$O$1311,'2021 Balance Sheet'!J$2,FALSE),0)</f>
        <v>-45793.31</v>
      </c>
      <c r="AI16" s="199">
        <f>IFERROR(VLOOKUP($B16,'2021 Balance Sheet'!$B$7:$O$1311,'2021 Balance Sheet'!K$2,FALSE),0)</f>
        <v>-45701.31</v>
      </c>
      <c r="AJ16" s="199">
        <f>IFERROR(VLOOKUP($B16,'2021 Balance Sheet'!$B$7:$O$1311,'2021 Balance Sheet'!L$2,FALSE),0)</f>
        <v>-46023.199999999997</v>
      </c>
      <c r="AK16" s="199">
        <f>IFERROR(VLOOKUP($B16,'2021 Balance Sheet'!$B$7:$O$1311,'2021 Balance Sheet'!M$2,FALSE),0)</f>
        <v>-54465.22</v>
      </c>
      <c r="AL16" s="199">
        <f>IFERROR(VLOOKUP($B16,'2021 Balance Sheet'!$B$7:$O$1311,'2021 Balance Sheet'!N$2,FALSE),0)</f>
        <v>-54138.879999999997</v>
      </c>
      <c r="AM16" s="199">
        <f>IFERROR(VLOOKUP($B16,'2021 Balance Sheet'!$B$7:$O$1311,'2021 Balance Sheet'!O$2,FALSE),0)</f>
        <v>-51342.14</v>
      </c>
      <c r="AN16" s="363">
        <f t="shared" si="7"/>
        <v>-43672.417083333326</v>
      </c>
    </row>
    <row r="17" spans="1:40" ht="15.75" thickBot="1" x14ac:dyDescent="0.3">
      <c r="A17" s="149" t="s">
        <v>1044</v>
      </c>
      <c r="B17" s="153" t="s">
        <v>2142</v>
      </c>
      <c r="C17" s="125" t="s">
        <v>4</v>
      </c>
      <c r="D17" s="140">
        <v>0</v>
      </c>
      <c r="E17" s="140">
        <v>0</v>
      </c>
      <c r="F17" s="140">
        <v>0</v>
      </c>
      <c r="G17" s="140">
        <v>0</v>
      </c>
      <c r="H17" s="140">
        <v>0</v>
      </c>
      <c r="I17" s="140">
        <v>0</v>
      </c>
      <c r="J17" s="140">
        <v>0</v>
      </c>
      <c r="K17" s="140">
        <v>-129770</v>
      </c>
      <c r="L17" s="140">
        <v>-129770</v>
      </c>
      <c r="M17" s="140">
        <v>-129770</v>
      </c>
      <c r="N17" s="140">
        <v>-129770</v>
      </c>
      <c r="O17" s="140">
        <v>-129770</v>
      </c>
      <c r="P17" s="200">
        <v>0</v>
      </c>
      <c r="Q17" s="200">
        <v>0</v>
      </c>
      <c r="R17" s="200">
        <v>0</v>
      </c>
      <c r="S17" s="199">
        <v>0</v>
      </c>
      <c r="T17" s="199">
        <v>0</v>
      </c>
      <c r="U17" s="199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199">
        <f>IFERROR(VLOOKUP($B17,'2021 Balance Sheet'!$B$7:$O$1311,'2021 Balance Sheet'!D$2,FALSE),0)</f>
        <v>0</v>
      </c>
      <c r="AC17" s="199">
        <f>IFERROR(VLOOKUP($B17,'2021 Balance Sheet'!$B$7:$O$1311,'2021 Balance Sheet'!E$2,FALSE),0)</f>
        <v>-55000</v>
      </c>
      <c r="AD17" s="199">
        <f>IFERROR(VLOOKUP($B17,'2021 Balance Sheet'!$B$7:$O$1311,'2021 Balance Sheet'!F$2,FALSE),0)</f>
        <v>0</v>
      </c>
      <c r="AE17" s="199">
        <f>IFERROR(VLOOKUP($B17,'2021 Balance Sheet'!$B$7:$O$1311,'2021 Balance Sheet'!G$2,FALSE),0)</f>
        <v>0</v>
      </c>
      <c r="AF17" s="199">
        <f>IFERROR(VLOOKUP($B17,'2021 Balance Sheet'!$B$7:$O$1311,'2021 Balance Sheet'!H$2,FALSE),0)</f>
        <v>-200000</v>
      </c>
      <c r="AG17" s="199">
        <f>IFERROR(VLOOKUP($B17,'2021 Balance Sheet'!$B$7:$O$1311,'2021 Balance Sheet'!I$2,FALSE),0)</f>
        <v>0</v>
      </c>
      <c r="AH17" s="199">
        <f>IFERROR(VLOOKUP($B17,'2021 Balance Sheet'!$B$7:$O$1311,'2021 Balance Sheet'!J$2,FALSE),0)</f>
        <v>-20000</v>
      </c>
      <c r="AI17" s="199">
        <f>IFERROR(VLOOKUP($B17,'2021 Balance Sheet'!$B$7:$O$1311,'2021 Balance Sheet'!K$2,FALSE),0)</f>
        <v>0</v>
      </c>
      <c r="AJ17" s="199">
        <f>IFERROR(VLOOKUP($B17,'2021 Balance Sheet'!$B$7:$O$1311,'2021 Balance Sheet'!L$2,FALSE),0)</f>
        <v>0</v>
      </c>
      <c r="AK17" s="199">
        <f>IFERROR(VLOOKUP($B17,'2021 Balance Sheet'!$B$7:$O$1311,'2021 Balance Sheet'!M$2,FALSE),0)</f>
        <v>0</v>
      </c>
      <c r="AL17" s="199">
        <f>IFERROR(VLOOKUP($B17,'2021 Balance Sheet'!$B$7:$O$1311,'2021 Balance Sheet'!N$2,FALSE),0)</f>
        <v>0</v>
      </c>
      <c r="AM17" s="199">
        <f>IFERROR(VLOOKUP($B17,'2021 Balance Sheet'!$B$7:$O$1311,'2021 Balance Sheet'!O$2,FALSE),0)</f>
        <v>0</v>
      </c>
      <c r="AN17" s="363">
        <f t="shared" si="7"/>
        <v>-22916.666666666668</v>
      </c>
    </row>
    <row r="18" spans="1:40" ht="15.75" thickBot="1" x14ac:dyDescent="0.3">
      <c r="A18" s="149" t="s">
        <v>1045</v>
      </c>
      <c r="B18" s="153" t="s">
        <v>2143</v>
      </c>
      <c r="C18" s="125" t="s">
        <v>4</v>
      </c>
      <c r="D18" s="139">
        <v>-888196</v>
      </c>
      <c r="E18" s="139">
        <v>-22549.16</v>
      </c>
      <c r="F18" s="139">
        <v>-195113</v>
      </c>
      <c r="G18" s="139">
        <v>-195113</v>
      </c>
      <c r="H18" s="139">
        <v>-195113</v>
      </c>
      <c r="I18" s="139">
        <v>-321238.5</v>
      </c>
      <c r="J18" s="139">
        <v>-321238.5</v>
      </c>
      <c r="K18" s="139">
        <v>-321238.5</v>
      </c>
      <c r="L18" s="139">
        <v>-789407.15</v>
      </c>
      <c r="M18" s="139">
        <v>-789407.15</v>
      </c>
      <c r="N18" s="139">
        <v>-789407.15</v>
      </c>
      <c r="O18" s="139">
        <v>-1037490.99</v>
      </c>
      <c r="P18" s="199">
        <v>-1037490.99</v>
      </c>
      <c r="Q18" s="199">
        <v>-1022989.99</v>
      </c>
      <c r="R18" s="199">
        <v>0</v>
      </c>
      <c r="S18" s="200">
        <v>0</v>
      </c>
      <c r="T18" s="200">
        <v>0</v>
      </c>
      <c r="U18" s="200">
        <v>0</v>
      </c>
      <c r="V18" s="199">
        <v>0</v>
      </c>
      <c r="W18" s="199">
        <v>0</v>
      </c>
      <c r="X18" s="199">
        <v>0</v>
      </c>
      <c r="Y18" s="199">
        <v>0</v>
      </c>
      <c r="Z18" s="199">
        <v>0</v>
      </c>
      <c r="AA18" s="199">
        <v>0</v>
      </c>
      <c r="AB18" s="199">
        <f>IFERROR(VLOOKUP($B18,'2021 Balance Sheet'!$B$7:$O$1311,'2021 Balance Sheet'!D$2,FALSE),0)</f>
        <v>0</v>
      </c>
      <c r="AC18" s="199">
        <f>IFERROR(VLOOKUP($B18,'2021 Balance Sheet'!$B$7:$O$1311,'2021 Balance Sheet'!E$2,FALSE),0)</f>
        <v>0</v>
      </c>
      <c r="AD18" s="199">
        <f>IFERROR(VLOOKUP($B18,'2021 Balance Sheet'!$B$7:$O$1311,'2021 Balance Sheet'!F$2,FALSE),0)</f>
        <v>0</v>
      </c>
      <c r="AE18" s="199">
        <f>IFERROR(VLOOKUP($B18,'2021 Balance Sheet'!$B$7:$O$1311,'2021 Balance Sheet'!G$2,FALSE),0)</f>
        <v>0</v>
      </c>
      <c r="AF18" s="199">
        <f>IFERROR(VLOOKUP($B18,'2021 Balance Sheet'!$B$7:$O$1311,'2021 Balance Sheet'!H$2,FALSE),0)</f>
        <v>0</v>
      </c>
      <c r="AG18" s="199">
        <f>IFERROR(VLOOKUP($B18,'2021 Balance Sheet'!$B$7:$O$1311,'2021 Balance Sheet'!I$2,FALSE),0)</f>
        <v>0</v>
      </c>
      <c r="AH18" s="199">
        <f>IFERROR(VLOOKUP($B18,'2021 Balance Sheet'!$B$7:$O$1311,'2021 Balance Sheet'!J$2,FALSE),0)</f>
        <v>0</v>
      </c>
      <c r="AI18" s="199">
        <f>IFERROR(VLOOKUP($B18,'2021 Balance Sheet'!$B$7:$O$1311,'2021 Balance Sheet'!K$2,FALSE),0)</f>
        <v>0</v>
      </c>
      <c r="AJ18" s="199">
        <f>IFERROR(VLOOKUP($B18,'2021 Balance Sheet'!$B$7:$O$1311,'2021 Balance Sheet'!L$2,FALSE),0)</f>
        <v>0</v>
      </c>
      <c r="AK18" s="199">
        <f>IFERROR(VLOOKUP($B18,'2021 Balance Sheet'!$B$7:$O$1311,'2021 Balance Sheet'!M$2,FALSE),0)</f>
        <v>0</v>
      </c>
      <c r="AL18" s="199">
        <f>IFERROR(VLOOKUP($B18,'2021 Balance Sheet'!$B$7:$O$1311,'2021 Balance Sheet'!N$2,FALSE),0)</f>
        <v>0</v>
      </c>
      <c r="AM18" s="199">
        <f>IFERROR(VLOOKUP($B18,'2021 Balance Sheet'!$B$7:$O$1311,'2021 Balance Sheet'!O$2,FALSE),0)</f>
        <v>0</v>
      </c>
      <c r="AN18" s="363">
        <f t="shared" si="7"/>
        <v>0</v>
      </c>
    </row>
    <row r="19" spans="1:40" ht="15.75" thickBot="1" x14ac:dyDescent="0.3">
      <c r="A19" s="149" t="s">
        <v>1046</v>
      </c>
      <c r="B19" s="153" t="s">
        <v>2144</v>
      </c>
      <c r="C19" s="125" t="s">
        <v>4</v>
      </c>
      <c r="D19" s="140">
        <v>-9059141</v>
      </c>
      <c r="E19" s="140">
        <v>-2315025</v>
      </c>
      <c r="F19" s="140">
        <v>-4159243</v>
      </c>
      <c r="G19" s="140">
        <v>-4161412.66</v>
      </c>
      <c r="H19" s="140">
        <v>-4161412.66</v>
      </c>
      <c r="I19" s="140">
        <v>-4917159.9800000004</v>
      </c>
      <c r="J19" s="140">
        <v>-4917159.9800000004</v>
      </c>
      <c r="K19" s="140">
        <v>-4917159.9800000004</v>
      </c>
      <c r="L19" s="140">
        <v>-6787142.7199999997</v>
      </c>
      <c r="M19" s="140">
        <v>-6787142.7199999997</v>
      </c>
      <c r="N19" s="140">
        <v>-6787142.7199999997</v>
      </c>
      <c r="O19" s="140">
        <v>-10916955.26</v>
      </c>
      <c r="P19" s="200">
        <v>-10916955.26</v>
      </c>
      <c r="Q19" s="200">
        <v>-3591323.26</v>
      </c>
      <c r="R19" s="200">
        <v>-4084943.93</v>
      </c>
      <c r="S19" s="199">
        <v>-4084943.93</v>
      </c>
      <c r="T19" s="199">
        <v>-4084943.93</v>
      </c>
      <c r="U19" s="199">
        <v>-4796504.5599999996</v>
      </c>
      <c r="V19" s="200">
        <v>-4796504.5599999996</v>
      </c>
      <c r="W19" s="200">
        <v>-4796504.5599999996</v>
      </c>
      <c r="X19" s="200">
        <v>-5667331.4400000004</v>
      </c>
      <c r="Y19" s="200">
        <v>-5667331.4400000004</v>
      </c>
      <c r="Z19" s="200">
        <v>-5667331.4400000004</v>
      </c>
      <c r="AA19" s="200">
        <v>-8954611.5299999993</v>
      </c>
      <c r="AB19" s="199">
        <f>IFERROR(VLOOKUP($B19,'2021 Balance Sheet'!$B$7:$O$1311,'2021 Balance Sheet'!D$2,FALSE),0)</f>
        <v>-9607300.8100000005</v>
      </c>
      <c r="AC19" s="199">
        <f>IFERROR(VLOOKUP($B19,'2021 Balance Sheet'!$B$7:$O$1311,'2021 Balance Sheet'!E$2,FALSE),0)</f>
        <v>-2530516.81</v>
      </c>
      <c r="AD19" s="199">
        <f>IFERROR(VLOOKUP($B19,'2021 Balance Sheet'!$B$7:$O$1311,'2021 Balance Sheet'!F$2,FALSE),0)</f>
        <v>-5627038.2400000002</v>
      </c>
      <c r="AE19" s="199">
        <f>IFERROR(VLOOKUP($B19,'2021 Balance Sheet'!$B$7:$O$1311,'2021 Balance Sheet'!G$2,FALSE),0)</f>
        <v>-5627038.2400000002</v>
      </c>
      <c r="AF19" s="199">
        <f>IFERROR(VLOOKUP($B19,'2021 Balance Sheet'!$B$7:$O$1311,'2021 Balance Sheet'!H$2,FALSE),0)</f>
        <v>-5627038.2400000002</v>
      </c>
      <c r="AG19" s="199">
        <f>IFERROR(VLOOKUP($B19,'2021 Balance Sheet'!$B$7:$O$1311,'2021 Balance Sheet'!I$2,FALSE),0)</f>
        <v>-6243778.2300000004</v>
      </c>
      <c r="AH19" s="199">
        <f>IFERROR(VLOOKUP($B19,'2021 Balance Sheet'!$B$7:$O$1311,'2021 Balance Sheet'!J$2,FALSE),0)</f>
        <v>-6243778.2300000004</v>
      </c>
      <c r="AI19" s="199">
        <f>IFERROR(VLOOKUP($B19,'2021 Balance Sheet'!$B$7:$O$1311,'2021 Balance Sheet'!K$2,FALSE),0)</f>
        <v>-6243778.2300000004</v>
      </c>
      <c r="AJ19" s="199">
        <f>IFERROR(VLOOKUP($B19,'2021 Balance Sheet'!$B$7:$O$1311,'2021 Balance Sheet'!L$2,FALSE),0)</f>
        <v>-6520943.4100000001</v>
      </c>
      <c r="AK19" s="199">
        <f>IFERROR(VLOOKUP($B19,'2021 Balance Sheet'!$B$7:$O$1311,'2021 Balance Sheet'!M$2,FALSE),0)</f>
        <v>-6520943.4100000001</v>
      </c>
      <c r="AL19" s="199">
        <f>IFERROR(VLOOKUP($B19,'2021 Balance Sheet'!$B$7:$O$1311,'2021 Balance Sheet'!N$2,FALSE),0)</f>
        <v>-6520943.4100000001</v>
      </c>
      <c r="AM19" s="199">
        <f>IFERROR(VLOOKUP($B19,'2021 Balance Sheet'!$B$7:$O$1311,'2021 Balance Sheet'!O$2,FALSE),0)</f>
        <v>-12108024.6</v>
      </c>
      <c r="AN19" s="363">
        <f t="shared" si="7"/>
        <v>-6487034.6104166666</v>
      </c>
    </row>
    <row r="20" spans="1:40" ht="15.75" thickBot="1" x14ac:dyDescent="0.3">
      <c r="A20" s="149" t="s">
        <v>1047</v>
      </c>
      <c r="B20" s="153" t="s">
        <v>2145</v>
      </c>
      <c r="C20" s="125" t="s">
        <v>4</v>
      </c>
      <c r="D20" s="139">
        <v>-20210.73</v>
      </c>
      <c r="E20" s="139">
        <v>-22484.83</v>
      </c>
      <c r="F20" s="139">
        <v>-19318.900000000001</v>
      </c>
      <c r="G20" s="139">
        <v>-19381.400000000001</v>
      </c>
      <c r="H20" s="139">
        <v>-19728.900000000001</v>
      </c>
      <c r="I20" s="139">
        <v>-120936.31</v>
      </c>
      <c r="J20" s="139">
        <v>-18989.560000000001</v>
      </c>
      <c r="K20" s="139">
        <v>-17799.98</v>
      </c>
      <c r="L20" s="139">
        <v>-16323.87</v>
      </c>
      <c r="M20" s="139">
        <v>-13262.8</v>
      </c>
      <c r="N20" s="139">
        <v>-16173.55</v>
      </c>
      <c r="O20" s="139">
        <v>-560491.94999999995</v>
      </c>
      <c r="P20" s="199">
        <v>-25784.09</v>
      </c>
      <c r="Q20" s="199">
        <v>-26609.040000000001</v>
      </c>
      <c r="R20" s="199">
        <v>-24275.68</v>
      </c>
      <c r="S20" s="200">
        <v>-21917.43</v>
      </c>
      <c r="T20" s="200">
        <v>-20418.12</v>
      </c>
      <c r="U20" s="200">
        <v>-20059.79</v>
      </c>
      <c r="V20" s="199">
        <v>-16316.78</v>
      </c>
      <c r="W20" s="199">
        <v>-16201.76</v>
      </c>
      <c r="X20" s="199">
        <v>-14220.45</v>
      </c>
      <c r="Y20" s="199">
        <v>-15340.43</v>
      </c>
      <c r="Z20" s="199">
        <v>-13574.99</v>
      </c>
      <c r="AA20" s="199">
        <v>-34951.9</v>
      </c>
      <c r="AB20" s="199">
        <f>IFERROR(VLOOKUP($B20,'2021 Balance Sheet'!$B$7:$O$1311,'2021 Balance Sheet'!D$2,FALSE),0)</f>
        <v>-34327.4</v>
      </c>
      <c r="AC20" s="199">
        <f>IFERROR(VLOOKUP($B20,'2021 Balance Sheet'!$B$7:$O$1311,'2021 Balance Sheet'!E$2,FALSE),0)</f>
        <v>-31012.9</v>
      </c>
      <c r="AD20" s="199">
        <f>IFERROR(VLOOKUP($B20,'2021 Balance Sheet'!$B$7:$O$1311,'2021 Balance Sheet'!F$2,FALSE),0)</f>
        <v>-24216.9</v>
      </c>
      <c r="AE20" s="199">
        <f>IFERROR(VLOOKUP($B20,'2021 Balance Sheet'!$B$7:$O$1311,'2021 Balance Sheet'!G$2,FALSE),0)</f>
        <v>-23166.9</v>
      </c>
      <c r="AF20" s="199">
        <f>IFERROR(VLOOKUP($B20,'2021 Balance Sheet'!$B$7:$O$1311,'2021 Balance Sheet'!H$2,FALSE),0)</f>
        <v>-24600.400000000001</v>
      </c>
      <c r="AG20" s="199">
        <f>IFERROR(VLOOKUP($B20,'2021 Balance Sheet'!$B$7:$O$1311,'2021 Balance Sheet'!I$2,FALSE),0)</f>
        <v>-1461.75</v>
      </c>
      <c r="AH20" s="199">
        <f>IFERROR(VLOOKUP($B20,'2021 Balance Sheet'!$B$7:$O$1311,'2021 Balance Sheet'!J$2,FALSE),0)</f>
        <v>-21386.05</v>
      </c>
      <c r="AI20" s="199">
        <f>IFERROR(VLOOKUP($B20,'2021 Balance Sheet'!$B$7:$O$1311,'2021 Balance Sheet'!K$2,FALSE),0)</f>
        <v>-16718.900000000001</v>
      </c>
      <c r="AJ20" s="199">
        <f>IFERROR(VLOOKUP($B20,'2021 Balance Sheet'!$B$7:$O$1311,'2021 Balance Sheet'!L$2,FALSE),0)</f>
        <v>-16399.900000000001</v>
      </c>
      <c r="AK20" s="199">
        <f>IFERROR(VLOOKUP($B20,'2021 Balance Sheet'!$B$7:$O$1311,'2021 Balance Sheet'!M$2,FALSE),0)</f>
        <v>-14994.65</v>
      </c>
      <c r="AL20" s="199">
        <f>IFERROR(VLOOKUP($B20,'2021 Balance Sheet'!$B$7:$O$1311,'2021 Balance Sheet'!N$2,FALSE),0)</f>
        <v>-13649.35</v>
      </c>
      <c r="AM20" s="199">
        <f>IFERROR(VLOOKUP($B20,'2021 Balance Sheet'!$B$7:$O$1311,'2021 Balance Sheet'!O$2,FALSE),0)</f>
        <v>937.43</v>
      </c>
      <c r="AN20" s="363">
        <f t="shared" si="7"/>
        <v>-19911.861249999998</v>
      </c>
    </row>
    <row r="21" spans="1:40" ht="15.75" thickBot="1" x14ac:dyDescent="0.3">
      <c r="A21" s="149" t="s">
        <v>1048</v>
      </c>
      <c r="B21" s="153" t="s">
        <v>2146</v>
      </c>
      <c r="C21" s="125" t="s">
        <v>4</v>
      </c>
      <c r="D21" s="140">
        <v>-2277285.0099999998</v>
      </c>
      <c r="E21" s="140">
        <v>-2464433.75</v>
      </c>
      <c r="F21" s="140">
        <v>-2634082.15</v>
      </c>
      <c r="G21" s="140">
        <v>-2789956.03</v>
      </c>
      <c r="H21" s="140">
        <v>-2996813.59</v>
      </c>
      <c r="I21" s="140">
        <v>-2730228.7</v>
      </c>
      <c r="J21" s="140">
        <v>-2639107.77</v>
      </c>
      <c r="K21" s="140">
        <v>-2684234.2799999998</v>
      </c>
      <c r="L21" s="140">
        <v>-2478971.27</v>
      </c>
      <c r="M21" s="140">
        <v>-2684271.8199999998</v>
      </c>
      <c r="N21" s="140">
        <v>-2524399.12</v>
      </c>
      <c r="O21" s="140">
        <v>-2247102.0299999998</v>
      </c>
      <c r="P21" s="200">
        <v>-2312750.34</v>
      </c>
      <c r="Q21" s="200">
        <v>-2522886.5</v>
      </c>
      <c r="R21" s="200">
        <v>-2779607.3</v>
      </c>
      <c r="S21" s="199">
        <v>-3094434.17</v>
      </c>
      <c r="T21" s="199">
        <v>-3169469.12</v>
      </c>
      <c r="U21" s="199">
        <v>-3364060.85</v>
      </c>
      <c r="V21" s="200">
        <v>-3268170.81</v>
      </c>
      <c r="W21" s="200">
        <v>-3296792.98</v>
      </c>
      <c r="X21" s="200">
        <v>-3206256.58</v>
      </c>
      <c r="Y21" s="200">
        <v>-3397502.97</v>
      </c>
      <c r="Z21" s="200">
        <v>-3231010.7</v>
      </c>
      <c r="AA21" s="200">
        <v>-2637111.65</v>
      </c>
      <c r="AB21" s="199">
        <f>IFERROR(VLOOKUP($B21,'2021 Balance Sheet'!$B$7:$O$1311,'2021 Balance Sheet'!D$2,FALSE),0)</f>
        <v>-2704577.68</v>
      </c>
      <c r="AC21" s="199">
        <f>IFERROR(VLOOKUP($B21,'2021 Balance Sheet'!$B$7:$O$1311,'2021 Balance Sheet'!E$2,FALSE),0)</f>
        <v>-2872159.83</v>
      </c>
      <c r="AD21" s="199">
        <f>IFERROR(VLOOKUP($B21,'2021 Balance Sheet'!$B$7:$O$1311,'2021 Balance Sheet'!F$2,FALSE),0)</f>
        <v>-3140289.74</v>
      </c>
      <c r="AE21" s="199">
        <f>IFERROR(VLOOKUP($B21,'2021 Balance Sheet'!$B$7:$O$1311,'2021 Balance Sheet'!G$2,FALSE),0)</f>
        <v>-3357755.67</v>
      </c>
      <c r="AF21" s="199">
        <f>IFERROR(VLOOKUP($B21,'2021 Balance Sheet'!$B$7:$O$1311,'2021 Balance Sheet'!H$2,FALSE),0)</f>
        <v>-3374215.74</v>
      </c>
      <c r="AG21" s="199">
        <f>IFERROR(VLOOKUP($B21,'2021 Balance Sheet'!$B$7:$O$1311,'2021 Balance Sheet'!I$2,FALSE),0)</f>
        <v>-3517843.98</v>
      </c>
      <c r="AH21" s="199">
        <f>IFERROR(VLOOKUP($B21,'2021 Balance Sheet'!$B$7:$O$1311,'2021 Balance Sheet'!J$2,FALSE),0)</f>
        <v>-3313029.06</v>
      </c>
      <c r="AI21" s="199">
        <f>IFERROR(VLOOKUP($B21,'2021 Balance Sheet'!$B$7:$O$1311,'2021 Balance Sheet'!K$2,FALSE),0)</f>
        <v>-3309402.3</v>
      </c>
      <c r="AJ21" s="199">
        <f>IFERROR(VLOOKUP($B21,'2021 Balance Sheet'!$B$7:$O$1311,'2021 Balance Sheet'!L$2,FALSE),0)</f>
        <v>-3234604.74</v>
      </c>
      <c r="AK21" s="199">
        <f>IFERROR(VLOOKUP($B21,'2021 Balance Sheet'!$B$7:$O$1311,'2021 Balance Sheet'!M$2,FALSE),0)</f>
        <v>-3364489.88</v>
      </c>
      <c r="AL21" s="199">
        <f>IFERROR(VLOOKUP($B21,'2021 Balance Sheet'!$B$7:$O$1311,'2021 Balance Sheet'!N$2,FALSE),0)</f>
        <v>-3180211.53</v>
      </c>
      <c r="AM21" s="199">
        <f>IFERROR(VLOOKUP($B21,'2021 Balance Sheet'!$B$7:$O$1311,'2021 Balance Sheet'!O$2,FALSE),0)</f>
        <v>-2544979.7000000002</v>
      </c>
      <c r="AN21" s="363">
        <f t="shared" si="7"/>
        <v>-3163302.1520833331</v>
      </c>
    </row>
    <row r="22" spans="1:40" ht="15.75" thickBot="1" x14ac:dyDescent="0.3">
      <c r="A22" s="149" t="s">
        <v>1049</v>
      </c>
      <c r="B22" s="153" t="s">
        <v>2147</v>
      </c>
      <c r="C22" s="125" t="s">
        <v>4</v>
      </c>
      <c r="D22" s="139">
        <v>-4393746</v>
      </c>
      <c r="E22" s="139">
        <v>-7464951</v>
      </c>
      <c r="F22" s="139">
        <v>-8778193</v>
      </c>
      <c r="G22" s="139">
        <v>-8590965</v>
      </c>
      <c r="H22" s="139">
        <v>-6751102</v>
      </c>
      <c r="I22" s="139">
        <v>-4003276</v>
      </c>
      <c r="J22" s="139">
        <v>-762670</v>
      </c>
      <c r="K22" s="139">
        <v>2470450</v>
      </c>
      <c r="L22" s="139">
        <v>5329197</v>
      </c>
      <c r="M22" s="139">
        <v>6633106</v>
      </c>
      <c r="N22" s="139">
        <v>4626666</v>
      </c>
      <c r="O22" s="139">
        <v>0</v>
      </c>
      <c r="P22" s="199">
        <v>-4393746</v>
      </c>
      <c r="Q22" s="199">
        <v>-7464951</v>
      </c>
      <c r="R22" s="199">
        <v>-8778193</v>
      </c>
      <c r="S22" s="200">
        <v>-8590965</v>
      </c>
      <c r="T22" s="200">
        <v>-6751102</v>
      </c>
      <c r="U22" s="200">
        <v>-4003276</v>
      </c>
      <c r="V22" s="199">
        <v>-762670</v>
      </c>
      <c r="W22" s="199">
        <v>2470450</v>
      </c>
      <c r="X22" s="199">
        <v>5329197</v>
      </c>
      <c r="Y22" s="199">
        <v>6633106</v>
      </c>
      <c r="Z22" s="199">
        <v>4626666</v>
      </c>
      <c r="AA22" s="199">
        <v>0</v>
      </c>
      <c r="AB22" s="199">
        <f>IFERROR(VLOOKUP($B22,'2021 Balance Sheet'!$B$7:$O$1311,'2021 Balance Sheet'!D$2,FALSE),0)</f>
        <v>-4393746</v>
      </c>
      <c r="AC22" s="199">
        <f>IFERROR(VLOOKUP($B22,'2021 Balance Sheet'!$B$7:$O$1311,'2021 Balance Sheet'!E$2,FALSE),0)</f>
        <v>-7464951</v>
      </c>
      <c r="AD22" s="199">
        <f>IFERROR(VLOOKUP($B22,'2021 Balance Sheet'!$B$7:$O$1311,'2021 Balance Sheet'!F$2,FALSE),0)</f>
        <v>-8778193</v>
      </c>
      <c r="AE22" s="199">
        <f>IFERROR(VLOOKUP($B22,'2021 Balance Sheet'!$B$7:$O$1311,'2021 Balance Sheet'!G$2,FALSE),0)</f>
        <v>-8590965</v>
      </c>
      <c r="AF22" s="199">
        <f>IFERROR(VLOOKUP($B22,'2021 Balance Sheet'!$B$7:$O$1311,'2021 Balance Sheet'!H$2,FALSE),0)</f>
        <v>-6751102</v>
      </c>
      <c r="AG22" s="199">
        <f>IFERROR(VLOOKUP($B22,'2021 Balance Sheet'!$B$7:$O$1311,'2021 Balance Sheet'!I$2,FALSE),0)</f>
        <v>-4003276</v>
      </c>
      <c r="AH22" s="199">
        <f>IFERROR(VLOOKUP($B22,'2021 Balance Sheet'!$B$7:$O$1311,'2021 Balance Sheet'!J$2,FALSE),0)</f>
        <v>-762670</v>
      </c>
      <c r="AI22" s="199">
        <f>IFERROR(VLOOKUP($B22,'2021 Balance Sheet'!$B$7:$O$1311,'2021 Balance Sheet'!K$2,FALSE),0)</f>
        <v>2470450</v>
      </c>
      <c r="AJ22" s="199">
        <f>IFERROR(VLOOKUP($B22,'2021 Balance Sheet'!$B$7:$O$1311,'2021 Balance Sheet'!L$2,FALSE),0)</f>
        <v>5329197</v>
      </c>
      <c r="AK22" s="199">
        <f>IFERROR(VLOOKUP($B22,'2021 Balance Sheet'!$B$7:$O$1311,'2021 Balance Sheet'!M$2,FALSE),0)</f>
        <v>6633106</v>
      </c>
      <c r="AL22" s="199">
        <f>IFERROR(VLOOKUP($B22,'2021 Balance Sheet'!$B$7:$O$1311,'2021 Balance Sheet'!N$2,FALSE),0)</f>
        <v>4626666</v>
      </c>
      <c r="AM22" s="199">
        <f>IFERROR(VLOOKUP($B22,'2021 Balance Sheet'!$B$7:$O$1311,'2021 Balance Sheet'!O$2,FALSE),0)</f>
        <v>0</v>
      </c>
      <c r="AN22" s="363">
        <f t="shared" si="7"/>
        <v>-1807123.6666666667</v>
      </c>
    </row>
    <row r="23" spans="1:40" ht="15.75" thickBot="1" x14ac:dyDescent="0.3">
      <c r="A23" s="149" t="s">
        <v>1050</v>
      </c>
      <c r="B23" s="153" t="s">
        <v>2148</v>
      </c>
      <c r="C23" s="125" t="s">
        <v>4</v>
      </c>
      <c r="D23" s="140">
        <v>0</v>
      </c>
      <c r="E23" s="140">
        <v>0</v>
      </c>
      <c r="F23" s="140">
        <v>0</v>
      </c>
      <c r="G23" s="140">
        <v>0</v>
      </c>
      <c r="H23" s="140">
        <v>0</v>
      </c>
      <c r="I23" s="140">
        <v>0</v>
      </c>
      <c r="J23" s="140">
        <v>0</v>
      </c>
      <c r="K23" s="140">
        <v>0</v>
      </c>
      <c r="L23" s="140">
        <v>0</v>
      </c>
      <c r="M23" s="140">
        <v>0</v>
      </c>
      <c r="N23" s="140">
        <v>0</v>
      </c>
      <c r="O23" s="140">
        <v>0</v>
      </c>
      <c r="P23" s="200">
        <v>0</v>
      </c>
      <c r="Q23" s="200">
        <v>0</v>
      </c>
      <c r="R23" s="200">
        <v>0</v>
      </c>
      <c r="S23" s="199">
        <v>0</v>
      </c>
      <c r="T23" s="199">
        <v>0</v>
      </c>
      <c r="U23" s="199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199">
        <f>IFERROR(VLOOKUP($B23,'2021 Balance Sheet'!$B$7:$O$1311,'2021 Balance Sheet'!D$2,FALSE),0)</f>
        <v>0</v>
      </c>
      <c r="AC23" s="199">
        <f>IFERROR(VLOOKUP($B23,'2021 Balance Sheet'!$B$7:$O$1311,'2021 Balance Sheet'!E$2,FALSE),0)</f>
        <v>0</v>
      </c>
      <c r="AD23" s="199">
        <f>IFERROR(VLOOKUP($B23,'2021 Balance Sheet'!$B$7:$O$1311,'2021 Balance Sheet'!F$2,FALSE),0)</f>
        <v>0</v>
      </c>
      <c r="AE23" s="199">
        <f>IFERROR(VLOOKUP($B23,'2021 Balance Sheet'!$B$7:$O$1311,'2021 Balance Sheet'!G$2,FALSE),0)</f>
        <v>0</v>
      </c>
      <c r="AF23" s="199">
        <f>IFERROR(VLOOKUP($B23,'2021 Balance Sheet'!$B$7:$O$1311,'2021 Balance Sheet'!H$2,FALSE),0)</f>
        <v>0</v>
      </c>
      <c r="AG23" s="199">
        <f>IFERROR(VLOOKUP($B23,'2021 Balance Sheet'!$B$7:$O$1311,'2021 Balance Sheet'!I$2,FALSE),0)</f>
        <v>0</v>
      </c>
      <c r="AH23" s="199">
        <f>IFERROR(VLOOKUP($B23,'2021 Balance Sheet'!$B$7:$O$1311,'2021 Balance Sheet'!J$2,FALSE),0)</f>
        <v>0</v>
      </c>
      <c r="AI23" s="199">
        <f>IFERROR(VLOOKUP($B23,'2021 Balance Sheet'!$B$7:$O$1311,'2021 Balance Sheet'!K$2,FALSE),0)</f>
        <v>0</v>
      </c>
      <c r="AJ23" s="199">
        <f>IFERROR(VLOOKUP($B23,'2021 Balance Sheet'!$B$7:$O$1311,'2021 Balance Sheet'!L$2,FALSE),0)</f>
        <v>0</v>
      </c>
      <c r="AK23" s="199">
        <f>IFERROR(VLOOKUP($B23,'2021 Balance Sheet'!$B$7:$O$1311,'2021 Balance Sheet'!M$2,FALSE),0)</f>
        <v>0</v>
      </c>
      <c r="AL23" s="199">
        <f>IFERROR(VLOOKUP($B23,'2021 Balance Sheet'!$B$7:$O$1311,'2021 Balance Sheet'!N$2,FALSE),0)</f>
        <v>0</v>
      </c>
      <c r="AM23" s="199">
        <f>IFERROR(VLOOKUP($B23,'2021 Balance Sheet'!$B$7:$O$1311,'2021 Balance Sheet'!O$2,FALSE),0)</f>
        <v>0</v>
      </c>
      <c r="AN23" s="363">
        <f t="shared" si="7"/>
        <v>0</v>
      </c>
    </row>
    <row r="24" spans="1:40" ht="15.75" thickBot="1" x14ac:dyDescent="0.3">
      <c r="A24" s="149" t="s">
        <v>1051</v>
      </c>
      <c r="B24" s="153" t="s">
        <v>2149</v>
      </c>
      <c r="C24" s="125" t="s">
        <v>4</v>
      </c>
      <c r="D24" s="139">
        <v>0</v>
      </c>
      <c r="E24" s="139">
        <v>0</v>
      </c>
      <c r="F24" s="139">
        <v>0</v>
      </c>
      <c r="G24" s="139">
        <v>0</v>
      </c>
      <c r="H24" s="139">
        <v>0</v>
      </c>
      <c r="I24" s="139">
        <v>0</v>
      </c>
      <c r="J24" s="139">
        <v>0</v>
      </c>
      <c r="K24" s="139">
        <v>0</v>
      </c>
      <c r="L24" s="139">
        <v>0</v>
      </c>
      <c r="M24" s="139">
        <v>0</v>
      </c>
      <c r="N24" s="139">
        <v>0</v>
      </c>
      <c r="O24" s="139">
        <v>0</v>
      </c>
      <c r="P24" s="199">
        <v>0</v>
      </c>
      <c r="Q24" s="199">
        <v>0</v>
      </c>
      <c r="R24" s="199">
        <v>0</v>
      </c>
      <c r="S24" s="200">
        <v>0</v>
      </c>
      <c r="T24" s="200">
        <v>0</v>
      </c>
      <c r="U24" s="200">
        <v>0</v>
      </c>
      <c r="V24" s="199">
        <v>0</v>
      </c>
      <c r="W24" s="199">
        <v>0</v>
      </c>
      <c r="X24" s="199">
        <v>0</v>
      </c>
      <c r="Y24" s="199">
        <v>0</v>
      </c>
      <c r="Z24" s="199">
        <v>0</v>
      </c>
      <c r="AA24" s="199">
        <v>0</v>
      </c>
      <c r="AB24" s="199">
        <f>IFERROR(VLOOKUP($B24,'2021 Balance Sheet'!$B$7:$O$1311,'2021 Balance Sheet'!D$2,FALSE),0)</f>
        <v>0</v>
      </c>
      <c r="AC24" s="199">
        <f>IFERROR(VLOOKUP($B24,'2021 Balance Sheet'!$B$7:$O$1311,'2021 Balance Sheet'!E$2,FALSE),0)</f>
        <v>0</v>
      </c>
      <c r="AD24" s="199">
        <f>IFERROR(VLOOKUP($B24,'2021 Balance Sheet'!$B$7:$O$1311,'2021 Balance Sheet'!F$2,FALSE),0)</f>
        <v>0</v>
      </c>
      <c r="AE24" s="199">
        <f>IFERROR(VLOOKUP($B24,'2021 Balance Sheet'!$B$7:$O$1311,'2021 Balance Sheet'!G$2,FALSE),0)</f>
        <v>0</v>
      </c>
      <c r="AF24" s="199">
        <f>IFERROR(VLOOKUP($B24,'2021 Balance Sheet'!$B$7:$O$1311,'2021 Balance Sheet'!H$2,FALSE),0)</f>
        <v>0</v>
      </c>
      <c r="AG24" s="199">
        <f>IFERROR(VLOOKUP($B24,'2021 Balance Sheet'!$B$7:$O$1311,'2021 Balance Sheet'!I$2,FALSE),0)</f>
        <v>0</v>
      </c>
      <c r="AH24" s="199">
        <f>IFERROR(VLOOKUP($B24,'2021 Balance Sheet'!$B$7:$O$1311,'2021 Balance Sheet'!J$2,FALSE),0)</f>
        <v>0</v>
      </c>
      <c r="AI24" s="199">
        <f>IFERROR(VLOOKUP($B24,'2021 Balance Sheet'!$B$7:$O$1311,'2021 Balance Sheet'!K$2,FALSE),0)</f>
        <v>0</v>
      </c>
      <c r="AJ24" s="199">
        <f>IFERROR(VLOOKUP($B24,'2021 Balance Sheet'!$B$7:$O$1311,'2021 Balance Sheet'!L$2,FALSE),0)</f>
        <v>0</v>
      </c>
      <c r="AK24" s="199">
        <f>IFERROR(VLOOKUP($B24,'2021 Balance Sheet'!$B$7:$O$1311,'2021 Balance Sheet'!M$2,FALSE),0)</f>
        <v>0</v>
      </c>
      <c r="AL24" s="199">
        <f>IFERROR(VLOOKUP($B24,'2021 Balance Sheet'!$B$7:$O$1311,'2021 Balance Sheet'!N$2,FALSE),0)</f>
        <v>0</v>
      </c>
      <c r="AM24" s="199">
        <f>IFERROR(VLOOKUP($B24,'2021 Balance Sheet'!$B$7:$O$1311,'2021 Balance Sheet'!O$2,FALSE),0)</f>
        <v>0</v>
      </c>
      <c r="AN24" s="363">
        <f t="shared" si="7"/>
        <v>0</v>
      </c>
    </row>
    <row r="25" spans="1:40" ht="15.75" thickBot="1" x14ac:dyDescent="0.3">
      <c r="A25" s="149" t="s">
        <v>1052</v>
      </c>
      <c r="B25" s="153" t="s">
        <v>2150</v>
      </c>
      <c r="C25" s="125" t="s">
        <v>4</v>
      </c>
      <c r="D25" s="140">
        <v>0</v>
      </c>
      <c r="E25" s="140">
        <v>0</v>
      </c>
      <c r="F25" s="140">
        <v>0</v>
      </c>
      <c r="G25" s="140">
        <v>0</v>
      </c>
      <c r="H25" s="140">
        <v>0</v>
      </c>
      <c r="I25" s="140">
        <v>0</v>
      </c>
      <c r="J25" s="140">
        <v>0</v>
      </c>
      <c r="K25" s="140">
        <v>0</v>
      </c>
      <c r="L25" s="140">
        <v>0</v>
      </c>
      <c r="M25" s="140">
        <v>0</v>
      </c>
      <c r="N25" s="140">
        <v>0</v>
      </c>
      <c r="O25" s="140">
        <v>0</v>
      </c>
      <c r="P25" s="200">
        <v>0</v>
      </c>
      <c r="Q25" s="200">
        <v>0</v>
      </c>
      <c r="R25" s="200">
        <v>0</v>
      </c>
      <c r="S25" s="199">
        <v>0</v>
      </c>
      <c r="T25" s="199">
        <v>0</v>
      </c>
      <c r="U25" s="199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199">
        <f>IFERROR(VLOOKUP($B25,'2021 Balance Sheet'!$B$7:$O$1311,'2021 Balance Sheet'!D$2,FALSE),0)</f>
        <v>0</v>
      </c>
      <c r="AC25" s="199">
        <f>IFERROR(VLOOKUP($B25,'2021 Balance Sheet'!$B$7:$O$1311,'2021 Balance Sheet'!E$2,FALSE),0)</f>
        <v>0</v>
      </c>
      <c r="AD25" s="199">
        <f>IFERROR(VLOOKUP($B25,'2021 Balance Sheet'!$B$7:$O$1311,'2021 Balance Sheet'!F$2,FALSE),0)</f>
        <v>0</v>
      </c>
      <c r="AE25" s="199">
        <f>IFERROR(VLOOKUP($B25,'2021 Balance Sheet'!$B$7:$O$1311,'2021 Balance Sheet'!G$2,FALSE),0)</f>
        <v>0</v>
      </c>
      <c r="AF25" s="199">
        <f>IFERROR(VLOOKUP($B25,'2021 Balance Sheet'!$B$7:$O$1311,'2021 Balance Sheet'!H$2,FALSE),0)</f>
        <v>0</v>
      </c>
      <c r="AG25" s="199">
        <f>IFERROR(VLOOKUP($B25,'2021 Balance Sheet'!$B$7:$O$1311,'2021 Balance Sheet'!I$2,FALSE),0)</f>
        <v>0</v>
      </c>
      <c r="AH25" s="199">
        <f>IFERROR(VLOOKUP($B25,'2021 Balance Sheet'!$B$7:$O$1311,'2021 Balance Sheet'!J$2,FALSE),0)</f>
        <v>0</v>
      </c>
      <c r="AI25" s="199">
        <f>IFERROR(VLOOKUP($B25,'2021 Balance Sheet'!$B$7:$O$1311,'2021 Balance Sheet'!K$2,FALSE),0)</f>
        <v>0</v>
      </c>
      <c r="AJ25" s="199">
        <f>IFERROR(VLOOKUP($B25,'2021 Balance Sheet'!$B$7:$O$1311,'2021 Balance Sheet'!L$2,FALSE),0)</f>
        <v>0</v>
      </c>
      <c r="AK25" s="199">
        <f>IFERROR(VLOOKUP($B25,'2021 Balance Sheet'!$B$7:$O$1311,'2021 Balance Sheet'!M$2,FALSE),0)</f>
        <v>0</v>
      </c>
      <c r="AL25" s="199">
        <f>IFERROR(VLOOKUP($B25,'2021 Balance Sheet'!$B$7:$O$1311,'2021 Balance Sheet'!N$2,FALSE),0)</f>
        <v>0</v>
      </c>
      <c r="AM25" s="199">
        <f>IFERROR(VLOOKUP($B25,'2021 Balance Sheet'!$B$7:$O$1311,'2021 Balance Sheet'!O$2,FALSE),0)</f>
        <v>0</v>
      </c>
      <c r="AN25" s="363">
        <f t="shared" si="7"/>
        <v>0</v>
      </c>
    </row>
    <row r="26" spans="1:40" ht="15.75" thickBot="1" x14ac:dyDescent="0.3">
      <c r="A26" s="149" t="s">
        <v>1050</v>
      </c>
      <c r="B26" s="153" t="s">
        <v>2151</v>
      </c>
      <c r="C26" s="125" t="s">
        <v>4</v>
      </c>
      <c r="D26" s="139">
        <v>0</v>
      </c>
      <c r="E26" s="139">
        <v>0</v>
      </c>
      <c r="F26" s="139">
        <v>0</v>
      </c>
      <c r="G26" s="139">
        <v>0</v>
      </c>
      <c r="H26" s="139">
        <v>0</v>
      </c>
      <c r="I26" s="139">
        <v>0</v>
      </c>
      <c r="J26" s="139">
        <v>0</v>
      </c>
      <c r="K26" s="139">
        <v>0</v>
      </c>
      <c r="L26" s="139">
        <v>0</v>
      </c>
      <c r="M26" s="139">
        <v>0</v>
      </c>
      <c r="N26" s="139">
        <v>0</v>
      </c>
      <c r="O26" s="139">
        <v>0</v>
      </c>
      <c r="P26" s="199">
        <v>0</v>
      </c>
      <c r="Q26" s="199">
        <v>0</v>
      </c>
      <c r="R26" s="199">
        <v>0</v>
      </c>
      <c r="S26" s="200">
        <v>0</v>
      </c>
      <c r="T26" s="200">
        <v>0</v>
      </c>
      <c r="U26" s="200">
        <v>0</v>
      </c>
      <c r="V26" s="199">
        <v>0</v>
      </c>
      <c r="W26" s="199">
        <v>0</v>
      </c>
      <c r="X26" s="199">
        <v>0</v>
      </c>
      <c r="Y26" s="199">
        <v>0</v>
      </c>
      <c r="Z26" s="199">
        <v>0</v>
      </c>
      <c r="AA26" s="199">
        <v>0</v>
      </c>
      <c r="AB26" s="199">
        <f>IFERROR(VLOOKUP($B26,'2021 Balance Sheet'!$B$7:$O$1311,'2021 Balance Sheet'!D$2,FALSE),0)</f>
        <v>0</v>
      </c>
      <c r="AC26" s="199">
        <f>IFERROR(VLOOKUP($B26,'2021 Balance Sheet'!$B$7:$O$1311,'2021 Balance Sheet'!E$2,FALSE),0)</f>
        <v>0</v>
      </c>
      <c r="AD26" s="199">
        <f>IFERROR(VLOOKUP($B26,'2021 Balance Sheet'!$B$7:$O$1311,'2021 Balance Sheet'!F$2,FALSE),0)</f>
        <v>0</v>
      </c>
      <c r="AE26" s="199">
        <f>IFERROR(VLOOKUP($B26,'2021 Balance Sheet'!$B$7:$O$1311,'2021 Balance Sheet'!G$2,FALSE),0)</f>
        <v>0</v>
      </c>
      <c r="AF26" s="199">
        <f>IFERROR(VLOOKUP($B26,'2021 Balance Sheet'!$B$7:$O$1311,'2021 Balance Sheet'!H$2,FALSE),0)</f>
        <v>0</v>
      </c>
      <c r="AG26" s="199">
        <f>IFERROR(VLOOKUP($B26,'2021 Balance Sheet'!$B$7:$O$1311,'2021 Balance Sheet'!I$2,FALSE),0)</f>
        <v>0</v>
      </c>
      <c r="AH26" s="199">
        <f>IFERROR(VLOOKUP($B26,'2021 Balance Sheet'!$B$7:$O$1311,'2021 Balance Sheet'!J$2,FALSE),0)</f>
        <v>0</v>
      </c>
      <c r="AI26" s="199">
        <f>IFERROR(VLOOKUP($B26,'2021 Balance Sheet'!$B$7:$O$1311,'2021 Balance Sheet'!K$2,FALSE),0)</f>
        <v>0</v>
      </c>
      <c r="AJ26" s="199">
        <f>IFERROR(VLOOKUP($B26,'2021 Balance Sheet'!$B$7:$O$1311,'2021 Balance Sheet'!L$2,FALSE),0)</f>
        <v>0</v>
      </c>
      <c r="AK26" s="199">
        <f>IFERROR(VLOOKUP($B26,'2021 Balance Sheet'!$B$7:$O$1311,'2021 Balance Sheet'!M$2,FALSE),0)</f>
        <v>0</v>
      </c>
      <c r="AL26" s="199">
        <f>IFERROR(VLOOKUP($B26,'2021 Balance Sheet'!$B$7:$O$1311,'2021 Balance Sheet'!N$2,FALSE),0)</f>
        <v>0</v>
      </c>
      <c r="AM26" s="199">
        <f>IFERROR(VLOOKUP($B26,'2021 Balance Sheet'!$B$7:$O$1311,'2021 Balance Sheet'!O$2,FALSE),0)</f>
        <v>0</v>
      </c>
      <c r="AN26" s="363">
        <f t="shared" si="7"/>
        <v>0</v>
      </c>
    </row>
    <row r="27" spans="1:40" ht="15.75" thickBot="1" x14ac:dyDescent="0.3">
      <c r="A27" s="149" t="s">
        <v>1054</v>
      </c>
      <c r="B27" s="153" t="s">
        <v>2152</v>
      </c>
      <c r="C27" s="125" t="s">
        <v>4</v>
      </c>
      <c r="D27" s="140">
        <v>-16565.84</v>
      </c>
      <c r="E27" s="140">
        <v>-17595.96</v>
      </c>
      <c r="F27" s="140">
        <v>-5739.98</v>
      </c>
      <c r="G27" s="140">
        <v>-5405.31</v>
      </c>
      <c r="H27" s="140">
        <v>-4946.24</v>
      </c>
      <c r="I27" s="140">
        <v>-13524.65</v>
      </c>
      <c r="J27" s="140">
        <v>-15159.24</v>
      </c>
      <c r="K27" s="140">
        <v>-4593.16</v>
      </c>
      <c r="L27" s="140">
        <v>-4973.12</v>
      </c>
      <c r="M27" s="140">
        <v>-5344.59</v>
      </c>
      <c r="N27" s="140">
        <v>-4686.43</v>
      </c>
      <c r="O27" s="140">
        <v>-13388.4</v>
      </c>
      <c r="P27" s="200">
        <v>-5126.66</v>
      </c>
      <c r="Q27" s="200">
        <v>-5971.13</v>
      </c>
      <c r="R27" s="200">
        <v>-5113.6499999999996</v>
      </c>
      <c r="S27" s="199">
        <v>-4946.5</v>
      </c>
      <c r="T27" s="199">
        <v>-13508.32</v>
      </c>
      <c r="U27" s="199">
        <v>-11247</v>
      </c>
      <c r="V27" s="200">
        <v>-4332.18</v>
      </c>
      <c r="W27" s="200">
        <v>-4332.18</v>
      </c>
      <c r="X27" s="200">
        <v>-4924.18</v>
      </c>
      <c r="Y27" s="200">
        <v>-4924.18</v>
      </c>
      <c r="Z27" s="200">
        <v>-11255.95</v>
      </c>
      <c r="AA27" s="200">
        <v>-5363.45</v>
      </c>
      <c r="AB27" s="199">
        <f>IFERROR(VLOOKUP($B27,'2021 Balance Sheet'!$B$7:$O$1311,'2021 Balance Sheet'!D$2,FALSE),0)</f>
        <v>-5892.93</v>
      </c>
      <c r="AC27" s="199">
        <f>IFERROR(VLOOKUP($B27,'2021 Balance Sheet'!$B$7:$O$1311,'2021 Balance Sheet'!E$2,FALSE),0)</f>
        <v>-6051.15</v>
      </c>
      <c r="AD27" s="199">
        <f>IFERROR(VLOOKUP($B27,'2021 Balance Sheet'!$B$7:$O$1311,'2021 Balance Sheet'!F$2,FALSE),0)</f>
        <v>-4607.18</v>
      </c>
      <c r="AE27" s="199">
        <f>IFERROR(VLOOKUP($B27,'2021 Balance Sheet'!$B$7:$O$1311,'2021 Balance Sheet'!G$2,FALSE),0)</f>
        <v>-4607.18</v>
      </c>
      <c r="AF27" s="199">
        <f>IFERROR(VLOOKUP($B27,'2021 Balance Sheet'!$B$7:$O$1311,'2021 Balance Sheet'!H$2,FALSE),0)</f>
        <v>-9529.52</v>
      </c>
      <c r="AG27" s="199">
        <f>IFERROR(VLOOKUP($B27,'2021 Balance Sheet'!$B$7:$O$1311,'2021 Balance Sheet'!I$2,FALSE),0)</f>
        <v>-10040.969999999999</v>
      </c>
      <c r="AH27" s="199">
        <f>IFERROR(VLOOKUP($B27,'2021 Balance Sheet'!$B$7:$O$1311,'2021 Balance Sheet'!J$2,FALSE),0)</f>
        <v>-4999.8100000000004</v>
      </c>
      <c r="AI27" s="199">
        <f>IFERROR(VLOOKUP($B27,'2021 Balance Sheet'!$B$7:$O$1311,'2021 Balance Sheet'!K$2,FALSE),0)</f>
        <v>-4999.79</v>
      </c>
      <c r="AJ27" s="199">
        <f>IFERROR(VLOOKUP($B27,'2021 Balance Sheet'!$B$7:$O$1311,'2021 Balance Sheet'!L$2,FALSE),0)</f>
        <v>-4999.8100000000004</v>
      </c>
      <c r="AK27" s="199">
        <f>IFERROR(VLOOKUP($B27,'2021 Balance Sheet'!$B$7:$O$1311,'2021 Balance Sheet'!M$2,FALSE),0)</f>
        <v>-11420.21</v>
      </c>
      <c r="AL27" s="199">
        <f>IFERROR(VLOOKUP($B27,'2021 Balance Sheet'!$B$7:$O$1311,'2021 Balance Sheet'!N$2,FALSE),0)</f>
        <v>-9482.8700000000008</v>
      </c>
      <c r="AM27" s="199">
        <f>IFERROR(VLOOKUP($B27,'2021 Balance Sheet'!$B$7:$O$1311,'2021 Balance Sheet'!O$2,FALSE),0)</f>
        <v>-4011.53</v>
      </c>
      <c r="AN27" s="363">
        <f t="shared" si="7"/>
        <v>-6776.5758333333324</v>
      </c>
    </row>
    <row r="28" spans="1:40" ht="15.75" thickBot="1" x14ac:dyDescent="0.3">
      <c r="A28" s="186" t="s">
        <v>4006</v>
      </c>
      <c r="B28" s="185" t="s">
        <v>4007</v>
      </c>
      <c r="C28" s="125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200"/>
      <c r="Q28" s="200"/>
      <c r="R28" s="200"/>
      <c r="S28" s="199"/>
      <c r="T28" s="199"/>
      <c r="U28" s="199">
        <v>0</v>
      </c>
      <c r="V28" s="200">
        <v>-382859.36</v>
      </c>
      <c r="W28" s="200">
        <v>-304267.65000000002</v>
      </c>
      <c r="X28" s="200">
        <v>-330549.42</v>
      </c>
      <c r="Y28" s="200">
        <v>-833920.57</v>
      </c>
      <c r="Z28" s="200">
        <v>-322343.98</v>
      </c>
      <c r="AA28" s="200">
        <v>-582636.48</v>
      </c>
      <c r="AB28" s="199">
        <f>IFERROR(VLOOKUP($B28,'2021 Balance Sheet'!$B$7:$O$1311,'2021 Balance Sheet'!D$2,FALSE),0)</f>
        <v>-472051.85</v>
      </c>
      <c r="AC28" s="199">
        <f>IFERROR(VLOOKUP($B28,'2021 Balance Sheet'!$B$7:$O$1311,'2021 Balance Sheet'!E$2,FALSE),0)</f>
        <v>-342278.02</v>
      </c>
      <c r="AD28" s="199">
        <f>IFERROR(VLOOKUP($B28,'2021 Balance Sheet'!$B$7:$O$1311,'2021 Balance Sheet'!F$2,FALSE),0)</f>
        <v>-415125.59</v>
      </c>
      <c r="AE28" s="199">
        <f>IFERROR(VLOOKUP($B28,'2021 Balance Sheet'!$B$7:$O$1311,'2021 Balance Sheet'!G$2,FALSE),0)</f>
        <v>-441282.44</v>
      </c>
      <c r="AF28" s="199">
        <f>IFERROR(VLOOKUP($B28,'2021 Balance Sheet'!$B$7:$O$1311,'2021 Balance Sheet'!H$2,FALSE),0)</f>
        <v>-480842.46</v>
      </c>
      <c r="AG28" s="199">
        <f>IFERROR(VLOOKUP($B28,'2021 Balance Sheet'!$B$7:$O$1311,'2021 Balance Sheet'!I$2,FALSE),0)</f>
        <v>-427653.74</v>
      </c>
      <c r="AH28" s="199">
        <f>IFERROR(VLOOKUP($B28,'2021 Balance Sheet'!$B$7:$O$1311,'2021 Balance Sheet'!J$2,FALSE),0)</f>
        <v>-448587.6</v>
      </c>
      <c r="AI28" s="199">
        <f>IFERROR(VLOOKUP($B28,'2021 Balance Sheet'!$B$7:$O$1311,'2021 Balance Sheet'!K$2,FALSE),0)</f>
        <v>-361963.29</v>
      </c>
      <c r="AJ28" s="199">
        <f>IFERROR(VLOOKUP($B28,'2021 Balance Sheet'!$B$7:$O$1311,'2021 Balance Sheet'!L$2,FALSE),0)</f>
        <v>-413843.64</v>
      </c>
      <c r="AK28" s="199">
        <f>IFERROR(VLOOKUP($B28,'2021 Balance Sheet'!$B$7:$O$1311,'2021 Balance Sheet'!M$2,FALSE),0)</f>
        <v>-431205.17</v>
      </c>
      <c r="AL28" s="199">
        <f>IFERROR(VLOOKUP($B28,'2021 Balance Sheet'!$B$7:$O$1311,'2021 Balance Sheet'!N$2,FALSE),0)</f>
        <v>-329286.55</v>
      </c>
      <c r="AM28" s="199">
        <f>IFERROR(VLOOKUP($B28,'2021 Balance Sheet'!$B$7:$O$1311,'2021 Balance Sheet'!O$2,FALSE),0)</f>
        <v>-507209.56</v>
      </c>
      <c r="AN28" s="363">
        <f t="shared" si="7"/>
        <v>-425753.61416666658</v>
      </c>
    </row>
    <row r="29" spans="1:40" ht="15.75" thickBot="1" x14ac:dyDescent="0.3">
      <c r="A29" s="149" t="s">
        <v>1055</v>
      </c>
      <c r="B29" s="153" t="s">
        <v>2153</v>
      </c>
      <c r="C29" s="125" t="s">
        <v>4</v>
      </c>
      <c r="D29" s="139">
        <v>0</v>
      </c>
      <c r="E29" s="139">
        <v>-36755.629999999997</v>
      </c>
      <c r="F29" s="139">
        <v>-232</v>
      </c>
      <c r="G29" s="139">
        <v>-232</v>
      </c>
      <c r="H29" s="139">
        <v>-232</v>
      </c>
      <c r="I29" s="139">
        <v>-36365.629999999997</v>
      </c>
      <c r="J29" s="139">
        <v>-35843.629999999997</v>
      </c>
      <c r="K29" s="139">
        <v>-232</v>
      </c>
      <c r="L29" s="139">
        <v>-348</v>
      </c>
      <c r="M29" s="139">
        <v>-410.2</v>
      </c>
      <c r="N29" s="139">
        <v>-174.9</v>
      </c>
      <c r="O29" s="139">
        <v>-36115.199999999997</v>
      </c>
      <c r="P29" s="199">
        <v>-349.8</v>
      </c>
      <c r="Q29" s="199">
        <v>-174.9</v>
      </c>
      <c r="R29" s="199">
        <v>-233.2</v>
      </c>
      <c r="S29" s="200">
        <v>-233.2</v>
      </c>
      <c r="T29" s="200">
        <v>-35780.21</v>
      </c>
      <c r="U29" s="200">
        <v>-35255.51</v>
      </c>
      <c r="V29" s="199">
        <v>-174.9</v>
      </c>
      <c r="W29" s="199">
        <v>-291.5</v>
      </c>
      <c r="X29" s="199">
        <v>-466.4</v>
      </c>
      <c r="Y29" s="199">
        <v>-353.4</v>
      </c>
      <c r="Z29" s="199">
        <v>-35997.760000000002</v>
      </c>
      <c r="AA29" s="199">
        <v>-411.1</v>
      </c>
      <c r="AB29" s="199">
        <f>IFERROR(VLOOKUP($B29,'2021 Balance Sheet'!$B$7:$O$1311,'2021 Balance Sheet'!D$2,FALSE),0)</f>
        <v>-293.3</v>
      </c>
      <c r="AC29" s="199">
        <f>IFERROR(VLOOKUP($B29,'2021 Balance Sheet'!$B$7:$O$1311,'2021 Balance Sheet'!E$2,FALSE),0)</f>
        <v>-293.3</v>
      </c>
      <c r="AD29" s="199">
        <f>IFERROR(VLOOKUP($B29,'2021 Balance Sheet'!$B$7:$O$1311,'2021 Balance Sheet'!F$2,FALSE),0)</f>
        <v>-411.1</v>
      </c>
      <c r="AE29" s="199">
        <f>IFERROR(VLOOKUP($B29,'2021 Balance Sheet'!$B$7:$O$1311,'2021 Balance Sheet'!G$2,FALSE),0)</f>
        <v>-411.1</v>
      </c>
      <c r="AF29" s="199">
        <f>IFERROR(VLOOKUP($B29,'2021 Balance Sheet'!$B$7:$O$1311,'2021 Balance Sheet'!H$2,FALSE),0)</f>
        <v>-34861.360000000001</v>
      </c>
      <c r="AG29" s="199">
        <f>IFERROR(VLOOKUP($B29,'2021 Balance Sheet'!$B$7:$O$1311,'2021 Balance Sheet'!I$2,FALSE),0)</f>
        <v>-35841.46</v>
      </c>
      <c r="AH29" s="199">
        <f>IFERROR(VLOOKUP($B29,'2021 Balance Sheet'!$B$7:$O$1311,'2021 Balance Sheet'!J$2,FALSE),0)</f>
        <v>-411.1</v>
      </c>
      <c r="AI29" s="199">
        <f>IFERROR(VLOOKUP($B29,'2021 Balance Sheet'!$B$7:$O$1311,'2021 Balance Sheet'!K$2,FALSE),0)</f>
        <v>-705.6</v>
      </c>
      <c r="AJ29" s="199">
        <f>IFERROR(VLOOKUP($B29,'2021 Balance Sheet'!$B$7:$O$1311,'2021 Balance Sheet'!L$2,FALSE),0)</f>
        <v>-415.1</v>
      </c>
      <c r="AK29" s="199">
        <f>IFERROR(VLOOKUP($B29,'2021 Balance Sheet'!$B$7:$O$1311,'2021 Balance Sheet'!M$2,FALSE),0)</f>
        <v>-36301.360000000001</v>
      </c>
      <c r="AL29" s="199">
        <f>IFERROR(VLOOKUP($B29,'2021 Balance Sheet'!$B$7:$O$1311,'2021 Balance Sheet'!N$2,FALSE),0)</f>
        <v>-36828.46</v>
      </c>
      <c r="AM29" s="199">
        <f>IFERROR(VLOOKUP($B29,'2021 Balance Sheet'!$B$7:$O$1311,'2021 Balance Sheet'!O$2,FALSE),0)</f>
        <v>-595.79999999999995</v>
      </c>
      <c r="AN29" s="363">
        <f t="shared" si="7"/>
        <v>-12273.057500000003</v>
      </c>
    </row>
    <row r="30" spans="1:40" ht="15.75" thickBot="1" x14ac:dyDescent="0.3">
      <c r="A30" s="149" t="s">
        <v>1056</v>
      </c>
      <c r="B30" s="153" t="s">
        <v>2154</v>
      </c>
      <c r="C30" s="125" t="s">
        <v>4</v>
      </c>
      <c r="D30" s="140">
        <v>0</v>
      </c>
      <c r="E30" s="140">
        <v>0</v>
      </c>
      <c r="F30" s="140">
        <v>0</v>
      </c>
      <c r="G30" s="140">
        <v>0</v>
      </c>
      <c r="H30" s="140">
        <v>0</v>
      </c>
      <c r="I30" s="140">
        <v>0</v>
      </c>
      <c r="J30" s="140">
        <v>0</v>
      </c>
      <c r="K30" s="140">
        <v>0</v>
      </c>
      <c r="L30" s="140">
        <v>0</v>
      </c>
      <c r="M30" s="140">
        <v>0</v>
      </c>
      <c r="N30" s="140">
        <v>0</v>
      </c>
      <c r="O30" s="140">
        <v>0</v>
      </c>
      <c r="P30" s="200">
        <v>0</v>
      </c>
      <c r="Q30" s="200">
        <v>0</v>
      </c>
      <c r="R30" s="200">
        <v>0</v>
      </c>
      <c r="S30" s="199">
        <v>0</v>
      </c>
      <c r="T30" s="199">
        <v>0</v>
      </c>
      <c r="U30" s="199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199">
        <f>IFERROR(VLOOKUP($B30,'2021 Balance Sheet'!$B$7:$O$1311,'2021 Balance Sheet'!D$2,FALSE),0)</f>
        <v>0</v>
      </c>
      <c r="AC30" s="199">
        <f>IFERROR(VLOOKUP($B30,'2021 Balance Sheet'!$B$7:$O$1311,'2021 Balance Sheet'!E$2,FALSE),0)</f>
        <v>0</v>
      </c>
      <c r="AD30" s="199">
        <f>IFERROR(VLOOKUP($B30,'2021 Balance Sheet'!$B$7:$O$1311,'2021 Balance Sheet'!F$2,FALSE),0)</f>
        <v>0</v>
      </c>
      <c r="AE30" s="199">
        <f>IFERROR(VLOOKUP($B30,'2021 Balance Sheet'!$B$7:$O$1311,'2021 Balance Sheet'!G$2,FALSE),0)</f>
        <v>0</v>
      </c>
      <c r="AF30" s="199">
        <f>IFERROR(VLOOKUP($B30,'2021 Balance Sheet'!$B$7:$O$1311,'2021 Balance Sheet'!H$2,FALSE),0)</f>
        <v>0</v>
      </c>
      <c r="AG30" s="199">
        <f>IFERROR(VLOOKUP($B30,'2021 Balance Sheet'!$B$7:$O$1311,'2021 Balance Sheet'!I$2,FALSE),0)</f>
        <v>0</v>
      </c>
      <c r="AH30" s="199">
        <f>IFERROR(VLOOKUP($B30,'2021 Balance Sheet'!$B$7:$O$1311,'2021 Balance Sheet'!J$2,FALSE),0)</f>
        <v>0</v>
      </c>
      <c r="AI30" s="199">
        <f>IFERROR(VLOOKUP($B30,'2021 Balance Sheet'!$B$7:$O$1311,'2021 Balance Sheet'!K$2,FALSE),0)</f>
        <v>0</v>
      </c>
      <c r="AJ30" s="199">
        <f>IFERROR(VLOOKUP($B30,'2021 Balance Sheet'!$B$7:$O$1311,'2021 Balance Sheet'!L$2,FALSE),0)</f>
        <v>0</v>
      </c>
      <c r="AK30" s="199">
        <f>IFERROR(VLOOKUP($B30,'2021 Balance Sheet'!$B$7:$O$1311,'2021 Balance Sheet'!M$2,FALSE),0)</f>
        <v>0</v>
      </c>
      <c r="AL30" s="199">
        <f>IFERROR(VLOOKUP($B30,'2021 Balance Sheet'!$B$7:$O$1311,'2021 Balance Sheet'!N$2,FALSE),0)</f>
        <v>0</v>
      </c>
      <c r="AM30" s="199">
        <f>IFERROR(VLOOKUP($B30,'2021 Balance Sheet'!$B$7:$O$1311,'2021 Balance Sheet'!O$2,FALSE),0)</f>
        <v>0</v>
      </c>
      <c r="AN30" s="363">
        <f t="shared" si="7"/>
        <v>0</v>
      </c>
    </row>
    <row r="31" spans="1:40" ht="15.75" thickBot="1" x14ac:dyDescent="0.3">
      <c r="A31" s="149" t="s">
        <v>1057</v>
      </c>
      <c r="B31" s="153" t="s">
        <v>2155</v>
      </c>
      <c r="C31" s="125" t="s">
        <v>4</v>
      </c>
      <c r="D31" s="139">
        <v>0</v>
      </c>
      <c r="E31" s="139">
        <v>0</v>
      </c>
      <c r="F31" s="139">
        <v>0</v>
      </c>
      <c r="G31" s="139">
        <v>0</v>
      </c>
      <c r="H31" s="139">
        <v>0</v>
      </c>
      <c r="I31" s="139">
        <v>0</v>
      </c>
      <c r="J31" s="139">
        <v>0</v>
      </c>
      <c r="K31" s="139">
        <v>0</v>
      </c>
      <c r="L31" s="139">
        <v>0</v>
      </c>
      <c r="M31" s="139">
        <v>0</v>
      </c>
      <c r="N31" s="139">
        <v>0</v>
      </c>
      <c r="O31" s="139">
        <v>0</v>
      </c>
      <c r="P31" s="199">
        <v>0</v>
      </c>
      <c r="Q31" s="199">
        <v>0</v>
      </c>
      <c r="R31" s="199">
        <v>0</v>
      </c>
      <c r="S31" s="200">
        <v>0</v>
      </c>
      <c r="T31" s="200">
        <v>0</v>
      </c>
      <c r="U31" s="200">
        <v>0</v>
      </c>
      <c r="V31" s="199">
        <v>0</v>
      </c>
      <c r="W31" s="199">
        <v>0</v>
      </c>
      <c r="X31" s="199">
        <v>0</v>
      </c>
      <c r="Y31" s="199">
        <v>0</v>
      </c>
      <c r="Z31" s="199">
        <v>0</v>
      </c>
      <c r="AA31" s="199">
        <v>0</v>
      </c>
      <c r="AB31" s="199">
        <f>IFERROR(VLOOKUP($B31,'2021 Balance Sheet'!$B$7:$O$1311,'2021 Balance Sheet'!D$2,FALSE),0)</f>
        <v>0</v>
      </c>
      <c r="AC31" s="199">
        <f>IFERROR(VLOOKUP($B31,'2021 Balance Sheet'!$B$7:$O$1311,'2021 Balance Sheet'!E$2,FALSE),0)</f>
        <v>0</v>
      </c>
      <c r="AD31" s="199">
        <f>IFERROR(VLOOKUP($B31,'2021 Balance Sheet'!$B$7:$O$1311,'2021 Balance Sheet'!F$2,FALSE),0)</f>
        <v>0</v>
      </c>
      <c r="AE31" s="199">
        <f>IFERROR(VLOOKUP($B31,'2021 Balance Sheet'!$B$7:$O$1311,'2021 Balance Sheet'!G$2,FALSE),0)</f>
        <v>0</v>
      </c>
      <c r="AF31" s="199">
        <f>IFERROR(VLOOKUP($B31,'2021 Balance Sheet'!$B$7:$O$1311,'2021 Balance Sheet'!H$2,FALSE),0)</f>
        <v>0</v>
      </c>
      <c r="AG31" s="199">
        <f>IFERROR(VLOOKUP($B31,'2021 Balance Sheet'!$B$7:$O$1311,'2021 Balance Sheet'!I$2,FALSE),0)</f>
        <v>0</v>
      </c>
      <c r="AH31" s="199">
        <f>IFERROR(VLOOKUP($B31,'2021 Balance Sheet'!$B$7:$O$1311,'2021 Balance Sheet'!J$2,FALSE),0)</f>
        <v>0</v>
      </c>
      <c r="AI31" s="199">
        <f>IFERROR(VLOOKUP($B31,'2021 Balance Sheet'!$B$7:$O$1311,'2021 Balance Sheet'!K$2,FALSE),0)</f>
        <v>0</v>
      </c>
      <c r="AJ31" s="199">
        <f>IFERROR(VLOOKUP($B31,'2021 Balance Sheet'!$B$7:$O$1311,'2021 Balance Sheet'!L$2,FALSE),0)</f>
        <v>0</v>
      </c>
      <c r="AK31" s="199">
        <f>IFERROR(VLOOKUP($B31,'2021 Balance Sheet'!$B$7:$O$1311,'2021 Balance Sheet'!M$2,FALSE),0)</f>
        <v>0</v>
      </c>
      <c r="AL31" s="199">
        <f>IFERROR(VLOOKUP($B31,'2021 Balance Sheet'!$B$7:$O$1311,'2021 Balance Sheet'!N$2,FALSE),0)</f>
        <v>0</v>
      </c>
      <c r="AM31" s="199">
        <f>IFERROR(VLOOKUP($B31,'2021 Balance Sheet'!$B$7:$O$1311,'2021 Balance Sheet'!O$2,FALSE),0)</f>
        <v>0</v>
      </c>
      <c r="AN31" s="363">
        <f t="shared" si="7"/>
        <v>0</v>
      </c>
    </row>
    <row r="32" spans="1:40" ht="15.75" thickBot="1" x14ac:dyDescent="0.3">
      <c r="A32" s="149" t="s">
        <v>1058</v>
      </c>
      <c r="B32" s="153" t="s">
        <v>2156</v>
      </c>
      <c r="C32" s="125" t="s">
        <v>4</v>
      </c>
      <c r="D32" s="140">
        <v>0</v>
      </c>
      <c r="E32" s="140">
        <v>0</v>
      </c>
      <c r="F32" s="140">
        <v>0</v>
      </c>
      <c r="G32" s="140">
        <v>0</v>
      </c>
      <c r="H32" s="140">
        <v>0</v>
      </c>
      <c r="I32" s="140">
        <v>0</v>
      </c>
      <c r="J32" s="140">
        <v>0</v>
      </c>
      <c r="K32" s="140">
        <v>0</v>
      </c>
      <c r="L32" s="140">
        <v>0</v>
      </c>
      <c r="M32" s="140">
        <v>0</v>
      </c>
      <c r="N32" s="140">
        <v>0</v>
      </c>
      <c r="O32" s="140">
        <v>0</v>
      </c>
      <c r="P32" s="200">
        <v>0</v>
      </c>
      <c r="Q32" s="200">
        <v>0</v>
      </c>
      <c r="R32" s="200">
        <v>0</v>
      </c>
      <c r="S32" s="199">
        <v>0</v>
      </c>
      <c r="T32" s="199">
        <v>0</v>
      </c>
      <c r="U32" s="199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199">
        <f>IFERROR(VLOOKUP($B32,'2021 Balance Sheet'!$B$7:$O$1311,'2021 Balance Sheet'!D$2,FALSE),0)</f>
        <v>0</v>
      </c>
      <c r="AC32" s="199">
        <f>IFERROR(VLOOKUP($B32,'2021 Balance Sheet'!$B$7:$O$1311,'2021 Balance Sheet'!E$2,FALSE),0)</f>
        <v>0</v>
      </c>
      <c r="AD32" s="199">
        <f>IFERROR(VLOOKUP($B32,'2021 Balance Sheet'!$B$7:$O$1311,'2021 Balance Sheet'!F$2,FALSE),0)</f>
        <v>0</v>
      </c>
      <c r="AE32" s="199">
        <f>IFERROR(VLOOKUP($B32,'2021 Balance Sheet'!$B$7:$O$1311,'2021 Balance Sheet'!G$2,FALSE),0)</f>
        <v>0</v>
      </c>
      <c r="AF32" s="199">
        <f>IFERROR(VLOOKUP($B32,'2021 Balance Sheet'!$B$7:$O$1311,'2021 Balance Sheet'!H$2,FALSE),0)</f>
        <v>0</v>
      </c>
      <c r="AG32" s="199">
        <f>IFERROR(VLOOKUP($B32,'2021 Balance Sheet'!$B$7:$O$1311,'2021 Balance Sheet'!I$2,FALSE),0)</f>
        <v>0</v>
      </c>
      <c r="AH32" s="199">
        <f>IFERROR(VLOOKUP($B32,'2021 Balance Sheet'!$B$7:$O$1311,'2021 Balance Sheet'!J$2,FALSE),0)</f>
        <v>0</v>
      </c>
      <c r="AI32" s="199">
        <f>IFERROR(VLOOKUP($B32,'2021 Balance Sheet'!$B$7:$O$1311,'2021 Balance Sheet'!K$2,FALSE),0)</f>
        <v>0</v>
      </c>
      <c r="AJ32" s="199">
        <f>IFERROR(VLOOKUP($B32,'2021 Balance Sheet'!$B$7:$O$1311,'2021 Balance Sheet'!L$2,FALSE),0)</f>
        <v>0</v>
      </c>
      <c r="AK32" s="199">
        <f>IFERROR(VLOOKUP($B32,'2021 Balance Sheet'!$B$7:$O$1311,'2021 Balance Sheet'!M$2,FALSE),0)</f>
        <v>0</v>
      </c>
      <c r="AL32" s="199">
        <f>IFERROR(VLOOKUP($B32,'2021 Balance Sheet'!$B$7:$O$1311,'2021 Balance Sheet'!N$2,FALSE),0)</f>
        <v>0</v>
      </c>
      <c r="AM32" s="199">
        <f>IFERROR(VLOOKUP($B32,'2021 Balance Sheet'!$B$7:$O$1311,'2021 Balance Sheet'!O$2,FALSE),0)</f>
        <v>0</v>
      </c>
      <c r="AN32" s="363">
        <f t="shared" si="7"/>
        <v>0</v>
      </c>
    </row>
    <row r="33" spans="1:40" ht="15.75" thickBot="1" x14ac:dyDescent="0.3">
      <c r="A33" s="149" t="s">
        <v>1059</v>
      </c>
      <c r="B33" s="153" t="s">
        <v>2157</v>
      </c>
      <c r="C33" s="125" t="s">
        <v>4</v>
      </c>
      <c r="D33" s="139">
        <v>-777.5</v>
      </c>
      <c r="E33" s="139">
        <v>-742.5</v>
      </c>
      <c r="F33" s="139">
        <v>-680</v>
      </c>
      <c r="G33" s="139">
        <v>-680</v>
      </c>
      <c r="H33" s="139">
        <v>-680</v>
      </c>
      <c r="I33" s="139">
        <v>-680</v>
      </c>
      <c r="J33" s="139">
        <v>-642.5</v>
      </c>
      <c r="K33" s="139">
        <v>-680</v>
      </c>
      <c r="L33" s="139">
        <v>-680</v>
      </c>
      <c r="M33" s="139">
        <v>-680</v>
      </c>
      <c r="N33" s="139">
        <v>0</v>
      </c>
      <c r="O33" s="139">
        <v>0</v>
      </c>
      <c r="P33" s="199">
        <v>0</v>
      </c>
      <c r="Q33" s="199">
        <v>0</v>
      </c>
      <c r="R33" s="199">
        <v>0</v>
      </c>
      <c r="S33" s="200">
        <v>0</v>
      </c>
      <c r="T33" s="200">
        <v>0</v>
      </c>
      <c r="U33" s="200">
        <v>0</v>
      </c>
      <c r="V33" s="199">
        <v>0</v>
      </c>
      <c r="W33" s="199">
        <v>0</v>
      </c>
      <c r="X33" s="199">
        <v>0</v>
      </c>
      <c r="Y33" s="199">
        <v>0</v>
      </c>
      <c r="Z33" s="199">
        <v>0</v>
      </c>
      <c r="AA33" s="199">
        <v>0</v>
      </c>
      <c r="AB33" s="199">
        <f>IFERROR(VLOOKUP($B33,'2021 Balance Sheet'!$B$7:$O$1311,'2021 Balance Sheet'!D$2,FALSE),0)</f>
        <v>0</v>
      </c>
      <c r="AC33" s="199">
        <f>IFERROR(VLOOKUP($B33,'2021 Balance Sheet'!$B$7:$O$1311,'2021 Balance Sheet'!E$2,FALSE),0)</f>
        <v>0</v>
      </c>
      <c r="AD33" s="199">
        <f>IFERROR(VLOOKUP($B33,'2021 Balance Sheet'!$B$7:$O$1311,'2021 Balance Sheet'!F$2,FALSE),0)</f>
        <v>0</v>
      </c>
      <c r="AE33" s="199">
        <f>IFERROR(VLOOKUP($B33,'2021 Balance Sheet'!$B$7:$O$1311,'2021 Balance Sheet'!G$2,FALSE),0)</f>
        <v>0</v>
      </c>
      <c r="AF33" s="199">
        <f>IFERROR(VLOOKUP($B33,'2021 Balance Sheet'!$B$7:$O$1311,'2021 Balance Sheet'!H$2,FALSE),0)</f>
        <v>0</v>
      </c>
      <c r="AG33" s="199">
        <f>IFERROR(VLOOKUP($B33,'2021 Balance Sheet'!$B$7:$O$1311,'2021 Balance Sheet'!I$2,FALSE),0)</f>
        <v>0</v>
      </c>
      <c r="AH33" s="199">
        <f>IFERROR(VLOOKUP($B33,'2021 Balance Sheet'!$B$7:$O$1311,'2021 Balance Sheet'!J$2,FALSE),0)</f>
        <v>0</v>
      </c>
      <c r="AI33" s="199">
        <f>IFERROR(VLOOKUP($B33,'2021 Balance Sheet'!$B$7:$O$1311,'2021 Balance Sheet'!K$2,FALSE),0)</f>
        <v>0</v>
      </c>
      <c r="AJ33" s="199">
        <f>IFERROR(VLOOKUP($B33,'2021 Balance Sheet'!$B$7:$O$1311,'2021 Balance Sheet'!L$2,FALSE),0)</f>
        <v>0</v>
      </c>
      <c r="AK33" s="199">
        <f>IFERROR(VLOOKUP($B33,'2021 Balance Sheet'!$B$7:$O$1311,'2021 Balance Sheet'!M$2,FALSE),0)</f>
        <v>0</v>
      </c>
      <c r="AL33" s="199">
        <f>IFERROR(VLOOKUP($B33,'2021 Balance Sheet'!$B$7:$O$1311,'2021 Balance Sheet'!N$2,FALSE),0)</f>
        <v>0</v>
      </c>
      <c r="AM33" s="199">
        <f>IFERROR(VLOOKUP($B33,'2021 Balance Sheet'!$B$7:$O$1311,'2021 Balance Sheet'!O$2,FALSE),0)</f>
        <v>0</v>
      </c>
      <c r="AN33" s="363">
        <f t="shared" si="7"/>
        <v>0</v>
      </c>
    </row>
    <row r="34" spans="1:40" ht="15.75" thickBot="1" x14ac:dyDescent="0.3">
      <c r="A34" s="149" t="s">
        <v>1060</v>
      </c>
      <c r="B34" s="153" t="s">
        <v>2158</v>
      </c>
      <c r="C34" s="125" t="s">
        <v>4</v>
      </c>
      <c r="D34" s="140">
        <v>-436648.58</v>
      </c>
      <c r="E34" s="140">
        <v>-1652529.7</v>
      </c>
      <c r="F34" s="140">
        <v>-447520.32</v>
      </c>
      <c r="G34" s="140">
        <v>-432165.78</v>
      </c>
      <c r="H34" s="140">
        <v>-423856.74</v>
      </c>
      <c r="I34" s="140">
        <v>-798081.17</v>
      </c>
      <c r="J34" s="140">
        <v>-499460</v>
      </c>
      <c r="K34" s="140">
        <v>-477978.54</v>
      </c>
      <c r="L34" s="140">
        <v>-468918.09</v>
      </c>
      <c r="M34" s="140">
        <v>-460569.34</v>
      </c>
      <c r="N34" s="140">
        <v>-145279.21</v>
      </c>
      <c r="O34" s="140">
        <v>-914103.7</v>
      </c>
      <c r="P34" s="200">
        <v>-582011.79</v>
      </c>
      <c r="Q34" s="200">
        <v>-1963808.3</v>
      </c>
      <c r="R34" s="200">
        <v>-587345.79</v>
      </c>
      <c r="S34" s="199">
        <v>-587073.18000000005</v>
      </c>
      <c r="T34" s="199">
        <v>-950204.4</v>
      </c>
      <c r="U34" s="199">
        <v>-951304.81</v>
      </c>
      <c r="V34" s="200">
        <v>-578075.13</v>
      </c>
      <c r="W34" s="200">
        <v>-566632.1</v>
      </c>
      <c r="X34" s="200">
        <v>-565007.11</v>
      </c>
      <c r="Y34" s="200">
        <v>-560591.29</v>
      </c>
      <c r="Z34" s="200">
        <v>-949099.4</v>
      </c>
      <c r="AA34" s="200">
        <v>-684222.57</v>
      </c>
      <c r="AB34" s="199">
        <f>IFERROR(VLOOKUP($B34,'2021 Balance Sheet'!$B$7:$O$1311,'2021 Balance Sheet'!D$2,FALSE),0)</f>
        <v>-700672.09</v>
      </c>
      <c r="AC34" s="199">
        <f>IFERROR(VLOOKUP($B34,'2021 Balance Sheet'!$B$7:$O$1311,'2021 Balance Sheet'!E$2,FALSE),0)</f>
        <v>-1921713.07</v>
      </c>
      <c r="AD34" s="199">
        <f>IFERROR(VLOOKUP($B34,'2021 Balance Sheet'!$B$7:$O$1311,'2021 Balance Sheet'!F$2,FALSE),0)</f>
        <v>-512652.73</v>
      </c>
      <c r="AE34" s="199">
        <f>IFERROR(VLOOKUP($B34,'2021 Balance Sheet'!$B$7:$O$1311,'2021 Balance Sheet'!G$2,FALSE),0)</f>
        <v>-526068.4</v>
      </c>
      <c r="AF34" s="199">
        <f>IFERROR(VLOOKUP($B34,'2021 Balance Sheet'!$B$7:$O$1311,'2021 Balance Sheet'!H$2,FALSE),0)</f>
        <v>-903558.46</v>
      </c>
      <c r="AG34" s="199">
        <f>IFERROR(VLOOKUP($B34,'2021 Balance Sheet'!$B$7:$O$1311,'2021 Balance Sheet'!I$2,FALSE),0)</f>
        <v>-380454.09</v>
      </c>
      <c r="AH34" s="199">
        <f>IFERROR(VLOOKUP($B34,'2021 Balance Sheet'!$B$7:$O$1311,'2021 Balance Sheet'!J$2,FALSE),0)</f>
        <v>-507442.79</v>
      </c>
      <c r="AI34" s="199">
        <f>IFERROR(VLOOKUP($B34,'2021 Balance Sheet'!$B$7:$O$1311,'2021 Balance Sheet'!K$2,FALSE),0)</f>
        <v>-494238.16</v>
      </c>
      <c r="AJ34" s="199">
        <f>IFERROR(VLOOKUP($B34,'2021 Balance Sheet'!$B$7:$O$1311,'2021 Balance Sheet'!L$2,FALSE),0)</f>
        <v>-473304.44</v>
      </c>
      <c r="AK34" s="199">
        <f>IFERROR(VLOOKUP($B34,'2021 Balance Sheet'!$B$7:$O$1311,'2021 Balance Sheet'!M$2,FALSE),0)</f>
        <v>-840406</v>
      </c>
      <c r="AL34" s="199">
        <f>IFERROR(VLOOKUP($B34,'2021 Balance Sheet'!$B$7:$O$1311,'2021 Balance Sheet'!N$2,FALSE),0)</f>
        <v>-829323.99</v>
      </c>
      <c r="AM34" s="199">
        <f>IFERROR(VLOOKUP($B34,'2021 Balance Sheet'!$B$7:$O$1311,'2021 Balance Sheet'!O$2,FALSE),0)</f>
        <v>-570411.04</v>
      </c>
      <c r="AN34" s="363">
        <f t="shared" si="7"/>
        <v>-726429.25208333333</v>
      </c>
    </row>
    <row r="35" spans="1:40" ht="15.75" thickBot="1" x14ac:dyDescent="0.3">
      <c r="A35" s="149" t="s">
        <v>2159</v>
      </c>
      <c r="B35" s="153" t="s">
        <v>2160</v>
      </c>
      <c r="C35" s="125" t="s">
        <v>4</v>
      </c>
      <c r="D35" s="139">
        <v>-226.97</v>
      </c>
      <c r="E35" s="139">
        <v>-201.97</v>
      </c>
      <c r="F35" s="139">
        <v>-170.3</v>
      </c>
      <c r="G35" s="139">
        <v>-170.3</v>
      </c>
      <c r="H35" s="139">
        <v>-170.3</v>
      </c>
      <c r="I35" s="139">
        <v>-179.47</v>
      </c>
      <c r="J35" s="139">
        <v>-166.97</v>
      </c>
      <c r="K35" s="139">
        <v>-145.30000000000001</v>
      </c>
      <c r="L35" s="139">
        <v>-145.30000000000001</v>
      </c>
      <c r="M35" s="139">
        <v>-145.30000000000001</v>
      </c>
      <c r="N35" s="139">
        <v>-145.30000000000001</v>
      </c>
      <c r="O35" s="139">
        <v>0</v>
      </c>
      <c r="P35" s="199">
        <v>0</v>
      </c>
      <c r="Q35" s="199">
        <v>0</v>
      </c>
      <c r="R35" s="199">
        <v>0</v>
      </c>
      <c r="S35" s="200">
        <v>0</v>
      </c>
      <c r="T35" s="200">
        <v>0</v>
      </c>
      <c r="U35" s="200">
        <v>0</v>
      </c>
      <c r="V35" s="199">
        <v>0</v>
      </c>
      <c r="W35" s="199">
        <v>0</v>
      </c>
      <c r="X35" s="199">
        <v>0</v>
      </c>
      <c r="Y35" s="199">
        <v>0</v>
      </c>
      <c r="Z35" s="199">
        <v>0</v>
      </c>
      <c r="AA35" s="199">
        <v>0</v>
      </c>
      <c r="AB35" s="199">
        <f>IFERROR(VLOOKUP($B35,'2021 Balance Sheet'!$B$7:$O$1311,'2021 Balance Sheet'!D$2,FALSE),0)</f>
        <v>0</v>
      </c>
      <c r="AC35" s="199">
        <f>IFERROR(VLOOKUP($B35,'2021 Balance Sheet'!$B$7:$O$1311,'2021 Balance Sheet'!E$2,FALSE),0)</f>
        <v>0</v>
      </c>
      <c r="AD35" s="199">
        <f>IFERROR(VLOOKUP($B35,'2021 Balance Sheet'!$B$7:$O$1311,'2021 Balance Sheet'!F$2,FALSE),0)</f>
        <v>0</v>
      </c>
      <c r="AE35" s="199">
        <f>IFERROR(VLOOKUP($B35,'2021 Balance Sheet'!$B$7:$O$1311,'2021 Balance Sheet'!G$2,FALSE),0)</f>
        <v>0</v>
      </c>
      <c r="AF35" s="199">
        <f>IFERROR(VLOOKUP($B35,'2021 Balance Sheet'!$B$7:$O$1311,'2021 Balance Sheet'!H$2,FALSE),0)</f>
        <v>0</v>
      </c>
      <c r="AG35" s="199">
        <f>IFERROR(VLOOKUP($B35,'2021 Balance Sheet'!$B$7:$O$1311,'2021 Balance Sheet'!I$2,FALSE),0)</f>
        <v>0</v>
      </c>
      <c r="AH35" s="199">
        <f>IFERROR(VLOOKUP($B35,'2021 Balance Sheet'!$B$7:$O$1311,'2021 Balance Sheet'!J$2,FALSE),0)</f>
        <v>0</v>
      </c>
      <c r="AI35" s="199">
        <f>IFERROR(VLOOKUP($B35,'2021 Balance Sheet'!$B$7:$O$1311,'2021 Balance Sheet'!K$2,FALSE),0)</f>
        <v>0</v>
      </c>
      <c r="AJ35" s="199">
        <f>IFERROR(VLOOKUP($B35,'2021 Balance Sheet'!$B$7:$O$1311,'2021 Balance Sheet'!L$2,FALSE),0)</f>
        <v>0</v>
      </c>
      <c r="AK35" s="199">
        <f>IFERROR(VLOOKUP($B35,'2021 Balance Sheet'!$B$7:$O$1311,'2021 Balance Sheet'!M$2,FALSE),0)</f>
        <v>0</v>
      </c>
      <c r="AL35" s="199">
        <f>IFERROR(VLOOKUP($B35,'2021 Balance Sheet'!$B$7:$O$1311,'2021 Balance Sheet'!N$2,FALSE),0)</f>
        <v>0</v>
      </c>
      <c r="AM35" s="199">
        <f>IFERROR(VLOOKUP($B35,'2021 Balance Sheet'!$B$7:$O$1311,'2021 Balance Sheet'!O$2,FALSE),0)</f>
        <v>0</v>
      </c>
      <c r="AN35" s="363">
        <f t="shared" si="7"/>
        <v>0</v>
      </c>
    </row>
    <row r="36" spans="1:40" ht="15.75" thickBot="1" x14ac:dyDescent="0.3">
      <c r="A36" s="149" t="s">
        <v>1061</v>
      </c>
      <c r="B36" s="153" t="s">
        <v>2161</v>
      </c>
      <c r="C36" s="125" t="s">
        <v>4</v>
      </c>
      <c r="D36" s="140">
        <v>-3092.16</v>
      </c>
      <c r="E36" s="140">
        <v>-2967.16</v>
      </c>
      <c r="F36" s="140">
        <v>-2623.49</v>
      </c>
      <c r="G36" s="140">
        <v>-2623.49</v>
      </c>
      <c r="H36" s="140">
        <v>-2623.49</v>
      </c>
      <c r="I36" s="140">
        <v>-2857.99</v>
      </c>
      <c r="J36" s="140">
        <v>-2805.49</v>
      </c>
      <c r="K36" s="140">
        <v>-2508.4899999999998</v>
      </c>
      <c r="L36" s="140">
        <v>-2508.4899999999998</v>
      </c>
      <c r="M36" s="140">
        <v>-2508.4899999999998</v>
      </c>
      <c r="N36" s="140">
        <v>-2508.4899999999998</v>
      </c>
      <c r="O36" s="140">
        <v>0</v>
      </c>
      <c r="P36" s="200">
        <v>0</v>
      </c>
      <c r="Q36" s="200">
        <v>0</v>
      </c>
      <c r="R36" s="200">
        <v>0</v>
      </c>
      <c r="S36" s="199">
        <v>0</v>
      </c>
      <c r="T36" s="199">
        <v>0</v>
      </c>
      <c r="U36" s="199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199">
        <f>IFERROR(VLOOKUP($B36,'2021 Balance Sheet'!$B$7:$O$1311,'2021 Balance Sheet'!D$2,FALSE),0)</f>
        <v>0</v>
      </c>
      <c r="AC36" s="199">
        <f>IFERROR(VLOOKUP($B36,'2021 Balance Sheet'!$B$7:$O$1311,'2021 Balance Sheet'!E$2,FALSE),0)</f>
        <v>0</v>
      </c>
      <c r="AD36" s="199">
        <f>IFERROR(VLOOKUP($B36,'2021 Balance Sheet'!$B$7:$O$1311,'2021 Balance Sheet'!F$2,FALSE),0)</f>
        <v>0</v>
      </c>
      <c r="AE36" s="199">
        <f>IFERROR(VLOOKUP($B36,'2021 Balance Sheet'!$B$7:$O$1311,'2021 Balance Sheet'!G$2,FALSE),0)</f>
        <v>0</v>
      </c>
      <c r="AF36" s="199">
        <f>IFERROR(VLOOKUP($B36,'2021 Balance Sheet'!$B$7:$O$1311,'2021 Balance Sheet'!H$2,FALSE),0)</f>
        <v>0</v>
      </c>
      <c r="AG36" s="199">
        <f>IFERROR(VLOOKUP($B36,'2021 Balance Sheet'!$B$7:$O$1311,'2021 Balance Sheet'!I$2,FALSE),0)</f>
        <v>0</v>
      </c>
      <c r="AH36" s="199">
        <f>IFERROR(VLOOKUP($B36,'2021 Balance Sheet'!$B$7:$O$1311,'2021 Balance Sheet'!J$2,FALSE),0)</f>
        <v>0</v>
      </c>
      <c r="AI36" s="199">
        <f>IFERROR(VLOOKUP($B36,'2021 Balance Sheet'!$B$7:$O$1311,'2021 Balance Sheet'!K$2,FALSE),0)</f>
        <v>0</v>
      </c>
      <c r="AJ36" s="199">
        <f>IFERROR(VLOOKUP($B36,'2021 Balance Sheet'!$B$7:$O$1311,'2021 Balance Sheet'!L$2,FALSE),0)</f>
        <v>0</v>
      </c>
      <c r="AK36" s="199">
        <f>IFERROR(VLOOKUP($B36,'2021 Balance Sheet'!$B$7:$O$1311,'2021 Balance Sheet'!M$2,FALSE),0)</f>
        <v>0</v>
      </c>
      <c r="AL36" s="199">
        <f>IFERROR(VLOOKUP($B36,'2021 Balance Sheet'!$B$7:$O$1311,'2021 Balance Sheet'!N$2,FALSE),0)</f>
        <v>0</v>
      </c>
      <c r="AM36" s="199">
        <f>IFERROR(VLOOKUP($B36,'2021 Balance Sheet'!$B$7:$O$1311,'2021 Balance Sheet'!O$2,FALSE),0)</f>
        <v>0</v>
      </c>
      <c r="AN36" s="363">
        <f t="shared" si="7"/>
        <v>0</v>
      </c>
    </row>
    <row r="37" spans="1:40" ht="15.75" thickBot="1" x14ac:dyDescent="0.3">
      <c r="A37" s="149" t="s">
        <v>1062</v>
      </c>
      <c r="B37" s="153" t="s">
        <v>2162</v>
      </c>
      <c r="C37" s="125" t="s">
        <v>4</v>
      </c>
      <c r="D37" s="139">
        <v>-259.5</v>
      </c>
      <c r="E37" s="139">
        <v>-259.5</v>
      </c>
      <c r="F37" s="139">
        <v>-249</v>
      </c>
      <c r="G37" s="139">
        <v>-249</v>
      </c>
      <c r="H37" s="139">
        <v>-249</v>
      </c>
      <c r="I37" s="139">
        <v>-238.67</v>
      </c>
      <c r="J37" s="139">
        <v>-238.67</v>
      </c>
      <c r="K37" s="139">
        <v>-228.17</v>
      </c>
      <c r="L37" s="139">
        <v>-228.17</v>
      </c>
      <c r="M37" s="139">
        <v>-228.17</v>
      </c>
      <c r="N37" s="139">
        <v>-228.17</v>
      </c>
      <c r="O37" s="139">
        <v>0</v>
      </c>
      <c r="P37" s="199">
        <v>0</v>
      </c>
      <c r="Q37" s="199">
        <v>0</v>
      </c>
      <c r="R37" s="199">
        <v>0</v>
      </c>
      <c r="S37" s="200">
        <v>0</v>
      </c>
      <c r="T37" s="200">
        <v>0</v>
      </c>
      <c r="U37" s="200">
        <v>0</v>
      </c>
      <c r="V37" s="199">
        <v>0</v>
      </c>
      <c r="W37" s="199">
        <v>0</v>
      </c>
      <c r="X37" s="199">
        <v>0</v>
      </c>
      <c r="Y37" s="199">
        <v>0</v>
      </c>
      <c r="Z37" s="199">
        <v>0</v>
      </c>
      <c r="AA37" s="199">
        <v>0</v>
      </c>
      <c r="AB37" s="199">
        <f>IFERROR(VLOOKUP($B37,'2021 Balance Sheet'!$B$7:$O$1311,'2021 Balance Sheet'!D$2,FALSE),0)</f>
        <v>0</v>
      </c>
      <c r="AC37" s="199">
        <f>IFERROR(VLOOKUP($B37,'2021 Balance Sheet'!$B$7:$O$1311,'2021 Balance Sheet'!E$2,FALSE),0)</f>
        <v>0</v>
      </c>
      <c r="AD37" s="199">
        <f>IFERROR(VLOOKUP($B37,'2021 Balance Sheet'!$B$7:$O$1311,'2021 Balance Sheet'!F$2,FALSE),0)</f>
        <v>0</v>
      </c>
      <c r="AE37" s="199">
        <f>IFERROR(VLOOKUP($B37,'2021 Balance Sheet'!$B$7:$O$1311,'2021 Balance Sheet'!G$2,FALSE),0)</f>
        <v>0</v>
      </c>
      <c r="AF37" s="199">
        <f>IFERROR(VLOOKUP($B37,'2021 Balance Sheet'!$B$7:$O$1311,'2021 Balance Sheet'!H$2,FALSE),0)</f>
        <v>0</v>
      </c>
      <c r="AG37" s="199">
        <f>IFERROR(VLOOKUP($B37,'2021 Balance Sheet'!$B$7:$O$1311,'2021 Balance Sheet'!I$2,FALSE),0)</f>
        <v>0</v>
      </c>
      <c r="AH37" s="199">
        <f>IFERROR(VLOOKUP($B37,'2021 Balance Sheet'!$B$7:$O$1311,'2021 Balance Sheet'!J$2,FALSE),0)</f>
        <v>0</v>
      </c>
      <c r="AI37" s="199">
        <f>IFERROR(VLOOKUP($B37,'2021 Balance Sheet'!$B$7:$O$1311,'2021 Balance Sheet'!K$2,FALSE),0)</f>
        <v>0</v>
      </c>
      <c r="AJ37" s="199">
        <f>IFERROR(VLOOKUP($B37,'2021 Balance Sheet'!$B$7:$O$1311,'2021 Balance Sheet'!L$2,FALSE),0)</f>
        <v>0</v>
      </c>
      <c r="AK37" s="199">
        <f>IFERROR(VLOOKUP($B37,'2021 Balance Sheet'!$B$7:$O$1311,'2021 Balance Sheet'!M$2,FALSE),0)</f>
        <v>0</v>
      </c>
      <c r="AL37" s="199">
        <f>IFERROR(VLOOKUP($B37,'2021 Balance Sheet'!$B$7:$O$1311,'2021 Balance Sheet'!N$2,FALSE),0)</f>
        <v>0</v>
      </c>
      <c r="AM37" s="199">
        <f>IFERROR(VLOOKUP($B37,'2021 Balance Sheet'!$B$7:$O$1311,'2021 Balance Sheet'!O$2,FALSE),0)</f>
        <v>0</v>
      </c>
      <c r="AN37" s="363">
        <f t="shared" si="7"/>
        <v>0</v>
      </c>
    </row>
    <row r="38" spans="1:40" ht="15.75" thickBot="1" x14ac:dyDescent="0.3">
      <c r="A38" s="149" t="s">
        <v>1063</v>
      </c>
      <c r="B38" s="153" t="s">
        <v>2163</v>
      </c>
      <c r="C38" s="125" t="s">
        <v>4</v>
      </c>
      <c r="D38" s="140">
        <v>566</v>
      </c>
      <c r="E38" s="140">
        <v>-308.29000000000002</v>
      </c>
      <c r="F38" s="140">
        <v>-216.96</v>
      </c>
      <c r="G38" s="140">
        <v>-216.96</v>
      </c>
      <c r="H38" s="140">
        <v>-216.96</v>
      </c>
      <c r="I38" s="140">
        <v>-191.63</v>
      </c>
      <c r="J38" s="140">
        <v>-191.63</v>
      </c>
      <c r="K38" s="140">
        <v>-183.63</v>
      </c>
      <c r="L38" s="140">
        <v>-183.63</v>
      </c>
      <c r="M38" s="140">
        <v>-183.63</v>
      </c>
      <c r="N38" s="140">
        <v>-183.63</v>
      </c>
      <c r="O38" s="140">
        <v>0</v>
      </c>
      <c r="P38" s="200">
        <v>0</v>
      </c>
      <c r="Q38" s="200">
        <v>0</v>
      </c>
      <c r="R38" s="200">
        <v>0</v>
      </c>
      <c r="S38" s="199">
        <v>0</v>
      </c>
      <c r="T38" s="199">
        <v>0</v>
      </c>
      <c r="U38" s="199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199">
        <f>IFERROR(VLOOKUP($B38,'2021 Balance Sheet'!$B$7:$O$1311,'2021 Balance Sheet'!D$2,FALSE),0)</f>
        <v>0</v>
      </c>
      <c r="AC38" s="199">
        <f>IFERROR(VLOOKUP($B38,'2021 Balance Sheet'!$B$7:$O$1311,'2021 Balance Sheet'!E$2,FALSE),0)</f>
        <v>0</v>
      </c>
      <c r="AD38" s="199">
        <f>IFERROR(VLOOKUP($B38,'2021 Balance Sheet'!$B$7:$O$1311,'2021 Balance Sheet'!F$2,FALSE),0)</f>
        <v>0</v>
      </c>
      <c r="AE38" s="199">
        <f>IFERROR(VLOOKUP($B38,'2021 Balance Sheet'!$B$7:$O$1311,'2021 Balance Sheet'!G$2,FALSE),0)</f>
        <v>0</v>
      </c>
      <c r="AF38" s="199">
        <f>IFERROR(VLOOKUP($B38,'2021 Balance Sheet'!$B$7:$O$1311,'2021 Balance Sheet'!H$2,FALSE),0)</f>
        <v>0</v>
      </c>
      <c r="AG38" s="199">
        <f>IFERROR(VLOOKUP($B38,'2021 Balance Sheet'!$B$7:$O$1311,'2021 Balance Sheet'!I$2,FALSE),0)</f>
        <v>0</v>
      </c>
      <c r="AH38" s="199">
        <f>IFERROR(VLOOKUP($B38,'2021 Balance Sheet'!$B$7:$O$1311,'2021 Balance Sheet'!J$2,FALSE),0)</f>
        <v>0</v>
      </c>
      <c r="AI38" s="199">
        <f>IFERROR(VLOOKUP($B38,'2021 Balance Sheet'!$B$7:$O$1311,'2021 Balance Sheet'!K$2,FALSE),0)</f>
        <v>0</v>
      </c>
      <c r="AJ38" s="199">
        <f>IFERROR(VLOOKUP($B38,'2021 Balance Sheet'!$B$7:$O$1311,'2021 Balance Sheet'!L$2,FALSE),0)</f>
        <v>0</v>
      </c>
      <c r="AK38" s="199">
        <f>IFERROR(VLOOKUP($B38,'2021 Balance Sheet'!$B$7:$O$1311,'2021 Balance Sheet'!M$2,FALSE),0)</f>
        <v>0</v>
      </c>
      <c r="AL38" s="199">
        <f>IFERROR(VLOOKUP($B38,'2021 Balance Sheet'!$B$7:$O$1311,'2021 Balance Sheet'!N$2,FALSE),0)</f>
        <v>0</v>
      </c>
      <c r="AM38" s="199">
        <f>IFERROR(VLOOKUP($B38,'2021 Balance Sheet'!$B$7:$O$1311,'2021 Balance Sheet'!O$2,FALSE),0)</f>
        <v>0</v>
      </c>
      <c r="AN38" s="363">
        <f t="shared" si="7"/>
        <v>0</v>
      </c>
    </row>
    <row r="39" spans="1:40" ht="15.75" thickBot="1" x14ac:dyDescent="0.3">
      <c r="A39" s="149" t="s">
        <v>3511</v>
      </c>
      <c r="B39" s="153" t="s">
        <v>3512</v>
      </c>
      <c r="C39" s="125"/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40"/>
      <c r="O39" s="140"/>
      <c r="P39" s="200"/>
      <c r="Q39" s="200"/>
      <c r="R39" s="200"/>
      <c r="S39" s="202"/>
      <c r="T39" s="202"/>
      <c r="U39" s="202"/>
      <c r="V39" s="200"/>
      <c r="W39" s="200"/>
      <c r="X39" s="200"/>
      <c r="Y39" s="200">
        <v>0</v>
      </c>
      <c r="Z39" s="200">
        <v>0</v>
      </c>
      <c r="AA39" s="200">
        <v>0</v>
      </c>
      <c r="AB39" s="199">
        <f>IFERROR(VLOOKUP($B39,'2021 Balance Sheet'!$B$7:$O$1311,'2021 Balance Sheet'!D$2,FALSE),0)</f>
        <v>0</v>
      </c>
      <c r="AC39" s="199">
        <f>IFERROR(VLOOKUP($B39,'2021 Balance Sheet'!$B$7:$O$1311,'2021 Balance Sheet'!E$2,FALSE),0)</f>
        <v>0</v>
      </c>
      <c r="AD39" s="199">
        <f>IFERROR(VLOOKUP($B39,'2021 Balance Sheet'!$B$7:$O$1311,'2021 Balance Sheet'!F$2,FALSE),0)</f>
        <v>0</v>
      </c>
      <c r="AE39" s="199">
        <f>IFERROR(VLOOKUP($B39,'2021 Balance Sheet'!$B$7:$O$1311,'2021 Balance Sheet'!G$2,FALSE),0)</f>
        <v>0</v>
      </c>
      <c r="AF39" s="199">
        <f>IFERROR(VLOOKUP($B39,'2021 Balance Sheet'!$B$7:$O$1311,'2021 Balance Sheet'!H$2,FALSE),0)</f>
        <v>0</v>
      </c>
      <c r="AG39" s="199">
        <f>IFERROR(VLOOKUP($B39,'2021 Balance Sheet'!$B$7:$O$1311,'2021 Balance Sheet'!I$2,FALSE),0)</f>
        <v>0</v>
      </c>
      <c r="AH39" s="199">
        <f>IFERROR(VLOOKUP($B39,'2021 Balance Sheet'!$B$7:$O$1311,'2021 Balance Sheet'!J$2,FALSE),0)</f>
        <v>0</v>
      </c>
      <c r="AI39" s="199">
        <f>IFERROR(VLOOKUP($B39,'2021 Balance Sheet'!$B$7:$O$1311,'2021 Balance Sheet'!K$2,FALSE),0)</f>
        <v>0</v>
      </c>
      <c r="AJ39" s="199">
        <f>IFERROR(VLOOKUP($B39,'2021 Balance Sheet'!$B$7:$O$1311,'2021 Balance Sheet'!L$2,FALSE),0)</f>
        <v>0</v>
      </c>
      <c r="AK39" s="199">
        <f>IFERROR(VLOOKUP($B39,'2021 Balance Sheet'!$B$7:$O$1311,'2021 Balance Sheet'!M$2,FALSE),0)</f>
        <v>0</v>
      </c>
      <c r="AL39" s="199">
        <f>IFERROR(VLOOKUP($B39,'2021 Balance Sheet'!$B$7:$O$1311,'2021 Balance Sheet'!N$2,FALSE),0)</f>
        <v>0</v>
      </c>
      <c r="AM39" s="199">
        <f>IFERROR(VLOOKUP($B39,'2021 Balance Sheet'!$B$7:$O$1311,'2021 Balance Sheet'!O$2,FALSE),0)</f>
        <v>0</v>
      </c>
      <c r="AN39" s="363">
        <f t="shared" si="7"/>
        <v>0</v>
      </c>
    </row>
    <row r="40" spans="1:40" ht="15.75" thickBot="1" x14ac:dyDescent="0.3">
      <c r="A40" s="149" t="s">
        <v>3513</v>
      </c>
      <c r="B40" s="153" t="s">
        <v>3514</v>
      </c>
      <c r="C40" s="125"/>
      <c r="D40" s="140"/>
      <c r="E40" s="140"/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200"/>
      <c r="Q40" s="200"/>
      <c r="R40" s="200"/>
      <c r="S40" s="202"/>
      <c r="T40" s="202"/>
      <c r="U40" s="202"/>
      <c r="V40" s="200"/>
      <c r="W40" s="200"/>
      <c r="X40" s="200"/>
      <c r="Y40" s="200">
        <v>0</v>
      </c>
      <c r="Z40" s="200">
        <v>0</v>
      </c>
      <c r="AA40" s="200">
        <v>0</v>
      </c>
      <c r="AB40" s="199">
        <f>IFERROR(VLOOKUP($B40,'2021 Balance Sheet'!$B$7:$O$1311,'2021 Balance Sheet'!D$2,FALSE),0)</f>
        <v>0</v>
      </c>
      <c r="AC40" s="199">
        <f>IFERROR(VLOOKUP($B40,'2021 Balance Sheet'!$B$7:$O$1311,'2021 Balance Sheet'!E$2,FALSE),0)</f>
        <v>0</v>
      </c>
      <c r="AD40" s="199">
        <f>IFERROR(VLOOKUP($B40,'2021 Balance Sheet'!$B$7:$O$1311,'2021 Balance Sheet'!F$2,FALSE),0)</f>
        <v>0</v>
      </c>
      <c r="AE40" s="199">
        <f>IFERROR(VLOOKUP($B40,'2021 Balance Sheet'!$B$7:$O$1311,'2021 Balance Sheet'!G$2,FALSE),0)</f>
        <v>0</v>
      </c>
      <c r="AF40" s="199">
        <f>IFERROR(VLOOKUP($B40,'2021 Balance Sheet'!$B$7:$O$1311,'2021 Balance Sheet'!H$2,FALSE),0)</f>
        <v>0</v>
      </c>
      <c r="AG40" s="199">
        <f>IFERROR(VLOOKUP($B40,'2021 Balance Sheet'!$B$7:$O$1311,'2021 Balance Sheet'!I$2,FALSE),0)</f>
        <v>0</v>
      </c>
      <c r="AH40" s="199">
        <f>IFERROR(VLOOKUP($B40,'2021 Balance Sheet'!$B$7:$O$1311,'2021 Balance Sheet'!J$2,FALSE),0)</f>
        <v>0</v>
      </c>
      <c r="AI40" s="199">
        <f>IFERROR(VLOOKUP($B40,'2021 Balance Sheet'!$B$7:$O$1311,'2021 Balance Sheet'!K$2,FALSE),0)</f>
        <v>0</v>
      </c>
      <c r="AJ40" s="199">
        <f>IFERROR(VLOOKUP($B40,'2021 Balance Sheet'!$B$7:$O$1311,'2021 Balance Sheet'!L$2,FALSE),0)</f>
        <v>0</v>
      </c>
      <c r="AK40" s="199">
        <f>IFERROR(VLOOKUP($B40,'2021 Balance Sheet'!$B$7:$O$1311,'2021 Balance Sheet'!M$2,FALSE),0)</f>
        <v>0</v>
      </c>
      <c r="AL40" s="199">
        <f>IFERROR(VLOOKUP($B40,'2021 Balance Sheet'!$B$7:$O$1311,'2021 Balance Sheet'!N$2,FALSE),0)</f>
        <v>0</v>
      </c>
      <c r="AM40" s="199">
        <f>IFERROR(VLOOKUP($B40,'2021 Balance Sheet'!$B$7:$O$1311,'2021 Balance Sheet'!O$2,FALSE),0)</f>
        <v>0</v>
      </c>
      <c r="AN40" s="363">
        <f t="shared" si="7"/>
        <v>0</v>
      </c>
    </row>
    <row r="41" spans="1:40" ht="15.75" thickBot="1" x14ac:dyDescent="0.3">
      <c r="A41" s="149" t="s">
        <v>1064</v>
      </c>
      <c r="B41" s="153" t="s">
        <v>2164</v>
      </c>
      <c r="C41" s="125" t="s">
        <v>4</v>
      </c>
      <c r="D41" s="139">
        <v>0</v>
      </c>
      <c r="E41" s="139">
        <v>0</v>
      </c>
      <c r="F41" s="139">
        <v>0</v>
      </c>
      <c r="G41" s="139">
        <v>0</v>
      </c>
      <c r="H41" s="139">
        <v>0</v>
      </c>
      <c r="I41" s="139">
        <v>0</v>
      </c>
      <c r="J41" s="139">
        <v>0</v>
      </c>
      <c r="K41" s="139">
        <v>0</v>
      </c>
      <c r="L41" s="139">
        <v>0</v>
      </c>
      <c r="M41" s="139">
        <v>0</v>
      </c>
      <c r="N41" s="139">
        <v>0</v>
      </c>
      <c r="O41" s="139">
        <v>0</v>
      </c>
      <c r="P41" s="199">
        <v>0</v>
      </c>
      <c r="Q41" s="199">
        <v>0</v>
      </c>
      <c r="R41" s="199">
        <v>0</v>
      </c>
      <c r="S41" s="199">
        <v>0</v>
      </c>
      <c r="T41" s="199">
        <v>0</v>
      </c>
      <c r="U41" s="199">
        <v>0</v>
      </c>
      <c r="V41" s="199">
        <v>0</v>
      </c>
      <c r="W41" s="199">
        <v>0</v>
      </c>
      <c r="X41" s="199">
        <v>0</v>
      </c>
      <c r="Y41" s="199">
        <v>0</v>
      </c>
      <c r="Z41" s="199">
        <v>0</v>
      </c>
      <c r="AA41" s="199">
        <v>0</v>
      </c>
      <c r="AB41" s="199">
        <f>IFERROR(VLOOKUP($B41,'2021 Balance Sheet'!$B$7:$O$1311,'2021 Balance Sheet'!D$2,FALSE),0)</f>
        <v>0</v>
      </c>
      <c r="AC41" s="199">
        <f>IFERROR(VLOOKUP($B41,'2021 Balance Sheet'!$B$7:$O$1311,'2021 Balance Sheet'!E$2,FALSE),0)</f>
        <v>0</v>
      </c>
      <c r="AD41" s="199">
        <f>IFERROR(VLOOKUP($B41,'2021 Balance Sheet'!$B$7:$O$1311,'2021 Balance Sheet'!F$2,FALSE),0)</f>
        <v>0</v>
      </c>
      <c r="AE41" s="199">
        <f>IFERROR(VLOOKUP($B41,'2021 Balance Sheet'!$B$7:$O$1311,'2021 Balance Sheet'!G$2,FALSE),0)</f>
        <v>0</v>
      </c>
      <c r="AF41" s="199">
        <f>IFERROR(VLOOKUP($B41,'2021 Balance Sheet'!$B$7:$O$1311,'2021 Balance Sheet'!H$2,FALSE),0)</f>
        <v>0</v>
      </c>
      <c r="AG41" s="199">
        <f>IFERROR(VLOOKUP($B41,'2021 Balance Sheet'!$B$7:$O$1311,'2021 Balance Sheet'!I$2,FALSE),0)</f>
        <v>0</v>
      </c>
      <c r="AH41" s="199">
        <f>IFERROR(VLOOKUP($B41,'2021 Balance Sheet'!$B$7:$O$1311,'2021 Balance Sheet'!J$2,FALSE),0)</f>
        <v>0</v>
      </c>
      <c r="AI41" s="199">
        <f>IFERROR(VLOOKUP($B41,'2021 Balance Sheet'!$B$7:$O$1311,'2021 Balance Sheet'!K$2,FALSE),0)</f>
        <v>0</v>
      </c>
      <c r="AJ41" s="199">
        <f>IFERROR(VLOOKUP($B41,'2021 Balance Sheet'!$B$7:$O$1311,'2021 Balance Sheet'!L$2,FALSE),0)</f>
        <v>0</v>
      </c>
      <c r="AK41" s="199">
        <f>IFERROR(VLOOKUP($B41,'2021 Balance Sheet'!$B$7:$O$1311,'2021 Balance Sheet'!M$2,FALSE),0)</f>
        <v>0</v>
      </c>
      <c r="AL41" s="199">
        <f>IFERROR(VLOOKUP($B41,'2021 Balance Sheet'!$B$7:$O$1311,'2021 Balance Sheet'!N$2,FALSE),0)</f>
        <v>0</v>
      </c>
      <c r="AM41" s="199">
        <f>IFERROR(VLOOKUP($B41,'2021 Balance Sheet'!$B$7:$O$1311,'2021 Balance Sheet'!O$2,FALSE),0)</f>
        <v>0</v>
      </c>
      <c r="AN41" s="363">
        <f t="shared" si="7"/>
        <v>0</v>
      </c>
    </row>
    <row r="42" spans="1:40" ht="15.75" thickBot="1" x14ac:dyDescent="0.3">
      <c r="A42" s="149" t="s">
        <v>1065</v>
      </c>
      <c r="B42" s="153" t="s">
        <v>2165</v>
      </c>
      <c r="C42" s="125" t="s">
        <v>4</v>
      </c>
      <c r="D42" s="140">
        <v>-8291579.1399999997</v>
      </c>
      <c r="E42" s="140">
        <v>-5879470.2800000003</v>
      </c>
      <c r="F42" s="140">
        <v>-4322695.0199999996</v>
      </c>
      <c r="G42" s="140">
        <v>-4097597.67</v>
      </c>
      <c r="H42" s="140">
        <v>-4712498.1100000003</v>
      </c>
      <c r="I42" s="140">
        <v>-7578363.3600000003</v>
      </c>
      <c r="J42" s="140">
        <v>-9346787.3300000001</v>
      </c>
      <c r="K42" s="140">
        <v>-11658032.74</v>
      </c>
      <c r="L42" s="140">
        <v>-14321843.83</v>
      </c>
      <c r="M42" s="140">
        <v>-15492735.08</v>
      </c>
      <c r="N42" s="140">
        <v>-14315748.48</v>
      </c>
      <c r="O42" s="140">
        <v>-10657977.970000001</v>
      </c>
      <c r="P42" s="200">
        <v>-7250092.04</v>
      </c>
      <c r="Q42" s="200">
        <v>-5582796.6799999997</v>
      </c>
      <c r="R42" s="200">
        <v>-5067075.6399999997</v>
      </c>
      <c r="S42" s="200">
        <v>-4356937.8899999997</v>
      </c>
      <c r="T42" s="200">
        <v>-4905124.03</v>
      </c>
      <c r="U42" s="200">
        <v>-8358324.54</v>
      </c>
      <c r="V42" s="200">
        <v>-9947146.6699999999</v>
      </c>
      <c r="W42" s="200">
        <v>-12226145.130000001</v>
      </c>
      <c r="X42" s="200">
        <v>-14977253.800000001</v>
      </c>
      <c r="Y42" s="200">
        <v>-17307321.640000001</v>
      </c>
      <c r="Z42" s="200">
        <v>-15255689.26</v>
      </c>
      <c r="AA42" s="200">
        <v>-11390541.949999999</v>
      </c>
      <c r="AB42" s="199">
        <f>IFERROR(VLOOKUP($B42,'2021 Balance Sheet'!$B$7:$O$1311,'2021 Balance Sheet'!D$2,FALSE),0)</f>
        <v>-7404651.7999999998</v>
      </c>
      <c r="AC42" s="199">
        <f>IFERROR(VLOOKUP($B42,'2021 Balance Sheet'!$B$7:$O$1311,'2021 Balance Sheet'!E$2,FALSE),0)</f>
        <v>-6235012.0599999996</v>
      </c>
      <c r="AD42" s="199">
        <f>IFERROR(VLOOKUP($B42,'2021 Balance Sheet'!$B$7:$O$1311,'2021 Balance Sheet'!F$2,FALSE),0)</f>
        <v>-5106520.1100000003</v>
      </c>
      <c r="AE42" s="199">
        <f>IFERROR(VLOOKUP($B42,'2021 Balance Sheet'!$B$7:$O$1311,'2021 Balance Sheet'!G$2,FALSE),0)</f>
        <v>-4815212.76</v>
      </c>
      <c r="AF42" s="199">
        <f>IFERROR(VLOOKUP($B42,'2021 Balance Sheet'!$B$7:$O$1311,'2021 Balance Sheet'!H$2,FALSE),0)</f>
        <v>-5064723.34</v>
      </c>
      <c r="AG42" s="199">
        <f>IFERROR(VLOOKUP($B42,'2021 Balance Sheet'!$B$7:$O$1311,'2021 Balance Sheet'!I$2,FALSE),0)</f>
        <v>-6229518.5899999999</v>
      </c>
      <c r="AH42" s="199">
        <f>IFERROR(VLOOKUP($B42,'2021 Balance Sheet'!$B$7:$O$1311,'2021 Balance Sheet'!J$2,FALSE),0)</f>
        <v>-8406274.75</v>
      </c>
      <c r="AI42" s="199">
        <f>IFERROR(VLOOKUP($B42,'2021 Balance Sheet'!$B$7:$O$1311,'2021 Balance Sheet'!K$2,FALSE),0)</f>
        <v>-11586189.59</v>
      </c>
      <c r="AJ42" s="199">
        <f>IFERROR(VLOOKUP($B42,'2021 Balance Sheet'!$B$7:$O$1311,'2021 Balance Sheet'!L$2,FALSE),0)</f>
        <v>-14754600.02</v>
      </c>
      <c r="AK42" s="199">
        <f>IFERROR(VLOOKUP($B42,'2021 Balance Sheet'!$B$7:$O$1311,'2021 Balance Sheet'!M$2,FALSE),0)</f>
        <v>-16579266.91</v>
      </c>
      <c r="AL42" s="199">
        <f>IFERROR(VLOOKUP($B42,'2021 Balance Sheet'!$B$7:$O$1311,'2021 Balance Sheet'!N$2,FALSE),0)</f>
        <v>-15902968.91</v>
      </c>
      <c r="AM42" s="199">
        <f>IFERROR(VLOOKUP($B42,'2021 Balance Sheet'!$B$7:$O$1311,'2021 Balance Sheet'!O$2,FALSE),0)</f>
        <v>-11188497.390000001</v>
      </c>
      <c r="AN42" s="363">
        <f t="shared" si="7"/>
        <v>-9447871.5424999986</v>
      </c>
    </row>
    <row r="43" spans="1:40" ht="15.75" thickBot="1" x14ac:dyDescent="0.3">
      <c r="A43" s="149" t="s">
        <v>1066</v>
      </c>
      <c r="B43" s="153" t="s">
        <v>2166</v>
      </c>
      <c r="C43" s="125" t="s">
        <v>4</v>
      </c>
      <c r="D43" s="139">
        <v>-33544744.690000001</v>
      </c>
      <c r="E43" s="139">
        <v>-35341402.439999998</v>
      </c>
      <c r="F43" s="139">
        <v>-39488154.469999999</v>
      </c>
      <c r="G43" s="139">
        <v>-16466869.029999999</v>
      </c>
      <c r="H43" s="139">
        <v>-11295262.83</v>
      </c>
      <c r="I43" s="139">
        <v>-10351589.18</v>
      </c>
      <c r="J43" s="139">
        <v>-14776090.68</v>
      </c>
      <c r="K43" s="139">
        <v>-13300625.51</v>
      </c>
      <c r="L43" s="139">
        <v>-11482934.85</v>
      </c>
      <c r="M43" s="139">
        <v>-20342739</v>
      </c>
      <c r="N43" s="139">
        <v>-31749953.940000001</v>
      </c>
      <c r="O43" s="139">
        <v>-40855994.490000002</v>
      </c>
      <c r="P43" s="199">
        <v>-31302153.699999999</v>
      </c>
      <c r="Q43" s="199">
        <v>-24605189.609999999</v>
      </c>
      <c r="R43" s="199">
        <v>-21096195.600000001</v>
      </c>
      <c r="S43" s="199">
        <v>-14807419.390000001</v>
      </c>
      <c r="T43" s="199">
        <v>-12630215.960000001</v>
      </c>
      <c r="U43" s="199">
        <v>-11787925.029999999</v>
      </c>
      <c r="V43" s="199">
        <v>-10630209.800000001</v>
      </c>
      <c r="W43" s="199">
        <v>-11460106.199999999</v>
      </c>
      <c r="X43" s="199">
        <v>-11898887.130000001</v>
      </c>
      <c r="Y43" s="199">
        <v>-16803839.719999999</v>
      </c>
      <c r="Z43" s="199">
        <v>-37727793.490000002</v>
      </c>
      <c r="AA43" s="199">
        <v>-34213367.700000003</v>
      </c>
      <c r="AB43" s="199">
        <f>IFERROR(VLOOKUP($B43,'2021 Balance Sheet'!$B$7:$O$1311,'2021 Balance Sheet'!D$2,FALSE),0)</f>
        <v>-30652222.030000001</v>
      </c>
      <c r="AC43" s="199">
        <f>IFERROR(VLOOKUP($B43,'2021 Balance Sheet'!$B$7:$O$1311,'2021 Balance Sheet'!E$2,FALSE),0)</f>
        <v>-58901176.710000001</v>
      </c>
      <c r="AD43" s="199">
        <f>IFERROR(VLOOKUP($B43,'2021 Balance Sheet'!$B$7:$O$1311,'2021 Balance Sheet'!F$2,FALSE),0)</f>
        <v>-32329137.809999999</v>
      </c>
      <c r="AE43" s="199">
        <f>IFERROR(VLOOKUP($B43,'2021 Balance Sheet'!$B$7:$O$1311,'2021 Balance Sheet'!G$2,FALSE),0)</f>
        <v>-22539281.66</v>
      </c>
      <c r="AF43" s="199">
        <f>IFERROR(VLOOKUP($B43,'2021 Balance Sheet'!$B$7:$O$1311,'2021 Balance Sheet'!H$2,FALSE),0)</f>
        <v>-18379107.440000001</v>
      </c>
      <c r="AG43" s="199">
        <f>IFERROR(VLOOKUP($B43,'2021 Balance Sheet'!$B$7:$O$1311,'2021 Balance Sheet'!I$2,FALSE),0)</f>
        <v>-17391223.59</v>
      </c>
      <c r="AH43" s="199">
        <f>IFERROR(VLOOKUP($B43,'2021 Balance Sheet'!$B$7:$O$1311,'2021 Balance Sheet'!J$2,FALSE),0)</f>
        <v>-20689256.140000001</v>
      </c>
      <c r="AI43" s="199">
        <f>IFERROR(VLOOKUP($B43,'2021 Balance Sheet'!$B$7:$O$1311,'2021 Balance Sheet'!K$2,FALSE),0)</f>
        <v>-23035485.359999999</v>
      </c>
      <c r="AJ43" s="199">
        <f>IFERROR(VLOOKUP($B43,'2021 Balance Sheet'!$B$7:$O$1311,'2021 Balance Sheet'!L$2,FALSE),0)</f>
        <v>-25014180.469999999</v>
      </c>
      <c r="AK43" s="199">
        <f>IFERROR(VLOOKUP($B43,'2021 Balance Sheet'!$B$7:$O$1311,'2021 Balance Sheet'!M$2,FALSE),0)</f>
        <v>-41184709.829999998</v>
      </c>
      <c r="AL43" s="199">
        <f>IFERROR(VLOOKUP($B43,'2021 Balance Sheet'!$B$7:$O$1311,'2021 Balance Sheet'!N$2,FALSE),0)</f>
        <v>-51963401.850000001</v>
      </c>
      <c r="AM43" s="199">
        <f>IFERROR(VLOOKUP($B43,'2021 Balance Sheet'!$B$7:$O$1311,'2021 Balance Sheet'!O$2,FALSE),0)</f>
        <v>-59104084.950000003</v>
      </c>
      <c r="AN43" s="363">
        <f t="shared" si="7"/>
        <v>-32394825.767916668</v>
      </c>
    </row>
    <row r="44" spans="1:40" ht="15.75" thickBot="1" x14ac:dyDescent="0.3">
      <c r="A44" s="149" t="s">
        <v>3515</v>
      </c>
      <c r="B44" s="153" t="s">
        <v>3516</v>
      </c>
      <c r="C44" s="125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99"/>
      <c r="Q44" s="199"/>
      <c r="R44" s="199"/>
      <c r="S44" s="199"/>
      <c r="T44" s="199"/>
      <c r="U44" s="199"/>
      <c r="V44" s="199"/>
      <c r="W44" s="199"/>
      <c r="X44" s="199"/>
      <c r="Y44" s="199">
        <v>0</v>
      </c>
      <c r="Z44" s="199">
        <v>0</v>
      </c>
      <c r="AA44" s="199">
        <v>0</v>
      </c>
      <c r="AB44" s="199">
        <f>IFERROR(VLOOKUP($B44,'2021 Balance Sheet'!$B$7:$O$1311,'2021 Balance Sheet'!D$2,FALSE),0)</f>
        <v>0</v>
      </c>
      <c r="AC44" s="199">
        <f>IFERROR(VLOOKUP($B44,'2021 Balance Sheet'!$B$7:$O$1311,'2021 Balance Sheet'!E$2,FALSE),0)</f>
        <v>0</v>
      </c>
      <c r="AD44" s="199">
        <f>IFERROR(VLOOKUP($B44,'2021 Balance Sheet'!$B$7:$O$1311,'2021 Balance Sheet'!F$2,FALSE),0)</f>
        <v>0</v>
      </c>
      <c r="AE44" s="199">
        <f>IFERROR(VLOOKUP($B44,'2021 Balance Sheet'!$B$7:$O$1311,'2021 Balance Sheet'!G$2,FALSE),0)</f>
        <v>0</v>
      </c>
      <c r="AF44" s="199">
        <f>IFERROR(VLOOKUP($B44,'2021 Balance Sheet'!$B$7:$O$1311,'2021 Balance Sheet'!H$2,FALSE),0)</f>
        <v>0</v>
      </c>
      <c r="AG44" s="199">
        <f>IFERROR(VLOOKUP($B44,'2021 Balance Sheet'!$B$7:$O$1311,'2021 Balance Sheet'!I$2,FALSE),0)</f>
        <v>0</v>
      </c>
      <c r="AH44" s="199">
        <f>IFERROR(VLOOKUP($B44,'2021 Balance Sheet'!$B$7:$O$1311,'2021 Balance Sheet'!J$2,FALSE),0)</f>
        <v>0</v>
      </c>
      <c r="AI44" s="199">
        <f>IFERROR(VLOOKUP($B44,'2021 Balance Sheet'!$B$7:$O$1311,'2021 Balance Sheet'!K$2,FALSE),0)</f>
        <v>0</v>
      </c>
      <c r="AJ44" s="199">
        <f>IFERROR(VLOOKUP($B44,'2021 Balance Sheet'!$B$7:$O$1311,'2021 Balance Sheet'!L$2,FALSE),0)</f>
        <v>0</v>
      </c>
      <c r="AK44" s="199">
        <f>IFERROR(VLOOKUP($B44,'2021 Balance Sheet'!$B$7:$O$1311,'2021 Balance Sheet'!M$2,FALSE),0)</f>
        <v>0</v>
      </c>
      <c r="AL44" s="199">
        <f>IFERROR(VLOOKUP($B44,'2021 Balance Sheet'!$B$7:$O$1311,'2021 Balance Sheet'!N$2,FALSE),0)</f>
        <v>0</v>
      </c>
      <c r="AM44" s="199">
        <f>IFERROR(VLOOKUP($B44,'2021 Balance Sheet'!$B$7:$O$1311,'2021 Balance Sheet'!O$2,FALSE),0)</f>
        <v>0</v>
      </c>
      <c r="AN44" s="363">
        <f t="shared" si="7"/>
        <v>0</v>
      </c>
    </row>
    <row r="45" spans="1:40" ht="15.75" thickBot="1" x14ac:dyDescent="0.3">
      <c r="A45" s="149" t="s">
        <v>1067</v>
      </c>
      <c r="B45" s="153" t="s">
        <v>2167</v>
      </c>
      <c r="C45" s="125" t="s">
        <v>4</v>
      </c>
      <c r="D45" s="140">
        <v>-612542.53</v>
      </c>
      <c r="E45" s="140">
        <v>-1402171.43</v>
      </c>
      <c r="F45" s="140">
        <v>-507748.26</v>
      </c>
      <c r="G45" s="140">
        <v>-447779.8</v>
      </c>
      <c r="H45" s="140">
        <v>-767953.7</v>
      </c>
      <c r="I45" s="140">
        <v>-368408.26</v>
      </c>
      <c r="J45" s="140">
        <v>-133589.60999999999</v>
      </c>
      <c r="K45" s="140">
        <v>-246184.58</v>
      </c>
      <c r="L45" s="140">
        <v>0</v>
      </c>
      <c r="M45" s="140">
        <v>-105240.78</v>
      </c>
      <c r="N45" s="140">
        <v>-477217.04</v>
      </c>
      <c r="O45" s="140">
        <v>-472015.04</v>
      </c>
      <c r="P45" s="200">
        <v>-307083.73</v>
      </c>
      <c r="Q45" s="200">
        <v>-366693.86</v>
      </c>
      <c r="R45" s="200">
        <v>-313263.37</v>
      </c>
      <c r="S45" s="200">
        <v>1015</v>
      </c>
      <c r="T45" s="200">
        <v>-346143.31</v>
      </c>
      <c r="U45" s="200">
        <v>101921.4</v>
      </c>
      <c r="V45" s="200">
        <v>298387.55</v>
      </c>
      <c r="W45" s="200">
        <v>267748.62</v>
      </c>
      <c r="X45" s="200">
        <v>71538.77</v>
      </c>
      <c r="Y45" s="200">
        <v>-412008.69</v>
      </c>
      <c r="Z45" s="200">
        <v>-666551.91</v>
      </c>
      <c r="AA45" s="200">
        <v>-84903.35</v>
      </c>
      <c r="AB45" s="199">
        <f>IFERROR(VLOOKUP($B45,'2021 Balance Sheet'!$B$7:$O$1311,'2021 Balance Sheet'!D$2,FALSE),0)</f>
        <v>-410106.73</v>
      </c>
      <c r="AC45" s="199">
        <f>IFERROR(VLOOKUP($B45,'2021 Balance Sheet'!$B$7:$O$1311,'2021 Balance Sheet'!E$2,FALSE),0)</f>
        <v>-581816.34</v>
      </c>
      <c r="AD45" s="199">
        <f>IFERROR(VLOOKUP($B45,'2021 Balance Sheet'!$B$7:$O$1311,'2021 Balance Sheet'!F$2,FALSE),0)</f>
        <v>-689370.09</v>
      </c>
      <c r="AE45" s="199">
        <f>IFERROR(VLOOKUP($B45,'2021 Balance Sheet'!$B$7:$O$1311,'2021 Balance Sheet'!G$2,FALSE),0)</f>
        <v>476138.32</v>
      </c>
      <c r="AF45" s="199">
        <f>IFERROR(VLOOKUP($B45,'2021 Balance Sheet'!$B$7:$O$1311,'2021 Balance Sheet'!H$2,FALSE),0)</f>
        <v>40985.42</v>
      </c>
      <c r="AG45" s="199">
        <f>IFERROR(VLOOKUP($B45,'2021 Balance Sheet'!$B$7:$O$1311,'2021 Balance Sheet'!I$2,FALSE),0)</f>
        <v>-240894.6</v>
      </c>
      <c r="AH45" s="199">
        <f>IFERROR(VLOOKUP($B45,'2021 Balance Sheet'!$B$7:$O$1311,'2021 Balance Sheet'!J$2,FALSE),0)</f>
        <v>-68578.19</v>
      </c>
      <c r="AI45" s="199">
        <f>IFERROR(VLOOKUP($B45,'2021 Balance Sheet'!$B$7:$O$1311,'2021 Balance Sheet'!K$2,FALSE),0)</f>
        <v>-12574.94</v>
      </c>
      <c r="AJ45" s="199">
        <f>IFERROR(VLOOKUP($B45,'2021 Balance Sheet'!$B$7:$O$1311,'2021 Balance Sheet'!L$2,FALSE),0)</f>
        <v>370483.23</v>
      </c>
      <c r="AK45" s="199">
        <f>IFERROR(VLOOKUP($B45,'2021 Balance Sheet'!$B$7:$O$1311,'2021 Balance Sheet'!M$2,FALSE),0)</f>
        <v>-302315.14</v>
      </c>
      <c r="AL45" s="199">
        <f>IFERROR(VLOOKUP($B45,'2021 Balance Sheet'!$B$7:$O$1311,'2021 Balance Sheet'!N$2,FALSE),0)</f>
        <v>-517968.04</v>
      </c>
      <c r="AM45" s="199">
        <f>IFERROR(VLOOKUP($B45,'2021 Balance Sheet'!$B$7:$O$1311,'2021 Balance Sheet'!O$2,FALSE),0)</f>
        <v>-620553.44999999995</v>
      </c>
      <c r="AN45" s="363">
        <f t="shared" si="7"/>
        <v>-190728.79166666666</v>
      </c>
    </row>
    <row r="46" spans="1:40" ht="15.75" thickBot="1" x14ac:dyDescent="0.3">
      <c r="A46" s="149" t="s">
        <v>1068</v>
      </c>
      <c r="B46" s="153" t="s">
        <v>2168</v>
      </c>
      <c r="C46" s="125" t="s">
        <v>4</v>
      </c>
      <c r="D46" s="139">
        <v>-482.16</v>
      </c>
      <c r="E46" s="139">
        <v>-482.16</v>
      </c>
      <c r="F46" s="139">
        <v>-482.16</v>
      </c>
      <c r="G46" s="139">
        <v>-482.16</v>
      </c>
      <c r="H46" s="139">
        <v>-482.16</v>
      </c>
      <c r="I46" s="139">
        <v>-482.16</v>
      </c>
      <c r="J46" s="139">
        <v>-482.16</v>
      </c>
      <c r="K46" s="139">
        <v>-482.16</v>
      </c>
      <c r="L46" s="139">
        <v>-482.16</v>
      </c>
      <c r="M46" s="139">
        <v>-482.16</v>
      </c>
      <c r="N46" s="139">
        <v>-482.16</v>
      </c>
      <c r="O46" s="139">
        <v>-482.16</v>
      </c>
      <c r="P46" s="199">
        <v>-482.16</v>
      </c>
      <c r="Q46" s="199">
        <v>-482.16</v>
      </c>
      <c r="R46" s="199">
        <v>-482.16</v>
      </c>
      <c r="S46" s="199">
        <v>-482.16</v>
      </c>
      <c r="T46" s="199">
        <v>-482.16</v>
      </c>
      <c r="U46" s="199">
        <v>-482.16</v>
      </c>
      <c r="V46" s="199">
        <v>-482.16</v>
      </c>
      <c r="W46" s="199">
        <v>-482.16</v>
      </c>
      <c r="X46" s="199">
        <v>-482.16</v>
      </c>
      <c r="Y46" s="199">
        <v>-482.16</v>
      </c>
      <c r="Z46" s="199">
        <v>-482.16</v>
      </c>
      <c r="AA46" s="199">
        <v>-482.16</v>
      </c>
      <c r="AB46" s="199">
        <f>IFERROR(VLOOKUP($B46,'2021 Balance Sheet'!$B$7:$O$1311,'2021 Balance Sheet'!D$2,FALSE),0)</f>
        <v>-482.16</v>
      </c>
      <c r="AC46" s="199">
        <f>IFERROR(VLOOKUP($B46,'2021 Balance Sheet'!$B$7:$O$1311,'2021 Balance Sheet'!E$2,FALSE),0)</f>
        <v>-482.16</v>
      </c>
      <c r="AD46" s="199">
        <f>IFERROR(VLOOKUP($B46,'2021 Balance Sheet'!$B$7:$O$1311,'2021 Balance Sheet'!F$2,FALSE),0)</f>
        <v>-482.16</v>
      </c>
      <c r="AE46" s="199">
        <f>IFERROR(VLOOKUP($B46,'2021 Balance Sheet'!$B$7:$O$1311,'2021 Balance Sheet'!G$2,FALSE),0)</f>
        <v>-482.16</v>
      </c>
      <c r="AF46" s="199">
        <f>IFERROR(VLOOKUP($B46,'2021 Balance Sheet'!$B$7:$O$1311,'2021 Balance Sheet'!H$2,FALSE),0)</f>
        <v>-482.16</v>
      </c>
      <c r="AG46" s="199">
        <f>IFERROR(VLOOKUP($B46,'2021 Balance Sheet'!$B$7:$O$1311,'2021 Balance Sheet'!I$2,FALSE),0)</f>
        <v>-482.16</v>
      </c>
      <c r="AH46" s="199">
        <f>IFERROR(VLOOKUP($B46,'2021 Balance Sheet'!$B$7:$O$1311,'2021 Balance Sheet'!J$2,FALSE),0)</f>
        <v>-482.16</v>
      </c>
      <c r="AI46" s="199">
        <f>IFERROR(VLOOKUP($B46,'2021 Balance Sheet'!$B$7:$O$1311,'2021 Balance Sheet'!K$2,FALSE),0)</f>
        <v>-482.16</v>
      </c>
      <c r="AJ46" s="199">
        <f>IFERROR(VLOOKUP($B46,'2021 Balance Sheet'!$B$7:$O$1311,'2021 Balance Sheet'!L$2,FALSE),0)</f>
        <v>-482.16</v>
      </c>
      <c r="AK46" s="199">
        <f>IFERROR(VLOOKUP($B46,'2021 Balance Sheet'!$B$7:$O$1311,'2021 Balance Sheet'!M$2,FALSE),0)</f>
        <v>-482.16</v>
      </c>
      <c r="AL46" s="199">
        <f>IFERROR(VLOOKUP($B46,'2021 Balance Sheet'!$B$7:$O$1311,'2021 Balance Sheet'!N$2,FALSE),0)</f>
        <v>-482.16</v>
      </c>
      <c r="AM46" s="199">
        <f>IFERROR(VLOOKUP($B46,'2021 Balance Sheet'!$B$7:$O$1311,'2021 Balance Sheet'!O$2,FALSE),0)</f>
        <v>-482.16</v>
      </c>
      <c r="AN46" s="363">
        <f t="shared" si="7"/>
        <v>-482.15999999999991</v>
      </c>
    </row>
    <row r="47" spans="1:40" ht="15.75" thickBot="1" x14ac:dyDescent="0.3">
      <c r="A47" s="149" t="s">
        <v>3517</v>
      </c>
      <c r="B47" s="153" t="s">
        <v>3518</v>
      </c>
      <c r="C47" s="125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99"/>
      <c r="Q47" s="199"/>
      <c r="R47" s="199"/>
      <c r="S47" s="202"/>
      <c r="T47" s="202"/>
      <c r="U47" s="202"/>
      <c r="V47" s="199"/>
      <c r="W47" s="199"/>
      <c r="X47" s="199"/>
      <c r="Y47" s="199">
        <v>0</v>
      </c>
      <c r="Z47" s="199">
        <v>0</v>
      </c>
      <c r="AA47" s="199">
        <v>0</v>
      </c>
      <c r="AB47" s="199">
        <f>IFERROR(VLOOKUP($B47,'2021 Balance Sheet'!$B$7:$O$1311,'2021 Balance Sheet'!D$2,FALSE),0)</f>
        <v>0</v>
      </c>
      <c r="AC47" s="199">
        <f>IFERROR(VLOOKUP($B47,'2021 Balance Sheet'!$B$7:$O$1311,'2021 Balance Sheet'!E$2,FALSE),0)</f>
        <v>0</v>
      </c>
      <c r="AD47" s="199">
        <f>IFERROR(VLOOKUP($B47,'2021 Balance Sheet'!$B$7:$O$1311,'2021 Balance Sheet'!F$2,FALSE),0)</f>
        <v>0</v>
      </c>
      <c r="AE47" s="199">
        <f>IFERROR(VLOOKUP($B47,'2021 Balance Sheet'!$B$7:$O$1311,'2021 Balance Sheet'!G$2,FALSE),0)</f>
        <v>0</v>
      </c>
      <c r="AF47" s="199">
        <f>IFERROR(VLOOKUP($B47,'2021 Balance Sheet'!$B$7:$O$1311,'2021 Balance Sheet'!H$2,FALSE),0)</f>
        <v>0</v>
      </c>
      <c r="AG47" s="199">
        <f>IFERROR(VLOOKUP($B47,'2021 Balance Sheet'!$B$7:$O$1311,'2021 Balance Sheet'!I$2,FALSE),0)</f>
        <v>0</v>
      </c>
      <c r="AH47" s="199">
        <f>IFERROR(VLOOKUP($B47,'2021 Balance Sheet'!$B$7:$O$1311,'2021 Balance Sheet'!J$2,FALSE),0)</f>
        <v>0</v>
      </c>
      <c r="AI47" s="199">
        <f>IFERROR(VLOOKUP($B47,'2021 Balance Sheet'!$B$7:$O$1311,'2021 Balance Sheet'!K$2,FALSE),0)</f>
        <v>0</v>
      </c>
      <c r="AJ47" s="199">
        <f>IFERROR(VLOOKUP($B47,'2021 Balance Sheet'!$B$7:$O$1311,'2021 Balance Sheet'!L$2,FALSE),0)</f>
        <v>0</v>
      </c>
      <c r="AK47" s="199">
        <f>IFERROR(VLOOKUP($B47,'2021 Balance Sheet'!$B$7:$O$1311,'2021 Balance Sheet'!M$2,FALSE),0)</f>
        <v>0</v>
      </c>
      <c r="AL47" s="199">
        <f>IFERROR(VLOOKUP($B47,'2021 Balance Sheet'!$B$7:$O$1311,'2021 Balance Sheet'!N$2,FALSE),0)</f>
        <v>0</v>
      </c>
      <c r="AM47" s="199">
        <f>IFERROR(VLOOKUP($B47,'2021 Balance Sheet'!$B$7:$O$1311,'2021 Balance Sheet'!O$2,FALSE),0)</f>
        <v>0</v>
      </c>
      <c r="AN47" s="363">
        <f t="shared" si="7"/>
        <v>0</v>
      </c>
    </row>
    <row r="48" spans="1:40" ht="15.75" thickBot="1" x14ac:dyDescent="0.3">
      <c r="A48" s="149" t="s">
        <v>1069</v>
      </c>
      <c r="B48" s="153" t="s">
        <v>2169</v>
      </c>
      <c r="C48" s="125" t="s">
        <v>4</v>
      </c>
      <c r="D48" s="140">
        <v>-471.11</v>
      </c>
      <c r="E48" s="140">
        <v>-471.11</v>
      </c>
      <c r="F48" s="140">
        <v>-446.78</v>
      </c>
      <c r="G48" s="140">
        <v>-446.78</v>
      </c>
      <c r="H48" s="140">
        <v>-446.78</v>
      </c>
      <c r="I48" s="140">
        <v>-450.28</v>
      </c>
      <c r="J48" s="140">
        <v>-425.28</v>
      </c>
      <c r="K48" s="140">
        <v>-400.95</v>
      </c>
      <c r="L48" s="140">
        <v>-400.95</v>
      </c>
      <c r="M48" s="140">
        <v>-400.95</v>
      </c>
      <c r="N48" s="140">
        <v>-400.95</v>
      </c>
      <c r="O48" s="140">
        <v>0</v>
      </c>
      <c r="P48" s="200">
        <v>0</v>
      </c>
      <c r="Q48" s="200">
        <v>0</v>
      </c>
      <c r="R48" s="200">
        <v>0</v>
      </c>
      <c r="S48" s="199">
        <v>0</v>
      </c>
      <c r="T48" s="199">
        <v>0</v>
      </c>
      <c r="U48" s="199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199">
        <f>IFERROR(VLOOKUP($B48,'2021 Balance Sheet'!$B$7:$O$1311,'2021 Balance Sheet'!D$2,FALSE),0)</f>
        <v>0</v>
      </c>
      <c r="AC48" s="199">
        <f>IFERROR(VLOOKUP($B48,'2021 Balance Sheet'!$B$7:$O$1311,'2021 Balance Sheet'!E$2,FALSE),0)</f>
        <v>0</v>
      </c>
      <c r="AD48" s="199">
        <f>IFERROR(VLOOKUP($B48,'2021 Balance Sheet'!$B$7:$O$1311,'2021 Balance Sheet'!F$2,FALSE),0)</f>
        <v>0</v>
      </c>
      <c r="AE48" s="199">
        <f>IFERROR(VLOOKUP($B48,'2021 Balance Sheet'!$B$7:$O$1311,'2021 Balance Sheet'!G$2,FALSE),0)</f>
        <v>0</v>
      </c>
      <c r="AF48" s="199">
        <f>IFERROR(VLOOKUP($B48,'2021 Balance Sheet'!$B$7:$O$1311,'2021 Balance Sheet'!H$2,FALSE),0)</f>
        <v>0</v>
      </c>
      <c r="AG48" s="199">
        <f>IFERROR(VLOOKUP($B48,'2021 Balance Sheet'!$B$7:$O$1311,'2021 Balance Sheet'!I$2,FALSE),0)</f>
        <v>0</v>
      </c>
      <c r="AH48" s="199">
        <f>IFERROR(VLOOKUP($B48,'2021 Balance Sheet'!$B$7:$O$1311,'2021 Balance Sheet'!J$2,FALSE),0)</f>
        <v>0</v>
      </c>
      <c r="AI48" s="199">
        <f>IFERROR(VLOOKUP($B48,'2021 Balance Sheet'!$B$7:$O$1311,'2021 Balance Sheet'!K$2,FALSE),0)</f>
        <v>0</v>
      </c>
      <c r="AJ48" s="199">
        <f>IFERROR(VLOOKUP($B48,'2021 Balance Sheet'!$B$7:$O$1311,'2021 Balance Sheet'!L$2,FALSE),0)</f>
        <v>0</v>
      </c>
      <c r="AK48" s="199">
        <f>IFERROR(VLOOKUP($B48,'2021 Balance Sheet'!$B$7:$O$1311,'2021 Balance Sheet'!M$2,FALSE),0)</f>
        <v>0</v>
      </c>
      <c r="AL48" s="199">
        <f>IFERROR(VLOOKUP($B48,'2021 Balance Sheet'!$B$7:$O$1311,'2021 Balance Sheet'!N$2,FALSE),0)</f>
        <v>0</v>
      </c>
      <c r="AM48" s="199">
        <f>IFERROR(VLOOKUP($B48,'2021 Balance Sheet'!$B$7:$O$1311,'2021 Balance Sheet'!O$2,FALSE),0)</f>
        <v>0</v>
      </c>
      <c r="AN48" s="363">
        <f t="shared" si="7"/>
        <v>0</v>
      </c>
    </row>
    <row r="49" spans="1:40" ht="15.75" thickBot="1" x14ac:dyDescent="0.3">
      <c r="A49" s="149" t="s">
        <v>1060</v>
      </c>
      <c r="B49" s="153" t="s">
        <v>2170</v>
      </c>
      <c r="C49" s="125" t="s">
        <v>4</v>
      </c>
      <c r="D49" s="139">
        <v>0</v>
      </c>
      <c r="E49" s="139">
        <v>0</v>
      </c>
      <c r="F49" s="139">
        <v>0</v>
      </c>
      <c r="G49" s="139">
        <v>0</v>
      </c>
      <c r="H49" s="139">
        <v>0</v>
      </c>
      <c r="I49" s="139">
        <v>0</v>
      </c>
      <c r="J49" s="139">
        <v>0</v>
      </c>
      <c r="K49" s="139">
        <v>0</v>
      </c>
      <c r="L49" s="139">
        <v>0</v>
      </c>
      <c r="M49" s="139">
        <v>0</v>
      </c>
      <c r="N49" s="139">
        <v>0</v>
      </c>
      <c r="O49" s="139">
        <v>0</v>
      </c>
      <c r="P49" s="199">
        <v>0</v>
      </c>
      <c r="Q49" s="199">
        <v>0</v>
      </c>
      <c r="R49" s="199">
        <v>0</v>
      </c>
      <c r="S49" s="200">
        <v>0</v>
      </c>
      <c r="T49" s="200">
        <v>0</v>
      </c>
      <c r="U49" s="200">
        <v>0</v>
      </c>
      <c r="V49" s="199">
        <v>0</v>
      </c>
      <c r="W49" s="199">
        <v>0</v>
      </c>
      <c r="X49" s="199">
        <v>0</v>
      </c>
      <c r="Y49" s="199">
        <v>0</v>
      </c>
      <c r="Z49" s="199">
        <v>0</v>
      </c>
      <c r="AA49" s="199">
        <v>0</v>
      </c>
      <c r="AB49" s="199">
        <f>IFERROR(VLOOKUP($B49,'2021 Balance Sheet'!$B$7:$O$1311,'2021 Balance Sheet'!D$2,FALSE),0)</f>
        <v>0</v>
      </c>
      <c r="AC49" s="199">
        <f>IFERROR(VLOOKUP($B49,'2021 Balance Sheet'!$B$7:$O$1311,'2021 Balance Sheet'!E$2,FALSE),0)</f>
        <v>0</v>
      </c>
      <c r="AD49" s="199">
        <f>IFERROR(VLOOKUP($B49,'2021 Balance Sheet'!$B$7:$O$1311,'2021 Balance Sheet'!F$2,FALSE),0)</f>
        <v>0</v>
      </c>
      <c r="AE49" s="199">
        <f>IFERROR(VLOOKUP($B49,'2021 Balance Sheet'!$B$7:$O$1311,'2021 Balance Sheet'!G$2,FALSE),0)</f>
        <v>0</v>
      </c>
      <c r="AF49" s="199">
        <f>IFERROR(VLOOKUP($B49,'2021 Balance Sheet'!$B$7:$O$1311,'2021 Balance Sheet'!H$2,FALSE),0)</f>
        <v>0</v>
      </c>
      <c r="AG49" s="199">
        <f>IFERROR(VLOOKUP($B49,'2021 Balance Sheet'!$B$7:$O$1311,'2021 Balance Sheet'!I$2,FALSE),0)</f>
        <v>0</v>
      </c>
      <c r="AH49" s="199">
        <f>IFERROR(VLOOKUP($B49,'2021 Balance Sheet'!$B$7:$O$1311,'2021 Balance Sheet'!J$2,FALSE),0)</f>
        <v>0</v>
      </c>
      <c r="AI49" s="199">
        <f>IFERROR(VLOOKUP($B49,'2021 Balance Sheet'!$B$7:$O$1311,'2021 Balance Sheet'!K$2,FALSE),0)</f>
        <v>0</v>
      </c>
      <c r="AJ49" s="199">
        <f>IFERROR(VLOOKUP($B49,'2021 Balance Sheet'!$B$7:$O$1311,'2021 Balance Sheet'!L$2,FALSE),0)</f>
        <v>0</v>
      </c>
      <c r="AK49" s="199">
        <f>IFERROR(VLOOKUP($B49,'2021 Balance Sheet'!$B$7:$O$1311,'2021 Balance Sheet'!M$2,FALSE),0)</f>
        <v>0</v>
      </c>
      <c r="AL49" s="199">
        <f>IFERROR(VLOOKUP($B49,'2021 Balance Sheet'!$B$7:$O$1311,'2021 Balance Sheet'!N$2,FALSE),0)</f>
        <v>0</v>
      </c>
      <c r="AM49" s="199">
        <f>IFERROR(VLOOKUP($B49,'2021 Balance Sheet'!$B$7:$O$1311,'2021 Balance Sheet'!O$2,FALSE),0)</f>
        <v>0</v>
      </c>
      <c r="AN49" s="363">
        <f t="shared" si="7"/>
        <v>0</v>
      </c>
    </row>
    <row r="50" spans="1:40" ht="15.75" thickBot="1" x14ac:dyDescent="0.3">
      <c r="A50" s="149" t="s">
        <v>2978</v>
      </c>
      <c r="B50" s="153" t="s">
        <v>2979</v>
      </c>
      <c r="C50" s="125" t="s">
        <v>4</v>
      </c>
      <c r="D50" s="140"/>
      <c r="E50" s="140"/>
      <c r="F50" s="140"/>
      <c r="G50" s="140"/>
      <c r="H50" s="140"/>
      <c r="I50" s="140"/>
      <c r="J50" s="140"/>
      <c r="K50" s="140"/>
      <c r="L50" s="140"/>
      <c r="M50" s="140">
        <v>0</v>
      </c>
      <c r="N50" s="140">
        <v>0</v>
      </c>
      <c r="O50" s="140">
        <v>-3596.21</v>
      </c>
      <c r="P50" s="200">
        <v>-10540.27</v>
      </c>
      <c r="Q50" s="200">
        <v>-17697.310000000001</v>
      </c>
      <c r="R50" s="200">
        <v>-24871.67</v>
      </c>
      <c r="S50" s="199">
        <v>-10456.049999999999</v>
      </c>
      <c r="T50" s="199">
        <v>-17796.849999999999</v>
      </c>
      <c r="U50" s="199">
        <v>-24879.27</v>
      </c>
      <c r="V50" s="200">
        <v>-10594.59</v>
      </c>
      <c r="W50" s="200">
        <v>-17738.27</v>
      </c>
      <c r="X50" s="200">
        <v>-24881.95</v>
      </c>
      <c r="Y50" s="200">
        <v>-32014.73</v>
      </c>
      <c r="Z50" s="200">
        <v>-39670.78</v>
      </c>
      <c r="AA50" s="200">
        <v>-49954.54</v>
      </c>
      <c r="AB50" s="199">
        <f>IFERROR(VLOOKUP($B50,'2021 Balance Sheet'!$B$7:$O$1311,'2021 Balance Sheet'!D$2,FALSE),0)</f>
        <v>-35701.24</v>
      </c>
      <c r="AC50" s="199">
        <f>IFERROR(VLOOKUP($B50,'2021 Balance Sheet'!$B$7:$O$1311,'2021 Balance Sheet'!E$2,FALSE),0)</f>
        <v>-42525.94</v>
      </c>
      <c r="AD50" s="199">
        <f>IFERROR(VLOOKUP($B50,'2021 Balance Sheet'!$B$7:$O$1311,'2021 Balance Sheet'!F$2,FALSE),0)</f>
        <v>-49350.64</v>
      </c>
      <c r="AE50" s="199">
        <f>IFERROR(VLOOKUP($B50,'2021 Balance Sheet'!$B$7:$O$1311,'2021 Balance Sheet'!G$2,FALSE),0)</f>
        <v>-56085.34</v>
      </c>
      <c r="AF50" s="199">
        <f>IFERROR(VLOOKUP($B50,'2021 Balance Sheet'!$B$7:$O$1311,'2021 Balance Sheet'!H$2,FALSE),0)</f>
        <v>-16736.75</v>
      </c>
      <c r="AG50" s="199">
        <f>IFERROR(VLOOKUP($B50,'2021 Balance Sheet'!$B$7:$O$1311,'2021 Balance Sheet'!I$2,FALSE),0)</f>
        <v>-23165.45</v>
      </c>
      <c r="AH50" s="199">
        <f>IFERROR(VLOOKUP($B50,'2021 Balance Sheet'!$B$7:$O$1311,'2021 Balance Sheet'!J$2,FALSE),0)</f>
        <v>-9295.15</v>
      </c>
      <c r="AI50" s="199">
        <f>IFERROR(VLOOKUP($B50,'2021 Balance Sheet'!$B$7:$O$1311,'2021 Balance Sheet'!K$2,FALSE),0)</f>
        <v>-15692.85</v>
      </c>
      <c r="AJ50" s="199">
        <f>IFERROR(VLOOKUP($B50,'2021 Balance Sheet'!$B$7:$O$1311,'2021 Balance Sheet'!L$2,FALSE),0)</f>
        <v>-22075.55</v>
      </c>
      <c r="AK50" s="199">
        <f>IFERROR(VLOOKUP($B50,'2021 Balance Sheet'!$B$7:$O$1311,'2021 Balance Sheet'!M$2,FALSE),0)</f>
        <v>-9574.0499999999993</v>
      </c>
      <c r="AL50" s="199">
        <f>IFERROR(VLOOKUP($B50,'2021 Balance Sheet'!$B$7:$O$1311,'2021 Balance Sheet'!N$2,FALSE),0)</f>
        <v>-15956.75</v>
      </c>
      <c r="AM50" s="199">
        <f>IFERROR(VLOOKUP($B50,'2021 Balance Sheet'!$B$7:$O$1311,'2021 Balance Sheet'!O$2,FALSE),0)</f>
        <v>-19148.099999999999</v>
      </c>
      <c r="AN50" s="363">
        <f t="shared" si="7"/>
        <v>-27559.252499999999</v>
      </c>
    </row>
    <row r="51" spans="1:40" ht="15.75" thickBot="1" x14ac:dyDescent="0.3">
      <c r="A51" s="149" t="s">
        <v>1070</v>
      </c>
      <c r="B51" s="153" t="s">
        <v>2171</v>
      </c>
      <c r="C51" s="125" t="s">
        <v>4</v>
      </c>
      <c r="D51" s="139">
        <v>-243267.6</v>
      </c>
      <c r="E51" s="139">
        <v>-201290.68</v>
      </c>
      <c r="F51" s="139">
        <v>-134193.76999999999</v>
      </c>
      <c r="G51" s="139">
        <v>-151289.66</v>
      </c>
      <c r="H51" s="139">
        <v>-164643.94</v>
      </c>
      <c r="I51" s="139">
        <v>-184845.23</v>
      </c>
      <c r="J51" s="139">
        <v>-208254.86</v>
      </c>
      <c r="K51" s="139">
        <v>-232499.29</v>
      </c>
      <c r="L51" s="139">
        <v>-265910.39</v>
      </c>
      <c r="M51" s="139">
        <v>-299321.49</v>
      </c>
      <c r="N51" s="139">
        <v>-332627.33</v>
      </c>
      <c r="O51" s="139">
        <v>-455718.43</v>
      </c>
      <c r="P51" s="199">
        <v>-350944.05</v>
      </c>
      <c r="Q51" s="199">
        <v>-240600.74</v>
      </c>
      <c r="R51" s="199">
        <v>-221277.35</v>
      </c>
      <c r="S51" s="200">
        <v>-239257.07</v>
      </c>
      <c r="T51" s="200">
        <v>-261140.79</v>
      </c>
      <c r="U51" s="200">
        <v>-206992.76</v>
      </c>
      <c r="V51" s="199">
        <v>-327387.67</v>
      </c>
      <c r="W51" s="199">
        <v>-347008.54</v>
      </c>
      <c r="X51" s="199">
        <v>-275009.27</v>
      </c>
      <c r="Y51" s="199">
        <v>-402454.44</v>
      </c>
      <c r="Z51" s="199">
        <v>-420177.39</v>
      </c>
      <c r="AA51" s="199">
        <v>-444524.49</v>
      </c>
      <c r="AB51" s="199">
        <f>IFERROR(VLOOKUP($B51,'2021 Balance Sheet'!$B$7:$O$1311,'2021 Balance Sheet'!D$2,FALSE),0)</f>
        <v>-477167.54</v>
      </c>
      <c r="AC51" s="199">
        <f>IFERROR(VLOOKUP($B51,'2021 Balance Sheet'!$B$7:$O$1311,'2021 Balance Sheet'!E$2,FALSE),0)</f>
        <v>-284361.23</v>
      </c>
      <c r="AD51" s="199">
        <f>IFERROR(VLOOKUP($B51,'2021 Balance Sheet'!$B$7:$O$1311,'2021 Balance Sheet'!F$2,FALSE),0)</f>
        <v>-63504.85</v>
      </c>
      <c r="AE51" s="199">
        <f>IFERROR(VLOOKUP($B51,'2021 Balance Sheet'!$B$7:$O$1311,'2021 Balance Sheet'!G$2,FALSE),0)</f>
        <v>-201228.83</v>
      </c>
      <c r="AF51" s="199">
        <f>IFERROR(VLOOKUP($B51,'2021 Balance Sheet'!$B$7:$O$1311,'2021 Balance Sheet'!H$2,FALSE),0)</f>
        <v>-217600.57</v>
      </c>
      <c r="AG51" s="199">
        <f>IFERROR(VLOOKUP($B51,'2021 Balance Sheet'!$B$7:$O$1311,'2021 Balance Sheet'!I$2,FALSE),0)</f>
        <v>-118378.21</v>
      </c>
      <c r="AH51" s="199">
        <f>IFERROR(VLOOKUP($B51,'2021 Balance Sheet'!$B$7:$O$1311,'2021 Balance Sheet'!J$2,FALSE),0)</f>
        <v>-264433.62</v>
      </c>
      <c r="AI51" s="199">
        <f>IFERROR(VLOOKUP($B51,'2021 Balance Sheet'!$B$7:$O$1311,'2021 Balance Sheet'!K$2,FALSE),0)</f>
        <v>-288266.81</v>
      </c>
      <c r="AJ51" s="199">
        <f>IFERROR(VLOOKUP($B51,'2021 Balance Sheet'!$B$7:$O$1311,'2021 Balance Sheet'!L$2,FALSE),0)</f>
        <v>-180711.11</v>
      </c>
      <c r="AK51" s="199">
        <f>IFERROR(VLOOKUP($B51,'2021 Balance Sheet'!$B$7:$O$1311,'2021 Balance Sheet'!M$2,FALSE),0)</f>
        <v>-335933.19</v>
      </c>
      <c r="AL51" s="199">
        <f>IFERROR(VLOOKUP($B51,'2021 Balance Sheet'!$B$7:$O$1311,'2021 Balance Sheet'!N$2,FALSE),0)</f>
        <v>-359766.38</v>
      </c>
      <c r="AM51" s="199">
        <f>IFERROR(VLOOKUP($B51,'2021 Balance Sheet'!$B$7:$O$1311,'2021 Balance Sheet'!O$2,FALSE),0)</f>
        <v>-366643.22</v>
      </c>
      <c r="AN51" s="363">
        <f t="shared" si="7"/>
        <v>-266411.3495833333</v>
      </c>
    </row>
    <row r="52" spans="1:40" ht="15.75" thickBot="1" x14ac:dyDescent="0.3">
      <c r="A52" s="149" t="s">
        <v>1071</v>
      </c>
      <c r="B52" s="153" t="s">
        <v>2172</v>
      </c>
      <c r="C52" s="125" t="s">
        <v>4</v>
      </c>
      <c r="D52" s="140">
        <v>-172233</v>
      </c>
      <c r="E52" s="140">
        <v>-172233</v>
      </c>
      <c r="F52" s="140">
        <v>-172233</v>
      </c>
      <c r="G52" s="140">
        <v>-172233</v>
      </c>
      <c r="H52" s="140">
        <v>-172233</v>
      </c>
      <c r="I52" s="140">
        <v>-172233</v>
      </c>
      <c r="J52" s="140">
        <v>-172233</v>
      </c>
      <c r="K52" s="140">
        <v>-172233</v>
      </c>
      <c r="L52" s="140">
        <v>0</v>
      </c>
      <c r="M52" s="140">
        <v>0</v>
      </c>
      <c r="N52" s="140">
        <v>0</v>
      </c>
      <c r="O52" s="140">
        <v>0</v>
      </c>
      <c r="P52" s="200"/>
      <c r="Q52" s="200"/>
      <c r="R52" s="200"/>
      <c r="S52" s="201"/>
      <c r="T52" s="201"/>
      <c r="U52" s="201"/>
      <c r="V52" s="200"/>
      <c r="W52" s="200"/>
      <c r="X52" s="200"/>
      <c r="Y52" s="200">
        <v>0</v>
      </c>
      <c r="Z52" s="200">
        <v>0</v>
      </c>
      <c r="AA52" s="200">
        <v>0</v>
      </c>
      <c r="AB52" s="199">
        <f>IFERROR(VLOOKUP($B52,'2021 Balance Sheet'!$B$7:$O$1311,'2021 Balance Sheet'!D$2,FALSE),0)</f>
        <v>0</v>
      </c>
      <c r="AC52" s="199">
        <f>IFERROR(VLOOKUP($B52,'2021 Balance Sheet'!$B$7:$O$1311,'2021 Balance Sheet'!E$2,FALSE),0)</f>
        <v>0</v>
      </c>
      <c r="AD52" s="199">
        <f>IFERROR(VLOOKUP($B52,'2021 Balance Sheet'!$B$7:$O$1311,'2021 Balance Sheet'!F$2,FALSE),0)</f>
        <v>0</v>
      </c>
      <c r="AE52" s="199">
        <f>IFERROR(VLOOKUP($B52,'2021 Balance Sheet'!$B$7:$O$1311,'2021 Balance Sheet'!G$2,FALSE),0)</f>
        <v>0</v>
      </c>
      <c r="AF52" s="199">
        <f>IFERROR(VLOOKUP($B52,'2021 Balance Sheet'!$B$7:$O$1311,'2021 Balance Sheet'!H$2,FALSE),0)</f>
        <v>0</v>
      </c>
      <c r="AG52" s="199">
        <f>IFERROR(VLOOKUP($B52,'2021 Balance Sheet'!$B$7:$O$1311,'2021 Balance Sheet'!I$2,FALSE),0)</f>
        <v>0</v>
      </c>
      <c r="AH52" s="199">
        <f>IFERROR(VLOOKUP($B52,'2021 Balance Sheet'!$B$7:$O$1311,'2021 Balance Sheet'!J$2,FALSE),0)</f>
        <v>0</v>
      </c>
      <c r="AI52" s="199">
        <f>IFERROR(VLOOKUP($B52,'2021 Balance Sheet'!$B$7:$O$1311,'2021 Balance Sheet'!K$2,FALSE),0)</f>
        <v>0</v>
      </c>
      <c r="AJ52" s="199">
        <f>IFERROR(VLOOKUP($B52,'2021 Balance Sheet'!$B$7:$O$1311,'2021 Balance Sheet'!L$2,FALSE),0)</f>
        <v>0</v>
      </c>
      <c r="AK52" s="199">
        <f>IFERROR(VLOOKUP($B52,'2021 Balance Sheet'!$B$7:$O$1311,'2021 Balance Sheet'!M$2,FALSE),0)</f>
        <v>0</v>
      </c>
      <c r="AL52" s="199">
        <f>IFERROR(VLOOKUP($B52,'2021 Balance Sheet'!$B$7:$O$1311,'2021 Balance Sheet'!N$2,FALSE),0)</f>
        <v>0</v>
      </c>
      <c r="AM52" s="199">
        <f>IFERROR(VLOOKUP($B52,'2021 Balance Sheet'!$B$7:$O$1311,'2021 Balance Sheet'!O$2,FALSE),0)</f>
        <v>0</v>
      </c>
      <c r="AN52" s="363">
        <f t="shared" si="7"/>
        <v>0</v>
      </c>
    </row>
    <row r="53" spans="1:40" ht="15.75" thickBot="1" x14ac:dyDescent="0.3">
      <c r="A53" s="149" t="s">
        <v>1072</v>
      </c>
      <c r="B53" s="153" t="s">
        <v>2173</v>
      </c>
      <c r="C53" s="125" t="s">
        <v>4</v>
      </c>
      <c r="D53" s="139">
        <v>-8333.33</v>
      </c>
      <c r="E53" s="139">
        <v>-16666.66</v>
      </c>
      <c r="F53" s="139">
        <v>-24999.99</v>
      </c>
      <c r="G53" s="139">
        <v>-33333.32</v>
      </c>
      <c r="H53" s="139">
        <v>-41666.65</v>
      </c>
      <c r="I53" s="139">
        <v>-49999.98</v>
      </c>
      <c r="J53" s="139">
        <v>-58333.31</v>
      </c>
      <c r="K53" s="139">
        <v>-66666.64</v>
      </c>
      <c r="L53" s="139">
        <v>0</v>
      </c>
      <c r="M53" s="139">
        <v>16667.28</v>
      </c>
      <c r="N53" s="139">
        <v>8333.9500000000007</v>
      </c>
      <c r="O53" s="139">
        <v>0</v>
      </c>
      <c r="P53" s="199">
        <v>-8333.33</v>
      </c>
      <c r="Q53" s="199">
        <v>-16666.66</v>
      </c>
      <c r="R53" s="199">
        <v>-24999.99</v>
      </c>
      <c r="S53" s="200">
        <v>-33333.32</v>
      </c>
      <c r="T53" s="200">
        <v>-41666.65</v>
      </c>
      <c r="U53" s="200">
        <v>-49999.98</v>
      </c>
      <c r="V53" s="199">
        <v>-58333.31</v>
      </c>
      <c r="W53" s="199">
        <v>-66666.64</v>
      </c>
      <c r="X53" s="199">
        <v>0</v>
      </c>
      <c r="Y53" s="199">
        <v>16665.259999999998</v>
      </c>
      <c r="Z53" s="199">
        <v>8331.93</v>
      </c>
      <c r="AA53" s="199">
        <v>0</v>
      </c>
      <c r="AB53" s="199">
        <f>IFERROR(VLOOKUP($B53,'2021 Balance Sheet'!$B$7:$O$1311,'2021 Balance Sheet'!D$2,FALSE),0)</f>
        <v>-8333.33</v>
      </c>
      <c r="AC53" s="199">
        <f>IFERROR(VLOOKUP($B53,'2021 Balance Sheet'!$B$7:$O$1311,'2021 Balance Sheet'!E$2,FALSE),0)</f>
        <v>-16666.66</v>
      </c>
      <c r="AD53" s="199">
        <f>IFERROR(VLOOKUP($B53,'2021 Balance Sheet'!$B$7:$O$1311,'2021 Balance Sheet'!F$2,FALSE),0)</f>
        <v>-24999.99</v>
      </c>
      <c r="AE53" s="199">
        <f>IFERROR(VLOOKUP($B53,'2021 Balance Sheet'!$B$7:$O$1311,'2021 Balance Sheet'!G$2,FALSE),0)</f>
        <v>-33333.32</v>
      </c>
      <c r="AF53" s="199">
        <f>IFERROR(VLOOKUP($B53,'2021 Balance Sheet'!$B$7:$O$1311,'2021 Balance Sheet'!H$2,FALSE),0)</f>
        <v>-41666.65</v>
      </c>
      <c r="AG53" s="199">
        <f>IFERROR(VLOOKUP($B53,'2021 Balance Sheet'!$B$7:$O$1311,'2021 Balance Sheet'!I$2,FALSE),0)</f>
        <v>-49999.98</v>
      </c>
      <c r="AH53" s="199">
        <f>IFERROR(VLOOKUP($B53,'2021 Balance Sheet'!$B$7:$O$1311,'2021 Balance Sheet'!J$2,FALSE),0)</f>
        <v>-58333.31</v>
      </c>
      <c r="AI53" s="199">
        <f>IFERROR(VLOOKUP($B53,'2021 Balance Sheet'!$B$7:$O$1311,'2021 Balance Sheet'!K$2,FALSE),0)</f>
        <v>-66666.64</v>
      </c>
      <c r="AJ53" s="199">
        <f>IFERROR(VLOOKUP($B53,'2021 Balance Sheet'!$B$7:$O$1311,'2021 Balance Sheet'!L$2,FALSE),0)</f>
        <v>0</v>
      </c>
      <c r="AK53" s="199">
        <f>IFERROR(VLOOKUP($B53,'2021 Balance Sheet'!$B$7:$O$1311,'2021 Balance Sheet'!M$2,FALSE),0)</f>
        <v>16666.7</v>
      </c>
      <c r="AL53" s="199">
        <f>IFERROR(VLOOKUP($B53,'2021 Balance Sheet'!$B$7:$O$1311,'2021 Balance Sheet'!N$2,FALSE),0)</f>
        <v>8333.3700000000008</v>
      </c>
      <c r="AM53" s="199">
        <f>IFERROR(VLOOKUP($B53,'2021 Balance Sheet'!$B$7:$O$1311,'2021 Balance Sheet'!O$2,FALSE),0)</f>
        <v>0</v>
      </c>
      <c r="AN53" s="363">
        <f t="shared" si="7"/>
        <v>-22916.650833333333</v>
      </c>
    </row>
    <row r="54" spans="1:40" ht="15.75" thickBot="1" x14ac:dyDescent="0.3">
      <c r="A54" s="149" t="s">
        <v>3519</v>
      </c>
      <c r="B54" s="153" t="s">
        <v>3520</v>
      </c>
      <c r="C54" s="125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99"/>
      <c r="Q54" s="199"/>
      <c r="R54" s="199"/>
      <c r="S54" s="200"/>
      <c r="T54" s="200"/>
      <c r="U54" s="200"/>
      <c r="V54" s="199"/>
      <c r="W54" s="199"/>
      <c r="X54" s="199"/>
      <c r="Y54" s="199">
        <v>0</v>
      </c>
      <c r="Z54" s="199">
        <v>0</v>
      </c>
      <c r="AA54" s="199">
        <v>0</v>
      </c>
      <c r="AB54" s="199">
        <f>IFERROR(VLOOKUP($B54,'2021 Balance Sheet'!$B$7:$O$1311,'2021 Balance Sheet'!D$2,FALSE),0)</f>
        <v>0</v>
      </c>
      <c r="AC54" s="199">
        <f>IFERROR(VLOOKUP($B54,'2021 Balance Sheet'!$B$7:$O$1311,'2021 Balance Sheet'!E$2,FALSE),0)</f>
        <v>0</v>
      </c>
      <c r="AD54" s="199">
        <f>IFERROR(VLOOKUP($B54,'2021 Balance Sheet'!$B$7:$O$1311,'2021 Balance Sheet'!F$2,FALSE),0)</f>
        <v>0</v>
      </c>
      <c r="AE54" s="199">
        <f>IFERROR(VLOOKUP($B54,'2021 Balance Sheet'!$B$7:$O$1311,'2021 Balance Sheet'!G$2,FALSE),0)</f>
        <v>0</v>
      </c>
      <c r="AF54" s="199">
        <f>IFERROR(VLOOKUP($B54,'2021 Balance Sheet'!$B$7:$O$1311,'2021 Balance Sheet'!H$2,FALSE),0)</f>
        <v>0</v>
      </c>
      <c r="AG54" s="199">
        <f>IFERROR(VLOOKUP($B54,'2021 Balance Sheet'!$B$7:$O$1311,'2021 Balance Sheet'!I$2,FALSE),0)</f>
        <v>0</v>
      </c>
      <c r="AH54" s="199">
        <f>IFERROR(VLOOKUP($B54,'2021 Balance Sheet'!$B$7:$O$1311,'2021 Balance Sheet'!J$2,FALSE),0)</f>
        <v>0</v>
      </c>
      <c r="AI54" s="199">
        <f>IFERROR(VLOOKUP($B54,'2021 Balance Sheet'!$B$7:$O$1311,'2021 Balance Sheet'!K$2,FALSE),0)</f>
        <v>0</v>
      </c>
      <c r="AJ54" s="199">
        <f>IFERROR(VLOOKUP($B54,'2021 Balance Sheet'!$B$7:$O$1311,'2021 Balance Sheet'!L$2,FALSE),0)</f>
        <v>0</v>
      </c>
      <c r="AK54" s="199">
        <f>IFERROR(VLOOKUP($B54,'2021 Balance Sheet'!$B$7:$O$1311,'2021 Balance Sheet'!M$2,FALSE),0)</f>
        <v>0</v>
      </c>
      <c r="AL54" s="199">
        <f>IFERROR(VLOOKUP($B54,'2021 Balance Sheet'!$B$7:$O$1311,'2021 Balance Sheet'!N$2,FALSE),0)</f>
        <v>0</v>
      </c>
      <c r="AM54" s="199">
        <f>IFERROR(VLOOKUP($B54,'2021 Balance Sheet'!$B$7:$O$1311,'2021 Balance Sheet'!O$2,FALSE),0)</f>
        <v>0</v>
      </c>
      <c r="AN54" s="363">
        <f t="shared" si="7"/>
        <v>0</v>
      </c>
    </row>
    <row r="55" spans="1:40" ht="15.75" thickBot="1" x14ac:dyDescent="0.3">
      <c r="A55" s="149" t="s">
        <v>1073</v>
      </c>
      <c r="B55" s="153" t="s">
        <v>2174</v>
      </c>
      <c r="C55" s="125" t="s">
        <v>4</v>
      </c>
      <c r="D55" s="140">
        <v>-4353681.95</v>
      </c>
      <c r="E55" s="140">
        <v>-3165521.77</v>
      </c>
      <c r="F55" s="140">
        <v>-6650158.2199999997</v>
      </c>
      <c r="G55" s="140">
        <v>-3292280.46</v>
      </c>
      <c r="H55" s="140">
        <v>-3167150</v>
      </c>
      <c r="I55" s="140">
        <v>-2601508.88</v>
      </c>
      <c r="J55" s="140">
        <v>-2054247.92</v>
      </c>
      <c r="K55" s="140">
        <v>-15984608.630000001</v>
      </c>
      <c r="L55" s="140">
        <v>-2623181.16</v>
      </c>
      <c r="M55" s="140">
        <v>-3426206.53</v>
      </c>
      <c r="N55" s="140">
        <v>0</v>
      </c>
      <c r="O55" s="140">
        <v>-3198098.98</v>
      </c>
      <c r="P55" s="200">
        <v>-2713055.4</v>
      </c>
      <c r="Q55" s="200">
        <v>-7997377.79</v>
      </c>
      <c r="R55" s="200">
        <v>0</v>
      </c>
      <c r="S55" s="199">
        <v>-4918370.8</v>
      </c>
      <c r="T55" s="199">
        <v>-5208456.38</v>
      </c>
      <c r="U55" s="199">
        <v>0</v>
      </c>
      <c r="V55" s="200">
        <v>-3779827.06</v>
      </c>
      <c r="W55" s="200">
        <v>-2131106.38</v>
      </c>
      <c r="X55" s="200">
        <v>-6624251.0899999999</v>
      </c>
      <c r="Y55" s="200">
        <v>-2463098.38</v>
      </c>
      <c r="Z55" s="200">
        <v>-12128268.93</v>
      </c>
      <c r="AA55" s="200">
        <v>-5170007.49</v>
      </c>
      <c r="AB55" s="199">
        <f>IFERROR(VLOOKUP($B55,'2021 Balance Sheet'!$B$7:$O$1311,'2021 Balance Sheet'!D$2,FALSE),0)</f>
        <v>-1629392.79</v>
      </c>
      <c r="AC55" s="199">
        <f>IFERROR(VLOOKUP($B55,'2021 Balance Sheet'!$B$7:$O$1311,'2021 Balance Sheet'!E$2,FALSE),0)</f>
        <v>-7002545.5300000003</v>
      </c>
      <c r="AD55" s="199">
        <f>IFERROR(VLOOKUP($B55,'2021 Balance Sheet'!$B$7:$O$1311,'2021 Balance Sheet'!F$2,FALSE),0)</f>
        <v>-2235174.36</v>
      </c>
      <c r="AE55" s="199">
        <f>IFERROR(VLOOKUP($B55,'2021 Balance Sheet'!$B$7:$O$1311,'2021 Balance Sheet'!G$2,FALSE),0)</f>
        <v>-3652346.24</v>
      </c>
      <c r="AF55" s="199">
        <f>IFERROR(VLOOKUP($B55,'2021 Balance Sheet'!$B$7:$O$1311,'2021 Balance Sheet'!H$2,FALSE),0)</f>
        <v>-5153439.3899999997</v>
      </c>
      <c r="AG55" s="199">
        <f>IFERROR(VLOOKUP($B55,'2021 Balance Sheet'!$B$7:$O$1311,'2021 Balance Sheet'!I$2,FALSE),0)</f>
        <v>-6132351.6100000003</v>
      </c>
      <c r="AH55" s="199">
        <f>IFERROR(VLOOKUP($B55,'2021 Balance Sheet'!$B$7:$O$1311,'2021 Balance Sheet'!J$2,FALSE),0)</f>
        <v>-6192218.54</v>
      </c>
      <c r="AI55" s="199">
        <f>IFERROR(VLOOKUP($B55,'2021 Balance Sheet'!$B$7:$O$1311,'2021 Balance Sheet'!K$2,FALSE),0)</f>
        <v>-2882290.35</v>
      </c>
      <c r="AJ55" s="199">
        <f>IFERROR(VLOOKUP($B55,'2021 Balance Sheet'!$B$7:$O$1311,'2021 Balance Sheet'!L$2,FALSE),0)</f>
        <v>-4214741.04</v>
      </c>
      <c r="AK55" s="199">
        <f>IFERROR(VLOOKUP($B55,'2021 Balance Sheet'!$B$7:$O$1311,'2021 Balance Sheet'!M$2,FALSE),0)</f>
        <v>-8713845.9900000002</v>
      </c>
      <c r="AL55" s="199">
        <f>IFERROR(VLOOKUP($B55,'2021 Balance Sheet'!$B$7:$O$1311,'2021 Balance Sheet'!N$2,FALSE),0)</f>
        <v>-14162436.17</v>
      </c>
      <c r="AM55" s="199">
        <f>IFERROR(VLOOKUP($B55,'2021 Balance Sheet'!$B$7:$O$1311,'2021 Balance Sheet'!O$2,FALSE),0)</f>
        <v>0</v>
      </c>
      <c r="AN55" s="363">
        <f t="shared" si="7"/>
        <v>-5379648.8129166663</v>
      </c>
    </row>
    <row r="56" spans="1:40" ht="15.75" thickBot="1" x14ac:dyDescent="0.3">
      <c r="A56" s="149" t="s">
        <v>1075</v>
      </c>
      <c r="B56" s="153" t="s">
        <v>2175</v>
      </c>
      <c r="C56" s="125" t="s">
        <v>4</v>
      </c>
      <c r="D56" s="139">
        <v>-444348.04</v>
      </c>
      <c r="E56" s="139">
        <v>-2149071.25</v>
      </c>
      <c r="F56" s="139">
        <v>-534976.54</v>
      </c>
      <c r="G56" s="139">
        <v>-293702.87</v>
      </c>
      <c r="H56" s="139">
        <v>-299885.59000000003</v>
      </c>
      <c r="I56" s="139">
        <v>-489066.1</v>
      </c>
      <c r="J56" s="139">
        <v>-476437.28</v>
      </c>
      <c r="K56" s="139">
        <v>-487373.79</v>
      </c>
      <c r="L56" s="139">
        <v>-316245.51</v>
      </c>
      <c r="M56" s="139">
        <v>-307898.95</v>
      </c>
      <c r="N56" s="139">
        <v>-325068.03000000003</v>
      </c>
      <c r="O56" s="139">
        <v>-534347.88</v>
      </c>
      <c r="P56" s="199">
        <v>-498378.55</v>
      </c>
      <c r="Q56" s="199">
        <v>-2240279.9300000002</v>
      </c>
      <c r="R56" s="199">
        <v>-343973.89</v>
      </c>
      <c r="S56" s="200">
        <v>-331976.78000000003</v>
      </c>
      <c r="T56" s="200">
        <v>-551226.88</v>
      </c>
      <c r="U56" s="200">
        <v>-536659.05000000005</v>
      </c>
      <c r="V56" s="199">
        <v>-548302.66</v>
      </c>
      <c r="W56" s="199">
        <v>-344750.22</v>
      </c>
      <c r="X56" s="199">
        <v>-361874.98</v>
      </c>
      <c r="Y56" s="199">
        <v>-359101.79</v>
      </c>
      <c r="Z56" s="199">
        <v>-558852.48</v>
      </c>
      <c r="AA56" s="199">
        <v>-620255.6</v>
      </c>
      <c r="AB56" s="199">
        <f>IFERROR(VLOOKUP($B56,'2021 Balance Sheet'!$B$7:$O$1311,'2021 Balance Sheet'!D$2,FALSE),0)</f>
        <v>-549454.84</v>
      </c>
      <c r="AC56" s="199">
        <f>IFERROR(VLOOKUP($B56,'2021 Balance Sheet'!$B$7:$O$1311,'2021 Balance Sheet'!E$2,FALSE),0)</f>
        <v>-2263461.36</v>
      </c>
      <c r="AD56" s="199">
        <f>IFERROR(VLOOKUP($B56,'2021 Balance Sheet'!$B$7:$O$1311,'2021 Balance Sheet'!F$2,FALSE),0)</f>
        <v>-375574.16</v>
      </c>
      <c r="AE56" s="199">
        <f>IFERROR(VLOOKUP($B56,'2021 Balance Sheet'!$B$7:$O$1311,'2021 Balance Sheet'!G$2,FALSE),0)</f>
        <v>-377172.36</v>
      </c>
      <c r="AF56" s="199">
        <f>IFERROR(VLOOKUP($B56,'2021 Balance Sheet'!$B$7:$O$1311,'2021 Balance Sheet'!H$2,FALSE),0)</f>
        <v>-572019.28</v>
      </c>
      <c r="AG56" s="199">
        <f>IFERROR(VLOOKUP($B56,'2021 Balance Sheet'!$B$7:$O$1311,'2021 Balance Sheet'!I$2,FALSE),0)</f>
        <v>-599741.74</v>
      </c>
      <c r="AH56" s="199">
        <f>IFERROR(VLOOKUP($B56,'2021 Balance Sheet'!$B$7:$O$1311,'2021 Balance Sheet'!J$2,FALSE),0)</f>
        <v>-584615</v>
      </c>
      <c r="AI56" s="199">
        <f>IFERROR(VLOOKUP($B56,'2021 Balance Sheet'!$B$7:$O$1311,'2021 Balance Sheet'!K$2,FALSE),0)</f>
        <v>-380197.8</v>
      </c>
      <c r="AJ56" s="199">
        <f>IFERROR(VLOOKUP($B56,'2021 Balance Sheet'!$B$7:$O$1311,'2021 Balance Sheet'!L$2,FALSE),0)</f>
        <v>-396913.66</v>
      </c>
      <c r="AK56" s="199">
        <f>IFERROR(VLOOKUP($B56,'2021 Balance Sheet'!$B$7:$O$1311,'2021 Balance Sheet'!M$2,FALSE),0)</f>
        <v>-609044.61</v>
      </c>
      <c r="AL56" s="199">
        <f>IFERROR(VLOOKUP($B56,'2021 Balance Sheet'!$B$7:$O$1311,'2021 Balance Sheet'!N$2,FALSE),0)</f>
        <v>-619264.99</v>
      </c>
      <c r="AM56" s="199">
        <f>IFERROR(VLOOKUP($B56,'2021 Balance Sheet'!$B$7:$O$1311,'2021 Balance Sheet'!O$2,FALSE),0)</f>
        <v>-664148.24</v>
      </c>
      <c r="AN56" s="363">
        <f t="shared" si="7"/>
        <v>-664138.47666666668</v>
      </c>
    </row>
    <row r="57" spans="1:40" ht="15.75" thickBot="1" x14ac:dyDescent="0.3">
      <c r="A57" s="149" t="s">
        <v>1077</v>
      </c>
      <c r="B57" s="153" t="s">
        <v>2176</v>
      </c>
      <c r="C57" s="125" t="s">
        <v>4</v>
      </c>
      <c r="D57" s="140">
        <v>-255365.6</v>
      </c>
      <c r="E57" s="140">
        <v>-724889.62</v>
      </c>
      <c r="F57" s="140">
        <v>-267452.43</v>
      </c>
      <c r="G57" s="140">
        <v>-130800.69</v>
      </c>
      <c r="H57" s="140">
        <v>-129271.55</v>
      </c>
      <c r="I57" s="140">
        <v>-245348.81</v>
      </c>
      <c r="J57" s="140">
        <v>-239474.26</v>
      </c>
      <c r="K57" s="140">
        <v>-238610.03</v>
      </c>
      <c r="L57" s="140">
        <v>-118418.37</v>
      </c>
      <c r="M57" s="140">
        <v>-112217.68</v>
      </c>
      <c r="N57" s="140">
        <v>-103125.8</v>
      </c>
      <c r="O57" s="140">
        <v>-269907.99</v>
      </c>
      <c r="P57" s="200">
        <v>-272299.96000000002</v>
      </c>
      <c r="Q57" s="200">
        <v>-722808.17</v>
      </c>
      <c r="R57" s="200">
        <v>-141592.49</v>
      </c>
      <c r="S57" s="199">
        <v>-141418.94</v>
      </c>
      <c r="T57" s="199">
        <v>-267930.42</v>
      </c>
      <c r="U57" s="199">
        <v>-258258.37</v>
      </c>
      <c r="V57" s="200">
        <v>-257080.61</v>
      </c>
      <c r="W57" s="200">
        <v>-130150.3</v>
      </c>
      <c r="X57" s="200">
        <v>-130505.82</v>
      </c>
      <c r="Y57" s="200">
        <v>-119351.7</v>
      </c>
      <c r="Z57" s="200">
        <v>-229640.09</v>
      </c>
      <c r="AA57" s="200">
        <v>-299799.90000000002</v>
      </c>
      <c r="AB57" s="199">
        <f>IFERROR(VLOOKUP($B57,'2021 Balance Sheet'!$B$7:$O$1311,'2021 Balance Sheet'!D$2,FALSE),0)</f>
        <v>-288233.96000000002</v>
      </c>
      <c r="AC57" s="199">
        <f>IFERROR(VLOOKUP($B57,'2021 Balance Sheet'!$B$7:$O$1311,'2021 Balance Sheet'!E$2,FALSE),0)</f>
        <v>-724685.13</v>
      </c>
      <c r="AD57" s="199">
        <f>IFERROR(VLOOKUP($B57,'2021 Balance Sheet'!$B$7:$O$1311,'2021 Balance Sheet'!F$2,FALSE),0)</f>
        <v>-148128.03</v>
      </c>
      <c r="AE57" s="199">
        <f>IFERROR(VLOOKUP($B57,'2021 Balance Sheet'!$B$7:$O$1311,'2021 Balance Sheet'!G$2,FALSE),0)</f>
        <v>-149626.26</v>
      </c>
      <c r="AF57" s="199">
        <f>IFERROR(VLOOKUP($B57,'2021 Balance Sheet'!$B$7:$O$1311,'2021 Balance Sheet'!H$2,FALSE),0)</f>
        <v>-267709.34000000003</v>
      </c>
      <c r="AG57" s="199">
        <f>IFERROR(VLOOKUP($B57,'2021 Balance Sheet'!$B$7:$O$1311,'2021 Balance Sheet'!I$2,FALSE),0)</f>
        <v>-275969.7</v>
      </c>
      <c r="AH57" s="199">
        <f>IFERROR(VLOOKUP($B57,'2021 Balance Sheet'!$B$7:$O$1311,'2021 Balance Sheet'!J$2,FALSE),0)</f>
        <v>-272027.71999999997</v>
      </c>
      <c r="AI57" s="199">
        <f>IFERROR(VLOOKUP($B57,'2021 Balance Sheet'!$B$7:$O$1311,'2021 Balance Sheet'!K$2,FALSE),0)</f>
        <v>-137539.4</v>
      </c>
      <c r="AJ57" s="199">
        <f>IFERROR(VLOOKUP($B57,'2021 Balance Sheet'!$B$7:$O$1311,'2021 Balance Sheet'!L$2,FALSE),0)</f>
        <v>-136253.74</v>
      </c>
      <c r="AK57" s="199">
        <f>IFERROR(VLOOKUP($B57,'2021 Balance Sheet'!$B$7:$O$1311,'2021 Balance Sheet'!M$2,FALSE),0)</f>
        <v>-252124.42</v>
      </c>
      <c r="AL57" s="199">
        <f>IFERROR(VLOOKUP($B57,'2021 Balance Sheet'!$B$7:$O$1311,'2021 Balance Sheet'!N$2,FALSE),0)</f>
        <v>-244258.18</v>
      </c>
      <c r="AM57" s="199">
        <f>IFERROR(VLOOKUP($B57,'2021 Balance Sheet'!$B$7:$O$1311,'2021 Balance Sheet'!O$2,FALSE),0)</f>
        <v>-309052.40000000002</v>
      </c>
      <c r="AN57" s="363">
        <f t="shared" si="7"/>
        <v>-266748.5025</v>
      </c>
    </row>
    <row r="58" spans="1:40" ht="15.75" thickBot="1" x14ac:dyDescent="0.3">
      <c r="A58" s="149" t="s">
        <v>1079</v>
      </c>
      <c r="B58" s="153" t="s">
        <v>2177</v>
      </c>
      <c r="C58" s="125" t="s">
        <v>4</v>
      </c>
      <c r="D58" s="139">
        <v>-284448.32</v>
      </c>
      <c r="E58" s="139">
        <v>-906045.16</v>
      </c>
      <c r="F58" s="139">
        <v>-321838.34000000003</v>
      </c>
      <c r="G58" s="139">
        <v>-158224.94</v>
      </c>
      <c r="H58" s="139">
        <v>-167002.54999999999</v>
      </c>
      <c r="I58" s="139">
        <v>-287671.49</v>
      </c>
      <c r="J58" s="139">
        <v>-270440.58</v>
      </c>
      <c r="K58" s="139">
        <v>-281566.2</v>
      </c>
      <c r="L58" s="139">
        <v>-180169.29</v>
      </c>
      <c r="M58" s="139">
        <v>-164445.88</v>
      </c>
      <c r="N58" s="139">
        <v>-176449.56</v>
      </c>
      <c r="O58" s="139">
        <v>-307267.51</v>
      </c>
      <c r="P58" s="199">
        <v>-272168.88</v>
      </c>
      <c r="Q58" s="199">
        <v>-875271.33</v>
      </c>
      <c r="R58" s="199">
        <v>-198909.49</v>
      </c>
      <c r="S58" s="200">
        <v>-167147.44</v>
      </c>
      <c r="T58" s="200">
        <v>-297528.14</v>
      </c>
      <c r="U58" s="200">
        <v>-295616.95</v>
      </c>
      <c r="V58" s="199">
        <v>-285523.36</v>
      </c>
      <c r="W58" s="199">
        <v>-175518.62</v>
      </c>
      <c r="X58" s="199">
        <v>-188484.24</v>
      </c>
      <c r="Y58" s="199">
        <v>-171751.72</v>
      </c>
      <c r="Z58" s="199">
        <v>-295559.83</v>
      </c>
      <c r="AA58" s="199">
        <v>-328169.83</v>
      </c>
      <c r="AB58" s="199">
        <f>IFERROR(VLOOKUP($B58,'2021 Balance Sheet'!$B$7:$O$1311,'2021 Balance Sheet'!D$2,FALSE),0)</f>
        <v>-286008.73</v>
      </c>
      <c r="AC58" s="199">
        <f>IFERROR(VLOOKUP($B58,'2021 Balance Sheet'!$B$7:$O$1311,'2021 Balance Sheet'!E$2,FALSE),0)</f>
        <v>-861342.18</v>
      </c>
      <c r="AD58" s="199">
        <f>IFERROR(VLOOKUP($B58,'2021 Balance Sheet'!$B$7:$O$1311,'2021 Balance Sheet'!F$2,FALSE),0)</f>
        <v>-204886.44</v>
      </c>
      <c r="AE58" s="199">
        <f>IFERROR(VLOOKUP($B58,'2021 Balance Sheet'!$B$7:$O$1311,'2021 Balance Sheet'!G$2,FALSE),0)</f>
        <v>-176130.68</v>
      </c>
      <c r="AF58" s="199">
        <f>IFERROR(VLOOKUP($B58,'2021 Balance Sheet'!$B$7:$O$1311,'2021 Balance Sheet'!H$2,FALSE),0)</f>
        <v>-300114.23</v>
      </c>
      <c r="AG58" s="199">
        <f>IFERROR(VLOOKUP($B58,'2021 Balance Sheet'!$B$7:$O$1311,'2021 Balance Sheet'!I$2,FALSE),0)</f>
        <v>-319183.42</v>
      </c>
      <c r="AH58" s="199">
        <f>IFERROR(VLOOKUP($B58,'2021 Balance Sheet'!$B$7:$O$1311,'2021 Balance Sheet'!J$2,FALSE),0)</f>
        <v>-301442.45</v>
      </c>
      <c r="AI58" s="199">
        <f>IFERROR(VLOOKUP($B58,'2021 Balance Sheet'!$B$7:$O$1311,'2021 Balance Sheet'!K$2,FALSE),0)</f>
        <v>-188347.77</v>
      </c>
      <c r="AJ58" s="199">
        <f>IFERROR(VLOOKUP($B58,'2021 Balance Sheet'!$B$7:$O$1311,'2021 Balance Sheet'!L$2,FALSE),0)</f>
        <v>-201864.54</v>
      </c>
      <c r="AK58" s="199">
        <f>IFERROR(VLOOKUP($B58,'2021 Balance Sheet'!$B$7:$O$1311,'2021 Balance Sheet'!M$2,FALSE),0)</f>
        <v>-306216.63</v>
      </c>
      <c r="AL58" s="199">
        <f>IFERROR(VLOOKUP($B58,'2021 Balance Sheet'!$B$7:$O$1311,'2021 Balance Sheet'!N$2,FALSE),0)</f>
        <v>-322112.53000000003</v>
      </c>
      <c r="AM58" s="199">
        <f>IFERROR(VLOOKUP($B58,'2021 Balance Sheet'!$B$7:$O$1311,'2021 Balance Sheet'!O$2,FALSE),0)</f>
        <v>-343990.47</v>
      </c>
      <c r="AN58" s="363">
        <f t="shared" si="7"/>
        <v>-316977.47916666669</v>
      </c>
    </row>
    <row r="59" spans="1:40" ht="15.75" thickBot="1" x14ac:dyDescent="0.3">
      <c r="A59" s="149" t="s">
        <v>1081</v>
      </c>
      <c r="B59" s="153" t="s">
        <v>2178</v>
      </c>
      <c r="C59" s="125" t="s">
        <v>4</v>
      </c>
      <c r="D59" s="140">
        <v>-106758.73</v>
      </c>
      <c r="E59" s="140">
        <v>-107160.23</v>
      </c>
      <c r="F59" s="140">
        <v>-109852.85</v>
      </c>
      <c r="G59" s="140">
        <v>-110609.89</v>
      </c>
      <c r="H59" s="140">
        <v>-111698.1</v>
      </c>
      <c r="I59" s="140">
        <v>-113182.11</v>
      </c>
      <c r="J59" s="140">
        <v>-113316.22</v>
      </c>
      <c r="K59" s="140">
        <v>-115166.06</v>
      </c>
      <c r="L59" s="140">
        <v>-115073.18</v>
      </c>
      <c r="M59" s="140">
        <v>-115051.46</v>
      </c>
      <c r="N59" s="140">
        <v>-117351.95</v>
      </c>
      <c r="O59" s="140">
        <v>-114921.86</v>
      </c>
      <c r="P59" s="200">
        <v>-114708.88</v>
      </c>
      <c r="Q59" s="200">
        <v>-119335.05</v>
      </c>
      <c r="R59" s="200">
        <v>-115870.54</v>
      </c>
      <c r="S59" s="199">
        <v>-117639.21</v>
      </c>
      <c r="T59" s="199">
        <v>-117232.13</v>
      </c>
      <c r="U59" s="199">
        <v>-117845.03</v>
      </c>
      <c r="V59" s="200">
        <v>-118259.51</v>
      </c>
      <c r="W59" s="200">
        <v>-119919.43</v>
      </c>
      <c r="X59" s="200">
        <v>-118537.2</v>
      </c>
      <c r="Y59" s="200">
        <v>-118629.37</v>
      </c>
      <c r="Z59" s="200">
        <v>-119434.47</v>
      </c>
      <c r="AA59" s="200">
        <v>-118675.1</v>
      </c>
      <c r="AB59" s="199">
        <f>IFERROR(VLOOKUP($B59,'2021 Balance Sheet'!$B$7:$O$1311,'2021 Balance Sheet'!D$2,FALSE),0)</f>
        <v>-118671.47</v>
      </c>
      <c r="AC59" s="199">
        <f>IFERROR(VLOOKUP($B59,'2021 Balance Sheet'!$B$7:$O$1311,'2021 Balance Sheet'!E$2,FALSE),0)</f>
        <v>-116799.93</v>
      </c>
      <c r="AD59" s="199">
        <f>IFERROR(VLOOKUP($B59,'2021 Balance Sheet'!$B$7:$O$1311,'2021 Balance Sheet'!F$2,FALSE),0)</f>
        <v>-116090.52</v>
      </c>
      <c r="AE59" s="199">
        <f>IFERROR(VLOOKUP($B59,'2021 Balance Sheet'!$B$7:$O$1311,'2021 Balance Sheet'!G$2,FALSE),0)</f>
        <v>-118236.8</v>
      </c>
      <c r="AF59" s="199">
        <f>IFERROR(VLOOKUP($B59,'2021 Balance Sheet'!$B$7:$O$1311,'2021 Balance Sheet'!H$2,FALSE),0)</f>
        <v>-120689.54</v>
      </c>
      <c r="AG59" s="199">
        <f>IFERROR(VLOOKUP($B59,'2021 Balance Sheet'!$B$7:$O$1311,'2021 Balance Sheet'!I$2,FALSE),0)</f>
        <v>-120141.4</v>
      </c>
      <c r="AH59" s="199">
        <f>IFERROR(VLOOKUP($B59,'2021 Balance Sheet'!$B$7:$O$1311,'2021 Balance Sheet'!J$2,FALSE),0)</f>
        <v>-120540.76</v>
      </c>
      <c r="AI59" s="199">
        <f>IFERROR(VLOOKUP($B59,'2021 Balance Sheet'!$B$7:$O$1311,'2021 Balance Sheet'!K$2,FALSE),0)</f>
        <v>-121746.22</v>
      </c>
      <c r="AJ59" s="199">
        <f>IFERROR(VLOOKUP($B59,'2021 Balance Sheet'!$B$7:$O$1311,'2021 Balance Sheet'!L$2,FALSE),0)</f>
        <v>-123362.17</v>
      </c>
      <c r="AK59" s="199">
        <f>IFERROR(VLOOKUP($B59,'2021 Balance Sheet'!$B$7:$O$1311,'2021 Balance Sheet'!M$2,FALSE),0)</f>
        <v>-122481.4</v>
      </c>
      <c r="AL59" s="199">
        <f>IFERROR(VLOOKUP($B59,'2021 Balance Sheet'!$B$7:$O$1311,'2021 Balance Sheet'!N$2,FALSE),0)</f>
        <v>-121014.37</v>
      </c>
      <c r="AM59" s="199">
        <f>IFERROR(VLOOKUP($B59,'2021 Balance Sheet'!$B$7:$O$1311,'2021 Balance Sheet'!O$2,FALSE),0)</f>
        <v>-122039.69</v>
      </c>
      <c r="AN59" s="363">
        <f t="shared" si="7"/>
        <v>-120010.99791666667</v>
      </c>
    </row>
    <row r="60" spans="1:40" ht="15.75" thickBot="1" x14ac:dyDescent="0.3">
      <c r="A60" s="149" t="s">
        <v>1083</v>
      </c>
      <c r="B60" s="153" t="s">
        <v>2179</v>
      </c>
      <c r="C60" s="125" t="s">
        <v>4</v>
      </c>
      <c r="D60" s="139">
        <v>-69577.22</v>
      </c>
      <c r="E60" s="139">
        <v>-69986.11</v>
      </c>
      <c r="F60" s="139">
        <v>-71081.59</v>
      </c>
      <c r="G60" s="139">
        <v>-71424.429999999993</v>
      </c>
      <c r="H60" s="139">
        <v>-71946.17</v>
      </c>
      <c r="I60" s="139">
        <v>-72988.53</v>
      </c>
      <c r="J60" s="139">
        <v>-72918.3</v>
      </c>
      <c r="K60" s="139">
        <v>-74249.41</v>
      </c>
      <c r="L60" s="139">
        <v>-74874.66</v>
      </c>
      <c r="M60" s="139">
        <v>-74626.12</v>
      </c>
      <c r="N60" s="139">
        <v>-75426.399999999994</v>
      </c>
      <c r="O60" s="139">
        <v>-74913.98</v>
      </c>
      <c r="P60" s="199">
        <v>-72595.320000000007</v>
      </c>
      <c r="Q60" s="199">
        <v>-74526.39</v>
      </c>
      <c r="R60" s="199">
        <v>-73287.81</v>
      </c>
      <c r="S60" s="200">
        <v>-74205.710000000006</v>
      </c>
      <c r="T60" s="200">
        <v>-74278.86</v>
      </c>
      <c r="U60" s="200">
        <v>-74549.27</v>
      </c>
      <c r="V60" s="199">
        <v>-74620.899999999994</v>
      </c>
      <c r="W60" s="199">
        <v>-75921.36</v>
      </c>
      <c r="X60" s="199">
        <v>-75249.070000000007</v>
      </c>
      <c r="Y60" s="199">
        <v>-74834.259999999995</v>
      </c>
      <c r="Z60" s="199">
        <v>-75498.95</v>
      </c>
      <c r="AA60" s="199">
        <v>-75661.87</v>
      </c>
      <c r="AB60" s="199">
        <f>IFERROR(VLOOKUP($B60,'2021 Balance Sheet'!$B$7:$O$1311,'2021 Balance Sheet'!D$2,FALSE),0)</f>
        <v>-74719.48</v>
      </c>
      <c r="AC60" s="199">
        <f>IFERROR(VLOOKUP($B60,'2021 Balance Sheet'!$B$7:$O$1311,'2021 Balance Sheet'!E$2,FALSE),0)</f>
        <v>-74507.47</v>
      </c>
      <c r="AD60" s="199">
        <f>IFERROR(VLOOKUP($B60,'2021 Balance Sheet'!$B$7:$O$1311,'2021 Balance Sheet'!F$2,FALSE),0)</f>
        <v>-74041.09</v>
      </c>
      <c r="AE60" s="199">
        <f>IFERROR(VLOOKUP($B60,'2021 Balance Sheet'!$B$7:$O$1311,'2021 Balance Sheet'!G$2,FALSE),0)</f>
        <v>-75422.64</v>
      </c>
      <c r="AF60" s="199">
        <f>IFERROR(VLOOKUP($B60,'2021 Balance Sheet'!$B$7:$O$1311,'2021 Balance Sheet'!H$2,FALSE),0)</f>
        <v>-76838.649999999994</v>
      </c>
      <c r="AG60" s="199">
        <f>IFERROR(VLOOKUP($B60,'2021 Balance Sheet'!$B$7:$O$1311,'2021 Balance Sheet'!I$2,FALSE),0)</f>
        <v>-76699.27</v>
      </c>
      <c r="AH60" s="199">
        <f>IFERROR(VLOOKUP($B60,'2021 Balance Sheet'!$B$7:$O$1311,'2021 Balance Sheet'!J$2,FALSE),0)</f>
        <v>-76810.62</v>
      </c>
      <c r="AI60" s="199">
        <f>IFERROR(VLOOKUP($B60,'2021 Balance Sheet'!$B$7:$O$1311,'2021 Balance Sheet'!K$2,FALSE),0)</f>
        <v>-77896.91</v>
      </c>
      <c r="AJ60" s="199">
        <f>IFERROR(VLOOKUP($B60,'2021 Balance Sheet'!$B$7:$O$1311,'2021 Balance Sheet'!L$2,FALSE),0)</f>
        <v>-77490.55</v>
      </c>
      <c r="AK60" s="199">
        <f>IFERROR(VLOOKUP($B60,'2021 Balance Sheet'!$B$7:$O$1311,'2021 Balance Sheet'!M$2,FALSE),0)</f>
        <v>-78117.03</v>
      </c>
      <c r="AL60" s="199">
        <f>IFERROR(VLOOKUP($B60,'2021 Balance Sheet'!$B$7:$O$1311,'2021 Balance Sheet'!N$2,FALSE),0)</f>
        <v>-77534.240000000005</v>
      </c>
      <c r="AM60" s="199">
        <f>IFERROR(VLOOKUP($B60,'2021 Balance Sheet'!$B$7:$O$1311,'2021 Balance Sheet'!O$2,FALSE),0)</f>
        <v>-78205.97</v>
      </c>
      <c r="AN60" s="363">
        <f t="shared" si="7"/>
        <v>-76417.655833333338</v>
      </c>
    </row>
    <row r="61" spans="1:40" ht="15.75" thickBot="1" x14ac:dyDescent="0.3">
      <c r="A61" s="149" t="s">
        <v>1075</v>
      </c>
      <c r="B61" s="153" t="s">
        <v>2180</v>
      </c>
      <c r="C61" s="125" t="s">
        <v>4</v>
      </c>
      <c r="D61" s="140">
        <v>0</v>
      </c>
      <c r="E61" s="140">
        <v>0</v>
      </c>
      <c r="F61" s="140">
        <v>0</v>
      </c>
      <c r="G61" s="140">
        <v>0</v>
      </c>
      <c r="H61" s="140">
        <v>0</v>
      </c>
      <c r="I61" s="140">
        <v>0</v>
      </c>
      <c r="J61" s="140">
        <v>0</v>
      </c>
      <c r="K61" s="140">
        <v>0</v>
      </c>
      <c r="L61" s="140">
        <v>0</v>
      </c>
      <c r="M61" s="140">
        <v>0</v>
      </c>
      <c r="N61" s="140">
        <v>0</v>
      </c>
      <c r="O61" s="140">
        <v>0</v>
      </c>
      <c r="P61" s="200">
        <v>0</v>
      </c>
      <c r="Q61" s="200">
        <v>0</v>
      </c>
      <c r="R61" s="200">
        <v>0</v>
      </c>
      <c r="S61" s="199">
        <v>0</v>
      </c>
      <c r="T61" s="199">
        <v>0</v>
      </c>
      <c r="U61" s="199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199">
        <f>IFERROR(VLOOKUP($B61,'2021 Balance Sheet'!$B$7:$O$1311,'2021 Balance Sheet'!D$2,FALSE),0)</f>
        <v>0</v>
      </c>
      <c r="AC61" s="199">
        <f>IFERROR(VLOOKUP($B61,'2021 Balance Sheet'!$B$7:$O$1311,'2021 Balance Sheet'!E$2,FALSE),0)</f>
        <v>0</v>
      </c>
      <c r="AD61" s="199">
        <f>IFERROR(VLOOKUP($B61,'2021 Balance Sheet'!$B$7:$O$1311,'2021 Balance Sheet'!F$2,FALSE),0)</f>
        <v>0</v>
      </c>
      <c r="AE61" s="199">
        <f>IFERROR(VLOOKUP($B61,'2021 Balance Sheet'!$B$7:$O$1311,'2021 Balance Sheet'!G$2,FALSE),0)</f>
        <v>0</v>
      </c>
      <c r="AF61" s="199">
        <f>IFERROR(VLOOKUP($B61,'2021 Balance Sheet'!$B$7:$O$1311,'2021 Balance Sheet'!H$2,FALSE),0)</f>
        <v>0</v>
      </c>
      <c r="AG61" s="199">
        <f>IFERROR(VLOOKUP($B61,'2021 Balance Sheet'!$B$7:$O$1311,'2021 Balance Sheet'!I$2,FALSE),0)</f>
        <v>0</v>
      </c>
      <c r="AH61" s="199">
        <f>IFERROR(VLOOKUP($B61,'2021 Balance Sheet'!$B$7:$O$1311,'2021 Balance Sheet'!J$2,FALSE),0)</f>
        <v>0</v>
      </c>
      <c r="AI61" s="199">
        <f>IFERROR(VLOOKUP($B61,'2021 Balance Sheet'!$B$7:$O$1311,'2021 Balance Sheet'!K$2,FALSE),0)</f>
        <v>0</v>
      </c>
      <c r="AJ61" s="199">
        <f>IFERROR(VLOOKUP($B61,'2021 Balance Sheet'!$B$7:$O$1311,'2021 Balance Sheet'!L$2,FALSE),0)</f>
        <v>0</v>
      </c>
      <c r="AK61" s="199">
        <f>IFERROR(VLOOKUP($B61,'2021 Balance Sheet'!$B$7:$O$1311,'2021 Balance Sheet'!M$2,FALSE),0)</f>
        <v>0</v>
      </c>
      <c r="AL61" s="199">
        <f>IFERROR(VLOOKUP($B61,'2021 Balance Sheet'!$B$7:$O$1311,'2021 Balance Sheet'!N$2,FALSE),0)</f>
        <v>0</v>
      </c>
      <c r="AM61" s="199">
        <f>IFERROR(VLOOKUP($B61,'2021 Balance Sheet'!$B$7:$O$1311,'2021 Balance Sheet'!O$2,FALSE),0)</f>
        <v>0</v>
      </c>
      <c r="AN61" s="363">
        <f t="shared" si="7"/>
        <v>0</v>
      </c>
    </row>
    <row r="62" spans="1:40" ht="15.75" thickBot="1" x14ac:dyDescent="0.3">
      <c r="A62" s="149" t="s">
        <v>1077</v>
      </c>
      <c r="B62" s="153" t="s">
        <v>2181</v>
      </c>
      <c r="C62" s="125" t="s">
        <v>4</v>
      </c>
      <c r="D62" s="139">
        <v>0</v>
      </c>
      <c r="E62" s="139">
        <v>0</v>
      </c>
      <c r="F62" s="139">
        <v>0</v>
      </c>
      <c r="G62" s="139">
        <v>0</v>
      </c>
      <c r="H62" s="139">
        <v>0</v>
      </c>
      <c r="I62" s="139">
        <v>0</v>
      </c>
      <c r="J62" s="139">
        <v>0</v>
      </c>
      <c r="K62" s="139">
        <v>0</v>
      </c>
      <c r="L62" s="139">
        <v>0</v>
      </c>
      <c r="M62" s="139">
        <v>0</v>
      </c>
      <c r="N62" s="139">
        <v>0</v>
      </c>
      <c r="O62" s="139">
        <v>0</v>
      </c>
      <c r="P62" s="199">
        <v>0</v>
      </c>
      <c r="Q62" s="199">
        <v>0</v>
      </c>
      <c r="R62" s="199">
        <v>0</v>
      </c>
      <c r="S62" s="200">
        <v>0</v>
      </c>
      <c r="T62" s="200">
        <v>0</v>
      </c>
      <c r="U62" s="200">
        <v>0</v>
      </c>
      <c r="V62" s="199">
        <v>0</v>
      </c>
      <c r="W62" s="199">
        <v>0</v>
      </c>
      <c r="X62" s="199">
        <v>0</v>
      </c>
      <c r="Y62" s="199">
        <v>0</v>
      </c>
      <c r="Z62" s="199">
        <v>0</v>
      </c>
      <c r="AA62" s="199">
        <v>0</v>
      </c>
      <c r="AB62" s="199">
        <f>IFERROR(VLOOKUP($B62,'2021 Balance Sheet'!$B$7:$O$1311,'2021 Balance Sheet'!D$2,FALSE),0)</f>
        <v>0</v>
      </c>
      <c r="AC62" s="199">
        <f>IFERROR(VLOOKUP($B62,'2021 Balance Sheet'!$B$7:$O$1311,'2021 Balance Sheet'!E$2,FALSE),0)</f>
        <v>0</v>
      </c>
      <c r="AD62" s="199">
        <f>IFERROR(VLOOKUP($B62,'2021 Balance Sheet'!$B$7:$O$1311,'2021 Balance Sheet'!F$2,FALSE),0)</f>
        <v>0</v>
      </c>
      <c r="AE62" s="199">
        <f>IFERROR(VLOOKUP($B62,'2021 Balance Sheet'!$B$7:$O$1311,'2021 Balance Sheet'!G$2,FALSE),0)</f>
        <v>0</v>
      </c>
      <c r="AF62" s="199">
        <f>IFERROR(VLOOKUP($B62,'2021 Balance Sheet'!$B$7:$O$1311,'2021 Balance Sheet'!H$2,FALSE),0)</f>
        <v>0</v>
      </c>
      <c r="AG62" s="199">
        <f>IFERROR(VLOOKUP($B62,'2021 Balance Sheet'!$B$7:$O$1311,'2021 Balance Sheet'!I$2,FALSE),0)</f>
        <v>0</v>
      </c>
      <c r="AH62" s="199">
        <f>IFERROR(VLOOKUP($B62,'2021 Balance Sheet'!$B$7:$O$1311,'2021 Balance Sheet'!J$2,FALSE),0)</f>
        <v>0</v>
      </c>
      <c r="AI62" s="199">
        <f>IFERROR(VLOOKUP($B62,'2021 Balance Sheet'!$B$7:$O$1311,'2021 Balance Sheet'!K$2,FALSE),0)</f>
        <v>0</v>
      </c>
      <c r="AJ62" s="199">
        <f>IFERROR(VLOOKUP($B62,'2021 Balance Sheet'!$B$7:$O$1311,'2021 Balance Sheet'!L$2,FALSE),0)</f>
        <v>0</v>
      </c>
      <c r="AK62" s="199">
        <f>IFERROR(VLOOKUP($B62,'2021 Balance Sheet'!$B$7:$O$1311,'2021 Balance Sheet'!M$2,FALSE),0)</f>
        <v>0</v>
      </c>
      <c r="AL62" s="199">
        <f>IFERROR(VLOOKUP($B62,'2021 Balance Sheet'!$B$7:$O$1311,'2021 Balance Sheet'!N$2,FALSE),0)</f>
        <v>0</v>
      </c>
      <c r="AM62" s="199">
        <f>IFERROR(VLOOKUP($B62,'2021 Balance Sheet'!$B$7:$O$1311,'2021 Balance Sheet'!O$2,FALSE),0)</f>
        <v>0</v>
      </c>
      <c r="AN62" s="363">
        <f t="shared" si="7"/>
        <v>0</v>
      </c>
    </row>
    <row r="63" spans="1:40" ht="15.75" thickBot="1" x14ac:dyDescent="0.3">
      <c r="A63" s="149" t="s">
        <v>1079</v>
      </c>
      <c r="B63" s="153" t="s">
        <v>2182</v>
      </c>
      <c r="C63" s="125" t="s">
        <v>4</v>
      </c>
      <c r="D63" s="140">
        <v>0</v>
      </c>
      <c r="E63" s="140">
        <v>0</v>
      </c>
      <c r="F63" s="140">
        <v>0</v>
      </c>
      <c r="G63" s="140">
        <v>0</v>
      </c>
      <c r="H63" s="140">
        <v>0</v>
      </c>
      <c r="I63" s="140">
        <v>0</v>
      </c>
      <c r="J63" s="140">
        <v>0</v>
      </c>
      <c r="K63" s="140">
        <v>0</v>
      </c>
      <c r="L63" s="140">
        <v>0</v>
      </c>
      <c r="M63" s="140">
        <v>0</v>
      </c>
      <c r="N63" s="140">
        <v>0</v>
      </c>
      <c r="O63" s="140">
        <v>0</v>
      </c>
      <c r="P63" s="200">
        <v>0</v>
      </c>
      <c r="Q63" s="200">
        <v>0</v>
      </c>
      <c r="R63" s="200">
        <v>0</v>
      </c>
      <c r="S63" s="199">
        <v>0</v>
      </c>
      <c r="T63" s="199">
        <v>0</v>
      </c>
      <c r="U63" s="199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199">
        <f>IFERROR(VLOOKUP($B63,'2021 Balance Sheet'!$B$7:$O$1311,'2021 Balance Sheet'!D$2,FALSE),0)</f>
        <v>0</v>
      </c>
      <c r="AC63" s="199">
        <f>IFERROR(VLOOKUP($B63,'2021 Balance Sheet'!$B$7:$O$1311,'2021 Balance Sheet'!E$2,FALSE),0)</f>
        <v>0</v>
      </c>
      <c r="AD63" s="199">
        <f>IFERROR(VLOOKUP($B63,'2021 Balance Sheet'!$B$7:$O$1311,'2021 Balance Sheet'!F$2,FALSE),0)</f>
        <v>0</v>
      </c>
      <c r="AE63" s="199">
        <f>IFERROR(VLOOKUP($B63,'2021 Balance Sheet'!$B$7:$O$1311,'2021 Balance Sheet'!G$2,FALSE),0)</f>
        <v>0</v>
      </c>
      <c r="AF63" s="199">
        <f>IFERROR(VLOOKUP($B63,'2021 Balance Sheet'!$B$7:$O$1311,'2021 Balance Sheet'!H$2,FALSE),0)</f>
        <v>0</v>
      </c>
      <c r="AG63" s="199">
        <f>IFERROR(VLOOKUP($B63,'2021 Balance Sheet'!$B$7:$O$1311,'2021 Balance Sheet'!I$2,FALSE),0)</f>
        <v>0</v>
      </c>
      <c r="AH63" s="199">
        <f>IFERROR(VLOOKUP($B63,'2021 Balance Sheet'!$B$7:$O$1311,'2021 Balance Sheet'!J$2,FALSE),0)</f>
        <v>0</v>
      </c>
      <c r="AI63" s="199">
        <f>IFERROR(VLOOKUP($B63,'2021 Balance Sheet'!$B$7:$O$1311,'2021 Balance Sheet'!K$2,FALSE),0)</f>
        <v>0</v>
      </c>
      <c r="AJ63" s="199">
        <f>IFERROR(VLOOKUP($B63,'2021 Balance Sheet'!$B$7:$O$1311,'2021 Balance Sheet'!L$2,FALSE),0)</f>
        <v>0</v>
      </c>
      <c r="AK63" s="199">
        <f>IFERROR(VLOOKUP($B63,'2021 Balance Sheet'!$B$7:$O$1311,'2021 Balance Sheet'!M$2,FALSE),0)</f>
        <v>0</v>
      </c>
      <c r="AL63" s="199">
        <f>IFERROR(VLOOKUP($B63,'2021 Balance Sheet'!$B$7:$O$1311,'2021 Balance Sheet'!N$2,FALSE),0)</f>
        <v>0</v>
      </c>
      <c r="AM63" s="199">
        <f>IFERROR(VLOOKUP($B63,'2021 Balance Sheet'!$B$7:$O$1311,'2021 Balance Sheet'!O$2,FALSE),0)</f>
        <v>0</v>
      </c>
      <c r="AN63" s="363">
        <f t="shared" si="7"/>
        <v>0</v>
      </c>
    </row>
    <row r="64" spans="1:40" ht="15.75" thickBot="1" x14ac:dyDescent="0.3">
      <c r="A64" s="149" t="s">
        <v>1088</v>
      </c>
      <c r="B64" s="153" t="s">
        <v>2183</v>
      </c>
      <c r="C64" s="125" t="s">
        <v>4</v>
      </c>
      <c r="D64" s="139">
        <v>0</v>
      </c>
      <c r="E64" s="139">
        <v>0</v>
      </c>
      <c r="F64" s="139">
        <v>0</v>
      </c>
      <c r="G64" s="139">
        <v>0</v>
      </c>
      <c r="H64" s="139">
        <v>0</v>
      </c>
      <c r="I64" s="139">
        <v>0</v>
      </c>
      <c r="J64" s="139">
        <v>0</v>
      </c>
      <c r="K64" s="139">
        <v>0</v>
      </c>
      <c r="L64" s="139">
        <v>0</v>
      </c>
      <c r="M64" s="139">
        <v>0</v>
      </c>
      <c r="N64" s="139">
        <v>0</v>
      </c>
      <c r="O64" s="139">
        <v>-357.26</v>
      </c>
      <c r="P64" s="199">
        <v>-200.17</v>
      </c>
      <c r="Q64" s="199">
        <v>-1249.73</v>
      </c>
      <c r="R64" s="199">
        <v>-199.14</v>
      </c>
      <c r="S64" s="200">
        <v>-598.45000000000005</v>
      </c>
      <c r="T64" s="200">
        <v>0</v>
      </c>
      <c r="U64" s="200">
        <v>0</v>
      </c>
      <c r="V64" s="199">
        <v>0</v>
      </c>
      <c r="W64" s="199">
        <v>0</v>
      </c>
      <c r="X64" s="199">
        <v>0</v>
      </c>
      <c r="Y64" s="199">
        <v>0</v>
      </c>
      <c r="Z64" s="199">
        <v>0</v>
      </c>
      <c r="AA64" s="199">
        <v>0</v>
      </c>
      <c r="AB64" s="199">
        <f>IFERROR(VLOOKUP($B64,'2021 Balance Sheet'!$B$7:$O$1311,'2021 Balance Sheet'!D$2,FALSE),0)</f>
        <v>0</v>
      </c>
      <c r="AC64" s="199">
        <f>IFERROR(VLOOKUP($B64,'2021 Balance Sheet'!$B$7:$O$1311,'2021 Balance Sheet'!E$2,FALSE),0)</f>
        <v>0</v>
      </c>
      <c r="AD64" s="199">
        <f>IFERROR(VLOOKUP($B64,'2021 Balance Sheet'!$B$7:$O$1311,'2021 Balance Sheet'!F$2,FALSE),0)</f>
        <v>0</v>
      </c>
      <c r="AE64" s="199">
        <f>IFERROR(VLOOKUP($B64,'2021 Balance Sheet'!$B$7:$O$1311,'2021 Balance Sheet'!G$2,FALSE),0)</f>
        <v>0</v>
      </c>
      <c r="AF64" s="199">
        <f>IFERROR(VLOOKUP($B64,'2021 Balance Sheet'!$B$7:$O$1311,'2021 Balance Sheet'!H$2,FALSE),0)</f>
        <v>0</v>
      </c>
      <c r="AG64" s="199">
        <f>IFERROR(VLOOKUP($B64,'2021 Balance Sheet'!$B$7:$O$1311,'2021 Balance Sheet'!I$2,FALSE),0)</f>
        <v>0</v>
      </c>
      <c r="AH64" s="199">
        <f>IFERROR(VLOOKUP($B64,'2021 Balance Sheet'!$B$7:$O$1311,'2021 Balance Sheet'!J$2,FALSE),0)</f>
        <v>0</v>
      </c>
      <c r="AI64" s="199">
        <f>IFERROR(VLOOKUP($B64,'2021 Balance Sheet'!$B$7:$O$1311,'2021 Balance Sheet'!K$2,FALSE),0)</f>
        <v>0</v>
      </c>
      <c r="AJ64" s="199">
        <f>IFERROR(VLOOKUP($B64,'2021 Balance Sheet'!$B$7:$O$1311,'2021 Balance Sheet'!L$2,FALSE),0)</f>
        <v>0</v>
      </c>
      <c r="AK64" s="199">
        <f>IFERROR(VLOOKUP($B64,'2021 Balance Sheet'!$B$7:$O$1311,'2021 Balance Sheet'!M$2,FALSE),0)</f>
        <v>0</v>
      </c>
      <c r="AL64" s="199">
        <f>IFERROR(VLOOKUP($B64,'2021 Balance Sheet'!$B$7:$O$1311,'2021 Balance Sheet'!N$2,FALSE),0)</f>
        <v>0</v>
      </c>
      <c r="AM64" s="199">
        <f>IFERROR(VLOOKUP($B64,'2021 Balance Sheet'!$B$7:$O$1311,'2021 Balance Sheet'!O$2,FALSE),0)</f>
        <v>0</v>
      </c>
      <c r="AN64" s="363">
        <f t="shared" si="7"/>
        <v>0</v>
      </c>
    </row>
    <row r="65" spans="1:40" ht="15.75" thickBot="1" x14ac:dyDescent="0.3">
      <c r="A65" s="149" t="s">
        <v>3521</v>
      </c>
      <c r="B65" s="153" t="s">
        <v>3522</v>
      </c>
      <c r="C65" s="125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99"/>
      <c r="Q65" s="199"/>
      <c r="R65" s="199"/>
      <c r="S65" s="200"/>
      <c r="T65" s="200"/>
      <c r="U65" s="200"/>
      <c r="V65" s="199"/>
      <c r="W65" s="199"/>
      <c r="X65" s="199"/>
      <c r="Y65" s="199">
        <v>0</v>
      </c>
      <c r="Z65" s="199">
        <v>0</v>
      </c>
      <c r="AA65" s="199">
        <v>0</v>
      </c>
      <c r="AB65" s="199">
        <f>IFERROR(VLOOKUP($B65,'2021 Balance Sheet'!$B$7:$O$1311,'2021 Balance Sheet'!D$2,FALSE),0)</f>
        <v>0</v>
      </c>
      <c r="AC65" s="199">
        <f>IFERROR(VLOOKUP($B65,'2021 Balance Sheet'!$B$7:$O$1311,'2021 Balance Sheet'!E$2,FALSE),0)</f>
        <v>0</v>
      </c>
      <c r="AD65" s="199">
        <f>IFERROR(VLOOKUP($B65,'2021 Balance Sheet'!$B$7:$O$1311,'2021 Balance Sheet'!F$2,FALSE),0)</f>
        <v>0</v>
      </c>
      <c r="AE65" s="199">
        <f>IFERROR(VLOOKUP($B65,'2021 Balance Sheet'!$B$7:$O$1311,'2021 Balance Sheet'!G$2,FALSE),0)</f>
        <v>0</v>
      </c>
      <c r="AF65" s="199">
        <f>IFERROR(VLOOKUP($B65,'2021 Balance Sheet'!$B$7:$O$1311,'2021 Balance Sheet'!H$2,FALSE),0)</f>
        <v>0</v>
      </c>
      <c r="AG65" s="199">
        <f>IFERROR(VLOOKUP($B65,'2021 Balance Sheet'!$B$7:$O$1311,'2021 Balance Sheet'!I$2,FALSE),0)</f>
        <v>0</v>
      </c>
      <c r="AH65" s="199">
        <f>IFERROR(VLOOKUP($B65,'2021 Balance Sheet'!$B$7:$O$1311,'2021 Balance Sheet'!J$2,FALSE),0)</f>
        <v>0</v>
      </c>
      <c r="AI65" s="199">
        <f>IFERROR(VLOOKUP($B65,'2021 Balance Sheet'!$B$7:$O$1311,'2021 Balance Sheet'!K$2,FALSE),0)</f>
        <v>0</v>
      </c>
      <c r="AJ65" s="199">
        <f>IFERROR(VLOOKUP($B65,'2021 Balance Sheet'!$B$7:$O$1311,'2021 Balance Sheet'!L$2,FALSE),0)</f>
        <v>0</v>
      </c>
      <c r="AK65" s="199">
        <f>IFERROR(VLOOKUP($B65,'2021 Balance Sheet'!$B$7:$O$1311,'2021 Balance Sheet'!M$2,FALSE),0)</f>
        <v>0</v>
      </c>
      <c r="AL65" s="199">
        <f>IFERROR(VLOOKUP($B65,'2021 Balance Sheet'!$B$7:$O$1311,'2021 Balance Sheet'!N$2,FALSE),0)</f>
        <v>0</v>
      </c>
      <c r="AM65" s="199">
        <f>IFERROR(VLOOKUP($B65,'2021 Balance Sheet'!$B$7:$O$1311,'2021 Balance Sheet'!O$2,FALSE),0)</f>
        <v>0</v>
      </c>
      <c r="AN65" s="363">
        <f t="shared" si="7"/>
        <v>0</v>
      </c>
    </row>
    <row r="66" spans="1:40" ht="15.75" thickBot="1" x14ac:dyDescent="0.3">
      <c r="A66" s="149" t="s">
        <v>1090</v>
      </c>
      <c r="B66" s="153" t="s">
        <v>2184</v>
      </c>
      <c r="C66" s="125" t="s">
        <v>4</v>
      </c>
      <c r="D66" s="140">
        <v>-58142.720000000001</v>
      </c>
      <c r="E66" s="140">
        <v>-168177.95</v>
      </c>
      <c r="F66" s="140">
        <v>-66194.33</v>
      </c>
      <c r="G66" s="140">
        <v>-33398.620000000003</v>
      </c>
      <c r="H66" s="140">
        <v>-33104.050000000003</v>
      </c>
      <c r="I66" s="140">
        <v>-60762.28</v>
      </c>
      <c r="J66" s="140">
        <v>-61208.03</v>
      </c>
      <c r="K66" s="140">
        <v>-60712.77</v>
      </c>
      <c r="L66" s="140">
        <v>-33480.1</v>
      </c>
      <c r="M66" s="140">
        <v>-33673.019999999997</v>
      </c>
      <c r="N66" s="140">
        <v>-34454</v>
      </c>
      <c r="O66" s="140">
        <v>-62757.68</v>
      </c>
      <c r="P66" s="200">
        <v>-62102.87</v>
      </c>
      <c r="Q66" s="200">
        <v>-171361.67</v>
      </c>
      <c r="R66" s="200">
        <v>-36494.33</v>
      </c>
      <c r="S66" s="199">
        <v>-36008.769999999997</v>
      </c>
      <c r="T66" s="199">
        <v>-65959.360000000001</v>
      </c>
      <c r="U66" s="199">
        <v>-64347.98</v>
      </c>
      <c r="V66" s="200">
        <v>-65754.53</v>
      </c>
      <c r="W66" s="200">
        <v>-36160.400000000001</v>
      </c>
      <c r="X66" s="200">
        <v>-37137.4</v>
      </c>
      <c r="Y66" s="200">
        <v>-37509.86</v>
      </c>
      <c r="Z66" s="200">
        <v>-66310.28</v>
      </c>
      <c r="AA66" s="200">
        <v>-69524.33</v>
      </c>
      <c r="AB66" s="199">
        <f>IFERROR(VLOOKUP($B66,'2021 Balance Sheet'!$B$7:$O$1311,'2021 Balance Sheet'!D$2,FALSE),0)</f>
        <v>-65829.69</v>
      </c>
      <c r="AC66" s="199">
        <f>IFERROR(VLOOKUP($B66,'2021 Balance Sheet'!$B$7:$O$1311,'2021 Balance Sheet'!E$2,FALSE),0)</f>
        <v>-171143.58</v>
      </c>
      <c r="AD66" s="199">
        <f>IFERROR(VLOOKUP($B66,'2021 Balance Sheet'!$B$7:$O$1311,'2021 Balance Sheet'!F$2,FALSE),0)</f>
        <v>-37959.040000000001</v>
      </c>
      <c r="AE66" s="199">
        <f>IFERROR(VLOOKUP($B66,'2021 Balance Sheet'!$B$7:$O$1311,'2021 Balance Sheet'!G$2,FALSE),0)</f>
        <v>-38676.589999999997</v>
      </c>
      <c r="AF66" s="199">
        <f>IFERROR(VLOOKUP($B66,'2021 Balance Sheet'!$B$7:$O$1311,'2021 Balance Sheet'!H$2,FALSE),0)</f>
        <v>-66523.839999999997</v>
      </c>
      <c r="AG66" s="199">
        <f>IFERROR(VLOOKUP($B66,'2021 Balance Sheet'!$B$7:$O$1311,'2021 Balance Sheet'!I$2,FALSE),0)</f>
        <v>-68919.839999999997</v>
      </c>
      <c r="AH66" s="199">
        <f>IFERROR(VLOOKUP($B66,'2021 Balance Sheet'!$B$7:$O$1311,'2021 Balance Sheet'!J$2,FALSE),0)</f>
        <v>-68875.33</v>
      </c>
      <c r="AI66" s="199">
        <f>IFERROR(VLOOKUP($B66,'2021 Balance Sheet'!$B$7:$O$1311,'2021 Balance Sheet'!K$2,FALSE),0)</f>
        <v>-38401.06</v>
      </c>
      <c r="AJ66" s="199">
        <f>IFERROR(VLOOKUP($B66,'2021 Balance Sheet'!$B$7:$O$1311,'2021 Balance Sheet'!L$2,FALSE),0)</f>
        <v>-39034.15</v>
      </c>
      <c r="AK66" s="199">
        <f>IFERROR(VLOOKUP($B66,'2021 Balance Sheet'!$B$7:$O$1311,'2021 Balance Sheet'!M$2,FALSE),0)</f>
        <v>-69190.38</v>
      </c>
      <c r="AL66" s="199">
        <f>IFERROR(VLOOKUP($B66,'2021 Balance Sheet'!$B$7:$O$1311,'2021 Balance Sheet'!N$2,FALSE),0)</f>
        <v>-70431.86</v>
      </c>
      <c r="AM66" s="199">
        <f>IFERROR(VLOOKUP($B66,'2021 Balance Sheet'!$B$7:$O$1311,'2021 Balance Sheet'!O$2,FALSE),0)</f>
        <v>-71826.67</v>
      </c>
      <c r="AN66" s="363">
        <f t="shared" si="7"/>
        <v>-67138.404999999999</v>
      </c>
    </row>
    <row r="67" spans="1:40" ht="15.75" thickBot="1" x14ac:dyDescent="0.3">
      <c r="A67" s="149" t="s">
        <v>1090</v>
      </c>
      <c r="B67" s="153" t="s">
        <v>2185</v>
      </c>
      <c r="C67" s="125" t="s">
        <v>4</v>
      </c>
      <c r="D67" s="139">
        <v>0</v>
      </c>
      <c r="E67" s="139">
        <v>0</v>
      </c>
      <c r="F67" s="139">
        <v>0</v>
      </c>
      <c r="G67" s="139">
        <v>0</v>
      </c>
      <c r="H67" s="139">
        <v>0</v>
      </c>
      <c r="I67" s="139">
        <v>0</v>
      </c>
      <c r="J67" s="139">
        <v>0</v>
      </c>
      <c r="K67" s="139">
        <v>0</v>
      </c>
      <c r="L67" s="139">
        <v>0</v>
      </c>
      <c r="M67" s="139">
        <v>0</v>
      </c>
      <c r="N67" s="139">
        <v>0</v>
      </c>
      <c r="O67" s="139">
        <v>0</v>
      </c>
      <c r="P67" s="199">
        <v>0</v>
      </c>
      <c r="Q67" s="199">
        <v>0</v>
      </c>
      <c r="R67" s="199">
        <v>0</v>
      </c>
      <c r="S67" s="200">
        <v>0</v>
      </c>
      <c r="T67" s="200">
        <v>0</v>
      </c>
      <c r="U67" s="200">
        <v>0</v>
      </c>
      <c r="V67" s="199">
        <v>0</v>
      </c>
      <c r="W67" s="199">
        <v>0</v>
      </c>
      <c r="X67" s="199">
        <v>0</v>
      </c>
      <c r="Y67" s="199">
        <v>0</v>
      </c>
      <c r="Z67" s="199">
        <v>0</v>
      </c>
      <c r="AA67" s="199">
        <v>0</v>
      </c>
      <c r="AB67" s="199">
        <f>IFERROR(VLOOKUP($B67,'2021 Balance Sheet'!$B$7:$O$1311,'2021 Balance Sheet'!D$2,FALSE),0)</f>
        <v>0</v>
      </c>
      <c r="AC67" s="199">
        <f>IFERROR(VLOOKUP($B67,'2021 Balance Sheet'!$B$7:$O$1311,'2021 Balance Sheet'!E$2,FALSE),0)</f>
        <v>0</v>
      </c>
      <c r="AD67" s="199">
        <f>IFERROR(VLOOKUP($B67,'2021 Balance Sheet'!$B$7:$O$1311,'2021 Balance Sheet'!F$2,FALSE),0)</f>
        <v>0</v>
      </c>
      <c r="AE67" s="199">
        <f>IFERROR(VLOOKUP($B67,'2021 Balance Sheet'!$B$7:$O$1311,'2021 Balance Sheet'!G$2,FALSE),0)</f>
        <v>0</v>
      </c>
      <c r="AF67" s="199">
        <f>IFERROR(VLOOKUP($B67,'2021 Balance Sheet'!$B$7:$O$1311,'2021 Balance Sheet'!H$2,FALSE),0)</f>
        <v>0</v>
      </c>
      <c r="AG67" s="199">
        <f>IFERROR(VLOOKUP($B67,'2021 Balance Sheet'!$B$7:$O$1311,'2021 Balance Sheet'!I$2,FALSE),0)</f>
        <v>0</v>
      </c>
      <c r="AH67" s="199">
        <f>IFERROR(VLOOKUP($B67,'2021 Balance Sheet'!$B$7:$O$1311,'2021 Balance Sheet'!J$2,FALSE),0)</f>
        <v>0</v>
      </c>
      <c r="AI67" s="199">
        <f>IFERROR(VLOOKUP($B67,'2021 Balance Sheet'!$B$7:$O$1311,'2021 Balance Sheet'!K$2,FALSE),0)</f>
        <v>0</v>
      </c>
      <c r="AJ67" s="199">
        <f>IFERROR(VLOOKUP($B67,'2021 Balance Sheet'!$B$7:$O$1311,'2021 Balance Sheet'!L$2,FALSE),0)</f>
        <v>0</v>
      </c>
      <c r="AK67" s="199">
        <f>IFERROR(VLOOKUP($B67,'2021 Balance Sheet'!$B$7:$O$1311,'2021 Balance Sheet'!M$2,FALSE),0)</f>
        <v>0</v>
      </c>
      <c r="AL67" s="199">
        <f>IFERROR(VLOOKUP($B67,'2021 Balance Sheet'!$B$7:$O$1311,'2021 Balance Sheet'!N$2,FALSE),0)</f>
        <v>0</v>
      </c>
      <c r="AM67" s="199">
        <f>IFERROR(VLOOKUP($B67,'2021 Balance Sheet'!$B$7:$O$1311,'2021 Balance Sheet'!O$2,FALSE),0)</f>
        <v>0</v>
      </c>
      <c r="AN67" s="363">
        <f t="shared" si="7"/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13272-81D6-4281-B74E-6960C960A864}">
  <sheetPr>
    <tabColor theme="5" tint="0.39997558519241921"/>
  </sheetPr>
  <dimension ref="A2:AN165"/>
  <sheetViews>
    <sheetView workbookViewId="0"/>
  </sheetViews>
  <sheetFormatPr defaultColWidth="9.140625" defaultRowHeight="15" outlineLevelCol="1" x14ac:dyDescent="0.25"/>
  <cols>
    <col min="1" max="1" width="25.7109375" style="135" customWidth="1"/>
    <col min="2" max="2" width="10" style="135" bestFit="1" customWidth="1"/>
    <col min="3" max="3" width="9.140625" style="135"/>
    <col min="4" max="15" width="13.28515625" style="135" hidden="1" customWidth="1" outlineLevel="1"/>
    <col min="16" max="16" width="13.28515625" style="135" hidden="1" customWidth="1" collapsed="1"/>
    <col min="17" max="26" width="13.28515625" style="135" hidden="1" customWidth="1"/>
    <col min="27" max="39" width="13.28515625" style="135" customWidth="1"/>
    <col min="40" max="40" width="14.140625" style="296" bestFit="1" customWidth="1"/>
    <col min="41" max="16384" width="9.140625" style="135"/>
  </cols>
  <sheetData>
    <row r="2" spans="1:40" ht="15.75" thickBot="1" x14ac:dyDescent="0.3">
      <c r="D2" s="298">
        <v>43466</v>
      </c>
      <c r="E2" s="298">
        <v>43497</v>
      </c>
      <c r="F2" s="298">
        <v>43525</v>
      </c>
      <c r="G2" s="298">
        <v>43556</v>
      </c>
      <c r="H2" s="298">
        <v>43586</v>
      </c>
      <c r="I2" s="298">
        <v>43617</v>
      </c>
      <c r="J2" s="298">
        <v>43647</v>
      </c>
      <c r="K2" s="298">
        <v>43678</v>
      </c>
      <c r="L2" s="298">
        <v>43709</v>
      </c>
      <c r="M2" s="298">
        <v>43739</v>
      </c>
      <c r="N2" s="298">
        <v>43770</v>
      </c>
      <c r="O2" s="298">
        <v>43800</v>
      </c>
      <c r="P2" s="298">
        <v>43831</v>
      </c>
      <c r="Q2" s="298">
        <v>43862</v>
      </c>
      <c r="R2" s="298">
        <v>43891</v>
      </c>
      <c r="S2" s="298">
        <v>43922</v>
      </c>
      <c r="T2" s="298">
        <v>43952</v>
      </c>
      <c r="U2" s="298">
        <v>43983</v>
      </c>
      <c r="V2" s="298">
        <v>44013</v>
      </c>
      <c r="W2" s="298">
        <v>44044</v>
      </c>
      <c r="X2" s="298">
        <v>44075</v>
      </c>
      <c r="Y2" s="298">
        <v>44105</v>
      </c>
      <c r="Z2" s="298">
        <v>44136</v>
      </c>
      <c r="AA2" s="298">
        <v>44166</v>
      </c>
      <c r="AB2" s="298">
        <v>44197</v>
      </c>
      <c r="AC2" s="298">
        <v>44228</v>
      </c>
      <c r="AD2" s="298">
        <v>44256</v>
      </c>
      <c r="AE2" s="298">
        <v>44287</v>
      </c>
      <c r="AF2" s="298">
        <v>44317</v>
      </c>
      <c r="AG2" s="298">
        <v>44348</v>
      </c>
      <c r="AH2" s="298">
        <v>44378</v>
      </c>
      <c r="AI2" s="298">
        <v>44409</v>
      </c>
      <c r="AJ2" s="298">
        <v>44440</v>
      </c>
      <c r="AK2" s="298">
        <v>44470</v>
      </c>
      <c r="AL2" s="298">
        <v>44501</v>
      </c>
      <c r="AM2" s="298">
        <v>44531</v>
      </c>
      <c r="AN2" s="303" t="s">
        <v>1515</v>
      </c>
    </row>
    <row r="3" spans="1:40" s="14" customFormat="1" ht="13.5" thickBot="1" x14ac:dyDescent="0.25">
      <c r="A3" s="19" t="s">
        <v>1093</v>
      </c>
      <c r="B3" s="304">
        <v>500171</v>
      </c>
      <c r="C3" s="17">
        <v>5</v>
      </c>
      <c r="D3" s="33">
        <v>-12948168.449999999</v>
      </c>
      <c r="E3" s="33">
        <v>-10514616.67</v>
      </c>
      <c r="F3" s="16">
        <v>-10868770.1</v>
      </c>
      <c r="G3" s="76">
        <v>-9718065.6899999995</v>
      </c>
      <c r="H3" s="76">
        <v>-6518296.5800000001</v>
      </c>
      <c r="I3" s="76">
        <v>-6903457.5899999999</v>
      </c>
      <c r="J3" s="76">
        <v>-9164138.25</v>
      </c>
      <c r="K3" s="76">
        <v>-9968160.8200000003</v>
      </c>
      <c r="L3" s="76">
        <v>-12941217.68</v>
      </c>
      <c r="M3" s="76">
        <v>-16170704.720000001</v>
      </c>
      <c r="N3" s="76">
        <v>-9396022.6500000004</v>
      </c>
      <c r="O3" s="76">
        <v>-11717247.75</v>
      </c>
      <c r="P3" s="76">
        <v>-13442572.74</v>
      </c>
      <c r="Q3" s="76">
        <v>-10238098.93</v>
      </c>
      <c r="R3" s="76">
        <v>-11620986.380000001</v>
      </c>
      <c r="S3" s="76">
        <v>-11360291.619999999</v>
      </c>
      <c r="T3" s="76">
        <v>-8570867.2400000002</v>
      </c>
      <c r="U3" s="76">
        <v>-7375647.0700000003</v>
      </c>
      <c r="V3" s="76">
        <v>-11679687.99</v>
      </c>
      <c r="W3" s="76">
        <v>-13231676.17</v>
      </c>
      <c r="X3" s="76">
        <v>-13604196.58</v>
      </c>
      <c r="Y3" s="76">
        <v>-20228845.719999999</v>
      </c>
      <c r="Z3" s="76">
        <v>-13576715.58</v>
      </c>
      <c r="AA3" s="76">
        <v>-13526655.34</v>
      </c>
      <c r="AB3" s="76">
        <v>-17720095.57</v>
      </c>
      <c r="AC3" s="76">
        <v>-15070687.57</v>
      </c>
      <c r="AD3" s="76">
        <v>-13865155.85</v>
      </c>
      <c r="AE3" s="140">
        <v>-14595827.68</v>
      </c>
      <c r="AF3" s="140">
        <v>-11796740.32</v>
      </c>
      <c r="AG3" s="140">
        <v>-10072069.82</v>
      </c>
      <c r="AH3" s="76">
        <v>-14101074.65</v>
      </c>
      <c r="AI3" s="76">
        <v>-15418677.380000001</v>
      </c>
      <c r="AJ3" s="76">
        <v>-16472227.560000001</v>
      </c>
      <c r="AK3" s="140">
        <v>-21892827.309999999</v>
      </c>
      <c r="AL3" s="140">
        <v>-14063962.130000001</v>
      </c>
      <c r="AM3" s="140">
        <v>-15476283.93</v>
      </c>
      <c r="AN3" s="109">
        <f>(AM3/2+AA3/2+SUM(AB3:AL3))/12</f>
        <v>-14964234.622916667</v>
      </c>
    </row>
    <row r="4" spans="1:40" x14ac:dyDescent="0.25">
      <c r="C4" s="301" t="s">
        <v>4018</v>
      </c>
      <c r="D4" s="297">
        <f>SUBTOTAL(9,D6:D184)</f>
        <v>-12948168.449999996</v>
      </c>
      <c r="E4" s="297">
        <f t="shared" ref="E4:AA4" si="0">SUBTOTAL(9,E6:E184)</f>
        <v>-10514616.670000004</v>
      </c>
      <c r="F4" s="297">
        <f t="shared" si="0"/>
        <v>-10868770.099999998</v>
      </c>
      <c r="G4" s="297">
        <f t="shared" si="0"/>
        <v>-9718065.6899999939</v>
      </c>
      <c r="H4" s="297">
        <f t="shared" si="0"/>
        <v>-6518296.5800000075</v>
      </c>
      <c r="I4" s="297">
        <f t="shared" si="0"/>
        <v>-6903457.5900000054</v>
      </c>
      <c r="J4" s="297">
        <f t="shared" si="0"/>
        <v>-9164138.2499999925</v>
      </c>
      <c r="K4" s="297">
        <f t="shared" si="0"/>
        <v>-9968160.8199999947</v>
      </c>
      <c r="L4" s="297">
        <f t="shared" si="0"/>
        <v>-12941217.680000015</v>
      </c>
      <c r="M4" s="297">
        <f t="shared" si="0"/>
        <v>-16170704.719999993</v>
      </c>
      <c r="N4" s="297">
        <f t="shared" si="0"/>
        <v>-9396022.6499999929</v>
      </c>
      <c r="O4" s="297">
        <f t="shared" si="0"/>
        <v>-11717247.750000009</v>
      </c>
      <c r="P4" s="297">
        <f t="shared" si="0"/>
        <v>-13442572.740000021</v>
      </c>
      <c r="Q4" s="297">
        <f t="shared" si="0"/>
        <v>-10238098.929999998</v>
      </c>
      <c r="R4" s="297">
        <f t="shared" si="0"/>
        <v>-11620986.379999995</v>
      </c>
      <c r="S4" s="297">
        <f t="shared" si="0"/>
        <v>-11360291.620000018</v>
      </c>
      <c r="T4" s="297">
        <f t="shared" si="0"/>
        <v>-8570867.2399999835</v>
      </c>
      <c r="U4" s="297">
        <f t="shared" si="0"/>
        <v>-7375647.0700000068</v>
      </c>
      <c r="V4" s="297">
        <f t="shared" si="0"/>
        <v>-11679687.99000001</v>
      </c>
      <c r="W4" s="297">
        <f t="shared" si="0"/>
        <v>-13231676.169999996</v>
      </c>
      <c r="X4" s="297">
        <f t="shared" si="0"/>
        <v>-13604196.580000002</v>
      </c>
      <c r="Y4" s="297">
        <f t="shared" si="0"/>
        <v>-20228845.719999988</v>
      </c>
      <c r="Z4" s="297">
        <f t="shared" si="0"/>
        <v>-13576715.579999993</v>
      </c>
      <c r="AA4" s="297">
        <f t="shared" si="0"/>
        <v>-13526655.339999998</v>
      </c>
      <c r="AB4" s="297">
        <f t="shared" ref="AB4:AD4" si="1">SUBTOTAL(9,AB6:AB184)</f>
        <v>-17720095.570000004</v>
      </c>
      <c r="AC4" s="297">
        <f t="shared" si="1"/>
        <v>-15070687.570000008</v>
      </c>
      <c r="AD4" s="297">
        <f t="shared" si="1"/>
        <v>-13865155.850000015</v>
      </c>
      <c r="AE4" s="297">
        <f t="shared" ref="AE4:AG4" si="2">SUBTOTAL(9,AE6:AE184)</f>
        <v>-14595827.679999974</v>
      </c>
      <c r="AF4" s="297">
        <f t="shared" si="2"/>
        <v>-11796740.319999984</v>
      </c>
      <c r="AG4" s="297">
        <f t="shared" si="2"/>
        <v>-10072069.820000008</v>
      </c>
      <c r="AH4" s="297">
        <f t="shared" ref="AH4:AJ4" si="3">SUBTOTAL(9,AH6:AH184)</f>
        <v>-14101074.649999995</v>
      </c>
      <c r="AI4" s="297">
        <f t="shared" si="3"/>
        <v>-15418677.380000057</v>
      </c>
      <c r="AJ4" s="297">
        <f t="shared" si="3"/>
        <v>-16472227.560000002</v>
      </c>
      <c r="AK4" s="297">
        <f t="shared" ref="AK4:AM4" si="4">SUBTOTAL(9,AK6:AK184)</f>
        <v>-21892827.310000043</v>
      </c>
      <c r="AL4" s="297">
        <f t="shared" si="4"/>
        <v>-14063962.129999988</v>
      </c>
      <c r="AM4" s="297">
        <f t="shared" si="4"/>
        <v>-15476283.930000005</v>
      </c>
      <c r="AN4" s="109">
        <f t="shared" ref="AN4:AN67" si="5">(AM4/2+AA4/2+SUM(AB4:AL4))/12</f>
        <v>-14964234.622916671</v>
      </c>
    </row>
    <row r="5" spans="1:40" s="52" customFormat="1" ht="15.75" thickBot="1" x14ac:dyDescent="0.3">
      <c r="C5" s="300" t="s">
        <v>4019</v>
      </c>
      <c r="D5" s="302">
        <f>D3-D4</f>
        <v>0</v>
      </c>
      <c r="E5" s="302">
        <f t="shared" ref="E5:AA5" si="6">E3-E4</f>
        <v>0</v>
      </c>
      <c r="F5" s="302">
        <f t="shared" si="6"/>
        <v>0</v>
      </c>
      <c r="G5" s="302">
        <f t="shared" si="6"/>
        <v>0</v>
      </c>
      <c r="H5" s="302">
        <f t="shared" si="6"/>
        <v>7.4505805969238281E-9</v>
      </c>
      <c r="I5" s="302">
        <f t="shared" si="6"/>
        <v>0</v>
      </c>
      <c r="J5" s="302">
        <f t="shared" si="6"/>
        <v>0</v>
      </c>
      <c r="K5" s="302">
        <f t="shared" si="6"/>
        <v>0</v>
      </c>
      <c r="L5" s="302">
        <f t="shared" si="6"/>
        <v>1.4901161193847656E-8</v>
      </c>
      <c r="M5" s="302">
        <f t="shared" si="6"/>
        <v>0</v>
      </c>
      <c r="N5" s="302">
        <f t="shared" si="6"/>
        <v>0</v>
      </c>
      <c r="O5" s="302">
        <f t="shared" si="6"/>
        <v>0</v>
      </c>
      <c r="P5" s="302">
        <f t="shared" si="6"/>
        <v>2.0489096641540527E-8</v>
      </c>
      <c r="Q5" s="302">
        <f t="shared" si="6"/>
        <v>0</v>
      </c>
      <c r="R5" s="302">
        <f t="shared" si="6"/>
        <v>0</v>
      </c>
      <c r="S5" s="302">
        <f t="shared" si="6"/>
        <v>1.862645149230957E-8</v>
      </c>
      <c r="T5" s="302">
        <f t="shared" si="6"/>
        <v>-1.6763806343078613E-8</v>
      </c>
      <c r="U5" s="302">
        <f t="shared" si="6"/>
        <v>0</v>
      </c>
      <c r="V5" s="302">
        <f t="shared" si="6"/>
        <v>0</v>
      </c>
      <c r="W5" s="302">
        <f t="shared" si="6"/>
        <v>0</v>
      </c>
      <c r="X5" s="302">
        <f t="shared" si="6"/>
        <v>0</v>
      </c>
      <c r="Y5" s="302">
        <f t="shared" si="6"/>
        <v>0</v>
      </c>
      <c r="Z5" s="302">
        <f t="shared" si="6"/>
        <v>0</v>
      </c>
      <c r="AA5" s="302">
        <f t="shared" si="6"/>
        <v>0</v>
      </c>
      <c r="AB5" s="302">
        <f t="shared" ref="AB5:AD5" si="7">AB3-AB4</f>
        <v>0</v>
      </c>
      <c r="AC5" s="302">
        <f t="shared" si="7"/>
        <v>0</v>
      </c>
      <c r="AD5" s="302">
        <f t="shared" si="7"/>
        <v>1.4901161193847656E-8</v>
      </c>
      <c r="AE5" s="302">
        <f t="shared" ref="AE5:AG5" si="8">AE3-AE4</f>
        <v>-2.6077032089233398E-8</v>
      </c>
      <c r="AF5" s="302">
        <f t="shared" si="8"/>
        <v>-1.6763806343078613E-8</v>
      </c>
      <c r="AG5" s="302">
        <f t="shared" si="8"/>
        <v>0</v>
      </c>
      <c r="AH5" s="302">
        <f t="shared" ref="AH5:AJ5" si="9">AH3-AH4</f>
        <v>0</v>
      </c>
      <c r="AI5" s="302">
        <f t="shared" si="9"/>
        <v>5.5879354476928711E-8</v>
      </c>
      <c r="AJ5" s="302">
        <f t="shared" si="9"/>
        <v>0</v>
      </c>
      <c r="AK5" s="302">
        <f t="shared" ref="AK5:AM5" si="10">AK3-AK4</f>
        <v>4.4703483581542969E-8</v>
      </c>
      <c r="AL5" s="302">
        <f t="shared" si="10"/>
        <v>0</v>
      </c>
      <c r="AM5" s="302">
        <f t="shared" si="10"/>
        <v>0</v>
      </c>
      <c r="AN5" s="109">
        <f t="shared" si="5"/>
        <v>6.0535967350006104E-9</v>
      </c>
    </row>
    <row r="6" spans="1:40" ht="15.75" thickBot="1" x14ac:dyDescent="0.3">
      <c r="A6" s="149" t="s">
        <v>2186</v>
      </c>
      <c r="B6" s="153" t="s">
        <v>2187</v>
      </c>
      <c r="C6" s="125" t="s">
        <v>4</v>
      </c>
      <c r="D6" s="139"/>
      <c r="E6" s="139"/>
      <c r="F6" s="139"/>
      <c r="G6" s="139"/>
      <c r="H6" s="139"/>
      <c r="I6" s="139">
        <v>0</v>
      </c>
      <c r="J6" s="139">
        <v>-2059437</v>
      </c>
      <c r="K6" s="139">
        <v>-4118874</v>
      </c>
      <c r="L6" s="139">
        <v>-6178311</v>
      </c>
      <c r="M6" s="139">
        <v>-8237748</v>
      </c>
      <c r="N6" s="139">
        <v>0</v>
      </c>
      <c r="O6" s="139">
        <v>0</v>
      </c>
      <c r="P6" s="199"/>
      <c r="Q6" s="199"/>
      <c r="R6" s="199"/>
      <c r="S6" s="202"/>
      <c r="T6" s="202"/>
      <c r="U6" s="202">
        <v>0</v>
      </c>
      <c r="V6" s="199">
        <v>-2228792</v>
      </c>
      <c r="W6" s="199">
        <v>-4457584</v>
      </c>
      <c r="X6" s="199">
        <v>-6686376</v>
      </c>
      <c r="Y6" s="199">
        <v>-8915168</v>
      </c>
      <c r="Z6" s="199">
        <v>0</v>
      </c>
      <c r="AA6" s="199">
        <v>0</v>
      </c>
      <c r="AB6" s="199">
        <f>IFERROR(VLOOKUP($B6,'2021 Balance Sheet'!$B$7:$O$1311,'2021 Balance Sheet'!D$2,FALSE),0)</f>
        <v>0</v>
      </c>
      <c r="AC6" s="199">
        <f>IFERROR(VLOOKUP($B6,'2021 Balance Sheet'!$B$7:$O$1311,'2021 Balance Sheet'!E$2,FALSE),0)</f>
        <v>0</v>
      </c>
      <c r="AD6" s="199">
        <f>IFERROR(VLOOKUP($B6,'2021 Balance Sheet'!$B$7:$O$1311,'2021 Balance Sheet'!F$2,FALSE),0)</f>
        <v>0</v>
      </c>
      <c r="AE6" s="199">
        <f>IFERROR(VLOOKUP($B6,'2021 Balance Sheet'!$B$7:$O$1311,'2021 Balance Sheet'!G$2,FALSE),0)</f>
        <v>0</v>
      </c>
      <c r="AF6" s="199">
        <f>IFERROR(VLOOKUP($B6,'2021 Balance Sheet'!$B$7:$O$1311,'2021 Balance Sheet'!H$2,FALSE),0)</f>
        <v>0</v>
      </c>
      <c r="AG6" s="199">
        <f>IFERROR(VLOOKUP($B6,'2021 Balance Sheet'!$B$7:$O$1311,'2021 Balance Sheet'!I$2,FALSE),0)</f>
        <v>0</v>
      </c>
      <c r="AH6" s="199">
        <f>IFERROR(VLOOKUP($B6,'2021 Balance Sheet'!$B$7:$O$1311,'2021 Balance Sheet'!J$2,FALSE),0)</f>
        <v>-2412500</v>
      </c>
      <c r="AI6" s="199">
        <f>IFERROR(VLOOKUP($B6,'2021 Balance Sheet'!$B$7:$O$1311,'2021 Balance Sheet'!K$2,FALSE),0)</f>
        <v>-4825000</v>
      </c>
      <c r="AJ6" s="199">
        <f>IFERROR(VLOOKUP($B6,'2021 Balance Sheet'!$B$7:$O$1311,'2021 Balance Sheet'!L$2,FALSE),0)</f>
        <v>-7237500</v>
      </c>
      <c r="AK6" s="199">
        <f>IFERROR(VLOOKUP($B6,'2021 Balance Sheet'!$B$7:$O$1311,'2021 Balance Sheet'!M$2,FALSE),0)</f>
        <v>-9650000</v>
      </c>
      <c r="AL6" s="199">
        <f>IFERROR(VLOOKUP($B6,'2021 Balance Sheet'!$B$7:$O$1311,'2021 Balance Sheet'!N$2,FALSE),0)</f>
        <v>0</v>
      </c>
      <c r="AM6" s="199">
        <f>IFERROR(VLOOKUP($B6,'2021 Balance Sheet'!$B$7:$O$1311,'2021 Balance Sheet'!O$2,FALSE),0)</f>
        <v>0</v>
      </c>
      <c r="AN6" s="109">
        <f t="shared" si="5"/>
        <v>-2010416.6666666667</v>
      </c>
    </row>
    <row r="7" spans="1:40" ht="15.75" thickBot="1" x14ac:dyDescent="0.3">
      <c r="A7" s="149" t="s">
        <v>2188</v>
      </c>
      <c r="B7" s="153" t="s">
        <v>2189</v>
      </c>
      <c r="C7" s="125" t="s">
        <v>4</v>
      </c>
      <c r="D7" s="140">
        <v>-1904756</v>
      </c>
      <c r="E7" s="140">
        <v>-2056669</v>
      </c>
      <c r="F7" s="140">
        <v>-1840294.71</v>
      </c>
      <c r="G7" s="140">
        <v>-1299698.73</v>
      </c>
      <c r="H7" s="140">
        <v>-1451611.73</v>
      </c>
      <c r="I7" s="140">
        <v>-1603524.73</v>
      </c>
      <c r="J7" s="140">
        <v>-1755437.73</v>
      </c>
      <c r="K7" s="140">
        <v>-1907350.73</v>
      </c>
      <c r="L7" s="140">
        <v>-2059263.73</v>
      </c>
      <c r="M7" s="140">
        <v>-1519130</v>
      </c>
      <c r="N7" s="140">
        <v>-1671043</v>
      </c>
      <c r="O7" s="140">
        <v>-1647458</v>
      </c>
      <c r="P7" s="200">
        <v>-1809029</v>
      </c>
      <c r="Q7" s="200">
        <v>-1970600</v>
      </c>
      <c r="R7" s="200">
        <v>-2069378.02</v>
      </c>
      <c r="S7" s="199">
        <v>-1438376.49</v>
      </c>
      <c r="T7" s="199">
        <v>-1599947.49</v>
      </c>
      <c r="U7" s="199">
        <v>-1761518.49</v>
      </c>
      <c r="V7" s="200">
        <v>-1923089.49</v>
      </c>
      <c r="W7" s="200">
        <v>-2084660.49</v>
      </c>
      <c r="X7" s="200">
        <v>-2246231.4900000002</v>
      </c>
      <c r="Y7" s="200">
        <v>-1615710</v>
      </c>
      <c r="Z7" s="200">
        <v>-1777281</v>
      </c>
      <c r="AA7" s="200">
        <v>-1761105</v>
      </c>
      <c r="AB7" s="199">
        <f>IFERROR(VLOOKUP($B7,'2021 Balance Sheet'!$B$7:$O$1311,'2021 Balance Sheet'!D$2,FALSE),0)</f>
        <v>-1926360</v>
      </c>
      <c r="AC7" s="199">
        <f>IFERROR(VLOOKUP($B7,'2021 Balance Sheet'!$B$7:$O$1311,'2021 Balance Sheet'!E$2,FALSE),0)</f>
        <v>-2091615</v>
      </c>
      <c r="AD7" s="199">
        <f>IFERROR(VLOOKUP($B7,'2021 Balance Sheet'!$B$7:$O$1311,'2021 Balance Sheet'!F$2,FALSE),0)</f>
        <v>-2256870</v>
      </c>
      <c r="AE7" s="199">
        <f>IFERROR(VLOOKUP($B7,'2021 Balance Sheet'!$B$7:$O$1311,'2021 Balance Sheet'!G$2,FALSE),0)</f>
        <v>-1501640.95</v>
      </c>
      <c r="AF7" s="199">
        <f>IFERROR(VLOOKUP($B7,'2021 Balance Sheet'!$B$7:$O$1311,'2021 Balance Sheet'!H$2,FALSE),0)</f>
        <v>-1666895.95</v>
      </c>
      <c r="AG7" s="199">
        <f>IFERROR(VLOOKUP($B7,'2021 Balance Sheet'!$B$7:$O$1311,'2021 Balance Sheet'!I$2,FALSE),0)</f>
        <v>-1832150.95</v>
      </c>
      <c r="AH7" s="199">
        <f>IFERROR(VLOOKUP($B7,'2021 Balance Sheet'!$B$7:$O$1311,'2021 Balance Sheet'!J$2,FALSE),0)</f>
        <v>-1821341.95</v>
      </c>
      <c r="AI7" s="199">
        <f>IFERROR(VLOOKUP($B7,'2021 Balance Sheet'!$B$7:$O$1311,'2021 Balance Sheet'!K$2,FALSE),0)</f>
        <v>-1961444.95</v>
      </c>
      <c r="AJ7" s="199">
        <f>IFERROR(VLOOKUP($B7,'2021 Balance Sheet'!$B$7:$O$1311,'2021 Balance Sheet'!L$2,FALSE),0)</f>
        <v>-2101547.9500000002</v>
      </c>
      <c r="AK7" s="199">
        <f>IFERROR(VLOOKUP($B7,'2021 Balance Sheet'!$B$7:$O$1311,'2021 Balance Sheet'!M$2,FALSE),0)</f>
        <v>-1401030</v>
      </c>
      <c r="AL7" s="199">
        <f>IFERROR(VLOOKUP($B7,'2021 Balance Sheet'!$B$7:$O$1311,'2021 Balance Sheet'!N$2,FALSE),0)</f>
        <v>-1541133</v>
      </c>
      <c r="AM7" s="199">
        <f>IFERROR(VLOOKUP($B7,'2021 Balance Sheet'!$B$7:$O$1311,'2021 Balance Sheet'!O$2,FALSE),0)</f>
        <v>-1681236</v>
      </c>
      <c r="AN7" s="109">
        <f t="shared" si="5"/>
        <v>-1818600.0999999999</v>
      </c>
    </row>
    <row r="8" spans="1:40" ht="15.75" thickBot="1" x14ac:dyDescent="0.3">
      <c r="A8" s="149" t="s">
        <v>2190</v>
      </c>
      <c r="B8" s="153" t="s">
        <v>2191</v>
      </c>
      <c r="C8" s="125" t="s">
        <v>4</v>
      </c>
      <c r="D8" s="139">
        <v>0</v>
      </c>
      <c r="E8" s="139">
        <v>0</v>
      </c>
      <c r="F8" s="139">
        <v>0</v>
      </c>
      <c r="G8" s="139">
        <v>0</v>
      </c>
      <c r="H8" s="139">
        <v>0</v>
      </c>
      <c r="I8" s="139">
        <v>0</v>
      </c>
      <c r="J8" s="139">
        <v>0</v>
      </c>
      <c r="K8" s="139">
        <v>0</v>
      </c>
      <c r="L8" s="139">
        <v>0</v>
      </c>
      <c r="M8" s="139">
        <v>0</v>
      </c>
      <c r="N8" s="139">
        <v>0</v>
      </c>
      <c r="O8" s="139">
        <v>0</v>
      </c>
      <c r="P8" s="199">
        <v>0</v>
      </c>
      <c r="Q8" s="199">
        <v>0</v>
      </c>
      <c r="R8" s="199">
        <v>0</v>
      </c>
      <c r="S8" s="200">
        <v>0</v>
      </c>
      <c r="T8" s="200">
        <v>0</v>
      </c>
      <c r="U8" s="200">
        <v>0</v>
      </c>
      <c r="V8" s="199">
        <v>0</v>
      </c>
      <c r="W8" s="199">
        <v>0</v>
      </c>
      <c r="X8" s="199">
        <v>0</v>
      </c>
      <c r="Y8" s="199">
        <v>0</v>
      </c>
      <c r="Z8" s="199">
        <v>0</v>
      </c>
      <c r="AA8" s="199">
        <v>0</v>
      </c>
      <c r="AB8" s="199">
        <f>IFERROR(VLOOKUP($B8,'2021 Balance Sheet'!$B$7:$O$1311,'2021 Balance Sheet'!D$2,FALSE),0)</f>
        <v>0</v>
      </c>
      <c r="AC8" s="199">
        <f>IFERROR(VLOOKUP($B8,'2021 Balance Sheet'!$B$7:$O$1311,'2021 Balance Sheet'!E$2,FALSE),0)</f>
        <v>0</v>
      </c>
      <c r="AD8" s="199">
        <f>IFERROR(VLOOKUP($B8,'2021 Balance Sheet'!$B$7:$O$1311,'2021 Balance Sheet'!F$2,FALSE),0)</f>
        <v>0</v>
      </c>
      <c r="AE8" s="199">
        <f>IFERROR(VLOOKUP($B8,'2021 Balance Sheet'!$B$7:$O$1311,'2021 Balance Sheet'!G$2,FALSE),0)</f>
        <v>0</v>
      </c>
      <c r="AF8" s="199">
        <f>IFERROR(VLOOKUP($B8,'2021 Balance Sheet'!$B$7:$O$1311,'2021 Balance Sheet'!H$2,FALSE),0)</f>
        <v>0</v>
      </c>
      <c r="AG8" s="199">
        <f>IFERROR(VLOOKUP($B8,'2021 Balance Sheet'!$B$7:$O$1311,'2021 Balance Sheet'!I$2,FALSE),0)</f>
        <v>0</v>
      </c>
      <c r="AH8" s="199">
        <f>IFERROR(VLOOKUP($B8,'2021 Balance Sheet'!$B$7:$O$1311,'2021 Balance Sheet'!J$2,FALSE),0)</f>
        <v>0</v>
      </c>
      <c r="AI8" s="199">
        <f>IFERROR(VLOOKUP($B8,'2021 Balance Sheet'!$B$7:$O$1311,'2021 Balance Sheet'!K$2,FALSE),0)</f>
        <v>0</v>
      </c>
      <c r="AJ8" s="199">
        <f>IFERROR(VLOOKUP($B8,'2021 Balance Sheet'!$B$7:$O$1311,'2021 Balance Sheet'!L$2,FALSE),0)</f>
        <v>0</v>
      </c>
      <c r="AK8" s="199">
        <f>IFERROR(VLOOKUP($B8,'2021 Balance Sheet'!$B$7:$O$1311,'2021 Balance Sheet'!M$2,FALSE),0)</f>
        <v>0</v>
      </c>
      <c r="AL8" s="199">
        <f>IFERROR(VLOOKUP($B8,'2021 Balance Sheet'!$B$7:$O$1311,'2021 Balance Sheet'!N$2,FALSE),0)</f>
        <v>0</v>
      </c>
      <c r="AM8" s="199">
        <f>IFERROR(VLOOKUP($B8,'2021 Balance Sheet'!$B$7:$O$1311,'2021 Balance Sheet'!O$2,FALSE),0)</f>
        <v>0</v>
      </c>
      <c r="AN8" s="109">
        <f t="shared" si="5"/>
        <v>0</v>
      </c>
    </row>
    <row r="9" spans="1:40" ht="15.75" thickBot="1" x14ac:dyDescent="0.3">
      <c r="A9" s="149" t="s">
        <v>2192</v>
      </c>
      <c r="B9" s="153" t="s">
        <v>2193</v>
      </c>
      <c r="C9" s="125" t="s">
        <v>4</v>
      </c>
      <c r="D9" s="140">
        <v>0</v>
      </c>
      <c r="E9" s="140">
        <v>0</v>
      </c>
      <c r="F9" s="140">
        <v>0</v>
      </c>
      <c r="G9" s="140">
        <v>0</v>
      </c>
      <c r="H9" s="140">
        <v>0</v>
      </c>
      <c r="I9" s="140">
        <v>0</v>
      </c>
      <c r="J9" s="140">
        <v>0</v>
      </c>
      <c r="K9" s="140">
        <v>0</v>
      </c>
      <c r="L9" s="140">
        <v>0</v>
      </c>
      <c r="M9" s="140">
        <v>0</v>
      </c>
      <c r="N9" s="140">
        <v>0</v>
      </c>
      <c r="O9" s="140">
        <v>0</v>
      </c>
      <c r="P9" s="200">
        <v>0</v>
      </c>
      <c r="Q9" s="200">
        <v>0</v>
      </c>
      <c r="R9" s="200">
        <v>0</v>
      </c>
      <c r="S9" s="199">
        <v>0</v>
      </c>
      <c r="T9" s="199">
        <v>0</v>
      </c>
      <c r="U9" s="199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199">
        <f>IFERROR(VLOOKUP($B9,'2021 Balance Sheet'!$B$7:$O$1311,'2021 Balance Sheet'!D$2,FALSE),0)</f>
        <v>0</v>
      </c>
      <c r="AC9" s="199">
        <f>IFERROR(VLOOKUP($B9,'2021 Balance Sheet'!$B$7:$O$1311,'2021 Balance Sheet'!E$2,FALSE),0)</f>
        <v>0</v>
      </c>
      <c r="AD9" s="199">
        <f>IFERROR(VLOOKUP($B9,'2021 Balance Sheet'!$B$7:$O$1311,'2021 Balance Sheet'!F$2,FALSE),0)</f>
        <v>0</v>
      </c>
      <c r="AE9" s="199">
        <f>IFERROR(VLOOKUP($B9,'2021 Balance Sheet'!$B$7:$O$1311,'2021 Balance Sheet'!G$2,FALSE),0)</f>
        <v>0</v>
      </c>
      <c r="AF9" s="199">
        <f>IFERROR(VLOOKUP($B9,'2021 Balance Sheet'!$B$7:$O$1311,'2021 Balance Sheet'!H$2,FALSE),0)</f>
        <v>0</v>
      </c>
      <c r="AG9" s="199">
        <f>IFERROR(VLOOKUP($B9,'2021 Balance Sheet'!$B$7:$O$1311,'2021 Balance Sheet'!I$2,FALSE),0)</f>
        <v>0</v>
      </c>
      <c r="AH9" s="199">
        <f>IFERROR(VLOOKUP($B9,'2021 Balance Sheet'!$B$7:$O$1311,'2021 Balance Sheet'!J$2,FALSE),0)</f>
        <v>0</v>
      </c>
      <c r="AI9" s="199">
        <f>IFERROR(VLOOKUP($B9,'2021 Balance Sheet'!$B$7:$O$1311,'2021 Balance Sheet'!K$2,FALSE),0)</f>
        <v>0</v>
      </c>
      <c r="AJ9" s="199">
        <f>IFERROR(VLOOKUP($B9,'2021 Balance Sheet'!$B$7:$O$1311,'2021 Balance Sheet'!L$2,FALSE),0)</f>
        <v>0</v>
      </c>
      <c r="AK9" s="199">
        <f>IFERROR(VLOOKUP($B9,'2021 Balance Sheet'!$B$7:$O$1311,'2021 Balance Sheet'!M$2,FALSE),0)</f>
        <v>0</v>
      </c>
      <c r="AL9" s="199">
        <f>IFERROR(VLOOKUP($B9,'2021 Balance Sheet'!$B$7:$O$1311,'2021 Balance Sheet'!N$2,FALSE),0)</f>
        <v>0</v>
      </c>
      <c r="AM9" s="199">
        <f>IFERROR(VLOOKUP($B9,'2021 Balance Sheet'!$B$7:$O$1311,'2021 Balance Sheet'!O$2,FALSE),0)</f>
        <v>0</v>
      </c>
      <c r="AN9" s="109">
        <f t="shared" si="5"/>
        <v>0</v>
      </c>
    </row>
    <row r="10" spans="1:40" ht="15.75" thickBot="1" x14ac:dyDescent="0.3">
      <c r="A10" s="149" t="s">
        <v>3523</v>
      </c>
      <c r="B10" s="153" t="s">
        <v>3524</v>
      </c>
      <c r="C10" s="125"/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200">
        <v>0</v>
      </c>
      <c r="Q10" s="200">
        <v>0</v>
      </c>
      <c r="R10" s="200">
        <v>0</v>
      </c>
      <c r="S10" s="200">
        <v>-80937</v>
      </c>
      <c r="T10" s="200">
        <v>-105941</v>
      </c>
      <c r="U10" s="200">
        <v>-2000726</v>
      </c>
      <c r="V10" s="200">
        <v>-1679912</v>
      </c>
      <c r="W10" s="200">
        <v>-1415997</v>
      </c>
      <c r="X10" s="200">
        <v>-1213996</v>
      </c>
      <c r="Y10" s="200">
        <v>-2537819</v>
      </c>
      <c r="Z10" s="200">
        <v>-2781167</v>
      </c>
      <c r="AA10" s="200">
        <v>-3167188</v>
      </c>
      <c r="AB10" s="199">
        <f>IFERROR(VLOOKUP($B10,'2021 Balance Sheet'!$B$7:$O$1311,'2021 Balance Sheet'!D$2,FALSE),0)</f>
        <v>-3599737</v>
      </c>
      <c r="AC10" s="199">
        <f>IFERROR(VLOOKUP($B10,'2021 Balance Sheet'!$B$7:$O$1311,'2021 Balance Sheet'!E$2,FALSE),0)</f>
        <v>-4634391</v>
      </c>
      <c r="AD10" s="199">
        <f>IFERROR(VLOOKUP($B10,'2021 Balance Sheet'!$B$7:$O$1311,'2021 Balance Sheet'!F$2,FALSE),0)</f>
        <v>-5145962</v>
      </c>
      <c r="AE10" s="199">
        <f>IFERROR(VLOOKUP($B10,'2021 Balance Sheet'!$B$7:$O$1311,'2021 Balance Sheet'!G$2,FALSE),0)</f>
        <v>-5434566</v>
      </c>
      <c r="AF10" s="199">
        <f>IFERROR(VLOOKUP($B10,'2021 Balance Sheet'!$B$7:$O$1311,'2021 Balance Sheet'!H$2,FALSE),0)</f>
        <v>-5331530</v>
      </c>
      <c r="AG10" s="199">
        <f>IFERROR(VLOOKUP($B10,'2021 Balance Sheet'!$B$7:$O$1311,'2021 Balance Sheet'!I$2,FALSE),0)</f>
        <v>-5014190</v>
      </c>
      <c r="AH10" s="199">
        <f>IFERROR(VLOOKUP($B10,'2021 Balance Sheet'!$B$7:$O$1311,'2021 Balance Sheet'!J$2,FALSE),0)</f>
        <v>-4562343</v>
      </c>
      <c r="AI10" s="199">
        <f>IFERROR(VLOOKUP($B10,'2021 Balance Sheet'!$B$7:$O$1311,'2021 Balance Sheet'!K$2,FALSE),0)</f>
        <v>-4140132</v>
      </c>
      <c r="AJ10" s="199">
        <f>IFERROR(VLOOKUP($B10,'2021 Balance Sheet'!$B$7:$O$1311,'2021 Balance Sheet'!L$2,FALSE),0)</f>
        <v>-3778342</v>
      </c>
      <c r="AK10" s="199">
        <f>IFERROR(VLOOKUP($B10,'2021 Balance Sheet'!$B$7:$O$1311,'2021 Balance Sheet'!M$2,FALSE),0)</f>
        <v>-3824319</v>
      </c>
      <c r="AL10" s="199">
        <f>IFERROR(VLOOKUP($B10,'2021 Balance Sheet'!$B$7:$O$1311,'2021 Balance Sheet'!N$2,FALSE),0)</f>
        <v>-4506548</v>
      </c>
      <c r="AM10" s="199">
        <f>IFERROR(VLOOKUP($B10,'2021 Balance Sheet'!$B$7:$O$1311,'2021 Balance Sheet'!O$2,FALSE),0)</f>
        <v>-2460414</v>
      </c>
      <c r="AN10" s="109">
        <f t="shared" si="5"/>
        <v>-4398821.75</v>
      </c>
    </row>
    <row r="11" spans="1:40" ht="15.75" thickBot="1" x14ac:dyDescent="0.3">
      <c r="A11" s="149" t="s">
        <v>3525</v>
      </c>
      <c r="B11" s="153" t="s">
        <v>3526</v>
      </c>
      <c r="C11" s="125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200"/>
      <c r="Q11" s="200"/>
      <c r="R11" s="200"/>
      <c r="S11" s="200"/>
      <c r="T11" s="200"/>
      <c r="U11" s="200"/>
      <c r="V11" s="200"/>
      <c r="W11" s="200"/>
      <c r="X11" s="200"/>
      <c r="Y11" s="200">
        <v>0</v>
      </c>
      <c r="Z11" s="200">
        <v>0</v>
      </c>
      <c r="AA11" s="200">
        <v>0</v>
      </c>
      <c r="AB11" s="199">
        <f>IFERROR(VLOOKUP($B11,'2021 Balance Sheet'!$B$7:$O$1311,'2021 Balance Sheet'!D$2,FALSE),0)</f>
        <v>0</v>
      </c>
      <c r="AC11" s="199">
        <f>IFERROR(VLOOKUP($B11,'2021 Balance Sheet'!$B$7:$O$1311,'2021 Balance Sheet'!E$2,FALSE),0)</f>
        <v>0</v>
      </c>
      <c r="AD11" s="199">
        <f>IFERROR(VLOOKUP($B11,'2021 Balance Sheet'!$B$7:$O$1311,'2021 Balance Sheet'!F$2,FALSE),0)</f>
        <v>0</v>
      </c>
      <c r="AE11" s="199">
        <f>IFERROR(VLOOKUP($B11,'2021 Balance Sheet'!$B$7:$O$1311,'2021 Balance Sheet'!G$2,FALSE),0)</f>
        <v>0</v>
      </c>
      <c r="AF11" s="199">
        <f>IFERROR(VLOOKUP($B11,'2021 Balance Sheet'!$B$7:$O$1311,'2021 Balance Sheet'!H$2,FALSE),0)</f>
        <v>0</v>
      </c>
      <c r="AG11" s="199">
        <f>IFERROR(VLOOKUP($B11,'2021 Balance Sheet'!$B$7:$O$1311,'2021 Balance Sheet'!I$2,FALSE),0)</f>
        <v>0</v>
      </c>
      <c r="AH11" s="199">
        <f>IFERROR(VLOOKUP($B11,'2021 Balance Sheet'!$B$7:$O$1311,'2021 Balance Sheet'!J$2,FALSE),0)</f>
        <v>0</v>
      </c>
      <c r="AI11" s="199">
        <f>IFERROR(VLOOKUP($B11,'2021 Balance Sheet'!$B$7:$O$1311,'2021 Balance Sheet'!K$2,FALSE),0)</f>
        <v>0</v>
      </c>
      <c r="AJ11" s="199">
        <f>IFERROR(VLOOKUP($B11,'2021 Balance Sheet'!$B$7:$O$1311,'2021 Balance Sheet'!L$2,FALSE),0)</f>
        <v>0</v>
      </c>
      <c r="AK11" s="199">
        <f>IFERROR(VLOOKUP($B11,'2021 Balance Sheet'!$B$7:$O$1311,'2021 Balance Sheet'!M$2,FALSE),0)</f>
        <v>0</v>
      </c>
      <c r="AL11" s="199">
        <f>IFERROR(VLOOKUP($B11,'2021 Balance Sheet'!$B$7:$O$1311,'2021 Balance Sheet'!N$2,FALSE),0)</f>
        <v>0</v>
      </c>
      <c r="AM11" s="199">
        <f>IFERROR(VLOOKUP($B11,'2021 Balance Sheet'!$B$7:$O$1311,'2021 Balance Sheet'!O$2,FALSE),0)</f>
        <v>0</v>
      </c>
      <c r="AN11" s="109">
        <f t="shared" si="5"/>
        <v>0</v>
      </c>
    </row>
    <row r="12" spans="1:40" ht="15.75" thickBot="1" x14ac:dyDescent="0.3">
      <c r="A12" s="149" t="s">
        <v>3527</v>
      </c>
      <c r="B12" s="153" t="s">
        <v>3528</v>
      </c>
      <c r="C12" s="125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200"/>
      <c r="Q12" s="200"/>
      <c r="R12" s="200"/>
      <c r="S12" s="200"/>
      <c r="T12" s="200"/>
      <c r="U12" s="200"/>
      <c r="V12" s="200"/>
      <c r="W12" s="200"/>
      <c r="X12" s="200"/>
      <c r="Y12" s="200">
        <v>0</v>
      </c>
      <c r="Z12" s="200">
        <v>0</v>
      </c>
      <c r="AA12" s="200">
        <v>0</v>
      </c>
      <c r="AB12" s="199">
        <f>IFERROR(VLOOKUP($B12,'2021 Balance Sheet'!$B$7:$O$1311,'2021 Balance Sheet'!D$2,FALSE),0)</f>
        <v>0</v>
      </c>
      <c r="AC12" s="199">
        <f>IFERROR(VLOOKUP($B12,'2021 Balance Sheet'!$B$7:$O$1311,'2021 Balance Sheet'!E$2,FALSE),0)</f>
        <v>0</v>
      </c>
      <c r="AD12" s="199">
        <f>IFERROR(VLOOKUP($B12,'2021 Balance Sheet'!$B$7:$O$1311,'2021 Balance Sheet'!F$2,FALSE),0)</f>
        <v>0</v>
      </c>
      <c r="AE12" s="199">
        <f>IFERROR(VLOOKUP($B12,'2021 Balance Sheet'!$B$7:$O$1311,'2021 Balance Sheet'!G$2,FALSE),0)</f>
        <v>0</v>
      </c>
      <c r="AF12" s="199">
        <f>IFERROR(VLOOKUP($B12,'2021 Balance Sheet'!$B$7:$O$1311,'2021 Balance Sheet'!H$2,FALSE),0)</f>
        <v>0</v>
      </c>
      <c r="AG12" s="199">
        <f>IFERROR(VLOOKUP($B12,'2021 Balance Sheet'!$B$7:$O$1311,'2021 Balance Sheet'!I$2,FALSE),0)</f>
        <v>0</v>
      </c>
      <c r="AH12" s="199">
        <f>IFERROR(VLOOKUP($B12,'2021 Balance Sheet'!$B$7:$O$1311,'2021 Balance Sheet'!J$2,FALSE),0)</f>
        <v>0</v>
      </c>
      <c r="AI12" s="199">
        <f>IFERROR(VLOOKUP($B12,'2021 Balance Sheet'!$B$7:$O$1311,'2021 Balance Sheet'!K$2,FALSE),0)</f>
        <v>0</v>
      </c>
      <c r="AJ12" s="199">
        <f>IFERROR(VLOOKUP($B12,'2021 Balance Sheet'!$B$7:$O$1311,'2021 Balance Sheet'!L$2,FALSE),0)</f>
        <v>0</v>
      </c>
      <c r="AK12" s="199">
        <f>IFERROR(VLOOKUP($B12,'2021 Balance Sheet'!$B$7:$O$1311,'2021 Balance Sheet'!M$2,FALSE),0)</f>
        <v>0</v>
      </c>
      <c r="AL12" s="199">
        <f>IFERROR(VLOOKUP($B12,'2021 Balance Sheet'!$B$7:$O$1311,'2021 Balance Sheet'!N$2,FALSE),0)</f>
        <v>0</v>
      </c>
      <c r="AM12" s="199">
        <f>IFERROR(VLOOKUP($B12,'2021 Balance Sheet'!$B$7:$O$1311,'2021 Balance Sheet'!O$2,FALSE),0)</f>
        <v>0</v>
      </c>
      <c r="AN12" s="109">
        <f t="shared" si="5"/>
        <v>0</v>
      </c>
    </row>
    <row r="13" spans="1:40" ht="15.75" thickBot="1" x14ac:dyDescent="0.3">
      <c r="A13" s="149" t="s">
        <v>3529</v>
      </c>
      <c r="B13" s="153" t="s">
        <v>3530</v>
      </c>
      <c r="C13" s="125"/>
      <c r="D13" s="140"/>
      <c r="E13" s="140"/>
      <c r="F13" s="140"/>
      <c r="G13" s="140"/>
      <c r="H13" s="140"/>
      <c r="I13" s="140"/>
      <c r="J13" s="140"/>
      <c r="K13" s="140"/>
      <c r="L13" s="140"/>
      <c r="M13" s="140"/>
      <c r="N13" s="140"/>
      <c r="O13" s="140"/>
      <c r="P13" s="200">
        <v>-3524830</v>
      </c>
      <c r="Q13" s="200">
        <v>-6378713</v>
      </c>
      <c r="R13" s="200">
        <v>-12315193</v>
      </c>
      <c r="S13" s="199">
        <v>-13047483</v>
      </c>
      <c r="T13" s="199">
        <v>-12200441</v>
      </c>
      <c r="U13" s="199">
        <v>-10569547</v>
      </c>
      <c r="V13" s="200">
        <v>-7892132</v>
      </c>
      <c r="W13" s="200">
        <v>-5647181</v>
      </c>
      <c r="X13" s="200">
        <v>-3715986</v>
      </c>
      <c r="Y13" s="200">
        <v>-3674083</v>
      </c>
      <c r="Z13" s="200">
        <v>-8319901</v>
      </c>
      <c r="AA13" s="200">
        <v>-10494969</v>
      </c>
      <c r="AB13" s="199">
        <f>IFERROR(VLOOKUP($B13,'2021 Balance Sheet'!$B$7:$O$1311,'2021 Balance Sheet'!D$2,FALSE),0)</f>
        <v>-13704268.189999999</v>
      </c>
      <c r="AC13" s="199">
        <f>IFERROR(VLOOKUP($B13,'2021 Balance Sheet'!$B$7:$O$1311,'2021 Balance Sheet'!E$2,FALSE),0)</f>
        <v>-17907060.190000001</v>
      </c>
      <c r="AD13" s="199">
        <f>IFERROR(VLOOKUP($B13,'2021 Balance Sheet'!$B$7:$O$1311,'2021 Balance Sheet'!F$2,FALSE),0)</f>
        <v>-20479186.190000001</v>
      </c>
      <c r="AE13" s="199">
        <f>IFERROR(VLOOKUP($B13,'2021 Balance Sheet'!$B$7:$O$1311,'2021 Balance Sheet'!G$2,FALSE),0)</f>
        <v>-21473178.190000001</v>
      </c>
      <c r="AF13" s="199">
        <f>IFERROR(VLOOKUP($B13,'2021 Balance Sheet'!$B$7:$O$1311,'2021 Balance Sheet'!H$2,FALSE),0)</f>
        <v>-21473178.190000001</v>
      </c>
      <c r="AG13" s="199">
        <f>IFERROR(VLOOKUP($B13,'2021 Balance Sheet'!$B$7:$O$1311,'2021 Balance Sheet'!I$2,FALSE),0)</f>
        <v>-21473178.190000001</v>
      </c>
      <c r="AH13" s="199">
        <f>IFERROR(VLOOKUP($B13,'2021 Balance Sheet'!$B$7:$O$1311,'2021 Balance Sheet'!J$2,FALSE),0)</f>
        <v>-21473178.190000001</v>
      </c>
      <c r="AI13" s="199">
        <f>IFERROR(VLOOKUP($B13,'2021 Balance Sheet'!$B$7:$O$1311,'2021 Balance Sheet'!K$2,FALSE),0)</f>
        <v>-21473178.190000001</v>
      </c>
      <c r="AJ13" s="199">
        <f>IFERROR(VLOOKUP($B13,'2021 Balance Sheet'!$B$7:$O$1311,'2021 Balance Sheet'!L$2,FALSE),0)</f>
        <v>-21473178.190000001</v>
      </c>
      <c r="AK13" s="199">
        <f>IFERROR(VLOOKUP($B13,'2021 Balance Sheet'!$B$7:$O$1311,'2021 Balance Sheet'!M$2,FALSE),0)</f>
        <v>-21473178.190000001</v>
      </c>
      <c r="AL13" s="199">
        <f>IFERROR(VLOOKUP($B13,'2021 Balance Sheet'!$B$7:$O$1311,'2021 Balance Sheet'!N$2,FALSE),0)</f>
        <v>-21473178.190000001</v>
      </c>
      <c r="AM13" s="199">
        <f>IFERROR(VLOOKUP($B13,'2021 Balance Sheet'!$B$7:$O$1311,'2021 Balance Sheet'!O$2,FALSE),0)</f>
        <v>0</v>
      </c>
      <c r="AN13" s="109">
        <f t="shared" si="5"/>
        <v>-19093618.715833332</v>
      </c>
    </row>
    <row r="14" spans="1:40" ht="15.75" thickBot="1" x14ac:dyDescent="0.3">
      <c r="A14" s="149" t="s">
        <v>3531</v>
      </c>
      <c r="B14" s="153" t="s">
        <v>3532</v>
      </c>
      <c r="C14" s="125"/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  <c r="O14" s="140"/>
      <c r="P14" s="200"/>
      <c r="Q14" s="200"/>
      <c r="R14" s="200"/>
      <c r="S14" s="202"/>
      <c r="T14" s="202"/>
      <c r="U14" s="202"/>
      <c r="V14" s="200"/>
      <c r="W14" s="200"/>
      <c r="X14" s="200"/>
      <c r="Y14" s="200">
        <v>0</v>
      </c>
      <c r="Z14" s="200">
        <v>0</v>
      </c>
      <c r="AA14" s="200">
        <v>0</v>
      </c>
      <c r="AB14" s="199">
        <f>IFERROR(VLOOKUP($B14,'2021 Balance Sheet'!$B$7:$O$1311,'2021 Balance Sheet'!D$2,FALSE),0)</f>
        <v>175972</v>
      </c>
      <c r="AC14" s="199">
        <f>IFERROR(VLOOKUP($B14,'2021 Balance Sheet'!$B$7:$O$1311,'2021 Balance Sheet'!E$2,FALSE),0)</f>
        <v>354665</v>
      </c>
      <c r="AD14" s="199">
        <f>IFERROR(VLOOKUP($B14,'2021 Balance Sheet'!$B$7:$O$1311,'2021 Balance Sheet'!F$2,FALSE),0)</f>
        <v>111484</v>
      </c>
      <c r="AE14" s="199">
        <f>IFERROR(VLOOKUP($B14,'2021 Balance Sheet'!$B$7:$O$1311,'2021 Balance Sheet'!G$2,FALSE),0)</f>
        <v>-35582</v>
      </c>
      <c r="AF14" s="199">
        <f>IFERROR(VLOOKUP($B14,'2021 Balance Sheet'!$B$7:$O$1311,'2021 Balance Sheet'!H$2,FALSE),0)</f>
        <v>-2119137</v>
      </c>
      <c r="AG14" s="199">
        <f>IFERROR(VLOOKUP($B14,'2021 Balance Sheet'!$B$7:$O$1311,'2021 Balance Sheet'!I$2,FALSE),0)</f>
        <v>-611417</v>
      </c>
      <c r="AH14" s="199">
        <f>IFERROR(VLOOKUP($B14,'2021 Balance Sheet'!$B$7:$O$1311,'2021 Balance Sheet'!J$2,FALSE),0)</f>
        <v>778468</v>
      </c>
      <c r="AI14" s="199">
        <f>IFERROR(VLOOKUP($B14,'2021 Balance Sheet'!$B$7:$O$1311,'2021 Balance Sheet'!K$2,FALSE),0)</f>
        <v>2171717</v>
      </c>
      <c r="AJ14" s="199">
        <f>IFERROR(VLOOKUP($B14,'2021 Balance Sheet'!$B$7:$O$1311,'2021 Balance Sheet'!L$2,FALSE),0)</f>
        <v>5044956</v>
      </c>
      <c r="AK14" s="199">
        <f>IFERROR(VLOOKUP($B14,'2021 Balance Sheet'!$B$7:$O$1311,'2021 Balance Sheet'!M$2,FALSE),0)</f>
        <v>4566507</v>
      </c>
      <c r="AL14" s="199">
        <f>IFERROR(VLOOKUP($B14,'2021 Balance Sheet'!$B$7:$O$1311,'2021 Balance Sheet'!N$2,FALSE),0)</f>
        <v>2017253</v>
      </c>
      <c r="AM14" s="199">
        <f>IFERROR(VLOOKUP($B14,'2021 Balance Sheet'!$B$7:$O$1311,'2021 Balance Sheet'!O$2,FALSE),0)</f>
        <v>-1114851.19</v>
      </c>
      <c r="AN14" s="109">
        <f t="shared" si="5"/>
        <v>991455.03374999994</v>
      </c>
    </row>
    <row r="15" spans="1:40" ht="15.75" thickBot="1" x14ac:dyDescent="0.3">
      <c r="A15" s="149" t="s">
        <v>3533</v>
      </c>
      <c r="B15" s="153" t="s">
        <v>3534</v>
      </c>
      <c r="C15" s="125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200"/>
      <c r="Q15" s="200"/>
      <c r="R15" s="200"/>
      <c r="S15" s="201"/>
      <c r="T15" s="201"/>
      <c r="U15" s="201"/>
      <c r="V15" s="200"/>
      <c r="W15" s="200"/>
      <c r="X15" s="200"/>
      <c r="Y15" s="200">
        <v>0</v>
      </c>
      <c r="Z15" s="200">
        <v>0</v>
      </c>
      <c r="AA15" s="200">
        <v>0</v>
      </c>
      <c r="AB15" s="199">
        <f>IFERROR(VLOOKUP($B15,'2021 Balance Sheet'!$B$7:$O$1311,'2021 Balance Sheet'!D$2,FALSE),0)</f>
        <v>0</v>
      </c>
      <c r="AC15" s="199">
        <f>IFERROR(VLOOKUP($B15,'2021 Balance Sheet'!$B$7:$O$1311,'2021 Balance Sheet'!E$2,FALSE),0)</f>
        <v>0</v>
      </c>
      <c r="AD15" s="199">
        <f>IFERROR(VLOOKUP($B15,'2021 Balance Sheet'!$B$7:$O$1311,'2021 Balance Sheet'!F$2,FALSE),0)</f>
        <v>0</v>
      </c>
      <c r="AE15" s="199">
        <f>IFERROR(VLOOKUP($B15,'2021 Balance Sheet'!$B$7:$O$1311,'2021 Balance Sheet'!G$2,FALSE),0)</f>
        <v>0</v>
      </c>
      <c r="AF15" s="199">
        <f>IFERROR(VLOOKUP($B15,'2021 Balance Sheet'!$B$7:$O$1311,'2021 Balance Sheet'!H$2,FALSE),0)</f>
        <v>0</v>
      </c>
      <c r="AG15" s="199">
        <f>IFERROR(VLOOKUP($B15,'2021 Balance Sheet'!$B$7:$O$1311,'2021 Balance Sheet'!I$2,FALSE),0)</f>
        <v>0</v>
      </c>
      <c r="AH15" s="199">
        <f>IFERROR(VLOOKUP($B15,'2021 Balance Sheet'!$B$7:$O$1311,'2021 Balance Sheet'!J$2,FALSE),0)</f>
        <v>0</v>
      </c>
      <c r="AI15" s="199">
        <f>IFERROR(VLOOKUP($B15,'2021 Balance Sheet'!$B$7:$O$1311,'2021 Balance Sheet'!K$2,FALSE),0)</f>
        <v>0</v>
      </c>
      <c r="AJ15" s="199">
        <f>IFERROR(VLOOKUP($B15,'2021 Balance Sheet'!$B$7:$O$1311,'2021 Balance Sheet'!L$2,FALSE),0)</f>
        <v>0</v>
      </c>
      <c r="AK15" s="199">
        <f>IFERROR(VLOOKUP($B15,'2021 Balance Sheet'!$B$7:$O$1311,'2021 Balance Sheet'!M$2,FALSE),0)</f>
        <v>0</v>
      </c>
      <c r="AL15" s="199">
        <f>IFERROR(VLOOKUP($B15,'2021 Balance Sheet'!$B$7:$O$1311,'2021 Balance Sheet'!N$2,FALSE),0)</f>
        <v>0</v>
      </c>
      <c r="AM15" s="199">
        <f>IFERROR(VLOOKUP($B15,'2021 Balance Sheet'!$B$7:$O$1311,'2021 Balance Sheet'!O$2,FALSE),0)</f>
        <v>0</v>
      </c>
      <c r="AN15" s="109">
        <f t="shared" si="5"/>
        <v>0</v>
      </c>
    </row>
    <row r="16" spans="1:40" ht="15.75" thickBot="1" x14ac:dyDescent="0.3">
      <c r="A16" s="149" t="s">
        <v>3535</v>
      </c>
      <c r="B16" s="153" t="s">
        <v>3536</v>
      </c>
      <c r="C16" s="125"/>
      <c r="D16" s="140"/>
      <c r="E16" s="140"/>
      <c r="F16" s="140"/>
      <c r="G16" s="140"/>
      <c r="H16" s="140"/>
      <c r="I16" s="140"/>
      <c r="J16" s="140"/>
      <c r="K16" s="140"/>
      <c r="L16" s="140"/>
      <c r="M16" s="140"/>
      <c r="N16" s="140"/>
      <c r="O16" s="140"/>
      <c r="P16" s="200"/>
      <c r="Q16" s="200"/>
      <c r="R16" s="200"/>
      <c r="S16" s="202"/>
      <c r="T16" s="202"/>
      <c r="U16" s="202"/>
      <c r="V16" s="200"/>
      <c r="W16" s="200"/>
      <c r="X16" s="200"/>
      <c r="Y16" s="200">
        <v>0</v>
      </c>
      <c r="Z16" s="200">
        <v>0</v>
      </c>
      <c r="AA16" s="200">
        <v>0</v>
      </c>
      <c r="AB16" s="199">
        <f>IFERROR(VLOOKUP($B16,'2021 Balance Sheet'!$B$7:$O$1311,'2021 Balance Sheet'!D$2,FALSE),0)</f>
        <v>0</v>
      </c>
      <c r="AC16" s="199">
        <f>IFERROR(VLOOKUP($B16,'2021 Balance Sheet'!$B$7:$O$1311,'2021 Balance Sheet'!E$2,FALSE),0)</f>
        <v>0</v>
      </c>
      <c r="AD16" s="199">
        <f>IFERROR(VLOOKUP($B16,'2021 Balance Sheet'!$B$7:$O$1311,'2021 Balance Sheet'!F$2,FALSE),0)</f>
        <v>0</v>
      </c>
      <c r="AE16" s="199">
        <f>IFERROR(VLOOKUP($B16,'2021 Balance Sheet'!$B$7:$O$1311,'2021 Balance Sheet'!G$2,FALSE),0)</f>
        <v>0</v>
      </c>
      <c r="AF16" s="199">
        <f>IFERROR(VLOOKUP($B16,'2021 Balance Sheet'!$B$7:$O$1311,'2021 Balance Sheet'!H$2,FALSE),0)</f>
        <v>0</v>
      </c>
      <c r="AG16" s="199">
        <f>IFERROR(VLOOKUP($B16,'2021 Balance Sheet'!$B$7:$O$1311,'2021 Balance Sheet'!I$2,FALSE),0)</f>
        <v>0</v>
      </c>
      <c r="AH16" s="199">
        <f>IFERROR(VLOOKUP($B16,'2021 Balance Sheet'!$B$7:$O$1311,'2021 Balance Sheet'!J$2,FALSE),0)</f>
        <v>0</v>
      </c>
      <c r="AI16" s="199">
        <f>IFERROR(VLOOKUP($B16,'2021 Balance Sheet'!$B$7:$O$1311,'2021 Balance Sheet'!K$2,FALSE),0)</f>
        <v>0</v>
      </c>
      <c r="AJ16" s="199">
        <f>IFERROR(VLOOKUP($B16,'2021 Balance Sheet'!$B$7:$O$1311,'2021 Balance Sheet'!L$2,FALSE),0)</f>
        <v>0</v>
      </c>
      <c r="AK16" s="199">
        <f>IFERROR(VLOOKUP($B16,'2021 Balance Sheet'!$B$7:$O$1311,'2021 Balance Sheet'!M$2,FALSE),0)</f>
        <v>0</v>
      </c>
      <c r="AL16" s="199">
        <f>IFERROR(VLOOKUP($B16,'2021 Balance Sheet'!$B$7:$O$1311,'2021 Balance Sheet'!N$2,FALSE),0)</f>
        <v>0</v>
      </c>
      <c r="AM16" s="199">
        <f>IFERROR(VLOOKUP($B16,'2021 Balance Sheet'!$B$7:$O$1311,'2021 Balance Sheet'!O$2,FALSE),0)</f>
        <v>0</v>
      </c>
      <c r="AN16" s="109">
        <f t="shared" si="5"/>
        <v>0</v>
      </c>
    </row>
    <row r="17" spans="1:40" ht="15.75" thickBot="1" x14ac:dyDescent="0.3">
      <c r="A17" s="149" t="s">
        <v>3537</v>
      </c>
      <c r="B17" s="153" t="s">
        <v>3538</v>
      </c>
      <c r="C17" s="125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200"/>
      <c r="Q17" s="200"/>
      <c r="R17" s="200"/>
      <c r="S17" s="201"/>
      <c r="T17" s="201"/>
      <c r="U17" s="201"/>
      <c r="V17" s="200"/>
      <c r="W17" s="200"/>
      <c r="X17" s="200"/>
      <c r="Y17" s="200">
        <v>0</v>
      </c>
      <c r="Z17" s="200">
        <v>0</v>
      </c>
      <c r="AA17" s="200">
        <v>0</v>
      </c>
      <c r="AB17" s="199">
        <f>IFERROR(VLOOKUP($B17,'2021 Balance Sheet'!$B$7:$O$1311,'2021 Balance Sheet'!D$2,FALSE),0)</f>
        <v>0</v>
      </c>
      <c r="AC17" s="199">
        <f>IFERROR(VLOOKUP($B17,'2021 Balance Sheet'!$B$7:$O$1311,'2021 Balance Sheet'!E$2,FALSE),0)</f>
        <v>0</v>
      </c>
      <c r="AD17" s="199">
        <f>IFERROR(VLOOKUP($B17,'2021 Balance Sheet'!$B$7:$O$1311,'2021 Balance Sheet'!F$2,FALSE),0)</f>
        <v>0</v>
      </c>
      <c r="AE17" s="199">
        <f>IFERROR(VLOOKUP($B17,'2021 Balance Sheet'!$B$7:$O$1311,'2021 Balance Sheet'!G$2,FALSE),0)</f>
        <v>0</v>
      </c>
      <c r="AF17" s="199">
        <f>IFERROR(VLOOKUP($B17,'2021 Balance Sheet'!$B$7:$O$1311,'2021 Balance Sheet'!H$2,FALSE),0)</f>
        <v>0</v>
      </c>
      <c r="AG17" s="199">
        <f>IFERROR(VLOOKUP($B17,'2021 Balance Sheet'!$B$7:$O$1311,'2021 Balance Sheet'!I$2,FALSE),0)</f>
        <v>0</v>
      </c>
      <c r="AH17" s="199">
        <f>IFERROR(VLOOKUP($B17,'2021 Balance Sheet'!$B$7:$O$1311,'2021 Balance Sheet'!J$2,FALSE),0)</f>
        <v>0</v>
      </c>
      <c r="AI17" s="199">
        <f>IFERROR(VLOOKUP($B17,'2021 Balance Sheet'!$B$7:$O$1311,'2021 Balance Sheet'!K$2,FALSE),0)</f>
        <v>0</v>
      </c>
      <c r="AJ17" s="199">
        <f>IFERROR(VLOOKUP($B17,'2021 Balance Sheet'!$B$7:$O$1311,'2021 Balance Sheet'!L$2,FALSE),0)</f>
        <v>0</v>
      </c>
      <c r="AK17" s="199">
        <f>IFERROR(VLOOKUP($B17,'2021 Balance Sheet'!$B$7:$O$1311,'2021 Balance Sheet'!M$2,FALSE),0)</f>
        <v>0</v>
      </c>
      <c r="AL17" s="199">
        <f>IFERROR(VLOOKUP($B17,'2021 Balance Sheet'!$B$7:$O$1311,'2021 Balance Sheet'!N$2,FALSE),0)</f>
        <v>0</v>
      </c>
      <c r="AM17" s="199">
        <f>IFERROR(VLOOKUP($B17,'2021 Balance Sheet'!$B$7:$O$1311,'2021 Balance Sheet'!O$2,FALSE),0)</f>
        <v>0</v>
      </c>
      <c r="AN17" s="109">
        <f t="shared" si="5"/>
        <v>0</v>
      </c>
    </row>
    <row r="18" spans="1:40" ht="15.75" thickBot="1" x14ac:dyDescent="0.3">
      <c r="A18" s="149" t="s">
        <v>3539</v>
      </c>
      <c r="B18" s="153" t="s">
        <v>3540</v>
      </c>
      <c r="C18" s="125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200"/>
      <c r="Q18" s="200"/>
      <c r="R18" s="200"/>
      <c r="S18" s="202"/>
      <c r="T18" s="202"/>
      <c r="U18" s="202"/>
      <c r="V18" s="200"/>
      <c r="W18" s="200"/>
      <c r="X18" s="200"/>
      <c r="Y18" s="200">
        <v>0</v>
      </c>
      <c r="Z18" s="200">
        <v>0</v>
      </c>
      <c r="AA18" s="200">
        <v>0</v>
      </c>
      <c r="AB18" s="199">
        <f>IFERROR(VLOOKUP($B18,'2021 Balance Sheet'!$B$7:$O$1311,'2021 Balance Sheet'!D$2,FALSE),0)</f>
        <v>0</v>
      </c>
      <c r="AC18" s="199">
        <f>IFERROR(VLOOKUP($B18,'2021 Balance Sheet'!$B$7:$O$1311,'2021 Balance Sheet'!E$2,FALSE),0)</f>
        <v>0</v>
      </c>
      <c r="AD18" s="199">
        <f>IFERROR(VLOOKUP($B18,'2021 Balance Sheet'!$B$7:$O$1311,'2021 Balance Sheet'!F$2,FALSE),0)</f>
        <v>0</v>
      </c>
      <c r="AE18" s="199">
        <f>IFERROR(VLOOKUP($B18,'2021 Balance Sheet'!$B$7:$O$1311,'2021 Balance Sheet'!G$2,FALSE),0)</f>
        <v>0</v>
      </c>
      <c r="AF18" s="199">
        <f>IFERROR(VLOOKUP($B18,'2021 Balance Sheet'!$B$7:$O$1311,'2021 Balance Sheet'!H$2,FALSE),0)</f>
        <v>0</v>
      </c>
      <c r="AG18" s="199">
        <f>IFERROR(VLOOKUP($B18,'2021 Balance Sheet'!$B$7:$O$1311,'2021 Balance Sheet'!I$2,FALSE),0)</f>
        <v>0</v>
      </c>
      <c r="AH18" s="199">
        <f>IFERROR(VLOOKUP($B18,'2021 Balance Sheet'!$B$7:$O$1311,'2021 Balance Sheet'!J$2,FALSE),0)</f>
        <v>0</v>
      </c>
      <c r="AI18" s="199">
        <f>IFERROR(VLOOKUP($B18,'2021 Balance Sheet'!$B$7:$O$1311,'2021 Balance Sheet'!K$2,FALSE),0)</f>
        <v>0</v>
      </c>
      <c r="AJ18" s="199">
        <f>IFERROR(VLOOKUP($B18,'2021 Balance Sheet'!$B$7:$O$1311,'2021 Balance Sheet'!L$2,FALSE),0)</f>
        <v>0</v>
      </c>
      <c r="AK18" s="199">
        <f>IFERROR(VLOOKUP($B18,'2021 Balance Sheet'!$B$7:$O$1311,'2021 Balance Sheet'!M$2,FALSE),0)</f>
        <v>0</v>
      </c>
      <c r="AL18" s="199">
        <f>IFERROR(VLOOKUP($B18,'2021 Balance Sheet'!$B$7:$O$1311,'2021 Balance Sheet'!N$2,FALSE),0)</f>
        <v>0</v>
      </c>
      <c r="AM18" s="199">
        <f>IFERROR(VLOOKUP($B18,'2021 Balance Sheet'!$B$7:$O$1311,'2021 Balance Sheet'!O$2,FALSE),0)</f>
        <v>0</v>
      </c>
      <c r="AN18" s="109">
        <f t="shared" si="5"/>
        <v>0</v>
      </c>
    </row>
    <row r="19" spans="1:40" ht="15.75" thickBot="1" x14ac:dyDescent="0.3">
      <c r="A19" s="149" t="s">
        <v>3541</v>
      </c>
      <c r="B19" s="153" t="s">
        <v>3542</v>
      </c>
      <c r="C19" s="125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200"/>
      <c r="Q19" s="200"/>
      <c r="R19" s="200"/>
      <c r="S19" s="201"/>
      <c r="T19" s="201"/>
      <c r="U19" s="201"/>
      <c r="V19" s="200"/>
      <c r="W19" s="200"/>
      <c r="X19" s="200"/>
      <c r="Y19" s="200">
        <v>0</v>
      </c>
      <c r="Z19" s="200">
        <v>0</v>
      </c>
      <c r="AA19" s="200">
        <v>0</v>
      </c>
      <c r="AB19" s="199">
        <f>IFERROR(VLOOKUP($B19,'2021 Balance Sheet'!$B$7:$O$1311,'2021 Balance Sheet'!D$2,FALSE),0)</f>
        <v>0</v>
      </c>
      <c r="AC19" s="199">
        <f>IFERROR(VLOOKUP($B19,'2021 Balance Sheet'!$B$7:$O$1311,'2021 Balance Sheet'!E$2,FALSE),0)</f>
        <v>0</v>
      </c>
      <c r="AD19" s="199">
        <f>IFERROR(VLOOKUP($B19,'2021 Balance Sheet'!$B$7:$O$1311,'2021 Balance Sheet'!F$2,FALSE),0)</f>
        <v>0</v>
      </c>
      <c r="AE19" s="199">
        <f>IFERROR(VLOOKUP($B19,'2021 Balance Sheet'!$B$7:$O$1311,'2021 Balance Sheet'!G$2,FALSE),0)</f>
        <v>0</v>
      </c>
      <c r="AF19" s="199">
        <f>IFERROR(VLOOKUP($B19,'2021 Balance Sheet'!$B$7:$O$1311,'2021 Balance Sheet'!H$2,FALSE),0)</f>
        <v>0</v>
      </c>
      <c r="AG19" s="199">
        <f>IFERROR(VLOOKUP($B19,'2021 Balance Sheet'!$B$7:$O$1311,'2021 Balance Sheet'!I$2,FALSE),0)</f>
        <v>0</v>
      </c>
      <c r="AH19" s="199">
        <f>IFERROR(VLOOKUP($B19,'2021 Balance Sheet'!$B$7:$O$1311,'2021 Balance Sheet'!J$2,FALSE),0)</f>
        <v>0</v>
      </c>
      <c r="AI19" s="199">
        <f>IFERROR(VLOOKUP($B19,'2021 Balance Sheet'!$B$7:$O$1311,'2021 Balance Sheet'!K$2,FALSE),0)</f>
        <v>0</v>
      </c>
      <c r="AJ19" s="199">
        <f>IFERROR(VLOOKUP($B19,'2021 Balance Sheet'!$B$7:$O$1311,'2021 Balance Sheet'!L$2,FALSE),0)</f>
        <v>0</v>
      </c>
      <c r="AK19" s="199">
        <f>IFERROR(VLOOKUP($B19,'2021 Balance Sheet'!$B$7:$O$1311,'2021 Balance Sheet'!M$2,FALSE),0)</f>
        <v>0</v>
      </c>
      <c r="AL19" s="199">
        <f>IFERROR(VLOOKUP($B19,'2021 Balance Sheet'!$B$7:$O$1311,'2021 Balance Sheet'!N$2,FALSE),0)</f>
        <v>0</v>
      </c>
      <c r="AM19" s="199">
        <f>IFERROR(VLOOKUP($B19,'2021 Balance Sheet'!$B$7:$O$1311,'2021 Balance Sheet'!O$2,FALSE),0)</f>
        <v>0</v>
      </c>
      <c r="AN19" s="109">
        <f t="shared" si="5"/>
        <v>0</v>
      </c>
    </row>
    <row r="20" spans="1:40" ht="15.75" thickBot="1" x14ac:dyDescent="0.3">
      <c r="A20" s="149" t="s">
        <v>2194</v>
      </c>
      <c r="B20" s="153" t="s">
        <v>2195</v>
      </c>
      <c r="C20" s="125" t="s">
        <v>4</v>
      </c>
      <c r="D20" s="139">
        <v>0</v>
      </c>
      <c r="E20" s="139">
        <v>0</v>
      </c>
      <c r="F20" s="139">
        <v>0</v>
      </c>
      <c r="G20" s="139">
        <v>0</v>
      </c>
      <c r="H20" s="139">
        <v>0</v>
      </c>
      <c r="I20" s="139">
        <v>0</v>
      </c>
      <c r="J20" s="139">
        <v>0</v>
      </c>
      <c r="K20" s="139">
        <v>0</v>
      </c>
      <c r="L20" s="139">
        <v>0</v>
      </c>
      <c r="M20" s="139">
        <v>0</v>
      </c>
      <c r="N20" s="139">
        <v>0</v>
      </c>
      <c r="O20" s="139">
        <v>0</v>
      </c>
      <c r="P20" s="199"/>
      <c r="Q20" s="199"/>
      <c r="R20" s="199"/>
      <c r="S20" s="202"/>
      <c r="T20" s="202"/>
      <c r="U20" s="202"/>
      <c r="V20" s="199"/>
      <c r="W20" s="199"/>
      <c r="X20" s="199"/>
      <c r="Y20" s="199">
        <v>0</v>
      </c>
      <c r="Z20" s="199">
        <v>0</v>
      </c>
      <c r="AA20" s="199">
        <v>0</v>
      </c>
      <c r="AB20" s="199">
        <f>IFERROR(VLOOKUP($B20,'2021 Balance Sheet'!$B$7:$O$1311,'2021 Balance Sheet'!D$2,FALSE),0)</f>
        <v>0</v>
      </c>
      <c r="AC20" s="199">
        <f>IFERROR(VLOOKUP($B20,'2021 Balance Sheet'!$B$7:$O$1311,'2021 Balance Sheet'!E$2,FALSE),0)</f>
        <v>0</v>
      </c>
      <c r="AD20" s="199">
        <f>IFERROR(VLOOKUP($B20,'2021 Balance Sheet'!$B$7:$O$1311,'2021 Balance Sheet'!F$2,FALSE),0)</f>
        <v>0</v>
      </c>
      <c r="AE20" s="199">
        <f>IFERROR(VLOOKUP($B20,'2021 Balance Sheet'!$B$7:$O$1311,'2021 Balance Sheet'!G$2,FALSE),0)</f>
        <v>0</v>
      </c>
      <c r="AF20" s="199">
        <f>IFERROR(VLOOKUP($B20,'2021 Balance Sheet'!$B$7:$O$1311,'2021 Balance Sheet'!H$2,FALSE),0)</f>
        <v>0</v>
      </c>
      <c r="AG20" s="199">
        <f>IFERROR(VLOOKUP($B20,'2021 Balance Sheet'!$B$7:$O$1311,'2021 Balance Sheet'!I$2,FALSE),0)</f>
        <v>0</v>
      </c>
      <c r="AH20" s="199">
        <f>IFERROR(VLOOKUP($B20,'2021 Balance Sheet'!$B$7:$O$1311,'2021 Balance Sheet'!J$2,FALSE),0)</f>
        <v>0</v>
      </c>
      <c r="AI20" s="199">
        <f>IFERROR(VLOOKUP($B20,'2021 Balance Sheet'!$B$7:$O$1311,'2021 Balance Sheet'!K$2,FALSE),0)</f>
        <v>0</v>
      </c>
      <c r="AJ20" s="199">
        <f>IFERROR(VLOOKUP($B20,'2021 Balance Sheet'!$B$7:$O$1311,'2021 Balance Sheet'!L$2,FALSE),0)</f>
        <v>0</v>
      </c>
      <c r="AK20" s="199">
        <f>IFERROR(VLOOKUP($B20,'2021 Balance Sheet'!$B$7:$O$1311,'2021 Balance Sheet'!M$2,FALSE),0)</f>
        <v>0</v>
      </c>
      <c r="AL20" s="199">
        <f>IFERROR(VLOOKUP($B20,'2021 Balance Sheet'!$B$7:$O$1311,'2021 Balance Sheet'!N$2,FALSE),0)</f>
        <v>0</v>
      </c>
      <c r="AM20" s="199">
        <f>IFERROR(VLOOKUP($B20,'2021 Balance Sheet'!$B$7:$O$1311,'2021 Balance Sheet'!O$2,FALSE),0)</f>
        <v>0</v>
      </c>
      <c r="AN20" s="109">
        <f t="shared" si="5"/>
        <v>0</v>
      </c>
    </row>
    <row r="21" spans="1:40" ht="15.75" thickBot="1" x14ac:dyDescent="0.3">
      <c r="A21" s="149" t="s">
        <v>2196</v>
      </c>
      <c r="B21" s="153" t="s">
        <v>2197</v>
      </c>
      <c r="C21" s="125" t="s">
        <v>4</v>
      </c>
      <c r="D21" s="140">
        <v>0</v>
      </c>
      <c r="E21" s="140">
        <v>0</v>
      </c>
      <c r="F21" s="140">
        <v>0</v>
      </c>
      <c r="G21" s="140">
        <v>-2357385.19</v>
      </c>
      <c r="H21" s="140">
        <v>-2357385.19</v>
      </c>
      <c r="I21" s="140">
        <v>-2357385.19</v>
      </c>
      <c r="J21" s="140">
        <v>-2357385.19</v>
      </c>
      <c r="K21" s="140">
        <v>-2357385.19</v>
      </c>
      <c r="L21" s="140">
        <v>-2357385.19</v>
      </c>
      <c r="M21" s="140">
        <v>-2357385.19</v>
      </c>
      <c r="N21" s="140">
        <v>-2357385.19</v>
      </c>
      <c r="O21" s="140">
        <v>-2425982.19</v>
      </c>
      <c r="P21" s="200">
        <v>-2425982.19</v>
      </c>
      <c r="Q21" s="200">
        <v>-2425982.19</v>
      </c>
      <c r="R21" s="200">
        <v>-2425982.19</v>
      </c>
      <c r="S21" s="199">
        <v>-2425982.19</v>
      </c>
      <c r="T21" s="199">
        <v>-2425982.19</v>
      </c>
      <c r="U21" s="199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199">
        <f>IFERROR(VLOOKUP($B21,'2021 Balance Sheet'!$B$7:$O$1311,'2021 Balance Sheet'!D$2,FALSE),0)</f>
        <v>0</v>
      </c>
      <c r="AC21" s="199">
        <f>IFERROR(VLOOKUP($B21,'2021 Balance Sheet'!$B$7:$O$1311,'2021 Balance Sheet'!E$2,FALSE),0)</f>
        <v>0</v>
      </c>
      <c r="AD21" s="199">
        <f>IFERROR(VLOOKUP($B21,'2021 Balance Sheet'!$B$7:$O$1311,'2021 Balance Sheet'!F$2,FALSE),0)</f>
        <v>0</v>
      </c>
      <c r="AE21" s="199">
        <f>IFERROR(VLOOKUP($B21,'2021 Balance Sheet'!$B$7:$O$1311,'2021 Balance Sheet'!G$2,FALSE),0)</f>
        <v>0</v>
      </c>
      <c r="AF21" s="199">
        <f>IFERROR(VLOOKUP($B21,'2021 Balance Sheet'!$B$7:$O$1311,'2021 Balance Sheet'!H$2,FALSE),0)</f>
        <v>0</v>
      </c>
      <c r="AG21" s="199">
        <f>IFERROR(VLOOKUP($B21,'2021 Balance Sheet'!$B$7:$O$1311,'2021 Balance Sheet'!I$2,FALSE),0)</f>
        <v>0</v>
      </c>
      <c r="AH21" s="199">
        <f>IFERROR(VLOOKUP($B21,'2021 Balance Sheet'!$B$7:$O$1311,'2021 Balance Sheet'!J$2,FALSE),0)</f>
        <v>0</v>
      </c>
      <c r="AI21" s="199">
        <f>IFERROR(VLOOKUP($B21,'2021 Balance Sheet'!$B$7:$O$1311,'2021 Balance Sheet'!K$2,FALSE),0)</f>
        <v>0</v>
      </c>
      <c r="AJ21" s="199">
        <f>IFERROR(VLOOKUP($B21,'2021 Balance Sheet'!$B$7:$O$1311,'2021 Balance Sheet'!L$2,FALSE),0)</f>
        <v>0</v>
      </c>
      <c r="AK21" s="199">
        <f>IFERROR(VLOOKUP($B21,'2021 Balance Sheet'!$B$7:$O$1311,'2021 Balance Sheet'!M$2,FALSE),0)</f>
        <v>0</v>
      </c>
      <c r="AL21" s="199">
        <f>IFERROR(VLOOKUP($B21,'2021 Balance Sheet'!$B$7:$O$1311,'2021 Balance Sheet'!N$2,FALSE),0)</f>
        <v>0</v>
      </c>
      <c r="AM21" s="199">
        <f>IFERROR(VLOOKUP($B21,'2021 Balance Sheet'!$B$7:$O$1311,'2021 Balance Sheet'!O$2,FALSE),0)</f>
        <v>0</v>
      </c>
      <c r="AN21" s="109">
        <f t="shared" si="5"/>
        <v>0</v>
      </c>
    </row>
    <row r="22" spans="1:40" ht="15.75" thickBot="1" x14ac:dyDescent="0.3">
      <c r="A22" s="149" t="s">
        <v>2793</v>
      </c>
      <c r="B22" s="153" t="s">
        <v>2794</v>
      </c>
      <c r="C22" s="125" t="s">
        <v>4</v>
      </c>
      <c r="D22" s="139">
        <v>0</v>
      </c>
      <c r="E22" s="139">
        <v>0</v>
      </c>
      <c r="F22" s="139">
        <v>2769379</v>
      </c>
      <c r="G22" s="139">
        <v>-1893838</v>
      </c>
      <c r="H22" s="139">
        <v>-11062392</v>
      </c>
      <c r="I22" s="139">
        <v>-9536819</v>
      </c>
      <c r="J22" s="139">
        <v>-6258402</v>
      </c>
      <c r="K22" s="139">
        <v>-3068196</v>
      </c>
      <c r="L22" s="139">
        <v>-1148083</v>
      </c>
      <c r="M22" s="139">
        <v>-179459</v>
      </c>
      <c r="N22" s="139">
        <v>-3150745</v>
      </c>
      <c r="O22" s="139">
        <v>-6092549</v>
      </c>
      <c r="P22" s="199">
        <v>-6161616</v>
      </c>
      <c r="Q22" s="199">
        <v>-6229261</v>
      </c>
      <c r="R22" s="199">
        <v>-6314433</v>
      </c>
      <c r="S22" s="200">
        <v>-6390661</v>
      </c>
      <c r="T22" s="200">
        <v>-6466840</v>
      </c>
      <c r="U22" s="200">
        <v>-951597.19</v>
      </c>
      <c r="V22" s="199">
        <v>-1049500.19</v>
      </c>
      <c r="W22" s="199">
        <v>-1153649.19</v>
      </c>
      <c r="X22" s="199">
        <v>-1387313.19</v>
      </c>
      <c r="Y22" s="199">
        <v>-1387313.19</v>
      </c>
      <c r="Z22" s="199">
        <v>-1387313.19</v>
      </c>
      <c r="AA22" s="199">
        <v>-1202581.19</v>
      </c>
      <c r="AB22" s="199">
        <f>IFERROR(VLOOKUP($B22,'2021 Balance Sheet'!$B$7:$O$1311,'2021 Balance Sheet'!D$2,FALSE),0)</f>
        <v>1160849</v>
      </c>
      <c r="AC22" s="199">
        <f>IFERROR(VLOOKUP($B22,'2021 Balance Sheet'!$B$7:$O$1311,'2021 Balance Sheet'!E$2,FALSE),0)</f>
        <v>1160849</v>
      </c>
      <c r="AD22" s="199">
        <f>IFERROR(VLOOKUP($B22,'2021 Balance Sheet'!$B$7:$O$1311,'2021 Balance Sheet'!F$2,FALSE),0)</f>
        <v>1160849</v>
      </c>
      <c r="AE22" s="199">
        <f>IFERROR(VLOOKUP($B22,'2021 Balance Sheet'!$B$7:$O$1311,'2021 Balance Sheet'!G$2,FALSE),0)</f>
        <v>1160849</v>
      </c>
      <c r="AF22" s="199">
        <f>IFERROR(VLOOKUP($B22,'2021 Balance Sheet'!$B$7:$O$1311,'2021 Balance Sheet'!H$2,FALSE),0)</f>
        <v>1160849</v>
      </c>
      <c r="AG22" s="199">
        <f>IFERROR(VLOOKUP($B22,'2021 Balance Sheet'!$B$7:$O$1311,'2021 Balance Sheet'!I$2,FALSE),0)</f>
        <v>1160849</v>
      </c>
      <c r="AH22" s="199">
        <f>IFERROR(VLOOKUP($B22,'2021 Balance Sheet'!$B$7:$O$1311,'2021 Balance Sheet'!J$2,FALSE),0)</f>
        <v>1160849</v>
      </c>
      <c r="AI22" s="199">
        <f>IFERROR(VLOOKUP($B22,'2021 Balance Sheet'!$B$7:$O$1311,'2021 Balance Sheet'!K$2,FALSE),0)</f>
        <v>1160849</v>
      </c>
      <c r="AJ22" s="199">
        <f>IFERROR(VLOOKUP($B22,'2021 Balance Sheet'!$B$7:$O$1311,'2021 Balance Sheet'!L$2,FALSE),0)</f>
        <v>1160849</v>
      </c>
      <c r="AK22" s="199">
        <f>IFERROR(VLOOKUP($B22,'2021 Balance Sheet'!$B$7:$O$1311,'2021 Balance Sheet'!M$2,FALSE),0)</f>
        <v>1160849</v>
      </c>
      <c r="AL22" s="199">
        <f>IFERROR(VLOOKUP($B22,'2021 Balance Sheet'!$B$7:$O$1311,'2021 Balance Sheet'!N$2,FALSE),0)</f>
        <v>1160849</v>
      </c>
      <c r="AM22" s="199">
        <f>IFERROR(VLOOKUP($B22,'2021 Balance Sheet'!$B$7:$O$1311,'2021 Balance Sheet'!O$2,FALSE),0)</f>
        <v>0</v>
      </c>
      <c r="AN22" s="109">
        <f t="shared" si="5"/>
        <v>1014004.0337499999</v>
      </c>
    </row>
    <row r="23" spans="1:40" ht="15.75" thickBot="1" x14ac:dyDescent="0.3">
      <c r="A23" s="149" t="s">
        <v>3543</v>
      </c>
      <c r="B23" s="153" t="s">
        <v>3544</v>
      </c>
      <c r="C23" s="125"/>
      <c r="D23" s="139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99">
        <v>-1182017</v>
      </c>
      <c r="Q23" s="199">
        <v>-2147873</v>
      </c>
      <c r="R23" s="199">
        <v>-4244996</v>
      </c>
      <c r="S23" s="199">
        <v>-4514640</v>
      </c>
      <c r="T23" s="199">
        <v>-4253462</v>
      </c>
      <c r="U23" s="199">
        <v>-3960154</v>
      </c>
      <c r="V23" s="199">
        <v>-3088643</v>
      </c>
      <c r="W23" s="199">
        <v>-2368578</v>
      </c>
      <c r="X23" s="199">
        <v>-1796410</v>
      </c>
      <c r="Y23" s="199">
        <v>-1806614</v>
      </c>
      <c r="Z23" s="199">
        <v>-3361343</v>
      </c>
      <c r="AA23" s="199">
        <v>-4066275</v>
      </c>
      <c r="AB23" s="199">
        <f>IFERROR(VLOOKUP($B23,'2021 Balance Sheet'!$B$7:$O$1311,'2021 Balance Sheet'!D$2,FALSE),0)</f>
        <v>-4639785</v>
      </c>
      <c r="AC23" s="199">
        <f>IFERROR(VLOOKUP($B23,'2021 Balance Sheet'!$B$7:$O$1311,'2021 Balance Sheet'!E$2,FALSE),0)</f>
        <v>-6038867</v>
      </c>
      <c r="AD23" s="199">
        <f>IFERROR(VLOOKUP($B23,'2021 Balance Sheet'!$B$7:$O$1311,'2021 Balance Sheet'!F$2,FALSE),0)</f>
        <v>-6923034</v>
      </c>
      <c r="AE23" s="199">
        <f>IFERROR(VLOOKUP($B23,'2021 Balance Sheet'!$B$7:$O$1311,'2021 Balance Sheet'!G$2,FALSE),0)</f>
        <v>-7251688</v>
      </c>
      <c r="AF23" s="199">
        <f>IFERROR(VLOOKUP($B23,'2021 Balance Sheet'!$B$7:$O$1311,'2021 Balance Sheet'!H$2,FALSE),0)</f>
        <v>-7251688</v>
      </c>
      <c r="AG23" s="199">
        <f>IFERROR(VLOOKUP($B23,'2021 Balance Sheet'!$B$7:$O$1311,'2021 Balance Sheet'!I$2,FALSE),0)</f>
        <v>-7251688</v>
      </c>
      <c r="AH23" s="199">
        <f>IFERROR(VLOOKUP($B23,'2021 Balance Sheet'!$B$7:$O$1311,'2021 Balance Sheet'!J$2,FALSE),0)</f>
        <v>-7251688</v>
      </c>
      <c r="AI23" s="199">
        <f>IFERROR(VLOOKUP($B23,'2021 Balance Sheet'!$B$7:$O$1311,'2021 Balance Sheet'!K$2,FALSE),0)</f>
        <v>-7251688</v>
      </c>
      <c r="AJ23" s="199">
        <f>IFERROR(VLOOKUP($B23,'2021 Balance Sheet'!$B$7:$O$1311,'2021 Balance Sheet'!L$2,FALSE),0)</f>
        <v>-7251688</v>
      </c>
      <c r="AK23" s="199">
        <f>IFERROR(VLOOKUP($B23,'2021 Balance Sheet'!$B$7:$O$1311,'2021 Balance Sheet'!M$2,FALSE),0)</f>
        <v>-7251688</v>
      </c>
      <c r="AL23" s="199">
        <f>IFERROR(VLOOKUP($B23,'2021 Balance Sheet'!$B$7:$O$1311,'2021 Balance Sheet'!N$2,FALSE),0)</f>
        <v>-7251688</v>
      </c>
      <c r="AM23" s="199">
        <f>IFERROR(VLOOKUP($B23,'2021 Balance Sheet'!$B$7:$O$1311,'2021 Balance Sheet'!O$2,FALSE),0)</f>
        <v>0</v>
      </c>
      <c r="AN23" s="109">
        <f t="shared" si="5"/>
        <v>-6470693.958333333</v>
      </c>
    </row>
    <row r="24" spans="1:40" ht="15.75" thickBot="1" x14ac:dyDescent="0.3">
      <c r="A24" s="149" t="s">
        <v>3545</v>
      </c>
      <c r="B24" s="153" t="s">
        <v>3546</v>
      </c>
      <c r="C24" s="125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99"/>
      <c r="Q24" s="199"/>
      <c r="R24" s="199"/>
      <c r="S24" s="199"/>
      <c r="T24" s="199"/>
      <c r="U24" s="199"/>
      <c r="V24" s="199"/>
      <c r="W24" s="199"/>
      <c r="X24" s="199"/>
      <c r="Y24" s="199">
        <v>0</v>
      </c>
      <c r="Z24" s="199">
        <v>0</v>
      </c>
      <c r="AA24" s="199">
        <v>0</v>
      </c>
      <c r="AB24" s="199">
        <f>IFERROR(VLOOKUP($B24,'2021 Balance Sheet'!$B$7:$O$1311,'2021 Balance Sheet'!D$2,FALSE),0)</f>
        <v>-24234</v>
      </c>
      <c r="AC24" s="199">
        <f>IFERROR(VLOOKUP($B24,'2021 Balance Sheet'!$B$7:$O$1311,'2021 Balance Sheet'!E$2,FALSE),0)</f>
        <v>600915</v>
      </c>
      <c r="AD24" s="199">
        <f>IFERROR(VLOOKUP($B24,'2021 Balance Sheet'!$B$7:$O$1311,'2021 Balance Sheet'!F$2,FALSE),0)</f>
        <v>698396</v>
      </c>
      <c r="AE24" s="199">
        <f>IFERROR(VLOOKUP($B24,'2021 Balance Sheet'!$B$7:$O$1311,'2021 Balance Sheet'!G$2,FALSE),0)</f>
        <v>1451150</v>
      </c>
      <c r="AF24" s="199">
        <f>IFERROR(VLOOKUP($B24,'2021 Balance Sheet'!$B$7:$O$1311,'2021 Balance Sheet'!H$2,FALSE),0)</f>
        <v>691174</v>
      </c>
      <c r="AG24" s="199">
        <f>IFERROR(VLOOKUP($B24,'2021 Balance Sheet'!$B$7:$O$1311,'2021 Balance Sheet'!I$2,FALSE),0)</f>
        <v>-140622</v>
      </c>
      <c r="AH24" s="199">
        <f>IFERROR(VLOOKUP($B24,'2021 Balance Sheet'!$B$7:$O$1311,'2021 Balance Sheet'!J$2,FALSE),0)</f>
        <v>99953</v>
      </c>
      <c r="AI24" s="199">
        <f>IFERROR(VLOOKUP($B24,'2021 Balance Sheet'!$B$7:$O$1311,'2021 Balance Sheet'!K$2,FALSE),0)</f>
        <v>298912</v>
      </c>
      <c r="AJ24" s="199">
        <f>IFERROR(VLOOKUP($B24,'2021 Balance Sheet'!$B$7:$O$1311,'2021 Balance Sheet'!L$2,FALSE),0)</f>
        <v>1070122</v>
      </c>
      <c r="AK24" s="199">
        <f>IFERROR(VLOOKUP($B24,'2021 Balance Sheet'!$B$7:$O$1311,'2021 Balance Sheet'!M$2,FALSE),0)</f>
        <v>895003</v>
      </c>
      <c r="AL24" s="199">
        <f>IFERROR(VLOOKUP($B24,'2021 Balance Sheet'!$B$7:$O$1311,'2021 Balance Sheet'!N$2,FALSE),0)</f>
        <v>197420</v>
      </c>
      <c r="AM24" s="199">
        <f>IFERROR(VLOOKUP($B24,'2021 Balance Sheet'!$B$7:$O$1311,'2021 Balance Sheet'!O$2,FALSE),0)</f>
        <v>11714</v>
      </c>
      <c r="AN24" s="109">
        <f t="shared" si="5"/>
        <v>487003.83333333331</v>
      </c>
    </row>
    <row r="25" spans="1:40" ht="15.75" thickBot="1" x14ac:dyDescent="0.3">
      <c r="A25" s="149" t="s">
        <v>3547</v>
      </c>
      <c r="B25" s="153" t="s">
        <v>3548</v>
      </c>
      <c r="C25" s="125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99"/>
      <c r="Q25" s="199"/>
      <c r="R25" s="199"/>
      <c r="S25" s="202"/>
      <c r="T25" s="202"/>
      <c r="U25" s="202"/>
      <c r="V25" s="199"/>
      <c r="W25" s="199"/>
      <c r="X25" s="199"/>
      <c r="Y25" s="199">
        <v>0</v>
      </c>
      <c r="Z25" s="199">
        <v>0</v>
      </c>
      <c r="AA25" s="199">
        <v>0</v>
      </c>
      <c r="AB25" s="199">
        <f>IFERROR(VLOOKUP($B25,'2021 Balance Sheet'!$B$7:$O$1311,'2021 Balance Sheet'!D$2,FALSE),0)</f>
        <v>0</v>
      </c>
      <c r="AC25" s="199">
        <f>IFERROR(VLOOKUP($B25,'2021 Balance Sheet'!$B$7:$O$1311,'2021 Balance Sheet'!E$2,FALSE),0)</f>
        <v>0</v>
      </c>
      <c r="AD25" s="199">
        <f>IFERROR(VLOOKUP($B25,'2021 Balance Sheet'!$B$7:$O$1311,'2021 Balance Sheet'!F$2,FALSE),0)</f>
        <v>0</v>
      </c>
      <c r="AE25" s="199">
        <f>IFERROR(VLOOKUP($B25,'2021 Balance Sheet'!$B$7:$O$1311,'2021 Balance Sheet'!G$2,FALSE),0)</f>
        <v>0</v>
      </c>
      <c r="AF25" s="199">
        <f>IFERROR(VLOOKUP($B25,'2021 Balance Sheet'!$B$7:$O$1311,'2021 Balance Sheet'!H$2,FALSE),0)</f>
        <v>0</v>
      </c>
      <c r="AG25" s="199">
        <f>IFERROR(VLOOKUP($B25,'2021 Balance Sheet'!$B$7:$O$1311,'2021 Balance Sheet'!I$2,FALSE),0)</f>
        <v>0</v>
      </c>
      <c r="AH25" s="199">
        <f>IFERROR(VLOOKUP($B25,'2021 Balance Sheet'!$B$7:$O$1311,'2021 Balance Sheet'!J$2,FALSE),0)</f>
        <v>0</v>
      </c>
      <c r="AI25" s="199">
        <f>IFERROR(VLOOKUP($B25,'2021 Balance Sheet'!$B$7:$O$1311,'2021 Balance Sheet'!K$2,FALSE),0)</f>
        <v>0</v>
      </c>
      <c r="AJ25" s="199">
        <f>IFERROR(VLOOKUP($B25,'2021 Balance Sheet'!$B$7:$O$1311,'2021 Balance Sheet'!L$2,FALSE),0)</f>
        <v>0</v>
      </c>
      <c r="AK25" s="199">
        <f>IFERROR(VLOOKUP($B25,'2021 Balance Sheet'!$B$7:$O$1311,'2021 Balance Sheet'!M$2,FALSE),0)</f>
        <v>0</v>
      </c>
      <c r="AL25" s="199">
        <f>IFERROR(VLOOKUP($B25,'2021 Balance Sheet'!$B$7:$O$1311,'2021 Balance Sheet'!N$2,FALSE),0)</f>
        <v>0</v>
      </c>
      <c r="AM25" s="199">
        <f>IFERROR(VLOOKUP($B25,'2021 Balance Sheet'!$B$7:$O$1311,'2021 Balance Sheet'!O$2,FALSE),0)</f>
        <v>0</v>
      </c>
      <c r="AN25" s="109">
        <f t="shared" si="5"/>
        <v>0</v>
      </c>
    </row>
    <row r="26" spans="1:40" ht="15.75" thickBot="1" x14ac:dyDescent="0.3">
      <c r="A26" s="149" t="s">
        <v>3549</v>
      </c>
      <c r="B26" s="153" t="s">
        <v>3550</v>
      </c>
      <c r="C26" s="125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99"/>
      <c r="Q26" s="199"/>
      <c r="R26" s="199"/>
      <c r="S26" s="202"/>
      <c r="T26" s="202"/>
      <c r="U26" s="202"/>
      <c r="V26" s="199"/>
      <c r="W26" s="199"/>
      <c r="X26" s="199"/>
      <c r="Y26" s="199">
        <v>0</v>
      </c>
      <c r="Z26" s="199">
        <v>0</v>
      </c>
      <c r="AA26" s="199">
        <v>0</v>
      </c>
      <c r="AB26" s="199">
        <f>IFERROR(VLOOKUP($B26,'2021 Balance Sheet'!$B$7:$O$1311,'2021 Balance Sheet'!D$2,FALSE),0)</f>
        <v>0</v>
      </c>
      <c r="AC26" s="199">
        <f>IFERROR(VLOOKUP($B26,'2021 Balance Sheet'!$B$7:$O$1311,'2021 Balance Sheet'!E$2,FALSE),0)</f>
        <v>0</v>
      </c>
      <c r="AD26" s="199">
        <f>IFERROR(VLOOKUP($B26,'2021 Balance Sheet'!$B$7:$O$1311,'2021 Balance Sheet'!F$2,FALSE),0)</f>
        <v>0</v>
      </c>
      <c r="AE26" s="199">
        <f>IFERROR(VLOOKUP($B26,'2021 Balance Sheet'!$B$7:$O$1311,'2021 Balance Sheet'!G$2,FALSE),0)</f>
        <v>0</v>
      </c>
      <c r="AF26" s="199">
        <f>IFERROR(VLOOKUP($B26,'2021 Balance Sheet'!$B$7:$O$1311,'2021 Balance Sheet'!H$2,FALSE),0)</f>
        <v>0</v>
      </c>
      <c r="AG26" s="199">
        <f>IFERROR(VLOOKUP($B26,'2021 Balance Sheet'!$B$7:$O$1311,'2021 Balance Sheet'!I$2,FALSE),0)</f>
        <v>0</v>
      </c>
      <c r="AH26" s="199">
        <f>IFERROR(VLOOKUP($B26,'2021 Balance Sheet'!$B$7:$O$1311,'2021 Balance Sheet'!J$2,FALSE),0)</f>
        <v>0</v>
      </c>
      <c r="AI26" s="199">
        <f>IFERROR(VLOOKUP($B26,'2021 Balance Sheet'!$B$7:$O$1311,'2021 Balance Sheet'!K$2,FALSE),0)</f>
        <v>0</v>
      </c>
      <c r="AJ26" s="199">
        <f>IFERROR(VLOOKUP($B26,'2021 Balance Sheet'!$B$7:$O$1311,'2021 Balance Sheet'!L$2,FALSE),0)</f>
        <v>0</v>
      </c>
      <c r="AK26" s="199">
        <f>IFERROR(VLOOKUP($B26,'2021 Balance Sheet'!$B$7:$O$1311,'2021 Balance Sheet'!M$2,FALSE),0)</f>
        <v>0</v>
      </c>
      <c r="AL26" s="199">
        <f>IFERROR(VLOOKUP($B26,'2021 Balance Sheet'!$B$7:$O$1311,'2021 Balance Sheet'!N$2,FALSE),0)</f>
        <v>0</v>
      </c>
      <c r="AM26" s="199">
        <f>IFERROR(VLOOKUP($B26,'2021 Balance Sheet'!$B$7:$O$1311,'2021 Balance Sheet'!O$2,FALSE),0)</f>
        <v>0</v>
      </c>
      <c r="AN26" s="109">
        <f t="shared" si="5"/>
        <v>0</v>
      </c>
    </row>
    <row r="27" spans="1:40" ht="15.75" thickBot="1" x14ac:dyDescent="0.3">
      <c r="A27" s="149" t="s">
        <v>3551</v>
      </c>
      <c r="B27" s="153" t="s">
        <v>3552</v>
      </c>
      <c r="C27" s="125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99"/>
      <c r="Q27" s="199"/>
      <c r="R27" s="199"/>
      <c r="S27" s="201"/>
      <c r="T27" s="201"/>
      <c r="U27" s="201"/>
      <c r="V27" s="199"/>
      <c r="W27" s="199"/>
      <c r="X27" s="199"/>
      <c r="Y27" s="199">
        <v>0</v>
      </c>
      <c r="Z27" s="199">
        <v>0</v>
      </c>
      <c r="AA27" s="199">
        <v>0</v>
      </c>
      <c r="AB27" s="199">
        <f>IFERROR(VLOOKUP($B27,'2021 Balance Sheet'!$B$7:$O$1311,'2021 Balance Sheet'!D$2,FALSE),0)</f>
        <v>0</v>
      </c>
      <c r="AC27" s="199">
        <f>IFERROR(VLOOKUP($B27,'2021 Balance Sheet'!$B$7:$O$1311,'2021 Balance Sheet'!E$2,FALSE),0)</f>
        <v>0</v>
      </c>
      <c r="AD27" s="199">
        <f>IFERROR(VLOOKUP($B27,'2021 Balance Sheet'!$B$7:$O$1311,'2021 Balance Sheet'!F$2,FALSE),0)</f>
        <v>0</v>
      </c>
      <c r="AE27" s="199">
        <f>IFERROR(VLOOKUP($B27,'2021 Balance Sheet'!$B$7:$O$1311,'2021 Balance Sheet'!G$2,FALSE),0)</f>
        <v>0</v>
      </c>
      <c r="AF27" s="199">
        <f>IFERROR(VLOOKUP($B27,'2021 Balance Sheet'!$B$7:$O$1311,'2021 Balance Sheet'!H$2,FALSE),0)</f>
        <v>0</v>
      </c>
      <c r="AG27" s="199">
        <f>IFERROR(VLOOKUP($B27,'2021 Balance Sheet'!$B$7:$O$1311,'2021 Balance Sheet'!I$2,FALSE),0)</f>
        <v>0</v>
      </c>
      <c r="AH27" s="199">
        <f>IFERROR(VLOOKUP($B27,'2021 Balance Sheet'!$B$7:$O$1311,'2021 Balance Sheet'!J$2,FALSE),0)</f>
        <v>0</v>
      </c>
      <c r="AI27" s="199">
        <f>IFERROR(VLOOKUP($B27,'2021 Balance Sheet'!$B$7:$O$1311,'2021 Balance Sheet'!K$2,FALSE),0)</f>
        <v>0</v>
      </c>
      <c r="AJ27" s="199">
        <f>IFERROR(VLOOKUP($B27,'2021 Balance Sheet'!$B$7:$O$1311,'2021 Balance Sheet'!L$2,FALSE),0)</f>
        <v>0</v>
      </c>
      <c r="AK27" s="199">
        <f>IFERROR(VLOOKUP($B27,'2021 Balance Sheet'!$B$7:$O$1311,'2021 Balance Sheet'!M$2,FALSE),0)</f>
        <v>0</v>
      </c>
      <c r="AL27" s="199">
        <f>IFERROR(VLOOKUP($B27,'2021 Balance Sheet'!$B$7:$O$1311,'2021 Balance Sheet'!N$2,FALSE),0)</f>
        <v>0</v>
      </c>
      <c r="AM27" s="199">
        <f>IFERROR(VLOOKUP($B27,'2021 Balance Sheet'!$B$7:$O$1311,'2021 Balance Sheet'!O$2,FALSE),0)</f>
        <v>0</v>
      </c>
      <c r="AN27" s="109">
        <f t="shared" si="5"/>
        <v>0</v>
      </c>
    </row>
    <row r="28" spans="1:40" ht="15.75" thickBot="1" x14ac:dyDescent="0.3">
      <c r="A28" s="149" t="s">
        <v>3553</v>
      </c>
      <c r="B28" s="153" t="s">
        <v>3554</v>
      </c>
      <c r="C28" s="125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99"/>
      <c r="Q28" s="199"/>
      <c r="R28" s="199"/>
      <c r="S28" s="202"/>
      <c r="T28" s="202"/>
      <c r="U28" s="202"/>
      <c r="V28" s="199"/>
      <c r="W28" s="199"/>
      <c r="X28" s="199"/>
      <c r="Y28" s="199">
        <v>0</v>
      </c>
      <c r="Z28" s="199">
        <v>0</v>
      </c>
      <c r="AA28" s="199">
        <v>0</v>
      </c>
      <c r="AB28" s="199">
        <f>IFERROR(VLOOKUP($B28,'2021 Balance Sheet'!$B$7:$O$1311,'2021 Balance Sheet'!D$2,FALSE),0)</f>
        <v>0</v>
      </c>
      <c r="AC28" s="199">
        <f>IFERROR(VLOOKUP($B28,'2021 Balance Sheet'!$B$7:$O$1311,'2021 Balance Sheet'!E$2,FALSE),0)</f>
        <v>0</v>
      </c>
      <c r="AD28" s="199">
        <f>IFERROR(VLOOKUP($B28,'2021 Balance Sheet'!$B$7:$O$1311,'2021 Balance Sheet'!F$2,FALSE),0)</f>
        <v>0</v>
      </c>
      <c r="AE28" s="199">
        <f>IFERROR(VLOOKUP($B28,'2021 Balance Sheet'!$B$7:$O$1311,'2021 Balance Sheet'!G$2,FALSE),0)</f>
        <v>0</v>
      </c>
      <c r="AF28" s="199">
        <f>IFERROR(VLOOKUP($B28,'2021 Balance Sheet'!$B$7:$O$1311,'2021 Balance Sheet'!H$2,FALSE),0)</f>
        <v>0</v>
      </c>
      <c r="AG28" s="199">
        <f>IFERROR(VLOOKUP($B28,'2021 Balance Sheet'!$B$7:$O$1311,'2021 Balance Sheet'!I$2,FALSE),0)</f>
        <v>0</v>
      </c>
      <c r="AH28" s="199">
        <f>IFERROR(VLOOKUP($B28,'2021 Balance Sheet'!$B$7:$O$1311,'2021 Balance Sheet'!J$2,FALSE),0)</f>
        <v>0</v>
      </c>
      <c r="AI28" s="199">
        <f>IFERROR(VLOOKUP($B28,'2021 Balance Sheet'!$B$7:$O$1311,'2021 Balance Sheet'!K$2,FALSE),0)</f>
        <v>0</v>
      </c>
      <c r="AJ28" s="199">
        <f>IFERROR(VLOOKUP($B28,'2021 Balance Sheet'!$B$7:$O$1311,'2021 Balance Sheet'!L$2,FALSE),0)</f>
        <v>0</v>
      </c>
      <c r="AK28" s="199">
        <f>IFERROR(VLOOKUP($B28,'2021 Balance Sheet'!$B$7:$O$1311,'2021 Balance Sheet'!M$2,FALSE),0)</f>
        <v>0</v>
      </c>
      <c r="AL28" s="199">
        <f>IFERROR(VLOOKUP($B28,'2021 Balance Sheet'!$B$7:$O$1311,'2021 Balance Sheet'!N$2,FALSE),0)</f>
        <v>0</v>
      </c>
      <c r="AM28" s="199">
        <f>IFERROR(VLOOKUP($B28,'2021 Balance Sheet'!$B$7:$O$1311,'2021 Balance Sheet'!O$2,FALSE),0)</f>
        <v>0</v>
      </c>
      <c r="AN28" s="109">
        <f t="shared" si="5"/>
        <v>0</v>
      </c>
    </row>
    <row r="29" spans="1:40" ht="15.75" thickBot="1" x14ac:dyDescent="0.3">
      <c r="A29" s="149" t="s">
        <v>3555</v>
      </c>
      <c r="B29" s="153" t="s">
        <v>3556</v>
      </c>
      <c r="C29" s="125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99"/>
      <c r="Q29" s="199"/>
      <c r="R29" s="199"/>
      <c r="S29" s="201"/>
      <c r="T29" s="201"/>
      <c r="U29" s="201"/>
      <c r="V29" s="199"/>
      <c r="W29" s="199"/>
      <c r="X29" s="199"/>
      <c r="Y29" s="199">
        <v>0</v>
      </c>
      <c r="Z29" s="199">
        <v>0</v>
      </c>
      <c r="AA29" s="199">
        <v>0</v>
      </c>
      <c r="AB29" s="199">
        <f>IFERROR(VLOOKUP($B29,'2021 Balance Sheet'!$B$7:$O$1311,'2021 Balance Sheet'!D$2,FALSE),0)</f>
        <v>0</v>
      </c>
      <c r="AC29" s="199">
        <f>IFERROR(VLOOKUP($B29,'2021 Balance Sheet'!$B$7:$O$1311,'2021 Balance Sheet'!E$2,FALSE),0)</f>
        <v>0</v>
      </c>
      <c r="AD29" s="199">
        <f>IFERROR(VLOOKUP($B29,'2021 Balance Sheet'!$B$7:$O$1311,'2021 Balance Sheet'!F$2,FALSE),0)</f>
        <v>0</v>
      </c>
      <c r="AE29" s="199">
        <f>IFERROR(VLOOKUP($B29,'2021 Balance Sheet'!$B$7:$O$1311,'2021 Balance Sheet'!G$2,FALSE),0)</f>
        <v>0</v>
      </c>
      <c r="AF29" s="199">
        <f>IFERROR(VLOOKUP($B29,'2021 Balance Sheet'!$B$7:$O$1311,'2021 Balance Sheet'!H$2,FALSE),0)</f>
        <v>0</v>
      </c>
      <c r="AG29" s="199">
        <f>IFERROR(VLOOKUP($B29,'2021 Balance Sheet'!$B$7:$O$1311,'2021 Balance Sheet'!I$2,FALSE),0)</f>
        <v>0</v>
      </c>
      <c r="AH29" s="199">
        <f>IFERROR(VLOOKUP($B29,'2021 Balance Sheet'!$B$7:$O$1311,'2021 Balance Sheet'!J$2,FALSE),0)</f>
        <v>0</v>
      </c>
      <c r="AI29" s="199">
        <f>IFERROR(VLOOKUP($B29,'2021 Balance Sheet'!$B$7:$O$1311,'2021 Balance Sheet'!K$2,FALSE),0)</f>
        <v>0</v>
      </c>
      <c r="AJ29" s="199">
        <f>IFERROR(VLOOKUP($B29,'2021 Balance Sheet'!$B$7:$O$1311,'2021 Balance Sheet'!L$2,FALSE),0)</f>
        <v>0</v>
      </c>
      <c r="AK29" s="199">
        <f>IFERROR(VLOOKUP($B29,'2021 Balance Sheet'!$B$7:$O$1311,'2021 Balance Sheet'!M$2,FALSE),0)</f>
        <v>0</v>
      </c>
      <c r="AL29" s="199">
        <f>IFERROR(VLOOKUP($B29,'2021 Balance Sheet'!$B$7:$O$1311,'2021 Balance Sheet'!N$2,FALSE),0)</f>
        <v>0</v>
      </c>
      <c r="AM29" s="199">
        <f>IFERROR(VLOOKUP($B29,'2021 Balance Sheet'!$B$7:$O$1311,'2021 Balance Sheet'!O$2,FALSE),0)</f>
        <v>0</v>
      </c>
      <c r="AN29" s="109">
        <f t="shared" si="5"/>
        <v>0</v>
      </c>
    </row>
    <row r="30" spans="1:40" ht="15.75" thickBot="1" x14ac:dyDescent="0.3">
      <c r="A30" s="149" t="s">
        <v>2198</v>
      </c>
      <c r="B30" s="153" t="s">
        <v>2199</v>
      </c>
      <c r="C30" s="125" t="s">
        <v>4</v>
      </c>
      <c r="D30" s="140">
        <v>0</v>
      </c>
      <c r="E30" s="140">
        <v>0</v>
      </c>
      <c r="F30" s="140">
        <v>0</v>
      </c>
      <c r="G30" s="140">
        <v>0</v>
      </c>
      <c r="H30" s="140">
        <v>0</v>
      </c>
      <c r="I30" s="140">
        <v>0</v>
      </c>
      <c r="J30" s="140">
        <v>0</v>
      </c>
      <c r="K30" s="140">
        <v>0</v>
      </c>
      <c r="L30" s="140">
        <v>0</v>
      </c>
      <c r="M30" s="140">
        <v>0</v>
      </c>
      <c r="N30" s="140">
        <v>0</v>
      </c>
      <c r="O30" s="140">
        <v>0</v>
      </c>
      <c r="P30" s="200"/>
      <c r="Q30" s="200"/>
      <c r="R30" s="200"/>
      <c r="S30" s="202"/>
      <c r="T30" s="202"/>
      <c r="U30" s="202"/>
      <c r="V30" s="200"/>
      <c r="W30" s="200"/>
      <c r="X30" s="200"/>
      <c r="Y30" s="200">
        <v>0</v>
      </c>
      <c r="Z30" s="200">
        <v>0</v>
      </c>
      <c r="AA30" s="200">
        <v>0</v>
      </c>
      <c r="AB30" s="199">
        <f>IFERROR(VLOOKUP($B30,'2021 Balance Sheet'!$B$7:$O$1311,'2021 Balance Sheet'!D$2,FALSE),0)</f>
        <v>0</v>
      </c>
      <c r="AC30" s="199">
        <f>IFERROR(VLOOKUP($B30,'2021 Balance Sheet'!$B$7:$O$1311,'2021 Balance Sheet'!E$2,FALSE),0)</f>
        <v>0</v>
      </c>
      <c r="AD30" s="199">
        <f>IFERROR(VLOOKUP($B30,'2021 Balance Sheet'!$B$7:$O$1311,'2021 Balance Sheet'!F$2,FALSE),0)</f>
        <v>0</v>
      </c>
      <c r="AE30" s="199">
        <f>IFERROR(VLOOKUP($B30,'2021 Balance Sheet'!$B$7:$O$1311,'2021 Balance Sheet'!G$2,FALSE),0)</f>
        <v>0</v>
      </c>
      <c r="AF30" s="199">
        <f>IFERROR(VLOOKUP($B30,'2021 Balance Sheet'!$B$7:$O$1311,'2021 Balance Sheet'!H$2,FALSE),0)</f>
        <v>0</v>
      </c>
      <c r="AG30" s="199">
        <f>IFERROR(VLOOKUP($B30,'2021 Balance Sheet'!$B$7:$O$1311,'2021 Balance Sheet'!I$2,FALSE),0)</f>
        <v>0</v>
      </c>
      <c r="AH30" s="199">
        <f>IFERROR(VLOOKUP($B30,'2021 Balance Sheet'!$B$7:$O$1311,'2021 Balance Sheet'!J$2,FALSE),0)</f>
        <v>0</v>
      </c>
      <c r="AI30" s="199">
        <f>IFERROR(VLOOKUP($B30,'2021 Balance Sheet'!$B$7:$O$1311,'2021 Balance Sheet'!K$2,FALSE),0)</f>
        <v>0</v>
      </c>
      <c r="AJ30" s="199">
        <f>IFERROR(VLOOKUP($B30,'2021 Balance Sheet'!$B$7:$O$1311,'2021 Balance Sheet'!L$2,FALSE),0)</f>
        <v>0</v>
      </c>
      <c r="AK30" s="199">
        <f>IFERROR(VLOOKUP($B30,'2021 Balance Sheet'!$B$7:$O$1311,'2021 Balance Sheet'!M$2,FALSE),0)</f>
        <v>0</v>
      </c>
      <c r="AL30" s="199">
        <f>IFERROR(VLOOKUP($B30,'2021 Balance Sheet'!$B$7:$O$1311,'2021 Balance Sheet'!N$2,FALSE),0)</f>
        <v>0</v>
      </c>
      <c r="AM30" s="199">
        <f>IFERROR(VLOOKUP($B30,'2021 Balance Sheet'!$B$7:$O$1311,'2021 Balance Sheet'!O$2,FALSE),0)</f>
        <v>0</v>
      </c>
      <c r="AN30" s="109">
        <f t="shared" si="5"/>
        <v>0</v>
      </c>
    </row>
    <row r="31" spans="1:40" ht="15.75" thickBot="1" x14ac:dyDescent="0.3">
      <c r="A31" s="149" t="s">
        <v>2200</v>
      </c>
      <c r="B31" s="153" t="s">
        <v>2201</v>
      </c>
      <c r="C31" s="125" t="s">
        <v>4</v>
      </c>
      <c r="D31" s="139">
        <v>-88687.67</v>
      </c>
      <c r="E31" s="139">
        <v>-91315</v>
      </c>
      <c r="F31" s="139">
        <v>-91315</v>
      </c>
      <c r="G31" s="139">
        <v>1190892</v>
      </c>
      <c r="H31" s="139">
        <v>1190892</v>
      </c>
      <c r="I31" s="139">
        <v>1190892</v>
      </c>
      <c r="J31" s="139">
        <v>1190892</v>
      </c>
      <c r="K31" s="139">
        <v>1190892</v>
      </c>
      <c r="L31" s="139">
        <v>1190892</v>
      </c>
      <c r="M31" s="139">
        <v>1190892</v>
      </c>
      <c r="N31" s="139">
        <v>1190892</v>
      </c>
      <c r="O31" s="139">
        <v>1280780</v>
      </c>
      <c r="P31" s="199">
        <v>1280780</v>
      </c>
      <c r="Q31" s="199">
        <v>1280780</v>
      </c>
      <c r="R31" s="199">
        <v>1280780</v>
      </c>
      <c r="S31" s="199">
        <v>1280780</v>
      </c>
      <c r="T31" s="199">
        <v>1280780</v>
      </c>
      <c r="U31" s="199">
        <v>0</v>
      </c>
      <c r="V31" s="199">
        <v>0</v>
      </c>
      <c r="W31" s="199">
        <v>0</v>
      </c>
      <c r="X31" s="199">
        <v>0</v>
      </c>
      <c r="Y31" s="199">
        <v>0</v>
      </c>
      <c r="Z31" s="199">
        <v>0</v>
      </c>
      <c r="AA31" s="199">
        <v>0</v>
      </c>
      <c r="AB31" s="199">
        <f>IFERROR(VLOOKUP($B31,'2021 Balance Sheet'!$B$7:$O$1311,'2021 Balance Sheet'!D$2,FALSE),0)</f>
        <v>0</v>
      </c>
      <c r="AC31" s="199">
        <f>IFERROR(VLOOKUP($B31,'2021 Balance Sheet'!$B$7:$O$1311,'2021 Balance Sheet'!E$2,FALSE),0)</f>
        <v>0</v>
      </c>
      <c r="AD31" s="199">
        <f>IFERROR(VLOOKUP($B31,'2021 Balance Sheet'!$B$7:$O$1311,'2021 Balance Sheet'!F$2,FALSE),0)</f>
        <v>0</v>
      </c>
      <c r="AE31" s="199">
        <f>IFERROR(VLOOKUP($B31,'2021 Balance Sheet'!$B$7:$O$1311,'2021 Balance Sheet'!G$2,FALSE),0)</f>
        <v>0</v>
      </c>
      <c r="AF31" s="199">
        <f>IFERROR(VLOOKUP($B31,'2021 Balance Sheet'!$B$7:$O$1311,'2021 Balance Sheet'!H$2,FALSE),0)</f>
        <v>0</v>
      </c>
      <c r="AG31" s="199">
        <f>IFERROR(VLOOKUP($B31,'2021 Balance Sheet'!$B$7:$O$1311,'2021 Balance Sheet'!I$2,FALSE),0)</f>
        <v>0</v>
      </c>
      <c r="AH31" s="199">
        <f>IFERROR(VLOOKUP($B31,'2021 Balance Sheet'!$B$7:$O$1311,'2021 Balance Sheet'!J$2,FALSE),0)</f>
        <v>0</v>
      </c>
      <c r="AI31" s="199">
        <f>IFERROR(VLOOKUP($B31,'2021 Balance Sheet'!$B$7:$O$1311,'2021 Balance Sheet'!K$2,FALSE),0)</f>
        <v>0</v>
      </c>
      <c r="AJ31" s="199">
        <f>IFERROR(VLOOKUP($B31,'2021 Balance Sheet'!$B$7:$O$1311,'2021 Balance Sheet'!L$2,FALSE),0)</f>
        <v>0</v>
      </c>
      <c r="AK31" s="199">
        <f>IFERROR(VLOOKUP($B31,'2021 Balance Sheet'!$B$7:$O$1311,'2021 Balance Sheet'!M$2,FALSE),0)</f>
        <v>0</v>
      </c>
      <c r="AL31" s="199">
        <f>IFERROR(VLOOKUP($B31,'2021 Balance Sheet'!$B$7:$O$1311,'2021 Balance Sheet'!N$2,FALSE),0)</f>
        <v>0</v>
      </c>
      <c r="AM31" s="199">
        <f>IFERROR(VLOOKUP($B31,'2021 Balance Sheet'!$B$7:$O$1311,'2021 Balance Sheet'!O$2,FALSE),0)</f>
        <v>0</v>
      </c>
      <c r="AN31" s="109">
        <f t="shared" si="5"/>
        <v>0</v>
      </c>
    </row>
    <row r="32" spans="1:40" ht="15.75" thickBot="1" x14ac:dyDescent="0.3">
      <c r="A32" s="149" t="s">
        <v>2795</v>
      </c>
      <c r="B32" s="153" t="s">
        <v>2796</v>
      </c>
      <c r="C32" s="125" t="s">
        <v>4</v>
      </c>
      <c r="D32" s="140">
        <v>0</v>
      </c>
      <c r="E32" s="140">
        <v>0</v>
      </c>
      <c r="F32" s="140">
        <v>978408</v>
      </c>
      <c r="G32" s="140">
        <v>-471799</v>
      </c>
      <c r="H32" s="140">
        <v>-3705555</v>
      </c>
      <c r="I32" s="140">
        <v>-3189952</v>
      </c>
      <c r="J32" s="140">
        <v>-2062948</v>
      </c>
      <c r="K32" s="140">
        <v>-963950</v>
      </c>
      <c r="L32" s="140">
        <v>-310506</v>
      </c>
      <c r="M32" s="140">
        <v>34608</v>
      </c>
      <c r="N32" s="140">
        <v>-963563</v>
      </c>
      <c r="O32" s="140">
        <v>-1898585</v>
      </c>
      <c r="P32" s="200">
        <v>-1898585</v>
      </c>
      <c r="Q32" s="200">
        <v>-1898585</v>
      </c>
      <c r="R32" s="200">
        <v>-1898585</v>
      </c>
      <c r="S32" s="200">
        <v>-1898585</v>
      </c>
      <c r="T32" s="200">
        <v>-1898585</v>
      </c>
      <c r="U32" s="200">
        <v>-38037</v>
      </c>
      <c r="V32" s="200">
        <v>-38037</v>
      </c>
      <c r="W32" s="200">
        <v>-38037</v>
      </c>
      <c r="X32" s="200">
        <v>-38037</v>
      </c>
      <c r="Y32" s="200">
        <v>-38037</v>
      </c>
      <c r="Z32" s="200">
        <v>-38037</v>
      </c>
      <c r="AA32" s="200">
        <v>16819</v>
      </c>
      <c r="AB32" s="199">
        <f>IFERROR(VLOOKUP($B32,'2021 Balance Sheet'!$B$7:$O$1311,'2021 Balance Sheet'!D$2,FALSE),0)</f>
        <v>411528</v>
      </c>
      <c r="AC32" s="199">
        <f>IFERROR(VLOOKUP($B32,'2021 Balance Sheet'!$B$7:$O$1311,'2021 Balance Sheet'!E$2,FALSE),0)</f>
        <v>411528</v>
      </c>
      <c r="AD32" s="199">
        <f>IFERROR(VLOOKUP($B32,'2021 Balance Sheet'!$B$7:$O$1311,'2021 Balance Sheet'!F$2,FALSE),0)</f>
        <v>411528</v>
      </c>
      <c r="AE32" s="199">
        <f>IFERROR(VLOOKUP($B32,'2021 Balance Sheet'!$B$7:$O$1311,'2021 Balance Sheet'!G$2,FALSE),0)</f>
        <v>411528</v>
      </c>
      <c r="AF32" s="199">
        <f>IFERROR(VLOOKUP($B32,'2021 Balance Sheet'!$B$7:$O$1311,'2021 Balance Sheet'!H$2,FALSE),0)</f>
        <v>411528</v>
      </c>
      <c r="AG32" s="199">
        <f>IFERROR(VLOOKUP($B32,'2021 Balance Sheet'!$B$7:$O$1311,'2021 Balance Sheet'!I$2,FALSE),0)</f>
        <v>411528</v>
      </c>
      <c r="AH32" s="199">
        <f>IFERROR(VLOOKUP($B32,'2021 Balance Sheet'!$B$7:$O$1311,'2021 Balance Sheet'!J$2,FALSE),0)</f>
        <v>411528</v>
      </c>
      <c r="AI32" s="199">
        <f>IFERROR(VLOOKUP($B32,'2021 Balance Sheet'!$B$7:$O$1311,'2021 Balance Sheet'!K$2,FALSE),0)</f>
        <v>411528</v>
      </c>
      <c r="AJ32" s="199">
        <f>IFERROR(VLOOKUP($B32,'2021 Balance Sheet'!$B$7:$O$1311,'2021 Balance Sheet'!L$2,FALSE),0)</f>
        <v>411528</v>
      </c>
      <c r="AK32" s="199">
        <f>IFERROR(VLOOKUP($B32,'2021 Balance Sheet'!$B$7:$O$1311,'2021 Balance Sheet'!M$2,FALSE),0)</f>
        <v>411528</v>
      </c>
      <c r="AL32" s="199">
        <f>IFERROR(VLOOKUP($B32,'2021 Balance Sheet'!$B$7:$O$1311,'2021 Balance Sheet'!N$2,FALSE),0)</f>
        <v>411528</v>
      </c>
      <c r="AM32" s="199">
        <f>IFERROR(VLOOKUP($B32,'2021 Balance Sheet'!$B$7:$O$1311,'2021 Balance Sheet'!O$2,FALSE),0)</f>
        <v>0</v>
      </c>
      <c r="AN32" s="109">
        <f t="shared" si="5"/>
        <v>377934.79166666669</v>
      </c>
    </row>
    <row r="33" spans="1:40" ht="15.75" thickBot="1" x14ac:dyDescent="0.3">
      <c r="A33" s="149" t="s">
        <v>4155</v>
      </c>
      <c r="B33" s="153" t="s">
        <v>4156</v>
      </c>
      <c r="C33" s="125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199">
        <f>IFERROR(VLOOKUP($B33,'2021 Balance Sheet'!$B$7:$O$1311,'2021 Balance Sheet'!D$2,FALSE),0)</f>
        <v>0</v>
      </c>
      <c r="AC33" s="199">
        <f>IFERROR(VLOOKUP($B33,'2021 Balance Sheet'!$B$7:$O$1311,'2021 Balance Sheet'!E$2,FALSE),0)</f>
        <v>0</v>
      </c>
      <c r="AD33" s="199">
        <f>IFERROR(VLOOKUP($B33,'2021 Balance Sheet'!$B$7:$O$1311,'2021 Balance Sheet'!F$2,FALSE),0)</f>
        <v>-191036</v>
      </c>
      <c r="AE33" s="199">
        <f>IFERROR(VLOOKUP($B33,'2021 Balance Sheet'!$B$7:$O$1311,'2021 Balance Sheet'!G$2,FALSE),0)</f>
        <v>-191036</v>
      </c>
      <c r="AF33" s="199">
        <f>IFERROR(VLOOKUP($B33,'2021 Balance Sheet'!$B$7:$O$1311,'2021 Balance Sheet'!H$2,FALSE),0)</f>
        <v>-191036</v>
      </c>
      <c r="AG33" s="199">
        <f>IFERROR(VLOOKUP($B33,'2021 Balance Sheet'!$B$7:$O$1311,'2021 Balance Sheet'!I$2,FALSE),0)</f>
        <v>-313709</v>
      </c>
      <c r="AH33" s="199">
        <f>IFERROR(VLOOKUP($B33,'2021 Balance Sheet'!$B$7:$O$1311,'2021 Balance Sheet'!J$2,FALSE),0)</f>
        <v>-313709</v>
      </c>
      <c r="AI33" s="199">
        <f>IFERROR(VLOOKUP($B33,'2021 Balance Sheet'!$B$7:$O$1311,'2021 Balance Sheet'!K$2,FALSE),0)</f>
        <v>-313709</v>
      </c>
      <c r="AJ33" s="199">
        <f>IFERROR(VLOOKUP($B33,'2021 Balance Sheet'!$B$7:$O$1311,'2021 Balance Sheet'!L$2,FALSE),0)</f>
        <v>-313709</v>
      </c>
      <c r="AK33" s="199">
        <f>IFERROR(VLOOKUP($B33,'2021 Balance Sheet'!$B$7:$O$1311,'2021 Balance Sheet'!M$2,FALSE),0)</f>
        <v>-313709</v>
      </c>
      <c r="AL33" s="199">
        <f>IFERROR(VLOOKUP($B33,'2021 Balance Sheet'!$B$7:$O$1311,'2021 Balance Sheet'!N$2,FALSE),0)</f>
        <v>-313709</v>
      </c>
      <c r="AM33" s="199">
        <f>IFERROR(VLOOKUP($B33,'2021 Balance Sheet'!$B$7:$O$1311,'2021 Balance Sheet'!O$2,FALSE),0)</f>
        <v>-126511</v>
      </c>
      <c r="AN33" s="109">
        <f t="shared" si="5"/>
        <v>-209884.79166666666</v>
      </c>
    </row>
    <row r="34" spans="1:40" ht="15.75" thickBot="1" x14ac:dyDescent="0.3">
      <c r="A34" s="149" t="s">
        <v>2202</v>
      </c>
      <c r="B34" s="153" t="s">
        <v>2203</v>
      </c>
      <c r="C34" s="125" t="s">
        <v>4</v>
      </c>
      <c r="D34" s="139">
        <v>0</v>
      </c>
      <c r="E34" s="139">
        <v>0</v>
      </c>
      <c r="F34" s="139">
        <v>0</v>
      </c>
      <c r="G34" s="139">
        <v>0</v>
      </c>
      <c r="H34" s="139">
        <v>0</v>
      </c>
      <c r="I34" s="139">
        <v>0</v>
      </c>
      <c r="J34" s="139">
        <v>0</v>
      </c>
      <c r="K34" s="139">
        <v>0</v>
      </c>
      <c r="L34" s="139">
        <v>0</v>
      </c>
      <c r="M34" s="139">
        <v>0</v>
      </c>
      <c r="N34" s="139">
        <v>0</v>
      </c>
      <c r="O34" s="139">
        <v>0</v>
      </c>
      <c r="P34" s="199">
        <v>0</v>
      </c>
      <c r="Q34" s="199">
        <v>0</v>
      </c>
      <c r="R34" s="199">
        <v>0</v>
      </c>
      <c r="S34" s="199">
        <v>0</v>
      </c>
      <c r="T34" s="199">
        <v>0</v>
      </c>
      <c r="U34" s="199">
        <v>0</v>
      </c>
      <c r="V34" s="199">
        <v>0</v>
      </c>
      <c r="W34" s="199">
        <v>0</v>
      </c>
      <c r="X34" s="199">
        <v>0</v>
      </c>
      <c r="Y34" s="199">
        <v>0</v>
      </c>
      <c r="Z34" s="199">
        <v>0</v>
      </c>
      <c r="AA34" s="199">
        <v>0</v>
      </c>
      <c r="AB34" s="199">
        <f>IFERROR(VLOOKUP($B34,'2021 Balance Sheet'!$B$7:$O$1311,'2021 Balance Sheet'!D$2,FALSE),0)</f>
        <v>0</v>
      </c>
      <c r="AC34" s="199">
        <f>IFERROR(VLOOKUP($B34,'2021 Balance Sheet'!$B$7:$O$1311,'2021 Balance Sheet'!E$2,FALSE),0)</f>
        <v>0</v>
      </c>
      <c r="AD34" s="199">
        <f>IFERROR(VLOOKUP($B34,'2021 Balance Sheet'!$B$7:$O$1311,'2021 Balance Sheet'!F$2,FALSE),0)</f>
        <v>0</v>
      </c>
      <c r="AE34" s="199">
        <f>IFERROR(VLOOKUP($B34,'2021 Balance Sheet'!$B$7:$O$1311,'2021 Balance Sheet'!G$2,FALSE),0)</f>
        <v>0</v>
      </c>
      <c r="AF34" s="199">
        <f>IFERROR(VLOOKUP($B34,'2021 Balance Sheet'!$B$7:$O$1311,'2021 Balance Sheet'!H$2,FALSE),0)</f>
        <v>0</v>
      </c>
      <c r="AG34" s="199">
        <f>IFERROR(VLOOKUP($B34,'2021 Balance Sheet'!$B$7:$O$1311,'2021 Balance Sheet'!I$2,FALSE),0)</f>
        <v>0</v>
      </c>
      <c r="AH34" s="199">
        <f>IFERROR(VLOOKUP($B34,'2021 Balance Sheet'!$B$7:$O$1311,'2021 Balance Sheet'!J$2,FALSE),0)</f>
        <v>0</v>
      </c>
      <c r="AI34" s="199">
        <f>IFERROR(VLOOKUP($B34,'2021 Balance Sheet'!$B$7:$O$1311,'2021 Balance Sheet'!K$2,FALSE),0)</f>
        <v>0</v>
      </c>
      <c r="AJ34" s="199">
        <f>IFERROR(VLOOKUP($B34,'2021 Balance Sheet'!$B$7:$O$1311,'2021 Balance Sheet'!L$2,FALSE),0)</f>
        <v>0</v>
      </c>
      <c r="AK34" s="199">
        <f>IFERROR(VLOOKUP($B34,'2021 Balance Sheet'!$B$7:$O$1311,'2021 Balance Sheet'!M$2,FALSE),0)</f>
        <v>0</v>
      </c>
      <c r="AL34" s="199">
        <f>IFERROR(VLOOKUP($B34,'2021 Balance Sheet'!$B$7:$O$1311,'2021 Balance Sheet'!N$2,FALSE),0)</f>
        <v>0</v>
      </c>
      <c r="AM34" s="199">
        <f>IFERROR(VLOOKUP($B34,'2021 Balance Sheet'!$B$7:$O$1311,'2021 Balance Sheet'!O$2,FALSE),0)</f>
        <v>0</v>
      </c>
      <c r="AN34" s="109">
        <f t="shared" si="5"/>
        <v>0</v>
      </c>
    </row>
    <row r="35" spans="1:40" ht="15.75" thickBot="1" x14ac:dyDescent="0.3">
      <c r="A35" s="149" t="s">
        <v>2204</v>
      </c>
      <c r="B35" s="153" t="s">
        <v>2205</v>
      </c>
      <c r="C35" s="125" t="s">
        <v>4</v>
      </c>
      <c r="D35" s="140">
        <v>-2163256.2999999998</v>
      </c>
      <c r="E35" s="140">
        <v>-2461642.92</v>
      </c>
      <c r="F35" s="140">
        <v>-1520147.12</v>
      </c>
      <c r="G35" s="140">
        <v>-1120856.44</v>
      </c>
      <c r="H35" s="140">
        <v>-826615.78</v>
      </c>
      <c r="I35" s="140">
        <v>-636273.61</v>
      </c>
      <c r="J35" s="140">
        <v>-513226.07</v>
      </c>
      <c r="K35" s="140">
        <v>-569354.06000000006</v>
      </c>
      <c r="L35" s="140">
        <v>-770764.33</v>
      </c>
      <c r="M35" s="140">
        <v>-1688842.26</v>
      </c>
      <c r="N35" s="140">
        <v>-2330810.94</v>
      </c>
      <c r="O35" s="140">
        <v>-2340011.44</v>
      </c>
      <c r="P35" s="200">
        <v>-1923166.77</v>
      </c>
      <c r="Q35" s="200">
        <v>-1985228.39</v>
      </c>
      <c r="R35" s="200">
        <v>-1868941.7</v>
      </c>
      <c r="S35" s="200">
        <v>-1058639.94</v>
      </c>
      <c r="T35" s="200">
        <v>-831228.02</v>
      </c>
      <c r="U35" s="200">
        <v>-656181.32999999996</v>
      </c>
      <c r="V35" s="200">
        <v>-526668.1</v>
      </c>
      <c r="W35" s="200">
        <v>-584456.24</v>
      </c>
      <c r="X35" s="200">
        <v>-633504.05000000005</v>
      </c>
      <c r="Y35" s="200">
        <v>-1441349.75</v>
      </c>
      <c r="Z35" s="200">
        <v>-2331025.2000000002</v>
      </c>
      <c r="AA35" s="200">
        <v>-2339734.9500000002</v>
      </c>
      <c r="AB35" s="199">
        <f>IFERROR(VLOOKUP($B35,'2021 Balance Sheet'!$B$7:$O$1311,'2021 Balance Sheet'!D$2,FALSE),0)</f>
        <v>-2155586.7000000002</v>
      </c>
      <c r="AC35" s="199">
        <f>IFERROR(VLOOKUP($B35,'2021 Balance Sheet'!$B$7:$O$1311,'2021 Balance Sheet'!E$2,FALSE),0)</f>
        <v>-2032324.43</v>
      </c>
      <c r="AD35" s="199">
        <f>IFERROR(VLOOKUP($B35,'2021 Balance Sheet'!$B$7:$O$1311,'2021 Balance Sheet'!F$2,FALSE),0)</f>
        <v>-1848487.15</v>
      </c>
      <c r="AE35" s="199">
        <f>IFERROR(VLOOKUP($B35,'2021 Balance Sheet'!$B$7:$O$1311,'2021 Balance Sheet'!G$2,FALSE),0)</f>
        <v>-1018346.06</v>
      </c>
      <c r="AF35" s="199">
        <f>IFERROR(VLOOKUP($B35,'2021 Balance Sheet'!$B$7:$O$1311,'2021 Balance Sheet'!H$2,FALSE),0)</f>
        <v>-865120.53</v>
      </c>
      <c r="AG35" s="199">
        <f>IFERROR(VLOOKUP($B35,'2021 Balance Sheet'!$B$7:$O$1311,'2021 Balance Sheet'!I$2,FALSE),0)</f>
        <v>-569870.43000000005</v>
      </c>
      <c r="AH35" s="199">
        <f>IFERROR(VLOOKUP($B35,'2021 Balance Sheet'!$B$7:$O$1311,'2021 Balance Sheet'!J$2,FALSE),0)</f>
        <v>-543160.56000000006</v>
      </c>
      <c r="AI35" s="199">
        <f>IFERROR(VLOOKUP($B35,'2021 Balance Sheet'!$B$7:$O$1311,'2021 Balance Sheet'!K$2,FALSE),0)</f>
        <v>-604943.94999999995</v>
      </c>
      <c r="AJ35" s="199">
        <f>IFERROR(VLOOKUP($B35,'2021 Balance Sheet'!$B$7:$O$1311,'2021 Balance Sheet'!L$2,FALSE),0)</f>
        <v>-706382.92</v>
      </c>
      <c r="AK35" s="199">
        <f>IFERROR(VLOOKUP($B35,'2021 Balance Sheet'!$B$7:$O$1311,'2021 Balance Sheet'!M$2,FALSE),0)</f>
        <v>-1462123.68</v>
      </c>
      <c r="AL35" s="199">
        <f>IFERROR(VLOOKUP($B35,'2021 Balance Sheet'!$B$7:$O$1311,'2021 Balance Sheet'!N$2,FALSE),0)</f>
        <v>-2334869.92</v>
      </c>
      <c r="AM35" s="199">
        <f>IFERROR(VLOOKUP($B35,'2021 Balance Sheet'!$B$7:$O$1311,'2021 Balance Sheet'!O$2,FALSE),0)</f>
        <v>-3509941.04</v>
      </c>
      <c r="AN35" s="109">
        <f t="shared" si="5"/>
        <v>-1422171.1937499999</v>
      </c>
    </row>
    <row r="36" spans="1:40" ht="15.75" thickBot="1" x14ac:dyDescent="0.3">
      <c r="A36" s="149" t="s">
        <v>2206</v>
      </c>
      <c r="B36" s="153" t="s">
        <v>2207</v>
      </c>
      <c r="C36" s="125" t="s">
        <v>4</v>
      </c>
      <c r="D36" s="139">
        <v>-31382.84</v>
      </c>
      <c r="E36" s="139">
        <v>115701.97</v>
      </c>
      <c r="F36" s="139">
        <v>-21502.02</v>
      </c>
      <c r="G36" s="139">
        <v>-34748.019999999997</v>
      </c>
      <c r="H36" s="139">
        <v>0</v>
      </c>
      <c r="I36" s="139">
        <v>0</v>
      </c>
      <c r="J36" s="139">
        <v>0</v>
      </c>
      <c r="K36" s="139">
        <v>0</v>
      </c>
      <c r="L36" s="139">
        <v>0</v>
      </c>
      <c r="M36" s="139">
        <v>0</v>
      </c>
      <c r="N36" s="139">
        <v>784.17</v>
      </c>
      <c r="O36" s="139">
        <v>-43248.52</v>
      </c>
      <c r="P36" s="199">
        <v>-93648.53</v>
      </c>
      <c r="Q36" s="199">
        <v>-3914.54</v>
      </c>
      <c r="R36" s="199">
        <v>37931.040000000001</v>
      </c>
      <c r="S36" s="199">
        <v>-51511.89</v>
      </c>
      <c r="T36" s="199">
        <v>0.01</v>
      </c>
      <c r="U36" s="199">
        <v>0.01</v>
      </c>
      <c r="V36" s="199">
        <v>0.01</v>
      </c>
      <c r="W36" s="199">
        <v>0.01</v>
      </c>
      <c r="X36" s="199">
        <v>0.01</v>
      </c>
      <c r="Y36" s="199">
        <v>0.01</v>
      </c>
      <c r="Z36" s="199">
        <v>29218.53</v>
      </c>
      <c r="AA36" s="199">
        <v>-59459.17</v>
      </c>
      <c r="AB36" s="199">
        <f>IFERROR(VLOOKUP($B36,'2021 Balance Sheet'!$B$7:$O$1311,'2021 Balance Sheet'!D$2,FALSE),0)</f>
        <v>-17170.88</v>
      </c>
      <c r="AC36" s="199">
        <f>IFERROR(VLOOKUP($B36,'2021 Balance Sheet'!$B$7:$O$1311,'2021 Balance Sheet'!E$2,FALSE),0)</f>
        <v>27677.55</v>
      </c>
      <c r="AD36" s="199">
        <f>IFERROR(VLOOKUP($B36,'2021 Balance Sheet'!$B$7:$O$1311,'2021 Balance Sheet'!F$2,FALSE),0)</f>
        <v>43690.3</v>
      </c>
      <c r="AE36" s="199">
        <f>IFERROR(VLOOKUP($B36,'2021 Balance Sheet'!$B$7:$O$1311,'2021 Balance Sheet'!G$2,FALSE),0)</f>
        <v>-46952.37</v>
      </c>
      <c r="AF36" s="199">
        <f>IFERROR(VLOOKUP($B36,'2021 Balance Sheet'!$B$7:$O$1311,'2021 Balance Sheet'!H$2,FALSE),0)</f>
        <v>0.01</v>
      </c>
      <c r="AG36" s="199">
        <f>IFERROR(VLOOKUP($B36,'2021 Balance Sheet'!$B$7:$O$1311,'2021 Balance Sheet'!I$2,FALSE),0)</f>
        <v>0.01</v>
      </c>
      <c r="AH36" s="199">
        <f>IFERROR(VLOOKUP($B36,'2021 Balance Sheet'!$B$7:$O$1311,'2021 Balance Sheet'!J$2,FALSE),0)</f>
        <v>0.01</v>
      </c>
      <c r="AI36" s="199">
        <f>IFERROR(VLOOKUP($B36,'2021 Balance Sheet'!$B$7:$O$1311,'2021 Balance Sheet'!K$2,FALSE),0)</f>
        <v>0.01</v>
      </c>
      <c r="AJ36" s="199">
        <f>IFERROR(VLOOKUP($B36,'2021 Balance Sheet'!$B$7:$O$1311,'2021 Balance Sheet'!L$2,FALSE),0)</f>
        <v>0.01</v>
      </c>
      <c r="AK36" s="199">
        <f>IFERROR(VLOOKUP($B36,'2021 Balance Sheet'!$B$7:$O$1311,'2021 Balance Sheet'!M$2,FALSE),0)</f>
        <v>0.01</v>
      </c>
      <c r="AL36" s="199">
        <f>IFERROR(VLOOKUP($B36,'2021 Balance Sheet'!$B$7:$O$1311,'2021 Balance Sheet'!N$2,FALSE),0)</f>
        <v>-96303.01</v>
      </c>
      <c r="AM36" s="199">
        <f>IFERROR(VLOOKUP($B36,'2021 Balance Sheet'!$B$7:$O$1311,'2021 Balance Sheet'!O$2,FALSE),0)</f>
        <v>23534.19</v>
      </c>
      <c r="AN36" s="109">
        <f t="shared" si="5"/>
        <v>-8918.4033333333336</v>
      </c>
    </row>
    <row r="37" spans="1:40" ht="15.75" thickBot="1" x14ac:dyDescent="0.3">
      <c r="A37" s="186" t="s">
        <v>3933</v>
      </c>
      <c r="B37" s="185" t="s">
        <v>3934</v>
      </c>
      <c r="C37" s="125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99"/>
      <c r="Q37" s="199"/>
      <c r="R37" s="199">
        <v>0</v>
      </c>
      <c r="S37" s="200">
        <v>-529551.49</v>
      </c>
      <c r="T37" s="200">
        <v>-1055427.29</v>
      </c>
      <c r="U37" s="200">
        <v>0</v>
      </c>
      <c r="V37" s="199">
        <v>-2105426.4900000002</v>
      </c>
      <c r="W37" s="199">
        <v>-2741380.37</v>
      </c>
      <c r="X37" s="199">
        <v>0</v>
      </c>
      <c r="Y37" s="199">
        <v>-3766707.57</v>
      </c>
      <c r="Z37" s="199">
        <v>-4251042.3600000003</v>
      </c>
      <c r="AA37" s="199">
        <v>-2354674.23</v>
      </c>
      <c r="AB37" s="199">
        <f>IFERROR(VLOOKUP($B37,'2021 Balance Sheet'!$B$7:$O$1311,'2021 Balance Sheet'!D$2,FALSE),0)</f>
        <v>-4709348.46</v>
      </c>
      <c r="AC37" s="199">
        <f>IFERROR(VLOOKUP($B37,'2021 Balance Sheet'!$B$7:$O$1311,'2021 Balance Sheet'!E$2,FALSE),0)</f>
        <v>-4709348.46</v>
      </c>
      <c r="AD37" s="199">
        <f>IFERROR(VLOOKUP($B37,'2021 Balance Sheet'!$B$7:$O$1311,'2021 Balance Sheet'!F$2,FALSE),0)</f>
        <v>-2354674.23</v>
      </c>
      <c r="AE37" s="199">
        <f>IFERROR(VLOOKUP($B37,'2021 Balance Sheet'!$B$7:$O$1311,'2021 Balance Sheet'!G$2,FALSE),0)</f>
        <v>-4709348.46</v>
      </c>
      <c r="AF37" s="199">
        <f>IFERROR(VLOOKUP($B37,'2021 Balance Sheet'!$B$7:$O$1311,'2021 Balance Sheet'!H$2,FALSE),0)</f>
        <v>-4709348.46</v>
      </c>
      <c r="AG37" s="199">
        <f>IFERROR(VLOOKUP($B37,'2021 Balance Sheet'!$B$7:$O$1311,'2021 Balance Sheet'!I$2,FALSE),0)</f>
        <v>-2354674.23</v>
      </c>
      <c r="AH37" s="199">
        <f>IFERROR(VLOOKUP($B37,'2021 Balance Sheet'!$B$7:$O$1311,'2021 Balance Sheet'!J$2,FALSE),0)</f>
        <v>-4709348.46</v>
      </c>
      <c r="AI37" s="199">
        <f>IFERROR(VLOOKUP($B37,'2021 Balance Sheet'!$B$7:$O$1311,'2021 Balance Sheet'!K$2,FALSE),0)</f>
        <v>-4709348.46</v>
      </c>
      <c r="AJ37" s="199">
        <f>IFERROR(VLOOKUP($B37,'2021 Balance Sheet'!$B$7:$O$1311,'2021 Balance Sheet'!L$2,FALSE),0)</f>
        <v>-2354674.23</v>
      </c>
      <c r="AK37" s="199">
        <f>IFERROR(VLOOKUP($B37,'2021 Balance Sheet'!$B$7:$O$1311,'2021 Balance Sheet'!M$2,FALSE),0)</f>
        <v>-4709348.46</v>
      </c>
      <c r="AL37" s="199">
        <f>IFERROR(VLOOKUP($B37,'2021 Balance Sheet'!$B$7:$O$1311,'2021 Balance Sheet'!N$2,FALSE),0)</f>
        <v>-4709348.46</v>
      </c>
      <c r="AM37" s="199">
        <f>IFERROR(VLOOKUP($B37,'2021 Balance Sheet'!$B$7:$O$1311,'2021 Balance Sheet'!O$2,FALSE),0)</f>
        <v>-2354658.46</v>
      </c>
      <c r="AN37" s="109">
        <f t="shared" si="5"/>
        <v>-3924456.3929166668</v>
      </c>
    </row>
    <row r="38" spans="1:40" ht="15.75" thickBot="1" x14ac:dyDescent="0.3">
      <c r="A38" s="149" t="s">
        <v>2208</v>
      </c>
      <c r="B38" s="153" t="s">
        <v>2209</v>
      </c>
      <c r="C38" s="125" t="s">
        <v>4</v>
      </c>
      <c r="D38" s="140">
        <v>3539.91</v>
      </c>
      <c r="E38" s="140">
        <v>3539.91</v>
      </c>
      <c r="F38" s="140">
        <v>3539.91</v>
      </c>
      <c r="G38" s="140">
        <v>9770.07</v>
      </c>
      <c r="H38" s="140">
        <v>9770.07</v>
      </c>
      <c r="I38" s="140">
        <v>9770.07</v>
      </c>
      <c r="J38" s="140">
        <v>13323.53</v>
      </c>
      <c r="K38" s="140">
        <v>13323.53</v>
      </c>
      <c r="L38" s="140">
        <v>13323.53</v>
      </c>
      <c r="M38" s="140">
        <v>17040.64</v>
      </c>
      <c r="N38" s="140">
        <v>17040.64</v>
      </c>
      <c r="O38" s="140">
        <v>0</v>
      </c>
      <c r="P38" s="200">
        <v>3597.17</v>
      </c>
      <c r="Q38" s="200">
        <v>3597.17</v>
      </c>
      <c r="R38" s="200">
        <v>3597.17</v>
      </c>
      <c r="S38" s="199">
        <v>10092.67</v>
      </c>
      <c r="T38" s="199">
        <v>10092.67</v>
      </c>
      <c r="U38" s="199">
        <v>10092.67</v>
      </c>
      <c r="V38" s="200">
        <v>13797.28</v>
      </c>
      <c r="W38" s="200">
        <v>13797.28</v>
      </c>
      <c r="X38" s="200">
        <v>13797.28</v>
      </c>
      <c r="Y38" s="200">
        <v>17780.89</v>
      </c>
      <c r="Z38" s="200">
        <v>17780.89</v>
      </c>
      <c r="AA38" s="200">
        <v>0</v>
      </c>
      <c r="AB38" s="199">
        <f>IFERROR(VLOOKUP($B38,'2021 Balance Sheet'!$B$7:$O$1311,'2021 Balance Sheet'!D$2,FALSE),0)</f>
        <v>4082.81</v>
      </c>
      <c r="AC38" s="199">
        <f>IFERROR(VLOOKUP($B38,'2021 Balance Sheet'!$B$7:$O$1311,'2021 Balance Sheet'!E$2,FALSE),0)</f>
        <v>4082.81</v>
      </c>
      <c r="AD38" s="199">
        <f>IFERROR(VLOOKUP($B38,'2021 Balance Sheet'!$B$7:$O$1311,'2021 Balance Sheet'!F$2,FALSE),0)</f>
        <v>4082.81</v>
      </c>
      <c r="AE38" s="199">
        <f>IFERROR(VLOOKUP($B38,'2021 Balance Sheet'!$B$7:$O$1311,'2021 Balance Sheet'!G$2,FALSE),0)</f>
        <v>10030.43</v>
      </c>
      <c r="AF38" s="199">
        <f>IFERROR(VLOOKUP($B38,'2021 Balance Sheet'!$B$7:$O$1311,'2021 Balance Sheet'!H$2,FALSE),0)</f>
        <v>10030.43</v>
      </c>
      <c r="AG38" s="199">
        <f>IFERROR(VLOOKUP($B38,'2021 Balance Sheet'!$B$7:$O$1311,'2021 Balance Sheet'!I$2,FALSE),0)</f>
        <v>10030.43</v>
      </c>
      <c r="AH38" s="199">
        <f>IFERROR(VLOOKUP($B38,'2021 Balance Sheet'!$B$7:$O$1311,'2021 Balance Sheet'!J$2,FALSE),0)</f>
        <v>13960.35</v>
      </c>
      <c r="AI38" s="199">
        <f>IFERROR(VLOOKUP($B38,'2021 Balance Sheet'!$B$7:$O$1311,'2021 Balance Sheet'!K$2,FALSE),0)</f>
        <v>13960.35</v>
      </c>
      <c r="AJ38" s="199">
        <f>IFERROR(VLOOKUP($B38,'2021 Balance Sheet'!$B$7:$O$1311,'2021 Balance Sheet'!L$2,FALSE),0)</f>
        <v>13960.35</v>
      </c>
      <c r="AK38" s="199">
        <f>IFERROR(VLOOKUP($B38,'2021 Balance Sheet'!$B$7:$O$1311,'2021 Balance Sheet'!M$2,FALSE),0)</f>
        <v>18086.79</v>
      </c>
      <c r="AL38" s="199">
        <f>IFERROR(VLOOKUP($B38,'2021 Balance Sheet'!$B$7:$O$1311,'2021 Balance Sheet'!N$2,FALSE),0)</f>
        <v>18086.79</v>
      </c>
      <c r="AM38" s="199">
        <f>IFERROR(VLOOKUP($B38,'2021 Balance Sheet'!$B$7:$O$1311,'2021 Balance Sheet'!O$2,FALSE),0)</f>
        <v>0</v>
      </c>
      <c r="AN38" s="109">
        <f t="shared" si="5"/>
        <v>10032.862500000001</v>
      </c>
    </row>
    <row r="39" spans="1:40" ht="15.75" thickBot="1" x14ac:dyDescent="0.3">
      <c r="A39" s="149" t="s">
        <v>2210</v>
      </c>
      <c r="B39" s="153" t="s">
        <v>2211</v>
      </c>
      <c r="C39" s="125" t="s">
        <v>4</v>
      </c>
      <c r="D39" s="139">
        <v>-2389115.27</v>
      </c>
      <c r="E39" s="139">
        <v>-3165195.5</v>
      </c>
      <c r="F39" s="139">
        <v>-4031808.47</v>
      </c>
      <c r="G39" s="139">
        <v>-4872041.13</v>
      </c>
      <c r="H39" s="139">
        <v>-5745502.4699999997</v>
      </c>
      <c r="I39" s="139">
        <v>-6548562.5599999996</v>
      </c>
      <c r="J39" s="139">
        <v>-7410237.5599999996</v>
      </c>
      <c r="K39" s="139">
        <v>-8256806.3200000003</v>
      </c>
      <c r="L39" s="139">
        <v>-9074039.1600000001</v>
      </c>
      <c r="M39" s="139">
        <v>-9936552.6300000008</v>
      </c>
      <c r="N39" s="139">
        <v>-10771227.890000001</v>
      </c>
      <c r="O39" s="139">
        <v>-1751513.9</v>
      </c>
      <c r="P39" s="199">
        <v>-2636167.7799999998</v>
      </c>
      <c r="Q39" s="199">
        <v>-3472188.02</v>
      </c>
      <c r="R39" s="199">
        <v>-4363107.9400000004</v>
      </c>
      <c r="S39" s="200">
        <v>-5239961.95</v>
      </c>
      <c r="T39" s="200">
        <v>-6112864.3600000003</v>
      </c>
      <c r="U39" s="200">
        <v>-6984911.9400000004</v>
      </c>
      <c r="V39" s="199">
        <v>-7888807.4000000004</v>
      </c>
      <c r="W39" s="199">
        <v>-8753226.9000000004</v>
      </c>
      <c r="X39" s="199">
        <v>-9650934.8000000007</v>
      </c>
      <c r="Y39" s="199">
        <v>-10551987.369999999</v>
      </c>
      <c r="Z39" s="199">
        <v>-11415303.84</v>
      </c>
      <c r="AA39" s="199">
        <v>-1539787.15</v>
      </c>
      <c r="AB39" s="199">
        <f>IFERROR(VLOOKUP($B39,'2021 Balance Sheet'!$B$7:$O$1311,'2021 Balance Sheet'!D$2,FALSE),0)</f>
        <v>-2427404.7000000002</v>
      </c>
      <c r="AC39" s="199">
        <f>IFERROR(VLOOKUP($B39,'2021 Balance Sheet'!$B$7:$O$1311,'2021 Balance Sheet'!E$2,FALSE),0)</f>
        <v>-3387520.51</v>
      </c>
      <c r="AD39" s="199">
        <f>IFERROR(VLOOKUP($B39,'2021 Balance Sheet'!$B$7:$O$1311,'2021 Balance Sheet'!F$2,FALSE),0)</f>
        <v>-4342319.6900000004</v>
      </c>
      <c r="AE39" s="199">
        <f>IFERROR(VLOOKUP($B39,'2021 Balance Sheet'!$B$7:$O$1311,'2021 Balance Sheet'!G$2,FALSE),0)</f>
        <v>-5260505.45</v>
      </c>
      <c r="AF39" s="199">
        <f>IFERROR(VLOOKUP($B39,'2021 Balance Sheet'!$B$7:$O$1311,'2021 Balance Sheet'!H$2,FALSE),0)</f>
        <v>-6159499.0499999998</v>
      </c>
      <c r="AG39" s="199">
        <f>IFERROR(VLOOKUP($B39,'2021 Balance Sheet'!$B$7:$O$1311,'2021 Balance Sheet'!I$2,FALSE),0)</f>
        <v>-7105033.5999999996</v>
      </c>
      <c r="AH39" s="199">
        <f>IFERROR(VLOOKUP($B39,'2021 Balance Sheet'!$B$7:$O$1311,'2021 Balance Sheet'!J$2,FALSE),0)</f>
        <v>-8037070.5700000003</v>
      </c>
      <c r="AI39" s="199">
        <f>IFERROR(VLOOKUP($B39,'2021 Balance Sheet'!$B$7:$O$1311,'2021 Balance Sheet'!K$2,FALSE),0)</f>
        <v>-8972254.9499999993</v>
      </c>
      <c r="AJ39" s="199">
        <f>IFERROR(VLOOKUP($B39,'2021 Balance Sheet'!$B$7:$O$1311,'2021 Balance Sheet'!L$2,FALSE),0)</f>
        <v>-9907726.0800000001</v>
      </c>
      <c r="AK39" s="199">
        <f>IFERROR(VLOOKUP($B39,'2021 Balance Sheet'!$B$7:$O$1311,'2021 Balance Sheet'!M$2,FALSE),0)</f>
        <v>-10826777.310000001</v>
      </c>
      <c r="AL39" s="199">
        <f>IFERROR(VLOOKUP($B39,'2021 Balance Sheet'!$B$7:$O$1311,'2021 Balance Sheet'!N$2,FALSE),0)</f>
        <v>-11764329.51</v>
      </c>
      <c r="AM39" s="199">
        <f>IFERROR(VLOOKUP($B39,'2021 Balance Sheet'!$B$7:$O$1311,'2021 Balance Sheet'!O$2,FALSE),0)</f>
        <v>-1881432.97</v>
      </c>
      <c r="AN39" s="109">
        <f t="shared" si="5"/>
        <v>-6658420.956666667</v>
      </c>
    </row>
    <row r="40" spans="1:40" ht="15.75" thickBot="1" x14ac:dyDescent="0.3">
      <c r="A40" s="149" t="s">
        <v>2212</v>
      </c>
      <c r="B40" s="153" t="s">
        <v>2213</v>
      </c>
      <c r="C40" s="125" t="s">
        <v>4</v>
      </c>
      <c r="D40" s="140">
        <v>17088.79</v>
      </c>
      <c r="E40" s="140">
        <v>17088.79</v>
      </c>
      <c r="F40" s="140">
        <v>17088.79</v>
      </c>
      <c r="G40" s="140">
        <v>488165.67</v>
      </c>
      <c r="H40" s="140">
        <v>488165.67</v>
      </c>
      <c r="I40" s="140">
        <v>488165.67</v>
      </c>
      <c r="J40" s="140">
        <v>667513.38</v>
      </c>
      <c r="K40" s="140">
        <v>667513.38</v>
      </c>
      <c r="L40" s="140">
        <v>667513.38</v>
      </c>
      <c r="M40" s="140">
        <v>716280.69</v>
      </c>
      <c r="N40" s="140">
        <v>716280.69</v>
      </c>
      <c r="O40" s="140">
        <v>0</v>
      </c>
      <c r="P40" s="200">
        <v>21740.47</v>
      </c>
      <c r="Q40" s="200">
        <v>21740.47</v>
      </c>
      <c r="R40" s="200">
        <v>21740.47</v>
      </c>
      <c r="S40" s="199">
        <v>386582.83</v>
      </c>
      <c r="T40" s="199">
        <v>386582.83</v>
      </c>
      <c r="U40" s="199">
        <v>386582.83</v>
      </c>
      <c r="V40" s="200">
        <v>524666.91</v>
      </c>
      <c r="W40" s="200">
        <v>524666.91</v>
      </c>
      <c r="X40" s="200">
        <v>524666.91</v>
      </c>
      <c r="Y40" s="200">
        <v>561495.93000000005</v>
      </c>
      <c r="Z40" s="200">
        <v>561495.93000000005</v>
      </c>
      <c r="AA40" s="200">
        <v>0</v>
      </c>
      <c r="AB40" s="199">
        <f>IFERROR(VLOOKUP($B40,'2021 Balance Sheet'!$B$7:$O$1311,'2021 Balance Sheet'!D$2,FALSE),0)</f>
        <v>10191.41</v>
      </c>
      <c r="AC40" s="199">
        <f>IFERROR(VLOOKUP($B40,'2021 Balance Sheet'!$B$7:$O$1311,'2021 Balance Sheet'!E$2,FALSE),0)</f>
        <v>10191.41</v>
      </c>
      <c r="AD40" s="199">
        <f>IFERROR(VLOOKUP($B40,'2021 Balance Sheet'!$B$7:$O$1311,'2021 Balance Sheet'!F$2,FALSE),0)</f>
        <v>10191.41</v>
      </c>
      <c r="AE40" s="199">
        <f>IFERROR(VLOOKUP($B40,'2021 Balance Sheet'!$B$7:$O$1311,'2021 Balance Sheet'!G$2,FALSE),0)</f>
        <v>478480.04</v>
      </c>
      <c r="AF40" s="199">
        <f>IFERROR(VLOOKUP($B40,'2021 Balance Sheet'!$B$7:$O$1311,'2021 Balance Sheet'!H$2,FALSE),0)</f>
        <v>478480.04</v>
      </c>
      <c r="AG40" s="199">
        <f>IFERROR(VLOOKUP($B40,'2021 Balance Sheet'!$B$7:$O$1311,'2021 Balance Sheet'!I$2,FALSE),0)</f>
        <v>478480.04</v>
      </c>
      <c r="AH40" s="199">
        <f>IFERROR(VLOOKUP($B40,'2021 Balance Sheet'!$B$7:$O$1311,'2021 Balance Sheet'!J$2,FALSE),0)</f>
        <v>691582.16</v>
      </c>
      <c r="AI40" s="199">
        <f>IFERROR(VLOOKUP($B40,'2021 Balance Sheet'!$B$7:$O$1311,'2021 Balance Sheet'!K$2,FALSE),0)</f>
        <v>691582.16</v>
      </c>
      <c r="AJ40" s="199">
        <f>IFERROR(VLOOKUP($B40,'2021 Balance Sheet'!$B$7:$O$1311,'2021 Balance Sheet'!L$2,FALSE),0)</f>
        <v>691582.16</v>
      </c>
      <c r="AK40" s="199">
        <f>IFERROR(VLOOKUP($B40,'2021 Balance Sheet'!$B$7:$O$1311,'2021 Balance Sheet'!M$2,FALSE),0)</f>
        <v>763398.68</v>
      </c>
      <c r="AL40" s="199">
        <f>IFERROR(VLOOKUP($B40,'2021 Balance Sheet'!$B$7:$O$1311,'2021 Balance Sheet'!N$2,FALSE),0)</f>
        <v>763398.68</v>
      </c>
      <c r="AM40" s="199">
        <f>IFERROR(VLOOKUP($B40,'2021 Balance Sheet'!$B$7:$O$1311,'2021 Balance Sheet'!O$2,FALSE),0)</f>
        <v>0</v>
      </c>
      <c r="AN40" s="109">
        <f t="shared" si="5"/>
        <v>422296.51583333331</v>
      </c>
    </row>
    <row r="41" spans="1:40" ht="15.75" thickBot="1" x14ac:dyDescent="0.3">
      <c r="A41" s="149" t="s">
        <v>2214</v>
      </c>
      <c r="B41" s="153" t="s">
        <v>2215</v>
      </c>
      <c r="C41" s="125" t="s">
        <v>4</v>
      </c>
      <c r="D41" s="139">
        <v>129.99</v>
      </c>
      <c r="E41" s="139">
        <v>129.99</v>
      </c>
      <c r="F41" s="139">
        <v>129.99</v>
      </c>
      <c r="G41" s="139">
        <v>2604.25</v>
      </c>
      <c r="H41" s="139">
        <v>2604.25</v>
      </c>
      <c r="I41" s="139">
        <v>2604.25</v>
      </c>
      <c r="J41" s="139">
        <v>4173.53</v>
      </c>
      <c r="K41" s="139">
        <v>4173.53</v>
      </c>
      <c r="L41" s="139">
        <v>4173.53</v>
      </c>
      <c r="M41" s="139">
        <v>4905.92</v>
      </c>
      <c r="N41" s="139">
        <v>4905.92</v>
      </c>
      <c r="O41" s="139">
        <v>0</v>
      </c>
      <c r="P41" s="199">
        <v>175.21</v>
      </c>
      <c r="Q41" s="199">
        <v>175.21</v>
      </c>
      <c r="R41" s="199">
        <v>175.21</v>
      </c>
      <c r="S41" s="200">
        <v>1803.28</v>
      </c>
      <c r="T41" s="200">
        <v>1803.28</v>
      </c>
      <c r="U41" s="200">
        <v>1803.28</v>
      </c>
      <c r="V41" s="199">
        <v>2689.88</v>
      </c>
      <c r="W41" s="199">
        <v>2689.88</v>
      </c>
      <c r="X41" s="199">
        <v>2689.88</v>
      </c>
      <c r="Y41" s="199">
        <v>2962.8</v>
      </c>
      <c r="Z41" s="199">
        <v>2962.8</v>
      </c>
      <c r="AA41" s="199">
        <v>0</v>
      </c>
      <c r="AB41" s="199">
        <f>IFERROR(VLOOKUP($B41,'2021 Balance Sheet'!$B$7:$O$1311,'2021 Balance Sheet'!D$2,FALSE),0)</f>
        <v>138.04</v>
      </c>
      <c r="AC41" s="199">
        <f>IFERROR(VLOOKUP($B41,'2021 Balance Sheet'!$B$7:$O$1311,'2021 Balance Sheet'!E$2,FALSE),0)</f>
        <v>138.04</v>
      </c>
      <c r="AD41" s="199">
        <f>IFERROR(VLOOKUP($B41,'2021 Balance Sheet'!$B$7:$O$1311,'2021 Balance Sheet'!F$2,FALSE),0)</f>
        <v>138.04</v>
      </c>
      <c r="AE41" s="199">
        <f>IFERROR(VLOOKUP($B41,'2021 Balance Sheet'!$B$7:$O$1311,'2021 Balance Sheet'!G$2,FALSE),0)</f>
        <v>5323.56</v>
      </c>
      <c r="AF41" s="199">
        <f>IFERROR(VLOOKUP($B41,'2021 Balance Sheet'!$B$7:$O$1311,'2021 Balance Sheet'!H$2,FALSE),0)</f>
        <v>5323.56</v>
      </c>
      <c r="AG41" s="199">
        <f>IFERROR(VLOOKUP($B41,'2021 Balance Sheet'!$B$7:$O$1311,'2021 Balance Sheet'!I$2,FALSE),0)</f>
        <v>5323.56</v>
      </c>
      <c r="AH41" s="199">
        <f>IFERROR(VLOOKUP($B41,'2021 Balance Sheet'!$B$7:$O$1311,'2021 Balance Sheet'!J$2,FALSE),0)</f>
        <v>9108.18</v>
      </c>
      <c r="AI41" s="199">
        <f>IFERROR(VLOOKUP($B41,'2021 Balance Sheet'!$B$7:$O$1311,'2021 Balance Sheet'!K$2,FALSE),0)</f>
        <v>9108.18</v>
      </c>
      <c r="AJ41" s="199">
        <f>IFERROR(VLOOKUP($B41,'2021 Balance Sheet'!$B$7:$O$1311,'2021 Balance Sheet'!L$2,FALSE),0)</f>
        <v>9108.18</v>
      </c>
      <c r="AK41" s="199">
        <f>IFERROR(VLOOKUP($B41,'2021 Balance Sheet'!$B$7:$O$1311,'2021 Balance Sheet'!M$2,FALSE),0)</f>
        <v>11106.09</v>
      </c>
      <c r="AL41" s="199">
        <f>IFERROR(VLOOKUP($B41,'2021 Balance Sheet'!$B$7:$O$1311,'2021 Balance Sheet'!N$2,FALSE),0)</f>
        <v>11106.09</v>
      </c>
      <c r="AM41" s="199">
        <f>IFERROR(VLOOKUP($B41,'2021 Balance Sheet'!$B$7:$O$1311,'2021 Balance Sheet'!O$2,FALSE),0)</f>
        <v>0</v>
      </c>
      <c r="AN41" s="109">
        <f t="shared" si="5"/>
        <v>5493.46</v>
      </c>
    </row>
    <row r="42" spans="1:40" ht="15.75" thickBot="1" x14ac:dyDescent="0.3">
      <c r="A42" s="149" t="s">
        <v>2216</v>
      </c>
      <c r="B42" s="153" t="s">
        <v>2217</v>
      </c>
      <c r="C42" s="125" t="s">
        <v>4</v>
      </c>
      <c r="D42" s="140">
        <v>797.39</v>
      </c>
      <c r="E42" s="140">
        <v>797.39</v>
      </c>
      <c r="F42" s="140">
        <v>797.39</v>
      </c>
      <c r="G42" s="140">
        <v>49939.29</v>
      </c>
      <c r="H42" s="140">
        <v>49939.29</v>
      </c>
      <c r="I42" s="140">
        <v>49939.29</v>
      </c>
      <c r="J42" s="140">
        <v>50735.49</v>
      </c>
      <c r="K42" s="140">
        <v>50735.49</v>
      </c>
      <c r="L42" s="140">
        <v>50735.49</v>
      </c>
      <c r="M42" s="140">
        <v>52294.19</v>
      </c>
      <c r="N42" s="140">
        <v>52294.19</v>
      </c>
      <c r="O42" s="140">
        <v>0</v>
      </c>
      <c r="P42" s="200">
        <v>1937.35</v>
      </c>
      <c r="Q42" s="200">
        <v>1937.35</v>
      </c>
      <c r="R42" s="200">
        <v>1937.35</v>
      </c>
      <c r="S42" s="199">
        <v>51867.199999999997</v>
      </c>
      <c r="T42" s="199">
        <v>51867.199999999997</v>
      </c>
      <c r="U42" s="199">
        <v>51867.199999999997</v>
      </c>
      <c r="V42" s="200">
        <v>52606.23</v>
      </c>
      <c r="W42" s="200">
        <v>52606.23</v>
      </c>
      <c r="X42" s="200">
        <v>52606.23</v>
      </c>
      <c r="Y42" s="200">
        <v>53523.6</v>
      </c>
      <c r="Z42" s="200">
        <v>53523.6</v>
      </c>
      <c r="AA42" s="200">
        <v>0</v>
      </c>
      <c r="AB42" s="199">
        <f>IFERROR(VLOOKUP($B42,'2021 Balance Sheet'!$B$7:$O$1311,'2021 Balance Sheet'!D$2,FALSE),0)</f>
        <v>561.23</v>
      </c>
      <c r="AC42" s="199">
        <f>IFERROR(VLOOKUP($B42,'2021 Balance Sheet'!$B$7:$O$1311,'2021 Balance Sheet'!E$2,FALSE),0)</f>
        <v>561.23</v>
      </c>
      <c r="AD42" s="199">
        <f>IFERROR(VLOOKUP($B42,'2021 Balance Sheet'!$B$7:$O$1311,'2021 Balance Sheet'!F$2,FALSE),0)</f>
        <v>561.23</v>
      </c>
      <c r="AE42" s="199">
        <f>IFERROR(VLOOKUP($B42,'2021 Balance Sheet'!$B$7:$O$1311,'2021 Balance Sheet'!G$2,FALSE),0)</f>
        <v>49558.26</v>
      </c>
      <c r="AF42" s="199">
        <f>IFERROR(VLOOKUP($B42,'2021 Balance Sheet'!$B$7:$O$1311,'2021 Balance Sheet'!H$2,FALSE),0)</f>
        <v>49558.26</v>
      </c>
      <c r="AG42" s="199">
        <f>IFERROR(VLOOKUP($B42,'2021 Balance Sheet'!$B$7:$O$1311,'2021 Balance Sheet'!I$2,FALSE),0)</f>
        <v>49558.26</v>
      </c>
      <c r="AH42" s="199">
        <f>IFERROR(VLOOKUP($B42,'2021 Balance Sheet'!$B$7:$O$1311,'2021 Balance Sheet'!J$2,FALSE),0)</f>
        <v>50243.29</v>
      </c>
      <c r="AI42" s="199">
        <f>IFERROR(VLOOKUP($B42,'2021 Balance Sheet'!$B$7:$O$1311,'2021 Balance Sheet'!K$2,FALSE),0)</f>
        <v>50243.29</v>
      </c>
      <c r="AJ42" s="199">
        <f>IFERROR(VLOOKUP($B42,'2021 Balance Sheet'!$B$7:$O$1311,'2021 Balance Sheet'!L$2,FALSE),0)</f>
        <v>50243.29</v>
      </c>
      <c r="AK42" s="199">
        <f>IFERROR(VLOOKUP($B42,'2021 Balance Sheet'!$B$7:$O$1311,'2021 Balance Sheet'!M$2,FALSE),0)</f>
        <v>52284.21</v>
      </c>
      <c r="AL42" s="199">
        <f>IFERROR(VLOOKUP($B42,'2021 Balance Sheet'!$B$7:$O$1311,'2021 Balance Sheet'!N$2,FALSE),0)</f>
        <v>52284.21</v>
      </c>
      <c r="AM42" s="199">
        <f>IFERROR(VLOOKUP($B42,'2021 Balance Sheet'!$B$7:$O$1311,'2021 Balance Sheet'!O$2,FALSE),0)</f>
        <v>0</v>
      </c>
      <c r="AN42" s="109">
        <f t="shared" si="5"/>
        <v>33804.730000000003</v>
      </c>
    </row>
    <row r="43" spans="1:40" ht="15.75" thickBot="1" x14ac:dyDescent="0.3">
      <c r="A43" s="149" t="s">
        <v>2218</v>
      </c>
      <c r="B43" s="153" t="s">
        <v>2219</v>
      </c>
      <c r="C43" s="125" t="s">
        <v>4</v>
      </c>
      <c r="D43" s="139">
        <v>19.61</v>
      </c>
      <c r="E43" s="139">
        <v>19.61</v>
      </c>
      <c r="F43" s="139">
        <v>19.61</v>
      </c>
      <c r="G43" s="139">
        <v>1228.02</v>
      </c>
      <c r="H43" s="139">
        <v>1228.02</v>
      </c>
      <c r="I43" s="139">
        <v>1228.02</v>
      </c>
      <c r="J43" s="139">
        <v>1247.5999999999999</v>
      </c>
      <c r="K43" s="139">
        <v>1247.5999999999999</v>
      </c>
      <c r="L43" s="139">
        <v>1247.5999999999999</v>
      </c>
      <c r="M43" s="139">
        <v>1285.93</v>
      </c>
      <c r="N43" s="139">
        <v>1285.93</v>
      </c>
      <c r="O43" s="139">
        <v>0</v>
      </c>
      <c r="P43" s="199">
        <v>47.64</v>
      </c>
      <c r="Q43" s="199">
        <v>47.64</v>
      </c>
      <c r="R43" s="199">
        <v>47.64</v>
      </c>
      <c r="S43" s="200">
        <v>1275.42</v>
      </c>
      <c r="T43" s="200">
        <v>1275.42</v>
      </c>
      <c r="U43" s="200">
        <v>1275.42</v>
      </c>
      <c r="V43" s="199">
        <v>1293.5899999999999</v>
      </c>
      <c r="W43" s="199">
        <v>1293.5899999999999</v>
      </c>
      <c r="X43" s="199">
        <v>1293.5899999999999</v>
      </c>
      <c r="Y43" s="199">
        <v>1316.15</v>
      </c>
      <c r="Z43" s="199">
        <v>1316.15</v>
      </c>
      <c r="AA43" s="199">
        <v>0</v>
      </c>
      <c r="AB43" s="199">
        <f>IFERROR(VLOOKUP($B43,'2021 Balance Sheet'!$B$7:$O$1311,'2021 Balance Sheet'!D$2,FALSE),0)</f>
        <v>13.8</v>
      </c>
      <c r="AC43" s="199">
        <f>IFERROR(VLOOKUP($B43,'2021 Balance Sheet'!$B$7:$O$1311,'2021 Balance Sheet'!E$2,FALSE),0)</f>
        <v>13.8</v>
      </c>
      <c r="AD43" s="199">
        <f>IFERROR(VLOOKUP($B43,'2021 Balance Sheet'!$B$7:$O$1311,'2021 Balance Sheet'!F$2,FALSE),0)</f>
        <v>13.8</v>
      </c>
      <c r="AE43" s="199">
        <f>IFERROR(VLOOKUP($B43,'2021 Balance Sheet'!$B$7:$O$1311,'2021 Balance Sheet'!G$2,FALSE),0)</f>
        <v>1218.6400000000001</v>
      </c>
      <c r="AF43" s="199">
        <f>IFERROR(VLOOKUP($B43,'2021 Balance Sheet'!$B$7:$O$1311,'2021 Balance Sheet'!H$2,FALSE),0)</f>
        <v>1218.6400000000001</v>
      </c>
      <c r="AG43" s="199">
        <f>IFERROR(VLOOKUP($B43,'2021 Balance Sheet'!$B$7:$O$1311,'2021 Balance Sheet'!I$2,FALSE),0)</f>
        <v>1218.6400000000001</v>
      </c>
      <c r="AH43" s="199">
        <f>IFERROR(VLOOKUP($B43,'2021 Balance Sheet'!$B$7:$O$1311,'2021 Balance Sheet'!J$2,FALSE),0)</f>
        <v>1235.48</v>
      </c>
      <c r="AI43" s="199">
        <f>IFERROR(VLOOKUP($B43,'2021 Balance Sheet'!$B$7:$O$1311,'2021 Balance Sheet'!K$2,FALSE),0)</f>
        <v>1235.48</v>
      </c>
      <c r="AJ43" s="199">
        <f>IFERROR(VLOOKUP($B43,'2021 Balance Sheet'!$B$7:$O$1311,'2021 Balance Sheet'!L$2,FALSE),0)</f>
        <v>1235.48</v>
      </c>
      <c r="AK43" s="199">
        <f>IFERROR(VLOOKUP($B43,'2021 Balance Sheet'!$B$7:$O$1311,'2021 Balance Sheet'!M$2,FALSE),0)</f>
        <v>1285.67</v>
      </c>
      <c r="AL43" s="199">
        <f>IFERROR(VLOOKUP($B43,'2021 Balance Sheet'!$B$7:$O$1311,'2021 Balance Sheet'!N$2,FALSE),0)</f>
        <v>1285.67</v>
      </c>
      <c r="AM43" s="199">
        <f>IFERROR(VLOOKUP($B43,'2021 Balance Sheet'!$B$7:$O$1311,'2021 Balance Sheet'!O$2,FALSE),0)</f>
        <v>0</v>
      </c>
      <c r="AN43" s="109">
        <f t="shared" si="5"/>
        <v>831.25833333333333</v>
      </c>
    </row>
    <row r="44" spans="1:40" ht="15.75" thickBot="1" x14ac:dyDescent="0.3">
      <c r="A44" s="149" t="s">
        <v>2220</v>
      </c>
      <c r="B44" s="153" t="s">
        <v>2221</v>
      </c>
      <c r="C44" s="125" t="s">
        <v>4</v>
      </c>
      <c r="D44" s="140">
        <v>540721.41</v>
      </c>
      <c r="E44" s="140">
        <v>1061862.6399999999</v>
      </c>
      <c r="F44" s="140">
        <v>2098910.6</v>
      </c>
      <c r="G44" s="140">
        <v>2730238.4</v>
      </c>
      <c r="H44" s="140">
        <v>3234280.86</v>
      </c>
      <c r="I44" s="140">
        <v>3725954.7</v>
      </c>
      <c r="J44" s="140">
        <v>4217177.91</v>
      </c>
      <c r="K44" s="140">
        <v>4695347.8</v>
      </c>
      <c r="L44" s="140">
        <v>5292204.2</v>
      </c>
      <c r="M44" s="140">
        <v>5762036.6299999999</v>
      </c>
      <c r="N44" s="140">
        <v>6215129.2699999996</v>
      </c>
      <c r="O44" s="140">
        <v>0</v>
      </c>
      <c r="P44" s="200">
        <v>552430.94999999995</v>
      </c>
      <c r="Q44" s="200">
        <v>1096959.3400000001</v>
      </c>
      <c r="R44" s="200">
        <v>2323109.14</v>
      </c>
      <c r="S44" s="199">
        <v>2853816.45</v>
      </c>
      <c r="T44" s="199">
        <v>3379692.25</v>
      </c>
      <c r="U44" s="199">
        <v>3909346.28</v>
      </c>
      <c r="V44" s="200">
        <v>4428898.24</v>
      </c>
      <c r="W44" s="200">
        <v>5064852.12</v>
      </c>
      <c r="X44" s="200">
        <v>5581032.3399999999</v>
      </c>
      <c r="Y44" s="200">
        <v>6090179.3200000003</v>
      </c>
      <c r="Z44" s="200">
        <v>6574514.1100000003</v>
      </c>
      <c r="AA44" s="200">
        <v>0</v>
      </c>
      <c r="AB44" s="199">
        <f>IFERROR(VLOOKUP($B44,'2021 Balance Sheet'!$B$7:$O$1311,'2021 Balance Sheet'!D$2,FALSE),0)</f>
        <v>577273.56999999995</v>
      </c>
      <c r="AC44" s="199">
        <f>IFERROR(VLOOKUP($B44,'2021 Balance Sheet'!$B$7:$O$1311,'2021 Balance Sheet'!E$2,FALSE),0)</f>
        <v>1151905.74</v>
      </c>
      <c r="AD44" s="199">
        <f>IFERROR(VLOOKUP($B44,'2021 Balance Sheet'!$B$7:$O$1311,'2021 Balance Sheet'!F$2,FALSE),0)</f>
        <v>2322713.41</v>
      </c>
      <c r="AE44" s="199">
        <f>IFERROR(VLOOKUP($B44,'2021 Balance Sheet'!$B$7:$O$1311,'2021 Balance Sheet'!G$2,FALSE),0)</f>
        <v>2875135.34</v>
      </c>
      <c r="AF44" s="199">
        <f>IFERROR(VLOOKUP($B44,'2021 Balance Sheet'!$B$7:$O$1311,'2021 Balance Sheet'!H$2,FALSE),0)</f>
        <v>3428056.7</v>
      </c>
      <c r="AG44" s="199">
        <f>IFERROR(VLOOKUP($B44,'2021 Balance Sheet'!$B$7:$O$1311,'2021 Balance Sheet'!I$2,FALSE),0)</f>
        <v>3968424.99</v>
      </c>
      <c r="AH44" s="199">
        <f>IFERROR(VLOOKUP($B44,'2021 Balance Sheet'!$B$7:$O$1311,'2021 Balance Sheet'!J$2,FALSE),0)</f>
        <v>4524374.72</v>
      </c>
      <c r="AI44" s="199">
        <f>IFERROR(VLOOKUP($B44,'2021 Balance Sheet'!$B$7:$O$1311,'2021 Balance Sheet'!K$2,FALSE),0)</f>
        <v>5197520.1500000004</v>
      </c>
      <c r="AJ44" s="199">
        <f>IFERROR(VLOOKUP($B44,'2021 Balance Sheet'!$B$7:$O$1311,'2021 Balance Sheet'!L$2,FALSE),0)</f>
        <v>5738276.4500000002</v>
      </c>
      <c r="AK44" s="199">
        <f>IFERROR(VLOOKUP($B44,'2021 Balance Sheet'!$B$7:$O$1311,'2021 Balance Sheet'!M$2,FALSE),0)</f>
        <v>6265639.9299999997</v>
      </c>
      <c r="AL44" s="199">
        <f>IFERROR(VLOOKUP($B44,'2021 Balance Sheet'!$B$7:$O$1311,'2021 Balance Sheet'!N$2,FALSE),0)</f>
        <v>6772997.9100000001</v>
      </c>
      <c r="AM44" s="199">
        <f>IFERROR(VLOOKUP($B44,'2021 Balance Sheet'!$B$7:$O$1311,'2021 Balance Sheet'!O$2,FALSE),0)</f>
        <v>0</v>
      </c>
      <c r="AN44" s="109">
        <f t="shared" si="5"/>
        <v>3568526.5758333332</v>
      </c>
    </row>
    <row r="45" spans="1:40" ht="15.75" thickBot="1" x14ac:dyDescent="0.3">
      <c r="A45" s="149" t="s">
        <v>2222</v>
      </c>
      <c r="B45" s="153" t="s">
        <v>2223</v>
      </c>
      <c r="C45" s="125" t="s">
        <v>4</v>
      </c>
      <c r="D45" s="139">
        <v>152234.23999999999</v>
      </c>
      <c r="E45" s="139">
        <v>152234.23999999999</v>
      </c>
      <c r="F45" s="139">
        <v>152234.23999999999</v>
      </c>
      <c r="G45" s="139">
        <v>423718.07</v>
      </c>
      <c r="H45" s="139">
        <v>423718.07</v>
      </c>
      <c r="I45" s="139">
        <v>423718.07</v>
      </c>
      <c r="J45" s="139">
        <v>578450.37</v>
      </c>
      <c r="K45" s="139">
        <v>578334.75</v>
      </c>
      <c r="L45" s="139">
        <v>578334.75</v>
      </c>
      <c r="M45" s="139">
        <v>740310.97</v>
      </c>
      <c r="N45" s="139">
        <v>740310.97</v>
      </c>
      <c r="O45" s="139">
        <v>0</v>
      </c>
      <c r="P45" s="199">
        <v>156749.31</v>
      </c>
      <c r="Q45" s="199">
        <v>156749.31</v>
      </c>
      <c r="R45" s="199">
        <v>156749.31</v>
      </c>
      <c r="S45" s="200">
        <v>443502.36</v>
      </c>
      <c r="T45" s="200">
        <v>443502.36</v>
      </c>
      <c r="U45" s="200">
        <v>443502.36</v>
      </c>
      <c r="V45" s="199">
        <v>606880.26</v>
      </c>
      <c r="W45" s="199">
        <v>606880.26</v>
      </c>
      <c r="X45" s="199">
        <v>606880.26</v>
      </c>
      <c r="Y45" s="199">
        <v>782741.93</v>
      </c>
      <c r="Z45" s="199">
        <v>782741.93</v>
      </c>
      <c r="AA45" s="199">
        <v>0</v>
      </c>
      <c r="AB45" s="199">
        <f>IFERROR(VLOOKUP($B45,'2021 Balance Sheet'!$B$7:$O$1311,'2021 Balance Sheet'!D$2,FALSE),0)</f>
        <v>180241.38</v>
      </c>
      <c r="AC45" s="199">
        <f>IFERROR(VLOOKUP($B45,'2021 Balance Sheet'!$B$7:$O$1311,'2021 Balance Sheet'!E$2,FALSE),0)</f>
        <v>180241.38</v>
      </c>
      <c r="AD45" s="199">
        <f>IFERROR(VLOOKUP($B45,'2021 Balance Sheet'!$B$7:$O$1311,'2021 Balance Sheet'!F$2,FALSE),0)</f>
        <v>180241.38</v>
      </c>
      <c r="AE45" s="199">
        <f>IFERROR(VLOOKUP($B45,'2021 Balance Sheet'!$B$7:$O$1311,'2021 Balance Sheet'!G$2,FALSE),0)</f>
        <v>447587.65</v>
      </c>
      <c r="AF45" s="199">
        <f>IFERROR(VLOOKUP($B45,'2021 Balance Sheet'!$B$7:$O$1311,'2021 Balance Sheet'!H$2,FALSE),0)</f>
        <v>447587.65</v>
      </c>
      <c r="AG45" s="199">
        <f>IFERROR(VLOOKUP($B45,'2021 Balance Sheet'!$B$7:$O$1311,'2021 Balance Sheet'!I$2,FALSE),0)</f>
        <v>447587.65</v>
      </c>
      <c r="AH45" s="199">
        <f>IFERROR(VLOOKUP($B45,'2021 Balance Sheet'!$B$7:$O$1311,'2021 Balance Sheet'!J$2,FALSE),0)</f>
        <v>624652.11</v>
      </c>
      <c r="AI45" s="199">
        <f>IFERROR(VLOOKUP($B45,'2021 Balance Sheet'!$B$7:$O$1311,'2021 Balance Sheet'!K$2,FALSE),0)</f>
        <v>624652.11</v>
      </c>
      <c r="AJ45" s="199">
        <f>IFERROR(VLOOKUP($B45,'2021 Balance Sheet'!$B$7:$O$1311,'2021 Balance Sheet'!L$2,FALSE),0)</f>
        <v>624652.11</v>
      </c>
      <c r="AK45" s="199">
        <f>IFERROR(VLOOKUP($B45,'2021 Balance Sheet'!$B$7:$O$1311,'2021 Balance Sheet'!M$2,FALSE),0)</f>
        <v>810890.93</v>
      </c>
      <c r="AL45" s="199">
        <f>IFERROR(VLOOKUP($B45,'2021 Balance Sheet'!$B$7:$O$1311,'2021 Balance Sheet'!N$2,FALSE),0)</f>
        <v>810890.93</v>
      </c>
      <c r="AM45" s="199">
        <f>IFERROR(VLOOKUP($B45,'2021 Balance Sheet'!$B$7:$O$1311,'2021 Balance Sheet'!O$2,FALSE),0)</f>
        <v>0</v>
      </c>
      <c r="AN45" s="109">
        <f t="shared" si="5"/>
        <v>448268.77333333326</v>
      </c>
    </row>
    <row r="46" spans="1:40" ht="15.75" thickBot="1" x14ac:dyDescent="0.3">
      <c r="A46" s="149" t="s">
        <v>2224</v>
      </c>
      <c r="B46" s="153" t="s">
        <v>2225</v>
      </c>
      <c r="C46" s="125" t="s">
        <v>4</v>
      </c>
      <c r="D46" s="140">
        <v>4982.92</v>
      </c>
      <c r="E46" s="140">
        <v>4982.92</v>
      </c>
      <c r="F46" s="140">
        <v>4982.92</v>
      </c>
      <c r="G46" s="140">
        <v>11838.97</v>
      </c>
      <c r="H46" s="140">
        <v>11838.97</v>
      </c>
      <c r="I46" s="140">
        <v>11838.97</v>
      </c>
      <c r="J46" s="140">
        <v>17515.43</v>
      </c>
      <c r="K46" s="140">
        <v>17515.43</v>
      </c>
      <c r="L46" s="140">
        <v>17515.43</v>
      </c>
      <c r="M46" s="140">
        <v>23919.43</v>
      </c>
      <c r="N46" s="140">
        <v>23919.43</v>
      </c>
      <c r="O46" s="140">
        <v>0</v>
      </c>
      <c r="P46" s="200">
        <v>5901.41</v>
      </c>
      <c r="Q46" s="200">
        <v>5901.41</v>
      </c>
      <c r="R46" s="200">
        <v>5901.41</v>
      </c>
      <c r="S46" s="199">
        <v>14024.62</v>
      </c>
      <c r="T46" s="199">
        <v>14024.62</v>
      </c>
      <c r="U46" s="199">
        <v>14024.62</v>
      </c>
      <c r="V46" s="200">
        <v>20025.64</v>
      </c>
      <c r="W46" s="200">
        <v>20025.64</v>
      </c>
      <c r="X46" s="200">
        <v>20025.64</v>
      </c>
      <c r="Y46" s="200">
        <v>26634.38</v>
      </c>
      <c r="Z46" s="200">
        <v>26634.38</v>
      </c>
      <c r="AA46" s="200">
        <v>0</v>
      </c>
      <c r="AB46" s="199">
        <f>IFERROR(VLOOKUP($B46,'2021 Balance Sheet'!$B$7:$O$1311,'2021 Balance Sheet'!D$2,FALSE),0)</f>
        <v>6715.34</v>
      </c>
      <c r="AC46" s="199">
        <f>IFERROR(VLOOKUP($B46,'2021 Balance Sheet'!$B$7:$O$1311,'2021 Balance Sheet'!E$2,FALSE),0)</f>
        <v>6715.34</v>
      </c>
      <c r="AD46" s="199">
        <f>IFERROR(VLOOKUP($B46,'2021 Balance Sheet'!$B$7:$O$1311,'2021 Balance Sheet'!F$2,FALSE),0)</f>
        <v>6715.34</v>
      </c>
      <c r="AE46" s="199">
        <f>IFERROR(VLOOKUP($B46,'2021 Balance Sheet'!$B$7:$O$1311,'2021 Balance Sheet'!G$2,FALSE),0)</f>
        <v>12982.4</v>
      </c>
      <c r="AF46" s="199">
        <f>IFERROR(VLOOKUP($B46,'2021 Balance Sheet'!$B$7:$O$1311,'2021 Balance Sheet'!H$2,FALSE),0)</f>
        <v>12982.4</v>
      </c>
      <c r="AG46" s="199">
        <f>IFERROR(VLOOKUP($B46,'2021 Balance Sheet'!$B$7:$O$1311,'2021 Balance Sheet'!I$2,FALSE),0)</f>
        <v>12982.4</v>
      </c>
      <c r="AH46" s="199">
        <f>IFERROR(VLOOKUP($B46,'2021 Balance Sheet'!$B$7:$O$1311,'2021 Balance Sheet'!J$2,FALSE),0)</f>
        <v>18934.150000000001</v>
      </c>
      <c r="AI46" s="199">
        <f>IFERROR(VLOOKUP($B46,'2021 Balance Sheet'!$B$7:$O$1311,'2021 Balance Sheet'!K$2,FALSE),0)</f>
        <v>18934.150000000001</v>
      </c>
      <c r="AJ46" s="199">
        <f>IFERROR(VLOOKUP($B46,'2021 Balance Sheet'!$B$7:$O$1311,'2021 Balance Sheet'!L$2,FALSE),0)</f>
        <v>18934.150000000001</v>
      </c>
      <c r="AK46" s="199">
        <f>IFERROR(VLOOKUP($B46,'2021 Balance Sheet'!$B$7:$O$1311,'2021 Balance Sheet'!M$2,FALSE),0)</f>
        <v>26080.99</v>
      </c>
      <c r="AL46" s="199">
        <f>IFERROR(VLOOKUP($B46,'2021 Balance Sheet'!$B$7:$O$1311,'2021 Balance Sheet'!N$2,FALSE),0)</f>
        <v>26080.99</v>
      </c>
      <c r="AM46" s="199">
        <f>IFERROR(VLOOKUP($B46,'2021 Balance Sheet'!$B$7:$O$1311,'2021 Balance Sheet'!O$2,FALSE),0)</f>
        <v>0</v>
      </c>
      <c r="AN46" s="109">
        <f t="shared" si="5"/>
        <v>14004.804166666663</v>
      </c>
    </row>
    <row r="47" spans="1:40" ht="15.75" thickBot="1" x14ac:dyDescent="0.3">
      <c r="A47" s="149" t="s">
        <v>2226</v>
      </c>
      <c r="B47" s="153" t="s">
        <v>2227</v>
      </c>
      <c r="C47" s="125" t="s">
        <v>4</v>
      </c>
      <c r="D47" s="139">
        <v>126458.88</v>
      </c>
      <c r="E47" s="139">
        <v>248338.81</v>
      </c>
      <c r="F47" s="139">
        <v>529107.22</v>
      </c>
      <c r="G47" s="139">
        <v>682827.6</v>
      </c>
      <c r="H47" s="139">
        <v>807977.61</v>
      </c>
      <c r="I47" s="139">
        <v>928932.34</v>
      </c>
      <c r="J47" s="139">
        <v>1052107.45</v>
      </c>
      <c r="K47" s="139">
        <v>1175052.05</v>
      </c>
      <c r="L47" s="139">
        <v>1324600.07</v>
      </c>
      <c r="M47" s="139">
        <v>1446718.02</v>
      </c>
      <c r="N47" s="139">
        <v>1568652.39</v>
      </c>
      <c r="O47" s="139">
        <v>0</v>
      </c>
      <c r="P47" s="199">
        <v>130312.97</v>
      </c>
      <c r="Q47" s="199">
        <v>257662.25</v>
      </c>
      <c r="R47" s="199">
        <v>584450.62</v>
      </c>
      <c r="S47" s="200">
        <v>714899.04</v>
      </c>
      <c r="T47" s="200">
        <v>843918.95</v>
      </c>
      <c r="U47" s="200">
        <v>974272.01</v>
      </c>
      <c r="V47" s="199">
        <v>1104201.68</v>
      </c>
      <c r="W47" s="199">
        <v>1263870.29</v>
      </c>
      <c r="X47" s="199">
        <v>1396704.94</v>
      </c>
      <c r="Y47" s="199">
        <v>1529338.94</v>
      </c>
      <c r="Z47" s="199">
        <v>1661661.51</v>
      </c>
      <c r="AA47" s="199">
        <v>0</v>
      </c>
      <c r="AB47" s="199">
        <f>IFERROR(VLOOKUP($B47,'2021 Balance Sheet'!$B$7:$O$1311,'2021 Balance Sheet'!D$2,FALSE),0)</f>
        <v>135997.59</v>
      </c>
      <c r="AC47" s="199">
        <f>IFERROR(VLOOKUP($B47,'2021 Balance Sheet'!$B$7:$O$1311,'2021 Balance Sheet'!E$2,FALSE),0)</f>
        <v>270387.23</v>
      </c>
      <c r="AD47" s="199">
        <f>IFERROR(VLOOKUP($B47,'2021 Balance Sheet'!$B$7:$O$1311,'2021 Balance Sheet'!F$2,FALSE),0)</f>
        <v>580839.54</v>
      </c>
      <c r="AE47" s="199">
        <f>IFERROR(VLOOKUP($B47,'2021 Balance Sheet'!$B$7:$O$1311,'2021 Balance Sheet'!G$2,FALSE),0)</f>
        <v>716045.26</v>
      </c>
      <c r="AF47" s="199">
        <f>IFERROR(VLOOKUP($B47,'2021 Balance Sheet'!$B$7:$O$1311,'2021 Balance Sheet'!H$2,FALSE),0)</f>
        <v>852782.54</v>
      </c>
      <c r="AG47" s="199">
        <f>IFERROR(VLOOKUP($B47,'2021 Balance Sheet'!$B$7:$O$1311,'2021 Balance Sheet'!I$2,FALSE),0)</f>
        <v>988930.68</v>
      </c>
      <c r="AH47" s="199">
        <f>IFERROR(VLOOKUP($B47,'2021 Balance Sheet'!$B$7:$O$1311,'2021 Balance Sheet'!J$2,FALSE),0)</f>
        <v>1126524.78</v>
      </c>
      <c r="AI47" s="199">
        <f>IFERROR(VLOOKUP($B47,'2021 Balance Sheet'!$B$7:$O$1311,'2021 Balance Sheet'!K$2,FALSE),0)</f>
        <v>1293386.9099999999</v>
      </c>
      <c r="AJ47" s="199">
        <f>IFERROR(VLOOKUP($B47,'2021 Balance Sheet'!$B$7:$O$1311,'2021 Balance Sheet'!L$2,FALSE),0)</f>
        <v>1431389.37</v>
      </c>
      <c r="AK47" s="199">
        <f>IFERROR(VLOOKUP($B47,'2021 Balance Sheet'!$B$7:$O$1311,'2021 Balance Sheet'!M$2,FALSE),0)</f>
        <v>1568086.82</v>
      </c>
      <c r="AL47" s="199">
        <f>IFERROR(VLOOKUP($B47,'2021 Balance Sheet'!$B$7:$O$1311,'2021 Balance Sheet'!N$2,FALSE),0)</f>
        <v>1705688.95</v>
      </c>
      <c r="AM47" s="199">
        <f>IFERROR(VLOOKUP($B47,'2021 Balance Sheet'!$B$7:$O$1311,'2021 Balance Sheet'!O$2,FALSE),0)</f>
        <v>0</v>
      </c>
      <c r="AN47" s="109">
        <f t="shared" si="5"/>
        <v>889171.63916666666</v>
      </c>
    </row>
    <row r="48" spans="1:40" ht="15.75" thickBot="1" x14ac:dyDescent="0.3">
      <c r="A48" s="149" t="s">
        <v>2228</v>
      </c>
      <c r="B48" s="153" t="s">
        <v>2229</v>
      </c>
      <c r="C48" s="125" t="s">
        <v>4</v>
      </c>
      <c r="D48" s="140">
        <v>0</v>
      </c>
      <c r="E48" s="140">
        <v>0</v>
      </c>
      <c r="F48" s="140">
        <v>0</v>
      </c>
      <c r="G48" s="140">
        <v>0</v>
      </c>
      <c r="H48" s="140">
        <v>0</v>
      </c>
      <c r="I48" s="140">
        <v>0</v>
      </c>
      <c r="J48" s="140">
        <v>0</v>
      </c>
      <c r="K48" s="140">
        <v>0</v>
      </c>
      <c r="L48" s="140">
        <v>0</v>
      </c>
      <c r="M48" s="140">
        <v>0</v>
      </c>
      <c r="N48" s="140">
        <v>0</v>
      </c>
      <c r="O48" s="140">
        <v>0</v>
      </c>
      <c r="P48" s="200">
        <v>0</v>
      </c>
      <c r="Q48" s="200">
        <v>0</v>
      </c>
      <c r="R48" s="200">
        <v>0</v>
      </c>
      <c r="S48" s="199">
        <v>0</v>
      </c>
      <c r="T48" s="199">
        <v>0</v>
      </c>
      <c r="U48" s="199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199">
        <f>IFERROR(VLOOKUP($B48,'2021 Balance Sheet'!$B$7:$O$1311,'2021 Balance Sheet'!D$2,FALSE),0)</f>
        <v>0</v>
      </c>
      <c r="AC48" s="199">
        <f>IFERROR(VLOOKUP($B48,'2021 Balance Sheet'!$B$7:$O$1311,'2021 Balance Sheet'!E$2,FALSE),0)</f>
        <v>0</v>
      </c>
      <c r="AD48" s="199">
        <f>IFERROR(VLOOKUP($B48,'2021 Balance Sheet'!$B$7:$O$1311,'2021 Balance Sheet'!F$2,FALSE),0)</f>
        <v>0</v>
      </c>
      <c r="AE48" s="199">
        <f>IFERROR(VLOOKUP($B48,'2021 Balance Sheet'!$B$7:$O$1311,'2021 Balance Sheet'!G$2,FALSE),0)</f>
        <v>0</v>
      </c>
      <c r="AF48" s="199">
        <f>IFERROR(VLOOKUP($B48,'2021 Balance Sheet'!$B$7:$O$1311,'2021 Balance Sheet'!H$2,FALSE),0)</f>
        <v>0</v>
      </c>
      <c r="AG48" s="199">
        <f>IFERROR(VLOOKUP($B48,'2021 Balance Sheet'!$B$7:$O$1311,'2021 Balance Sheet'!I$2,FALSE),0)</f>
        <v>0</v>
      </c>
      <c r="AH48" s="199">
        <f>IFERROR(VLOOKUP($B48,'2021 Balance Sheet'!$B$7:$O$1311,'2021 Balance Sheet'!J$2,FALSE),0)</f>
        <v>0</v>
      </c>
      <c r="AI48" s="199">
        <f>IFERROR(VLOOKUP($B48,'2021 Balance Sheet'!$B$7:$O$1311,'2021 Balance Sheet'!K$2,FALSE),0)</f>
        <v>0</v>
      </c>
      <c r="AJ48" s="199">
        <f>IFERROR(VLOOKUP($B48,'2021 Balance Sheet'!$B$7:$O$1311,'2021 Balance Sheet'!L$2,FALSE),0)</f>
        <v>0</v>
      </c>
      <c r="AK48" s="199">
        <f>IFERROR(VLOOKUP($B48,'2021 Balance Sheet'!$B$7:$O$1311,'2021 Balance Sheet'!M$2,FALSE),0)</f>
        <v>0</v>
      </c>
      <c r="AL48" s="199">
        <f>IFERROR(VLOOKUP($B48,'2021 Balance Sheet'!$B$7:$O$1311,'2021 Balance Sheet'!N$2,FALSE),0)</f>
        <v>0</v>
      </c>
      <c r="AM48" s="199">
        <f>IFERROR(VLOOKUP($B48,'2021 Balance Sheet'!$B$7:$O$1311,'2021 Balance Sheet'!O$2,FALSE),0)</f>
        <v>0</v>
      </c>
      <c r="AN48" s="109">
        <f t="shared" si="5"/>
        <v>0</v>
      </c>
    </row>
    <row r="49" spans="1:40" ht="15.75" thickBot="1" x14ac:dyDescent="0.3">
      <c r="A49" s="149" t="s">
        <v>2230</v>
      </c>
      <c r="B49" s="153" t="s">
        <v>2231</v>
      </c>
      <c r="C49" s="125" t="s">
        <v>4</v>
      </c>
      <c r="D49" s="139">
        <v>0</v>
      </c>
      <c r="E49" s="139">
        <v>0</v>
      </c>
      <c r="F49" s="139">
        <v>0</v>
      </c>
      <c r="G49" s="139">
        <v>0</v>
      </c>
      <c r="H49" s="139">
        <v>0</v>
      </c>
      <c r="I49" s="139">
        <v>0</v>
      </c>
      <c r="J49" s="139">
        <v>0</v>
      </c>
      <c r="K49" s="139">
        <v>0</v>
      </c>
      <c r="L49" s="139">
        <v>0</v>
      </c>
      <c r="M49" s="139">
        <v>0</v>
      </c>
      <c r="N49" s="139">
        <v>0</v>
      </c>
      <c r="O49" s="139">
        <v>0</v>
      </c>
      <c r="P49" s="199">
        <v>0</v>
      </c>
      <c r="Q49" s="199">
        <v>0</v>
      </c>
      <c r="R49" s="199">
        <v>0</v>
      </c>
      <c r="S49" s="200">
        <v>0</v>
      </c>
      <c r="T49" s="200">
        <v>0</v>
      </c>
      <c r="U49" s="200">
        <v>0</v>
      </c>
      <c r="V49" s="199">
        <v>0</v>
      </c>
      <c r="W49" s="199">
        <v>0</v>
      </c>
      <c r="X49" s="199">
        <v>0</v>
      </c>
      <c r="Y49" s="199">
        <v>0</v>
      </c>
      <c r="Z49" s="199">
        <v>0</v>
      </c>
      <c r="AA49" s="199">
        <v>0</v>
      </c>
      <c r="AB49" s="199">
        <f>IFERROR(VLOOKUP($B49,'2021 Balance Sheet'!$B$7:$O$1311,'2021 Balance Sheet'!D$2,FALSE),0)</f>
        <v>0</v>
      </c>
      <c r="AC49" s="199">
        <f>IFERROR(VLOOKUP($B49,'2021 Balance Sheet'!$B$7:$O$1311,'2021 Balance Sheet'!E$2,FALSE),0)</f>
        <v>0</v>
      </c>
      <c r="AD49" s="199">
        <f>IFERROR(VLOOKUP($B49,'2021 Balance Sheet'!$B$7:$O$1311,'2021 Balance Sheet'!F$2,FALSE),0)</f>
        <v>0</v>
      </c>
      <c r="AE49" s="199">
        <f>IFERROR(VLOOKUP($B49,'2021 Balance Sheet'!$B$7:$O$1311,'2021 Balance Sheet'!G$2,FALSE),0)</f>
        <v>0</v>
      </c>
      <c r="AF49" s="199">
        <f>IFERROR(VLOOKUP($B49,'2021 Balance Sheet'!$B$7:$O$1311,'2021 Balance Sheet'!H$2,FALSE),0)</f>
        <v>0</v>
      </c>
      <c r="AG49" s="199">
        <f>IFERROR(VLOOKUP($B49,'2021 Balance Sheet'!$B$7:$O$1311,'2021 Balance Sheet'!I$2,FALSE),0)</f>
        <v>0</v>
      </c>
      <c r="AH49" s="199">
        <f>IFERROR(VLOOKUP($B49,'2021 Balance Sheet'!$B$7:$O$1311,'2021 Balance Sheet'!J$2,FALSE),0)</f>
        <v>0</v>
      </c>
      <c r="AI49" s="199">
        <f>IFERROR(VLOOKUP($B49,'2021 Balance Sheet'!$B$7:$O$1311,'2021 Balance Sheet'!K$2,FALSE),0)</f>
        <v>0</v>
      </c>
      <c r="AJ49" s="199">
        <f>IFERROR(VLOOKUP($B49,'2021 Balance Sheet'!$B$7:$O$1311,'2021 Balance Sheet'!L$2,FALSE),0)</f>
        <v>0</v>
      </c>
      <c r="AK49" s="199">
        <f>IFERROR(VLOOKUP($B49,'2021 Balance Sheet'!$B$7:$O$1311,'2021 Balance Sheet'!M$2,FALSE),0)</f>
        <v>0</v>
      </c>
      <c r="AL49" s="199">
        <f>IFERROR(VLOOKUP($B49,'2021 Balance Sheet'!$B$7:$O$1311,'2021 Balance Sheet'!N$2,FALSE),0)</f>
        <v>0</v>
      </c>
      <c r="AM49" s="199">
        <f>IFERROR(VLOOKUP($B49,'2021 Balance Sheet'!$B$7:$O$1311,'2021 Balance Sheet'!O$2,FALSE),0)</f>
        <v>0</v>
      </c>
      <c r="AN49" s="109">
        <f t="shared" si="5"/>
        <v>0</v>
      </c>
    </row>
    <row r="50" spans="1:40" ht="15.75" thickBot="1" x14ac:dyDescent="0.3">
      <c r="A50" s="149" t="s">
        <v>2232</v>
      </c>
      <c r="B50" s="153" t="s">
        <v>2233</v>
      </c>
      <c r="C50" s="125" t="s">
        <v>4</v>
      </c>
      <c r="D50" s="140">
        <v>0</v>
      </c>
      <c r="E50" s="140">
        <v>0</v>
      </c>
      <c r="F50" s="140">
        <v>0</v>
      </c>
      <c r="G50" s="140">
        <v>0</v>
      </c>
      <c r="H50" s="140">
        <v>0</v>
      </c>
      <c r="I50" s="140">
        <v>0</v>
      </c>
      <c r="J50" s="140">
        <v>0</v>
      </c>
      <c r="K50" s="140">
        <v>0</v>
      </c>
      <c r="L50" s="140">
        <v>0</v>
      </c>
      <c r="M50" s="140">
        <v>0</v>
      </c>
      <c r="N50" s="140">
        <v>0</v>
      </c>
      <c r="O50" s="140">
        <v>0</v>
      </c>
      <c r="P50" s="200">
        <v>0</v>
      </c>
      <c r="Q50" s="200">
        <v>0</v>
      </c>
      <c r="R50" s="200">
        <v>0</v>
      </c>
      <c r="S50" s="199">
        <v>0</v>
      </c>
      <c r="T50" s="199">
        <v>0</v>
      </c>
      <c r="U50" s="199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199">
        <f>IFERROR(VLOOKUP($B50,'2021 Balance Sheet'!$B$7:$O$1311,'2021 Balance Sheet'!D$2,FALSE),0)</f>
        <v>0</v>
      </c>
      <c r="AC50" s="199">
        <f>IFERROR(VLOOKUP($B50,'2021 Balance Sheet'!$B$7:$O$1311,'2021 Balance Sheet'!E$2,FALSE),0)</f>
        <v>0</v>
      </c>
      <c r="AD50" s="199">
        <f>IFERROR(VLOOKUP($B50,'2021 Balance Sheet'!$B$7:$O$1311,'2021 Balance Sheet'!F$2,FALSE),0)</f>
        <v>0</v>
      </c>
      <c r="AE50" s="199">
        <f>IFERROR(VLOOKUP($B50,'2021 Balance Sheet'!$B$7:$O$1311,'2021 Balance Sheet'!G$2,FALSE),0)</f>
        <v>0</v>
      </c>
      <c r="AF50" s="199">
        <f>IFERROR(VLOOKUP($B50,'2021 Balance Sheet'!$B$7:$O$1311,'2021 Balance Sheet'!H$2,FALSE),0)</f>
        <v>0</v>
      </c>
      <c r="AG50" s="199">
        <f>IFERROR(VLOOKUP($B50,'2021 Balance Sheet'!$B$7:$O$1311,'2021 Balance Sheet'!I$2,FALSE),0)</f>
        <v>0</v>
      </c>
      <c r="AH50" s="199">
        <f>IFERROR(VLOOKUP($B50,'2021 Balance Sheet'!$B$7:$O$1311,'2021 Balance Sheet'!J$2,FALSE),0)</f>
        <v>0</v>
      </c>
      <c r="AI50" s="199">
        <f>IFERROR(VLOOKUP($B50,'2021 Balance Sheet'!$B$7:$O$1311,'2021 Balance Sheet'!K$2,FALSE),0)</f>
        <v>0</v>
      </c>
      <c r="AJ50" s="199">
        <f>IFERROR(VLOOKUP($B50,'2021 Balance Sheet'!$B$7:$O$1311,'2021 Balance Sheet'!L$2,FALSE),0)</f>
        <v>0</v>
      </c>
      <c r="AK50" s="199">
        <f>IFERROR(VLOOKUP($B50,'2021 Balance Sheet'!$B$7:$O$1311,'2021 Balance Sheet'!M$2,FALSE),0)</f>
        <v>0</v>
      </c>
      <c r="AL50" s="199">
        <f>IFERROR(VLOOKUP($B50,'2021 Balance Sheet'!$B$7:$O$1311,'2021 Balance Sheet'!N$2,FALSE),0)</f>
        <v>0</v>
      </c>
      <c r="AM50" s="199">
        <f>IFERROR(VLOOKUP($B50,'2021 Balance Sheet'!$B$7:$O$1311,'2021 Balance Sheet'!O$2,FALSE),0)</f>
        <v>0</v>
      </c>
      <c r="AN50" s="109">
        <f t="shared" si="5"/>
        <v>0</v>
      </c>
    </row>
    <row r="51" spans="1:40" ht="15.75" thickBot="1" x14ac:dyDescent="0.3">
      <c r="A51" s="149" t="s">
        <v>2220</v>
      </c>
      <c r="B51" s="153" t="s">
        <v>2234</v>
      </c>
      <c r="C51" s="125" t="s">
        <v>4</v>
      </c>
      <c r="D51" s="139">
        <v>0</v>
      </c>
      <c r="E51" s="139">
        <v>0</v>
      </c>
      <c r="F51" s="139">
        <v>0</v>
      </c>
      <c r="G51" s="139">
        <v>0</v>
      </c>
      <c r="H51" s="139">
        <v>0</v>
      </c>
      <c r="I51" s="139">
        <v>0</v>
      </c>
      <c r="J51" s="139">
        <v>0</v>
      </c>
      <c r="K51" s="139">
        <v>0</v>
      </c>
      <c r="L51" s="139">
        <v>0</v>
      </c>
      <c r="M51" s="139">
        <v>0</v>
      </c>
      <c r="N51" s="139">
        <v>0</v>
      </c>
      <c r="O51" s="139">
        <v>0</v>
      </c>
      <c r="P51" s="199">
        <v>0</v>
      </c>
      <c r="Q51" s="199">
        <v>0</v>
      </c>
      <c r="R51" s="199">
        <v>0</v>
      </c>
      <c r="S51" s="200">
        <v>0</v>
      </c>
      <c r="T51" s="200">
        <v>0</v>
      </c>
      <c r="U51" s="200">
        <v>0</v>
      </c>
      <c r="V51" s="199">
        <v>0</v>
      </c>
      <c r="W51" s="199">
        <v>0</v>
      </c>
      <c r="X51" s="199">
        <v>0</v>
      </c>
      <c r="Y51" s="199">
        <v>0</v>
      </c>
      <c r="Z51" s="199">
        <v>0</v>
      </c>
      <c r="AA51" s="199">
        <v>0</v>
      </c>
      <c r="AB51" s="199">
        <f>IFERROR(VLOOKUP($B51,'2021 Balance Sheet'!$B$7:$O$1311,'2021 Balance Sheet'!D$2,FALSE),0)</f>
        <v>0</v>
      </c>
      <c r="AC51" s="199">
        <f>IFERROR(VLOOKUP($B51,'2021 Balance Sheet'!$B$7:$O$1311,'2021 Balance Sheet'!E$2,FALSE),0)</f>
        <v>0</v>
      </c>
      <c r="AD51" s="199">
        <f>IFERROR(VLOOKUP($B51,'2021 Balance Sheet'!$B$7:$O$1311,'2021 Balance Sheet'!F$2,FALSE),0)</f>
        <v>0</v>
      </c>
      <c r="AE51" s="199">
        <f>IFERROR(VLOOKUP($B51,'2021 Balance Sheet'!$B$7:$O$1311,'2021 Balance Sheet'!G$2,FALSE),0)</f>
        <v>0</v>
      </c>
      <c r="AF51" s="199">
        <f>IFERROR(VLOOKUP($B51,'2021 Balance Sheet'!$B$7:$O$1311,'2021 Balance Sheet'!H$2,FALSE),0)</f>
        <v>0</v>
      </c>
      <c r="AG51" s="199">
        <f>IFERROR(VLOOKUP($B51,'2021 Balance Sheet'!$B$7:$O$1311,'2021 Balance Sheet'!I$2,FALSE),0)</f>
        <v>0</v>
      </c>
      <c r="AH51" s="199">
        <f>IFERROR(VLOOKUP($B51,'2021 Balance Sheet'!$B$7:$O$1311,'2021 Balance Sheet'!J$2,FALSE),0)</f>
        <v>0</v>
      </c>
      <c r="AI51" s="199">
        <f>IFERROR(VLOOKUP($B51,'2021 Balance Sheet'!$B$7:$O$1311,'2021 Balance Sheet'!K$2,FALSE),0)</f>
        <v>0</v>
      </c>
      <c r="AJ51" s="199">
        <f>IFERROR(VLOOKUP($B51,'2021 Balance Sheet'!$B$7:$O$1311,'2021 Balance Sheet'!L$2,FALSE),0)</f>
        <v>0</v>
      </c>
      <c r="AK51" s="199">
        <f>IFERROR(VLOOKUP($B51,'2021 Balance Sheet'!$B$7:$O$1311,'2021 Balance Sheet'!M$2,FALSE),0)</f>
        <v>0</v>
      </c>
      <c r="AL51" s="199">
        <f>IFERROR(VLOOKUP($B51,'2021 Balance Sheet'!$B$7:$O$1311,'2021 Balance Sheet'!N$2,FALSE),0)</f>
        <v>0</v>
      </c>
      <c r="AM51" s="199">
        <f>IFERROR(VLOOKUP($B51,'2021 Balance Sheet'!$B$7:$O$1311,'2021 Balance Sheet'!O$2,FALSE),0)</f>
        <v>0</v>
      </c>
      <c r="AN51" s="109">
        <f t="shared" si="5"/>
        <v>0</v>
      </c>
    </row>
    <row r="52" spans="1:40" ht="15.75" thickBot="1" x14ac:dyDescent="0.3">
      <c r="A52" s="149" t="s">
        <v>2222</v>
      </c>
      <c r="B52" s="153" t="s">
        <v>2235</v>
      </c>
      <c r="C52" s="125" t="s">
        <v>4</v>
      </c>
      <c r="D52" s="140">
        <v>0</v>
      </c>
      <c r="E52" s="140">
        <v>0</v>
      </c>
      <c r="F52" s="140">
        <v>0</v>
      </c>
      <c r="G52" s="140">
        <v>0</v>
      </c>
      <c r="H52" s="140">
        <v>0</v>
      </c>
      <c r="I52" s="140">
        <v>0</v>
      </c>
      <c r="J52" s="140">
        <v>0</v>
      </c>
      <c r="K52" s="140">
        <v>0</v>
      </c>
      <c r="L52" s="140">
        <v>0</v>
      </c>
      <c r="M52" s="140">
        <v>0</v>
      </c>
      <c r="N52" s="140">
        <v>0</v>
      </c>
      <c r="O52" s="140">
        <v>0</v>
      </c>
      <c r="P52" s="200">
        <v>0</v>
      </c>
      <c r="Q52" s="200">
        <v>0</v>
      </c>
      <c r="R52" s="200">
        <v>0</v>
      </c>
      <c r="S52" s="199">
        <v>0</v>
      </c>
      <c r="T52" s="199">
        <v>0</v>
      </c>
      <c r="U52" s="199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199">
        <f>IFERROR(VLOOKUP($B52,'2021 Balance Sheet'!$B$7:$O$1311,'2021 Balance Sheet'!D$2,FALSE),0)</f>
        <v>0</v>
      </c>
      <c r="AC52" s="199">
        <f>IFERROR(VLOOKUP($B52,'2021 Balance Sheet'!$B$7:$O$1311,'2021 Balance Sheet'!E$2,FALSE),0)</f>
        <v>0</v>
      </c>
      <c r="AD52" s="199">
        <f>IFERROR(VLOOKUP($B52,'2021 Balance Sheet'!$B$7:$O$1311,'2021 Balance Sheet'!F$2,FALSE),0)</f>
        <v>0</v>
      </c>
      <c r="AE52" s="199">
        <f>IFERROR(VLOOKUP($B52,'2021 Balance Sheet'!$B$7:$O$1311,'2021 Balance Sheet'!G$2,FALSE),0)</f>
        <v>0</v>
      </c>
      <c r="AF52" s="199">
        <f>IFERROR(VLOOKUP($B52,'2021 Balance Sheet'!$B$7:$O$1311,'2021 Balance Sheet'!H$2,FALSE),0)</f>
        <v>0</v>
      </c>
      <c r="AG52" s="199">
        <f>IFERROR(VLOOKUP($B52,'2021 Balance Sheet'!$B$7:$O$1311,'2021 Balance Sheet'!I$2,FALSE),0)</f>
        <v>0</v>
      </c>
      <c r="AH52" s="199">
        <f>IFERROR(VLOOKUP($B52,'2021 Balance Sheet'!$B$7:$O$1311,'2021 Balance Sheet'!J$2,FALSE),0)</f>
        <v>0</v>
      </c>
      <c r="AI52" s="199">
        <f>IFERROR(VLOOKUP($B52,'2021 Balance Sheet'!$B$7:$O$1311,'2021 Balance Sheet'!K$2,FALSE),0)</f>
        <v>0</v>
      </c>
      <c r="AJ52" s="199">
        <f>IFERROR(VLOOKUP($B52,'2021 Balance Sheet'!$B$7:$O$1311,'2021 Balance Sheet'!L$2,FALSE),0)</f>
        <v>0</v>
      </c>
      <c r="AK52" s="199">
        <f>IFERROR(VLOOKUP($B52,'2021 Balance Sheet'!$B$7:$O$1311,'2021 Balance Sheet'!M$2,FALSE),0)</f>
        <v>0</v>
      </c>
      <c r="AL52" s="199">
        <f>IFERROR(VLOOKUP($B52,'2021 Balance Sheet'!$B$7:$O$1311,'2021 Balance Sheet'!N$2,FALSE),0)</f>
        <v>0</v>
      </c>
      <c r="AM52" s="199">
        <f>IFERROR(VLOOKUP($B52,'2021 Balance Sheet'!$B$7:$O$1311,'2021 Balance Sheet'!O$2,FALSE),0)</f>
        <v>0</v>
      </c>
      <c r="AN52" s="109">
        <f t="shared" si="5"/>
        <v>0</v>
      </c>
    </row>
    <row r="53" spans="1:40" ht="15.75" thickBot="1" x14ac:dyDescent="0.3">
      <c r="A53" s="149" t="s">
        <v>2226</v>
      </c>
      <c r="B53" s="153" t="s">
        <v>2236</v>
      </c>
      <c r="C53" s="125" t="s">
        <v>4</v>
      </c>
      <c r="D53" s="139">
        <v>0</v>
      </c>
      <c r="E53" s="139">
        <v>0</v>
      </c>
      <c r="F53" s="139">
        <v>0</v>
      </c>
      <c r="G53" s="139">
        <v>0</v>
      </c>
      <c r="H53" s="139">
        <v>0</v>
      </c>
      <c r="I53" s="139">
        <v>0</v>
      </c>
      <c r="J53" s="139">
        <v>0</v>
      </c>
      <c r="K53" s="139">
        <v>0</v>
      </c>
      <c r="L53" s="139">
        <v>0</v>
      </c>
      <c r="M53" s="139">
        <v>0</v>
      </c>
      <c r="N53" s="139">
        <v>0</v>
      </c>
      <c r="O53" s="139">
        <v>0</v>
      </c>
      <c r="P53" s="199">
        <v>0</v>
      </c>
      <c r="Q53" s="199">
        <v>0</v>
      </c>
      <c r="R53" s="199">
        <v>0</v>
      </c>
      <c r="S53" s="200">
        <v>0</v>
      </c>
      <c r="T53" s="200">
        <v>0</v>
      </c>
      <c r="U53" s="200">
        <v>0</v>
      </c>
      <c r="V53" s="199">
        <v>0</v>
      </c>
      <c r="W53" s="199">
        <v>0</v>
      </c>
      <c r="X53" s="199">
        <v>0</v>
      </c>
      <c r="Y53" s="199">
        <v>0</v>
      </c>
      <c r="Z53" s="199">
        <v>0</v>
      </c>
      <c r="AA53" s="199">
        <v>0</v>
      </c>
      <c r="AB53" s="199">
        <f>IFERROR(VLOOKUP($B53,'2021 Balance Sheet'!$B$7:$O$1311,'2021 Balance Sheet'!D$2,FALSE),0)</f>
        <v>0</v>
      </c>
      <c r="AC53" s="199">
        <f>IFERROR(VLOOKUP($B53,'2021 Balance Sheet'!$B$7:$O$1311,'2021 Balance Sheet'!E$2,FALSE),0)</f>
        <v>0</v>
      </c>
      <c r="AD53" s="199">
        <f>IFERROR(VLOOKUP($B53,'2021 Balance Sheet'!$B$7:$O$1311,'2021 Balance Sheet'!F$2,FALSE),0)</f>
        <v>0</v>
      </c>
      <c r="AE53" s="199">
        <f>IFERROR(VLOOKUP($B53,'2021 Balance Sheet'!$B$7:$O$1311,'2021 Balance Sheet'!G$2,FALSE),0)</f>
        <v>0</v>
      </c>
      <c r="AF53" s="199">
        <f>IFERROR(VLOOKUP($B53,'2021 Balance Sheet'!$B$7:$O$1311,'2021 Balance Sheet'!H$2,FALSE),0)</f>
        <v>0</v>
      </c>
      <c r="AG53" s="199">
        <f>IFERROR(VLOOKUP($B53,'2021 Balance Sheet'!$B$7:$O$1311,'2021 Balance Sheet'!I$2,FALSE),0)</f>
        <v>0</v>
      </c>
      <c r="AH53" s="199">
        <f>IFERROR(VLOOKUP($B53,'2021 Balance Sheet'!$B$7:$O$1311,'2021 Balance Sheet'!J$2,FALSE),0)</f>
        <v>0</v>
      </c>
      <c r="AI53" s="199">
        <f>IFERROR(VLOOKUP($B53,'2021 Balance Sheet'!$B$7:$O$1311,'2021 Balance Sheet'!K$2,FALSE),0)</f>
        <v>0</v>
      </c>
      <c r="AJ53" s="199">
        <f>IFERROR(VLOOKUP($B53,'2021 Balance Sheet'!$B$7:$O$1311,'2021 Balance Sheet'!L$2,FALSE),0)</f>
        <v>0</v>
      </c>
      <c r="AK53" s="199">
        <f>IFERROR(VLOOKUP($B53,'2021 Balance Sheet'!$B$7:$O$1311,'2021 Balance Sheet'!M$2,FALSE),0)</f>
        <v>0</v>
      </c>
      <c r="AL53" s="199">
        <f>IFERROR(VLOOKUP($B53,'2021 Balance Sheet'!$B$7:$O$1311,'2021 Balance Sheet'!N$2,FALSE),0)</f>
        <v>0</v>
      </c>
      <c r="AM53" s="199">
        <f>IFERROR(VLOOKUP($B53,'2021 Balance Sheet'!$B$7:$O$1311,'2021 Balance Sheet'!O$2,FALSE),0)</f>
        <v>0</v>
      </c>
      <c r="AN53" s="109">
        <f t="shared" si="5"/>
        <v>0</v>
      </c>
    </row>
    <row r="54" spans="1:40" ht="15.75" thickBot="1" x14ac:dyDescent="0.3">
      <c r="A54" s="149" t="s">
        <v>2237</v>
      </c>
      <c r="B54" s="153" t="s">
        <v>2238</v>
      </c>
      <c r="C54" s="125" t="s">
        <v>4</v>
      </c>
      <c r="D54" s="140">
        <v>0</v>
      </c>
      <c r="E54" s="140">
        <v>0</v>
      </c>
      <c r="F54" s="140">
        <v>0</v>
      </c>
      <c r="G54" s="140">
        <v>0</v>
      </c>
      <c r="H54" s="140">
        <v>0</v>
      </c>
      <c r="I54" s="140">
        <v>0</v>
      </c>
      <c r="J54" s="140">
        <v>0</v>
      </c>
      <c r="K54" s="140">
        <v>-12977</v>
      </c>
      <c r="L54" s="140">
        <v>-12977</v>
      </c>
      <c r="M54" s="140">
        <v>-12977</v>
      </c>
      <c r="N54" s="140">
        <v>-12977</v>
      </c>
      <c r="O54" s="140">
        <v>-12977</v>
      </c>
      <c r="P54" s="200">
        <v>0</v>
      </c>
      <c r="Q54" s="200">
        <v>0</v>
      </c>
      <c r="R54" s="200">
        <v>0</v>
      </c>
      <c r="S54" s="199">
        <v>0</v>
      </c>
      <c r="T54" s="199">
        <v>0</v>
      </c>
      <c r="U54" s="199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199">
        <f>IFERROR(VLOOKUP($B54,'2021 Balance Sheet'!$B$7:$O$1311,'2021 Balance Sheet'!D$2,FALSE),0)</f>
        <v>0</v>
      </c>
      <c r="AC54" s="199">
        <f>IFERROR(VLOOKUP($B54,'2021 Balance Sheet'!$B$7:$O$1311,'2021 Balance Sheet'!E$2,FALSE),0)</f>
        <v>-5500</v>
      </c>
      <c r="AD54" s="199">
        <f>IFERROR(VLOOKUP($B54,'2021 Balance Sheet'!$B$7:$O$1311,'2021 Balance Sheet'!F$2,FALSE),0)</f>
        <v>0</v>
      </c>
      <c r="AE54" s="199">
        <f>IFERROR(VLOOKUP($B54,'2021 Balance Sheet'!$B$7:$O$1311,'2021 Balance Sheet'!G$2,FALSE),0)</f>
        <v>0</v>
      </c>
      <c r="AF54" s="199">
        <f>IFERROR(VLOOKUP($B54,'2021 Balance Sheet'!$B$7:$O$1311,'2021 Balance Sheet'!H$2,FALSE),0)</f>
        <v>-20000</v>
      </c>
      <c r="AG54" s="199">
        <f>IFERROR(VLOOKUP($B54,'2021 Balance Sheet'!$B$7:$O$1311,'2021 Balance Sheet'!I$2,FALSE),0)</f>
        <v>0</v>
      </c>
      <c r="AH54" s="199">
        <f>IFERROR(VLOOKUP($B54,'2021 Balance Sheet'!$B$7:$O$1311,'2021 Balance Sheet'!J$2,FALSE),0)</f>
        <v>-2000</v>
      </c>
      <c r="AI54" s="199">
        <f>IFERROR(VLOOKUP($B54,'2021 Balance Sheet'!$B$7:$O$1311,'2021 Balance Sheet'!K$2,FALSE),0)</f>
        <v>0</v>
      </c>
      <c r="AJ54" s="199">
        <f>IFERROR(VLOOKUP($B54,'2021 Balance Sheet'!$B$7:$O$1311,'2021 Balance Sheet'!L$2,FALSE),0)</f>
        <v>0</v>
      </c>
      <c r="AK54" s="199">
        <f>IFERROR(VLOOKUP($B54,'2021 Balance Sheet'!$B$7:$O$1311,'2021 Balance Sheet'!M$2,FALSE),0)</f>
        <v>0</v>
      </c>
      <c r="AL54" s="199">
        <f>IFERROR(VLOOKUP($B54,'2021 Balance Sheet'!$B$7:$O$1311,'2021 Balance Sheet'!N$2,FALSE),0)</f>
        <v>0</v>
      </c>
      <c r="AM54" s="199">
        <f>IFERROR(VLOOKUP($B54,'2021 Balance Sheet'!$B$7:$O$1311,'2021 Balance Sheet'!O$2,FALSE),0)</f>
        <v>0</v>
      </c>
      <c r="AN54" s="109">
        <f t="shared" si="5"/>
        <v>-2291.6666666666665</v>
      </c>
    </row>
    <row r="55" spans="1:40" ht="15.75" thickBot="1" x14ac:dyDescent="0.3">
      <c r="A55" s="149" t="s">
        <v>2239</v>
      </c>
      <c r="B55" s="153" t="s">
        <v>2240</v>
      </c>
      <c r="C55" s="125" t="s">
        <v>4</v>
      </c>
      <c r="D55" s="139">
        <v>-24326.880000000001</v>
      </c>
      <c r="E55" s="139">
        <v>-20129.2</v>
      </c>
      <c r="F55" s="139">
        <v>-13169.52</v>
      </c>
      <c r="G55" s="139">
        <v>-15129.12</v>
      </c>
      <c r="H55" s="139">
        <v>-16464.560000000001</v>
      </c>
      <c r="I55" s="139">
        <v>-19484.71</v>
      </c>
      <c r="J55" s="139">
        <v>-20195.7</v>
      </c>
      <c r="K55" s="139">
        <v>-23250.17</v>
      </c>
      <c r="L55" s="139">
        <v>-26591.31</v>
      </c>
      <c r="M55" s="139">
        <v>-29932.45</v>
      </c>
      <c r="N55" s="139">
        <v>-33263.06</v>
      </c>
      <c r="O55" s="139">
        <v>-45572.2</v>
      </c>
      <c r="P55" s="199">
        <v>-35094.78</v>
      </c>
      <c r="Q55" s="199">
        <v>-24060.47</v>
      </c>
      <c r="R55" s="199">
        <v>-22128.15</v>
      </c>
      <c r="S55" s="200">
        <v>-23926.14</v>
      </c>
      <c r="T55" s="200">
        <v>-26114.86</v>
      </c>
      <c r="U55" s="200">
        <v>-20700.07</v>
      </c>
      <c r="V55" s="199">
        <v>-32739.58</v>
      </c>
      <c r="W55" s="199">
        <v>-35201.67</v>
      </c>
      <c r="X55" s="199">
        <v>-27501.75</v>
      </c>
      <c r="Y55" s="199">
        <v>-40246.269999999997</v>
      </c>
      <c r="Z55" s="199">
        <v>-43518.57</v>
      </c>
      <c r="AA55" s="199">
        <v>-44453.29</v>
      </c>
      <c r="AB55" s="199">
        <f>IFERROR(VLOOKUP($B55,'2021 Balance Sheet'!$B$7:$O$1311,'2021 Balance Sheet'!D$2,FALSE),0)</f>
        <v>-47717.59</v>
      </c>
      <c r="AC55" s="199">
        <f>IFERROR(VLOOKUP($B55,'2021 Balance Sheet'!$B$7:$O$1311,'2021 Balance Sheet'!E$2,FALSE),0)</f>
        <v>-28436.959999999999</v>
      </c>
      <c r="AD55" s="199">
        <f>IFERROR(VLOOKUP($B55,'2021 Balance Sheet'!$B$7:$O$1311,'2021 Balance Sheet'!F$2,FALSE),0)</f>
        <v>-6351.32</v>
      </c>
      <c r="AE55" s="199">
        <f>IFERROR(VLOOKUP($B55,'2021 Balance Sheet'!$B$7:$O$1311,'2021 Balance Sheet'!G$2,FALSE),0)</f>
        <v>-20123.72</v>
      </c>
      <c r="AF55" s="199">
        <f>IFERROR(VLOOKUP($B55,'2021 Balance Sheet'!$B$7:$O$1311,'2021 Balance Sheet'!H$2,FALSE),0)</f>
        <v>-21760.89</v>
      </c>
      <c r="AG55" s="199">
        <f>IFERROR(VLOOKUP($B55,'2021 Balance Sheet'!$B$7:$O$1311,'2021 Balance Sheet'!I$2,FALSE),0)</f>
        <v>-11838.65</v>
      </c>
      <c r="AH55" s="199">
        <f>IFERROR(VLOOKUP($B55,'2021 Balance Sheet'!$B$7:$O$1311,'2021 Balance Sheet'!J$2,FALSE),0)</f>
        <v>-26444.18</v>
      </c>
      <c r="AI55" s="199">
        <f>IFERROR(VLOOKUP($B55,'2021 Balance Sheet'!$B$7:$O$1311,'2021 Balance Sheet'!K$2,FALSE),0)</f>
        <v>-28827.49</v>
      </c>
      <c r="AJ55" s="199">
        <f>IFERROR(VLOOKUP($B55,'2021 Balance Sheet'!$B$7:$O$1311,'2021 Balance Sheet'!L$2,FALSE),0)</f>
        <v>-18071.91</v>
      </c>
      <c r="AK55" s="199">
        <f>IFERROR(VLOOKUP($B55,'2021 Balance Sheet'!$B$7:$O$1311,'2021 Balance Sheet'!M$2,FALSE),0)</f>
        <v>-33594.11</v>
      </c>
      <c r="AL55" s="199">
        <f>IFERROR(VLOOKUP($B55,'2021 Balance Sheet'!$B$7:$O$1311,'2021 Balance Sheet'!N$2,FALSE),0)</f>
        <v>-35977.42</v>
      </c>
      <c r="AM55" s="199">
        <f>IFERROR(VLOOKUP($B55,'2021 Balance Sheet'!$B$7:$O$1311,'2021 Balance Sheet'!O$2,FALSE),0)</f>
        <v>-35400.080000000002</v>
      </c>
      <c r="AN55" s="109">
        <f t="shared" si="5"/>
        <v>-26589.243749999998</v>
      </c>
    </row>
    <row r="56" spans="1:40" ht="15.75" thickBot="1" x14ac:dyDescent="0.3">
      <c r="A56" s="149" t="s">
        <v>3557</v>
      </c>
      <c r="B56" s="153" t="s">
        <v>3558</v>
      </c>
      <c r="C56" s="125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99"/>
      <c r="Q56" s="199"/>
      <c r="R56" s="199"/>
      <c r="S56" s="201"/>
      <c r="T56" s="201"/>
      <c r="U56" s="201"/>
      <c r="V56" s="199"/>
      <c r="W56" s="199"/>
      <c r="X56" s="199"/>
      <c r="Y56" s="199">
        <v>0</v>
      </c>
      <c r="Z56" s="199">
        <v>0</v>
      </c>
      <c r="AA56" s="199">
        <v>0</v>
      </c>
      <c r="AB56" s="199">
        <f>IFERROR(VLOOKUP($B56,'2021 Balance Sheet'!$B$7:$O$1311,'2021 Balance Sheet'!D$2,FALSE),0)</f>
        <v>0</v>
      </c>
      <c r="AC56" s="199">
        <f>IFERROR(VLOOKUP($B56,'2021 Balance Sheet'!$B$7:$O$1311,'2021 Balance Sheet'!E$2,FALSE),0)</f>
        <v>0</v>
      </c>
      <c r="AD56" s="199">
        <f>IFERROR(VLOOKUP($B56,'2021 Balance Sheet'!$B$7:$O$1311,'2021 Balance Sheet'!F$2,FALSE),0)</f>
        <v>0</v>
      </c>
      <c r="AE56" s="199">
        <f>IFERROR(VLOOKUP($B56,'2021 Balance Sheet'!$B$7:$O$1311,'2021 Balance Sheet'!G$2,FALSE),0)</f>
        <v>0</v>
      </c>
      <c r="AF56" s="199">
        <f>IFERROR(VLOOKUP($B56,'2021 Balance Sheet'!$B$7:$O$1311,'2021 Balance Sheet'!H$2,FALSE),0)</f>
        <v>0</v>
      </c>
      <c r="AG56" s="199">
        <f>IFERROR(VLOOKUP($B56,'2021 Balance Sheet'!$B$7:$O$1311,'2021 Balance Sheet'!I$2,FALSE),0)</f>
        <v>0</v>
      </c>
      <c r="AH56" s="199">
        <f>IFERROR(VLOOKUP($B56,'2021 Balance Sheet'!$B$7:$O$1311,'2021 Balance Sheet'!J$2,FALSE),0)</f>
        <v>0</v>
      </c>
      <c r="AI56" s="199">
        <f>IFERROR(VLOOKUP($B56,'2021 Balance Sheet'!$B$7:$O$1311,'2021 Balance Sheet'!K$2,FALSE),0)</f>
        <v>0</v>
      </c>
      <c r="AJ56" s="199">
        <f>IFERROR(VLOOKUP($B56,'2021 Balance Sheet'!$B$7:$O$1311,'2021 Balance Sheet'!L$2,FALSE),0)</f>
        <v>0</v>
      </c>
      <c r="AK56" s="199">
        <f>IFERROR(VLOOKUP($B56,'2021 Balance Sheet'!$B$7:$O$1311,'2021 Balance Sheet'!M$2,FALSE),0)</f>
        <v>0</v>
      </c>
      <c r="AL56" s="199">
        <f>IFERROR(VLOOKUP($B56,'2021 Balance Sheet'!$B$7:$O$1311,'2021 Balance Sheet'!N$2,FALSE),0)</f>
        <v>0</v>
      </c>
      <c r="AM56" s="199">
        <f>IFERROR(VLOOKUP($B56,'2021 Balance Sheet'!$B$7:$O$1311,'2021 Balance Sheet'!O$2,FALSE),0)</f>
        <v>0</v>
      </c>
      <c r="AN56" s="109">
        <f t="shared" si="5"/>
        <v>0</v>
      </c>
    </row>
    <row r="57" spans="1:40" ht="15.75" thickBot="1" x14ac:dyDescent="0.3">
      <c r="A57" s="149" t="s">
        <v>3559</v>
      </c>
      <c r="B57" s="153" t="s">
        <v>3560</v>
      </c>
      <c r="C57" s="125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99"/>
      <c r="Q57" s="199"/>
      <c r="R57" s="199"/>
      <c r="S57" s="202"/>
      <c r="T57" s="202"/>
      <c r="U57" s="202"/>
      <c r="V57" s="199"/>
      <c r="W57" s="199"/>
      <c r="X57" s="199"/>
      <c r="Y57" s="199">
        <v>0</v>
      </c>
      <c r="Z57" s="199">
        <v>0</v>
      </c>
      <c r="AA57" s="199">
        <v>0</v>
      </c>
      <c r="AB57" s="199">
        <f>IFERROR(VLOOKUP($B57,'2021 Balance Sheet'!$B$7:$O$1311,'2021 Balance Sheet'!D$2,FALSE),0)</f>
        <v>0</v>
      </c>
      <c r="AC57" s="199">
        <f>IFERROR(VLOOKUP($B57,'2021 Balance Sheet'!$B$7:$O$1311,'2021 Balance Sheet'!E$2,FALSE),0)</f>
        <v>0</v>
      </c>
      <c r="AD57" s="199">
        <f>IFERROR(VLOOKUP($B57,'2021 Balance Sheet'!$B$7:$O$1311,'2021 Balance Sheet'!F$2,FALSE),0)</f>
        <v>0</v>
      </c>
      <c r="AE57" s="199">
        <f>IFERROR(VLOOKUP($B57,'2021 Balance Sheet'!$B$7:$O$1311,'2021 Balance Sheet'!G$2,FALSE),0)</f>
        <v>0</v>
      </c>
      <c r="AF57" s="199">
        <f>IFERROR(VLOOKUP($B57,'2021 Balance Sheet'!$B$7:$O$1311,'2021 Balance Sheet'!H$2,FALSE),0)</f>
        <v>0</v>
      </c>
      <c r="AG57" s="199">
        <f>IFERROR(VLOOKUP($B57,'2021 Balance Sheet'!$B$7:$O$1311,'2021 Balance Sheet'!I$2,FALSE),0)</f>
        <v>0</v>
      </c>
      <c r="AH57" s="199">
        <f>IFERROR(VLOOKUP($B57,'2021 Balance Sheet'!$B$7:$O$1311,'2021 Balance Sheet'!J$2,FALSE),0)</f>
        <v>0</v>
      </c>
      <c r="AI57" s="199">
        <f>IFERROR(VLOOKUP($B57,'2021 Balance Sheet'!$B$7:$O$1311,'2021 Balance Sheet'!K$2,FALSE),0)</f>
        <v>0</v>
      </c>
      <c r="AJ57" s="199">
        <f>IFERROR(VLOOKUP($B57,'2021 Balance Sheet'!$B$7:$O$1311,'2021 Balance Sheet'!L$2,FALSE),0)</f>
        <v>0</v>
      </c>
      <c r="AK57" s="199">
        <f>IFERROR(VLOOKUP($B57,'2021 Balance Sheet'!$B$7:$O$1311,'2021 Balance Sheet'!M$2,FALSE),0)</f>
        <v>0</v>
      </c>
      <c r="AL57" s="199">
        <f>IFERROR(VLOOKUP($B57,'2021 Balance Sheet'!$B$7:$O$1311,'2021 Balance Sheet'!N$2,FALSE),0)</f>
        <v>0</v>
      </c>
      <c r="AM57" s="199">
        <f>IFERROR(VLOOKUP($B57,'2021 Balance Sheet'!$B$7:$O$1311,'2021 Balance Sheet'!O$2,FALSE),0)</f>
        <v>0</v>
      </c>
      <c r="AN57" s="109">
        <f t="shared" si="5"/>
        <v>0</v>
      </c>
    </row>
    <row r="58" spans="1:40" ht="15.75" thickBot="1" x14ac:dyDescent="0.3">
      <c r="A58" s="149" t="s">
        <v>3561</v>
      </c>
      <c r="B58" s="153" t="s">
        <v>3562</v>
      </c>
      <c r="C58" s="125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99"/>
      <c r="Q58" s="199"/>
      <c r="R58" s="199"/>
      <c r="S58" s="201"/>
      <c r="T58" s="201"/>
      <c r="U58" s="201"/>
      <c r="V58" s="199"/>
      <c r="W58" s="199"/>
      <c r="X58" s="199"/>
      <c r="Y58" s="199">
        <v>0</v>
      </c>
      <c r="Z58" s="199">
        <v>0</v>
      </c>
      <c r="AA58" s="199">
        <v>0</v>
      </c>
      <c r="AB58" s="199">
        <f>IFERROR(VLOOKUP($B58,'2021 Balance Sheet'!$B$7:$O$1311,'2021 Balance Sheet'!D$2,FALSE),0)</f>
        <v>0</v>
      </c>
      <c r="AC58" s="199">
        <f>IFERROR(VLOOKUP($B58,'2021 Balance Sheet'!$B$7:$O$1311,'2021 Balance Sheet'!E$2,FALSE),0)</f>
        <v>0</v>
      </c>
      <c r="AD58" s="199">
        <f>IFERROR(VLOOKUP($B58,'2021 Balance Sheet'!$B$7:$O$1311,'2021 Balance Sheet'!F$2,FALSE),0)</f>
        <v>0</v>
      </c>
      <c r="AE58" s="199">
        <f>IFERROR(VLOOKUP($B58,'2021 Balance Sheet'!$B$7:$O$1311,'2021 Balance Sheet'!G$2,FALSE),0)</f>
        <v>0</v>
      </c>
      <c r="AF58" s="199">
        <f>IFERROR(VLOOKUP($B58,'2021 Balance Sheet'!$B$7:$O$1311,'2021 Balance Sheet'!H$2,FALSE),0)</f>
        <v>0</v>
      </c>
      <c r="AG58" s="199">
        <f>IFERROR(VLOOKUP($B58,'2021 Balance Sheet'!$B$7:$O$1311,'2021 Balance Sheet'!I$2,FALSE),0)</f>
        <v>0</v>
      </c>
      <c r="AH58" s="199">
        <f>IFERROR(VLOOKUP($B58,'2021 Balance Sheet'!$B$7:$O$1311,'2021 Balance Sheet'!J$2,FALSE),0)</f>
        <v>0</v>
      </c>
      <c r="AI58" s="199">
        <f>IFERROR(VLOOKUP($B58,'2021 Balance Sheet'!$B$7:$O$1311,'2021 Balance Sheet'!K$2,FALSE),0)</f>
        <v>0</v>
      </c>
      <c r="AJ58" s="199">
        <f>IFERROR(VLOOKUP($B58,'2021 Balance Sheet'!$B$7:$O$1311,'2021 Balance Sheet'!L$2,FALSE),0)</f>
        <v>0</v>
      </c>
      <c r="AK58" s="199">
        <f>IFERROR(VLOOKUP($B58,'2021 Balance Sheet'!$B$7:$O$1311,'2021 Balance Sheet'!M$2,FALSE),0)</f>
        <v>0</v>
      </c>
      <c r="AL58" s="199">
        <f>IFERROR(VLOOKUP($B58,'2021 Balance Sheet'!$B$7:$O$1311,'2021 Balance Sheet'!N$2,FALSE),0)</f>
        <v>0</v>
      </c>
      <c r="AM58" s="199">
        <f>IFERROR(VLOOKUP($B58,'2021 Balance Sheet'!$B$7:$O$1311,'2021 Balance Sheet'!O$2,FALSE),0)</f>
        <v>0</v>
      </c>
      <c r="AN58" s="109">
        <f t="shared" si="5"/>
        <v>0</v>
      </c>
    </row>
    <row r="59" spans="1:40" ht="15.75" thickBot="1" x14ac:dyDescent="0.3">
      <c r="A59" s="149" t="s">
        <v>3563</v>
      </c>
      <c r="B59" s="153" t="s">
        <v>3564</v>
      </c>
      <c r="C59" s="125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99"/>
      <c r="Q59" s="199"/>
      <c r="R59" s="199"/>
      <c r="S59" s="202"/>
      <c r="T59" s="202"/>
      <c r="U59" s="202"/>
      <c r="V59" s="199"/>
      <c r="W59" s="199"/>
      <c r="X59" s="199"/>
      <c r="Y59" s="199">
        <v>0</v>
      </c>
      <c r="Z59" s="199">
        <v>0</v>
      </c>
      <c r="AA59" s="199">
        <v>0</v>
      </c>
      <c r="AB59" s="199">
        <f>IFERROR(VLOOKUP($B59,'2021 Balance Sheet'!$B$7:$O$1311,'2021 Balance Sheet'!D$2,FALSE),0)</f>
        <v>0</v>
      </c>
      <c r="AC59" s="199">
        <f>IFERROR(VLOOKUP($B59,'2021 Balance Sheet'!$B$7:$O$1311,'2021 Balance Sheet'!E$2,FALSE),0)</f>
        <v>0</v>
      </c>
      <c r="AD59" s="199">
        <f>IFERROR(VLOOKUP($B59,'2021 Balance Sheet'!$B$7:$O$1311,'2021 Balance Sheet'!F$2,FALSE),0)</f>
        <v>0</v>
      </c>
      <c r="AE59" s="199">
        <f>IFERROR(VLOOKUP($B59,'2021 Balance Sheet'!$B$7:$O$1311,'2021 Balance Sheet'!G$2,FALSE),0)</f>
        <v>0</v>
      </c>
      <c r="AF59" s="199">
        <f>IFERROR(VLOOKUP($B59,'2021 Balance Sheet'!$B$7:$O$1311,'2021 Balance Sheet'!H$2,FALSE),0)</f>
        <v>0</v>
      </c>
      <c r="AG59" s="199">
        <f>IFERROR(VLOOKUP($B59,'2021 Balance Sheet'!$B$7:$O$1311,'2021 Balance Sheet'!I$2,FALSE),0)</f>
        <v>0</v>
      </c>
      <c r="AH59" s="199">
        <f>IFERROR(VLOOKUP($B59,'2021 Balance Sheet'!$B$7:$O$1311,'2021 Balance Sheet'!J$2,FALSE),0)</f>
        <v>0</v>
      </c>
      <c r="AI59" s="199">
        <f>IFERROR(VLOOKUP($B59,'2021 Balance Sheet'!$B$7:$O$1311,'2021 Balance Sheet'!K$2,FALSE),0)</f>
        <v>0</v>
      </c>
      <c r="AJ59" s="199">
        <f>IFERROR(VLOOKUP($B59,'2021 Balance Sheet'!$B$7:$O$1311,'2021 Balance Sheet'!L$2,FALSE),0)</f>
        <v>0</v>
      </c>
      <c r="AK59" s="199">
        <f>IFERROR(VLOOKUP($B59,'2021 Balance Sheet'!$B$7:$O$1311,'2021 Balance Sheet'!M$2,FALSE),0)</f>
        <v>0</v>
      </c>
      <c r="AL59" s="199">
        <f>IFERROR(VLOOKUP($B59,'2021 Balance Sheet'!$B$7:$O$1311,'2021 Balance Sheet'!N$2,FALSE),0)</f>
        <v>0</v>
      </c>
      <c r="AM59" s="199">
        <f>IFERROR(VLOOKUP($B59,'2021 Balance Sheet'!$B$7:$O$1311,'2021 Balance Sheet'!O$2,FALSE),0)</f>
        <v>0</v>
      </c>
      <c r="AN59" s="109">
        <f t="shared" si="5"/>
        <v>0</v>
      </c>
    </row>
    <row r="60" spans="1:40" ht="15.75" thickBot="1" x14ac:dyDescent="0.3">
      <c r="A60" s="149" t="s">
        <v>3565</v>
      </c>
      <c r="B60" s="153" t="s">
        <v>3566</v>
      </c>
      <c r="C60" s="125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99"/>
      <c r="Q60" s="199"/>
      <c r="R60" s="199"/>
      <c r="S60" s="201"/>
      <c r="T60" s="201"/>
      <c r="U60" s="201"/>
      <c r="V60" s="199"/>
      <c r="W60" s="199"/>
      <c r="X60" s="199"/>
      <c r="Y60" s="199">
        <v>0</v>
      </c>
      <c r="Z60" s="199">
        <v>0</v>
      </c>
      <c r="AA60" s="199">
        <v>0</v>
      </c>
      <c r="AB60" s="199">
        <f>IFERROR(VLOOKUP($B60,'2021 Balance Sheet'!$B$7:$O$1311,'2021 Balance Sheet'!D$2,FALSE),0)</f>
        <v>0</v>
      </c>
      <c r="AC60" s="199">
        <f>IFERROR(VLOOKUP($B60,'2021 Balance Sheet'!$B$7:$O$1311,'2021 Balance Sheet'!E$2,FALSE),0)</f>
        <v>0</v>
      </c>
      <c r="AD60" s="199">
        <f>IFERROR(VLOOKUP($B60,'2021 Balance Sheet'!$B$7:$O$1311,'2021 Balance Sheet'!F$2,FALSE),0)</f>
        <v>0</v>
      </c>
      <c r="AE60" s="199">
        <f>IFERROR(VLOOKUP($B60,'2021 Balance Sheet'!$B$7:$O$1311,'2021 Balance Sheet'!G$2,FALSE),0)</f>
        <v>0</v>
      </c>
      <c r="AF60" s="199">
        <f>IFERROR(VLOOKUP($B60,'2021 Balance Sheet'!$B$7:$O$1311,'2021 Balance Sheet'!H$2,FALSE),0)</f>
        <v>0</v>
      </c>
      <c r="AG60" s="199">
        <f>IFERROR(VLOOKUP($B60,'2021 Balance Sheet'!$B$7:$O$1311,'2021 Balance Sheet'!I$2,FALSE),0)</f>
        <v>0</v>
      </c>
      <c r="AH60" s="199">
        <f>IFERROR(VLOOKUP($B60,'2021 Balance Sheet'!$B$7:$O$1311,'2021 Balance Sheet'!J$2,FALSE),0)</f>
        <v>0</v>
      </c>
      <c r="AI60" s="199">
        <f>IFERROR(VLOOKUP($B60,'2021 Balance Sheet'!$B$7:$O$1311,'2021 Balance Sheet'!K$2,FALSE),0)</f>
        <v>0</v>
      </c>
      <c r="AJ60" s="199">
        <f>IFERROR(VLOOKUP($B60,'2021 Balance Sheet'!$B$7:$O$1311,'2021 Balance Sheet'!L$2,FALSE),0)</f>
        <v>0</v>
      </c>
      <c r="AK60" s="199">
        <f>IFERROR(VLOOKUP($B60,'2021 Balance Sheet'!$B$7:$O$1311,'2021 Balance Sheet'!M$2,FALSE),0)</f>
        <v>0</v>
      </c>
      <c r="AL60" s="199">
        <f>IFERROR(VLOOKUP($B60,'2021 Balance Sheet'!$B$7:$O$1311,'2021 Balance Sheet'!N$2,FALSE),0)</f>
        <v>0</v>
      </c>
      <c r="AM60" s="199">
        <f>IFERROR(VLOOKUP($B60,'2021 Balance Sheet'!$B$7:$O$1311,'2021 Balance Sheet'!O$2,FALSE),0)</f>
        <v>0</v>
      </c>
      <c r="AN60" s="109">
        <f t="shared" si="5"/>
        <v>0</v>
      </c>
    </row>
    <row r="61" spans="1:40" ht="15.75" thickBot="1" x14ac:dyDescent="0.3">
      <c r="A61" s="149" t="s">
        <v>2241</v>
      </c>
      <c r="B61" s="153" t="s">
        <v>2242</v>
      </c>
      <c r="C61" s="125" t="s">
        <v>4</v>
      </c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99"/>
      <c r="Q61" s="199"/>
      <c r="R61" s="199"/>
      <c r="S61" s="202"/>
      <c r="T61" s="202"/>
      <c r="U61" s="202"/>
      <c r="V61" s="199"/>
      <c r="W61" s="199"/>
      <c r="X61" s="199"/>
      <c r="Y61" s="199">
        <v>0</v>
      </c>
      <c r="Z61" s="199">
        <v>0</v>
      </c>
      <c r="AA61" s="199">
        <v>0</v>
      </c>
      <c r="AB61" s="199">
        <f>IFERROR(VLOOKUP($B61,'2021 Balance Sheet'!$B$7:$O$1311,'2021 Balance Sheet'!D$2,FALSE),0)</f>
        <v>0</v>
      </c>
      <c r="AC61" s="199">
        <f>IFERROR(VLOOKUP($B61,'2021 Balance Sheet'!$B$7:$O$1311,'2021 Balance Sheet'!E$2,FALSE),0)</f>
        <v>0</v>
      </c>
      <c r="AD61" s="199">
        <f>IFERROR(VLOOKUP($B61,'2021 Balance Sheet'!$B$7:$O$1311,'2021 Balance Sheet'!F$2,FALSE),0)</f>
        <v>0</v>
      </c>
      <c r="AE61" s="199">
        <f>IFERROR(VLOOKUP($B61,'2021 Balance Sheet'!$B$7:$O$1311,'2021 Balance Sheet'!G$2,FALSE),0)</f>
        <v>0</v>
      </c>
      <c r="AF61" s="199">
        <f>IFERROR(VLOOKUP($B61,'2021 Balance Sheet'!$B$7:$O$1311,'2021 Balance Sheet'!H$2,FALSE),0)</f>
        <v>0</v>
      </c>
      <c r="AG61" s="199">
        <f>IFERROR(VLOOKUP($B61,'2021 Balance Sheet'!$B$7:$O$1311,'2021 Balance Sheet'!I$2,FALSE),0)</f>
        <v>0</v>
      </c>
      <c r="AH61" s="199">
        <f>IFERROR(VLOOKUP($B61,'2021 Balance Sheet'!$B$7:$O$1311,'2021 Balance Sheet'!J$2,FALSE),0)</f>
        <v>0</v>
      </c>
      <c r="AI61" s="199">
        <f>IFERROR(VLOOKUP($B61,'2021 Balance Sheet'!$B$7:$O$1311,'2021 Balance Sheet'!K$2,FALSE),0)</f>
        <v>0</v>
      </c>
      <c r="AJ61" s="199">
        <f>IFERROR(VLOOKUP($B61,'2021 Balance Sheet'!$B$7:$O$1311,'2021 Balance Sheet'!L$2,FALSE),0)</f>
        <v>0</v>
      </c>
      <c r="AK61" s="199">
        <f>IFERROR(VLOOKUP($B61,'2021 Balance Sheet'!$B$7:$O$1311,'2021 Balance Sheet'!M$2,FALSE),0)</f>
        <v>0</v>
      </c>
      <c r="AL61" s="199">
        <f>IFERROR(VLOOKUP($B61,'2021 Balance Sheet'!$B$7:$O$1311,'2021 Balance Sheet'!N$2,FALSE),0)</f>
        <v>0</v>
      </c>
      <c r="AM61" s="199">
        <f>IFERROR(VLOOKUP($B61,'2021 Balance Sheet'!$B$7:$O$1311,'2021 Balance Sheet'!O$2,FALSE),0)</f>
        <v>0</v>
      </c>
      <c r="AN61" s="109">
        <f t="shared" si="5"/>
        <v>0</v>
      </c>
    </row>
    <row r="62" spans="1:40" ht="15.75" thickBot="1" x14ac:dyDescent="0.3">
      <c r="A62" s="149" t="s">
        <v>2243</v>
      </c>
      <c r="B62" s="153" t="s">
        <v>2244</v>
      </c>
      <c r="C62" s="125" t="s">
        <v>4</v>
      </c>
      <c r="D62" s="140">
        <v>0</v>
      </c>
      <c r="E62" s="140">
        <v>0</v>
      </c>
      <c r="F62" s="140">
        <v>0</v>
      </c>
      <c r="G62" s="140">
        <v>107181</v>
      </c>
      <c r="H62" s="140">
        <v>107181</v>
      </c>
      <c r="I62" s="140">
        <v>107181</v>
      </c>
      <c r="J62" s="140">
        <v>107181</v>
      </c>
      <c r="K62" s="140">
        <v>107181</v>
      </c>
      <c r="L62" s="140">
        <v>107181</v>
      </c>
      <c r="M62" s="140">
        <v>107181</v>
      </c>
      <c r="N62" s="140">
        <v>107181</v>
      </c>
      <c r="O62" s="140">
        <v>107181</v>
      </c>
      <c r="P62" s="200">
        <v>107181</v>
      </c>
      <c r="Q62" s="200">
        <v>107181</v>
      </c>
      <c r="R62" s="200">
        <v>107181</v>
      </c>
      <c r="S62" s="199">
        <v>107181</v>
      </c>
      <c r="T62" s="199">
        <v>107181</v>
      </c>
      <c r="U62" s="199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199">
        <f>IFERROR(VLOOKUP($B62,'2021 Balance Sheet'!$B$7:$O$1311,'2021 Balance Sheet'!D$2,FALSE),0)</f>
        <v>0</v>
      </c>
      <c r="AC62" s="199">
        <f>IFERROR(VLOOKUP($B62,'2021 Balance Sheet'!$B$7:$O$1311,'2021 Balance Sheet'!E$2,FALSE),0)</f>
        <v>0</v>
      </c>
      <c r="AD62" s="199">
        <f>IFERROR(VLOOKUP($B62,'2021 Balance Sheet'!$B$7:$O$1311,'2021 Balance Sheet'!F$2,FALSE),0)</f>
        <v>0</v>
      </c>
      <c r="AE62" s="199">
        <f>IFERROR(VLOOKUP($B62,'2021 Balance Sheet'!$B$7:$O$1311,'2021 Balance Sheet'!G$2,FALSE),0)</f>
        <v>0</v>
      </c>
      <c r="AF62" s="199">
        <f>IFERROR(VLOOKUP($B62,'2021 Balance Sheet'!$B$7:$O$1311,'2021 Balance Sheet'!H$2,FALSE),0)</f>
        <v>0</v>
      </c>
      <c r="AG62" s="199">
        <f>IFERROR(VLOOKUP($B62,'2021 Balance Sheet'!$B$7:$O$1311,'2021 Balance Sheet'!I$2,FALSE),0)</f>
        <v>0</v>
      </c>
      <c r="AH62" s="199">
        <f>IFERROR(VLOOKUP($B62,'2021 Balance Sheet'!$B$7:$O$1311,'2021 Balance Sheet'!J$2,FALSE),0)</f>
        <v>0</v>
      </c>
      <c r="AI62" s="199">
        <f>IFERROR(VLOOKUP($B62,'2021 Balance Sheet'!$B$7:$O$1311,'2021 Balance Sheet'!K$2,FALSE),0)</f>
        <v>0</v>
      </c>
      <c r="AJ62" s="199">
        <f>IFERROR(VLOOKUP($B62,'2021 Balance Sheet'!$B$7:$O$1311,'2021 Balance Sheet'!L$2,FALSE),0)</f>
        <v>0</v>
      </c>
      <c r="AK62" s="199">
        <f>IFERROR(VLOOKUP($B62,'2021 Balance Sheet'!$B$7:$O$1311,'2021 Balance Sheet'!M$2,FALSE),0)</f>
        <v>0</v>
      </c>
      <c r="AL62" s="199">
        <f>IFERROR(VLOOKUP($B62,'2021 Balance Sheet'!$B$7:$O$1311,'2021 Balance Sheet'!N$2,FALSE),0)</f>
        <v>0</v>
      </c>
      <c r="AM62" s="199">
        <f>IFERROR(VLOOKUP($B62,'2021 Balance Sheet'!$B$7:$O$1311,'2021 Balance Sheet'!O$2,FALSE),0)</f>
        <v>0</v>
      </c>
      <c r="AN62" s="109">
        <f t="shared" si="5"/>
        <v>0</v>
      </c>
    </row>
    <row r="63" spans="1:40" ht="15.75" thickBot="1" x14ac:dyDescent="0.3">
      <c r="A63" s="149" t="s">
        <v>2245</v>
      </c>
      <c r="B63" s="153" t="s">
        <v>2246</v>
      </c>
      <c r="C63" s="125" t="s">
        <v>4</v>
      </c>
      <c r="D63" s="139">
        <v>41069</v>
      </c>
      <c r="E63" s="139">
        <v>41069</v>
      </c>
      <c r="F63" s="139">
        <v>-28668</v>
      </c>
      <c r="G63" s="139">
        <v>-28668</v>
      </c>
      <c r="H63" s="139">
        <v>-28668</v>
      </c>
      <c r="I63" s="139">
        <v>-28668</v>
      </c>
      <c r="J63" s="139">
        <v>-28668</v>
      </c>
      <c r="K63" s="139">
        <v>-28668</v>
      </c>
      <c r="L63" s="139">
        <v>-28668</v>
      </c>
      <c r="M63" s="139">
        <v>-28668</v>
      </c>
      <c r="N63" s="139">
        <v>-28668</v>
      </c>
      <c r="O63" s="139">
        <v>0</v>
      </c>
      <c r="P63" s="199">
        <v>0</v>
      </c>
      <c r="Q63" s="199">
        <v>0</v>
      </c>
      <c r="R63" s="199">
        <v>-152300</v>
      </c>
      <c r="S63" s="200">
        <v>-152300</v>
      </c>
      <c r="T63" s="200">
        <v>-152300</v>
      </c>
      <c r="U63" s="200">
        <v>-95235</v>
      </c>
      <c r="V63" s="199">
        <v>-65235</v>
      </c>
      <c r="W63" s="199">
        <v>-65235</v>
      </c>
      <c r="X63" s="199">
        <v>-65235</v>
      </c>
      <c r="Y63" s="199">
        <v>-65235</v>
      </c>
      <c r="Z63" s="199">
        <v>-65235</v>
      </c>
      <c r="AA63" s="199">
        <v>132007</v>
      </c>
      <c r="AB63" s="199">
        <f>IFERROR(VLOOKUP($B63,'2021 Balance Sheet'!$B$7:$O$1311,'2021 Balance Sheet'!D$2,FALSE),0)</f>
        <v>242007</v>
      </c>
      <c r="AC63" s="199">
        <f>IFERROR(VLOOKUP($B63,'2021 Balance Sheet'!$B$7:$O$1311,'2021 Balance Sheet'!E$2,FALSE),0)</f>
        <v>242007</v>
      </c>
      <c r="AD63" s="199">
        <f>IFERROR(VLOOKUP($B63,'2021 Balance Sheet'!$B$7:$O$1311,'2021 Balance Sheet'!F$2,FALSE),0)</f>
        <v>30698</v>
      </c>
      <c r="AE63" s="199">
        <f>IFERROR(VLOOKUP($B63,'2021 Balance Sheet'!$B$7:$O$1311,'2021 Balance Sheet'!G$2,FALSE),0)</f>
        <v>30698</v>
      </c>
      <c r="AF63" s="199">
        <f>IFERROR(VLOOKUP($B63,'2021 Balance Sheet'!$B$7:$O$1311,'2021 Balance Sheet'!H$2,FALSE),0)</f>
        <v>30698</v>
      </c>
      <c r="AG63" s="199">
        <f>IFERROR(VLOOKUP($B63,'2021 Balance Sheet'!$B$7:$O$1311,'2021 Balance Sheet'!I$2,FALSE),0)</f>
        <v>30698</v>
      </c>
      <c r="AH63" s="199">
        <f>IFERROR(VLOOKUP($B63,'2021 Balance Sheet'!$B$7:$O$1311,'2021 Balance Sheet'!J$2,FALSE),0)</f>
        <v>30698</v>
      </c>
      <c r="AI63" s="199">
        <f>IFERROR(VLOOKUP($B63,'2021 Balance Sheet'!$B$7:$O$1311,'2021 Balance Sheet'!K$2,FALSE),0)</f>
        <v>30698</v>
      </c>
      <c r="AJ63" s="199">
        <f>IFERROR(VLOOKUP($B63,'2021 Balance Sheet'!$B$7:$O$1311,'2021 Balance Sheet'!L$2,FALSE),0)</f>
        <v>140698</v>
      </c>
      <c r="AK63" s="199">
        <f>IFERROR(VLOOKUP($B63,'2021 Balance Sheet'!$B$7:$O$1311,'2021 Balance Sheet'!M$2,FALSE),0)</f>
        <v>140698</v>
      </c>
      <c r="AL63" s="199">
        <f>IFERROR(VLOOKUP($B63,'2021 Balance Sheet'!$B$7:$O$1311,'2021 Balance Sheet'!N$2,FALSE),0)</f>
        <v>140698</v>
      </c>
      <c r="AM63" s="199">
        <f>IFERROR(VLOOKUP($B63,'2021 Balance Sheet'!$B$7:$O$1311,'2021 Balance Sheet'!O$2,FALSE),0)</f>
        <v>47421</v>
      </c>
      <c r="AN63" s="109">
        <f t="shared" si="5"/>
        <v>98334.166666666672</v>
      </c>
    </row>
    <row r="64" spans="1:40" ht="15.75" thickBot="1" x14ac:dyDescent="0.3">
      <c r="A64" s="149" t="s">
        <v>2247</v>
      </c>
      <c r="B64" s="153" t="s">
        <v>2248</v>
      </c>
      <c r="C64" s="125" t="s">
        <v>4</v>
      </c>
      <c r="D64" s="140">
        <v>-1987427.72</v>
      </c>
      <c r="E64" s="140">
        <v>-1454517.16</v>
      </c>
      <c r="F64" s="140">
        <v>-2142285.19</v>
      </c>
      <c r="G64" s="140">
        <v>-2584491.46</v>
      </c>
      <c r="H64" s="140">
        <v>-743403.33</v>
      </c>
      <c r="I64" s="140">
        <v>-846930.31</v>
      </c>
      <c r="J64" s="140">
        <v>-1015288.89</v>
      </c>
      <c r="K64" s="140">
        <v>-331718.69</v>
      </c>
      <c r="L64" s="140">
        <v>-503269.94</v>
      </c>
      <c r="M64" s="140">
        <v>-787932.97</v>
      </c>
      <c r="N64" s="140">
        <v>-731630.79</v>
      </c>
      <c r="O64" s="140">
        <v>-1410883.37</v>
      </c>
      <c r="P64" s="200">
        <v>-2191062.2599999998</v>
      </c>
      <c r="Q64" s="200">
        <v>-1439397.86</v>
      </c>
      <c r="R64" s="200">
        <v>-2016227.65</v>
      </c>
      <c r="S64" s="199">
        <v>-2466974</v>
      </c>
      <c r="T64" s="199">
        <v>-735557.79</v>
      </c>
      <c r="U64" s="199">
        <v>-834453.42</v>
      </c>
      <c r="V64" s="200">
        <v>-1006591.66</v>
      </c>
      <c r="W64" s="200">
        <v>-333928.2</v>
      </c>
      <c r="X64" s="200">
        <v>-493026.87</v>
      </c>
      <c r="Y64" s="200">
        <v>-687065.56</v>
      </c>
      <c r="Z64" s="200">
        <v>-634241.04</v>
      </c>
      <c r="AA64" s="200">
        <v>-1324837.83</v>
      </c>
      <c r="AB64" s="199">
        <f>IFERROR(VLOOKUP($B64,'2021 Balance Sheet'!$B$7:$O$1311,'2021 Balance Sheet'!D$2,FALSE),0)</f>
        <v>-2089347.84</v>
      </c>
      <c r="AC64" s="199">
        <f>IFERROR(VLOOKUP($B64,'2021 Balance Sheet'!$B$7:$O$1311,'2021 Balance Sheet'!E$2,FALSE),0)</f>
        <v>-1401563.08</v>
      </c>
      <c r="AD64" s="199">
        <f>IFERROR(VLOOKUP($B64,'2021 Balance Sheet'!$B$7:$O$1311,'2021 Balance Sheet'!F$2,FALSE),0)</f>
        <v>-2038461.77</v>
      </c>
      <c r="AE64" s="199">
        <f>IFERROR(VLOOKUP($B64,'2021 Balance Sheet'!$B$7:$O$1311,'2021 Balance Sheet'!G$2,FALSE),0)</f>
        <v>-2519428.58</v>
      </c>
      <c r="AF64" s="199">
        <f>IFERROR(VLOOKUP($B64,'2021 Balance Sheet'!$B$7:$O$1311,'2021 Balance Sheet'!H$2,FALSE),0)</f>
        <v>-780388.8</v>
      </c>
      <c r="AG64" s="199">
        <f>IFERROR(VLOOKUP($B64,'2021 Balance Sheet'!$B$7:$O$1311,'2021 Balance Sheet'!I$2,FALSE),0)</f>
        <v>-1011217.08</v>
      </c>
      <c r="AH64" s="199">
        <f>IFERROR(VLOOKUP($B64,'2021 Balance Sheet'!$B$7:$O$1311,'2021 Balance Sheet'!J$2,FALSE),0)</f>
        <v>-1183114.04</v>
      </c>
      <c r="AI64" s="199">
        <f>IFERROR(VLOOKUP($B64,'2021 Balance Sheet'!$B$7:$O$1311,'2021 Balance Sheet'!K$2,FALSE),0)</f>
        <v>-334975.40000000002</v>
      </c>
      <c r="AJ64" s="199">
        <f>IFERROR(VLOOKUP($B64,'2021 Balance Sheet'!$B$7:$O$1311,'2021 Balance Sheet'!L$2,FALSE),0)</f>
        <v>-505034.7</v>
      </c>
      <c r="AK64" s="199">
        <f>IFERROR(VLOOKUP($B64,'2021 Balance Sheet'!$B$7:$O$1311,'2021 Balance Sheet'!M$2,FALSE),0)</f>
        <v>-768870.76</v>
      </c>
      <c r="AL64" s="199">
        <f>IFERROR(VLOOKUP($B64,'2021 Balance Sheet'!$B$7:$O$1311,'2021 Balance Sheet'!N$2,FALSE),0)</f>
        <v>-703635.4</v>
      </c>
      <c r="AM64" s="199">
        <f>IFERROR(VLOOKUP($B64,'2021 Balance Sheet'!$B$7:$O$1311,'2021 Balance Sheet'!O$2,FALSE),0)</f>
        <v>-1451556.58</v>
      </c>
      <c r="AN64" s="109">
        <f t="shared" si="5"/>
        <v>-1227019.5545833334</v>
      </c>
    </row>
    <row r="65" spans="1:40" ht="15.75" thickBot="1" x14ac:dyDescent="0.3">
      <c r="A65" s="149" t="s">
        <v>2249</v>
      </c>
      <c r="B65" s="153" t="s">
        <v>2250</v>
      </c>
      <c r="C65" s="125" t="s">
        <v>4</v>
      </c>
      <c r="D65" s="139">
        <v>-56598.59</v>
      </c>
      <c r="E65" s="139">
        <v>-49854.35</v>
      </c>
      <c r="F65" s="139">
        <v>-48169.23</v>
      </c>
      <c r="G65" s="139">
        <v>-32441.64</v>
      </c>
      <c r="H65" s="139">
        <v>-20806.84</v>
      </c>
      <c r="I65" s="139">
        <v>-7356.45</v>
      </c>
      <c r="J65" s="139">
        <v>-13454.34</v>
      </c>
      <c r="K65" s="139">
        <v>-12670.11</v>
      </c>
      <c r="L65" s="139">
        <v>-12970.22</v>
      </c>
      <c r="M65" s="139">
        <v>-22140.53</v>
      </c>
      <c r="N65" s="139">
        <v>-33862.03</v>
      </c>
      <c r="O65" s="139">
        <v>-52125.06</v>
      </c>
      <c r="P65" s="199">
        <v>-57585.39</v>
      </c>
      <c r="Q65" s="199">
        <v>-47206.33</v>
      </c>
      <c r="R65" s="199">
        <v>-41666.79</v>
      </c>
      <c r="S65" s="200">
        <v>-32525.040000000001</v>
      </c>
      <c r="T65" s="200">
        <v>-53329.57</v>
      </c>
      <c r="U65" s="200">
        <v>-6972.12</v>
      </c>
      <c r="V65" s="199">
        <v>-13430.51</v>
      </c>
      <c r="W65" s="199">
        <v>-11580.02</v>
      </c>
      <c r="X65" s="199">
        <v>-12331</v>
      </c>
      <c r="Y65" s="199">
        <v>-14565.65</v>
      </c>
      <c r="Z65" s="199">
        <v>-34021.980000000003</v>
      </c>
      <c r="AA65" s="199">
        <v>-51476.51</v>
      </c>
      <c r="AB65" s="199">
        <f>IFERROR(VLOOKUP($B65,'2021 Balance Sheet'!$B$7:$O$1311,'2021 Balance Sheet'!D$2,FALSE),0)</f>
        <v>-57987.67</v>
      </c>
      <c r="AC65" s="199">
        <f>IFERROR(VLOOKUP($B65,'2021 Balance Sheet'!$B$7:$O$1311,'2021 Balance Sheet'!E$2,FALSE),0)</f>
        <v>-46118.75</v>
      </c>
      <c r="AD65" s="199">
        <f>IFERROR(VLOOKUP($B65,'2021 Balance Sheet'!$B$7:$O$1311,'2021 Balance Sheet'!F$2,FALSE),0)</f>
        <v>-45771.39</v>
      </c>
      <c r="AE65" s="199">
        <f>IFERROR(VLOOKUP($B65,'2021 Balance Sheet'!$B$7:$O$1311,'2021 Balance Sheet'!G$2,FALSE),0)</f>
        <v>-36605.46</v>
      </c>
      <c r="AF65" s="199">
        <f>IFERROR(VLOOKUP($B65,'2021 Balance Sheet'!$B$7:$O$1311,'2021 Balance Sheet'!H$2,FALSE),0)</f>
        <v>-20106.61</v>
      </c>
      <c r="AG65" s="199">
        <f>IFERROR(VLOOKUP($B65,'2021 Balance Sheet'!$B$7:$O$1311,'2021 Balance Sheet'!I$2,FALSE),0)</f>
        <v>-17266.14</v>
      </c>
      <c r="AH65" s="199">
        <f>IFERROR(VLOOKUP($B65,'2021 Balance Sheet'!$B$7:$O$1311,'2021 Balance Sheet'!J$2,FALSE),0)</f>
        <v>-12657.4</v>
      </c>
      <c r="AI65" s="199">
        <f>IFERROR(VLOOKUP($B65,'2021 Balance Sheet'!$B$7:$O$1311,'2021 Balance Sheet'!K$2,FALSE),0)</f>
        <v>-12022.94</v>
      </c>
      <c r="AJ65" s="199">
        <f>IFERROR(VLOOKUP($B65,'2021 Balance Sheet'!$B$7:$O$1311,'2021 Balance Sheet'!L$2,FALSE),0)</f>
        <v>-12635.23</v>
      </c>
      <c r="AK65" s="199">
        <f>IFERROR(VLOOKUP($B65,'2021 Balance Sheet'!$B$7:$O$1311,'2021 Balance Sheet'!M$2,FALSE),0)</f>
        <v>-19658.849999999999</v>
      </c>
      <c r="AL65" s="199">
        <f>IFERROR(VLOOKUP($B65,'2021 Balance Sheet'!$B$7:$O$1311,'2021 Balance Sheet'!N$2,FALSE),0)</f>
        <v>-31527.61</v>
      </c>
      <c r="AM65" s="199">
        <f>IFERROR(VLOOKUP($B65,'2021 Balance Sheet'!$B$7:$O$1311,'2021 Balance Sheet'!O$2,FALSE),0)</f>
        <v>-54197.26</v>
      </c>
      <c r="AN65" s="109">
        <f t="shared" si="5"/>
        <v>-30432.911250000001</v>
      </c>
    </row>
    <row r="66" spans="1:40" ht="15.75" thickBot="1" x14ac:dyDescent="0.3">
      <c r="A66" s="149" t="s">
        <v>2251</v>
      </c>
      <c r="B66" s="153" t="s">
        <v>2252</v>
      </c>
      <c r="C66" s="125" t="s">
        <v>4</v>
      </c>
      <c r="D66" s="140">
        <v>-11409.31</v>
      </c>
      <c r="E66" s="140">
        <v>-3083.6</v>
      </c>
      <c r="F66" s="140">
        <v>-4635.63</v>
      </c>
      <c r="G66" s="140">
        <v>-5651.33</v>
      </c>
      <c r="H66" s="140">
        <v>-6452.66</v>
      </c>
      <c r="I66" s="140">
        <v>-6620.19</v>
      </c>
      <c r="J66" s="140">
        <v>-7022.16</v>
      </c>
      <c r="K66" s="140">
        <v>-7364</v>
      </c>
      <c r="L66" s="140">
        <v>-7700.01</v>
      </c>
      <c r="M66" s="140">
        <v>-8162.18</v>
      </c>
      <c r="N66" s="140">
        <v>-9097.68</v>
      </c>
      <c r="O66" s="140">
        <v>-10480.879999999999</v>
      </c>
      <c r="P66" s="200">
        <v>-12168.41</v>
      </c>
      <c r="Q66" s="200">
        <v>-3085.41</v>
      </c>
      <c r="R66" s="200">
        <v>-4329.0200000000004</v>
      </c>
      <c r="S66" s="199">
        <v>-5364.31</v>
      </c>
      <c r="T66" s="199">
        <v>-6087.82</v>
      </c>
      <c r="U66" s="199">
        <v>-6262.73</v>
      </c>
      <c r="V66" s="200">
        <v>-6675.32</v>
      </c>
      <c r="W66" s="200">
        <v>-7041.75</v>
      </c>
      <c r="X66" s="200">
        <v>-7386.62</v>
      </c>
      <c r="Y66" s="200">
        <v>-7810.32</v>
      </c>
      <c r="Z66" s="200">
        <v>-8644.4</v>
      </c>
      <c r="AA66" s="200">
        <v>-9934.68</v>
      </c>
      <c r="AB66" s="199">
        <f>IFERROR(VLOOKUP($B66,'2021 Balance Sheet'!$B$7:$O$1311,'2021 Balance Sheet'!D$2,FALSE),0)</f>
        <v>-11648.58</v>
      </c>
      <c r="AC66" s="199">
        <f>IFERROR(VLOOKUP($B66,'2021 Balance Sheet'!$B$7:$O$1311,'2021 Balance Sheet'!E$2,FALSE),0)</f>
        <v>-3020.99</v>
      </c>
      <c r="AD66" s="199">
        <f>IFERROR(VLOOKUP($B66,'2021 Balance Sheet'!$B$7:$O$1311,'2021 Balance Sheet'!F$2,FALSE),0)</f>
        <v>-4435.3599999999997</v>
      </c>
      <c r="AE66" s="199">
        <f>IFERROR(VLOOKUP($B66,'2021 Balance Sheet'!$B$7:$O$1311,'2021 Balance Sheet'!G$2,FALSE),0)</f>
        <v>-5550.75</v>
      </c>
      <c r="AF66" s="199">
        <f>IFERROR(VLOOKUP($B66,'2021 Balance Sheet'!$B$7:$O$1311,'2021 Balance Sheet'!H$2,FALSE),0)</f>
        <v>-6332.8</v>
      </c>
      <c r="AG66" s="199">
        <f>IFERROR(VLOOKUP($B66,'2021 Balance Sheet'!$B$7:$O$1311,'2021 Balance Sheet'!I$2,FALSE),0)</f>
        <v>-6880.93</v>
      </c>
      <c r="AH66" s="199">
        <f>IFERROR(VLOOKUP($B66,'2021 Balance Sheet'!$B$7:$O$1311,'2021 Balance Sheet'!J$2,FALSE),0)</f>
        <v>-7298.26</v>
      </c>
      <c r="AI66" s="199">
        <f>IFERROR(VLOOKUP($B66,'2021 Balance Sheet'!$B$7:$O$1311,'2021 Balance Sheet'!K$2,FALSE),0)</f>
        <v>-7647.27</v>
      </c>
      <c r="AJ66" s="199">
        <f>IFERROR(VLOOKUP($B66,'2021 Balance Sheet'!$B$7:$O$1311,'2021 Balance Sheet'!L$2,FALSE),0)</f>
        <v>-8012.07</v>
      </c>
      <c r="AK66" s="199">
        <f>IFERROR(VLOOKUP($B66,'2021 Balance Sheet'!$B$7:$O$1311,'2021 Balance Sheet'!M$2,FALSE),0)</f>
        <v>-8495.31</v>
      </c>
      <c r="AL66" s="199">
        <f>IFERROR(VLOOKUP($B66,'2021 Balance Sheet'!$B$7:$O$1311,'2021 Balance Sheet'!N$2,FALSE),0)</f>
        <v>-9335.23</v>
      </c>
      <c r="AM66" s="199">
        <f>IFERROR(VLOOKUP($B66,'2021 Balance Sheet'!$B$7:$O$1311,'2021 Balance Sheet'!O$2,FALSE),0)</f>
        <v>-10722.54</v>
      </c>
      <c r="AN66" s="109">
        <f t="shared" si="5"/>
        <v>-7415.5133333333333</v>
      </c>
    </row>
    <row r="67" spans="1:40" ht="15.75" thickBot="1" x14ac:dyDescent="0.3">
      <c r="A67" s="149" t="s">
        <v>2253</v>
      </c>
      <c r="B67" s="153" t="s">
        <v>2254</v>
      </c>
      <c r="C67" s="125" t="s">
        <v>4</v>
      </c>
      <c r="D67" s="139">
        <v>-52431.21</v>
      </c>
      <c r="E67" s="139">
        <v>-46694.65</v>
      </c>
      <c r="F67" s="139">
        <v>-47479.14</v>
      </c>
      <c r="G67" s="139">
        <v>-32308.77</v>
      </c>
      <c r="H67" s="139">
        <v>-20186.22</v>
      </c>
      <c r="I67" s="139">
        <v>-8166.45</v>
      </c>
      <c r="J67" s="139">
        <v>-13692.07</v>
      </c>
      <c r="K67" s="139">
        <v>-12403.53</v>
      </c>
      <c r="L67" s="139">
        <v>-12882.18</v>
      </c>
      <c r="M67" s="139">
        <v>-22721.46</v>
      </c>
      <c r="N67" s="139">
        <v>-33364.1</v>
      </c>
      <c r="O67" s="139">
        <v>-48047.14</v>
      </c>
      <c r="P67" s="199">
        <v>-54301.919999999998</v>
      </c>
      <c r="Q67" s="199">
        <v>-43912.07</v>
      </c>
      <c r="R67" s="199">
        <v>-41406.32</v>
      </c>
      <c r="S67" s="200">
        <v>-30651.55</v>
      </c>
      <c r="T67" s="200">
        <v>-51510.09</v>
      </c>
      <c r="U67" s="200">
        <v>-8031.35</v>
      </c>
      <c r="V67" s="199">
        <v>-13936.54</v>
      </c>
      <c r="W67" s="199">
        <v>-12126.93</v>
      </c>
      <c r="X67" s="199">
        <v>-12462.4</v>
      </c>
      <c r="Y67" s="199">
        <v>-15284.6</v>
      </c>
      <c r="Z67" s="199">
        <v>-33427.39</v>
      </c>
      <c r="AA67" s="199">
        <v>-50029.15</v>
      </c>
      <c r="AB67" s="199">
        <f>IFERROR(VLOOKUP($B67,'2021 Balance Sheet'!$B$7:$O$1311,'2021 Balance Sheet'!D$2,FALSE),0)</f>
        <v>-52164.05</v>
      </c>
      <c r="AC67" s="199">
        <f>IFERROR(VLOOKUP($B67,'2021 Balance Sheet'!$B$7:$O$1311,'2021 Balance Sheet'!E$2,FALSE),0)</f>
        <v>-43985.03</v>
      </c>
      <c r="AD67" s="199">
        <f>IFERROR(VLOOKUP($B67,'2021 Balance Sheet'!$B$7:$O$1311,'2021 Balance Sheet'!F$2,FALSE),0)</f>
        <v>-41328.199999999997</v>
      </c>
      <c r="AE67" s="199">
        <f>IFERROR(VLOOKUP($B67,'2021 Balance Sheet'!$B$7:$O$1311,'2021 Balance Sheet'!G$2,FALSE),0)</f>
        <v>-33516.36</v>
      </c>
      <c r="AF67" s="199">
        <f>IFERROR(VLOOKUP($B67,'2021 Balance Sheet'!$B$7:$O$1311,'2021 Balance Sheet'!H$2,FALSE),0)</f>
        <v>-20827.169999999998</v>
      </c>
      <c r="AG67" s="199">
        <f>IFERROR(VLOOKUP($B67,'2021 Balance Sheet'!$B$7:$O$1311,'2021 Balance Sheet'!I$2,FALSE),0)</f>
        <v>-18041.240000000002</v>
      </c>
      <c r="AH67" s="199">
        <f>IFERROR(VLOOKUP($B67,'2021 Balance Sheet'!$B$7:$O$1311,'2021 Balance Sheet'!J$2,FALSE),0)</f>
        <v>-12559.97</v>
      </c>
      <c r="AI67" s="199">
        <f>IFERROR(VLOOKUP($B67,'2021 Balance Sheet'!$B$7:$O$1311,'2021 Balance Sheet'!K$2,FALSE),0)</f>
        <v>-12129.41</v>
      </c>
      <c r="AJ67" s="199">
        <f>IFERROR(VLOOKUP($B67,'2021 Balance Sheet'!$B$7:$O$1311,'2021 Balance Sheet'!L$2,FALSE),0)</f>
        <v>-13280</v>
      </c>
      <c r="AK67" s="199">
        <f>IFERROR(VLOOKUP($B67,'2021 Balance Sheet'!$B$7:$O$1311,'2021 Balance Sheet'!M$2,FALSE),0)</f>
        <v>-20229.740000000002</v>
      </c>
      <c r="AL67" s="199">
        <f>IFERROR(VLOOKUP($B67,'2021 Balance Sheet'!$B$7:$O$1311,'2021 Balance Sheet'!N$2,FALSE),0)</f>
        <v>-31653.18</v>
      </c>
      <c r="AM67" s="199">
        <f>IFERROR(VLOOKUP($B67,'2021 Balance Sheet'!$B$7:$O$1311,'2021 Balance Sheet'!O$2,FALSE),0)</f>
        <v>-55292.81</v>
      </c>
      <c r="AN67" s="109">
        <f t="shared" si="5"/>
        <v>-29364.610833333329</v>
      </c>
    </row>
    <row r="68" spans="1:40" ht="15.75" thickBot="1" x14ac:dyDescent="0.3">
      <c r="A68" s="149" t="s">
        <v>2255</v>
      </c>
      <c r="B68" s="153" t="s">
        <v>2256</v>
      </c>
      <c r="C68" s="125" t="s">
        <v>4</v>
      </c>
      <c r="D68" s="140">
        <v>-51182.91</v>
      </c>
      <c r="E68" s="140">
        <v>-14220.21</v>
      </c>
      <c r="F68" s="140">
        <v>-20482.43</v>
      </c>
      <c r="G68" s="140">
        <v>-24160.400000000001</v>
      </c>
      <c r="H68" s="140">
        <v>-26308.06</v>
      </c>
      <c r="I68" s="140">
        <v>-26978.69</v>
      </c>
      <c r="J68" s="140">
        <v>-28570.79</v>
      </c>
      <c r="K68" s="140">
        <v>-30024.05</v>
      </c>
      <c r="L68" s="140">
        <v>-31534.39</v>
      </c>
      <c r="M68" s="140">
        <v>-34182.33</v>
      </c>
      <c r="N68" s="140">
        <v>-38574.1</v>
      </c>
      <c r="O68" s="140">
        <v>-45520.53</v>
      </c>
      <c r="P68" s="200">
        <v>-53240.78</v>
      </c>
      <c r="Q68" s="200">
        <v>-13755.01</v>
      </c>
      <c r="R68" s="200">
        <v>-18957.53</v>
      </c>
      <c r="S68" s="199">
        <v>-23035.65</v>
      </c>
      <c r="T68" s="199">
        <v>-25327.16</v>
      </c>
      <c r="U68" s="199">
        <v>-26085.72</v>
      </c>
      <c r="V68" s="200">
        <v>-27741.67</v>
      </c>
      <c r="W68" s="200">
        <v>-29135.24</v>
      </c>
      <c r="X68" s="200">
        <v>-30546.35</v>
      </c>
      <c r="Y68" s="200">
        <v>-32354.53</v>
      </c>
      <c r="Z68" s="200">
        <v>-37219.019999999997</v>
      </c>
      <c r="AA68" s="200">
        <v>-44285.39</v>
      </c>
      <c r="AB68" s="199">
        <f>IFERROR(VLOOKUP($B68,'2021 Balance Sheet'!$B$7:$O$1311,'2021 Balance Sheet'!D$2,FALSE),0)</f>
        <v>-52253.89</v>
      </c>
      <c r="AC68" s="199">
        <f>IFERROR(VLOOKUP($B68,'2021 Balance Sheet'!$B$7:$O$1311,'2021 Balance Sheet'!E$2,FALSE),0)</f>
        <v>-15263.14</v>
      </c>
      <c r="AD68" s="199">
        <f>IFERROR(VLOOKUP($B68,'2021 Balance Sheet'!$B$7:$O$1311,'2021 Balance Sheet'!F$2,FALSE),0)</f>
        <v>-20987.31</v>
      </c>
      <c r="AE68" s="199">
        <f>IFERROR(VLOOKUP($B68,'2021 Balance Sheet'!$B$7:$O$1311,'2021 Balance Sheet'!G$2,FALSE),0)</f>
        <v>-25166.3</v>
      </c>
      <c r="AF68" s="199">
        <f>IFERROR(VLOOKUP($B68,'2021 Balance Sheet'!$B$7:$O$1311,'2021 Balance Sheet'!H$2,FALSE),0)</f>
        <v>-27490.79</v>
      </c>
      <c r="AG68" s="199">
        <f>IFERROR(VLOOKUP($B68,'2021 Balance Sheet'!$B$7:$O$1311,'2021 Balance Sheet'!I$2,FALSE),0)</f>
        <v>-29506.34</v>
      </c>
      <c r="AH68" s="199">
        <f>IFERROR(VLOOKUP($B68,'2021 Balance Sheet'!$B$7:$O$1311,'2021 Balance Sheet'!J$2,FALSE),0)</f>
        <v>-31003.64</v>
      </c>
      <c r="AI68" s="199">
        <f>IFERROR(VLOOKUP($B68,'2021 Balance Sheet'!$B$7:$O$1311,'2021 Balance Sheet'!K$2,FALSE),0)</f>
        <v>-32431.21</v>
      </c>
      <c r="AJ68" s="199">
        <f>IFERROR(VLOOKUP($B68,'2021 Balance Sheet'!$B$7:$O$1311,'2021 Balance Sheet'!L$2,FALSE),0)</f>
        <v>-34114.129999999997</v>
      </c>
      <c r="AK68" s="199">
        <f>IFERROR(VLOOKUP($B68,'2021 Balance Sheet'!$B$7:$O$1311,'2021 Balance Sheet'!M$2,FALSE),0)</f>
        <v>-36889.68</v>
      </c>
      <c r="AL68" s="199">
        <f>IFERROR(VLOOKUP($B68,'2021 Balance Sheet'!$B$7:$O$1311,'2021 Balance Sheet'!N$2,FALSE),0)</f>
        <v>-41216.83</v>
      </c>
      <c r="AM68" s="199">
        <f>IFERROR(VLOOKUP($B68,'2021 Balance Sheet'!$B$7:$O$1311,'2021 Balance Sheet'!O$2,FALSE),0)</f>
        <v>-49780.2</v>
      </c>
      <c r="AN68" s="109">
        <f t="shared" ref="AN68:AN131" si="11">(AM68/2+AA68/2+SUM(AB68:AL68))/12</f>
        <v>-32779.671249999992</v>
      </c>
    </row>
    <row r="69" spans="1:40" ht="15.75" thickBot="1" x14ac:dyDescent="0.3">
      <c r="A69" s="149" t="s">
        <v>2257</v>
      </c>
      <c r="B69" s="153" t="s">
        <v>2258</v>
      </c>
      <c r="C69" s="125" t="s">
        <v>4</v>
      </c>
      <c r="D69" s="139">
        <v>-6897.86</v>
      </c>
      <c r="E69" s="139">
        <v>-1797.61</v>
      </c>
      <c r="F69" s="139">
        <v>-2719.14</v>
      </c>
      <c r="G69" s="139">
        <v>-3339.3</v>
      </c>
      <c r="H69" s="139">
        <v>-3779.39</v>
      </c>
      <c r="I69" s="139">
        <v>-3871.15</v>
      </c>
      <c r="J69" s="139">
        <v>-4072.26</v>
      </c>
      <c r="K69" s="139">
        <v>-4262.67</v>
      </c>
      <c r="L69" s="139">
        <v>-4475.2</v>
      </c>
      <c r="M69" s="139">
        <v>-4708.8599999999997</v>
      </c>
      <c r="N69" s="139">
        <v>-5178.25</v>
      </c>
      <c r="O69" s="139">
        <v>-5964.46</v>
      </c>
      <c r="P69" s="199">
        <v>-7006.11</v>
      </c>
      <c r="Q69" s="199">
        <v>-1904.51</v>
      </c>
      <c r="R69" s="199">
        <v>-2690.91</v>
      </c>
      <c r="S69" s="200">
        <v>-3296.8</v>
      </c>
      <c r="T69" s="200">
        <v>-3712.82</v>
      </c>
      <c r="U69" s="200">
        <v>-3857.46</v>
      </c>
      <c r="V69" s="199">
        <v>-4083.91</v>
      </c>
      <c r="W69" s="199">
        <v>-4287.16</v>
      </c>
      <c r="X69" s="199">
        <v>-4472.75</v>
      </c>
      <c r="Y69" s="199">
        <v>-4679.4399999999996</v>
      </c>
      <c r="Z69" s="199">
        <v>-5081.08</v>
      </c>
      <c r="AA69" s="199">
        <v>-5829.11</v>
      </c>
      <c r="AB69" s="199">
        <f>IFERROR(VLOOKUP($B69,'2021 Balance Sheet'!$B$7:$O$1311,'2021 Balance Sheet'!D$2,FALSE),0)</f>
        <v>-6856.99</v>
      </c>
      <c r="AC69" s="199">
        <f>IFERROR(VLOOKUP($B69,'2021 Balance Sheet'!$B$7:$O$1311,'2021 Balance Sheet'!E$2,FALSE),0)</f>
        <v>-1802.65</v>
      </c>
      <c r="AD69" s="199">
        <f>IFERROR(VLOOKUP($B69,'2021 Balance Sheet'!$B$7:$O$1311,'2021 Balance Sheet'!F$2,FALSE),0)</f>
        <v>-2639.21</v>
      </c>
      <c r="AE69" s="199">
        <f>IFERROR(VLOOKUP($B69,'2021 Balance Sheet'!$B$7:$O$1311,'2021 Balance Sheet'!G$2,FALSE),0)</f>
        <v>-3312.02</v>
      </c>
      <c r="AF69" s="199">
        <f>IFERROR(VLOOKUP($B69,'2021 Balance Sheet'!$B$7:$O$1311,'2021 Balance Sheet'!H$2,FALSE),0)</f>
        <v>-3767.07</v>
      </c>
      <c r="AG69" s="199">
        <f>IFERROR(VLOOKUP($B69,'2021 Balance Sheet'!$B$7:$O$1311,'2021 Balance Sheet'!I$2,FALSE),0)</f>
        <v>-4071.28</v>
      </c>
      <c r="AH69" s="199">
        <f>IFERROR(VLOOKUP($B69,'2021 Balance Sheet'!$B$7:$O$1311,'2021 Balance Sheet'!J$2,FALSE),0)</f>
        <v>-4264.58</v>
      </c>
      <c r="AI69" s="199">
        <f>IFERROR(VLOOKUP($B69,'2021 Balance Sheet'!$B$7:$O$1311,'2021 Balance Sheet'!K$2,FALSE),0)</f>
        <v>-4464.34</v>
      </c>
      <c r="AJ69" s="199">
        <f>IFERROR(VLOOKUP($B69,'2021 Balance Sheet'!$B$7:$O$1311,'2021 Balance Sheet'!L$2,FALSE),0)</f>
        <v>-4649.68</v>
      </c>
      <c r="AK69" s="199">
        <f>IFERROR(VLOOKUP($B69,'2021 Balance Sheet'!$B$7:$O$1311,'2021 Balance Sheet'!M$2,FALSE),0)</f>
        <v>-4890.8100000000004</v>
      </c>
      <c r="AL69" s="199">
        <f>IFERROR(VLOOKUP($B69,'2021 Balance Sheet'!$B$7:$O$1311,'2021 Balance Sheet'!N$2,FALSE),0)</f>
        <v>-5336.48</v>
      </c>
      <c r="AM69" s="199">
        <f>IFERROR(VLOOKUP($B69,'2021 Balance Sheet'!$B$7:$O$1311,'2021 Balance Sheet'!O$2,FALSE),0)</f>
        <v>-6199.55</v>
      </c>
      <c r="AN69" s="109">
        <f t="shared" si="11"/>
        <v>-4339.119999999999</v>
      </c>
    </row>
    <row r="70" spans="1:40" ht="15.75" thickBot="1" x14ac:dyDescent="0.3">
      <c r="A70" s="149" t="s">
        <v>2259</v>
      </c>
      <c r="B70" s="153" t="s">
        <v>2260</v>
      </c>
      <c r="C70" s="125" t="s">
        <v>4</v>
      </c>
      <c r="D70" s="140">
        <v>-5885.46</v>
      </c>
      <c r="E70" s="140">
        <v>-4612.92</v>
      </c>
      <c r="F70" s="140">
        <v>-6942.86</v>
      </c>
      <c r="G70" s="140">
        <v>-8476.2199999999993</v>
      </c>
      <c r="H70" s="140">
        <v>-2686.56</v>
      </c>
      <c r="I70" s="140">
        <v>-2985.22</v>
      </c>
      <c r="J70" s="140">
        <v>-3573.07</v>
      </c>
      <c r="K70" s="140">
        <v>-1137.97</v>
      </c>
      <c r="L70" s="140">
        <v>-1655.2</v>
      </c>
      <c r="M70" s="140">
        <v>-2368.81</v>
      </c>
      <c r="N70" s="140">
        <v>-2070.4899999999998</v>
      </c>
      <c r="O70" s="140">
        <v>-4122.25</v>
      </c>
      <c r="P70" s="200">
        <v>-6731.38</v>
      </c>
      <c r="Q70" s="200">
        <v>-4862.6400000000003</v>
      </c>
      <c r="R70" s="200">
        <v>-6844.2</v>
      </c>
      <c r="S70" s="199">
        <v>-8465.44</v>
      </c>
      <c r="T70" s="199">
        <v>-2775.61</v>
      </c>
      <c r="U70" s="199">
        <v>-3135.35</v>
      </c>
      <c r="V70" s="200">
        <v>-3800.12</v>
      </c>
      <c r="W70" s="200">
        <v>-1279.08</v>
      </c>
      <c r="X70" s="200">
        <v>-1825.79</v>
      </c>
      <c r="Y70" s="200">
        <v>-2427.63</v>
      </c>
      <c r="Z70" s="200">
        <v>-1807.23</v>
      </c>
      <c r="AA70" s="200">
        <v>-3847</v>
      </c>
      <c r="AB70" s="199">
        <f>IFERROR(VLOOKUP($B70,'2021 Balance Sheet'!$B$7:$O$1311,'2021 Balance Sheet'!D$2,FALSE),0)</f>
        <v>-6648.4</v>
      </c>
      <c r="AC70" s="199">
        <f>IFERROR(VLOOKUP($B70,'2021 Balance Sheet'!$B$7:$O$1311,'2021 Balance Sheet'!E$2,FALSE),0)</f>
        <v>-4847.17</v>
      </c>
      <c r="AD70" s="199">
        <f>IFERROR(VLOOKUP($B70,'2021 Balance Sheet'!$B$7:$O$1311,'2021 Balance Sheet'!F$2,FALSE),0)</f>
        <v>-6996.62</v>
      </c>
      <c r="AE70" s="199">
        <f>IFERROR(VLOOKUP($B70,'2021 Balance Sheet'!$B$7:$O$1311,'2021 Balance Sheet'!G$2,FALSE),0)</f>
        <v>-8744.0400000000009</v>
      </c>
      <c r="AF70" s="199">
        <f>IFERROR(VLOOKUP($B70,'2021 Balance Sheet'!$B$7:$O$1311,'2021 Balance Sheet'!H$2,FALSE),0)</f>
        <v>-2958.08</v>
      </c>
      <c r="AG70" s="199">
        <f>IFERROR(VLOOKUP($B70,'2021 Balance Sheet'!$B$7:$O$1311,'2021 Balance Sheet'!I$2,FALSE),0)</f>
        <v>-3758.86</v>
      </c>
      <c r="AH70" s="199">
        <f>IFERROR(VLOOKUP($B70,'2021 Balance Sheet'!$B$7:$O$1311,'2021 Balance Sheet'!J$2,FALSE),0)</f>
        <v>-4408.3599999999997</v>
      </c>
      <c r="AI70" s="199">
        <f>IFERROR(VLOOKUP($B70,'2021 Balance Sheet'!$B$7:$O$1311,'2021 Balance Sheet'!K$2,FALSE),0)</f>
        <v>-1207.1400000000001</v>
      </c>
      <c r="AJ70" s="199">
        <f>IFERROR(VLOOKUP($B70,'2021 Balance Sheet'!$B$7:$O$1311,'2021 Balance Sheet'!L$2,FALSE),0)</f>
        <v>-1741.86</v>
      </c>
      <c r="AK70" s="199">
        <f>IFERROR(VLOOKUP($B70,'2021 Balance Sheet'!$B$7:$O$1311,'2021 Balance Sheet'!M$2,FALSE),0)</f>
        <v>-2430.84</v>
      </c>
      <c r="AL70" s="199">
        <f>IFERROR(VLOOKUP($B70,'2021 Balance Sheet'!$B$7:$O$1311,'2021 Balance Sheet'!N$2,FALSE),0)</f>
        <v>-1971.33</v>
      </c>
      <c r="AM70" s="199">
        <f>IFERROR(VLOOKUP($B70,'2021 Balance Sheet'!$B$7:$O$1311,'2021 Balance Sheet'!O$2,FALSE),0)</f>
        <v>-4224.04</v>
      </c>
      <c r="AN70" s="109">
        <f t="shared" si="11"/>
        <v>-4145.6849999999995</v>
      </c>
    </row>
    <row r="71" spans="1:40" ht="15.75" thickBot="1" x14ac:dyDescent="0.3">
      <c r="A71" s="149" t="s">
        <v>2261</v>
      </c>
      <c r="B71" s="153" t="s">
        <v>2262</v>
      </c>
      <c r="C71" s="125" t="s">
        <v>4</v>
      </c>
      <c r="D71" s="139">
        <v>-16236.18</v>
      </c>
      <c r="E71" s="139">
        <v>-14149.96</v>
      </c>
      <c r="F71" s="139">
        <v>-13648.49</v>
      </c>
      <c r="G71" s="139">
        <v>-9045.06</v>
      </c>
      <c r="H71" s="139">
        <v>-5411.87</v>
      </c>
      <c r="I71" s="139">
        <v>-1889.15</v>
      </c>
      <c r="J71" s="139">
        <v>-3488.16</v>
      </c>
      <c r="K71" s="139">
        <v>-4036.85</v>
      </c>
      <c r="L71" s="139">
        <v>-3979.9</v>
      </c>
      <c r="M71" s="139">
        <v>-7609.53</v>
      </c>
      <c r="N71" s="139">
        <v>-10894.42</v>
      </c>
      <c r="O71" s="139">
        <v>-15605.99</v>
      </c>
      <c r="P71" s="199">
        <v>-16324.75</v>
      </c>
      <c r="Q71" s="199">
        <v>-13327.16</v>
      </c>
      <c r="R71" s="199">
        <v>-11952.84</v>
      </c>
      <c r="S71" s="200">
        <v>-8910.73</v>
      </c>
      <c r="T71" s="200">
        <v>-14429.5</v>
      </c>
      <c r="U71" s="200">
        <v>-2052.7800000000002</v>
      </c>
      <c r="V71" s="199">
        <v>-3914.5</v>
      </c>
      <c r="W71" s="199">
        <v>-3699.19</v>
      </c>
      <c r="X71" s="199">
        <v>-4288.03</v>
      </c>
      <c r="Y71" s="199">
        <v>-5162.46</v>
      </c>
      <c r="Z71" s="199">
        <v>-11466.18</v>
      </c>
      <c r="AA71" s="199">
        <v>-15963.79</v>
      </c>
      <c r="AB71" s="199">
        <f>IFERROR(VLOOKUP($B71,'2021 Balance Sheet'!$B$7:$O$1311,'2021 Balance Sheet'!D$2,FALSE),0)</f>
        <v>-17643.490000000002</v>
      </c>
      <c r="AC71" s="199">
        <f>IFERROR(VLOOKUP($B71,'2021 Balance Sheet'!$B$7:$O$1311,'2021 Balance Sheet'!E$2,FALSE),0)</f>
        <v>-13041</v>
      </c>
      <c r="AD71" s="199">
        <f>IFERROR(VLOOKUP($B71,'2021 Balance Sheet'!$B$7:$O$1311,'2021 Balance Sheet'!F$2,FALSE),0)</f>
        <v>-12547.73</v>
      </c>
      <c r="AE71" s="199">
        <f>IFERROR(VLOOKUP($B71,'2021 Balance Sheet'!$B$7:$O$1311,'2021 Balance Sheet'!G$2,FALSE),0)</f>
        <v>-10044.58</v>
      </c>
      <c r="AF71" s="199">
        <f>IFERROR(VLOOKUP($B71,'2021 Balance Sheet'!$B$7:$O$1311,'2021 Balance Sheet'!H$2,FALSE),0)</f>
        <v>-6292.21</v>
      </c>
      <c r="AG71" s="199">
        <f>IFERROR(VLOOKUP($B71,'2021 Balance Sheet'!$B$7:$O$1311,'2021 Balance Sheet'!I$2,FALSE),0)</f>
        <v>-4717.1499999999996</v>
      </c>
      <c r="AH71" s="199">
        <f>IFERROR(VLOOKUP($B71,'2021 Balance Sheet'!$B$7:$O$1311,'2021 Balance Sheet'!J$2,FALSE),0)</f>
        <v>-3717.47</v>
      </c>
      <c r="AI71" s="199">
        <f>IFERROR(VLOOKUP($B71,'2021 Balance Sheet'!$B$7:$O$1311,'2021 Balance Sheet'!K$2,FALSE),0)</f>
        <v>-3666.1</v>
      </c>
      <c r="AJ71" s="199">
        <f>IFERROR(VLOOKUP($B71,'2021 Balance Sheet'!$B$7:$O$1311,'2021 Balance Sheet'!L$2,FALSE),0)</f>
        <v>-4187.7700000000004</v>
      </c>
      <c r="AK71" s="199">
        <f>IFERROR(VLOOKUP($B71,'2021 Balance Sheet'!$B$7:$O$1311,'2021 Balance Sheet'!M$2,FALSE),0)</f>
        <v>-7174.76</v>
      </c>
      <c r="AL71" s="199">
        <f>IFERROR(VLOOKUP($B71,'2021 Balance Sheet'!$B$7:$O$1311,'2021 Balance Sheet'!N$2,FALSE),0)</f>
        <v>-11077.63</v>
      </c>
      <c r="AM71" s="199">
        <f>IFERROR(VLOOKUP($B71,'2021 Balance Sheet'!$B$7:$O$1311,'2021 Balance Sheet'!O$2,FALSE),0)</f>
        <v>-17108</v>
      </c>
      <c r="AN71" s="109">
        <f t="shared" si="11"/>
        <v>-9220.4820833333342</v>
      </c>
    </row>
    <row r="72" spans="1:40" ht="15.75" thickBot="1" x14ac:dyDescent="0.3">
      <c r="A72" s="149" t="s">
        <v>2263</v>
      </c>
      <c r="B72" s="153" t="s">
        <v>2264</v>
      </c>
      <c r="C72" s="125" t="s">
        <v>4</v>
      </c>
      <c r="D72" s="140">
        <v>-79763.92</v>
      </c>
      <c r="E72" s="140">
        <v>-44736.91</v>
      </c>
      <c r="F72" s="140">
        <v>-63032.76</v>
      </c>
      <c r="G72" s="140">
        <v>-75271.22</v>
      </c>
      <c r="H72" s="140">
        <v>-81828.06</v>
      </c>
      <c r="I72" s="140">
        <v>-83791.429999999993</v>
      </c>
      <c r="J72" s="140">
        <v>-88607.5</v>
      </c>
      <c r="K72" s="140">
        <v>-9196.24</v>
      </c>
      <c r="L72" s="140">
        <v>-14144.75</v>
      </c>
      <c r="M72" s="140">
        <v>-24506.1</v>
      </c>
      <c r="N72" s="140">
        <v>-40119.629999999997</v>
      </c>
      <c r="O72" s="140">
        <v>-65432.72</v>
      </c>
      <c r="P72" s="200">
        <v>-88618.84</v>
      </c>
      <c r="Q72" s="200">
        <v>-43495.06</v>
      </c>
      <c r="R72" s="200">
        <v>-60212.22</v>
      </c>
      <c r="S72" s="199">
        <v>-72138.5</v>
      </c>
      <c r="T72" s="199">
        <v>-79385.77</v>
      </c>
      <c r="U72" s="199">
        <v>-81416.929999999993</v>
      </c>
      <c r="V72" s="200">
        <v>-86006.66</v>
      </c>
      <c r="W72" s="200">
        <v>-9178.81</v>
      </c>
      <c r="X72" s="200">
        <v>-13877.16</v>
      </c>
      <c r="Y72" s="200">
        <v>-21290</v>
      </c>
      <c r="Z72" s="200">
        <v>-38702.589999999997</v>
      </c>
      <c r="AA72" s="200">
        <v>-64421.88</v>
      </c>
      <c r="AB72" s="199">
        <f>IFERROR(VLOOKUP($B72,'2021 Balance Sheet'!$B$7:$O$1311,'2021 Balance Sheet'!D$2,FALSE),0)</f>
        <v>-87450.7</v>
      </c>
      <c r="AC72" s="199">
        <f>IFERROR(VLOOKUP($B72,'2021 Balance Sheet'!$B$7:$O$1311,'2021 Balance Sheet'!E$2,FALSE),0)</f>
        <v>-42815.31</v>
      </c>
      <c r="AD72" s="199">
        <f>IFERROR(VLOOKUP($B72,'2021 Balance Sheet'!$B$7:$O$1311,'2021 Balance Sheet'!F$2,FALSE),0)</f>
        <v>-63096.66</v>
      </c>
      <c r="AE72" s="199">
        <f>IFERROR(VLOOKUP($B72,'2021 Balance Sheet'!$B$7:$O$1311,'2021 Balance Sheet'!G$2,FALSE),0)</f>
        <v>-75751.62</v>
      </c>
      <c r="AF72" s="199">
        <f>IFERROR(VLOOKUP($B72,'2021 Balance Sheet'!$B$7:$O$1311,'2021 Balance Sheet'!H$2,FALSE),0)</f>
        <v>-83163.759999999995</v>
      </c>
      <c r="AG72" s="199">
        <f>IFERROR(VLOOKUP($B72,'2021 Balance Sheet'!$B$7:$O$1311,'2021 Balance Sheet'!I$2,FALSE),0)</f>
        <v>-88591.14</v>
      </c>
      <c r="AH72" s="199">
        <f>IFERROR(VLOOKUP($B72,'2021 Balance Sheet'!$B$7:$O$1311,'2021 Balance Sheet'!J$2,FALSE),0)</f>
        <v>-4475.6499999999996</v>
      </c>
      <c r="AI72" s="199">
        <f>IFERROR(VLOOKUP($B72,'2021 Balance Sheet'!$B$7:$O$1311,'2021 Balance Sheet'!K$2,FALSE),0)</f>
        <v>-8923.2099999999991</v>
      </c>
      <c r="AJ72" s="199">
        <f>IFERROR(VLOOKUP($B72,'2021 Balance Sheet'!$B$7:$O$1311,'2021 Balance Sheet'!L$2,FALSE),0)</f>
        <v>-13909.92</v>
      </c>
      <c r="AK72" s="199">
        <f>IFERROR(VLOOKUP($B72,'2021 Balance Sheet'!$B$7:$O$1311,'2021 Balance Sheet'!M$2,FALSE),0)</f>
        <v>-24015.4</v>
      </c>
      <c r="AL72" s="199">
        <f>IFERROR(VLOOKUP($B72,'2021 Balance Sheet'!$B$7:$O$1311,'2021 Balance Sheet'!N$2,FALSE),0)</f>
        <v>-40079.599999999999</v>
      </c>
      <c r="AM72" s="199">
        <f>IFERROR(VLOOKUP($B72,'2021 Balance Sheet'!$B$7:$O$1311,'2021 Balance Sheet'!O$2,FALSE),0)</f>
        <v>-69137.919999999998</v>
      </c>
      <c r="AN72" s="109">
        <f t="shared" si="11"/>
        <v>-49921.072500000009</v>
      </c>
    </row>
    <row r="73" spans="1:40" ht="15.75" thickBot="1" x14ac:dyDescent="0.3">
      <c r="A73" s="149" t="s">
        <v>2265</v>
      </c>
      <c r="B73" s="153" t="s">
        <v>2266</v>
      </c>
      <c r="C73" s="125" t="s">
        <v>4</v>
      </c>
      <c r="D73" s="139">
        <v>-8045.81</v>
      </c>
      <c r="E73" s="139">
        <v>-6035.57</v>
      </c>
      <c r="F73" s="139">
        <v>-9073.4500000000007</v>
      </c>
      <c r="G73" s="139">
        <v>-11121.99</v>
      </c>
      <c r="H73" s="139">
        <v>-3696.31</v>
      </c>
      <c r="I73" s="139">
        <v>-4047.2</v>
      </c>
      <c r="J73" s="139">
        <v>-4847.62</v>
      </c>
      <c r="K73" s="139">
        <v>-1486.56</v>
      </c>
      <c r="L73" s="139">
        <v>-2221.98</v>
      </c>
      <c r="M73" s="139">
        <v>-3159.63</v>
      </c>
      <c r="N73" s="139">
        <v>-2924.39</v>
      </c>
      <c r="O73" s="139">
        <v>-5638</v>
      </c>
      <c r="P73" s="199">
        <v>-8974.15</v>
      </c>
      <c r="Q73" s="199">
        <v>-6261.43</v>
      </c>
      <c r="R73" s="199">
        <v>-9087.02</v>
      </c>
      <c r="S73" s="200">
        <v>-11134.15</v>
      </c>
      <c r="T73" s="200">
        <v>-3443.05</v>
      </c>
      <c r="U73" s="200">
        <v>-3867.76</v>
      </c>
      <c r="V73" s="199">
        <v>-4809.1499999999996</v>
      </c>
      <c r="W73" s="199">
        <v>-1642.81</v>
      </c>
      <c r="X73" s="199">
        <v>-2356</v>
      </c>
      <c r="Y73" s="199">
        <v>-3207.44</v>
      </c>
      <c r="Z73" s="199">
        <v>-2507.35</v>
      </c>
      <c r="AA73" s="199">
        <v>-5518.73</v>
      </c>
      <c r="AB73" s="199">
        <f>IFERROR(VLOOKUP($B73,'2021 Balance Sheet'!$B$7:$O$1311,'2021 Balance Sheet'!D$2,FALSE),0)</f>
        <v>-8893.91</v>
      </c>
      <c r="AC73" s="199">
        <f>IFERROR(VLOOKUP($B73,'2021 Balance Sheet'!$B$7:$O$1311,'2021 Balance Sheet'!E$2,FALSE),0)</f>
        <v>-6178.42</v>
      </c>
      <c r="AD73" s="199">
        <f>IFERROR(VLOOKUP($B73,'2021 Balance Sheet'!$B$7:$O$1311,'2021 Balance Sheet'!F$2,FALSE),0)</f>
        <v>-9044.7099999999991</v>
      </c>
      <c r="AE73" s="199">
        <f>IFERROR(VLOOKUP($B73,'2021 Balance Sheet'!$B$7:$O$1311,'2021 Balance Sheet'!G$2,FALSE),0)</f>
        <v>-11310.25</v>
      </c>
      <c r="AF73" s="199">
        <f>IFERROR(VLOOKUP($B73,'2021 Balance Sheet'!$B$7:$O$1311,'2021 Balance Sheet'!H$2,FALSE),0)</f>
        <v>-3849.43</v>
      </c>
      <c r="AG73" s="199">
        <f>IFERROR(VLOOKUP($B73,'2021 Balance Sheet'!$B$7:$O$1311,'2021 Balance Sheet'!I$2,FALSE),0)</f>
        <v>-4974.66</v>
      </c>
      <c r="AH73" s="199">
        <f>IFERROR(VLOOKUP($B73,'2021 Balance Sheet'!$B$7:$O$1311,'2021 Balance Sheet'!J$2,FALSE),0)</f>
        <v>-5750.06</v>
      </c>
      <c r="AI73" s="199">
        <f>IFERROR(VLOOKUP($B73,'2021 Balance Sheet'!$B$7:$O$1311,'2021 Balance Sheet'!K$2,FALSE),0)</f>
        <v>-1502.65</v>
      </c>
      <c r="AJ73" s="199">
        <f>IFERROR(VLOOKUP($B73,'2021 Balance Sheet'!$B$7:$O$1311,'2021 Balance Sheet'!L$2,FALSE),0)</f>
        <v>-2205.9299999999998</v>
      </c>
      <c r="AK73" s="199">
        <f>IFERROR(VLOOKUP($B73,'2021 Balance Sheet'!$B$7:$O$1311,'2021 Balance Sheet'!M$2,FALSE),0)</f>
        <v>-3122.36</v>
      </c>
      <c r="AL73" s="199">
        <f>IFERROR(VLOOKUP($B73,'2021 Balance Sheet'!$B$7:$O$1311,'2021 Balance Sheet'!N$2,FALSE),0)</f>
        <v>-2713.09</v>
      </c>
      <c r="AM73" s="199">
        <f>IFERROR(VLOOKUP($B73,'2021 Balance Sheet'!$B$7:$O$1311,'2021 Balance Sheet'!O$2,FALSE),0)</f>
        <v>-6016.01</v>
      </c>
      <c r="AN73" s="109">
        <f t="shared" si="11"/>
        <v>-5442.7366666666667</v>
      </c>
    </row>
    <row r="74" spans="1:40" ht="15.75" thickBot="1" x14ac:dyDescent="0.3">
      <c r="A74" s="149" t="s">
        <v>2267</v>
      </c>
      <c r="B74" s="153" t="s">
        <v>2268</v>
      </c>
      <c r="C74" s="125" t="s">
        <v>4</v>
      </c>
      <c r="D74" s="140">
        <v>-103103.76</v>
      </c>
      <c r="E74" s="140">
        <v>-0.01</v>
      </c>
      <c r="F74" s="140">
        <v>-0.01</v>
      </c>
      <c r="G74" s="140">
        <v>-0.01</v>
      </c>
      <c r="H74" s="140">
        <v>-5.0999999999999996</v>
      </c>
      <c r="I74" s="140">
        <v>-5.0999999999999996</v>
      </c>
      <c r="J74" s="140">
        <v>-0.01</v>
      </c>
      <c r="K74" s="140">
        <v>-0.01</v>
      </c>
      <c r="L74" s="140">
        <v>-0.01</v>
      </c>
      <c r="M74" s="140">
        <v>-0.01</v>
      </c>
      <c r="N74" s="140">
        <v>-0.01</v>
      </c>
      <c r="O74" s="140">
        <v>-0.01</v>
      </c>
      <c r="P74" s="200">
        <v>-89382.96</v>
      </c>
      <c r="Q74" s="200">
        <v>-8.1</v>
      </c>
      <c r="R74" s="200">
        <v>-8.1</v>
      </c>
      <c r="S74" s="199">
        <v>0</v>
      </c>
      <c r="T74" s="199">
        <v>0</v>
      </c>
      <c r="U74" s="199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199">
        <f>IFERROR(VLOOKUP($B74,'2021 Balance Sheet'!$B$7:$O$1311,'2021 Balance Sheet'!D$2,FALSE),0)</f>
        <v>-95444.86</v>
      </c>
      <c r="AC74" s="199">
        <f>IFERROR(VLOOKUP($B74,'2021 Balance Sheet'!$B$7:$O$1311,'2021 Balance Sheet'!E$2,FALSE),0)</f>
        <v>0</v>
      </c>
      <c r="AD74" s="199">
        <f>IFERROR(VLOOKUP($B74,'2021 Balance Sheet'!$B$7:$O$1311,'2021 Balance Sheet'!F$2,FALSE),0)</f>
        <v>0</v>
      </c>
      <c r="AE74" s="199">
        <f>IFERROR(VLOOKUP($B74,'2021 Balance Sheet'!$B$7:$O$1311,'2021 Balance Sheet'!G$2,FALSE),0)</f>
        <v>-100.14</v>
      </c>
      <c r="AF74" s="199">
        <f>IFERROR(VLOOKUP($B74,'2021 Balance Sheet'!$B$7:$O$1311,'2021 Balance Sheet'!H$2,FALSE),0)</f>
        <v>-100.14</v>
      </c>
      <c r="AG74" s="199">
        <f>IFERROR(VLOOKUP($B74,'2021 Balance Sheet'!$B$7:$O$1311,'2021 Balance Sheet'!I$2,FALSE),0)</f>
        <v>-100.14</v>
      </c>
      <c r="AH74" s="199">
        <f>IFERROR(VLOOKUP($B74,'2021 Balance Sheet'!$B$7:$O$1311,'2021 Balance Sheet'!J$2,FALSE),0)</f>
        <v>-100.14</v>
      </c>
      <c r="AI74" s="199">
        <f>IFERROR(VLOOKUP($B74,'2021 Balance Sheet'!$B$7:$O$1311,'2021 Balance Sheet'!K$2,FALSE),0)</f>
        <v>-100.14</v>
      </c>
      <c r="AJ74" s="199">
        <f>IFERROR(VLOOKUP($B74,'2021 Balance Sheet'!$B$7:$O$1311,'2021 Balance Sheet'!L$2,FALSE),0)</f>
        <v>-100.14</v>
      </c>
      <c r="AK74" s="199">
        <f>IFERROR(VLOOKUP($B74,'2021 Balance Sheet'!$B$7:$O$1311,'2021 Balance Sheet'!M$2,FALSE),0)</f>
        <v>-100.14</v>
      </c>
      <c r="AL74" s="199">
        <f>IFERROR(VLOOKUP($B74,'2021 Balance Sheet'!$B$7:$O$1311,'2021 Balance Sheet'!N$2,FALSE),0)</f>
        <v>-100.14</v>
      </c>
      <c r="AM74" s="199">
        <f>IFERROR(VLOOKUP($B74,'2021 Balance Sheet'!$B$7:$O$1311,'2021 Balance Sheet'!O$2,FALSE),0)</f>
        <v>-100.14</v>
      </c>
      <c r="AN74" s="109">
        <f t="shared" si="11"/>
        <v>-8024.6708333333336</v>
      </c>
    </row>
    <row r="75" spans="1:40" ht="15.75" thickBot="1" x14ac:dyDescent="0.3">
      <c r="A75" s="149" t="s">
        <v>2269</v>
      </c>
      <c r="B75" s="153" t="s">
        <v>2270</v>
      </c>
      <c r="C75" s="125" t="s">
        <v>4</v>
      </c>
      <c r="D75" s="139">
        <v>-11526.98</v>
      </c>
      <c r="E75" s="139">
        <v>-21389.17</v>
      </c>
      <c r="F75" s="139">
        <v>-31824.880000000001</v>
      </c>
      <c r="G75" s="139">
        <v>-7647.12</v>
      </c>
      <c r="H75" s="139">
        <v>-13570.21</v>
      </c>
      <c r="I75" s="139">
        <v>-15227.26</v>
      </c>
      <c r="J75" s="139">
        <v>-3008.81</v>
      </c>
      <c r="K75" s="139">
        <v>-5905.26</v>
      </c>
      <c r="L75" s="139">
        <v>-8904.6</v>
      </c>
      <c r="M75" s="139">
        <v>-3755.88</v>
      </c>
      <c r="N75" s="139">
        <v>-10905.26</v>
      </c>
      <c r="O75" s="139">
        <v>-20256.23</v>
      </c>
      <c r="P75" s="199">
        <v>-11289.22</v>
      </c>
      <c r="Q75" s="199">
        <v>-21222.240000000002</v>
      </c>
      <c r="R75" s="199">
        <v>-31073.439999999999</v>
      </c>
      <c r="S75" s="200">
        <v>-7389.97</v>
      </c>
      <c r="T75" s="200">
        <v>-12624.94</v>
      </c>
      <c r="U75" s="200">
        <v>-14308.4</v>
      </c>
      <c r="V75" s="199">
        <v>-3541.48</v>
      </c>
      <c r="W75" s="199">
        <v>-6535.8</v>
      </c>
      <c r="X75" s="199">
        <v>-9501.9699999999993</v>
      </c>
      <c r="Y75" s="199">
        <v>-3430.33</v>
      </c>
      <c r="Z75" s="199">
        <v>-9377.19</v>
      </c>
      <c r="AA75" s="199">
        <v>-20108.41</v>
      </c>
      <c r="AB75" s="199">
        <f>IFERROR(VLOOKUP($B75,'2021 Balance Sheet'!$B$7:$O$1311,'2021 Balance Sheet'!D$2,FALSE),0)</f>
        <v>-11531.38</v>
      </c>
      <c r="AC75" s="199">
        <f>IFERROR(VLOOKUP($B75,'2021 Balance Sheet'!$B$7:$O$1311,'2021 Balance Sheet'!E$2,FALSE),0)</f>
        <v>-21445.93</v>
      </c>
      <c r="AD75" s="199">
        <f>IFERROR(VLOOKUP($B75,'2021 Balance Sheet'!$B$7:$O$1311,'2021 Balance Sheet'!F$2,FALSE),0)</f>
        <v>-31299.88</v>
      </c>
      <c r="AE75" s="199">
        <f>IFERROR(VLOOKUP($B75,'2021 Balance Sheet'!$B$7:$O$1311,'2021 Balance Sheet'!G$2,FALSE),0)</f>
        <v>-8158.09</v>
      </c>
      <c r="AF75" s="199">
        <f>IFERROR(VLOOKUP($B75,'2021 Balance Sheet'!$B$7:$O$1311,'2021 Balance Sheet'!H$2,FALSE),0)</f>
        <v>160307.67000000001</v>
      </c>
      <c r="AG75" s="199">
        <f>IFERROR(VLOOKUP($B75,'2021 Balance Sheet'!$B$7:$O$1311,'2021 Balance Sheet'!I$2,FALSE),0)</f>
        <v>156150.51</v>
      </c>
      <c r="AH75" s="199">
        <f>IFERROR(VLOOKUP($B75,'2021 Balance Sheet'!$B$7:$O$1311,'2021 Balance Sheet'!J$2,FALSE),0)</f>
        <v>-3073.85</v>
      </c>
      <c r="AI75" s="199">
        <f>IFERROR(VLOOKUP($B75,'2021 Balance Sheet'!$B$7:$O$1311,'2021 Balance Sheet'!K$2,FALSE),0)</f>
        <v>-6172.2</v>
      </c>
      <c r="AJ75" s="199">
        <f>IFERROR(VLOOKUP($B75,'2021 Balance Sheet'!$B$7:$O$1311,'2021 Balance Sheet'!L$2,FALSE),0)</f>
        <v>-9260.42</v>
      </c>
      <c r="AK75" s="199">
        <f>IFERROR(VLOOKUP($B75,'2021 Balance Sheet'!$B$7:$O$1311,'2021 Balance Sheet'!M$2,FALSE),0)</f>
        <v>-3723.8</v>
      </c>
      <c r="AL75" s="199">
        <f>IFERROR(VLOOKUP($B75,'2021 Balance Sheet'!$B$7:$O$1311,'2021 Balance Sheet'!N$2,FALSE),0)</f>
        <v>-9969.08</v>
      </c>
      <c r="AM75" s="199">
        <f>IFERROR(VLOOKUP($B75,'2021 Balance Sheet'!$B$7:$O$1311,'2021 Balance Sheet'!O$2,FALSE),0)</f>
        <v>-21069.95</v>
      </c>
      <c r="AN75" s="109">
        <f t="shared" si="11"/>
        <v>15936.197500000002</v>
      </c>
    </row>
    <row r="76" spans="1:40" ht="15.75" thickBot="1" x14ac:dyDescent="0.3">
      <c r="A76" s="149" t="s">
        <v>2271</v>
      </c>
      <c r="B76" s="153" t="s">
        <v>2272</v>
      </c>
      <c r="C76" s="125" t="s">
        <v>4</v>
      </c>
      <c r="D76" s="140">
        <v>-50131.83</v>
      </c>
      <c r="E76" s="140">
        <v>-35913.410000000003</v>
      </c>
      <c r="F76" s="140">
        <v>-52545.96</v>
      </c>
      <c r="G76" s="140">
        <v>-62323.69</v>
      </c>
      <c r="H76" s="140">
        <v>-15602.2</v>
      </c>
      <c r="I76" s="140">
        <v>-17557.64</v>
      </c>
      <c r="J76" s="140">
        <v>-21819.72</v>
      </c>
      <c r="K76" s="140">
        <v>-8158.75</v>
      </c>
      <c r="L76" s="140">
        <v>-12423.76</v>
      </c>
      <c r="M76" s="140">
        <v>-19533.009999999998</v>
      </c>
      <c r="N76" s="140">
        <v>-18476.8</v>
      </c>
      <c r="O76" s="140">
        <v>-35625.629999999997</v>
      </c>
      <c r="P76" s="200">
        <v>-55373.83</v>
      </c>
      <c r="Q76" s="200">
        <v>-34776.629999999997</v>
      </c>
      <c r="R76" s="200">
        <v>-48364.83</v>
      </c>
      <c r="S76" s="199">
        <v>-58981.11</v>
      </c>
      <c r="T76" s="199">
        <v>-17137.490000000002</v>
      </c>
      <c r="U76" s="199">
        <v>-19302.98</v>
      </c>
      <c r="V76" s="200">
        <v>-23820.83</v>
      </c>
      <c r="W76" s="200">
        <v>-8298.8799999999992</v>
      </c>
      <c r="X76" s="200">
        <v>-12330.84</v>
      </c>
      <c r="Y76" s="200">
        <v>-17252.400000000001</v>
      </c>
      <c r="Z76" s="200">
        <v>-17013.060000000001</v>
      </c>
      <c r="AA76" s="200">
        <v>-34082.76</v>
      </c>
      <c r="AB76" s="199">
        <f>IFERROR(VLOOKUP($B76,'2021 Balance Sheet'!$B$7:$O$1311,'2021 Balance Sheet'!D$2,FALSE),0)</f>
        <v>-53248.14</v>
      </c>
      <c r="AC76" s="199">
        <f>IFERROR(VLOOKUP($B76,'2021 Balance Sheet'!$B$7:$O$1311,'2021 Balance Sheet'!E$2,FALSE),0)</f>
        <v>-36195.25</v>
      </c>
      <c r="AD76" s="199">
        <f>IFERROR(VLOOKUP($B76,'2021 Balance Sheet'!$B$7:$O$1311,'2021 Balance Sheet'!F$2,FALSE),0)</f>
        <v>-50390.559999999998</v>
      </c>
      <c r="AE76" s="199">
        <f>IFERROR(VLOOKUP($B76,'2021 Balance Sheet'!$B$7:$O$1311,'2021 Balance Sheet'!G$2,FALSE),0)</f>
        <v>-61872.83</v>
      </c>
      <c r="AF76" s="199">
        <f>IFERROR(VLOOKUP($B76,'2021 Balance Sheet'!$B$7:$O$1311,'2021 Balance Sheet'!H$2,FALSE),0)</f>
        <v>-17496.82</v>
      </c>
      <c r="AG76" s="199">
        <f>IFERROR(VLOOKUP($B76,'2021 Balance Sheet'!$B$7:$O$1311,'2021 Balance Sheet'!I$2,FALSE),0)</f>
        <v>-23129.03</v>
      </c>
      <c r="AH76" s="199">
        <f>IFERROR(VLOOKUP($B76,'2021 Balance Sheet'!$B$7:$O$1311,'2021 Balance Sheet'!J$2,FALSE),0)</f>
        <v>-27490.31</v>
      </c>
      <c r="AI76" s="199">
        <f>IFERROR(VLOOKUP($B76,'2021 Balance Sheet'!$B$7:$O$1311,'2021 Balance Sheet'!K$2,FALSE),0)</f>
        <v>-8385.27</v>
      </c>
      <c r="AJ76" s="199">
        <f>IFERROR(VLOOKUP($B76,'2021 Balance Sheet'!$B$7:$O$1311,'2021 Balance Sheet'!L$2,FALSE),0)</f>
        <v>-12875.49</v>
      </c>
      <c r="AK76" s="199">
        <f>IFERROR(VLOOKUP($B76,'2021 Balance Sheet'!$B$7:$O$1311,'2021 Balance Sheet'!M$2,FALSE),0)</f>
        <v>-20240.09</v>
      </c>
      <c r="AL76" s="199">
        <f>IFERROR(VLOOKUP($B76,'2021 Balance Sheet'!$B$7:$O$1311,'2021 Balance Sheet'!N$2,FALSE),0)</f>
        <v>-17748.2</v>
      </c>
      <c r="AM76" s="199">
        <f>IFERROR(VLOOKUP($B76,'2021 Balance Sheet'!$B$7:$O$1311,'2021 Balance Sheet'!O$2,FALSE),0)</f>
        <v>-36373.29</v>
      </c>
      <c r="AN76" s="109">
        <f t="shared" si="11"/>
        <v>-30358.334583333344</v>
      </c>
    </row>
    <row r="77" spans="1:40" ht="15.75" thickBot="1" x14ac:dyDescent="0.3">
      <c r="A77" s="149" t="s">
        <v>2273</v>
      </c>
      <c r="B77" s="153" t="s">
        <v>2274</v>
      </c>
      <c r="C77" s="125" t="s">
        <v>4</v>
      </c>
      <c r="D77" s="139">
        <v>-124388.58</v>
      </c>
      <c r="E77" s="139">
        <v>-69461.600000000006</v>
      </c>
      <c r="F77" s="139">
        <v>-95455.1</v>
      </c>
      <c r="G77" s="139">
        <v>-113528.27</v>
      </c>
      <c r="H77" s="139">
        <v>-124633.16</v>
      </c>
      <c r="I77" s="139">
        <v>-126736.4</v>
      </c>
      <c r="J77" s="139">
        <v>-133853.67000000001</v>
      </c>
      <c r="K77" s="139">
        <v>-17388.2</v>
      </c>
      <c r="L77" s="139">
        <v>-32897.089999999997</v>
      </c>
      <c r="M77" s="139">
        <v>-49965.42</v>
      </c>
      <c r="N77" s="139">
        <v>-75279.08</v>
      </c>
      <c r="O77" s="139">
        <v>-115216.83</v>
      </c>
      <c r="P77" s="199">
        <v>-151621.91</v>
      </c>
      <c r="Q77" s="199">
        <v>-67196.960000000006</v>
      </c>
      <c r="R77" s="199">
        <v>-94560.24</v>
      </c>
      <c r="S77" s="200">
        <v>-115112.98</v>
      </c>
      <c r="T77" s="200">
        <v>-128048.93</v>
      </c>
      <c r="U77" s="200">
        <v>-130973.95</v>
      </c>
      <c r="V77" s="199">
        <v>-139348.39000000001</v>
      </c>
      <c r="W77" s="199">
        <v>-15481.43</v>
      </c>
      <c r="X77" s="199">
        <v>-23463.01</v>
      </c>
      <c r="Y77" s="199">
        <v>-38199.49</v>
      </c>
      <c r="Z77" s="199">
        <v>-65764.639999999999</v>
      </c>
      <c r="AA77" s="199">
        <v>-107483.23</v>
      </c>
      <c r="AB77" s="199">
        <f>IFERROR(VLOOKUP($B77,'2021 Balance Sheet'!$B$7:$O$1311,'2021 Balance Sheet'!D$2,FALSE),0)</f>
        <v>-143945.07999999999</v>
      </c>
      <c r="AC77" s="199">
        <f>IFERROR(VLOOKUP($B77,'2021 Balance Sheet'!$B$7:$O$1311,'2021 Balance Sheet'!E$2,FALSE),0)</f>
        <v>-68611.539999999994</v>
      </c>
      <c r="AD77" s="199">
        <f>IFERROR(VLOOKUP($B77,'2021 Balance Sheet'!$B$7:$O$1311,'2021 Balance Sheet'!F$2,FALSE),0)</f>
        <v>-98972.87</v>
      </c>
      <c r="AE77" s="199">
        <f>IFERROR(VLOOKUP($B77,'2021 Balance Sheet'!$B$7:$O$1311,'2021 Balance Sheet'!G$2,FALSE),0)</f>
        <v>-118685.12</v>
      </c>
      <c r="AF77" s="199">
        <f>IFERROR(VLOOKUP($B77,'2021 Balance Sheet'!$B$7:$O$1311,'2021 Balance Sheet'!H$2,FALSE),0)</f>
        <v>-131507.82</v>
      </c>
      <c r="AG77" s="199">
        <f>IFERROR(VLOOKUP($B77,'2021 Balance Sheet'!$B$7:$O$1311,'2021 Balance Sheet'!I$2,FALSE),0)</f>
        <v>-141264.44</v>
      </c>
      <c r="AH77" s="199">
        <f>IFERROR(VLOOKUP($B77,'2021 Balance Sheet'!$B$7:$O$1311,'2021 Balance Sheet'!J$2,FALSE),0)</f>
        <v>-7234.22</v>
      </c>
      <c r="AI77" s="199">
        <f>IFERROR(VLOOKUP($B77,'2021 Balance Sheet'!$B$7:$O$1311,'2021 Balance Sheet'!K$2,FALSE),0)</f>
        <v>-14409.72</v>
      </c>
      <c r="AJ77" s="199">
        <f>IFERROR(VLOOKUP($B77,'2021 Balance Sheet'!$B$7:$O$1311,'2021 Balance Sheet'!L$2,FALSE),0)</f>
        <v>-22833.360000000001</v>
      </c>
      <c r="AK77" s="199">
        <f>IFERROR(VLOOKUP($B77,'2021 Balance Sheet'!$B$7:$O$1311,'2021 Balance Sheet'!M$2,FALSE),0)</f>
        <v>-40809.61</v>
      </c>
      <c r="AL77" s="199">
        <f>IFERROR(VLOOKUP($B77,'2021 Balance Sheet'!$B$7:$O$1311,'2021 Balance Sheet'!N$2,FALSE),0)</f>
        <v>-67809.03</v>
      </c>
      <c r="AM77" s="199">
        <f>IFERROR(VLOOKUP($B77,'2021 Balance Sheet'!$B$7:$O$1311,'2021 Balance Sheet'!O$2,FALSE),0)</f>
        <v>-115330.32</v>
      </c>
      <c r="AN77" s="109">
        <f t="shared" si="11"/>
        <v>-80624.132083333316</v>
      </c>
    </row>
    <row r="78" spans="1:40" ht="15.75" thickBot="1" x14ac:dyDescent="0.3">
      <c r="A78" s="149" t="s">
        <v>2275</v>
      </c>
      <c r="B78" s="153" t="s">
        <v>2276</v>
      </c>
      <c r="C78" s="125" t="s">
        <v>4</v>
      </c>
      <c r="D78" s="140">
        <v>-19423.34</v>
      </c>
      <c r="E78" s="140">
        <v>-38037.919999999998</v>
      </c>
      <c r="F78" s="140">
        <v>-57369.57</v>
      </c>
      <c r="G78" s="140">
        <v>-13193.52</v>
      </c>
      <c r="H78" s="140">
        <v>-22796.97</v>
      </c>
      <c r="I78" s="140">
        <v>-25378.98</v>
      </c>
      <c r="J78" s="140">
        <v>-5081.34</v>
      </c>
      <c r="K78" s="140">
        <v>-9982.33</v>
      </c>
      <c r="L78" s="140">
        <v>-14575.29</v>
      </c>
      <c r="M78" s="140">
        <v>-5841.37</v>
      </c>
      <c r="N78" s="140">
        <v>-16036.95</v>
      </c>
      <c r="O78" s="140">
        <v>-32596.53</v>
      </c>
      <c r="P78" s="200">
        <v>-21088.35</v>
      </c>
      <c r="Q78" s="200">
        <v>-38633.54</v>
      </c>
      <c r="R78" s="200">
        <v>-54640.71</v>
      </c>
      <c r="S78" s="199">
        <v>-13262.37</v>
      </c>
      <c r="T78" s="199">
        <v>-22045.919999999998</v>
      </c>
      <c r="U78" s="199">
        <v>-25136.07</v>
      </c>
      <c r="V78" s="200">
        <v>-5227.3999999999996</v>
      </c>
      <c r="W78" s="200">
        <v>-10101.629999999999</v>
      </c>
      <c r="X78" s="200">
        <v>-14455.49</v>
      </c>
      <c r="Y78" s="200">
        <v>-4972.67</v>
      </c>
      <c r="Z78" s="200">
        <v>-14407.18</v>
      </c>
      <c r="AA78" s="200">
        <v>-30697.64</v>
      </c>
      <c r="AB78" s="199">
        <f>IFERROR(VLOOKUP($B78,'2021 Balance Sheet'!$B$7:$O$1311,'2021 Balance Sheet'!D$2,FALSE),0)</f>
        <v>-21763.89</v>
      </c>
      <c r="AC78" s="199">
        <f>IFERROR(VLOOKUP($B78,'2021 Balance Sheet'!$B$7:$O$1311,'2021 Balance Sheet'!E$2,FALSE),0)</f>
        <v>-38235.370000000003</v>
      </c>
      <c r="AD78" s="199">
        <f>IFERROR(VLOOKUP($B78,'2021 Balance Sheet'!$B$7:$O$1311,'2021 Balance Sheet'!F$2,FALSE),0)</f>
        <v>-55532.42</v>
      </c>
      <c r="AE78" s="199">
        <f>IFERROR(VLOOKUP($B78,'2021 Balance Sheet'!$B$7:$O$1311,'2021 Balance Sheet'!G$2,FALSE),0)</f>
        <v>-13922.16</v>
      </c>
      <c r="AF78" s="199">
        <f>IFERROR(VLOOKUP($B78,'2021 Balance Sheet'!$B$7:$O$1311,'2021 Balance Sheet'!H$2,FALSE),0)</f>
        <v>-23686.16</v>
      </c>
      <c r="AG78" s="199">
        <f>IFERROR(VLOOKUP($B78,'2021 Balance Sheet'!$B$7:$O$1311,'2021 Balance Sheet'!I$2,FALSE),0)</f>
        <v>-30722.880000000001</v>
      </c>
      <c r="AH78" s="199">
        <f>IFERROR(VLOOKUP($B78,'2021 Balance Sheet'!$B$7:$O$1311,'2021 Balance Sheet'!J$2,FALSE),0)</f>
        <v>-4667.7700000000004</v>
      </c>
      <c r="AI78" s="199">
        <f>IFERROR(VLOOKUP($B78,'2021 Balance Sheet'!$B$7:$O$1311,'2021 Balance Sheet'!K$2,FALSE),0)</f>
        <v>-9652.4500000000007</v>
      </c>
      <c r="AJ78" s="199">
        <f>IFERROR(VLOOKUP($B78,'2021 Balance Sheet'!$B$7:$O$1311,'2021 Balance Sheet'!L$2,FALSE),0)</f>
        <v>-14310.03</v>
      </c>
      <c r="AK78" s="199">
        <f>IFERROR(VLOOKUP($B78,'2021 Balance Sheet'!$B$7:$O$1311,'2021 Balance Sheet'!M$2,FALSE),0)</f>
        <v>-5961.74</v>
      </c>
      <c r="AL78" s="199">
        <f>IFERROR(VLOOKUP($B78,'2021 Balance Sheet'!$B$7:$O$1311,'2021 Balance Sheet'!N$2,FALSE),0)</f>
        <v>-16007.44</v>
      </c>
      <c r="AM78" s="199">
        <f>IFERROR(VLOOKUP($B78,'2021 Balance Sheet'!$B$7:$O$1311,'2021 Balance Sheet'!O$2,FALSE),0)</f>
        <v>-34247.870000000003</v>
      </c>
      <c r="AN78" s="109">
        <f t="shared" si="11"/>
        <v>-22244.588749999999</v>
      </c>
    </row>
    <row r="79" spans="1:40" ht="15.75" thickBot="1" x14ac:dyDescent="0.3">
      <c r="A79" s="149" t="s">
        <v>2277</v>
      </c>
      <c r="B79" s="153" t="s">
        <v>2278</v>
      </c>
      <c r="C79" s="125" t="s">
        <v>4</v>
      </c>
      <c r="D79" s="139">
        <v>-275150.21000000002</v>
      </c>
      <c r="E79" s="139">
        <v>-196089.64</v>
      </c>
      <c r="F79" s="139">
        <v>-286350.34999999998</v>
      </c>
      <c r="G79" s="139">
        <v>-341747.7</v>
      </c>
      <c r="H79" s="139">
        <v>-91010.7</v>
      </c>
      <c r="I79" s="139">
        <v>-100476.26</v>
      </c>
      <c r="J79" s="139">
        <v>-123825.48</v>
      </c>
      <c r="K79" s="139">
        <v>-43246.95</v>
      </c>
      <c r="L79" s="139">
        <v>-65068.25</v>
      </c>
      <c r="M79" s="139">
        <v>-105144.75</v>
      </c>
      <c r="N79" s="139">
        <v>-101605.12</v>
      </c>
      <c r="O79" s="139">
        <v>-194840.97</v>
      </c>
      <c r="P79" s="199">
        <v>-303788.81</v>
      </c>
      <c r="Q79" s="199">
        <v>-195923.26</v>
      </c>
      <c r="R79" s="199">
        <v>-274335.02</v>
      </c>
      <c r="S79" s="200">
        <v>-332356.74</v>
      </c>
      <c r="T79" s="200">
        <v>-93350.080000000002</v>
      </c>
      <c r="U79" s="200">
        <v>-103599.46</v>
      </c>
      <c r="V79" s="199">
        <v>-125670.65</v>
      </c>
      <c r="W79" s="199">
        <v>-41194.910000000003</v>
      </c>
      <c r="X79" s="199">
        <v>-61032.56</v>
      </c>
      <c r="Y79" s="199">
        <v>-84905.98</v>
      </c>
      <c r="Z79" s="199">
        <v>-88172.15</v>
      </c>
      <c r="AA79" s="199">
        <v>-181649.06</v>
      </c>
      <c r="AB79" s="199">
        <f>IFERROR(VLOOKUP($B79,'2021 Balance Sheet'!$B$7:$O$1311,'2021 Balance Sheet'!D$2,FALSE),0)</f>
        <v>-287296.57</v>
      </c>
      <c r="AC79" s="199">
        <f>IFERROR(VLOOKUP($B79,'2021 Balance Sheet'!$B$7:$O$1311,'2021 Balance Sheet'!E$2,FALSE),0)</f>
        <v>-196744.02</v>
      </c>
      <c r="AD79" s="199">
        <f>IFERROR(VLOOKUP($B79,'2021 Balance Sheet'!$B$7:$O$1311,'2021 Balance Sheet'!F$2,FALSE),0)</f>
        <v>-282902.42</v>
      </c>
      <c r="AE79" s="199">
        <f>IFERROR(VLOOKUP($B79,'2021 Balance Sheet'!$B$7:$O$1311,'2021 Balance Sheet'!G$2,FALSE),0)</f>
        <v>-348020.7</v>
      </c>
      <c r="AF79" s="199">
        <f>IFERROR(VLOOKUP($B79,'2021 Balance Sheet'!$B$7:$O$1311,'2021 Balance Sheet'!H$2,FALSE),0)</f>
        <v>-101349.27</v>
      </c>
      <c r="AG79" s="199">
        <f>IFERROR(VLOOKUP($B79,'2021 Balance Sheet'!$B$7:$O$1311,'2021 Balance Sheet'!I$2,FALSE),0)</f>
        <v>-130796.03</v>
      </c>
      <c r="AH79" s="199">
        <f>IFERROR(VLOOKUP($B79,'2021 Balance Sheet'!$B$7:$O$1311,'2021 Balance Sheet'!J$2,FALSE),0)</f>
        <v>-151390.97</v>
      </c>
      <c r="AI79" s="199">
        <f>IFERROR(VLOOKUP($B79,'2021 Balance Sheet'!$B$7:$O$1311,'2021 Balance Sheet'!K$2,FALSE),0)</f>
        <v>-40352.54</v>
      </c>
      <c r="AJ79" s="199">
        <f>IFERROR(VLOOKUP($B79,'2021 Balance Sheet'!$B$7:$O$1311,'2021 Balance Sheet'!L$2,FALSE),0)</f>
        <v>-62510.12</v>
      </c>
      <c r="AK79" s="199">
        <f>IFERROR(VLOOKUP($B79,'2021 Balance Sheet'!$B$7:$O$1311,'2021 Balance Sheet'!M$2,FALSE),0)</f>
        <v>-99824.41</v>
      </c>
      <c r="AL79" s="199">
        <f>IFERROR(VLOOKUP($B79,'2021 Balance Sheet'!$B$7:$O$1311,'2021 Balance Sheet'!N$2,FALSE),0)</f>
        <v>-96727.32</v>
      </c>
      <c r="AM79" s="199">
        <f>IFERROR(VLOOKUP($B79,'2021 Balance Sheet'!$B$7:$O$1311,'2021 Balance Sheet'!O$2,FALSE),0)</f>
        <v>-203285.35</v>
      </c>
      <c r="AN79" s="109">
        <f t="shared" si="11"/>
        <v>-165865.13125000001</v>
      </c>
    </row>
    <row r="80" spans="1:40" ht="15.75" thickBot="1" x14ac:dyDescent="0.3">
      <c r="A80" s="149" t="s">
        <v>2279</v>
      </c>
      <c r="B80" s="153" t="s">
        <v>2280</v>
      </c>
      <c r="C80" s="125" t="s">
        <v>4</v>
      </c>
      <c r="D80" s="140">
        <v>-104368.03</v>
      </c>
      <c r="E80" s="140">
        <v>-27934.34</v>
      </c>
      <c r="F80" s="140">
        <v>-41773.08</v>
      </c>
      <c r="G80" s="140">
        <v>-52621.24</v>
      </c>
      <c r="H80" s="140">
        <v>-60460.1</v>
      </c>
      <c r="I80" s="140">
        <v>-64814.14</v>
      </c>
      <c r="J80" s="140">
        <v>-65963.289999999994</v>
      </c>
      <c r="K80" s="140">
        <v>-69376.649999999994</v>
      </c>
      <c r="L80" s="140">
        <v>-72356.52</v>
      </c>
      <c r="M80" s="140">
        <v>-75854.61</v>
      </c>
      <c r="N80" s="140">
        <v>-83630.350000000006</v>
      </c>
      <c r="O80" s="140">
        <v>-94153.45</v>
      </c>
      <c r="P80" s="200">
        <v>-109998.48</v>
      </c>
      <c r="Q80" s="200">
        <v>-29482.63</v>
      </c>
      <c r="R80" s="200">
        <v>-41459.51</v>
      </c>
      <c r="S80" s="199">
        <v>-52303.13</v>
      </c>
      <c r="T80" s="199">
        <v>-59751.12</v>
      </c>
      <c r="U80" s="199">
        <v>-64795.23</v>
      </c>
      <c r="V80" s="200">
        <v>-66612.070000000007</v>
      </c>
      <c r="W80" s="200">
        <v>-69948.820000000007</v>
      </c>
      <c r="X80" s="200">
        <v>-73035.899999999994</v>
      </c>
      <c r="Y80" s="200">
        <v>-76719.240000000005</v>
      </c>
      <c r="Z80" s="200">
        <v>-82695.289999999994</v>
      </c>
      <c r="AA80" s="200">
        <v>-95676.05</v>
      </c>
      <c r="AB80" s="199">
        <f>IFERROR(VLOOKUP($B80,'2021 Balance Sheet'!$B$7:$O$1311,'2021 Balance Sheet'!D$2,FALSE),0)</f>
        <v>-110574.7</v>
      </c>
      <c r="AC80" s="199">
        <f>IFERROR(VLOOKUP($B80,'2021 Balance Sheet'!$B$7:$O$1311,'2021 Balance Sheet'!E$2,FALSE),0)</f>
        <v>-28829.9</v>
      </c>
      <c r="AD80" s="199">
        <f>IFERROR(VLOOKUP($B80,'2021 Balance Sheet'!$B$7:$O$1311,'2021 Balance Sheet'!F$2,FALSE),0)</f>
        <v>-42756.27</v>
      </c>
      <c r="AE80" s="199">
        <f>IFERROR(VLOOKUP($B80,'2021 Balance Sheet'!$B$7:$O$1311,'2021 Balance Sheet'!G$2,FALSE),0)</f>
        <v>-54280.3</v>
      </c>
      <c r="AF80" s="199">
        <f>IFERROR(VLOOKUP($B80,'2021 Balance Sheet'!$B$7:$O$1311,'2021 Balance Sheet'!H$2,FALSE),0)</f>
        <v>-62582.14</v>
      </c>
      <c r="AG80" s="199">
        <f>IFERROR(VLOOKUP($B80,'2021 Balance Sheet'!$B$7:$O$1311,'2021 Balance Sheet'!I$2,FALSE),0)</f>
        <v>-68334.44</v>
      </c>
      <c r="AH80" s="199">
        <f>IFERROR(VLOOKUP($B80,'2021 Balance Sheet'!$B$7:$O$1311,'2021 Balance Sheet'!J$2,FALSE),0)</f>
        <v>-72129.53</v>
      </c>
      <c r="AI80" s="199">
        <f>IFERROR(VLOOKUP($B80,'2021 Balance Sheet'!$B$7:$O$1311,'2021 Balance Sheet'!K$2,FALSE),0)</f>
        <v>-75359.7</v>
      </c>
      <c r="AJ80" s="199">
        <f>IFERROR(VLOOKUP($B80,'2021 Balance Sheet'!$B$7:$O$1311,'2021 Balance Sheet'!L$2,FALSE),0)</f>
        <v>-78540.09</v>
      </c>
      <c r="AK80" s="199">
        <f>IFERROR(VLOOKUP($B80,'2021 Balance Sheet'!$B$7:$O$1311,'2021 Balance Sheet'!M$2,FALSE),0)</f>
        <v>-82432.34</v>
      </c>
      <c r="AL80" s="199">
        <f>IFERROR(VLOOKUP($B80,'2021 Balance Sheet'!$B$7:$O$1311,'2021 Balance Sheet'!N$2,FALSE),0)</f>
        <v>-89928.05</v>
      </c>
      <c r="AM80" s="199">
        <f>IFERROR(VLOOKUP($B80,'2021 Balance Sheet'!$B$7:$O$1311,'2021 Balance Sheet'!O$2,FALSE),0)</f>
        <v>-102557.99</v>
      </c>
      <c r="AN80" s="109">
        <f t="shared" si="11"/>
        <v>-72072.040000000008</v>
      </c>
    </row>
    <row r="81" spans="1:40" ht="15.75" thickBot="1" x14ac:dyDescent="0.3">
      <c r="A81" s="149" t="s">
        <v>2281</v>
      </c>
      <c r="B81" s="153" t="s">
        <v>2282</v>
      </c>
      <c r="C81" s="125" t="s">
        <v>4</v>
      </c>
      <c r="D81" s="139">
        <v>-5488.47</v>
      </c>
      <c r="E81" s="139">
        <v>-10322.32</v>
      </c>
      <c r="F81" s="139">
        <v>-14932.88</v>
      </c>
      <c r="G81" s="139">
        <v>-3308.82</v>
      </c>
      <c r="H81" s="139">
        <v>-5793.35</v>
      </c>
      <c r="I81" s="139">
        <v>-6499.87</v>
      </c>
      <c r="J81" s="139">
        <v>-1488.28</v>
      </c>
      <c r="K81" s="139">
        <v>-2909.54</v>
      </c>
      <c r="L81" s="139">
        <v>-4374.16</v>
      </c>
      <c r="M81" s="139">
        <v>-2601.66</v>
      </c>
      <c r="N81" s="139">
        <v>-6067.07</v>
      </c>
      <c r="O81" s="139">
        <v>-11091.55</v>
      </c>
      <c r="P81" s="199">
        <v>-5860.82</v>
      </c>
      <c r="Q81" s="199">
        <v>-10628.1</v>
      </c>
      <c r="R81" s="199">
        <v>-15027.23</v>
      </c>
      <c r="S81" s="200">
        <v>-3565.31</v>
      </c>
      <c r="T81" s="200">
        <v>-5955.11</v>
      </c>
      <c r="U81" s="200">
        <v>-6580.74</v>
      </c>
      <c r="V81" s="199">
        <v>-1652.48</v>
      </c>
      <c r="W81" s="199">
        <v>-2999.32</v>
      </c>
      <c r="X81" s="199">
        <v>-4439.2299999999996</v>
      </c>
      <c r="Y81" s="199">
        <v>-1953.22</v>
      </c>
      <c r="Z81" s="199">
        <v>-5659.59</v>
      </c>
      <c r="AA81" s="199">
        <v>-11088.13</v>
      </c>
      <c r="AB81" s="199">
        <f>IFERROR(VLOOKUP($B81,'2021 Balance Sheet'!$B$7:$O$1311,'2021 Balance Sheet'!D$2,FALSE),0)</f>
        <v>-5845.68</v>
      </c>
      <c r="AC81" s="199">
        <f>IFERROR(VLOOKUP($B81,'2021 Balance Sheet'!$B$7:$O$1311,'2021 Balance Sheet'!E$2,FALSE),0)</f>
        <v>-10773.3</v>
      </c>
      <c r="AD81" s="199">
        <f>IFERROR(VLOOKUP($B81,'2021 Balance Sheet'!$B$7:$O$1311,'2021 Balance Sheet'!F$2,FALSE),0)</f>
        <v>-15354.8</v>
      </c>
      <c r="AE81" s="199">
        <f>IFERROR(VLOOKUP($B81,'2021 Balance Sheet'!$B$7:$O$1311,'2021 Balance Sheet'!G$2,FALSE),0)</f>
        <v>-3764.52</v>
      </c>
      <c r="AF81" s="199">
        <f>IFERROR(VLOOKUP($B81,'2021 Balance Sheet'!$B$7:$O$1311,'2021 Balance Sheet'!H$2,FALSE),0)</f>
        <v>-6386.49</v>
      </c>
      <c r="AG81" s="199">
        <f>IFERROR(VLOOKUP($B81,'2021 Balance Sheet'!$B$7:$O$1311,'2021 Balance Sheet'!I$2,FALSE),0)</f>
        <v>-8216.77</v>
      </c>
      <c r="AH81" s="199">
        <f>IFERROR(VLOOKUP($B81,'2021 Balance Sheet'!$B$7:$O$1311,'2021 Balance Sheet'!J$2,FALSE),0)</f>
        <v>-1387.42</v>
      </c>
      <c r="AI81" s="199">
        <f>IFERROR(VLOOKUP($B81,'2021 Balance Sheet'!$B$7:$O$1311,'2021 Balance Sheet'!K$2,FALSE),0)</f>
        <v>-2707.45</v>
      </c>
      <c r="AJ81" s="199">
        <f>IFERROR(VLOOKUP($B81,'2021 Balance Sheet'!$B$7:$O$1311,'2021 Balance Sheet'!L$2,FALSE),0)</f>
        <v>-4259.22</v>
      </c>
      <c r="AK81" s="199">
        <f>IFERROR(VLOOKUP($B81,'2021 Balance Sheet'!$B$7:$O$1311,'2021 Balance Sheet'!M$2,FALSE),0)</f>
        <v>-2243.41</v>
      </c>
      <c r="AL81" s="199">
        <f>IFERROR(VLOOKUP($B81,'2021 Balance Sheet'!$B$7:$O$1311,'2021 Balance Sheet'!N$2,FALSE),0)</f>
        <v>-5945.95</v>
      </c>
      <c r="AM81" s="199">
        <f>IFERROR(VLOOKUP($B81,'2021 Balance Sheet'!$B$7:$O$1311,'2021 Balance Sheet'!O$2,FALSE),0)</f>
        <v>-11690.86</v>
      </c>
      <c r="AN81" s="109">
        <f t="shared" si="11"/>
        <v>-6522.8754166666658</v>
      </c>
    </row>
    <row r="82" spans="1:40" ht="15.75" thickBot="1" x14ac:dyDescent="0.3">
      <c r="A82" s="149" t="s">
        <v>2283</v>
      </c>
      <c r="B82" s="153" t="s">
        <v>2284</v>
      </c>
      <c r="C82" s="125" t="s">
        <v>4</v>
      </c>
      <c r="D82" s="140">
        <v>-43868.42</v>
      </c>
      <c r="E82" s="140">
        <v>-11757.84</v>
      </c>
      <c r="F82" s="140">
        <v>-17363.080000000002</v>
      </c>
      <c r="G82" s="140">
        <v>-20951.810000000001</v>
      </c>
      <c r="H82" s="140">
        <v>-23571.72</v>
      </c>
      <c r="I82" s="140">
        <v>-24330.15</v>
      </c>
      <c r="J82" s="140">
        <v>-25747.99</v>
      </c>
      <c r="K82" s="140">
        <v>-27107.87</v>
      </c>
      <c r="L82" s="140">
        <v>-28436.28</v>
      </c>
      <c r="M82" s="140">
        <v>-30720.87</v>
      </c>
      <c r="N82" s="140">
        <v>-34409.300000000003</v>
      </c>
      <c r="O82" s="140">
        <v>-40043.01</v>
      </c>
      <c r="P82" s="200">
        <v>-46850.86</v>
      </c>
      <c r="Q82" s="200">
        <v>-12226.09</v>
      </c>
      <c r="R82" s="200">
        <v>-17057.34</v>
      </c>
      <c r="S82" s="199">
        <v>-21174</v>
      </c>
      <c r="T82" s="199">
        <v>-23755.22</v>
      </c>
      <c r="U82" s="199">
        <v>-24717.03</v>
      </c>
      <c r="V82" s="200">
        <v>-26364.67</v>
      </c>
      <c r="W82" s="200">
        <v>-27703.33</v>
      </c>
      <c r="X82" s="200">
        <v>-29178.46</v>
      </c>
      <c r="Y82" s="200">
        <v>-30899.27</v>
      </c>
      <c r="Z82" s="200">
        <v>-34652.29</v>
      </c>
      <c r="AA82" s="200">
        <v>-40666</v>
      </c>
      <c r="AB82" s="199">
        <f>IFERROR(VLOOKUP($B82,'2021 Balance Sheet'!$B$7:$O$1311,'2021 Balance Sheet'!D$2,FALSE),0)</f>
        <v>-47481.06</v>
      </c>
      <c r="AC82" s="199">
        <f>IFERROR(VLOOKUP($B82,'2021 Balance Sheet'!$B$7:$O$1311,'2021 Balance Sheet'!E$2,FALSE),0)</f>
        <v>-13003.51</v>
      </c>
      <c r="AD82" s="199">
        <f>IFERROR(VLOOKUP($B82,'2021 Balance Sheet'!$B$7:$O$1311,'2021 Balance Sheet'!F$2,FALSE),0)</f>
        <v>-18373.34</v>
      </c>
      <c r="AE82" s="199">
        <f>IFERROR(VLOOKUP($B82,'2021 Balance Sheet'!$B$7:$O$1311,'2021 Balance Sheet'!G$2,FALSE),0)</f>
        <v>-22871.25</v>
      </c>
      <c r="AF82" s="199">
        <f>IFERROR(VLOOKUP($B82,'2021 Balance Sheet'!$B$7:$O$1311,'2021 Balance Sheet'!H$2,FALSE),0)</f>
        <v>-25656.14</v>
      </c>
      <c r="AG82" s="199">
        <f>IFERROR(VLOOKUP($B82,'2021 Balance Sheet'!$B$7:$O$1311,'2021 Balance Sheet'!I$2,FALSE),0)</f>
        <v>-27702.18</v>
      </c>
      <c r="AH82" s="199">
        <f>IFERROR(VLOOKUP($B82,'2021 Balance Sheet'!$B$7:$O$1311,'2021 Balance Sheet'!J$2,FALSE),0)</f>
        <v>-29322.959999999999</v>
      </c>
      <c r="AI82" s="199">
        <f>IFERROR(VLOOKUP($B82,'2021 Balance Sheet'!$B$7:$O$1311,'2021 Balance Sheet'!K$2,FALSE),0)</f>
        <v>-30768.55</v>
      </c>
      <c r="AJ82" s="199">
        <f>IFERROR(VLOOKUP($B82,'2021 Balance Sheet'!$B$7:$O$1311,'2021 Balance Sheet'!L$2,FALSE),0)</f>
        <v>-32299.29</v>
      </c>
      <c r="AK82" s="199">
        <f>IFERROR(VLOOKUP($B82,'2021 Balance Sheet'!$B$7:$O$1311,'2021 Balance Sheet'!M$2,FALSE),0)</f>
        <v>-34462.61</v>
      </c>
      <c r="AL82" s="199">
        <f>IFERROR(VLOOKUP($B82,'2021 Balance Sheet'!$B$7:$O$1311,'2021 Balance Sheet'!N$2,FALSE),0)</f>
        <v>-38383.71</v>
      </c>
      <c r="AM82" s="199">
        <f>IFERROR(VLOOKUP($B82,'2021 Balance Sheet'!$B$7:$O$1311,'2021 Balance Sheet'!O$2,FALSE),0)</f>
        <v>-44735.6</v>
      </c>
      <c r="AN82" s="109">
        <f t="shared" si="11"/>
        <v>-30252.116666666669</v>
      </c>
    </row>
    <row r="83" spans="1:40" ht="15.75" thickBot="1" x14ac:dyDescent="0.3">
      <c r="A83" s="149" t="s">
        <v>2285</v>
      </c>
      <c r="B83" s="153" t="s">
        <v>2286</v>
      </c>
      <c r="C83" s="125" t="s">
        <v>4</v>
      </c>
      <c r="D83" s="139">
        <v>-314205.03999999998</v>
      </c>
      <c r="E83" s="139">
        <v>-84169.44</v>
      </c>
      <c r="F83" s="139">
        <v>-126627.41</v>
      </c>
      <c r="G83" s="139">
        <v>-152829.89000000001</v>
      </c>
      <c r="H83" s="139">
        <v>-170302.52</v>
      </c>
      <c r="I83" s="139">
        <v>-176552.2</v>
      </c>
      <c r="J83" s="139">
        <v>-186697.93</v>
      </c>
      <c r="K83" s="139">
        <v>-196572.28</v>
      </c>
      <c r="L83" s="139">
        <v>-206589.56</v>
      </c>
      <c r="M83" s="139">
        <v>-222328.81</v>
      </c>
      <c r="N83" s="139">
        <v>-248814.36</v>
      </c>
      <c r="O83" s="139">
        <v>-287709.78999999998</v>
      </c>
      <c r="P83" s="199">
        <v>-333569.27</v>
      </c>
      <c r="Q83" s="199">
        <v>-84502.43</v>
      </c>
      <c r="R83" s="199">
        <v>-119087.67999999999</v>
      </c>
      <c r="S83" s="200">
        <v>-148396.5</v>
      </c>
      <c r="T83" s="200">
        <v>-166980.70000000001</v>
      </c>
      <c r="U83" s="200">
        <v>-174235.27</v>
      </c>
      <c r="V83" s="199">
        <v>-69003.86</v>
      </c>
      <c r="W83" s="199">
        <v>-24177.94</v>
      </c>
      <c r="X83" s="199">
        <v>-34440.57</v>
      </c>
      <c r="Y83" s="199">
        <v>-46815.38</v>
      </c>
      <c r="Z83" s="199">
        <v>-37703.800000000003</v>
      </c>
      <c r="AA83" s="199">
        <v>-78473.55</v>
      </c>
      <c r="AB83" s="199">
        <f>IFERROR(VLOOKUP($B83,'2021 Balance Sheet'!$B$7:$O$1311,'2021 Balance Sheet'!D$2,FALSE),0)</f>
        <v>-122303.59</v>
      </c>
      <c r="AC83" s="199">
        <f>IFERROR(VLOOKUP($B83,'2021 Balance Sheet'!$B$7:$O$1311,'2021 Balance Sheet'!E$2,FALSE),0)</f>
        <v>-85410.96</v>
      </c>
      <c r="AD83" s="199">
        <f>IFERROR(VLOOKUP($B83,'2021 Balance Sheet'!$B$7:$O$1311,'2021 Balance Sheet'!F$2,FALSE),0)</f>
        <v>-123929.87</v>
      </c>
      <c r="AE83" s="199">
        <f>IFERROR(VLOOKUP($B83,'2021 Balance Sheet'!$B$7:$O$1311,'2021 Balance Sheet'!G$2,FALSE),0)</f>
        <v>-154431.62</v>
      </c>
      <c r="AF83" s="199">
        <f>IFERROR(VLOOKUP($B83,'2021 Balance Sheet'!$B$7:$O$1311,'2021 Balance Sheet'!H$2,FALSE),0)</f>
        <v>-48838.28</v>
      </c>
      <c r="AG83" s="199">
        <f>IFERROR(VLOOKUP($B83,'2021 Balance Sheet'!$B$7:$O$1311,'2021 Balance Sheet'!I$2,FALSE),0)</f>
        <v>-64042.18</v>
      </c>
      <c r="AH83" s="199">
        <f>IFERROR(VLOOKUP($B83,'2021 Balance Sheet'!$B$7:$O$1311,'2021 Balance Sheet'!J$2,FALSE),0)</f>
        <v>-75391.37</v>
      </c>
      <c r="AI83" s="199">
        <f>IFERROR(VLOOKUP($B83,'2021 Balance Sheet'!$B$7:$O$1311,'2021 Balance Sheet'!K$2,FALSE),0)</f>
        <v>-21899.27</v>
      </c>
      <c r="AJ83" s="199">
        <f>IFERROR(VLOOKUP($B83,'2021 Balance Sheet'!$B$7:$O$1311,'2021 Balance Sheet'!L$2,FALSE),0)</f>
        <v>-33644.11</v>
      </c>
      <c r="AK83" s="199">
        <f>IFERROR(VLOOKUP($B83,'2021 Balance Sheet'!$B$7:$O$1311,'2021 Balance Sheet'!M$2,FALSE),0)</f>
        <v>-49997.27</v>
      </c>
      <c r="AL83" s="199">
        <f>IFERROR(VLOOKUP($B83,'2021 Balance Sheet'!$B$7:$O$1311,'2021 Balance Sheet'!N$2,FALSE),0)</f>
        <v>-42022.07</v>
      </c>
      <c r="AM83" s="199">
        <f>IFERROR(VLOOKUP($B83,'2021 Balance Sheet'!$B$7:$O$1311,'2021 Balance Sheet'!O$2,FALSE),0)</f>
        <v>-85049.55</v>
      </c>
      <c r="AN83" s="109">
        <f t="shared" si="11"/>
        <v>-75306.011666666673</v>
      </c>
    </row>
    <row r="84" spans="1:40" ht="15.75" thickBot="1" x14ac:dyDescent="0.3">
      <c r="A84" s="149" t="s">
        <v>2287</v>
      </c>
      <c r="B84" s="153" t="s">
        <v>2288</v>
      </c>
      <c r="C84" s="125" t="s">
        <v>4</v>
      </c>
      <c r="D84" s="140">
        <v>-142429.79</v>
      </c>
      <c r="E84" s="140">
        <v>-115949.38</v>
      </c>
      <c r="F84" s="140">
        <v>-172651.36</v>
      </c>
      <c r="G84" s="140">
        <v>-216354.78</v>
      </c>
      <c r="H84" s="140">
        <v>-72596.009999999995</v>
      </c>
      <c r="I84" s="140">
        <v>-88190.42</v>
      </c>
      <c r="J84" s="140">
        <v>-92577.35</v>
      </c>
      <c r="K84" s="140">
        <v>-16151.17</v>
      </c>
      <c r="L84" s="140">
        <v>-27186.880000000001</v>
      </c>
      <c r="M84" s="140">
        <v>-43778.82</v>
      </c>
      <c r="N84" s="140">
        <v>-48764.54</v>
      </c>
      <c r="O84" s="140">
        <v>-94494.48</v>
      </c>
      <c r="P84" s="200">
        <v>-159775.23000000001</v>
      </c>
      <c r="Q84" s="200">
        <v>-119635.02</v>
      </c>
      <c r="R84" s="200">
        <v>-171440.25</v>
      </c>
      <c r="S84" s="199">
        <v>-214895.01</v>
      </c>
      <c r="T84" s="199">
        <v>-73098.37</v>
      </c>
      <c r="U84" s="199">
        <v>-89817.31</v>
      </c>
      <c r="V84" s="200">
        <v>-98927.25</v>
      </c>
      <c r="W84" s="200">
        <v>-21103.18</v>
      </c>
      <c r="X84" s="200">
        <v>-32121.57</v>
      </c>
      <c r="Y84" s="200">
        <v>-46450.98</v>
      </c>
      <c r="Z84" s="200">
        <v>-41236.720000000001</v>
      </c>
      <c r="AA84" s="200">
        <v>-95634.95</v>
      </c>
      <c r="AB84" s="199">
        <f>IFERROR(VLOOKUP($B84,'2021 Balance Sheet'!$B$7:$O$1311,'2021 Balance Sheet'!D$2,FALSE),0)</f>
        <v>-158686.54999999999</v>
      </c>
      <c r="AC84" s="199">
        <f>IFERROR(VLOOKUP($B84,'2021 Balance Sheet'!$B$7:$O$1311,'2021 Balance Sheet'!E$2,FALSE),0)</f>
        <v>-115616.54</v>
      </c>
      <c r="AD84" s="199">
        <f>IFERROR(VLOOKUP($B84,'2021 Balance Sheet'!$B$7:$O$1311,'2021 Balance Sheet'!F$2,FALSE),0)</f>
        <v>-174140.29</v>
      </c>
      <c r="AE84" s="199">
        <f>IFERROR(VLOOKUP($B84,'2021 Balance Sheet'!$B$7:$O$1311,'2021 Balance Sheet'!G$2,FALSE),0)</f>
        <v>-219957.44</v>
      </c>
      <c r="AF84" s="199">
        <f>IFERROR(VLOOKUP($B84,'2021 Balance Sheet'!$B$7:$O$1311,'2021 Balance Sheet'!H$2,FALSE),0)</f>
        <v>-249486.33</v>
      </c>
      <c r="AG84" s="199">
        <f>IFERROR(VLOOKUP($B84,'2021 Balance Sheet'!$B$7:$O$1311,'2021 Balance Sheet'!I$2,FALSE),0)</f>
        <v>-271261.23</v>
      </c>
      <c r="AH84" s="199">
        <f>IFERROR(VLOOKUP($B84,'2021 Balance Sheet'!$B$7:$O$1311,'2021 Balance Sheet'!J$2,FALSE),0)</f>
        <v>-110256.85</v>
      </c>
      <c r="AI84" s="199">
        <f>IFERROR(VLOOKUP($B84,'2021 Balance Sheet'!$B$7:$O$1311,'2021 Balance Sheet'!K$2,FALSE),0)</f>
        <v>-24418.58</v>
      </c>
      <c r="AJ84" s="199">
        <f>IFERROR(VLOOKUP($B84,'2021 Balance Sheet'!$B$7:$O$1311,'2021 Balance Sheet'!L$2,FALSE),0)</f>
        <v>-36034.21</v>
      </c>
      <c r="AK84" s="199">
        <f>IFERROR(VLOOKUP($B84,'2021 Balance Sheet'!$B$7:$O$1311,'2021 Balance Sheet'!M$2,FALSE),0)</f>
        <v>-52307.64</v>
      </c>
      <c r="AL84" s="199">
        <f>IFERROR(VLOOKUP($B84,'2021 Balance Sheet'!$B$7:$O$1311,'2021 Balance Sheet'!N$2,FALSE),0)</f>
        <v>-49187.51</v>
      </c>
      <c r="AM84" s="199">
        <f>IFERROR(VLOOKUP($B84,'2021 Balance Sheet'!$B$7:$O$1311,'2021 Balance Sheet'!O$2,FALSE),0)</f>
        <v>-102030.79</v>
      </c>
      <c r="AN84" s="109">
        <f t="shared" si="11"/>
        <v>-130015.50333333334</v>
      </c>
    </row>
    <row r="85" spans="1:40" ht="15.75" thickBot="1" x14ac:dyDescent="0.3">
      <c r="A85" s="149" t="s">
        <v>2289</v>
      </c>
      <c r="B85" s="153" t="s">
        <v>2290</v>
      </c>
      <c r="C85" s="125" t="s">
        <v>4</v>
      </c>
      <c r="D85" s="139">
        <v>-148062.32</v>
      </c>
      <c r="E85" s="139">
        <v>-39773.51</v>
      </c>
      <c r="F85" s="139">
        <v>-56376.78</v>
      </c>
      <c r="G85" s="139">
        <v>-68220.53</v>
      </c>
      <c r="H85" s="139">
        <v>-75119.7</v>
      </c>
      <c r="I85" s="139">
        <v>-76971.06</v>
      </c>
      <c r="J85" s="139">
        <v>-81945.47</v>
      </c>
      <c r="K85" s="139">
        <v>-86274.85</v>
      </c>
      <c r="L85" s="139">
        <v>-90978.98</v>
      </c>
      <c r="M85" s="139">
        <v>-99757.85</v>
      </c>
      <c r="N85" s="139">
        <v>-113040.33</v>
      </c>
      <c r="O85" s="139">
        <v>-132637.1</v>
      </c>
      <c r="P85" s="199">
        <v>-154810.53</v>
      </c>
      <c r="Q85" s="199">
        <v>-40111.769999999997</v>
      </c>
      <c r="R85" s="199">
        <v>-55687.5</v>
      </c>
      <c r="S85" s="200">
        <v>-67833.03</v>
      </c>
      <c r="T85" s="200">
        <v>-74626.289999999994</v>
      </c>
      <c r="U85" s="200">
        <v>-76986.11</v>
      </c>
      <c r="V85" s="199">
        <v>-81936.23</v>
      </c>
      <c r="W85" s="199">
        <v>-86283.63</v>
      </c>
      <c r="X85" s="199">
        <v>-90984.26</v>
      </c>
      <c r="Y85" s="199">
        <v>-97240.04</v>
      </c>
      <c r="Z85" s="199">
        <v>-111529.07</v>
      </c>
      <c r="AA85" s="199">
        <v>-132281.60999999999</v>
      </c>
      <c r="AB85" s="199">
        <f>IFERROR(VLOOKUP($B85,'2021 Balance Sheet'!$B$7:$O$1311,'2021 Balance Sheet'!D$2,FALSE),0)</f>
        <v>-153962.51</v>
      </c>
      <c r="AC85" s="199">
        <f>IFERROR(VLOOKUP($B85,'2021 Balance Sheet'!$B$7:$O$1311,'2021 Balance Sheet'!E$2,FALSE),0)</f>
        <v>-40903.980000000003</v>
      </c>
      <c r="AD85" s="199">
        <f>IFERROR(VLOOKUP($B85,'2021 Balance Sheet'!$B$7:$O$1311,'2021 Balance Sheet'!F$2,FALSE),0)</f>
        <v>-58274.26</v>
      </c>
      <c r="AE85" s="199">
        <f>IFERROR(VLOOKUP($B85,'2021 Balance Sheet'!$B$7:$O$1311,'2021 Balance Sheet'!G$2,FALSE),0)</f>
        <v>-71074.36</v>
      </c>
      <c r="AF85" s="199">
        <f>IFERROR(VLOOKUP($B85,'2021 Balance Sheet'!$B$7:$O$1311,'2021 Balance Sheet'!H$2,FALSE),0)</f>
        <v>-78379.41</v>
      </c>
      <c r="AG85" s="199">
        <f>IFERROR(VLOOKUP($B85,'2021 Balance Sheet'!$B$7:$O$1311,'2021 Balance Sheet'!I$2,FALSE),0)</f>
        <v>-84678.04</v>
      </c>
      <c r="AH85" s="199">
        <f>IFERROR(VLOOKUP($B85,'2021 Balance Sheet'!$B$7:$O$1311,'2021 Balance Sheet'!J$2,FALSE),0)</f>
        <v>-89203.44</v>
      </c>
      <c r="AI85" s="199">
        <f>IFERROR(VLOOKUP($B85,'2021 Balance Sheet'!$B$7:$O$1311,'2021 Balance Sheet'!K$2,FALSE),0)</f>
        <v>-93615</v>
      </c>
      <c r="AJ85" s="199">
        <f>IFERROR(VLOOKUP($B85,'2021 Balance Sheet'!$B$7:$O$1311,'2021 Balance Sheet'!L$2,FALSE),0)</f>
        <v>-98763.12</v>
      </c>
      <c r="AK85" s="199">
        <f>IFERROR(VLOOKUP($B85,'2021 Balance Sheet'!$B$7:$O$1311,'2021 Balance Sheet'!M$2,FALSE),0)</f>
        <v>-107579.77</v>
      </c>
      <c r="AL85" s="199">
        <f>IFERROR(VLOOKUP($B85,'2021 Balance Sheet'!$B$7:$O$1311,'2021 Balance Sheet'!N$2,FALSE),0)</f>
        <v>-120142.67</v>
      </c>
      <c r="AM85" s="199">
        <f>IFERROR(VLOOKUP($B85,'2021 Balance Sheet'!$B$7:$O$1311,'2021 Balance Sheet'!O$2,FALSE),0)</f>
        <v>-144217.32999999999</v>
      </c>
      <c r="AN85" s="109">
        <f t="shared" si="11"/>
        <v>-94568.835833333331</v>
      </c>
    </row>
    <row r="86" spans="1:40" ht="15.75" thickBot="1" x14ac:dyDescent="0.3">
      <c r="A86" s="149" t="s">
        <v>2291</v>
      </c>
      <c r="B86" s="153" t="s">
        <v>2292</v>
      </c>
      <c r="C86" s="125" t="s">
        <v>4</v>
      </c>
      <c r="D86" s="140">
        <v>-160395.82</v>
      </c>
      <c r="E86" s="140">
        <v>-43350.63</v>
      </c>
      <c r="F86" s="140">
        <v>-62107.31</v>
      </c>
      <c r="G86" s="140">
        <v>-74754.460000000006</v>
      </c>
      <c r="H86" s="140">
        <v>-82003.820000000007</v>
      </c>
      <c r="I86" s="140">
        <v>-84550.34</v>
      </c>
      <c r="J86" s="140">
        <v>-89928.41</v>
      </c>
      <c r="K86" s="140">
        <v>-94696.48</v>
      </c>
      <c r="L86" s="140">
        <v>-99975.85</v>
      </c>
      <c r="M86" s="140">
        <v>-109300.83</v>
      </c>
      <c r="N86" s="140">
        <v>-124132.86</v>
      </c>
      <c r="O86" s="140">
        <v>-146863.23000000001</v>
      </c>
      <c r="P86" s="200">
        <v>-172477.07</v>
      </c>
      <c r="Q86" s="200">
        <v>-45833.04</v>
      </c>
      <c r="R86" s="200">
        <v>-63969.41</v>
      </c>
      <c r="S86" s="199">
        <v>-77390.94</v>
      </c>
      <c r="T86" s="199">
        <v>-86487.47</v>
      </c>
      <c r="U86" s="199">
        <v>-89829.01</v>
      </c>
      <c r="V86" s="200">
        <v>-95765.09</v>
      </c>
      <c r="W86" s="200">
        <v>-101037.89</v>
      </c>
      <c r="X86" s="200">
        <v>-106458.1</v>
      </c>
      <c r="Y86" s="200">
        <v>-112608.6</v>
      </c>
      <c r="Z86" s="200">
        <v>-128518.68</v>
      </c>
      <c r="AA86" s="200">
        <v>-150404.4</v>
      </c>
      <c r="AB86" s="199">
        <f>IFERROR(VLOOKUP($B86,'2021 Balance Sheet'!$B$7:$O$1311,'2021 Balance Sheet'!D$2,FALSE),0)</f>
        <v>-175259.3</v>
      </c>
      <c r="AC86" s="199">
        <f>IFERROR(VLOOKUP($B86,'2021 Balance Sheet'!$B$7:$O$1311,'2021 Balance Sheet'!E$2,FALSE),0)</f>
        <v>-45252.91</v>
      </c>
      <c r="AD86" s="199">
        <f>IFERROR(VLOOKUP($B86,'2021 Balance Sheet'!$B$7:$O$1311,'2021 Balance Sheet'!F$2,FALSE),0)</f>
        <v>-64382.7</v>
      </c>
      <c r="AE86" s="199">
        <f>IFERROR(VLOOKUP($B86,'2021 Balance Sheet'!$B$7:$O$1311,'2021 Balance Sheet'!G$2,FALSE),0)</f>
        <v>-80050.899999999994</v>
      </c>
      <c r="AF86" s="199">
        <f>IFERROR(VLOOKUP($B86,'2021 Balance Sheet'!$B$7:$O$1311,'2021 Balance Sheet'!H$2,FALSE),0)</f>
        <v>-88070.21</v>
      </c>
      <c r="AG86" s="199">
        <f>IFERROR(VLOOKUP($B86,'2021 Balance Sheet'!$B$7:$O$1311,'2021 Balance Sheet'!I$2,FALSE),0)</f>
        <v>-95302.34</v>
      </c>
      <c r="AH86" s="199">
        <f>IFERROR(VLOOKUP($B86,'2021 Balance Sheet'!$B$7:$O$1311,'2021 Balance Sheet'!J$2,FALSE),0)</f>
        <v>-100643.11</v>
      </c>
      <c r="AI86" s="199">
        <f>IFERROR(VLOOKUP($B86,'2021 Balance Sheet'!$B$7:$O$1311,'2021 Balance Sheet'!K$2,FALSE),0)</f>
        <v>-105549.55</v>
      </c>
      <c r="AJ86" s="199">
        <f>IFERROR(VLOOKUP($B86,'2021 Balance Sheet'!$B$7:$O$1311,'2021 Balance Sheet'!L$2,FALSE),0)</f>
        <v>-111060.03</v>
      </c>
      <c r="AK86" s="199">
        <f>IFERROR(VLOOKUP($B86,'2021 Balance Sheet'!$B$7:$O$1311,'2021 Balance Sheet'!M$2,FALSE),0)</f>
        <v>-119722.78</v>
      </c>
      <c r="AL86" s="199">
        <f>IFERROR(VLOOKUP($B86,'2021 Balance Sheet'!$B$7:$O$1311,'2021 Balance Sheet'!N$2,FALSE),0)</f>
        <v>-133604.85</v>
      </c>
      <c r="AM86" s="199">
        <f>IFERROR(VLOOKUP($B86,'2021 Balance Sheet'!$B$7:$O$1311,'2021 Balance Sheet'!O$2,FALSE),0)</f>
        <v>-157980.87</v>
      </c>
      <c r="AN86" s="109">
        <f t="shared" si="11"/>
        <v>-106090.94291666668</v>
      </c>
    </row>
    <row r="87" spans="1:40" ht="15.75" thickBot="1" x14ac:dyDescent="0.3">
      <c r="A87" s="149" t="s">
        <v>2293</v>
      </c>
      <c r="B87" s="153" t="s">
        <v>2294</v>
      </c>
      <c r="C87" s="125" t="s">
        <v>4</v>
      </c>
      <c r="D87" s="139">
        <v>-268146.84000000003</v>
      </c>
      <c r="E87" s="139">
        <v>-210445.52</v>
      </c>
      <c r="F87" s="139">
        <v>-313588.09000000003</v>
      </c>
      <c r="G87" s="139">
        <v>-388364.87</v>
      </c>
      <c r="H87" s="139">
        <v>-128228.23</v>
      </c>
      <c r="I87" s="139">
        <v>-155591.44</v>
      </c>
      <c r="J87" s="139">
        <v>-173387.41</v>
      </c>
      <c r="K87" s="139">
        <v>-47642.67</v>
      </c>
      <c r="L87" s="139">
        <v>-73185.320000000007</v>
      </c>
      <c r="M87" s="139">
        <v>-109007.74</v>
      </c>
      <c r="N87" s="139">
        <v>-96262.02</v>
      </c>
      <c r="O87" s="139">
        <v>-181284.62</v>
      </c>
      <c r="P87" s="199">
        <v>-297140.15999999997</v>
      </c>
      <c r="Q87" s="199">
        <v>-217176.37</v>
      </c>
      <c r="R87" s="199">
        <v>-311619.31</v>
      </c>
      <c r="S87" s="200">
        <v>-387269.24</v>
      </c>
      <c r="T87" s="200">
        <v>-128836.78</v>
      </c>
      <c r="U87" s="200">
        <v>-158344.37</v>
      </c>
      <c r="V87" s="199">
        <v>-22290.1</v>
      </c>
      <c r="W87" s="199">
        <v>-49566.94</v>
      </c>
      <c r="X87" s="199">
        <v>-76063.37</v>
      </c>
      <c r="Y87" s="199">
        <v>-30267.55</v>
      </c>
      <c r="Z87" s="199">
        <v>-81848.11</v>
      </c>
      <c r="AA87" s="199">
        <v>-181340.21</v>
      </c>
      <c r="AB87" s="199">
        <f>IFERROR(VLOOKUP($B87,'2021 Balance Sheet'!$B$7:$O$1311,'2021 Balance Sheet'!D$2,FALSE),0)</f>
        <v>-120905.84</v>
      </c>
      <c r="AC87" s="199">
        <f>IFERROR(VLOOKUP($B87,'2021 Balance Sheet'!$B$7:$O$1311,'2021 Balance Sheet'!E$2,FALSE),0)</f>
        <v>-220980.65</v>
      </c>
      <c r="AD87" s="199">
        <f>IFERROR(VLOOKUP($B87,'2021 Balance Sheet'!$B$7:$O$1311,'2021 Balance Sheet'!F$2,FALSE),0)</f>
        <v>-328368.75</v>
      </c>
      <c r="AE87" s="199">
        <f>IFERROR(VLOOKUP($B87,'2021 Balance Sheet'!$B$7:$O$1311,'2021 Balance Sheet'!G$2,FALSE),0)</f>
        <v>-86172.63</v>
      </c>
      <c r="AF87" s="199">
        <f>IFERROR(VLOOKUP($B87,'2021 Balance Sheet'!$B$7:$O$1311,'2021 Balance Sheet'!H$2,FALSE),0)</f>
        <v>-145135</v>
      </c>
      <c r="AG87" s="199">
        <f>IFERROR(VLOOKUP($B87,'2021 Balance Sheet'!$B$7:$O$1311,'2021 Balance Sheet'!I$2,FALSE),0)</f>
        <v>-186246.91</v>
      </c>
      <c r="AH87" s="199">
        <f>IFERROR(VLOOKUP($B87,'2021 Balance Sheet'!$B$7:$O$1311,'2021 Balance Sheet'!J$2,FALSE),0)</f>
        <v>-32205.34</v>
      </c>
      <c r="AI87" s="199">
        <f>IFERROR(VLOOKUP($B87,'2021 Balance Sheet'!$B$7:$O$1311,'2021 Balance Sheet'!K$2,FALSE),0)</f>
        <v>-61615.58</v>
      </c>
      <c r="AJ87" s="199">
        <f>IFERROR(VLOOKUP($B87,'2021 Balance Sheet'!$B$7:$O$1311,'2021 Balance Sheet'!L$2,FALSE),0)</f>
        <v>-91191.4</v>
      </c>
      <c r="AK87" s="199">
        <f>IFERROR(VLOOKUP($B87,'2021 Balance Sheet'!$B$7:$O$1311,'2021 Balance Sheet'!M$2,FALSE),0)</f>
        <v>-35440.129999999997</v>
      </c>
      <c r="AL87" s="199">
        <f>IFERROR(VLOOKUP($B87,'2021 Balance Sheet'!$B$7:$O$1311,'2021 Balance Sheet'!N$2,FALSE),0)</f>
        <v>-94654.58</v>
      </c>
      <c r="AM87" s="199">
        <f>IFERROR(VLOOKUP($B87,'2021 Balance Sheet'!$B$7:$O$1311,'2021 Balance Sheet'!O$2,FALSE),0)</f>
        <v>-199420.7</v>
      </c>
      <c r="AN87" s="109">
        <f t="shared" si="11"/>
        <v>-132774.77208333334</v>
      </c>
    </row>
    <row r="88" spans="1:40" ht="15.75" thickBot="1" x14ac:dyDescent="0.3">
      <c r="A88" s="149" t="s">
        <v>2295</v>
      </c>
      <c r="B88" s="153" t="s">
        <v>2296</v>
      </c>
      <c r="C88" s="125" t="s">
        <v>4</v>
      </c>
      <c r="D88" s="140">
        <v>-133996.63</v>
      </c>
      <c r="E88" s="140">
        <v>-33803.97</v>
      </c>
      <c r="F88" s="140">
        <v>-51514.78</v>
      </c>
      <c r="G88" s="140">
        <v>-63150.27</v>
      </c>
      <c r="H88" s="140">
        <v>-72388.05</v>
      </c>
      <c r="I88" s="140">
        <v>-75036.61</v>
      </c>
      <c r="J88" s="140">
        <v>-80345.94</v>
      </c>
      <c r="K88" s="140">
        <v>-86557.47</v>
      </c>
      <c r="L88" s="140">
        <v>-92254.39</v>
      </c>
      <c r="M88" s="140">
        <v>-99379.69</v>
      </c>
      <c r="N88" s="140">
        <v>-111468.5</v>
      </c>
      <c r="O88" s="140">
        <v>-126518.54</v>
      </c>
      <c r="P88" s="200">
        <v>-144532.79</v>
      </c>
      <c r="Q88" s="200">
        <v>-34102.300000000003</v>
      </c>
      <c r="R88" s="200">
        <v>-48990.18</v>
      </c>
      <c r="S88" s="199">
        <v>-61601.84</v>
      </c>
      <c r="T88" s="199">
        <v>-70532.17</v>
      </c>
      <c r="U88" s="199">
        <v>-72823.11</v>
      </c>
      <c r="V88" s="200">
        <v>-78277.48</v>
      </c>
      <c r="W88" s="200">
        <v>-84188.51</v>
      </c>
      <c r="X88" s="200">
        <v>-89764.83</v>
      </c>
      <c r="Y88" s="200">
        <v>-95713.42</v>
      </c>
      <c r="Z88" s="200">
        <v>-105877.97</v>
      </c>
      <c r="AA88" s="200">
        <v>-121560.02</v>
      </c>
      <c r="AB88" s="199">
        <f>IFERROR(VLOOKUP($B88,'2021 Balance Sheet'!$B$7:$O$1311,'2021 Balance Sheet'!D$2,FALSE),0)</f>
        <v>-139799.47</v>
      </c>
      <c r="AC88" s="199">
        <f>IFERROR(VLOOKUP($B88,'2021 Balance Sheet'!$B$7:$O$1311,'2021 Balance Sheet'!E$2,FALSE),0)</f>
        <v>-32503.65</v>
      </c>
      <c r="AD88" s="199">
        <f>IFERROR(VLOOKUP($B88,'2021 Balance Sheet'!$B$7:$O$1311,'2021 Balance Sheet'!F$2,FALSE),0)</f>
        <v>-49460.98</v>
      </c>
      <c r="AE88" s="199">
        <f>IFERROR(VLOOKUP($B88,'2021 Balance Sheet'!$B$7:$O$1311,'2021 Balance Sheet'!G$2,FALSE),0)</f>
        <v>-62951.62</v>
      </c>
      <c r="AF88" s="199">
        <f>IFERROR(VLOOKUP($B88,'2021 Balance Sheet'!$B$7:$O$1311,'2021 Balance Sheet'!H$2,FALSE),0)</f>
        <v>-72393.929999999993</v>
      </c>
      <c r="AG88" s="199">
        <f>IFERROR(VLOOKUP($B88,'2021 Balance Sheet'!$B$7:$O$1311,'2021 Balance Sheet'!I$2,FALSE),0)</f>
        <v>-79445.36</v>
      </c>
      <c r="AH88" s="199">
        <f>IFERROR(VLOOKUP($B88,'2021 Balance Sheet'!$B$7:$O$1311,'2021 Balance Sheet'!J$2,FALSE),0)</f>
        <v>-86312.12</v>
      </c>
      <c r="AI88" s="199">
        <f>IFERROR(VLOOKUP($B88,'2021 Balance Sheet'!$B$7:$O$1311,'2021 Balance Sheet'!K$2,FALSE),0)</f>
        <v>-92910.1</v>
      </c>
      <c r="AJ88" s="199">
        <f>IFERROR(VLOOKUP($B88,'2021 Balance Sheet'!$B$7:$O$1311,'2021 Balance Sheet'!L$2,FALSE),0)</f>
        <v>-99566.39</v>
      </c>
      <c r="AK88" s="199">
        <f>IFERROR(VLOOKUP($B88,'2021 Balance Sheet'!$B$7:$O$1311,'2021 Balance Sheet'!M$2,FALSE),0)</f>
        <v>-107569.95</v>
      </c>
      <c r="AL88" s="199">
        <f>IFERROR(VLOOKUP($B88,'2021 Balance Sheet'!$B$7:$O$1311,'2021 Balance Sheet'!N$2,FALSE),0)</f>
        <v>-118886.93</v>
      </c>
      <c r="AM88" s="199">
        <f>IFERROR(VLOOKUP($B88,'2021 Balance Sheet'!$B$7:$O$1311,'2021 Balance Sheet'!O$2,FALSE),0)</f>
        <v>-136157.57</v>
      </c>
      <c r="AN88" s="109">
        <f t="shared" si="11"/>
        <v>-89221.60791666666</v>
      </c>
    </row>
    <row r="89" spans="1:40" ht="15.75" thickBot="1" x14ac:dyDescent="0.3">
      <c r="A89" s="149" t="s">
        <v>2297</v>
      </c>
      <c r="B89" s="153" t="s">
        <v>2298</v>
      </c>
      <c r="C89" s="125" t="s">
        <v>4</v>
      </c>
      <c r="D89" s="139">
        <v>-18560.75</v>
      </c>
      <c r="E89" s="139">
        <v>-15134.29</v>
      </c>
      <c r="F89" s="139">
        <v>-22842.92</v>
      </c>
      <c r="G89" s="139">
        <v>-27683.98</v>
      </c>
      <c r="H89" s="139">
        <v>-8694.68</v>
      </c>
      <c r="I89" s="139">
        <v>-9766.44</v>
      </c>
      <c r="J89" s="139">
        <v>-11793.77</v>
      </c>
      <c r="K89" s="139">
        <v>-3904.31</v>
      </c>
      <c r="L89" s="139">
        <v>-5807.13</v>
      </c>
      <c r="M89" s="139">
        <v>-8134.01</v>
      </c>
      <c r="N89" s="139">
        <v>-6720.86</v>
      </c>
      <c r="O89" s="139">
        <v>-13349.57</v>
      </c>
      <c r="P89" s="199">
        <v>-21667.65</v>
      </c>
      <c r="Q89" s="199">
        <v>-15655.39</v>
      </c>
      <c r="R89" s="199">
        <v>-22364.52</v>
      </c>
      <c r="S89" s="200">
        <v>-27906.32</v>
      </c>
      <c r="T89" s="200">
        <v>-9321.85</v>
      </c>
      <c r="U89" s="200">
        <v>-10654.84</v>
      </c>
      <c r="V89" s="199">
        <v>-12806.96</v>
      </c>
      <c r="W89" s="199">
        <v>-4167.22</v>
      </c>
      <c r="X89" s="199">
        <v>-5991.79</v>
      </c>
      <c r="Y89" s="199">
        <v>-8013.06</v>
      </c>
      <c r="Z89" s="199">
        <v>-5849.83</v>
      </c>
      <c r="AA89" s="199">
        <v>-12640.88</v>
      </c>
      <c r="AB89" s="199">
        <f>IFERROR(VLOOKUP($B89,'2021 Balance Sheet'!$B$7:$O$1311,'2021 Balance Sheet'!D$2,FALSE),0)</f>
        <v>-21818.51</v>
      </c>
      <c r="AC89" s="199">
        <f>IFERROR(VLOOKUP($B89,'2021 Balance Sheet'!$B$7:$O$1311,'2021 Balance Sheet'!E$2,FALSE),0)</f>
        <v>-16360.59</v>
      </c>
      <c r="AD89" s="199">
        <f>IFERROR(VLOOKUP($B89,'2021 Balance Sheet'!$B$7:$O$1311,'2021 Balance Sheet'!F$2,FALSE),0)</f>
        <v>-24056.44</v>
      </c>
      <c r="AE89" s="199">
        <f>IFERROR(VLOOKUP($B89,'2021 Balance Sheet'!$B$7:$O$1311,'2021 Balance Sheet'!G$2,FALSE),0)</f>
        <v>-30599.759999999998</v>
      </c>
      <c r="AF89" s="199">
        <f>IFERROR(VLOOKUP($B89,'2021 Balance Sheet'!$B$7:$O$1311,'2021 Balance Sheet'!H$2,FALSE),0)</f>
        <v>-10639.85</v>
      </c>
      <c r="AG89" s="199">
        <f>IFERROR(VLOOKUP($B89,'2021 Balance Sheet'!$B$7:$O$1311,'2021 Balance Sheet'!I$2,FALSE),0)</f>
        <v>-13312.28</v>
      </c>
      <c r="AH89" s="199">
        <f>IFERROR(VLOOKUP($B89,'2021 Balance Sheet'!$B$7:$O$1311,'2021 Balance Sheet'!J$2,FALSE),0)</f>
        <v>-15441.78</v>
      </c>
      <c r="AI89" s="199">
        <f>IFERROR(VLOOKUP($B89,'2021 Balance Sheet'!$B$7:$O$1311,'2021 Balance Sheet'!K$2,FALSE),0)</f>
        <v>-4213.42</v>
      </c>
      <c r="AJ89" s="199">
        <f>IFERROR(VLOOKUP($B89,'2021 Balance Sheet'!$B$7:$O$1311,'2021 Balance Sheet'!L$2,FALSE),0)</f>
        <v>-6165.47</v>
      </c>
      <c r="AK89" s="199">
        <f>IFERROR(VLOOKUP($B89,'2021 Balance Sheet'!$B$7:$O$1311,'2021 Balance Sheet'!M$2,FALSE),0)</f>
        <v>-8649.39</v>
      </c>
      <c r="AL89" s="199">
        <f>IFERROR(VLOOKUP($B89,'2021 Balance Sheet'!$B$7:$O$1311,'2021 Balance Sheet'!N$2,FALSE),0)</f>
        <v>-6853.93</v>
      </c>
      <c r="AM89" s="199">
        <f>IFERROR(VLOOKUP($B89,'2021 Balance Sheet'!$B$7:$O$1311,'2021 Balance Sheet'!O$2,FALSE),0)</f>
        <v>-14639.19</v>
      </c>
      <c r="AN89" s="109">
        <f t="shared" si="11"/>
        <v>-14312.621249999998</v>
      </c>
    </row>
    <row r="90" spans="1:40" ht="15.75" thickBot="1" x14ac:dyDescent="0.3">
      <c r="A90" s="149" t="s">
        <v>2299</v>
      </c>
      <c r="B90" s="153" t="s">
        <v>2300</v>
      </c>
      <c r="C90" s="125" t="s">
        <v>4</v>
      </c>
      <c r="D90" s="140">
        <v>-264511.31</v>
      </c>
      <c r="E90" s="140">
        <v>-189064.48</v>
      </c>
      <c r="F90" s="140">
        <v>-270837.3</v>
      </c>
      <c r="G90" s="140">
        <v>-323991.48</v>
      </c>
      <c r="H90" s="140">
        <v>-83568.320000000007</v>
      </c>
      <c r="I90" s="140">
        <v>-93940.35</v>
      </c>
      <c r="J90" s="140">
        <v>-115423.61</v>
      </c>
      <c r="K90" s="140">
        <v>-40664.47</v>
      </c>
      <c r="L90" s="140">
        <v>-61771.41</v>
      </c>
      <c r="M90" s="140">
        <v>-100948.32</v>
      </c>
      <c r="N90" s="140">
        <v>-99338.89</v>
      </c>
      <c r="O90" s="140">
        <v>-193350.1</v>
      </c>
      <c r="P90" s="200">
        <v>-294301.59000000003</v>
      </c>
      <c r="Q90" s="200">
        <v>-184795.5</v>
      </c>
      <c r="R90" s="200">
        <v>-256447.37</v>
      </c>
      <c r="S90" s="199">
        <v>-310912.93</v>
      </c>
      <c r="T90" s="199">
        <v>-87743.75</v>
      </c>
      <c r="U90" s="199">
        <v>-99920.82</v>
      </c>
      <c r="V90" s="200">
        <v>-122469.59</v>
      </c>
      <c r="W90" s="200">
        <v>-42048.09</v>
      </c>
      <c r="X90" s="200">
        <v>-62522.080000000002</v>
      </c>
      <c r="Y90" s="200">
        <v>-88154.25</v>
      </c>
      <c r="Z90" s="200">
        <v>-90476.45</v>
      </c>
      <c r="AA90" s="200">
        <v>-182236.96</v>
      </c>
      <c r="AB90" s="199">
        <f>IFERROR(VLOOKUP($B90,'2021 Balance Sheet'!$B$7:$O$1311,'2021 Balance Sheet'!D$2,FALSE),0)</f>
        <v>-285212.83</v>
      </c>
      <c r="AC90" s="199">
        <f>IFERROR(VLOOKUP($B90,'2021 Balance Sheet'!$B$7:$O$1311,'2021 Balance Sheet'!E$2,FALSE),0)</f>
        <v>-191393</v>
      </c>
      <c r="AD90" s="199">
        <f>IFERROR(VLOOKUP($B90,'2021 Balance Sheet'!$B$7:$O$1311,'2021 Balance Sheet'!F$2,FALSE),0)</f>
        <v>-268124.2</v>
      </c>
      <c r="AE90" s="199">
        <f>IFERROR(VLOOKUP($B90,'2021 Balance Sheet'!$B$7:$O$1311,'2021 Balance Sheet'!G$2,FALSE),0)</f>
        <v>-325827.5</v>
      </c>
      <c r="AF90" s="199">
        <f>IFERROR(VLOOKUP($B90,'2021 Balance Sheet'!$B$7:$O$1311,'2021 Balance Sheet'!H$2,FALSE),0)</f>
        <v>-90588.55</v>
      </c>
      <c r="AG90" s="199">
        <f>IFERROR(VLOOKUP($B90,'2021 Balance Sheet'!$B$7:$O$1311,'2021 Balance Sheet'!I$2,FALSE),0)</f>
        <v>-118051.16</v>
      </c>
      <c r="AH90" s="199">
        <f>IFERROR(VLOOKUP($B90,'2021 Balance Sheet'!$B$7:$O$1311,'2021 Balance Sheet'!J$2,FALSE),0)</f>
        <v>-138341.42000000001</v>
      </c>
      <c r="AI90" s="199">
        <f>IFERROR(VLOOKUP($B90,'2021 Balance Sheet'!$B$7:$O$1311,'2021 Balance Sheet'!K$2,FALSE),0)</f>
        <v>-39993.410000000003</v>
      </c>
      <c r="AJ90" s="199">
        <f>IFERROR(VLOOKUP($B90,'2021 Balance Sheet'!$B$7:$O$1311,'2021 Balance Sheet'!L$2,FALSE),0)</f>
        <v>-62162.69</v>
      </c>
      <c r="AK90" s="199">
        <f>IFERROR(VLOOKUP($B90,'2021 Balance Sheet'!$B$7:$O$1311,'2021 Balance Sheet'!M$2,FALSE),0)</f>
        <v>-100569.19</v>
      </c>
      <c r="AL90" s="199">
        <f>IFERROR(VLOOKUP($B90,'2021 Balance Sheet'!$B$7:$O$1311,'2021 Balance Sheet'!N$2,FALSE),0)</f>
        <v>-95372.95</v>
      </c>
      <c r="AM90" s="199">
        <f>IFERROR(VLOOKUP($B90,'2021 Balance Sheet'!$B$7:$O$1311,'2021 Balance Sheet'!O$2,FALSE),0)</f>
        <v>-202156.04</v>
      </c>
      <c r="AN90" s="109">
        <f t="shared" si="11"/>
        <v>-158986.11666666664</v>
      </c>
    </row>
    <row r="91" spans="1:40" ht="15.75" thickBot="1" x14ac:dyDescent="0.3">
      <c r="A91" s="149" t="s">
        <v>2301</v>
      </c>
      <c r="B91" s="153" t="s">
        <v>2302</v>
      </c>
      <c r="C91" s="125" t="s">
        <v>4</v>
      </c>
      <c r="D91" s="139">
        <v>-29117.65</v>
      </c>
      <c r="E91" s="139">
        <v>-20577.57</v>
      </c>
      <c r="F91" s="139">
        <v>-29010.13</v>
      </c>
      <c r="G91" s="139">
        <v>-35119.19</v>
      </c>
      <c r="H91" s="139">
        <v>-8992.9699999999993</v>
      </c>
      <c r="I91" s="139">
        <v>-9635.99</v>
      </c>
      <c r="J91" s="139">
        <v>-11679.55</v>
      </c>
      <c r="K91" s="139">
        <v>-3775.39</v>
      </c>
      <c r="L91" s="139">
        <v>-5675.26</v>
      </c>
      <c r="M91" s="139">
        <v>-10123.11</v>
      </c>
      <c r="N91" s="139">
        <v>-11028.62</v>
      </c>
      <c r="O91" s="139">
        <v>-21052.61</v>
      </c>
      <c r="P91" s="199">
        <v>-32568</v>
      </c>
      <c r="Q91" s="199">
        <v>-20433.2</v>
      </c>
      <c r="R91" s="199">
        <v>-28593.7</v>
      </c>
      <c r="S91" s="200">
        <v>-34305.089999999997</v>
      </c>
      <c r="T91" s="200">
        <v>-8927.59</v>
      </c>
      <c r="U91" s="200">
        <v>-9984.93</v>
      </c>
      <c r="V91" s="199">
        <v>-12024.96</v>
      </c>
      <c r="W91" s="199">
        <v>-3858.59</v>
      </c>
      <c r="X91" s="199">
        <v>-5870.42</v>
      </c>
      <c r="Y91" s="199">
        <v>-8578.0300000000007</v>
      </c>
      <c r="Z91" s="199">
        <v>-10160.82</v>
      </c>
      <c r="AA91" s="199">
        <v>-20867.03</v>
      </c>
      <c r="AB91" s="199">
        <f>IFERROR(VLOOKUP($B91,'2021 Balance Sheet'!$B$7:$O$1311,'2021 Balance Sheet'!D$2,FALSE),0)</f>
        <v>-32947.089999999997</v>
      </c>
      <c r="AC91" s="199">
        <f>IFERROR(VLOOKUP($B91,'2021 Balance Sheet'!$B$7:$O$1311,'2021 Balance Sheet'!E$2,FALSE),0)</f>
        <v>-20597</v>
      </c>
      <c r="AD91" s="199">
        <f>IFERROR(VLOOKUP($B91,'2021 Balance Sheet'!$B$7:$O$1311,'2021 Balance Sheet'!F$2,FALSE),0)</f>
        <v>-29210.240000000002</v>
      </c>
      <c r="AE91" s="199">
        <f>IFERROR(VLOOKUP($B91,'2021 Balance Sheet'!$B$7:$O$1311,'2021 Balance Sheet'!G$2,FALSE),0)</f>
        <v>-35443.26</v>
      </c>
      <c r="AF91" s="199">
        <f>IFERROR(VLOOKUP($B91,'2021 Balance Sheet'!$B$7:$O$1311,'2021 Balance Sheet'!H$2,FALSE),0)</f>
        <v>-9647.48</v>
      </c>
      <c r="AG91" s="199">
        <f>IFERROR(VLOOKUP($B91,'2021 Balance Sheet'!$B$7:$O$1311,'2021 Balance Sheet'!I$2,FALSE),0)</f>
        <v>-12382.02</v>
      </c>
      <c r="AH91" s="199">
        <f>IFERROR(VLOOKUP($B91,'2021 Balance Sheet'!$B$7:$O$1311,'2021 Balance Sheet'!J$2,FALSE),0)</f>
        <v>-14249.41</v>
      </c>
      <c r="AI91" s="199">
        <f>IFERROR(VLOOKUP($B91,'2021 Balance Sheet'!$B$7:$O$1311,'2021 Balance Sheet'!K$2,FALSE),0)</f>
        <v>-3638.19</v>
      </c>
      <c r="AJ91" s="199">
        <f>IFERROR(VLOOKUP($B91,'2021 Balance Sheet'!$B$7:$O$1311,'2021 Balance Sheet'!L$2,FALSE),0)</f>
        <v>-5893.63</v>
      </c>
      <c r="AK91" s="199">
        <f>IFERROR(VLOOKUP($B91,'2021 Balance Sheet'!$B$7:$O$1311,'2021 Balance Sheet'!M$2,FALSE),0)</f>
        <v>-10088.969999999999</v>
      </c>
      <c r="AL91" s="199">
        <f>IFERROR(VLOOKUP($B91,'2021 Balance Sheet'!$B$7:$O$1311,'2021 Balance Sheet'!N$2,FALSE),0)</f>
        <v>-10373.35</v>
      </c>
      <c r="AM91" s="199">
        <f>IFERROR(VLOOKUP($B91,'2021 Balance Sheet'!$B$7:$O$1311,'2021 Balance Sheet'!O$2,FALSE),0)</f>
        <v>-22629.33</v>
      </c>
      <c r="AN91" s="109">
        <f t="shared" si="11"/>
        <v>-17184.901666666668</v>
      </c>
    </row>
    <row r="92" spans="1:40" ht="15.75" thickBot="1" x14ac:dyDescent="0.3">
      <c r="A92" s="149" t="s">
        <v>2303</v>
      </c>
      <c r="B92" s="153" t="s">
        <v>2304</v>
      </c>
      <c r="C92" s="125" t="s">
        <v>4</v>
      </c>
      <c r="D92" s="140">
        <v>-38702.699999999997</v>
      </c>
      <c r="E92" s="140">
        <v>-75545.600000000006</v>
      </c>
      <c r="F92" s="140">
        <v>-110202.63</v>
      </c>
      <c r="G92" s="140">
        <v>-21733.4</v>
      </c>
      <c r="H92" s="140">
        <v>-33755.949999999997</v>
      </c>
      <c r="I92" s="140">
        <v>-37277.49</v>
      </c>
      <c r="J92" s="140">
        <v>-9090.98</v>
      </c>
      <c r="K92" s="140">
        <v>-16993.68</v>
      </c>
      <c r="L92" s="140">
        <v>-26149.56</v>
      </c>
      <c r="M92" s="140">
        <v>-17584.330000000002</v>
      </c>
      <c r="N92" s="140">
        <v>-43142.14</v>
      </c>
      <c r="O92" s="140">
        <v>-83466.990000000005</v>
      </c>
      <c r="P92" s="200">
        <v>-41535.24</v>
      </c>
      <c r="Q92" s="200">
        <v>-75748.95</v>
      </c>
      <c r="R92" s="200">
        <v>-105169.35</v>
      </c>
      <c r="S92" s="199">
        <v>-22084.98</v>
      </c>
      <c r="T92" s="199">
        <v>-35529.08</v>
      </c>
      <c r="U92" s="199">
        <v>-39925.07</v>
      </c>
      <c r="V92" s="200">
        <v>-8920.39</v>
      </c>
      <c r="W92" s="200">
        <v>-17049.900000000001</v>
      </c>
      <c r="X92" s="200">
        <v>-26109.94</v>
      </c>
      <c r="Y92" s="200">
        <v>-11951.07</v>
      </c>
      <c r="Z92" s="200">
        <v>-39991.4</v>
      </c>
      <c r="AA92" s="200">
        <v>-79940.92</v>
      </c>
      <c r="AB92" s="199">
        <f>IFERROR(VLOOKUP($B92,'2021 Balance Sheet'!$B$7:$O$1311,'2021 Balance Sheet'!D$2,FALSE),0)</f>
        <v>-42782.22</v>
      </c>
      <c r="AC92" s="199">
        <f>IFERROR(VLOOKUP($B92,'2021 Balance Sheet'!$B$7:$O$1311,'2021 Balance Sheet'!E$2,FALSE),0)</f>
        <v>-75628.039999999994</v>
      </c>
      <c r="AD92" s="199">
        <f>IFERROR(VLOOKUP($B92,'2021 Balance Sheet'!$B$7:$O$1311,'2021 Balance Sheet'!F$2,FALSE),0)</f>
        <v>-107134.02</v>
      </c>
      <c r="AE92" s="199">
        <f>IFERROR(VLOOKUP($B92,'2021 Balance Sheet'!$B$7:$O$1311,'2021 Balance Sheet'!G$2,FALSE),0)</f>
        <v>-22135.61</v>
      </c>
      <c r="AF92" s="199">
        <f>IFERROR(VLOOKUP($B92,'2021 Balance Sheet'!$B$7:$O$1311,'2021 Balance Sheet'!H$2,FALSE),0)</f>
        <v>-36252.04</v>
      </c>
      <c r="AG92" s="199">
        <f>IFERROR(VLOOKUP($B92,'2021 Balance Sheet'!$B$7:$O$1311,'2021 Balance Sheet'!I$2,FALSE),0)</f>
        <v>-46359.16</v>
      </c>
      <c r="AH92" s="199">
        <f>IFERROR(VLOOKUP($B92,'2021 Balance Sheet'!$B$7:$O$1311,'2021 Balance Sheet'!J$2,FALSE),0)</f>
        <v>-7863.34</v>
      </c>
      <c r="AI92" s="199">
        <f>IFERROR(VLOOKUP($B92,'2021 Balance Sheet'!$B$7:$O$1311,'2021 Balance Sheet'!K$2,FALSE),0)</f>
        <v>-16492.91</v>
      </c>
      <c r="AJ92" s="199">
        <f>IFERROR(VLOOKUP($B92,'2021 Balance Sheet'!$B$7:$O$1311,'2021 Balance Sheet'!L$2,FALSE),0)</f>
        <v>-25440.93</v>
      </c>
      <c r="AK92" s="199">
        <f>IFERROR(VLOOKUP($B92,'2021 Balance Sheet'!$B$7:$O$1311,'2021 Balance Sheet'!M$2,FALSE),0)</f>
        <v>-16173.02</v>
      </c>
      <c r="AL92" s="199">
        <f>IFERROR(VLOOKUP($B92,'2021 Balance Sheet'!$B$7:$O$1311,'2021 Balance Sheet'!N$2,FALSE),0)</f>
        <v>-40639.58</v>
      </c>
      <c r="AM92" s="199">
        <f>IFERROR(VLOOKUP($B92,'2021 Balance Sheet'!$B$7:$O$1311,'2021 Balance Sheet'!O$2,FALSE),0)</f>
        <v>-87200.3</v>
      </c>
      <c r="AN92" s="109">
        <f t="shared" si="11"/>
        <v>-43372.623333333329</v>
      </c>
    </row>
    <row r="93" spans="1:40" ht="15.75" thickBot="1" x14ac:dyDescent="0.3">
      <c r="A93" s="149" t="s">
        <v>2305</v>
      </c>
      <c r="B93" s="153" t="s">
        <v>2306</v>
      </c>
      <c r="C93" s="125" t="s">
        <v>4</v>
      </c>
      <c r="D93" s="139">
        <v>-10012.469999999999</v>
      </c>
      <c r="E93" s="139">
        <v>-6937.29</v>
      </c>
      <c r="F93" s="139">
        <v>-10177.02</v>
      </c>
      <c r="G93" s="139">
        <v>-12135.92</v>
      </c>
      <c r="H93" s="139">
        <v>-3210.06</v>
      </c>
      <c r="I93" s="139">
        <v>-3709.76</v>
      </c>
      <c r="J93" s="139">
        <v>-4731.96</v>
      </c>
      <c r="K93" s="139">
        <v>-1961.55</v>
      </c>
      <c r="L93" s="139">
        <v>-2932.56</v>
      </c>
      <c r="M93" s="139">
        <v>-4353.66</v>
      </c>
      <c r="N93" s="139">
        <v>-3668.46</v>
      </c>
      <c r="O93" s="139">
        <v>-7111.48</v>
      </c>
      <c r="P93" s="199">
        <v>-10874.35</v>
      </c>
      <c r="Q93" s="199">
        <v>-6772.6</v>
      </c>
      <c r="R93" s="199">
        <v>-9466.26</v>
      </c>
      <c r="S93" s="200">
        <v>-11465.93</v>
      </c>
      <c r="T93" s="200">
        <v>-3324.54</v>
      </c>
      <c r="U93" s="200">
        <v>-3840.37</v>
      </c>
      <c r="V93" s="199">
        <v>-4887.54</v>
      </c>
      <c r="W93" s="199">
        <v>-1963.05</v>
      </c>
      <c r="X93" s="199">
        <v>-2931.73</v>
      </c>
      <c r="Y93" s="199">
        <v>-4045.55</v>
      </c>
      <c r="Z93" s="199">
        <v>-3608.63</v>
      </c>
      <c r="AA93" s="199">
        <v>-6875.8</v>
      </c>
      <c r="AB93" s="199">
        <f>IFERROR(VLOOKUP($B93,'2021 Balance Sheet'!$B$7:$O$1311,'2021 Balance Sheet'!D$2,FALSE),0)</f>
        <v>-10538.02</v>
      </c>
      <c r="AC93" s="199">
        <f>IFERROR(VLOOKUP($B93,'2021 Balance Sheet'!$B$7:$O$1311,'2021 Balance Sheet'!E$2,FALSE),0)</f>
        <v>-6872.68</v>
      </c>
      <c r="AD93" s="199">
        <f>IFERROR(VLOOKUP($B93,'2021 Balance Sheet'!$B$7:$O$1311,'2021 Balance Sheet'!F$2,FALSE),0)</f>
        <v>-9840.56</v>
      </c>
      <c r="AE93" s="199">
        <f>IFERROR(VLOOKUP($B93,'2021 Balance Sheet'!$B$7:$O$1311,'2021 Balance Sheet'!G$2,FALSE),0)</f>
        <v>-12060.35</v>
      </c>
      <c r="AF93" s="199">
        <f>IFERROR(VLOOKUP($B93,'2021 Balance Sheet'!$B$7:$O$1311,'2021 Balance Sheet'!H$2,FALSE),0)</f>
        <v>-3603.17</v>
      </c>
      <c r="AG93" s="199">
        <f>IFERROR(VLOOKUP($B93,'2021 Balance Sheet'!$B$7:$O$1311,'2021 Balance Sheet'!I$2,FALSE),0)</f>
        <v>-4849.1400000000003</v>
      </c>
      <c r="AH93" s="199">
        <f>IFERROR(VLOOKUP($B93,'2021 Balance Sheet'!$B$7:$O$1311,'2021 Balance Sheet'!J$2,FALSE),0)</f>
        <v>-5850.4</v>
      </c>
      <c r="AI93" s="199">
        <f>IFERROR(VLOOKUP($B93,'2021 Balance Sheet'!$B$7:$O$1311,'2021 Balance Sheet'!K$2,FALSE),0)</f>
        <v>-1947.39</v>
      </c>
      <c r="AJ93" s="199">
        <f>IFERROR(VLOOKUP($B93,'2021 Balance Sheet'!$B$7:$O$1311,'2021 Balance Sheet'!L$2,FALSE),0)</f>
        <v>-3015.44</v>
      </c>
      <c r="AK93" s="199">
        <f>IFERROR(VLOOKUP($B93,'2021 Balance Sheet'!$B$7:$O$1311,'2021 Balance Sheet'!M$2,FALSE),0)</f>
        <v>-4581.78</v>
      </c>
      <c r="AL93" s="199">
        <f>IFERROR(VLOOKUP($B93,'2021 Balance Sheet'!$B$7:$O$1311,'2021 Balance Sheet'!N$2,FALSE),0)</f>
        <v>-3767.02</v>
      </c>
      <c r="AM93" s="199">
        <f>IFERROR(VLOOKUP($B93,'2021 Balance Sheet'!$B$7:$O$1311,'2021 Balance Sheet'!O$2,FALSE),0)</f>
        <v>-7545.89</v>
      </c>
      <c r="AN93" s="109">
        <f t="shared" si="11"/>
        <v>-6178.0662499999999</v>
      </c>
    </row>
    <row r="94" spans="1:40" ht="15.75" thickBot="1" x14ac:dyDescent="0.3">
      <c r="A94" s="149" t="s">
        <v>2307</v>
      </c>
      <c r="B94" s="153" t="s">
        <v>2308</v>
      </c>
      <c r="C94" s="125" t="s">
        <v>4</v>
      </c>
      <c r="D94" s="140">
        <v>-322387</v>
      </c>
      <c r="E94" s="140">
        <v>-232938.31</v>
      </c>
      <c r="F94" s="140">
        <v>-348899.25</v>
      </c>
      <c r="G94" s="140">
        <v>-427587.84000000003</v>
      </c>
      <c r="H94" s="140">
        <v>-136269.17000000001</v>
      </c>
      <c r="I94" s="140">
        <v>-156340.68</v>
      </c>
      <c r="J94" s="140">
        <v>-190526.02</v>
      </c>
      <c r="K94" s="140">
        <v>-66802.17</v>
      </c>
      <c r="L94" s="140">
        <v>-99512.31</v>
      </c>
      <c r="M94" s="140">
        <v>-145489.29</v>
      </c>
      <c r="N94" s="140">
        <v>-124603.49</v>
      </c>
      <c r="O94" s="140">
        <v>-236505.78</v>
      </c>
      <c r="P94" s="200">
        <v>-355455.19</v>
      </c>
      <c r="Q94" s="200">
        <v>-226193.62</v>
      </c>
      <c r="R94" s="200">
        <v>-326306.59999999998</v>
      </c>
      <c r="S94" s="199">
        <v>-407854.2</v>
      </c>
      <c r="T94" s="199">
        <v>-136414.10999999999</v>
      </c>
      <c r="U94" s="199">
        <v>-157857.88</v>
      </c>
      <c r="V94" s="200">
        <v>-193269.65</v>
      </c>
      <c r="W94" s="200">
        <v>-67406.429999999993</v>
      </c>
      <c r="X94" s="200">
        <v>-99882.22</v>
      </c>
      <c r="Y94" s="200">
        <v>-137680.81</v>
      </c>
      <c r="Z94" s="200">
        <v>-108689.34</v>
      </c>
      <c r="AA94" s="200">
        <v>-219685.46</v>
      </c>
      <c r="AB94" s="199">
        <f>IFERROR(VLOOKUP($B94,'2021 Balance Sheet'!$B$7:$O$1311,'2021 Balance Sheet'!D$2,FALSE),0)</f>
        <v>-342284.28</v>
      </c>
      <c r="AC94" s="199">
        <f>IFERROR(VLOOKUP($B94,'2021 Balance Sheet'!$B$7:$O$1311,'2021 Balance Sheet'!E$2,FALSE),0)</f>
        <v>-220702.01</v>
      </c>
      <c r="AD94" s="199">
        <f>IFERROR(VLOOKUP($B94,'2021 Balance Sheet'!$B$7:$O$1311,'2021 Balance Sheet'!F$2,FALSE),0)</f>
        <v>-326079.31</v>
      </c>
      <c r="AE94" s="199">
        <f>IFERROR(VLOOKUP($B94,'2021 Balance Sheet'!$B$7:$O$1311,'2021 Balance Sheet'!G$2,FALSE),0)</f>
        <v>-410156.44</v>
      </c>
      <c r="AF94" s="199">
        <f>IFERROR(VLOOKUP($B94,'2021 Balance Sheet'!$B$7:$O$1311,'2021 Balance Sheet'!H$2,FALSE),0)</f>
        <v>-142409.41</v>
      </c>
      <c r="AG94" s="199">
        <f>IFERROR(VLOOKUP($B94,'2021 Balance Sheet'!$B$7:$O$1311,'2021 Balance Sheet'!I$2,FALSE),0)</f>
        <v>-190123.13</v>
      </c>
      <c r="AH94" s="199">
        <f>IFERROR(VLOOKUP($B94,'2021 Balance Sheet'!$B$7:$O$1311,'2021 Balance Sheet'!J$2,FALSE),0)</f>
        <v>-226268.65</v>
      </c>
      <c r="AI94" s="199">
        <f>IFERROR(VLOOKUP($B94,'2021 Balance Sheet'!$B$7:$O$1311,'2021 Balance Sheet'!K$2,FALSE),0)</f>
        <v>-66449.03</v>
      </c>
      <c r="AJ94" s="199">
        <f>IFERROR(VLOOKUP($B94,'2021 Balance Sheet'!$B$7:$O$1311,'2021 Balance Sheet'!L$2,FALSE),0)</f>
        <v>-100615.03</v>
      </c>
      <c r="AK94" s="199">
        <f>IFERROR(VLOOKUP($B94,'2021 Balance Sheet'!$B$7:$O$1311,'2021 Balance Sheet'!M$2,FALSE),0)</f>
        <v>-146151.21</v>
      </c>
      <c r="AL94" s="199">
        <f>IFERROR(VLOOKUP($B94,'2021 Balance Sheet'!$B$7:$O$1311,'2021 Balance Sheet'!N$2,FALSE),0)</f>
        <v>-121159.26</v>
      </c>
      <c r="AM94" s="199">
        <f>IFERROR(VLOOKUP($B94,'2021 Balance Sheet'!$B$7:$O$1311,'2021 Balance Sheet'!O$2,FALSE),0)</f>
        <v>-240761.67</v>
      </c>
      <c r="AN94" s="109">
        <f t="shared" si="11"/>
        <v>-210218.44374999998</v>
      </c>
    </row>
    <row r="95" spans="1:40" ht="15.75" thickBot="1" x14ac:dyDescent="0.3">
      <c r="A95" s="149" t="s">
        <v>2309</v>
      </c>
      <c r="B95" s="153" t="s">
        <v>2310</v>
      </c>
      <c r="C95" s="125" t="s">
        <v>4</v>
      </c>
      <c r="D95" s="139">
        <v>-87079.3</v>
      </c>
      <c r="E95" s="139">
        <v>-55718.26</v>
      </c>
      <c r="F95" s="139">
        <v>-78105.850000000006</v>
      </c>
      <c r="G95" s="139">
        <v>-93835.03</v>
      </c>
      <c r="H95" s="139">
        <v>-27318.21</v>
      </c>
      <c r="I95" s="139">
        <v>-31768.66</v>
      </c>
      <c r="J95" s="139">
        <v>-40496.6</v>
      </c>
      <c r="K95" s="139">
        <v>-16675.939999999999</v>
      </c>
      <c r="L95" s="139">
        <v>-25291.64</v>
      </c>
      <c r="M95" s="139">
        <v>-39727.49</v>
      </c>
      <c r="N95" s="139">
        <v>-36415.97</v>
      </c>
      <c r="O95" s="139">
        <v>-65741.87</v>
      </c>
      <c r="P95" s="199">
        <v>-91805.04</v>
      </c>
      <c r="Q95" s="199">
        <v>-50738.73</v>
      </c>
      <c r="R95" s="199">
        <v>-71758.429999999993</v>
      </c>
      <c r="S95" s="200">
        <v>-87010.94</v>
      </c>
      <c r="T95" s="200">
        <v>-25806.240000000002</v>
      </c>
      <c r="U95" s="200">
        <v>-29881.19</v>
      </c>
      <c r="V95" s="199">
        <v>-38158.99</v>
      </c>
      <c r="W95" s="199">
        <v>-15927.44</v>
      </c>
      <c r="X95" s="199">
        <v>-24549.83</v>
      </c>
      <c r="Y95" s="199">
        <v>-36517.71</v>
      </c>
      <c r="Z95" s="199">
        <v>-33010.639999999999</v>
      </c>
      <c r="AA95" s="199">
        <v>-63058.720000000001</v>
      </c>
      <c r="AB95" s="199">
        <f>IFERROR(VLOOKUP($B95,'2021 Balance Sheet'!$B$7:$O$1311,'2021 Balance Sheet'!D$2,FALSE),0)</f>
        <v>-90146.12</v>
      </c>
      <c r="AC95" s="199">
        <f>IFERROR(VLOOKUP($B95,'2021 Balance Sheet'!$B$7:$O$1311,'2021 Balance Sheet'!E$2,FALSE),0)</f>
        <v>-50278.45</v>
      </c>
      <c r="AD95" s="199">
        <f>IFERROR(VLOOKUP($B95,'2021 Balance Sheet'!$B$7:$O$1311,'2021 Balance Sheet'!F$2,FALSE),0)</f>
        <v>-73198.59</v>
      </c>
      <c r="AE95" s="199">
        <f>IFERROR(VLOOKUP($B95,'2021 Balance Sheet'!$B$7:$O$1311,'2021 Balance Sheet'!G$2,FALSE),0)</f>
        <v>-89985.7</v>
      </c>
      <c r="AF95" s="199">
        <f>IFERROR(VLOOKUP($B95,'2021 Balance Sheet'!$B$7:$O$1311,'2021 Balance Sheet'!H$2,FALSE),0)</f>
        <v>-28310.28</v>
      </c>
      <c r="AG95" s="199">
        <f>IFERROR(VLOOKUP($B95,'2021 Balance Sheet'!$B$7:$O$1311,'2021 Balance Sheet'!I$2,FALSE),0)</f>
        <v>-37796.92</v>
      </c>
      <c r="AH95" s="199">
        <f>IFERROR(VLOOKUP($B95,'2021 Balance Sheet'!$B$7:$O$1311,'2021 Balance Sheet'!J$2,FALSE),0)</f>
        <v>-45721.9</v>
      </c>
      <c r="AI95" s="199">
        <f>IFERROR(VLOOKUP($B95,'2021 Balance Sheet'!$B$7:$O$1311,'2021 Balance Sheet'!K$2,FALSE),0)</f>
        <v>-15863.48</v>
      </c>
      <c r="AJ95" s="199">
        <f>IFERROR(VLOOKUP($B95,'2021 Balance Sheet'!$B$7:$O$1311,'2021 Balance Sheet'!L$2,FALSE),0)</f>
        <v>-25022.73</v>
      </c>
      <c r="AK95" s="199">
        <f>IFERROR(VLOOKUP($B95,'2021 Balance Sheet'!$B$7:$O$1311,'2021 Balance Sheet'!M$2,FALSE),0)</f>
        <v>-38903.870000000003</v>
      </c>
      <c r="AL95" s="199">
        <f>IFERROR(VLOOKUP($B95,'2021 Balance Sheet'!$B$7:$O$1311,'2021 Balance Sheet'!N$2,FALSE),0)</f>
        <v>-35987.85</v>
      </c>
      <c r="AM95" s="199">
        <f>IFERROR(VLOOKUP($B95,'2021 Balance Sheet'!$B$7:$O$1311,'2021 Balance Sheet'!O$2,FALSE),0)</f>
        <v>-68921.94</v>
      </c>
      <c r="AN95" s="109">
        <f t="shared" si="11"/>
        <v>-49767.184999999998</v>
      </c>
    </row>
    <row r="96" spans="1:40" ht="15.75" thickBot="1" x14ac:dyDescent="0.3">
      <c r="A96" s="149" t="s">
        <v>2311</v>
      </c>
      <c r="B96" s="153" t="s">
        <v>2312</v>
      </c>
      <c r="C96" s="125" t="s">
        <v>4</v>
      </c>
      <c r="D96" s="140">
        <v>-12205.18</v>
      </c>
      <c r="E96" s="140">
        <v>-23992.91</v>
      </c>
      <c r="F96" s="140">
        <v>-37172.9</v>
      </c>
      <c r="G96" s="140">
        <v>-7989.62</v>
      </c>
      <c r="H96" s="140">
        <v>-12871.69</v>
      </c>
      <c r="I96" s="140">
        <v>-14352.92</v>
      </c>
      <c r="J96" s="140">
        <v>-2935.7</v>
      </c>
      <c r="K96" s="140">
        <v>-5808.18</v>
      </c>
      <c r="L96" s="140">
        <v>-8638.44</v>
      </c>
      <c r="M96" s="140">
        <v>-3330.46</v>
      </c>
      <c r="N96" s="140">
        <v>-9672.7099999999991</v>
      </c>
      <c r="O96" s="140">
        <v>-20535.07</v>
      </c>
      <c r="P96" s="200">
        <v>-13110.97</v>
      </c>
      <c r="Q96" s="200">
        <v>-24369.81</v>
      </c>
      <c r="R96" s="200">
        <v>-33754.44</v>
      </c>
      <c r="S96" s="199">
        <v>-7294.68</v>
      </c>
      <c r="T96" s="199">
        <v>-11892.02</v>
      </c>
      <c r="U96" s="199">
        <v>-13037.52</v>
      </c>
      <c r="V96" s="200">
        <v>-2902.05</v>
      </c>
      <c r="W96" s="200">
        <v>-5787.57</v>
      </c>
      <c r="X96" s="200">
        <v>-8420.3799999999992</v>
      </c>
      <c r="Y96" s="200">
        <v>-3046.54</v>
      </c>
      <c r="Z96" s="200">
        <v>-8404.3799999999992</v>
      </c>
      <c r="AA96" s="200">
        <v>-18346.189999999999</v>
      </c>
      <c r="AB96" s="199">
        <f>IFERROR(VLOOKUP($B96,'2021 Balance Sheet'!$B$7:$O$1311,'2021 Balance Sheet'!D$2,FALSE),0)</f>
        <v>-13257.98</v>
      </c>
      <c r="AC96" s="199">
        <f>IFERROR(VLOOKUP($B96,'2021 Balance Sheet'!$B$7:$O$1311,'2021 Balance Sheet'!E$2,FALSE),0)</f>
        <v>-23207.59</v>
      </c>
      <c r="AD96" s="199">
        <f>IFERROR(VLOOKUP($B96,'2021 Balance Sheet'!$B$7:$O$1311,'2021 Balance Sheet'!F$2,FALSE),0)</f>
        <v>-33881.370000000003</v>
      </c>
      <c r="AE96" s="199">
        <f>IFERROR(VLOOKUP($B96,'2021 Balance Sheet'!$B$7:$O$1311,'2021 Balance Sheet'!G$2,FALSE),0)</f>
        <v>-8150.29</v>
      </c>
      <c r="AF96" s="199">
        <f>IFERROR(VLOOKUP($B96,'2021 Balance Sheet'!$B$7:$O$1311,'2021 Balance Sheet'!H$2,FALSE),0)</f>
        <v>-13250.75</v>
      </c>
      <c r="AG96" s="199">
        <f>IFERROR(VLOOKUP($B96,'2021 Balance Sheet'!$B$7:$O$1311,'2021 Balance Sheet'!I$2,FALSE),0)</f>
        <v>-16815.71</v>
      </c>
      <c r="AH96" s="199">
        <f>IFERROR(VLOOKUP($B96,'2021 Balance Sheet'!$B$7:$O$1311,'2021 Balance Sheet'!J$2,FALSE),0)</f>
        <v>-2921.21</v>
      </c>
      <c r="AI96" s="199">
        <f>IFERROR(VLOOKUP($B96,'2021 Balance Sheet'!$B$7:$O$1311,'2021 Balance Sheet'!K$2,FALSE),0)</f>
        <v>-5836.2</v>
      </c>
      <c r="AJ96" s="199">
        <f>IFERROR(VLOOKUP($B96,'2021 Balance Sheet'!$B$7:$O$1311,'2021 Balance Sheet'!L$2,FALSE),0)</f>
        <v>-8750.4</v>
      </c>
      <c r="AK96" s="199">
        <f>IFERROR(VLOOKUP($B96,'2021 Balance Sheet'!$B$7:$O$1311,'2021 Balance Sheet'!M$2,FALSE),0)</f>
        <v>-3328.29</v>
      </c>
      <c r="AL96" s="199">
        <f>IFERROR(VLOOKUP($B96,'2021 Balance Sheet'!$B$7:$O$1311,'2021 Balance Sheet'!N$2,FALSE),0)</f>
        <v>-9103.5</v>
      </c>
      <c r="AM96" s="199">
        <f>IFERROR(VLOOKUP($B96,'2021 Balance Sheet'!$B$7:$O$1311,'2021 Balance Sheet'!O$2,FALSE),0)</f>
        <v>-19515.439999999999</v>
      </c>
      <c r="AN96" s="109">
        <f t="shared" si="11"/>
        <v>-13119.508749999999</v>
      </c>
    </row>
    <row r="97" spans="1:40" ht="15.75" thickBot="1" x14ac:dyDescent="0.3">
      <c r="A97" s="149" t="s">
        <v>2313</v>
      </c>
      <c r="B97" s="153" t="s">
        <v>2314</v>
      </c>
      <c r="C97" s="125" t="s">
        <v>4</v>
      </c>
      <c r="D97" s="139">
        <v>-6048.34</v>
      </c>
      <c r="E97" s="139">
        <v>-4547.88</v>
      </c>
      <c r="F97" s="139">
        <v>-6997.55</v>
      </c>
      <c r="G97" s="139">
        <v>-8630.31</v>
      </c>
      <c r="H97" s="139">
        <v>-2782.83</v>
      </c>
      <c r="I97" s="139">
        <v>-3178.99</v>
      </c>
      <c r="J97" s="139">
        <v>-3819.5</v>
      </c>
      <c r="K97" s="139">
        <v>-1185.52</v>
      </c>
      <c r="L97" s="139">
        <v>-1763.85</v>
      </c>
      <c r="M97" s="139">
        <v>-2778.19</v>
      </c>
      <c r="N97" s="139">
        <v>-2533.4899999999998</v>
      </c>
      <c r="O97" s="139">
        <v>-4651.51</v>
      </c>
      <c r="P97" s="199">
        <v>-7387.02</v>
      </c>
      <c r="Q97" s="199">
        <v>-5220.93</v>
      </c>
      <c r="R97" s="199">
        <v>-7152.21</v>
      </c>
      <c r="S97" s="200">
        <v>-8941.9500000000007</v>
      </c>
      <c r="T97" s="200">
        <v>-2972.38</v>
      </c>
      <c r="U97" s="200">
        <v>-3416.13</v>
      </c>
      <c r="V97" s="199">
        <v>-4166.71</v>
      </c>
      <c r="W97" s="199">
        <v>-1382.31</v>
      </c>
      <c r="X97" s="199">
        <v>-2119.83</v>
      </c>
      <c r="Y97" s="199">
        <v>-2920.41</v>
      </c>
      <c r="Z97" s="199">
        <v>-2258.7199999999998</v>
      </c>
      <c r="AA97" s="199">
        <v>-4814.24</v>
      </c>
      <c r="AB97" s="199">
        <f>IFERROR(VLOOKUP($B97,'2021 Balance Sheet'!$B$7:$O$1311,'2021 Balance Sheet'!D$2,FALSE),0)</f>
        <v>-7751.79</v>
      </c>
      <c r="AC97" s="199">
        <f>IFERROR(VLOOKUP($B97,'2021 Balance Sheet'!$B$7:$O$1311,'2021 Balance Sheet'!E$2,FALSE),0)</f>
        <v>-5163.37</v>
      </c>
      <c r="AD97" s="199">
        <f>IFERROR(VLOOKUP($B97,'2021 Balance Sheet'!$B$7:$O$1311,'2021 Balance Sheet'!F$2,FALSE),0)</f>
        <v>-7648.4</v>
      </c>
      <c r="AE97" s="199">
        <f>IFERROR(VLOOKUP($B97,'2021 Balance Sheet'!$B$7:$O$1311,'2021 Balance Sheet'!G$2,FALSE),0)</f>
        <v>-9608.2900000000009</v>
      </c>
      <c r="AF97" s="199">
        <f>IFERROR(VLOOKUP($B97,'2021 Balance Sheet'!$B$7:$O$1311,'2021 Balance Sheet'!H$2,FALSE),0)</f>
        <v>-3311.36</v>
      </c>
      <c r="AG97" s="199">
        <f>IFERROR(VLOOKUP($B97,'2021 Balance Sheet'!$B$7:$O$1311,'2021 Balance Sheet'!I$2,FALSE),0)</f>
        <v>-4193.26</v>
      </c>
      <c r="AH97" s="199">
        <f>IFERROR(VLOOKUP($B97,'2021 Balance Sheet'!$B$7:$O$1311,'2021 Balance Sheet'!J$2,FALSE),0)</f>
        <v>-4904.3500000000004</v>
      </c>
      <c r="AI97" s="199">
        <f>IFERROR(VLOOKUP($B97,'2021 Balance Sheet'!$B$7:$O$1311,'2021 Balance Sheet'!K$2,FALSE),0)</f>
        <v>-1299.42</v>
      </c>
      <c r="AJ97" s="199">
        <f>IFERROR(VLOOKUP($B97,'2021 Balance Sheet'!$B$7:$O$1311,'2021 Balance Sheet'!L$2,FALSE),0)</f>
        <v>-1993.26</v>
      </c>
      <c r="AK97" s="199">
        <f>IFERROR(VLOOKUP($B97,'2021 Balance Sheet'!$B$7:$O$1311,'2021 Balance Sheet'!M$2,FALSE),0)</f>
        <v>-2856.86</v>
      </c>
      <c r="AL97" s="199">
        <f>IFERROR(VLOOKUP($B97,'2021 Balance Sheet'!$B$7:$O$1311,'2021 Balance Sheet'!N$2,FALSE),0)</f>
        <v>-2366.42</v>
      </c>
      <c r="AM97" s="199">
        <f>IFERROR(VLOOKUP($B97,'2021 Balance Sheet'!$B$7:$O$1311,'2021 Balance Sheet'!O$2,FALSE),0)</f>
        <v>-5278.1</v>
      </c>
      <c r="AN97" s="109">
        <f t="shared" si="11"/>
        <v>-4678.5791666666664</v>
      </c>
    </row>
    <row r="98" spans="1:40" ht="15.75" thickBot="1" x14ac:dyDescent="0.3">
      <c r="A98" s="149" t="s">
        <v>2315</v>
      </c>
      <c r="B98" s="153" t="s">
        <v>2316</v>
      </c>
      <c r="C98" s="125" t="s">
        <v>4</v>
      </c>
      <c r="D98" s="140">
        <v>-21811.08</v>
      </c>
      <c r="E98" s="140">
        <v>-5975.08</v>
      </c>
      <c r="F98" s="140">
        <v>-8769.5</v>
      </c>
      <c r="G98" s="140">
        <v>-10521.57</v>
      </c>
      <c r="H98" s="140">
        <v>-11722.73</v>
      </c>
      <c r="I98" s="140">
        <v>-12024.13</v>
      </c>
      <c r="J98" s="140">
        <v>-12935.27</v>
      </c>
      <c r="K98" s="140">
        <v>-13769.97</v>
      </c>
      <c r="L98" s="140">
        <v>-14703.48</v>
      </c>
      <c r="M98" s="140">
        <v>-16256.95</v>
      </c>
      <c r="N98" s="140">
        <v>-18498.689999999999</v>
      </c>
      <c r="O98" s="140">
        <v>-21671.46</v>
      </c>
      <c r="P98" s="200">
        <v>-24467.71</v>
      </c>
      <c r="Q98" s="200">
        <v>-5667.11</v>
      </c>
      <c r="R98" s="200">
        <v>-8068.07</v>
      </c>
      <c r="S98" s="199">
        <v>-9840.6200000000008</v>
      </c>
      <c r="T98" s="199">
        <v>-10932.29</v>
      </c>
      <c r="U98" s="199">
        <v>-11220.32</v>
      </c>
      <c r="V98" s="200">
        <v>-12127.89</v>
      </c>
      <c r="W98" s="200">
        <v>-12940.64</v>
      </c>
      <c r="X98" s="200">
        <v>-13798.48</v>
      </c>
      <c r="Y98" s="200">
        <v>-14879.44</v>
      </c>
      <c r="Z98" s="200">
        <v>-17163.939999999999</v>
      </c>
      <c r="AA98" s="200">
        <v>-20307.099999999999</v>
      </c>
      <c r="AB98" s="199">
        <f>IFERROR(VLOOKUP($B98,'2021 Balance Sheet'!$B$7:$O$1311,'2021 Balance Sheet'!D$2,FALSE),0)</f>
        <v>-23593.9</v>
      </c>
      <c r="AC98" s="199">
        <f>IFERROR(VLOOKUP($B98,'2021 Balance Sheet'!$B$7:$O$1311,'2021 Balance Sheet'!E$2,FALSE),0)</f>
        <v>-5780.43</v>
      </c>
      <c r="AD98" s="199">
        <f>IFERROR(VLOOKUP($B98,'2021 Balance Sheet'!$B$7:$O$1311,'2021 Balance Sheet'!F$2,FALSE),0)</f>
        <v>-8244.0300000000007</v>
      </c>
      <c r="AE98" s="199">
        <f>IFERROR(VLOOKUP($B98,'2021 Balance Sheet'!$B$7:$O$1311,'2021 Balance Sheet'!G$2,FALSE),0)</f>
        <v>-10148.52</v>
      </c>
      <c r="AF98" s="199">
        <f>IFERROR(VLOOKUP($B98,'2021 Balance Sheet'!$B$7:$O$1311,'2021 Balance Sheet'!H$2,FALSE),0)</f>
        <v>-11521.76</v>
      </c>
      <c r="AG98" s="199">
        <f>IFERROR(VLOOKUP($B98,'2021 Balance Sheet'!$B$7:$O$1311,'2021 Balance Sheet'!I$2,FALSE),0)</f>
        <v>-12559.42</v>
      </c>
      <c r="AH98" s="199">
        <f>IFERROR(VLOOKUP($B98,'2021 Balance Sheet'!$B$7:$O$1311,'2021 Balance Sheet'!J$2,FALSE),0)</f>
        <v>-13403.98</v>
      </c>
      <c r="AI98" s="199">
        <f>IFERROR(VLOOKUP($B98,'2021 Balance Sheet'!$B$7:$O$1311,'2021 Balance Sheet'!K$2,FALSE),0)</f>
        <v>-14242.4</v>
      </c>
      <c r="AJ98" s="199">
        <f>IFERROR(VLOOKUP($B98,'2021 Balance Sheet'!$B$7:$O$1311,'2021 Balance Sheet'!L$2,FALSE),0)</f>
        <v>-15112.78</v>
      </c>
      <c r="AK98" s="199">
        <f>IFERROR(VLOOKUP($B98,'2021 Balance Sheet'!$B$7:$O$1311,'2021 Balance Sheet'!M$2,FALSE),0)</f>
        <v>-16527.36</v>
      </c>
      <c r="AL98" s="199">
        <f>IFERROR(VLOOKUP($B98,'2021 Balance Sheet'!$B$7:$O$1311,'2021 Balance Sheet'!N$2,FALSE),0)</f>
        <v>-18632.95</v>
      </c>
      <c r="AM98" s="199">
        <f>IFERROR(VLOOKUP($B98,'2021 Balance Sheet'!$B$7:$O$1311,'2021 Balance Sheet'!O$2,FALSE),0)</f>
        <v>-22046.18</v>
      </c>
      <c r="AN98" s="109">
        <f t="shared" si="11"/>
        <v>-14245.347500000003</v>
      </c>
    </row>
    <row r="99" spans="1:40" ht="15.75" thickBot="1" x14ac:dyDescent="0.3">
      <c r="A99" s="149" t="s">
        <v>2317</v>
      </c>
      <c r="B99" s="153" t="s">
        <v>2318</v>
      </c>
      <c r="C99" s="125" t="s">
        <v>4</v>
      </c>
      <c r="D99" s="139">
        <v>-11365.42</v>
      </c>
      <c r="E99" s="139">
        <v>-21931.119999999999</v>
      </c>
      <c r="F99" s="139">
        <v>-32534.91</v>
      </c>
      <c r="G99" s="139">
        <v>-7687.94</v>
      </c>
      <c r="H99" s="139">
        <v>-13281.43</v>
      </c>
      <c r="I99" s="139">
        <v>-15213.69</v>
      </c>
      <c r="J99" s="139">
        <v>-3351.77</v>
      </c>
      <c r="K99" s="139">
        <v>-6422.94</v>
      </c>
      <c r="L99" s="139">
        <v>-9584.1299999999992</v>
      </c>
      <c r="M99" s="139">
        <v>-4919.99</v>
      </c>
      <c r="N99" s="139">
        <v>-12422.92</v>
      </c>
      <c r="O99" s="139">
        <v>-23049.53</v>
      </c>
      <c r="P99" s="199">
        <v>-12847.37</v>
      </c>
      <c r="Q99" s="199">
        <v>-23376.49</v>
      </c>
      <c r="R99" s="199">
        <v>-33098.54</v>
      </c>
      <c r="S99" s="200">
        <v>-7691.31</v>
      </c>
      <c r="T99" s="200">
        <v>-13062.86</v>
      </c>
      <c r="U99" s="200">
        <v>-15243.3</v>
      </c>
      <c r="V99" s="199">
        <v>-3519.6</v>
      </c>
      <c r="W99" s="199">
        <v>-6398.22</v>
      </c>
      <c r="X99" s="199">
        <v>-9483.39</v>
      </c>
      <c r="Y99" s="199">
        <v>-3566.25</v>
      </c>
      <c r="Z99" s="199">
        <v>-11184.7</v>
      </c>
      <c r="AA99" s="199">
        <v>-22307.21</v>
      </c>
      <c r="AB99" s="199">
        <f>IFERROR(VLOOKUP($B99,'2021 Balance Sheet'!$B$7:$O$1311,'2021 Balance Sheet'!D$2,FALSE),0)</f>
        <v>-12489.66</v>
      </c>
      <c r="AC99" s="199">
        <f>IFERROR(VLOOKUP($B99,'2021 Balance Sheet'!$B$7:$O$1311,'2021 Balance Sheet'!E$2,FALSE),0)</f>
        <v>-23726.18</v>
      </c>
      <c r="AD99" s="199">
        <f>IFERROR(VLOOKUP($B99,'2021 Balance Sheet'!$B$7:$O$1311,'2021 Balance Sheet'!F$2,FALSE),0)</f>
        <v>-34000.65</v>
      </c>
      <c r="AE99" s="199">
        <f>IFERROR(VLOOKUP($B99,'2021 Balance Sheet'!$B$7:$O$1311,'2021 Balance Sheet'!G$2,FALSE),0)</f>
        <v>-8171.66</v>
      </c>
      <c r="AF99" s="199">
        <f>IFERROR(VLOOKUP($B99,'2021 Balance Sheet'!$B$7:$O$1311,'2021 Balance Sheet'!H$2,FALSE),0)</f>
        <v>-13591.25</v>
      </c>
      <c r="AG99" s="199">
        <f>IFERROR(VLOOKUP($B99,'2021 Balance Sheet'!$B$7:$O$1311,'2021 Balance Sheet'!I$2,FALSE),0)</f>
        <v>-18128.150000000001</v>
      </c>
      <c r="AH99" s="199">
        <f>IFERROR(VLOOKUP($B99,'2021 Balance Sheet'!$B$7:$O$1311,'2021 Balance Sheet'!J$2,FALSE),0)</f>
        <v>-3391.32</v>
      </c>
      <c r="AI99" s="199">
        <f>IFERROR(VLOOKUP($B99,'2021 Balance Sheet'!$B$7:$O$1311,'2021 Balance Sheet'!K$2,FALSE),0)</f>
        <v>-6665.59</v>
      </c>
      <c r="AJ99" s="199">
        <f>IFERROR(VLOOKUP($B99,'2021 Balance Sheet'!$B$7:$O$1311,'2021 Balance Sheet'!L$2,FALSE),0)</f>
        <v>-10089.23</v>
      </c>
      <c r="AK99" s="199">
        <f>IFERROR(VLOOKUP($B99,'2021 Balance Sheet'!$B$7:$O$1311,'2021 Balance Sheet'!M$2,FALSE),0)</f>
        <v>-4805.45</v>
      </c>
      <c r="AL99" s="199">
        <f>IFERROR(VLOOKUP($B99,'2021 Balance Sheet'!$B$7:$O$1311,'2021 Balance Sheet'!N$2,FALSE),0)</f>
        <v>-12649.02</v>
      </c>
      <c r="AM99" s="199">
        <f>IFERROR(VLOOKUP($B99,'2021 Balance Sheet'!$B$7:$O$1311,'2021 Balance Sheet'!O$2,FALSE),0)</f>
        <v>-26165.25</v>
      </c>
      <c r="AN99" s="109">
        <f t="shared" si="11"/>
        <v>-14328.699166666665</v>
      </c>
    </row>
    <row r="100" spans="1:40" ht="15.75" thickBot="1" x14ac:dyDescent="0.3">
      <c r="A100" s="149" t="s">
        <v>2319</v>
      </c>
      <c r="B100" s="153" t="s">
        <v>2320</v>
      </c>
      <c r="C100" s="125" t="s">
        <v>4</v>
      </c>
      <c r="D100" s="140">
        <v>-50713.4</v>
      </c>
      <c r="E100" s="140">
        <v>-14005.12</v>
      </c>
      <c r="F100" s="140">
        <v>-20746.52</v>
      </c>
      <c r="G100" s="140">
        <v>-25390.07</v>
      </c>
      <c r="H100" s="140">
        <v>-28557.07</v>
      </c>
      <c r="I100" s="140">
        <v>-29234.61</v>
      </c>
      <c r="J100" s="140">
        <v>-30941.32</v>
      </c>
      <c r="K100" s="140">
        <v>-32349.8</v>
      </c>
      <c r="L100" s="140">
        <v>-33870.410000000003</v>
      </c>
      <c r="M100" s="140">
        <v>-35977.01</v>
      </c>
      <c r="N100" s="140">
        <v>-40170.559999999998</v>
      </c>
      <c r="O100" s="140">
        <v>-46297.1</v>
      </c>
      <c r="P100" s="200">
        <v>-53787.55</v>
      </c>
      <c r="Q100" s="200">
        <v>-13954.06</v>
      </c>
      <c r="R100" s="200">
        <v>-19733.23</v>
      </c>
      <c r="S100" s="199">
        <v>-24779.53</v>
      </c>
      <c r="T100" s="199">
        <v>-27758.73</v>
      </c>
      <c r="U100" s="199">
        <v>-28602.959999999999</v>
      </c>
      <c r="V100" s="200">
        <v>-30501.13</v>
      </c>
      <c r="W100" s="200">
        <v>-31941</v>
      </c>
      <c r="X100" s="200">
        <v>-33430.53</v>
      </c>
      <c r="Y100" s="200">
        <v>-35154.839999999997</v>
      </c>
      <c r="Z100" s="200">
        <v>-38593</v>
      </c>
      <c r="AA100" s="200">
        <v>-45050.55</v>
      </c>
      <c r="AB100" s="199">
        <f>IFERROR(VLOOKUP($B100,'2021 Balance Sheet'!$B$7:$O$1311,'2021 Balance Sheet'!D$2,FALSE),0)</f>
        <v>-52353.73</v>
      </c>
      <c r="AC100" s="199">
        <f>IFERROR(VLOOKUP($B100,'2021 Balance Sheet'!$B$7:$O$1311,'2021 Balance Sheet'!E$2,FALSE),0)</f>
        <v>-13668.42</v>
      </c>
      <c r="AD100" s="199">
        <f>IFERROR(VLOOKUP($B100,'2021 Balance Sheet'!$B$7:$O$1311,'2021 Balance Sheet'!F$2,FALSE),0)</f>
        <v>-20274.04</v>
      </c>
      <c r="AE100" s="199">
        <f>IFERROR(VLOOKUP($B100,'2021 Balance Sheet'!$B$7:$O$1311,'2021 Balance Sheet'!G$2,FALSE),0)</f>
        <v>-25323.33</v>
      </c>
      <c r="AF100" s="199">
        <f>IFERROR(VLOOKUP($B100,'2021 Balance Sheet'!$B$7:$O$1311,'2021 Balance Sheet'!H$2,FALSE),0)</f>
        <v>-28689.87</v>
      </c>
      <c r="AG100" s="199">
        <f>IFERROR(VLOOKUP($B100,'2021 Balance Sheet'!$B$7:$O$1311,'2021 Balance Sheet'!I$2,FALSE),0)</f>
        <v>-31036.36</v>
      </c>
      <c r="AH100" s="199">
        <f>IFERROR(VLOOKUP($B100,'2021 Balance Sheet'!$B$7:$O$1311,'2021 Balance Sheet'!J$2,FALSE),0)</f>
        <v>-32671.5</v>
      </c>
      <c r="AI100" s="199">
        <f>IFERROR(VLOOKUP($B100,'2021 Balance Sheet'!$B$7:$O$1311,'2021 Balance Sheet'!K$2,FALSE),0)</f>
        <v>-34125.32</v>
      </c>
      <c r="AJ100" s="199">
        <f>IFERROR(VLOOKUP($B100,'2021 Balance Sheet'!$B$7:$O$1311,'2021 Balance Sheet'!L$2,FALSE),0)</f>
        <v>-35625.49</v>
      </c>
      <c r="AK100" s="199">
        <f>IFERROR(VLOOKUP($B100,'2021 Balance Sheet'!$B$7:$O$1311,'2021 Balance Sheet'!M$2,FALSE),0)</f>
        <v>-37597.35</v>
      </c>
      <c r="AL100" s="199">
        <f>IFERROR(VLOOKUP($B100,'2021 Balance Sheet'!$B$7:$O$1311,'2021 Balance Sheet'!N$2,FALSE),0)</f>
        <v>-41259.370000000003</v>
      </c>
      <c r="AM100" s="199">
        <f>IFERROR(VLOOKUP($B100,'2021 Balance Sheet'!$B$7:$O$1311,'2021 Balance Sheet'!O$2,FALSE),0)</f>
        <v>-48200.74</v>
      </c>
      <c r="AN100" s="109">
        <f t="shared" si="11"/>
        <v>-33270.868750000001</v>
      </c>
    </row>
    <row r="101" spans="1:40" ht="15.75" thickBot="1" x14ac:dyDescent="0.3">
      <c r="A101" s="149" t="s">
        <v>2321</v>
      </c>
      <c r="B101" s="153" t="s">
        <v>2322</v>
      </c>
      <c r="C101" s="125" t="s">
        <v>4</v>
      </c>
      <c r="D101" s="139">
        <v>-210071.59</v>
      </c>
      <c r="E101" s="139">
        <v>-127668.07</v>
      </c>
      <c r="F101" s="139">
        <v>-190265.07</v>
      </c>
      <c r="G101" s="139">
        <v>-226138.31</v>
      </c>
      <c r="H101" s="139">
        <v>-251270.6</v>
      </c>
      <c r="I101" s="139">
        <v>-257734.57</v>
      </c>
      <c r="J101" s="139">
        <v>-271928.19</v>
      </c>
      <c r="K101" s="139">
        <v>-26449.11</v>
      </c>
      <c r="L101" s="139">
        <v>-39311.68</v>
      </c>
      <c r="M101" s="139">
        <v>-62299.67</v>
      </c>
      <c r="N101" s="139">
        <v>-101850.98</v>
      </c>
      <c r="O101" s="139">
        <v>-162167.87</v>
      </c>
      <c r="P101" s="199">
        <v>-234210.88</v>
      </c>
      <c r="Q101" s="199">
        <v>-129244.81</v>
      </c>
      <c r="R101" s="199">
        <v>-181001.2</v>
      </c>
      <c r="S101" s="200">
        <v>-222402.95</v>
      </c>
      <c r="T101" s="200">
        <v>-247151.68</v>
      </c>
      <c r="U101" s="200">
        <v>-254357.06</v>
      </c>
      <c r="V101" s="199">
        <v>-269490.45</v>
      </c>
      <c r="W101" s="199">
        <v>-27542.9</v>
      </c>
      <c r="X101" s="199">
        <v>-39906.9</v>
      </c>
      <c r="Y101" s="199">
        <v>-55054.38</v>
      </c>
      <c r="Z101" s="199">
        <v>-93337.02</v>
      </c>
      <c r="AA101" s="199">
        <v>-156027.6</v>
      </c>
      <c r="AB101" s="199">
        <f>IFERROR(VLOOKUP($B101,'2021 Balance Sheet'!$B$7:$O$1311,'2021 Balance Sheet'!D$2,FALSE),0)</f>
        <v>-226927.9</v>
      </c>
      <c r="AC101" s="199">
        <f>IFERROR(VLOOKUP($B101,'2021 Balance Sheet'!$B$7:$O$1311,'2021 Balance Sheet'!E$2,FALSE),0)</f>
        <v>-133862.75</v>
      </c>
      <c r="AD101" s="199">
        <f>IFERROR(VLOOKUP($B101,'2021 Balance Sheet'!$B$7:$O$1311,'2021 Balance Sheet'!F$2,FALSE),0)</f>
        <v>-190798.09</v>
      </c>
      <c r="AE101" s="199">
        <f>IFERROR(VLOOKUP($B101,'2021 Balance Sheet'!$B$7:$O$1311,'2021 Balance Sheet'!G$2,FALSE),0)</f>
        <v>-235064.78</v>
      </c>
      <c r="AF101" s="199">
        <f>IFERROR(VLOOKUP($B101,'2021 Balance Sheet'!$B$7:$O$1311,'2021 Balance Sheet'!H$2,FALSE),0)</f>
        <v>-260480.88</v>
      </c>
      <c r="AG101" s="199">
        <f>IFERROR(VLOOKUP($B101,'2021 Balance Sheet'!$B$7:$O$1311,'2021 Balance Sheet'!I$2,FALSE),0)</f>
        <v>-279586.73</v>
      </c>
      <c r="AH101" s="199">
        <f>IFERROR(VLOOKUP($B101,'2021 Balance Sheet'!$B$7:$O$1311,'2021 Balance Sheet'!J$2,FALSE),0)</f>
        <v>-13462.87</v>
      </c>
      <c r="AI101" s="199">
        <f>IFERROR(VLOOKUP($B101,'2021 Balance Sheet'!$B$7:$O$1311,'2021 Balance Sheet'!K$2,FALSE),0)</f>
        <v>-25451.88</v>
      </c>
      <c r="AJ101" s="199">
        <f>IFERROR(VLOOKUP($B101,'2021 Balance Sheet'!$B$7:$O$1311,'2021 Balance Sheet'!L$2,FALSE),0)</f>
        <v>-38894.36</v>
      </c>
      <c r="AK101" s="199">
        <f>IFERROR(VLOOKUP($B101,'2021 Balance Sheet'!$B$7:$O$1311,'2021 Balance Sheet'!M$2,FALSE),0)</f>
        <v>-61212.74</v>
      </c>
      <c r="AL101" s="199">
        <f>IFERROR(VLOOKUP($B101,'2021 Balance Sheet'!$B$7:$O$1311,'2021 Balance Sheet'!N$2,FALSE),0)</f>
        <v>-98451.11</v>
      </c>
      <c r="AM101" s="199">
        <f>IFERROR(VLOOKUP($B101,'2021 Balance Sheet'!$B$7:$O$1311,'2021 Balance Sheet'!O$2,FALSE),0)</f>
        <v>-166533.13</v>
      </c>
      <c r="AN101" s="109">
        <f t="shared" si="11"/>
        <v>-143789.53791666668</v>
      </c>
    </row>
    <row r="102" spans="1:40" ht="15.75" thickBot="1" x14ac:dyDescent="0.3">
      <c r="A102" s="149" t="s">
        <v>2323</v>
      </c>
      <c r="B102" s="153" t="s">
        <v>2324</v>
      </c>
      <c r="C102" s="125" t="s">
        <v>4</v>
      </c>
      <c r="D102" s="140">
        <v>-6847.64</v>
      </c>
      <c r="E102" s="140">
        <v>-12591.13</v>
      </c>
      <c r="F102" s="140">
        <v>-18213.939999999999</v>
      </c>
      <c r="G102" s="140">
        <v>-4230.79</v>
      </c>
      <c r="H102" s="140">
        <v>-6564.86</v>
      </c>
      <c r="I102" s="140">
        <v>-7215.97</v>
      </c>
      <c r="J102" s="140">
        <v>-1519.96</v>
      </c>
      <c r="K102" s="140">
        <v>-2832.32</v>
      </c>
      <c r="L102" s="140">
        <v>-4286.74</v>
      </c>
      <c r="M102" s="140">
        <v>-3073.24</v>
      </c>
      <c r="N102" s="140">
        <v>-7479.77</v>
      </c>
      <c r="O102" s="140">
        <v>-13447.45</v>
      </c>
      <c r="P102" s="200">
        <v>-7247.99</v>
      </c>
      <c r="Q102" s="200">
        <v>-12809.42</v>
      </c>
      <c r="R102" s="200">
        <v>-17857.5</v>
      </c>
      <c r="S102" s="199">
        <v>-4201.6099999999997</v>
      </c>
      <c r="T102" s="199">
        <v>-6596.38</v>
      </c>
      <c r="U102" s="199">
        <v>-7597.7</v>
      </c>
      <c r="V102" s="200">
        <v>-1575.17</v>
      </c>
      <c r="W102" s="200">
        <v>-2919.03</v>
      </c>
      <c r="X102" s="200">
        <v>-4441.84</v>
      </c>
      <c r="Y102" s="200">
        <v>-2099.5700000000002</v>
      </c>
      <c r="Z102" s="200">
        <v>-6770.77</v>
      </c>
      <c r="AA102" s="200">
        <v>-13679.65</v>
      </c>
      <c r="AB102" s="199">
        <f>IFERROR(VLOOKUP($B102,'2021 Balance Sheet'!$B$7:$O$1311,'2021 Balance Sheet'!D$2,FALSE),0)</f>
        <v>-6950.99</v>
      </c>
      <c r="AC102" s="199">
        <f>IFERROR(VLOOKUP($B102,'2021 Balance Sheet'!$B$7:$O$1311,'2021 Balance Sheet'!E$2,FALSE),0)</f>
        <v>-12752.77</v>
      </c>
      <c r="AD102" s="199">
        <f>IFERROR(VLOOKUP($B102,'2021 Balance Sheet'!$B$7:$O$1311,'2021 Balance Sheet'!F$2,FALSE),0)</f>
        <v>-17881.64</v>
      </c>
      <c r="AE102" s="199">
        <f>IFERROR(VLOOKUP($B102,'2021 Balance Sheet'!$B$7:$O$1311,'2021 Balance Sheet'!G$2,FALSE),0)</f>
        <v>-4298.7</v>
      </c>
      <c r="AF102" s="199">
        <f>IFERROR(VLOOKUP($B102,'2021 Balance Sheet'!$B$7:$O$1311,'2021 Balance Sheet'!H$2,FALSE),0)</f>
        <v>-6768.65</v>
      </c>
      <c r="AG102" s="199">
        <f>IFERROR(VLOOKUP($B102,'2021 Balance Sheet'!$B$7:$O$1311,'2021 Balance Sheet'!I$2,FALSE),0)</f>
        <v>-8761.4500000000007</v>
      </c>
      <c r="AH102" s="199">
        <f>IFERROR(VLOOKUP($B102,'2021 Balance Sheet'!$B$7:$O$1311,'2021 Balance Sheet'!J$2,FALSE),0)</f>
        <v>-1412.09</v>
      </c>
      <c r="AI102" s="199">
        <f>IFERROR(VLOOKUP($B102,'2021 Balance Sheet'!$B$7:$O$1311,'2021 Balance Sheet'!K$2,FALSE),0)</f>
        <v>-2812.88</v>
      </c>
      <c r="AJ102" s="199">
        <f>IFERROR(VLOOKUP($B102,'2021 Balance Sheet'!$B$7:$O$1311,'2021 Balance Sheet'!L$2,FALSE),0)</f>
        <v>-4453.51</v>
      </c>
      <c r="AK102" s="199">
        <f>IFERROR(VLOOKUP($B102,'2021 Balance Sheet'!$B$7:$O$1311,'2021 Balance Sheet'!M$2,FALSE),0)</f>
        <v>-2920.71</v>
      </c>
      <c r="AL102" s="199">
        <f>IFERROR(VLOOKUP($B102,'2021 Balance Sheet'!$B$7:$O$1311,'2021 Balance Sheet'!N$2,FALSE),0)</f>
        <v>-7024.96</v>
      </c>
      <c r="AM102" s="199">
        <f>IFERROR(VLOOKUP($B102,'2021 Balance Sheet'!$B$7:$O$1311,'2021 Balance Sheet'!O$2,FALSE),0)</f>
        <v>-13890.48</v>
      </c>
      <c r="AN102" s="109">
        <f t="shared" si="11"/>
        <v>-7485.284583333334</v>
      </c>
    </row>
    <row r="103" spans="1:40" ht="15.75" thickBot="1" x14ac:dyDescent="0.3">
      <c r="A103" s="149" t="s">
        <v>2325</v>
      </c>
      <c r="B103" s="153" t="s">
        <v>2326</v>
      </c>
      <c r="C103" s="125" t="s">
        <v>4</v>
      </c>
      <c r="D103" s="139">
        <v>-11694.97</v>
      </c>
      <c r="E103" s="139">
        <v>-22587.58</v>
      </c>
      <c r="F103" s="139">
        <v>-34198.769999999997</v>
      </c>
      <c r="G103" s="139">
        <v>-7032.47</v>
      </c>
      <c r="H103" s="139">
        <v>-11644.17</v>
      </c>
      <c r="I103" s="139">
        <v>-13072.77</v>
      </c>
      <c r="J103" s="139">
        <v>-3550.95</v>
      </c>
      <c r="K103" s="139">
        <v>-6711.11</v>
      </c>
      <c r="L103" s="139">
        <v>-10225.6</v>
      </c>
      <c r="M103" s="139">
        <v>-5266.99</v>
      </c>
      <c r="N103" s="139">
        <v>-13013.95</v>
      </c>
      <c r="O103" s="139">
        <v>-23757.11</v>
      </c>
      <c r="P103" s="199">
        <v>-13107.02</v>
      </c>
      <c r="Q103" s="199">
        <v>-22548.46</v>
      </c>
      <c r="R103" s="199">
        <v>-31409.53</v>
      </c>
      <c r="S103" s="200">
        <v>-6243.47</v>
      </c>
      <c r="T103" s="200">
        <v>-10626.51</v>
      </c>
      <c r="U103" s="200">
        <v>-12290.03</v>
      </c>
      <c r="V103" s="199">
        <v>-3502.08</v>
      </c>
      <c r="W103" s="199">
        <v>-6761.43</v>
      </c>
      <c r="X103" s="199">
        <v>-10250.75</v>
      </c>
      <c r="Y103" s="199">
        <v>-3685.48</v>
      </c>
      <c r="Z103" s="199">
        <v>-11361.51</v>
      </c>
      <c r="AA103" s="199">
        <v>-22272.6</v>
      </c>
      <c r="AB103" s="199">
        <f>IFERROR(VLOOKUP($B103,'2021 Balance Sheet'!$B$7:$O$1311,'2021 Balance Sheet'!D$2,FALSE),0)</f>
        <v>-10470.27</v>
      </c>
      <c r="AC103" s="199">
        <f>IFERROR(VLOOKUP($B103,'2021 Balance Sheet'!$B$7:$O$1311,'2021 Balance Sheet'!E$2,FALSE),0)</f>
        <v>-20123.28</v>
      </c>
      <c r="AD103" s="199">
        <f>IFERROR(VLOOKUP($B103,'2021 Balance Sheet'!$B$7:$O$1311,'2021 Balance Sheet'!F$2,FALSE),0)</f>
        <v>-29447.64</v>
      </c>
      <c r="AE103" s="199">
        <f>IFERROR(VLOOKUP($B103,'2021 Balance Sheet'!$B$7:$O$1311,'2021 Balance Sheet'!G$2,FALSE),0)</f>
        <v>-6984.41</v>
      </c>
      <c r="AF103" s="199">
        <f>IFERROR(VLOOKUP($B103,'2021 Balance Sheet'!$B$7:$O$1311,'2021 Balance Sheet'!H$2,FALSE),0)</f>
        <v>-11404.24</v>
      </c>
      <c r="AG103" s="199">
        <f>IFERROR(VLOOKUP($B103,'2021 Balance Sheet'!$B$7:$O$1311,'2021 Balance Sheet'!I$2,FALSE),0)</f>
        <v>-15407.56</v>
      </c>
      <c r="AH103" s="199">
        <f>IFERROR(VLOOKUP($B103,'2021 Balance Sheet'!$B$7:$O$1311,'2021 Balance Sheet'!J$2,FALSE),0)</f>
        <v>-3267.89</v>
      </c>
      <c r="AI103" s="199">
        <f>IFERROR(VLOOKUP($B103,'2021 Balance Sheet'!$B$7:$O$1311,'2021 Balance Sheet'!K$2,FALSE),0)</f>
        <v>-6552.96</v>
      </c>
      <c r="AJ103" s="199">
        <f>IFERROR(VLOOKUP($B103,'2021 Balance Sheet'!$B$7:$O$1311,'2021 Balance Sheet'!L$2,FALSE),0)</f>
        <v>-10054.48</v>
      </c>
      <c r="AK103" s="199">
        <f>IFERROR(VLOOKUP($B103,'2021 Balance Sheet'!$B$7:$O$1311,'2021 Balance Sheet'!M$2,FALSE),0)</f>
        <v>-4446.82</v>
      </c>
      <c r="AL103" s="199">
        <f>IFERROR(VLOOKUP($B103,'2021 Balance Sheet'!$B$7:$O$1311,'2021 Balance Sheet'!N$2,FALSE),0)</f>
        <v>-12093.43</v>
      </c>
      <c r="AM103" s="199">
        <f>IFERROR(VLOOKUP($B103,'2021 Balance Sheet'!$B$7:$O$1311,'2021 Balance Sheet'!O$2,FALSE),0)</f>
        <v>-24256.85</v>
      </c>
      <c r="AN103" s="109">
        <f t="shared" si="11"/>
        <v>-12793.142083333334</v>
      </c>
    </row>
    <row r="104" spans="1:40" ht="15.75" thickBot="1" x14ac:dyDescent="0.3">
      <c r="A104" s="149" t="s">
        <v>2327</v>
      </c>
      <c r="B104" s="153" t="s">
        <v>2328</v>
      </c>
      <c r="C104" s="125" t="s">
        <v>4</v>
      </c>
      <c r="D104" s="140">
        <v>-21617.29</v>
      </c>
      <c r="E104" s="140">
        <v>-14347.62</v>
      </c>
      <c r="F104" s="140">
        <v>-22268.18</v>
      </c>
      <c r="G104" s="140">
        <v>-26909.63</v>
      </c>
      <c r="H104" s="140">
        <v>-8478.64</v>
      </c>
      <c r="I104" s="140">
        <v>-9599.1200000000008</v>
      </c>
      <c r="J104" s="140">
        <v>-12006.48</v>
      </c>
      <c r="K104" s="140">
        <v>-4579.84</v>
      </c>
      <c r="L104" s="140">
        <v>-6466.63</v>
      </c>
      <c r="M104" s="140">
        <v>-9561.2000000000007</v>
      </c>
      <c r="N104" s="140">
        <v>-8130.64</v>
      </c>
      <c r="O104" s="140">
        <v>-14873.4</v>
      </c>
      <c r="P104" s="200">
        <v>-23001.64</v>
      </c>
      <c r="Q104" s="200">
        <v>-15302.64</v>
      </c>
      <c r="R104" s="200">
        <v>-21149.78</v>
      </c>
      <c r="S104" s="199">
        <v>-26208.58</v>
      </c>
      <c r="T104" s="199">
        <v>-7946.29</v>
      </c>
      <c r="U104" s="199">
        <v>-9252.9599999999991</v>
      </c>
      <c r="V104" s="200">
        <v>-11614.31</v>
      </c>
      <c r="W104" s="200">
        <v>-4295.8</v>
      </c>
      <c r="X104" s="200">
        <v>-6319.52</v>
      </c>
      <c r="Y104" s="200">
        <v>-8530.6299999999992</v>
      </c>
      <c r="Z104" s="200">
        <v>-6562.51</v>
      </c>
      <c r="AA104" s="200">
        <v>-13884.27</v>
      </c>
      <c r="AB104" s="199">
        <f>IFERROR(VLOOKUP($B104,'2021 Balance Sheet'!$B$7:$O$1311,'2021 Balance Sheet'!D$2,FALSE),0)</f>
        <v>-22059.040000000001</v>
      </c>
      <c r="AC104" s="199">
        <f>IFERROR(VLOOKUP($B104,'2021 Balance Sheet'!$B$7:$O$1311,'2021 Balance Sheet'!E$2,FALSE),0)</f>
        <v>-14607.37</v>
      </c>
      <c r="AD104" s="199">
        <f>IFERROR(VLOOKUP($B104,'2021 Balance Sheet'!$B$7:$O$1311,'2021 Balance Sheet'!F$2,FALSE),0)</f>
        <v>-21396.68</v>
      </c>
      <c r="AE104" s="199">
        <f>IFERROR(VLOOKUP($B104,'2021 Balance Sheet'!$B$7:$O$1311,'2021 Balance Sheet'!G$2,FALSE),0)</f>
        <v>-27209.42</v>
      </c>
      <c r="AF104" s="199">
        <f>IFERROR(VLOOKUP($B104,'2021 Balance Sheet'!$B$7:$O$1311,'2021 Balance Sheet'!H$2,FALSE),0)</f>
        <v>-9545.25</v>
      </c>
      <c r="AG104" s="199">
        <f>IFERROR(VLOOKUP($B104,'2021 Balance Sheet'!$B$7:$O$1311,'2021 Balance Sheet'!I$2,FALSE),0)</f>
        <v>-12313.25</v>
      </c>
      <c r="AH104" s="199">
        <f>IFERROR(VLOOKUP($B104,'2021 Balance Sheet'!$B$7:$O$1311,'2021 Balance Sheet'!J$2,FALSE),0)</f>
        <v>-14327.44</v>
      </c>
      <c r="AI104" s="199">
        <f>IFERROR(VLOOKUP($B104,'2021 Balance Sheet'!$B$7:$O$1311,'2021 Balance Sheet'!K$2,FALSE),0)</f>
        <v>-4656.08</v>
      </c>
      <c r="AJ104" s="199">
        <f>IFERROR(VLOOKUP($B104,'2021 Balance Sheet'!$B$7:$O$1311,'2021 Balance Sheet'!L$2,FALSE),0)</f>
        <v>-6703.94</v>
      </c>
      <c r="AK104" s="199">
        <f>IFERROR(VLOOKUP($B104,'2021 Balance Sheet'!$B$7:$O$1311,'2021 Balance Sheet'!M$2,FALSE),0)</f>
        <v>-9385</v>
      </c>
      <c r="AL104" s="199">
        <f>IFERROR(VLOOKUP($B104,'2021 Balance Sheet'!$B$7:$O$1311,'2021 Balance Sheet'!N$2,FALSE),0)</f>
        <v>-7252.16</v>
      </c>
      <c r="AM104" s="199">
        <f>IFERROR(VLOOKUP($B104,'2021 Balance Sheet'!$B$7:$O$1311,'2021 Balance Sheet'!O$2,FALSE),0)</f>
        <v>-14834.55</v>
      </c>
      <c r="AN104" s="109">
        <f t="shared" si="11"/>
        <v>-13651.253333333334</v>
      </c>
    </row>
    <row r="105" spans="1:40" ht="15.75" thickBot="1" x14ac:dyDescent="0.3">
      <c r="A105" s="149" t="s">
        <v>2329</v>
      </c>
      <c r="B105" s="153" t="s">
        <v>2330</v>
      </c>
      <c r="C105" s="125" t="s">
        <v>4</v>
      </c>
      <c r="D105" s="139">
        <v>-2251.7399999999998</v>
      </c>
      <c r="E105" s="139">
        <v>-4146.92</v>
      </c>
      <c r="F105" s="139">
        <v>-6351.1</v>
      </c>
      <c r="G105" s="139">
        <v>-1248.8900000000001</v>
      </c>
      <c r="H105" s="139">
        <v>-2213.39</v>
      </c>
      <c r="I105" s="139">
        <v>-2479.12</v>
      </c>
      <c r="J105" s="139">
        <v>-487.41</v>
      </c>
      <c r="K105" s="139">
        <v>-925.11</v>
      </c>
      <c r="L105" s="139">
        <v>-1392.3</v>
      </c>
      <c r="M105" s="139">
        <v>-739.95</v>
      </c>
      <c r="N105" s="139">
        <v>-2074.81</v>
      </c>
      <c r="O105" s="139">
        <v>-4003.15</v>
      </c>
      <c r="P105" s="199">
        <v>-2255.6999999999998</v>
      </c>
      <c r="Q105" s="199">
        <v>-4388.4799999999996</v>
      </c>
      <c r="R105" s="199">
        <v>-6178.96</v>
      </c>
      <c r="S105" s="200">
        <v>-1446.02</v>
      </c>
      <c r="T105" s="200">
        <v>-2416.4</v>
      </c>
      <c r="U105" s="200">
        <v>-2745.9</v>
      </c>
      <c r="V105" s="199">
        <v>-570.30999999999995</v>
      </c>
      <c r="W105" s="199">
        <v>-1041.3</v>
      </c>
      <c r="X105" s="199">
        <v>-1544.81</v>
      </c>
      <c r="Y105" s="199">
        <v>-534.84</v>
      </c>
      <c r="Z105" s="199">
        <v>-1846.63</v>
      </c>
      <c r="AA105" s="199">
        <v>-3858.52</v>
      </c>
      <c r="AB105" s="199">
        <f>IFERROR(VLOOKUP($B105,'2021 Balance Sheet'!$B$7:$O$1311,'2021 Balance Sheet'!D$2,FALSE),0)</f>
        <v>-2432.04</v>
      </c>
      <c r="AC105" s="199">
        <f>IFERROR(VLOOKUP($B105,'2021 Balance Sheet'!$B$7:$O$1311,'2021 Balance Sheet'!E$2,FALSE),0)</f>
        <v>-4303.29</v>
      </c>
      <c r="AD105" s="199">
        <f>IFERROR(VLOOKUP($B105,'2021 Balance Sheet'!$B$7:$O$1311,'2021 Balance Sheet'!F$2,FALSE),0)</f>
        <v>-6184.4</v>
      </c>
      <c r="AE105" s="199">
        <f>IFERROR(VLOOKUP($B105,'2021 Balance Sheet'!$B$7:$O$1311,'2021 Balance Sheet'!G$2,FALSE),0)</f>
        <v>-1619.47</v>
      </c>
      <c r="AF105" s="199">
        <f>IFERROR(VLOOKUP($B105,'2021 Balance Sheet'!$B$7:$O$1311,'2021 Balance Sheet'!H$2,FALSE),0)</f>
        <v>-2673.77</v>
      </c>
      <c r="AG105" s="199">
        <f>IFERROR(VLOOKUP($B105,'2021 Balance Sheet'!$B$7:$O$1311,'2021 Balance Sheet'!I$2,FALSE),0)</f>
        <v>-3385.86</v>
      </c>
      <c r="AH105" s="199">
        <f>IFERROR(VLOOKUP($B105,'2021 Balance Sheet'!$B$7:$O$1311,'2021 Balance Sheet'!J$2,FALSE),0)</f>
        <v>-508.83</v>
      </c>
      <c r="AI105" s="199">
        <f>IFERROR(VLOOKUP($B105,'2021 Balance Sheet'!$B$7:$O$1311,'2021 Balance Sheet'!K$2,FALSE),0)</f>
        <v>-1012.94</v>
      </c>
      <c r="AJ105" s="199">
        <f>IFERROR(VLOOKUP($B105,'2021 Balance Sheet'!$B$7:$O$1311,'2021 Balance Sheet'!L$2,FALSE),0)</f>
        <v>-1515.18</v>
      </c>
      <c r="AK105" s="199">
        <f>IFERROR(VLOOKUP($B105,'2021 Balance Sheet'!$B$7:$O$1311,'2021 Balance Sheet'!M$2,FALSE),0)</f>
        <v>-638.5</v>
      </c>
      <c r="AL105" s="199">
        <f>IFERROR(VLOOKUP($B105,'2021 Balance Sheet'!$B$7:$O$1311,'2021 Balance Sheet'!N$2,FALSE),0)</f>
        <v>-1823.9</v>
      </c>
      <c r="AM105" s="199">
        <f>IFERROR(VLOOKUP($B105,'2021 Balance Sheet'!$B$7:$O$1311,'2021 Balance Sheet'!O$2,FALSE),0)</f>
        <v>-4069.14</v>
      </c>
      <c r="AN105" s="109">
        <f t="shared" si="11"/>
        <v>-2505.1675</v>
      </c>
    </row>
    <row r="106" spans="1:40" ht="15.75" thickBot="1" x14ac:dyDescent="0.3">
      <c r="A106" s="149" t="s">
        <v>2331</v>
      </c>
      <c r="B106" s="153" t="s">
        <v>2332</v>
      </c>
      <c r="C106" s="125" t="s">
        <v>4</v>
      </c>
      <c r="D106" s="140">
        <v>-7680.69</v>
      </c>
      <c r="E106" s="140">
        <v>-2004.01</v>
      </c>
      <c r="F106" s="140">
        <v>-3097.91</v>
      </c>
      <c r="G106" s="140">
        <v>-3751.21</v>
      </c>
      <c r="H106" s="140">
        <v>-4267.18</v>
      </c>
      <c r="I106" s="140">
        <v>-4392.3500000000004</v>
      </c>
      <c r="J106" s="140">
        <v>-4630.1899999999996</v>
      </c>
      <c r="K106" s="140">
        <v>-4827.87</v>
      </c>
      <c r="L106" s="140">
        <v>-5034.97</v>
      </c>
      <c r="M106" s="140">
        <v>-5375.46</v>
      </c>
      <c r="N106" s="140">
        <v>-6062.2</v>
      </c>
      <c r="O106" s="140">
        <v>-6962.49</v>
      </c>
      <c r="P106" s="200">
        <v>-8118.6</v>
      </c>
      <c r="Q106" s="200">
        <v>-2139.31</v>
      </c>
      <c r="R106" s="200">
        <v>-2927.46</v>
      </c>
      <c r="S106" s="199">
        <v>-3683.77</v>
      </c>
      <c r="T106" s="199">
        <v>-4188.1099999999997</v>
      </c>
      <c r="U106" s="199">
        <v>-4362.1099999999997</v>
      </c>
      <c r="V106" s="200">
        <v>-4629.72</v>
      </c>
      <c r="W106" s="200">
        <v>-4833.82</v>
      </c>
      <c r="X106" s="200">
        <v>-5000.82</v>
      </c>
      <c r="Y106" s="200">
        <v>-5263.07</v>
      </c>
      <c r="Z106" s="200">
        <v>-5808.14</v>
      </c>
      <c r="AA106" s="200">
        <v>-6822.77</v>
      </c>
      <c r="AB106" s="199">
        <f>IFERROR(VLOOKUP($B106,'2021 Balance Sheet'!$B$7:$O$1311,'2021 Balance Sheet'!D$2,FALSE),0)</f>
        <v>-7982.13</v>
      </c>
      <c r="AC106" s="199">
        <f>IFERROR(VLOOKUP($B106,'2021 Balance Sheet'!$B$7:$O$1311,'2021 Balance Sheet'!E$2,FALSE),0)</f>
        <v>-2072.3200000000002</v>
      </c>
      <c r="AD106" s="199">
        <f>IFERROR(VLOOKUP($B106,'2021 Balance Sheet'!$B$7:$O$1311,'2021 Balance Sheet'!F$2,FALSE),0)</f>
        <v>-3062.96</v>
      </c>
      <c r="AE106" s="199">
        <f>IFERROR(VLOOKUP($B106,'2021 Balance Sheet'!$B$7:$O$1311,'2021 Balance Sheet'!G$2,FALSE),0)</f>
        <v>-3894.8</v>
      </c>
      <c r="AF106" s="199">
        <f>IFERROR(VLOOKUP($B106,'2021 Balance Sheet'!$B$7:$O$1311,'2021 Balance Sheet'!H$2,FALSE),0)</f>
        <v>-4360.37</v>
      </c>
      <c r="AG106" s="199">
        <f>IFERROR(VLOOKUP($B106,'2021 Balance Sheet'!$B$7:$O$1311,'2021 Balance Sheet'!I$2,FALSE),0)</f>
        <v>-4694.4799999999996</v>
      </c>
      <c r="AH106" s="199">
        <f>IFERROR(VLOOKUP($B106,'2021 Balance Sheet'!$B$7:$O$1311,'2021 Balance Sheet'!J$2,FALSE),0)</f>
        <v>-4916.51</v>
      </c>
      <c r="AI106" s="199">
        <f>IFERROR(VLOOKUP($B106,'2021 Balance Sheet'!$B$7:$O$1311,'2021 Balance Sheet'!K$2,FALSE),0)</f>
        <v>-5126.4799999999996</v>
      </c>
      <c r="AJ106" s="199">
        <f>IFERROR(VLOOKUP($B106,'2021 Balance Sheet'!$B$7:$O$1311,'2021 Balance Sheet'!L$2,FALSE),0)</f>
        <v>-5343.89</v>
      </c>
      <c r="AK106" s="199">
        <f>IFERROR(VLOOKUP($B106,'2021 Balance Sheet'!$B$7:$O$1311,'2021 Balance Sheet'!M$2,FALSE),0)</f>
        <v>-5653.71</v>
      </c>
      <c r="AL106" s="199">
        <f>IFERROR(VLOOKUP($B106,'2021 Balance Sheet'!$B$7:$O$1311,'2021 Balance Sheet'!N$2,FALSE),0)</f>
        <v>-6196.78</v>
      </c>
      <c r="AM106" s="199">
        <f>IFERROR(VLOOKUP($B106,'2021 Balance Sheet'!$B$7:$O$1311,'2021 Balance Sheet'!O$2,FALSE),0)</f>
        <v>-7224.85</v>
      </c>
      <c r="AN106" s="109">
        <f t="shared" si="11"/>
        <v>-5027.3533333333335</v>
      </c>
    </row>
    <row r="107" spans="1:40" ht="15.75" thickBot="1" x14ac:dyDescent="0.3">
      <c r="A107" s="149" t="s">
        <v>2333</v>
      </c>
      <c r="B107" s="153" t="s">
        <v>2334</v>
      </c>
      <c r="C107" s="125" t="s">
        <v>4</v>
      </c>
      <c r="D107" s="139">
        <v>-11056.92</v>
      </c>
      <c r="E107" s="139">
        <v>-2741.15</v>
      </c>
      <c r="F107" s="139">
        <v>-4267.91</v>
      </c>
      <c r="G107" s="139">
        <v>-5212.9399999999996</v>
      </c>
      <c r="H107" s="139">
        <v>-5937.41</v>
      </c>
      <c r="I107" s="139">
        <v>-6140.6</v>
      </c>
      <c r="J107" s="139">
        <v>-6509.33</v>
      </c>
      <c r="K107" s="139">
        <v>-6808.4</v>
      </c>
      <c r="L107" s="139">
        <v>-7122.98</v>
      </c>
      <c r="M107" s="139">
        <v>-7642.39</v>
      </c>
      <c r="N107" s="139">
        <v>-8624.17</v>
      </c>
      <c r="O107" s="139">
        <v>-9843.39</v>
      </c>
      <c r="P107" s="199">
        <v>-11499.93</v>
      </c>
      <c r="Q107" s="199">
        <v>-3063.76</v>
      </c>
      <c r="R107" s="199">
        <v>-4201.9799999999996</v>
      </c>
      <c r="S107" s="200">
        <v>-5254.77</v>
      </c>
      <c r="T107" s="200">
        <v>-5970.45</v>
      </c>
      <c r="U107" s="200">
        <v>-6243.17</v>
      </c>
      <c r="V107" s="199">
        <v>-6629.02</v>
      </c>
      <c r="W107" s="199">
        <v>-6924.39</v>
      </c>
      <c r="X107" s="199">
        <v>-7192.46</v>
      </c>
      <c r="Y107" s="199">
        <v>-7502.72</v>
      </c>
      <c r="Z107" s="199">
        <v>-8239.27</v>
      </c>
      <c r="AA107" s="199">
        <v>-9632.08</v>
      </c>
      <c r="AB107" s="199">
        <f>IFERROR(VLOOKUP($B107,'2021 Balance Sheet'!$B$7:$O$1311,'2021 Balance Sheet'!D$2,FALSE),0)</f>
        <v>-11271.85</v>
      </c>
      <c r="AC107" s="199">
        <f>IFERROR(VLOOKUP($B107,'2021 Balance Sheet'!$B$7:$O$1311,'2021 Balance Sheet'!E$2,FALSE),0)</f>
        <v>-2944.4</v>
      </c>
      <c r="AD107" s="199">
        <f>IFERROR(VLOOKUP($B107,'2021 Balance Sheet'!$B$7:$O$1311,'2021 Balance Sheet'!F$2,FALSE),0)</f>
        <v>-4390.6400000000003</v>
      </c>
      <c r="AE107" s="199">
        <f>IFERROR(VLOOKUP($B107,'2021 Balance Sheet'!$B$7:$O$1311,'2021 Balance Sheet'!G$2,FALSE),0)</f>
        <v>-5620.98</v>
      </c>
      <c r="AF107" s="199">
        <f>IFERROR(VLOOKUP($B107,'2021 Balance Sheet'!$B$7:$O$1311,'2021 Balance Sheet'!H$2,FALSE),0)</f>
        <v>-6313.55</v>
      </c>
      <c r="AG107" s="199">
        <f>IFERROR(VLOOKUP($B107,'2021 Balance Sheet'!$B$7:$O$1311,'2021 Balance Sheet'!I$2,FALSE),0)</f>
        <v>-6815.23</v>
      </c>
      <c r="AH107" s="199">
        <f>IFERROR(VLOOKUP($B107,'2021 Balance Sheet'!$B$7:$O$1311,'2021 Balance Sheet'!J$2,FALSE),0)</f>
        <v>-7137.4</v>
      </c>
      <c r="AI107" s="199">
        <f>IFERROR(VLOOKUP($B107,'2021 Balance Sheet'!$B$7:$O$1311,'2021 Balance Sheet'!K$2,FALSE),0)</f>
        <v>-7436.99</v>
      </c>
      <c r="AJ107" s="199">
        <f>IFERROR(VLOOKUP($B107,'2021 Balance Sheet'!$B$7:$O$1311,'2021 Balance Sheet'!L$2,FALSE),0)</f>
        <v>-7755.33</v>
      </c>
      <c r="AK107" s="199">
        <f>IFERROR(VLOOKUP($B107,'2021 Balance Sheet'!$B$7:$O$1311,'2021 Balance Sheet'!M$2,FALSE),0)</f>
        <v>-8225.81</v>
      </c>
      <c r="AL107" s="199">
        <f>IFERROR(VLOOKUP($B107,'2021 Balance Sheet'!$B$7:$O$1311,'2021 Balance Sheet'!N$2,FALSE),0)</f>
        <v>-9005.52</v>
      </c>
      <c r="AM107" s="199">
        <f>IFERROR(VLOOKUP($B107,'2021 Balance Sheet'!$B$7:$O$1311,'2021 Balance Sheet'!O$2,FALSE),0)</f>
        <v>-10443.89</v>
      </c>
      <c r="AN107" s="109">
        <f t="shared" si="11"/>
        <v>-7246.3070833333331</v>
      </c>
    </row>
    <row r="108" spans="1:40" ht="15.75" thickBot="1" x14ac:dyDescent="0.3">
      <c r="A108" s="149" t="s">
        <v>2335</v>
      </c>
      <c r="B108" s="153" t="s">
        <v>2336</v>
      </c>
      <c r="C108" s="125" t="s">
        <v>4</v>
      </c>
      <c r="D108" s="140">
        <v>-37623.75</v>
      </c>
      <c r="E108" s="140">
        <v>-10666.07</v>
      </c>
      <c r="F108" s="140">
        <v>-16032.19</v>
      </c>
      <c r="G108" s="140">
        <v>-19190.240000000002</v>
      </c>
      <c r="H108" s="140">
        <v>-21559.27</v>
      </c>
      <c r="I108" s="140">
        <v>-22211.42</v>
      </c>
      <c r="J108" s="140">
        <v>-23382.17</v>
      </c>
      <c r="K108" s="140">
        <v>-24456.799999999999</v>
      </c>
      <c r="L108" s="140">
        <v>-25634.1</v>
      </c>
      <c r="M108" s="140">
        <v>-27360.39</v>
      </c>
      <c r="N108" s="140">
        <v>-30528</v>
      </c>
      <c r="O108" s="140">
        <v>-35300.01</v>
      </c>
      <c r="P108" s="200">
        <v>-40359</v>
      </c>
      <c r="Q108" s="200">
        <v>-9747.6200000000008</v>
      </c>
      <c r="R108" s="200">
        <v>-13770.57</v>
      </c>
      <c r="S108" s="199">
        <v>-17011.990000000002</v>
      </c>
      <c r="T108" s="199">
        <v>-19038.080000000002</v>
      </c>
      <c r="U108" s="199">
        <v>-19653.830000000002</v>
      </c>
      <c r="V108" s="200">
        <v>-20963.46</v>
      </c>
      <c r="W108" s="200">
        <v>-22045.52</v>
      </c>
      <c r="X108" s="200">
        <v>-23198.76</v>
      </c>
      <c r="Y108" s="200">
        <v>-24426.22</v>
      </c>
      <c r="Z108" s="200">
        <v>-27197.53</v>
      </c>
      <c r="AA108" s="200">
        <v>-31707.73</v>
      </c>
      <c r="AB108" s="199">
        <f>IFERROR(VLOOKUP($B108,'2021 Balance Sheet'!$B$7:$O$1311,'2021 Balance Sheet'!D$2,FALSE),0)</f>
        <v>-36944.65</v>
      </c>
      <c r="AC108" s="199">
        <f>IFERROR(VLOOKUP($B108,'2021 Balance Sheet'!$B$7:$O$1311,'2021 Balance Sheet'!E$2,FALSE),0)</f>
        <v>-9390.33</v>
      </c>
      <c r="AD108" s="199">
        <f>IFERROR(VLOOKUP($B108,'2021 Balance Sheet'!$B$7:$O$1311,'2021 Balance Sheet'!F$2,FALSE),0)</f>
        <v>-13744.46</v>
      </c>
      <c r="AE108" s="199">
        <f>IFERROR(VLOOKUP($B108,'2021 Balance Sheet'!$B$7:$O$1311,'2021 Balance Sheet'!G$2,FALSE),0)</f>
        <v>-17450.8</v>
      </c>
      <c r="AF108" s="199">
        <f>IFERROR(VLOOKUP($B108,'2021 Balance Sheet'!$B$7:$O$1311,'2021 Balance Sheet'!H$2,FALSE),0)</f>
        <v>-19470.2</v>
      </c>
      <c r="AG108" s="199">
        <f>IFERROR(VLOOKUP($B108,'2021 Balance Sheet'!$B$7:$O$1311,'2021 Balance Sheet'!I$2,FALSE),0)</f>
        <v>-21053.86</v>
      </c>
      <c r="AH108" s="199">
        <f>IFERROR(VLOOKUP($B108,'2021 Balance Sheet'!$B$7:$O$1311,'2021 Balance Sheet'!J$2,FALSE),0)</f>
        <v>-22194.34</v>
      </c>
      <c r="AI108" s="199">
        <f>IFERROR(VLOOKUP($B108,'2021 Balance Sheet'!$B$7:$O$1311,'2021 Balance Sheet'!K$2,FALSE),0)</f>
        <v>-23333.64</v>
      </c>
      <c r="AJ108" s="199">
        <f>IFERROR(VLOOKUP($B108,'2021 Balance Sheet'!$B$7:$O$1311,'2021 Balance Sheet'!L$2,FALSE),0)</f>
        <v>-24535.5</v>
      </c>
      <c r="AK108" s="199">
        <f>IFERROR(VLOOKUP($B108,'2021 Balance Sheet'!$B$7:$O$1311,'2021 Balance Sheet'!M$2,FALSE),0)</f>
        <v>-26025.09</v>
      </c>
      <c r="AL108" s="199">
        <f>IFERROR(VLOOKUP($B108,'2021 Balance Sheet'!$B$7:$O$1311,'2021 Balance Sheet'!N$2,FALSE),0)</f>
        <v>-29132.63</v>
      </c>
      <c r="AM108" s="199">
        <f>IFERROR(VLOOKUP($B108,'2021 Balance Sheet'!$B$7:$O$1311,'2021 Balance Sheet'!O$2,FALSE),0)</f>
        <v>-34006.71</v>
      </c>
      <c r="AN108" s="109">
        <f t="shared" si="11"/>
        <v>-23011.06</v>
      </c>
    </row>
    <row r="109" spans="1:40" ht="15.75" thickBot="1" x14ac:dyDescent="0.3">
      <c r="A109" s="149" t="s">
        <v>2337</v>
      </c>
      <c r="B109" s="153" t="s">
        <v>2338</v>
      </c>
      <c r="C109" s="125" t="s">
        <v>4</v>
      </c>
      <c r="D109" s="139">
        <v>-19939.02</v>
      </c>
      <c r="E109" s="139">
        <v>-15898.68</v>
      </c>
      <c r="F109" s="139">
        <v>-23650.05</v>
      </c>
      <c r="G109" s="139">
        <v>-30125.24</v>
      </c>
      <c r="H109" s="139">
        <v>-10882.57</v>
      </c>
      <c r="I109" s="139">
        <v>-13772.45</v>
      </c>
      <c r="J109" s="139">
        <v>-14408.58</v>
      </c>
      <c r="K109" s="139">
        <v>-2654.99</v>
      </c>
      <c r="L109" s="139">
        <v>-4453.96</v>
      </c>
      <c r="M109" s="139">
        <v>-6868.66</v>
      </c>
      <c r="N109" s="139">
        <v>-6845.19</v>
      </c>
      <c r="O109" s="139">
        <v>-14263.86</v>
      </c>
      <c r="P109" s="199">
        <v>-22336.37</v>
      </c>
      <c r="Q109" s="199">
        <v>-15557.18</v>
      </c>
      <c r="R109" s="199">
        <v>-23073.79</v>
      </c>
      <c r="S109" s="200">
        <v>-29658.41</v>
      </c>
      <c r="T109" s="200">
        <v>-10895.46</v>
      </c>
      <c r="U109" s="200">
        <v>-13872.97</v>
      </c>
      <c r="V109" s="199">
        <v>-14765.08</v>
      </c>
      <c r="W109" s="199">
        <v>-3003.6</v>
      </c>
      <c r="X109" s="199">
        <v>-4843.18</v>
      </c>
      <c r="Y109" s="199">
        <v>-7162.28</v>
      </c>
      <c r="Z109" s="199">
        <v>-5798.1</v>
      </c>
      <c r="AA109" s="199">
        <v>-13005.79</v>
      </c>
      <c r="AB109" s="199">
        <f>IFERROR(VLOOKUP($B109,'2021 Balance Sheet'!$B$7:$O$1311,'2021 Balance Sheet'!D$2,FALSE),0)</f>
        <v>-21423.4</v>
      </c>
      <c r="AC109" s="199">
        <f>IFERROR(VLOOKUP($B109,'2021 Balance Sheet'!$B$7:$O$1311,'2021 Balance Sheet'!E$2,FALSE),0)</f>
        <v>-16122.63</v>
      </c>
      <c r="AD109" s="199">
        <f>IFERROR(VLOOKUP($B109,'2021 Balance Sheet'!$B$7:$O$1311,'2021 Balance Sheet'!F$2,FALSE),0)</f>
        <v>-23823.26</v>
      </c>
      <c r="AE109" s="199">
        <f>IFERROR(VLOOKUP($B109,'2021 Balance Sheet'!$B$7:$O$1311,'2021 Balance Sheet'!G$2,FALSE),0)</f>
        <v>-30264.16</v>
      </c>
      <c r="AF109" s="199">
        <f>IFERROR(VLOOKUP($B109,'2021 Balance Sheet'!$B$7:$O$1311,'2021 Balance Sheet'!H$2,FALSE),0)</f>
        <v>-11282.98</v>
      </c>
      <c r="AG109" s="199">
        <f>IFERROR(VLOOKUP($B109,'2021 Balance Sheet'!$B$7:$O$1311,'2021 Balance Sheet'!I$2,FALSE),0)</f>
        <v>-14702.46</v>
      </c>
      <c r="AH109" s="199">
        <f>IFERROR(VLOOKUP($B109,'2021 Balance Sheet'!$B$7:$O$1311,'2021 Balance Sheet'!J$2,FALSE),0)</f>
        <v>-16932.61</v>
      </c>
      <c r="AI109" s="199">
        <f>IFERROR(VLOOKUP($B109,'2021 Balance Sheet'!$B$7:$O$1311,'2021 Balance Sheet'!K$2,FALSE),0)</f>
        <v>-4116.9399999999996</v>
      </c>
      <c r="AJ109" s="199">
        <f>IFERROR(VLOOKUP($B109,'2021 Balance Sheet'!$B$7:$O$1311,'2021 Balance Sheet'!L$2,FALSE),0)</f>
        <v>-5973.37</v>
      </c>
      <c r="AK109" s="199">
        <f>IFERROR(VLOOKUP($B109,'2021 Balance Sheet'!$B$7:$O$1311,'2021 Balance Sheet'!M$2,FALSE),0)</f>
        <v>-8377.1200000000008</v>
      </c>
      <c r="AL109" s="199">
        <f>IFERROR(VLOOKUP($B109,'2021 Balance Sheet'!$B$7:$O$1311,'2021 Balance Sheet'!N$2,FALSE),0)</f>
        <v>-6535.16</v>
      </c>
      <c r="AM109" s="199">
        <f>IFERROR(VLOOKUP($B109,'2021 Balance Sheet'!$B$7:$O$1311,'2021 Balance Sheet'!O$2,FALSE),0)</f>
        <v>-13358.32</v>
      </c>
      <c r="AN109" s="109">
        <f t="shared" si="11"/>
        <v>-14394.678749999999</v>
      </c>
    </row>
    <row r="110" spans="1:40" ht="15.75" thickBot="1" x14ac:dyDescent="0.3">
      <c r="A110" s="149" t="s">
        <v>2339</v>
      </c>
      <c r="B110" s="153" t="s">
        <v>2340</v>
      </c>
      <c r="C110" s="125" t="s">
        <v>4</v>
      </c>
      <c r="D110" s="140">
        <v>-26858.19</v>
      </c>
      <c r="E110" s="140">
        <v>-7095.35</v>
      </c>
      <c r="F110" s="140">
        <v>-10652.07</v>
      </c>
      <c r="G110" s="140">
        <v>-13241.53</v>
      </c>
      <c r="H110" s="140">
        <v>-15123.41</v>
      </c>
      <c r="I110" s="140">
        <v>-16337.97</v>
      </c>
      <c r="J110" s="140">
        <v>-16624.150000000001</v>
      </c>
      <c r="K110" s="140">
        <v>-17536.55</v>
      </c>
      <c r="L110" s="140">
        <v>-18335.810000000001</v>
      </c>
      <c r="M110" s="140">
        <v>-19418.82</v>
      </c>
      <c r="N110" s="140">
        <v>-21371.71</v>
      </c>
      <c r="O110" s="140">
        <v>-24599.03</v>
      </c>
      <c r="P110" s="200">
        <v>-28069.54</v>
      </c>
      <c r="Q110" s="200">
        <v>-6789.87</v>
      </c>
      <c r="R110" s="200">
        <v>-10137.49</v>
      </c>
      <c r="S110" s="199">
        <v>-12709.25</v>
      </c>
      <c r="T110" s="199">
        <v>-14533.01</v>
      </c>
      <c r="U110" s="199">
        <v>-15795.92</v>
      </c>
      <c r="V110" s="200">
        <v>-16254.39</v>
      </c>
      <c r="W110" s="200">
        <v>-17145.009999999998</v>
      </c>
      <c r="X110" s="200">
        <v>-17971.91</v>
      </c>
      <c r="Y110" s="200">
        <v>-18989.7</v>
      </c>
      <c r="Z110" s="200">
        <v>-20542.43</v>
      </c>
      <c r="AA110" s="200">
        <v>-23707.67</v>
      </c>
      <c r="AB110" s="199">
        <f>IFERROR(VLOOKUP($B110,'2021 Balance Sheet'!$B$7:$O$1311,'2021 Balance Sheet'!D$2,FALSE),0)</f>
        <v>-27817.98</v>
      </c>
      <c r="AC110" s="199">
        <f>IFERROR(VLOOKUP($B110,'2021 Balance Sheet'!$B$7:$O$1311,'2021 Balance Sheet'!E$2,FALSE),0)</f>
        <v>-7252.57</v>
      </c>
      <c r="AD110" s="199">
        <f>IFERROR(VLOOKUP($B110,'2021 Balance Sheet'!$B$7:$O$1311,'2021 Balance Sheet'!F$2,FALSE),0)</f>
        <v>-10665.19</v>
      </c>
      <c r="AE110" s="199">
        <f>IFERROR(VLOOKUP($B110,'2021 Balance Sheet'!$B$7:$O$1311,'2021 Balance Sheet'!G$2,FALSE),0)</f>
        <v>-13439.17</v>
      </c>
      <c r="AF110" s="199">
        <f>IFERROR(VLOOKUP($B110,'2021 Balance Sheet'!$B$7:$O$1311,'2021 Balance Sheet'!H$2,FALSE),0)</f>
        <v>-15517.36</v>
      </c>
      <c r="AG110" s="199">
        <f>IFERROR(VLOOKUP($B110,'2021 Balance Sheet'!$B$7:$O$1311,'2021 Balance Sheet'!I$2,FALSE),0)</f>
        <v>-16908.439999999999</v>
      </c>
      <c r="AH110" s="199">
        <f>IFERROR(VLOOKUP($B110,'2021 Balance Sheet'!$B$7:$O$1311,'2021 Balance Sheet'!J$2,FALSE),0)</f>
        <v>-17864.900000000001</v>
      </c>
      <c r="AI110" s="199">
        <f>IFERROR(VLOOKUP($B110,'2021 Balance Sheet'!$B$7:$O$1311,'2021 Balance Sheet'!K$2,FALSE),0)</f>
        <v>-18715.96</v>
      </c>
      <c r="AJ110" s="199">
        <f>IFERROR(VLOOKUP($B110,'2021 Balance Sheet'!$B$7:$O$1311,'2021 Balance Sheet'!L$2,FALSE),0)</f>
        <v>-19570.830000000002</v>
      </c>
      <c r="AK110" s="199">
        <f>IFERROR(VLOOKUP($B110,'2021 Balance Sheet'!$B$7:$O$1311,'2021 Balance Sheet'!M$2,FALSE),0)</f>
        <v>-20551.439999999999</v>
      </c>
      <c r="AL110" s="199">
        <f>IFERROR(VLOOKUP($B110,'2021 Balance Sheet'!$B$7:$O$1311,'2021 Balance Sheet'!N$2,FALSE),0)</f>
        <v>-22313.94</v>
      </c>
      <c r="AM110" s="199">
        <f>IFERROR(VLOOKUP($B110,'2021 Balance Sheet'!$B$7:$O$1311,'2021 Balance Sheet'!O$2,FALSE),0)</f>
        <v>-25378.02</v>
      </c>
      <c r="AN110" s="109">
        <f t="shared" si="11"/>
        <v>-17930.052083333336</v>
      </c>
    </row>
    <row r="111" spans="1:40" ht="15.75" thickBot="1" x14ac:dyDescent="0.3">
      <c r="A111" s="149" t="s">
        <v>2341</v>
      </c>
      <c r="B111" s="153" t="s">
        <v>2342</v>
      </c>
      <c r="C111" s="125" t="s">
        <v>4</v>
      </c>
      <c r="D111" s="139">
        <v>-15035.9</v>
      </c>
      <c r="E111" s="139">
        <v>-3957.12</v>
      </c>
      <c r="F111" s="139">
        <v>-5795.56</v>
      </c>
      <c r="G111" s="139">
        <v>-7015.76</v>
      </c>
      <c r="H111" s="139">
        <v>-8000.17</v>
      </c>
      <c r="I111" s="139">
        <v>-8354.1200000000008</v>
      </c>
      <c r="J111" s="139">
        <v>-8929.86</v>
      </c>
      <c r="K111" s="139">
        <v>-9461.11</v>
      </c>
      <c r="L111" s="139">
        <v>-10024.89</v>
      </c>
      <c r="M111" s="139">
        <v>-10901.37</v>
      </c>
      <c r="N111" s="139">
        <v>-12263</v>
      </c>
      <c r="O111" s="139">
        <v>-14152.68</v>
      </c>
      <c r="P111" s="199">
        <v>-16476.34</v>
      </c>
      <c r="Q111" s="199">
        <v>-4220.54</v>
      </c>
      <c r="R111" s="199">
        <v>-5941.69</v>
      </c>
      <c r="S111" s="200">
        <v>-7298.3</v>
      </c>
      <c r="T111" s="200">
        <v>-8309.83</v>
      </c>
      <c r="U111" s="200">
        <v>-8744.09</v>
      </c>
      <c r="V111" s="199">
        <v>-9393.85</v>
      </c>
      <c r="W111" s="199">
        <v>-9910.99</v>
      </c>
      <c r="X111" s="199">
        <v>-10429.299999999999</v>
      </c>
      <c r="Y111" s="199">
        <v>-11080.91</v>
      </c>
      <c r="Z111" s="199">
        <v>-12454.87</v>
      </c>
      <c r="AA111" s="199">
        <v>-14364.73</v>
      </c>
      <c r="AB111" s="199">
        <f>IFERROR(VLOOKUP($B111,'2021 Balance Sheet'!$B$7:$O$1311,'2021 Balance Sheet'!D$2,FALSE),0)</f>
        <v>-16699.45</v>
      </c>
      <c r="AC111" s="199">
        <f>IFERROR(VLOOKUP($B111,'2021 Balance Sheet'!$B$7:$O$1311,'2021 Balance Sheet'!E$2,FALSE),0)</f>
        <v>-4379</v>
      </c>
      <c r="AD111" s="199">
        <f>IFERROR(VLOOKUP($B111,'2021 Balance Sheet'!$B$7:$O$1311,'2021 Balance Sheet'!F$2,FALSE),0)</f>
        <v>-6196.76</v>
      </c>
      <c r="AE111" s="199">
        <f>IFERROR(VLOOKUP($B111,'2021 Balance Sheet'!$B$7:$O$1311,'2021 Balance Sheet'!G$2,FALSE),0)</f>
        <v>-7665.97</v>
      </c>
      <c r="AF111" s="199">
        <f>IFERROR(VLOOKUP($B111,'2021 Balance Sheet'!$B$7:$O$1311,'2021 Balance Sheet'!H$2,FALSE),0)</f>
        <v>-8626.4599999999991</v>
      </c>
      <c r="AG111" s="199">
        <f>IFERROR(VLOOKUP($B111,'2021 Balance Sheet'!$B$7:$O$1311,'2021 Balance Sheet'!I$2,FALSE),0)</f>
        <v>-9383.58</v>
      </c>
      <c r="AH111" s="199">
        <f>IFERROR(VLOOKUP($B111,'2021 Balance Sheet'!$B$7:$O$1311,'2021 Balance Sheet'!J$2,FALSE),0)</f>
        <v>-9985.7199999999993</v>
      </c>
      <c r="AI111" s="199">
        <f>IFERROR(VLOOKUP($B111,'2021 Balance Sheet'!$B$7:$O$1311,'2021 Balance Sheet'!K$2,FALSE),0)</f>
        <v>-10546.63</v>
      </c>
      <c r="AJ111" s="199">
        <f>IFERROR(VLOOKUP($B111,'2021 Balance Sheet'!$B$7:$O$1311,'2021 Balance Sheet'!L$2,FALSE),0)</f>
        <v>-11112.98</v>
      </c>
      <c r="AK111" s="199">
        <f>IFERROR(VLOOKUP($B111,'2021 Balance Sheet'!$B$7:$O$1311,'2021 Balance Sheet'!M$2,FALSE),0)</f>
        <v>-11877.51</v>
      </c>
      <c r="AL111" s="199">
        <f>IFERROR(VLOOKUP($B111,'2021 Balance Sheet'!$B$7:$O$1311,'2021 Balance Sheet'!N$2,FALSE),0)</f>
        <v>-13183.06</v>
      </c>
      <c r="AM111" s="199">
        <f>IFERROR(VLOOKUP($B111,'2021 Balance Sheet'!$B$7:$O$1311,'2021 Balance Sheet'!O$2,FALSE),0)</f>
        <v>-15427.55</v>
      </c>
      <c r="AN111" s="109">
        <f t="shared" si="11"/>
        <v>-10379.438333333334</v>
      </c>
    </row>
    <row r="112" spans="1:40" ht="15.75" thickBot="1" x14ac:dyDescent="0.3">
      <c r="A112" s="149" t="s">
        <v>2343</v>
      </c>
      <c r="B112" s="153" t="s">
        <v>2344</v>
      </c>
      <c r="C112" s="125" t="s">
        <v>4</v>
      </c>
      <c r="D112" s="140">
        <v>-3984.18</v>
      </c>
      <c r="E112" s="140">
        <v>-3330.27</v>
      </c>
      <c r="F112" s="140">
        <v>-3578.41</v>
      </c>
      <c r="G112" s="140">
        <v>-2574.4699999999998</v>
      </c>
      <c r="H112" s="140">
        <v>-1581.91</v>
      </c>
      <c r="I112" s="140">
        <v>-713.44</v>
      </c>
      <c r="J112" s="140">
        <v>-1177.99</v>
      </c>
      <c r="K112" s="140">
        <v>-954.54</v>
      </c>
      <c r="L112" s="140">
        <v>-998.33</v>
      </c>
      <c r="M112" s="140">
        <v>-1664.8</v>
      </c>
      <c r="N112" s="140">
        <v>-2398.9899999999998</v>
      </c>
      <c r="O112" s="140">
        <v>-3448.49</v>
      </c>
      <c r="P112" s="200">
        <v>-4230.28</v>
      </c>
      <c r="Q112" s="200">
        <v>-3305.8</v>
      </c>
      <c r="R112" s="200">
        <v>-3232.55</v>
      </c>
      <c r="S112" s="199">
        <v>-2073.56</v>
      </c>
      <c r="T112" s="199">
        <v>-3704.3</v>
      </c>
      <c r="U112" s="199">
        <v>-660.67</v>
      </c>
      <c r="V112" s="200">
        <v>-1162.69</v>
      </c>
      <c r="W112" s="200">
        <v>-929.79</v>
      </c>
      <c r="X112" s="200">
        <v>-978.62</v>
      </c>
      <c r="Y112" s="200">
        <v>-1191</v>
      </c>
      <c r="Z112" s="200">
        <v>-2440.84</v>
      </c>
      <c r="AA112" s="200">
        <v>-3668.34</v>
      </c>
      <c r="AB112" s="199">
        <f>IFERROR(VLOOKUP($B112,'2021 Balance Sheet'!$B$7:$O$1311,'2021 Balance Sheet'!D$2,FALSE),0)</f>
        <v>-3976.17</v>
      </c>
      <c r="AC112" s="199">
        <f>IFERROR(VLOOKUP($B112,'2021 Balance Sheet'!$B$7:$O$1311,'2021 Balance Sheet'!E$2,FALSE),0)</f>
        <v>-3690.67</v>
      </c>
      <c r="AD112" s="199">
        <f>IFERROR(VLOOKUP($B112,'2021 Balance Sheet'!$B$7:$O$1311,'2021 Balance Sheet'!F$2,FALSE),0)</f>
        <v>-3318.51</v>
      </c>
      <c r="AE112" s="199">
        <f>IFERROR(VLOOKUP($B112,'2021 Balance Sheet'!$B$7:$O$1311,'2021 Balance Sheet'!G$2,FALSE),0)</f>
        <v>-2657.05</v>
      </c>
      <c r="AF112" s="199">
        <f>IFERROR(VLOOKUP($B112,'2021 Balance Sheet'!$B$7:$O$1311,'2021 Balance Sheet'!H$2,FALSE),0)</f>
        <v>-1836.01</v>
      </c>
      <c r="AG112" s="199">
        <f>IFERROR(VLOOKUP($B112,'2021 Balance Sheet'!$B$7:$O$1311,'2021 Balance Sheet'!I$2,FALSE),0)</f>
        <v>-1517.43</v>
      </c>
      <c r="AH112" s="199">
        <f>IFERROR(VLOOKUP($B112,'2021 Balance Sheet'!$B$7:$O$1311,'2021 Balance Sheet'!J$2,FALSE),0)</f>
        <v>-1056.27</v>
      </c>
      <c r="AI112" s="199">
        <f>IFERROR(VLOOKUP($B112,'2021 Balance Sheet'!$B$7:$O$1311,'2021 Balance Sheet'!K$2,FALSE),0)</f>
        <v>-1004.71</v>
      </c>
      <c r="AJ112" s="199">
        <f>IFERROR(VLOOKUP($B112,'2021 Balance Sheet'!$B$7:$O$1311,'2021 Balance Sheet'!L$2,FALSE),0)</f>
        <v>-1096.5999999999999</v>
      </c>
      <c r="AK112" s="199">
        <f>IFERROR(VLOOKUP($B112,'2021 Balance Sheet'!$B$7:$O$1311,'2021 Balance Sheet'!M$2,FALSE),0)</f>
        <v>-1517.52</v>
      </c>
      <c r="AL112" s="199">
        <f>IFERROR(VLOOKUP($B112,'2021 Balance Sheet'!$B$7:$O$1311,'2021 Balance Sheet'!N$2,FALSE),0)</f>
        <v>-4745.7700000000004</v>
      </c>
      <c r="AM112" s="199">
        <f>IFERROR(VLOOKUP($B112,'2021 Balance Sheet'!$B$7:$O$1311,'2021 Balance Sheet'!O$2,FALSE),0)</f>
        <v>-6648.26</v>
      </c>
      <c r="AN112" s="109">
        <f t="shared" si="11"/>
        <v>-2631.250833333333</v>
      </c>
    </row>
    <row r="113" spans="1:40" ht="15.75" thickBot="1" x14ac:dyDescent="0.3">
      <c r="A113" s="149" t="s">
        <v>2345</v>
      </c>
      <c r="B113" s="153" t="s">
        <v>2346</v>
      </c>
      <c r="C113" s="125" t="s">
        <v>4</v>
      </c>
      <c r="D113" s="139">
        <v>-2685.97</v>
      </c>
      <c r="E113" s="139">
        <v>-2012.31</v>
      </c>
      <c r="F113" s="139">
        <v>-3024.35</v>
      </c>
      <c r="G113" s="139">
        <v>-3683.86</v>
      </c>
      <c r="H113" s="139">
        <v>-1161.03</v>
      </c>
      <c r="I113" s="139">
        <v>-1319.87</v>
      </c>
      <c r="J113" s="139">
        <v>-1610.91</v>
      </c>
      <c r="K113" s="139">
        <v>-570.38</v>
      </c>
      <c r="L113" s="139">
        <v>-836.41</v>
      </c>
      <c r="M113" s="139">
        <v>-1261.8499999999999</v>
      </c>
      <c r="N113" s="139">
        <v>-1072.97</v>
      </c>
      <c r="O113" s="139">
        <v>-1707.92</v>
      </c>
      <c r="P113" s="199">
        <v>-2722.85</v>
      </c>
      <c r="Q113" s="199">
        <v>-1865.4</v>
      </c>
      <c r="R113" s="199">
        <v>-2664.64</v>
      </c>
      <c r="S113" s="200">
        <v>-3325.03</v>
      </c>
      <c r="T113" s="200">
        <v>-1134.31</v>
      </c>
      <c r="U113" s="200">
        <v>-1256.01</v>
      </c>
      <c r="V113" s="199">
        <v>-1551.84</v>
      </c>
      <c r="W113" s="199">
        <v>-556.44000000000005</v>
      </c>
      <c r="X113" s="199">
        <v>-789.76</v>
      </c>
      <c r="Y113" s="199">
        <v>-1072.8599999999999</v>
      </c>
      <c r="Z113" s="199">
        <v>-766.13</v>
      </c>
      <c r="AA113" s="199">
        <v>-1452.99</v>
      </c>
      <c r="AB113" s="199">
        <f>IFERROR(VLOOKUP($B113,'2021 Balance Sheet'!$B$7:$O$1311,'2021 Balance Sheet'!D$2,FALSE),0)</f>
        <v>-2354.2600000000002</v>
      </c>
      <c r="AC113" s="199">
        <f>IFERROR(VLOOKUP($B113,'2021 Balance Sheet'!$B$7:$O$1311,'2021 Balance Sheet'!E$2,FALSE),0)</f>
        <v>-1610.62</v>
      </c>
      <c r="AD113" s="199">
        <f>IFERROR(VLOOKUP($B113,'2021 Balance Sheet'!$B$7:$O$1311,'2021 Balance Sheet'!F$2,FALSE),0)</f>
        <v>-2437.69</v>
      </c>
      <c r="AE113" s="199">
        <f>IFERROR(VLOOKUP($B113,'2021 Balance Sheet'!$B$7:$O$1311,'2021 Balance Sheet'!G$2,FALSE),0)</f>
        <v>-3087.4</v>
      </c>
      <c r="AF113" s="199">
        <f>IFERROR(VLOOKUP($B113,'2021 Balance Sheet'!$B$7:$O$1311,'2021 Balance Sheet'!H$2,FALSE),0)</f>
        <v>-1091.7</v>
      </c>
      <c r="AG113" s="199">
        <f>IFERROR(VLOOKUP($B113,'2021 Balance Sheet'!$B$7:$O$1311,'2021 Balance Sheet'!I$2,FALSE),0)</f>
        <v>-1433.02</v>
      </c>
      <c r="AH113" s="199">
        <f>IFERROR(VLOOKUP($B113,'2021 Balance Sheet'!$B$7:$O$1311,'2021 Balance Sheet'!J$2,FALSE),0)</f>
        <v>-1714.09</v>
      </c>
      <c r="AI113" s="199">
        <f>IFERROR(VLOOKUP($B113,'2021 Balance Sheet'!$B$7:$O$1311,'2021 Balance Sheet'!K$2,FALSE),0)</f>
        <v>-541.05999999999995</v>
      </c>
      <c r="AJ113" s="199">
        <f>IFERROR(VLOOKUP($B113,'2021 Balance Sheet'!$B$7:$O$1311,'2021 Balance Sheet'!L$2,FALSE),0)</f>
        <v>-768.78</v>
      </c>
      <c r="AK113" s="199">
        <f>IFERROR(VLOOKUP($B113,'2021 Balance Sheet'!$B$7:$O$1311,'2021 Balance Sheet'!M$2,FALSE),0)</f>
        <v>-1082.0999999999999</v>
      </c>
      <c r="AL113" s="199">
        <f>IFERROR(VLOOKUP($B113,'2021 Balance Sheet'!$B$7:$O$1311,'2021 Balance Sheet'!N$2,FALSE),0)</f>
        <v>-832.88</v>
      </c>
      <c r="AM113" s="199">
        <f>IFERROR(VLOOKUP($B113,'2021 Balance Sheet'!$B$7:$O$1311,'2021 Balance Sheet'!O$2,FALSE),0)</f>
        <v>-1626.36</v>
      </c>
      <c r="AN113" s="109">
        <f t="shared" si="11"/>
        <v>-1541.10625</v>
      </c>
    </row>
    <row r="114" spans="1:40" ht="15.75" thickBot="1" x14ac:dyDescent="0.3">
      <c r="A114" s="149" t="s">
        <v>2347</v>
      </c>
      <c r="B114" s="153" t="s">
        <v>2348</v>
      </c>
      <c r="C114" s="125" t="s">
        <v>4</v>
      </c>
      <c r="D114" s="140">
        <v>-146198.85</v>
      </c>
      <c r="E114" s="140">
        <v>-34478.31</v>
      </c>
      <c r="F114" s="140">
        <v>-49333.32</v>
      </c>
      <c r="G114" s="140">
        <v>-60582.93</v>
      </c>
      <c r="H114" s="140">
        <v>-68514.649999999994</v>
      </c>
      <c r="I114" s="140">
        <v>-71423.61</v>
      </c>
      <c r="J114" s="140">
        <v>-77375.62</v>
      </c>
      <c r="K114" s="140">
        <v>-83061.59</v>
      </c>
      <c r="L114" s="140">
        <v>-89053.93</v>
      </c>
      <c r="M114" s="140">
        <v>-98617.27</v>
      </c>
      <c r="N114" s="140">
        <v>-111857.17</v>
      </c>
      <c r="O114" s="140">
        <v>-131676.99</v>
      </c>
      <c r="P114" s="200">
        <v>-148501.35</v>
      </c>
      <c r="Q114" s="200">
        <v>-32081.29</v>
      </c>
      <c r="R114" s="200">
        <v>-45511.39</v>
      </c>
      <c r="S114" s="199">
        <v>-55385.21</v>
      </c>
      <c r="T114" s="199">
        <v>-63227.87</v>
      </c>
      <c r="U114" s="199">
        <v>-65567.62</v>
      </c>
      <c r="V114" s="200">
        <v>-71591.06</v>
      </c>
      <c r="W114" s="200">
        <v>-77004.03</v>
      </c>
      <c r="X114" s="200">
        <v>-83031.83</v>
      </c>
      <c r="Y114" s="200">
        <v>-91815.59</v>
      </c>
      <c r="Z114" s="200">
        <v>-105042.64</v>
      </c>
      <c r="AA114" s="200">
        <v>-124403.47</v>
      </c>
      <c r="AB114" s="199">
        <f>IFERROR(VLOOKUP($B114,'2021 Balance Sheet'!$B$7:$O$1311,'2021 Balance Sheet'!D$2,FALSE),0)</f>
        <v>-141749.19</v>
      </c>
      <c r="AC114" s="199">
        <f>IFERROR(VLOOKUP($B114,'2021 Balance Sheet'!$B$7:$O$1311,'2021 Balance Sheet'!E$2,FALSE),0)</f>
        <v>-32696.34</v>
      </c>
      <c r="AD114" s="199">
        <f>IFERROR(VLOOKUP($B114,'2021 Balance Sheet'!$B$7:$O$1311,'2021 Balance Sheet'!F$2,FALSE),0)</f>
        <v>-48645.66</v>
      </c>
      <c r="AE114" s="199">
        <f>IFERROR(VLOOKUP($B114,'2021 Balance Sheet'!$B$7:$O$1311,'2021 Balance Sheet'!G$2,FALSE),0)</f>
        <v>-59401.96</v>
      </c>
      <c r="AF114" s="199">
        <f>IFERROR(VLOOKUP($B114,'2021 Balance Sheet'!$B$7:$O$1311,'2021 Balance Sheet'!H$2,FALSE),0)</f>
        <v>-67369.039999999994</v>
      </c>
      <c r="AG114" s="199">
        <f>IFERROR(VLOOKUP($B114,'2021 Balance Sheet'!$B$7:$O$1311,'2021 Balance Sheet'!I$2,FALSE),0)</f>
        <v>-73861.78</v>
      </c>
      <c r="AH114" s="199">
        <f>IFERROR(VLOOKUP($B114,'2021 Balance Sheet'!$B$7:$O$1311,'2021 Balance Sheet'!J$2,FALSE),0)</f>
        <v>-79336.87</v>
      </c>
      <c r="AI114" s="199">
        <f>IFERROR(VLOOKUP($B114,'2021 Balance Sheet'!$B$7:$O$1311,'2021 Balance Sheet'!K$2,FALSE),0)</f>
        <v>-84552.63</v>
      </c>
      <c r="AJ114" s="199">
        <f>IFERROR(VLOOKUP($B114,'2021 Balance Sheet'!$B$7:$O$1311,'2021 Balance Sheet'!L$2,FALSE),0)</f>
        <v>-90567.6</v>
      </c>
      <c r="AK114" s="199">
        <f>IFERROR(VLOOKUP($B114,'2021 Balance Sheet'!$B$7:$O$1311,'2021 Balance Sheet'!M$2,FALSE),0)</f>
        <v>-100300.09</v>
      </c>
      <c r="AL114" s="199">
        <f>IFERROR(VLOOKUP($B114,'2021 Balance Sheet'!$B$7:$O$1311,'2021 Balance Sheet'!N$2,FALSE),0)</f>
        <v>-114199.18</v>
      </c>
      <c r="AM114" s="199">
        <f>IFERROR(VLOOKUP($B114,'2021 Balance Sheet'!$B$7:$O$1311,'2021 Balance Sheet'!O$2,FALSE),0)</f>
        <v>-138701.88</v>
      </c>
      <c r="AN114" s="109">
        <f t="shared" si="11"/>
        <v>-85352.751249999987</v>
      </c>
    </row>
    <row r="115" spans="1:40" ht="15.75" thickBot="1" x14ac:dyDescent="0.3">
      <c r="A115" s="149" t="s">
        <v>2349</v>
      </c>
      <c r="B115" s="153" t="s">
        <v>2350</v>
      </c>
      <c r="C115" s="125" t="s">
        <v>4</v>
      </c>
      <c r="D115" s="139">
        <v>-6894.74</v>
      </c>
      <c r="E115" s="139">
        <v>-1821.09</v>
      </c>
      <c r="F115" s="139">
        <v>-2543.65</v>
      </c>
      <c r="G115" s="139">
        <v>-3056.08</v>
      </c>
      <c r="H115" s="139">
        <v>-3325.97</v>
      </c>
      <c r="I115" s="139">
        <v>-3389.78</v>
      </c>
      <c r="J115" s="139">
        <v>-3578.12</v>
      </c>
      <c r="K115" s="139">
        <v>-3758.83</v>
      </c>
      <c r="L115" s="139">
        <v>-3948.92</v>
      </c>
      <c r="M115" s="139">
        <v>-4360.63</v>
      </c>
      <c r="N115" s="139">
        <v>-4999.2700000000004</v>
      </c>
      <c r="O115" s="139">
        <v>-5991.04</v>
      </c>
      <c r="P115" s="199">
        <v>-6907.46</v>
      </c>
      <c r="Q115" s="199">
        <v>-1686.25</v>
      </c>
      <c r="R115" s="199">
        <v>-2395.9299999999998</v>
      </c>
      <c r="S115" s="200">
        <v>-2904.4</v>
      </c>
      <c r="T115" s="200">
        <v>-3228.63</v>
      </c>
      <c r="U115" s="200">
        <v>-3308.27</v>
      </c>
      <c r="V115" s="199">
        <v>-3503.21</v>
      </c>
      <c r="W115" s="199">
        <v>-3691.5</v>
      </c>
      <c r="X115" s="199">
        <v>-3878.3</v>
      </c>
      <c r="Y115" s="199">
        <v>-4155.58</v>
      </c>
      <c r="Z115" s="199">
        <v>-4888.7299999999996</v>
      </c>
      <c r="AA115" s="199">
        <v>-5844.5</v>
      </c>
      <c r="AB115" s="199">
        <f>IFERROR(VLOOKUP($B115,'2021 Balance Sheet'!$B$7:$O$1311,'2021 Balance Sheet'!D$2,FALSE),0)</f>
        <v>-6721.26</v>
      </c>
      <c r="AC115" s="199">
        <f>IFERROR(VLOOKUP($B115,'2021 Balance Sheet'!$B$7:$O$1311,'2021 Balance Sheet'!E$2,FALSE),0)</f>
        <v>-1683.29</v>
      </c>
      <c r="AD115" s="199">
        <f>IFERROR(VLOOKUP($B115,'2021 Balance Sheet'!$B$7:$O$1311,'2021 Balance Sheet'!F$2,FALSE),0)</f>
        <v>-2426.5</v>
      </c>
      <c r="AE115" s="199">
        <f>IFERROR(VLOOKUP($B115,'2021 Balance Sheet'!$B$7:$O$1311,'2021 Balance Sheet'!G$2,FALSE),0)</f>
        <v>-2995.19</v>
      </c>
      <c r="AF115" s="199">
        <f>IFERROR(VLOOKUP($B115,'2021 Balance Sheet'!$B$7:$O$1311,'2021 Balance Sheet'!H$2,FALSE),0)</f>
        <v>-3327.53</v>
      </c>
      <c r="AG115" s="199">
        <f>IFERROR(VLOOKUP($B115,'2021 Balance Sheet'!$B$7:$O$1311,'2021 Balance Sheet'!I$2,FALSE),0)</f>
        <v>-3542.09</v>
      </c>
      <c r="AH115" s="199">
        <f>IFERROR(VLOOKUP($B115,'2021 Balance Sheet'!$B$7:$O$1311,'2021 Balance Sheet'!J$2,FALSE),0)</f>
        <v>-3729.08</v>
      </c>
      <c r="AI115" s="199">
        <f>IFERROR(VLOOKUP($B115,'2021 Balance Sheet'!$B$7:$O$1311,'2021 Balance Sheet'!K$2,FALSE),0)</f>
        <v>-3876.64</v>
      </c>
      <c r="AJ115" s="199">
        <f>IFERROR(VLOOKUP($B115,'2021 Balance Sheet'!$B$7:$O$1311,'2021 Balance Sheet'!L$2,FALSE),0)</f>
        <v>-4079.7</v>
      </c>
      <c r="AK115" s="199">
        <f>IFERROR(VLOOKUP($B115,'2021 Balance Sheet'!$B$7:$O$1311,'2021 Balance Sheet'!M$2,FALSE),0)</f>
        <v>-4461.7</v>
      </c>
      <c r="AL115" s="199">
        <f>IFERROR(VLOOKUP($B115,'2021 Balance Sheet'!$B$7:$O$1311,'2021 Balance Sheet'!N$2,FALSE),0)</f>
        <v>-5143.84</v>
      </c>
      <c r="AM115" s="199">
        <f>IFERROR(VLOOKUP($B115,'2021 Balance Sheet'!$B$7:$O$1311,'2021 Balance Sheet'!O$2,FALSE),0)</f>
        <v>-6352.39</v>
      </c>
      <c r="AN115" s="109">
        <f t="shared" si="11"/>
        <v>-4007.1054166666672</v>
      </c>
    </row>
    <row r="116" spans="1:40" ht="15.75" thickBot="1" x14ac:dyDescent="0.3">
      <c r="A116" s="149" t="s">
        <v>2351</v>
      </c>
      <c r="B116" s="153" t="s">
        <v>2352</v>
      </c>
      <c r="C116" s="125" t="s">
        <v>4</v>
      </c>
      <c r="D116" s="140">
        <v>-5419.71</v>
      </c>
      <c r="E116" s="140">
        <v>-1444.1</v>
      </c>
      <c r="F116" s="140">
        <v>-2196.1799999999998</v>
      </c>
      <c r="G116" s="140">
        <v>-2613.5300000000002</v>
      </c>
      <c r="H116" s="140">
        <v>-2932.44</v>
      </c>
      <c r="I116" s="140">
        <v>-3010.34</v>
      </c>
      <c r="J116" s="140">
        <v>-3150.31</v>
      </c>
      <c r="K116" s="140">
        <v>-3280.78</v>
      </c>
      <c r="L116" s="140">
        <v>-3405.73</v>
      </c>
      <c r="M116" s="140">
        <v>-3633.29</v>
      </c>
      <c r="N116" s="140">
        <v>-4095.39</v>
      </c>
      <c r="O116" s="140">
        <v>-4817.26</v>
      </c>
      <c r="P116" s="200">
        <v>-5594.87</v>
      </c>
      <c r="Q116" s="200">
        <v>-1450.13</v>
      </c>
      <c r="R116" s="200">
        <v>-2079.48</v>
      </c>
      <c r="S116" s="199">
        <v>-2584.11</v>
      </c>
      <c r="T116" s="199">
        <v>-2883.56</v>
      </c>
      <c r="U116" s="199">
        <v>-2978.61</v>
      </c>
      <c r="V116" s="200">
        <v>-3136.35</v>
      </c>
      <c r="W116" s="200">
        <v>-3267.47</v>
      </c>
      <c r="X116" s="200">
        <v>-3393.89</v>
      </c>
      <c r="Y116" s="200">
        <v>-3546.18</v>
      </c>
      <c r="Z116" s="200">
        <v>-3967.65</v>
      </c>
      <c r="AA116" s="200">
        <v>-4678.75</v>
      </c>
      <c r="AB116" s="199">
        <f>IFERROR(VLOOKUP($B116,'2021 Balance Sheet'!$B$7:$O$1311,'2021 Balance Sheet'!D$2,FALSE),0)</f>
        <v>-5500.71</v>
      </c>
      <c r="AC116" s="199">
        <f>IFERROR(VLOOKUP($B116,'2021 Balance Sheet'!$B$7:$O$1311,'2021 Balance Sheet'!E$2,FALSE),0)</f>
        <v>-1461.59</v>
      </c>
      <c r="AD116" s="199">
        <f>IFERROR(VLOOKUP($B116,'2021 Balance Sheet'!$B$7:$O$1311,'2021 Balance Sheet'!F$2,FALSE),0)</f>
        <v>-2166.2399999999998</v>
      </c>
      <c r="AE116" s="199">
        <f>IFERROR(VLOOKUP($B116,'2021 Balance Sheet'!$B$7:$O$1311,'2021 Balance Sheet'!G$2,FALSE),0)</f>
        <v>-2749.56</v>
      </c>
      <c r="AF116" s="199">
        <f>IFERROR(VLOOKUP($B116,'2021 Balance Sheet'!$B$7:$O$1311,'2021 Balance Sheet'!H$2,FALSE),0)</f>
        <v>-3061.1</v>
      </c>
      <c r="AG116" s="199">
        <f>IFERROR(VLOOKUP($B116,'2021 Balance Sheet'!$B$7:$O$1311,'2021 Balance Sheet'!I$2,FALSE),0)</f>
        <v>-3278.39</v>
      </c>
      <c r="AH116" s="199">
        <f>IFERROR(VLOOKUP($B116,'2021 Balance Sheet'!$B$7:$O$1311,'2021 Balance Sheet'!J$2,FALSE),0)</f>
        <v>-3421.8</v>
      </c>
      <c r="AI116" s="199">
        <f>IFERROR(VLOOKUP($B116,'2021 Balance Sheet'!$B$7:$O$1311,'2021 Balance Sheet'!K$2,FALSE),0)</f>
        <v>-3548.71</v>
      </c>
      <c r="AJ116" s="199">
        <f>IFERROR(VLOOKUP($B116,'2021 Balance Sheet'!$B$7:$O$1311,'2021 Balance Sheet'!L$2,FALSE),0)</f>
        <v>-3680.72</v>
      </c>
      <c r="AK116" s="199">
        <f>IFERROR(VLOOKUP($B116,'2021 Balance Sheet'!$B$7:$O$1311,'2021 Balance Sheet'!M$2,FALSE),0)</f>
        <v>-3861.67</v>
      </c>
      <c r="AL116" s="199">
        <f>IFERROR(VLOOKUP($B116,'2021 Balance Sheet'!$B$7:$O$1311,'2021 Balance Sheet'!N$2,FALSE),0)</f>
        <v>-4292.68</v>
      </c>
      <c r="AM116" s="199">
        <f>IFERROR(VLOOKUP($B116,'2021 Balance Sheet'!$B$7:$O$1311,'2021 Balance Sheet'!O$2,FALSE),0)</f>
        <v>-4952.6099999999997</v>
      </c>
      <c r="AN116" s="109">
        <f t="shared" si="11"/>
        <v>-3486.5708333333332</v>
      </c>
    </row>
    <row r="117" spans="1:40" ht="15.75" thickBot="1" x14ac:dyDescent="0.3">
      <c r="A117" s="149" t="s">
        <v>2353</v>
      </c>
      <c r="B117" s="153" t="s">
        <v>2354</v>
      </c>
      <c r="C117" s="125" t="s">
        <v>4</v>
      </c>
      <c r="D117" s="139">
        <v>-25342.880000000001</v>
      </c>
      <c r="E117" s="139">
        <v>-5815.15</v>
      </c>
      <c r="F117" s="139">
        <v>-8760.15</v>
      </c>
      <c r="G117" s="139">
        <v>-10704.04</v>
      </c>
      <c r="H117" s="139">
        <v>-12303.39</v>
      </c>
      <c r="I117" s="139">
        <v>-12845.56</v>
      </c>
      <c r="J117" s="139">
        <v>-13929.88</v>
      </c>
      <c r="K117" s="139">
        <v>-15148.4</v>
      </c>
      <c r="L117" s="139">
        <v>-16284.24</v>
      </c>
      <c r="M117" s="139">
        <v>-17681.52</v>
      </c>
      <c r="N117" s="139">
        <v>-19752.73</v>
      </c>
      <c r="O117" s="139">
        <v>-22731.07</v>
      </c>
      <c r="P117" s="199">
        <v>-25741.48</v>
      </c>
      <c r="Q117" s="199">
        <v>-6028.55</v>
      </c>
      <c r="R117" s="199">
        <v>-8697.2099999999991</v>
      </c>
      <c r="S117" s="200">
        <v>-10953.82</v>
      </c>
      <c r="T117" s="200">
        <v>-12580.52</v>
      </c>
      <c r="U117" s="200">
        <v>-13215.26</v>
      </c>
      <c r="V117" s="199">
        <v>-14433.15</v>
      </c>
      <c r="W117" s="199">
        <v>-15600.23</v>
      </c>
      <c r="X117" s="199">
        <v>-16848.64</v>
      </c>
      <c r="Y117" s="199">
        <v>-18071.82</v>
      </c>
      <c r="Z117" s="199">
        <v>-20104.71</v>
      </c>
      <c r="AA117" s="199">
        <v>-22965.919999999998</v>
      </c>
      <c r="AB117" s="199">
        <f>IFERROR(VLOOKUP($B117,'2021 Balance Sheet'!$B$7:$O$1311,'2021 Balance Sheet'!D$2,FALSE),0)</f>
        <v>-26139.1</v>
      </c>
      <c r="AC117" s="199">
        <f>IFERROR(VLOOKUP($B117,'2021 Balance Sheet'!$B$7:$O$1311,'2021 Balance Sheet'!E$2,FALSE),0)</f>
        <v>-5599.48</v>
      </c>
      <c r="AD117" s="199">
        <f>IFERROR(VLOOKUP($B117,'2021 Balance Sheet'!$B$7:$O$1311,'2021 Balance Sheet'!F$2,FALSE),0)</f>
        <v>-8347.39</v>
      </c>
      <c r="AE117" s="199">
        <f>IFERROR(VLOOKUP($B117,'2021 Balance Sheet'!$B$7:$O$1311,'2021 Balance Sheet'!G$2,FALSE),0)</f>
        <v>-10716.5</v>
      </c>
      <c r="AF117" s="199">
        <f>IFERROR(VLOOKUP($B117,'2021 Balance Sheet'!$B$7:$O$1311,'2021 Balance Sheet'!H$2,FALSE),0)</f>
        <v>-12365.12</v>
      </c>
      <c r="AG117" s="199">
        <f>IFERROR(VLOOKUP($B117,'2021 Balance Sheet'!$B$7:$O$1311,'2021 Balance Sheet'!I$2,FALSE),0)</f>
        <v>-13881.63</v>
      </c>
      <c r="AH117" s="199">
        <f>IFERROR(VLOOKUP($B117,'2021 Balance Sheet'!$B$7:$O$1311,'2021 Balance Sheet'!J$2,FALSE),0)</f>
        <v>-15159.32</v>
      </c>
      <c r="AI117" s="199">
        <f>IFERROR(VLOOKUP($B117,'2021 Balance Sheet'!$B$7:$O$1311,'2021 Balance Sheet'!K$2,FALSE),0)</f>
        <v>-16438.900000000001</v>
      </c>
      <c r="AJ117" s="199">
        <f>IFERROR(VLOOKUP($B117,'2021 Balance Sheet'!$B$7:$O$1311,'2021 Balance Sheet'!L$2,FALSE),0)</f>
        <v>-17670.169999999998</v>
      </c>
      <c r="AK117" s="199">
        <f>IFERROR(VLOOKUP($B117,'2021 Balance Sheet'!$B$7:$O$1311,'2021 Balance Sheet'!M$2,FALSE),0)</f>
        <v>-19149.849999999999</v>
      </c>
      <c r="AL117" s="199">
        <f>IFERROR(VLOOKUP($B117,'2021 Balance Sheet'!$B$7:$O$1311,'2021 Balance Sheet'!N$2,FALSE),0)</f>
        <v>-21249.8</v>
      </c>
      <c r="AM117" s="199">
        <f>IFERROR(VLOOKUP($B117,'2021 Balance Sheet'!$B$7:$O$1311,'2021 Balance Sheet'!O$2,FALSE),0)</f>
        <v>-24121.09</v>
      </c>
      <c r="AN117" s="109">
        <f t="shared" si="11"/>
        <v>-15855.063749999999</v>
      </c>
    </row>
    <row r="118" spans="1:40" ht="15.75" thickBot="1" x14ac:dyDescent="0.3">
      <c r="A118" s="149" t="s">
        <v>2355</v>
      </c>
      <c r="B118" s="153" t="s">
        <v>2356</v>
      </c>
      <c r="C118" s="125" t="s">
        <v>4</v>
      </c>
      <c r="D118" s="140">
        <v>-10217.120000000001</v>
      </c>
      <c r="E118" s="140">
        <v>-2683.63</v>
      </c>
      <c r="F118" s="140">
        <v>-4003.78</v>
      </c>
      <c r="G118" s="140">
        <v>-4853.5600000000004</v>
      </c>
      <c r="H118" s="140">
        <v>-5461.92</v>
      </c>
      <c r="I118" s="140">
        <v>-5638.86</v>
      </c>
      <c r="J118" s="140">
        <v>-5900.99</v>
      </c>
      <c r="K118" s="140">
        <v>-6170.18</v>
      </c>
      <c r="L118" s="140">
        <v>-6437.57</v>
      </c>
      <c r="M118" s="140">
        <v>-6913.29</v>
      </c>
      <c r="N118" s="140">
        <v>-7821.71</v>
      </c>
      <c r="O118" s="140">
        <v>-9270.66</v>
      </c>
      <c r="P118" s="200">
        <v>-10789.05</v>
      </c>
      <c r="Q118" s="200">
        <v>-2802.26</v>
      </c>
      <c r="R118" s="200">
        <v>-4007.4</v>
      </c>
      <c r="S118" s="199">
        <v>-4974.9399999999996</v>
      </c>
      <c r="T118" s="199">
        <v>-5611.9</v>
      </c>
      <c r="U118" s="199">
        <v>-5849.44</v>
      </c>
      <c r="V118" s="200">
        <v>-6192.1</v>
      </c>
      <c r="W118" s="200">
        <v>-6467.58</v>
      </c>
      <c r="X118" s="200">
        <v>-6740.1</v>
      </c>
      <c r="Y118" s="200">
        <v>-7076.72</v>
      </c>
      <c r="Z118" s="200">
        <v>-7926.19</v>
      </c>
      <c r="AA118" s="200">
        <v>-9363.41</v>
      </c>
      <c r="AB118" s="199">
        <f>IFERROR(VLOOKUP($B118,'2021 Balance Sheet'!$B$7:$O$1311,'2021 Balance Sheet'!D$2,FALSE),0)</f>
        <v>-10957.16</v>
      </c>
      <c r="AC118" s="199">
        <f>IFERROR(VLOOKUP($B118,'2021 Balance Sheet'!$B$7:$O$1311,'2021 Balance Sheet'!E$2,FALSE),0)</f>
        <v>-2877.57</v>
      </c>
      <c r="AD118" s="199">
        <f>IFERROR(VLOOKUP($B118,'2021 Balance Sheet'!$B$7:$O$1311,'2021 Balance Sheet'!F$2,FALSE),0)</f>
        <v>-4166.3599999999997</v>
      </c>
      <c r="AE118" s="199">
        <f>IFERROR(VLOOKUP($B118,'2021 Balance Sheet'!$B$7:$O$1311,'2021 Balance Sheet'!G$2,FALSE),0)</f>
        <v>-5283.82</v>
      </c>
      <c r="AF118" s="199">
        <f>IFERROR(VLOOKUP($B118,'2021 Balance Sheet'!$B$7:$O$1311,'2021 Balance Sheet'!H$2,FALSE),0)</f>
        <v>-5904.12</v>
      </c>
      <c r="AG118" s="199">
        <f>IFERROR(VLOOKUP($B118,'2021 Balance Sheet'!$B$7:$O$1311,'2021 Balance Sheet'!I$2,FALSE),0)</f>
        <v>-6360.11</v>
      </c>
      <c r="AH118" s="199">
        <f>IFERROR(VLOOKUP($B118,'2021 Balance Sheet'!$B$7:$O$1311,'2021 Balance Sheet'!J$2,FALSE),0)</f>
        <v>-6663.95</v>
      </c>
      <c r="AI118" s="199">
        <f>IFERROR(VLOOKUP($B118,'2021 Balance Sheet'!$B$7:$O$1311,'2021 Balance Sheet'!K$2,FALSE),0)</f>
        <v>-6936.45</v>
      </c>
      <c r="AJ118" s="199">
        <f>IFERROR(VLOOKUP($B118,'2021 Balance Sheet'!$B$7:$O$1311,'2021 Balance Sheet'!L$2,FALSE),0)</f>
        <v>-7223.57</v>
      </c>
      <c r="AK118" s="199">
        <f>IFERROR(VLOOKUP($B118,'2021 Balance Sheet'!$B$7:$O$1311,'2021 Balance Sheet'!M$2,FALSE),0)</f>
        <v>-7640.96</v>
      </c>
      <c r="AL118" s="199">
        <f>IFERROR(VLOOKUP($B118,'2021 Balance Sheet'!$B$7:$O$1311,'2021 Balance Sheet'!N$2,FALSE),0)</f>
        <v>-8595.74</v>
      </c>
      <c r="AM118" s="199">
        <f>IFERROR(VLOOKUP($B118,'2021 Balance Sheet'!$B$7:$O$1311,'2021 Balance Sheet'!O$2,FALSE),0)</f>
        <v>-9980.5300000000007</v>
      </c>
      <c r="AN118" s="109">
        <f t="shared" si="11"/>
        <v>-6856.8149999999996</v>
      </c>
    </row>
    <row r="119" spans="1:40" ht="15.75" thickBot="1" x14ac:dyDescent="0.3">
      <c r="A119" s="149" t="s">
        <v>2357</v>
      </c>
      <c r="B119" s="153" t="s">
        <v>2358</v>
      </c>
      <c r="C119" s="125" t="s">
        <v>4</v>
      </c>
      <c r="D119" s="139">
        <v>-11770.11</v>
      </c>
      <c r="E119" s="139">
        <v>-6898.4</v>
      </c>
      <c r="F119" s="139">
        <v>-9632.5400000000009</v>
      </c>
      <c r="G119" s="139">
        <v>-12007.67</v>
      </c>
      <c r="H119" s="139">
        <v>-4187.78</v>
      </c>
      <c r="I119" s="139">
        <v>-4773</v>
      </c>
      <c r="J119" s="139">
        <v>-6214.12</v>
      </c>
      <c r="K119" s="139">
        <v>-2739.7</v>
      </c>
      <c r="L119" s="139">
        <v>-4024.54</v>
      </c>
      <c r="M119" s="139">
        <v>-6040.22</v>
      </c>
      <c r="N119" s="139">
        <v>-4885.53</v>
      </c>
      <c r="O119" s="139">
        <v>-8963.5499999999993</v>
      </c>
      <c r="P119" s="199">
        <v>-12980.01</v>
      </c>
      <c r="Q119" s="199">
        <v>-7321.6</v>
      </c>
      <c r="R119" s="199">
        <v>-10407.11</v>
      </c>
      <c r="S119" s="200">
        <v>-12809.11</v>
      </c>
      <c r="T119" s="200">
        <v>-4129.07</v>
      </c>
      <c r="U119" s="200">
        <v>-4585.41</v>
      </c>
      <c r="V119" s="199">
        <v>-5834.76</v>
      </c>
      <c r="W119" s="199">
        <v>-2481.73</v>
      </c>
      <c r="X119" s="199">
        <v>-3627.32</v>
      </c>
      <c r="Y119" s="199">
        <v>-5564.01</v>
      </c>
      <c r="Z119" s="199">
        <v>-5131.6099999999997</v>
      </c>
      <c r="AA119" s="199">
        <v>-9685.2800000000007</v>
      </c>
      <c r="AB119" s="199">
        <f>IFERROR(VLOOKUP($B119,'2021 Balance Sheet'!$B$7:$O$1311,'2021 Balance Sheet'!D$2,FALSE),0)</f>
        <v>-13778.9</v>
      </c>
      <c r="AC119" s="199">
        <f>IFERROR(VLOOKUP($B119,'2021 Balance Sheet'!$B$7:$O$1311,'2021 Balance Sheet'!E$2,FALSE),0)</f>
        <v>-7631.31</v>
      </c>
      <c r="AD119" s="199">
        <f>IFERROR(VLOOKUP($B119,'2021 Balance Sheet'!$B$7:$O$1311,'2021 Balance Sheet'!F$2,FALSE),0)</f>
        <v>-11289.68</v>
      </c>
      <c r="AE119" s="199">
        <f>IFERROR(VLOOKUP($B119,'2021 Balance Sheet'!$B$7:$O$1311,'2021 Balance Sheet'!G$2,FALSE),0)</f>
        <v>-13936.37</v>
      </c>
      <c r="AF119" s="199">
        <f>IFERROR(VLOOKUP($B119,'2021 Balance Sheet'!$B$7:$O$1311,'2021 Balance Sheet'!H$2,FALSE),0)</f>
        <v>-4461.1000000000004</v>
      </c>
      <c r="AG119" s="199">
        <f>IFERROR(VLOOKUP($B119,'2021 Balance Sheet'!$B$7:$O$1311,'2021 Balance Sheet'!I$2,FALSE),0)</f>
        <v>-5878.27</v>
      </c>
      <c r="AH119" s="199">
        <f>IFERROR(VLOOKUP($B119,'2021 Balance Sheet'!$B$7:$O$1311,'2021 Balance Sheet'!J$2,FALSE),0)</f>
        <v>-7201.89</v>
      </c>
      <c r="AI119" s="199">
        <f>IFERROR(VLOOKUP($B119,'2021 Balance Sheet'!$B$7:$O$1311,'2021 Balance Sheet'!K$2,FALSE),0)</f>
        <v>-2625.24</v>
      </c>
      <c r="AJ119" s="199">
        <f>IFERROR(VLOOKUP($B119,'2021 Balance Sheet'!$B$7:$O$1311,'2021 Balance Sheet'!L$2,FALSE),0)</f>
        <v>-4054.61</v>
      </c>
      <c r="AK119" s="199">
        <f>IFERROR(VLOOKUP($B119,'2021 Balance Sheet'!$B$7:$O$1311,'2021 Balance Sheet'!M$2,FALSE),0)</f>
        <v>-6424.85</v>
      </c>
      <c r="AL119" s="199">
        <f>IFERROR(VLOOKUP($B119,'2021 Balance Sheet'!$B$7:$O$1311,'2021 Balance Sheet'!N$2,FALSE),0)</f>
        <v>-5755.55</v>
      </c>
      <c r="AM119" s="199">
        <f>IFERROR(VLOOKUP($B119,'2021 Balance Sheet'!$B$7:$O$1311,'2021 Balance Sheet'!O$2,FALSE),0)</f>
        <v>-10966.1</v>
      </c>
      <c r="AN119" s="109">
        <f t="shared" si="11"/>
        <v>-7780.2883333333348</v>
      </c>
    </row>
    <row r="120" spans="1:40" ht="15.75" thickBot="1" x14ac:dyDescent="0.3">
      <c r="A120" s="149" t="s">
        <v>2359</v>
      </c>
      <c r="B120" s="153" t="s">
        <v>2360</v>
      </c>
      <c r="C120" s="125" t="s">
        <v>4</v>
      </c>
      <c r="D120" s="140">
        <v>-110681.38</v>
      </c>
      <c r="E120" s="140">
        <v>-26504.799999999999</v>
      </c>
      <c r="F120" s="140">
        <v>-40265.870000000003</v>
      </c>
      <c r="G120" s="140">
        <v>-49591.1</v>
      </c>
      <c r="H120" s="140">
        <v>-57020.72</v>
      </c>
      <c r="I120" s="140">
        <v>-60003.05</v>
      </c>
      <c r="J120" s="140">
        <v>-64275.55</v>
      </c>
      <c r="K120" s="140">
        <v>-67916.77</v>
      </c>
      <c r="L120" s="140">
        <v>-71772.03</v>
      </c>
      <c r="M120" s="140">
        <v>-76815.509999999995</v>
      </c>
      <c r="N120" s="140">
        <v>-85211.37</v>
      </c>
      <c r="O120" s="140">
        <v>-97137.53</v>
      </c>
      <c r="P120" s="200">
        <v>-111353.64</v>
      </c>
      <c r="Q120" s="200">
        <v>-27497.08</v>
      </c>
      <c r="R120" s="200">
        <v>-39308.550000000003</v>
      </c>
      <c r="S120" s="199">
        <v>-49105.95</v>
      </c>
      <c r="T120" s="199">
        <v>-55779.53</v>
      </c>
      <c r="U120" s="199">
        <v>-58213.64</v>
      </c>
      <c r="V120" s="200">
        <v>-62635.76</v>
      </c>
      <c r="W120" s="200">
        <v>-66340.08</v>
      </c>
      <c r="X120" s="200">
        <v>-70144.7</v>
      </c>
      <c r="Y120" s="200">
        <v>-74080.12</v>
      </c>
      <c r="Z120" s="200">
        <v>-82421.440000000002</v>
      </c>
      <c r="AA120" s="200">
        <v>-94138.99</v>
      </c>
      <c r="AB120" s="199">
        <f>IFERROR(VLOOKUP($B120,'2021 Balance Sheet'!$B$7:$O$1311,'2021 Balance Sheet'!D$2,FALSE),0)</f>
        <v>-109095.08</v>
      </c>
      <c r="AC120" s="199">
        <f>IFERROR(VLOOKUP($B120,'2021 Balance Sheet'!$B$7:$O$1311,'2021 Balance Sheet'!E$2,FALSE),0)</f>
        <v>-26386.94</v>
      </c>
      <c r="AD120" s="199">
        <f>IFERROR(VLOOKUP($B120,'2021 Balance Sheet'!$B$7:$O$1311,'2021 Balance Sheet'!F$2,FALSE),0)</f>
        <v>-39449.480000000003</v>
      </c>
      <c r="AE120" s="199">
        <f>IFERROR(VLOOKUP($B120,'2021 Balance Sheet'!$B$7:$O$1311,'2021 Balance Sheet'!G$2,FALSE),0)</f>
        <v>-50420.51</v>
      </c>
      <c r="AF120" s="199">
        <f>IFERROR(VLOOKUP($B120,'2021 Balance Sheet'!$B$7:$O$1311,'2021 Balance Sheet'!H$2,FALSE),0)</f>
        <v>-58578.83</v>
      </c>
      <c r="AG120" s="199">
        <f>IFERROR(VLOOKUP($B120,'2021 Balance Sheet'!$B$7:$O$1311,'2021 Balance Sheet'!I$2,FALSE),0)</f>
        <v>-65081.72</v>
      </c>
      <c r="AH120" s="199">
        <f>IFERROR(VLOOKUP($B120,'2021 Balance Sheet'!$B$7:$O$1311,'2021 Balance Sheet'!J$2,FALSE),0)</f>
        <v>-69787.3</v>
      </c>
      <c r="AI120" s="199">
        <f>IFERROR(VLOOKUP($B120,'2021 Balance Sheet'!$B$7:$O$1311,'2021 Balance Sheet'!K$2,FALSE),0)</f>
        <v>-74094.7</v>
      </c>
      <c r="AJ120" s="199">
        <f>IFERROR(VLOOKUP($B120,'2021 Balance Sheet'!$B$7:$O$1311,'2021 Balance Sheet'!L$2,FALSE),0)</f>
        <v>-78506.649999999994</v>
      </c>
      <c r="AK120" s="199">
        <f>IFERROR(VLOOKUP($B120,'2021 Balance Sheet'!$B$7:$O$1311,'2021 Balance Sheet'!M$2,FALSE),0)</f>
        <v>-83849.19</v>
      </c>
      <c r="AL120" s="199">
        <f>IFERROR(VLOOKUP($B120,'2021 Balance Sheet'!$B$7:$O$1311,'2021 Balance Sheet'!N$2,FALSE),0)</f>
        <v>-92991.89</v>
      </c>
      <c r="AM120" s="199">
        <f>IFERROR(VLOOKUP($B120,'2021 Balance Sheet'!$B$7:$O$1311,'2021 Balance Sheet'!O$2,FALSE),0)</f>
        <v>-106668.77</v>
      </c>
      <c r="AN120" s="109">
        <f t="shared" si="11"/>
        <v>-70720.514166666675</v>
      </c>
    </row>
    <row r="121" spans="1:40" ht="15.75" thickBot="1" x14ac:dyDescent="0.3">
      <c r="A121" s="149" t="s">
        <v>2361</v>
      </c>
      <c r="B121" s="153" t="s">
        <v>2362</v>
      </c>
      <c r="C121" s="125" t="s">
        <v>4</v>
      </c>
      <c r="D121" s="139">
        <v>-5262.54</v>
      </c>
      <c r="E121" s="139">
        <v>-1238.58</v>
      </c>
      <c r="F121" s="139">
        <v>-1869.85</v>
      </c>
      <c r="G121" s="139">
        <v>-2344.6999999999998</v>
      </c>
      <c r="H121" s="139">
        <v>-2691.43</v>
      </c>
      <c r="I121" s="139">
        <v>-2788.88</v>
      </c>
      <c r="J121" s="139">
        <v>-2988.71</v>
      </c>
      <c r="K121" s="139">
        <v>-3165.3</v>
      </c>
      <c r="L121" s="139">
        <v>-3383.88</v>
      </c>
      <c r="M121" s="139">
        <v>-3629.1</v>
      </c>
      <c r="N121" s="139">
        <v>-4068.02</v>
      </c>
      <c r="O121" s="139">
        <v>-4671.59</v>
      </c>
      <c r="P121" s="199">
        <v>-5312.14</v>
      </c>
      <c r="Q121" s="199">
        <v>-1272.7</v>
      </c>
      <c r="R121" s="199">
        <v>-1805.7</v>
      </c>
      <c r="S121" s="200">
        <v>-2233.37</v>
      </c>
      <c r="T121" s="200">
        <v>-2515.92</v>
      </c>
      <c r="U121" s="200">
        <v>-2566.73</v>
      </c>
      <c r="V121" s="199">
        <v>-2784.48</v>
      </c>
      <c r="W121" s="199">
        <v>-2940.86</v>
      </c>
      <c r="X121" s="199">
        <v>-3099.09</v>
      </c>
      <c r="Y121" s="199">
        <v>-3256.6</v>
      </c>
      <c r="Z121" s="199">
        <v>-3585.14</v>
      </c>
      <c r="AA121" s="199">
        <v>-4146.05</v>
      </c>
      <c r="AB121" s="199">
        <f>IFERROR(VLOOKUP($B121,'2021 Balance Sheet'!$B$7:$O$1311,'2021 Balance Sheet'!D$2,FALSE),0)</f>
        <v>-4801.93</v>
      </c>
      <c r="AC121" s="199">
        <f>IFERROR(VLOOKUP($B121,'2021 Balance Sheet'!$B$7:$O$1311,'2021 Balance Sheet'!E$2,FALSE),0)</f>
        <v>-1169.76</v>
      </c>
      <c r="AD121" s="199">
        <f>IFERROR(VLOOKUP($B121,'2021 Balance Sheet'!$B$7:$O$1311,'2021 Balance Sheet'!F$2,FALSE),0)</f>
        <v>-1727.64</v>
      </c>
      <c r="AE121" s="199">
        <f>IFERROR(VLOOKUP($B121,'2021 Balance Sheet'!$B$7:$O$1311,'2021 Balance Sheet'!G$2,FALSE),0)</f>
        <v>-2203.42</v>
      </c>
      <c r="AF121" s="199">
        <f>IFERROR(VLOOKUP($B121,'2021 Balance Sheet'!$B$7:$O$1311,'2021 Balance Sheet'!H$2,FALSE),0)</f>
        <v>-2543.54</v>
      </c>
      <c r="AG121" s="199">
        <f>IFERROR(VLOOKUP($B121,'2021 Balance Sheet'!$B$7:$O$1311,'2021 Balance Sheet'!I$2,FALSE),0)</f>
        <v>-2817.33</v>
      </c>
      <c r="AH121" s="199">
        <f>IFERROR(VLOOKUP($B121,'2021 Balance Sheet'!$B$7:$O$1311,'2021 Balance Sheet'!J$2,FALSE),0)</f>
        <v>-2999.34</v>
      </c>
      <c r="AI121" s="199">
        <f>IFERROR(VLOOKUP($B121,'2021 Balance Sheet'!$B$7:$O$1311,'2021 Balance Sheet'!K$2,FALSE),0)</f>
        <v>-3179.56</v>
      </c>
      <c r="AJ121" s="199">
        <f>IFERROR(VLOOKUP($B121,'2021 Balance Sheet'!$B$7:$O$1311,'2021 Balance Sheet'!L$2,FALSE),0)</f>
        <v>-3399.31</v>
      </c>
      <c r="AK121" s="199">
        <f>IFERROR(VLOOKUP($B121,'2021 Balance Sheet'!$B$7:$O$1311,'2021 Balance Sheet'!M$2,FALSE),0)</f>
        <v>-3651.84</v>
      </c>
      <c r="AL121" s="199">
        <f>IFERROR(VLOOKUP($B121,'2021 Balance Sheet'!$B$7:$O$1311,'2021 Balance Sheet'!N$2,FALSE),0)</f>
        <v>-4034.39</v>
      </c>
      <c r="AM121" s="199">
        <f>IFERROR(VLOOKUP($B121,'2021 Balance Sheet'!$B$7:$O$1311,'2021 Balance Sheet'!O$2,FALSE),0)</f>
        <v>-4628.63</v>
      </c>
      <c r="AN121" s="109">
        <f t="shared" si="11"/>
        <v>-3076.2833333333333</v>
      </c>
    </row>
    <row r="122" spans="1:40" ht="15.75" thickBot="1" x14ac:dyDescent="0.3">
      <c r="A122" s="149" t="s">
        <v>2363</v>
      </c>
      <c r="B122" s="153" t="s">
        <v>2364</v>
      </c>
      <c r="C122" s="125" t="s">
        <v>4</v>
      </c>
      <c r="D122" s="140">
        <v>-13130.24</v>
      </c>
      <c r="E122" s="140">
        <v>-3365.92</v>
      </c>
      <c r="F122" s="140">
        <v>-4822.01</v>
      </c>
      <c r="G122" s="140">
        <v>-5921.76</v>
      </c>
      <c r="H122" s="140">
        <v>-6525.04</v>
      </c>
      <c r="I122" s="140">
        <v>-6774.06</v>
      </c>
      <c r="J122" s="140">
        <v>-7149.51</v>
      </c>
      <c r="K122" s="140">
        <v>-7561.12</v>
      </c>
      <c r="L122" s="140">
        <v>-7976.24</v>
      </c>
      <c r="M122" s="140">
        <v>-8690.98</v>
      </c>
      <c r="N122" s="140">
        <v>-9802.9</v>
      </c>
      <c r="O122" s="140">
        <v>-11545.73</v>
      </c>
      <c r="P122" s="200">
        <v>-13434.31</v>
      </c>
      <c r="Q122" s="200">
        <v>-3371.51</v>
      </c>
      <c r="R122" s="200">
        <v>-4706.16</v>
      </c>
      <c r="S122" s="199">
        <v>-5746.2</v>
      </c>
      <c r="T122" s="199">
        <v>-6469.15</v>
      </c>
      <c r="U122" s="199">
        <v>-6765.92</v>
      </c>
      <c r="V122" s="200">
        <v>-7197.78</v>
      </c>
      <c r="W122" s="200">
        <v>-7612.39</v>
      </c>
      <c r="X122" s="200">
        <v>-8035.83</v>
      </c>
      <c r="Y122" s="200">
        <v>-8539.5400000000009</v>
      </c>
      <c r="Z122" s="200">
        <v>-9799.9699999999993</v>
      </c>
      <c r="AA122" s="200">
        <v>-11511.6</v>
      </c>
      <c r="AB122" s="199">
        <f>IFERROR(VLOOKUP($B122,'2021 Balance Sheet'!$B$7:$O$1311,'2021 Balance Sheet'!D$2,FALSE),0)</f>
        <v>-13479.79</v>
      </c>
      <c r="AC122" s="199">
        <f>IFERROR(VLOOKUP($B122,'2021 Balance Sheet'!$B$7:$O$1311,'2021 Balance Sheet'!E$2,FALSE),0)</f>
        <v>-3465.64</v>
      </c>
      <c r="AD122" s="199">
        <f>IFERROR(VLOOKUP($B122,'2021 Balance Sheet'!$B$7:$O$1311,'2021 Balance Sheet'!F$2,FALSE),0)</f>
        <v>-4868.8599999999997</v>
      </c>
      <c r="AE122" s="199">
        <f>IFERROR(VLOOKUP($B122,'2021 Balance Sheet'!$B$7:$O$1311,'2021 Balance Sheet'!G$2,FALSE),0)</f>
        <v>-6069.78</v>
      </c>
      <c r="AF122" s="199">
        <f>IFERROR(VLOOKUP($B122,'2021 Balance Sheet'!$B$7:$O$1311,'2021 Balance Sheet'!H$2,FALSE),0)</f>
        <v>-6710.91</v>
      </c>
      <c r="AG122" s="199">
        <f>IFERROR(VLOOKUP($B122,'2021 Balance Sheet'!$B$7:$O$1311,'2021 Balance Sheet'!I$2,FALSE),0)</f>
        <v>-7263.26</v>
      </c>
      <c r="AH122" s="199">
        <f>IFERROR(VLOOKUP($B122,'2021 Balance Sheet'!$B$7:$O$1311,'2021 Balance Sheet'!J$2,FALSE),0)</f>
        <v>-7678.27</v>
      </c>
      <c r="AI122" s="199">
        <f>IFERROR(VLOOKUP($B122,'2021 Balance Sheet'!$B$7:$O$1311,'2021 Balance Sheet'!K$2,FALSE),0)</f>
        <v>-8066.58</v>
      </c>
      <c r="AJ122" s="199">
        <f>IFERROR(VLOOKUP($B122,'2021 Balance Sheet'!$B$7:$O$1311,'2021 Balance Sheet'!L$2,FALSE),0)</f>
        <v>-8493.1299999999992</v>
      </c>
      <c r="AK122" s="199">
        <f>IFERROR(VLOOKUP($B122,'2021 Balance Sheet'!$B$7:$O$1311,'2021 Balance Sheet'!M$2,FALSE),0)</f>
        <v>-9141.84</v>
      </c>
      <c r="AL122" s="199">
        <f>IFERROR(VLOOKUP($B122,'2021 Balance Sheet'!$B$7:$O$1311,'2021 Balance Sheet'!N$2,FALSE),0)</f>
        <v>-10203.790000000001</v>
      </c>
      <c r="AM122" s="199">
        <f>IFERROR(VLOOKUP($B122,'2021 Balance Sheet'!$B$7:$O$1311,'2021 Balance Sheet'!O$2,FALSE),0)</f>
        <v>-12115.91</v>
      </c>
      <c r="AN122" s="109">
        <f t="shared" si="11"/>
        <v>-8104.6337500000009</v>
      </c>
    </row>
    <row r="123" spans="1:40" ht="15.75" thickBot="1" x14ac:dyDescent="0.3">
      <c r="A123" s="149" t="s">
        <v>2365</v>
      </c>
      <c r="B123" s="153" t="s">
        <v>2366</v>
      </c>
      <c r="C123" s="125" t="s">
        <v>4</v>
      </c>
      <c r="D123" s="139">
        <v>-6298.92</v>
      </c>
      <c r="E123" s="139">
        <v>-1744.38</v>
      </c>
      <c r="F123" s="139">
        <v>-2556.87</v>
      </c>
      <c r="G123" s="139">
        <v>-3079.93</v>
      </c>
      <c r="H123" s="139">
        <v>-3366.39</v>
      </c>
      <c r="I123" s="139">
        <v>-3453.85</v>
      </c>
      <c r="J123" s="139">
        <v>-3616.82</v>
      </c>
      <c r="K123" s="139">
        <v>-3777.02</v>
      </c>
      <c r="L123" s="139">
        <v>-3940.5</v>
      </c>
      <c r="M123" s="139">
        <v>-4292.6499999999996</v>
      </c>
      <c r="N123" s="139">
        <v>-4881.12</v>
      </c>
      <c r="O123" s="139">
        <v>-5810.95</v>
      </c>
      <c r="P123" s="199">
        <v>-6775.69</v>
      </c>
      <c r="Q123" s="199">
        <v>-1721.78</v>
      </c>
      <c r="R123" s="199">
        <v>-2430.3000000000002</v>
      </c>
      <c r="S123" s="200">
        <v>-2979.81</v>
      </c>
      <c r="T123" s="200">
        <v>-3281.06</v>
      </c>
      <c r="U123" s="200">
        <v>-3368.98</v>
      </c>
      <c r="V123" s="199">
        <v>-3534.74</v>
      </c>
      <c r="W123" s="199">
        <v>-3692.51</v>
      </c>
      <c r="X123" s="199">
        <v>-3861.38</v>
      </c>
      <c r="Y123" s="199">
        <v>-4076.45</v>
      </c>
      <c r="Z123" s="199">
        <v>-4682.07</v>
      </c>
      <c r="AA123" s="199">
        <v>-5545.89</v>
      </c>
      <c r="AB123" s="199">
        <f>IFERROR(VLOOKUP($B123,'2021 Balance Sheet'!$B$7:$O$1311,'2021 Balance Sheet'!D$2,FALSE),0)</f>
        <v>-6539.51</v>
      </c>
      <c r="AC123" s="199">
        <f>IFERROR(VLOOKUP($B123,'2021 Balance Sheet'!$B$7:$O$1311,'2021 Balance Sheet'!E$2,FALSE),0)</f>
        <v>-1783.4</v>
      </c>
      <c r="AD123" s="199">
        <f>IFERROR(VLOOKUP($B123,'2021 Balance Sheet'!$B$7:$O$1311,'2021 Balance Sheet'!F$2,FALSE),0)</f>
        <v>-2508.31</v>
      </c>
      <c r="AE123" s="199">
        <f>IFERROR(VLOOKUP($B123,'2021 Balance Sheet'!$B$7:$O$1311,'2021 Balance Sheet'!G$2,FALSE),0)</f>
        <v>-3131.73</v>
      </c>
      <c r="AF123" s="199">
        <f>IFERROR(VLOOKUP($B123,'2021 Balance Sheet'!$B$7:$O$1311,'2021 Balance Sheet'!H$2,FALSE),0)</f>
        <v>-3431.42</v>
      </c>
      <c r="AG123" s="199">
        <f>IFERROR(VLOOKUP($B123,'2021 Balance Sheet'!$B$7:$O$1311,'2021 Balance Sheet'!I$2,FALSE),0)</f>
        <v>-3682.86</v>
      </c>
      <c r="AH123" s="199">
        <f>IFERROR(VLOOKUP($B123,'2021 Balance Sheet'!$B$7:$O$1311,'2021 Balance Sheet'!J$2,FALSE),0)</f>
        <v>-3846.6</v>
      </c>
      <c r="AI123" s="199">
        <f>IFERROR(VLOOKUP($B123,'2021 Balance Sheet'!$B$7:$O$1311,'2021 Balance Sheet'!K$2,FALSE),0)</f>
        <v>-4009.44</v>
      </c>
      <c r="AJ123" s="199">
        <f>IFERROR(VLOOKUP($B123,'2021 Balance Sheet'!$B$7:$O$1311,'2021 Balance Sheet'!L$2,FALSE),0)</f>
        <v>-4188.3999999999996</v>
      </c>
      <c r="AK123" s="199">
        <f>IFERROR(VLOOKUP($B123,'2021 Balance Sheet'!$B$7:$O$1311,'2021 Balance Sheet'!M$2,FALSE),0)</f>
        <v>-4520.45</v>
      </c>
      <c r="AL123" s="199">
        <f>IFERROR(VLOOKUP($B123,'2021 Balance Sheet'!$B$7:$O$1311,'2021 Balance Sheet'!N$2,FALSE),0)</f>
        <v>-5034.8500000000004</v>
      </c>
      <c r="AM123" s="199">
        <f>IFERROR(VLOOKUP($B123,'2021 Balance Sheet'!$B$7:$O$1311,'2021 Balance Sheet'!O$2,FALSE),0)</f>
        <v>-5948.84</v>
      </c>
      <c r="AN123" s="109">
        <f t="shared" si="11"/>
        <v>-4035.3612499999995</v>
      </c>
    </row>
    <row r="124" spans="1:40" ht="15.75" thickBot="1" x14ac:dyDescent="0.3">
      <c r="A124" s="149" t="s">
        <v>2367</v>
      </c>
      <c r="B124" s="153" t="s">
        <v>2368</v>
      </c>
      <c r="C124" s="125" t="s">
        <v>4</v>
      </c>
      <c r="D124" s="140">
        <v>-19948.14</v>
      </c>
      <c r="E124" s="140">
        <v>-5213.97</v>
      </c>
      <c r="F124" s="140">
        <v>-8090.76</v>
      </c>
      <c r="G124" s="140">
        <v>-9674.35</v>
      </c>
      <c r="H124" s="140">
        <v>-10904.38</v>
      </c>
      <c r="I124" s="140">
        <v>-11251.74</v>
      </c>
      <c r="J124" s="140">
        <v>-11943.13</v>
      </c>
      <c r="K124" s="140">
        <v>-12526.16</v>
      </c>
      <c r="L124" s="140">
        <v>-13170.95</v>
      </c>
      <c r="M124" s="140">
        <v>-14101.25</v>
      </c>
      <c r="N124" s="140">
        <v>-15809.34</v>
      </c>
      <c r="O124" s="140">
        <v>-18171.439999999999</v>
      </c>
      <c r="P124" s="200">
        <v>-20907.96</v>
      </c>
      <c r="Q124" s="200">
        <v>-5531.42</v>
      </c>
      <c r="R124" s="200">
        <v>-7646.96</v>
      </c>
      <c r="S124" s="199">
        <v>-9585.7099999999991</v>
      </c>
      <c r="T124" s="199">
        <v>-10855.92</v>
      </c>
      <c r="U124" s="199">
        <v>-11334.1</v>
      </c>
      <c r="V124" s="200">
        <v>-12134.51</v>
      </c>
      <c r="W124" s="200">
        <v>-12770.34</v>
      </c>
      <c r="X124" s="200">
        <v>-13458.62</v>
      </c>
      <c r="Y124" s="200">
        <v>-14192.95</v>
      </c>
      <c r="Z124" s="200">
        <v>-15621.13</v>
      </c>
      <c r="AA124" s="200">
        <v>-18353.54</v>
      </c>
      <c r="AB124" s="199">
        <f>IFERROR(VLOOKUP($B124,'2021 Balance Sheet'!$B$7:$O$1311,'2021 Balance Sheet'!D$2,FALSE),0)</f>
        <v>-21567.22</v>
      </c>
      <c r="AC124" s="199">
        <f>IFERROR(VLOOKUP($B124,'2021 Balance Sheet'!$B$7:$O$1311,'2021 Balance Sheet'!E$2,FALSE),0)</f>
        <v>-5658.57</v>
      </c>
      <c r="AD124" s="199">
        <f>IFERROR(VLOOKUP($B124,'2021 Balance Sheet'!$B$7:$O$1311,'2021 Balance Sheet'!F$2,FALSE),0)</f>
        <v>-8226.61</v>
      </c>
      <c r="AE124" s="199">
        <f>IFERROR(VLOOKUP($B124,'2021 Balance Sheet'!$B$7:$O$1311,'2021 Balance Sheet'!G$2,FALSE),0)</f>
        <v>-10313.620000000001</v>
      </c>
      <c r="AF124" s="199">
        <f>IFERROR(VLOOKUP($B124,'2021 Balance Sheet'!$B$7:$O$1311,'2021 Balance Sheet'!H$2,FALSE),0)</f>
        <v>-11720.23</v>
      </c>
      <c r="AG124" s="199">
        <f>IFERROR(VLOOKUP($B124,'2021 Balance Sheet'!$B$7:$O$1311,'2021 Balance Sheet'!I$2,FALSE),0)</f>
        <v>-12685.12</v>
      </c>
      <c r="AH124" s="199">
        <f>IFERROR(VLOOKUP($B124,'2021 Balance Sheet'!$B$7:$O$1311,'2021 Balance Sheet'!J$2,FALSE),0)</f>
        <v>-13394.58</v>
      </c>
      <c r="AI124" s="199">
        <f>IFERROR(VLOOKUP($B124,'2021 Balance Sheet'!$B$7:$O$1311,'2021 Balance Sheet'!K$2,FALSE),0)</f>
        <v>-14095.63</v>
      </c>
      <c r="AJ124" s="199">
        <f>IFERROR(VLOOKUP($B124,'2021 Balance Sheet'!$B$7:$O$1311,'2021 Balance Sheet'!L$2,FALSE),0)</f>
        <v>-14803.93</v>
      </c>
      <c r="AK124" s="199">
        <f>IFERROR(VLOOKUP($B124,'2021 Balance Sheet'!$B$7:$O$1311,'2021 Balance Sheet'!M$2,FALSE),0)</f>
        <v>-15719.98</v>
      </c>
      <c r="AL124" s="199">
        <f>IFERROR(VLOOKUP($B124,'2021 Balance Sheet'!$B$7:$O$1311,'2021 Balance Sheet'!N$2,FALSE),0)</f>
        <v>-17341.39</v>
      </c>
      <c r="AM124" s="199">
        <f>IFERROR(VLOOKUP($B124,'2021 Balance Sheet'!$B$7:$O$1311,'2021 Balance Sheet'!O$2,FALSE),0)</f>
        <v>-20386.91</v>
      </c>
      <c r="AN124" s="109">
        <f t="shared" si="11"/>
        <v>-13741.425416666667</v>
      </c>
    </row>
    <row r="125" spans="1:40" ht="15.75" thickBot="1" x14ac:dyDescent="0.3">
      <c r="A125" s="149" t="s">
        <v>2369</v>
      </c>
      <c r="B125" s="153" t="s">
        <v>2370</v>
      </c>
      <c r="C125" s="125" t="s">
        <v>4</v>
      </c>
      <c r="D125" s="139">
        <v>-49740.26</v>
      </c>
      <c r="E125" s="139">
        <v>-13641.02</v>
      </c>
      <c r="F125" s="139">
        <v>-19893.79</v>
      </c>
      <c r="G125" s="139">
        <v>-23852.76</v>
      </c>
      <c r="H125" s="139">
        <v>-26910.94</v>
      </c>
      <c r="I125" s="139">
        <v>-27807.18</v>
      </c>
      <c r="J125" s="139">
        <v>-29487.200000000001</v>
      </c>
      <c r="K125" s="139">
        <v>-30849.47</v>
      </c>
      <c r="L125" s="139">
        <v>-32415.46</v>
      </c>
      <c r="M125" s="139">
        <v>-35364.910000000003</v>
      </c>
      <c r="N125" s="139">
        <v>-40419.79</v>
      </c>
      <c r="O125" s="139">
        <v>-46711.72</v>
      </c>
      <c r="P125" s="199">
        <v>-54603.07</v>
      </c>
      <c r="Q125" s="199">
        <v>-14126.32</v>
      </c>
      <c r="R125" s="199">
        <v>-19690.12</v>
      </c>
      <c r="S125" s="200">
        <v>-24333.08</v>
      </c>
      <c r="T125" s="200">
        <v>-27180.52</v>
      </c>
      <c r="U125" s="200">
        <v>-28451.98</v>
      </c>
      <c r="V125" s="199">
        <v>-30108.51</v>
      </c>
      <c r="W125" s="199">
        <v>-31674.69</v>
      </c>
      <c r="X125" s="199">
        <v>-33214.25</v>
      </c>
      <c r="Y125" s="199">
        <v>-35205.51</v>
      </c>
      <c r="Z125" s="199">
        <v>-39918.53</v>
      </c>
      <c r="AA125" s="199">
        <v>-46939.07</v>
      </c>
      <c r="AB125" s="199">
        <f>IFERROR(VLOOKUP($B125,'2021 Balance Sheet'!$B$7:$O$1311,'2021 Balance Sheet'!D$2,FALSE),0)</f>
        <v>-54413.26</v>
      </c>
      <c r="AC125" s="199">
        <f>IFERROR(VLOOKUP($B125,'2021 Balance Sheet'!$B$7:$O$1311,'2021 Balance Sheet'!E$2,FALSE),0)</f>
        <v>-13857.16</v>
      </c>
      <c r="AD125" s="199">
        <f>IFERROR(VLOOKUP($B125,'2021 Balance Sheet'!$B$7:$O$1311,'2021 Balance Sheet'!F$2,FALSE),0)</f>
        <v>-19756.009999999998</v>
      </c>
      <c r="AE125" s="199">
        <f>IFERROR(VLOOKUP($B125,'2021 Balance Sheet'!$B$7:$O$1311,'2021 Balance Sheet'!G$2,FALSE),0)</f>
        <v>-24427.42</v>
      </c>
      <c r="AF125" s="199">
        <f>IFERROR(VLOOKUP($B125,'2021 Balance Sheet'!$B$7:$O$1311,'2021 Balance Sheet'!H$2,FALSE),0)</f>
        <v>-27396.28</v>
      </c>
      <c r="AG125" s="199">
        <f>IFERROR(VLOOKUP($B125,'2021 Balance Sheet'!$B$7:$O$1311,'2021 Balance Sheet'!I$2,FALSE),0)</f>
        <v>-29673.24</v>
      </c>
      <c r="AH125" s="199">
        <f>IFERROR(VLOOKUP($B125,'2021 Balance Sheet'!$B$7:$O$1311,'2021 Balance Sheet'!J$2,FALSE),0)</f>
        <v>-31225</v>
      </c>
      <c r="AI125" s="199">
        <f>IFERROR(VLOOKUP($B125,'2021 Balance Sheet'!$B$7:$O$1311,'2021 Balance Sheet'!K$2,FALSE),0)</f>
        <v>-32736.87</v>
      </c>
      <c r="AJ125" s="199">
        <f>IFERROR(VLOOKUP($B125,'2021 Balance Sheet'!$B$7:$O$1311,'2021 Balance Sheet'!L$2,FALSE),0)</f>
        <v>-34367.910000000003</v>
      </c>
      <c r="AK125" s="199">
        <f>IFERROR(VLOOKUP($B125,'2021 Balance Sheet'!$B$7:$O$1311,'2021 Balance Sheet'!M$2,FALSE),0)</f>
        <v>-36720.57</v>
      </c>
      <c r="AL125" s="199">
        <f>IFERROR(VLOOKUP($B125,'2021 Balance Sheet'!$B$7:$O$1311,'2021 Balance Sheet'!N$2,FALSE),0)</f>
        <v>-40766.29</v>
      </c>
      <c r="AM125" s="199">
        <f>IFERROR(VLOOKUP($B125,'2021 Balance Sheet'!$B$7:$O$1311,'2021 Balance Sheet'!O$2,FALSE),0)</f>
        <v>-48313.82</v>
      </c>
      <c r="AN125" s="109">
        <f t="shared" si="11"/>
        <v>-32747.204583333336</v>
      </c>
    </row>
    <row r="126" spans="1:40" ht="15.75" thickBot="1" x14ac:dyDescent="0.3">
      <c r="A126" s="149" t="s">
        <v>2371</v>
      </c>
      <c r="B126" s="153" t="s">
        <v>2372</v>
      </c>
      <c r="C126" s="125" t="s">
        <v>4</v>
      </c>
      <c r="D126" s="140">
        <v>-800.31</v>
      </c>
      <c r="E126" s="140">
        <v>-228.44</v>
      </c>
      <c r="F126" s="140">
        <v>-342.83</v>
      </c>
      <c r="G126" s="140">
        <v>-414.25</v>
      </c>
      <c r="H126" s="140">
        <v>-469.98</v>
      </c>
      <c r="I126" s="140">
        <v>-478.52</v>
      </c>
      <c r="J126" s="140">
        <v>-497.66</v>
      </c>
      <c r="K126" s="140">
        <v>-515.32000000000005</v>
      </c>
      <c r="L126" s="140">
        <v>-529.98</v>
      </c>
      <c r="M126" s="140">
        <v>-554.38</v>
      </c>
      <c r="N126" s="140">
        <v>-616.41</v>
      </c>
      <c r="O126" s="140">
        <v>-698.9</v>
      </c>
      <c r="P126" s="200">
        <v>-805.23</v>
      </c>
      <c r="Q126" s="200">
        <v>-205.3</v>
      </c>
      <c r="R126" s="200">
        <v>-289.94</v>
      </c>
      <c r="S126" s="199">
        <v>-360.15</v>
      </c>
      <c r="T126" s="199">
        <v>-407.55</v>
      </c>
      <c r="U126" s="199">
        <v>-415.7</v>
      </c>
      <c r="V126" s="200">
        <v>-436.15</v>
      </c>
      <c r="W126" s="200">
        <v>-454.6</v>
      </c>
      <c r="X126" s="200">
        <v>-471.59</v>
      </c>
      <c r="Y126" s="200">
        <v>-491.02</v>
      </c>
      <c r="Z126" s="200">
        <v>-537.23</v>
      </c>
      <c r="AA126" s="200">
        <v>-622.1</v>
      </c>
      <c r="AB126" s="199">
        <f>IFERROR(VLOOKUP($B126,'2021 Balance Sheet'!$B$7:$O$1311,'2021 Balance Sheet'!D$2,FALSE),0)</f>
        <v>-749.17</v>
      </c>
      <c r="AC126" s="199">
        <f>IFERROR(VLOOKUP($B126,'2021 Balance Sheet'!$B$7:$O$1311,'2021 Balance Sheet'!E$2,FALSE),0)</f>
        <v>-221.23</v>
      </c>
      <c r="AD126" s="199">
        <f>IFERROR(VLOOKUP($B126,'2021 Balance Sheet'!$B$7:$O$1311,'2021 Balance Sheet'!F$2,FALSE),0)</f>
        <v>-314.85000000000002</v>
      </c>
      <c r="AE126" s="199">
        <f>IFERROR(VLOOKUP($B126,'2021 Balance Sheet'!$B$7:$O$1311,'2021 Balance Sheet'!G$2,FALSE),0)</f>
        <v>-387.25</v>
      </c>
      <c r="AF126" s="199">
        <f>IFERROR(VLOOKUP($B126,'2021 Balance Sheet'!$B$7:$O$1311,'2021 Balance Sheet'!H$2,FALSE),0)</f>
        <v>-433.56</v>
      </c>
      <c r="AG126" s="199">
        <f>IFERROR(VLOOKUP($B126,'2021 Balance Sheet'!$B$7:$O$1311,'2021 Balance Sheet'!I$2,FALSE),0)</f>
        <v>-463</v>
      </c>
      <c r="AH126" s="199">
        <f>IFERROR(VLOOKUP($B126,'2021 Balance Sheet'!$B$7:$O$1311,'2021 Balance Sheet'!J$2,FALSE),0)</f>
        <v>-484.16</v>
      </c>
      <c r="AI126" s="199">
        <f>IFERROR(VLOOKUP($B126,'2021 Balance Sheet'!$B$7:$O$1311,'2021 Balance Sheet'!K$2,FALSE),0)</f>
        <v>-502.09</v>
      </c>
      <c r="AJ126" s="199">
        <f>IFERROR(VLOOKUP($B126,'2021 Balance Sheet'!$B$7:$O$1311,'2021 Balance Sheet'!L$2,FALSE),0)</f>
        <v>-520.17999999999995</v>
      </c>
      <c r="AK126" s="199">
        <f>IFERROR(VLOOKUP($B126,'2021 Balance Sheet'!$B$7:$O$1311,'2021 Balance Sheet'!M$2,FALSE),0)</f>
        <v>-542.91</v>
      </c>
      <c r="AL126" s="199">
        <f>IFERROR(VLOOKUP($B126,'2021 Balance Sheet'!$B$7:$O$1311,'2021 Balance Sheet'!N$2,FALSE),0)</f>
        <v>-596.34</v>
      </c>
      <c r="AM126" s="199">
        <f>IFERROR(VLOOKUP($B126,'2021 Balance Sheet'!$B$7:$O$1311,'2021 Balance Sheet'!O$2,FALSE),0)</f>
        <v>-694.88</v>
      </c>
      <c r="AN126" s="109">
        <f t="shared" si="11"/>
        <v>-489.43583333333328</v>
      </c>
    </row>
    <row r="127" spans="1:40" ht="15.75" thickBot="1" x14ac:dyDescent="0.3">
      <c r="A127" s="149" t="s">
        <v>2373</v>
      </c>
      <c r="B127" s="153" t="s">
        <v>2374</v>
      </c>
      <c r="C127" s="125" t="s">
        <v>4</v>
      </c>
      <c r="D127" s="139">
        <v>-8764.77</v>
      </c>
      <c r="E127" s="139">
        <v>-2290.8000000000002</v>
      </c>
      <c r="F127" s="139">
        <v>-3229.22</v>
      </c>
      <c r="G127" s="139">
        <v>-3918.06</v>
      </c>
      <c r="H127" s="139">
        <v>-4300.5600000000004</v>
      </c>
      <c r="I127" s="139">
        <v>-4408.33</v>
      </c>
      <c r="J127" s="139">
        <v>-4661.3500000000004</v>
      </c>
      <c r="K127" s="139">
        <v>-4856.41</v>
      </c>
      <c r="L127" s="139">
        <v>-5116.4799999999996</v>
      </c>
      <c r="M127" s="139">
        <v>-5687.7</v>
      </c>
      <c r="N127" s="139">
        <v>-6521.04</v>
      </c>
      <c r="O127" s="139">
        <v>-7869.63</v>
      </c>
      <c r="P127" s="199">
        <v>-9120.6</v>
      </c>
      <c r="Q127" s="199">
        <v>-2302.2399999999998</v>
      </c>
      <c r="R127" s="199">
        <v>-3192.15</v>
      </c>
      <c r="S127" s="200">
        <v>-3860.96</v>
      </c>
      <c r="T127" s="200">
        <v>-4274.57</v>
      </c>
      <c r="U127" s="200">
        <v>-4406.5600000000004</v>
      </c>
      <c r="V127" s="199">
        <v>-4658.67</v>
      </c>
      <c r="W127" s="199">
        <v>-4892.07</v>
      </c>
      <c r="X127" s="199">
        <v>-5139.22</v>
      </c>
      <c r="Y127" s="199">
        <v>-5510.58</v>
      </c>
      <c r="Z127" s="199">
        <v>-6521.98</v>
      </c>
      <c r="AA127" s="199">
        <v>-7926.03</v>
      </c>
      <c r="AB127" s="199">
        <f>IFERROR(VLOOKUP($B127,'2021 Balance Sheet'!$B$7:$O$1311,'2021 Balance Sheet'!D$2,FALSE),0)</f>
        <v>-9199.2099999999991</v>
      </c>
      <c r="AC127" s="199">
        <f>IFERROR(VLOOKUP($B127,'2021 Balance Sheet'!$B$7:$O$1311,'2021 Balance Sheet'!E$2,FALSE),0)</f>
        <v>-2371.17</v>
      </c>
      <c r="AD127" s="199">
        <f>IFERROR(VLOOKUP($B127,'2021 Balance Sheet'!$B$7:$O$1311,'2021 Balance Sheet'!F$2,FALSE),0)</f>
        <v>-3423.09</v>
      </c>
      <c r="AE127" s="199">
        <f>IFERROR(VLOOKUP($B127,'2021 Balance Sheet'!$B$7:$O$1311,'2021 Balance Sheet'!G$2,FALSE),0)</f>
        <v>-4259.88</v>
      </c>
      <c r="AF127" s="199">
        <f>IFERROR(VLOOKUP($B127,'2021 Balance Sheet'!$B$7:$O$1311,'2021 Balance Sheet'!H$2,FALSE),0)</f>
        <v>-4728.2</v>
      </c>
      <c r="AG127" s="199">
        <f>IFERROR(VLOOKUP($B127,'2021 Balance Sheet'!$B$7:$O$1311,'2021 Balance Sheet'!I$2,FALSE),0)</f>
        <v>-5049.67</v>
      </c>
      <c r="AH127" s="199">
        <f>IFERROR(VLOOKUP($B127,'2021 Balance Sheet'!$B$7:$O$1311,'2021 Balance Sheet'!J$2,FALSE),0)</f>
        <v>-5310.64</v>
      </c>
      <c r="AI127" s="199">
        <f>IFERROR(VLOOKUP($B127,'2021 Balance Sheet'!$B$7:$O$1311,'2021 Balance Sheet'!K$2,FALSE),0)</f>
        <v>-5541.89</v>
      </c>
      <c r="AJ127" s="199">
        <f>IFERROR(VLOOKUP($B127,'2021 Balance Sheet'!$B$7:$O$1311,'2021 Balance Sheet'!L$2,FALSE),0)</f>
        <v>-5819.37</v>
      </c>
      <c r="AK127" s="199">
        <f>IFERROR(VLOOKUP($B127,'2021 Balance Sheet'!$B$7:$O$1311,'2021 Balance Sheet'!M$2,FALSE),0)</f>
        <v>-6368.04</v>
      </c>
      <c r="AL127" s="199">
        <f>IFERROR(VLOOKUP($B127,'2021 Balance Sheet'!$B$7:$O$1311,'2021 Balance Sheet'!N$2,FALSE),0)</f>
        <v>-7324.55</v>
      </c>
      <c r="AM127" s="199">
        <f>IFERROR(VLOOKUP($B127,'2021 Balance Sheet'!$B$7:$O$1311,'2021 Balance Sheet'!O$2,FALSE),0)</f>
        <v>-9050.19</v>
      </c>
      <c r="AN127" s="109">
        <f t="shared" si="11"/>
        <v>-5656.9850000000006</v>
      </c>
    </row>
    <row r="128" spans="1:40" ht="15.75" thickBot="1" x14ac:dyDescent="0.3">
      <c r="A128" s="149" t="s">
        <v>2375</v>
      </c>
      <c r="B128" s="153" t="s">
        <v>2376</v>
      </c>
      <c r="C128" s="125" t="s">
        <v>4</v>
      </c>
      <c r="D128" s="140">
        <v>-689.82</v>
      </c>
      <c r="E128" s="140">
        <v>-179.18</v>
      </c>
      <c r="F128" s="140">
        <v>-261.08</v>
      </c>
      <c r="G128" s="140">
        <v>-321.95999999999998</v>
      </c>
      <c r="H128" s="140">
        <v>-354.52</v>
      </c>
      <c r="I128" s="140">
        <v>-363.78</v>
      </c>
      <c r="J128" s="140">
        <v>-385.05</v>
      </c>
      <c r="K128" s="140">
        <v>-403.95</v>
      </c>
      <c r="L128" s="140">
        <v>-425.41</v>
      </c>
      <c r="M128" s="140">
        <v>-473.07</v>
      </c>
      <c r="N128" s="140">
        <v>-543.17999999999995</v>
      </c>
      <c r="O128" s="140">
        <v>-634.16999999999996</v>
      </c>
      <c r="P128" s="200">
        <v>-735.52</v>
      </c>
      <c r="Q128" s="200">
        <v>-183.27</v>
      </c>
      <c r="R128" s="200">
        <v>-253.7</v>
      </c>
      <c r="S128" s="199">
        <v>-311.61</v>
      </c>
      <c r="T128" s="199">
        <v>-343.36</v>
      </c>
      <c r="U128" s="199">
        <v>-355.14</v>
      </c>
      <c r="V128" s="200">
        <v>-375.64</v>
      </c>
      <c r="W128" s="200">
        <v>-394.03</v>
      </c>
      <c r="X128" s="200">
        <v>-414.68</v>
      </c>
      <c r="Y128" s="200">
        <v>-442.92</v>
      </c>
      <c r="Z128" s="200">
        <v>-515.53</v>
      </c>
      <c r="AA128" s="200">
        <v>-623.24</v>
      </c>
      <c r="AB128" s="199">
        <f>IFERROR(VLOOKUP($B128,'2021 Balance Sheet'!$B$7:$O$1311,'2021 Balance Sheet'!D$2,FALSE),0)</f>
        <v>-724.63</v>
      </c>
      <c r="AC128" s="199">
        <f>IFERROR(VLOOKUP($B128,'2021 Balance Sheet'!$B$7:$O$1311,'2021 Balance Sheet'!E$2,FALSE),0)</f>
        <v>-187.38</v>
      </c>
      <c r="AD128" s="199">
        <f>IFERROR(VLOOKUP($B128,'2021 Balance Sheet'!$B$7:$O$1311,'2021 Balance Sheet'!F$2,FALSE),0)</f>
        <v>-260.92</v>
      </c>
      <c r="AE128" s="199">
        <f>IFERROR(VLOOKUP($B128,'2021 Balance Sheet'!$B$7:$O$1311,'2021 Balance Sheet'!G$2,FALSE),0)</f>
        <v>-321.63</v>
      </c>
      <c r="AF128" s="199">
        <f>IFERROR(VLOOKUP($B128,'2021 Balance Sheet'!$B$7:$O$1311,'2021 Balance Sheet'!H$2,FALSE),0)</f>
        <v>-355.06</v>
      </c>
      <c r="AG128" s="199">
        <f>IFERROR(VLOOKUP($B128,'2021 Balance Sheet'!$B$7:$O$1311,'2021 Balance Sheet'!I$2,FALSE),0)</f>
        <v>-382.58</v>
      </c>
      <c r="AH128" s="199">
        <f>IFERROR(VLOOKUP($B128,'2021 Balance Sheet'!$B$7:$O$1311,'2021 Balance Sheet'!J$2,FALSE),0)</f>
        <v>-400.76</v>
      </c>
      <c r="AI128" s="199">
        <f>IFERROR(VLOOKUP($B128,'2021 Balance Sheet'!$B$7:$O$1311,'2021 Balance Sheet'!K$2,FALSE),0)</f>
        <v>-421.51</v>
      </c>
      <c r="AJ128" s="199">
        <f>IFERROR(VLOOKUP($B128,'2021 Balance Sheet'!$B$7:$O$1311,'2021 Balance Sheet'!L$2,FALSE),0)</f>
        <v>-442.26</v>
      </c>
      <c r="AK128" s="199">
        <f>IFERROR(VLOOKUP($B128,'2021 Balance Sheet'!$B$7:$O$1311,'2021 Balance Sheet'!M$2,FALSE),0)</f>
        <v>-485.17</v>
      </c>
      <c r="AL128" s="199">
        <f>IFERROR(VLOOKUP($B128,'2021 Balance Sheet'!$B$7:$O$1311,'2021 Balance Sheet'!N$2,FALSE),0)</f>
        <v>-546.72</v>
      </c>
      <c r="AM128" s="199">
        <f>IFERROR(VLOOKUP($B128,'2021 Balance Sheet'!$B$7:$O$1311,'2021 Balance Sheet'!O$2,FALSE),0)</f>
        <v>-647.47</v>
      </c>
      <c r="AN128" s="109">
        <f t="shared" si="11"/>
        <v>-430.33125000000001</v>
      </c>
    </row>
    <row r="129" spans="1:40" ht="15.75" thickBot="1" x14ac:dyDescent="0.3">
      <c r="A129" s="149" t="s">
        <v>2377</v>
      </c>
      <c r="B129" s="153" t="s">
        <v>2378</v>
      </c>
      <c r="C129" s="125" t="s">
        <v>4</v>
      </c>
      <c r="D129" s="139">
        <v>-928.04</v>
      </c>
      <c r="E129" s="139">
        <v>-255.53</v>
      </c>
      <c r="F129" s="139">
        <v>-373.18</v>
      </c>
      <c r="G129" s="139">
        <v>-452.6</v>
      </c>
      <c r="H129" s="139">
        <v>-493.69</v>
      </c>
      <c r="I129" s="139">
        <v>-499.1</v>
      </c>
      <c r="J129" s="139">
        <v>-521.36</v>
      </c>
      <c r="K129" s="139">
        <v>-540.12</v>
      </c>
      <c r="L129" s="139">
        <v>-562.23</v>
      </c>
      <c r="M129" s="139">
        <v>-621.29</v>
      </c>
      <c r="N129" s="139">
        <v>-715.89</v>
      </c>
      <c r="O129" s="139">
        <v>-849.64</v>
      </c>
      <c r="P129" s="199">
        <v>-1002.2</v>
      </c>
      <c r="Q129" s="199">
        <v>-267.83999999999997</v>
      </c>
      <c r="R129" s="199">
        <v>-375.21</v>
      </c>
      <c r="S129" s="200">
        <v>-458.88</v>
      </c>
      <c r="T129" s="200">
        <v>-501.11</v>
      </c>
      <c r="U129" s="200">
        <v>-514.45000000000005</v>
      </c>
      <c r="V129" s="199">
        <v>-538.98</v>
      </c>
      <c r="W129" s="199">
        <v>-559.27</v>
      </c>
      <c r="X129" s="199">
        <v>-582.75</v>
      </c>
      <c r="Y129" s="199">
        <v>-619.71</v>
      </c>
      <c r="Z129" s="199">
        <v>-718.01</v>
      </c>
      <c r="AA129" s="199">
        <v>-878.46</v>
      </c>
      <c r="AB129" s="199">
        <f>IFERROR(VLOOKUP($B129,'2021 Balance Sheet'!$B$7:$O$1311,'2021 Balance Sheet'!D$2,FALSE),0)</f>
        <v>-1027.17</v>
      </c>
      <c r="AC129" s="199">
        <f>IFERROR(VLOOKUP($B129,'2021 Balance Sheet'!$B$7:$O$1311,'2021 Balance Sheet'!E$2,FALSE),0)</f>
        <v>-282.10000000000002</v>
      </c>
      <c r="AD129" s="199">
        <f>IFERROR(VLOOKUP($B129,'2021 Balance Sheet'!$B$7:$O$1311,'2021 Balance Sheet'!F$2,FALSE),0)</f>
        <v>-398.19</v>
      </c>
      <c r="AE129" s="199">
        <f>IFERROR(VLOOKUP($B129,'2021 Balance Sheet'!$B$7:$O$1311,'2021 Balance Sheet'!G$2,FALSE),0)</f>
        <v>-486.94</v>
      </c>
      <c r="AF129" s="199">
        <f>IFERROR(VLOOKUP($B129,'2021 Balance Sheet'!$B$7:$O$1311,'2021 Balance Sheet'!H$2,FALSE),0)</f>
        <v>-534.80999999999995</v>
      </c>
      <c r="AG129" s="199">
        <f>IFERROR(VLOOKUP($B129,'2021 Balance Sheet'!$B$7:$O$1311,'2021 Balance Sheet'!I$2,FALSE),0)</f>
        <v>-571.15</v>
      </c>
      <c r="AH129" s="199">
        <f>IFERROR(VLOOKUP($B129,'2021 Balance Sheet'!$B$7:$O$1311,'2021 Balance Sheet'!J$2,FALSE),0)</f>
        <v>-591.88</v>
      </c>
      <c r="AI129" s="199">
        <f>IFERROR(VLOOKUP($B129,'2021 Balance Sheet'!$B$7:$O$1311,'2021 Balance Sheet'!K$2,FALSE),0)</f>
        <v>-611.91999999999996</v>
      </c>
      <c r="AJ129" s="199">
        <f>IFERROR(VLOOKUP($B129,'2021 Balance Sheet'!$B$7:$O$1311,'2021 Balance Sheet'!L$2,FALSE),0)</f>
        <v>-637.48</v>
      </c>
      <c r="AK129" s="199">
        <f>IFERROR(VLOOKUP($B129,'2021 Balance Sheet'!$B$7:$O$1311,'2021 Balance Sheet'!M$2,FALSE),0)</f>
        <v>-693.88</v>
      </c>
      <c r="AL129" s="199">
        <f>IFERROR(VLOOKUP($B129,'2021 Balance Sheet'!$B$7:$O$1311,'2021 Balance Sheet'!N$2,FALSE),0)</f>
        <v>-780.26</v>
      </c>
      <c r="AM129" s="199">
        <f>IFERROR(VLOOKUP($B129,'2021 Balance Sheet'!$B$7:$O$1311,'2021 Balance Sheet'!O$2,FALSE),0)</f>
        <v>-922.29</v>
      </c>
      <c r="AN129" s="109">
        <f t="shared" si="11"/>
        <v>-626.34624999999994</v>
      </c>
    </row>
    <row r="130" spans="1:40" ht="15.75" thickBot="1" x14ac:dyDescent="0.3">
      <c r="A130" s="149" t="s">
        <v>2379</v>
      </c>
      <c r="B130" s="153" t="s">
        <v>2380</v>
      </c>
      <c r="C130" s="125" t="s">
        <v>4</v>
      </c>
      <c r="D130" s="140">
        <v>-8732.19</v>
      </c>
      <c r="E130" s="140">
        <v>-2322.86</v>
      </c>
      <c r="F130" s="140">
        <v>-3446.61</v>
      </c>
      <c r="G130" s="140">
        <v>-4221.97</v>
      </c>
      <c r="H130" s="140">
        <v>-4788.68</v>
      </c>
      <c r="I130" s="140">
        <v>-4927.4399999999996</v>
      </c>
      <c r="J130" s="140">
        <v>-5219.54</v>
      </c>
      <c r="K130" s="140">
        <v>-5471.66</v>
      </c>
      <c r="L130" s="140">
        <v>-5737</v>
      </c>
      <c r="M130" s="140">
        <v>-6120.83</v>
      </c>
      <c r="N130" s="140">
        <v>-6836.02</v>
      </c>
      <c r="O130" s="140">
        <v>-8011.73</v>
      </c>
      <c r="P130" s="200">
        <v>-9274.7999999999993</v>
      </c>
      <c r="Q130" s="200">
        <v>-2363.9899999999998</v>
      </c>
      <c r="R130" s="200">
        <v>-3440.86</v>
      </c>
      <c r="S130" s="199">
        <v>-4245.5</v>
      </c>
      <c r="T130" s="199">
        <v>-4775.32</v>
      </c>
      <c r="U130" s="199">
        <v>-4913.1400000000003</v>
      </c>
      <c r="V130" s="200">
        <v>-5249.39</v>
      </c>
      <c r="W130" s="200">
        <v>-5496.69</v>
      </c>
      <c r="X130" s="200">
        <v>-5745.53</v>
      </c>
      <c r="Y130" s="200">
        <v>-6021.04</v>
      </c>
      <c r="Z130" s="200">
        <v>-6620.83</v>
      </c>
      <c r="AA130" s="200">
        <v>-7707.66</v>
      </c>
      <c r="AB130" s="199">
        <f>IFERROR(VLOOKUP($B130,'2021 Balance Sheet'!$B$7:$O$1311,'2021 Balance Sheet'!D$2,FALSE),0)</f>
        <v>-9033.24</v>
      </c>
      <c r="AC130" s="199">
        <f>IFERROR(VLOOKUP($B130,'2021 Balance Sheet'!$B$7:$O$1311,'2021 Balance Sheet'!E$2,FALSE),0)</f>
        <v>-2361.2399999999998</v>
      </c>
      <c r="AD130" s="199">
        <f>IFERROR(VLOOKUP($B130,'2021 Balance Sheet'!$B$7:$O$1311,'2021 Balance Sheet'!F$2,FALSE),0)</f>
        <v>-3477.61</v>
      </c>
      <c r="AE130" s="199">
        <f>IFERROR(VLOOKUP($B130,'2021 Balance Sheet'!$B$7:$O$1311,'2021 Balance Sheet'!G$2,FALSE),0)</f>
        <v>-4386.2700000000004</v>
      </c>
      <c r="AF130" s="199">
        <f>IFERROR(VLOOKUP($B130,'2021 Balance Sheet'!$B$7:$O$1311,'2021 Balance Sheet'!H$2,FALSE),0)</f>
        <v>-4960.97</v>
      </c>
      <c r="AG130" s="199">
        <f>IFERROR(VLOOKUP($B130,'2021 Balance Sheet'!$B$7:$O$1311,'2021 Balance Sheet'!I$2,FALSE),0)</f>
        <v>-5373.41</v>
      </c>
      <c r="AH130" s="199">
        <f>IFERROR(VLOOKUP($B130,'2021 Balance Sheet'!$B$7:$O$1311,'2021 Balance Sheet'!J$2,FALSE),0)</f>
        <v>-5644.62</v>
      </c>
      <c r="AI130" s="199">
        <f>IFERROR(VLOOKUP($B130,'2021 Balance Sheet'!$B$7:$O$1311,'2021 Balance Sheet'!K$2,FALSE),0)</f>
        <v>-5862.76</v>
      </c>
      <c r="AJ130" s="199">
        <f>IFERROR(VLOOKUP($B130,'2021 Balance Sheet'!$B$7:$O$1311,'2021 Balance Sheet'!L$2,FALSE),0)</f>
        <v>-6143.46</v>
      </c>
      <c r="AK130" s="199">
        <f>IFERROR(VLOOKUP($B130,'2021 Balance Sheet'!$B$7:$O$1311,'2021 Balance Sheet'!M$2,FALSE),0)</f>
        <v>-6475.41</v>
      </c>
      <c r="AL130" s="199">
        <f>IFERROR(VLOOKUP($B130,'2021 Balance Sheet'!$B$7:$O$1311,'2021 Balance Sheet'!N$2,FALSE),0)</f>
        <v>-7134.97</v>
      </c>
      <c r="AM130" s="199">
        <f>IFERROR(VLOOKUP($B130,'2021 Balance Sheet'!$B$7:$O$1311,'2021 Balance Sheet'!O$2,FALSE),0)</f>
        <v>-8257.67</v>
      </c>
      <c r="AN130" s="109">
        <f t="shared" si="11"/>
        <v>-5736.385416666667</v>
      </c>
    </row>
    <row r="131" spans="1:40" ht="15.75" thickBot="1" x14ac:dyDescent="0.3">
      <c r="A131" s="149" t="s">
        <v>2381</v>
      </c>
      <c r="B131" s="153" t="s">
        <v>2382</v>
      </c>
      <c r="C131" s="125" t="s">
        <v>4</v>
      </c>
      <c r="D131" s="139">
        <v>-27115.119999999999</v>
      </c>
      <c r="E131" s="139">
        <v>-6727.6</v>
      </c>
      <c r="F131" s="139">
        <v>-9619.36</v>
      </c>
      <c r="G131" s="139">
        <v>-11785.58</v>
      </c>
      <c r="H131" s="139">
        <v>-13312.7</v>
      </c>
      <c r="I131" s="139">
        <v>-13962.49</v>
      </c>
      <c r="J131" s="139">
        <v>-15061.03</v>
      </c>
      <c r="K131" s="139">
        <v>-15981.67</v>
      </c>
      <c r="L131" s="139">
        <v>-16970.62</v>
      </c>
      <c r="M131" s="139">
        <v>-18577.189999999999</v>
      </c>
      <c r="N131" s="139">
        <v>-20934.59</v>
      </c>
      <c r="O131" s="139">
        <v>-24218.73</v>
      </c>
      <c r="P131" s="199">
        <v>-28134.41</v>
      </c>
      <c r="Q131" s="199">
        <v>-6995.84</v>
      </c>
      <c r="R131" s="199">
        <v>-9843.07</v>
      </c>
      <c r="S131" s="200">
        <v>-12342.37</v>
      </c>
      <c r="T131" s="200">
        <v>-13793.11</v>
      </c>
      <c r="U131" s="200">
        <v>-14495.42</v>
      </c>
      <c r="V131" s="199">
        <v>-15705.2</v>
      </c>
      <c r="W131" s="199">
        <v>-16709.34</v>
      </c>
      <c r="X131" s="199">
        <v>-17796.939999999999</v>
      </c>
      <c r="Y131" s="199">
        <v>-19152.02</v>
      </c>
      <c r="Z131" s="199">
        <v>-21889.78</v>
      </c>
      <c r="AA131" s="199">
        <v>-25287.8</v>
      </c>
      <c r="AB131" s="199">
        <f>IFERROR(VLOOKUP($B131,'2021 Balance Sheet'!$B$7:$O$1311,'2021 Balance Sheet'!D$2,FALSE),0)</f>
        <v>-29185.86</v>
      </c>
      <c r="AC131" s="199">
        <f>IFERROR(VLOOKUP($B131,'2021 Balance Sheet'!$B$7:$O$1311,'2021 Balance Sheet'!E$2,FALSE),0)</f>
        <v>-6868.18</v>
      </c>
      <c r="AD131" s="199">
        <f>IFERROR(VLOOKUP($B131,'2021 Balance Sheet'!$B$7:$O$1311,'2021 Balance Sheet'!F$2,FALSE),0)</f>
        <v>-9985.65</v>
      </c>
      <c r="AE131" s="199">
        <f>IFERROR(VLOOKUP($B131,'2021 Balance Sheet'!$B$7:$O$1311,'2021 Balance Sheet'!G$2,FALSE),0)</f>
        <v>-12452.36</v>
      </c>
      <c r="AF131" s="199">
        <f>IFERROR(VLOOKUP($B131,'2021 Balance Sheet'!$B$7:$O$1311,'2021 Balance Sheet'!H$2,FALSE),0)</f>
        <v>-14305.82</v>
      </c>
      <c r="AG131" s="199">
        <f>IFERROR(VLOOKUP($B131,'2021 Balance Sheet'!$B$7:$O$1311,'2021 Balance Sheet'!I$2,FALSE),0)</f>
        <v>-15754.42</v>
      </c>
      <c r="AH131" s="199">
        <f>IFERROR(VLOOKUP($B131,'2021 Balance Sheet'!$B$7:$O$1311,'2021 Balance Sheet'!J$2,FALSE),0)</f>
        <v>-16828.189999999999</v>
      </c>
      <c r="AI131" s="199">
        <f>IFERROR(VLOOKUP($B131,'2021 Balance Sheet'!$B$7:$O$1311,'2021 Balance Sheet'!K$2,FALSE),0)</f>
        <v>-17958.240000000002</v>
      </c>
      <c r="AJ131" s="199">
        <f>IFERROR(VLOOKUP($B131,'2021 Balance Sheet'!$B$7:$O$1311,'2021 Balance Sheet'!L$2,FALSE),0)</f>
        <v>-19272.16</v>
      </c>
      <c r="AK131" s="199">
        <f>IFERROR(VLOOKUP($B131,'2021 Balance Sheet'!$B$7:$O$1311,'2021 Balance Sheet'!M$2,FALSE),0)</f>
        <v>-20983.25</v>
      </c>
      <c r="AL131" s="199">
        <f>IFERROR(VLOOKUP($B131,'2021 Balance Sheet'!$B$7:$O$1311,'2021 Balance Sheet'!N$2,FALSE),0)</f>
        <v>-23505.05</v>
      </c>
      <c r="AM131" s="199">
        <f>IFERROR(VLOOKUP($B131,'2021 Balance Sheet'!$B$7:$O$1311,'2021 Balance Sheet'!O$2,FALSE),0)</f>
        <v>-27857.87</v>
      </c>
      <c r="AN131" s="109">
        <f t="shared" si="11"/>
        <v>-17806.001249999998</v>
      </c>
    </row>
    <row r="132" spans="1:40" ht="15.75" thickBot="1" x14ac:dyDescent="0.3">
      <c r="A132" s="149" t="s">
        <v>2383</v>
      </c>
      <c r="B132" s="153" t="s">
        <v>2384</v>
      </c>
      <c r="C132" s="125" t="s">
        <v>4</v>
      </c>
      <c r="D132" s="140">
        <v>-6951.13</v>
      </c>
      <c r="E132" s="140">
        <v>-12706.09</v>
      </c>
      <c r="F132" s="140">
        <v>-18296.09</v>
      </c>
      <c r="G132" s="140">
        <v>-4288.46</v>
      </c>
      <c r="H132" s="140">
        <v>-7370.06</v>
      </c>
      <c r="I132" s="140">
        <v>-9092.19</v>
      </c>
      <c r="J132" s="140">
        <v>-2598.34</v>
      </c>
      <c r="K132" s="140">
        <v>-4945.7</v>
      </c>
      <c r="L132" s="140">
        <v>-7153.01</v>
      </c>
      <c r="M132" s="140">
        <v>-3257.28</v>
      </c>
      <c r="N132" s="140">
        <v>-7491.24</v>
      </c>
      <c r="O132" s="140">
        <v>-13600.92</v>
      </c>
      <c r="P132" s="200">
        <v>-7183.53</v>
      </c>
      <c r="Q132" s="200">
        <v>-12750.26</v>
      </c>
      <c r="R132" s="200">
        <v>-18095.07</v>
      </c>
      <c r="S132" s="199">
        <v>-4180.5600000000004</v>
      </c>
      <c r="T132" s="199">
        <v>-7460.76</v>
      </c>
      <c r="U132" s="199">
        <v>-9416.5400000000009</v>
      </c>
      <c r="V132" s="200">
        <v>-3021.04</v>
      </c>
      <c r="W132" s="200">
        <v>-5667.16</v>
      </c>
      <c r="X132" s="200">
        <v>-8066.75</v>
      </c>
      <c r="Y132" s="200">
        <v>-2609.33</v>
      </c>
      <c r="Z132" s="200">
        <v>-7532.45</v>
      </c>
      <c r="AA132" s="200">
        <v>-13290.57</v>
      </c>
      <c r="AB132" s="199">
        <f>IFERROR(VLOOKUP($B132,'2021 Balance Sheet'!$B$7:$O$1311,'2021 Balance Sheet'!D$2,FALSE),0)</f>
        <v>-6928.37</v>
      </c>
      <c r="AC132" s="199">
        <f>IFERROR(VLOOKUP($B132,'2021 Balance Sheet'!$B$7:$O$1311,'2021 Balance Sheet'!E$2,FALSE),0)</f>
        <v>-12497.24</v>
      </c>
      <c r="AD132" s="199">
        <f>IFERROR(VLOOKUP($B132,'2021 Balance Sheet'!$B$7:$O$1311,'2021 Balance Sheet'!F$2,FALSE),0)</f>
        <v>-18753.32</v>
      </c>
      <c r="AE132" s="199">
        <f>IFERROR(VLOOKUP($B132,'2021 Balance Sheet'!$B$7:$O$1311,'2021 Balance Sheet'!G$2,FALSE),0)</f>
        <v>-4765.28</v>
      </c>
      <c r="AF132" s="199">
        <f>IFERROR(VLOOKUP($B132,'2021 Balance Sheet'!$B$7:$O$1311,'2021 Balance Sheet'!H$2,FALSE),0)</f>
        <v>-8261.74</v>
      </c>
      <c r="AG132" s="199">
        <f>IFERROR(VLOOKUP($B132,'2021 Balance Sheet'!$B$7:$O$1311,'2021 Balance Sheet'!I$2,FALSE),0)</f>
        <v>-11491.32</v>
      </c>
      <c r="AH132" s="199">
        <f>IFERROR(VLOOKUP($B132,'2021 Balance Sheet'!$B$7:$O$1311,'2021 Balance Sheet'!J$2,FALSE),0)</f>
        <v>-2768.57</v>
      </c>
      <c r="AI132" s="199">
        <f>IFERROR(VLOOKUP($B132,'2021 Balance Sheet'!$B$7:$O$1311,'2021 Balance Sheet'!K$2,FALSE),0)</f>
        <v>-5640.98</v>
      </c>
      <c r="AJ132" s="199">
        <f>IFERROR(VLOOKUP($B132,'2021 Balance Sheet'!$B$7:$O$1311,'2021 Balance Sheet'!L$2,FALSE),0)</f>
        <v>-8605.6299999999992</v>
      </c>
      <c r="AK132" s="199">
        <f>IFERROR(VLOOKUP($B132,'2021 Balance Sheet'!$B$7:$O$1311,'2021 Balance Sheet'!M$2,FALSE),0)</f>
        <v>-3375.26</v>
      </c>
      <c r="AL132" s="199">
        <f>IFERROR(VLOOKUP($B132,'2021 Balance Sheet'!$B$7:$O$1311,'2021 Balance Sheet'!N$2,FALSE),0)</f>
        <v>-7975.33</v>
      </c>
      <c r="AM132" s="199">
        <f>IFERROR(VLOOKUP($B132,'2021 Balance Sheet'!$B$7:$O$1311,'2021 Balance Sheet'!O$2,FALSE),0)</f>
        <v>-15397.84</v>
      </c>
      <c r="AN132" s="109">
        <f t="shared" ref="AN132:AN165" si="12">(AM132/2+AA132/2+SUM(AB132:AL132))/12</f>
        <v>-8783.9370833333323</v>
      </c>
    </row>
    <row r="133" spans="1:40" ht="15.75" thickBot="1" x14ac:dyDescent="0.3">
      <c r="A133" s="149" t="s">
        <v>2385</v>
      </c>
      <c r="B133" s="153" t="s">
        <v>2386</v>
      </c>
      <c r="C133" s="125" t="s">
        <v>4</v>
      </c>
      <c r="D133" s="139">
        <v>-88074.19</v>
      </c>
      <c r="E133" s="139">
        <v>-19543.759999999998</v>
      </c>
      <c r="F133" s="139">
        <v>-28226.22</v>
      </c>
      <c r="G133" s="139">
        <v>-35297.25</v>
      </c>
      <c r="H133" s="139">
        <v>-41223.82</v>
      </c>
      <c r="I133" s="139">
        <v>-43948.68</v>
      </c>
      <c r="J133" s="139">
        <v>-48048.77</v>
      </c>
      <c r="K133" s="139">
        <v>-51915.43</v>
      </c>
      <c r="L133" s="139">
        <v>-55781.59</v>
      </c>
      <c r="M133" s="139">
        <v>-61916.29</v>
      </c>
      <c r="N133" s="139">
        <v>-69113.17</v>
      </c>
      <c r="O133" s="139">
        <v>-79268.88</v>
      </c>
      <c r="P133" s="199">
        <v>-89983.28</v>
      </c>
      <c r="Q133" s="199">
        <v>-20204.939999999999</v>
      </c>
      <c r="R133" s="199">
        <v>-28853.38</v>
      </c>
      <c r="S133" s="200">
        <v>-35534.06</v>
      </c>
      <c r="T133" s="200">
        <v>-40211.19</v>
      </c>
      <c r="U133" s="200">
        <v>-42891.65</v>
      </c>
      <c r="V133" s="199">
        <v>-47130.98</v>
      </c>
      <c r="W133" s="199">
        <v>-51442.32</v>
      </c>
      <c r="X133" s="199">
        <v>-55466.41</v>
      </c>
      <c r="Y133" s="199">
        <v>-60914.9</v>
      </c>
      <c r="Z133" s="199">
        <v>-68625.919999999998</v>
      </c>
      <c r="AA133" s="199">
        <v>-79508.179999999993</v>
      </c>
      <c r="AB133" s="199">
        <f>IFERROR(VLOOKUP($B133,'2021 Balance Sheet'!$B$7:$O$1311,'2021 Balance Sheet'!D$2,FALSE),0)</f>
        <v>-89343.28</v>
      </c>
      <c r="AC133" s="199">
        <f>IFERROR(VLOOKUP($B133,'2021 Balance Sheet'!$B$7:$O$1311,'2021 Balance Sheet'!E$2,FALSE),0)</f>
        <v>-18979.82</v>
      </c>
      <c r="AD133" s="199">
        <f>IFERROR(VLOOKUP($B133,'2021 Balance Sheet'!$B$7:$O$1311,'2021 Balance Sheet'!F$2,FALSE),0)</f>
        <v>-28754.6</v>
      </c>
      <c r="AE133" s="199">
        <f>IFERROR(VLOOKUP($B133,'2021 Balance Sheet'!$B$7:$O$1311,'2021 Balance Sheet'!G$2,FALSE),0)</f>
        <v>-36670.75</v>
      </c>
      <c r="AF133" s="199">
        <f>IFERROR(VLOOKUP($B133,'2021 Balance Sheet'!$B$7:$O$1311,'2021 Balance Sheet'!H$2,FALSE),0)</f>
        <v>-43188.07</v>
      </c>
      <c r="AG133" s="199">
        <f>IFERROR(VLOOKUP($B133,'2021 Balance Sheet'!$B$7:$O$1311,'2021 Balance Sheet'!I$2,FALSE),0)</f>
        <v>-48346.400000000001</v>
      </c>
      <c r="AH133" s="199">
        <f>IFERROR(VLOOKUP($B133,'2021 Balance Sheet'!$B$7:$O$1311,'2021 Balance Sheet'!J$2,FALSE),0)</f>
        <v>-52867.99</v>
      </c>
      <c r="AI133" s="199">
        <f>IFERROR(VLOOKUP($B133,'2021 Balance Sheet'!$B$7:$O$1311,'2021 Balance Sheet'!K$2,FALSE),0)</f>
        <v>-57247.83</v>
      </c>
      <c r="AJ133" s="199">
        <f>IFERROR(VLOOKUP($B133,'2021 Balance Sheet'!$B$7:$O$1311,'2021 Balance Sheet'!L$2,FALSE),0)</f>
        <v>-61778.559999999998</v>
      </c>
      <c r="AK133" s="199">
        <f>IFERROR(VLOOKUP($B133,'2021 Balance Sheet'!$B$7:$O$1311,'2021 Balance Sheet'!M$2,FALSE),0)</f>
        <v>-67823.37</v>
      </c>
      <c r="AL133" s="199">
        <f>IFERROR(VLOOKUP($B133,'2021 Balance Sheet'!$B$7:$O$1311,'2021 Balance Sheet'!N$2,FALSE),0)</f>
        <v>-77085.679999999993</v>
      </c>
      <c r="AM133" s="199">
        <f>IFERROR(VLOOKUP($B133,'2021 Balance Sheet'!$B$7:$O$1311,'2021 Balance Sheet'!O$2,FALSE),0)</f>
        <v>-88672.65</v>
      </c>
      <c r="AN133" s="109">
        <f t="shared" si="12"/>
        <v>-55514.73041666668</v>
      </c>
    </row>
    <row r="134" spans="1:40" ht="15.75" thickBot="1" x14ac:dyDescent="0.3">
      <c r="A134" s="149" t="s">
        <v>2387</v>
      </c>
      <c r="B134" s="153" t="s">
        <v>2388</v>
      </c>
      <c r="C134" s="125" t="s">
        <v>4</v>
      </c>
      <c r="D134" s="140">
        <v>-42263.31</v>
      </c>
      <c r="E134" s="140">
        <v>-7599.3</v>
      </c>
      <c r="F134" s="140">
        <v>-14308.67</v>
      </c>
      <c r="G134" s="140">
        <v>-16829.77</v>
      </c>
      <c r="H134" s="140">
        <v>-18519.38</v>
      </c>
      <c r="I134" s="140">
        <v>-18525.09</v>
      </c>
      <c r="J134" s="140">
        <v>-19672.919999999998</v>
      </c>
      <c r="K134" s="140">
        <v>-20679.73</v>
      </c>
      <c r="L134" s="140">
        <v>-21960.85</v>
      </c>
      <c r="M134" s="140">
        <v>-24253.49</v>
      </c>
      <c r="N134" s="140">
        <v>-27268.34</v>
      </c>
      <c r="O134" s="140">
        <v>-31691.61</v>
      </c>
      <c r="P134" s="200">
        <v>-35745.56</v>
      </c>
      <c r="Q134" s="200">
        <v>-7603.79</v>
      </c>
      <c r="R134" s="200">
        <v>-10820.9</v>
      </c>
      <c r="S134" s="199">
        <v>-13409.77</v>
      </c>
      <c r="T134" s="199">
        <v>-15117.38</v>
      </c>
      <c r="U134" s="199">
        <v>-15931.56</v>
      </c>
      <c r="V134" s="200">
        <v>-17161.36</v>
      </c>
      <c r="W134" s="200">
        <v>-18314.27</v>
      </c>
      <c r="X134" s="200">
        <v>-19528.669999999998</v>
      </c>
      <c r="Y134" s="200">
        <v>-21200.76</v>
      </c>
      <c r="Z134" s="200">
        <v>-24662.18</v>
      </c>
      <c r="AA134" s="200">
        <v>-29179.42</v>
      </c>
      <c r="AB134" s="199">
        <f>IFERROR(VLOOKUP($B134,'2021 Balance Sheet'!$B$7:$O$1311,'2021 Balance Sheet'!D$2,FALSE),0)</f>
        <v>-33340.25</v>
      </c>
      <c r="AC134" s="199">
        <f>IFERROR(VLOOKUP($B134,'2021 Balance Sheet'!$B$7:$O$1311,'2021 Balance Sheet'!E$2,FALSE),0)</f>
        <v>-7581.56</v>
      </c>
      <c r="AD134" s="199">
        <f>IFERROR(VLOOKUP($B134,'2021 Balance Sheet'!$B$7:$O$1311,'2021 Balance Sheet'!F$2,FALSE),0)</f>
        <v>-11048.26</v>
      </c>
      <c r="AE134" s="199">
        <f>IFERROR(VLOOKUP($B134,'2021 Balance Sheet'!$B$7:$O$1311,'2021 Balance Sheet'!G$2,FALSE),0)</f>
        <v>-13763.41</v>
      </c>
      <c r="AF134" s="199">
        <f>IFERROR(VLOOKUP($B134,'2021 Balance Sheet'!$B$7:$O$1311,'2021 Balance Sheet'!H$2,FALSE),0)</f>
        <v>-15593.42</v>
      </c>
      <c r="AG134" s="199">
        <f>IFERROR(VLOOKUP($B134,'2021 Balance Sheet'!$B$7:$O$1311,'2021 Balance Sheet'!I$2,FALSE),0)</f>
        <v>-16925.68</v>
      </c>
      <c r="AH134" s="199">
        <f>IFERROR(VLOOKUP($B134,'2021 Balance Sheet'!$B$7:$O$1311,'2021 Balance Sheet'!J$2,FALSE),0)</f>
        <v>-18094.86</v>
      </c>
      <c r="AI134" s="199">
        <f>IFERROR(VLOOKUP($B134,'2021 Balance Sheet'!$B$7:$O$1311,'2021 Balance Sheet'!K$2,FALSE),0)</f>
        <v>-19184.62</v>
      </c>
      <c r="AJ134" s="199">
        <f>IFERROR(VLOOKUP($B134,'2021 Balance Sheet'!$B$7:$O$1311,'2021 Balance Sheet'!L$2,FALSE),0)</f>
        <v>-20413.62</v>
      </c>
      <c r="AK134" s="199">
        <f>IFERROR(VLOOKUP($B134,'2021 Balance Sheet'!$B$7:$O$1311,'2021 Balance Sheet'!M$2,FALSE),0)</f>
        <v>-22388.37</v>
      </c>
      <c r="AL134" s="199">
        <f>IFERROR(VLOOKUP($B134,'2021 Balance Sheet'!$B$7:$O$1311,'2021 Balance Sheet'!N$2,FALSE),0)</f>
        <v>-25577.68</v>
      </c>
      <c r="AM134" s="199">
        <f>IFERROR(VLOOKUP($B134,'2021 Balance Sheet'!$B$7:$O$1311,'2021 Balance Sheet'!O$2,FALSE),0)</f>
        <v>-30839.06</v>
      </c>
      <c r="AN134" s="109">
        <f t="shared" si="12"/>
        <v>-19493.414166666666</v>
      </c>
    </row>
    <row r="135" spans="1:40" ht="15.75" thickBot="1" x14ac:dyDescent="0.3">
      <c r="A135" s="149" t="s">
        <v>2389</v>
      </c>
      <c r="B135" s="153" t="s">
        <v>2390</v>
      </c>
      <c r="C135" s="125" t="s">
        <v>4</v>
      </c>
      <c r="D135" s="139">
        <v>-38280.379999999997</v>
      </c>
      <c r="E135" s="139">
        <v>-7640.2</v>
      </c>
      <c r="F135" s="139">
        <v>-12459.42</v>
      </c>
      <c r="G135" s="139">
        <v>-15185.74</v>
      </c>
      <c r="H135" s="139">
        <v>-5208.45</v>
      </c>
      <c r="I135" s="139">
        <v>-7112.24</v>
      </c>
      <c r="J135" s="139">
        <v>-9467.75</v>
      </c>
      <c r="K135" s="139">
        <v>-4579.1400000000003</v>
      </c>
      <c r="L135" s="139">
        <v>-6796.87</v>
      </c>
      <c r="M135" s="139">
        <v>-9722.84</v>
      </c>
      <c r="N135" s="139">
        <v>-5773.24</v>
      </c>
      <c r="O135" s="139">
        <v>-9055.66</v>
      </c>
      <c r="P135" s="199">
        <v>-12465.07</v>
      </c>
      <c r="Q135" s="199">
        <v>-6107.03</v>
      </c>
      <c r="R135" s="199">
        <v>-9246.2000000000007</v>
      </c>
      <c r="S135" s="200">
        <v>-12097.6</v>
      </c>
      <c r="T135" s="200">
        <v>-5067.5200000000004</v>
      </c>
      <c r="U135" s="200">
        <v>-7244.92</v>
      </c>
      <c r="V135" s="199">
        <v>-9584.3799999999992</v>
      </c>
      <c r="W135" s="199">
        <v>-4823.6499999999996</v>
      </c>
      <c r="X135" s="199">
        <v>-6796.67</v>
      </c>
      <c r="Y135" s="199">
        <v>-9439.2900000000009</v>
      </c>
      <c r="Z135" s="199">
        <v>-5719.47</v>
      </c>
      <c r="AA135" s="199">
        <v>-9270.8799999999992</v>
      </c>
      <c r="AB135" s="199">
        <f>IFERROR(VLOOKUP($B135,'2021 Balance Sheet'!$B$7:$O$1311,'2021 Balance Sheet'!D$2,FALSE),0)</f>
        <v>-12698.13</v>
      </c>
      <c r="AC135" s="199">
        <f>IFERROR(VLOOKUP($B135,'2021 Balance Sheet'!$B$7:$O$1311,'2021 Balance Sheet'!E$2,FALSE),0)</f>
        <v>-6623.02</v>
      </c>
      <c r="AD135" s="199">
        <f>IFERROR(VLOOKUP($B135,'2021 Balance Sheet'!$B$7:$O$1311,'2021 Balance Sheet'!F$2,FALSE),0)</f>
        <v>-9731.57</v>
      </c>
      <c r="AE135" s="199">
        <f>IFERROR(VLOOKUP($B135,'2021 Balance Sheet'!$B$7:$O$1311,'2021 Balance Sheet'!G$2,FALSE),0)</f>
        <v>-12721.42</v>
      </c>
      <c r="AF135" s="199">
        <f>IFERROR(VLOOKUP($B135,'2021 Balance Sheet'!$B$7:$O$1311,'2021 Balance Sheet'!H$2,FALSE),0)</f>
        <v>-5424.84</v>
      </c>
      <c r="AG135" s="199">
        <f>IFERROR(VLOOKUP($B135,'2021 Balance Sheet'!$B$7:$O$1311,'2021 Balance Sheet'!I$2,FALSE),0)</f>
        <v>-7889.56</v>
      </c>
      <c r="AH135" s="199">
        <f>IFERROR(VLOOKUP($B135,'2021 Balance Sheet'!$B$7:$O$1311,'2021 Balance Sheet'!J$2,FALSE),0)</f>
        <v>-10323.15</v>
      </c>
      <c r="AI135" s="199">
        <f>IFERROR(VLOOKUP($B135,'2021 Balance Sheet'!$B$7:$O$1311,'2021 Balance Sheet'!K$2,FALSE),0)</f>
        <v>-4839.22</v>
      </c>
      <c r="AJ135" s="199">
        <f>IFERROR(VLOOKUP($B135,'2021 Balance Sheet'!$B$7:$O$1311,'2021 Balance Sheet'!L$2,FALSE),0)</f>
        <v>-7207.38</v>
      </c>
      <c r="AK135" s="199">
        <f>IFERROR(VLOOKUP($B135,'2021 Balance Sheet'!$B$7:$O$1311,'2021 Balance Sheet'!M$2,FALSE),0)</f>
        <v>-9924.0499999999993</v>
      </c>
      <c r="AL135" s="199">
        <f>IFERROR(VLOOKUP($B135,'2021 Balance Sheet'!$B$7:$O$1311,'2021 Balance Sheet'!N$2,FALSE),0)</f>
        <v>-5770.28</v>
      </c>
      <c r="AM135" s="199">
        <f>IFERROR(VLOOKUP($B135,'2021 Balance Sheet'!$B$7:$O$1311,'2021 Balance Sheet'!O$2,FALSE),0)</f>
        <v>-9389.02</v>
      </c>
      <c r="AN135" s="109">
        <f t="shared" si="12"/>
        <v>-8540.2141666666666</v>
      </c>
    </row>
    <row r="136" spans="1:40" ht="15.75" thickBot="1" x14ac:dyDescent="0.3">
      <c r="A136" s="149" t="s">
        <v>2391</v>
      </c>
      <c r="B136" s="153" t="s">
        <v>2392</v>
      </c>
      <c r="C136" s="125" t="s">
        <v>4</v>
      </c>
      <c r="D136" s="140">
        <v>-44372.35</v>
      </c>
      <c r="E136" s="140">
        <v>-17991.580000000002</v>
      </c>
      <c r="F136" s="140">
        <v>-26104.240000000002</v>
      </c>
      <c r="G136" s="140">
        <v>-32867.83</v>
      </c>
      <c r="H136" s="140">
        <v>-38678.199999999997</v>
      </c>
      <c r="I136" s="140">
        <v>-42986.7</v>
      </c>
      <c r="J136" s="140">
        <v>-48474.14</v>
      </c>
      <c r="K136" s="140">
        <v>-10269.39</v>
      </c>
      <c r="L136" s="140">
        <v>-15366.8</v>
      </c>
      <c r="M136" s="140">
        <v>-21293.9</v>
      </c>
      <c r="N136" s="140">
        <v>-27728.81</v>
      </c>
      <c r="O136" s="140">
        <v>-36332.25</v>
      </c>
      <c r="P136" s="200">
        <v>-46283.77</v>
      </c>
      <c r="Q136" s="200">
        <v>-18045.29</v>
      </c>
      <c r="R136" s="200">
        <v>-25646.29</v>
      </c>
      <c r="S136" s="199">
        <v>-31673.65</v>
      </c>
      <c r="T136" s="199">
        <v>-36790.120000000003</v>
      </c>
      <c r="U136" s="199">
        <v>-39652.31</v>
      </c>
      <c r="V136" s="200">
        <v>-44613.19</v>
      </c>
      <c r="W136" s="200">
        <v>-9771.01</v>
      </c>
      <c r="X136" s="200">
        <v>-14915</v>
      </c>
      <c r="Y136" s="200">
        <v>-20004.75</v>
      </c>
      <c r="Z136" s="200">
        <v>-27400.39</v>
      </c>
      <c r="AA136" s="200">
        <v>-35665.879999999997</v>
      </c>
      <c r="AB136" s="199">
        <f>IFERROR(VLOOKUP($B136,'2021 Balance Sheet'!$B$7:$O$1311,'2021 Balance Sheet'!D$2,FALSE),0)</f>
        <v>-45426.21</v>
      </c>
      <c r="AC136" s="199">
        <f>IFERROR(VLOOKUP($B136,'2021 Balance Sheet'!$B$7:$O$1311,'2021 Balance Sheet'!E$2,FALSE),0)</f>
        <v>-17192.03</v>
      </c>
      <c r="AD136" s="199">
        <f>IFERROR(VLOOKUP($B136,'2021 Balance Sheet'!$B$7:$O$1311,'2021 Balance Sheet'!F$2,FALSE),0)</f>
        <v>-25089.95</v>
      </c>
      <c r="AE136" s="199">
        <f>IFERROR(VLOOKUP($B136,'2021 Balance Sheet'!$B$7:$O$1311,'2021 Balance Sheet'!G$2,FALSE),0)</f>
        <v>-32593.53</v>
      </c>
      <c r="AF136" s="199">
        <f>IFERROR(VLOOKUP($B136,'2021 Balance Sheet'!$B$7:$O$1311,'2021 Balance Sheet'!H$2,FALSE),0)</f>
        <v>-38404.47</v>
      </c>
      <c r="AG136" s="199">
        <f>IFERROR(VLOOKUP($B136,'2021 Balance Sheet'!$B$7:$O$1311,'2021 Balance Sheet'!I$2,FALSE),0)</f>
        <v>-44237.42</v>
      </c>
      <c r="AH136" s="199">
        <f>IFERROR(VLOOKUP($B136,'2021 Balance Sheet'!$B$7:$O$1311,'2021 Balance Sheet'!J$2,FALSE),0)</f>
        <v>-5443.96</v>
      </c>
      <c r="AI136" s="199">
        <f>IFERROR(VLOOKUP($B136,'2021 Balance Sheet'!$B$7:$O$1311,'2021 Balance Sheet'!K$2,FALSE),0)</f>
        <v>-10590.35</v>
      </c>
      <c r="AJ136" s="199">
        <f>IFERROR(VLOOKUP($B136,'2021 Balance Sheet'!$B$7:$O$1311,'2021 Balance Sheet'!L$2,FALSE),0)</f>
        <v>-16064.64</v>
      </c>
      <c r="AK136" s="199">
        <f>IFERROR(VLOOKUP($B136,'2021 Balance Sheet'!$B$7:$O$1311,'2021 Balance Sheet'!M$2,FALSE),0)</f>
        <v>-22645.19</v>
      </c>
      <c r="AL136" s="199">
        <f>IFERROR(VLOOKUP($B136,'2021 Balance Sheet'!$B$7:$O$1311,'2021 Balance Sheet'!N$2,FALSE),0)</f>
        <v>-29375.24</v>
      </c>
      <c r="AM136" s="199">
        <f>IFERROR(VLOOKUP($B136,'2021 Balance Sheet'!$B$7:$O$1311,'2021 Balance Sheet'!O$2,FALSE),0)</f>
        <v>-39309.620000000003</v>
      </c>
      <c r="AN136" s="109">
        <f t="shared" si="12"/>
        <v>-27045.895</v>
      </c>
    </row>
    <row r="137" spans="1:40" ht="15.75" thickBot="1" x14ac:dyDescent="0.3">
      <c r="A137" s="149" t="s">
        <v>2393</v>
      </c>
      <c r="B137" s="153" t="s">
        <v>2394</v>
      </c>
      <c r="C137" s="125" t="s">
        <v>4</v>
      </c>
      <c r="D137" s="139">
        <v>-4213.95</v>
      </c>
      <c r="E137" s="139">
        <v>-3570.14</v>
      </c>
      <c r="F137" s="139">
        <v>-5426.08</v>
      </c>
      <c r="G137" s="139">
        <v>-6522.11</v>
      </c>
      <c r="H137" s="139">
        <v>-1900.45</v>
      </c>
      <c r="I137" s="139">
        <v>-2068.4699999999998</v>
      </c>
      <c r="J137" s="139">
        <v>-2432.09</v>
      </c>
      <c r="K137" s="139">
        <v>-696.02</v>
      </c>
      <c r="L137" s="139">
        <v>-1034.22</v>
      </c>
      <c r="M137" s="139">
        <v>-1515</v>
      </c>
      <c r="N137" s="139">
        <v>-1487.04</v>
      </c>
      <c r="O137" s="139">
        <v>-2959.98</v>
      </c>
      <c r="P137" s="199">
        <v>-4783.25</v>
      </c>
      <c r="Q137" s="199">
        <v>-3423.47</v>
      </c>
      <c r="R137" s="199">
        <v>-4963.04</v>
      </c>
      <c r="S137" s="200">
        <v>-6184.9</v>
      </c>
      <c r="T137" s="200">
        <v>-2064.4899999999998</v>
      </c>
      <c r="U137" s="200">
        <v>-2332.67</v>
      </c>
      <c r="V137" s="199">
        <v>-2741.22</v>
      </c>
      <c r="W137" s="199">
        <v>-781.81</v>
      </c>
      <c r="X137" s="199">
        <v>-1108.82</v>
      </c>
      <c r="Y137" s="199">
        <v>-1466.4</v>
      </c>
      <c r="Z137" s="199">
        <v>-1116.9100000000001</v>
      </c>
      <c r="AA137" s="199">
        <v>-2596.7800000000002</v>
      </c>
      <c r="AB137" s="199">
        <f>IFERROR(VLOOKUP($B137,'2021 Balance Sheet'!$B$7:$O$1311,'2021 Balance Sheet'!D$2,FALSE),0)</f>
        <v>-4502.12</v>
      </c>
      <c r="AC137" s="199">
        <f>IFERROR(VLOOKUP($B137,'2021 Balance Sheet'!$B$7:$O$1311,'2021 Balance Sheet'!E$2,FALSE),0)</f>
        <v>-3416.68</v>
      </c>
      <c r="AD137" s="199">
        <f>IFERROR(VLOOKUP($B137,'2021 Balance Sheet'!$B$7:$O$1311,'2021 Balance Sheet'!F$2,FALSE),0)</f>
        <v>-5052.21</v>
      </c>
      <c r="AE137" s="199">
        <f>IFERROR(VLOOKUP($B137,'2021 Balance Sheet'!$B$7:$O$1311,'2021 Balance Sheet'!G$2,FALSE),0)</f>
        <v>-6474.52</v>
      </c>
      <c r="AF137" s="199">
        <f>IFERROR(VLOOKUP($B137,'2021 Balance Sheet'!$B$7:$O$1311,'2021 Balance Sheet'!H$2,FALSE),0)</f>
        <v>-2329.7800000000002</v>
      </c>
      <c r="AG137" s="199">
        <f>IFERROR(VLOOKUP($B137,'2021 Balance Sheet'!$B$7:$O$1311,'2021 Balance Sheet'!I$2,FALSE),0)</f>
        <v>-2901.6</v>
      </c>
      <c r="AH137" s="199">
        <f>IFERROR(VLOOKUP($B137,'2021 Balance Sheet'!$B$7:$O$1311,'2021 Balance Sheet'!J$2,FALSE),0)</f>
        <v>-3279.3</v>
      </c>
      <c r="AI137" s="199">
        <f>IFERROR(VLOOKUP($B137,'2021 Balance Sheet'!$B$7:$O$1311,'2021 Balance Sheet'!K$2,FALSE),0)</f>
        <v>-728.29</v>
      </c>
      <c r="AJ137" s="199">
        <f>IFERROR(VLOOKUP($B137,'2021 Balance Sheet'!$B$7:$O$1311,'2021 Balance Sheet'!L$2,FALSE),0)</f>
        <v>-1059.8</v>
      </c>
      <c r="AK137" s="199">
        <f>IFERROR(VLOOKUP($B137,'2021 Balance Sheet'!$B$7:$O$1311,'2021 Balance Sheet'!M$2,FALSE),0)</f>
        <v>-1475.21</v>
      </c>
      <c r="AL137" s="199">
        <f>IFERROR(VLOOKUP($B137,'2021 Balance Sheet'!$B$7:$O$1311,'2021 Balance Sheet'!N$2,FALSE),0)</f>
        <v>-1325.41</v>
      </c>
      <c r="AM137" s="199">
        <f>IFERROR(VLOOKUP($B137,'2021 Balance Sheet'!$B$7:$O$1311,'2021 Balance Sheet'!O$2,FALSE),0)</f>
        <v>-2917.15</v>
      </c>
      <c r="AN137" s="109">
        <f t="shared" si="12"/>
        <v>-2941.8237499999996</v>
      </c>
    </row>
    <row r="138" spans="1:40" ht="15.75" thickBot="1" x14ac:dyDescent="0.3">
      <c r="A138" s="149" t="s">
        <v>2395</v>
      </c>
      <c r="B138" s="153" t="s">
        <v>2396</v>
      </c>
      <c r="C138" s="125" t="s">
        <v>4</v>
      </c>
      <c r="D138" s="140">
        <v>-113263.49</v>
      </c>
      <c r="E138" s="140">
        <v>-24998.86</v>
      </c>
      <c r="F138" s="140">
        <v>-36071.089999999997</v>
      </c>
      <c r="G138" s="140">
        <v>-45753.94</v>
      </c>
      <c r="H138" s="140">
        <v>-52801.71</v>
      </c>
      <c r="I138" s="140">
        <v>-56461.37</v>
      </c>
      <c r="J138" s="140">
        <v>-62347.9</v>
      </c>
      <c r="K138" s="140">
        <v>-67348.19</v>
      </c>
      <c r="L138" s="140">
        <v>-72670.850000000006</v>
      </c>
      <c r="M138" s="140">
        <v>-80076.58</v>
      </c>
      <c r="N138" s="140">
        <v>-89621.52</v>
      </c>
      <c r="O138" s="140">
        <v>-101992.75</v>
      </c>
      <c r="P138" s="200">
        <v>-116120.79</v>
      </c>
      <c r="Q138" s="200">
        <v>-25819.95</v>
      </c>
      <c r="R138" s="200">
        <v>-36557.69</v>
      </c>
      <c r="S138" s="199">
        <v>-44761.599999999999</v>
      </c>
      <c r="T138" s="199">
        <v>-50616.639999999999</v>
      </c>
      <c r="U138" s="199">
        <v>-54164.79</v>
      </c>
      <c r="V138" s="200">
        <v>-59867.47</v>
      </c>
      <c r="W138" s="200">
        <v>-65103.13</v>
      </c>
      <c r="X138" s="200">
        <v>-70701.539999999994</v>
      </c>
      <c r="Y138" s="200">
        <v>-76742.899999999994</v>
      </c>
      <c r="Z138" s="200">
        <v>-87462.25</v>
      </c>
      <c r="AA138" s="200">
        <v>-100346.29</v>
      </c>
      <c r="AB138" s="199">
        <f>IFERROR(VLOOKUP($B138,'2021 Balance Sheet'!$B$7:$O$1311,'2021 Balance Sheet'!D$2,FALSE),0)</f>
        <v>-114670.38</v>
      </c>
      <c r="AC138" s="199">
        <f>IFERROR(VLOOKUP($B138,'2021 Balance Sheet'!$B$7:$O$1311,'2021 Balance Sheet'!E$2,FALSE),0)</f>
        <v>-26114.02</v>
      </c>
      <c r="AD138" s="199">
        <f>IFERROR(VLOOKUP($B138,'2021 Balance Sheet'!$B$7:$O$1311,'2021 Balance Sheet'!F$2,FALSE),0)</f>
        <v>-37851.39</v>
      </c>
      <c r="AE138" s="199">
        <f>IFERROR(VLOOKUP($B138,'2021 Balance Sheet'!$B$7:$O$1311,'2021 Balance Sheet'!G$2,FALSE),0)</f>
        <v>-47764.93</v>
      </c>
      <c r="AF138" s="199">
        <f>IFERROR(VLOOKUP($B138,'2021 Balance Sheet'!$B$7:$O$1311,'2021 Balance Sheet'!H$2,FALSE),0)</f>
        <v>-55727.839999999997</v>
      </c>
      <c r="AG138" s="199">
        <f>IFERROR(VLOOKUP($B138,'2021 Balance Sheet'!$B$7:$O$1311,'2021 Balance Sheet'!I$2,FALSE),0)</f>
        <v>-62835.57</v>
      </c>
      <c r="AH138" s="199">
        <f>IFERROR(VLOOKUP($B138,'2021 Balance Sheet'!$B$7:$O$1311,'2021 Balance Sheet'!J$2,FALSE),0)</f>
        <v>-68551.320000000007</v>
      </c>
      <c r="AI138" s="199">
        <f>IFERROR(VLOOKUP($B138,'2021 Balance Sheet'!$B$7:$O$1311,'2021 Balance Sheet'!K$2,FALSE),0)</f>
        <v>-74230.070000000007</v>
      </c>
      <c r="AJ138" s="199">
        <f>IFERROR(VLOOKUP($B138,'2021 Balance Sheet'!$B$7:$O$1311,'2021 Balance Sheet'!L$2,FALSE),0)</f>
        <v>-80729.63</v>
      </c>
      <c r="AK138" s="199">
        <f>IFERROR(VLOOKUP($B138,'2021 Balance Sheet'!$B$7:$O$1311,'2021 Balance Sheet'!M$2,FALSE),0)</f>
        <v>-88390.71</v>
      </c>
      <c r="AL138" s="199">
        <f>IFERROR(VLOOKUP($B138,'2021 Balance Sheet'!$B$7:$O$1311,'2021 Balance Sheet'!N$2,FALSE),0)</f>
        <v>-98261.440000000002</v>
      </c>
      <c r="AM138" s="199">
        <f>IFERROR(VLOOKUP($B138,'2021 Balance Sheet'!$B$7:$O$1311,'2021 Balance Sheet'!O$2,FALSE),0)</f>
        <v>-113418.41</v>
      </c>
      <c r="AN138" s="109">
        <f t="shared" si="12"/>
        <v>-71834.137499999983</v>
      </c>
    </row>
    <row r="139" spans="1:40" ht="15.75" thickBot="1" x14ac:dyDescent="0.3">
      <c r="A139" s="149" t="s">
        <v>2397</v>
      </c>
      <c r="B139" s="153" t="s">
        <v>2398</v>
      </c>
      <c r="C139" s="125" t="s">
        <v>4</v>
      </c>
      <c r="D139" s="139">
        <v>-3218.57</v>
      </c>
      <c r="E139" s="139">
        <v>-794.04</v>
      </c>
      <c r="F139" s="139">
        <v>-1187.68</v>
      </c>
      <c r="G139" s="139">
        <v>-1481.04</v>
      </c>
      <c r="H139" s="139">
        <v>-1675.78</v>
      </c>
      <c r="I139" s="139">
        <v>-1750.89</v>
      </c>
      <c r="J139" s="139">
        <v>-1859.03</v>
      </c>
      <c r="K139" s="139">
        <v>-1944.55</v>
      </c>
      <c r="L139" s="139">
        <v>-2041.55</v>
      </c>
      <c r="M139" s="139">
        <v>-2245.6</v>
      </c>
      <c r="N139" s="139">
        <v>-2523.08</v>
      </c>
      <c r="O139" s="139">
        <v>-2921.85</v>
      </c>
      <c r="P139" s="199">
        <v>-3332.17</v>
      </c>
      <c r="Q139" s="199">
        <v>-769.85</v>
      </c>
      <c r="R139" s="199">
        <v>-1107.92</v>
      </c>
      <c r="S139" s="200">
        <v>-1406.51</v>
      </c>
      <c r="T139" s="200">
        <v>-1631.81</v>
      </c>
      <c r="U139" s="200">
        <v>-1729.61</v>
      </c>
      <c r="V139" s="199">
        <v>-1862.91</v>
      </c>
      <c r="W139" s="199">
        <v>-1959.02</v>
      </c>
      <c r="X139" s="199">
        <v>-2069.73</v>
      </c>
      <c r="Y139" s="199">
        <v>-2180.06</v>
      </c>
      <c r="Z139" s="199">
        <v>-2462.3200000000002</v>
      </c>
      <c r="AA139" s="199">
        <v>-2845.59</v>
      </c>
      <c r="AB139" s="199">
        <f>IFERROR(VLOOKUP($B139,'2021 Balance Sheet'!$B$7:$O$1311,'2021 Balance Sheet'!D$2,FALSE),0)</f>
        <v>-3264.99</v>
      </c>
      <c r="AC139" s="199">
        <f>IFERROR(VLOOKUP($B139,'2021 Balance Sheet'!$B$7:$O$1311,'2021 Balance Sheet'!E$2,FALSE),0)</f>
        <v>-758.48</v>
      </c>
      <c r="AD139" s="199">
        <f>IFERROR(VLOOKUP($B139,'2021 Balance Sheet'!$B$7:$O$1311,'2021 Balance Sheet'!F$2,FALSE),0)</f>
        <v>-1097.81</v>
      </c>
      <c r="AE139" s="199">
        <f>IFERROR(VLOOKUP($B139,'2021 Balance Sheet'!$B$7:$O$1311,'2021 Balance Sheet'!G$2,FALSE),0)</f>
        <v>-1384.95</v>
      </c>
      <c r="AF139" s="199">
        <f>IFERROR(VLOOKUP($B139,'2021 Balance Sheet'!$B$7:$O$1311,'2021 Balance Sheet'!H$2,FALSE),0)</f>
        <v>-1589.07</v>
      </c>
      <c r="AG139" s="199">
        <f>IFERROR(VLOOKUP($B139,'2021 Balance Sheet'!$B$7:$O$1311,'2021 Balance Sheet'!I$2,FALSE),0)</f>
        <v>-1766.68</v>
      </c>
      <c r="AH139" s="199">
        <f>IFERROR(VLOOKUP($B139,'2021 Balance Sheet'!$B$7:$O$1311,'2021 Balance Sheet'!J$2,FALSE),0)</f>
        <v>-1865.68</v>
      </c>
      <c r="AI139" s="199">
        <f>IFERROR(VLOOKUP($B139,'2021 Balance Sheet'!$B$7:$O$1311,'2021 Balance Sheet'!K$2,FALSE),0)</f>
        <v>-1958.1</v>
      </c>
      <c r="AJ139" s="199">
        <f>IFERROR(VLOOKUP($B139,'2021 Balance Sheet'!$B$7:$O$1311,'2021 Balance Sheet'!L$2,FALSE),0)</f>
        <v>-2064.35</v>
      </c>
      <c r="AK139" s="199">
        <f>IFERROR(VLOOKUP($B139,'2021 Balance Sheet'!$B$7:$O$1311,'2021 Balance Sheet'!M$2,FALSE),0)</f>
        <v>-2236.21</v>
      </c>
      <c r="AL139" s="199">
        <f>IFERROR(VLOOKUP($B139,'2021 Balance Sheet'!$B$7:$O$1311,'2021 Balance Sheet'!N$2,FALSE),0)</f>
        <v>-2482.92</v>
      </c>
      <c r="AM139" s="199">
        <f>IFERROR(VLOOKUP($B139,'2021 Balance Sheet'!$B$7:$O$1311,'2021 Balance Sheet'!O$2,FALSE),0)</f>
        <v>-2881.75</v>
      </c>
      <c r="AN139" s="109">
        <f t="shared" si="12"/>
        <v>-1944.4091666666664</v>
      </c>
    </row>
    <row r="140" spans="1:40" ht="15.75" thickBot="1" x14ac:dyDescent="0.3">
      <c r="A140" s="149" t="s">
        <v>2399</v>
      </c>
      <c r="B140" s="153" t="s">
        <v>2400</v>
      </c>
      <c r="C140" s="125" t="s">
        <v>4</v>
      </c>
      <c r="D140" s="140">
        <v>-90627.05</v>
      </c>
      <c r="E140" s="140">
        <v>-22713.05</v>
      </c>
      <c r="F140" s="140">
        <v>-33817.21</v>
      </c>
      <c r="G140" s="140">
        <v>-41172.86</v>
      </c>
      <c r="H140" s="140">
        <v>-46233.75</v>
      </c>
      <c r="I140" s="140">
        <v>-48285.3</v>
      </c>
      <c r="J140" s="140">
        <v>-51707.27</v>
      </c>
      <c r="K140" s="140">
        <v>-54709.69</v>
      </c>
      <c r="L140" s="140">
        <v>-58106.58</v>
      </c>
      <c r="M140" s="140">
        <v>-63218.18</v>
      </c>
      <c r="N140" s="140">
        <v>-70714.62</v>
      </c>
      <c r="O140" s="140">
        <v>-81914.429999999993</v>
      </c>
      <c r="P140" s="200">
        <v>-94962.52</v>
      </c>
      <c r="Q140" s="200">
        <v>-24343.16</v>
      </c>
      <c r="R140" s="200">
        <v>-34141.339999999997</v>
      </c>
      <c r="S140" s="199">
        <v>-41624.879999999997</v>
      </c>
      <c r="T140" s="199">
        <v>-46886.42</v>
      </c>
      <c r="U140" s="199">
        <v>-49298.18</v>
      </c>
      <c r="V140" s="200">
        <v>-52853.07</v>
      </c>
      <c r="W140" s="200">
        <v>-55711.75</v>
      </c>
      <c r="X140" s="200">
        <v>-58854.14</v>
      </c>
      <c r="Y140" s="200">
        <v>-62379.89</v>
      </c>
      <c r="Z140" s="200">
        <v>-70332.52</v>
      </c>
      <c r="AA140" s="200">
        <v>-82074</v>
      </c>
      <c r="AB140" s="199">
        <f>IFERROR(VLOOKUP($B140,'2021 Balance Sheet'!$B$7:$O$1311,'2021 Balance Sheet'!D$2,FALSE),0)</f>
        <v>-95080.1</v>
      </c>
      <c r="AC140" s="199">
        <f>IFERROR(VLOOKUP($B140,'2021 Balance Sheet'!$B$7:$O$1311,'2021 Balance Sheet'!E$2,FALSE),0)</f>
        <v>-23816.959999999999</v>
      </c>
      <c r="AD140" s="199">
        <f>IFERROR(VLOOKUP($B140,'2021 Balance Sheet'!$B$7:$O$1311,'2021 Balance Sheet'!F$2,FALSE),0)</f>
        <v>-34263.519999999997</v>
      </c>
      <c r="AE140" s="199">
        <f>IFERROR(VLOOKUP($B140,'2021 Balance Sheet'!$B$7:$O$1311,'2021 Balance Sheet'!G$2,FALSE),0)</f>
        <v>-42869.78</v>
      </c>
      <c r="AF140" s="199">
        <f>IFERROR(VLOOKUP($B140,'2021 Balance Sheet'!$B$7:$O$1311,'2021 Balance Sheet'!H$2,FALSE),0)</f>
        <v>-47789.34</v>
      </c>
      <c r="AG140" s="199">
        <f>IFERROR(VLOOKUP($B140,'2021 Balance Sheet'!$B$7:$O$1311,'2021 Balance Sheet'!I$2,FALSE),0)</f>
        <v>-52138.9</v>
      </c>
      <c r="AH140" s="199">
        <f>IFERROR(VLOOKUP($B140,'2021 Balance Sheet'!$B$7:$O$1311,'2021 Balance Sheet'!J$2,FALSE),0)</f>
        <v>-55447.79</v>
      </c>
      <c r="AI140" s="199">
        <f>IFERROR(VLOOKUP($B140,'2021 Balance Sheet'!$B$7:$O$1311,'2021 Balance Sheet'!K$2,FALSE),0)</f>
        <v>-58436.33</v>
      </c>
      <c r="AJ140" s="199">
        <f>IFERROR(VLOOKUP($B140,'2021 Balance Sheet'!$B$7:$O$1311,'2021 Balance Sheet'!L$2,FALSE),0)</f>
        <v>-61735</v>
      </c>
      <c r="AK140" s="199">
        <f>IFERROR(VLOOKUP($B140,'2021 Balance Sheet'!$B$7:$O$1311,'2021 Balance Sheet'!M$2,FALSE),0)</f>
        <v>-67111.39</v>
      </c>
      <c r="AL140" s="199">
        <f>IFERROR(VLOOKUP($B140,'2021 Balance Sheet'!$B$7:$O$1311,'2021 Balance Sheet'!N$2,FALSE),0)</f>
        <v>-74549.710000000006</v>
      </c>
      <c r="AM140" s="199">
        <f>IFERROR(VLOOKUP($B140,'2021 Balance Sheet'!$B$7:$O$1311,'2021 Balance Sheet'!O$2,FALSE),0)</f>
        <v>-87183.8</v>
      </c>
      <c r="AN140" s="109">
        <f t="shared" si="12"/>
        <v>-58155.643333333333</v>
      </c>
    </row>
    <row r="141" spans="1:40" ht="15.75" thickBot="1" x14ac:dyDescent="0.3">
      <c r="A141" s="149" t="s">
        <v>2401</v>
      </c>
      <c r="B141" s="153" t="s">
        <v>2402</v>
      </c>
      <c r="C141" s="125" t="s">
        <v>4</v>
      </c>
      <c r="D141" s="139">
        <v>-99453.4</v>
      </c>
      <c r="E141" s="139">
        <v>-26489.48</v>
      </c>
      <c r="F141" s="139">
        <v>-40147.54</v>
      </c>
      <c r="G141" s="139">
        <v>-49777.72</v>
      </c>
      <c r="H141" s="139">
        <v>-56806.41</v>
      </c>
      <c r="I141" s="139">
        <v>-58962.71</v>
      </c>
      <c r="J141" s="139">
        <v>-62438.13</v>
      </c>
      <c r="K141" s="139">
        <v>-65798.789999999994</v>
      </c>
      <c r="L141" s="139">
        <v>-69106.289999999994</v>
      </c>
      <c r="M141" s="139">
        <v>-73390.28</v>
      </c>
      <c r="N141" s="139">
        <v>-82045.72</v>
      </c>
      <c r="O141" s="139">
        <v>-93287.22</v>
      </c>
      <c r="P141" s="199">
        <v>-107730.34</v>
      </c>
      <c r="Q141" s="199">
        <v>-27420.959999999999</v>
      </c>
      <c r="R141" s="199">
        <v>-38625.56</v>
      </c>
      <c r="S141" s="200">
        <v>-48337.31</v>
      </c>
      <c r="T141" s="200">
        <v>-54989.35</v>
      </c>
      <c r="U141" s="200">
        <v>-57083.839999999997</v>
      </c>
      <c r="V141" s="199">
        <v>-60917.94</v>
      </c>
      <c r="W141" s="199">
        <v>-64397.760000000002</v>
      </c>
      <c r="X141" s="199">
        <v>-67585.350000000006</v>
      </c>
      <c r="Y141" s="199">
        <v>-71095.350000000006</v>
      </c>
      <c r="Z141" s="199">
        <v>-78319.37</v>
      </c>
      <c r="AA141" s="199">
        <v>-91452.24</v>
      </c>
      <c r="AB141" s="199">
        <f>IFERROR(VLOOKUP($B141,'2021 Balance Sheet'!$B$7:$O$1311,'2021 Balance Sheet'!D$2,FALSE),0)</f>
        <v>-106069.24</v>
      </c>
      <c r="AC141" s="199">
        <f>IFERROR(VLOOKUP($B141,'2021 Balance Sheet'!$B$7:$O$1311,'2021 Balance Sheet'!E$2,FALSE),0)</f>
        <v>-26339.58</v>
      </c>
      <c r="AD141" s="199">
        <f>IFERROR(VLOOKUP($B141,'2021 Balance Sheet'!$B$7:$O$1311,'2021 Balance Sheet'!F$2,FALSE),0)</f>
        <v>-40030.410000000003</v>
      </c>
      <c r="AE141" s="199">
        <f>IFERROR(VLOOKUP($B141,'2021 Balance Sheet'!$B$7:$O$1311,'2021 Balance Sheet'!G$2,FALSE),0)</f>
        <v>-50098.04</v>
      </c>
      <c r="AF141" s="199">
        <f>IFERROR(VLOOKUP($B141,'2021 Balance Sheet'!$B$7:$O$1311,'2021 Balance Sheet'!H$2,FALSE),0)</f>
        <v>-57036.33</v>
      </c>
      <c r="AG141" s="199">
        <f>IFERROR(VLOOKUP($B141,'2021 Balance Sheet'!$B$7:$O$1311,'2021 Balance Sheet'!I$2,FALSE),0)</f>
        <v>-62008.41</v>
      </c>
      <c r="AH141" s="199">
        <f>IFERROR(VLOOKUP($B141,'2021 Balance Sheet'!$B$7:$O$1311,'2021 Balance Sheet'!J$2,FALSE),0)</f>
        <v>-65576.97</v>
      </c>
      <c r="AI141" s="199">
        <f>IFERROR(VLOOKUP($B141,'2021 Balance Sheet'!$B$7:$O$1311,'2021 Balance Sheet'!K$2,FALSE),0)</f>
        <v>-68786.740000000005</v>
      </c>
      <c r="AJ141" s="199">
        <f>IFERROR(VLOOKUP($B141,'2021 Balance Sheet'!$B$7:$O$1311,'2021 Balance Sheet'!L$2,FALSE),0)</f>
        <v>-72109.429999999993</v>
      </c>
      <c r="AK141" s="199">
        <f>IFERROR(VLOOKUP($B141,'2021 Balance Sheet'!$B$7:$O$1311,'2021 Balance Sheet'!M$2,FALSE),0)</f>
        <v>-76347.42</v>
      </c>
      <c r="AL141" s="199">
        <f>IFERROR(VLOOKUP($B141,'2021 Balance Sheet'!$B$7:$O$1311,'2021 Balance Sheet'!N$2,FALSE),0)</f>
        <v>-84170.72</v>
      </c>
      <c r="AM141" s="199">
        <f>IFERROR(VLOOKUP($B141,'2021 Balance Sheet'!$B$7:$O$1311,'2021 Balance Sheet'!O$2,FALSE),0)</f>
        <v>-96767.41</v>
      </c>
      <c r="AN141" s="109">
        <f t="shared" si="12"/>
        <v>-66890.259583333333</v>
      </c>
    </row>
    <row r="142" spans="1:40" ht="15.75" thickBot="1" x14ac:dyDescent="0.3">
      <c r="A142" s="149" t="s">
        <v>2403</v>
      </c>
      <c r="B142" s="153" t="s">
        <v>2404</v>
      </c>
      <c r="C142" s="125" t="s">
        <v>4</v>
      </c>
      <c r="D142" s="140">
        <v>-37373.33</v>
      </c>
      <c r="E142" s="140">
        <v>-10050.11</v>
      </c>
      <c r="F142" s="140">
        <v>-14238.72</v>
      </c>
      <c r="G142" s="140">
        <v>-17222.14</v>
      </c>
      <c r="H142" s="140">
        <v>-18942.78</v>
      </c>
      <c r="I142" s="140">
        <v>-19578.650000000001</v>
      </c>
      <c r="J142" s="140">
        <v>-20772.82</v>
      </c>
      <c r="K142" s="140">
        <v>-21860.51</v>
      </c>
      <c r="L142" s="140">
        <v>-23014.880000000001</v>
      </c>
      <c r="M142" s="140">
        <v>-25093.32</v>
      </c>
      <c r="N142" s="140">
        <v>-28313.18</v>
      </c>
      <c r="O142" s="140">
        <v>-33331.43</v>
      </c>
      <c r="P142" s="200">
        <v>-39013.67</v>
      </c>
      <c r="Q142" s="200">
        <v>-10190.17</v>
      </c>
      <c r="R142" s="200">
        <v>-14098.89</v>
      </c>
      <c r="S142" s="199">
        <v>-17096.97</v>
      </c>
      <c r="T142" s="199">
        <v>-19014.43</v>
      </c>
      <c r="U142" s="199">
        <v>-19682.36</v>
      </c>
      <c r="V142" s="200">
        <v>-20896.25</v>
      </c>
      <c r="W142" s="200">
        <v>-21899.64</v>
      </c>
      <c r="X142" s="200">
        <v>-22998.09</v>
      </c>
      <c r="Y142" s="200">
        <v>-24348.74</v>
      </c>
      <c r="Z142" s="200">
        <v>-27896.01</v>
      </c>
      <c r="AA142" s="200">
        <v>-32729.73</v>
      </c>
      <c r="AB142" s="199">
        <f>IFERROR(VLOOKUP($B142,'2021 Balance Sheet'!$B$7:$O$1311,'2021 Balance Sheet'!D$2,FALSE),0)</f>
        <v>-38385.94</v>
      </c>
      <c r="AC142" s="199">
        <f>IFERROR(VLOOKUP($B142,'2021 Balance Sheet'!$B$7:$O$1311,'2021 Balance Sheet'!E$2,FALSE),0)</f>
        <v>-10199.299999999999</v>
      </c>
      <c r="AD142" s="199">
        <f>IFERROR(VLOOKUP($B142,'2021 Balance Sheet'!$B$7:$O$1311,'2021 Balance Sheet'!F$2,FALSE),0)</f>
        <v>-14708.48</v>
      </c>
      <c r="AE142" s="199">
        <f>IFERROR(VLOOKUP($B142,'2021 Balance Sheet'!$B$7:$O$1311,'2021 Balance Sheet'!G$2,FALSE),0)</f>
        <v>-17935.39</v>
      </c>
      <c r="AF142" s="199">
        <f>IFERROR(VLOOKUP($B142,'2021 Balance Sheet'!$B$7:$O$1311,'2021 Balance Sheet'!H$2,FALSE),0)</f>
        <v>-19801.580000000002</v>
      </c>
      <c r="AG142" s="199">
        <f>IFERROR(VLOOKUP($B142,'2021 Balance Sheet'!$B$7:$O$1311,'2021 Balance Sheet'!I$2,FALSE),0)</f>
        <v>-21391.24</v>
      </c>
      <c r="AH142" s="199">
        <f>IFERROR(VLOOKUP($B142,'2021 Balance Sheet'!$B$7:$O$1311,'2021 Balance Sheet'!J$2,FALSE),0)</f>
        <v>-22511.69</v>
      </c>
      <c r="AI142" s="199">
        <f>IFERROR(VLOOKUP($B142,'2021 Balance Sheet'!$B$7:$O$1311,'2021 Balance Sheet'!K$2,FALSE),0)</f>
        <v>-23524.639999999999</v>
      </c>
      <c r="AJ142" s="199">
        <f>IFERROR(VLOOKUP($B142,'2021 Balance Sheet'!$B$7:$O$1311,'2021 Balance Sheet'!L$2,FALSE),0)</f>
        <v>-24661.61</v>
      </c>
      <c r="AK142" s="199">
        <f>IFERROR(VLOOKUP($B142,'2021 Balance Sheet'!$B$7:$O$1311,'2021 Balance Sheet'!M$2,FALSE),0)</f>
        <v>-26766.41</v>
      </c>
      <c r="AL142" s="199">
        <f>IFERROR(VLOOKUP($B142,'2021 Balance Sheet'!$B$7:$O$1311,'2021 Balance Sheet'!N$2,FALSE),0)</f>
        <v>-29797.01</v>
      </c>
      <c r="AM142" s="199">
        <f>IFERROR(VLOOKUP($B142,'2021 Balance Sheet'!$B$7:$O$1311,'2021 Balance Sheet'!O$2,FALSE),0)</f>
        <v>-35734.94</v>
      </c>
      <c r="AN142" s="109">
        <f t="shared" si="12"/>
        <v>-23659.635416666668</v>
      </c>
    </row>
    <row r="143" spans="1:40" ht="15.75" thickBot="1" x14ac:dyDescent="0.3">
      <c r="A143" s="149" t="s">
        <v>2405</v>
      </c>
      <c r="B143" s="153" t="s">
        <v>2406</v>
      </c>
      <c r="C143" s="125" t="s">
        <v>4</v>
      </c>
      <c r="D143" s="139">
        <v>-75717.55</v>
      </c>
      <c r="E143" s="139">
        <v>-53822.38</v>
      </c>
      <c r="F143" s="139">
        <v>-76034.679999999993</v>
      </c>
      <c r="G143" s="139">
        <v>-90790.17</v>
      </c>
      <c r="H143" s="139">
        <v>-23293.88</v>
      </c>
      <c r="I143" s="139">
        <v>-25967.16</v>
      </c>
      <c r="J143" s="139">
        <v>-31882.83</v>
      </c>
      <c r="K143" s="139">
        <v>-11534.92</v>
      </c>
      <c r="L143" s="139">
        <v>-17249.22</v>
      </c>
      <c r="M143" s="139">
        <v>-29254.89</v>
      </c>
      <c r="N143" s="139">
        <v>-29887.439999999999</v>
      </c>
      <c r="O143" s="139">
        <v>-58935.21</v>
      </c>
      <c r="P143" s="199">
        <v>-88613.17</v>
      </c>
      <c r="Q143" s="199">
        <v>-54506.78</v>
      </c>
      <c r="R143" s="199">
        <v>-75817.070000000007</v>
      </c>
      <c r="S143" s="200">
        <v>-92236.75</v>
      </c>
      <c r="T143" s="200">
        <v>-26780.79</v>
      </c>
      <c r="U143" s="200">
        <v>-30329.86</v>
      </c>
      <c r="V143" s="199">
        <v>-37173.78</v>
      </c>
      <c r="W143" s="199">
        <v>-12477.24</v>
      </c>
      <c r="X143" s="199">
        <v>-18587.53</v>
      </c>
      <c r="Y143" s="199">
        <v>-28401.65</v>
      </c>
      <c r="Z143" s="199">
        <v>-30271.08</v>
      </c>
      <c r="AA143" s="199">
        <v>-62518.05</v>
      </c>
      <c r="AB143" s="199">
        <f>IFERROR(VLOOKUP($B143,'2021 Balance Sheet'!$B$7:$O$1311,'2021 Balance Sheet'!D$2,FALSE),0)</f>
        <v>-92365.11</v>
      </c>
      <c r="AC143" s="199">
        <f>IFERROR(VLOOKUP($B143,'2021 Balance Sheet'!$B$7:$O$1311,'2021 Balance Sheet'!E$2,FALSE),0)</f>
        <v>-57116.06</v>
      </c>
      <c r="AD143" s="199">
        <f>IFERROR(VLOOKUP($B143,'2021 Balance Sheet'!$B$7:$O$1311,'2021 Balance Sheet'!F$2,FALSE),0)</f>
        <v>-82684.850000000006</v>
      </c>
      <c r="AE143" s="199">
        <f>IFERROR(VLOOKUP($B143,'2021 Balance Sheet'!$B$7:$O$1311,'2021 Balance Sheet'!G$2,FALSE),0)</f>
        <v>-99159.05</v>
      </c>
      <c r="AF143" s="199">
        <f>IFERROR(VLOOKUP($B143,'2021 Balance Sheet'!$B$7:$O$1311,'2021 Balance Sheet'!H$2,FALSE),0)</f>
        <v>-27129.62</v>
      </c>
      <c r="AG143" s="199">
        <f>IFERROR(VLOOKUP($B143,'2021 Balance Sheet'!$B$7:$O$1311,'2021 Balance Sheet'!I$2,FALSE),0)</f>
        <v>-34961.949999999997</v>
      </c>
      <c r="AH143" s="199">
        <f>IFERROR(VLOOKUP($B143,'2021 Balance Sheet'!$B$7:$O$1311,'2021 Balance Sheet'!J$2,FALSE),0)</f>
        <v>-41094.39</v>
      </c>
      <c r="AI143" s="199">
        <f>IFERROR(VLOOKUP($B143,'2021 Balance Sheet'!$B$7:$O$1311,'2021 Balance Sheet'!K$2,FALSE),0)</f>
        <v>-12052.67</v>
      </c>
      <c r="AJ143" s="199">
        <f>IFERROR(VLOOKUP($B143,'2021 Balance Sheet'!$B$7:$O$1311,'2021 Balance Sheet'!L$2,FALSE),0)</f>
        <v>-18731.400000000001</v>
      </c>
      <c r="AK143" s="199">
        <f>IFERROR(VLOOKUP($B143,'2021 Balance Sheet'!$B$7:$O$1311,'2021 Balance Sheet'!M$2,FALSE),0)</f>
        <v>-31586.33</v>
      </c>
      <c r="AL143" s="199">
        <f>IFERROR(VLOOKUP($B143,'2021 Balance Sheet'!$B$7:$O$1311,'2021 Balance Sheet'!N$2,FALSE),0)</f>
        <v>-33169.160000000003</v>
      </c>
      <c r="AM143" s="199">
        <f>IFERROR(VLOOKUP($B143,'2021 Balance Sheet'!$B$7:$O$1311,'2021 Balance Sheet'!O$2,FALSE),0)</f>
        <v>-71585.62</v>
      </c>
      <c r="AN143" s="109">
        <f t="shared" si="12"/>
        <v>-49758.535416666673</v>
      </c>
    </row>
    <row r="144" spans="1:40" ht="15.75" thickBot="1" x14ac:dyDescent="0.3">
      <c r="A144" s="149" t="s">
        <v>2407</v>
      </c>
      <c r="B144" s="153" t="s">
        <v>2408</v>
      </c>
      <c r="C144" s="125" t="s">
        <v>4</v>
      </c>
      <c r="D144" s="140">
        <v>-12946.76</v>
      </c>
      <c r="E144" s="140">
        <v>-3673.83</v>
      </c>
      <c r="F144" s="140">
        <v>-5477.77</v>
      </c>
      <c r="G144" s="140">
        <v>-6486.25</v>
      </c>
      <c r="H144" s="140">
        <v>-7203.75</v>
      </c>
      <c r="I144" s="140">
        <v>-7307.65</v>
      </c>
      <c r="J144" s="140">
        <v>-7597.61</v>
      </c>
      <c r="K144" s="140">
        <v>-7840.82</v>
      </c>
      <c r="L144" s="140">
        <v>-8092.73</v>
      </c>
      <c r="M144" s="140">
        <v>-8698.66</v>
      </c>
      <c r="N144" s="140">
        <v>-9812.16</v>
      </c>
      <c r="O144" s="140">
        <v>-11531.1</v>
      </c>
      <c r="P144" s="200">
        <v>-13577.36</v>
      </c>
      <c r="Q144" s="200">
        <v>-3660.43</v>
      </c>
      <c r="R144" s="200">
        <v>-5162.84</v>
      </c>
      <c r="S144" s="199">
        <v>-6425.16</v>
      </c>
      <c r="T144" s="199">
        <v>-7111.12</v>
      </c>
      <c r="U144" s="199">
        <v>-7257.78</v>
      </c>
      <c r="V144" s="200">
        <v>-7603.22</v>
      </c>
      <c r="W144" s="200">
        <v>-7839.63</v>
      </c>
      <c r="X144" s="200">
        <v>-8072.13</v>
      </c>
      <c r="Y144" s="200">
        <v>-8431.73</v>
      </c>
      <c r="Z144" s="200">
        <v>-9523.18</v>
      </c>
      <c r="AA144" s="200">
        <v>-11357.46</v>
      </c>
      <c r="AB144" s="199">
        <f>IFERROR(VLOOKUP($B144,'2021 Balance Sheet'!$B$7:$O$1311,'2021 Balance Sheet'!D$2,FALSE),0)</f>
        <v>-13249.09</v>
      </c>
      <c r="AC144" s="199">
        <f>IFERROR(VLOOKUP($B144,'2021 Balance Sheet'!$B$7:$O$1311,'2021 Balance Sheet'!E$2,FALSE),0)</f>
        <v>-3770.32</v>
      </c>
      <c r="AD144" s="199">
        <f>IFERROR(VLOOKUP($B144,'2021 Balance Sheet'!$B$7:$O$1311,'2021 Balance Sheet'!F$2,FALSE),0)</f>
        <v>-5351.7</v>
      </c>
      <c r="AE144" s="199">
        <f>IFERROR(VLOOKUP($B144,'2021 Balance Sheet'!$B$7:$O$1311,'2021 Balance Sheet'!G$2,FALSE),0)</f>
        <v>-6635.81</v>
      </c>
      <c r="AF144" s="199">
        <f>IFERROR(VLOOKUP($B144,'2021 Balance Sheet'!$B$7:$O$1311,'2021 Balance Sheet'!H$2,FALSE),0)</f>
        <v>-7294.54</v>
      </c>
      <c r="AG144" s="199">
        <f>IFERROR(VLOOKUP($B144,'2021 Balance Sheet'!$B$7:$O$1311,'2021 Balance Sheet'!I$2,FALSE),0)</f>
        <v>-7764.91</v>
      </c>
      <c r="AH144" s="199">
        <f>IFERROR(VLOOKUP($B144,'2021 Balance Sheet'!$B$7:$O$1311,'2021 Balance Sheet'!J$2,FALSE),0)</f>
        <v>-8053.14</v>
      </c>
      <c r="AI144" s="199">
        <f>IFERROR(VLOOKUP($B144,'2021 Balance Sheet'!$B$7:$O$1311,'2021 Balance Sheet'!K$2,FALSE),0)</f>
        <v>-8282.14</v>
      </c>
      <c r="AJ144" s="199">
        <f>IFERROR(VLOOKUP($B144,'2021 Balance Sheet'!$B$7:$O$1311,'2021 Balance Sheet'!L$2,FALSE),0)</f>
        <v>-8548.85</v>
      </c>
      <c r="AK144" s="199">
        <f>IFERROR(VLOOKUP($B144,'2021 Balance Sheet'!$B$7:$O$1311,'2021 Balance Sheet'!M$2,FALSE),0)</f>
        <v>-9124.6299999999992</v>
      </c>
      <c r="AL144" s="199">
        <f>IFERROR(VLOOKUP($B144,'2021 Balance Sheet'!$B$7:$O$1311,'2021 Balance Sheet'!N$2,FALSE),0)</f>
        <v>-10160.620000000001</v>
      </c>
      <c r="AM144" s="199">
        <f>IFERROR(VLOOKUP($B144,'2021 Balance Sheet'!$B$7:$O$1311,'2021 Balance Sheet'!O$2,FALSE),0)</f>
        <v>-11961.52</v>
      </c>
      <c r="AN144" s="109">
        <f t="shared" si="12"/>
        <v>-8324.6033333333344</v>
      </c>
    </row>
    <row r="145" spans="1:40" ht="15.75" thickBot="1" x14ac:dyDescent="0.3">
      <c r="A145" s="149" t="s">
        <v>2409</v>
      </c>
      <c r="B145" s="153" t="s">
        <v>2410</v>
      </c>
      <c r="C145" s="125" t="s">
        <v>4</v>
      </c>
      <c r="D145" s="139">
        <v>-8088.33</v>
      </c>
      <c r="E145" s="139">
        <v>-5472.8</v>
      </c>
      <c r="F145" s="139">
        <v>-7705.91</v>
      </c>
      <c r="G145" s="139">
        <v>-9281.57</v>
      </c>
      <c r="H145" s="139">
        <v>-2536.38</v>
      </c>
      <c r="I145" s="139">
        <v>-2858.21</v>
      </c>
      <c r="J145" s="139">
        <v>-3605.63</v>
      </c>
      <c r="K145" s="139">
        <v>-1375.55</v>
      </c>
      <c r="L145" s="139">
        <v>-2078.2199999999998</v>
      </c>
      <c r="M145" s="139">
        <v>-3383.49</v>
      </c>
      <c r="N145" s="139">
        <v>-3246.59</v>
      </c>
      <c r="O145" s="139">
        <v>-6013.58</v>
      </c>
      <c r="P145" s="199">
        <v>-9179.5</v>
      </c>
      <c r="Q145" s="199">
        <v>-5653.37</v>
      </c>
      <c r="R145" s="199">
        <v>-7779.07</v>
      </c>
      <c r="S145" s="200">
        <v>-9449.3700000000008</v>
      </c>
      <c r="T145" s="200">
        <v>-2636.16</v>
      </c>
      <c r="U145" s="200">
        <v>-3054.15</v>
      </c>
      <c r="V145" s="199">
        <v>-3716.53</v>
      </c>
      <c r="W145" s="199">
        <v>-1286.01</v>
      </c>
      <c r="X145" s="199">
        <v>-1963.11</v>
      </c>
      <c r="Y145" s="199">
        <v>-2918.14</v>
      </c>
      <c r="Z145" s="199">
        <v>-2884.5</v>
      </c>
      <c r="AA145" s="199">
        <v>-5789.16</v>
      </c>
      <c r="AB145" s="199">
        <f>IFERROR(VLOOKUP($B145,'2021 Balance Sheet'!$B$7:$O$1311,'2021 Balance Sheet'!D$2,FALSE),0)</f>
        <v>-8701.5400000000009</v>
      </c>
      <c r="AC145" s="199">
        <f>IFERROR(VLOOKUP($B145,'2021 Balance Sheet'!$B$7:$O$1311,'2021 Balance Sheet'!E$2,FALSE),0)</f>
        <v>-5500.42</v>
      </c>
      <c r="AD145" s="199">
        <f>IFERROR(VLOOKUP($B145,'2021 Balance Sheet'!$B$7:$O$1311,'2021 Balance Sheet'!F$2,FALSE),0)</f>
        <v>-7749.44</v>
      </c>
      <c r="AE145" s="199">
        <f>IFERROR(VLOOKUP($B145,'2021 Balance Sheet'!$B$7:$O$1311,'2021 Balance Sheet'!G$2,FALSE),0)</f>
        <v>-9437.16</v>
      </c>
      <c r="AF145" s="199">
        <f>IFERROR(VLOOKUP($B145,'2021 Balance Sheet'!$B$7:$O$1311,'2021 Balance Sheet'!H$2,FALSE),0)</f>
        <v>-2692.78</v>
      </c>
      <c r="AG145" s="199">
        <f>IFERROR(VLOOKUP($B145,'2021 Balance Sheet'!$B$7:$O$1311,'2021 Balance Sheet'!I$2,FALSE),0)</f>
        <v>-3593.28</v>
      </c>
      <c r="AH145" s="199">
        <f>IFERROR(VLOOKUP($B145,'2021 Balance Sheet'!$B$7:$O$1311,'2021 Balance Sheet'!J$2,FALSE),0)</f>
        <v>-4237.25</v>
      </c>
      <c r="AI145" s="199">
        <f>IFERROR(VLOOKUP($B145,'2021 Balance Sheet'!$B$7:$O$1311,'2021 Balance Sheet'!K$2,FALSE),0)</f>
        <v>-1290.6300000000001</v>
      </c>
      <c r="AJ145" s="199">
        <f>IFERROR(VLOOKUP($B145,'2021 Balance Sheet'!$B$7:$O$1311,'2021 Balance Sheet'!L$2,FALSE),0)</f>
        <v>-2063.89</v>
      </c>
      <c r="AK145" s="199">
        <f>IFERROR(VLOOKUP($B145,'2021 Balance Sheet'!$B$7:$O$1311,'2021 Balance Sheet'!M$2,FALSE),0)</f>
        <v>-3415.77</v>
      </c>
      <c r="AL145" s="199">
        <f>IFERROR(VLOOKUP($B145,'2021 Balance Sheet'!$B$7:$O$1311,'2021 Balance Sheet'!N$2,FALSE),0)</f>
        <v>-3132.79</v>
      </c>
      <c r="AM145" s="199">
        <f>IFERROR(VLOOKUP($B145,'2021 Balance Sheet'!$B$7:$O$1311,'2021 Balance Sheet'!O$2,FALSE),0)</f>
        <v>-6455.34</v>
      </c>
      <c r="AN145" s="109">
        <f t="shared" si="12"/>
        <v>-4828.0999999999995</v>
      </c>
    </row>
    <row r="146" spans="1:40" ht="15.75" thickBot="1" x14ac:dyDescent="0.3">
      <c r="A146" s="149" t="s">
        <v>2411</v>
      </c>
      <c r="B146" s="153" t="s">
        <v>2412</v>
      </c>
      <c r="C146" s="125" t="s">
        <v>4</v>
      </c>
      <c r="D146" s="140">
        <v>-2876.86</v>
      </c>
      <c r="E146" s="140">
        <v>-1669.25</v>
      </c>
      <c r="F146" s="140">
        <v>-2326.44</v>
      </c>
      <c r="G146" s="140">
        <v>-2767.65</v>
      </c>
      <c r="H146" s="140">
        <v>-2977.71</v>
      </c>
      <c r="I146" s="140">
        <v>-3011.69</v>
      </c>
      <c r="J146" s="140">
        <v>-3153.41</v>
      </c>
      <c r="K146" s="140">
        <v>-265.97000000000003</v>
      </c>
      <c r="L146" s="140">
        <v>-400.67</v>
      </c>
      <c r="M146" s="140">
        <v>-805.52</v>
      </c>
      <c r="N146" s="140">
        <v>-1365.02</v>
      </c>
      <c r="O146" s="140">
        <v>-2243.2800000000002</v>
      </c>
      <c r="P146" s="200">
        <v>-3137.88</v>
      </c>
      <c r="Q146" s="200">
        <v>-1646.34</v>
      </c>
      <c r="R146" s="200">
        <v>-2267.71</v>
      </c>
      <c r="S146" s="199">
        <v>-2772.51</v>
      </c>
      <c r="T146" s="199">
        <v>-3025.7</v>
      </c>
      <c r="U146" s="199">
        <v>-3074.53</v>
      </c>
      <c r="V146" s="200">
        <v>-3222.44</v>
      </c>
      <c r="W146" s="200">
        <v>-274.60000000000002</v>
      </c>
      <c r="X146" s="200">
        <v>-411.45</v>
      </c>
      <c r="Y146" s="200">
        <v>-724.32</v>
      </c>
      <c r="Z146" s="200">
        <v>-1346.48</v>
      </c>
      <c r="AA146" s="200">
        <v>-2364.06</v>
      </c>
      <c r="AB146" s="199">
        <f>IFERROR(VLOOKUP($B146,'2021 Balance Sheet'!$B$7:$O$1311,'2021 Balance Sheet'!D$2,FALSE),0)</f>
        <v>-3249.09</v>
      </c>
      <c r="AC146" s="199">
        <f>IFERROR(VLOOKUP($B146,'2021 Balance Sheet'!$B$7:$O$1311,'2021 Balance Sheet'!E$2,FALSE),0)</f>
        <v>-1694.71</v>
      </c>
      <c r="AD146" s="199">
        <f>IFERROR(VLOOKUP($B146,'2021 Balance Sheet'!$B$7:$O$1311,'2021 Balance Sheet'!F$2,FALSE),0)</f>
        <v>-2486.4</v>
      </c>
      <c r="AE146" s="199">
        <f>IFERROR(VLOOKUP($B146,'2021 Balance Sheet'!$B$7:$O$1311,'2021 Balance Sheet'!G$2,FALSE),0)</f>
        <v>-2949.36</v>
      </c>
      <c r="AF146" s="199">
        <f>IFERROR(VLOOKUP($B146,'2021 Balance Sheet'!$B$7:$O$1311,'2021 Balance Sheet'!H$2,FALSE),0)</f>
        <v>-3229.06</v>
      </c>
      <c r="AG146" s="199">
        <f>IFERROR(VLOOKUP($B146,'2021 Balance Sheet'!$B$7:$O$1311,'2021 Balance Sheet'!I$2,FALSE),0)</f>
        <v>-3422.28</v>
      </c>
      <c r="AH146" s="199">
        <f>IFERROR(VLOOKUP($B146,'2021 Balance Sheet'!$B$7:$O$1311,'2021 Balance Sheet'!J$2,FALSE),0)</f>
        <v>-131.18</v>
      </c>
      <c r="AI146" s="199">
        <f>IFERROR(VLOOKUP($B146,'2021 Balance Sheet'!$B$7:$O$1311,'2021 Balance Sheet'!K$2,FALSE),0)</f>
        <v>-261.85000000000002</v>
      </c>
      <c r="AJ146" s="199">
        <f>IFERROR(VLOOKUP($B146,'2021 Balance Sheet'!$B$7:$O$1311,'2021 Balance Sheet'!L$2,FALSE),0)</f>
        <v>-402.5</v>
      </c>
      <c r="AK146" s="199">
        <f>IFERROR(VLOOKUP($B146,'2021 Balance Sheet'!$B$7:$O$1311,'2021 Balance Sheet'!M$2,FALSE),0)</f>
        <v>-797.95</v>
      </c>
      <c r="AL146" s="199">
        <f>IFERROR(VLOOKUP($B146,'2021 Balance Sheet'!$B$7:$O$1311,'2021 Balance Sheet'!N$2,FALSE),0)</f>
        <v>-1414.44</v>
      </c>
      <c r="AM146" s="199">
        <f>IFERROR(VLOOKUP($B146,'2021 Balance Sheet'!$B$7:$O$1311,'2021 Balance Sheet'!O$2,FALSE),0)</f>
        <v>-2532.92</v>
      </c>
      <c r="AN146" s="109">
        <f t="shared" si="12"/>
        <v>-1873.9424999999999</v>
      </c>
    </row>
    <row r="147" spans="1:40" ht="15.75" thickBot="1" x14ac:dyDescent="0.3">
      <c r="A147" s="149" t="s">
        <v>2413</v>
      </c>
      <c r="B147" s="153" t="s">
        <v>2414</v>
      </c>
      <c r="C147" s="125" t="s">
        <v>4</v>
      </c>
      <c r="D147" s="139">
        <v>-30162.83</v>
      </c>
      <c r="E147" s="139">
        <v>-58159.76</v>
      </c>
      <c r="F147" s="139">
        <v>-87494.96</v>
      </c>
      <c r="G147" s="139">
        <v>-20712.2</v>
      </c>
      <c r="H147" s="139">
        <v>-35693.69</v>
      </c>
      <c r="I147" s="139">
        <v>-43199.33</v>
      </c>
      <c r="J147" s="139">
        <v>-2835.99</v>
      </c>
      <c r="K147" s="139">
        <v>-10122.950000000001</v>
      </c>
      <c r="L147" s="139">
        <v>-15718.22</v>
      </c>
      <c r="M147" s="139">
        <v>-7804.58</v>
      </c>
      <c r="N147" s="139">
        <v>-22648.31</v>
      </c>
      <c r="O147" s="139">
        <v>-44526.81</v>
      </c>
      <c r="P147" s="199">
        <v>-32895.550000000003</v>
      </c>
      <c r="Q147" s="199">
        <v>-61088.61</v>
      </c>
      <c r="R147" s="199">
        <v>-86331.47</v>
      </c>
      <c r="S147" s="200">
        <v>-22096.97</v>
      </c>
      <c r="T147" s="200">
        <v>-35977.870000000003</v>
      </c>
      <c r="U147" s="200">
        <v>-43940.63</v>
      </c>
      <c r="V147" s="199">
        <v>-2969.14</v>
      </c>
      <c r="W147" s="199">
        <v>-9498.99</v>
      </c>
      <c r="X147" s="199">
        <v>-15222.89</v>
      </c>
      <c r="Y147" s="199">
        <v>-7074.85</v>
      </c>
      <c r="Z147" s="199">
        <v>-19833.88</v>
      </c>
      <c r="AA147" s="199">
        <v>-45508.51</v>
      </c>
      <c r="AB147" s="199">
        <f>IFERROR(VLOOKUP($B147,'2021 Balance Sheet'!$B$7:$O$1311,'2021 Balance Sheet'!D$2,FALSE),0)</f>
        <v>-31645.8</v>
      </c>
      <c r="AC147" s="199">
        <f>IFERROR(VLOOKUP($B147,'2021 Balance Sheet'!$B$7:$O$1311,'2021 Balance Sheet'!E$2,FALSE),0)</f>
        <v>-59105.54</v>
      </c>
      <c r="AD147" s="199">
        <f>IFERROR(VLOOKUP($B147,'2021 Balance Sheet'!$B$7:$O$1311,'2021 Balance Sheet'!F$2,FALSE),0)</f>
        <v>-88202.2</v>
      </c>
      <c r="AE147" s="199">
        <f>IFERROR(VLOOKUP($B147,'2021 Balance Sheet'!$B$7:$O$1311,'2021 Balance Sheet'!G$2,FALSE),0)</f>
        <v>-23493.11</v>
      </c>
      <c r="AF147" s="199">
        <f>IFERROR(VLOOKUP($B147,'2021 Balance Sheet'!$B$7:$O$1311,'2021 Balance Sheet'!H$2,FALSE),0)</f>
        <v>-38052.01</v>
      </c>
      <c r="AG147" s="199">
        <f>IFERROR(VLOOKUP($B147,'2021 Balance Sheet'!$B$7:$O$1311,'2021 Balance Sheet'!I$2,FALSE),0)</f>
        <v>-48158.32</v>
      </c>
      <c r="AH147" s="199">
        <f>IFERROR(VLOOKUP($B147,'2021 Balance Sheet'!$B$7:$O$1311,'2021 Balance Sheet'!J$2,FALSE),0)</f>
        <v>-7336.35</v>
      </c>
      <c r="AI147" s="199">
        <f>IFERROR(VLOOKUP($B147,'2021 Balance Sheet'!$B$7:$O$1311,'2021 Balance Sheet'!K$2,FALSE),0)</f>
        <v>-13673.57</v>
      </c>
      <c r="AJ147" s="199">
        <f>IFERROR(VLOOKUP($B147,'2021 Balance Sheet'!$B$7:$O$1311,'2021 Balance Sheet'!L$2,FALSE),0)</f>
        <v>-19887.88</v>
      </c>
      <c r="AK147" s="199">
        <f>IFERROR(VLOOKUP($B147,'2021 Balance Sheet'!$B$7:$O$1311,'2021 Balance Sheet'!M$2,FALSE),0)</f>
        <v>-7991.4</v>
      </c>
      <c r="AL147" s="199">
        <f>IFERROR(VLOOKUP($B147,'2021 Balance Sheet'!$B$7:$O$1311,'2021 Balance Sheet'!N$2,FALSE),0)</f>
        <v>-22808.38</v>
      </c>
      <c r="AM147" s="199">
        <f>IFERROR(VLOOKUP($B147,'2021 Balance Sheet'!$B$7:$O$1311,'2021 Balance Sheet'!O$2,FALSE),0)</f>
        <v>-48263.5</v>
      </c>
      <c r="AN147" s="109">
        <f t="shared" si="12"/>
        <v>-33936.713750000003</v>
      </c>
    </row>
    <row r="148" spans="1:40" ht="15.75" thickBot="1" x14ac:dyDescent="0.3">
      <c r="A148" s="149" t="s">
        <v>2415</v>
      </c>
      <c r="B148" s="153" t="s">
        <v>2416</v>
      </c>
      <c r="C148" s="125" t="s">
        <v>4</v>
      </c>
      <c r="D148" s="140">
        <v>-198.89</v>
      </c>
      <c r="E148" s="140">
        <v>-40.76</v>
      </c>
      <c r="F148" s="140">
        <v>-56.59</v>
      </c>
      <c r="G148" s="140">
        <v>-70.27</v>
      </c>
      <c r="H148" s="140">
        <v>-77.16</v>
      </c>
      <c r="I148" s="140">
        <v>-79.06</v>
      </c>
      <c r="J148" s="140">
        <v>-83.84</v>
      </c>
      <c r="K148" s="140">
        <v>-88.25</v>
      </c>
      <c r="L148" s="140">
        <v>-93.02</v>
      </c>
      <c r="M148" s="140">
        <v>-103.2</v>
      </c>
      <c r="N148" s="140">
        <v>-117.55</v>
      </c>
      <c r="O148" s="140">
        <v>-139.16999999999999</v>
      </c>
      <c r="P148" s="200">
        <v>-165.17</v>
      </c>
      <c r="Q148" s="200">
        <v>-45.69</v>
      </c>
      <c r="R148" s="200">
        <v>-62.62</v>
      </c>
      <c r="S148" s="199">
        <v>-76.13</v>
      </c>
      <c r="T148" s="199">
        <v>-84.04</v>
      </c>
      <c r="U148" s="199">
        <v>-87.19</v>
      </c>
      <c r="V148" s="200">
        <v>-92.33</v>
      </c>
      <c r="W148" s="200">
        <v>-96.84</v>
      </c>
      <c r="X148" s="200">
        <v>-102.46</v>
      </c>
      <c r="Y148" s="200">
        <v>-110.49</v>
      </c>
      <c r="Z148" s="200">
        <v>-126.29</v>
      </c>
      <c r="AA148" s="200">
        <v>-150.07</v>
      </c>
      <c r="AB148" s="199">
        <f>IFERROR(VLOOKUP($B148,'2021 Balance Sheet'!$B$7:$O$1311,'2021 Balance Sheet'!D$2,FALSE),0)</f>
        <v>-176.67</v>
      </c>
      <c r="AC148" s="199">
        <f>IFERROR(VLOOKUP($B148,'2021 Balance Sheet'!$B$7:$O$1311,'2021 Balance Sheet'!E$2,FALSE),0)</f>
        <v>-42.79</v>
      </c>
      <c r="AD148" s="199">
        <f>IFERROR(VLOOKUP($B148,'2021 Balance Sheet'!$B$7:$O$1311,'2021 Balance Sheet'!F$2,FALSE),0)</f>
        <v>-60.64</v>
      </c>
      <c r="AE148" s="199">
        <f>IFERROR(VLOOKUP($B148,'2021 Balance Sheet'!$B$7:$O$1311,'2021 Balance Sheet'!G$2,FALSE),0)</f>
        <v>-74.55</v>
      </c>
      <c r="AF148" s="199">
        <f>IFERROR(VLOOKUP($B148,'2021 Balance Sheet'!$B$7:$O$1311,'2021 Balance Sheet'!H$2,FALSE),0)</f>
        <v>-82.5</v>
      </c>
      <c r="AG148" s="199">
        <f>IFERROR(VLOOKUP($B148,'2021 Balance Sheet'!$B$7:$O$1311,'2021 Balance Sheet'!I$2,FALSE),0)</f>
        <v>-88.92</v>
      </c>
      <c r="AH148" s="199">
        <f>IFERROR(VLOOKUP($B148,'2021 Balance Sheet'!$B$7:$O$1311,'2021 Balance Sheet'!J$2,FALSE),0)</f>
        <v>-93.39</v>
      </c>
      <c r="AI148" s="199">
        <f>IFERROR(VLOOKUP($B148,'2021 Balance Sheet'!$B$7:$O$1311,'2021 Balance Sheet'!K$2,FALSE),0)</f>
        <v>-97.74</v>
      </c>
      <c r="AJ148" s="199">
        <f>IFERROR(VLOOKUP($B148,'2021 Balance Sheet'!$B$7:$O$1311,'2021 Balance Sheet'!L$2,FALSE),0)</f>
        <v>-103.82</v>
      </c>
      <c r="AK148" s="199">
        <f>IFERROR(VLOOKUP($B148,'2021 Balance Sheet'!$B$7:$O$1311,'2021 Balance Sheet'!M$2,FALSE),0)</f>
        <v>-115.2</v>
      </c>
      <c r="AL148" s="199">
        <f>IFERROR(VLOOKUP($B148,'2021 Balance Sheet'!$B$7:$O$1311,'2021 Balance Sheet'!N$2,FALSE),0)</f>
        <v>-129.47</v>
      </c>
      <c r="AM148" s="199">
        <f>IFERROR(VLOOKUP($B148,'2021 Balance Sheet'!$B$7:$O$1311,'2021 Balance Sheet'!O$2,FALSE),0)</f>
        <v>-156.91</v>
      </c>
      <c r="AN148" s="109">
        <f t="shared" si="12"/>
        <v>-101.59833333333334</v>
      </c>
    </row>
    <row r="149" spans="1:40" ht="15.75" thickBot="1" x14ac:dyDescent="0.3">
      <c r="A149" s="149" t="s">
        <v>2417</v>
      </c>
      <c r="B149" s="153" t="s">
        <v>2418</v>
      </c>
      <c r="C149" s="125" t="s">
        <v>4</v>
      </c>
      <c r="D149" s="139">
        <v>-1854.04</v>
      </c>
      <c r="E149" s="139">
        <v>-1276.6500000000001</v>
      </c>
      <c r="F149" s="139">
        <v>-1906.27</v>
      </c>
      <c r="G149" s="139">
        <v>-2407.1799999999998</v>
      </c>
      <c r="H149" s="139">
        <v>-2738.76</v>
      </c>
      <c r="I149" s="139">
        <v>-2910.07</v>
      </c>
      <c r="J149" s="139">
        <v>-2956.56</v>
      </c>
      <c r="K149" s="139">
        <v>-177.15</v>
      </c>
      <c r="L149" s="139">
        <v>-296.27999999999997</v>
      </c>
      <c r="M149" s="139">
        <v>-471.73</v>
      </c>
      <c r="N149" s="139">
        <v>-837.07</v>
      </c>
      <c r="O149" s="139">
        <v>-1417.68</v>
      </c>
      <c r="P149" s="199">
        <v>-2077.2800000000002</v>
      </c>
      <c r="Q149" s="199">
        <v>-1246.73</v>
      </c>
      <c r="R149" s="199">
        <v>-1885.71</v>
      </c>
      <c r="S149" s="200">
        <v>-2367.19</v>
      </c>
      <c r="T149" s="200">
        <v>-2727.62</v>
      </c>
      <c r="U149" s="200">
        <v>-2947.89</v>
      </c>
      <c r="V149" s="199">
        <v>-3042.63</v>
      </c>
      <c r="W149" s="199">
        <v>-238.29</v>
      </c>
      <c r="X149" s="199">
        <v>-367.85</v>
      </c>
      <c r="Y149" s="199">
        <v>-529.16999999999996</v>
      </c>
      <c r="Z149" s="199">
        <v>-822.44</v>
      </c>
      <c r="AA149" s="199">
        <v>-1456.06</v>
      </c>
      <c r="AB149" s="199">
        <f>IFERROR(VLOOKUP($B149,'2021 Balance Sheet'!$B$7:$O$1311,'2021 Balance Sheet'!D$2,FALSE),0)</f>
        <v>-2218.02</v>
      </c>
      <c r="AC149" s="199">
        <f>IFERROR(VLOOKUP($B149,'2021 Balance Sheet'!$B$7:$O$1311,'2021 Balance Sheet'!E$2,FALSE),0)</f>
        <v>-1365.19</v>
      </c>
      <c r="AD149" s="199">
        <f>IFERROR(VLOOKUP($B149,'2021 Balance Sheet'!$B$7:$O$1311,'2021 Balance Sheet'!F$2,FALSE),0)</f>
        <v>-2044.33</v>
      </c>
      <c r="AE149" s="199">
        <f>IFERROR(VLOOKUP($B149,'2021 Balance Sheet'!$B$7:$O$1311,'2021 Balance Sheet'!G$2,FALSE),0)</f>
        <v>-2590.17</v>
      </c>
      <c r="AF149" s="199">
        <f>IFERROR(VLOOKUP($B149,'2021 Balance Sheet'!$B$7:$O$1311,'2021 Balance Sheet'!H$2,FALSE),0)</f>
        <v>-2947.78</v>
      </c>
      <c r="AG149" s="199">
        <f>IFERROR(VLOOKUP($B149,'2021 Balance Sheet'!$B$7:$O$1311,'2021 Balance Sheet'!I$2,FALSE),0)</f>
        <v>-3201.18</v>
      </c>
      <c r="AH149" s="199">
        <f>IFERROR(VLOOKUP($B149,'2021 Balance Sheet'!$B$7:$O$1311,'2021 Balance Sheet'!J$2,FALSE),0)</f>
        <v>-153.81</v>
      </c>
      <c r="AI149" s="199">
        <f>IFERROR(VLOOKUP($B149,'2021 Balance Sheet'!$B$7:$O$1311,'2021 Balance Sheet'!K$2,FALSE),0)</f>
        <v>-289.10000000000002</v>
      </c>
      <c r="AJ149" s="199">
        <f>IFERROR(VLOOKUP($B149,'2021 Balance Sheet'!$B$7:$O$1311,'2021 Balance Sheet'!L$2,FALSE),0)</f>
        <v>-416.5</v>
      </c>
      <c r="AK149" s="199">
        <f>IFERROR(VLOOKUP($B149,'2021 Balance Sheet'!$B$7:$O$1311,'2021 Balance Sheet'!M$2,FALSE),0)</f>
        <v>-586.54999999999995</v>
      </c>
      <c r="AL149" s="199">
        <f>IFERROR(VLOOKUP($B149,'2021 Balance Sheet'!$B$7:$O$1311,'2021 Balance Sheet'!N$2,FALSE),0)</f>
        <v>-930.47</v>
      </c>
      <c r="AM149" s="199">
        <f>IFERROR(VLOOKUP($B149,'2021 Balance Sheet'!$B$7:$O$1311,'2021 Balance Sheet'!O$2,FALSE),0)</f>
        <v>-1561.64</v>
      </c>
      <c r="AN149" s="109">
        <f t="shared" si="12"/>
        <v>-1520.9958333333332</v>
      </c>
    </row>
    <row r="150" spans="1:40" ht="15.75" thickBot="1" x14ac:dyDescent="0.3">
      <c r="A150" s="149" t="s">
        <v>2419</v>
      </c>
      <c r="B150" s="153" t="s">
        <v>2420</v>
      </c>
      <c r="C150" s="125" t="s">
        <v>4</v>
      </c>
      <c r="D150" s="140">
        <v>-1633.73</v>
      </c>
      <c r="E150" s="140">
        <v>-1532.82</v>
      </c>
      <c r="F150" s="140">
        <v>-1845.05</v>
      </c>
      <c r="G150" s="140">
        <v>-976.85</v>
      </c>
      <c r="H150" s="140">
        <v>-685.79</v>
      </c>
      <c r="I150" s="140">
        <v>-158.88</v>
      </c>
      <c r="J150" s="140">
        <v>-350.19</v>
      </c>
      <c r="K150" s="140">
        <v>-339.46</v>
      </c>
      <c r="L150" s="140">
        <v>-363.88</v>
      </c>
      <c r="M150" s="140">
        <v>-561.76</v>
      </c>
      <c r="N150" s="140">
        <v>-943.48</v>
      </c>
      <c r="O150" s="140">
        <v>-1598.63</v>
      </c>
      <c r="P150" s="200">
        <v>-1650.91</v>
      </c>
      <c r="Q150" s="200">
        <v>-1409.17</v>
      </c>
      <c r="R150" s="200">
        <v>-1251.96</v>
      </c>
      <c r="S150" s="199">
        <v>-1061.1199999999999</v>
      </c>
      <c r="T150" s="199">
        <v>-1684.92</v>
      </c>
      <c r="U150" s="199">
        <v>-151.75</v>
      </c>
      <c r="V150" s="200">
        <v>-386.86</v>
      </c>
      <c r="W150" s="200">
        <v>-349.61</v>
      </c>
      <c r="X150" s="200">
        <v>-362.46</v>
      </c>
      <c r="Y150" s="200">
        <v>-393.97</v>
      </c>
      <c r="Z150" s="200">
        <v>-945.72</v>
      </c>
      <c r="AA150" s="200">
        <v>-1608.52</v>
      </c>
      <c r="AB150" s="199">
        <f>IFERROR(VLOOKUP($B150,'2021 Balance Sheet'!$B$7:$O$1311,'2021 Balance Sheet'!D$2,FALSE),0)</f>
        <v>-1869.1</v>
      </c>
      <c r="AC150" s="199">
        <f>IFERROR(VLOOKUP($B150,'2021 Balance Sheet'!$B$7:$O$1311,'2021 Balance Sheet'!E$2,FALSE),0)</f>
        <v>-1566.7</v>
      </c>
      <c r="AD150" s="199">
        <f>IFERROR(VLOOKUP($B150,'2021 Balance Sheet'!$B$7:$O$1311,'2021 Balance Sheet'!F$2,FALSE),0)</f>
        <v>-1673.74</v>
      </c>
      <c r="AE150" s="199">
        <f>IFERROR(VLOOKUP($B150,'2021 Balance Sheet'!$B$7:$O$1311,'2021 Balance Sheet'!G$2,FALSE),0)</f>
        <v>-1411.91</v>
      </c>
      <c r="AF150" s="199">
        <f>IFERROR(VLOOKUP($B150,'2021 Balance Sheet'!$B$7:$O$1311,'2021 Balance Sheet'!H$2,FALSE),0)</f>
        <v>-745.31</v>
      </c>
      <c r="AG150" s="199">
        <f>IFERROR(VLOOKUP($B150,'2021 Balance Sheet'!$B$7:$O$1311,'2021 Balance Sheet'!I$2,FALSE),0)</f>
        <v>-590.61</v>
      </c>
      <c r="AH150" s="199">
        <f>IFERROR(VLOOKUP($B150,'2021 Balance Sheet'!$B$7:$O$1311,'2021 Balance Sheet'!J$2,FALSE),0)</f>
        <v>-467.1</v>
      </c>
      <c r="AI150" s="199">
        <f>IFERROR(VLOOKUP($B150,'2021 Balance Sheet'!$B$7:$O$1311,'2021 Balance Sheet'!K$2,FALSE),0)</f>
        <v>-434.71</v>
      </c>
      <c r="AJ150" s="199">
        <f>IFERROR(VLOOKUP($B150,'2021 Balance Sheet'!$B$7:$O$1311,'2021 Balance Sheet'!L$2,FALSE),0)</f>
        <v>-478.06</v>
      </c>
      <c r="AK150" s="199">
        <f>IFERROR(VLOOKUP($B150,'2021 Balance Sheet'!$B$7:$O$1311,'2021 Balance Sheet'!M$2,FALSE),0)</f>
        <v>-612.35</v>
      </c>
      <c r="AL150" s="199">
        <f>IFERROR(VLOOKUP($B150,'2021 Balance Sheet'!$B$7:$O$1311,'2021 Balance Sheet'!N$2,FALSE),0)</f>
        <v>-1158.19</v>
      </c>
      <c r="AM150" s="199">
        <f>IFERROR(VLOOKUP($B150,'2021 Balance Sheet'!$B$7:$O$1311,'2021 Balance Sheet'!O$2,FALSE),0)</f>
        <v>-1741.02</v>
      </c>
      <c r="AN150" s="109">
        <f t="shared" si="12"/>
        <v>-1056.8791666666666</v>
      </c>
    </row>
    <row r="151" spans="1:40" ht="15.75" thickBot="1" x14ac:dyDescent="0.3">
      <c r="A151" s="149" t="s">
        <v>2421</v>
      </c>
      <c r="B151" s="153" t="s">
        <v>2422</v>
      </c>
      <c r="C151" s="125" t="s">
        <v>4</v>
      </c>
      <c r="D151" s="139">
        <v>-19503.599999999999</v>
      </c>
      <c r="E151" s="139">
        <v>-4270.7700000000004</v>
      </c>
      <c r="F151" s="139">
        <v>-6151.36</v>
      </c>
      <c r="G151" s="139">
        <v>-7751.1</v>
      </c>
      <c r="H151" s="139">
        <v>-8953.58</v>
      </c>
      <c r="I151" s="139">
        <v>-9661.86</v>
      </c>
      <c r="J151" s="139">
        <v>-10579.29</v>
      </c>
      <c r="K151" s="139">
        <v>-11460</v>
      </c>
      <c r="L151" s="139">
        <v>-12317.01</v>
      </c>
      <c r="M151" s="139">
        <v>-13527.52</v>
      </c>
      <c r="N151" s="139">
        <v>-15138.38</v>
      </c>
      <c r="O151" s="139">
        <v>-17243.73</v>
      </c>
      <c r="P151" s="199">
        <v>-19728.77</v>
      </c>
      <c r="Q151" s="199">
        <v>-4474.83</v>
      </c>
      <c r="R151" s="199">
        <v>-6327.51</v>
      </c>
      <c r="S151" s="200">
        <v>-7793.07</v>
      </c>
      <c r="T151" s="200">
        <v>-8726.67</v>
      </c>
      <c r="U151" s="200">
        <v>-9214.7800000000007</v>
      </c>
      <c r="V151" s="199">
        <v>-10209.65</v>
      </c>
      <c r="W151" s="199">
        <v>-11109.44</v>
      </c>
      <c r="X151" s="199">
        <v>-12078.56</v>
      </c>
      <c r="Y151" s="199">
        <v>-13058.78</v>
      </c>
      <c r="Z151" s="199">
        <v>-14931.97</v>
      </c>
      <c r="AA151" s="199">
        <v>-17069.23</v>
      </c>
      <c r="AB151" s="199">
        <f>IFERROR(VLOOKUP($B151,'2021 Balance Sheet'!$B$7:$O$1311,'2021 Balance Sheet'!D$2,FALSE),0)</f>
        <v>-19604.02</v>
      </c>
      <c r="AC151" s="199">
        <f>IFERROR(VLOOKUP($B151,'2021 Balance Sheet'!$B$7:$O$1311,'2021 Balance Sheet'!E$2,FALSE),0)</f>
        <v>-4499.76</v>
      </c>
      <c r="AD151" s="199">
        <f>IFERROR(VLOOKUP($B151,'2021 Balance Sheet'!$B$7:$O$1311,'2021 Balance Sheet'!F$2,FALSE),0)</f>
        <v>-6689.78</v>
      </c>
      <c r="AE151" s="199">
        <f>IFERROR(VLOOKUP($B151,'2021 Balance Sheet'!$B$7:$O$1311,'2021 Balance Sheet'!G$2,FALSE),0)</f>
        <v>-8423.1</v>
      </c>
      <c r="AF151" s="199">
        <f>IFERROR(VLOOKUP($B151,'2021 Balance Sheet'!$B$7:$O$1311,'2021 Balance Sheet'!H$2,FALSE),0)</f>
        <v>-9888.01</v>
      </c>
      <c r="AG151" s="199">
        <f>IFERROR(VLOOKUP($B151,'2021 Balance Sheet'!$B$7:$O$1311,'2021 Balance Sheet'!I$2,FALSE),0)</f>
        <v>-11121.22</v>
      </c>
      <c r="AH151" s="199">
        <f>IFERROR(VLOOKUP($B151,'2021 Balance Sheet'!$B$7:$O$1311,'2021 Balance Sheet'!J$2,FALSE),0)</f>
        <v>-12193.73</v>
      </c>
      <c r="AI151" s="199">
        <f>IFERROR(VLOOKUP($B151,'2021 Balance Sheet'!$B$7:$O$1311,'2021 Balance Sheet'!K$2,FALSE),0)</f>
        <v>-13215.04</v>
      </c>
      <c r="AJ151" s="199">
        <f>IFERROR(VLOOKUP($B151,'2021 Balance Sheet'!$B$7:$O$1311,'2021 Balance Sheet'!L$2,FALSE),0)</f>
        <v>-14279.37</v>
      </c>
      <c r="AK151" s="199">
        <f>IFERROR(VLOOKUP($B151,'2021 Balance Sheet'!$B$7:$O$1311,'2021 Balance Sheet'!M$2,FALSE),0)</f>
        <v>-15686.39</v>
      </c>
      <c r="AL151" s="199">
        <f>IFERROR(VLOOKUP($B151,'2021 Balance Sheet'!$B$7:$O$1311,'2021 Balance Sheet'!N$2,FALSE),0)</f>
        <v>-17426.54</v>
      </c>
      <c r="AM151" s="199">
        <f>IFERROR(VLOOKUP($B151,'2021 Balance Sheet'!$B$7:$O$1311,'2021 Balance Sheet'!O$2,FALSE),0)</f>
        <v>-19911.509999999998</v>
      </c>
      <c r="AN151" s="109">
        <f t="shared" si="12"/>
        <v>-12626.444166666666</v>
      </c>
    </row>
    <row r="152" spans="1:40" ht="15.75" thickBot="1" x14ac:dyDescent="0.3">
      <c r="A152" s="149" t="s">
        <v>2423</v>
      </c>
      <c r="B152" s="153" t="s">
        <v>2424</v>
      </c>
      <c r="C152" s="125" t="s">
        <v>4</v>
      </c>
      <c r="D152" s="140">
        <v>-27401.119999999999</v>
      </c>
      <c r="E152" s="140">
        <v>-8003.64</v>
      </c>
      <c r="F152" s="140">
        <v>-11390.03</v>
      </c>
      <c r="G152" s="140">
        <v>-13849.69</v>
      </c>
      <c r="H152" s="140">
        <v>-15469.47</v>
      </c>
      <c r="I152" s="140">
        <v>-16546.259999999998</v>
      </c>
      <c r="J152" s="140">
        <v>-17971.560000000001</v>
      </c>
      <c r="K152" s="140">
        <v>-19359.95</v>
      </c>
      <c r="L152" s="140">
        <v>-20763.810000000001</v>
      </c>
      <c r="M152" s="140">
        <v>-22686.35</v>
      </c>
      <c r="N152" s="140">
        <v>-25276.29</v>
      </c>
      <c r="O152" s="140">
        <v>-29355.87</v>
      </c>
      <c r="P152" s="200">
        <v>-33673.879999999997</v>
      </c>
      <c r="Q152" s="200">
        <v>-7862.47</v>
      </c>
      <c r="R152" s="200">
        <v>-11105.01</v>
      </c>
      <c r="S152" s="199">
        <v>-13742.38</v>
      </c>
      <c r="T152" s="199">
        <v>-15802.27</v>
      </c>
      <c r="U152" s="199">
        <v>-17069</v>
      </c>
      <c r="V152" s="200">
        <v>-18676.009999999998</v>
      </c>
      <c r="W152" s="200">
        <v>-20232.89</v>
      </c>
      <c r="X152" s="200">
        <v>-21742.2</v>
      </c>
      <c r="Y152" s="200">
        <v>-23441.69</v>
      </c>
      <c r="Z152" s="200">
        <v>-26444.63</v>
      </c>
      <c r="AA152" s="200">
        <v>-30640.47</v>
      </c>
      <c r="AB152" s="199">
        <f>IFERROR(VLOOKUP($B152,'2021 Balance Sheet'!$B$7:$O$1311,'2021 Balance Sheet'!D$2,FALSE),0)</f>
        <v>-35508.589999999997</v>
      </c>
      <c r="AC152" s="199">
        <f>IFERROR(VLOOKUP($B152,'2021 Balance Sheet'!$B$7:$O$1311,'2021 Balance Sheet'!E$2,FALSE),0)</f>
        <v>-8795.52</v>
      </c>
      <c r="AD152" s="199">
        <f>IFERROR(VLOOKUP($B152,'2021 Balance Sheet'!$B$7:$O$1311,'2021 Balance Sheet'!F$2,FALSE),0)</f>
        <v>-12665.06</v>
      </c>
      <c r="AE152" s="199">
        <f>IFERROR(VLOOKUP($B152,'2021 Balance Sheet'!$B$7:$O$1311,'2021 Balance Sheet'!G$2,FALSE),0)</f>
        <v>-15888.95</v>
      </c>
      <c r="AF152" s="199">
        <f>IFERROR(VLOOKUP($B152,'2021 Balance Sheet'!$B$7:$O$1311,'2021 Balance Sheet'!H$2,FALSE),0)</f>
        <v>-17944.55</v>
      </c>
      <c r="AG152" s="199">
        <f>IFERROR(VLOOKUP($B152,'2021 Balance Sheet'!$B$7:$O$1311,'2021 Balance Sheet'!I$2,FALSE),0)</f>
        <v>-19776.88</v>
      </c>
      <c r="AH152" s="199">
        <f>IFERROR(VLOOKUP($B152,'2021 Balance Sheet'!$B$7:$O$1311,'2021 Balance Sheet'!J$2,FALSE),0)</f>
        <v>-21318.69</v>
      </c>
      <c r="AI152" s="199">
        <f>IFERROR(VLOOKUP($B152,'2021 Balance Sheet'!$B$7:$O$1311,'2021 Balance Sheet'!K$2,FALSE),0)</f>
        <v>-22971.81</v>
      </c>
      <c r="AJ152" s="199">
        <f>IFERROR(VLOOKUP($B152,'2021 Balance Sheet'!$B$7:$O$1311,'2021 Balance Sheet'!L$2,FALSE),0)</f>
        <v>-24840.14</v>
      </c>
      <c r="AK152" s="199">
        <f>IFERROR(VLOOKUP($B152,'2021 Balance Sheet'!$B$7:$O$1311,'2021 Balance Sheet'!M$2,FALSE),0)</f>
        <v>-27161.42</v>
      </c>
      <c r="AL152" s="199">
        <f>IFERROR(VLOOKUP($B152,'2021 Balance Sheet'!$B$7:$O$1311,'2021 Balance Sheet'!N$2,FALSE),0)</f>
        <v>-30343.45</v>
      </c>
      <c r="AM152" s="199">
        <f>IFERROR(VLOOKUP($B152,'2021 Balance Sheet'!$B$7:$O$1311,'2021 Balance Sheet'!O$2,FALSE),0)</f>
        <v>-35622.769999999997</v>
      </c>
      <c r="AN152" s="109">
        <f t="shared" si="12"/>
        <v>-22528.89</v>
      </c>
    </row>
    <row r="153" spans="1:40" ht="15.75" thickBot="1" x14ac:dyDescent="0.3">
      <c r="A153" s="149" t="s">
        <v>2425</v>
      </c>
      <c r="B153" s="153" t="s">
        <v>2426</v>
      </c>
      <c r="C153" s="125" t="s">
        <v>4</v>
      </c>
      <c r="D153" s="139">
        <v>-4662.58</v>
      </c>
      <c r="E153" s="139">
        <v>-1354.77</v>
      </c>
      <c r="F153" s="139">
        <v>-1870.05</v>
      </c>
      <c r="G153" s="139">
        <v>-2234.9299999999998</v>
      </c>
      <c r="H153" s="139">
        <v>-2471.1</v>
      </c>
      <c r="I153" s="139">
        <v>-2506.71</v>
      </c>
      <c r="J153" s="139">
        <v>-2660.39</v>
      </c>
      <c r="K153" s="139">
        <v>-2790.33</v>
      </c>
      <c r="L153" s="139">
        <v>-2954.49</v>
      </c>
      <c r="M153" s="139">
        <v>-3356.69</v>
      </c>
      <c r="N153" s="139">
        <v>-3966.43</v>
      </c>
      <c r="O153" s="139">
        <v>-4850.33</v>
      </c>
      <c r="P153" s="199">
        <v>-5633.47</v>
      </c>
      <c r="Q153" s="199">
        <v>-1503.22</v>
      </c>
      <c r="R153" s="199">
        <v>-2111.09</v>
      </c>
      <c r="S153" s="200">
        <v>-2574.85</v>
      </c>
      <c r="T153" s="200">
        <v>-2862.94</v>
      </c>
      <c r="U153" s="200">
        <v>-2938.2</v>
      </c>
      <c r="V153" s="199">
        <v>-3127.35</v>
      </c>
      <c r="W153" s="199">
        <v>-3301.72</v>
      </c>
      <c r="X153" s="199">
        <v>-3491.75</v>
      </c>
      <c r="Y153" s="199">
        <v>-3836.08</v>
      </c>
      <c r="Z153" s="199">
        <v>-4531.79</v>
      </c>
      <c r="AA153" s="199">
        <v>-5633.47</v>
      </c>
      <c r="AB153" s="199">
        <f>IFERROR(VLOOKUP($B153,'2021 Balance Sheet'!$B$7:$O$1311,'2021 Balance Sheet'!D$2,FALSE),0)</f>
        <v>-6597.53</v>
      </c>
      <c r="AC153" s="199">
        <f>IFERROR(VLOOKUP($B153,'2021 Balance Sheet'!$B$7:$O$1311,'2021 Balance Sheet'!E$2,FALSE),0)</f>
        <v>-1849.11</v>
      </c>
      <c r="AD153" s="199">
        <f>IFERROR(VLOOKUP($B153,'2021 Balance Sheet'!$B$7:$O$1311,'2021 Balance Sheet'!F$2,FALSE),0)</f>
        <v>-2632.79</v>
      </c>
      <c r="AE153" s="199">
        <f>IFERROR(VLOOKUP($B153,'2021 Balance Sheet'!$B$7:$O$1311,'2021 Balance Sheet'!G$2,FALSE),0)</f>
        <v>-3169.05</v>
      </c>
      <c r="AF153" s="199">
        <f>IFERROR(VLOOKUP($B153,'2021 Balance Sheet'!$B$7:$O$1311,'2021 Balance Sheet'!H$2,FALSE),0)</f>
        <v>-3500.25</v>
      </c>
      <c r="AG153" s="199">
        <f>IFERROR(VLOOKUP($B153,'2021 Balance Sheet'!$B$7:$O$1311,'2021 Balance Sheet'!I$2,FALSE),0)</f>
        <v>-3743.14</v>
      </c>
      <c r="AH153" s="199">
        <f>IFERROR(VLOOKUP($B153,'2021 Balance Sheet'!$B$7:$O$1311,'2021 Balance Sheet'!J$2,FALSE),0)</f>
        <v>-3943.96</v>
      </c>
      <c r="AI153" s="199">
        <f>IFERROR(VLOOKUP($B153,'2021 Balance Sheet'!$B$7:$O$1311,'2021 Balance Sheet'!K$2,FALSE),0)</f>
        <v>-4139.09</v>
      </c>
      <c r="AJ153" s="199">
        <f>IFERROR(VLOOKUP($B153,'2021 Balance Sheet'!$B$7:$O$1311,'2021 Balance Sheet'!L$2,FALSE),0)</f>
        <v>-4367.4399999999996</v>
      </c>
      <c r="AK153" s="199">
        <f>IFERROR(VLOOKUP($B153,'2021 Balance Sheet'!$B$7:$O$1311,'2021 Balance Sheet'!M$2,FALSE),0)</f>
        <v>-4859.18</v>
      </c>
      <c r="AL153" s="199">
        <f>IFERROR(VLOOKUP($B153,'2021 Balance Sheet'!$B$7:$O$1311,'2021 Balance Sheet'!N$2,FALSE),0)</f>
        <v>-5682.21</v>
      </c>
      <c r="AM153" s="199">
        <f>IFERROR(VLOOKUP($B153,'2021 Balance Sheet'!$B$7:$O$1311,'2021 Balance Sheet'!O$2,FALSE),0)</f>
        <v>-7208.77</v>
      </c>
      <c r="AN153" s="109">
        <f t="shared" si="12"/>
        <v>-4242.0725000000002</v>
      </c>
    </row>
    <row r="154" spans="1:40" ht="15.75" thickBot="1" x14ac:dyDescent="0.3">
      <c r="A154" s="149" t="s">
        <v>2427</v>
      </c>
      <c r="B154" s="153" t="s">
        <v>2428</v>
      </c>
      <c r="C154" s="125" t="s">
        <v>4</v>
      </c>
      <c r="D154" s="140">
        <v>-72935.7</v>
      </c>
      <c r="E154" s="140">
        <v>-58833.86</v>
      </c>
      <c r="F154" s="140">
        <v>-90684.1</v>
      </c>
      <c r="G154" s="140">
        <v>-110655.14</v>
      </c>
      <c r="H154" s="140">
        <v>-34881.5</v>
      </c>
      <c r="I154" s="140">
        <v>-42641.56</v>
      </c>
      <c r="J154" s="140">
        <v>-46376.24</v>
      </c>
      <c r="K154" s="140">
        <v>-10297.049999999999</v>
      </c>
      <c r="L154" s="140">
        <v>-16661.63</v>
      </c>
      <c r="M154" s="140">
        <v>-25059.98</v>
      </c>
      <c r="N154" s="140">
        <v>-24141.74</v>
      </c>
      <c r="O154" s="140">
        <v>-50481.58</v>
      </c>
      <c r="P154" s="200">
        <v>-80548.61</v>
      </c>
      <c r="Q154" s="200">
        <v>-59746.7</v>
      </c>
      <c r="R154" s="200">
        <v>-84524.66</v>
      </c>
      <c r="S154" s="199">
        <v>-105126.54</v>
      </c>
      <c r="T154" s="199">
        <v>-34831.129999999997</v>
      </c>
      <c r="U154" s="199">
        <v>-40005.56</v>
      </c>
      <c r="V154" s="200">
        <v>-47915.32</v>
      </c>
      <c r="W154" s="200">
        <v>-14884.76</v>
      </c>
      <c r="X154" s="200">
        <v>-21723.8</v>
      </c>
      <c r="Y154" s="200">
        <v>-29014.36</v>
      </c>
      <c r="Z154" s="200">
        <v>-20320.96</v>
      </c>
      <c r="AA154" s="200">
        <v>-47394.55</v>
      </c>
      <c r="AB154" s="199">
        <f>IFERROR(VLOOKUP($B154,'2021 Balance Sheet'!$B$7:$O$1311,'2021 Balance Sheet'!D$2,FALSE),0)</f>
        <v>-80730.91</v>
      </c>
      <c r="AC154" s="199">
        <f>IFERROR(VLOOKUP($B154,'2021 Balance Sheet'!$B$7:$O$1311,'2021 Balance Sheet'!E$2,FALSE),0)</f>
        <v>-59686.28</v>
      </c>
      <c r="AD154" s="199">
        <f>IFERROR(VLOOKUP($B154,'2021 Balance Sheet'!$B$7:$O$1311,'2021 Balance Sheet'!F$2,FALSE),0)</f>
        <v>-87811.74</v>
      </c>
      <c r="AE154" s="199">
        <f>IFERROR(VLOOKUP($B154,'2021 Balance Sheet'!$B$7:$O$1311,'2021 Balance Sheet'!G$2,FALSE),0)</f>
        <v>-109025.28</v>
      </c>
      <c r="AF154" s="199">
        <f>IFERROR(VLOOKUP($B154,'2021 Balance Sheet'!$B$7:$O$1311,'2021 Balance Sheet'!H$2,FALSE),0)</f>
        <v>-37764.69</v>
      </c>
      <c r="AG154" s="199">
        <f>IFERROR(VLOOKUP($B154,'2021 Balance Sheet'!$B$7:$O$1311,'2021 Balance Sheet'!I$2,FALSE),0)</f>
        <v>-47627.15</v>
      </c>
      <c r="AH154" s="199">
        <f>IFERROR(VLOOKUP($B154,'2021 Balance Sheet'!$B$7:$O$1311,'2021 Balance Sheet'!J$2,FALSE),0)</f>
        <v>-54833.22</v>
      </c>
      <c r="AI154" s="199">
        <f>IFERROR(VLOOKUP($B154,'2021 Balance Sheet'!$B$7:$O$1311,'2021 Balance Sheet'!K$2,FALSE),0)</f>
        <v>-14216.06</v>
      </c>
      <c r="AJ154" s="199">
        <f>IFERROR(VLOOKUP($B154,'2021 Balance Sheet'!$B$7:$O$1311,'2021 Balance Sheet'!L$2,FALSE),0)</f>
        <v>-20840.63</v>
      </c>
      <c r="AK154" s="199">
        <f>IFERROR(VLOOKUP($B154,'2021 Balance Sheet'!$B$7:$O$1311,'2021 Balance Sheet'!M$2,FALSE),0)</f>
        <v>-28450.74</v>
      </c>
      <c r="AL154" s="199">
        <f>IFERROR(VLOOKUP($B154,'2021 Balance Sheet'!$B$7:$O$1311,'2021 Balance Sheet'!N$2,FALSE),0)</f>
        <v>-23458.21</v>
      </c>
      <c r="AM154" s="199">
        <f>IFERROR(VLOOKUP($B154,'2021 Balance Sheet'!$B$7:$O$1311,'2021 Balance Sheet'!O$2,FALSE),0)</f>
        <v>-50207.75</v>
      </c>
      <c r="AN154" s="109">
        <f t="shared" si="12"/>
        <v>-51103.83833333334</v>
      </c>
    </row>
    <row r="155" spans="1:40" ht="15.75" thickBot="1" x14ac:dyDescent="0.3">
      <c r="A155" s="149" t="s">
        <v>2429</v>
      </c>
      <c r="B155" s="153" t="s">
        <v>2430</v>
      </c>
      <c r="C155" s="125" t="s">
        <v>4</v>
      </c>
      <c r="D155" s="139">
        <v>-16904.75</v>
      </c>
      <c r="E155" s="139">
        <v>-4392.96</v>
      </c>
      <c r="F155" s="139">
        <v>-5985.7</v>
      </c>
      <c r="G155" s="139">
        <v>-7254.4</v>
      </c>
      <c r="H155" s="139">
        <v>-8052.98</v>
      </c>
      <c r="I155" s="139">
        <v>-8293.69</v>
      </c>
      <c r="J155" s="139">
        <v>-8856.68</v>
      </c>
      <c r="K155" s="139">
        <v>-9355.9500000000007</v>
      </c>
      <c r="L155" s="139">
        <v>-9908.9699999999993</v>
      </c>
      <c r="M155" s="139">
        <v>-10970.11</v>
      </c>
      <c r="N155" s="139">
        <v>-12616.15</v>
      </c>
      <c r="O155" s="139">
        <v>-15137.47</v>
      </c>
      <c r="P155" s="199">
        <v>-17290.03</v>
      </c>
      <c r="Q155" s="199">
        <v>-4022.25</v>
      </c>
      <c r="R155" s="199">
        <v>-5606.81</v>
      </c>
      <c r="S155" s="200">
        <v>-6811.77</v>
      </c>
      <c r="T155" s="200">
        <v>-7678.55</v>
      </c>
      <c r="U155" s="200">
        <v>-7936.74</v>
      </c>
      <c r="V155" s="199">
        <v>-8548.9599999999991</v>
      </c>
      <c r="W155" s="199">
        <v>-9076.2999999999993</v>
      </c>
      <c r="X155" s="199">
        <v>-9647.9</v>
      </c>
      <c r="Y155" s="199">
        <v>-10581.94</v>
      </c>
      <c r="Z155" s="199">
        <v>-12219.08</v>
      </c>
      <c r="AA155" s="199">
        <v>-14731.28</v>
      </c>
      <c r="AB155" s="199">
        <f>IFERROR(VLOOKUP($B155,'2021 Balance Sheet'!$B$7:$O$1311,'2021 Balance Sheet'!D$2,FALSE),0)</f>
        <v>-17017.45</v>
      </c>
      <c r="AC155" s="199">
        <f>IFERROR(VLOOKUP($B155,'2021 Balance Sheet'!$B$7:$O$1311,'2021 Balance Sheet'!E$2,FALSE),0)</f>
        <v>-4253.71</v>
      </c>
      <c r="AD155" s="199">
        <f>IFERROR(VLOOKUP($B155,'2021 Balance Sheet'!$B$7:$O$1311,'2021 Balance Sheet'!F$2,FALSE),0)</f>
        <v>-6131.41</v>
      </c>
      <c r="AE155" s="199">
        <f>IFERROR(VLOOKUP($B155,'2021 Balance Sheet'!$B$7:$O$1311,'2021 Balance Sheet'!G$2,FALSE),0)</f>
        <v>-7431.39</v>
      </c>
      <c r="AF155" s="199">
        <f>IFERROR(VLOOKUP($B155,'2021 Balance Sheet'!$B$7:$O$1311,'2021 Balance Sheet'!H$2,FALSE),0)</f>
        <v>-8292.26</v>
      </c>
      <c r="AG155" s="199">
        <f>IFERROR(VLOOKUP($B155,'2021 Balance Sheet'!$B$7:$O$1311,'2021 Balance Sheet'!I$2,FALSE),0)</f>
        <v>-8950.85</v>
      </c>
      <c r="AH155" s="199">
        <f>IFERROR(VLOOKUP($B155,'2021 Balance Sheet'!$B$7:$O$1311,'2021 Balance Sheet'!J$2,FALSE),0)</f>
        <v>-9529.6200000000008</v>
      </c>
      <c r="AI155" s="199">
        <f>IFERROR(VLOOKUP($B155,'2021 Balance Sheet'!$B$7:$O$1311,'2021 Balance Sheet'!K$2,FALSE),0)</f>
        <v>-10066.6</v>
      </c>
      <c r="AJ155" s="199">
        <f>IFERROR(VLOOKUP($B155,'2021 Balance Sheet'!$B$7:$O$1311,'2021 Balance Sheet'!L$2,FALSE),0)</f>
        <v>-10635.06</v>
      </c>
      <c r="AK155" s="199">
        <f>IFERROR(VLOOKUP($B155,'2021 Balance Sheet'!$B$7:$O$1311,'2021 Balance Sheet'!M$2,FALSE),0)</f>
        <v>-11704.27</v>
      </c>
      <c r="AL155" s="199">
        <f>IFERROR(VLOOKUP($B155,'2021 Balance Sheet'!$B$7:$O$1311,'2021 Balance Sheet'!N$2,FALSE),0)</f>
        <v>-13371.06</v>
      </c>
      <c r="AM155" s="199">
        <f>IFERROR(VLOOKUP($B155,'2021 Balance Sheet'!$B$7:$O$1311,'2021 Balance Sheet'!O$2,FALSE),0)</f>
        <v>-16569.97</v>
      </c>
      <c r="AN155" s="109">
        <f t="shared" si="12"/>
        <v>-10252.858750000001</v>
      </c>
    </row>
    <row r="156" spans="1:40" ht="15.75" thickBot="1" x14ac:dyDescent="0.3">
      <c r="A156" s="149" t="s">
        <v>2431</v>
      </c>
      <c r="B156" s="153" t="s">
        <v>2432</v>
      </c>
      <c r="C156" s="125" t="s">
        <v>4</v>
      </c>
      <c r="D156" s="140">
        <v>-39958.53</v>
      </c>
      <c r="E156" s="140">
        <v>-8054.35</v>
      </c>
      <c r="F156" s="140">
        <v>-12028.92</v>
      </c>
      <c r="G156" s="140">
        <v>-15504.69</v>
      </c>
      <c r="H156" s="140">
        <v>-18749.91</v>
      </c>
      <c r="I156" s="140">
        <v>-21199.119999999999</v>
      </c>
      <c r="J156" s="140">
        <v>-22411.85</v>
      </c>
      <c r="K156" s="140">
        <v>-24755.47</v>
      </c>
      <c r="L156" s="140">
        <v>-26666.12</v>
      </c>
      <c r="M156" s="140">
        <v>-28648.87</v>
      </c>
      <c r="N156" s="140">
        <v>-31724.54</v>
      </c>
      <c r="O156" s="140">
        <v>-34894.83</v>
      </c>
      <c r="P156" s="200">
        <v>-39367.22</v>
      </c>
      <c r="Q156" s="200">
        <v>-8718.7199999999993</v>
      </c>
      <c r="R156" s="200">
        <v>-12608.71</v>
      </c>
      <c r="S156" s="199">
        <v>-16260.09</v>
      </c>
      <c r="T156" s="199">
        <v>-18553.810000000001</v>
      </c>
      <c r="U156" s="199">
        <v>-20452.09</v>
      </c>
      <c r="V156" s="200">
        <v>-21659.48</v>
      </c>
      <c r="W156" s="200">
        <v>-24029.3</v>
      </c>
      <c r="X156" s="200">
        <v>-26085.73</v>
      </c>
      <c r="Y156" s="200">
        <v>-28343.49</v>
      </c>
      <c r="Z156" s="200">
        <v>-31065.279999999999</v>
      </c>
      <c r="AA156" s="200">
        <v>-35269.370000000003</v>
      </c>
      <c r="AB156" s="199">
        <f>IFERROR(VLOOKUP($B156,'2021 Balance Sheet'!$B$7:$O$1311,'2021 Balance Sheet'!D$2,FALSE),0)</f>
        <v>-39642.699999999997</v>
      </c>
      <c r="AC156" s="199">
        <f>IFERROR(VLOOKUP($B156,'2021 Balance Sheet'!$B$7:$O$1311,'2021 Balance Sheet'!E$2,FALSE),0)</f>
        <v>-8398.99</v>
      </c>
      <c r="AD156" s="199">
        <f>IFERROR(VLOOKUP($B156,'2021 Balance Sheet'!$B$7:$O$1311,'2021 Balance Sheet'!F$2,FALSE),0)</f>
        <v>-12720.57</v>
      </c>
      <c r="AE156" s="199">
        <f>IFERROR(VLOOKUP($B156,'2021 Balance Sheet'!$B$7:$O$1311,'2021 Balance Sheet'!G$2,FALSE),0)</f>
        <v>-16770.41</v>
      </c>
      <c r="AF156" s="199">
        <f>IFERROR(VLOOKUP($B156,'2021 Balance Sheet'!$B$7:$O$1311,'2021 Balance Sheet'!H$2,FALSE),0)</f>
        <v>-20056.29</v>
      </c>
      <c r="AG156" s="199">
        <f>IFERROR(VLOOKUP($B156,'2021 Balance Sheet'!$B$7:$O$1311,'2021 Balance Sheet'!I$2,FALSE),0)</f>
        <v>-22905.33</v>
      </c>
      <c r="AH156" s="199">
        <f>IFERROR(VLOOKUP($B156,'2021 Balance Sheet'!$B$7:$O$1311,'2021 Balance Sheet'!J$2,FALSE),0)</f>
        <v>-25323.96</v>
      </c>
      <c r="AI156" s="199">
        <f>IFERROR(VLOOKUP($B156,'2021 Balance Sheet'!$B$7:$O$1311,'2021 Balance Sheet'!K$2,FALSE),0)</f>
        <v>-27653.39</v>
      </c>
      <c r="AJ156" s="199">
        <f>IFERROR(VLOOKUP($B156,'2021 Balance Sheet'!$B$7:$O$1311,'2021 Balance Sheet'!L$2,FALSE),0)</f>
        <v>-29777.439999999999</v>
      </c>
      <c r="AK156" s="199">
        <f>IFERROR(VLOOKUP($B156,'2021 Balance Sheet'!$B$7:$O$1311,'2021 Balance Sheet'!M$2,FALSE),0)</f>
        <v>-32242.71</v>
      </c>
      <c r="AL156" s="199">
        <f>IFERROR(VLOOKUP($B156,'2021 Balance Sheet'!$B$7:$O$1311,'2021 Balance Sheet'!N$2,FALSE),0)</f>
        <v>-35279.67</v>
      </c>
      <c r="AM156" s="199">
        <f>IFERROR(VLOOKUP($B156,'2021 Balance Sheet'!$B$7:$O$1311,'2021 Balance Sheet'!O$2,FALSE),0)</f>
        <v>-39813.910000000003</v>
      </c>
      <c r="AN156" s="109">
        <f t="shared" si="12"/>
        <v>-25692.758333333335</v>
      </c>
    </row>
    <row r="157" spans="1:40" ht="15.75" thickBot="1" x14ac:dyDescent="0.3">
      <c r="A157" s="149" t="s">
        <v>2433</v>
      </c>
      <c r="B157" s="153" t="s">
        <v>2434</v>
      </c>
      <c r="C157" s="125" t="s">
        <v>4</v>
      </c>
      <c r="D157" s="139">
        <v>-5095.6899999999996</v>
      </c>
      <c r="E157" s="139">
        <v>-3914.18</v>
      </c>
      <c r="F157" s="139">
        <v>-5874.61</v>
      </c>
      <c r="G157" s="139">
        <v>-7345.68</v>
      </c>
      <c r="H157" s="139">
        <v>-2635.41</v>
      </c>
      <c r="I157" s="139">
        <v>-3247.68</v>
      </c>
      <c r="J157" s="139">
        <v>-3455.52</v>
      </c>
      <c r="K157" s="139">
        <v>-605.5</v>
      </c>
      <c r="L157" s="139">
        <v>-1034.27</v>
      </c>
      <c r="M157" s="139">
        <v>-1665.56</v>
      </c>
      <c r="N157" s="139">
        <v>-1803.34</v>
      </c>
      <c r="O157" s="139">
        <v>-3677.69</v>
      </c>
      <c r="P157" s="199">
        <v>-5599.88</v>
      </c>
      <c r="Q157" s="199">
        <v>-3984.98</v>
      </c>
      <c r="R157" s="199">
        <v>-5808.24</v>
      </c>
      <c r="S157" s="200">
        <v>-7371.39</v>
      </c>
      <c r="T157" s="200">
        <v>-2803.64</v>
      </c>
      <c r="U157" s="200">
        <v>-3278.82</v>
      </c>
      <c r="V157" s="199">
        <v>-3846.42</v>
      </c>
      <c r="W157" s="199">
        <v>-1078.78</v>
      </c>
      <c r="X157" s="199">
        <v>-1519.51</v>
      </c>
      <c r="Y157" s="199">
        <v>-1996.57</v>
      </c>
      <c r="Z157" s="199">
        <v>-1562.63</v>
      </c>
      <c r="AA157" s="199">
        <v>-3373.11</v>
      </c>
      <c r="AB157" s="199">
        <f>IFERROR(VLOOKUP($B157,'2021 Balance Sheet'!$B$7:$O$1311,'2021 Balance Sheet'!D$2,FALSE),0)</f>
        <v>-5752.96</v>
      </c>
      <c r="AC157" s="199">
        <f>IFERROR(VLOOKUP($B157,'2021 Balance Sheet'!$B$7:$O$1311,'2021 Balance Sheet'!E$2,FALSE),0)</f>
        <v>-4142.78</v>
      </c>
      <c r="AD157" s="199">
        <f>IFERROR(VLOOKUP($B157,'2021 Balance Sheet'!$B$7:$O$1311,'2021 Balance Sheet'!F$2,FALSE),0)</f>
        <v>-6154.09</v>
      </c>
      <c r="AE157" s="199">
        <f>IFERROR(VLOOKUP($B157,'2021 Balance Sheet'!$B$7:$O$1311,'2021 Balance Sheet'!G$2,FALSE),0)</f>
        <v>-7905.13</v>
      </c>
      <c r="AF157" s="199">
        <f>IFERROR(VLOOKUP($B157,'2021 Balance Sheet'!$B$7:$O$1311,'2021 Balance Sheet'!H$2,FALSE),0)</f>
        <v>-3096.36</v>
      </c>
      <c r="AG157" s="199">
        <f>IFERROR(VLOOKUP($B157,'2021 Balance Sheet'!$B$7:$O$1311,'2021 Balance Sheet'!I$2,FALSE),0)</f>
        <v>-3956.13</v>
      </c>
      <c r="AH157" s="199">
        <f>IFERROR(VLOOKUP($B157,'2021 Balance Sheet'!$B$7:$O$1311,'2021 Balance Sheet'!J$2,FALSE),0)</f>
        <v>-4511.05</v>
      </c>
      <c r="AI157" s="199">
        <f>IFERROR(VLOOKUP($B157,'2021 Balance Sheet'!$B$7:$O$1311,'2021 Balance Sheet'!K$2,FALSE),0)</f>
        <v>-1018.9</v>
      </c>
      <c r="AJ157" s="199">
        <f>IFERROR(VLOOKUP($B157,'2021 Balance Sheet'!$B$7:$O$1311,'2021 Balance Sheet'!L$2,FALSE),0)</f>
        <v>-1484.84</v>
      </c>
      <c r="AK157" s="199">
        <f>IFERROR(VLOOKUP($B157,'2021 Balance Sheet'!$B$7:$O$1311,'2021 Balance Sheet'!M$2,FALSE),0)</f>
        <v>-2058.63</v>
      </c>
      <c r="AL157" s="199">
        <f>IFERROR(VLOOKUP($B157,'2021 Balance Sheet'!$B$7:$O$1311,'2021 Balance Sheet'!N$2,FALSE),0)</f>
        <v>-1854.01</v>
      </c>
      <c r="AM157" s="199">
        <f>IFERROR(VLOOKUP($B157,'2021 Balance Sheet'!$B$7:$O$1311,'2021 Balance Sheet'!O$2,FALSE),0)</f>
        <v>-3694.58</v>
      </c>
      <c r="AN157" s="109">
        <f t="shared" si="12"/>
        <v>-3789.0604166666667</v>
      </c>
    </row>
    <row r="158" spans="1:40" ht="15.75" thickBot="1" x14ac:dyDescent="0.3">
      <c r="A158" s="149" t="s">
        <v>2435</v>
      </c>
      <c r="B158" s="153" t="s">
        <v>2436</v>
      </c>
      <c r="C158" s="125" t="s">
        <v>4</v>
      </c>
      <c r="D158" s="140">
        <v>-18337.75</v>
      </c>
      <c r="E158" s="140">
        <v>-8569.65</v>
      </c>
      <c r="F158" s="140">
        <v>-12619.01</v>
      </c>
      <c r="G158" s="140">
        <v>-16101.37</v>
      </c>
      <c r="H158" s="140">
        <v>-18686.28</v>
      </c>
      <c r="I158" s="140">
        <v>-19789.28</v>
      </c>
      <c r="J158" s="140">
        <v>-21538.65</v>
      </c>
      <c r="K158" s="140">
        <v>-3240.69</v>
      </c>
      <c r="L158" s="140">
        <v>-4757.2700000000004</v>
      </c>
      <c r="M158" s="140">
        <v>-6954.42</v>
      </c>
      <c r="N158" s="140">
        <v>-9924.42</v>
      </c>
      <c r="O158" s="140">
        <v>-13975.31</v>
      </c>
      <c r="P158" s="200">
        <v>-19017.12</v>
      </c>
      <c r="Q158" s="200">
        <v>-9288.1200000000008</v>
      </c>
      <c r="R158" s="200">
        <v>-13250.93</v>
      </c>
      <c r="S158" s="199">
        <v>-16981.88</v>
      </c>
      <c r="T158" s="199">
        <v>-19457.990000000002</v>
      </c>
      <c r="U158" s="199">
        <v>-21178.67</v>
      </c>
      <c r="V158" s="200">
        <v>-22218.23</v>
      </c>
      <c r="W158" s="200">
        <v>-2662.1</v>
      </c>
      <c r="X158" s="200">
        <v>-4371.96</v>
      </c>
      <c r="Y158" s="200">
        <v>-6169.59</v>
      </c>
      <c r="Z158" s="200">
        <v>-9250.9599999999991</v>
      </c>
      <c r="AA158" s="200">
        <v>-13867.36</v>
      </c>
      <c r="AB158" s="199">
        <f>IFERROR(VLOOKUP($B158,'2021 Balance Sheet'!$B$7:$O$1311,'2021 Balance Sheet'!D$2,FALSE),0)</f>
        <v>-18801.27</v>
      </c>
      <c r="AC158" s="199">
        <f>IFERROR(VLOOKUP($B158,'2021 Balance Sheet'!$B$7:$O$1311,'2021 Balance Sheet'!E$2,FALSE),0)</f>
        <v>-9147.86</v>
      </c>
      <c r="AD158" s="199">
        <f>IFERROR(VLOOKUP($B158,'2021 Balance Sheet'!$B$7:$O$1311,'2021 Balance Sheet'!F$2,FALSE),0)</f>
        <v>-13708.78</v>
      </c>
      <c r="AE158" s="199">
        <f>IFERROR(VLOOKUP($B158,'2021 Balance Sheet'!$B$7:$O$1311,'2021 Balance Sheet'!G$2,FALSE),0)</f>
        <v>-17584.150000000001</v>
      </c>
      <c r="AF158" s="199">
        <f>IFERROR(VLOOKUP($B158,'2021 Balance Sheet'!$B$7:$O$1311,'2021 Balance Sheet'!H$2,FALSE),0)</f>
        <v>-20530.48</v>
      </c>
      <c r="AG158" s="199">
        <f>IFERROR(VLOOKUP($B158,'2021 Balance Sheet'!$B$7:$O$1311,'2021 Balance Sheet'!I$2,FALSE),0)</f>
        <v>-22924.959999999999</v>
      </c>
      <c r="AH158" s="199">
        <f>IFERROR(VLOOKUP($B158,'2021 Balance Sheet'!$B$7:$O$1311,'2021 Balance Sheet'!J$2,FALSE),0)</f>
        <v>-1947.18</v>
      </c>
      <c r="AI158" s="199">
        <f>IFERROR(VLOOKUP($B158,'2021 Balance Sheet'!$B$7:$O$1311,'2021 Balance Sheet'!K$2,FALSE),0)</f>
        <v>-3916.26</v>
      </c>
      <c r="AJ158" s="199">
        <f>IFERROR(VLOOKUP($B158,'2021 Balance Sheet'!$B$7:$O$1311,'2021 Balance Sheet'!L$2,FALSE),0)</f>
        <v>-5764.85</v>
      </c>
      <c r="AK158" s="199">
        <f>IFERROR(VLOOKUP($B158,'2021 Balance Sheet'!$B$7:$O$1311,'2021 Balance Sheet'!M$2,FALSE),0)</f>
        <v>-8142.38</v>
      </c>
      <c r="AL158" s="199">
        <f>IFERROR(VLOOKUP($B158,'2021 Balance Sheet'!$B$7:$O$1311,'2021 Balance Sheet'!N$2,FALSE),0)</f>
        <v>-11617.18</v>
      </c>
      <c r="AM158" s="199">
        <f>IFERROR(VLOOKUP($B158,'2021 Balance Sheet'!$B$7:$O$1311,'2021 Balance Sheet'!O$2,FALSE),0)</f>
        <v>-16939.53</v>
      </c>
      <c r="AN158" s="109">
        <f t="shared" si="12"/>
        <v>-12457.399583333334</v>
      </c>
    </row>
    <row r="159" spans="1:40" ht="15.75" thickBot="1" x14ac:dyDescent="0.3">
      <c r="A159" s="149" t="s">
        <v>2437</v>
      </c>
      <c r="B159" s="153" t="s">
        <v>2438</v>
      </c>
      <c r="C159" s="125" t="s">
        <v>4</v>
      </c>
      <c r="D159" s="139">
        <v>-28727.69</v>
      </c>
      <c r="E159" s="139">
        <v>-6044.38</v>
      </c>
      <c r="F159" s="139">
        <v>-9203.89</v>
      </c>
      <c r="G159" s="139">
        <v>-11654.78</v>
      </c>
      <c r="H159" s="139">
        <v>-13854.01</v>
      </c>
      <c r="I159" s="139">
        <v>-14889.82</v>
      </c>
      <c r="J159" s="139">
        <v>-16341.57</v>
      </c>
      <c r="K159" s="139">
        <v>-17511.13</v>
      </c>
      <c r="L159" s="139">
        <v>-18739.45</v>
      </c>
      <c r="M159" s="139">
        <v>-20522.04</v>
      </c>
      <c r="N159" s="139">
        <v>-22860.87</v>
      </c>
      <c r="O159" s="139">
        <v>-25913.4</v>
      </c>
      <c r="P159" s="199">
        <v>-29492.42</v>
      </c>
      <c r="Q159" s="199">
        <v>-6766.54</v>
      </c>
      <c r="R159" s="199">
        <v>-9685.6</v>
      </c>
      <c r="S159" s="200">
        <v>-12138.71</v>
      </c>
      <c r="T159" s="200">
        <v>-13913.49</v>
      </c>
      <c r="U159" s="200">
        <v>-14657.61</v>
      </c>
      <c r="V159" s="199">
        <v>-16044.17</v>
      </c>
      <c r="W159" s="199">
        <v>-17238.400000000001</v>
      </c>
      <c r="X159" s="199">
        <v>-18473.63</v>
      </c>
      <c r="Y159" s="199">
        <v>-19759.240000000002</v>
      </c>
      <c r="Z159" s="199">
        <v>-21784.59</v>
      </c>
      <c r="AA159" s="199">
        <v>-24832.74</v>
      </c>
      <c r="AB159" s="199">
        <f>IFERROR(VLOOKUP($B159,'2021 Balance Sheet'!$B$7:$O$1311,'2021 Balance Sheet'!D$2,FALSE),0)</f>
        <v>-28051.52</v>
      </c>
      <c r="AC159" s="199">
        <f>IFERROR(VLOOKUP($B159,'2021 Balance Sheet'!$B$7:$O$1311,'2021 Balance Sheet'!E$2,FALSE),0)</f>
        <v>-5938.12</v>
      </c>
      <c r="AD159" s="199">
        <f>IFERROR(VLOOKUP($B159,'2021 Balance Sheet'!$B$7:$O$1311,'2021 Balance Sheet'!F$2,FALSE),0)</f>
        <v>-8986.1299999999992</v>
      </c>
      <c r="AE159" s="199">
        <f>IFERROR(VLOOKUP($B159,'2021 Balance Sheet'!$B$7:$O$1311,'2021 Balance Sheet'!G$2,FALSE),0)</f>
        <v>-11491.97</v>
      </c>
      <c r="AF159" s="199">
        <f>IFERROR(VLOOKUP($B159,'2021 Balance Sheet'!$B$7:$O$1311,'2021 Balance Sheet'!H$2,FALSE),0)</f>
        <v>-13521.76</v>
      </c>
      <c r="AG159" s="199">
        <f>IFERROR(VLOOKUP($B159,'2021 Balance Sheet'!$B$7:$O$1311,'2021 Balance Sheet'!I$2,FALSE),0)</f>
        <v>-15221.03</v>
      </c>
      <c r="AH159" s="199">
        <f>IFERROR(VLOOKUP($B159,'2021 Balance Sheet'!$B$7:$O$1311,'2021 Balance Sheet'!J$2,FALSE),0)</f>
        <v>-16779.419999999998</v>
      </c>
      <c r="AI159" s="199">
        <f>IFERROR(VLOOKUP($B159,'2021 Balance Sheet'!$B$7:$O$1311,'2021 Balance Sheet'!K$2,FALSE),0)</f>
        <v>-18080.810000000001</v>
      </c>
      <c r="AJ159" s="199">
        <f>IFERROR(VLOOKUP($B159,'2021 Balance Sheet'!$B$7:$O$1311,'2021 Balance Sheet'!L$2,FALSE),0)</f>
        <v>-19457.34</v>
      </c>
      <c r="AK159" s="199">
        <f>IFERROR(VLOOKUP($B159,'2021 Balance Sheet'!$B$7:$O$1311,'2021 Balance Sheet'!M$2,FALSE),0)</f>
        <v>-21091.49</v>
      </c>
      <c r="AL159" s="199">
        <f>IFERROR(VLOOKUP($B159,'2021 Balance Sheet'!$B$7:$O$1311,'2021 Balance Sheet'!N$2,FALSE),0)</f>
        <v>-23386.53</v>
      </c>
      <c r="AM159" s="199">
        <f>IFERROR(VLOOKUP($B159,'2021 Balance Sheet'!$B$7:$O$1311,'2021 Balance Sheet'!O$2,FALSE),0)</f>
        <v>-27148.92</v>
      </c>
      <c r="AN159" s="109">
        <f t="shared" si="12"/>
        <v>-17333.079166666666</v>
      </c>
    </row>
    <row r="160" spans="1:40" ht="15.75" thickBot="1" x14ac:dyDescent="0.3">
      <c r="A160" s="149" t="s">
        <v>2439</v>
      </c>
      <c r="B160" s="153" t="s">
        <v>2440</v>
      </c>
      <c r="C160" s="125" t="s">
        <v>4</v>
      </c>
      <c r="D160" s="140">
        <v>-8278.26</v>
      </c>
      <c r="E160" s="140">
        <v>-1820.17</v>
      </c>
      <c r="F160" s="140">
        <v>-2681.54</v>
      </c>
      <c r="G160" s="140">
        <v>-3500.86</v>
      </c>
      <c r="H160" s="140">
        <v>-4150.2</v>
      </c>
      <c r="I160" s="140">
        <v>-4398.5200000000004</v>
      </c>
      <c r="J160" s="140">
        <v>-4920.3900000000003</v>
      </c>
      <c r="K160" s="140">
        <v>-5361.37</v>
      </c>
      <c r="L160" s="140">
        <v>-5855.32</v>
      </c>
      <c r="M160" s="140">
        <v>-6423.7</v>
      </c>
      <c r="N160" s="140">
        <v>-7065.23</v>
      </c>
      <c r="O160" s="140">
        <v>-7987.26</v>
      </c>
      <c r="P160" s="200">
        <v>-8894.25</v>
      </c>
      <c r="Q160" s="200">
        <v>-1725.93</v>
      </c>
      <c r="R160" s="200">
        <v>-2613.1799999999998</v>
      </c>
      <c r="S160" s="199">
        <v>-3396.33</v>
      </c>
      <c r="T160" s="199">
        <v>-4024.94</v>
      </c>
      <c r="U160" s="199">
        <v>-4307.91</v>
      </c>
      <c r="V160" s="200">
        <v>-4816.67</v>
      </c>
      <c r="W160" s="200">
        <v>-5311.08</v>
      </c>
      <c r="X160" s="200">
        <v>-5894.99</v>
      </c>
      <c r="Y160" s="200">
        <v>-6386.66</v>
      </c>
      <c r="Z160" s="200">
        <v>-7052.17</v>
      </c>
      <c r="AA160" s="200">
        <v>-7999.16</v>
      </c>
      <c r="AB160" s="199">
        <f>IFERROR(VLOOKUP($B160,'2021 Balance Sheet'!$B$7:$O$1311,'2021 Balance Sheet'!D$2,FALSE),0)</f>
        <v>-8892.7000000000007</v>
      </c>
      <c r="AC160" s="199">
        <f>IFERROR(VLOOKUP($B160,'2021 Balance Sheet'!$B$7:$O$1311,'2021 Balance Sheet'!E$2,FALSE),0)</f>
        <v>-1600.55</v>
      </c>
      <c r="AD160" s="199">
        <f>IFERROR(VLOOKUP($B160,'2021 Balance Sheet'!$B$7:$O$1311,'2021 Balance Sheet'!F$2,FALSE),0)</f>
        <v>-2457.91</v>
      </c>
      <c r="AE160" s="199">
        <f>IFERROR(VLOOKUP($B160,'2021 Balance Sheet'!$B$7:$O$1311,'2021 Balance Sheet'!G$2,FALSE),0)</f>
        <v>-3263.36</v>
      </c>
      <c r="AF160" s="199">
        <f>IFERROR(VLOOKUP($B160,'2021 Balance Sheet'!$B$7:$O$1311,'2021 Balance Sheet'!H$2,FALSE),0)</f>
        <v>-4068.35</v>
      </c>
      <c r="AG160" s="199">
        <f>IFERROR(VLOOKUP($B160,'2021 Balance Sheet'!$B$7:$O$1311,'2021 Balance Sheet'!I$2,FALSE),0)</f>
        <v>-4790.51</v>
      </c>
      <c r="AH160" s="199">
        <f>IFERROR(VLOOKUP($B160,'2021 Balance Sheet'!$B$7:$O$1311,'2021 Balance Sheet'!J$2,FALSE),0)</f>
        <v>-5433.21</v>
      </c>
      <c r="AI160" s="199">
        <f>IFERROR(VLOOKUP($B160,'2021 Balance Sheet'!$B$7:$O$1311,'2021 Balance Sheet'!K$2,FALSE),0)</f>
        <v>-5994.91</v>
      </c>
      <c r="AJ160" s="199">
        <f>IFERROR(VLOOKUP($B160,'2021 Balance Sheet'!$B$7:$O$1311,'2021 Balance Sheet'!L$2,FALSE),0)</f>
        <v>-6546.34</v>
      </c>
      <c r="AK160" s="199">
        <f>IFERROR(VLOOKUP($B160,'2021 Balance Sheet'!$B$7:$O$1311,'2021 Balance Sheet'!M$2,FALSE),0)</f>
        <v>-7149.51</v>
      </c>
      <c r="AL160" s="199">
        <f>IFERROR(VLOOKUP($B160,'2021 Balance Sheet'!$B$7:$O$1311,'2021 Balance Sheet'!N$2,FALSE),0)</f>
        <v>-7980.35</v>
      </c>
      <c r="AM160" s="199">
        <f>IFERROR(VLOOKUP($B160,'2021 Balance Sheet'!$B$7:$O$1311,'2021 Balance Sheet'!O$2,FALSE),0)</f>
        <v>-9019.24</v>
      </c>
      <c r="AN160" s="109">
        <f t="shared" si="12"/>
        <v>-5557.2416666666659</v>
      </c>
    </row>
    <row r="161" spans="1:40" ht="15.75" thickBot="1" x14ac:dyDescent="0.3">
      <c r="A161" s="149" t="s">
        <v>2441</v>
      </c>
      <c r="B161" s="153" t="s">
        <v>2442</v>
      </c>
      <c r="C161" s="125" t="s">
        <v>4</v>
      </c>
      <c r="D161" s="139">
        <v>-10510.6</v>
      </c>
      <c r="E161" s="139">
        <v>-2417.23</v>
      </c>
      <c r="F161" s="139">
        <v>-3530.86</v>
      </c>
      <c r="G161" s="139">
        <v>-4387.6899999999996</v>
      </c>
      <c r="H161" s="139">
        <v>-4933.4399999999996</v>
      </c>
      <c r="I161" s="139">
        <v>-5153.93</v>
      </c>
      <c r="J161" s="139">
        <v>-5558.65</v>
      </c>
      <c r="K161" s="139">
        <v>-5876.54</v>
      </c>
      <c r="L161" s="139">
        <v>-6204.43</v>
      </c>
      <c r="M161" s="139">
        <v>-6742.32</v>
      </c>
      <c r="N161" s="139">
        <v>-7550.75</v>
      </c>
      <c r="O161" s="139">
        <v>-8820.48</v>
      </c>
      <c r="P161" s="199">
        <v>-10037.33</v>
      </c>
      <c r="Q161" s="199">
        <v>-2317.52</v>
      </c>
      <c r="R161" s="199">
        <v>-3446.77</v>
      </c>
      <c r="S161" s="200">
        <v>-4311.3500000000004</v>
      </c>
      <c r="T161" s="200">
        <v>-4866.07</v>
      </c>
      <c r="U161" s="200">
        <v>-5017.2700000000004</v>
      </c>
      <c r="V161" s="199">
        <v>-5326.03</v>
      </c>
      <c r="W161" s="199">
        <v>-5570.83</v>
      </c>
      <c r="X161" s="199">
        <v>-5866.5</v>
      </c>
      <c r="Y161" s="199">
        <v>-6224.95</v>
      </c>
      <c r="Z161" s="199">
        <v>-6971.64</v>
      </c>
      <c r="AA161" s="199">
        <v>-8225.7900000000009</v>
      </c>
      <c r="AB161" s="199">
        <f>IFERROR(VLOOKUP($B161,'2021 Balance Sheet'!$B$7:$O$1311,'2021 Balance Sheet'!D$2,FALSE),0)</f>
        <v>-9481.9599999999991</v>
      </c>
      <c r="AC161" s="199">
        <f>IFERROR(VLOOKUP($B161,'2021 Balance Sheet'!$B$7:$O$1311,'2021 Balance Sheet'!E$2,FALSE),0)</f>
        <v>-2428.64</v>
      </c>
      <c r="AD161" s="199">
        <f>IFERROR(VLOOKUP($B161,'2021 Balance Sheet'!$B$7:$O$1311,'2021 Balance Sheet'!F$2,FALSE),0)</f>
        <v>-3568.73</v>
      </c>
      <c r="AE161" s="199">
        <f>IFERROR(VLOOKUP($B161,'2021 Balance Sheet'!$B$7:$O$1311,'2021 Balance Sheet'!G$2,FALSE),0)</f>
        <v>-4522.78</v>
      </c>
      <c r="AF161" s="199">
        <f>IFERROR(VLOOKUP($B161,'2021 Balance Sheet'!$B$7:$O$1311,'2021 Balance Sheet'!H$2,FALSE),0)</f>
        <v>-5117.54</v>
      </c>
      <c r="AG161" s="199">
        <f>IFERROR(VLOOKUP($B161,'2021 Balance Sheet'!$B$7:$O$1311,'2021 Balance Sheet'!I$2,FALSE),0)</f>
        <v>-5711.02</v>
      </c>
      <c r="AH161" s="199">
        <f>IFERROR(VLOOKUP($B161,'2021 Balance Sheet'!$B$7:$O$1311,'2021 Balance Sheet'!J$2,FALSE),0)</f>
        <v>-6115.25</v>
      </c>
      <c r="AI161" s="199">
        <f>IFERROR(VLOOKUP($B161,'2021 Balance Sheet'!$B$7:$O$1311,'2021 Balance Sheet'!K$2,FALSE),0)</f>
        <v>-6505.49</v>
      </c>
      <c r="AJ161" s="199">
        <f>IFERROR(VLOOKUP($B161,'2021 Balance Sheet'!$B$7:$O$1311,'2021 Balance Sheet'!L$2,FALSE),0)</f>
        <v>-6929.1</v>
      </c>
      <c r="AK161" s="199">
        <f>IFERROR(VLOOKUP($B161,'2021 Balance Sheet'!$B$7:$O$1311,'2021 Balance Sheet'!M$2,FALSE),0)</f>
        <v>-7425.39</v>
      </c>
      <c r="AL161" s="199">
        <f>IFERROR(VLOOKUP($B161,'2021 Balance Sheet'!$B$7:$O$1311,'2021 Balance Sheet'!N$2,FALSE),0)</f>
        <v>-8214.42</v>
      </c>
      <c r="AM161" s="199">
        <f>IFERROR(VLOOKUP($B161,'2021 Balance Sheet'!$B$7:$O$1311,'2021 Balance Sheet'!O$2,FALSE),0)</f>
        <v>-9475.99</v>
      </c>
      <c r="AN161" s="109">
        <f t="shared" si="12"/>
        <v>-6239.267499999999</v>
      </c>
    </row>
    <row r="162" spans="1:40" ht="15.75" thickBot="1" x14ac:dyDescent="0.3">
      <c r="A162" s="149" t="s">
        <v>2443</v>
      </c>
      <c r="B162" s="153" t="s">
        <v>2444</v>
      </c>
      <c r="C162" s="125" t="s">
        <v>4</v>
      </c>
      <c r="D162" s="140">
        <v>0</v>
      </c>
      <c r="E162" s="140">
        <v>0</v>
      </c>
      <c r="F162" s="140">
        <v>0</v>
      </c>
      <c r="G162" s="140">
        <v>0</v>
      </c>
      <c r="H162" s="140">
        <v>0</v>
      </c>
      <c r="I162" s="140">
        <v>0</v>
      </c>
      <c r="J162" s="140">
        <v>0</v>
      </c>
      <c r="K162" s="140">
        <v>0</v>
      </c>
      <c r="L162" s="140">
        <v>0</v>
      </c>
      <c r="M162" s="140">
        <v>0</v>
      </c>
      <c r="N162" s="140">
        <v>0</v>
      </c>
      <c r="O162" s="140">
        <v>0</v>
      </c>
      <c r="P162" s="200">
        <v>0</v>
      </c>
      <c r="Q162" s="200">
        <v>0</v>
      </c>
      <c r="R162" s="200">
        <v>0</v>
      </c>
      <c r="S162" s="199">
        <v>0</v>
      </c>
      <c r="T162" s="199">
        <v>0</v>
      </c>
      <c r="U162" s="199">
        <v>0</v>
      </c>
      <c r="V162" s="200">
        <v>0</v>
      </c>
      <c r="W162" s="200">
        <v>0</v>
      </c>
      <c r="X162" s="200">
        <v>0</v>
      </c>
      <c r="Y162" s="200">
        <v>0</v>
      </c>
      <c r="Z162" s="200">
        <v>0</v>
      </c>
      <c r="AA162" s="200">
        <v>0</v>
      </c>
      <c r="AB162" s="199">
        <f>IFERROR(VLOOKUP($B162,'2021 Balance Sheet'!$B$7:$O$1311,'2021 Balance Sheet'!D$2,FALSE),0)</f>
        <v>0</v>
      </c>
      <c r="AC162" s="199">
        <f>IFERROR(VLOOKUP($B162,'2021 Balance Sheet'!$B$7:$O$1311,'2021 Balance Sheet'!E$2,FALSE),0)</f>
        <v>0</v>
      </c>
      <c r="AD162" s="199">
        <f>IFERROR(VLOOKUP($B162,'2021 Balance Sheet'!$B$7:$O$1311,'2021 Balance Sheet'!F$2,FALSE),0)</f>
        <v>0</v>
      </c>
      <c r="AE162" s="199">
        <f>IFERROR(VLOOKUP($B162,'2021 Balance Sheet'!$B$7:$O$1311,'2021 Balance Sheet'!G$2,FALSE),0)</f>
        <v>0</v>
      </c>
      <c r="AF162" s="199">
        <f>IFERROR(VLOOKUP($B162,'2021 Balance Sheet'!$B$7:$O$1311,'2021 Balance Sheet'!H$2,FALSE),0)</f>
        <v>0</v>
      </c>
      <c r="AG162" s="199">
        <f>IFERROR(VLOOKUP($B162,'2021 Balance Sheet'!$B$7:$O$1311,'2021 Balance Sheet'!I$2,FALSE),0)</f>
        <v>0</v>
      </c>
      <c r="AH162" s="199">
        <f>IFERROR(VLOOKUP($B162,'2021 Balance Sheet'!$B$7:$O$1311,'2021 Balance Sheet'!J$2,FALSE),0)</f>
        <v>0</v>
      </c>
      <c r="AI162" s="199">
        <f>IFERROR(VLOOKUP($B162,'2021 Balance Sheet'!$B$7:$O$1311,'2021 Balance Sheet'!K$2,FALSE),0)</f>
        <v>0</v>
      </c>
      <c r="AJ162" s="199">
        <f>IFERROR(VLOOKUP($B162,'2021 Balance Sheet'!$B$7:$O$1311,'2021 Balance Sheet'!L$2,FALSE),0)</f>
        <v>0</v>
      </c>
      <c r="AK162" s="199">
        <f>IFERROR(VLOOKUP($B162,'2021 Balance Sheet'!$B$7:$O$1311,'2021 Balance Sheet'!M$2,FALSE),0)</f>
        <v>0</v>
      </c>
      <c r="AL162" s="199">
        <f>IFERROR(VLOOKUP($B162,'2021 Balance Sheet'!$B$7:$O$1311,'2021 Balance Sheet'!N$2,FALSE),0)</f>
        <v>0</v>
      </c>
      <c r="AM162" s="199">
        <f>IFERROR(VLOOKUP($B162,'2021 Balance Sheet'!$B$7:$O$1311,'2021 Balance Sheet'!O$2,FALSE),0)</f>
        <v>0</v>
      </c>
      <c r="AN162" s="109">
        <f t="shared" si="12"/>
        <v>0</v>
      </c>
    </row>
    <row r="163" spans="1:40" ht="15.75" thickBot="1" x14ac:dyDescent="0.3">
      <c r="A163" s="149" t="s">
        <v>2445</v>
      </c>
      <c r="B163" s="153" t="s">
        <v>2446</v>
      </c>
      <c r="C163" s="125" t="s">
        <v>4</v>
      </c>
      <c r="D163" s="139">
        <v>0</v>
      </c>
      <c r="E163" s="139">
        <v>0</v>
      </c>
      <c r="F163" s="139">
        <v>0</v>
      </c>
      <c r="G163" s="139">
        <v>0</v>
      </c>
      <c r="H163" s="139">
        <v>0</v>
      </c>
      <c r="I163" s="139">
        <v>0</v>
      </c>
      <c r="J163" s="139">
        <v>0</v>
      </c>
      <c r="K163" s="139">
        <v>0</v>
      </c>
      <c r="L163" s="139">
        <v>0</v>
      </c>
      <c r="M163" s="139">
        <v>0</v>
      </c>
      <c r="N163" s="139">
        <v>0</v>
      </c>
      <c r="O163" s="139">
        <v>0</v>
      </c>
      <c r="P163" s="199">
        <v>0</v>
      </c>
      <c r="Q163" s="199">
        <v>0</v>
      </c>
      <c r="R163" s="199">
        <v>0</v>
      </c>
      <c r="S163" s="200">
        <v>0</v>
      </c>
      <c r="T163" s="200">
        <v>0</v>
      </c>
      <c r="U163" s="200">
        <v>0</v>
      </c>
      <c r="V163" s="199">
        <v>0</v>
      </c>
      <c r="W163" s="199">
        <v>0</v>
      </c>
      <c r="X163" s="199">
        <v>0</v>
      </c>
      <c r="Y163" s="199">
        <v>0</v>
      </c>
      <c r="Z163" s="199">
        <v>0</v>
      </c>
      <c r="AA163" s="199">
        <v>0</v>
      </c>
      <c r="AB163" s="199">
        <f>IFERROR(VLOOKUP($B163,'2021 Balance Sheet'!$B$7:$O$1311,'2021 Balance Sheet'!D$2,FALSE),0)</f>
        <v>0</v>
      </c>
      <c r="AC163" s="199">
        <f>IFERROR(VLOOKUP($B163,'2021 Balance Sheet'!$B$7:$O$1311,'2021 Balance Sheet'!E$2,FALSE),0)</f>
        <v>0</v>
      </c>
      <c r="AD163" s="199">
        <f>IFERROR(VLOOKUP($B163,'2021 Balance Sheet'!$B$7:$O$1311,'2021 Balance Sheet'!F$2,FALSE),0)</f>
        <v>0</v>
      </c>
      <c r="AE163" s="199">
        <f>IFERROR(VLOOKUP($B163,'2021 Balance Sheet'!$B$7:$O$1311,'2021 Balance Sheet'!G$2,FALSE),0)</f>
        <v>0</v>
      </c>
      <c r="AF163" s="199">
        <f>IFERROR(VLOOKUP($B163,'2021 Balance Sheet'!$B$7:$O$1311,'2021 Balance Sheet'!H$2,FALSE),0)</f>
        <v>0</v>
      </c>
      <c r="AG163" s="199">
        <f>IFERROR(VLOOKUP($B163,'2021 Balance Sheet'!$B$7:$O$1311,'2021 Balance Sheet'!I$2,FALSE),0)</f>
        <v>0</v>
      </c>
      <c r="AH163" s="199">
        <f>IFERROR(VLOOKUP($B163,'2021 Balance Sheet'!$B$7:$O$1311,'2021 Balance Sheet'!J$2,FALSE),0)</f>
        <v>0</v>
      </c>
      <c r="AI163" s="199">
        <f>IFERROR(VLOOKUP($B163,'2021 Balance Sheet'!$B$7:$O$1311,'2021 Balance Sheet'!K$2,FALSE),0)</f>
        <v>0</v>
      </c>
      <c r="AJ163" s="199">
        <f>IFERROR(VLOOKUP($B163,'2021 Balance Sheet'!$B$7:$O$1311,'2021 Balance Sheet'!L$2,FALSE),0)</f>
        <v>0</v>
      </c>
      <c r="AK163" s="199">
        <f>IFERROR(VLOOKUP($B163,'2021 Balance Sheet'!$B$7:$O$1311,'2021 Balance Sheet'!M$2,FALSE),0)</f>
        <v>0</v>
      </c>
      <c r="AL163" s="199">
        <f>IFERROR(VLOOKUP($B163,'2021 Balance Sheet'!$B$7:$O$1311,'2021 Balance Sheet'!N$2,FALSE),0)</f>
        <v>0</v>
      </c>
      <c r="AM163" s="199">
        <f>IFERROR(VLOOKUP($B163,'2021 Balance Sheet'!$B$7:$O$1311,'2021 Balance Sheet'!O$2,FALSE),0)</f>
        <v>0</v>
      </c>
      <c r="AN163" s="109">
        <f t="shared" si="12"/>
        <v>0</v>
      </c>
    </row>
    <row r="164" spans="1:40" ht="15.75" thickBot="1" x14ac:dyDescent="0.3">
      <c r="A164" s="149" t="s">
        <v>2447</v>
      </c>
      <c r="B164" s="153" t="s">
        <v>2448</v>
      </c>
      <c r="C164" s="125" t="s">
        <v>4</v>
      </c>
      <c r="D164" s="140">
        <v>0</v>
      </c>
      <c r="E164" s="140">
        <v>0</v>
      </c>
      <c r="F164" s="140">
        <v>-3656472</v>
      </c>
      <c r="G164" s="140">
        <v>3424949.19</v>
      </c>
      <c r="H164" s="140">
        <v>15827259.189999999</v>
      </c>
      <c r="I164" s="140">
        <v>13786083.189999999</v>
      </c>
      <c r="J164" s="140">
        <v>9380662.1899999995</v>
      </c>
      <c r="K164" s="140">
        <v>5091458.1900000004</v>
      </c>
      <c r="L164" s="140">
        <v>2517901.19</v>
      </c>
      <c r="M164" s="140">
        <v>1204163.19</v>
      </c>
      <c r="N164" s="140">
        <v>5173620.1900000004</v>
      </c>
      <c r="O164" s="140">
        <v>9029155.1899999995</v>
      </c>
      <c r="P164" s="200">
        <v>13805069.189999999</v>
      </c>
      <c r="Q164" s="200">
        <v>17692453.190000001</v>
      </c>
      <c r="R164" s="200">
        <v>25811228.190000001</v>
      </c>
      <c r="S164" s="199">
        <v>26970327.190000001</v>
      </c>
      <c r="T164" s="199">
        <v>25963290.190000001</v>
      </c>
      <c r="U164" s="199">
        <v>17585296.190000001</v>
      </c>
      <c r="V164" s="200">
        <v>13813459.189999999</v>
      </c>
      <c r="W164" s="200">
        <v>10688677.189999999</v>
      </c>
      <c r="X164" s="200">
        <v>8216977.1900000004</v>
      </c>
      <c r="Y164" s="200">
        <v>9509101.1899999995</v>
      </c>
      <c r="Z164" s="200">
        <v>15952996.189999999</v>
      </c>
      <c r="AA164" s="200">
        <v>18979429.190000001</v>
      </c>
      <c r="AB164" s="199">
        <f>IFERROR(VLOOKUP($B164,'2021 Balance Sheet'!$B$7:$O$1311,'2021 Balance Sheet'!D$2,FALSE),0)</f>
        <v>19977668.190000001</v>
      </c>
      <c r="AC164" s="199">
        <f>IFERROR(VLOOKUP($B164,'2021 Balance Sheet'!$B$7:$O$1311,'2021 Balance Sheet'!E$2,FALSE),0)</f>
        <v>25810354.190000001</v>
      </c>
      <c r="AD164" s="199">
        <f>IFERROR(VLOOKUP($B164,'2021 Balance Sheet'!$B$7:$O$1311,'2021 Balance Sheet'!F$2,FALSE),0)</f>
        <v>30326263.190000001</v>
      </c>
      <c r="AE164" s="199">
        <f>IFERROR(VLOOKUP($B164,'2021 Balance Sheet'!$B$7:$O$1311,'2021 Balance Sheet'!G$2,FALSE),0)</f>
        <v>31331825.190000001</v>
      </c>
      <c r="AF164" s="199">
        <f>IFERROR(VLOOKUP($B164,'2021 Balance Sheet'!$B$7:$O$1311,'2021 Balance Sheet'!H$2,FALSE),0)</f>
        <v>34072320.189999998</v>
      </c>
      <c r="AG164" s="199">
        <f>IFERROR(VLOOKUP($B164,'2021 Balance Sheet'!$B$7:$O$1311,'2021 Balance Sheet'!I$2,FALSE),0)</f>
        <v>33201729.190000001</v>
      </c>
      <c r="AH164" s="199">
        <f>IFERROR(VLOOKUP($B164,'2021 Balance Sheet'!$B$7:$O$1311,'2021 Balance Sheet'!J$2,FALSE),0)</f>
        <v>31119422.190000001</v>
      </c>
      <c r="AI164" s="199">
        <f>IFERROR(VLOOKUP($B164,'2021 Balance Sheet'!$B$7:$O$1311,'2021 Balance Sheet'!K$2,FALSE),0)</f>
        <v>29105003.190000001</v>
      </c>
      <c r="AJ164" s="199">
        <f>IFERROR(VLOOKUP($B164,'2021 Balance Sheet'!$B$7:$O$1311,'2021 Balance Sheet'!L$2,FALSE),0)</f>
        <v>24988764.190000001</v>
      </c>
      <c r="AK164" s="199">
        <f>IFERROR(VLOOKUP($B164,'2021 Balance Sheet'!$B$7:$O$1311,'2021 Balance Sheet'!M$2,FALSE),0)</f>
        <v>25688309.190000001</v>
      </c>
      <c r="AL164" s="199">
        <f>IFERROR(VLOOKUP($B164,'2021 Balance Sheet'!$B$7:$O$1311,'2021 Balance Sheet'!N$2,FALSE),0)</f>
        <v>29617375.190000001</v>
      </c>
      <c r="AM164" s="199">
        <f>IFERROR(VLOOKUP($B164,'2021 Balance Sheet'!$B$7:$O$1311,'2021 Balance Sheet'!O$2,FALSE),0)</f>
        <v>3642641.19</v>
      </c>
      <c r="AN164" s="109">
        <f t="shared" si="12"/>
        <v>27212505.77333333</v>
      </c>
    </row>
    <row r="165" spans="1:40" ht="15.75" thickBot="1" x14ac:dyDescent="0.3">
      <c r="A165" s="149" t="s">
        <v>2449</v>
      </c>
      <c r="B165" s="153" t="s">
        <v>2450</v>
      </c>
      <c r="C165" s="125" t="s">
        <v>4</v>
      </c>
      <c r="D165" s="139">
        <v>-391436.6</v>
      </c>
      <c r="E165" s="139">
        <v>-387639.91</v>
      </c>
      <c r="F165" s="139">
        <v>-416958.23</v>
      </c>
      <c r="G165" s="139">
        <v>-219760.37</v>
      </c>
      <c r="H165" s="139">
        <v>-161335.01999999999</v>
      </c>
      <c r="I165" s="139">
        <v>-118361.43</v>
      </c>
      <c r="J165" s="139">
        <v>-107488.74</v>
      </c>
      <c r="K165" s="139">
        <v>-93940.26</v>
      </c>
      <c r="L165" s="139">
        <v>-98041.63</v>
      </c>
      <c r="M165" s="139">
        <v>-160326.25</v>
      </c>
      <c r="N165" s="139">
        <v>-269317.56</v>
      </c>
      <c r="O165" s="139">
        <v>-399121.68</v>
      </c>
      <c r="P165" s="199">
        <v>-441182.71999999997</v>
      </c>
      <c r="Q165" s="199">
        <v>-360745.38</v>
      </c>
      <c r="R165" s="199">
        <v>-748730.34</v>
      </c>
      <c r="S165" s="200">
        <v>-1023776.51</v>
      </c>
      <c r="T165" s="200">
        <v>-555520.29</v>
      </c>
      <c r="U165" s="200">
        <v>-139464.28</v>
      </c>
      <c r="V165" s="199">
        <v>-120643.33</v>
      </c>
      <c r="W165" s="199">
        <v>-136069.09</v>
      </c>
      <c r="X165" s="199">
        <v>-107960.95</v>
      </c>
      <c r="Y165" s="199">
        <v>-129674.49</v>
      </c>
      <c r="Z165" s="199">
        <v>-302990.61</v>
      </c>
      <c r="AA165" s="199">
        <v>-537807.92000000004</v>
      </c>
      <c r="AB165" s="199">
        <f>IFERROR(VLOOKUP($B165,'2021 Balance Sheet'!$B$7:$O$1311,'2021 Balance Sheet'!D$2,FALSE),0)</f>
        <v>-542364.57999999996</v>
      </c>
      <c r="AC165" s="199">
        <f>IFERROR(VLOOKUP($B165,'2021 Balance Sheet'!$B$7:$O$1311,'2021 Balance Sheet'!E$2,FALSE),0)</f>
        <v>-537239.84</v>
      </c>
      <c r="AD165" s="199">
        <f>IFERROR(VLOOKUP($B165,'2021 Balance Sheet'!$B$7:$O$1311,'2021 Balance Sheet'!F$2,FALSE),0)</f>
        <v>-539551.72</v>
      </c>
      <c r="AE165" s="199">
        <f>IFERROR(VLOOKUP($B165,'2021 Balance Sheet'!$B$7:$O$1311,'2021 Balance Sheet'!G$2,FALSE),0)</f>
        <v>-420447.89</v>
      </c>
      <c r="AF165" s="199">
        <f>IFERROR(VLOOKUP($B165,'2021 Balance Sheet'!$B$7:$O$1311,'2021 Balance Sheet'!H$2,FALSE),0)</f>
        <v>-289723.03000000003</v>
      </c>
      <c r="AG165" s="199">
        <f>IFERROR(VLOOKUP($B165,'2021 Balance Sheet'!$B$7:$O$1311,'2021 Balance Sheet'!I$2,FALSE),0)</f>
        <v>-159309.79999999999</v>
      </c>
      <c r="AH165" s="199">
        <f>IFERROR(VLOOKUP($B165,'2021 Balance Sheet'!$B$7:$O$1311,'2021 Balance Sheet'!J$2,FALSE),0)</f>
        <v>-120023.67999999999</v>
      </c>
      <c r="AI165" s="199">
        <f>IFERROR(VLOOKUP($B165,'2021 Balance Sheet'!$B$7:$O$1311,'2021 Balance Sheet'!K$2,FALSE),0)</f>
        <v>-114130.99</v>
      </c>
      <c r="AJ165" s="199">
        <f>IFERROR(VLOOKUP($B165,'2021 Balance Sheet'!$B$7:$O$1311,'2021 Balance Sheet'!L$2,FALSE),0)</f>
        <v>-125165.77</v>
      </c>
      <c r="AK165" s="199">
        <f>IFERROR(VLOOKUP($B165,'2021 Balance Sheet'!$B$7:$O$1311,'2021 Balance Sheet'!M$2,FALSE),0)</f>
        <v>-176795.33</v>
      </c>
      <c r="AL165" s="199">
        <f>IFERROR(VLOOKUP($B165,'2021 Balance Sheet'!$B$7:$O$1311,'2021 Balance Sheet'!N$2,FALSE),0)</f>
        <v>-290014.77</v>
      </c>
      <c r="AM165" s="199">
        <f>IFERROR(VLOOKUP($B165,'2021 Balance Sheet'!$B$7:$O$1311,'2021 Balance Sheet'!O$2,FALSE),0)</f>
        <v>-472957.39</v>
      </c>
      <c r="AN165" s="109">
        <f t="shared" si="12"/>
        <v>-318345.83791666664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1C265-06FA-46EB-BA01-1B594FB99F0E}">
  <sheetPr>
    <tabColor theme="5" tint="0.39997558519241921"/>
  </sheetPr>
  <dimension ref="A2:AN48"/>
  <sheetViews>
    <sheetView topLeftCell="B1" workbookViewId="0">
      <selection activeCell="AL46" sqref="AL46"/>
    </sheetView>
  </sheetViews>
  <sheetFormatPr defaultColWidth="9.140625" defaultRowHeight="15" x14ac:dyDescent="0.25"/>
  <cols>
    <col min="1" max="1" width="25.7109375" style="135" customWidth="1"/>
    <col min="2" max="2" width="10" style="135" bestFit="1" customWidth="1"/>
    <col min="3" max="3" width="9.140625" style="135"/>
    <col min="4" max="26" width="13.28515625" style="135" hidden="1" customWidth="1"/>
    <col min="27" max="39" width="13.28515625" style="135" customWidth="1"/>
    <col min="40" max="40" width="14.140625" style="335" bestFit="1" customWidth="1"/>
    <col min="41" max="16384" width="9.140625" style="135"/>
  </cols>
  <sheetData>
    <row r="2" spans="1:40" ht="15.75" thickBot="1" x14ac:dyDescent="0.3">
      <c r="D2" s="298">
        <v>43466</v>
      </c>
      <c r="E2" s="298">
        <v>43497</v>
      </c>
      <c r="F2" s="298">
        <v>43525</v>
      </c>
      <c r="G2" s="298">
        <v>43556</v>
      </c>
      <c r="H2" s="298">
        <v>43586</v>
      </c>
      <c r="I2" s="298">
        <v>43617</v>
      </c>
      <c r="J2" s="298">
        <v>43647</v>
      </c>
      <c r="K2" s="298">
        <v>43678</v>
      </c>
      <c r="L2" s="298">
        <v>43709</v>
      </c>
      <c r="M2" s="298">
        <v>43739</v>
      </c>
      <c r="N2" s="298">
        <v>43770</v>
      </c>
      <c r="O2" s="298">
        <v>43800</v>
      </c>
      <c r="P2" s="298">
        <v>43831</v>
      </c>
      <c r="Q2" s="298">
        <v>43862</v>
      </c>
      <c r="R2" s="298">
        <v>43891</v>
      </c>
      <c r="S2" s="298">
        <v>43922</v>
      </c>
      <c r="T2" s="298">
        <v>43952</v>
      </c>
      <c r="U2" s="298">
        <v>43983</v>
      </c>
      <c r="V2" s="298">
        <v>44013</v>
      </c>
      <c r="W2" s="298">
        <v>44044</v>
      </c>
      <c r="X2" s="298">
        <v>44075</v>
      </c>
      <c r="Y2" s="298">
        <v>44105</v>
      </c>
      <c r="Z2" s="298">
        <v>44136</v>
      </c>
      <c r="AA2" s="298">
        <v>44166</v>
      </c>
      <c r="AB2" s="298">
        <v>44197</v>
      </c>
      <c r="AC2" s="298">
        <v>44228</v>
      </c>
      <c r="AD2" s="298">
        <v>44256</v>
      </c>
      <c r="AE2" s="298">
        <v>44287</v>
      </c>
      <c r="AF2" s="298">
        <v>44317</v>
      </c>
      <c r="AG2" s="298">
        <v>44348</v>
      </c>
      <c r="AH2" s="298">
        <v>44378</v>
      </c>
      <c r="AI2" s="298">
        <v>44409</v>
      </c>
      <c r="AJ2" s="298">
        <v>44440</v>
      </c>
      <c r="AK2" s="298">
        <v>44470</v>
      </c>
      <c r="AL2" s="298">
        <v>44501</v>
      </c>
      <c r="AM2" s="298">
        <v>44531</v>
      </c>
      <c r="AN2" s="353" t="s">
        <v>1515</v>
      </c>
    </row>
    <row r="3" spans="1:40" s="14" customFormat="1" ht="13.5" thickBot="1" x14ac:dyDescent="0.25">
      <c r="A3" s="19" t="s">
        <v>1095</v>
      </c>
      <c r="B3" s="304">
        <v>500172</v>
      </c>
      <c r="C3" s="17">
        <v>5</v>
      </c>
      <c r="D3" s="33">
        <v>-6492344.7999999998</v>
      </c>
      <c r="E3" s="33">
        <v>-8715848.9900000002</v>
      </c>
      <c r="F3" s="16">
        <v>-9225394.8399999999</v>
      </c>
      <c r="G3" s="76">
        <v>-12337732.369999999</v>
      </c>
      <c r="H3" s="76">
        <v>-4382253.22</v>
      </c>
      <c r="I3" s="76">
        <v>-7674546.3600000003</v>
      </c>
      <c r="J3" s="76">
        <v>-7099758.8099999996</v>
      </c>
      <c r="K3" s="76">
        <v>-9756554.5899999999</v>
      </c>
      <c r="L3" s="76">
        <v>-10404899.970000001</v>
      </c>
      <c r="M3" s="76">
        <v>-13867360.890000001</v>
      </c>
      <c r="N3" s="76">
        <v>-6678348.4100000001</v>
      </c>
      <c r="O3" s="76">
        <v>-7441255.8399999999</v>
      </c>
      <c r="P3" s="76">
        <v>-6737810.0199999996</v>
      </c>
      <c r="Q3" s="76">
        <v>-8852822.5399999991</v>
      </c>
      <c r="R3" s="76">
        <v>-9368316.5800000001</v>
      </c>
      <c r="S3" s="76">
        <v>-12850689.300000001</v>
      </c>
      <c r="T3" s="76">
        <v>-4228662.1900000004</v>
      </c>
      <c r="U3" s="76">
        <v>-7156355.1200000001</v>
      </c>
      <c r="V3" s="76">
        <v>-8537810.1500000004</v>
      </c>
      <c r="W3" s="76">
        <v>-11104489.33</v>
      </c>
      <c r="X3" s="76">
        <v>-9552210.1799999997</v>
      </c>
      <c r="Y3" s="76">
        <v>-12927722.689999999</v>
      </c>
      <c r="Z3" s="76">
        <v>-3962618.54</v>
      </c>
      <c r="AA3" s="76">
        <v>-7338131.0499999998</v>
      </c>
      <c r="AB3" s="76">
        <v>-8762810.2300000004</v>
      </c>
      <c r="AC3" s="76">
        <v>-11326989.41</v>
      </c>
      <c r="AD3" s="76">
        <v>-9459502.5899999999</v>
      </c>
      <c r="AE3" s="139">
        <v>-12926889.439999999</v>
      </c>
      <c r="AF3" s="139">
        <v>-3962618.62</v>
      </c>
      <c r="AG3" s="139">
        <v>-7372964.4699999997</v>
      </c>
      <c r="AH3" s="76">
        <v>-8798118.6500000004</v>
      </c>
      <c r="AI3" s="76">
        <v>-11197615.83</v>
      </c>
      <c r="AJ3" s="76">
        <v>-9257836.6799999997</v>
      </c>
      <c r="AK3" s="140">
        <v>-12388347.02</v>
      </c>
      <c r="AL3" s="140">
        <v>-7780217.5300000003</v>
      </c>
      <c r="AM3" s="140">
        <v>-7296114.4400000004</v>
      </c>
      <c r="AN3" s="109">
        <f>(AM3/2+AA3/2+SUM(AB3:AL3))/12</f>
        <v>-9212586.1012499984</v>
      </c>
    </row>
    <row r="4" spans="1:40" x14ac:dyDescent="0.25">
      <c r="C4" s="301" t="s">
        <v>4018</v>
      </c>
      <c r="D4" s="297">
        <f>SUBTOTAL(9,D6:D61)</f>
        <v>-6492344.7999999998</v>
      </c>
      <c r="E4" s="297">
        <f t="shared" ref="E4:X4" si="0">SUBTOTAL(9,E6:E61)</f>
        <v>-8715848.9900000002</v>
      </c>
      <c r="F4" s="297">
        <f t="shared" si="0"/>
        <v>-9225394.8400000017</v>
      </c>
      <c r="G4" s="297">
        <f t="shared" si="0"/>
        <v>-12337732.369999997</v>
      </c>
      <c r="H4" s="297">
        <f t="shared" si="0"/>
        <v>-4382253.2200000007</v>
      </c>
      <c r="I4" s="297">
        <f t="shared" si="0"/>
        <v>-7674546.3600000003</v>
      </c>
      <c r="J4" s="297">
        <f t="shared" si="0"/>
        <v>-7099758.8100000005</v>
      </c>
      <c r="K4" s="297">
        <f t="shared" si="0"/>
        <v>-9756554.5899999999</v>
      </c>
      <c r="L4" s="297">
        <f t="shared" si="0"/>
        <v>-10404899.970000001</v>
      </c>
      <c r="M4" s="297">
        <f t="shared" si="0"/>
        <v>-13867360.889999999</v>
      </c>
      <c r="N4" s="297">
        <f t="shared" si="0"/>
        <v>-6678348.4100000001</v>
      </c>
      <c r="O4" s="297">
        <f t="shared" si="0"/>
        <v>-7441255.8399999999</v>
      </c>
      <c r="P4" s="297">
        <f t="shared" si="0"/>
        <v>-6737810.0199999996</v>
      </c>
      <c r="Q4" s="297">
        <f t="shared" si="0"/>
        <v>-8852822.5399999991</v>
      </c>
      <c r="R4" s="297">
        <f t="shared" si="0"/>
        <v>-9368316.5799999982</v>
      </c>
      <c r="S4" s="297">
        <f t="shared" si="0"/>
        <v>-12850689.300000003</v>
      </c>
      <c r="T4" s="297">
        <f t="shared" si="0"/>
        <v>-4228662.1899999995</v>
      </c>
      <c r="U4" s="297">
        <f t="shared" si="0"/>
        <v>-7156355.1199999992</v>
      </c>
      <c r="V4" s="297">
        <f t="shared" si="0"/>
        <v>-8537810.1500000022</v>
      </c>
      <c r="W4" s="297">
        <f t="shared" si="0"/>
        <v>-11104489.33</v>
      </c>
      <c r="X4" s="297">
        <f t="shared" si="0"/>
        <v>-9552210.1799999997</v>
      </c>
      <c r="Y4" s="297">
        <f t="shared" ref="Y4:Z4" si="1">SUBTOTAL(9,Y6:Y61)</f>
        <v>-12927722.689999999</v>
      </c>
      <c r="Z4" s="297">
        <f t="shared" si="1"/>
        <v>-3962618.5399999996</v>
      </c>
      <c r="AA4" s="297">
        <f>SUBTOTAL(9,AA6:AA61)</f>
        <v>-7338131.0499999989</v>
      </c>
      <c r="AB4" s="297">
        <f t="shared" ref="AB4:AD4" si="2">SUBTOTAL(9,AB6:AB61)</f>
        <v>-8762810.2300000004</v>
      </c>
      <c r="AC4" s="297">
        <f t="shared" si="2"/>
        <v>-11326989.409999998</v>
      </c>
      <c r="AD4" s="297">
        <f t="shared" si="2"/>
        <v>-9459502.589999998</v>
      </c>
      <c r="AE4" s="297">
        <f t="shared" ref="AE4:AG4" si="3">SUBTOTAL(9,AE6:AE61)</f>
        <v>-12926889.439999999</v>
      </c>
      <c r="AF4" s="297">
        <f t="shared" si="3"/>
        <v>-3962618.6199999996</v>
      </c>
      <c r="AG4" s="297">
        <f t="shared" si="3"/>
        <v>-7372964.4700000007</v>
      </c>
      <c r="AH4" s="297">
        <f t="shared" ref="AH4:AJ4" si="4">SUBTOTAL(9,AH6:AH61)</f>
        <v>-8798118.6500000004</v>
      </c>
      <c r="AI4" s="297">
        <f t="shared" si="4"/>
        <v>-11197615.83</v>
      </c>
      <c r="AJ4" s="297">
        <f t="shared" si="4"/>
        <v>-9257836.6799999997</v>
      </c>
      <c r="AK4" s="297">
        <f t="shared" ref="AK4:AM4" si="5">SUBTOTAL(9,AK6:AK61)</f>
        <v>-12388347.020000001</v>
      </c>
      <c r="AL4" s="297">
        <f t="shared" si="5"/>
        <v>-7780217.5299999993</v>
      </c>
      <c r="AM4" s="297">
        <f t="shared" si="5"/>
        <v>-7296114.4399999995</v>
      </c>
      <c r="AN4" s="109">
        <f t="shared" ref="AN4:AN48" si="6">(AM4/2+AA4/2+SUM(AB4:AL4))/12</f>
        <v>-9212586.1012499984</v>
      </c>
    </row>
    <row r="5" spans="1:40" s="52" customFormat="1" ht="15.75" thickBot="1" x14ac:dyDescent="0.3">
      <c r="C5" s="300" t="s">
        <v>4019</v>
      </c>
      <c r="D5" s="302">
        <f>D3-D4</f>
        <v>0</v>
      </c>
      <c r="E5" s="302">
        <f t="shared" ref="E5:X5" si="7">E3-E4</f>
        <v>0</v>
      </c>
      <c r="F5" s="302">
        <f t="shared" si="7"/>
        <v>0</v>
      </c>
      <c r="G5" s="302">
        <f t="shared" si="7"/>
        <v>0</v>
      </c>
      <c r="H5" s="302">
        <f t="shared" si="7"/>
        <v>0</v>
      </c>
      <c r="I5" s="302">
        <f t="shared" si="7"/>
        <v>0</v>
      </c>
      <c r="J5" s="302">
        <f t="shared" si="7"/>
        <v>0</v>
      </c>
      <c r="K5" s="302">
        <f t="shared" si="7"/>
        <v>0</v>
      </c>
      <c r="L5" s="302">
        <f t="shared" si="7"/>
        <v>0</v>
      </c>
      <c r="M5" s="302">
        <f t="shared" si="7"/>
        <v>0</v>
      </c>
      <c r="N5" s="302">
        <f t="shared" si="7"/>
        <v>0</v>
      </c>
      <c r="O5" s="302">
        <f t="shared" si="7"/>
        <v>0</v>
      </c>
      <c r="P5" s="302">
        <f t="shared" si="7"/>
        <v>0</v>
      </c>
      <c r="Q5" s="302">
        <f t="shared" si="7"/>
        <v>0</v>
      </c>
      <c r="R5" s="302">
        <f t="shared" si="7"/>
        <v>0</v>
      </c>
      <c r="S5" s="302">
        <f t="shared" si="7"/>
        <v>0</v>
      </c>
      <c r="T5" s="302">
        <f t="shared" si="7"/>
        <v>0</v>
      </c>
      <c r="U5" s="302">
        <f t="shared" si="7"/>
        <v>0</v>
      </c>
      <c r="V5" s="302">
        <f t="shared" si="7"/>
        <v>0</v>
      </c>
      <c r="W5" s="302">
        <f t="shared" si="7"/>
        <v>0</v>
      </c>
      <c r="X5" s="302">
        <f t="shared" si="7"/>
        <v>0</v>
      </c>
      <c r="Y5" s="302">
        <f t="shared" ref="Y5:Z5" si="8">Y3-Y4</f>
        <v>0</v>
      </c>
      <c r="Z5" s="302">
        <f t="shared" si="8"/>
        <v>0</v>
      </c>
      <c r="AA5" s="302">
        <f>AA3-AA4</f>
        <v>0</v>
      </c>
      <c r="AB5" s="302">
        <f t="shared" ref="AB5:AD5" si="9">AB3-AB4</f>
        <v>0</v>
      </c>
      <c r="AC5" s="302">
        <f t="shared" si="9"/>
        <v>0</v>
      </c>
      <c r="AD5" s="302">
        <f t="shared" si="9"/>
        <v>0</v>
      </c>
      <c r="AE5" s="302">
        <f t="shared" ref="AE5:AG5" si="10">AE3-AE4</f>
        <v>0</v>
      </c>
      <c r="AF5" s="302">
        <f t="shared" si="10"/>
        <v>0</v>
      </c>
      <c r="AG5" s="302">
        <f t="shared" si="10"/>
        <v>0</v>
      </c>
      <c r="AH5" s="302">
        <f t="shared" ref="AH5:AJ5" si="11">AH3-AH4</f>
        <v>0</v>
      </c>
      <c r="AI5" s="302">
        <f t="shared" si="11"/>
        <v>0</v>
      </c>
      <c r="AJ5" s="302">
        <f t="shared" si="11"/>
        <v>0</v>
      </c>
      <c r="AK5" s="302">
        <f t="shared" ref="AK5:AM5" si="12">AK3-AK4</f>
        <v>0</v>
      </c>
      <c r="AL5" s="302">
        <f t="shared" si="12"/>
        <v>0</v>
      </c>
      <c r="AM5" s="302">
        <f t="shared" si="12"/>
        <v>0</v>
      </c>
      <c r="AN5" s="109">
        <f t="shared" si="6"/>
        <v>0</v>
      </c>
    </row>
    <row r="6" spans="1:40" ht="15.75" thickBot="1" x14ac:dyDescent="0.3">
      <c r="A6" s="149" t="s">
        <v>1096</v>
      </c>
      <c r="B6" s="153" t="s">
        <v>2451</v>
      </c>
      <c r="C6" s="125" t="s">
        <v>4</v>
      </c>
      <c r="D6" s="139">
        <v>-150833.38</v>
      </c>
      <c r="E6" s="139">
        <v>-226250.05</v>
      </c>
      <c r="F6" s="139">
        <v>-301666.71999999997</v>
      </c>
      <c r="G6" s="139">
        <v>-377083.39</v>
      </c>
      <c r="H6" s="139">
        <v>-0.06</v>
      </c>
      <c r="I6" s="139">
        <v>-75416.73</v>
      </c>
      <c r="J6" s="139">
        <v>-150833.4</v>
      </c>
      <c r="K6" s="139">
        <v>-226250.07</v>
      </c>
      <c r="L6" s="139">
        <v>-301666.74</v>
      </c>
      <c r="M6" s="139">
        <v>-377083.41</v>
      </c>
      <c r="N6" s="139">
        <v>-0.08</v>
      </c>
      <c r="O6" s="139">
        <v>-75416.75</v>
      </c>
      <c r="P6" s="199">
        <v>-150833.42000000001</v>
      </c>
      <c r="Q6" s="199">
        <v>-226250.09</v>
      </c>
      <c r="R6" s="199">
        <v>-301666.76</v>
      </c>
      <c r="S6" s="200">
        <v>-377083.43</v>
      </c>
      <c r="T6" s="200">
        <v>-0.1</v>
      </c>
      <c r="U6" s="200">
        <v>-75416.77</v>
      </c>
      <c r="V6" s="199">
        <v>-150833.44</v>
      </c>
      <c r="W6" s="199">
        <v>-226250.11</v>
      </c>
      <c r="X6" s="199">
        <v>-301666.78000000003</v>
      </c>
      <c r="Y6" s="199">
        <v>-377083.45</v>
      </c>
      <c r="Z6" s="199">
        <v>-0.12</v>
      </c>
      <c r="AA6" s="199">
        <v>-75416.789999999994</v>
      </c>
      <c r="AB6" s="199">
        <f>IFERROR(VLOOKUP($B6,'2021 Balance Sheet'!$B$7:$O$1311,'2021 Balance Sheet'!D$2,FALSE),0)</f>
        <v>-150833.46</v>
      </c>
      <c r="AC6" s="199">
        <f>IFERROR(VLOOKUP($B6,'2021 Balance Sheet'!$B$7:$O$1311,'2021 Balance Sheet'!E$2,FALSE),0)</f>
        <v>-226250.13</v>
      </c>
      <c r="AD6" s="199">
        <f>IFERROR(VLOOKUP($B6,'2021 Balance Sheet'!$B$7:$O$1311,'2021 Balance Sheet'!F$2,FALSE),0)</f>
        <v>-301666.8</v>
      </c>
      <c r="AE6" s="199">
        <f>IFERROR(VLOOKUP($B6,'2021 Balance Sheet'!$B$7:$O$1311,'2021 Balance Sheet'!G$2,FALSE),0)</f>
        <v>-377083.47</v>
      </c>
      <c r="AF6" s="199">
        <f>IFERROR(VLOOKUP($B6,'2021 Balance Sheet'!$B$7:$O$1311,'2021 Balance Sheet'!H$2,FALSE),0)</f>
        <v>-0.14000000000000001</v>
      </c>
      <c r="AG6" s="199">
        <f>IFERROR(VLOOKUP($B6,'2021 Balance Sheet'!$B$7:$O$1311,'2021 Balance Sheet'!I$2,FALSE),0)</f>
        <v>-75416.81</v>
      </c>
      <c r="AH6" s="199">
        <f>IFERROR(VLOOKUP($B6,'2021 Balance Sheet'!$B$7:$O$1311,'2021 Balance Sheet'!J$2,FALSE),0)</f>
        <v>-150833.48000000001</v>
      </c>
      <c r="AI6" s="199">
        <f>IFERROR(VLOOKUP($B6,'2021 Balance Sheet'!$B$7:$O$1311,'2021 Balance Sheet'!K$2,FALSE),0)</f>
        <v>-1459.82</v>
      </c>
      <c r="AJ6" s="199">
        <f>IFERROR(VLOOKUP($B6,'2021 Balance Sheet'!$B$7:$O$1311,'2021 Balance Sheet'!L$2,FALSE),0)</f>
        <v>-1459.82</v>
      </c>
      <c r="AK6" s="199">
        <f>IFERROR(VLOOKUP($B6,'2021 Balance Sheet'!$B$7:$O$1311,'2021 Balance Sheet'!M$2,FALSE),0)</f>
        <v>-1459.82</v>
      </c>
      <c r="AL6" s="199">
        <f>IFERROR(VLOOKUP($B6,'2021 Balance Sheet'!$B$7:$O$1311,'2021 Balance Sheet'!N$2,FALSE),0)</f>
        <v>0</v>
      </c>
      <c r="AM6" s="199">
        <f>IFERROR(VLOOKUP($B6,'2021 Balance Sheet'!$B$7:$O$1311,'2021 Balance Sheet'!O$2,FALSE),0)</f>
        <v>0</v>
      </c>
      <c r="AN6" s="109">
        <f t="shared" si="6"/>
        <v>-110347.67875000001</v>
      </c>
    </row>
    <row r="7" spans="1:40" ht="15.75" thickBot="1" x14ac:dyDescent="0.3">
      <c r="A7" s="149" t="s">
        <v>1097</v>
      </c>
      <c r="B7" s="153" t="s">
        <v>2452</v>
      </c>
      <c r="C7" s="125" t="s">
        <v>4</v>
      </c>
      <c r="D7" s="140">
        <v>-27499.99</v>
      </c>
      <c r="E7" s="140">
        <v>-49166.66</v>
      </c>
      <c r="F7" s="140">
        <v>0.01</v>
      </c>
      <c r="G7" s="140">
        <v>-25000</v>
      </c>
      <c r="H7" s="140">
        <v>-50833.33</v>
      </c>
      <c r="I7" s="140">
        <v>-75833.33</v>
      </c>
      <c r="J7" s="140">
        <v>-25833.33</v>
      </c>
      <c r="K7" s="140">
        <v>-51666.66</v>
      </c>
      <c r="L7" s="140">
        <v>0.01</v>
      </c>
      <c r="M7" s="140">
        <v>-25833.32</v>
      </c>
      <c r="N7" s="140">
        <v>-50833.32</v>
      </c>
      <c r="O7" s="140">
        <v>0.02</v>
      </c>
      <c r="P7" s="200">
        <v>-25833.31</v>
      </c>
      <c r="Q7" s="200">
        <v>-49999.98</v>
      </c>
      <c r="R7" s="200">
        <v>0.02</v>
      </c>
      <c r="S7" s="199">
        <v>-24999.99</v>
      </c>
      <c r="T7" s="199">
        <v>-50833.32</v>
      </c>
      <c r="U7" s="199">
        <v>0.01</v>
      </c>
      <c r="V7" s="200">
        <v>-25833.32</v>
      </c>
      <c r="W7" s="200">
        <v>-51666.65</v>
      </c>
      <c r="X7" s="200">
        <v>-76666.649999999994</v>
      </c>
      <c r="Y7" s="200">
        <v>-25833.31</v>
      </c>
      <c r="Z7" s="200">
        <v>-50833.31</v>
      </c>
      <c r="AA7" s="200">
        <v>0.03</v>
      </c>
      <c r="AB7" s="199">
        <f>IFERROR(VLOOKUP($B7,'2021 Balance Sheet'!$B$7:$O$1311,'2021 Balance Sheet'!D$2,FALSE),0)</f>
        <v>-25833.3</v>
      </c>
      <c r="AC7" s="199">
        <f>IFERROR(VLOOKUP($B7,'2021 Balance Sheet'!$B$7:$O$1311,'2021 Balance Sheet'!E$2,FALSE),0)</f>
        <v>-49166.63</v>
      </c>
      <c r="AD7" s="199">
        <f>IFERROR(VLOOKUP($B7,'2021 Balance Sheet'!$B$7:$O$1311,'2021 Balance Sheet'!F$2,FALSE),0)</f>
        <v>0.04</v>
      </c>
      <c r="AE7" s="199">
        <f>IFERROR(VLOOKUP($B7,'2021 Balance Sheet'!$B$7:$O$1311,'2021 Balance Sheet'!G$2,FALSE),0)</f>
        <v>-24999.96</v>
      </c>
      <c r="AF7" s="199">
        <f>IFERROR(VLOOKUP($B7,'2021 Balance Sheet'!$B$7:$O$1311,'2021 Balance Sheet'!H$2,FALSE),0)</f>
        <v>-50833.29</v>
      </c>
      <c r="AG7" s="199">
        <f>IFERROR(VLOOKUP($B7,'2021 Balance Sheet'!$B$7:$O$1311,'2021 Balance Sheet'!I$2,FALSE),0)</f>
        <v>0.04</v>
      </c>
      <c r="AH7" s="199">
        <f>IFERROR(VLOOKUP($B7,'2021 Balance Sheet'!$B$7:$O$1311,'2021 Balance Sheet'!J$2,FALSE),0)</f>
        <v>-25833.29</v>
      </c>
      <c r="AI7" s="199">
        <f>IFERROR(VLOOKUP($B7,'2021 Balance Sheet'!$B$7:$O$1311,'2021 Balance Sheet'!K$2,FALSE),0)</f>
        <v>-51666.62</v>
      </c>
      <c r="AJ7" s="199">
        <f>IFERROR(VLOOKUP($B7,'2021 Balance Sheet'!$B$7:$O$1311,'2021 Balance Sheet'!L$2,FALSE),0)</f>
        <v>0.05</v>
      </c>
      <c r="AK7" s="199">
        <f>IFERROR(VLOOKUP($B7,'2021 Balance Sheet'!$B$7:$O$1311,'2021 Balance Sheet'!M$2,FALSE),0)</f>
        <v>-25833.279999999999</v>
      </c>
      <c r="AL7" s="199">
        <f>IFERROR(VLOOKUP($B7,'2021 Balance Sheet'!$B$7:$O$1311,'2021 Balance Sheet'!N$2,FALSE),0)</f>
        <v>-27499.95</v>
      </c>
      <c r="AM7" s="199">
        <f>IFERROR(VLOOKUP($B7,'2021 Balance Sheet'!$B$7:$O$1311,'2021 Balance Sheet'!O$2,FALSE),0)</f>
        <v>3611.17</v>
      </c>
      <c r="AN7" s="109">
        <f t="shared" si="6"/>
        <v>-23321.715833333335</v>
      </c>
    </row>
    <row r="8" spans="1:40" ht="15.75" thickBot="1" x14ac:dyDescent="0.3">
      <c r="A8" s="149" t="s">
        <v>3567</v>
      </c>
      <c r="B8" s="153" t="s">
        <v>3568</v>
      </c>
      <c r="C8" s="125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200"/>
      <c r="Q8" s="200"/>
      <c r="R8" s="200"/>
      <c r="S8" s="199"/>
      <c r="T8" s="199"/>
      <c r="U8" s="199"/>
      <c r="V8" s="200"/>
      <c r="W8" s="200"/>
      <c r="X8" s="200"/>
      <c r="Y8" s="200">
        <v>0</v>
      </c>
      <c r="Z8" s="200">
        <v>0</v>
      </c>
      <c r="AA8" s="200">
        <v>0</v>
      </c>
      <c r="AB8" s="199">
        <f>IFERROR(VLOOKUP($B8,'2021 Balance Sheet'!$B$7:$O$1311,'2021 Balance Sheet'!D$2,FALSE),0)</f>
        <v>0</v>
      </c>
      <c r="AC8" s="199">
        <f>IFERROR(VLOOKUP($B8,'2021 Balance Sheet'!$B$7:$O$1311,'2021 Balance Sheet'!E$2,FALSE),0)</f>
        <v>0</v>
      </c>
      <c r="AD8" s="199">
        <f>IFERROR(VLOOKUP($B8,'2021 Balance Sheet'!$B$7:$O$1311,'2021 Balance Sheet'!F$2,FALSE),0)</f>
        <v>0</v>
      </c>
      <c r="AE8" s="199">
        <f>IFERROR(VLOOKUP($B8,'2021 Balance Sheet'!$B$7:$O$1311,'2021 Balance Sheet'!G$2,FALSE),0)</f>
        <v>0</v>
      </c>
      <c r="AF8" s="199">
        <f>IFERROR(VLOOKUP($B8,'2021 Balance Sheet'!$B$7:$O$1311,'2021 Balance Sheet'!H$2,FALSE),0)</f>
        <v>0</v>
      </c>
      <c r="AG8" s="199">
        <f>IFERROR(VLOOKUP($B8,'2021 Balance Sheet'!$B$7:$O$1311,'2021 Balance Sheet'!I$2,FALSE),0)</f>
        <v>0</v>
      </c>
      <c r="AH8" s="199">
        <f>IFERROR(VLOOKUP($B8,'2021 Balance Sheet'!$B$7:$O$1311,'2021 Balance Sheet'!J$2,FALSE),0)</f>
        <v>0</v>
      </c>
      <c r="AI8" s="199">
        <f>IFERROR(VLOOKUP($B8,'2021 Balance Sheet'!$B$7:$O$1311,'2021 Balance Sheet'!K$2,FALSE),0)</f>
        <v>0</v>
      </c>
      <c r="AJ8" s="199">
        <f>IFERROR(VLOOKUP($B8,'2021 Balance Sheet'!$B$7:$O$1311,'2021 Balance Sheet'!L$2,FALSE),0)</f>
        <v>0</v>
      </c>
      <c r="AK8" s="199">
        <f>IFERROR(VLOOKUP($B8,'2021 Balance Sheet'!$B$7:$O$1311,'2021 Balance Sheet'!M$2,FALSE),0)</f>
        <v>0</v>
      </c>
      <c r="AL8" s="199">
        <f>IFERROR(VLOOKUP($B8,'2021 Balance Sheet'!$B$7:$O$1311,'2021 Balance Sheet'!N$2,FALSE),0)</f>
        <v>0</v>
      </c>
      <c r="AM8" s="199">
        <f>IFERROR(VLOOKUP($B8,'2021 Balance Sheet'!$B$7:$O$1311,'2021 Balance Sheet'!O$2,FALSE),0)</f>
        <v>0</v>
      </c>
      <c r="AN8" s="109">
        <f t="shared" si="6"/>
        <v>0</v>
      </c>
    </row>
    <row r="9" spans="1:40" ht="15.75" thickBot="1" x14ac:dyDescent="0.3">
      <c r="A9" s="149" t="s">
        <v>1098</v>
      </c>
      <c r="B9" s="153" t="s">
        <v>2453</v>
      </c>
      <c r="C9" s="125" t="s">
        <v>4</v>
      </c>
      <c r="D9" s="139">
        <v>0.01</v>
      </c>
      <c r="E9" s="139">
        <v>0.01</v>
      </c>
      <c r="F9" s="139">
        <v>0.01</v>
      </c>
      <c r="G9" s="139">
        <v>0.01</v>
      </c>
      <c r="H9" s="139">
        <v>0.01</v>
      </c>
      <c r="I9" s="139">
        <v>0.01</v>
      </c>
      <c r="J9" s="139">
        <v>0.01</v>
      </c>
      <c r="K9" s="139">
        <v>0.01</v>
      </c>
      <c r="L9" s="139">
        <v>0.01</v>
      </c>
      <c r="M9" s="139">
        <v>0.01</v>
      </c>
      <c r="N9" s="139">
        <v>0.01</v>
      </c>
      <c r="O9" s="139">
        <v>0.01</v>
      </c>
      <c r="P9" s="199">
        <v>0.01</v>
      </c>
      <c r="Q9" s="199">
        <v>0.01</v>
      </c>
      <c r="R9" s="199">
        <v>0.01</v>
      </c>
      <c r="S9" s="200">
        <v>0.01</v>
      </c>
      <c r="T9" s="200">
        <v>0.01</v>
      </c>
      <c r="U9" s="200">
        <v>0.01</v>
      </c>
      <c r="V9" s="199">
        <v>0.01</v>
      </c>
      <c r="W9" s="199">
        <v>0.01</v>
      </c>
      <c r="X9" s="199">
        <v>0.01</v>
      </c>
      <c r="Y9" s="199">
        <v>0.01</v>
      </c>
      <c r="Z9" s="199">
        <v>0.01</v>
      </c>
      <c r="AA9" s="199">
        <v>0.01</v>
      </c>
      <c r="AB9" s="199">
        <f>IFERROR(VLOOKUP($B9,'2021 Balance Sheet'!$B$7:$O$1311,'2021 Balance Sheet'!D$2,FALSE),0)</f>
        <v>0.01</v>
      </c>
      <c r="AC9" s="199">
        <f>IFERROR(VLOOKUP($B9,'2021 Balance Sheet'!$B$7:$O$1311,'2021 Balance Sheet'!E$2,FALSE),0)</f>
        <v>0.01</v>
      </c>
      <c r="AD9" s="199">
        <f>IFERROR(VLOOKUP($B9,'2021 Balance Sheet'!$B$7:$O$1311,'2021 Balance Sheet'!F$2,FALSE),0)</f>
        <v>0.01</v>
      </c>
      <c r="AE9" s="199">
        <f>IFERROR(VLOOKUP($B9,'2021 Balance Sheet'!$B$7:$O$1311,'2021 Balance Sheet'!G$2,FALSE),0)</f>
        <v>0.01</v>
      </c>
      <c r="AF9" s="199">
        <f>IFERROR(VLOOKUP($B9,'2021 Balance Sheet'!$B$7:$O$1311,'2021 Balance Sheet'!H$2,FALSE),0)</f>
        <v>0.01</v>
      </c>
      <c r="AG9" s="199">
        <f>IFERROR(VLOOKUP($B9,'2021 Balance Sheet'!$B$7:$O$1311,'2021 Balance Sheet'!I$2,FALSE),0)</f>
        <v>0.01</v>
      </c>
      <c r="AH9" s="199">
        <f>IFERROR(VLOOKUP($B9,'2021 Balance Sheet'!$B$7:$O$1311,'2021 Balance Sheet'!J$2,FALSE),0)</f>
        <v>0.01</v>
      </c>
      <c r="AI9" s="199">
        <f>IFERROR(VLOOKUP($B9,'2021 Balance Sheet'!$B$7:$O$1311,'2021 Balance Sheet'!K$2,FALSE),0)</f>
        <v>0.01</v>
      </c>
      <c r="AJ9" s="199">
        <f>IFERROR(VLOOKUP($B9,'2021 Balance Sheet'!$B$7:$O$1311,'2021 Balance Sheet'!L$2,FALSE),0)</f>
        <v>0.01</v>
      </c>
      <c r="AK9" s="199">
        <f>IFERROR(VLOOKUP($B9,'2021 Balance Sheet'!$B$7:$O$1311,'2021 Balance Sheet'!M$2,FALSE),0)</f>
        <v>0.01</v>
      </c>
      <c r="AL9" s="199">
        <f>IFERROR(VLOOKUP($B9,'2021 Balance Sheet'!$B$7:$O$1311,'2021 Balance Sheet'!N$2,FALSE),0)</f>
        <v>0.01</v>
      </c>
      <c r="AM9" s="199">
        <f>IFERROR(VLOOKUP($B9,'2021 Balance Sheet'!$B$7:$O$1311,'2021 Balance Sheet'!O$2,FALSE),0)</f>
        <v>0.01</v>
      </c>
      <c r="AN9" s="109">
        <f t="shared" si="6"/>
        <v>9.9999999999999985E-3</v>
      </c>
    </row>
    <row r="10" spans="1:40" ht="15.75" thickBot="1" x14ac:dyDescent="0.3">
      <c r="A10" s="149" t="s">
        <v>1099</v>
      </c>
      <c r="B10" s="153" t="s">
        <v>2454</v>
      </c>
      <c r="C10" s="125" t="s">
        <v>4</v>
      </c>
      <c r="D10" s="140">
        <v>-138500</v>
      </c>
      <c r="E10" s="140">
        <v>-207750</v>
      </c>
      <c r="F10" s="140">
        <v>-277000</v>
      </c>
      <c r="G10" s="140">
        <v>-346250</v>
      </c>
      <c r="H10" s="140">
        <v>0</v>
      </c>
      <c r="I10" s="140">
        <v>-69250</v>
      </c>
      <c r="J10" s="140">
        <v>-138500</v>
      </c>
      <c r="K10" s="140">
        <v>-207750</v>
      </c>
      <c r="L10" s="140">
        <v>0</v>
      </c>
      <c r="M10" s="140">
        <v>0</v>
      </c>
      <c r="N10" s="140">
        <v>0</v>
      </c>
      <c r="O10" s="140">
        <v>0</v>
      </c>
      <c r="P10" s="200">
        <v>0</v>
      </c>
      <c r="Q10" s="200">
        <v>0</v>
      </c>
      <c r="R10" s="200">
        <v>0</v>
      </c>
      <c r="S10" s="199">
        <v>0</v>
      </c>
      <c r="T10" s="199">
        <v>0</v>
      </c>
      <c r="U10" s="199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199">
        <f>IFERROR(VLOOKUP($B10,'2021 Balance Sheet'!$B$7:$O$1311,'2021 Balance Sheet'!D$2,FALSE),0)</f>
        <v>0</v>
      </c>
      <c r="AC10" s="199">
        <f>IFERROR(VLOOKUP($B10,'2021 Balance Sheet'!$B$7:$O$1311,'2021 Balance Sheet'!E$2,FALSE),0)</f>
        <v>0</v>
      </c>
      <c r="AD10" s="199">
        <f>IFERROR(VLOOKUP($B10,'2021 Balance Sheet'!$B$7:$O$1311,'2021 Balance Sheet'!F$2,FALSE),0)</f>
        <v>16041</v>
      </c>
      <c r="AE10" s="199">
        <f>IFERROR(VLOOKUP($B10,'2021 Balance Sheet'!$B$7:$O$1311,'2021 Balance Sheet'!G$2,FALSE),0)</f>
        <v>0</v>
      </c>
      <c r="AF10" s="199">
        <f>IFERROR(VLOOKUP($B10,'2021 Balance Sheet'!$B$7:$O$1311,'2021 Balance Sheet'!H$2,FALSE),0)</f>
        <v>0</v>
      </c>
      <c r="AG10" s="199">
        <f>IFERROR(VLOOKUP($B10,'2021 Balance Sheet'!$B$7:$O$1311,'2021 Balance Sheet'!I$2,FALSE),0)</f>
        <v>0</v>
      </c>
      <c r="AH10" s="199">
        <f>IFERROR(VLOOKUP($B10,'2021 Balance Sheet'!$B$7:$O$1311,'2021 Balance Sheet'!J$2,FALSE),0)</f>
        <v>0</v>
      </c>
      <c r="AI10" s="199">
        <f>IFERROR(VLOOKUP($B10,'2021 Balance Sheet'!$B$7:$O$1311,'2021 Balance Sheet'!K$2,FALSE),0)</f>
        <v>0</v>
      </c>
      <c r="AJ10" s="199">
        <f>IFERROR(VLOOKUP($B10,'2021 Balance Sheet'!$B$7:$O$1311,'2021 Balance Sheet'!L$2,FALSE),0)</f>
        <v>0</v>
      </c>
      <c r="AK10" s="199">
        <f>IFERROR(VLOOKUP($B10,'2021 Balance Sheet'!$B$7:$O$1311,'2021 Balance Sheet'!M$2,FALSE),0)</f>
        <v>0</v>
      </c>
      <c r="AL10" s="199">
        <f>IFERROR(VLOOKUP($B10,'2021 Balance Sheet'!$B$7:$O$1311,'2021 Balance Sheet'!N$2,FALSE),0)</f>
        <v>0</v>
      </c>
      <c r="AM10" s="199">
        <f>IFERROR(VLOOKUP($B10,'2021 Balance Sheet'!$B$7:$O$1311,'2021 Balance Sheet'!O$2,FALSE),0)</f>
        <v>0</v>
      </c>
      <c r="AN10" s="109">
        <f t="shared" si="6"/>
        <v>1336.75</v>
      </c>
    </row>
    <row r="11" spans="1:40" ht="15.75" thickBot="1" x14ac:dyDescent="0.3">
      <c r="A11" s="149" t="s">
        <v>1100</v>
      </c>
      <c r="B11" s="153" t="s">
        <v>2455</v>
      </c>
      <c r="C11" s="125" t="s">
        <v>4</v>
      </c>
      <c r="D11" s="139">
        <v>-108666.62</v>
      </c>
      <c r="E11" s="139">
        <v>-162999.95000000001</v>
      </c>
      <c r="F11" s="139">
        <v>-217333.28</v>
      </c>
      <c r="G11" s="139">
        <v>-271666.61</v>
      </c>
      <c r="H11" s="139">
        <v>0.06</v>
      </c>
      <c r="I11" s="139">
        <v>-54333.27</v>
      </c>
      <c r="J11" s="139">
        <v>-108666.6</v>
      </c>
      <c r="K11" s="139">
        <v>-162999.93</v>
      </c>
      <c r="L11" s="139">
        <v>-217333.26</v>
      </c>
      <c r="M11" s="139">
        <v>-271666.59000000003</v>
      </c>
      <c r="N11" s="139">
        <v>0.08</v>
      </c>
      <c r="O11" s="139">
        <v>-54333.25</v>
      </c>
      <c r="P11" s="199">
        <v>-108666.58</v>
      </c>
      <c r="Q11" s="199">
        <v>-162999.91</v>
      </c>
      <c r="R11" s="199">
        <v>-217333.24</v>
      </c>
      <c r="S11" s="200">
        <v>-271666.57</v>
      </c>
      <c r="T11" s="200">
        <v>0.1</v>
      </c>
      <c r="U11" s="200">
        <v>-54333.23</v>
      </c>
      <c r="V11" s="199">
        <v>-108666.56</v>
      </c>
      <c r="W11" s="199">
        <v>-162999.89000000001</v>
      </c>
      <c r="X11" s="199">
        <v>-217333.22</v>
      </c>
      <c r="Y11" s="199">
        <v>-271666.55</v>
      </c>
      <c r="Z11" s="199">
        <v>0.12</v>
      </c>
      <c r="AA11" s="199">
        <v>-54333.21</v>
      </c>
      <c r="AB11" s="199">
        <f>IFERROR(VLOOKUP($B11,'2021 Balance Sheet'!$B$7:$O$1311,'2021 Balance Sheet'!D$2,FALSE),0)</f>
        <v>-108666.54</v>
      </c>
      <c r="AC11" s="199">
        <f>IFERROR(VLOOKUP($B11,'2021 Balance Sheet'!$B$7:$O$1311,'2021 Balance Sheet'!E$2,FALSE),0)</f>
        <v>-162999.87</v>
      </c>
      <c r="AD11" s="199">
        <f>IFERROR(VLOOKUP($B11,'2021 Balance Sheet'!$B$7:$O$1311,'2021 Balance Sheet'!F$2,FALSE),0)</f>
        <v>-217333.2</v>
      </c>
      <c r="AE11" s="199">
        <f>IFERROR(VLOOKUP($B11,'2021 Balance Sheet'!$B$7:$O$1311,'2021 Balance Sheet'!G$2,FALSE),0)</f>
        <v>-271666.53000000003</v>
      </c>
      <c r="AF11" s="199">
        <f>IFERROR(VLOOKUP($B11,'2021 Balance Sheet'!$B$7:$O$1311,'2021 Balance Sheet'!H$2,FALSE),0)</f>
        <v>0.14000000000000001</v>
      </c>
      <c r="AG11" s="199">
        <f>IFERROR(VLOOKUP($B11,'2021 Balance Sheet'!$B$7:$O$1311,'2021 Balance Sheet'!I$2,FALSE),0)</f>
        <v>-54333.19</v>
      </c>
      <c r="AH11" s="199">
        <f>IFERROR(VLOOKUP($B11,'2021 Balance Sheet'!$B$7:$O$1311,'2021 Balance Sheet'!J$2,FALSE),0)</f>
        <v>-108666.52</v>
      </c>
      <c r="AI11" s="199">
        <f>IFERROR(VLOOKUP($B11,'2021 Balance Sheet'!$B$7:$O$1311,'2021 Balance Sheet'!K$2,FALSE),0)</f>
        <v>-162999.85</v>
      </c>
      <c r="AJ11" s="199">
        <f>IFERROR(VLOOKUP($B11,'2021 Balance Sheet'!$B$7:$O$1311,'2021 Balance Sheet'!L$2,FALSE),0)</f>
        <v>-217333.18</v>
      </c>
      <c r="AK11" s="199">
        <f>IFERROR(VLOOKUP($B11,'2021 Balance Sheet'!$B$7:$O$1311,'2021 Balance Sheet'!M$2,FALSE),0)</f>
        <v>-271666.51</v>
      </c>
      <c r="AL11" s="199">
        <f>IFERROR(VLOOKUP($B11,'2021 Balance Sheet'!$B$7:$O$1311,'2021 Balance Sheet'!N$2,FALSE),0)</f>
        <v>0.16</v>
      </c>
      <c r="AM11" s="199">
        <f>IFERROR(VLOOKUP($B11,'2021 Balance Sheet'!$B$7:$O$1311,'2021 Balance Sheet'!O$2,FALSE),0)</f>
        <v>-54333.17</v>
      </c>
      <c r="AN11" s="109">
        <f t="shared" si="6"/>
        <v>-135833.19</v>
      </c>
    </row>
    <row r="12" spans="1:40" ht="15.75" thickBot="1" x14ac:dyDescent="0.3">
      <c r="A12" s="149" t="s">
        <v>1101</v>
      </c>
      <c r="B12" s="153" t="s">
        <v>2456</v>
      </c>
      <c r="C12" s="125" t="s">
        <v>4</v>
      </c>
      <c r="D12" s="140">
        <v>-235000</v>
      </c>
      <c r="E12" s="140">
        <v>-352500</v>
      </c>
      <c r="F12" s="140">
        <v>-470000</v>
      </c>
      <c r="G12" s="140">
        <v>-587500</v>
      </c>
      <c r="H12" s="140">
        <v>0</v>
      </c>
      <c r="I12" s="140">
        <v>-117500</v>
      </c>
      <c r="J12" s="140">
        <v>-235000</v>
      </c>
      <c r="K12" s="140">
        <v>-352500</v>
      </c>
      <c r="L12" s="140">
        <v>-470000</v>
      </c>
      <c r="M12" s="140">
        <v>-587500</v>
      </c>
      <c r="N12" s="140">
        <v>0</v>
      </c>
      <c r="O12" s="140">
        <v>-117500</v>
      </c>
      <c r="P12" s="200">
        <v>-235000</v>
      </c>
      <c r="Q12" s="200">
        <v>-352500</v>
      </c>
      <c r="R12" s="200">
        <v>-470000</v>
      </c>
      <c r="S12" s="199">
        <v>-587500</v>
      </c>
      <c r="T12" s="199">
        <v>0</v>
      </c>
      <c r="U12" s="199">
        <v>-117500</v>
      </c>
      <c r="V12" s="200">
        <v>-235000</v>
      </c>
      <c r="W12" s="200">
        <v>-352500</v>
      </c>
      <c r="X12" s="200">
        <v>-470000</v>
      </c>
      <c r="Y12" s="200">
        <v>-587500</v>
      </c>
      <c r="Z12" s="200">
        <v>0</v>
      </c>
      <c r="AA12" s="200">
        <v>-117500</v>
      </c>
      <c r="AB12" s="199">
        <f>IFERROR(VLOOKUP($B12,'2021 Balance Sheet'!$B$7:$O$1311,'2021 Balance Sheet'!D$2,FALSE),0)</f>
        <v>-235000</v>
      </c>
      <c r="AC12" s="199">
        <f>IFERROR(VLOOKUP($B12,'2021 Balance Sheet'!$B$7:$O$1311,'2021 Balance Sheet'!E$2,FALSE),0)</f>
        <v>-352500</v>
      </c>
      <c r="AD12" s="199">
        <f>IFERROR(VLOOKUP($B12,'2021 Balance Sheet'!$B$7:$O$1311,'2021 Balance Sheet'!F$2,FALSE),0)</f>
        <v>-470000</v>
      </c>
      <c r="AE12" s="199">
        <f>IFERROR(VLOOKUP($B12,'2021 Balance Sheet'!$B$7:$O$1311,'2021 Balance Sheet'!G$2,FALSE),0)</f>
        <v>-587500</v>
      </c>
      <c r="AF12" s="199">
        <f>IFERROR(VLOOKUP($B12,'2021 Balance Sheet'!$B$7:$O$1311,'2021 Balance Sheet'!H$2,FALSE),0)</f>
        <v>0</v>
      </c>
      <c r="AG12" s="199">
        <f>IFERROR(VLOOKUP($B12,'2021 Balance Sheet'!$B$7:$O$1311,'2021 Balance Sheet'!I$2,FALSE),0)</f>
        <v>-117500</v>
      </c>
      <c r="AH12" s="199">
        <f>IFERROR(VLOOKUP($B12,'2021 Balance Sheet'!$B$7:$O$1311,'2021 Balance Sheet'!J$2,FALSE),0)</f>
        <v>-235000</v>
      </c>
      <c r="AI12" s="199">
        <f>IFERROR(VLOOKUP($B12,'2021 Balance Sheet'!$B$7:$O$1311,'2021 Balance Sheet'!K$2,FALSE),0)</f>
        <v>-352500</v>
      </c>
      <c r="AJ12" s="199">
        <f>IFERROR(VLOOKUP($B12,'2021 Balance Sheet'!$B$7:$O$1311,'2021 Balance Sheet'!L$2,FALSE),0)</f>
        <v>-470000</v>
      </c>
      <c r="AK12" s="199">
        <f>IFERROR(VLOOKUP($B12,'2021 Balance Sheet'!$B$7:$O$1311,'2021 Balance Sheet'!M$2,FALSE),0)</f>
        <v>-587500</v>
      </c>
      <c r="AL12" s="199">
        <f>IFERROR(VLOOKUP($B12,'2021 Balance Sheet'!$B$7:$O$1311,'2021 Balance Sheet'!N$2,FALSE),0)</f>
        <v>0</v>
      </c>
      <c r="AM12" s="199">
        <f>IFERROR(VLOOKUP($B12,'2021 Balance Sheet'!$B$7:$O$1311,'2021 Balance Sheet'!O$2,FALSE),0)</f>
        <v>-117500</v>
      </c>
      <c r="AN12" s="109">
        <f t="shared" si="6"/>
        <v>-293750</v>
      </c>
    </row>
    <row r="13" spans="1:40" ht="15.75" thickBot="1" x14ac:dyDescent="0.3">
      <c r="A13" s="149" t="s">
        <v>1102</v>
      </c>
      <c r="B13" s="153" t="s">
        <v>2457</v>
      </c>
      <c r="C13" s="125" t="s">
        <v>4</v>
      </c>
      <c r="D13" s="139">
        <v>-233333.38</v>
      </c>
      <c r="E13" s="139">
        <v>-350000.05</v>
      </c>
      <c r="F13" s="139">
        <v>-466666.72</v>
      </c>
      <c r="G13" s="139">
        <v>-583333.39</v>
      </c>
      <c r="H13" s="139">
        <v>-0.06</v>
      </c>
      <c r="I13" s="139">
        <v>-116666.73</v>
      </c>
      <c r="J13" s="139">
        <v>-233333.4</v>
      </c>
      <c r="K13" s="139">
        <v>-350000.07</v>
      </c>
      <c r="L13" s="139">
        <v>-466666.74</v>
      </c>
      <c r="M13" s="139">
        <v>-583333.41</v>
      </c>
      <c r="N13" s="139">
        <v>-0.08</v>
      </c>
      <c r="O13" s="139">
        <v>-116666.75</v>
      </c>
      <c r="P13" s="199">
        <v>-233333.42</v>
      </c>
      <c r="Q13" s="199">
        <v>-350000.09</v>
      </c>
      <c r="R13" s="199">
        <v>-466666.76</v>
      </c>
      <c r="S13" s="200">
        <v>-583333.43000000005</v>
      </c>
      <c r="T13" s="200">
        <v>-0.1</v>
      </c>
      <c r="U13" s="200">
        <v>-116666.77</v>
      </c>
      <c r="V13" s="199">
        <v>-233333.44</v>
      </c>
      <c r="W13" s="199">
        <v>-350000.11</v>
      </c>
      <c r="X13" s="199">
        <v>-466666.78</v>
      </c>
      <c r="Y13" s="199">
        <v>-583333.44999999995</v>
      </c>
      <c r="Z13" s="199">
        <v>-0.12</v>
      </c>
      <c r="AA13" s="199">
        <v>-116666.79</v>
      </c>
      <c r="AB13" s="199">
        <f>IFERROR(VLOOKUP($B13,'2021 Balance Sheet'!$B$7:$O$1311,'2021 Balance Sheet'!D$2,FALSE),0)</f>
        <v>-233333.46</v>
      </c>
      <c r="AC13" s="199">
        <f>IFERROR(VLOOKUP($B13,'2021 Balance Sheet'!$B$7:$O$1311,'2021 Balance Sheet'!E$2,FALSE),0)</f>
        <v>-350000.13</v>
      </c>
      <c r="AD13" s="199">
        <f>IFERROR(VLOOKUP($B13,'2021 Balance Sheet'!$B$7:$O$1311,'2021 Balance Sheet'!F$2,FALSE),0)</f>
        <v>-466666.8</v>
      </c>
      <c r="AE13" s="199">
        <f>IFERROR(VLOOKUP($B13,'2021 Balance Sheet'!$B$7:$O$1311,'2021 Balance Sheet'!G$2,FALSE),0)</f>
        <v>-583333.47</v>
      </c>
      <c r="AF13" s="199">
        <f>IFERROR(VLOOKUP($B13,'2021 Balance Sheet'!$B$7:$O$1311,'2021 Balance Sheet'!H$2,FALSE),0)</f>
        <v>-0.14000000000000001</v>
      </c>
      <c r="AG13" s="199">
        <f>IFERROR(VLOOKUP($B13,'2021 Balance Sheet'!$B$7:$O$1311,'2021 Balance Sheet'!I$2,FALSE),0)</f>
        <v>-116666.81</v>
      </c>
      <c r="AH13" s="199">
        <f>IFERROR(VLOOKUP($B13,'2021 Balance Sheet'!$B$7:$O$1311,'2021 Balance Sheet'!J$2,FALSE),0)</f>
        <v>-233333.48</v>
      </c>
      <c r="AI13" s="199">
        <f>IFERROR(VLOOKUP($B13,'2021 Balance Sheet'!$B$7:$O$1311,'2021 Balance Sheet'!K$2,FALSE),0)</f>
        <v>-350000.15</v>
      </c>
      <c r="AJ13" s="199">
        <f>IFERROR(VLOOKUP($B13,'2021 Balance Sheet'!$B$7:$O$1311,'2021 Balance Sheet'!L$2,FALSE),0)</f>
        <v>-466666.82</v>
      </c>
      <c r="AK13" s="199">
        <f>IFERROR(VLOOKUP($B13,'2021 Balance Sheet'!$B$7:$O$1311,'2021 Balance Sheet'!M$2,FALSE),0)</f>
        <v>-583333.49</v>
      </c>
      <c r="AL13" s="199">
        <f>IFERROR(VLOOKUP($B13,'2021 Balance Sheet'!$B$7:$O$1311,'2021 Balance Sheet'!N$2,FALSE),0)</f>
        <v>-0.16</v>
      </c>
      <c r="AM13" s="199">
        <f>IFERROR(VLOOKUP($B13,'2021 Balance Sheet'!$B$7:$O$1311,'2021 Balance Sheet'!O$2,FALSE),0)</f>
        <v>-116666.83</v>
      </c>
      <c r="AN13" s="109">
        <f t="shared" si="6"/>
        <v>-291666.81</v>
      </c>
    </row>
    <row r="14" spans="1:40" ht="15.75" thickBot="1" x14ac:dyDescent="0.3">
      <c r="A14" s="149" t="s">
        <v>1102</v>
      </c>
      <c r="B14" s="153" t="s">
        <v>2458</v>
      </c>
      <c r="C14" s="125" t="s">
        <v>4</v>
      </c>
      <c r="D14" s="140">
        <v>0.01</v>
      </c>
      <c r="E14" s="140">
        <v>0.01</v>
      </c>
      <c r="F14" s="140">
        <v>0.01</v>
      </c>
      <c r="G14" s="140">
        <v>0.01</v>
      </c>
      <c r="H14" s="140">
        <v>0.01</v>
      </c>
      <c r="I14" s="140">
        <v>0.01</v>
      </c>
      <c r="J14" s="140">
        <v>0.01</v>
      </c>
      <c r="K14" s="140">
        <v>0.01</v>
      </c>
      <c r="L14" s="140">
        <v>0.01</v>
      </c>
      <c r="M14" s="140">
        <v>0.01</v>
      </c>
      <c r="N14" s="140">
        <v>0.01</v>
      </c>
      <c r="O14" s="140">
        <v>0.01</v>
      </c>
      <c r="P14" s="200">
        <v>0.01</v>
      </c>
      <c r="Q14" s="200">
        <v>0.01</v>
      </c>
      <c r="R14" s="200">
        <v>0.01</v>
      </c>
      <c r="S14" s="199">
        <v>0.01</v>
      </c>
      <c r="T14" s="199">
        <v>0.01</v>
      </c>
      <c r="U14" s="199">
        <v>0.01</v>
      </c>
      <c r="V14" s="200">
        <v>0.01</v>
      </c>
      <c r="W14" s="200">
        <v>0.01</v>
      </c>
      <c r="X14" s="200">
        <v>0.01</v>
      </c>
      <c r="Y14" s="200">
        <v>0.01</v>
      </c>
      <c r="Z14" s="200">
        <v>0.01</v>
      </c>
      <c r="AA14" s="200">
        <v>0.01</v>
      </c>
      <c r="AB14" s="199">
        <f>IFERROR(VLOOKUP($B14,'2021 Balance Sheet'!$B$7:$O$1311,'2021 Balance Sheet'!D$2,FALSE),0)</f>
        <v>0.01</v>
      </c>
      <c r="AC14" s="199">
        <f>IFERROR(VLOOKUP($B14,'2021 Balance Sheet'!$B$7:$O$1311,'2021 Balance Sheet'!E$2,FALSE),0)</f>
        <v>0.01</v>
      </c>
      <c r="AD14" s="199">
        <f>IFERROR(VLOOKUP($B14,'2021 Balance Sheet'!$B$7:$O$1311,'2021 Balance Sheet'!F$2,FALSE),0)</f>
        <v>0.01</v>
      </c>
      <c r="AE14" s="199">
        <f>IFERROR(VLOOKUP($B14,'2021 Balance Sheet'!$B$7:$O$1311,'2021 Balance Sheet'!G$2,FALSE),0)</f>
        <v>0.01</v>
      </c>
      <c r="AF14" s="199">
        <f>IFERROR(VLOOKUP($B14,'2021 Balance Sheet'!$B$7:$O$1311,'2021 Balance Sheet'!H$2,FALSE),0)</f>
        <v>0.01</v>
      </c>
      <c r="AG14" s="199">
        <f>IFERROR(VLOOKUP($B14,'2021 Balance Sheet'!$B$7:$O$1311,'2021 Balance Sheet'!I$2,FALSE),0)</f>
        <v>0.01</v>
      </c>
      <c r="AH14" s="199">
        <f>IFERROR(VLOOKUP($B14,'2021 Balance Sheet'!$B$7:$O$1311,'2021 Balance Sheet'!J$2,FALSE),0)</f>
        <v>0.01</v>
      </c>
      <c r="AI14" s="199">
        <f>IFERROR(VLOOKUP($B14,'2021 Balance Sheet'!$B$7:$O$1311,'2021 Balance Sheet'!K$2,FALSE),0)</f>
        <v>0.01</v>
      </c>
      <c r="AJ14" s="199">
        <f>IFERROR(VLOOKUP($B14,'2021 Balance Sheet'!$B$7:$O$1311,'2021 Balance Sheet'!L$2,FALSE),0)</f>
        <v>0.01</v>
      </c>
      <c r="AK14" s="199">
        <f>IFERROR(VLOOKUP($B14,'2021 Balance Sheet'!$B$7:$O$1311,'2021 Balance Sheet'!M$2,FALSE),0)</f>
        <v>0.01</v>
      </c>
      <c r="AL14" s="199">
        <f>IFERROR(VLOOKUP($B14,'2021 Balance Sheet'!$B$7:$O$1311,'2021 Balance Sheet'!N$2,FALSE),0)</f>
        <v>0.01</v>
      </c>
      <c r="AM14" s="199">
        <f>IFERROR(VLOOKUP($B14,'2021 Balance Sheet'!$B$7:$O$1311,'2021 Balance Sheet'!O$2,FALSE),0)</f>
        <v>0.01</v>
      </c>
      <c r="AN14" s="109">
        <f t="shared" si="6"/>
        <v>9.9999999999999985E-3</v>
      </c>
    </row>
    <row r="15" spans="1:40" ht="15.75" thickBot="1" x14ac:dyDescent="0.3">
      <c r="A15" s="149" t="s">
        <v>1103</v>
      </c>
      <c r="B15" s="153" t="s">
        <v>2459</v>
      </c>
      <c r="C15" s="125" t="s">
        <v>4</v>
      </c>
      <c r="D15" s="139">
        <v>-218341.62</v>
      </c>
      <c r="E15" s="139">
        <v>-327512.45</v>
      </c>
      <c r="F15" s="139">
        <v>-436683.28</v>
      </c>
      <c r="G15" s="139">
        <v>-545854.11</v>
      </c>
      <c r="H15" s="139">
        <v>0.06</v>
      </c>
      <c r="I15" s="139">
        <v>-109170.77</v>
      </c>
      <c r="J15" s="139">
        <v>-218341.6</v>
      </c>
      <c r="K15" s="139">
        <v>-327512.43</v>
      </c>
      <c r="L15" s="139">
        <v>-436683.26</v>
      </c>
      <c r="M15" s="139">
        <v>-545854.09</v>
      </c>
      <c r="N15" s="139">
        <v>0.08</v>
      </c>
      <c r="O15" s="139">
        <v>-109170.75</v>
      </c>
      <c r="P15" s="199">
        <v>-218341.58</v>
      </c>
      <c r="Q15" s="199">
        <v>-327512.40999999997</v>
      </c>
      <c r="R15" s="199">
        <v>-436683.24</v>
      </c>
      <c r="S15" s="200">
        <v>-545854.06999999995</v>
      </c>
      <c r="T15" s="200">
        <v>0.1</v>
      </c>
      <c r="U15" s="200">
        <v>-109170.73</v>
      </c>
      <c r="V15" s="199">
        <v>-218341.56</v>
      </c>
      <c r="W15" s="199">
        <v>-327512.39</v>
      </c>
      <c r="X15" s="199">
        <v>-436683.22</v>
      </c>
      <c r="Y15" s="199">
        <v>-545854.05000000005</v>
      </c>
      <c r="Z15" s="199">
        <v>0.12</v>
      </c>
      <c r="AA15" s="199">
        <v>-109170.71</v>
      </c>
      <c r="AB15" s="199">
        <f>IFERROR(VLOOKUP($B15,'2021 Balance Sheet'!$B$7:$O$1311,'2021 Balance Sheet'!D$2,FALSE),0)</f>
        <v>-218341.54</v>
      </c>
      <c r="AC15" s="199">
        <f>IFERROR(VLOOKUP($B15,'2021 Balance Sheet'!$B$7:$O$1311,'2021 Balance Sheet'!E$2,FALSE),0)</f>
        <v>-327512.37</v>
      </c>
      <c r="AD15" s="199">
        <f>IFERROR(VLOOKUP($B15,'2021 Balance Sheet'!$B$7:$O$1311,'2021 Balance Sheet'!F$2,FALSE),0)</f>
        <v>-436683.2</v>
      </c>
      <c r="AE15" s="199">
        <f>IFERROR(VLOOKUP($B15,'2021 Balance Sheet'!$B$7:$O$1311,'2021 Balance Sheet'!G$2,FALSE),0)</f>
        <v>-545854.03</v>
      </c>
      <c r="AF15" s="199">
        <f>IFERROR(VLOOKUP($B15,'2021 Balance Sheet'!$B$7:$O$1311,'2021 Balance Sheet'!H$2,FALSE),0)</f>
        <v>0.14000000000000001</v>
      </c>
      <c r="AG15" s="199">
        <f>IFERROR(VLOOKUP($B15,'2021 Balance Sheet'!$B$7:$O$1311,'2021 Balance Sheet'!I$2,FALSE),0)</f>
        <v>-109170.69</v>
      </c>
      <c r="AH15" s="199">
        <f>IFERROR(VLOOKUP($B15,'2021 Balance Sheet'!$B$7:$O$1311,'2021 Balance Sheet'!J$2,FALSE),0)</f>
        <v>-218341.52</v>
      </c>
      <c r="AI15" s="199">
        <f>IFERROR(VLOOKUP($B15,'2021 Balance Sheet'!$B$7:$O$1311,'2021 Balance Sheet'!K$2,FALSE),0)</f>
        <v>-327512.34999999998</v>
      </c>
      <c r="AJ15" s="199">
        <f>IFERROR(VLOOKUP($B15,'2021 Balance Sheet'!$B$7:$O$1311,'2021 Balance Sheet'!L$2,FALSE),0)</f>
        <v>-436683.18</v>
      </c>
      <c r="AK15" s="199">
        <f>IFERROR(VLOOKUP($B15,'2021 Balance Sheet'!$B$7:$O$1311,'2021 Balance Sheet'!M$2,FALSE),0)</f>
        <v>-545854.01</v>
      </c>
      <c r="AL15" s="199">
        <f>IFERROR(VLOOKUP($B15,'2021 Balance Sheet'!$B$7:$O$1311,'2021 Balance Sheet'!N$2,FALSE),0)</f>
        <v>0.16</v>
      </c>
      <c r="AM15" s="199">
        <f>IFERROR(VLOOKUP($B15,'2021 Balance Sheet'!$B$7:$O$1311,'2021 Balance Sheet'!O$2,FALSE),0)</f>
        <v>-109170.67</v>
      </c>
      <c r="AN15" s="109">
        <f t="shared" si="6"/>
        <v>-272926.94</v>
      </c>
    </row>
    <row r="16" spans="1:40" ht="15.75" thickBot="1" x14ac:dyDescent="0.3">
      <c r="A16" s="149" t="s">
        <v>1104</v>
      </c>
      <c r="B16" s="153" t="s">
        <v>2460</v>
      </c>
      <c r="C16" s="125" t="s">
        <v>4</v>
      </c>
      <c r="D16" s="140">
        <v>0</v>
      </c>
      <c r="E16" s="140">
        <v>0</v>
      </c>
      <c r="F16" s="140">
        <v>0</v>
      </c>
      <c r="G16" s="140">
        <v>0</v>
      </c>
      <c r="H16" s="140">
        <v>0</v>
      </c>
      <c r="I16" s="140">
        <v>0</v>
      </c>
      <c r="J16" s="140">
        <v>0</v>
      </c>
      <c r="K16" s="140">
        <v>0</v>
      </c>
      <c r="L16" s="140">
        <v>0</v>
      </c>
      <c r="M16" s="140">
        <v>0</v>
      </c>
      <c r="N16" s="140">
        <v>0</v>
      </c>
      <c r="O16" s="140">
        <v>0</v>
      </c>
      <c r="P16" s="200">
        <v>0</v>
      </c>
      <c r="Q16" s="200">
        <v>0</v>
      </c>
      <c r="R16" s="200">
        <v>0</v>
      </c>
      <c r="S16" s="199">
        <v>0</v>
      </c>
      <c r="T16" s="199">
        <v>0</v>
      </c>
      <c r="U16" s="199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199">
        <f>IFERROR(VLOOKUP($B16,'2021 Balance Sheet'!$B$7:$O$1311,'2021 Balance Sheet'!D$2,FALSE),0)</f>
        <v>0</v>
      </c>
      <c r="AC16" s="199">
        <f>IFERROR(VLOOKUP($B16,'2021 Balance Sheet'!$B$7:$O$1311,'2021 Balance Sheet'!E$2,FALSE),0)</f>
        <v>0</v>
      </c>
      <c r="AD16" s="199">
        <f>IFERROR(VLOOKUP($B16,'2021 Balance Sheet'!$B$7:$O$1311,'2021 Balance Sheet'!F$2,FALSE),0)</f>
        <v>0</v>
      </c>
      <c r="AE16" s="199">
        <f>IFERROR(VLOOKUP($B16,'2021 Balance Sheet'!$B$7:$O$1311,'2021 Balance Sheet'!G$2,FALSE),0)</f>
        <v>0</v>
      </c>
      <c r="AF16" s="199">
        <f>IFERROR(VLOOKUP($B16,'2021 Balance Sheet'!$B$7:$O$1311,'2021 Balance Sheet'!H$2,FALSE),0)</f>
        <v>0</v>
      </c>
      <c r="AG16" s="199">
        <f>IFERROR(VLOOKUP($B16,'2021 Balance Sheet'!$B$7:$O$1311,'2021 Balance Sheet'!I$2,FALSE),0)</f>
        <v>0</v>
      </c>
      <c r="AH16" s="199">
        <f>IFERROR(VLOOKUP($B16,'2021 Balance Sheet'!$B$7:$O$1311,'2021 Balance Sheet'!J$2,FALSE),0)</f>
        <v>0</v>
      </c>
      <c r="AI16" s="199">
        <f>IFERROR(VLOOKUP($B16,'2021 Balance Sheet'!$B$7:$O$1311,'2021 Balance Sheet'!K$2,FALSE),0)</f>
        <v>0</v>
      </c>
      <c r="AJ16" s="199">
        <f>IFERROR(VLOOKUP($B16,'2021 Balance Sheet'!$B$7:$O$1311,'2021 Balance Sheet'!L$2,FALSE),0)</f>
        <v>0</v>
      </c>
      <c r="AK16" s="199">
        <f>IFERROR(VLOOKUP($B16,'2021 Balance Sheet'!$B$7:$O$1311,'2021 Balance Sheet'!M$2,FALSE),0)</f>
        <v>0</v>
      </c>
      <c r="AL16" s="199">
        <f>IFERROR(VLOOKUP($B16,'2021 Balance Sheet'!$B$7:$O$1311,'2021 Balance Sheet'!N$2,FALSE),0)</f>
        <v>0</v>
      </c>
      <c r="AM16" s="199">
        <f>IFERROR(VLOOKUP($B16,'2021 Balance Sheet'!$B$7:$O$1311,'2021 Balance Sheet'!O$2,FALSE),0)</f>
        <v>0</v>
      </c>
      <c r="AN16" s="109">
        <f t="shared" si="6"/>
        <v>0</v>
      </c>
    </row>
    <row r="17" spans="1:40" ht="15.75" thickBot="1" x14ac:dyDescent="0.3">
      <c r="A17" s="149" t="s">
        <v>1103</v>
      </c>
      <c r="B17" s="153" t="s">
        <v>2461</v>
      </c>
      <c r="C17" s="125" t="s">
        <v>4</v>
      </c>
      <c r="D17" s="139">
        <v>-110833.38</v>
      </c>
      <c r="E17" s="139">
        <v>-166250.04999999999</v>
      </c>
      <c r="F17" s="139">
        <v>-221666.72</v>
      </c>
      <c r="G17" s="139">
        <v>-277083.39</v>
      </c>
      <c r="H17" s="139">
        <v>-0.06</v>
      </c>
      <c r="I17" s="139">
        <v>-55416.73</v>
      </c>
      <c r="J17" s="139">
        <v>-110833.4</v>
      </c>
      <c r="K17" s="139">
        <v>-166250.07</v>
      </c>
      <c r="L17" s="139">
        <v>-221666.74</v>
      </c>
      <c r="M17" s="139">
        <v>-277083.40999999997</v>
      </c>
      <c r="N17" s="139">
        <v>-0.08</v>
      </c>
      <c r="O17" s="139">
        <v>-55416.75</v>
      </c>
      <c r="P17" s="199">
        <v>-110833.42</v>
      </c>
      <c r="Q17" s="199">
        <v>-166250.09</v>
      </c>
      <c r="R17" s="199">
        <v>-221666.76</v>
      </c>
      <c r="S17" s="200">
        <v>-277083.43</v>
      </c>
      <c r="T17" s="200">
        <v>-0.1</v>
      </c>
      <c r="U17" s="200">
        <v>-55416.77</v>
      </c>
      <c r="V17" s="199">
        <v>-110833.44</v>
      </c>
      <c r="W17" s="199">
        <v>-166250.10999999999</v>
      </c>
      <c r="X17" s="199">
        <v>-221666.78</v>
      </c>
      <c r="Y17" s="199">
        <v>-277083.45</v>
      </c>
      <c r="Z17" s="199">
        <v>-0.12</v>
      </c>
      <c r="AA17" s="199">
        <v>-55416.79</v>
      </c>
      <c r="AB17" s="199">
        <f>IFERROR(VLOOKUP($B17,'2021 Balance Sheet'!$B$7:$O$1311,'2021 Balance Sheet'!D$2,FALSE),0)</f>
        <v>-110833.46</v>
      </c>
      <c r="AC17" s="199">
        <f>IFERROR(VLOOKUP($B17,'2021 Balance Sheet'!$B$7:$O$1311,'2021 Balance Sheet'!E$2,FALSE),0)</f>
        <v>-166250.13</v>
      </c>
      <c r="AD17" s="199">
        <f>IFERROR(VLOOKUP($B17,'2021 Balance Sheet'!$B$7:$O$1311,'2021 Balance Sheet'!F$2,FALSE),0)</f>
        <v>-221666.8</v>
      </c>
      <c r="AE17" s="199">
        <f>IFERROR(VLOOKUP($B17,'2021 Balance Sheet'!$B$7:$O$1311,'2021 Balance Sheet'!G$2,FALSE),0)</f>
        <v>-277083.46999999997</v>
      </c>
      <c r="AF17" s="199">
        <f>IFERROR(VLOOKUP($B17,'2021 Balance Sheet'!$B$7:$O$1311,'2021 Balance Sheet'!H$2,FALSE),0)</f>
        <v>-0.14000000000000001</v>
      </c>
      <c r="AG17" s="199">
        <f>IFERROR(VLOOKUP($B17,'2021 Balance Sheet'!$B$7:$O$1311,'2021 Balance Sheet'!I$2,FALSE),0)</f>
        <v>-55416.81</v>
      </c>
      <c r="AH17" s="199">
        <f>IFERROR(VLOOKUP($B17,'2021 Balance Sheet'!$B$7:$O$1311,'2021 Balance Sheet'!J$2,FALSE),0)</f>
        <v>-110833.48</v>
      </c>
      <c r="AI17" s="199">
        <f>IFERROR(VLOOKUP($B17,'2021 Balance Sheet'!$B$7:$O$1311,'2021 Balance Sheet'!K$2,FALSE),0)</f>
        <v>-166250.15</v>
      </c>
      <c r="AJ17" s="199">
        <f>IFERROR(VLOOKUP($B17,'2021 Balance Sheet'!$B$7:$O$1311,'2021 Balance Sheet'!L$2,FALSE),0)</f>
        <v>-221666.82</v>
      </c>
      <c r="AK17" s="199">
        <f>IFERROR(VLOOKUP($B17,'2021 Balance Sheet'!$B$7:$O$1311,'2021 Balance Sheet'!M$2,FALSE),0)</f>
        <v>-277083.49</v>
      </c>
      <c r="AL17" s="199">
        <f>IFERROR(VLOOKUP($B17,'2021 Balance Sheet'!$B$7:$O$1311,'2021 Balance Sheet'!N$2,FALSE),0)</f>
        <v>-0.16</v>
      </c>
      <c r="AM17" s="199">
        <f>IFERROR(VLOOKUP($B17,'2021 Balance Sheet'!$B$7:$O$1311,'2021 Balance Sheet'!O$2,FALSE),0)</f>
        <v>-55416.83</v>
      </c>
      <c r="AN17" s="109">
        <f t="shared" si="6"/>
        <v>-138541.81</v>
      </c>
    </row>
    <row r="18" spans="1:40" ht="15.75" thickBot="1" x14ac:dyDescent="0.3">
      <c r="A18" s="149" t="s">
        <v>1105</v>
      </c>
      <c r="B18" s="153" t="s">
        <v>2462</v>
      </c>
      <c r="C18" s="125" t="s">
        <v>4</v>
      </c>
      <c r="D18" s="140">
        <v>-254333.38</v>
      </c>
      <c r="E18" s="140">
        <v>-381500.05</v>
      </c>
      <c r="F18" s="140">
        <v>-508666.72</v>
      </c>
      <c r="G18" s="140">
        <v>-635833.39</v>
      </c>
      <c r="H18" s="140">
        <v>-0.06</v>
      </c>
      <c r="I18" s="140">
        <v>-127166.73</v>
      </c>
      <c r="J18" s="140">
        <v>-254333.4</v>
      </c>
      <c r="K18" s="140">
        <v>-381500.07</v>
      </c>
      <c r="L18" s="140">
        <v>-508666.74</v>
      </c>
      <c r="M18" s="140">
        <v>-635833.41</v>
      </c>
      <c r="N18" s="140">
        <v>-0.08</v>
      </c>
      <c r="O18" s="140">
        <v>0</v>
      </c>
      <c r="P18" s="200">
        <v>0</v>
      </c>
      <c r="Q18" s="200">
        <v>0</v>
      </c>
      <c r="R18" s="200">
        <v>0</v>
      </c>
      <c r="S18" s="199">
        <v>0</v>
      </c>
      <c r="T18" s="199">
        <v>0</v>
      </c>
      <c r="U18" s="199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199">
        <f>IFERROR(VLOOKUP($B18,'2021 Balance Sheet'!$B$7:$O$1311,'2021 Balance Sheet'!D$2,FALSE),0)</f>
        <v>0</v>
      </c>
      <c r="AC18" s="199">
        <f>IFERROR(VLOOKUP($B18,'2021 Balance Sheet'!$B$7:$O$1311,'2021 Balance Sheet'!E$2,FALSE),0)</f>
        <v>0</v>
      </c>
      <c r="AD18" s="199">
        <f>IFERROR(VLOOKUP($B18,'2021 Balance Sheet'!$B$7:$O$1311,'2021 Balance Sheet'!F$2,FALSE),0)</f>
        <v>0</v>
      </c>
      <c r="AE18" s="199">
        <f>IFERROR(VLOOKUP($B18,'2021 Balance Sheet'!$B$7:$O$1311,'2021 Balance Sheet'!G$2,FALSE),0)</f>
        <v>0</v>
      </c>
      <c r="AF18" s="199">
        <f>IFERROR(VLOOKUP($B18,'2021 Balance Sheet'!$B$7:$O$1311,'2021 Balance Sheet'!H$2,FALSE),0)</f>
        <v>0</v>
      </c>
      <c r="AG18" s="199">
        <f>IFERROR(VLOOKUP($B18,'2021 Balance Sheet'!$B$7:$O$1311,'2021 Balance Sheet'!I$2,FALSE),0)</f>
        <v>0</v>
      </c>
      <c r="AH18" s="199">
        <f>IFERROR(VLOOKUP($B18,'2021 Balance Sheet'!$B$7:$O$1311,'2021 Balance Sheet'!J$2,FALSE),0)</f>
        <v>0</v>
      </c>
      <c r="AI18" s="199">
        <f>IFERROR(VLOOKUP($B18,'2021 Balance Sheet'!$B$7:$O$1311,'2021 Balance Sheet'!K$2,FALSE),0)</f>
        <v>0</v>
      </c>
      <c r="AJ18" s="199">
        <f>IFERROR(VLOOKUP($B18,'2021 Balance Sheet'!$B$7:$O$1311,'2021 Balance Sheet'!L$2,FALSE),0)</f>
        <v>0</v>
      </c>
      <c r="AK18" s="199">
        <f>IFERROR(VLOOKUP($B18,'2021 Balance Sheet'!$B$7:$O$1311,'2021 Balance Sheet'!M$2,FALSE),0)</f>
        <v>0</v>
      </c>
      <c r="AL18" s="199">
        <f>IFERROR(VLOOKUP($B18,'2021 Balance Sheet'!$B$7:$O$1311,'2021 Balance Sheet'!N$2,FALSE),0)</f>
        <v>0</v>
      </c>
      <c r="AM18" s="199">
        <f>IFERROR(VLOOKUP($B18,'2021 Balance Sheet'!$B$7:$O$1311,'2021 Balance Sheet'!O$2,FALSE),0)</f>
        <v>0</v>
      </c>
      <c r="AN18" s="109">
        <f t="shared" si="6"/>
        <v>0</v>
      </c>
    </row>
    <row r="19" spans="1:40" ht="15.75" thickBot="1" x14ac:dyDescent="0.3">
      <c r="A19" s="149" t="s">
        <v>1106</v>
      </c>
      <c r="B19" s="153" t="s">
        <v>2463</v>
      </c>
      <c r="C19" s="125" t="s">
        <v>4</v>
      </c>
      <c r="D19" s="139">
        <v>-258000</v>
      </c>
      <c r="E19" s="139">
        <v>-387000</v>
      </c>
      <c r="F19" s="139">
        <v>-516000</v>
      </c>
      <c r="G19" s="139">
        <v>-645000</v>
      </c>
      <c r="H19" s="139">
        <v>0</v>
      </c>
      <c r="I19" s="139">
        <v>-129000</v>
      </c>
      <c r="J19" s="139">
        <v>-258000</v>
      </c>
      <c r="K19" s="139">
        <v>-387000</v>
      </c>
      <c r="L19" s="139">
        <v>-516000</v>
      </c>
      <c r="M19" s="139">
        <v>-645000</v>
      </c>
      <c r="N19" s="139">
        <v>0</v>
      </c>
      <c r="O19" s="139">
        <v>-129000</v>
      </c>
      <c r="P19" s="199">
        <v>-258000</v>
      </c>
      <c r="Q19" s="199">
        <v>-387000</v>
      </c>
      <c r="R19" s="199">
        <v>-516000</v>
      </c>
      <c r="S19" s="200">
        <v>-645000</v>
      </c>
      <c r="T19" s="200">
        <v>0</v>
      </c>
      <c r="U19" s="200">
        <v>-129000</v>
      </c>
      <c r="V19" s="199">
        <v>-258000</v>
      </c>
      <c r="W19" s="199">
        <v>-387000</v>
      </c>
      <c r="X19" s="199">
        <v>-516000</v>
      </c>
      <c r="Y19" s="199">
        <v>-645000</v>
      </c>
      <c r="Z19" s="199">
        <v>0</v>
      </c>
      <c r="AA19" s="199">
        <v>-129000</v>
      </c>
      <c r="AB19" s="199">
        <f>IFERROR(VLOOKUP($B19,'2021 Balance Sheet'!$B$7:$O$1311,'2021 Balance Sheet'!D$2,FALSE),0)</f>
        <v>-258000</v>
      </c>
      <c r="AC19" s="199">
        <f>IFERROR(VLOOKUP($B19,'2021 Balance Sheet'!$B$7:$O$1311,'2021 Balance Sheet'!E$2,FALSE),0)</f>
        <v>-387000</v>
      </c>
      <c r="AD19" s="199">
        <f>IFERROR(VLOOKUP($B19,'2021 Balance Sheet'!$B$7:$O$1311,'2021 Balance Sheet'!F$2,FALSE),0)</f>
        <v>-516000</v>
      </c>
      <c r="AE19" s="199">
        <f>IFERROR(VLOOKUP($B19,'2021 Balance Sheet'!$B$7:$O$1311,'2021 Balance Sheet'!G$2,FALSE),0)</f>
        <v>-645000</v>
      </c>
      <c r="AF19" s="199">
        <f>IFERROR(VLOOKUP($B19,'2021 Balance Sheet'!$B$7:$O$1311,'2021 Balance Sheet'!H$2,FALSE),0)</f>
        <v>0</v>
      </c>
      <c r="AG19" s="199">
        <f>IFERROR(VLOOKUP($B19,'2021 Balance Sheet'!$B$7:$O$1311,'2021 Balance Sheet'!I$2,FALSE),0)</f>
        <v>-129000</v>
      </c>
      <c r="AH19" s="199">
        <f>IFERROR(VLOOKUP($B19,'2021 Balance Sheet'!$B$7:$O$1311,'2021 Balance Sheet'!J$2,FALSE),0)</f>
        <v>-258000</v>
      </c>
      <c r="AI19" s="199">
        <f>IFERROR(VLOOKUP($B19,'2021 Balance Sheet'!$B$7:$O$1311,'2021 Balance Sheet'!K$2,FALSE),0)</f>
        <v>-387000</v>
      </c>
      <c r="AJ19" s="199">
        <f>IFERROR(VLOOKUP($B19,'2021 Balance Sheet'!$B$7:$O$1311,'2021 Balance Sheet'!L$2,FALSE),0)</f>
        <v>-516000</v>
      </c>
      <c r="AK19" s="199">
        <f>IFERROR(VLOOKUP($B19,'2021 Balance Sheet'!$B$7:$O$1311,'2021 Balance Sheet'!M$2,FALSE),0)</f>
        <v>-645000</v>
      </c>
      <c r="AL19" s="199">
        <f>IFERROR(VLOOKUP($B19,'2021 Balance Sheet'!$B$7:$O$1311,'2021 Balance Sheet'!N$2,FALSE),0)</f>
        <v>0</v>
      </c>
      <c r="AM19" s="199">
        <f>IFERROR(VLOOKUP($B19,'2021 Balance Sheet'!$B$7:$O$1311,'2021 Balance Sheet'!O$2,FALSE),0)</f>
        <v>-129000</v>
      </c>
      <c r="AN19" s="109">
        <f t="shared" si="6"/>
        <v>-322500</v>
      </c>
    </row>
    <row r="20" spans="1:40" ht="15.75" thickBot="1" x14ac:dyDescent="0.3">
      <c r="A20" s="149" t="s">
        <v>1107</v>
      </c>
      <c r="B20" s="153" t="s">
        <v>2464</v>
      </c>
      <c r="C20" s="125" t="s">
        <v>4</v>
      </c>
      <c r="D20" s="140">
        <v>-130833.38</v>
      </c>
      <c r="E20" s="140">
        <v>-196250.05</v>
      </c>
      <c r="F20" s="140">
        <v>-261666.72</v>
      </c>
      <c r="G20" s="140">
        <v>-327083.39</v>
      </c>
      <c r="H20" s="140">
        <v>-0.06</v>
      </c>
      <c r="I20" s="140">
        <v>-65416.73</v>
      </c>
      <c r="J20" s="140">
        <v>-130833.4</v>
      </c>
      <c r="K20" s="140">
        <v>-196250.07</v>
      </c>
      <c r="L20" s="140">
        <v>-261666.74</v>
      </c>
      <c r="M20" s="140">
        <v>-327083.40999999997</v>
      </c>
      <c r="N20" s="140">
        <v>-0.08</v>
      </c>
      <c r="O20" s="140">
        <v>-65416.75</v>
      </c>
      <c r="P20" s="200">
        <v>-130833.42</v>
      </c>
      <c r="Q20" s="200">
        <v>-196250.09</v>
      </c>
      <c r="R20" s="200">
        <v>-261666.76</v>
      </c>
      <c r="S20" s="199">
        <v>-327083.43</v>
      </c>
      <c r="T20" s="199">
        <v>-0.1</v>
      </c>
      <c r="U20" s="199">
        <v>-65416.77</v>
      </c>
      <c r="V20" s="200">
        <v>-130833.44</v>
      </c>
      <c r="W20" s="200">
        <v>-196250.11</v>
      </c>
      <c r="X20" s="200">
        <v>-261666.78</v>
      </c>
      <c r="Y20" s="200">
        <v>-327083.45</v>
      </c>
      <c r="Z20" s="200">
        <v>-0.12</v>
      </c>
      <c r="AA20" s="200">
        <v>-65416.79</v>
      </c>
      <c r="AB20" s="199">
        <f>IFERROR(VLOOKUP($B20,'2021 Balance Sheet'!$B$7:$O$1311,'2021 Balance Sheet'!D$2,FALSE),0)</f>
        <v>-130833.46</v>
      </c>
      <c r="AC20" s="199">
        <f>IFERROR(VLOOKUP($B20,'2021 Balance Sheet'!$B$7:$O$1311,'2021 Balance Sheet'!E$2,FALSE),0)</f>
        <v>-196250.13</v>
      </c>
      <c r="AD20" s="199">
        <f>IFERROR(VLOOKUP($B20,'2021 Balance Sheet'!$B$7:$O$1311,'2021 Balance Sheet'!F$2,FALSE),0)</f>
        <v>-261666.8</v>
      </c>
      <c r="AE20" s="199">
        <f>IFERROR(VLOOKUP($B20,'2021 Balance Sheet'!$B$7:$O$1311,'2021 Balance Sheet'!G$2,FALSE),0)</f>
        <v>-327083.46999999997</v>
      </c>
      <c r="AF20" s="199">
        <f>IFERROR(VLOOKUP($B20,'2021 Balance Sheet'!$B$7:$O$1311,'2021 Balance Sheet'!H$2,FALSE),0)</f>
        <v>-0.14000000000000001</v>
      </c>
      <c r="AG20" s="199">
        <f>IFERROR(VLOOKUP($B20,'2021 Balance Sheet'!$B$7:$O$1311,'2021 Balance Sheet'!I$2,FALSE),0)</f>
        <v>-65416.81</v>
      </c>
      <c r="AH20" s="199">
        <f>IFERROR(VLOOKUP($B20,'2021 Balance Sheet'!$B$7:$O$1311,'2021 Balance Sheet'!J$2,FALSE),0)</f>
        <v>-130833.48</v>
      </c>
      <c r="AI20" s="199">
        <f>IFERROR(VLOOKUP($B20,'2021 Balance Sheet'!$B$7:$O$1311,'2021 Balance Sheet'!K$2,FALSE),0)</f>
        <v>-196250.15</v>
      </c>
      <c r="AJ20" s="199">
        <f>IFERROR(VLOOKUP($B20,'2021 Balance Sheet'!$B$7:$O$1311,'2021 Balance Sheet'!L$2,FALSE),0)</f>
        <v>-261666.82</v>
      </c>
      <c r="AK20" s="199">
        <f>IFERROR(VLOOKUP($B20,'2021 Balance Sheet'!$B$7:$O$1311,'2021 Balance Sheet'!M$2,FALSE),0)</f>
        <v>-327083.49</v>
      </c>
      <c r="AL20" s="199">
        <f>IFERROR(VLOOKUP($B20,'2021 Balance Sheet'!$B$7:$O$1311,'2021 Balance Sheet'!N$2,FALSE),0)</f>
        <v>-0.16</v>
      </c>
      <c r="AM20" s="199">
        <f>IFERROR(VLOOKUP($B20,'2021 Balance Sheet'!$B$7:$O$1311,'2021 Balance Sheet'!O$2,FALSE),0)</f>
        <v>-65416.83</v>
      </c>
      <c r="AN20" s="109">
        <f t="shared" si="6"/>
        <v>-163541.81</v>
      </c>
    </row>
    <row r="21" spans="1:40" ht="15.75" thickBot="1" x14ac:dyDescent="0.3">
      <c r="A21" s="149" t="s">
        <v>1108</v>
      </c>
      <c r="B21" s="153" t="s">
        <v>2465</v>
      </c>
      <c r="C21" s="125" t="s">
        <v>4</v>
      </c>
      <c r="D21" s="139">
        <v>-257333.38</v>
      </c>
      <c r="E21" s="139">
        <v>-386000.05</v>
      </c>
      <c r="F21" s="139">
        <v>-514666.72</v>
      </c>
      <c r="G21" s="139">
        <v>-643333.39</v>
      </c>
      <c r="H21" s="139">
        <v>-0.06</v>
      </c>
      <c r="I21" s="139">
        <v>-128666.73</v>
      </c>
      <c r="J21" s="139">
        <v>-257333.4</v>
      </c>
      <c r="K21" s="139">
        <v>-386000.07</v>
      </c>
      <c r="L21" s="139">
        <v>-514666.74</v>
      </c>
      <c r="M21" s="139">
        <v>-643333.41</v>
      </c>
      <c r="N21" s="139">
        <v>-0.08</v>
      </c>
      <c r="O21" s="139">
        <v>-128666.75</v>
      </c>
      <c r="P21" s="199">
        <v>-257333.42</v>
      </c>
      <c r="Q21" s="199">
        <v>-386000.09</v>
      </c>
      <c r="R21" s="199">
        <v>-514666.76</v>
      </c>
      <c r="S21" s="200">
        <v>-643333.43000000005</v>
      </c>
      <c r="T21" s="200">
        <v>-0.1</v>
      </c>
      <c r="U21" s="200">
        <v>-128666.77</v>
      </c>
      <c r="V21" s="199">
        <v>-257333.44</v>
      </c>
      <c r="W21" s="199">
        <v>-386000.11</v>
      </c>
      <c r="X21" s="199">
        <v>-514666.78</v>
      </c>
      <c r="Y21" s="199">
        <v>-643333.44999999995</v>
      </c>
      <c r="Z21" s="199">
        <v>-0.12</v>
      </c>
      <c r="AA21" s="199">
        <v>-128666.79</v>
      </c>
      <c r="AB21" s="199">
        <f>IFERROR(VLOOKUP($B21,'2021 Balance Sheet'!$B$7:$O$1311,'2021 Balance Sheet'!D$2,FALSE),0)</f>
        <v>-257333.46</v>
      </c>
      <c r="AC21" s="199">
        <f>IFERROR(VLOOKUP($B21,'2021 Balance Sheet'!$B$7:$O$1311,'2021 Balance Sheet'!E$2,FALSE),0)</f>
        <v>-386000.13</v>
      </c>
      <c r="AD21" s="199">
        <f>IFERROR(VLOOKUP($B21,'2021 Balance Sheet'!$B$7:$O$1311,'2021 Balance Sheet'!F$2,FALSE),0)</f>
        <v>-514666.8</v>
      </c>
      <c r="AE21" s="199">
        <f>IFERROR(VLOOKUP($B21,'2021 Balance Sheet'!$B$7:$O$1311,'2021 Balance Sheet'!G$2,FALSE),0)</f>
        <v>-643333.47</v>
      </c>
      <c r="AF21" s="199">
        <f>IFERROR(VLOOKUP($B21,'2021 Balance Sheet'!$B$7:$O$1311,'2021 Balance Sheet'!H$2,FALSE),0)</f>
        <v>-0.14000000000000001</v>
      </c>
      <c r="AG21" s="199">
        <f>IFERROR(VLOOKUP($B21,'2021 Balance Sheet'!$B$7:$O$1311,'2021 Balance Sheet'!I$2,FALSE),0)</f>
        <v>-128666.81</v>
      </c>
      <c r="AH21" s="199">
        <f>IFERROR(VLOOKUP($B21,'2021 Balance Sheet'!$B$7:$O$1311,'2021 Balance Sheet'!J$2,FALSE),0)</f>
        <v>-257333.48</v>
      </c>
      <c r="AI21" s="199">
        <f>IFERROR(VLOOKUP($B21,'2021 Balance Sheet'!$B$7:$O$1311,'2021 Balance Sheet'!K$2,FALSE),0)</f>
        <v>-386000.15</v>
      </c>
      <c r="AJ21" s="199">
        <f>IFERROR(VLOOKUP($B21,'2021 Balance Sheet'!$B$7:$O$1311,'2021 Balance Sheet'!L$2,FALSE),0)</f>
        <v>-514666.82</v>
      </c>
      <c r="AK21" s="199">
        <f>IFERROR(VLOOKUP($B21,'2021 Balance Sheet'!$B$7:$O$1311,'2021 Balance Sheet'!M$2,FALSE),0)</f>
        <v>-643333.49</v>
      </c>
      <c r="AL21" s="199">
        <f>IFERROR(VLOOKUP($B21,'2021 Balance Sheet'!$B$7:$O$1311,'2021 Balance Sheet'!N$2,FALSE),0)</f>
        <v>-0.16</v>
      </c>
      <c r="AM21" s="199">
        <f>IFERROR(VLOOKUP($B21,'2021 Balance Sheet'!$B$7:$O$1311,'2021 Balance Sheet'!O$2,FALSE),0)</f>
        <v>-128666.83</v>
      </c>
      <c r="AN21" s="109">
        <f t="shared" si="6"/>
        <v>-321666.81</v>
      </c>
    </row>
    <row r="22" spans="1:40" ht="15.75" thickBot="1" x14ac:dyDescent="0.3">
      <c r="A22" s="149" t="s">
        <v>3569</v>
      </c>
      <c r="B22" s="153" t="s">
        <v>3570</v>
      </c>
      <c r="C22" s="125"/>
      <c r="D22" s="139"/>
      <c r="E22" s="139"/>
      <c r="F22" s="139"/>
      <c r="G22" s="139"/>
      <c r="H22" s="139"/>
      <c r="I22" s="139"/>
      <c r="J22" s="139"/>
      <c r="K22" s="139"/>
      <c r="L22" s="139"/>
      <c r="M22" s="139"/>
      <c r="N22" s="139"/>
      <c r="O22" s="139"/>
      <c r="P22" s="199"/>
      <c r="Q22" s="199"/>
      <c r="R22" s="199"/>
      <c r="S22" s="200"/>
      <c r="T22" s="200"/>
      <c r="U22" s="200"/>
      <c r="V22" s="199"/>
      <c r="W22" s="199"/>
      <c r="X22" s="199"/>
      <c r="Y22" s="199">
        <v>0</v>
      </c>
      <c r="Z22" s="199">
        <v>0</v>
      </c>
      <c r="AA22" s="199">
        <v>0</v>
      </c>
      <c r="AB22" s="199">
        <f>IFERROR(VLOOKUP($B22,'2021 Balance Sheet'!$B$7:$O$1311,'2021 Balance Sheet'!D$2,FALSE),0)</f>
        <v>0</v>
      </c>
      <c r="AC22" s="199">
        <f>IFERROR(VLOOKUP($B22,'2021 Balance Sheet'!$B$7:$O$1311,'2021 Balance Sheet'!E$2,FALSE),0)</f>
        <v>0</v>
      </c>
      <c r="AD22" s="199">
        <f>IFERROR(VLOOKUP($B22,'2021 Balance Sheet'!$B$7:$O$1311,'2021 Balance Sheet'!F$2,FALSE),0)</f>
        <v>0</v>
      </c>
      <c r="AE22" s="199">
        <f>IFERROR(VLOOKUP($B22,'2021 Balance Sheet'!$B$7:$O$1311,'2021 Balance Sheet'!G$2,FALSE),0)</f>
        <v>0</v>
      </c>
      <c r="AF22" s="199">
        <f>IFERROR(VLOOKUP($B22,'2021 Balance Sheet'!$B$7:$O$1311,'2021 Balance Sheet'!H$2,FALSE),0)</f>
        <v>0</v>
      </c>
      <c r="AG22" s="199">
        <f>IFERROR(VLOOKUP($B22,'2021 Balance Sheet'!$B$7:$O$1311,'2021 Balance Sheet'!I$2,FALSE),0)</f>
        <v>0</v>
      </c>
      <c r="AH22" s="199">
        <f>IFERROR(VLOOKUP($B22,'2021 Balance Sheet'!$B$7:$O$1311,'2021 Balance Sheet'!J$2,FALSE),0)</f>
        <v>0</v>
      </c>
      <c r="AI22" s="199">
        <f>IFERROR(VLOOKUP($B22,'2021 Balance Sheet'!$B$7:$O$1311,'2021 Balance Sheet'!K$2,FALSE),0)</f>
        <v>0</v>
      </c>
      <c r="AJ22" s="199">
        <f>IFERROR(VLOOKUP($B22,'2021 Balance Sheet'!$B$7:$O$1311,'2021 Balance Sheet'!L$2,FALSE),0)</f>
        <v>0</v>
      </c>
      <c r="AK22" s="199">
        <f>IFERROR(VLOOKUP($B22,'2021 Balance Sheet'!$B$7:$O$1311,'2021 Balance Sheet'!M$2,FALSE),0)</f>
        <v>0</v>
      </c>
      <c r="AL22" s="199">
        <f>IFERROR(VLOOKUP($B22,'2021 Balance Sheet'!$B$7:$O$1311,'2021 Balance Sheet'!N$2,FALSE),0)</f>
        <v>0</v>
      </c>
      <c r="AM22" s="199">
        <f>IFERROR(VLOOKUP($B22,'2021 Balance Sheet'!$B$7:$O$1311,'2021 Balance Sheet'!O$2,FALSE),0)</f>
        <v>0</v>
      </c>
      <c r="AN22" s="109">
        <f t="shared" si="6"/>
        <v>0</v>
      </c>
    </row>
    <row r="23" spans="1:40" ht="15.75" thickBot="1" x14ac:dyDescent="0.3">
      <c r="A23" s="149" t="s">
        <v>3571</v>
      </c>
      <c r="B23" s="153" t="s">
        <v>3572</v>
      </c>
      <c r="C23" s="125"/>
      <c r="D23" s="139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99"/>
      <c r="Q23" s="199"/>
      <c r="R23" s="199"/>
      <c r="S23" s="200"/>
      <c r="T23" s="200"/>
      <c r="U23" s="200"/>
      <c r="V23" s="199"/>
      <c r="W23" s="199"/>
      <c r="X23" s="199"/>
      <c r="Y23" s="199">
        <v>0</v>
      </c>
      <c r="Z23" s="199">
        <v>0</v>
      </c>
      <c r="AA23" s="199">
        <v>0</v>
      </c>
      <c r="AB23" s="199">
        <f>IFERROR(VLOOKUP($B23,'2021 Balance Sheet'!$B$7:$O$1311,'2021 Balance Sheet'!D$2,FALSE),0)</f>
        <v>0</v>
      </c>
      <c r="AC23" s="199">
        <f>IFERROR(VLOOKUP($B23,'2021 Balance Sheet'!$B$7:$O$1311,'2021 Balance Sheet'!E$2,FALSE),0)</f>
        <v>0</v>
      </c>
      <c r="AD23" s="199">
        <f>IFERROR(VLOOKUP($B23,'2021 Balance Sheet'!$B$7:$O$1311,'2021 Balance Sheet'!F$2,FALSE),0)</f>
        <v>0</v>
      </c>
      <c r="AE23" s="199">
        <f>IFERROR(VLOOKUP($B23,'2021 Balance Sheet'!$B$7:$O$1311,'2021 Balance Sheet'!G$2,FALSE),0)</f>
        <v>0</v>
      </c>
      <c r="AF23" s="199">
        <f>IFERROR(VLOOKUP($B23,'2021 Balance Sheet'!$B$7:$O$1311,'2021 Balance Sheet'!H$2,FALSE),0)</f>
        <v>0</v>
      </c>
      <c r="AG23" s="199">
        <f>IFERROR(VLOOKUP($B23,'2021 Balance Sheet'!$B$7:$O$1311,'2021 Balance Sheet'!I$2,FALSE),0)</f>
        <v>0</v>
      </c>
      <c r="AH23" s="199">
        <f>IFERROR(VLOOKUP($B23,'2021 Balance Sheet'!$B$7:$O$1311,'2021 Balance Sheet'!J$2,FALSE),0)</f>
        <v>0</v>
      </c>
      <c r="AI23" s="199">
        <f>IFERROR(VLOOKUP($B23,'2021 Balance Sheet'!$B$7:$O$1311,'2021 Balance Sheet'!K$2,FALSE),0)</f>
        <v>0</v>
      </c>
      <c r="AJ23" s="199">
        <f>IFERROR(VLOOKUP($B23,'2021 Balance Sheet'!$B$7:$O$1311,'2021 Balance Sheet'!L$2,FALSE),0)</f>
        <v>0</v>
      </c>
      <c r="AK23" s="199">
        <f>IFERROR(VLOOKUP($B23,'2021 Balance Sheet'!$B$7:$O$1311,'2021 Balance Sheet'!M$2,FALSE),0)</f>
        <v>0</v>
      </c>
      <c r="AL23" s="199">
        <f>IFERROR(VLOOKUP($B23,'2021 Balance Sheet'!$B$7:$O$1311,'2021 Balance Sheet'!N$2,FALSE),0)</f>
        <v>0</v>
      </c>
      <c r="AM23" s="199">
        <f>IFERROR(VLOOKUP($B23,'2021 Balance Sheet'!$B$7:$O$1311,'2021 Balance Sheet'!O$2,FALSE),0)</f>
        <v>0</v>
      </c>
      <c r="AN23" s="109">
        <f t="shared" si="6"/>
        <v>0</v>
      </c>
    </row>
    <row r="24" spans="1:40" ht="15.75" thickBot="1" x14ac:dyDescent="0.3">
      <c r="A24" s="149" t="s">
        <v>3573</v>
      </c>
      <c r="B24" s="153" t="s">
        <v>3574</v>
      </c>
      <c r="C24" s="125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99"/>
      <c r="Q24" s="199"/>
      <c r="R24" s="199"/>
      <c r="S24" s="200"/>
      <c r="T24" s="200"/>
      <c r="U24" s="200"/>
      <c r="V24" s="199"/>
      <c r="W24" s="199"/>
      <c r="X24" s="199"/>
      <c r="Y24" s="199">
        <v>0</v>
      </c>
      <c r="Z24" s="199">
        <v>0</v>
      </c>
      <c r="AA24" s="199">
        <v>0</v>
      </c>
      <c r="AB24" s="199">
        <f>IFERROR(VLOOKUP($B24,'2021 Balance Sheet'!$B$7:$O$1311,'2021 Balance Sheet'!D$2,FALSE),0)</f>
        <v>0</v>
      </c>
      <c r="AC24" s="199">
        <f>IFERROR(VLOOKUP($B24,'2021 Balance Sheet'!$B$7:$O$1311,'2021 Balance Sheet'!E$2,FALSE),0)</f>
        <v>0</v>
      </c>
      <c r="AD24" s="199">
        <f>IFERROR(VLOOKUP($B24,'2021 Balance Sheet'!$B$7:$O$1311,'2021 Balance Sheet'!F$2,FALSE),0)</f>
        <v>0</v>
      </c>
      <c r="AE24" s="199">
        <f>IFERROR(VLOOKUP($B24,'2021 Balance Sheet'!$B$7:$O$1311,'2021 Balance Sheet'!G$2,FALSE),0)</f>
        <v>0</v>
      </c>
      <c r="AF24" s="199">
        <f>IFERROR(VLOOKUP($B24,'2021 Balance Sheet'!$B$7:$O$1311,'2021 Balance Sheet'!H$2,FALSE),0)</f>
        <v>0</v>
      </c>
      <c r="AG24" s="199">
        <f>IFERROR(VLOOKUP($B24,'2021 Balance Sheet'!$B$7:$O$1311,'2021 Balance Sheet'!I$2,FALSE),0)</f>
        <v>0</v>
      </c>
      <c r="AH24" s="199">
        <f>IFERROR(VLOOKUP($B24,'2021 Balance Sheet'!$B$7:$O$1311,'2021 Balance Sheet'!J$2,FALSE),0)</f>
        <v>0</v>
      </c>
      <c r="AI24" s="199">
        <f>IFERROR(VLOOKUP($B24,'2021 Balance Sheet'!$B$7:$O$1311,'2021 Balance Sheet'!K$2,FALSE),0)</f>
        <v>0</v>
      </c>
      <c r="AJ24" s="199">
        <f>IFERROR(VLOOKUP($B24,'2021 Balance Sheet'!$B$7:$O$1311,'2021 Balance Sheet'!L$2,FALSE),0)</f>
        <v>0</v>
      </c>
      <c r="AK24" s="199">
        <f>IFERROR(VLOOKUP($B24,'2021 Balance Sheet'!$B$7:$O$1311,'2021 Balance Sheet'!M$2,FALSE),0)</f>
        <v>0</v>
      </c>
      <c r="AL24" s="199">
        <f>IFERROR(VLOOKUP($B24,'2021 Balance Sheet'!$B$7:$O$1311,'2021 Balance Sheet'!N$2,FALSE),0)</f>
        <v>0</v>
      </c>
      <c r="AM24" s="199">
        <f>IFERROR(VLOOKUP($B24,'2021 Balance Sheet'!$B$7:$O$1311,'2021 Balance Sheet'!O$2,FALSE),0)</f>
        <v>0</v>
      </c>
      <c r="AN24" s="109">
        <f t="shared" si="6"/>
        <v>0</v>
      </c>
    </row>
    <row r="25" spans="1:40" ht="15.75" thickBot="1" x14ac:dyDescent="0.3">
      <c r="A25" s="149" t="s">
        <v>1109</v>
      </c>
      <c r="B25" s="153" t="s">
        <v>2466</v>
      </c>
      <c r="C25" s="125" t="s">
        <v>4</v>
      </c>
      <c r="D25" s="140">
        <v>-291000</v>
      </c>
      <c r="E25" s="140">
        <v>-436500</v>
      </c>
      <c r="F25" s="140">
        <v>-582000</v>
      </c>
      <c r="G25" s="140">
        <v>-727500</v>
      </c>
      <c r="H25" s="140">
        <v>0</v>
      </c>
      <c r="I25" s="140">
        <v>-145500</v>
      </c>
      <c r="J25" s="140">
        <v>-291000</v>
      </c>
      <c r="K25" s="140">
        <v>-436500</v>
      </c>
      <c r="L25" s="140">
        <v>-582000</v>
      </c>
      <c r="M25" s="140">
        <v>-727500</v>
      </c>
      <c r="N25" s="140">
        <v>0</v>
      </c>
      <c r="O25" s="140">
        <v>-145500</v>
      </c>
      <c r="P25" s="200">
        <v>-291000</v>
      </c>
      <c r="Q25" s="200">
        <v>-436500</v>
      </c>
      <c r="R25" s="200">
        <v>-582000</v>
      </c>
      <c r="S25" s="199">
        <v>-727500</v>
      </c>
      <c r="T25" s="199">
        <v>0</v>
      </c>
      <c r="U25" s="199">
        <v>-145500</v>
      </c>
      <c r="V25" s="200">
        <v>-291000</v>
      </c>
      <c r="W25" s="200">
        <v>-436500</v>
      </c>
      <c r="X25" s="200">
        <v>-582000</v>
      </c>
      <c r="Y25" s="200">
        <v>-727500</v>
      </c>
      <c r="Z25" s="200">
        <v>0</v>
      </c>
      <c r="AA25" s="200">
        <v>-145500</v>
      </c>
      <c r="AB25" s="199">
        <f>IFERROR(VLOOKUP($B25,'2021 Balance Sheet'!$B$7:$O$1311,'2021 Balance Sheet'!D$2,FALSE),0)</f>
        <v>-291000</v>
      </c>
      <c r="AC25" s="199">
        <f>IFERROR(VLOOKUP($B25,'2021 Balance Sheet'!$B$7:$O$1311,'2021 Balance Sheet'!E$2,FALSE),0)</f>
        <v>-436500</v>
      </c>
      <c r="AD25" s="199">
        <f>IFERROR(VLOOKUP($B25,'2021 Balance Sheet'!$B$7:$O$1311,'2021 Balance Sheet'!F$2,FALSE),0)</f>
        <v>-582000</v>
      </c>
      <c r="AE25" s="199">
        <f>IFERROR(VLOOKUP($B25,'2021 Balance Sheet'!$B$7:$O$1311,'2021 Balance Sheet'!G$2,FALSE),0)</f>
        <v>-727500</v>
      </c>
      <c r="AF25" s="199">
        <f>IFERROR(VLOOKUP($B25,'2021 Balance Sheet'!$B$7:$O$1311,'2021 Balance Sheet'!H$2,FALSE),0)</f>
        <v>0</v>
      </c>
      <c r="AG25" s="199">
        <f>IFERROR(VLOOKUP($B25,'2021 Balance Sheet'!$B$7:$O$1311,'2021 Balance Sheet'!I$2,FALSE),0)</f>
        <v>-145500</v>
      </c>
      <c r="AH25" s="199">
        <f>IFERROR(VLOOKUP($B25,'2021 Balance Sheet'!$B$7:$O$1311,'2021 Balance Sheet'!J$2,FALSE),0)</f>
        <v>-291000</v>
      </c>
      <c r="AI25" s="199">
        <f>IFERROR(VLOOKUP($B25,'2021 Balance Sheet'!$B$7:$O$1311,'2021 Balance Sheet'!K$2,FALSE),0)</f>
        <v>-436500</v>
      </c>
      <c r="AJ25" s="199">
        <f>IFERROR(VLOOKUP($B25,'2021 Balance Sheet'!$B$7:$O$1311,'2021 Balance Sheet'!L$2,FALSE),0)</f>
        <v>-582000</v>
      </c>
      <c r="AK25" s="199">
        <f>IFERROR(VLOOKUP($B25,'2021 Balance Sheet'!$B$7:$O$1311,'2021 Balance Sheet'!M$2,FALSE),0)</f>
        <v>-727500</v>
      </c>
      <c r="AL25" s="199">
        <f>IFERROR(VLOOKUP($B25,'2021 Balance Sheet'!$B$7:$O$1311,'2021 Balance Sheet'!N$2,FALSE),0)</f>
        <v>0</v>
      </c>
      <c r="AM25" s="199">
        <f>IFERROR(VLOOKUP($B25,'2021 Balance Sheet'!$B$7:$O$1311,'2021 Balance Sheet'!O$2,FALSE),0)</f>
        <v>-145500</v>
      </c>
      <c r="AN25" s="109">
        <f t="shared" si="6"/>
        <v>-363750</v>
      </c>
    </row>
    <row r="26" spans="1:40" ht="15.75" thickBot="1" x14ac:dyDescent="0.3">
      <c r="A26" s="149" t="s">
        <v>1110</v>
      </c>
      <c r="B26" s="153" t="s">
        <v>2467</v>
      </c>
      <c r="C26" s="125" t="s">
        <v>4</v>
      </c>
      <c r="D26" s="139">
        <v>-377333.38</v>
      </c>
      <c r="E26" s="139">
        <v>-566000.05000000005</v>
      </c>
      <c r="F26" s="139">
        <v>-754666.72</v>
      </c>
      <c r="G26" s="139">
        <v>-943333.39</v>
      </c>
      <c r="H26" s="139">
        <v>-0.06</v>
      </c>
      <c r="I26" s="139">
        <v>-188666.73</v>
      </c>
      <c r="J26" s="139">
        <v>-377333.4</v>
      </c>
      <c r="K26" s="139">
        <v>-566000.06999999995</v>
      </c>
      <c r="L26" s="139">
        <v>-754666.74</v>
      </c>
      <c r="M26" s="139">
        <v>-943333.41</v>
      </c>
      <c r="N26" s="139">
        <v>-0.08</v>
      </c>
      <c r="O26" s="139">
        <v>-188666.75</v>
      </c>
      <c r="P26" s="199">
        <v>-377333.42</v>
      </c>
      <c r="Q26" s="199">
        <v>-566000.09</v>
      </c>
      <c r="R26" s="199">
        <v>-754666.76</v>
      </c>
      <c r="S26" s="200">
        <v>-943333.43</v>
      </c>
      <c r="T26" s="200">
        <v>-0.1</v>
      </c>
      <c r="U26" s="200">
        <v>-188666.77</v>
      </c>
      <c r="V26" s="199">
        <v>-377333.44</v>
      </c>
      <c r="W26" s="199">
        <v>-566000.11</v>
      </c>
      <c r="X26" s="199">
        <v>-754666.78</v>
      </c>
      <c r="Y26" s="199">
        <v>-943333.45</v>
      </c>
      <c r="Z26" s="199">
        <v>-0.12</v>
      </c>
      <c r="AA26" s="199">
        <v>-188666.79</v>
      </c>
      <c r="AB26" s="199">
        <f>IFERROR(VLOOKUP($B26,'2021 Balance Sheet'!$B$7:$O$1311,'2021 Balance Sheet'!D$2,FALSE),0)</f>
        <v>-377333.46</v>
      </c>
      <c r="AC26" s="199">
        <f>IFERROR(VLOOKUP($B26,'2021 Balance Sheet'!$B$7:$O$1311,'2021 Balance Sheet'!E$2,FALSE),0)</f>
        <v>-566000.13</v>
      </c>
      <c r="AD26" s="199">
        <f>IFERROR(VLOOKUP($B26,'2021 Balance Sheet'!$B$7:$O$1311,'2021 Balance Sheet'!F$2,FALSE),0)</f>
        <v>-754666.8</v>
      </c>
      <c r="AE26" s="199">
        <f>IFERROR(VLOOKUP($B26,'2021 Balance Sheet'!$B$7:$O$1311,'2021 Balance Sheet'!G$2,FALSE),0)</f>
        <v>-943333.47</v>
      </c>
      <c r="AF26" s="199">
        <f>IFERROR(VLOOKUP($B26,'2021 Balance Sheet'!$B$7:$O$1311,'2021 Balance Sheet'!H$2,FALSE),0)</f>
        <v>-0.14000000000000001</v>
      </c>
      <c r="AG26" s="199">
        <f>IFERROR(VLOOKUP($B26,'2021 Balance Sheet'!$B$7:$O$1311,'2021 Balance Sheet'!I$2,FALSE),0)</f>
        <v>-188666.81</v>
      </c>
      <c r="AH26" s="199">
        <f>IFERROR(VLOOKUP($B26,'2021 Balance Sheet'!$B$7:$O$1311,'2021 Balance Sheet'!J$2,FALSE),0)</f>
        <v>-377333.48</v>
      </c>
      <c r="AI26" s="199">
        <f>IFERROR(VLOOKUP($B26,'2021 Balance Sheet'!$B$7:$O$1311,'2021 Balance Sheet'!K$2,FALSE),0)</f>
        <v>-566000.15</v>
      </c>
      <c r="AJ26" s="199">
        <f>IFERROR(VLOOKUP($B26,'2021 Balance Sheet'!$B$7:$O$1311,'2021 Balance Sheet'!L$2,FALSE),0)</f>
        <v>-754666.82</v>
      </c>
      <c r="AK26" s="199">
        <f>IFERROR(VLOOKUP($B26,'2021 Balance Sheet'!$B$7:$O$1311,'2021 Balance Sheet'!M$2,FALSE),0)</f>
        <v>-943333.49</v>
      </c>
      <c r="AL26" s="199">
        <f>IFERROR(VLOOKUP($B26,'2021 Balance Sheet'!$B$7:$O$1311,'2021 Balance Sheet'!N$2,FALSE),0)</f>
        <v>-0.16</v>
      </c>
      <c r="AM26" s="199">
        <f>IFERROR(VLOOKUP($B26,'2021 Balance Sheet'!$B$7:$O$1311,'2021 Balance Sheet'!O$2,FALSE),0)</f>
        <v>-188666.83</v>
      </c>
      <c r="AN26" s="109">
        <f t="shared" si="6"/>
        <v>-471666.81000000006</v>
      </c>
    </row>
    <row r="27" spans="1:40" ht="15.75" thickBot="1" x14ac:dyDescent="0.3">
      <c r="A27" s="149" t="s">
        <v>1111</v>
      </c>
      <c r="B27" s="153" t="s">
        <v>2468</v>
      </c>
      <c r="C27" s="125" t="s">
        <v>4</v>
      </c>
      <c r="D27" s="140">
        <v>-374666.62</v>
      </c>
      <c r="E27" s="140">
        <v>-561999.94999999995</v>
      </c>
      <c r="F27" s="140">
        <v>-749333.28</v>
      </c>
      <c r="G27" s="140">
        <v>-936666.61</v>
      </c>
      <c r="H27" s="140">
        <v>0.06</v>
      </c>
      <c r="I27" s="140">
        <v>-187333.27</v>
      </c>
      <c r="J27" s="140">
        <v>-374666.6</v>
      </c>
      <c r="K27" s="140">
        <v>-561999.93000000005</v>
      </c>
      <c r="L27" s="140">
        <v>-749333.26</v>
      </c>
      <c r="M27" s="140">
        <v>-936666.59</v>
      </c>
      <c r="N27" s="140">
        <v>0.08</v>
      </c>
      <c r="O27" s="140">
        <v>-187333.25</v>
      </c>
      <c r="P27" s="200">
        <v>-374666.58</v>
      </c>
      <c r="Q27" s="200">
        <v>-561999.91</v>
      </c>
      <c r="R27" s="200">
        <v>-749333.24</v>
      </c>
      <c r="S27" s="199">
        <v>-936666.57</v>
      </c>
      <c r="T27" s="199">
        <v>0.1</v>
      </c>
      <c r="U27" s="199">
        <v>-187333.23</v>
      </c>
      <c r="V27" s="200">
        <v>-374666.56</v>
      </c>
      <c r="W27" s="200">
        <v>-561999.89</v>
      </c>
      <c r="X27" s="200">
        <v>-749333.22</v>
      </c>
      <c r="Y27" s="200">
        <v>-936666.55</v>
      </c>
      <c r="Z27" s="200">
        <v>0.12</v>
      </c>
      <c r="AA27" s="200">
        <v>-187333.21</v>
      </c>
      <c r="AB27" s="199">
        <f>IFERROR(VLOOKUP($B27,'2021 Balance Sheet'!$B$7:$O$1311,'2021 Balance Sheet'!D$2,FALSE),0)</f>
        <v>-374666.54</v>
      </c>
      <c r="AC27" s="199">
        <f>IFERROR(VLOOKUP($B27,'2021 Balance Sheet'!$B$7:$O$1311,'2021 Balance Sheet'!E$2,FALSE),0)</f>
        <v>-561999.87</v>
      </c>
      <c r="AD27" s="199">
        <f>IFERROR(VLOOKUP($B27,'2021 Balance Sheet'!$B$7:$O$1311,'2021 Balance Sheet'!F$2,FALSE),0)</f>
        <v>-749333.2</v>
      </c>
      <c r="AE27" s="199">
        <f>IFERROR(VLOOKUP($B27,'2021 Balance Sheet'!$B$7:$O$1311,'2021 Balance Sheet'!G$2,FALSE),0)</f>
        <v>-936666.53</v>
      </c>
      <c r="AF27" s="199">
        <f>IFERROR(VLOOKUP($B27,'2021 Balance Sheet'!$B$7:$O$1311,'2021 Balance Sheet'!H$2,FALSE),0)</f>
        <v>0.14000000000000001</v>
      </c>
      <c r="AG27" s="199">
        <f>IFERROR(VLOOKUP($B27,'2021 Balance Sheet'!$B$7:$O$1311,'2021 Balance Sheet'!I$2,FALSE),0)</f>
        <v>-187333.19</v>
      </c>
      <c r="AH27" s="199">
        <f>IFERROR(VLOOKUP($B27,'2021 Balance Sheet'!$B$7:$O$1311,'2021 Balance Sheet'!J$2,FALSE),0)</f>
        <v>-374666.52</v>
      </c>
      <c r="AI27" s="199">
        <f>IFERROR(VLOOKUP($B27,'2021 Balance Sheet'!$B$7:$O$1311,'2021 Balance Sheet'!K$2,FALSE),0)</f>
        <v>-561999.85</v>
      </c>
      <c r="AJ27" s="199">
        <f>IFERROR(VLOOKUP($B27,'2021 Balance Sheet'!$B$7:$O$1311,'2021 Balance Sheet'!L$2,FALSE),0)</f>
        <v>-749333.18</v>
      </c>
      <c r="AK27" s="199">
        <f>IFERROR(VLOOKUP($B27,'2021 Balance Sheet'!$B$7:$O$1311,'2021 Balance Sheet'!M$2,FALSE),0)</f>
        <v>-936666.51</v>
      </c>
      <c r="AL27" s="199">
        <f>IFERROR(VLOOKUP($B27,'2021 Balance Sheet'!$B$7:$O$1311,'2021 Balance Sheet'!N$2,FALSE),0)</f>
        <v>0.16</v>
      </c>
      <c r="AM27" s="199">
        <f>IFERROR(VLOOKUP($B27,'2021 Balance Sheet'!$B$7:$O$1311,'2021 Balance Sheet'!O$2,FALSE),0)</f>
        <v>-187333.17</v>
      </c>
      <c r="AN27" s="109">
        <f t="shared" si="6"/>
        <v>-468333.18999999994</v>
      </c>
    </row>
    <row r="28" spans="1:40" ht="15.75" thickBot="1" x14ac:dyDescent="0.3">
      <c r="A28" s="149" t="s">
        <v>3575</v>
      </c>
      <c r="B28" s="153" t="s">
        <v>3576</v>
      </c>
      <c r="C28" s="125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200"/>
      <c r="Q28" s="200"/>
      <c r="R28" s="200"/>
      <c r="S28" s="199"/>
      <c r="T28" s="199"/>
      <c r="U28" s="199"/>
      <c r="V28" s="200"/>
      <c r="W28" s="200"/>
      <c r="X28" s="200"/>
      <c r="Y28" s="200">
        <v>0</v>
      </c>
      <c r="Z28" s="200">
        <v>0</v>
      </c>
      <c r="AA28" s="200">
        <v>0</v>
      </c>
      <c r="AB28" s="199">
        <f>IFERROR(VLOOKUP($B28,'2021 Balance Sheet'!$B$7:$O$1311,'2021 Balance Sheet'!D$2,FALSE),0)</f>
        <v>0</v>
      </c>
      <c r="AC28" s="199">
        <f>IFERROR(VLOOKUP($B28,'2021 Balance Sheet'!$B$7:$O$1311,'2021 Balance Sheet'!E$2,FALSE),0)</f>
        <v>0</v>
      </c>
      <c r="AD28" s="199">
        <f>IFERROR(VLOOKUP($B28,'2021 Balance Sheet'!$B$7:$O$1311,'2021 Balance Sheet'!F$2,FALSE),0)</f>
        <v>0</v>
      </c>
      <c r="AE28" s="199">
        <f>IFERROR(VLOOKUP($B28,'2021 Balance Sheet'!$B$7:$O$1311,'2021 Balance Sheet'!G$2,FALSE),0)</f>
        <v>0</v>
      </c>
      <c r="AF28" s="199">
        <f>IFERROR(VLOOKUP($B28,'2021 Balance Sheet'!$B$7:$O$1311,'2021 Balance Sheet'!H$2,FALSE),0)</f>
        <v>0</v>
      </c>
      <c r="AG28" s="199">
        <f>IFERROR(VLOOKUP($B28,'2021 Balance Sheet'!$B$7:$O$1311,'2021 Balance Sheet'!I$2,FALSE),0)</f>
        <v>0</v>
      </c>
      <c r="AH28" s="199">
        <f>IFERROR(VLOOKUP($B28,'2021 Balance Sheet'!$B$7:$O$1311,'2021 Balance Sheet'!J$2,FALSE),0)</f>
        <v>0</v>
      </c>
      <c r="AI28" s="199">
        <f>IFERROR(VLOOKUP($B28,'2021 Balance Sheet'!$B$7:$O$1311,'2021 Balance Sheet'!K$2,FALSE),0)</f>
        <v>0</v>
      </c>
      <c r="AJ28" s="199">
        <f>IFERROR(VLOOKUP($B28,'2021 Balance Sheet'!$B$7:$O$1311,'2021 Balance Sheet'!L$2,FALSE),0)</f>
        <v>0</v>
      </c>
      <c r="AK28" s="199">
        <f>IFERROR(VLOOKUP($B28,'2021 Balance Sheet'!$B$7:$O$1311,'2021 Balance Sheet'!M$2,FALSE),0)</f>
        <v>0</v>
      </c>
      <c r="AL28" s="199">
        <f>IFERROR(VLOOKUP($B28,'2021 Balance Sheet'!$B$7:$O$1311,'2021 Balance Sheet'!N$2,FALSE),0)</f>
        <v>0</v>
      </c>
      <c r="AM28" s="199">
        <f>IFERROR(VLOOKUP($B28,'2021 Balance Sheet'!$B$7:$O$1311,'2021 Balance Sheet'!O$2,FALSE),0)</f>
        <v>0</v>
      </c>
      <c r="AN28" s="109">
        <f t="shared" si="6"/>
        <v>0</v>
      </c>
    </row>
    <row r="29" spans="1:40" ht="15.75" thickBot="1" x14ac:dyDescent="0.3">
      <c r="A29" s="149" t="s">
        <v>1112</v>
      </c>
      <c r="B29" s="153" t="s">
        <v>2469</v>
      </c>
      <c r="C29" s="125" t="s">
        <v>4</v>
      </c>
      <c r="D29" s="139">
        <v>0.05</v>
      </c>
      <c r="E29" s="139">
        <v>0.05</v>
      </c>
      <c r="F29" s="139">
        <v>0.05</v>
      </c>
      <c r="G29" s="139">
        <v>0.05</v>
      </c>
      <c r="H29" s="139">
        <v>0.05</v>
      </c>
      <c r="I29" s="139">
        <v>0.05</v>
      </c>
      <c r="J29" s="139">
        <v>0.05</v>
      </c>
      <c r="K29" s="139">
        <v>0.05</v>
      </c>
      <c r="L29" s="139">
        <v>0.05</v>
      </c>
      <c r="M29" s="139">
        <v>0.05</v>
      </c>
      <c r="N29" s="139">
        <v>0.05</v>
      </c>
      <c r="O29" s="139">
        <v>0.05</v>
      </c>
      <c r="P29" s="199">
        <v>0.05</v>
      </c>
      <c r="Q29" s="199">
        <v>0.05</v>
      </c>
      <c r="R29" s="199">
        <v>0.05</v>
      </c>
      <c r="S29" s="200">
        <v>0.05</v>
      </c>
      <c r="T29" s="200">
        <v>0.05</v>
      </c>
      <c r="U29" s="200">
        <v>0.05</v>
      </c>
      <c r="V29" s="199">
        <v>0.05</v>
      </c>
      <c r="W29" s="199">
        <v>0.05</v>
      </c>
      <c r="X29" s="199">
        <v>0.05</v>
      </c>
      <c r="Y29" s="199">
        <v>0.05</v>
      </c>
      <c r="Z29" s="199">
        <v>0.05</v>
      </c>
      <c r="AA29" s="199">
        <v>0.05</v>
      </c>
      <c r="AB29" s="199">
        <f>IFERROR(VLOOKUP($B29,'2021 Balance Sheet'!$B$7:$O$1311,'2021 Balance Sheet'!D$2,FALSE),0)</f>
        <v>0.05</v>
      </c>
      <c r="AC29" s="199">
        <f>IFERROR(VLOOKUP($B29,'2021 Balance Sheet'!$B$7:$O$1311,'2021 Balance Sheet'!E$2,FALSE),0)</f>
        <v>0.05</v>
      </c>
      <c r="AD29" s="199">
        <f>IFERROR(VLOOKUP($B29,'2021 Balance Sheet'!$B$7:$O$1311,'2021 Balance Sheet'!F$2,FALSE),0)</f>
        <v>0.05</v>
      </c>
      <c r="AE29" s="199">
        <f>IFERROR(VLOOKUP($B29,'2021 Balance Sheet'!$B$7:$O$1311,'2021 Balance Sheet'!G$2,FALSE),0)</f>
        <v>0.05</v>
      </c>
      <c r="AF29" s="199">
        <f>IFERROR(VLOOKUP($B29,'2021 Balance Sheet'!$B$7:$O$1311,'2021 Balance Sheet'!H$2,FALSE),0)</f>
        <v>0.05</v>
      </c>
      <c r="AG29" s="199">
        <f>IFERROR(VLOOKUP($B29,'2021 Balance Sheet'!$B$7:$O$1311,'2021 Balance Sheet'!I$2,FALSE),0)</f>
        <v>0.05</v>
      </c>
      <c r="AH29" s="199">
        <f>IFERROR(VLOOKUP($B29,'2021 Balance Sheet'!$B$7:$O$1311,'2021 Balance Sheet'!J$2,FALSE),0)</f>
        <v>0.05</v>
      </c>
      <c r="AI29" s="199">
        <f>IFERROR(VLOOKUP($B29,'2021 Balance Sheet'!$B$7:$O$1311,'2021 Balance Sheet'!K$2,FALSE),0)</f>
        <v>0.05</v>
      </c>
      <c r="AJ29" s="199">
        <f>IFERROR(VLOOKUP($B29,'2021 Balance Sheet'!$B$7:$O$1311,'2021 Balance Sheet'!L$2,FALSE),0)</f>
        <v>0.05</v>
      </c>
      <c r="AK29" s="199">
        <f>IFERROR(VLOOKUP($B29,'2021 Balance Sheet'!$B$7:$O$1311,'2021 Balance Sheet'!M$2,FALSE),0)</f>
        <v>0.05</v>
      </c>
      <c r="AL29" s="199">
        <f>IFERROR(VLOOKUP($B29,'2021 Balance Sheet'!$B$7:$O$1311,'2021 Balance Sheet'!N$2,FALSE),0)</f>
        <v>0.05</v>
      </c>
      <c r="AM29" s="199">
        <f>IFERROR(VLOOKUP($B29,'2021 Balance Sheet'!$B$7:$O$1311,'2021 Balance Sheet'!O$2,FALSE),0)</f>
        <v>0.05</v>
      </c>
      <c r="AN29" s="109">
        <f t="shared" si="6"/>
        <v>4.9999999999999996E-2</v>
      </c>
    </row>
    <row r="30" spans="1:40" ht="15.75" thickBot="1" x14ac:dyDescent="0.3">
      <c r="A30" s="149" t="s">
        <v>1113</v>
      </c>
      <c r="B30" s="153" t="s">
        <v>2470</v>
      </c>
      <c r="C30" s="125" t="s">
        <v>4</v>
      </c>
      <c r="D30" s="140">
        <v>-87500</v>
      </c>
      <c r="E30" s="140">
        <v>-131250</v>
      </c>
      <c r="F30" s="140">
        <v>-175000</v>
      </c>
      <c r="G30" s="140">
        <v>-218750</v>
      </c>
      <c r="H30" s="140">
        <v>0</v>
      </c>
      <c r="I30" s="140">
        <v>-43750</v>
      </c>
      <c r="J30" s="140">
        <v>-87500</v>
      </c>
      <c r="K30" s="140">
        <v>-131250</v>
      </c>
      <c r="L30" s="140">
        <v>-175000</v>
      </c>
      <c r="M30" s="140">
        <v>-218750</v>
      </c>
      <c r="N30" s="140">
        <v>0</v>
      </c>
      <c r="O30" s="140">
        <v>-43750</v>
      </c>
      <c r="P30" s="200">
        <v>-87500</v>
      </c>
      <c r="Q30" s="200">
        <v>-131250</v>
      </c>
      <c r="R30" s="200">
        <v>-175000</v>
      </c>
      <c r="S30" s="199">
        <v>-218750</v>
      </c>
      <c r="T30" s="199">
        <v>0</v>
      </c>
      <c r="U30" s="199">
        <v>-43750</v>
      </c>
      <c r="V30" s="200">
        <v>-87500</v>
      </c>
      <c r="W30" s="200">
        <v>-131250</v>
      </c>
      <c r="X30" s="200">
        <v>-175000</v>
      </c>
      <c r="Y30" s="200">
        <v>-218750</v>
      </c>
      <c r="Z30" s="200">
        <v>0</v>
      </c>
      <c r="AA30" s="200">
        <v>-43750</v>
      </c>
      <c r="AB30" s="199">
        <f>IFERROR(VLOOKUP($B30,'2021 Balance Sheet'!$B$7:$O$1311,'2021 Balance Sheet'!D$2,FALSE),0)</f>
        <v>-87500</v>
      </c>
      <c r="AC30" s="199">
        <f>IFERROR(VLOOKUP($B30,'2021 Balance Sheet'!$B$7:$O$1311,'2021 Balance Sheet'!E$2,FALSE),0)</f>
        <v>-131250</v>
      </c>
      <c r="AD30" s="199">
        <f>IFERROR(VLOOKUP($B30,'2021 Balance Sheet'!$B$7:$O$1311,'2021 Balance Sheet'!F$2,FALSE),0)</f>
        <v>-175000</v>
      </c>
      <c r="AE30" s="199">
        <f>IFERROR(VLOOKUP($B30,'2021 Balance Sheet'!$B$7:$O$1311,'2021 Balance Sheet'!G$2,FALSE),0)</f>
        <v>-218750</v>
      </c>
      <c r="AF30" s="199">
        <f>IFERROR(VLOOKUP($B30,'2021 Balance Sheet'!$B$7:$O$1311,'2021 Balance Sheet'!H$2,FALSE),0)</f>
        <v>0</v>
      </c>
      <c r="AG30" s="199">
        <f>IFERROR(VLOOKUP($B30,'2021 Balance Sheet'!$B$7:$O$1311,'2021 Balance Sheet'!I$2,FALSE),0)</f>
        <v>-43750</v>
      </c>
      <c r="AH30" s="199">
        <f>IFERROR(VLOOKUP($B30,'2021 Balance Sheet'!$B$7:$O$1311,'2021 Balance Sheet'!J$2,FALSE),0)</f>
        <v>-87500</v>
      </c>
      <c r="AI30" s="199">
        <f>IFERROR(VLOOKUP($B30,'2021 Balance Sheet'!$B$7:$O$1311,'2021 Balance Sheet'!K$2,FALSE),0)</f>
        <v>-131250</v>
      </c>
      <c r="AJ30" s="199">
        <f>IFERROR(VLOOKUP($B30,'2021 Balance Sheet'!$B$7:$O$1311,'2021 Balance Sheet'!L$2,FALSE),0)</f>
        <v>-175000</v>
      </c>
      <c r="AK30" s="199">
        <f>IFERROR(VLOOKUP($B30,'2021 Balance Sheet'!$B$7:$O$1311,'2021 Balance Sheet'!M$2,FALSE),0)</f>
        <v>-218750</v>
      </c>
      <c r="AL30" s="199">
        <f>IFERROR(VLOOKUP($B30,'2021 Balance Sheet'!$B$7:$O$1311,'2021 Balance Sheet'!N$2,FALSE),0)</f>
        <v>0</v>
      </c>
      <c r="AM30" s="199">
        <f>IFERROR(VLOOKUP($B30,'2021 Balance Sheet'!$B$7:$O$1311,'2021 Balance Sheet'!O$2,FALSE),0)</f>
        <v>-43750</v>
      </c>
      <c r="AN30" s="109">
        <f t="shared" si="6"/>
        <v>-109375</v>
      </c>
    </row>
    <row r="31" spans="1:40" ht="15.75" thickBot="1" x14ac:dyDescent="0.3">
      <c r="A31" s="149" t="s">
        <v>1114</v>
      </c>
      <c r="B31" s="153" t="s">
        <v>2471</v>
      </c>
      <c r="C31" s="125" t="s">
        <v>4</v>
      </c>
      <c r="D31" s="139">
        <v>0</v>
      </c>
      <c r="E31" s="139">
        <v>0</v>
      </c>
      <c r="F31" s="139">
        <v>0</v>
      </c>
      <c r="G31" s="139">
        <v>0</v>
      </c>
      <c r="H31" s="139">
        <v>0</v>
      </c>
      <c r="I31" s="139">
        <v>0</v>
      </c>
      <c r="J31" s="139">
        <v>0</v>
      </c>
      <c r="K31" s="139">
        <v>0</v>
      </c>
      <c r="L31" s="139">
        <v>0</v>
      </c>
      <c r="M31" s="139">
        <v>0</v>
      </c>
      <c r="N31" s="139">
        <v>0</v>
      </c>
      <c r="O31" s="139">
        <v>0</v>
      </c>
      <c r="P31" s="199">
        <v>0</v>
      </c>
      <c r="Q31" s="199">
        <v>0</v>
      </c>
      <c r="R31" s="199">
        <v>0</v>
      </c>
      <c r="S31" s="200">
        <v>0</v>
      </c>
      <c r="T31" s="200">
        <v>0</v>
      </c>
      <c r="U31" s="200">
        <v>0</v>
      </c>
      <c r="V31" s="199">
        <v>0</v>
      </c>
      <c r="W31" s="199">
        <v>0</v>
      </c>
      <c r="X31" s="199">
        <v>0</v>
      </c>
      <c r="Y31" s="199">
        <v>0</v>
      </c>
      <c r="Z31" s="199">
        <v>0</v>
      </c>
      <c r="AA31" s="199">
        <v>0</v>
      </c>
      <c r="AB31" s="199">
        <f>IFERROR(VLOOKUP($B31,'2021 Balance Sheet'!$B$7:$O$1311,'2021 Balance Sheet'!D$2,FALSE),0)</f>
        <v>0</v>
      </c>
      <c r="AC31" s="199">
        <f>IFERROR(VLOOKUP($B31,'2021 Balance Sheet'!$B$7:$O$1311,'2021 Balance Sheet'!E$2,FALSE),0)</f>
        <v>0</v>
      </c>
      <c r="AD31" s="199">
        <f>IFERROR(VLOOKUP($B31,'2021 Balance Sheet'!$B$7:$O$1311,'2021 Balance Sheet'!F$2,FALSE),0)</f>
        <v>0</v>
      </c>
      <c r="AE31" s="199">
        <f>IFERROR(VLOOKUP($B31,'2021 Balance Sheet'!$B$7:$O$1311,'2021 Balance Sheet'!G$2,FALSE),0)</f>
        <v>0</v>
      </c>
      <c r="AF31" s="199">
        <f>IFERROR(VLOOKUP($B31,'2021 Balance Sheet'!$B$7:$O$1311,'2021 Balance Sheet'!H$2,FALSE),0)</f>
        <v>0</v>
      </c>
      <c r="AG31" s="199">
        <f>IFERROR(VLOOKUP($B31,'2021 Balance Sheet'!$B$7:$O$1311,'2021 Balance Sheet'!I$2,FALSE),0)</f>
        <v>0</v>
      </c>
      <c r="AH31" s="199">
        <f>IFERROR(VLOOKUP($B31,'2021 Balance Sheet'!$B$7:$O$1311,'2021 Balance Sheet'!J$2,FALSE),0)</f>
        <v>0</v>
      </c>
      <c r="AI31" s="199">
        <f>IFERROR(VLOOKUP($B31,'2021 Balance Sheet'!$B$7:$O$1311,'2021 Balance Sheet'!K$2,FALSE),0)</f>
        <v>0</v>
      </c>
      <c r="AJ31" s="199">
        <f>IFERROR(VLOOKUP($B31,'2021 Balance Sheet'!$B$7:$O$1311,'2021 Balance Sheet'!L$2,FALSE),0)</f>
        <v>0</v>
      </c>
      <c r="AK31" s="199">
        <f>IFERROR(VLOOKUP($B31,'2021 Balance Sheet'!$B$7:$O$1311,'2021 Balance Sheet'!M$2,FALSE),0)</f>
        <v>0</v>
      </c>
      <c r="AL31" s="199">
        <f>IFERROR(VLOOKUP($B31,'2021 Balance Sheet'!$B$7:$O$1311,'2021 Balance Sheet'!N$2,FALSE),0)</f>
        <v>0</v>
      </c>
      <c r="AM31" s="199">
        <f>IFERROR(VLOOKUP($B31,'2021 Balance Sheet'!$B$7:$O$1311,'2021 Balance Sheet'!O$2,FALSE),0)</f>
        <v>0</v>
      </c>
      <c r="AN31" s="109">
        <f t="shared" si="6"/>
        <v>0</v>
      </c>
    </row>
    <row r="32" spans="1:40" ht="15.75" thickBot="1" x14ac:dyDescent="0.3">
      <c r="A32" s="149" t="s">
        <v>1115</v>
      </c>
      <c r="B32" s="153" t="s">
        <v>2472</v>
      </c>
      <c r="C32" s="125" t="s">
        <v>4</v>
      </c>
      <c r="D32" s="140">
        <v>0</v>
      </c>
      <c r="E32" s="140">
        <v>-335625</v>
      </c>
      <c r="F32" s="140">
        <v>-671250</v>
      </c>
      <c r="G32" s="140">
        <v>-1006875</v>
      </c>
      <c r="H32" s="140">
        <v>-1342500</v>
      </c>
      <c r="I32" s="140">
        <v>-1678125</v>
      </c>
      <c r="J32" s="140">
        <v>0</v>
      </c>
      <c r="K32" s="140">
        <v>-335625</v>
      </c>
      <c r="L32" s="140">
        <v>-671250</v>
      </c>
      <c r="M32" s="140">
        <v>-1006875</v>
      </c>
      <c r="N32" s="140">
        <v>-1342500</v>
      </c>
      <c r="O32" s="140">
        <v>-1678125</v>
      </c>
      <c r="P32" s="200">
        <v>0</v>
      </c>
      <c r="Q32" s="200">
        <v>0</v>
      </c>
      <c r="R32" s="200">
        <v>0</v>
      </c>
      <c r="S32" s="199">
        <v>0</v>
      </c>
      <c r="T32" s="199">
        <v>0</v>
      </c>
      <c r="U32" s="199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199">
        <f>IFERROR(VLOOKUP($B32,'2021 Balance Sheet'!$B$7:$O$1311,'2021 Balance Sheet'!D$2,FALSE),0)</f>
        <v>0</v>
      </c>
      <c r="AC32" s="199">
        <f>IFERROR(VLOOKUP($B32,'2021 Balance Sheet'!$B$7:$O$1311,'2021 Balance Sheet'!E$2,FALSE),0)</f>
        <v>0</v>
      </c>
      <c r="AD32" s="199">
        <f>IFERROR(VLOOKUP($B32,'2021 Balance Sheet'!$B$7:$O$1311,'2021 Balance Sheet'!F$2,FALSE),0)</f>
        <v>0</v>
      </c>
      <c r="AE32" s="199">
        <f>IFERROR(VLOOKUP($B32,'2021 Balance Sheet'!$B$7:$O$1311,'2021 Balance Sheet'!G$2,FALSE),0)</f>
        <v>0</v>
      </c>
      <c r="AF32" s="199">
        <f>IFERROR(VLOOKUP($B32,'2021 Balance Sheet'!$B$7:$O$1311,'2021 Balance Sheet'!H$2,FALSE),0)</f>
        <v>0</v>
      </c>
      <c r="AG32" s="199">
        <f>IFERROR(VLOOKUP($B32,'2021 Balance Sheet'!$B$7:$O$1311,'2021 Balance Sheet'!I$2,FALSE),0)</f>
        <v>0</v>
      </c>
      <c r="AH32" s="199">
        <f>IFERROR(VLOOKUP($B32,'2021 Balance Sheet'!$B$7:$O$1311,'2021 Balance Sheet'!J$2,FALSE),0)</f>
        <v>0</v>
      </c>
      <c r="AI32" s="199">
        <f>IFERROR(VLOOKUP($B32,'2021 Balance Sheet'!$B$7:$O$1311,'2021 Balance Sheet'!K$2,FALSE),0)</f>
        <v>0</v>
      </c>
      <c r="AJ32" s="199">
        <f>IFERROR(VLOOKUP($B32,'2021 Balance Sheet'!$B$7:$O$1311,'2021 Balance Sheet'!L$2,FALSE),0)</f>
        <v>0</v>
      </c>
      <c r="AK32" s="199">
        <f>IFERROR(VLOOKUP($B32,'2021 Balance Sheet'!$B$7:$O$1311,'2021 Balance Sheet'!M$2,FALSE),0)</f>
        <v>0</v>
      </c>
      <c r="AL32" s="199">
        <f>IFERROR(VLOOKUP($B32,'2021 Balance Sheet'!$B$7:$O$1311,'2021 Balance Sheet'!N$2,FALSE),0)</f>
        <v>0</v>
      </c>
      <c r="AM32" s="199">
        <f>IFERROR(VLOOKUP($B32,'2021 Balance Sheet'!$B$7:$O$1311,'2021 Balance Sheet'!O$2,FALSE),0)</f>
        <v>0</v>
      </c>
      <c r="AN32" s="109">
        <f t="shared" si="6"/>
        <v>0</v>
      </c>
    </row>
    <row r="33" spans="1:40" ht="15.75" thickBot="1" x14ac:dyDescent="0.3">
      <c r="A33" s="149" t="s">
        <v>1116</v>
      </c>
      <c r="B33" s="153" t="s">
        <v>2473</v>
      </c>
      <c r="C33" s="125" t="s">
        <v>4</v>
      </c>
      <c r="D33" s="139">
        <v>0</v>
      </c>
      <c r="E33" s="139">
        <v>0</v>
      </c>
      <c r="F33" s="139">
        <v>0</v>
      </c>
      <c r="G33" s="139">
        <v>0</v>
      </c>
      <c r="H33" s="139">
        <v>0</v>
      </c>
      <c r="I33" s="139">
        <v>0</v>
      </c>
      <c r="J33" s="139">
        <v>0</v>
      </c>
      <c r="K33" s="139">
        <v>0</v>
      </c>
      <c r="L33" s="139">
        <v>0</v>
      </c>
      <c r="M33" s="139">
        <v>0</v>
      </c>
      <c r="N33" s="139">
        <v>0</v>
      </c>
      <c r="O33" s="139">
        <v>0</v>
      </c>
      <c r="P33" s="199">
        <v>0</v>
      </c>
      <c r="Q33" s="199">
        <v>0</v>
      </c>
      <c r="R33" s="199">
        <v>0</v>
      </c>
      <c r="S33" s="200">
        <v>0</v>
      </c>
      <c r="T33" s="200">
        <v>0</v>
      </c>
      <c r="U33" s="200">
        <v>0</v>
      </c>
      <c r="V33" s="199">
        <v>0</v>
      </c>
      <c r="W33" s="199">
        <v>0</v>
      </c>
      <c r="X33" s="199">
        <v>0</v>
      </c>
      <c r="Y33" s="199">
        <v>0</v>
      </c>
      <c r="Z33" s="199">
        <v>0</v>
      </c>
      <c r="AA33" s="199">
        <v>0</v>
      </c>
      <c r="AB33" s="199">
        <f>IFERROR(VLOOKUP($B33,'2021 Balance Sheet'!$B$7:$O$1311,'2021 Balance Sheet'!D$2,FALSE),0)</f>
        <v>0</v>
      </c>
      <c r="AC33" s="199">
        <f>IFERROR(VLOOKUP($B33,'2021 Balance Sheet'!$B$7:$O$1311,'2021 Balance Sheet'!E$2,FALSE),0)</f>
        <v>0</v>
      </c>
      <c r="AD33" s="199">
        <f>IFERROR(VLOOKUP($B33,'2021 Balance Sheet'!$B$7:$O$1311,'2021 Balance Sheet'!F$2,FALSE),0)</f>
        <v>0</v>
      </c>
      <c r="AE33" s="199">
        <f>IFERROR(VLOOKUP($B33,'2021 Balance Sheet'!$B$7:$O$1311,'2021 Balance Sheet'!G$2,FALSE),0)</f>
        <v>0</v>
      </c>
      <c r="AF33" s="199">
        <f>IFERROR(VLOOKUP($B33,'2021 Balance Sheet'!$B$7:$O$1311,'2021 Balance Sheet'!H$2,FALSE),0)</f>
        <v>0</v>
      </c>
      <c r="AG33" s="199">
        <f>IFERROR(VLOOKUP($B33,'2021 Balance Sheet'!$B$7:$O$1311,'2021 Balance Sheet'!I$2,FALSE),0)</f>
        <v>0</v>
      </c>
      <c r="AH33" s="199">
        <f>IFERROR(VLOOKUP($B33,'2021 Balance Sheet'!$B$7:$O$1311,'2021 Balance Sheet'!J$2,FALSE),0)</f>
        <v>0</v>
      </c>
      <c r="AI33" s="199">
        <f>IFERROR(VLOOKUP($B33,'2021 Balance Sheet'!$B$7:$O$1311,'2021 Balance Sheet'!K$2,FALSE),0)</f>
        <v>0</v>
      </c>
      <c r="AJ33" s="199">
        <f>IFERROR(VLOOKUP($B33,'2021 Balance Sheet'!$B$7:$O$1311,'2021 Balance Sheet'!L$2,FALSE),0)</f>
        <v>0</v>
      </c>
      <c r="AK33" s="199">
        <f>IFERROR(VLOOKUP($B33,'2021 Balance Sheet'!$B$7:$O$1311,'2021 Balance Sheet'!M$2,FALSE),0)</f>
        <v>0</v>
      </c>
      <c r="AL33" s="199">
        <f>IFERROR(VLOOKUP($B33,'2021 Balance Sheet'!$B$7:$O$1311,'2021 Balance Sheet'!N$2,FALSE),0)</f>
        <v>0</v>
      </c>
      <c r="AM33" s="199">
        <f>IFERROR(VLOOKUP($B33,'2021 Balance Sheet'!$B$7:$O$1311,'2021 Balance Sheet'!O$2,FALSE),0)</f>
        <v>0</v>
      </c>
      <c r="AN33" s="109">
        <f t="shared" si="6"/>
        <v>0</v>
      </c>
    </row>
    <row r="34" spans="1:40" ht="15.75" thickBot="1" x14ac:dyDescent="0.3">
      <c r="A34" s="149" t="s">
        <v>1117</v>
      </c>
      <c r="B34" s="153" t="s">
        <v>2474</v>
      </c>
      <c r="C34" s="125" t="s">
        <v>4</v>
      </c>
      <c r="D34" s="140">
        <v>-595497.29</v>
      </c>
      <c r="E34" s="140">
        <v>-727830.62</v>
      </c>
      <c r="F34" s="140">
        <v>-66163.95</v>
      </c>
      <c r="G34" s="140">
        <v>-198497.28</v>
      </c>
      <c r="H34" s="140">
        <v>-330830.61</v>
      </c>
      <c r="I34" s="140">
        <v>-463163.94</v>
      </c>
      <c r="J34" s="140">
        <v>-595497.27</v>
      </c>
      <c r="K34" s="140">
        <v>-727830.6</v>
      </c>
      <c r="L34" s="140">
        <v>-66163.929999999993</v>
      </c>
      <c r="M34" s="140">
        <v>-198497.26</v>
      </c>
      <c r="N34" s="140">
        <v>-330830.59000000003</v>
      </c>
      <c r="O34" s="140">
        <v>-463163.92</v>
      </c>
      <c r="P34" s="200">
        <v>-595497.25</v>
      </c>
      <c r="Q34" s="200">
        <v>-727830.58</v>
      </c>
      <c r="R34" s="200">
        <v>-66163.91</v>
      </c>
      <c r="S34" s="199">
        <v>-198497.24</v>
      </c>
      <c r="T34" s="199">
        <v>-330830.57</v>
      </c>
      <c r="U34" s="199">
        <v>-463163.9</v>
      </c>
      <c r="V34" s="200">
        <v>-595497.23</v>
      </c>
      <c r="W34" s="200">
        <v>-727830.56</v>
      </c>
      <c r="X34" s="200">
        <v>-66163.89</v>
      </c>
      <c r="Y34" s="200">
        <v>-198497.22</v>
      </c>
      <c r="Z34" s="200">
        <v>-330830.55</v>
      </c>
      <c r="AA34" s="200">
        <v>-463163.88</v>
      </c>
      <c r="AB34" s="199">
        <f>IFERROR(VLOOKUP($B34,'2021 Balance Sheet'!$B$7:$O$1311,'2021 Balance Sheet'!D$2,FALSE),0)</f>
        <v>-595497.21</v>
      </c>
      <c r="AC34" s="199">
        <f>IFERROR(VLOOKUP($B34,'2021 Balance Sheet'!$B$7:$O$1311,'2021 Balance Sheet'!E$2,FALSE),0)</f>
        <v>-727830.54</v>
      </c>
      <c r="AD34" s="199">
        <f>IFERROR(VLOOKUP($B34,'2021 Balance Sheet'!$B$7:$O$1311,'2021 Balance Sheet'!F$2,FALSE),0)</f>
        <v>-66163.87</v>
      </c>
      <c r="AE34" s="199">
        <f>IFERROR(VLOOKUP($B34,'2021 Balance Sheet'!$B$7:$O$1311,'2021 Balance Sheet'!G$2,FALSE),0)</f>
        <v>-198497.2</v>
      </c>
      <c r="AF34" s="199">
        <f>IFERROR(VLOOKUP($B34,'2021 Balance Sheet'!$B$7:$O$1311,'2021 Balance Sheet'!H$2,FALSE),0)</f>
        <v>-330830.53000000003</v>
      </c>
      <c r="AG34" s="199">
        <f>IFERROR(VLOOKUP($B34,'2021 Balance Sheet'!$B$7:$O$1311,'2021 Balance Sheet'!I$2,FALSE),0)</f>
        <v>-463163.86</v>
      </c>
      <c r="AH34" s="199">
        <f>IFERROR(VLOOKUP($B34,'2021 Balance Sheet'!$B$7:$O$1311,'2021 Balance Sheet'!J$2,FALSE),0)</f>
        <v>-595497.18999999994</v>
      </c>
      <c r="AI34" s="199">
        <f>IFERROR(VLOOKUP($B34,'2021 Balance Sheet'!$B$7:$O$1311,'2021 Balance Sheet'!K$2,FALSE),0)</f>
        <v>-727830.52</v>
      </c>
      <c r="AJ34" s="199">
        <f>IFERROR(VLOOKUP($B34,'2021 Balance Sheet'!$B$7:$O$1311,'2021 Balance Sheet'!L$2,FALSE),0)</f>
        <v>2.81</v>
      </c>
      <c r="AK34" s="199">
        <f>IFERROR(VLOOKUP($B34,'2021 Balance Sheet'!$B$7:$O$1311,'2021 Balance Sheet'!M$2,FALSE),0)</f>
        <v>2.81</v>
      </c>
      <c r="AL34" s="199">
        <f>IFERROR(VLOOKUP($B34,'2021 Balance Sheet'!$B$7:$O$1311,'2021 Balance Sheet'!N$2,FALSE),0)</f>
        <v>0</v>
      </c>
      <c r="AM34" s="199">
        <f>IFERROR(VLOOKUP($B34,'2021 Balance Sheet'!$B$7:$O$1311,'2021 Balance Sheet'!O$2,FALSE),0)</f>
        <v>0</v>
      </c>
      <c r="AN34" s="109">
        <f t="shared" si="6"/>
        <v>-328073.93666666665</v>
      </c>
    </row>
    <row r="35" spans="1:40" ht="15.75" thickBot="1" x14ac:dyDescent="0.3">
      <c r="A35" s="149" t="s">
        <v>1118</v>
      </c>
      <c r="B35" s="153" t="s">
        <v>2475</v>
      </c>
      <c r="C35" s="125" t="s">
        <v>4</v>
      </c>
      <c r="D35" s="139">
        <v>-0.04</v>
      </c>
      <c r="E35" s="139">
        <v>-166666.71</v>
      </c>
      <c r="F35" s="139">
        <v>-333333.38</v>
      </c>
      <c r="G35" s="139">
        <v>-500000.05</v>
      </c>
      <c r="H35" s="139">
        <v>-666666.72</v>
      </c>
      <c r="I35" s="139">
        <v>-833333.39</v>
      </c>
      <c r="J35" s="139">
        <v>-0.06</v>
      </c>
      <c r="K35" s="139">
        <v>-166666.73000000001</v>
      </c>
      <c r="L35" s="139">
        <v>-333333.40000000002</v>
      </c>
      <c r="M35" s="139">
        <v>-500000.07</v>
      </c>
      <c r="N35" s="139">
        <v>-666666.74</v>
      </c>
      <c r="O35" s="139">
        <v>-833333.41</v>
      </c>
      <c r="P35" s="199">
        <v>-0.08</v>
      </c>
      <c r="Q35" s="199">
        <v>-166666.75</v>
      </c>
      <c r="R35" s="199">
        <v>-333333.42</v>
      </c>
      <c r="S35" s="200">
        <v>-500000.09</v>
      </c>
      <c r="T35" s="200">
        <v>-666666.76</v>
      </c>
      <c r="U35" s="200">
        <v>-833333.43</v>
      </c>
      <c r="V35" s="199">
        <v>-0.1</v>
      </c>
      <c r="W35" s="199">
        <v>-166666.76999999999</v>
      </c>
      <c r="X35" s="199">
        <v>-333333.44</v>
      </c>
      <c r="Y35" s="199">
        <v>-500000.11</v>
      </c>
      <c r="Z35" s="199">
        <v>-666666.78</v>
      </c>
      <c r="AA35" s="199">
        <v>-833333.45</v>
      </c>
      <c r="AB35" s="199">
        <f>IFERROR(VLOOKUP($B35,'2021 Balance Sheet'!$B$7:$O$1311,'2021 Balance Sheet'!D$2,FALSE),0)</f>
        <v>-0.12</v>
      </c>
      <c r="AC35" s="199">
        <f>IFERROR(VLOOKUP($B35,'2021 Balance Sheet'!$B$7:$O$1311,'2021 Balance Sheet'!E$2,FALSE),0)</f>
        <v>-166666.79</v>
      </c>
      <c r="AD35" s="199">
        <f>IFERROR(VLOOKUP($B35,'2021 Balance Sheet'!$B$7:$O$1311,'2021 Balance Sheet'!F$2,FALSE),0)</f>
        <v>-333333.46000000002</v>
      </c>
      <c r="AE35" s="199">
        <f>IFERROR(VLOOKUP($B35,'2021 Balance Sheet'!$B$7:$O$1311,'2021 Balance Sheet'!G$2,FALSE),0)</f>
        <v>-500000.13</v>
      </c>
      <c r="AF35" s="199">
        <f>IFERROR(VLOOKUP($B35,'2021 Balance Sheet'!$B$7:$O$1311,'2021 Balance Sheet'!H$2,FALSE),0)</f>
        <v>-666666.80000000005</v>
      </c>
      <c r="AG35" s="199">
        <f>IFERROR(VLOOKUP($B35,'2021 Balance Sheet'!$B$7:$O$1311,'2021 Balance Sheet'!I$2,FALSE),0)</f>
        <v>-833333.47</v>
      </c>
      <c r="AH35" s="199">
        <f>IFERROR(VLOOKUP($B35,'2021 Balance Sheet'!$B$7:$O$1311,'2021 Balance Sheet'!J$2,FALSE),0)</f>
        <v>-0.14000000000000001</v>
      </c>
      <c r="AI35" s="199">
        <f>IFERROR(VLOOKUP($B35,'2021 Balance Sheet'!$B$7:$O$1311,'2021 Balance Sheet'!K$2,FALSE),0)</f>
        <v>-166666.81</v>
      </c>
      <c r="AJ35" s="199">
        <f>IFERROR(VLOOKUP($B35,'2021 Balance Sheet'!$B$7:$O$1311,'2021 Balance Sheet'!L$2,FALSE),0)</f>
        <v>-333333.48</v>
      </c>
      <c r="AK35" s="199">
        <f>IFERROR(VLOOKUP($B35,'2021 Balance Sheet'!$B$7:$O$1311,'2021 Balance Sheet'!M$2,FALSE),0)</f>
        <v>-500000.15</v>
      </c>
      <c r="AL35" s="199">
        <f>IFERROR(VLOOKUP($B35,'2021 Balance Sheet'!$B$7:$O$1311,'2021 Balance Sheet'!N$2,FALSE),0)</f>
        <v>-666666.81999999995</v>
      </c>
      <c r="AM35" s="199">
        <f>IFERROR(VLOOKUP($B35,'2021 Balance Sheet'!$B$7:$O$1311,'2021 Balance Sheet'!O$2,FALSE),0)</f>
        <v>-833333.49</v>
      </c>
      <c r="AN35" s="109">
        <f t="shared" si="6"/>
        <v>-416666.80333333329</v>
      </c>
    </row>
    <row r="36" spans="1:40" ht="15.75" thickBot="1" x14ac:dyDescent="0.3">
      <c r="A36" s="149" t="s">
        <v>1119</v>
      </c>
      <c r="B36" s="153" t="s">
        <v>2476</v>
      </c>
      <c r="C36" s="125" t="s">
        <v>4</v>
      </c>
      <c r="D36" s="140">
        <v>-885499.96</v>
      </c>
      <c r="E36" s="140">
        <v>-147583.29</v>
      </c>
      <c r="F36" s="140">
        <v>-295166.62</v>
      </c>
      <c r="G36" s="140">
        <v>-442749.95</v>
      </c>
      <c r="H36" s="140">
        <v>-590333.28</v>
      </c>
      <c r="I36" s="140">
        <v>-737916.61</v>
      </c>
      <c r="J36" s="140">
        <v>-885499.94</v>
      </c>
      <c r="K36" s="140">
        <v>-147583.26999999999</v>
      </c>
      <c r="L36" s="140">
        <v>-295166.59999999998</v>
      </c>
      <c r="M36" s="140">
        <v>-442749.93</v>
      </c>
      <c r="N36" s="140">
        <v>-590333.26</v>
      </c>
      <c r="O36" s="140">
        <v>-737916.59</v>
      </c>
      <c r="P36" s="200">
        <v>-885499.92</v>
      </c>
      <c r="Q36" s="200">
        <v>-147583.25</v>
      </c>
      <c r="R36" s="200">
        <v>-295166.58</v>
      </c>
      <c r="S36" s="199">
        <v>-442749.91</v>
      </c>
      <c r="T36" s="199">
        <v>-590333.24</v>
      </c>
      <c r="U36" s="199">
        <v>-737916.57</v>
      </c>
      <c r="V36" s="200">
        <v>-885499.9</v>
      </c>
      <c r="W36" s="200">
        <v>-147583.23000000001</v>
      </c>
      <c r="X36" s="200">
        <v>-295166.56</v>
      </c>
      <c r="Y36" s="200">
        <v>-442749.89</v>
      </c>
      <c r="Z36" s="200">
        <v>-590333.22</v>
      </c>
      <c r="AA36" s="200">
        <v>-737916.55</v>
      </c>
      <c r="AB36" s="199">
        <f>IFERROR(VLOOKUP($B36,'2021 Balance Sheet'!$B$7:$O$1311,'2021 Balance Sheet'!D$2,FALSE),0)</f>
        <v>-885499.88</v>
      </c>
      <c r="AC36" s="199">
        <f>IFERROR(VLOOKUP($B36,'2021 Balance Sheet'!$B$7:$O$1311,'2021 Balance Sheet'!E$2,FALSE),0)</f>
        <v>-147583.21</v>
      </c>
      <c r="AD36" s="199">
        <f>IFERROR(VLOOKUP($B36,'2021 Balance Sheet'!$B$7:$O$1311,'2021 Balance Sheet'!F$2,FALSE),0)</f>
        <v>-295166.53999999998</v>
      </c>
      <c r="AE36" s="199">
        <f>IFERROR(VLOOKUP($B36,'2021 Balance Sheet'!$B$7:$O$1311,'2021 Balance Sheet'!G$2,FALSE),0)</f>
        <v>-442749.87</v>
      </c>
      <c r="AF36" s="199">
        <f>IFERROR(VLOOKUP($B36,'2021 Balance Sheet'!$B$7:$O$1311,'2021 Balance Sheet'!H$2,FALSE),0)</f>
        <v>-590333.19999999995</v>
      </c>
      <c r="AG36" s="199">
        <f>IFERROR(VLOOKUP($B36,'2021 Balance Sheet'!$B$7:$O$1311,'2021 Balance Sheet'!I$2,FALSE),0)</f>
        <v>-737916.53</v>
      </c>
      <c r="AH36" s="199">
        <f>IFERROR(VLOOKUP($B36,'2021 Balance Sheet'!$B$7:$O$1311,'2021 Balance Sheet'!J$2,FALSE),0)</f>
        <v>-885499.86</v>
      </c>
      <c r="AI36" s="199">
        <f>IFERROR(VLOOKUP($B36,'2021 Balance Sheet'!$B$7:$O$1311,'2021 Balance Sheet'!K$2,FALSE),0)</f>
        <v>-147583.19</v>
      </c>
      <c r="AJ36" s="199">
        <f>IFERROR(VLOOKUP($B36,'2021 Balance Sheet'!$B$7:$O$1311,'2021 Balance Sheet'!L$2,FALSE),0)</f>
        <v>-295166.52</v>
      </c>
      <c r="AK36" s="199">
        <f>IFERROR(VLOOKUP($B36,'2021 Balance Sheet'!$B$7:$O$1311,'2021 Balance Sheet'!M$2,FALSE),0)</f>
        <v>-442749.85</v>
      </c>
      <c r="AL36" s="199">
        <f>IFERROR(VLOOKUP($B36,'2021 Balance Sheet'!$B$7:$O$1311,'2021 Balance Sheet'!N$2,FALSE),0)</f>
        <v>-590333.18000000005</v>
      </c>
      <c r="AM36" s="199">
        <f>IFERROR(VLOOKUP($B36,'2021 Balance Sheet'!$B$7:$O$1311,'2021 Balance Sheet'!O$2,FALSE),0)</f>
        <v>-737916.51</v>
      </c>
      <c r="AN36" s="109">
        <f t="shared" si="6"/>
        <v>-516541.53</v>
      </c>
    </row>
    <row r="37" spans="1:40" ht="15.75" thickBot="1" x14ac:dyDescent="0.3">
      <c r="A37" s="149" t="s">
        <v>1120</v>
      </c>
      <c r="B37" s="153" t="s">
        <v>2477</v>
      </c>
      <c r="C37" s="125" t="s">
        <v>4</v>
      </c>
      <c r="D37" s="139">
        <v>0</v>
      </c>
      <c r="E37" s="139">
        <v>0</v>
      </c>
      <c r="F37" s="139">
        <v>0</v>
      </c>
      <c r="G37" s="139">
        <v>0</v>
      </c>
      <c r="H37" s="139">
        <v>0</v>
      </c>
      <c r="I37" s="139">
        <v>0</v>
      </c>
      <c r="J37" s="139">
        <v>0</v>
      </c>
      <c r="K37" s="139">
        <v>0</v>
      </c>
      <c r="L37" s="139">
        <v>0</v>
      </c>
      <c r="M37" s="139">
        <v>0</v>
      </c>
      <c r="N37" s="139">
        <v>0</v>
      </c>
      <c r="O37" s="139">
        <v>0</v>
      </c>
      <c r="P37" s="199">
        <v>0</v>
      </c>
      <c r="Q37" s="199">
        <v>0</v>
      </c>
      <c r="R37" s="199">
        <v>0</v>
      </c>
      <c r="S37" s="200">
        <v>0</v>
      </c>
      <c r="T37" s="200">
        <v>0</v>
      </c>
      <c r="U37" s="200">
        <v>0</v>
      </c>
      <c r="V37" s="199">
        <v>0</v>
      </c>
      <c r="W37" s="199">
        <v>0</v>
      </c>
      <c r="X37" s="199">
        <v>0</v>
      </c>
      <c r="Y37" s="199">
        <v>0</v>
      </c>
      <c r="Z37" s="199">
        <v>0</v>
      </c>
      <c r="AA37" s="199">
        <v>0</v>
      </c>
      <c r="AB37" s="199">
        <f>IFERROR(VLOOKUP($B37,'2021 Balance Sheet'!$B$7:$O$1311,'2021 Balance Sheet'!D$2,FALSE),0)</f>
        <v>0</v>
      </c>
      <c r="AC37" s="199">
        <f>IFERROR(VLOOKUP($B37,'2021 Balance Sheet'!$B$7:$O$1311,'2021 Balance Sheet'!E$2,FALSE),0)</f>
        <v>0</v>
      </c>
      <c r="AD37" s="199">
        <f>IFERROR(VLOOKUP($B37,'2021 Balance Sheet'!$B$7:$O$1311,'2021 Balance Sheet'!F$2,FALSE),0)</f>
        <v>0</v>
      </c>
      <c r="AE37" s="199">
        <f>IFERROR(VLOOKUP($B37,'2021 Balance Sheet'!$B$7:$O$1311,'2021 Balance Sheet'!G$2,FALSE),0)</f>
        <v>0</v>
      </c>
      <c r="AF37" s="199">
        <f>IFERROR(VLOOKUP($B37,'2021 Balance Sheet'!$B$7:$O$1311,'2021 Balance Sheet'!H$2,FALSE),0)</f>
        <v>0</v>
      </c>
      <c r="AG37" s="199">
        <f>IFERROR(VLOOKUP($B37,'2021 Balance Sheet'!$B$7:$O$1311,'2021 Balance Sheet'!I$2,FALSE),0)</f>
        <v>0</v>
      </c>
      <c r="AH37" s="199">
        <f>IFERROR(VLOOKUP($B37,'2021 Balance Sheet'!$B$7:$O$1311,'2021 Balance Sheet'!J$2,FALSE),0)</f>
        <v>0</v>
      </c>
      <c r="AI37" s="199">
        <f>IFERROR(VLOOKUP($B37,'2021 Balance Sheet'!$B$7:$O$1311,'2021 Balance Sheet'!K$2,FALSE),0)</f>
        <v>0</v>
      </c>
      <c r="AJ37" s="199">
        <f>IFERROR(VLOOKUP($B37,'2021 Balance Sheet'!$B$7:$O$1311,'2021 Balance Sheet'!L$2,FALSE),0)</f>
        <v>0</v>
      </c>
      <c r="AK37" s="199">
        <f>IFERROR(VLOOKUP($B37,'2021 Balance Sheet'!$B$7:$O$1311,'2021 Balance Sheet'!M$2,FALSE),0)</f>
        <v>0</v>
      </c>
      <c r="AL37" s="199">
        <f>IFERROR(VLOOKUP($B37,'2021 Balance Sheet'!$B$7:$O$1311,'2021 Balance Sheet'!N$2,FALSE),0)</f>
        <v>0</v>
      </c>
      <c r="AM37" s="199">
        <f>IFERROR(VLOOKUP($B37,'2021 Balance Sheet'!$B$7:$O$1311,'2021 Balance Sheet'!O$2,FALSE),0)</f>
        <v>0</v>
      </c>
      <c r="AN37" s="109">
        <f t="shared" si="6"/>
        <v>0</v>
      </c>
    </row>
    <row r="38" spans="1:40" ht="15.75" thickBot="1" x14ac:dyDescent="0.3">
      <c r="A38" s="149" t="s">
        <v>1121</v>
      </c>
      <c r="B38" s="153" t="s">
        <v>2478</v>
      </c>
      <c r="C38" s="125" t="s">
        <v>4</v>
      </c>
      <c r="D38" s="140">
        <v>-175224.01</v>
      </c>
      <c r="E38" s="140">
        <v>-268878.18</v>
      </c>
      <c r="F38" s="140">
        <v>-362532.35</v>
      </c>
      <c r="G38" s="140">
        <v>-456186.52</v>
      </c>
      <c r="H38" s="140">
        <v>12084.31</v>
      </c>
      <c r="I38" s="140">
        <v>-81569.86</v>
      </c>
      <c r="J38" s="140">
        <v>-175224.03</v>
      </c>
      <c r="K38" s="140">
        <v>-268878.2</v>
      </c>
      <c r="L38" s="140">
        <v>-362532.37</v>
      </c>
      <c r="M38" s="140">
        <v>-456186.54</v>
      </c>
      <c r="N38" s="140">
        <v>12084.29</v>
      </c>
      <c r="O38" s="140">
        <v>-81569.88</v>
      </c>
      <c r="P38" s="200">
        <v>-175224.05</v>
      </c>
      <c r="Q38" s="200">
        <v>-268878.21999999997</v>
      </c>
      <c r="R38" s="200">
        <v>-362532.39</v>
      </c>
      <c r="S38" s="199">
        <v>-456186.56</v>
      </c>
      <c r="T38" s="199">
        <v>12084.27</v>
      </c>
      <c r="U38" s="199">
        <v>-81569.899999999994</v>
      </c>
      <c r="V38" s="200">
        <v>-175224.07</v>
      </c>
      <c r="W38" s="200">
        <v>-268878.24</v>
      </c>
      <c r="X38" s="200">
        <v>-362532.41</v>
      </c>
      <c r="Y38" s="200">
        <v>-456186.58</v>
      </c>
      <c r="Z38" s="200">
        <v>12084.25</v>
      </c>
      <c r="AA38" s="200">
        <v>-81569.919999999998</v>
      </c>
      <c r="AB38" s="199">
        <f>IFERROR(VLOOKUP($B38,'2021 Balance Sheet'!$B$7:$O$1311,'2021 Balance Sheet'!D$2,FALSE),0)</f>
        <v>-175224.09</v>
      </c>
      <c r="AC38" s="199">
        <f>IFERROR(VLOOKUP($B38,'2021 Balance Sheet'!$B$7:$O$1311,'2021 Balance Sheet'!E$2,FALSE),0)</f>
        <v>-268878.26</v>
      </c>
      <c r="AD38" s="199">
        <f>IFERROR(VLOOKUP($B38,'2021 Balance Sheet'!$B$7:$O$1311,'2021 Balance Sheet'!F$2,FALSE),0)</f>
        <v>-362532.43</v>
      </c>
      <c r="AE38" s="199">
        <f>IFERROR(VLOOKUP($B38,'2021 Balance Sheet'!$B$7:$O$1311,'2021 Balance Sheet'!G$2,FALSE),0)</f>
        <v>-456186.6</v>
      </c>
      <c r="AF38" s="199">
        <f>IFERROR(VLOOKUP($B38,'2021 Balance Sheet'!$B$7:$O$1311,'2021 Balance Sheet'!H$2,FALSE),0)</f>
        <v>12084.23</v>
      </c>
      <c r="AG38" s="199">
        <f>IFERROR(VLOOKUP($B38,'2021 Balance Sheet'!$B$7:$O$1311,'2021 Balance Sheet'!I$2,FALSE),0)</f>
        <v>-81569.94</v>
      </c>
      <c r="AH38" s="199">
        <f>IFERROR(VLOOKUP($B38,'2021 Balance Sheet'!$B$7:$O$1311,'2021 Balance Sheet'!J$2,FALSE),0)</f>
        <v>-175224.11</v>
      </c>
      <c r="AI38" s="199">
        <f>IFERROR(VLOOKUP($B38,'2021 Balance Sheet'!$B$7:$O$1311,'2021 Balance Sheet'!K$2,FALSE),0)</f>
        <v>-268878.28000000003</v>
      </c>
      <c r="AJ38" s="199">
        <f>IFERROR(VLOOKUP($B38,'2021 Balance Sheet'!$B$7:$O$1311,'2021 Balance Sheet'!L$2,FALSE),0)</f>
        <v>-362532.45</v>
      </c>
      <c r="AK38" s="199">
        <f>IFERROR(VLOOKUP($B38,'2021 Balance Sheet'!$B$7:$O$1311,'2021 Balance Sheet'!M$2,FALSE),0)</f>
        <v>-456186.62</v>
      </c>
      <c r="AL38" s="199">
        <f>IFERROR(VLOOKUP($B38,'2021 Balance Sheet'!$B$7:$O$1311,'2021 Balance Sheet'!N$2,FALSE),0)</f>
        <v>-549840.79</v>
      </c>
      <c r="AM38" s="199">
        <f>IFERROR(VLOOKUP($B38,'2021 Balance Sheet'!$B$7:$O$1311,'2021 Balance Sheet'!O$2,FALSE),0)</f>
        <v>-81569.960000000006</v>
      </c>
      <c r="AN38" s="109">
        <f t="shared" si="6"/>
        <v>-268878.27333333332</v>
      </c>
    </row>
    <row r="39" spans="1:40" ht="15.75" thickBot="1" x14ac:dyDescent="0.3">
      <c r="A39" s="149" t="s">
        <v>1122</v>
      </c>
      <c r="B39" s="153" t="s">
        <v>2479</v>
      </c>
      <c r="C39" s="125" t="s">
        <v>4</v>
      </c>
      <c r="D39" s="139">
        <v>-257944.17</v>
      </c>
      <c r="E39" s="139">
        <v>-395810.84</v>
      </c>
      <c r="F39" s="139">
        <v>-533677.51</v>
      </c>
      <c r="G39" s="139">
        <v>-671544.18</v>
      </c>
      <c r="H39" s="139">
        <v>17789.150000000001</v>
      </c>
      <c r="I39" s="139">
        <v>-120077.52</v>
      </c>
      <c r="J39" s="139">
        <v>-257944.19</v>
      </c>
      <c r="K39" s="139">
        <v>-395810.86</v>
      </c>
      <c r="L39" s="139">
        <v>-533677.53</v>
      </c>
      <c r="M39" s="139">
        <v>-671544.2</v>
      </c>
      <c r="N39" s="139">
        <v>17789.13</v>
      </c>
      <c r="O39" s="139">
        <v>-120077.54</v>
      </c>
      <c r="P39" s="199">
        <v>-257944.21</v>
      </c>
      <c r="Q39" s="199">
        <v>-395810.88</v>
      </c>
      <c r="R39" s="199">
        <v>-533677.55000000005</v>
      </c>
      <c r="S39" s="200">
        <v>-671544.22</v>
      </c>
      <c r="T39" s="200">
        <v>17789.11</v>
      </c>
      <c r="U39" s="200">
        <v>-120077.56</v>
      </c>
      <c r="V39" s="199">
        <v>-257944.23</v>
      </c>
      <c r="W39" s="199">
        <v>-395810.9</v>
      </c>
      <c r="X39" s="199">
        <v>-533677.56999999995</v>
      </c>
      <c r="Y39" s="199">
        <v>-671544.24</v>
      </c>
      <c r="Z39" s="199">
        <v>17789.09</v>
      </c>
      <c r="AA39" s="199">
        <v>-120077.58</v>
      </c>
      <c r="AB39" s="199">
        <f>IFERROR(VLOOKUP($B39,'2021 Balance Sheet'!$B$7:$O$1311,'2021 Balance Sheet'!D$2,FALSE),0)</f>
        <v>-257944.25</v>
      </c>
      <c r="AC39" s="199">
        <f>IFERROR(VLOOKUP($B39,'2021 Balance Sheet'!$B$7:$O$1311,'2021 Balance Sheet'!E$2,FALSE),0)</f>
        <v>-395810.92</v>
      </c>
      <c r="AD39" s="199">
        <f>IFERROR(VLOOKUP($B39,'2021 Balance Sheet'!$B$7:$O$1311,'2021 Balance Sheet'!F$2,FALSE),0)</f>
        <v>-533677.59</v>
      </c>
      <c r="AE39" s="199">
        <f>IFERROR(VLOOKUP($B39,'2021 Balance Sheet'!$B$7:$O$1311,'2021 Balance Sheet'!G$2,FALSE),0)</f>
        <v>-671544.26</v>
      </c>
      <c r="AF39" s="199">
        <f>IFERROR(VLOOKUP($B39,'2021 Balance Sheet'!$B$7:$O$1311,'2021 Balance Sheet'!H$2,FALSE),0)</f>
        <v>17789.07</v>
      </c>
      <c r="AG39" s="199">
        <f>IFERROR(VLOOKUP($B39,'2021 Balance Sheet'!$B$7:$O$1311,'2021 Balance Sheet'!I$2,FALSE),0)</f>
        <v>-120077.6</v>
      </c>
      <c r="AH39" s="199">
        <f>IFERROR(VLOOKUP($B39,'2021 Balance Sheet'!$B$7:$O$1311,'2021 Balance Sheet'!J$2,FALSE),0)</f>
        <v>-257944.27</v>
      </c>
      <c r="AI39" s="199">
        <f>IFERROR(VLOOKUP($B39,'2021 Balance Sheet'!$B$7:$O$1311,'2021 Balance Sheet'!K$2,FALSE),0)</f>
        <v>-395810.94</v>
      </c>
      <c r="AJ39" s="199">
        <f>IFERROR(VLOOKUP($B39,'2021 Balance Sheet'!$B$7:$O$1311,'2021 Balance Sheet'!L$2,FALSE),0)</f>
        <v>-533677.61</v>
      </c>
      <c r="AK39" s="199">
        <f>IFERROR(VLOOKUP($B39,'2021 Balance Sheet'!$B$7:$O$1311,'2021 Balance Sheet'!M$2,FALSE),0)</f>
        <v>-671544.28</v>
      </c>
      <c r="AL39" s="199">
        <f>IFERROR(VLOOKUP($B39,'2021 Balance Sheet'!$B$7:$O$1311,'2021 Balance Sheet'!N$2,FALSE),0)</f>
        <v>-809410.95</v>
      </c>
      <c r="AM39" s="199">
        <f>IFERROR(VLOOKUP($B39,'2021 Balance Sheet'!$B$7:$O$1311,'2021 Balance Sheet'!O$2,FALSE),0)</f>
        <v>-120077.62</v>
      </c>
      <c r="AN39" s="109">
        <f t="shared" si="6"/>
        <v>-395810.93333333329</v>
      </c>
    </row>
    <row r="40" spans="1:40" ht="15.75" thickBot="1" x14ac:dyDescent="0.3">
      <c r="A40" s="149" t="s">
        <v>1123</v>
      </c>
      <c r="B40" s="153" t="s">
        <v>2480</v>
      </c>
      <c r="C40" s="125" t="s">
        <v>4</v>
      </c>
      <c r="D40" s="140">
        <v>-270441.71999999997</v>
      </c>
      <c r="E40" s="140">
        <v>-329233.39</v>
      </c>
      <c r="F40" s="140">
        <v>-35275.06</v>
      </c>
      <c r="G40" s="140">
        <v>-94066.73</v>
      </c>
      <c r="H40" s="140">
        <v>-152858.4</v>
      </c>
      <c r="I40" s="140">
        <v>-211650.07</v>
      </c>
      <c r="J40" s="140">
        <v>-270441.74</v>
      </c>
      <c r="K40" s="140">
        <v>-329233.40999999997</v>
      </c>
      <c r="L40" s="140">
        <v>-35275.08</v>
      </c>
      <c r="M40" s="140">
        <v>-94066.75</v>
      </c>
      <c r="N40" s="140">
        <v>-152858.42000000001</v>
      </c>
      <c r="O40" s="140">
        <v>-211650.09</v>
      </c>
      <c r="P40" s="200">
        <v>-270441.76</v>
      </c>
      <c r="Q40" s="200">
        <v>-329233.43</v>
      </c>
      <c r="R40" s="200">
        <v>-35275.1</v>
      </c>
      <c r="S40" s="199">
        <v>-94066.77</v>
      </c>
      <c r="T40" s="199">
        <v>-152858.44</v>
      </c>
      <c r="U40" s="199">
        <v>-211650.11</v>
      </c>
      <c r="V40" s="200">
        <v>-270441.78000000003</v>
      </c>
      <c r="W40" s="200">
        <v>-329233.45</v>
      </c>
      <c r="X40" s="200">
        <v>-35275.120000000003</v>
      </c>
      <c r="Y40" s="200">
        <v>-94066.79</v>
      </c>
      <c r="Z40" s="200">
        <v>-152858.46</v>
      </c>
      <c r="AA40" s="200">
        <v>-211650.13</v>
      </c>
      <c r="AB40" s="199">
        <f>IFERROR(VLOOKUP($B40,'2021 Balance Sheet'!$B$7:$O$1311,'2021 Balance Sheet'!D$2,FALSE),0)</f>
        <v>-270441.8</v>
      </c>
      <c r="AC40" s="199">
        <f>IFERROR(VLOOKUP($B40,'2021 Balance Sheet'!$B$7:$O$1311,'2021 Balance Sheet'!E$2,FALSE),0)</f>
        <v>-329233.46999999997</v>
      </c>
      <c r="AD40" s="199">
        <f>IFERROR(VLOOKUP($B40,'2021 Balance Sheet'!$B$7:$O$1311,'2021 Balance Sheet'!F$2,FALSE),0)</f>
        <v>-35275.14</v>
      </c>
      <c r="AE40" s="199">
        <f>IFERROR(VLOOKUP($B40,'2021 Balance Sheet'!$B$7:$O$1311,'2021 Balance Sheet'!G$2,FALSE),0)</f>
        <v>-94066.81</v>
      </c>
      <c r="AF40" s="199">
        <f>IFERROR(VLOOKUP($B40,'2021 Balance Sheet'!$B$7:$O$1311,'2021 Balance Sheet'!H$2,FALSE),0)</f>
        <v>-152858.48000000001</v>
      </c>
      <c r="AG40" s="199">
        <f>IFERROR(VLOOKUP($B40,'2021 Balance Sheet'!$B$7:$O$1311,'2021 Balance Sheet'!I$2,FALSE),0)</f>
        <v>-211650.15</v>
      </c>
      <c r="AH40" s="199">
        <f>IFERROR(VLOOKUP($B40,'2021 Balance Sheet'!$B$7:$O$1311,'2021 Balance Sheet'!J$2,FALSE),0)</f>
        <v>-270441.82</v>
      </c>
      <c r="AI40" s="199">
        <f>IFERROR(VLOOKUP($B40,'2021 Balance Sheet'!$B$7:$O$1311,'2021 Balance Sheet'!K$2,FALSE),0)</f>
        <v>-329233.49</v>
      </c>
      <c r="AJ40" s="199">
        <f>IFERROR(VLOOKUP($B40,'2021 Balance Sheet'!$B$7:$O$1311,'2021 Balance Sheet'!L$2,FALSE),0)</f>
        <v>-35275.160000000003</v>
      </c>
      <c r="AK40" s="199">
        <f>IFERROR(VLOOKUP($B40,'2021 Balance Sheet'!$B$7:$O$1311,'2021 Balance Sheet'!M$2,FALSE),0)</f>
        <v>-94066.83</v>
      </c>
      <c r="AL40" s="199">
        <f>IFERROR(VLOOKUP($B40,'2021 Balance Sheet'!$B$7:$O$1311,'2021 Balance Sheet'!N$2,FALSE),0)</f>
        <v>-152858.5</v>
      </c>
      <c r="AM40" s="199">
        <f>IFERROR(VLOOKUP($B40,'2021 Balance Sheet'!$B$7:$O$1311,'2021 Balance Sheet'!O$2,FALSE),0)</f>
        <v>-211650.17</v>
      </c>
      <c r="AN40" s="109">
        <f t="shared" si="6"/>
        <v>-182254.31666666665</v>
      </c>
    </row>
    <row r="41" spans="1:40" ht="15.75" thickBot="1" x14ac:dyDescent="0.3">
      <c r="A41" s="149" t="s">
        <v>1124</v>
      </c>
      <c r="B41" s="153" t="s">
        <v>2481</v>
      </c>
      <c r="C41" s="125" t="s">
        <v>4</v>
      </c>
      <c r="D41" s="139">
        <v>-1059437.5</v>
      </c>
      <c r="E41" s="139">
        <v>-1289750</v>
      </c>
      <c r="F41" s="139">
        <v>-138187.5</v>
      </c>
      <c r="G41" s="139">
        <v>-368500</v>
      </c>
      <c r="H41" s="139">
        <v>-598812.5</v>
      </c>
      <c r="I41" s="139">
        <v>-829125</v>
      </c>
      <c r="J41" s="139">
        <v>-1059437.5</v>
      </c>
      <c r="K41" s="139">
        <v>-1289750</v>
      </c>
      <c r="L41" s="139">
        <v>-138187.5</v>
      </c>
      <c r="M41" s="139">
        <v>-368500</v>
      </c>
      <c r="N41" s="139">
        <v>-598812.5</v>
      </c>
      <c r="O41" s="139">
        <v>-829125</v>
      </c>
      <c r="P41" s="199">
        <v>-1059437.5</v>
      </c>
      <c r="Q41" s="199">
        <v>-1289750</v>
      </c>
      <c r="R41" s="199">
        <v>-138187.5</v>
      </c>
      <c r="S41" s="200">
        <v>-368500</v>
      </c>
      <c r="T41" s="200">
        <v>-598812.5</v>
      </c>
      <c r="U41" s="200">
        <v>-829125</v>
      </c>
      <c r="V41" s="199">
        <v>-1059437.5</v>
      </c>
      <c r="W41" s="199">
        <v>-1289750</v>
      </c>
      <c r="X41" s="199">
        <v>-138187.5</v>
      </c>
      <c r="Y41" s="199">
        <v>-368500</v>
      </c>
      <c r="Z41" s="199">
        <v>-598812.5</v>
      </c>
      <c r="AA41" s="199">
        <v>-829125</v>
      </c>
      <c r="AB41" s="199">
        <f>IFERROR(VLOOKUP($B41,'2021 Balance Sheet'!$B$7:$O$1311,'2021 Balance Sheet'!D$2,FALSE),0)</f>
        <v>-1059437.5</v>
      </c>
      <c r="AC41" s="199">
        <f>IFERROR(VLOOKUP($B41,'2021 Balance Sheet'!$B$7:$O$1311,'2021 Balance Sheet'!E$2,FALSE),0)</f>
        <v>-1289750</v>
      </c>
      <c r="AD41" s="199">
        <f>IFERROR(VLOOKUP($B41,'2021 Balance Sheet'!$B$7:$O$1311,'2021 Balance Sheet'!F$2,FALSE),0)</f>
        <v>-138187.5</v>
      </c>
      <c r="AE41" s="199">
        <f>IFERROR(VLOOKUP($B41,'2021 Balance Sheet'!$B$7:$O$1311,'2021 Balance Sheet'!G$2,FALSE),0)</f>
        <v>-368500</v>
      </c>
      <c r="AF41" s="199">
        <f>IFERROR(VLOOKUP($B41,'2021 Balance Sheet'!$B$7:$O$1311,'2021 Balance Sheet'!H$2,FALSE),0)</f>
        <v>-598812.5</v>
      </c>
      <c r="AG41" s="199">
        <f>IFERROR(VLOOKUP($B41,'2021 Balance Sheet'!$B$7:$O$1311,'2021 Balance Sheet'!I$2,FALSE),0)</f>
        <v>-829125</v>
      </c>
      <c r="AH41" s="199">
        <f>IFERROR(VLOOKUP($B41,'2021 Balance Sheet'!$B$7:$O$1311,'2021 Balance Sheet'!J$2,FALSE),0)</f>
        <v>-1059437.5</v>
      </c>
      <c r="AI41" s="199">
        <f>IFERROR(VLOOKUP($B41,'2021 Balance Sheet'!$B$7:$O$1311,'2021 Balance Sheet'!K$2,FALSE),0)</f>
        <v>-1289750</v>
      </c>
      <c r="AJ41" s="199">
        <f>IFERROR(VLOOKUP($B41,'2021 Balance Sheet'!$B$7:$O$1311,'2021 Balance Sheet'!L$2,FALSE),0)</f>
        <v>-138187.5</v>
      </c>
      <c r="AK41" s="199">
        <f>IFERROR(VLOOKUP($B41,'2021 Balance Sheet'!$B$7:$O$1311,'2021 Balance Sheet'!M$2,FALSE),0)</f>
        <v>-368500</v>
      </c>
      <c r="AL41" s="199">
        <f>IFERROR(VLOOKUP($B41,'2021 Balance Sheet'!$B$7:$O$1311,'2021 Balance Sheet'!N$2,FALSE),0)</f>
        <v>-598812.5</v>
      </c>
      <c r="AM41" s="199">
        <f>IFERROR(VLOOKUP($B41,'2021 Balance Sheet'!$B$7:$O$1311,'2021 Balance Sheet'!O$2,FALSE),0)</f>
        <v>-829125</v>
      </c>
      <c r="AN41" s="109">
        <f t="shared" si="6"/>
        <v>-713968.75</v>
      </c>
    </row>
    <row r="42" spans="1:40" ht="15.75" thickBot="1" x14ac:dyDescent="0.3">
      <c r="A42" s="149" t="s">
        <v>2482</v>
      </c>
      <c r="B42" s="153" t="s">
        <v>2483</v>
      </c>
      <c r="C42" s="125" t="s">
        <v>4</v>
      </c>
      <c r="D42" s="140">
        <v>5708.33</v>
      </c>
      <c r="E42" s="140">
        <v>-165541.67000000001</v>
      </c>
      <c r="F42" s="140">
        <v>-336791.67</v>
      </c>
      <c r="G42" s="140">
        <v>-508041.67</v>
      </c>
      <c r="H42" s="140">
        <v>-679291.67</v>
      </c>
      <c r="I42" s="140">
        <v>-850541.67</v>
      </c>
      <c r="J42" s="140">
        <v>5708.33</v>
      </c>
      <c r="K42" s="140">
        <v>-165541.67000000001</v>
      </c>
      <c r="L42" s="140">
        <v>-336791.67</v>
      </c>
      <c r="M42" s="140">
        <v>-508041.67</v>
      </c>
      <c r="N42" s="140">
        <v>-679291.67</v>
      </c>
      <c r="O42" s="140">
        <v>-850541.67</v>
      </c>
      <c r="P42" s="200">
        <v>5708.33</v>
      </c>
      <c r="Q42" s="200">
        <v>-165541.67000000001</v>
      </c>
      <c r="R42" s="200">
        <v>-336791.67</v>
      </c>
      <c r="S42" s="199">
        <v>-508041.67</v>
      </c>
      <c r="T42" s="199">
        <v>-679291.67</v>
      </c>
      <c r="U42" s="199">
        <v>-850541.67</v>
      </c>
      <c r="V42" s="200">
        <v>5708.33</v>
      </c>
      <c r="W42" s="200">
        <v>-165541.67000000001</v>
      </c>
      <c r="X42" s="200">
        <v>-336791.67</v>
      </c>
      <c r="Y42" s="200">
        <v>-508041.67</v>
      </c>
      <c r="Z42" s="200">
        <v>-679291.67</v>
      </c>
      <c r="AA42" s="200">
        <v>-850541.67</v>
      </c>
      <c r="AB42" s="199">
        <f>IFERROR(VLOOKUP($B42,'2021 Balance Sheet'!$B$7:$O$1311,'2021 Balance Sheet'!D$2,FALSE),0)</f>
        <v>5708.33</v>
      </c>
      <c r="AC42" s="199">
        <f>IFERROR(VLOOKUP($B42,'2021 Balance Sheet'!$B$7:$O$1311,'2021 Balance Sheet'!E$2,FALSE),0)</f>
        <v>-165541.67000000001</v>
      </c>
      <c r="AD42" s="199">
        <f>IFERROR(VLOOKUP($B42,'2021 Balance Sheet'!$B$7:$O$1311,'2021 Balance Sheet'!F$2,FALSE),0)</f>
        <v>-336791.67</v>
      </c>
      <c r="AE42" s="199">
        <f>IFERROR(VLOOKUP($B42,'2021 Balance Sheet'!$B$7:$O$1311,'2021 Balance Sheet'!G$2,FALSE),0)</f>
        <v>-508041.67</v>
      </c>
      <c r="AF42" s="199">
        <f>IFERROR(VLOOKUP($B42,'2021 Balance Sheet'!$B$7:$O$1311,'2021 Balance Sheet'!H$2,FALSE),0)</f>
        <v>-679291.67</v>
      </c>
      <c r="AG42" s="199">
        <f>IFERROR(VLOOKUP($B42,'2021 Balance Sheet'!$B$7:$O$1311,'2021 Balance Sheet'!I$2,FALSE),0)</f>
        <v>-850541.67</v>
      </c>
      <c r="AH42" s="199">
        <f>IFERROR(VLOOKUP($B42,'2021 Balance Sheet'!$B$7:$O$1311,'2021 Balance Sheet'!J$2,FALSE),0)</f>
        <v>5708.33</v>
      </c>
      <c r="AI42" s="199">
        <f>IFERROR(VLOOKUP($B42,'2021 Balance Sheet'!$B$7:$O$1311,'2021 Balance Sheet'!K$2,FALSE),0)</f>
        <v>-165541.67000000001</v>
      </c>
      <c r="AJ42" s="199">
        <f>IFERROR(VLOOKUP($B42,'2021 Balance Sheet'!$B$7:$O$1311,'2021 Balance Sheet'!L$2,FALSE),0)</f>
        <v>-336791.67</v>
      </c>
      <c r="AK42" s="199">
        <f>IFERROR(VLOOKUP($B42,'2021 Balance Sheet'!$B$7:$O$1311,'2021 Balance Sheet'!M$2,FALSE),0)</f>
        <v>-508041.67</v>
      </c>
      <c r="AL42" s="199">
        <f>IFERROR(VLOOKUP($B42,'2021 Balance Sheet'!$B$7:$O$1311,'2021 Balance Sheet'!N$2,FALSE),0)</f>
        <v>-679291.67</v>
      </c>
      <c r="AM42" s="199">
        <f>IFERROR(VLOOKUP($B42,'2021 Balance Sheet'!$B$7:$O$1311,'2021 Balance Sheet'!O$2,FALSE),0)</f>
        <v>-850541.67</v>
      </c>
      <c r="AN42" s="109">
        <f t="shared" si="6"/>
        <v>-422416.67</v>
      </c>
    </row>
    <row r="43" spans="1:40" ht="15.75" thickBot="1" x14ac:dyDescent="0.3">
      <c r="A43" s="149" t="s">
        <v>2914</v>
      </c>
      <c r="B43" s="153" t="s">
        <v>2915</v>
      </c>
      <c r="C43" s="125" t="s">
        <v>4</v>
      </c>
      <c r="D43" s="139"/>
      <c r="E43" s="139"/>
      <c r="F43" s="139"/>
      <c r="G43" s="139"/>
      <c r="H43" s="139"/>
      <c r="I43" s="139">
        <v>-124020</v>
      </c>
      <c r="J43" s="139">
        <v>-419760</v>
      </c>
      <c r="K43" s="139">
        <v>-715500</v>
      </c>
      <c r="L43" s="139">
        <v>-1005675</v>
      </c>
      <c r="M43" s="139">
        <v>-1295850</v>
      </c>
      <c r="N43" s="139">
        <v>-1586025</v>
      </c>
      <c r="O43" s="139">
        <v>-154495</v>
      </c>
      <c r="P43" s="199">
        <v>-444670</v>
      </c>
      <c r="Q43" s="199">
        <v>-734845</v>
      </c>
      <c r="R43" s="199">
        <v>-1025020</v>
      </c>
      <c r="S43" s="200">
        <v>-1315195</v>
      </c>
      <c r="T43" s="200">
        <v>135680</v>
      </c>
      <c r="U43" s="200">
        <v>-154495</v>
      </c>
      <c r="V43" s="199">
        <v>-444670</v>
      </c>
      <c r="W43" s="199">
        <v>-734845</v>
      </c>
      <c r="X43" s="199">
        <v>-1025020</v>
      </c>
      <c r="Y43" s="199">
        <v>-1315195</v>
      </c>
      <c r="Z43" s="199">
        <v>135680</v>
      </c>
      <c r="AA43" s="199">
        <v>-154495</v>
      </c>
      <c r="AB43" s="199">
        <f>IFERROR(VLOOKUP($B43,'2021 Balance Sheet'!$B$7:$O$1311,'2021 Balance Sheet'!D$2,FALSE),0)</f>
        <v>-444670</v>
      </c>
      <c r="AC43" s="199">
        <f>IFERROR(VLOOKUP($B43,'2021 Balance Sheet'!$B$7:$O$1311,'2021 Balance Sheet'!E$2,FALSE),0)</f>
        <v>-734845</v>
      </c>
      <c r="AD43" s="199">
        <f>IFERROR(VLOOKUP($B43,'2021 Balance Sheet'!$B$7:$O$1311,'2021 Balance Sheet'!F$2,FALSE),0)</f>
        <v>-1025020</v>
      </c>
      <c r="AE43" s="199">
        <f>IFERROR(VLOOKUP($B43,'2021 Balance Sheet'!$B$7:$O$1311,'2021 Balance Sheet'!G$2,FALSE),0)</f>
        <v>-1315195</v>
      </c>
      <c r="AF43" s="199">
        <f>IFERROR(VLOOKUP($B43,'2021 Balance Sheet'!$B$7:$O$1311,'2021 Balance Sheet'!H$2,FALSE),0)</f>
        <v>135680</v>
      </c>
      <c r="AG43" s="199">
        <f>IFERROR(VLOOKUP($B43,'2021 Balance Sheet'!$B$7:$O$1311,'2021 Balance Sheet'!I$2,FALSE),0)</f>
        <v>-154495</v>
      </c>
      <c r="AH43" s="199">
        <f>IFERROR(VLOOKUP($B43,'2021 Balance Sheet'!$B$7:$O$1311,'2021 Balance Sheet'!J$2,FALSE),0)</f>
        <v>-444670</v>
      </c>
      <c r="AI43" s="199">
        <f>IFERROR(VLOOKUP($B43,'2021 Balance Sheet'!$B$7:$O$1311,'2021 Balance Sheet'!K$2,FALSE),0)</f>
        <v>-734845</v>
      </c>
      <c r="AJ43" s="199">
        <f>IFERROR(VLOOKUP($B43,'2021 Balance Sheet'!$B$7:$O$1311,'2021 Balance Sheet'!L$2,FALSE),0)</f>
        <v>-1025020</v>
      </c>
      <c r="AK43" s="199">
        <f>IFERROR(VLOOKUP($B43,'2021 Balance Sheet'!$B$7:$O$1311,'2021 Balance Sheet'!M$2,FALSE),0)</f>
        <v>-1315195</v>
      </c>
      <c r="AL43" s="199">
        <f>IFERROR(VLOOKUP($B43,'2021 Balance Sheet'!$B$7:$O$1311,'2021 Balance Sheet'!N$2,FALSE),0)</f>
        <v>-1605370</v>
      </c>
      <c r="AM43" s="199">
        <f>IFERROR(VLOOKUP($B43,'2021 Balance Sheet'!$B$7:$O$1311,'2021 Balance Sheet'!O$2,FALSE),0)</f>
        <v>-154495</v>
      </c>
      <c r="AN43" s="109">
        <f t="shared" si="6"/>
        <v>-734845</v>
      </c>
    </row>
    <row r="44" spans="1:40" ht="15.75" thickBot="1" x14ac:dyDescent="0.3">
      <c r="A44" s="149" t="s">
        <v>2916</v>
      </c>
      <c r="B44" s="153" t="s">
        <v>2917</v>
      </c>
      <c r="C44" s="125" t="s">
        <v>4</v>
      </c>
      <c r="D44" s="140"/>
      <c r="E44" s="140"/>
      <c r="F44" s="140"/>
      <c r="G44" s="140"/>
      <c r="H44" s="140"/>
      <c r="I44" s="140">
        <v>-55935.62</v>
      </c>
      <c r="J44" s="140">
        <v>-189320.55</v>
      </c>
      <c r="K44" s="140">
        <v>-322705.48</v>
      </c>
      <c r="L44" s="140">
        <v>-450830.01</v>
      </c>
      <c r="M44" s="140">
        <v>-579195.07999999996</v>
      </c>
      <c r="N44" s="140">
        <v>-710070.08</v>
      </c>
      <c r="O44" s="140">
        <v>-64420.08</v>
      </c>
      <c r="P44" s="200">
        <v>-195295.08</v>
      </c>
      <c r="Q44" s="200">
        <v>-326170.08</v>
      </c>
      <c r="R44" s="200">
        <v>-457045.08</v>
      </c>
      <c r="S44" s="199">
        <v>-587920.07999999996</v>
      </c>
      <c r="T44" s="199">
        <v>66454.92</v>
      </c>
      <c r="U44" s="199">
        <v>-64420.08</v>
      </c>
      <c r="V44" s="200">
        <v>-195295.08</v>
      </c>
      <c r="W44" s="200">
        <v>-326170.08</v>
      </c>
      <c r="X44" s="200">
        <v>-457045.08</v>
      </c>
      <c r="Y44" s="200">
        <v>-587920.07999999996</v>
      </c>
      <c r="Z44" s="200">
        <v>66454.92</v>
      </c>
      <c r="AA44" s="200">
        <v>-64420.08</v>
      </c>
      <c r="AB44" s="199">
        <f>IFERROR(VLOOKUP($B44,'2021 Balance Sheet'!$B$7:$O$1311,'2021 Balance Sheet'!D$2,FALSE),0)</f>
        <v>-195295.08</v>
      </c>
      <c r="AC44" s="199">
        <f>IFERROR(VLOOKUP($B44,'2021 Balance Sheet'!$B$7:$O$1311,'2021 Balance Sheet'!E$2,FALSE),0)</f>
        <v>-326170.08</v>
      </c>
      <c r="AD44" s="199">
        <f>IFERROR(VLOOKUP($B44,'2021 Balance Sheet'!$B$7:$O$1311,'2021 Balance Sheet'!F$2,FALSE),0)</f>
        <v>-457045.08</v>
      </c>
      <c r="AE44" s="199">
        <f>IFERROR(VLOOKUP($B44,'2021 Balance Sheet'!$B$7:$O$1311,'2021 Balance Sheet'!G$2,FALSE),0)</f>
        <v>-587920.07999999996</v>
      </c>
      <c r="AF44" s="199">
        <f>IFERROR(VLOOKUP($B44,'2021 Balance Sheet'!$B$7:$O$1311,'2021 Balance Sheet'!H$2,FALSE),0)</f>
        <v>66454.92</v>
      </c>
      <c r="AG44" s="199">
        <f>IFERROR(VLOOKUP($B44,'2021 Balance Sheet'!$B$7:$O$1311,'2021 Balance Sheet'!I$2,FALSE),0)</f>
        <v>-64420.08</v>
      </c>
      <c r="AH44" s="199">
        <f>IFERROR(VLOOKUP($B44,'2021 Balance Sheet'!$B$7:$O$1311,'2021 Balance Sheet'!J$2,FALSE),0)</f>
        <v>-195295.08</v>
      </c>
      <c r="AI44" s="199">
        <f>IFERROR(VLOOKUP($B44,'2021 Balance Sheet'!$B$7:$O$1311,'2021 Balance Sheet'!K$2,FALSE),0)</f>
        <v>-326170.08</v>
      </c>
      <c r="AJ44" s="199">
        <f>IFERROR(VLOOKUP($B44,'2021 Balance Sheet'!$B$7:$O$1311,'2021 Balance Sheet'!L$2,FALSE),0)</f>
        <v>-457045.08</v>
      </c>
      <c r="AK44" s="199">
        <f>IFERROR(VLOOKUP($B44,'2021 Balance Sheet'!$B$7:$O$1311,'2021 Balance Sheet'!M$2,FALSE),0)</f>
        <v>-587920.07999999996</v>
      </c>
      <c r="AL44" s="199">
        <f>IFERROR(VLOOKUP($B44,'2021 Balance Sheet'!$B$7:$O$1311,'2021 Balance Sheet'!N$2,FALSE),0)</f>
        <v>-718795.08</v>
      </c>
      <c r="AM44" s="199">
        <f>IFERROR(VLOOKUP($B44,'2021 Balance Sheet'!$B$7:$O$1311,'2021 Balance Sheet'!O$2,FALSE),0)</f>
        <v>-64420.08</v>
      </c>
      <c r="AN44" s="109">
        <f t="shared" si="6"/>
        <v>-326170.08</v>
      </c>
    </row>
    <row r="45" spans="1:40" ht="15.75" thickBot="1" x14ac:dyDescent="0.3">
      <c r="A45" s="186" t="s">
        <v>3935</v>
      </c>
      <c r="B45" s="185" t="s">
        <v>3936</v>
      </c>
      <c r="C45" s="125"/>
      <c r="D45" s="140"/>
      <c r="E45" s="140"/>
      <c r="F45" s="140"/>
      <c r="G45" s="140"/>
      <c r="H45" s="140"/>
      <c r="I45" s="140"/>
      <c r="J45" s="140"/>
      <c r="K45" s="140"/>
      <c r="L45" s="140"/>
      <c r="M45" s="140"/>
      <c r="N45" s="140"/>
      <c r="O45" s="140"/>
      <c r="P45" s="200"/>
      <c r="Q45" s="200"/>
      <c r="R45" s="200">
        <v>0</v>
      </c>
      <c r="S45" s="200">
        <v>-450000</v>
      </c>
      <c r="T45" s="200">
        <v>-900000</v>
      </c>
      <c r="U45" s="200">
        <v>-1350000</v>
      </c>
      <c r="V45" s="200">
        <v>-1800000</v>
      </c>
      <c r="W45" s="200">
        <v>-2250000</v>
      </c>
      <c r="X45" s="200">
        <v>-225000</v>
      </c>
      <c r="Y45" s="200">
        <v>-675000</v>
      </c>
      <c r="Z45" s="200">
        <v>-1125000</v>
      </c>
      <c r="AA45" s="200">
        <v>-1575000</v>
      </c>
      <c r="AB45" s="199">
        <f>IFERROR(VLOOKUP($B45,'2021 Balance Sheet'!$B$7:$O$1311,'2021 Balance Sheet'!D$2,FALSE),0)</f>
        <v>-2025000</v>
      </c>
      <c r="AC45" s="199">
        <f>IFERROR(VLOOKUP($B45,'2021 Balance Sheet'!$B$7:$O$1311,'2021 Balance Sheet'!E$2,FALSE),0)</f>
        <v>-2475000</v>
      </c>
      <c r="AD45" s="199">
        <f>IFERROR(VLOOKUP($B45,'2021 Balance Sheet'!$B$7:$O$1311,'2021 Balance Sheet'!F$2,FALSE),0)</f>
        <v>-225000</v>
      </c>
      <c r="AE45" s="199">
        <f>IFERROR(VLOOKUP($B45,'2021 Balance Sheet'!$B$7:$O$1311,'2021 Balance Sheet'!G$2,FALSE),0)</f>
        <v>-675000</v>
      </c>
      <c r="AF45" s="199">
        <f>IFERROR(VLOOKUP($B45,'2021 Balance Sheet'!$B$7:$O$1311,'2021 Balance Sheet'!H$2,FALSE),0)</f>
        <v>-1125000</v>
      </c>
      <c r="AG45" s="199">
        <f>IFERROR(VLOOKUP($B45,'2021 Balance Sheet'!$B$7:$O$1311,'2021 Balance Sheet'!I$2,FALSE),0)</f>
        <v>-1575000</v>
      </c>
      <c r="AH45" s="199">
        <f>IFERROR(VLOOKUP($B45,'2021 Balance Sheet'!$B$7:$O$1311,'2021 Balance Sheet'!J$2,FALSE),0)</f>
        <v>-2025000</v>
      </c>
      <c r="AI45" s="199">
        <f>IFERROR(VLOOKUP($B45,'2021 Balance Sheet'!$B$7:$O$1311,'2021 Balance Sheet'!K$2,FALSE),0)</f>
        <v>-2475000</v>
      </c>
      <c r="AJ45" s="199">
        <f>IFERROR(VLOOKUP($B45,'2021 Balance Sheet'!$B$7:$O$1311,'2021 Balance Sheet'!L$2,FALSE),0)</f>
        <v>-225000</v>
      </c>
      <c r="AK45" s="199">
        <f>IFERROR(VLOOKUP($B45,'2021 Balance Sheet'!$B$7:$O$1311,'2021 Balance Sheet'!M$2,FALSE),0)</f>
        <v>-675000</v>
      </c>
      <c r="AL45" s="199">
        <f>IFERROR(VLOOKUP($B45,'2021 Balance Sheet'!$B$7:$O$1311,'2021 Balance Sheet'!N$2,FALSE),0)</f>
        <v>-1125000</v>
      </c>
      <c r="AM45" s="199">
        <f>IFERROR(VLOOKUP($B45,'2021 Balance Sheet'!$B$7:$O$1311,'2021 Balance Sheet'!O$2,FALSE),0)</f>
        <v>-1575000</v>
      </c>
      <c r="AN45" s="109">
        <f t="shared" si="6"/>
        <v>-1350000</v>
      </c>
    </row>
    <row r="46" spans="1:40" ht="15.75" thickBot="1" x14ac:dyDescent="0.3">
      <c r="A46" s="431" t="s">
        <v>4264</v>
      </c>
      <c r="B46" s="434" t="s">
        <v>4252</v>
      </c>
      <c r="C46" s="125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199">
        <f>IFERROR(VLOOKUP($B46,'2021 Balance Sheet'!$B$7:$O$1311,'2021 Balance Sheet'!D$2,FALSE),0)</f>
        <v>0</v>
      </c>
      <c r="AC46" s="199">
        <f>IFERROR(VLOOKUP($B46,'2021 Balance Sheet'!$B$7:$O$1311,'2021 Balance Sheet'!E$2,FALSE),0)</f>
        <v>0</v>
      </c>
      <c r="AD46" s="199">
        <f>IFERROR(VLOOKUP($B46,'2021 Balance Sheet'!$B$7:$O$1311,'2021 Balance Sheet'!F$2,FALSE),0)</f>
        <v>0</v>
      </c>
      <c r="AE46" s="199">
        <f>IFERROR(VLOOKUP($B46,'2021 Balance Sheet'!$B$7:$O$1311,'2021 Balance Sheet'!G$2,FALSE),0)</f>
        <v>0</v>
      </c>
      <c r="AF46" s="199">
        <f>IFERROR(VLOOKUP($B46,'2021 Balance Sheet'!$B$7:$O$1311,'2021 Balance Sheet'!H$2,FALSE),0)</f>
        <v>0</v>
      </c>
      <c r="AG46" s="199">
        <f>IFERROR(VLOOKUP($B46,'2021 Balance Sheet'!$B$7:$O$1311,'2021 Balance Sheet'!I$2,FALSE),0)</f>
        <v>0</v>
      </c>
      <c r="AH46" s="199">
        <f>IFERROR(VLOOKUP($B46,'2021 Balance Sheet'!$B$7:$O$1311,'2021 Balance Sheet'!J$2,FALSE),0)</f>
        <v>0</v>
      </c>
      <c r="AI46" s="199">
        <f>IFERROR(VLOOKUP($B46,'2021 Balance Sheet'!$B$7:$O$1311,'2021 Balance Sheet'!K$2,FALSE),0)</f>
        <v>0</v>
      </c>
      <c r="AJ46" s="199">
        <f>IFERROR(VLOOKUP($B46,'2021 Balance Sheet'!$B$7:$O$1311,'2021 Balance Sheet'!L$2,FALSE),0)</f>
        <v>0</v>
      </c>
      <c r="AK46" s="199">
        <f>IFERROR(VLOOKUP($B46,'2021 Balance Sheet'!$B$7:$O$1311,'2021 Balance Sheet'!M$2,FALSE),0)</f>
        <v>0</v>
      </c>
      <c r="AL46" s="199">
        <f>IFERROR(VLOOKUP($B46,'2021 Balance Sheet'!$B$7:$O$1311,'2021 Balance Sheet'!N$2,FALSE),0)</f>
        <v>-166725</v>
      </c>
      <c r="AM46" s="199">
        <f>IFERROR(VLOOKUP($B46,'2021 Balance Sheet'!$B$7:$O$1311,'2021 Balance Sheet'!O$2,FALSE),0)</f>
        <v>-500175</v>
      </c>
      <c r="AN46" s="109">
        <f t="shared" ref="AN46" si="13">(AM46/2+AA46/2+SUM(AB46:AL46))/12</f>
        <v>-34734.375</v>
      </c>
    </row>
    <row r="47" spans="1:40" ht="15.75" thickBot="1" x14ac:dyDescent="0.3">
      <c r="A47" s="149" t="s">
        <v>3577</v>
      </c>
      <c r="B47" s="153" t="s">
        <v>3578</v>
      </c>
      <c r="C47" s="125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200">
        <v>0</v>
      </c>
      <c r="Q47" s="200">
        <v>0</v>
      </c>
      <c r="R47" s="200">
        <v>-86004.86</v>
      </c>
      <c r="S47" s="199">
        <v>-108569.46</v>
      </c>
      <c r="T47" s="199">
        <v>-438188.91</v>
      </c>
      <c r="U47" s="199">
        <v>-0.02</v>
      </c>
      <c r="V47" s="200">
        <v>-0.02</v>
      </c>
      <c r="W47" s="200">
        <v>-0.02</v>
      </c>
      <c r="X47" s="200">
        <v>-0.02</v>
      </c>
      <c r="Y47" s="200">
        <v>-0.02</v>
      </c>
      <c r="Z47" s="200">
        <v>-0.02</v>
      </c>
      <c r="AA47" s="200">
        <v>-0.02</v>
      </c>
      <c r="AB47" s="199">
        <f>IFERROR(VLOOKUP($B47,'2021 Balance Sheet'!$B$7:$O$1311,'2021 Balance Sheet'!D$2,FALSE),0)</f>
        <v>-0.02</v>
      </c>
      <c r="AC47" s="199">
        <f>IFERROR(VLOOKUP($B47,'2021 Balance Sheet'!$B$7:$O$1311,'2021 Balance Sheet'!E$2,FALSE),0)</f>
        <v>-0.02</v>
      </c>
      <c r="AD47" s="199">
        <f>IFERROR(VLOOKUP($B47,'2021 Balance Sheet'!$B$7:$O$1311,'2021 Balance Sheet'!F$2,FALSE),0)</f>
        <v>-0.02</v>
      </c>
      <c r="AE47" s="199">
        <f>IFERROR(VLOOKUP($B47,'2021 Balance Sheet'!$B$7:$O$1311,'2021 Balance Sheet'!G$2,FALSE),0)</f>
        <v>-0.02</v>
      </c>
      <c r="AF47" s="199">
        <f>IFERROR(VLOOKUP($B47,'2021 Balance Sheet'!$B$7:$O$1311,'2021 Balance Sheet'!H$2,FALSE),0)</f>
        <v>-0.02</v>
      </c>
      <c r="AG47" s="199">
        <f>IFERROR(VLOOKUP($B47,'2021 Balance Sheet'!$B$7:$O$1311,'2021 Balance Sheet'!I$2,FALSE),0)</f>
        <v>-0.02</v>
      </c>
      <c r="AH47" s="199">
        <f>IFERROR(VLOOKUP($B47,'2021 Balance Sheet'!$B$7:$O$1311,'2021 Balance Sheet'!J$2,FALSE),0)</f>
        <v>-0.02</v>
      </c>
      <c r="AI47" s="199">
        <f>IFERROR(VLOOKUP($B47,'2021 Balance Sheet'!$B$7:$O$1311,'2021 Balance Sheet'!K$2,FALSE),0)</f>
        <v>-0.02</v>
      </c>
      <c r="AJ47" s="199">
        <f>IFERROR(VLOOKUP($B47,'2021 Balance Sheet'!$B$7:$O$1311,'2021 Balance Sheet'!L$2,FALSE),0)</f>
        <v>-0.02</v>
      </c>
      <c r="AK47" s="199">
        <f>IFERROR(VLOOKUP($B47,'2021 Balance Sheet'!$B$7:$O$1311,'2021 Balance Sheet'!M$2,FALSE),0)</f>
        <v>-0.02</v>
      </c>
      <c r="AL47" s="199">
        <f>IFERROR(VLOOKUP($B47,'2021 Balance Sheet'!$B$7:$O$1311,'2021 Balance Sheet'!N$2,FALSE),0)</f>
        <v>-0.02</v>
      </c>
      <c r="AM47" s="199">
        <f>IFERROR(VLOOKUP($B47,'2021 Balance Sheet'!$B$7:$O$1311,'2021 Balance Sheet'!O$2,FALSE),0)</f>
        <v>-0.02</v>
      </c>
      <c r="AN47" s="109">
        <f t="shared" si="6"/>
        <v>-1.9999999999999997E-2</v>
      </c>
    </row>
    <row r="48" spans="1:40" ht="15.75" thickBot="1" x14ac:dyDescent="0.3">
      <c r="A48" s="149" t="s">
        <v>3579</v>
      </c>
      <c r="B48" s="153" t="s">
        <v>3580</v>
      </c>
      <c r="C48" s="125"/>
      <c r="D48" s="140"/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200">
        <v>0</v>
      </c>
      <c r="Q48" s="200">
        <v>0</v>
      </c>
      <c r="R48" s="200">
        <v>-31768.33</v>
      </c>
      <c r="S48" s="200">
        <v>-40230.589999999997</v>
      </c>
      <c r="T48" s="200">
        <v>-52854.85</v>
      </c>
      <c r="U48" s="200">
        <v>-43224.15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199">
        <f>IFERROR(VLOOKUP($B48,'2021 Balance Sheet'!$B$7:$O$1311,'2021 Balance Sheet'!D$2,FALSE),0)</f>
        <v>0</v>
      </c>
      <c r="AC48" s="199">
        <f>IFERROR(VLOOKUP($B48,'2021 Balance Sheet'!$B$7:$O$1311,'2021 Balance Sheet'!E$2,FALSE),0)</f>
        <v>0</v>
      </c>
      <c r="AD48" s="199">
        <f>IFERROR(VLOOKUP($B48,'2021 Balance Sheet'!$B$7:$O$1311,'2021 Balance Sheet'!F$2,FALSE),0)</f>
        <v>0</v>
      </c>
      <c r="AE48" s="199">
        <f>IFERROR(VLOOKUP($B48,'2021 Balance Sheet'!$B$7:$O$1311,'2021 Balance Sheet'!G$2,FALSE),0)</f>
        <v>0</v>
      </c>
      <c r="AF48" s="199">
        <f>IFERROR(VLOOKUP($B48,'2021 Balance Sheet'!$B$7:$O$1311,'2021 Balance Sheet'!H$2,FALSE),0)</f>
        <v>0</v>
      </c>
      <c r="AG48" s="199">
        <f>IFERROR(VLOOKUP($B48,'2021 Balance Sheet'!$B$7:$O$1311,'2021 Balance Sheet'!I$2,FALSE),0)</f>
        <v>-34833.33</v>
      </c>
      <c r="AH48" s="199">
        <f>IFERROR(VLOOKUP($B48,'2021 Balance Sheet'!$B$7:$O$1311,'2021 Balance Sheet'!J$2,FALSE),0)</f>
        <v>-35308.33</v>
      </c>
      <c r="AI48" s="199">
        <f>IFERROR(VLOOKUP($B48,'2021 Balance Sheet'!$B$7:$O$1311,'2021 Balance Sheet'!K$2,FALSE),0)</f>
        <v>-92916.66</v>
      </c>
      <c r="AJ48" s="199">
        <f>IFERROR(VLOOKUP($B48,'2021 Balance Sheet'!$B$7:$O$1311,'2021 Balance Sheet'!L$2,FALSE),0)</f>
        <v>-148666.66</v>
      </c>
      <c r="AK48" s="199">
        <f>IFERROR(VLOOKUP($B48,'2021 Balance Sheet'!$B$7:$O$1311,'2021 Balance Sheet'!M$2,FALSE),0)</f>
        <v>-34747.82</v>
      </c>
      <c r="AL48" s="199">
        <f>IFERROR(VLOOKUP($B48,'2021 Balance Sheet'!$B$7:$O$1311,'2021 Balance Sheet'!N$2,FALSE),0)</f>
        <v>-89612.82</v>
      </c>
      <c r="AM48" s="199">
        <f>IFERROR(VLOOKUP($B48,'2021 Balance Sheet'!$B$7:$O$1311,'2021 Balance Sheet'!O$2,FALSE),0)</f>
        <v>0</v>
      </c>
      <c r="AN48" s="109">
        <f t="shared" si="6"/>
        <v>-36340.468333333331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53763-7FFD-46C6-86B3-4C960136FCB9}">
  <sheetPr>
    <tabColor theme="5" tint="0.39997558519241921"/>
  </sheetPr>
  <dimension ref="A2:AN104"/>
  <sheetViews>
    <sheetView workbookViewId="0"/>
  </sheetViews>
  <sheetFormatPr defaultColWidth="9.140625" defaultRowHeight="15" outlineLevelCol="1" x14ac:dyDescent="0.25"/>
  <cols>
    <col min="1" max="1" width="25.7109375" style="135" customWidth="1"/>
    <col min="2" max="2" width="10" style="135" bestFit="1" customWidth="1"/>
    <col min="3" max="3" width="9.140625" style="135"/>
    <col min="4" max="15" width="13.28515625" style="135" hidden="1" customWidth="1" outlineLevel="1"/>
    <col min="16" max="16" width="13.28515625" style="135" hidden="1" customWidth="1" collapsed="1"/>
    <col min="17" max="26" width="13.28515625" style="135" hidden="1" customWidth="1"/>
    <col min="27" max="39" width="13.28515625" style="135" customWidth="1"/>
    <col min="40" max="40" width="14.140625" style="335" bestFit="1" customWidth="1"/>
    <col min="41" max="16384" width="9.140625" style="135"/>
  </cols>
  <sheetData>
    <row r="2" spans="1:40" ht="15.75" thickBot="1" x14ac:dyDescent="0.3">
      <c r="D2" s="298">
        <v>43466</v>
      </c>
      <c r="E2" s="298">
        <v>43497</v>
      </c>
      <c r="F2" s="298">
        <v>43525</v>
      </c>
      <c r="G2" s="298">
        <v>43556</v>
      </c>
      <c r="H2" s="298">
        <v>43586</v>
      </c>
      <c r="I2" s="298">
        <v>43617</v>
      </c>
      <c r="J2" s="298">
        <v>43647</v>
      </c>
      <c r="K2" s="298">
        <v>43678</v>
      </c>
      <c r="L2" s="298">
        <v>43709</v>
      </c>
      <c r="M2" s="298">
        <v>43739</v>
      </c>
      <c r="N2" s="298">
        <v>43770</v>
      </c>
      <c r="O2" s="298">
        <v>43800</v>
      </c>
      <c r="P2" s="298">
        <v>43831</v>
      </c>
      <c r="Q2" s="298">
        <v>43862</v>
      </c>
      <c r="R2" s="298">
        <v>43891</v>
      </c>
      <c r="S2" s="298">
        <v>43922</v>
      </c>
      <c r="T2" s="298">
        <v>43952</v>
      </c>
      <c r="U2" s="298">
        <v>43983</v>
      </c>
      <c r="V2" s="298">
        <v>44013</v>
      </c>
      <c r="W2" s="298">
        <v>44044</v>
      </c>
      <c r="X2" s="298">
        <v>44075</v>
      </c>
      <c r="Y2" s="298">
        <v>44105</v>
      </c>
      <c r="Z2" s="298">
        <v>44136</v>
      </c>
      <c r="AA2" s="298">
        <v>44166</v>
      </c>
      <c r="AB2" s="298">
        <v>44197</v>
      </c>
      <c r="AC2" s="298">
        <v>44228</v>
      </c>
      <c r="AD2" s="298">
        <v>44256</v>
      </c>
      <c r="AE2" s="298">
        <v>44287</v>
      </c>
      <c r="AF2" s="298">
        <v>44317</v>
      </c>
      <c r="AG2" s="298">
        <v>44348</v>
      </c>
      <c r="AH2" s="298">
        <v>44378</v>
      </c>
      <c r="AI2" s="298">
        <v>44409</v>
      </c>
      <c r="AJ2" s="298">
        <v>44440</v>
      </c>
      <c r="AK2" s="298">
        <v>44470</v>
      </c>
      <c r="AL2" s="298">
        <v>44501</v>
      </c>
      <c r="AM2" s="298">
        <v>44531</v>
      </c>
      <c r="AN2" s="353" t="s">
        <v>1515</v>
      </c>
    </row>
    <row r="3" spans="1:40" s="14" customFormat="1" ht="13.5" thickBot="1" x14ac:dyDescent="0.25">
      <c r="A3" s="19" t="s">
        <v>1167</v>
      </c>
      <c r="B3" s="304">
        <v>500179</v>
      </c>
      <c r="C3" s="17">
        <v>5</v>
      </c>
      <c r="D3" s="33">
        <v>-5169151.34</v>
      </c>
      <c r="E3" s="33">
        <v>-3477171.64</v>
      </c>
      <c r="F3" s="16">
        <v>-5113777.6500000004</v>
      </c>
      <c r="G3" s="76">
        <v>-4884583.71</v>
      </c>
      <c r="H3" s="76">
        <v>-2666029.71</v>
      </c>
      <c r="I3" s="76">
        <v>-2950658.54</v>
      </c>
      <c r="J3" s="76">
        <v>-2865117.28</v>
      </c>
      <c r="K3" s="76">
        <v>-1755136.13</v>
      </c>
      <c r="L3" s="76">
        <v>-2184728.4</v>
      </c>
      <c r="M3" s="76">
        <v>-2567530.36</v>
      </c>
      <c r="N3" s="76">
        <v>-2979505.7</v>
      </c>
      <c r="O3" s="76">
        <v>-4636885.43</v>
      </c>
      <c r="P3" s="76">
        <v>-5648561.2000000002</v>
      </c>
      <c r="Q3" s="76">
        <v>-3473019.9</v>
      </c>
      <c r="R3" s="76">
        <v>-4879247.2699999996</v>
      </c>
      <c r="S3" s="76">
        <v>-4751748.41</v>
      </c>
      <c r="T3" s="76">
        <v>-2763421.03</v>
      </c>
      <c r="U3" s="76">
        <v>-3030165.28</v>
      </c>
      <c r="V3" s="76">
        <v>-2836525.39</v>
      </c>
      <c r="W3" s="76">
        <v>-1700222.81</v>
      </c>
      <c r="X3" s="76">
        <v>-2147466.04</v>
      </c>
      <c r="Y3" s="76">
        <v>-2342774.06</v>
      </c>
      <c r="Z3" s="76">
        <v>-2773839.88</v>
      </c>
      <c r="AA3" s="76">
        <v>-4611558.41</v>
      </c>
      <c r="AB3" s="76">
        <v>-5716056.04</v>
      </c>
      <c r="AC3" s="76">
        <v>-3811013.12</v>
      </c>
      <c r="AD3" s="76">
        <v>-5486340.0300000003</v>
      </c>
      <c r="AE3" s="140">
        <v>-5405814.0499999998</v>
      </c>
      <c r="AF3" s="140">
        <v>-2966436.62</v>
      </c>
      <c r="AG3" s="140">
        <v>-3601258.07</v>
      </c>
      <c r="AH3" s="76">
        <v>-2986049.6</v>
      </c>
      <c r="AI3" s="76">
        <v>-1815768.77</v>
      </c>
      <c r="AJ3" s="76">
        <v>-2312679.5099999998</v>
      </c>
      <c r="AK3" s="140">
        <v>-2687928.98</v>
      </c>
      <c r="AL3" s="140">
        <v>-3075853.38</v>
      </c>
      <c r="AM3" s="140">
        <v>-5158983.49</v>
      </c>
      <c r="AN3" s="109">
        <f>(AM3/2+AA3/2+SUM(AB3:AL3))/12</f>
        <v>-3729205.7600000002</v>
      </c>
    </row>
    <row r="4" spans="1:40" x14ac:dyDescent="0.25">
      <c r="C4" s="301" t="s">
        <v>4018</v>
      </c>
      <c r="D4" s="297">
        <f t="shared" ref="D4:AG4" si="0">SUBTOTAL(9,D6:D106)</f>
        <v>-5169151.34</v>
      </c>
      <c r="E4" s="297">
        <f t="shared" si="0"/>
        <v>-3477171.6399999992</v>
      </c>
      <c r="F4" s="297">
        <f t="shared" si="0"/>
        <v>-5113777.6500000013</v>
      </c>
      <c r="G4" s="297">
        <f t="shared" si="0"/>
        <v>-4884583.7100000028</v>
      </c>
      <c r="H4" s="297">
        <f t="shared" si="0"/>
        <v>-2666029.7100000004</v>
      </c>
      <c r="I4" s="297">
        <f t="shared" si="0"/>
        <v>-2950658.5399999996</v>
      </c>
      <c r="J4" s="297">
        <f t="shared" si="0"/>
        <v>-2865117.2799999989</v>
      </c>
      <c r="K4" s="297">
        <f t="shared" si="0"/>
        <v>-1755136.1300000001</v>
      </c>
      <c r="L4" s="297">
        <f t="shared" si="0"/>
        <v>-2184728.3999999994</v>
      </c>
      <c r="M4" s="297">
        <f t="shared" si="0"/>
        <v>-2567530.3600000003</v>
      </c>
      <c r="N4" s="297">
        <f t="shared" si="0"/>
        <v>-2979505.7000000011</v>
      </c>
      <c r="O4" s="297">
        <f t="shared" si="0"/>
        <v>-4636885.43</v>
      </c>
      <c r="P4" s="297">
        <f t="shared" si="0"/>
        <v>-5648561.1999999983</v>
      </c>
      <c r="Q4" s="297">
        <f t="shared" si="0"/>
        <v>-3473019.899999998</v>
      </c>
      <c r="R4" s="297">
        <f t="shared" si="0"/>
        <v>-4879247.2699999996</v>
      </c>
      <c r="S4" s="297">
        <f t="shared" si="0"/>
        <v>-4751748.4099999992</v>
      </c>
      <c r="T4" s="297">
        <f t="shared" si="0"/>
        <v>-2763421.03</v>
      </c>
      <c r="U4" s="297">
        <f t="shared" si="0"/>
        <v>-3030165.28</v>
      </c>
      <c r="V4" s="297">
        <f t="shared" si="0"/>
        <v>-2836525.3900000029</v>
      </c>
      <c r="W4" s="297">
        <f t="shared" si="0"/>
        <v>-1700222.8100000003</v>
      </c>
      <c r="X4" s="297">
        <f t="shared" si="0"/>
        <v>-2147466.0400000005</v>
      </c>
      <c r="Y4" s="297">
        <f t="shared" si="0"/>
        <v>-2342774.0600000005</v>
      </c>
      <c r="Z4" s="297">
        <f t="shared" si="0"/>
        <v>-2773839.8799999994</v>
      </c>
      <c r="AA4" s="297">
        <f t="shared" si="0"/>
        <v>-4611558.4100000029</v>
      </c>
      <c r="AB4" s="297">
        <f t="shared" si="0"/>
        <v>-5716056.0399999982</v>
      </c>
      <c r="AC4" s="297">
        <f t="shared" si="0"/>
        <v>-3811013.1199999996</v>
      </c>
      <c r="AD4" s="297">
        <f t="shared" si="0"/>
        <v>-5486340.0299999965</v>
      </c>
      <c r="AE4" s="297">
        <f t="shared" si="0"/>
        <v>-5405814.049999997</v>
      </c>
      <c r="AF4" s="297">
        <f t="shared" si="0"/>
        <v>-2966436.620000001</v>
      </c>
      <c r="AG4" s="297">
        <f t="shared" si="0"/>
        <v>-3601258.0700000003</v>
      </c>
      <c r="AH4" s="297">
        <f t="shared" ref="AH4:AJ4" si="1">SUBTOTAL(9,AH6:AH106)</f>
        <v>-2986049.6000000015</v>
      </c>
      <c r="AI4" s="297">
        <f t="shared" si="1"/>
        <v>-1815768.7699999996</v>
      </c>
      <c r="AJ4" s="297">
        <f t="shared" si="1"/>
        <v>-2312679.5100000012</v>
      </c>
      <c r="AK4" s="297">
        <f t="shared" ref="AK4:AM4" si="2">SUBTOTAL(9,AK6:AK106)</f>
        <v>-2687928.9799999991</v>
      </c>
      <c r="AL4" s="297">
        <f t="shared" si="2"/>
        <v>-3075853.379999999</v>
      </c>
      <c r="AM4" s="297">
        <f t="shared" si="2"/>
        <v>-5158983.49</v>
      </c>
      <c r="AN4" s="109">
        <f t="shared" ref="AN4:AN67" si="3">(AM4/2+AA4/2+SUM(AB4:AL4))/12</f>
        <v>-3729205.7599999993</v>
      </c>
    </row>
    <row r="5" spans="1:40" s="52" customFormat="1" ht="15.75" thickBot="1" x14ac:dyDescent="0.3">
      <c r="C5" s="300" t="s">
        <v>4019</v>
      </c>
      <c r="D5" s="302">
        <f>D3-D4</f>
        <v>0</v>
      </c>
      <c r="E5" s="302">
        <f t="shared" ref="E5:X5" si="4">E3-E4</f>
        <v>0</v>
      </c>
      <c r="F5" s="302">
        <f t="shared" si="4"/>
        <v>0</v>
      </c>
      <c r="G5" s="302">
        <f t="shared" si="4"/>
        <v>0</v>
      </c>
      <c r="H5" s="302">
        <f t="shared" si="4"/>
        <v>0</v>
      </c>
      <c r="I5" s="302">
        <f t="shared" si="4"/>
        <v>0</v>
      </c>
      <c r="J5" s="302">
        <f t="shared" si="4"/>
        <v>0</v>
      </c>
      <c r="K5" s="302">
        <f t="shared" si="4"/>
        <v>0</v>
      </c>
      <c r="L5" s="302">
        <f t="shared" si="4"/>
        <v>0</v>
      </c>
      <c r="M5" s="302">
        <f t="shared" si="4"/>
        <v>0</v>
      </c>
      <c r="N5" s="302">
        <f t="shared" si="4"/>
        <v>0</v>
      </c>
      <c r="O5" s="302">
        <f t="shared" si="4"/>
        <v>0</v>
      </c>
      <c r="P5" s="302">
        <f t="shared" si="4"/>
        <v>0</v>
      </c>
      <c r="Q5" s="302">
        <f t="shared" si="4"/>
        <v>0</v>
      </c>
      <c r="R5" s="302">
        <f t="shared" si="4"/>
        <v>0</v>
      </c>
      <c r="S5" s="302">
        <f t="shared" si="4"/>
        <v>0</v>
      </c>
      <c r="T5" s="302">
        <f t="shared" si="4"/>
        <v>0</v>
      </c>
      <c r="U5" s="302">
        <f t="shared" si="4"/>
        <v>0</v>
      </c>
      <c r="V5" s="302">
        <f t="shared" si="4"/>
        <v>0</v>
      </c>
      <c r="W5" s="302">
        <f t="shared" si="4"/>
        <v>0</v>
      </c>
      <c r="X5" s="302">
        <f t="shared" si="4"/>
        <v>0</v>
      </c>
      <c r="Y5" s="302">
        <f t="shared" ref="Y5:AA5" si="5">Y3-Y4</f>
        <v>0</v>
      </c>
      <c r="Z5" s="302">
        <f t="shared" si="5"/>
        <v>0</v>
      </c>
      <c r="AA5" s="302">
        <f t="shared" si="5"/>
        <v>0</v>
      </c>
      <c r="AB5" s="302">
        <f t="shared" ref="AB5:AG5" si="6">AB3-AB4</f>
        <v>0</v>
      </c>
      <c r="AC5" s="302">
        <f t="shared" si="6"/>
        <v>0</v>
      </c>
      <c r="AD5" s="302">
        <f t="shared" si="6"/>
        <v>0</v>
      </c>
      <c r="AE5" s="302">
        <f t="shared" si="6"/>
        <v>0</v>
      </c>
      <c r="AF5" s="302">
        <f t="shared" si="6"/>
        <v>0</v>
      </c>
      <c r="AG5" s="302">
        <f t="shared" si="6"/>
        <v>0</v>
      </c>
      <c r="AH5" s="302">
        <f t="shared" ref="AH5:AJ5" si="7">AH3-AH4</f>
        <v>0</v>
      </c>
      <c r="AI5" s="302">
        <f t="shared" si="7"/>
        <v>0</v>
      </c>
      <c r="AJ5" s="302">
        <f t="shared" si="7"/>
        <v>0</v>
      </c>
      <c r="AK5" s="302">
        <f t="shared" ref="AK5:AM5" si="8">AK3-AK4</f>
        <v>0</v>
      </c>
      <c r="AL5" s="302">
        <f t="shared" si="8"/>
        <v>0</v>
      </c>
      <c r="AM5" s="302">
        <f t="shared" si="8"/>
        <v>0</v>
      </c>
      <c r="AN5" s="109">
        <f t="shared" si="3"/>
        <v>0</v>
      </c>
    </row>
    <row r="6" spans="1:40" ht="15.75" thickBot="1" x14ac:dyDescent="0.3">
      <c r="A6" s="126" t="s">
        <v>2247</v>
      </c>
      <c r="B6" s="153" t="s">
        <v>2489</v>
      </c>
      <c r="C6" s="125" t="s">
        <v>4</v>
      </c>
      <c r="D6" s="140">
        <v>-1329296.06</v>
      </c>
      <c r="E6" s="140">
        <v>-971643.56</v>
      </c>
      <c r="F6" s="140">
        <v>-1432483.97</v>
      </c>
      <c r="G6" s="140">
        <v>-1728658.78</v>
      </c>
      <c r="H6" s="140">
        <v>-498117.08</v>
      </c>
      <c r="I6" s="140">
        <v>-568453.62</v>
      </c>
      <c r="J6" s="140">
        <v>-683173.55</v>
      </c>
      <c r="K6" s="140">
        <v>-225979.72</v>
      </c>
      <c r="L6" s="140">
        <v>-342138.36</v>
      </c>
      <c r="M6" s="140">
        <v>-532094.24</v>
      </c>
      <c r="N6" s="140">
        <v>-489231.55</v>
      </c>
      <c r="O6" s="140">
        <v>-943299.56</v>
      </c>
      <c r="P6" s="200">
        <v>-1464167.9</v>
      </c>
      <c r="Q6" s="200">
        <v>-961393.79</v>
      </c>
      <c r="R6" s="200">
        <v>-1346730.58</v>
      </c>
      <c r="S6" s="200">
        <v>-1647967.9</v>
      </c>
      <c r="T6" s="200">
        <v>-491694.17</v>
      </c>
      <c r="U6" s="200">
        <v>-562975.80000000005</v>
      </c>
      <c r="V6" s="200">
        <v>-673587.87</v>
      </c>
      <c r="W6" s="200">
        <v>-216428.97</v>
      </c>
      <c r="X6" s="200">
        <v>-323457.88</v>
      </c>
      <c r="Y6" s="200">
        <v>-453541.93</v>
      </c>
      <c r="Z6" s="200">
        <v>-424249.39</v>
      </c>
      <c r="AA6" s="200">
        <v>-885418.82</v>
      </c>
      <c r="AB6" s="199">
        <f>IFERROR(VLOOKUP($B6,'2021 Balance Sheet'!$B$7:$O$1311,'2021 Balance Sheet'!D$2,FALSE),0)</f>
        <v>-1395873.73</v>
      </c>
      <c r="AC6" s="199">
        <f>IFERROR(VLOOKUP($B6,'2021 Balance Sheet'!$B$7:$O$1311,'2021 Balance Sheet'!E$2,FALSE),0)</f>
        <v>-935998.34</v>
      </c>
      <c r="AD6" s="199">
        <f>IFERROR(VLOOKUP($B6,'2021 Balance Sheet'!$B$7:$O$1311,'2021 Balance Sheet'!F$2,FALSE),0)</f>
        <v>-1361416.68</v>
      </c>
      <c r="AE6" s="199">
        <f>IFERROR(VLOOKUP($B6,'2021 Balance Sheet'!$B$7:$O$1311,'2021 Balance Sheet'!G$2,FALSE),0)</f>
        <v>-1684251.85</v>
      </c>
      <c r="AF6" s="199">
        <f>IFERROR(VLOOKUP($B6,'2021 Balance Sheet'!$B$7:$O$1311,'2021 Balance Sheet'!H$2,FALSE),0)</f>
        <v>-524474.65</v>
      </c>
      <c r="AG6" s="199">
        <f>IFERROR(VLOOKUP($B6,'2021 Balance Sheet'!$B$7:$O$1311,'2021 Balance Sheet'!I$2,FALSE),0)</f>
        <v>-679865.83</v>
      </c>
      <c r="AH6" s="199">
        <f>IFERROR(VLOOKUP($B6,'2021 Balance Sheet'!$B$7:$O$1311,'2021 Balance Sheet'!J$2,FALSE),0)</f>
        <v>-795375.36</v>
      </c>
      <c r="AI6" s="199">
        <f>IFERROR(VLOOKUP($B6,'2021 Balance Sheet'!$B$7:$O$1311,'2021 Balance Sheet'!K$2,FALSE),0)</f>
        <v>-225247.45</v>
      </c>
      <c r="AJ6" s="199">
        <f>IFERROR(VLOOKUP($B6,'2021 Balance Sheet'!$B$7:$O$1311,'2021 Balance Sheet'!L$2,FALSE),0)</f>
        <v>-341076.01</v>
      </c>
      <c r="AK6" s="199">
        <f>IFERROR(VLOOKUP($B6,'2021 Balance Sheet'!$B$7:$O$1311,'2021 Balance Sheet'!M$2,FALSE),0)</f>
        <v>-519427.47</v>
      </c>
      <c r="AL6" s="199">
        <f>IFERROR(VLOOKUP($B6,'2021 Balance Sheet'!$B$7:$O$1311,'2021 Balance Sheet'!N$2,FALSE),0)</f>
        <v>-474475.1</v>
      </c>
      <c r="AM6" s="199">
        <f>IFERROR(VLOOKUP($B6,'2021 Balance Sheet'!$B$7:$O$1311,'2021 Balance Sheet'!O$2,FALSE),0)</f>
        <v>-985989.37</v>
      </c>
      <c r="AN6" s="109">
        <f t="shared" si="3"/>
        <v>-822765.54708333348</v>
      </c>
    </row>
    <row r="7" spans="1:40" ht="15.75" thickBot="1" x14ac:dyDescent="0.3">
      <c r="A7" s="126" t="s">
        <v>2249</v>
      </c>
      <c r="B7" s="153" t="s">
        <v>2490</v>
      </c>
      <c r="C7" s="125" t="s">
        <v>4</v>
      </c>
      <c r="D7" s="139">
        <v>-37734.239999999998</v>
      </c>
      <c r="E7" s="139">
        <v>-33260.51</v>
      </c>
      <c r="F7" s="139">
        <v>-32093.38</v>
      </c>
      <c r="G7" s="139">
        <v>-21653.439999999999</v>
      </c>
      <c r="H7" s="139">
        <v>-13901.26</v>
      </c>
      <c r="I7" s="139">
        <v>-4953.8500000000004</v>
      </c>
      <c r="J7" s="139">
        <v>-9034.34</v>
      </c>
      <c r="K7" s="139">
        <v>-8516.9500000000007</v>
      </c>
      <c r="L7" s="139">
        <v>-8755.17</v>
      </c>
      <c r="M7" s="139">
        <v>-14770.1</v>
      </c>
      <c r="N7" s="139">
        <v>-22566.35</v>
      </c>
      <c r="O7" s="139">
        <v>-34779.120000000003</v>
      </c>
      <c r="P7" s="199">
        <v>-38365.07</v>
      </c>
      <c r="Q7" s="199">
        <v>-31423.56</v>
      </c>
      <c r="R7" s="199">
        <v>-27756.67</v>
      </c>
      <c r="S7" s="199">
        <v>-21636.52</v>
      </c>
      <c r="T7" s="199">
        <v>-35483.9</v>
      </c>
      <c r="U7" s="199">
        <v>-4630.33</v>
      </c>
      <c r="V7" s="199">
        <v>-17872.88</v>
      </c>
      <c r="W7" s="199">
        <v>-15420.05</v>
      </c>
      <c r="X7" s="199">
        <v>-16404.34</v>
      </c>
      <c r="Y7" s="199">
        <v>-19395.990000000002</v>
      </c>
      <c r="Z7" s="199">
        <v>-45327.02</v>
      </c>
      <c r="AA7" s="199">
        <v>-68609.899999999994</v>
      </c>
      <c r="AB7" s="199">
        <f>IFERROR(VLOOKUP($B7,'2021 Balance Sheet'!$B$7:$O$1311,'2021 Balance Sheet'!D$2,FALSE),0)</f>
        <v>-77291.87</v>
      </c>
      <c r="AC7" s="199">
        <f>IFERROR(VLOOKUP($B7,'2021 Balance Sheet'!$B$7:$O$1311,'2021 Balance Sheet'!E$2,FALSE),0)</f>
        <v>-61464.75</v>
      </c>
      <c r="AD7" s="199">
        <f>IFERROR(VLOOKUP($B7,'2021 Balance Sheet'!$B$7:$O$1311,'2021 Balance Sheet'!F$2,FALSE),0)</f>
        <v>-61092.25</v>
      </c>
      <c r="AE7" s="199">
        <f>IFERROR(VLOOKUP($B7,'2021 Balance Sheet'!$B$7:$O$1311,'2021 Balance Sheet'!G$2,FALSE),0)</f>
        <v>-48831.63</v>
      </c>
      <c r="AF7" s="199">
        <f>IFERROR(VLOOKUP($B7,'2021 Balance Sheet'!$B$7:$O$1311,'2021 Balance Sheet'!H$2,FALSE),0)</f>
        <v>-26863.88</v>
      </c>
      <c r="AG7" s="199">
        <f>IFERROR(VLOOKUP($B7,'2021 Balance Sheet'!$B$7:$O$1311,'2021 Balance Sheet'!I$2,FALSE),0)</f>
        <v>-22990.93</v>
      </c>
      <c r="AH7" s="199">
        <f>IFERROR(VLOOKUP($B7,'2021 Balance Sheet'!$B$7:$O$1311,'2021 Balance Sheet'!J$2,FALSE),0)</f>
        <v>-16888.5</v>
      </c>
      <c r="AI7" s="199">
        <f>IFERROR(VLOOKUP($B7,'2021 Balance Sheet'!$B$7:$O$1311,'2021 Balance Sheet'!K$2,FALSE),0)</f>
        <v>-16030.33</v>
      </c>
      <c r="AJ7" s="199">
        <f>IFERROR(VLOOKUP($B7,'2021 Balance Sheet'!$B$7:$O$1311,'2021 Balance Sheet'!L$2,FALSE),0)</f>
        <v>-16982.689999999999</v>
      </c>
      <c r="AK7" s="199">
        <f>IFERROR(VLOOKUP($B7,'2021 Balance Sheet'!$B$7:$O$1311,'2021 Balance Sheet'!M$2,FALSE),0)</f>
        <v>-26222.93</v>
      </c>
      <c r="AL7" s="199">
        <f>IFERROR(VLOOKUP($B7,'2021 Balance Sheet'!$B$7:$O$1311,'2021 Balance Sheet'!N$2,FALSE),0)</f>
        <v>-42138.43</v>
      </c>
      <c r="AM7" s="199">
        <f>IFERROR(VLOOKUP($B7,'2021 Balance Sheet'!$B$7:$O$1311,'2021 Balance Sheet'!O$2,FALSE),0)</f>
        <v>-73429.75</v>
      </c>
      <c r="AN7" s="109">
        <f t="shared" si="3"/>
        <v>-40651.501250000001</v>
      </c>
    </row>
    <row r="8" spans="1:40" ht="15.75" thickBot="1" x14ac:dyDescent="0.3">
      <c r="A8" s="126" t="s">
        <v>2251</v>
      </c>
      <c r="B8" s="153" t="s">
        <v>2491</v>
      </c>
      <c r="C8" s="125" t="s">
        <v>4</v>
      </c>
      <c r="D8" s="140">
        <v>-7449.28</v>
      </c>
      <c r="E8" s="140">
        <v>-2055.77</v>
      </c>
      <c r="F8" s="140">
        <v>-3090.53</v>
      </c>
      <c r="G8" s="140">
        <v>-3765.32</v>
      </c>
      <c r="H8" s="140">
        <v>-4299.6099999999997</v>
      </c>
      <c r="I8" s="140">
        <v>-4411.33</v>
      </c>
      <c r="J8" s="140">
        <v>-4679.3900000000003</v>
      </c>
      <c r="K8" s="140">
        <v>-4907.46</v>
      </c>
      <c r="L8" s="140">
        <v>-5131.42</v>
      </c>
      <c r="M8" s="140">
        <v>-5439.52</v>
      </c>
      <c r="N8" s="140">
        <v>-6062.98</v>
      </c>
      <c r="O8" s="140">
        <v>-6985.39</v>
      </c>
      <c r="P8" s="200">
        <v>-8110.45</v>
      </c>
      <c r="Q8" s="200">
        <v>-2056.98</v>
      </c>
      <c r="R8" s="200">
        <v>-2886.07</v>
      </c>
      <c r="S8" s="200">
        <v>-3576.25</v>
      </c>
      <c r="T8" s="200">
        <v>-4058.55</v>
      </c>
      <c r="U8" s="200">
        <v>-4175.26</v>
      </c>
      <c r="V8" s="200">
        <v>-4450.3900000000003</v>
      </c>
      <c r="W8" s="200">
        <v>-4689.07</v>
      </c>
      <c r="X8" s="200">
        <v>-4919.03</v>
      </c>
      <c r="Y8" s="200">
        <v>-5201.6099999999997</v>
      </c>
      <c r="Z8" s="200">
        <v>-5757.57</v>
      </c>
      <c r="AA8" s="200">
        <v>-6617.86</v>
      </c>
      <c r="AB8" s="199">
        <f>IFERROR(VLOOKUP($B8,'2021 Balance Sheet'!$B$7:$O$1311,'2021 Balance Sheet'!D$2,FALSE),0)</f>
        <v>-7760.53</v>
      </c>
      <c r="AC8" s="199">
        <f>IFERROR(VLOOKUP($B8,'2021 Balance Sheet'!$B$7:$O$1311,'2021 Balance Sheet'!E$2,FALSE),0)</f>
        <v>-2014.09</v>
      </c>
      <c r="AD8" s="199">
        <f>IFERROR(VLOOKUP($B8,'2021 Balance Sheet'!$B$7:$O$1311,'2021 Balance Sheet'!F$2,FALSE),0)</f>
        <v>-2957.11</v>
      </c>
      <c r="AE8" s="199">
        <f>IFERROR(VLOOKUP($B8,'2021 Balance Sheet'!$B$7:$O$1311,'2021 Balance Sheet'!G$2,FALSE),0)</f>
        <v>-3700.5</v>
      </c>
      <c r="AF8" s="199">
        <f>IFERROR(VLOOKUP($B8,'2021 Balance Sheet'!$B$7:$O$1311,'2021 Balance Sheet'!H$2,FALSE),0)</f>
        <v>-4221.95</v>
      </c>
      <c r="AG8" s="199">
        <f>IFERROR(VLOOKUP($B8,'2021 Balance Sheet'!$B$7:$O$1311,'2021 Balance Sheet'!I$2,FALSE),0)</f>
        <v>-4587.34</v>
      </c>
      <c r="AH8" s="199">
        <f>IFERROR(VLOOKUP($B8,'2021 Balance Sheet'!$B$7:$O$1311,'2021 Balance Sheet'!J$2,FALSE),0)</f>
        <v>-4865.62</v>
      </c>
      <c r="AI8" s="199">
        <f>IFERROR(VLOOKUP($B8,'2021 Balance Sheet'!$B$7:$O$1311,'2021 Balance Sheet'!K$2,FALSE),0)</f>
        <v>-5098.47</v>
      </c>
      <c r="AJ8" s="199">
        <f>IFERROR(VLOOKUP($B8,'2021 Balance Sheet'!$B$7:$O$1311,'2021 Balance Sheet'!L$2,FALSE),0)</f>
        <v>-5341.8</v>
      </c>
      <c r="AK8" s="199">
        <f>IFERROR(VLOOKUP($B8,'2021 Balance Sheet'!$B$7:$O$1311,'2021 Balance Sheet'!M$2,FALSE),0)</f>
        <v>-5664.61</v>
      </c>
      <c r="AL8" s="199">
        <f>IFERROR(VLOOKUP($B8,'2021 Balance Sheet'!$B$7:$O$1311,'2021 Balance Sheet'!N$2,FALSE),0)</f>
        <v>-6224.66</v>
      </c>
      <c r="AM8" s="199">
        <f>IFERROR(VLOOKUP($B8,'2021 Balance Sheet'!$B$7:$O$1311,'2021 Balance Sheet'!O$2,FALSE),0)</f>
        <v>-7171.77</v>
      </c>
      <c r="AN8" s="109">
        <f t="shared" si="3"/>
        <v>-4944.2912500000011</v>
      </c>
    </row>
    <row r="9" spans="1:40" ht="15.75" thickBot="1" x14ac:dyDescent="0.3">
      <c r="A9" s="126" t="s">
        <v>2253</v>
      </c>
      <c r="B9" s="153" t="s">
        <v>2492</v>
      </c>
      <c r="C9" s="125" t="s">
        <v>4</v>
      </c>
      <c r="D9" s="139">
        <v>-34949.64</v>
      </c>
      <c r="E9" s="139">
        <v>-31142.86</v>
      </c>
      <c r="F9" s="139">
        <v>-31665.3</v>
      </c>
      <c r="G9" s="139">
        <v>-21561.81</v>
      </c>
      <c r="H9" s="139">
        <v>-13457.17</v>
      </c>
      <c r="I9" s="139">
        <v>-5478.52</v>
      </c>
      <c r="J9" s="139">
        <v>-9183.41</v>
      </c>
      <c r="K9" s="139">
        <v>-8267.18</v>
      </c>
      <c r="L9" s="139">
        <v>-8601.58</v>
      </c>
      <c r="M9" s="139">
        <v>-15176.5</v>
      </c>
      <c r="N9" s="139">
        <v>-22254.34</v>
      </c>
      <c r="O9" s="139">
        <v>-32036.93</v>
      </c>
      <c r="P9" s="199">
        <v>-36192.31</v>
      </c>
      <c r="Q9" s="199">
        <v>-29284.37</v>
      </c>
      <c r="R9" s="199">
        <v>-27604.87</v>
      </c>
      <c r="S9" s="199">
        <v>-20421.810000000001</v>
      </c>
      <c r="T9" s="199">
        <v>-34321.57</v>
      </c>
      <c r="U9" s="199">
        <v>-5347.16</v>
      </c>
      <c r="V9" s="199">
        <v>-9292.35</v>
      </c>
      <c r="W9" s="199">
        <v>-8086.28</v>
      </c>
      <c r="X9" s="199">
        <v>-8305.7900000000009</v>
      </c>
      <c r="Y9" s="199">
        <v>-10183.26</v>
      </c>
      <c r="Z9" s="199">
        <v>-22285.79</v>
      </c>
      <c r="AA9" s="199">
        <v>-33360.800000000003</v>
      </c>
      <c r="AB9" s="199">
        <f>IFERROR(VLOOKUP($B9,'2021 Balance Sheet'!$B$7:$O$1311,'2021 Balance Sheet'!D$2,FALSE),0)</f>
        <v>-34780.57</v>
      </c>
      <c r="AC9" s="199">
        <f>IFERROR(VLOOKUP($B9,'2021 Balance Sheet'!$B$7:$O$1311,'2021 Balance Sheet'!E$2,FALSE),0)</f>
        <v>-29321.21</v>
      </c>
      <c r="AD9" s="199">
        <f>IFERROR(VLOOKUP($B9,'2021 Balance Sheet'!$B$7:$O$1311,'2021 Balance Sheet'!F$2,FALSE),0)</f>
        <v>-27556.84</v>
      </c>
      <c r="AE9" s="199">
        <f>IFERROR(VLOOKUP($B9,'2021 Balance Sheet'!$B$7:$O$1311,'2021 Balance Sheet'!G$2,FALSE),0)</f>
        <v>-22379.26</v>
      </c>
      <c r="AF9" s="199">
        <f>IFERROR(VLOOKUP($B9,'2021 Balance Sheet'!$B$7:$O$1311,'2021 Balance Sheet'!H$2,FALSE),0)</f>
        <v>-13892.92</v>
      </c>
      <c r="AG9" s="199">
        <f>IFERROR(VLOOKUP($B9,'2021 Balance Sheet'!$B$7:$O$1311,'2021 Balance Sheet'!I$2,FALSE),0)</f>
        <v>-12098.53</v>
      </c>
      <c r="AH9" s="199">
        <f>IFERROR(VLOOKUP($B9,'2021 Balance Sheet'!$B$7:$O$1311,'2021 Balance Sheet'!J$2,FALSE),0)</f>
        <v>-8380.27</v>
      </c>
      <c r="AI9" s="199">
        <f>IFERROR(VLOOKUP($B9,'2021 Balance Sheet'!$B$7:$O$1311,'2021 Balance Sheet'!K$2,FALSE),0)</f>
        <v>-8079.56</v>
      </c>
      <c r="AJ9" s="199">
        <f>IFERROR(VLOOKUP($B9,'2021 Balance Sheet'!$B$7:$O$1311,'2021 Balance Sheet'!L$2,FALSE),0)</f>
        <v>-8905.1</v>
      </c>
      <c r="AK9" s="199">
        <f>IFERROR(VLOOKUP($B9,'2021 Balance Sheet'!$B$7:$O$1311,'2021 Balance Sheet'!M$2,FALSE),0)</f>
        <v>-13578.21</v>
      </c>
      <c r="AL9" s="199">
        <f>IFERROR(VLOOKUP($B9,'2021 Balance Sheet'!$B$7:$O$1311,'2021 Balance Sheet'!N$2,FALSE),0)</f>
        <v>-21174.400000000001</v>
      </c>
      <c r="AM9" s="199">
        <f>IFERROR(VLOOKUP($B9,'2021 Balance Sheet'!$B$7:$O$1311,'2021 Balance Sheet'!O$2,FALSE),0)</f>
        <v>-37370.480000000003</v>
      </c>
      <c r="AN9" s="109">
        <f t="shared" si="3"/>
        <v>-19626.042499999996</v>
      </c>
    </row>
    <row r="10" spans="1:40" ht="15.75" thickBot="1" x14ac:dyDescent="0.3">
      <c r="A10" s="126" t="s">
        <v>2255</v>
      </c>
      <c r="B10" s="153" t="s">
        <v>2493</v>
      </c>
      <c r="C10" s="125" t="s">
        <v>4</v>
      </c>
      <c r="D10" s="140">
        <v>-50162.559999999998</v>
      </c>
      <c r="E10" s="140">
        <v>-13937.98</v>
      </c>
      <c r="F10" s="140">
        <v>-20091.25</v>
      </c>
      <c r="G10" s="140">
        <v>-23693.37</v>
      </c>
      <c r="H10" s="140">
        <v>-25790.959999999999</v>
      </c>
      <c r="I10" s="140">
        <v>-26461.97</v>
      </c>
      <c r="J10" s="140">
        <v>-28024.58</v>
      </c>
      <c r="K10" s="140">
        <v>-29450.39</v>
      </c>
      <c r="L10" s="140">
        <v>-30938.28</v>
      </c>
      <c r="M10" s="140">
        <v>-33524.11</v>
      </c>
      <c r="N10" s="140">
        <v>-37828.51</v>
      </c>
      <c r="O10" s="140">
        <v>-44638.39</v>
      </c>
      <c r="P10" s="200">
        <v>-52202.91</v>
      </c>
      <c r="Q10" s="200">
        <v>-13474.71</v>
      </c>
      <c r="R10" s="200">
        <v>-18569.36</v>
      </c>
      <c r="S10" s="200">
        <v>-22566.18</v>
      </c>
      <c r="T10" s="200">
        <v>-24812.43</v>
      </c>
      <c r="U10" s="200">
        <v>-25551.79</v>
      </c>
      <c r="V10" s="200">
        <v>-27175.439999999999</v>
      </c>
      <c r="W10" s="200">
        <v>-28541.84</v>
      </c>
      <c r="X10" s="200">
        <v>-29925.37</v>
      </c>
      <c r="Y10" s="200">
        <v>-31697.919999999998</v>
      </c>
      <c r="Z10" s="200">
        <v>-36462.6</v>
      </c>
      <c r="AA10" s="200">
        <v>-43388.09</v>
      </c>
      <c r="AB10" s="199">
        <f>IFERROR(VLOOKUP($B10,'2021 Balance Sheet'!$B$7:$O$1311,'2021 Balance Sheet'!D$2,FALSE),0)</f>
        <v>-51184.51</v>
      </c>
      <c r="AC10" s="199">
        <f>IFERROR(VLOOKUP($B10,'2021 Balance Sheet'!$B$7:$O$1311,'2021 Balance Sheet'!E$2,FALSE),0)</f>
        <v>-14944.43</v>
      </c>
      <c r="AD10" s="199">
        <f>IFERROR(VLOOKUP($B10,'2021 Balance Sheet'!$B$7:$O$1311,'2021 Balance Sheet'!F$2,FALSE),0)</f>
        <v>-20551.13</v>
      </c>
      <c r="AE10" s="199">
        <f>IFERROR(VLOOKUP($B10,'2021 Balance Sheet'!$B$7:$O$1311,'2021 Balance Sheet'!G$2,FALSE),0)</f>
        <v>-24643.11</v>
      </c>
      <c r="AF10" s="199">
        <f>IFERROR(VLOOKUP($B10,'2021 Balance Sheet'!$B$7:$O$1311,'2021 Balance Sheet'!H$2,FALSE),0)</f>
        <v>-26920.14</v>
      </c>
      <c r="AG10" s="199">
        <f>IFERROR(VLOOKUP($B10,'2021 Balance Sheet'!$B$7:$O$1311,'2021 Balance Sheet'!I$2,FALSE),0)</f>
        <v>-28894.81</v>
      </c>
      <c r="AH10" s="199">
        <f>IFERROR(VLOOKUP($B10,'2021 Balance Sheet'!$B$7:$O$1311,'2021 Balance Sheet'!J$2,FALSE),0)</f>
        <v>-30355.93</v>
      </c>
      <c r="AI10" s="199">
        <f>IFERROR(VLOOKUP($B10,'2021 Balance Sheet'!$B$7:$O$1311,'2021 Balance Sheet'!K$2,FALSE),0)</f>
        <v>-31755.94</v>
      </c>
      <c r="AJ10" s="199">
        <f>IFERROR(VLOOKUP($B10,'2021 Balance Sheet'!$B$7:$O$1311,'2021 Balance Sheet'!L$2,FALSE),0)</f>
        <v>-33431.839999999997</v>
      </c>
      <c r="AK10" s="199">
        <f>IFERROR(VLOOKUP($B10,'2021 Balance Sheet'!$B$7:$O$1311,'2021 Balance Sheet'!M$2,FALSE),0)</f>
        <v>-36203.94</v>
      </c>
      <c r="AL10" s="199">
        <f>IFERROR(VLOOKUP($B10,'2021 Balance Sheet'!$B$7:$O$1311,'2021 Balance Sheet'!N$2,FALSE),0)</f>
        <v>-40466.93</v>
      </c>
      <c r="AM10" s="199">
        <f>IFERROR(VLOOKUP($B10,'2021 Balance Sheet'!$B$7:$O$1311,'2021 Balance Sheet'!O$2,FALSE),0)</f>
        <v>-48882.81</v>
      </c>
      <c r="AN10" s="109">
        <f t="shared" si="3"/>
        <v>-32124.013333333332</v>
      </c>
    </row>
    <row r="11" spans="1:40" ht="15.75" thickBot="1" x14ac:dyDescent="0.3">
      <c r="A11" s="126" t="s">
        <v>2259</v>
      </c>
      <c r="B11" s="153" t="s">
        <v>2494</v>
      </c>
      <c r="C11" s="125" t="s">
        <v>4</v>
      </c>
      <c r="D11" s="139">
        <v>-3922.66</v>
      </c>
      <c r="E11" s="139">
        <v>-3077.14</v>
      </c>
      <c r="F11" s="139">
        <v>-4630.5600000000004</v>
      </c>
      <c r="G11" s="139">
        <v>-5658.18</v>
      </c>
      <c r="H11" s="139">
        <v>-1795.56</v>
      </c>
      <c r="I11" s="139">
        <v>-1992.15</v>
      </c>
      <c r="J11" s="139">
        <v>-2385.3000000000002</v>
      </c>
      <c r="K11" s="139">
        <v>-759.98</v>
      </c>
      <c r="L11" s="139">
        <v>-1104.21</v>
      </c>
      <c r="M11" s="139">
        <v>-1569.42</v>
      </c>
      <c r="N11" s="139">
        <v>-1363.16</v>
      </c>
      <c r="O11" s="139">
        <v>-2731.7</v>
      </c>
      <c r="P11" s="199">
        <v>-4471.17</v>
      </c>
      <c r="Q11" s="199">
        <v>-3241.84</v>
      </c>
      <c r="R11" s="199">
        <v>-4563.8100000000004</v>
      </c>
      <c r="S11" s="199">
        <v>-5654.88</v>
      </c>
      <c r="T11" s="199">
        <v>-1860.76</v>
      </c>
      <c r="U11" s="199">
        <v>-2100.33</v>
      </c>
      <c r="V11" s="199">
        <v>-2543.67</v>
      </c>
      <c r="W11" s="199">
        <v>-852.61</v>
      </c>
      <c r="X11" s="199">
        <v>-1216.28</v>
      </c>
      <c r="Y11" s="199">
        <v>-1617.01</v>
      </c>
      <c r="Z11" s="199">
        <v>-1202.83</v>
      </c>
      <c r="AA11" s="199">
        <v>-2562.96</v>
      </c>
      <c r="AB11" s="199">
        <f>IFERROR(VLOOKUP($B11,'2021 Balance Sheet'!$B$7:$O$1311,'2021 Balance Sheet'!D$2,FALSE),0)</f>
        <v>-4430.25</v>
      </c>
      <c r="AC11" s="199">
        <f>IFERROR(VLOOKUP($B11,'2021 Balance Sheet'!$B$7:$O$1311,'2021 Balance Sheet'!E$2,FALSE),0)</f>
        <v>-3231.82</v>
      </c>
      <c r="AD11" s="199">
        <f>IFERROR(VLOOKUP($B11,'2021 Balance Sheet'!$B$7:$O$1311,'2021 Balance Sheet'!F$2,FALSE),0)</f>
        <v>-4664.1400000000003</v>
      </c>
      <c r="AE11" s="199">
        <f>IFERROR(VLOOKUP($B11,'2021 Balance Sheet'!$B$7:$O$1311,'2021 Balance Sheet'!G$2,FALSE),0)</f>
        <v>-5828.51</v>
      </c>
      <c r="AF11" s="199">
        <f>IFERROR(VLOOKUP($B11,'2021 Balance Sheet'!$B$7:$O$1311,'2021 Balance Sheet'!H$2,FALSE),0)</f>
        <v>-1971.49</v>
      </c>
      <c r="AG11" s="199">
        <f>IFERROR(VLOOKUP($B11,'2021 Balance Sheet'!$B$7:$O$1311,'2021 Balance Sheet'!I$2,FALSE),0)</f>
        <v>-2502.15</v>
      </c>
      <c r="AH11" s="199">
        <f>IFERROR(VLOOKUP($B11,'2021 Balance Sheet'!$B$7:$O$1311,'2021 Balance Sheet'!J$2,FALSE),0)</f>
        <v>-2935.28</v>
      </c>
      <c r="AI11" s="199">
        <f>IFERROR(VLOOKUP($B11,'2021 Balance Sheet'!$B$7:$O$1311,'2021 Balance Sheet'!K$2,FALSE),0)</f>
        <v>-805.16</v>
      </c>
      <c r="AJ11" s="199">
        <f>IFERROR(VLOOKUP($B11,'2021 Balance Sheet'!$B$7:$O$1311,'2021 Balance Sheet'!L$2,FALSE),0)</f>
        <v>-1167.54</v>
      </c>
      <c r="AK11" s="199">
        <f>IFERROR(VLOOKUP($B11,'2021 Balance Sheet'!$B$7:$O$1311,'2021 Balance Sheet'!M$2,FALSE),0)</f>
        <v>-1626.09</v>
      </c>
      <c r="AL11" s="199">
        <f>IFERROR(VLOOKUP($B11,'2021 Balance Sheet'!$B$7:$O$1311,'2021 Balance Sheet'!N$2,FALSE),0)</f>
        <v>-1329.55</v>
      </c>
      <c r="AM11" s="199">
        <f>IFERROR(VLOOKUP($B11,'2021 Balance Sheet'!$B$7:$O$1311,'2021 Balance Sheet'!O$2,FALSE),0)</f>
        <v>-2871.35</v>
      </c>
      <c r="AN11" s="109">
        <f t="shared" si="3"/>
        <v>-2767.427916666667</v>
      </c>
    </row>
    <row r="12" spans="1:40" ht="15.75" thickBot="1" x14ac:dyDescent="0.3">
      <c r="A12" s="126" t="s">
        <v>2261</v>
      </c>
      <c r="B12" s="153" t="s">
        <v>2495</v>
      </c>
      <c r="C12" s="125" t="s">
        <v>4</v>
      </c>
      <c r="D12" s="140">
        <v>-15893.81</v>
      </c>
      <c r="E12" s="140">
        <v>-13910.37</v>
      </c>
      <c r="F12" s="140">
        <v>-13375.34</v>
      </c>
      <c r="G12" s="140">
        <v>-8898.0300000000007</v>
      </c>
      <c r="H12" s="140">
        <v>-5386.49</v>
      </c>
      <c r="I12" s="140">
        <v>-1897.1</v>
      </c>
      <c r="J12" s="140">
        <v>-3441.62</v>
      </c>
      <c r="K12" s="140">
        <v>-4007.61</v>
      </c>
      <c r="L12" s="140">
        <v>-3954.89</v>
      </c>
      <c r="M12" s="140">
        <v>-7432.36</v>
      </c>
      <c r="N12" s="140">
        <v>-10713.43</v>
      </c>
      <c r="O12" s="140">
        <v>-15323.22</v>
      </c>
      <c r="P12" s="200">
        <v>-16010.28</v>
      </c>
      <c r="Q12" s="200">
        <v>-13068.88</v>
      </c>
      <c r="R12" s="200">
        <v>-11721.77</v>
      </c>
      <c r="S12" s="200">
        <v>-8706.9</v>
      </c>
      <c r="T12" s="200">
        <v>-14095.43</v>
      </c>
      <c r="U12" s="200">
        <v>-1999.73</v>
      </c>
      <c r="V12" s="200">
        <v>-3827.92</v>
      </c>
      <c r="W12" s="200">
        <v>-3596.68</v>
      </c>
      <c r="X12" s="200">
        <v>-4202.97</v>
      </c>
      <c r="Y12" s="200">
        <v>-5050.3</v>
      </c>
      <c r="Z12" s="200">
        <v>-11220.98</v>
      </c>
      <c r="AA12" s="200">
        <v>-15637.27</v>
      </c>
      <c r="AB12" s="199">
        <f>IFERROR(VLOOKUP($B12,'2021 Balance Sheet'!$B$7:$O$1311,'2021 Balance Sheet'!D$2,FALSE),0)</f>
        <v>-17283.490000000002</v>
      </c>
      <c r="AC12" s="199">
        <f>IFERROR(VLOOKUP($B12,'2021 Balance Sheet'!$B$7:$O$1311,'2021 Balance Sheet'!E$2,FALSE),0)</f>
        <v>-12769.29</v>
      </c>
      <c r="AD12" s="199">
        <f>IFERROR(VLOOKUP($B12,'2021 Balance Sheet'!$B$7:$O$1311,'2021 Balance Sheet'!F$2,FALSE),0)</f>
        <v>-12291.71</v>
      </c>
      <c r="AE12" s="199">
        <f>IFERROR(VLOOKUP($B12,'2021 Balance Sheet'!$B$7:$O$1311,'2021 Balance Sheet'!G$2,FALSE),0)</f>
        <v>-9800.4599999999991</v>
      </c>
      <c r="AF12" s="199">
        <f>IFERROR(VLOOKUP($B12,'2021 Balance Sheet'!$B$7:$O$1311,'2021 Balance Sheet'!H$2,FALSE),0)</f>
        <v>-6158.96</v>
      </c>
      <c r="AG12" s="199">
        <f>IFERROR(VLOOKUP($B12,'2021 Balance Sheet'!$B$7:$O$1311,'2021 Balance Sheet'!I$2,FALSE),0)</f>
        <v>-4627.5</v>
      </c>
      <c r="AH12" s="199">
        <f>IFERROR(VLOOKUP($B12,'2021 Balance Sheet'!$B$7:$O$1311,'2021 Balance Sheet'!J$2,FALSE),0)</f>
        <v>-3657.91</v>
      </c>
      <c r="AI12" s="199">
        <f>IFERROR(VLOOKUP($B12,'2021 Balance Sheet'!$B$7:$O$1311,'2021 Balance Sheet'!K$2,FALSE),0)</f>
        <v>-3589.41</v>
      </c>
      <c r="AJ12" s="199">
        <f>IFERROR(VLOOKUP($B12,'2021 Balance Sheet'!$B$7:$O$1311,'2021 Balance Sheet'!L$2,FALSE),0)</f>
        <v>-4116.6899999999996</v>
      </c>
      <c r="AK12" s="199">
        <f>IFERROR(VLOOKUP($B12,'2021 Balance Sheet'!$B$7:$O$1311,'2021 Balance Sheet'!M$2,FALSE),0)</f>
        <v>-7052.34</v>
      </c>
      <c r="AL12" s="199">
        <f>IFERROR(VLOOKUP($B12,'2021 Balance Sheet'!$B$7:$O$1311,'2021 Balance Sheet'!N$2,FALSE),0)</f>
        <v>-10946.6</v>
      </c>
      <c r="AM12" s="199">
        <f>IFERROR(VLOOKUP($B12,'2021 Balance Sheet'!$B$7:$O$1311,'2021 Balance Sheet'!O$2,FALSE),0)</f>
        <v>-17058.240000000002</v>
      </c>
      <c r="AN12" s="109">
        <f t="shared" si="3"/>
        <v>-9053.5095833333344</v>
      </c>
    </row>
    <row r="13" spans="1:40" ht="15.75" thickBot="1" x14ac:dyDescent="0.3">
      <c r="A13" s="126" t="s">
        <v>2263</v>
      </c>
      <c r="B13" s="153" t="s">
        <v>2496</v>
      </c>
      <c r="C13" s="125" t="s">
        <v>4</v>
      </c>
      <c r="D13" s="139">
        <v>-53411.08</v>
      </c>
      <c r="E13" s="139">
        <v>-29820.84</v>
      </c>
      <c r="F13" s="139">
        <v>-42007.34</v>
      </c>
      <c r="G13" s="139">
        <v>-50163.54</v>
      </c>
      <c r="H13" s="139">
        <v>-54559.13</v>
      </c>
      <c r="I13" s="139">
        <v>-55865.29</v>
      </c>
      <c r="J13" s="139">
        <v>-59071.59</v>
      </c>
      <c r="K13" s="139">
        <v>-6163.97</v>
      </c>
      <c r="L13" s="139">
        <v>-9477.8700000000008</v>
      </c>
      <c r="M13" s="139">
        <v>-16390.13</v>
      </c>
      <c r="N13" s="139">
        <v>-26799.89</v>
      </c>
      <c r="O13" s="139">
        <v>-43680.11</v>
      </c>
      <c r="P13" s="199">
        <v>-59149.04</v>
      </c>
      <c r="Q13" s="199">
        <v>-29020.38</v>
      </c>
      <c r="R13" s="199">
        <v>-40185.25</v>
      </c>
      <c r="S13" s="199">
        <v>-48144.35</v>
      </c>
      <c r="T13" s="199">
        <v>-52983.33</v>
      </c>
      <c r="U13" s="199">
        <v>-54354.29</v>
      </c>
      <c r="V13" s="199">
        <v>-57427.14</v>
      </c>
      <c r="W13" s="199">
        <v>-6137.85</v>
      </c>
      <c r="X13" s="199">
        <v>-9279.93</v>
      </c>
      <c r="Y13" s="199">
        <v>-14236.3</v>
      </c>
      <c r="Z13" s="199">
        <v>-25861.71</v>
      </c>
      <c r="AA13" s="199">
        <v>-43024.11</v>
      </c>
      <c r="AB13" s="199">
        <f>IFERROR(VLOOKUP($B13,'2021 Balance Sheet'!$B$7:$O$1311,'2021 Balance Sheet'!D$2,FALSE),0)</f>
        <v>-58375.85</v>
      </c>
      <c r="AC13" s="199">
        <f>IFERROR(VLOOKUP($B13,'2021 Balance Sheet'!$B$7:$O$1311,'2021 Balance Sheet'!E$2,FALSE),0)</f>
        <v>-28541.14</v>
      </c>
      <c r="AD13" s="199">
        <f>IFERROR(VLOOKUP($B13,'2021 Balance Sheet'!$B$7:$O$1311,'2021 Balance Sheet'!F$2,FALSE),0)</f>
        <v>-42075.26</v>
      </c>
      <c r="AE13" s="199">
        <f>IFERROR(VLOOKUP($B13,'2021 Balance Sheet'!$B$7:$O$1311,'2021 Balance Sheet'!G$2,FALSE),0)</f>
        <v>-50530.38</v>
      </c>
      <c r="AF13" s="199">
        <f>IFERROR(VLOOKUP($B13,'2021 Balance Sheet'!$B$7:$O$1311,'2021 Balance Sheet'!H$2,FALSE),0)</f>
        <v>-55449.36</v>
      </c>
      <c r="AG13" s="199">
        <f>IFERROR(VLOOKUP($B13,'2021 Balance Sheet'!$B$7:$O$1311,'2021 Balance Sheet'!I$2,FALSE),0)</f>
        <v>-59069.72</v>
      </c>
      <c r="AH13" s="199">
        <f>IFERROR(VLOOKUP($B13,'2021 Balance Sheet'!$B$7:$O$1311,'2021 Balance Sheet'!J$2,FALSE),0)</f>
        <v>-2985.21</v>
      </c>
      <c r="AI13" s="199">
        <f>IFERROR(VLOOKUP($B13,'2021 Balance Sheet'!$B$7:$O$1311,'2021 Balance Sheet'!K$2,FALSE),0)</f>
        <v>-5955.38</v>
      </c>
      <c r="AJ13" s="199">
        <f>IFERROR(VLOOKUP($B13,'2021 Balance Sheet'!$B$7:$O$1311,'2021 Balance Sheet'!L$2,FALSE),0)</f>
        <v>-9287.14</v>
      </c>
      <c r="AK13" s="199">
        <f>IFERROR(VLOOKUP($B13,'2021 Balance Sheet'!$B$7:$O$1311,'2021 Balance Sheet'!M$2,FALSE),0)</f>
        <v>-16041.21</v>
      </c>
      <c r="AL13" s="199">
        <f>IFERROR(VLOOKUP($B13,'2021 Balance Sheet'!$B$7:$O$1311,'2021 Balance Sheet'!N$2,FALSE),0)</f>
        <v>-26769.11</v>
      </c>
      <c r="AM13" s="199">
        <f>IFERROR(VLOOKUP($B13,'2021 Balance Sheet'!$B$7:$O$1311,'2021 Balance Sheet'!O$2,FALSE),0)</f>
        <v>-46329.04</v>
      </c>
      <c r="AN13" s="109">
        <f t="shared" si="3"/>
        <v>-33313.027916666666</v>
      </c>
    </row>
    <row r="14" spans="1:40" ht="15.75" thickBot="1" x14ac:dyDescent="0.3">
      <c r="A14" s="126" t="s">
        <v>2497</v>
      </c>
      <c r="B14" s="153" t="s">
        <v>2498</v>
      </c>
      <c r="C14" s="125" t="s">
        <v>4</v>
      </c>
      <c r="D14" s="140">
        <v>-5363.38</v>
      </c>
      <c r="E14" s="140">
        <v>-4024.69</v>
      </c>
      <c r="F14" s="140">
        <v>-6049.85</v>
      </c>
      <c r="G14" s="140">
        <v>-7420.43</v>
      </c>
      <c r="H14" s="140">
        <v>-2462.41</v>
      </c>
      <c r="I14" s="140">
        <v>-2707.53</v>
      </c>
      <c r="J14" s="140">
        <v>-3240.74</v>
      </c>
      <c r="K14" s="140">
        <v>-990.7</v>
      </c>
      <c r="L14" s="140">
        <v>-1473.85</v>
      </c>
      <c r="M14" s="140">
        <v>-2109.5100000000002</v>
      </c>
      <c r="N14" s="140">
        <v>-1960.38</v>
      </c>
      <c r="O14" s="140">
        <v>-3770.05</v>
      </c>
      <c r="P14" s="200">
        <v>-5999.84</v>
      </c>
      <c r="Q14" s="200">
        <v>-4180.2299999999996</v>
      </c>
      <c r="R14" s="200">
        <v>-6061.49</v>
      </c>
      <c r="S14" s="200">
        <v>-7423.33</v>
      </c>
      <c r="T14" s="200">
        <v>-2292.62</v>
      </c>
      <c r="U14" s="200">
        <v>-2575.7800000000002</v>
      </c>
      <c r="V14" s="200">
        <v>-3203.56</v>
      </c>
      <c r="W14" s="200">
        <v>-1095.4000000000001</v>
      </c>
      <c r="X14" s="200">
        <v>-1570.89</v>
      </c>
      <c r="Y14" s="200">
        <v>-2138.92</v>
      </c>
      <c r="Z14" s="200">
        <v>-1672.15</v>
      </c>
      <c r="AA14" s="200">
        <v>-3680.21</v>
      </c>
      <c r="AB14" s="199">
        <f>IFERROR(VLOOKUP($B14,'2021 Balance Sheet'!$B$7:$O$1311,'2021 Balance Sheet'!D$2,FALSE),0)</f>
        <v>-5930.71</v>
      </c>
      <c r="AC14" s="199">
        <f>IFERROR(VLOOKUP($B14,'2021 Balance Sheet'!$B$7:$O$1311,'2021 Balance Sheet'!E$2,FALSE),0)</f>
        <v>-4119.38</v>
      </c>
      <c r="AD14" s="199">
        <f>IFERROR(VLOOKUP($B14,'2021 Balance Sheet'!$B$7:$O$1311,'2021 Balance Sheet'!F$2,FALSE),0)</f>
        <v>-6030.39</v>
      </c>
      <c r="AE14" s="199">
        <f>IFERROR(VLOOKUP($B14,'2021 Balance Sheet'!$B$7:$O$1311,'2021 Balance Sheet'!G$2,FALSE),0)</f>
        <v>-7545.62</v>
      </c>
      <c r="AF14" s="199">
        <f>IFERROR(VLOOKUP($B14,'2021 Balance Sheet'!$B$7:$O$1311,'2021 Balance Sheet'!H$2,FALSE),0)</f>
        <v>-2571.66</v>
      </c>
      <c r="AG14" s="199">
        <f>IFERROR(VLOOKUP($B14,'2021 Balance Sheet'!$B$7:$O$1311,'2021 Balance Sheet'!I$2,FALSE),0)</f>
        <v>-3321.78</v>
      </c>
      <c r="AH14" s="199">
        <f>IFERROR(VLOOKUP($B14,'2021 Balance Sheet'!$B$7:$O$1311,'2021 Balance Sheet'!J$2,FALSE),0)</f>
        <v>-3838.91</v>
      </c>
      <c r="AI14" s="199">
        <f>IFERROR(VLOOKUP($B14,'2021 Balance Sheet'!$B$7:$O$1311,'2021 Balance Sheet'!K$2,FALSE),0)</f>
        <v>-1000.29</v>
      </c>
      <c r="AJ14" s="199">
        <f>IFERROR(VLOOKUP($B14,'2021 Balance Sheet'!$B$7:$O$1311,'2021 Balance Sheet'!L$2,FALSE),0)</f>
        <v>-1475.42</v>
      </c>
      <c r="AK14" s="199">
        <f>IFERROR(VLOOKUP($B14,'2021 Balance Sheet'!$B$7:$O$1311,'2021 Balance Sheet'!M$2,FALSE),0)</f>
        <v>-2089.14</v>
      </c>
      <c r="AL14" s="199">
        <f>IFERROR(VLOOKUP($B14,'2021 Balance Sheet'!$B$7:$O$1311,'2021 Balance Sheet'!N$2,FALSE),0)</f>
        <v>-1811.55</v>
      </c>
      <c r="AM14" s="199">
        <f>IFERROR(VLOOKUP($B14,'2021 Balance Sheet'!$B$7:$O$1311,'2021 Balance Sheet'!O$2,FALSE),0)</f>
        <v>-4017.46</v>
      </c>
      <c r="AN14" s="109">
        <f t="shared" si="3"/>
        <v>-3631.9737499999997</v>
      </c>
    </row>
    <row r="15" spans="1:40" ht="15.75" thickBot="1" x14ac:dyDescent="0.3">
      <c r="A15" s="126" t="s">
        <v>2267</v>
      </c>
      <c r="B15" s="153" t="s">
        <v>2499</v>
      </c>
      <c r="C15" s="125" t="s">
        <v>4</v>
      </c>
      <c r="D15" s="139">
        <v>-290532</v>
      </c>
      <c r="E15" s="139">
        <v>-221441.09</v>
      </c>
      <c r="F15" s="139">
        <v>-332725.18</v>
      </c>
      <c r="G15" s="139">
        <v>-406643.08</v>
      </c>
      <c r="H15" s="139">
        <v>-126297.60000000001</v>
      </c>
      <c r="I15" s="139">
        <v>-142137.75</v>
      </c>
      <c r="J15" s="139">
        <v>-168875.29</v>
      </c>
      <c r="K15" s="139">
        <v>-52337.27</v>
      </c>
      <c r="L15" s="139">
        <v>-78693.039999999994</v>
      </c>
      <c r="M15" s="139">
        <v>-119298.02</v>
      </c>
      <c r="N15" s="139">
        <v>-109204.56</v>
      </c>
      <c r="O15" s="139">
        <v>-206553.87</v>
      </c>
      <c r="P15" s="199">
        <v>-323889.12</v>
      </c>
      <c r="Q15" s="199">
        <v>-221792.25</v>
      </c>
      <c r="R15" s="199">
        <v>-315647</v>
      </c>
      <c r="S15" s="199">
        <v>-392385.61</v>
      </c>
      <c r="T15" s="199">
        <v>-127497.71</v>
      </c>
      <c r="U15" s="199">
        <v>-147145.93</v>
      </c>
      <c r="V15" s="199">
        <v>-174470.59</v>
      </c>
      <c r="W15" s="199">
        <v>-56676.08</v>
      </c>
      <c r="X15" s="199">
        <v>-83861.58</v>
      </c>
      <c r="Y15" s="199">
        <v>-115513.89</v>
      </c>
      <c r="Z15" s="199">
        <v>-92857.79</v>
      </c>
      <c r="AA15" s="199">
        <v>-197032.92</v>
      </c>
      <c r="AB15" s="199">
        <f>IFERROR(VLOOKUP($B15,'2021 Balance Sheet'!$B$7:$O$1311,'2021 Balance Sheet'!D$2,FALSE),0)</f>
        <v>-318110.37</v>
      </c>
      <c r="AC15" s="199">
        <f>IFERROR(VLOOKUP($B15,'2021 Balance Sheet'!$B$7:$O$1311,'2021 Balance Sheet'!E$2,FALSE),0)</f>
        <v>-218876.09</v>
      </c>
      <c r="AD15" s="199">
        <f>IFERROR(VLOOKUP($B15,'2021 Balance Sheet'!$B$7:$O$1311,'2021 Balance Sheet'!F$2,FALSE),0)</f>
        <v>-318898.94</v>
      </c>
      <c r="AE15" s="199">
        <f>IFERROR(VLOOKUP($B15,'2021 Balance Sheet'!$B$7:$O$1311,'2021 Balance Sheet'!G$2,FALSE),0)</f>
        <v>-398222.43</v>
      </c>
      <c r="AF15" s="199">
        <f>IFERROR(VLOOKUP($B15,'2021 Balance Sheet'!$B$7:$O$1311,'2021 Balance Sheet'!H$2,FALSE),0)</f>
        <v>-134169.87</v>
      </c>
      <c r="AG15" s="199">
        <f>IFERROR(VLOOKUP($B15,'2021 Balance Sheet'!$B$7:$O$1311,'2021 Balance Sheet'!I$2,FALSE),0)</f>
        <v>-173464.63</v>
      </c>
      <c r="AH15" s="199">
        <f>IFERROR(VLOOKUP($B15,'2021 Balance Sheet'!$B$7:$O$1311,'2021 Balance Sheet'!J$2,FALSE),0)</f>
        <v>-202416.95</v>
      </c>
      <c r="AI15" s="199">
        <f>IFERROR(VLOOKUP($B15,'2021 Balance Sheet'!$B$7:$O$1311,'2021 Balance Sheet'!K$2,FALSE),0)</f>
        <v>-56832.78</v>
      </c>
      <c r="AJ15" s="199">
        <f>IFERROR(VLOOKUP($B15,'2021 Balance Sheet'!$B$7:$O$1311,'2021 Balance Sheet'!L$2,FALSE),0)</f>
        <v>-85379.22</v>
      </c>
      <c r="AK15" s="199">
        <f>IFERROR(VLOOKUP($B15,'2021 Balance Sheet'!$B$7:$O$1311,'2021 Balance Sheet'!M$2,FALSE),0)</f>
        <v>-123054.63</v>
      </c>
      <c r="AL15" s="199">
        <f>IFERROR(VLOOKUP($B15,'2021 Balance Sheet'!$B$7:$O$1311,'2021 Balance Sheet'!N$2,FALSE),0)</f>
        <v>-103315.75</v>
      </c>
      <c r="AM15" s="199">
        <f>IFERROR(VLOOKUP($B15,'2021 Balance Sheet'!$B$7:$O$1311,'2021 Balance Sheet'!O$2,FALSE),0)</f>
        <v>-213990.25</v>
      </c>
      <c r="AN15" s="109">
        <f t="shared" si="3"/>
        <v>-194854.43708333329</v>
      </c>
    </row>
    <row r="16" spans="1:40" ht="15.75" thickBot="1" x14ac:dyDescent="0.3">
      <c r="A16" s="126" t="s">
        <v>2500</v>
      </c>
      <c r="B16" s="153" t="s">
        <v>2501</v>
      </c>
      <c r="C16" s="125" t="s">
        <v>4</v>
      </c>
      <c r="D16" s="140">
        <v>-7671.11</v>
      </c>
      <c r="E16" s="140">
        <v>-14261.5</v>
      </c>
      <c r="F16" s="140">
        <v>-21223.11</v>
      </c>
      <c r="G16" s="140">
        <v>-5100.59</v>
      </c>
      <c r="H16" s="140">
        <v>-9051.93</v>
      </c>
      <c r="I16" s="140">
        <v>-10160.57</v>
      </c>
      <c r="J16" s="140">
        <v>-2021.23</v>
      </c>
      <c r="K16" s="140">
        <v>-3972.82</v>
      </c>
      <c r="L16" s="140">
        <v>-5984.92</v>
      </c>
      <c r="M16" s="140">
        <v>-2501.13</v>
      </c>
      <c r="N16" s="140">
        <v>-7260.92</v>
      </c>
      <c r="O16" s="140">
        <v>-13496.78</v>
      </c>
      <c r="P16" s="200">
        <v>-7537.81</v>
      </c>
      <c r="Q16" s="200">
        <v>-14157.81</v>
      </c>
      <c r="R16" s="200">
        <v>-20719.29</v>
      </c>
      <c r="S16" s="200">
        <v>-4925.8100000000004</v>
      </c>
      <c r="T16" s="200">
        <v>-8411.4699999999993</v>
      </c>
      <c r="U16" s="200">
        <v>-9534.1299999999992</v>
      </c>
      <c r="V16" s="200">
        <v>-2358.42</v>
      </c>
      <c r="W16" s="200">
        <v>-4346.3900000000003</v>
      </c>
      <c r="X16" s="200">
        <v>-6324.78</v>
      </c>
      <c r="Y16" s="200">
        <v>-2284.54</v>
      </c>
      <c r="Z16" s="200">
        <v>-6246.54</v>
      </c>
      <c r="AA16" s="200">
        <v>-13397.26</v>
      </c>
      <c r="AB16" s="199">
        <f>IFERROR(VLOOKUP($B16,'2021 Balance Sheet'!$B$7:$O$1311,'2021 Balance Sheet'!D$2,FALSE),0)</f>
        <v>-7687.15</v>
      </c>
      <c r="AC16" s="199">
        <f>IFERROR(VLOOKUP($B16,'2021 Balance Sheet'!$B$7:$O$1311,'2021 Balance Sheet'!E$2,FALSE),0)</f>
        <v>-14302.08</v>
      </c>
      <c r="AD16" s="199">
        <f>IFERROR(VLOOKUP($B16,'2021 Balance Sheet'!$B$7:$O$1311,'2021 Balance Sheet'!F$2,FALSE),0)</f>
        <v>-20871.689999999999</v>
      </c>
      <c r="AE16" s="199">
        <f>IFERROR(VLOOKUP($B16,'2021 Balance Sheet'!$B$7:$O$1311,'2021 Balance Sheet'!G$2,FALSE),0)</f>
        <v>-5439.79</v>
      </c>
      <c r="AF16" s="199">
        <f>IFERROR(VLOOKUP($B16,'2021 Balance Sheet'!$B$7:$O$1311,'2021 Balance Sheet'!H$2,FALSE),0)</f>
        <v>-9225.4</v>
      </c>
      <c r="AG16" s="199">
        <f>IFERROR(VLOOKUP($B16,'2021 Balance Sheet'!$B$7:$O$1311,'2021 Balance Sheet'!I$2,FALSE),0)</f>
        <v>-11986.84</v>
      </c>
      <c r="AH16" s="199">
        <f>IFERROR(VLOOKUP($B16,'2021 Balance Sheet'!$B$7:$O$1311,'2021 Balance Sheet'!J$2,FALSE),0)</f>
        <v>-2050.0100000000002</v>
      </c>
      <c r="AI16" s="199">
        <f>IFERROR(VLOOKUP($B16,'2021 Balance Sheet'!$B$7:$O$1311,'2021 Balance Sheet'!K$2,FALSE),0)</f>
        <v>-4096.8900000000003</v>
      </c>
      <c r="AJ16" s="199">
        <f>IFERROR(VLOOKUP($B16,'2021 Balance Sheet'!$B$7:$O$1311,'2021 Balance Sheet'!L$2,FALSE),0)</f>
        <v>-6158.45</v>
      </c>
      <c r="AK16" s="199">
        <f>IFERROR(VLOOKUP($B16,'2021 Balance Sheet'!$B$7:$O$1311,'2021 Balance Sheet'!M$2,FALSE),0)</f>
        <v>-2476.36</v>
      </c>
      <c r="AL16" s="199">
        <f>IFERROR(VLOOKUP($B16,'2021 Balance Sheet'!$B$7:$O$1311,'2021 Balance Sheet'!N$2,FALSE),0)</f>
        <v>-6652.51</v>
      </c>
      <c r="AM16" s="199">
        <f>IFERROR(VLOOKUP($B16,'2021 Balance Sheet'!$B$7:$O$1311,'2021 Balance Sheet'!O$2,FALSE),0)</f>
        <v>-14168</v>
      </c>
      <c r="AN16" s="109">
        <f t="shared" si="3"/>
        <v>-8727.4833333333318</v>
      </c>
    </row>
    <row r="17" spans="1:40" ht="15.75" thickBot="1" x14ac:dyDescent="0.3">
      <c r="A17" s="126" t="s">
        <v>2271</v>
      </c>
      <c r="B17" s="153" t="s">
        <v>2502</v>
      </c>
      <c r="C17" s="125" t="s">
        <v>4</v>
      </c>
      <c r="D17" s="139">
        <v>-49121.49</v>
      </c>
      <c r="E17" s="139">
        <v>-35204.67</v>
      </c>
      <c r="F17" s="139">
        <v>-51505.760000000002</v>
      </c>
      <c r="G17" s="139">
        <v>-61078.87</v>
      </c>
      <c r="H17" s="139">
        <v>-15286.52</v>
      </c>
      <c r="I17" s="139">
        <v>-17208.2</v>
      </c>
      <c r="J17" s="139">
        <v>-21415.14</v>
      </c>
      <c r="K17" s="139">
        <v>-8060.26</v>
      </c>
      <c r="L17" s="139">
        <v>-12251.98</v>
      </c>
      <c r="M17" s="139">
        <v>-19219.93</v>
      </c>
      <c r="N17" s="139">
        <v>-18112.63</v>
      </c>
      <c r="O17" s="139">
        <v>-34920.68</v>
      </c>
      <c r="P17" s="199">
        <v>-54253.84</v>
      </c>
      <c r="Q17" s="199">
        <v>-34060.400000000001</v>
      </c>
      <c r="R17" s="199">
        <v>-47366.53</v>
      </c>
      <c r="S17" s="199">
        <v>-57764.82</v>
      </c>
      <c r="T17" s="199">
        <v>-16797.759999999998</v>
      </c>
      <c r="U17" s="199">
        <v>-18913.599999999999</v>
      </c>
      <c r="V17" s="199">
        <v>-23335.89</v>
      </c>
      <c r="W17" s="199">
        <v>-8186.55</v>
      </c>
      <c r="X17" s="199">
        <v>-12124.05</v>
      </c>
      <c r="Y17" s="199">
        <v>-16948.07</v>
      </c>
      <c r="Z17" s="199">
        <v>-16667</v>
      </c>
      <c r="AA17" s="199">
        <v>-33396.47</v>
      </c>
      <c r="AB17" s="199">
        <f>IFERROR(VLOOKUP($B17,'2021 Balance Sheet'!$B$7:$O$1311,'2021 Balance Sheet'!D$2,FALSE),0)</f>
        <v>-52179.3</v>
      </c>
      <c r="AC17" s="199">
        <f>IFERROR(VLOOKUP($B17,'2021 Balance Sheet'!$B$7:$O$1311,'2021 Balance Sheet'!E$2,FALSE),0)</f>
        <v>-35473.199999999997</v>
      </c>
      <c r="AD17" s="199">
        <f>IFERROR(VLOOKUP($B17,'2021 Balance Sheet'!$B$7:$O$1311,'2021 Balance Sheet'!F$2,FALSE),0)</f>
        <v>-49380.59</v>
      </c>
      <c r="AE17" s="199">
        <f>IFERROR(VLOOKUP($B17,'2021 Balance Sheet'!$B$7:$O$1311,'2021 Balance Sheet'!G$2,FALSE),0)</f>
        <v>-60630.28</v>
      </c>
      <c r="AF17" s="199">
        <f>IFERROR(VLOOKUP($B17,'2021 Balance Sheet'!$B$7:$O$1311,'2021 Balance Sheet'!H$2,FALSE),0)</f>
        <v>-17158.48</v>
      </c>
      <c r="AG17" s="199">
        <f>IFERROR(VLOOKUP($B17,'2021 Balance Sheet'!$B$7:$O$1311,'2021 Balance Sheet'!I$2,FALSE),0)</f>
        <v>-22673.62</v>
      </c>
      <c r="AH17" s="199">
        <f>IFERROR(VLOOKUP($B17,'2021 Balance Sheet'!$B$7:$O$1311,'2021 Balance Sheet'!J$2,FALSE),0)</f>
        <v>-26936.720000000001</v>
      </c>
      <c r="AI17" s="199">
        <f>IFERROR(VLOOKUP($B17,'2021 Balance Sheet'!$B$7:$O$1311,'2021 Balance Sheet'!K$2,FALSE),0)</f>
        <v>-8208.11</v>
      </c>
      <c r="AJ17" s="199">
        <f>IFERROR(VLOOKUP($B17,'2021 Balance Sheet'!$B$7:$O$1311,'2021 Balance Sheet'!L$2,FALSE),0)</f>
        <v>-12606.05</v>
      </c>
      <c r="AK17" s="199">
        <f>IFERROR(VLOOKUP($B17,'2021 Balance Sheet'!$B$7:$O$1311,'2021 Balance Sheet'!M$2,FALSE),0)</f>
        <v>-19823.060000000001</v>
      </c>
      <c r="AL17" s="199">
        <f>IFERROR(VLOOKUP($B17,'2021 Balance Sheet'!$B$7:$O$1311,'2021 Balance Sheet'!N$2,FALSE),0)</f>
        <v>-17391.91</v>
      </c>
      <c r="AM17" s="199">
        <f>IFERROR(VLOOKUP($B17,'2021 Balance Sheet'!$B$7:$O$1311,'2021 Balance Sheet'!O$2,FALSE),0)</f>
        <v>-35857.51</v>
      </c>
      <c r="AN17" s="109">
        <f t="shared" si="3"/>
        <v>-29757.359166666662</v>
      </c>
    </row>
    <row r="18" spans="1:40" ht="15.75" thickBot="1" x14ac:dyDescent="0.3">
      <c r="A18" s="126" t="s">
        <v>2273</v>
      </c>
      <c r="B18" s="153" t="s">
        <v>2503</v>
      </c>
      <c r="C18" s="125" t="s">
        <v>4</v>
      </c>
      <c r="D18" s="140">
        <v>-82782.13</v>
      </c>
      <c r="E18" s="140">
        <v>-46337.21</v>
      </c>
      <c r="F18" s="140">
        <v>-63668</v>
      </c>
      <c r="G18" s="140">
        <v>-75714.960000000006</v>
      </c>
      <c r="H18" s="140">
        <v>-83144.160000000003</v>
      </c>
      <c r="I18" s="140">
        <v>-84566.74</v>
      </c>
      <c r="J18" s="140">
        <v>-89309.4</v>
      </c>
      <c r="K18" s="140">
        <v>-11629.73</v>
      </c>
      <c r="L18" s="140">
        <v>-21983.93</v>
      </c>
      <c r="M18" s="140">
        <v>-33362.879999999997</v>
      </c>
      <c r="N18" s="140">
        <v>-50247.03</v>
      </c>
      <c r="O18" s="140">
        <v>-76873.210000000006</v>
      </c>
      <c r="P18" s="200">
        <v>-101144.2</v>
      </c>
      <c r="Q18" s="200">
        <v>-44805.06</v>
      </c>
      <c r="R18" s="200">
        <v>-63045.64</v>
      </c>
      <c r="S18" s="200">
        <v>-76728.570000000007</v>
      </c>
      <c r="T18" s="200">
        <v>-85345.72</v>
      </c>
      <c r="U18" s="200">
        <v>-87296.19</v>
      </c>
      <c r="V18" s="200">
        <v>-92872.83</v>
      </c>
      <c r="W18" s="200">
        <v>-10316.24</v>
      </c>
      <c r="X18" s="200">
        <v>-15633.27</v>
      </c>
      <c r="Y18" s="200">
        <v>-25451.33</v>
      </c>
      <c r="Z18" s="200">
        <v>-43821.98</v>
      </c>
      <c r="AA18" s="200">
        <v>-71630.320000000007</v>
      </c>
      <c r="AB18" s="199">
        <f>IFERROR(VLOOKUP($B18,'2021 Balance Sheet'!$B$7:$O$1311,'2021 Balance Sheet'!D$2,FALSE),0)</f>
        <v>-95936.72</v>
      </c>
      <c r="AC18" s="199">
        <f>IFERROR(VLOOKUP($B18,'2021 Balance Sheet'!$B$7:$O$1311,'2021 Balance Sheet'!E$2,FALSE),0)</f>
        <v>-45740.31</v>
      </c>
      <c r="AD18" s="199">
        <f>IFERROR(VLOOKUP($B18,'2021 Balance Sheet'!$B$7:$O$1311,'2021 Balance Sheet'!F$2,FALSE),0)</f>
        <v>-65981.48</v>
      </c>
      <c r="AE18" s="199">
        <f>IFERROR(VLOOKUP($B18,'2021 Balance Sheet'!$B$7:$O$1311,'2021 Balance Sheet'!G$2,FALSE),0)</f>
        <v>-79141.75</v>
      </c>
      <c r="AF18" s="199">
        <f>IFERROR(VLOOKUP($B18,'2021 Balance Sheet'!$B$7:$O$1311,'2021 Balance Sheet'!H$2,FALSE),0)</f>
        <v>-87773.25</v>
      </c>
      <c r="AG18" s="199">
        <f>IFERROR(VLOOKUP($B18,'2021 Balance Sheet'!$B$7:$O$1311,'2021 Balance Sheet'!I$2,FALSE),0)</f>
        <v>-94273.97</v>
      </c>
      <c r="AH18" s="199">
        <f>IFERROR(VLOOKUP($B18,'2021 Balance Sheet'!$B$7:$O$1311,'2021 Balance Sheet'!J$2,FALSE),0)</f>
        <v>-4823.46</v>
      </c>
      <c r="AI18" s="199">
        <f>IFERROR(VLOOKUP($B18,'2021 Balance Sheet'!$B$7:$O$1311,'2021 Balance Sheet'!K$2,FALSE),0)</f>
        <v>-9606.67</v>
      </c>
      <c r="AJ18" s="199">
        <f>IFERROR(VLOOKUP($B18,'2021 Balance Sheet'!$B$7:$O$1311,'2021 Balance Sheet'!L$2,FALSE),0)</f>
        <v>-15253.17</v>
      </c>
      <c r="AK18" s="199">
        <f>IFERROR(VLOOKUP($B18,'2021 Balance Sheet'!$B$7:$O$1311,'2021 Balance Sheet'!M$2,FALSE),0)</f>
        <v>-27248.2</v>
      </c>
      <c r="AL18" s="199">
        <f>IFERROR(VLOOKUP($B18,'2021 Balance Sheet'!$B$7:$O$1311,'2021 Balance Sheet'!N$2,FALSE),0)</f>
        <v>-45299.57</v>
      </c>
      <c r="AM18" s="199">
        <f>IFERROR(VLOOKUP($B18,'2021 Balance Sheet'!$B$7:$O$1311,'2021 Balance Sheet'!O$2,FALSE),0)</f>
        <v>-77202.41</v>
      </c>
      <c r="AN18" s="109">
        <f t="shared" si="3"/>
        <v>-53791.242916666662</v>
      </c>
    </row>
    <row r="19" spans="1:40" ht="15.75" thickBot="1" x14ac:dyDescent="0.3">
      <c r="A19" s="126" t="s">
        <v>2275</v>
      </c>
      <c r="B19" s="153" t="s">
        <v>2504</v>
      </c>
      <c r="C19" s="125" t="s">
        <v>4</v>
      </c>
      <c r="D19" s="139">
        <v>-12940.41</v>
      </c>
      <c r="E19" s="139">
        <v>-25348.15</v>
      </c>
      <c r="F19" s="139">
        <v>-38239.03</v>
      </c>
      <c r="G19" s="139">
        <v>-8777.43</v>
      </c>
      <c r="H19" s="139">
        <v>-15172.36</v>
      </c>
      <c r="I19" s="139">
        <v>-16907.38</v>
      </c>
      <c r="J19" s="139">
        <v>-3397.95</v>
      </c>
      <c r="K19" s="139">
        <v>-6677.75</v>
      </c>
      <c r="L19" s="139">
        <v>-9724.1200000000008</v>
      </c>
      <c r="M19" s="139">
        <v>-3891.21</v>
      </c>
      <c r="N19" s="139">
        <v>-10727.76</v>
      </c>
      <c r="O19" s="139">
        <v>-21764.22</v>
      </c>
      <c r="P19" s="199">
        <v>-14040.32</v>
      </c>
      <c r="Q19" s="199">
        <v>-25728.07</v>
      </c>
      <c r="R19" s="199">
        <v>-36395.17</v>
      </c>
      <c r="S19" s="199">
        <v>-8829.24</v>
      </c>
      <c r="T19" s="199">
        <v>-14686.36</v>
      </c>
      <c r="U19" s="199">
        <v>-16746.53</v>
      </c>
      <c r="V19" s="199">
        <v>-3481.24</v>
      </c>
      <c r="W19" s="199">
        <v>-6731.42</v>
      </c>
      <c r="X19" s="199">
        <v>-9633.76</v>
      </c>
      <c r="Y19" s="199">
        <v>-3313.49</v>
      </c>
      <c r="Z19" s="199">
        <v>-9583.18</v>
      </c>
      <c r="AA19" s="199">
        <v>-20443.78</v>
      </c>
      <c r="AB19" s="199">
        <f>IFERROR(VLOOKUP($B19,'2021 Balance Sheet'!$B$7:$O$1311,'2021 Balance Sheet'!D$2,FALSE),0)</f>
        <v>-14509.06</v>
      </c>
      <c r="AC19" s="199">
        <f>IFERROR(VLOOKUP($B19,'2021 Balance Sheet'!$B$7:$O$1311,'2021 Balance Sheet'!E$2,FALSE),0)</f>
        <v>-25485.07</v>
      </c>
      <c r="AD19" s="199">
        <f>IFERROR(VLOOKUP($B19,'2021 Balance Sheet'!$B$7:$O$1311,'2021 Balance Sheet'!F$2,FALSE),0)</f>
        <v>-37013.760000000002</v>
      </c>
      <c r="AE19" s="199">
        <f>IFERROR(VLOOKUP($B19,'2021 Balance Sheet'!$B$7:$O$1311,'2021 Balance Sheet'!G$2,FALSE),0)</f>
        <v>-9283.6299999999992</v>
      </c>
      <c r="AF19" s="199">
        <f>IFERROR(VLOOKUP($B19,'2021 Balance Sheet'!$B$7:$O$1311,'2021 Balance Sheet'!H$2,FALSE),0)</f>
        <v>-15786.26</v>
      </c>
      <c r="AG19" s="199">
        <f>IFERROR(VLOOKUP($B19,'2021 Balance Sheet'!$B$7:$O$1311,'2021 Balance Sheet'!I$2,FALSE),0)</f>
        <v>-20473.68</v>
      </c>
      <c r="AH19" s="199">
        <f>IFERROR(VLOOKUP($B19,'2021 Balance Sheet'!$B$7:$O$1311,'2021 Balance Sheet'!J$2,FALSE),0)</f>
        <v>-3113.06</v>
      </c>
      <c r="AI19" s="199">
        <f>IFERROR(VLOOKUP($B19,'2021 Balance Sheet'!$B$7:$O$1311,'2021 Balance Sheet'!K$2,FALSE),0)</f>
        <v>-6442.32</v>
      </c>
      <c r="AJ19" s="199">
        <f>IFERROR(VLOOKUP($B19,'2021 Balance Sheet'!$B$7:$O$1311,'2021 Balance Sheet'!L$2,FALSE),0)</f>
        <v>-9550.26</v>
      </c>
      <c r="AK19" s="199">
        <f>IFERROR(VLOOKUP($B19,'2021 Balance Sheet'!$B$7:$O$1311,'2021 Balance Sheet'!M$2,FALSE),0)</f>
        <v>-4007.2</v>
      </c>
      <c r="AL19" s="199">
        <f>IFERROR(VLOOKUP($B19,'2021 Balance Sheet'!$B$7:$O$1311,'2021 Balance Sheet'!N$2,FALSE),0)</f>
        <v>-10732.53</v>
      </c>
      <c r="AM19" s="199">
        <f>IFERROR(VLOOKUP($B19,'2021 Balance Sheet'!$B$7:$O$1311,'2021 Balance Sheet'!O$2,FALSE),0)</f>
        <v>-23091.46</v>
      </c>
      <c r="AN19" s="109">
        <f t="shared" si="3"/>
        <v>-14847.0375</v>
      </c>
    </row>
    <row r="20" spans="1:40" ht="15.75" thickBot="1" x14ac:dyDescent="0.3">
      <c r="A20" s="126" t="s">
        <v>2277</v>
      </c>
      <c r="B20" s="153" t="s">
        <v>2505</v>
      </c>
      <c r="C20" s="125" t="s">
        <v>4</v>
      </c>
      <c r="D20" s="140">
        <v>-183461.21</v>
      </c>
      <c r="E20" s="140">
        <v>-130776.86</v>
      </c>
      <c r="F20" s="140">
        <v>-190982.51</v>
      </c>
      <c r="G20" s="140">
        <v>-227949.35</v>
      </c>
      <c r="H20" s="140">
        <v>-60723.85</v>
      </c>
      <c r="I20" s="140">
        <v>-67071.759999999995</v>
      </c>
      <c r="J20" s="140">
        <v>-82719.06</v>
      </c>
      <c r="K20" s="140">
        <v>-28991.5</v>
      </c>
      <c r="L20" s="140">
        <v>-43568.1</v>
      </c>
      <c r="M20" s="140">
        <v>-70318.070000000007</v>
      </c>
      <c r="N20" s="140">
        <v>-67767.58</v>
      </c>
      <c r="O20" s="140">
        <v>-129941.26</v>
      </c>
      <c r="P20" s="200">
        <v>-202578.54</v>
      </c>
      <c r="Q20" s="200">
        <v>-130614.14</v>
      </c>
      <c r="R20" s="200">
        <v>-182878.79</v>
      </c>
      <c r="S20" s="200">
        <v>-221553.56</v>
      </c>
      <c r="T20" s="200">
        <v>-62228.58</v>
      </c>
      <c r="U20" s="200">
        <v>-69052.62</v>
      </c>
      <c r="V20" s="200">
        <v>-83756.61</v>
      </c>
      <c r="W20" s="200">
        <v>-27492.18</v>
      </c>
      <c r="X20" s="200">
        <v>-40707.699999999997</v>
      </c>
      <c r="Y20" s="200">
        <v>-56624.55</v>
      </c>
      <c r="Z20" s="200">
        <v>-58771.16</v>
      </c>
      <c r="AA20" s="200">
        <v>-121103.01</v>
      </c>
      <c r="AB20" s="199">
        <f>IFERROR(VLOOKUP($B20,'2021 Balance Sheet'!$B$7:$O$1311,'2021 Balance Sheet'!D$2,FALSE),0)</f>
        <v>-191528.48</v>
      </c>
      <c r="AC20" s="199">
        <f>IFERROR(VLOOKUP($B20,'2021 Balance Sheet'!$B$7:$O$1311,'2021 Balance Sheet'!E$2,FALSE),0)</f>
        <v>-131145.49</v>
      </c>
      <c r="AD20" s="199">
        <f>IFERROR(VLOOKUP($B20,'2021 Balance Sheet'!$B$7:$O$1311,'2021 Balance Sheet'!F$2,FALSE),0)</f>
        <v>-188571.72</v>
      </c>
      <c r="AE20" s="199">
        <f>IFERROR(VLOOKUP($B20,'2021 Balance Sheet'!$B$7:$O$1311,'2021 Balance Sheet'!G$2,FALSE),0)</f>
        <v>-232023.61</v>
      </c>
      <c r="AF20" s="199">
        <f>IFERROR(VLOOKUP($B20,'2021 Balance Sheet'!$B$7:$O$1311,'2021 Balance Sheet'!H$2,FALSE),0)</f>
        <v>-67641.67</v>
      </c>
      <c r="AG20" s="199">
        <f>IFERROR(VLOOKUP($B20,'2021 Balance Sheet'!$B$7:$O$1311,'2021 Balance Sheet'!I$2,FALSE),0)</f>
        <v>-87328.7</v>
      </c>
      <c r="AH20" s="199">
        <f>IFERROR(VLOOKUP($B20,'2021 Balance Sheet'!$B$7:$O$1311,'2021 Balance Sheet'!J$2,FALSE),0)</f>
        <v>-101201.83</v>
      </c>
      <c r="AI20" s="199">
        <f>IFERROR(VLOOKUP($B20,'2021 Balance Sheet'!$B$7:$O$1311,'2021 Balance Sheet'!K$2,FALSE),0)</f>
        <v>-27048.94</v>
      </c>
      <c r="AJ20" s="199">
        <f>IFERROR(VLOOKUP($B20,'2021 Balance Sheet'!$B$7:$O$1311,'2021 Balance Sheet'!L$2,FALSE),0)</f>
        <v>-41906.99</v>
      </c>
      <c r="AK20" s="199">
        <f>IFERROR(VLOOKUP($B20,'2021 Balance Sheet'!$B$7:$O$1311,'2021 Balance Sheet'!M$2,FALSE),0)</f>
        <v>-66820.850000000006</v>
      </c>
      <c r="AL20" s="199">
        <f>IFERROR(VLOOKUP($B20,'2021 Balance Sheet'!$B$7:$O$1311,'2021 Balance Sheet'!N$2,FALSE),0)</f>
        <v>-64563.56</v>
      </c>
      <c r="AM20" s="199">
        <f>IFERROR(VLOOKUP($B20,'2021 Balance Sheet'!$B$7:$O$1311,'2021 Balance Sheet'!O$2,FALSE),0)</f>
        <v>-136079.66</v>
      </c>
      <c r="AN20" s="109">
        <f t="shared" si="3"/>
        <v>-110697.76458333334</v>
      </c>
    </row>
    <row r="21" spans="1:40" ht="15.75" thickBot="1" x14ac:dyDescent="0.3">
      <c r="A21" s="126" t="s">
        <v>2279</v>
      </c>
      <c r="B21" s="153" t="s">
        <v>2506</v>
      </c>
      <c r="C21" s="125" t="s">
        <v>4</v>
      </c>
      <c r="D21" s="139">
        <v>-102383.67999999999</v>
      </c>
      <c r="E21" s="139">
        <v>-27366.33</v>
      </c>
      <c r="F21" s="139">
        <v>-40923.86</v>
      </c>
      <c r="G21" s="139">
        <v>-51536.69</v>
      </c>
      <c r="H21" s="139">
        <v>-59238.45</v>
      </c>
      <c r="I21" s="139">
        <v>-63515.89</v>
      </c>
      <c r="J21" s="139">
        <v>-64641.51</v>
      </c>
      <c r="K21" s="139">
        <v>-68024.639999999999</v>
      </c>
      <c r="L21" s="139">
        <v>-70934.720000000001</v>
      </c>
      <c r="M21" s="139">
        <v>-74386.460000000006</v>
      </c>
      <c r="N21" s="139">
        <v>-81997.91</v>
      </c>
      <c r="O21" s="139">
        <v>-92318.87</v>
      </c>
      <c r="P21" s="199">
        <v>-107861.82</v>
      </c>
      <c r="Q21" s="199">
        <v>-28889.61</v>
      </c>
      <c r="R21" s="199">
        <v>-40615.089999999997</v>
      </c>
      <c r="S21" s="199">
        <v>-51224.26</v>
      </c>
      <c r="T21" s="199">
        <v>-58509.919999999998</v>
      </c>
      <c r="U21" s="199">
        <v>-63426.5</v>
      </c>
      <c r="V21" s="199">
        <v>-65203.23</v>
      </c>
      <c r="W21" s="199">
        <v>-68502.880000000005</v>
      </c>
      <c r="X21" s="199">
        <v>-71524.350000000006</v>
      </c>
      <c r="Y21" s="199">
        <v>-75133.320000000007</v>
      </c>
      <c r="Z21" s="199">
        <v>-80987.34</v>
      </c>
      <c r="AA21" s="199">
        <v>-93704.89</v>
      </c>
      <c r="AB21" s="199">
        <f>IFERROR(VLOOKUP($B21,'2021 Balance Sheet'!$B$7:$O$1311,'2021 Balance Sheet'!D$2,FALSE),0)</f>
        <v>-108303.43</v>
      </c>
      <c r="AC21" s="199">
        <f>IFERROR(VLOOKUP($B21,'2021 Balance Sheet'!$B$7:$O$1311,'2021 Balance Sheet'!E$2,FALSE),0)</f>
        <v>-28251.14</v>
      </c>
      <c r="AD21" s="199">
        <f>IFERROR(VLOOKUP($B21,'2021 Balance Sheet'!$B$7:$O$1311,'2021 Balance Sheet'!F$2,FALSE),0)</f>
        <v>-41900.46</v>
      </c>
      <c r="AE21" s="199">
        <f>IFERROR(VLOOKUP($B21,'2021 Balance Sheet'!$B$7:$O$1311,'2021 Balance Sheet'!G$2,FALSE),0)</f>
        <v>-53224.53</v>
      </c>
      <c r="AF21" s="199">
        <f>IFERROR(VLOOKUP($B21,'2021 Balance Sheet'!$B$7:$O$1311,'2021 Balance Sheet'!H$2,FALSE),0)</f>
        <v>-61355.09</v>
      </c>
      <c r="AG21" s="199">
        <f>IFERROR(VLOOKUP($B21,'2021 Balance Sheet'!$B$7:$O$1311,'2021 Balance Sheet'!I$2,FALSE),0)</f>
        <v>-66992.149999999994</v>
      </c>
      <c r="AH21" s="199">
        <f>IFERROR(VLOOKUP($B21,'2021 Balance Sheet'!$B$7:$O$1311,'2021 Balance Sheet'!J$2,FALSE),0)</f>
        <v>-70713.11</v>
      </c>
      <c r="AI21" s="199">
        <f>IFERROR(VLOOKUP($B21,'2021 Balance Sheet'!$B$7:$O$1311,'2021 Balance Sheet'!K$2,FALSE),0)</f>
        <v>-73899.59</v>
      </c>
      <c r="AJ21" s="199">
        <f>IFERROR(VLOOKUP($B21,'2021 Balance Sheet'!$B$7:$O$1311,'2021 Balance Sheet'!L$2,FALSE),0)</f>
        <v>-77025.06</v>
      </c>
      <c r="AK21" s="199">
        <f>IFERROR(VLOOKUP($B21,'2021 Balance Sheet'!$B$7:$O$1311,'2021 Balance Sheet'!M$2,FALSE),0)</f>
        <v>-80845.179999999993</v>
      </c>
      <c r="AL21" s="199">
        <f>IFERROR(VLOOKUP($B21,'2021 Balance Sheet'!$B$7:$O$1311,'2021 Balance Sheet'!N$2,FALSE),0)</f>
        <v>-88269.67</v>
      </c>
      <c r="AM21" s="199">
        <f>IFERROR(VLOOKUP($B21,'2021 Balance Sheet'!$B$7:$O$1311,'2021 Balance Sheet'!O$2,FALSE),0)</f>
        <v>-100920.25</v>
      </c>
      <c r="AN21" s="109">
        <f t="shared" si="3"/>
        <v>-70674.331666666665</v>
      </c>
    </row>
    <row r="22" spans="1:40" ht="15.75" thickBot="1" x14ac:dyDescent="0.3">
      <c r="A22" s="126" t="s">
        <v>2281</v>
      </c>
      <c r="B22" s="153" t="s">
        <v>2507</v>
      </c>
      <c r="C22" s="125" t="s">
        <v>4</v>
      </c>
      <c r="D22" s="140">
        <v>-3662.52</v>
      </c>
      <c r="E22" s="140">
        <v>-6887.45</v>
      </c>
      <c r="F22" s="140">
        <v>-9954.51</v>
      </c>
      <c r="G22" s="140">
        <v>-2216.37</v>
      </c>
      <c r="H22" s="140">
        <v>-3874.69</v>
      </c>
      <c r="I22" s="140">
        <v>-4350.8999999999996</v>
      </c>
      <c r="J22" s="140">
        <v>-1000.49</v>
      </c>
      <c r="K22" s="140">
        <v>-1953.9</v>
      </c>
      <c r="L22" s="140">
        <v>-2928.3</v>
      </c>
      <c r="M22" s="140">
        <v>-1736.66</v>
      </c>
      <c r="N22" s="140">
        <v>-4052.76</v>
      </c>
      <c r="O22" s="140">
        <v>-7407.59</v>
      </c>
      <c r="P22" s="200">
        <v>-3914.09</v>
      </c>
      <c r="Q22" s="200">
        <v>-7093.23</v>
      </c>
      <c r="R22" s="200">
        <v>-10023.77</v>
      </c>
      <c r="S22" s="200">
        <v>-2377.11</v>
      </c>
      <c r="T22" s="200">
        <v>-3970.33</v>
      </c>
      <c r="U22" s="200">
        <v>-4387.68</v>
      </c>
      <c r="V22" s="200">
        <v>-1101.8599999999999</v>
      </c>
      <c r="W22" s="200">
        <v>-1997.14</v>
      </c>
      <c r="X22" s="200">
        <v>-2957.41</v>
      </c>
      <c r="Y22" s="200">
        <v>-1300.5</v>
      </c>
      <c r="Z22" s="200">
        <v>-3768.16</v>
      </c>
      <c r="AA22" s="200">
        <v>-7380.93</v>
      </c>
      <c r="AB22" s="199">
        <f>IFERROR(VLOOKUP($B22,'2021 Balance Sheet'!$B$7:$O$1311,'2021 Balance Sheet'!D$2,FALSE),0)</f>
        <v>-3896.04</v>
      </c>
      <c r="AC22" s="199">
        <f>IFERROR(VLOOKUP($B22,'2021 Balance Sheet'!$B$7:$O$1311,'2021 Balance Sheet'!E$2,FALSE),0)</f>
        <v>-7180.93</v>
      </c>
      <c r="AD22" s="199">
        <f>IFERROR(VLOOKUP($B22,'2021 Balance Sheet'!$B$7:$O$1311,'2021 Balance Sheet'!F$2,FALSE),0)</f>
        <v>-10232.65</v>
      </c>
      <c r="AE22" s="199">
        <f>IFERROR(VLOOKUP($B22,'2021 Balance Sheet'!$B$7:$O$1311,'2021 Balance Sheet'!G$2,FALSE),0)</f>
        <v>-2514.9899999999998</v>
      </c>
      <c r="AF22" s="199">
        <f>IFERROR(VLOOKUP($B22,'2021 Balance Sheet'!$B$7:$O$1311,'2021 Balance Sheet'!H$2,FALSE),0)</f>
        <v>-4265.66</v>
      </c>
      <c r="AG22" s="199">
        <f>IFERROR(VLOOKUP($B22,'2021 Balance Sheet'!$B$7:$O$1311,'2021 Balance Sheet'!I$2,FALSE),0)</f>
        <v>-5485.6</v>
      </c>
      <c r="AH22" s="199">
        <f>IFERROR(VLOOKUP($B22,'2021 Balance Sheet'!$B$7:$O$1311,'2021 Balance Sheet'!J$2,FALSE),0)</f>
        <v>-923.37</v>
      </c>
      <c r="AI22" s="199">
        <f>IFERROR(VLOOKUP($B22,'2021 Balance Sheet'!$B$7:$O$1311,'2021 Balance Sheet'!K$2,FALSE),0)</f>
        <v>-1804.15</v>
      </c>
      <c r="AJ22" s="199">
        <f>IFERROR(VLOOKUP($B22,'2021 Balance Sheet'!$B$7:$O$1311,'2021 Balance Sheet'!L$2,FALSE),0)</f>
        <v>-2835.57</v>
      </c>
      <c r="AK22" s="199">
        <f>IFERROR(VLOOKUP($B22,'2021 Balance Sheet'!$B$7:$O$1311,'2021 Balance Sheet'!M$2,FALSE),0)</f>
        <v>-1499.09</v>
      </c>
      <c r="AL22" s="199">
        <f>IFERROR(VLOOKUP($B22,'2021 Balance Sheet'!$B$7:$O$1311,'2021 Balance Sheet'!N$2,FALSE),0)</f>
        <v>-3986.98</v>
      </c>
      <c r="AM22" s="199">
        <f>IFERROR(VLOOKUP($B22,'2021 Balance Sheet'!$B$7:$O$1311,'2021 Balance Sheet'!O$2,FALSE),0)</f>
        <v>-7853.78</v>
      </c>
      <c r="AN22" s="109">
        <f t="shared" si="3"/>
        <v>-4353.5320833333344</v>
      </c>
    </row>
    <row r="23" spans="1:40" ht="15.75" thickBot="1" x14ac:dyDescent="0.3">
      <c r="A23" s="126" t="s">
        <v>2283</v>
      </c>
      <c r="B23" s="153" t="s">
        <v>2508</v>
      </c>
      <c r="C23" s="125" t="s">
        <v>4</v>
      </c>
      <c r="D23" s="139">
        <v>-43274.07</v>
      </c>
      <c r="E23" s="139">
        <v>-11519.26</v>
      </c>
      <c r="F23" s="139">
        <v>-17020.86</v>
      </c>
      <c r="G23" s="139">
        <v>-20547.75</v>
      </c>
      <c r="H23" s="139">
        <v>-23121.88</v>
      </c>
      <c r="I23" s="139">
        <v>-23860.81</v>
      </c>
      <c r="J23" s="139">
        <v>-25283.3</v>
      </c>
      <c r="K23" s="139">
        <v>-26642.79</v>
      </c>
      <c r="L23" s="139">
        <v>-27978.73</v>
      </c>
      <c r="M23" s="139">
        <v>-30208.97</v>
      </c>
      <c r="N23" s="139">
        <v>-33816.11</v>
      </c>
      <c r="O23" s="139">
        <v>-39329.279999999999</v>
      </c>
      <c r="P23" s="199">
        <v>-46023</v>
      </c>
      <c r="Q23" s="199">
        <v>-12010.31</v>
      </c>
      <c r="R23" s="199">
        <v>-16733.099999999999</v>
      </c>
      <c r="S23" s="199">
        <v>-20763.77</v>
      </c>
      <c r="T23" s="199">
        <v>-23293.47</v>
      </c>
      <c r="U23" s="199">
        <v>-24232.92</v>
      </c>
      <c r="V23" s="199">
        <v>-25842.720000000001</v>
      </c>
      <c r="W23" s="199">
        <v>-27148.03</v>
      </c>
      <c r="X23" s="199">
        <v>-28594.16</v>
      </c>
      <c r="Y23" s="199">
        <v>-30261.29</v>
      </c>
      <c r="Z23" s="199">
        <v>-33940.080000000002</v>
      </c>
      <c r="AA23" s="199">
        <v>-39834.400000000001</v>
      </c>
      <c r="AB23" s="199">
        <f>IFERROR(VLOOKUP($B23,'2021 Balance Sheet'!$B$7:$O$1311,'2021 Balance Sheet'!D$2,FALSE),0)</f>
        <v>-46513.34</v>
      </c>
      <c r="AC23" s="199">
        <f>IFERROR(VLOOKUP($B23,'2021 Balance Sheet'!$B$7:$O$1311,'2021 Balance Sheet'!E$2,FALSE),0)</f>
        <v>-12743.43</v>
      </c>
      <c r="AD23" s="199">
        <f>IFERROR(VLOOKUP($B23,'2021 Balance Sheet'!$B$7:$O$1311,'2021 Balance Sheet'!F$2,FALSE),0)</f>
        <v>-18005.79</v>
      </c>
      <c r="AE23" s="199">
        <f>IFERROR(VLOOKUP($B23,'2021 Balance Sheet'!$B$7:$O$1311,'2021 Balance Sheet'!G$2,FALSE),0)</f>
        <v>-22438.57</v>
      </c>
      <c r="AF23" s="199">
        <f>IFERROR(VLOOKUP($B23,'2021 Balance Sheet'!$B$7:$O$1311,'2021 Balance Sheet'!H$2,FALSE),0)</f>
        <v>-25169.27</v>
      </c>
      <c r="AG23" s="199">
        <f>IFERROR(VLOOKUP($B23,'2021 Balance Sheet'!$B$7:$O$1311,'2021 Balance Sheet'!I$2,FALSE),0)</f>
        <v>-27172.54</v>
      </c>
      <c r="AH23" s="199">
        <f>IFERROR(VLOOKUP($B23,'2021 Balance Sheet'!$B$7:$O$1311,'2021 Balance Sheet'!J$2,FALSE),0)</f>
        <v>-28759.84</v>
      </c>
      <c r="AI23" s="199">
        <f>IFERROR(VLOOKUP($B23,'2021 Balance Sheet'!$B$7:$O$1311,'2021 Balance Sheet'!K$2,FALSE),0)</f>
        <v>-30190.34</v>
      </c>
      <c r="AJ23" s="199">
        <f>IFERROR(VLOOKUP($B23,'2021 Balance Sheet'!$B$7:$O$1311,'2021 Balance Sheet'!L$2,FALSE),0)</f>
        <v>-31722.94</v>
      </c>
      <c r="AK23" s="199">
        <f>IFERROR(VLOOKUP($B23,'2021 Balance Sheet'!$B$7:$O$1311,'2021 Balance Sheet'!M$2,FALSE),0)</f>
        <v>-33863.089999999997</v>
      </c>
      <c r="AL23" s="199">
        <f>IFERROR(VLOOKUP($B23,'2021 Balance Sheet'!$B$7:$O$1311,'2021 Balance Sheet'!N$2,FALSE),0)</f>
        <v>-37731.33</v>
      </c>
      <c r="AM23" s="199">
        <f>IFERROR(VLOOKUP($B23,'2021 Balance Sheet'!$B$7:$O$1311,'2021 Balance Sheet'!O$2,FALSE),0)</f>
        <v>-44055.94</v>
      </c>
      <c r="AN23" s="109">
        <f t="shared" si="3"/>
        <v>-29687.970833333336</v>
      </c>
    </row>
    <row r="24" spans="1:40" ht="15.75" thickBot="1" x14ac:dyDescent="0.3">
      <c r="A24" s="126" t="s">
        <v>2509</v>
      </c>
      <c r="B24" s="153" t="s">
        <v>2510</v>
      </c>
      <c r="C24" s="125" t="s">
        <v>4</v>
      </c>
      <c r="D24" s="140">
        <v>-208253.79</v>
      </c>
      <c r="E24" s="140">
        <v>-56153.71</v>
      </c>
      <c r="F24" s="140">
        <v>-84467.99</v>
      </c>
      <c r="G24" s="140">
        <v>-101950.74</v>
      </c>
      <c r="H24" s="140">
        <v>-113610.99</v>
      </c>
      <c r="I24" s="140">
        <v>-117775.65</v>
      </c>
      <c r="J24" s="140">
        <v>-124536.91</v>
      </c>
      <c r="K24" s="140">
        <v>-131160.26</v>
      </c>
      <c r="L24" s="140">
        <v>-137861.01999999999</v>
      </c>
      <c r="M24" s="140">
        <v>-148355.39000000001</v>
      </c>
      <c r="N24" s="140">
        <v>-166011.35</v>
      </c>
      <c r="O24" s="140">
        <v>-191946.84</v>
      </c>
      <c r="P24" s="200">
        <v>-222525.59</v>
      </c>
      <c r="Q24" s="200">
        <v>-55653.86</v>
      </c>
      <c r="R24" s="200">
        <v>-78709.600000000006</v>
      </c>
      <c r="S24" s="200">
        <v>-98243.27</v>
      </c>
      <c r="T24" s="200">
        <v>-110645.7</v>
      </c>
      <c r="U24" s="200">
        <v>-115532.61</v>
      </c>
      <c r="V24" s="200">
        <v>-46003.05</v>
      </c>
      <c r="W24" s="200">
        <v>-16106.38</v>
      </c>
      <c r="X24" s="200">
        <v>-22949.57</v>
      </c>
      <c r="Y24" s="200">
        <v>-31201.57</v>
      </c>
      <c r="Z24" s="200">
        <v>-25132.73</v>
      </c>
      <c r="AA24" s="200">
        <v>-52314.78</v>
      </c>
      <c r="AB24" s="199">
        <f>IFERROR(VLOOKUP($B24,'2021 Balance Sheet'!$B$7:$O$1311,'2021 Balance Sheet'!D$2,FALSE),0)</f>
        <v>-81533.61</v>
      </c>
      <c r="AC24" s="199">
        <f>IFERROR(VLOOKUP($B24,'2021 Balance Sheet'!$B$7:$O$1311,'2021 Balance Sheet'!E$2,FALSE),0)</f>
        <v>-56941.03</v>
      </c>
      <c r="AD24" s="199">
        <f>IFERROR(VLOOKUP($B24,'2021 Balance Sheet'!$B$7:$O$1311,'2021 Balance Sheet'!F$2,FALSE),0)</f>
        <v>-82630.240000000005</v>
      </c>
      <c r="AE24" s="199">
        <f>IFERROR(VLOOKUP($B24,'2021 Balance Sheet'!$B$7:$O$1311,'2021 Balance Sheet'!G$2,FALSE),0)</f>
        <v>-102966.47</v>
      </c>
      <c r="AF24" s="199">
        <f>IFERROR(VLOOKUP($B24,'2021 Balance Sheet'!$B$7:$O$1311,'2021 Balance Sheet'!H$2,FALSE),0)</f>
        <v>-32560.94</v>
      </c>
      <c r="AG24" s="199">
        <f>IFERROR(VLOOKUP($B24,'2021 Balance Sheet'!$B$7:$O$1311,'2021 Balance Sheet'!I$2,FALSE),0)</f>
        <v>-42695.57</v>
      </c>
      <c r="AH24" s="199">
        <f>IFERROR(VLOOKUP($B24,'2021 Balance Sheet'!$B$7:$O$1311,'2021 Balance Sheet'!J$2,FALSE),0)</f>
        <v>-50261.98</v>
      </c>
      <c r="AI24" s="199">
        <f>IFERROR(VLOOKUP($B24,'2021 Balance Sheet'!$B$7:$O$1311,'2021 Balance Sheet'!K$2,FALSE),0)</f>
        <v>-14603.96</v>
      </c>
      <c r="AJ24" s="199">
        <f>IFERROR(VLOOKUP($B24,'2021 Balance Sheet'!$B$7:$O$1311,'2021 Balance Sheet'!L$2,FALSE),0)</f>
        <v>-22444.75</v>
      </c>
      <c r="AK24" s="199">
        <f>IFERROR(VLOOKUP($B24,'2021 Balance Sheet'!$B$7:$O$1311,'2021 Balance Sheet'!M$2,FALSE),0)</f>
        <v>-33351.07</v>
      </c>
      <c r="AL24" s="199">
        <f>IFERROR(VLOOKUP($B24,'2021 Balance Sheet'!$B$7:$O$1311,'2021 Balance Sheet'!N$2,FALSE),0)</f>
        <v>-28045.99</v>
      </c>
      <c r="AM24" s="199">
        <f>IFERROR(VLOOKUP($B24,'2021 Balance Sheet'!$B$7:$O$1311,'2021 Balance Sheet'!O$2,FALSE),0)</f>
        <v>-56853.97</v>
      </c>
      <c r="AN24" s="109">
        <f t="shared" si="3"/>
        <v>-50218.332083333335</v>
      </c>
    </row>
    <row r="25" spans="1:40" ht="15.75" thickBot="1" x14ac:dyDescent="0.3">
      <c r="A25" s="126" t="s">
        <v>2287</v>
      </c>
      <c r="B25" s="153" t="s">
        <v>2511</v>
      </c>
      <c r="C25" s="125" t="s">
        <v>4</v>
      </c>
      <c r="D25" s="139">
        <v>0</v>
      </c>
      <c r="E25" s="139">
        <v>0</v>
      </c>
      <c r="F25" s="139">
        <v>0</v>
      </c>
      <c r="G25" s="139">
        <v>0</v>
      </c>
      <c r="H25" s="139">
        <v>0</v>
      </c>
      <c r="I25" s="139">
        <v>0</v>
      </c>
      <c r="J25" s="139">
        <v>0</v>
      </c>
      <c r="K25" s="139">
        <v>0</v>
      </c>
      <c r="L25" s="139">
        <v>0</v>
      </c>
      <c r="M25" s="139">
        <v>0</v>
      </c>
      <c r="N25" s="139">
        <v>0</v>
      </c>
      <c r="O25" s="139">
        <v>0</v>
      </c>
      <c r="P25" s="199">
        <v>0</v>
      </c>
      <c r="Q25" s="199">
        <v>0</v>
      </c>
      <c r="R25" s="199">
        <v>0</v>
      </c>
      <c r="S25" s="199">
        <v>0</v>
      </c>
      <c r="T25" s="199">
        <v>0</v>
      </c>
      <c r="U25" s="199">
        <v>0</v>
      </c>
      <c r="V25" s="199">
        <v>0</v>
      </c>
      <c r="W25" s="199">
        <v>0</v>
      </c>
      <c r="X25" s="199">
        <v>0</v>
      </c>
      <c r="Y25" s="199">
        <v>0</v>
      </c>
      <c r="Z25" s="199">
        <v>0</v>
      </c>
      <c r="AA25" s="199">
        <v>0</v>
      </c>
      <c r="AB25" s="199">
        <f>IFERROR(VLOOKUP($B25,'2021 Balance Sheet'!$B$7:$O$1311,'2021 Balance Sheet'!D$2,FALSE),0)</f>
        <v>-3888.74</v>
      </c>
      <c r="AC25" s="199">
        <f>IFERROR(VLOOKUP($B25,'2021 Balance Sheet'!$B$7:$O$1311,'2021 Balance Sheet'!E$2,FALSE),0)</f>
        <v>-38934.6</v>
      </c>
      <c r="AD25" s="199">
        <f>IFERROR(VLOOKUP($B25,'2021 Balance Sheet'!$B$7:$O$1311,'2021 Balance Sheet'!F$2,FALSE),0)</f>
        <v>-77953.34</v>
      </c>
      <c r="AE25" s="199">
        <f>IFERROR(VLOOKUP($B25,'2021 Balance Sheet'!$B$7:$O$1311,'2021 Balance Sheet'!G$2,FALSE),0)</f>
        <v>-108500.25</v>
      </c>
      <c r="AF25" s="199">
        <f>IFERROR(VLOOKUP($B25,'2021 Balance Sheet'!$B$7:$O$1311,'2021 Balance Sheet'!H$2,FALSE),0)</f>
        <v>-50233.41</v>
      </c>
      <c r="AG25" s="199">
        <f>IFERROR(VLOOKUP($B25,'2021 Balance Sheet'!$B$7:$O$1311,'2021 Balance Sheet'!I$2,FALSE),0)</f>
        <v>-64758.22</v>
      </c>
      <c r="AH25" s="199">
        <f>IFERROR(VLOOKUP($B25,'2021 Balance Sheet'!$B$7:$O$1311,'2021 Balance Sheet'!J$2,FALSE),0)</f>
        <v>-73558.350000000006</v>
      </c>
      <c r="AI25" s="199">
        <f>IFERROR(VLOOKUP($B25,'2021 Balance Sheet'!$B$7:$O$1311,'2021 Balance Sheet'!K$2,FALSE),0)</f>
        <v>-16317.12</v>
      </c>
      <c r="AJ25" s="199">
        <f>IFERROR(VLOOKUP($B25,'2021 Balance Sheet'!$B$7:$O$1311,'2021 Balance Sheet'!L$2,FALSE),0)</f>
        <v>-24088.03</v>
      </c>
      <c r="AK25" s="199">
        <f>IFERROR(VLOOKUP($B25,'2021 Balance Sheet'!$B$7:$O$1311,'2021 Balance Sheet'!M$2,FALSE),0)</f>
        <v>-34977.589999999997</v>
      </c>
      <c r="AL25" s="199">
        <f>IFERROR(VLOOKUP($B25,'2021 Balance Sheet'!$B$7:$O$1311,'2021 Balance Sheet'!N$2,FALSE),0)</f>
        <v>-32880.43</v>
      </c>
      <c r="AM25" s="199">
        <f>IFERROR(VLOOKUP($B25,'2021 Balance Sheet'!$B$7:$O$1311,'2021 Balance Sheet'!O$2,FALSE),0)</f>
        <v>-68379.64</v>
      </c>
      <c r="AN25" s="109">
        <f t="shared" si="3"/>
        <v>-46689.991666666661</v>
      </c>
    </row>
    <row r="26" spans="1:40" ht="15.75" thickBot="1" x14ac:dyDescent="0.3">
      <c r="A26" s="126" t="s">
        <v>2289</v>
      </c>
      <c r="B26" s="153" t="s">
        <v>2512</v>
      </c>
      <c r="C26" s="125" t="s">
        <v>4</v>
      </c>
      <c r="D26" s="140">
        <v>-98808.85</v>
      </c>
      <c r="E26" s="140">
        <v>-26524.03</v>
      </c>
      <c r="F26" s="140">
        <v>-37608.81</v>
      </c>
      <c r="G26" s="140">
        <v>-45510.23</v>
      </c>
      <c r="H26" s="140">
        <v>-50105.96</v>
      </c>
      <c r="I26" s="140">
        <v>-51344.29</v>
      </c>
      <c r="J26" s="140">
        <v>-54667.81</v>
      </c>
      <c r="K26" s="140">
        <v>-57538.93</v>
      </c>
      <c r="L26" s="140">
        <v>-60693.88</v>
      </c>
      <c r="M26" s="140">
        <v>-66549.279999999999</v>
      </c>
      <c r="N26" s="140">
        <v>-75410.66</v>
      </c>
      <c r="O26" s="140">
        <v>-88485.88</v>
      </c>
      <c r="P26" s="200">
        <v>-103264.52</v>
      </c>
      <c r="Q26" s="200">
        <v>-26738.21</v>
      </c>
      <c r="R26" s="200">
        <v>-37127.599999999999</v>
      </c>
      <c r="S26" s="200">
        <v>-45222.96</v>
      </c>
      <c r="T26" s="200">
        <v>-49750.34</v>
      </c>
      <c r="U26" s="200">
        <v>-51316.69</v>
      </c>
      <c r="V26" s="200">
        <v>-54608.61</v>
      </c>
      <c r="W26" s="200">
        <v>-57532.59</v>
      </c>
      <c r="X26" s="200">
        <v>-60661.71</v>
      </c>
      <c r="Y26" s="200">
        <v>-64819.28</v>
      </c>
      <c r="Z26" s="200">
        <v>-74345.570000000007</v>
      </c>
      <c r="AA26" s="200">
        <v>-88173.57</v>
      </c>
      <c r="AB26" s="199">
        <f>IFERROR(VLOOKUP($B26,'2021 Balance Sheet'!$B$7:$O$1311,'2021 Balance Sheet'!D$2,FALSE),0)</f>
        <v>-102630.14</v>
      </c>
      <c r="AC26" s="199">
        <f>IFERROR(VLOOKUP($B26,'2021 Balance Sheet'!$B$7:$O$1311,'2021 Balance Sheet'!E$2,FALSE),0)</f>
        <v>-27256.14</v>
      </c>
      <c r="AD26" s="199">
        <f>IFERROR(VLOOKUP($B26,'2021 Balance Sheet'!$B$7:$O$1311,'2021 Balance Sheet'!F$2,FALSE),0)</f>
        <v>-38837.08</v>
      </c>
      <c r="AE26" s="199">
        <f>IFERROR(VLOOKUP($B26,'2021 Balance Sheet'!$B$7:$O$1311,'2021 Balance Sheet'!G$2,FALSE),0)</f>
        <v>-47386.38</v>
      </c>
      <c r="AF26" s="199">
        <f>IFERROR(VLOOKUP($B26,'2021 Balance Sheet'!$B$7:$O$1311,'2021 Balance Sheet'!H$2,FALSE),0)</f>
        <v>-52254.84</v>
      </c>
      <c r="AG26" s="199">
        <f>IFERROR(VLOOKUP($B26,'2021 Balance Sheet'!$B$7:$O$1311,'2021 Balance Sheet'!I$2,FALSE),0)</f>
        <v>-56461.42</v>
      </c>
      <c r="AH26" s="199">
        <f>IFERROR(VLOOKUP($B26,'2021 Balance Sheet'!$B$7:$O$1311,'2021 Balance Sheet'!J$2,FALSE),0)</f>
        <v>-59481.99</v>
      </c>
      <c r="AI26" s="199">
        <f>IFERROR(VLOOKUP($B26,'2021 Balance Sheet'!$B$7:$O$1311,'2021 Balance Sheet'!K$2,FALSE),0)</f>
        <v>-62492.37</v>
      </c>
      <c r="AJ26" s="199">
        <f>IFERROR(VLOOKUP($B26,'2021 Balance Sheet'!$B$7:$O$1311,'2021 Balance Sheet'!L$2,FALSE),0)</f>
        <v>-65921.11</v>
      </c>
      <c r="AK26" s="199">
        <f>IFERROR(VLOOKUP($B26,'2021 Balance Sheet'!$B$7:$O$1311,'2021 Balance Sheet'!M$2,FALSE),0)</f>
        <v>-71816.42</v>
      </c>
      <c r="AL26" s="199">
        <f>IFERROR(VLOOKUP($B26,'2021 Balance Sheet'!$B$7:$O$1311,'2021 Balance Sheet'!N$2,FALSE),0)</f>
        <v>-80222.61</v>
      </c>
      <c r="AM26" s="199">
        <f>IFERROR(VLOOKUP($B26,'2021 Balance Sheet'!$B$7:$O$1311,'2021 Balance Sheet'!O$2,FALSE),0)</f>
        <v>-96384.34</v>
      </c>
      <c r="AN26" s="109">
        <f t="shared" si="3"/>
        <v>-63086.621249999989</v>
      </c>
    </row>
    <row r="27" spans="1:40" ht="15.75" thickBot="1" x14ac:dyDescent="0.3">
      <c r="A27" s="126" t="s">
        <v>2291</v>
      </c>
      <c r="B27" s="153" t="s">
        <v>2513</v>
      </c>
      <c r="C27" s="125" t="s">
        <v>4</v>
      </c>
      <c r="D27" s="139">
        <v>-106275.83</v>
      </c>
      <c r="E27" s="139">
        <v>-28903.97</v>
      </c>
      <c r="F27" s="139">
        <v>-41408.06</v>
      </c>
      <c r="G27" s="139">
        <v>-49835.38</v>
      </c>
      <c r="H27" s="139">
        <v>-54670.37</v>
      </c>
      <c r="I27" s="139">
        <v>-56379.8</v>
      </c>
      <c r="J27" s="139">
        <v>-59971.64</v>
      </c>
      <c r="K27" s="139">
        <v>-63164.02</v>
      </c>
      <c r="L27" s="139">
        <v>-66679.14</v>
      </c>
      <c r="M27" s="139">
        <v>-72902.009999999995</v>
      </c>
      <c r="N27" s="139">
        <v>-82791.86</v>
      </c>
      <c r="O27" s="139">
        <v>-97951.83</v>
      </c>
      <c r="P27" s="199">
        <v>-115025.88</v>
      </c>
      <c r="Q27" s="199">
        <v>-30557.26</v>
      </c>
      <c r="R27" s="199">
        <v>-42648.55</v>
      </c>
      <c r="S27" s="199">
        <v>-51593.919999999998</v>
      </c>
      <c r="T27" s="199">
        <v>-57656.53</v>
      </c>
      <c r="U27" s="199">
        <v>-59885.120000000003</v>
      </c>
      <c r="V27" s="199">
        <v>-63833.59</v>
      </c>
      <c r="W27" s="199">
        <v>-67359.87</v>
      </c>
      <c r="X27" s="199">
        <v>-70949.320000000007</v>
      </c>
      <c r="Y27" s="199">
        <v>-75051.710000000006</v>
      </c>
      <c r="Z27" s="199">
        <v>-85660.27</v>
      </c>
      <c r="AA27" s="199">
        <v>-100243.81</v>
      </c>
      <c r="AB27" s="199">
        <f>IFERROR(VLOOKUP($B27,'2021 Balance Sheet'!$B$7:$O$1311,'2021 Balance Sheet'!D$2,FALSE),0)</f>
        <v>-116811.93</v>
      </c>
      <c r="AC27" s="199">
        <f>IFERROR(VLOOKUP($B27,'2021 Balance Sheet'!$B$7:$O$1311,'2021 Balance Sheet'!E$2,FALSE),0)</f>
        <v>-30168.45</v>
      </c>
      <c r="AD27" s="199">
        <f>IFERROR(VLOOKUP($B27,'2021 Balance Sheet'!$B$7:$O$1311,'2021 Balance Sheet'!F$2,FALSE),0)</f>
        <v>-42956.46</v>
      </c>
      <c r="AE27" s="199">
        <f>IFERROR(VLOOKUP($B27,'2021 Balance Sheet'!$B$7:$O$1311,'2021 Balance Sheet'!G$2,FALSE),0)</f>
        <v>-53404.45</v>
      </c>
      <c r="AF27" s="199">
        <f>IFERROR(VLOOKUP($B27,'2021 Balance Sheet'!$B$7:$O$1311,'2021 Balance Sheet'!H$2,FALSE),0)</f>
        <v>-58736.959999999999</v>
      </c>
      <c r="AG27" s="199">
        <f>IFERROR(VLOOKUP($B27,'2021 Balance Sheet'!$B$7:$O$1311,'2021 Balance Sheet'!I$2,FALSE),0)</f>
        <v>-63556.87</v>
      </c>
      <c r="AH27" s="199">
        <f>IFERROR(VLOOKUP($B27,'2021 Balance Sheet'!$B$7:$O$1311,'2021 Balance Sheet'!J$2,FALSE),0)</f>
        <v>-67160.45</v>
      </c>
      <c r="AI27" s="199">
        <f>IFERROR(VLOOKUP($B27,'2021 Balance Sheet'!$B$7:$O$1311,'2021 Balance Sheet'!K$2,FALSE),0)</f>
        <v>-70457.929999999993</v>
      </c>
      <c r="AJ27" s="199">
        <f>IFERROR(VLOOKUP($B27,'2021 Balance Sheet'!$B$7:$O$1311,'2021 Balance Sheet'!L$2,FALSE),0)</f>
        <v>-74134.48</v>
      </c>
      <c r="AK27" s="199">
        <f>IFERROR(VLOOKUP($B27,'2021 Balance Sheet'!$B$7:$O$1311,'2021 Balance Sheet'!M$2,FALSE),0)</f>
        <v>-79928.31</v>
      </c>
      <c r="AL27" s="199">
        <f>IFERROR(VLOOKUP($B27,'2021 Balance Sheet'!$B$7:$O$1311,'2021 Balance Sheet'!N$2,FALSE),0)</f>
        <v>-89198.91</v>
      </c>
      <c r="AM27" s="199">
        <f>IFERROR(VLOOKUP($B27,'2021 Balance Sheet'!$B$7:$O$1311,'2021 Balance Sheet'!O$2,FALSE),0)</f>
        <v>-105584.06</v>
      </c>
      <c r="AN27" s="109">
        <f t="shared" si="3"/>
        <v>-70785.761249999996</v>
      </c>
    </row>
    <row r="28" spans="1:40" ht="15.75" thickBot="1" x14ac:dyDescent="0.3">
      <c r="A28" s="126" t="s">
        <v>2295</v>
      </c>
      <c r="B28" s="153" t="s">
        <v>2514</v>
      </c>
      <c r="C28" s="125" t="s">
        <v>4</v>
      </c>
      <c r="D28" s="140">
        <v>-89422.48</v>
      </c>
      <c r="E28" s="140">
        <v>-22544.22</v>
      </c>
      <c r="F28" s="140">
        <v>-34353.26</v>
      </c>
      <c r="G28" s="140">
        <v>-42111.82</v>
      </c>
      <c r="H28" s="140">
        <v>-48283.41</v>
      </c>
      <c r="I28" s="140">
        <v>-50066.16</v>
      </c>
      <c r="J28" s="140">
        <v>-53615.75</v>
      </c>
      <c r="K28" s="140">
        <v>-57768.93</v>
      </c>
      <c r="L28" s="140">
        <v>-61584.53</v>
      </c>
      <c r="M28" s="140">
        <v>-66332.820000000007</v>
      </c>
      <c r="N28" s="140">
        <v>-74419.679999999993</v>
      </c>
      <c r="O28" s="140">
        <v>-84419.94</v>
      </c>
      <c r="P28" s="200">
        <v>-96433.49</v>
      </c>
      <c r="Q28" s="200">
        <v>-22724.65</v>
      </c>
      <c r="R28" s="200">
        <v>-32650.19</v>
      </c>
      <c r="S28" s="200">
        <v>-41056.71</v>
      </c>
      <c r="T28" s="200">
        <v>-47006.559999999998</v>
      </c>
      <c r="U28" s="200">
        <v>-48534.13</v>
      </c>
      <c r="V28" s="200">
        <v>-52171.97</v>
      </c>
      <c r="W28" s="200">
        <v>-56132.03</v>
      </c>
      <c r="X28" s="200">
        <v>-59851.99</v>
      </c>
      <c r="Y28" s="200">
        <v>-63814.15</v>
      </c>
      <c r="Z28" s="200">
        <v>-70591.399999999994</v>
      </c>
      <c r="AA28" s="200">
        <v>-81047</v>
      </c>
      <c r="AB28" s="199">
        <f>IFERROR(VLOOKUP($B28,'2021 Balance Sheet'!$B$7:$O$1311,'2021 Balance Sheet'!D$2,FALSE),0)</f>
        <v>-93204.64</v>
      </c>
      <c r="AC28" s="199">
        <f>IFERROR(VLOOKUP($B28,'2021 Balance Sheet'!$B$7:$O$1311,'2021 Balance Sheet'!E$2,FALSE),0)</f>
        <v>-21665.3</v>
      </c>
      <c r="AD28" s="199">
        <f>IFERROR(VLOOKUP($B28,'2021 Balance Sheet'!$B$7:$O$1311,'2021 Balance Sheet'!F$2,FALSE),0)</f>
        <v>-32964.050000000003</v>
      </c>
      <c r="AE28" s="199">
        <f>IFERROR(VLOOKUP($B28,'2021 Balance Sheet'!$B$7:$O$1311,'2021 Balance Sheet'!G$2,FALSE),0)</f>
        <v>-41956.25</v>
      </c>
      <c r="AF28" s="199">
        <f>IFERROR(VLOOKUP($B28,'2021 Balance Sheet'!$B$7:$O$1311,'2021 Balance Sheet'!H$2,FALSE),0)</f>
        <v>-48246.6</v>
      </c>
      <c r="AG28" s="199">
        <f>IFERROR(VLOOKUP($B28,'2021 Balance Sheet'!$B$7:$O$1311,'2021 Balance Sheet'!I$2,FALSE),0)</f>
        <v>-52943.7</v>
      </c>
      <c r="AH28" s="199">
        <f>IFERROR(VLOOKUP($B28,'2021 Balance Sheet'!$B$7:$O$1311,'2021 Balance Sheet'!J$2,FALSE),0)</f>
        <v>-57540.37</v>
      </c>
      <c r="AI28" s="199">
        <f>IFERROR(VLOOKUP($B28,'2021 Balance Sheet'!$B$7:$O$1311,'2021 Balance Sheet'!K$2,FALSE),0)</f>
        <v>-61941.2</v>
      </c>
      <c r="AJ28" s="199">
        <f>IFERROR(VLOOKUP($B28,'2021 Balance Sheet'!$B$7:$O$1311,'2021 Balance Sheet'!L$2,FALSE),0)</f>
        <v>-66387.97</v>
      </c>
      <c r="AK28" s="199">
        <f>IFERROR(VLOOKUP($B28,'2021 Balance Sheet'!$B$7:$O$1311,'2021 Balance Sheet'!M$2,FALSE),0)</f>
        <v>-71726.05</v>
      </c>
      <c r="AL28" s="199">
        <f>IFERROR(VLOOKUP($B28,'2021 Balance Sheet'!$B$7:$O$1311,'2021 Balance Sheet'!N$2,FALSE),0)</f>
        <v>-79281.740000000005</v>
      </c>
      <c r="AM28" s="199">
        <f>IFERROR(VLOOKUP($B28,'2021 Balance Sheet'!$B$7:$O$1311,'2021 Balance Sheet'!O$2,FALSE),0)</f>
        <v>-90909.77</v>
      </c>
      <c r="AN28" s="109">
        <f t="shared" si="3"/>
        <v>-59486.354583333334</v>
      </c>
    </row>
    <row r="29" spans="1:40" ht="15.75" thickBot="1" x14ac:dyDescent="0.3">
      <c r="A29" s="126" t="s">
        <v>2297</v>
      </c>
      <c r="B29" s="153" t="s">
        <v>2515</v>
      </c>
      <c r="C29" s="125" t="s">
        <v>4</v>
      </c>
      <c r="D29" s="139">
        <v>-12385.59</v>
      </c>
      <c r="E29" s="139">
        <v>-10117.02</v>
      </c>
      <c r="F29" s="139">
        <v>-15241.12</v>
      </c>
      <c r="G29" s="139">
        <v>-18468.689999999999</v>
      </c>
      <c r="H29" s="139">
        <v>-5798.93</v>
      </c>
      <c r="I29" s="139">
        <v>-6518.01</v>
      </c>
      <c r="J29" s="139">
        <v>-7889.58</v>
      </c>
      <c r="K29" s="139">
        <v>-2646.74</v>
      </c>
      <c r="L29" s="139">
        <v>-3922.58</v>
      </c>
      <c r="M29" s="139">
        <v>-5470.83</v>
      </c>
      <c r="N29" s="139">
        <v>-4479.68</v>
      </c>
      <c r="O29" s="139">
        <v>-8905.1299999999992</v>
      </c>
      <c r="P29" s="199">
        <v>-14455.67</v>
      </c>
      <c r="Q29" s="199">
        <v>-10443.82</v>
      </c>
      <c r="R29" s="199">
        <v>-14917.04</v>
      </c>
      <c r="S29" s="199">
        <v>-18611.3</v>
      </c>
      <c r="T29" s="199">
        <v>-6213.83</v>
      </c>
      <c r="U29" s="199">
        <v>-7102.72</v>
      </c>
      <c r="V29" s="199">
        <v>-8538.01</v>
      </c>
      <c r="W29" s="199">
        <v>-2775.66</v>
      </c>
      <c r="X29" s="199">
        <v>-3992.25</v>
      </c>
      <c r="Y29" s="199">
        <v>-5340.56</v>
      </c>
      <c r="Z29" s="199">
        <v>-3893.58</v>
      </c>
      <c r="AA29" s="199">
        <v>-8418.4500000000007</v>
      </c>
      <c r="AB29" s="199">
        <f>IFERROR(VLOOKUP($B29,'2021 Balance Sheet'!$B$7:$O$1311,'2021 Balance Sheet'!D$2,FALSE),0)</f>
        <v>-14537.51</v>
      </c>
      <c r="AC29" s="199">
        <f>IFERROR(VLOOKUP($B29,'2021 Balance Sheet'!$B$7:$O$1311,'2021 Balance Sheet'!E$2,FALSE),0)</f>
        <v>-10916.96</v>
      </c>
      <c r="AD29" s="199">
        <f>IFERROR(VLOOKUP($B29,'2021 Balance Sheet'!$B$7:$O$1311,'2021 Balance Sheet'!F$2,FALSE),0)</f>
        <v>-16046.79</v>
      </c>
      <c r="AE29" s="199">
        <f>IFERROR(VLOOKUP($B29,'2021 Balance Sheet'!$B$7:$O$1311,'2021 Balance Sheet'!G$2,FALSE),0)</f>
        <v>-20407.7</v>
      </c>
      <c r="AF29" s="199">
        <f>IFERROR(VLOOKUP($B29,'2021 Balance Sheet'!$B$7:$O$1311,'2021 Balance Sheet'!H$2,FALSE),0)</f>
        <v>-7093.43</v>
      </c>
      <c r="AG29" s="199">
        <f>IFERROR(VLOOKUP($B29,'2021 Balance Sheet'!$B$7:$O$1311,'2021 Balance Sheet'!I$2,FALSE),0)</f>
        <v>-8913.5300000000007</v>
      </c>
      <c r="AH29" s="199">
        <f>IFERROR(VLOOKUP($B29,'2021 Balance Sheet'!$B$7:$O$1311,'2021 Balance Sheet'!J$2,FALSE),0)</f>
        <v>-10333.81</v>
      </c>
      <c r="AI29" s="199">
        <f>IFERROR(VLOOKUP($B29,'2021 Balance Sheet'!$B$7:$O$1311,'2021 Balance Sheet'!K$2,FALSE),0)</f>
        <v>-2806.28</v>
      </c>
      <c r="AJ29" s="199">
        <f>IFERROR(VLOOKUP($B29,'2021 Balance Sheet'!$B$7:$O$1311,'2021 Balance Sheet'!L$2,FALSE),0)</f>
        <v>-4110.25</v>
      </c>
      <c r="AK29" s="199">
        <f>IFERROR(VLOOKUP($B29,'2021 Balance Sheet'!$B$7:$O$1311,'2021 Balance Sheet'!M$2,FALSE),0)</f>
        <v>-5763.29</v>
      </c>
      <c r="AL29" s="199">
        <f>IFERROR(VLOOKUP($B29,'2021 Balance Sheet'!$B$7:$O$1311,'2021 Balance Sheet'!N$2,FALSE),0)</f>
        <v>-4581.34</v>
      </c>
      <c r="AM29" s="199">
        <f>IFERROR(VLOOKUP($B29,'2021 Balance Sheet'!$B$7:$O$1311,'2021 Balance Sheet'!O$2,FALSE),0)</f>
        <v>-9825.18</v>
      </c>
      <c r="AN29" s="109">
        <f t="shared" si="3"/>
        <v>-9552.7254166666662</v>
      </c>
    </row>
    <row r="30" spans="1:40" ht="15.75" thickBot="1" x14ac:dyDescent="0.3">
      <c r="A30" s="126" t="s">
        <v>2299</v>
      </c>
      <c r="B30" s="153" t="s">
        <v>2516</v>
      </c>
      <c r="C30" s="125" t="s">
        <v>4</v>
      </c>
      <c r="D30" s="140">
        <v>-354975.06</v>
      </c>
      <c r="E30" s="140">
        <v>-253118.05</v>
      </c>
      <c r="F30" s="140">
        <v>-362608.99</v>
      </c>
      <c r="G30" s="140">
        <v>-433875.42</v>
      </c>
      <c r="H30" s="140">
        <v>-112372.86</v>
      </c>
      <c r="I30" s="140">
        <v>-126852.32</v>
      </c>
      <c r="J30" s="140">
        <v>-156022.21</v>
      </c>
      <c r="K30" s="140">
        <v>-55451.79</v>
      </c>
      <c r="L30" s="140">
        <v>-84257.88</v>
      </c>
      <c r="M30" s="140">
        <v>-136819.56</v>
      </c>
      <c r="N30" s="140">
        <v>-133250.84</v>
      </c>
      <c r="O30" s="140">
        <v>-259100.92</v>
      </c>
      <c r="P30" s="200">
        <v>-394123.26</v>
      </c>
      <c r="Q30" s="200">
        <v>-247216.67</v>
      </c>
      <c r="R30" s="200">
        <v>-343177.41</v>
      </c>
      <c r="S30" s="200">
        <v>-416144.07</v>
      </c>
      <c r="T30" s="200">
        <v>-117630.5</v>
      </c>
      <c r="U30" s="200">
        <v>-134015</v>
      </c>
      <c r="V30" s="200">
        <v>-186923.4</v>
      </c>
      <c r="W30" s="200">
        <v>-99065.68</v>
      </c>
      <c r="X30" s="200">
        <v>-147232.72</v>
      </c>
      <c r="Y30" s="200">
        <v>-207637.32</v>
      </c>
      <c r="Z30" s="200">
        <v>-212272.25</v>
      </c>
      <c r="AA30" s="200">
        <v>-426935.26</v>
      </c>
      <c r="AB30" s="199">
        <f>IFERROR(VLOOKUP($B30,'2021 Balance Sheet'!$B$7:$O$1311,'2021 Balance Sheet'!D$2,FALSE),0)</f>
        <v>-667786.91</v>
      </c>
      <c r="AC30" s="199">
        <f>IFERROR(VLOOKUP($B30,'2021 Balance Sheet'!$B$7:$O$1311,'2021 Balance Sheet'!E$2,FALSE),0)</f>
        <v>-447929.63</v>
      </c>
      <c r="AD30" s="199">
        <f>IFERROR(VLOOKUP($B30,'2021 Balance Sheet'!$B$7:$O$1311,'2021 Balance Sheet'!F$2,FALSE),0)</f>
        <v>-627486.49</v>
      </c>
      <c r="AE30" s="199">
        <f>IFERROR(VLOOKUP($B30,'2021 Balance Sheet'!$B$7:$O$1311,'2021 Balance Sheet'!G$2,FALSE),0)</f>
        <v>-762753.42</v>
      </c>
      <c r="AF30" s="199">
        <f>IFERROR(VLOOKUP($B30,'2021 Balance Sheet'!$B$7:$O$1311,'2021 Balance Sheet'!H$2,FALSE),0)</f>
        <v>-212546.14</v>
      </c>
      <c r="AG30" s="199">
        <f>IFERROR(VLOOKUP($B30,'2021 Balance Sheet'!$B$7:$O$1311,'2021 Balance Sheet'!I$2,FALSE),0)</f>
        <v>-277222.23</v>
      </c>
      <c r="AH30" s="199">
        <f>IFERROR(VLOOKUP($B30,'2021 Balance Sheet'!$B$7:$O$1311,'2021 Balance Sheet'!J$2,FALSE),0)</f>
        <v>-325213.21999999997</v>
      </c>
      <c r="AI30" s="199">
        <f>IFERROR(VLOOKUP($B30,'2021 Balance Sheet'!$B$7:$O$1311,'2021 Balance Sheet'!K$2,FALSE),0)</f>
        <v>-94716.1</v>
      </c>
      <c r="AJ30" s="199">
        <f>IFERROR(VLOOKUP($B30,'2021 Balance Sheet'!$B$7:$O$1311,'2021 Balance Sheet'!L$2,FALSE),0)</f>
        <v>-147510.78</v>
      </c>
      <c r="AK30" s="199">
        <f>IFERROR(VLOOKUP($B30,'2021 Balance Sheet'!$B$7:$O$1311,'2021 Balance Sheet'!M$2,FALSE),0)</f>
        <v>-237934.9</v>
      </c>
      <c r="AL30" s="199">
        <f>IFERROR(VLOOKUP($B30,'2021 Balance Sheet'!$B$7:$O$1311,'2021 Balance Sheet'!N$2,FALSE),0)</f>
        <v>-224517.23</v>
      </c>
      <c r="AM30" s="199">
        <f>IFERROR(VLOOKUP($B30,'2021 Balance Sheet'!$B$7:$O$1311,'2021 Balance Sheet'!O$2,FALSE),0)</f>
        <v>-477947.75</v>
      </c>
      <c r="AN30" s="109">
        <f t="shared" si="3"/>
        <v>-373171.54624999996</v>
      </c>
    </row>
    <row r="31" spans="1:40" ht="15.75" thickBot="1" x14ac:dyDescent="0.3">
      <c r="A31" s="126" t="s">
        <v>2517</v>
      </c>
      <c r="B31" s="153" t="s">
        <v>2518</v>
      </c>
      <c r="C31" s="125" t="s">
        <v>4</v>
      </c>
      <c r="D31" s="139">
        <v>-19408.55</v>
      </c>
      <c r="E31" s="139">
        <v>-13718.54</v>
      </c>
      <c r="F31" s="139">
        <v>-19340.98</v>
      </c>
      <c r="G31" s="139">
        <v>-23414.26</v>
      </c>
      <c r="H31" s="139">
        <v>-6000.06</v>
      </c>
      <c r="I31" s="139">
        <v>-6447.73</v>
      </c>
      <c r="J31" s="139">
        <v>-7836.4</v>
      </c>
      <c r="K31" s="139">
        <v>-2573.4</v>
      </c>
      <c r="L31" s="139">
        <v>-3842.9</v>
      </c>
      <c r="M31" s="139">
        <v>-6808.63</v>
      </c>
      <c r="N31" s="139">
        <v>-7350.1</v>
      </c>
      <c r="O31" s="139">
        <v>-14031.79</v>
      </c>
      <c r="P31" s="199">
        <v>-21709.8</v>
      </c>
      <c r="Q31" s="199">
        <v>-13627.03</v>
      </c>
      <c r="R31" s="199">
        <v>-19069.91</v>
      </c>
      <c r="S31" s="199">
        <v>-22873.39</v>
      </c>
      <c r="T31" s="199">
        <v>-5947.57</v>
      </c>
      <c r="U31" s="199">
        <v>-6635.48</v>
      </c>
      <c r="V31" s="199">
        <v>-7995.82</v>
      </c>
      <c r="W31" s="199">
        <v>-2568.84</v>
      </c>
      <c r="X31" s="199">
        <v>-3906.7</v>
      </c>
      <c r="Y31" s="199">
        <v>-5703.8</v>
      </c>
      <c r="Z31" s="199">
        <v>-6762.1</v>
      </c>
      <c r="AA31" s="199">
        <v>-13898.25</v>
      </c>
      <c r="AB31" s="199">
        <f>IFERROR(VLOOKUP($B31,'2021 Balance Sheet'!$B$7:$O$1311,'2021 Balance Sheet'!D$2,FALSE),0)</f>
        <v>-21950.06</v>
      </c>
      <c r="AC31" s="199">
        <f>IFERROR(VLOOKUP($B31,'2021 Balance Sheet'!$B$7:$O$1311,'2021 Balance Sheet'!E$2,FALSE),0)</f>
        <v>-13729.98</v>
      </c>
      <c r="AD31" s="199">
        <f>IFERROR(VLOOKUP($B31,'2021 Balance Sheet'!$B$7:$O$1311,'2021 Balance Sheet'!F$2,FALSE),0)</f>
        <v>-19469.23</v>
      </c>
      <c r="AE31" s="199">
        <f>IFERROR(VLOOKUP($B31,'2021 Balance Sheet'!$B$7:$O$1311,'2021 Balance Sheet'!G$2,FALSE),0)</f>
        <v>-23599.34</v>
      </c>
      <c r="AF31" s="199">
        <f>IFERROR(VLOOKUP($B31,'2021 Balance Sheet'!$B$7:$O$1311,'2021 Balance Sheet'!H$2,FALSE),0)</f>
        <v>-6404.55</v>
      </c>
      <c r="AG31" s="199">
        <f>IFERROR(VLOOKUP($B31,'2021 Balance Sheet'!$B$7:$O$1311,'2021 Balance Sheet'!I$2,FALSE),0)</f>
        <v>-8226.25</v>
      </c>
      <c r="AH31" s="199">
        <f>IFERROR(VLOOKUP($B31,'2021 Balance Sheet'!$B$7:$O$1311,'2021 Balance Sheet'!J$2,FALSE),0)</f>
        <v>-9465.8799999999992</v>
      </c>
      <c r="AI31" s="199">
        <f>IFERROR(VLOOKUP($B31,'2021 Balance Sheet'!$B$7:$O$1311,'2021 Balance Sheet'!K$2,FALSE),0)</f>
        <v>-2437.0700000000002</v>
      </c>
      <c r="AJ31" s="199">
        <f>IFERROR(VLOOKUP($B31,'2021 Balance Sheet'!$B$7:$O$1311,'2021 Balance Sheet'!L$2,FALSE),0)</f>
        <v>-3937</v>
      </c>
      <c r="AK31" s="199">
        <f>IFERROR(VLOOKUP($B31,'2021 Balance Sheet'!$B$7:$O$1311,'2021 Balance Sheet'!M$2,FALSE),0)</f>
        <v>-6750.8</v>
      </c>
      <c r="AL31" s="199">
        <f>IFERROR(VLOOKUP($B31,'2021 Balance Sheet'!$B$7:$O$1311,'2021 Balance Sheet'!N$2,FALSE),0)</f>
        <v>-6945.4</v>
      </c>
      <c r="AM31" s="199">
        <f>IFERROR(VLOOKUP($B31,'2021 Balance Sheet'!$B$7:$O$1311,'2021 Balance Sheet'!O$2,FALSE),0)</f>
        <v>-15178.15</v>
      </c>
      <c r="AN31" s="109">
        <f t="shared" si="3"/>
        <v>-11454.480000000001</v>
      </c>
    </row>
    <row r="32" spans="1:40" ht="15.75" thickBot="1" x14ac:dyDescent="0.3">
      <c r="A32" s="126" t="s">
        <v>2303</v>
      </c>
      <c r="B32" s="153" t="s">
        <v>2519</v>
      </c>
      <c r="C32" s="125" t="s">
        <v>4</v>
      </c>
      <c r="D32" s="140">
        <v>-25793.1</v>
      </c>
      <c r="E32" s="140">
        <v>-50363.74</v>
      </c>
      <c r="F32" s="140">
        <v>-73495.63</v>
      </c>
      <c r="G32" s="140">
        <v>-14515.45</v>
      </c>
      <c r="H32" s="140">
        <v>-22524.880000000001</v>
      </c>
      <c r="I32" s="140">
        <v>-24870.11</v>
      </c>
      <c r="J32" s="140">
        <v>-6092.76</v>
      </c>
      <c r="K32" s="140">
        <v>-11437.2</v>
      </c>
      <c r="L32" s="140">
        <v>-17569.2</v>
      </c>
      <c r="M32" s="140">
        <v>-11699.9</v>
      </c>
      <c r="N32" s="140">
        <v>-28721.8</v>
      </c>
      <c r="O32" s="140">
        <v>-55600.94</v>
      </c>
      <c r="P32" s="200">
        <v>-27699.93</v>
      </c>
      <c r="Q32" s="200">
        <v>-50509.16</v>
      </c>
      <c r="R32" s="200">
        <v>-70116.740000000005</v>
      </c>
      <c r="S32" s="200">
        <v>-14709.29</v>
      </c>
      <c r="T32" s="200">
        <v>-23665.37</v>
      </c>
      <c r="U32" s="200">
        <v>-26572.65</v>
      </c>
      <c r="V32" s="200">
        <v>-5927.83</v>
      </c>
      <c r="W32" s="200">
        <v>-11332</v>
      </c>
      <c r="X32" s="200">
        <v>-17359.099999999999</v>
      </c>
      <c r="Y32" s="200">
        <v>-7944.96</v>
      </c>
      <c r="Z32" s="200">
        <v>-26639.72</v>
      </c>
      <c r="AA32" s="200">
        <v>-53261.87</v>
      </c>
      <c r="AB32" s="199">
        <f>IFERROR(VLOOKUP($B32,'2021 Balance Sheet'!$B$7:$O$1311,'2021 Balance Sheet'!D$2,FALSE),0)</f>
        <v>-28512.75</v>
      </c>
      <c r="AC32" s="199">
        <f>IFERROR(VLOOKUP($B32,'2021 Balance Sheet'!$B$7:$O$1311,'2021 Balance Sheet'!E$2,FALSE),0)</f>
        <v>-50404.57</v>
      </c>
      <c r="AD32" s="199">
        <f>IFERROR(VLOOKUP($B32,'2021 Balance Sheet'!$B$7:$O$1311,'2021 Balance Sheet'!F$2,FALSE),0)</f>
        <v>-71383.67</v>
      </c>
      <c r="AE32" s="199">
        <f>IFERROR(VLOOKUP($B32,'2021 Balance Sheet'!$B$7:$O$1311,'2021 Balance Sheet'!G$2,FALSE),0)</f>
        <v>-14757.13</v>
      </c>
      <c r="AF32" s="199">
        <f>IFERROR(VLOOKUP($B32,'2021 Balance Sheet'!$B$7:$O$1311,'2021 Balance Sheet'!H$2,FALSE),0)</f>
        <v>-24171.37</v>
      </c>
      <c r="AG32" s="199">
        <f>IFERROR(VLOOKUP($B32,'2021 Balance Sheet'!$B$7:$O$1311,'2021 Balance Sheet'!I$2,FALSE),0)</f>
        <v>-30902.2</v>
      </c>
      <c r="AH32" s="199">
        <f>IFERROR(VLOOKUP($B32,'2021 Balance Sheet'!$B$7:$O$1311,'2021 Balance Sheet'!J$2,FALSE),0)</f>
        <v>-5245.89</v>
      </c>
      <c r="AI32" s="199">
        <f>IFERROR(VLOOKUP($B32,'2021 Balance Sheet'!$B$7:$O$1311,'2021 Balance Sheet'!K$2,FALSE),0)</f>
        <v>-11036.12</v>
      </c>
      <c r="AJ32" s="199">
        <f>IFERROR(VLOOKUP($B32,'2021 Balance Sheet'!$B$7:$O$1311,'2021 Balance Sheet'!L$2,FALSE),0)</f>
        <v>-17006.400000000001</v>
      </c>
      <c r="AK32" s="199">
        <f>IFERROR(VLOOKUP($B32,'2021 Balance Sheet'!$B$7:$O$1311,'2021 Balance Sheet'!M$2,FALSE),0)</f>
        <v>-10791.48</v>
      </c>
      <c r="AL32" s="199">
        <f>IFERROR(VLOOKUP($B32,'2021 Balance Sheet'!$B$7:$O$1311,'2021 Balance Sheet'!N$2,FALSE),0)</f>
        <v>-27181.94</v>
      </c>
      <c r="AM32" s="199">
        <f>IFERROR(VLOOKUP($B32,'2021 Balance Sheet'!$B$7:$O$1311,'2021 Balance Sheet'!O$2,FALSE),0)</f>
        <v>-58462.2</v>
      </c>
      <c r="AN32" s="109">
        <f t="shared" si="3"/>
        <v>-28937.962916666671</v>
      </c>
    </row>
    <row r="33" spans="1:40" ht="15.75" thickBot="1" x14ac:dyDescent="0.3">
      <c r="A33" s="126" t="s">
        <v>2305</v>
      </c>
      <c r="B33" s="153" t="s">
        <v>2520</v>
      </c>
      <c r="C33" s="125" t="s">
        <v>4</v>
      </c>
      <c r="D33" s="139">
        <v>-9813.91</v>
      </c>
      <c r="E33" s="139">
        <v>-6819.67</v>
      </c>
      <c r="F33" s="139">
        <v>-9994.58</v>
      </c>
      <c r="G33" s="139">
        <v>-11912.25</v>
      </c>
      <c r="H33" s="139">
        <v>-3140.46</v>
      </c>
      <c r="I33" s="139">
        <v>-3630.25</v>
      </c>
      <c r="J33" s="139">
        <v>-4641.6400000000003</v>
      </c>
      <c r="K33" s="139">
        <v>-1961.43</v>
      </c>
      <c r="L33" s="139">
        <v>-2919.27</v>
      </c>
      <c r="M33" s="139">
        <v>-4381.33</v>
      </c>
      <c r="N33" s="139">
        <v>-3664.59</v>
      </c>
      <c r="O33" s="139">
        <v>-7041.4</v>
      </c>
      <c r="P33" s="199">
        <v>-10723.7</v>
      </c>
      <c r="Q33" s="199">
        <v>-6637.39</v>
      </c>
      <c r="R33" s="199">
        <v>-9275.61</v>
      </c>
      <c r="S33" s="199">
        <v>-11235.42</v>
      </c>
      <c r="T33" s="199">
        <v>-3255.41</v>
      </c>
      <c r="U33" s="199">
        <v>-3761.13</v>
      </c>
      <c r="V33" s="199">
        <v>-4788.24</v>
      </c>
      <c r="W33" s="199">
        <v>-1925.29</v>
      </c>
      <c r="X33" s="199">
        <v>-2874.93</v>
      </c>
      <c r="Y33" s="199">
        <v>-3966.53</v>
      </c>
      <c r="Z33" s="199">
        <v>-3528.96</v>
      </c>
      <c r="AA33" s="199">
        <v>-6731</v>
      </c>
      <c r="AB33" s="199">
        <f>IFERROR(VLOOKUP($B33,'2021 Balance Sheet'!$B$7:$O$1311,'2021 Balance Sheet'!D$2,FALSE),0)</f>
        <v>-10320.01</v>
      </c>
      <c r="AC33" s="199">
        <f>IFERROR(VLOOKUP($B33,'2021 Balance Sheet'!$B$7:$O$1311,'2021 Balance Sheet'!E$2,FALSE),0)</f>
        <v>-6750.63</v>
      </c>
      <c r="AD33" s="199">
        <f>IFERROR(VLOOKUP($B33,'2021 Balance Sheet'!$B$7:$O$1311,'2021 Balance Sheet'!F$2,FALSE),0)</f>
        <v>-9660.31</v>
      </c>
      <c r="AE33" s="199">
        <f>IFERROR(VLOOKUP($B33,'2021 Balance Sheet'!$B$7:$O$1311,'2021 Balance Sheet'!G$2,FALSE),0)</f>
        <v>-11841.84</v>
      </c>
      <c r="AF33" s="199">
        <f>IFERROR(VLOOKUP($B33,'2021 Balance Sheet'!$B$7:$O$1311,'2021 Balance Sheet'!H$2,FALSE),0)</f>
        <v>-3523.28</v>
      </c>
      <c r="AG33" s="199">
        <f>IFERROR(VLOOKUP($B33,'2021 Balance Sheet'!$B$7:$O$1311,'2021 Balance Sheet'!I$2,FALSE),0)</f>
        <v>-4743.82</v>
      </c>
      <c r="AH33" s="199">
        <f>IFERROR(VLOOKUP($B33,'2021 Balance Sheet'!$B$7:$O$1311,'2021 Balance Sheet'!J$2,FALSE),0)</f>
        <v>-5725.3</v>
      </c>
      <c r="AI33" s="199">
        <f>IFERROR(VLOOKUP($B33,'2021 Balance Sheet'!$B$7:$O$1311,'2021 Balance Sheet'!K$2,FALSE),0)</f>
        <v>-1908.54</v>
      </c>
      <c r="AJ33" s="199">
        <f>IFERROR(VLOOKUP($B33,'2021 Balance Sheet'!$B$7:$O$1311,'2021 Balance Sheet'!L$2,FALSE),0)</f>
        <v>-2992.62</v>
      </c>
      <c r="AK33" s="199">
        <f>IFERROR(VLOOKUP($B33,'2021 Balance Sheet'!$B$7:$O$1311,'2021 Balance Sheet'!M$2,FALSE),0)</f>
        <v>-4533.2</v>
      </c>
      <c r="AL33" s="199">
        <f>IFERROR(VLOOKUP($B33,'2021 Balance Sheet'!$B$7:$O$1311,'2021 Balance Sheet'!N$2,FALSE),0)</f>
        <v>-3695.42</v>
      </c>
      <c r="AM33" s="199">
        <f>IFERROR(VLOOKUP($B33,'2021 Balance Sheet'!$B$7:$O$1311,'2021 Balance Sheet'!O$2,FALSE),0)</f>
        <v>-7454.13</v>
      </c>
      <c r="AN33" s="109">
        <f t="shared" si="3"/>
        <v>-6065.6279166666673</v>
      </c>
    </row>
    <row r="34" spans="1:40" ht="15.75" thickBot="1" x14ac:dyDescent="0.3">
      <c r="A34" s="126" t="s">
        <v>2307</v>
      </c>
      <c r="B34" s="153" t="s">
        <v>2521</v>
      </c>
      <c r="C34" s="125" t="s">
        <v>4</v>
      </c>
      <c r="D34" s="140">
        <v>-217558.04</v>
      </c>
      <c r="E34" s="140">
        <v>-159819.84</v>
      </c>
      <c r="F34" s="140">
        <v>-239033.15</v>
      </c>
      <c r="G34" s="140">
        <v>-292095.01</v>
      </c>
      <c r="H34" s="140">
        <v>-92060.27</v>
      </c>
      <c r="I34" s="140">
        <v>-106093.13</v>
      </c>
      <c r="J34" s="140">
        <v>-129489.28</v>
      </c>
      <c r="K34" s="140">
        <v>-45782.17</v>
      </c>
      <c r="L34" s="140">
        <v>-68236.899999999994</v>
      </c>
      <c r="M34" s="140">
        <v>-99659.41</v>
      </c>
      <c r="N34" s="140">
        <v>-84527.66</v>
      </c>
      <c r="O34" s="140">
        <v>-159801.67000000001</v>
      </c>
      <c r="P34" s="200">
        <v>-239781.76000000001</v>
      </c>
      <c r="Q34" s="200">
        <v>-152113.17000000001</v>
      </c>
      <c r="R34" s="200">
        <v>-219469.35</v>
      </c>
      <c r="S34" s="200">
        <v>-274417.46000000002</v>
      </c>
      <c r="T34" s="200">
        <v>-92100.22</v>
      </c>
      <c r="U34" s="200">
        <v>-108316.45</v>
      </c>
      <c r="V34" s="200">
        <v>-131129.26999999999</v>
      </c>
      <c r="W34" s="200">
        <v>-44714.27</v>
      </c>
      <c r="X34" s="200">
        <v>-66941.84</v>
      </c>
      <c r="Y34" s="200">
        <v>-92744.47</v>
      </c>
      <c r="Z34" s="200">
        <v>-73704.27</v>
      </c>
      <c r="AA34" s="200">
        <v>-148369.60000000001</v>
      </c>
      <c r="AB34" s="199">
        <f>IFERROR(VLOOKUP($B34,'2021 Balance Sheet'!$B$7:$O$1311,'2021 Balance Sheet'!D$2,FALSE),0)</f>
        <v>-230751.96</v>
      </c>
      <c r="AC34" s="199">
        <f>IFERROR(VLOOKUP($B34,'2021 Balance Sheet'!$B$7:$O$1311,'2021 Balance Sheet'!E$2,FALSE),0)</f>
        <v>-148426.89000000001</v>
      </c>
      <c r="AD34" s="199">
        <f>IFERROR(VLOOKUP($B34,'2021 Balance Sheet'!$B$7:$O$1311,'2021 Balance Sheet'!F$2,FALSE),0)</f>
        <v>-219314.82</v>
      </c>
      <c r="AE34" s="199">
        <f>IFERROR(VLOOKUP($B34,'2021 Balance Sheet'!$B$7:$O$1311,'2021 Balance Sheet'!G$2,FALSE),0)</f>
        <v>-275990.65999999997</v>
      </c>
      <c r="AF34" s="199">
        <f>IFERROR(VLOOKUP($B34,'2021 Balance Sheet'!$B$7:$O$1311,'2021 Balance Sheet'!H$2,FALSE),0)</f>
        <v>-96203.3</v>
      </c>
      <c r="AG34" s="199">
        <f>IFERROR(VLOOKUP($B34,'2021 Balance Sheet'!$B$7:$O$1311,'2021 Balance Sheet'!I$2,FALSE),0)</f>
        <v>-128604.13</v>
      </c>
      <c r="AH34" s="199">
        <f>IFERROR(VLOOKUP($B34,'2021 Balance Sheet'!$B$7:$O$1311,'2021 Balance Sheet'!J$2,FALSE),0)</f>
        <v>-153317.19</v>
      </c>
      <c r="AI34" s="199">
        <f>IFERROR(VLOOKUP($B34,'2021 Balance Sheet'!$B$7:$O$1311,'2021 Balance Sheet'!K$2,FALSE),0)</f>
        <v>-45505.5</v>
      </c>
      <c r="AJ34" s="199">
        <f>IFERROR(VLOOKUP($B34,'2021 Balance Sheet'!$B$7:$O$1311,'2021 Balance Sheet'!L$2,FALSE),0)</f>
        <v>-68930.91</v>
      </c>
      <c r="AK34" s="199">
        <f>IFERROR(VLOOKUP($B34,'2021 Balance Sheet'!$B$7:$O$1311,'2021 Balance Sheet'!M$2,FALSE),0)</f>
        <v>-99949.37</v>
      </c>
      <c r="AL34" s="199">
        <f>IFERROR(VLOOKUP($B34,'2021 Balance Sheet'!$B$7:$O$1311,'2021 Balance Sheet'!N$2,FALSE),0)</f>
        <v>-82278.87</v>
      </c>
      <c r="AM34" s="199">
        <f>IFERROR(VLOOKUP($B34,'2021 Balance Sheet'!$B$7:$O$1311,'2021 Balance Sheet'!O$2,FALSE),0)</f>
        <v>-163444.14000000001</v>
      </c>
      <c r="AN34" s="109">
        <f t="shared" si="3"/>
        <v>-142098.37249999997</v>
      </c>
    </row>
    <row r="35" spans="1:40" ht="15.75" thickBot="1" x14ac:dyDescent="0.3">
      <c r="A35" s="126" t="s">
        <v>2309</v>
      </c>
      <c r="B35" s="153" t="s">
        <v>2522</v>
      </c>
      <c r="C35" s="125" t="s">
        <v>4</v>
      </c>
      <c r="D35" s="139">
        <v>-74930.25</v>
      </c>
      <c r="E35" s="139">
        <v>-58360.93</v>
      </c>
      <c r="F35" s="139">
        <v>-73283.92</v>
      </c>
      <c r="G35" s="139">
        <v>-88836.61</v>
      </c>
      <c r="H35" s="139">
        <v>-25220.2</v>
      </c>
      <c r="I35" s="139">
        <v>-30059.34</v>
      </c>
      <c r="J35" s="139">
        <v>-37626.239999999998</v>
      </c>
      <c r="K35" s="139">
        <v>-14847.84</v>
      </c>
      <c r="L35" s="139">
        <v>-22528.54</v>
      </c>
      <c r="M35" s="139">
        <v>-34778.559999999998</v>
      </c>
      <c r="N35" s="139">
        <v>-29601.59</v>
      </c>
      <c r="O35" s="139">
        <v>-51124.6</v>
      </c>
      <c r="P35" s="199">
        <v>-70424.259999999995</v>
      </c>
      <c r="Q35" s="199">
        <v>-37715.019999999997</v>
      </c>
      <c r="R35" s="199">
        <v>-56025.57</v>
      </c>
      <c r="S35" s="199">
        <v>-68141.86</v>
      </c>
      <c r="T35" s="199">
        <v>-21228.21</v>
      </c>
      <c r="U35" s="199">
        <v>-25860.21</v>
      </c>
      <c r="V35" s="199">
        <v>-33289.620000000003</v>
      </c>
      <c r="W35" s="199">
        <v>-14449.83</v>
      </c>
      <c r="X35" s="199">
        <v>-23983.040000000001</v>
      </c>
      <c r="Y35" s="199">
        <v>-34581.760000000002</v>
      </c>
      <c r="Z35" s="199">
        <v>-26569.279999999999</v>
      </c>
      <c r="AA35" s="199">
        <v>-48548.77</v>
      </c>
      <c r="AB35" s="199">
        <f>IFERROR(VLOOKUP($B35,'2021 Balance Sheet'!$B$7:$O$1311,'2021 Balance Sheet'!D$2,FALSE),0)</f>
        <v>-68482.289999999994</v>
      </c>
      <c r="AC35" s="199">
        <f>IFERROR(VLOOKUP($B35,'2021 Balance Sheet'!$B$7:$O$1311,'2021 Balance Sheet'!E$2,FALSE),0)</f>
        <v>-37354.11</v>
      </c>
      <c r="AD35" s="199">
        <f>IFERROR(VLOOKUP($B35,'2021 Balance Sheet'!$B$7:$O$1311,'2021 Balance Sheet'!F$2,FALSE),0)</f>
        <v>-54575.01</v>
      </c>
      <c r="AE35" s="199">
        <f>IFERROR(VLOOKUP($B35,'2021 Balance Sheet'!$B$7:$O$1311,'2021 Balance Sheet'!G$2,FALSE),0)</f>
        <v>-67722.039999999994</v>
      </c>
      <c r="AF35" s="199">
        <f>IFERROR(VLOOKUP($B35,'2021 Balance Sheet'!$B$7:$O$1311,'2021 Balance Sheet'!H$2,FALSE),0)</f>
        <v>-22765.06</v>
      </c>
      <c r="AG35" s="199">
        <f>IFERROR(VLOOKUP($B35,'2021 Balance Sheet'!$B$7:$O$1311,'2021 Balance Sheet'!I$2,FALSE),0)</f>
        <v>-31035.42</v>
      </c>
      <c r="AH35" s="199">
        <f>IFERROR(VLOOKUP($B35,'2021 Balance Sheet'!$B$7:$O$1311,'2021 Balance Sheet'!J$2,FALSE),0)</f>
        <v>-38461.760000000002</v>
      </c>
      <c r="AI35" s="199">
        <f>IFERROR(VLOOKUP($B35,'2021 Balance Sheet'!$B$7:$O$1311,'2021 Balance Sheet'!K$2,FALSE),0)</f>
        <v>-14651.52</v>
      </c>
      <c r="AJ35" s="199">
        <f>IFERROR(VLOOKUP($B35,'2021 Balance Sheet'!$B$7:$O$1311,'2021 Balance Sheet'!L$2,FALSE),0)</f>
        <v>-22702.95</v>
      </c>
      <c r="AK35" s="199">
        <f>IFERROR(VLOOKUP($B35,'2021 Balance Sheet'!$B$7:$O$1311,'2021 Balance Sheet'!M$2,FALSE),0)</f>
        <v>-33908.15</v>
      </c>
      <c r="AL35" s="199">
        <f>IFERROR(VLOOKUP($B35,'2021 Balance Sheet'!$B$7:$O$1311,'2021 Balance Sheet'!N$2,FALSE),0)</f>
        <v>-27924.18</v>
      </c>
      <c r="AM35" s="199">
        <f>IFERROR(VLOOKUP($B35,'2021 Balance Sheet'!$B$7:$O$1311,'2021 Balance Sheet'!O$2,FALSE),0)</f>
        <v>-53496.39</v>
      </c>
      <c r="AN35" s="109">
        <f t="shared" si="3"/>
        <v>-39217.089166666672</v>
      </c>
    </row>
    <row r="36" spans="1:40" ht="15.75" thickBot="1" x14ac:dyDescent="0.3">
      <c r="A36" s="126" t="s">
        <v>2311</v>
      </c>
      <c r="B36" s="153" t="s">
        <v>2523</v>
      </c>
      <c r="C36" s="125" t="s">
        <v>4</v>
      </c>
      <c r="D36" s="140">
        <v>-5080.7700000000004</v>
      </c>
      <c r="E36" s="140">
        <v>-10009.540000000001</v>
      </c>
      <c r="F36" s="140">
        <v>-15501.89</v>
      </c>
      <c r="G36" s="140">
        <v>-3329.75</v>
      </c>
      <c r="H36" s="140">
        <v>-5372.78</v>
      </c>
      <c r="I36" s="140">
        <v>-5977.66</v>
      </c>
      <c r="J36" s="140">
        <v>-1231.6400000000001</v>
      </c>
      <c r="K36" s="140">
        <v>-2432.39</v>
      </c>
      <c r="L36" s="140">
        <v>-3625.81</v>
      </c>
      <c r="M36" s="140">
        <v>-1389.5</v>
      </c>
      <c r="N36" s="140">
        <v>-4035.42</v>
      </c>
      <c r="O36" s="140">
        <v>-8560.1299999999992</v>
      </c>
      <c r="P36" s="200">
        <v>-5453.46</v>
      </c>
      <c r="Q36" s="200">
        <v>-10140.44</v>
      </c>
      <c r="R36" s="200">
        <v>-14045.76</v>
      </c>
      <c r="S36" s="200">
        <v>-3029.42</v>
      </c>
      <c r="T36" s="200">
        <v>-4938.49</v>
      </c>
      <c r="U36" s="200">
        <v>-5415.91</v>
      </c>
      <c r="V36" s="200">
        <v>-1207.5899999999999</v>
      </c>
      <c r="W36" s="200">
        <v>-2417.36</v>
      </c>
      <c r="X36" s="200">
        <v>-3514.99</v>
      </c>
      <c r="Y36" s="200">
        <v>-1265.99</v>
      </c>
      <c r="Z36" s="200">
        <v>-3499.21</v>
      </c>
      <c r="AA36" s="200">
        <v>-7641.92</v>
      </c>
      <c r="AB36" s="199">
        <f>IFERROR(VLOOKUP($B36,'2021 Balance Sheet'!$B$7:$O$1311,'2021 Balance Sheet'!D$2,FALSE),0)</f>
        <v>-5522.71</v>
      </c>
      <c r="AC36" s="199">
        <f>IFERROR(VLOOKUP($B36,'2021 Balance Sheet'!$B$7:$O$1311,'2021 Balance Sheet'!E$2,FALSE),0)</f>
        <v>-9668.6</v>
      </c>
      <c r="AD36" s="199">
        <f>IFERROR(VLOOKUP($B36,'2021 Balance Sheet'!$B$7:$O$1311,'2021 Balance Sheet'!F$2,FALSE),0)</f>
        <v>-14110.07</v>
      </c>
      <c r="AE36" s="199">
        <f>IFERROR(VLOOKUP($B36,'2021 Balance Sheet'!$B$7:$O$1311,'2021 Balance Sheet'!G$2,FALSE),0)</f>
        <v>-3402.16</v>
      </c>
      <c r="AF36" s="199">
        <f>IFERROR(VLOOKUP($B36,'2021 Balance Sheet'!$B$7:$O$1311,'2021 Balance Sheet'!H$2,FALSE),0)</f>
        <v>-5527.34</v>
      </c>
      <c r="AG36" s="199">
        <f>IFERROR(VLOOKUP($B36,'2021 Balance Sheet'!$B$7:$O$1311,'2021 Balance Sheet'!I$2,FALSE),0)</f>
        <v>-7017.94</v>
      </c>
      <c r="AH36" s="199">
        <f>IFERROR(VLOOKUP($B36,'2021 Balance Sheet'!$B$7:$O$1311,'2021 Balance Sheet'!J$2,FALSE),0)</f>
        <v>-1217.8499999999999</v>
      </c>
      <c r="AI36" s="199">
        <f>IFERROR(VLOOKUP($B36,'2021 Balance Sheet'!$B$7:$O$1311,'2021 Balance Sheet'!K$2,FALSE),0)</f>
        <v>-2433.2399999999998</v>
      </c>
      <c r="AJ36" s="199">
        <f>IFERROR(VLOOKUP($B36,'2021 Balance Sheet'!$B$7:$O$1311,'2021 Balance Sheet'!L$2,FALSE),0)</f>
        <v>-3648.26</v>
      </c>
      <c r="AK36" s="199">
        <f>IFERROR(VLOOKUP($B36,'2021 Balance Sheet'!$B$7:$O$1311,'2021 Balance Sheet'!M$2,FALSE),0)</f>
        <v>-1384.08</v>
      </c>
      <c r="AL36" s="199">
        <f>IFERROR(VLOOKUP($B36,'2021 Balance Sheet'!$B$7:$O$1311,'2021 Balance Sheet'!N$2,FALSE),0)</f>
        <v>-3803.6</v>
      </c>
      <c r="AM36" s="199">
        <f>IFERROR(VLOOKUP($B36,'2021 Balance Sheet'!$B$7:$O$1311,'2021 Balance Sheet'!O$2,FALSE),0)</f>
        <v>-8190.34</v>
      </c>
      <c r="AN36" s="109">
        <f t="shared" si="3"/>
        <v>-5470.9983333333339</v>
      </c>
    </row>
    <row r="37" spans="1:40" ht="15.75" thickBot="1" x14ac:dyDescent="0.3">
      <c r="A37" s="126" t="s">
        <v>2313</v>
      </c>
      <c r="B37" s="153" t="s">
        <v>2524</v>
      </c>
      <c r="C37" s="125" t="s">
        <v>4</v>
      </c>
      <c r="D37" s="139">
        <v>-4040.48</v>
      </c>
      <c r="E37" s="139">
        <v>-3032.07</v>
      </c>
      <c r="F37" s="139">
        <v>-4665.18</v>
      </c>
      <c r="G37" s="139">
        <v>-5756.66</v>
      </c>
      <c r="H37" s="139">
        <v>-1843.1</v>
      </c>
      <c r="I37" s="139">
        <v>-2107.39</v>
      </c>
      <c r="J37" s="139">
        <v>-2534.6799999999998</v>
      </c>
      <c r="K37" s="139">
        <v>-790.77</v>
      </c>
      <c r="L37" s="139">
        <v>-1174.3699999999999</v>
      </c>
      <c r="M37" s="139">
        <v>-1850.76</v>
      </c>
      <c r="N37" s="139">
        <v>-1689.04</v>
      </c>
      <c r="O37" s="139">
        <v>-3097.97</v>
      </c>
      <c r="P37" s="199">
        <v>-4918.4799999999996</v>
      </c>
      <c r="Q37" s="199">
        <v>-3477.45</v>
      </c>
      <c r="R37" s="199">
        <v>-4765.07</v>
      </c>
      <c r="S37" s="199">
        <v>-5958.42</v>
      </c>
      <c r="T37" s="199">
        <v>-1981.97</v>
      </c>
      <c r="U37" s="199">
        <v>-2277.86</v>
      </c>
      <c r="V37" s="199">
        <v>-2778.25</v>
      </c>
      <c r="W37" s="199">
        <v>-921.99</v>
      </c>
      <c r="X37" s="199">
        <v>-1413.73</v>
      </c>
      <c r="Y37" s="199">
        <v>-1947.51</v>
      </c>
      <c r="Z37" s="199">
        <v>-1505.41</v>
      </c>
      <c r="AA37" s="199">
        <v>-3209.29</v>
      </c>
      <c r="AB37" s="199">
        <f>IFERROR(VLOOKUP($B37,'2021 Balance Sheet'!$B$7:$O$1311,'2021 Balance Sheet'!D$2,FALSE),0)</f>
        <v>-5167.68</v>
      </c>
      <c r="AC37" s="199">
        <f>IFERROR(VLOOKUP($B37,'2021 Balance Sheet'!$B$7:$O$1311,'2021 Balance Sheet'!E$2,FALSE),0)</f>
        <v>-3442.48</v>
      </c>
      <c r="AD37" s="199">
        <f>IFERROR(VLOOKUP($B37,'2021 Balance Sheet'!$B$7:$O$1311,'2021 Balance Sheet'!F$2,FALSE),0)</f>
        <v>-5099.37</v>
      </c>
      <c r="AE37" s="199">
        <f>IFERROR(VLOOKUP($B37,'2021 Balance Sheet'!$B$7:$O$1311,'2021 Balance Sheet'!G$2,FALSE),0)</f>
        <v>-6438.77</v>
      </c>
      <c r="AF37" s="199">
        <f>IFERROR(VLOOKUP($B37,'2021 Balance Sheet'!$B$7:$O$1311,'2021 Balance Sheet'!H$2,FALSE),0)</f>
        <v>-2240.63</v>
      </c>
      <c r="AG37" s="199">
        <f>IFERROR(VLOOKUP($B37,'2021 Balance Sheet'!$B$7:$O$1311,'2021 Balance Sheet'!I$2,FALSE),0)</f>
        <v>-2828.14</v>
      </c>
      <c r="AH37" s="199">
        <f>IFERROR(VLOOKUP($B37,'2021 Balance Sheet'!$B$7:$O$1311,'2021 Balance Sheet'!J$2,FALSE),0)</f>
        <v>-3302.69</v>
      </c>
      <c r="AI37" s="199">
        <f>IFERROR(VLOOKUP($B37,'2021 Balance Sheet'!$B$7:$O$1311,'2021 Balance Sheet'!K$2,FALSE),0)</f>
        <v>-867.39</v>
      </c>
      <c r="AJ37" s="199">
        <f>IFERROR(VLOOKUP($B37,'2021 Balance Sheet'!$B$7:$O$1311,'2021 Balance Sheet'!L$2,FALSE),0)</f>
        <v>-1339.45</v>
      </c>
      <c r="AK37" s="199">
        <f>IFERROR(VLOOKUP($B37,'2021 Balance Sheet'!$B$7:$O$1311,'2021 Balance Sheet'!M$2,FALSE),0)</f>
        <v>-1914.84</v>
      </c>
      <c r="AL37" s="199">
        <f>IFERROR(VLOOKUP($B37,'2021 Balance Sheet'!$B$7:$O$1311,'2021 Balance Sheet'!N$2,FALSE),0)</f>
        <v>-1600.92</v>
      </c>
      <c r="AM37" s="199">
        <f>IFERROR(VLOOKUP($B37,'2021 Balance Sheet'!$B$7:$O$1311,'2021 Balance Sheet'!O$2,FALSE),0)</f>
        <v>-3545.85</v>
      </c>
      <c r="AN37" s="109">
        <f t="shared" si="3"/>
        <v>-3134.9941666666668</v>
      </c>
    </row>
    <row r="38" spans="1:40" ht="15.75" thickBot="1" x14ac:dyDescent="0.3">
      <c r="A38" s="126" t="s">
        <v>2317</v>
      </c>
      <c r="B38" s="153" t="s">
        <v>2525</v>
      </c>
      <c r="C38" s="125" t="s">
        <v>4</v>
      </c>
      <c r="D38" s="140">
        <v>-7568.01</v>
      </c>
      <c r="E38" s="140">
        <v>-14626.84</v>
      </c>
      <c r="F38" s="140">
        <v>-21698.89</v>
      </c>
      <c r="G38" s="140">
        <v>-5144.84</v>
      </c>
      <c r="H38" s="140">
        <v>-8870.14</v>
      </c>
      <c r="I38" s="140">
        <v>-10160.14</v>
      </c>
      <c r="J38" s="140">
        <v>-2254.66</v>
      </c>
      <c r="K38" s="140">
        <v>-4324.01</v>
      </c>
      <c r="L38" s="140">
        <v>-6442.86</v>
      </c>
      <c r="M38" s="140">
        <v>-3281.06</v>
      </c>
      <c r="N38" s="140">
        <v>-8284.99</v>
      </c>
      <c r="O38" s="140">
        <v>-15361.26</v>
      </c>
      <c r="P38" s="200">
        <v>-8565.5400000000009</v>
      </c>
      <c r="Q38" s="200">
        <v>-15589.43</v>
      </c>
      <c r="R38" s="200">
        <v>-22066.07</v>
      </c>
      <c r="S38" s="200">
        <v>-5121.01</v>
      </c>
      <c r="T38" s="200">
        <v>-8691.48</v>
      </c>
      <c r="U38" s="200">
        <v>-10143.67</v>
      </c>
      <c r="V38" s="200">
        <v>-2341.5300000000002</v>
      </c>
      <c r="W38" s="200">
        <v>-4259.1499999999996</v>
      </c>
      <c r="X38" s="200">
        <v>-6316.53</v>
      </c>
      <c r="Y38" s="200">
        <v>-2376.5100000000002</v>
      </c>
      <c r="Z38" s="200">
        <v>-7446.33</v>
      </c>
      <c r="AA38" s="200">
        <v>-14849.61</v>
      </c>
      <c r="AB38" s="199">
        <f>IFERROR(VLOOKUP($B38,'2021 Balance Sheet'!$B$7:$O$1311,'2021 Balance Sheet'!D$2,FALSE),0)</f>
        <v>-8319.36</v>
      </c>
      <c r="AC38" s="199">
        <f>IFERROR(VLOOKUP($B38,'2021 Balance Sheet'!$B$7:$O$1311,'2021 Balance Sheet'!E$2,FALSE),0)</f>
        <v>-15807.5</v>
      </c>
      <c r="AD38" s="199">
        <f>IFERROR(VLOOKUP($B38,'2021 Balance Sheet'!$B$7:$O$1311,'2021 Balance Sheet'!F$2,FALSE),0)</f>
        <v>-22651.83</v>
      </c>
      <c r="AE38" s="199">
        <f>IFERROR(VLOOKUP($B38,'2021 Balance Sheet'!$B$7:$O$1311,'2021 Balance Sheet'!G$2,FALSE),0)</f>
        <v>-5442.01</v>
      </c>
      <c r="AF38" s="199">
        <f>IFERROR(VLOOKUP($B38,'2021 Balance Sheet'!$B$7:$O$1311,'2021 Balance Sheet'!H$2,FALSE),0)</f>
        <v>-9055.39</v>
      </c>
      <c r="AG38" s="199">
        <f>IFERROR(VLOOKUP($B38,'2021 Balance Sheet'!$B$7:$O$1311,'2021 Balance Sheet'!I$2,FALSE),0)</f>
        <v>-12084.23</v>
      </c>
      <c r="AH38" s="199">
        <f>IFERROR(VLOOKUP($B38,'2021 Balance Sheet'!$B$7:$O$1311,'2021 Balance Sheet'!J$2,FALSE),0)</f>
        <v>-2258.1999999999998</v>
      </c>
      <c r="AI38" s="199">
        <f>IFERROR(VLOOKUP($B38,'2021 Balance Sheet'!$B$7:$O$1311,'2021 Balance Sheet'!K$2,FALSE),0)</f>
        <v>-4439.24</v>
      </c>
      <c r="AJ38" s="199">
        <f>IFERROR(VLOOKUP($B38,'2021 Balance Sheet'!$B$7:$O$1311,'2021 Balance Sheet'!L$2,FALSE),0)</f>
        <v>-6741.36</v>
      </c>
      <c r="AK38" s="199">
        <f>IFERROR(VLOOKUP($B38,'2021 Balance Sheet'!$B$7:$O$1311,'2021 Balance Sheet'!M$2,FALSE),0)</f>
        <v>-3215.39</v>
      </c>
      <c r="AL38" s="199">
        <f>IFERROR(VLOOKUP($B38,'2021 Balance Sheet'!$B$7:$O$1311,'2021 Balance Sheet'!N$2,FALSE),0)</f>
        <v>-8466.98</v>
      </c>
      <c r="AM38" s="199">
        <f>IFERROR(VLOOKUP($B38,'2021 Balance Sheet'!$B$7:$O$1311,'2021 Balance Sheet'!O$2,FALSE),0)</f>
        <v>-17586.47</v>
      </c>
      <c r="AN38" s="109">
        <f t="shared" si="3"/>
        <v>-9558.2941666666666</v>
      </c>
    </row>
    <row r="39" spans="1:40" ht="15.75" thickBot="1" x14ac:dyDescent="0.3">
      <c r="A39" s="126" t="s">
        <v>2526</v>
      </c>
      <c r="B39" s="153" t="s">
        <v>2527</v>
      </c>
      <c r="C39" s="125" t="s">
        <v>4</v>
      </c>
      <c r="D39" s="139">
        <v>-33840.92</v>
      </c>
      <c r="E39" s="139">
        <v>-9344.15</v>
      </c>
      <c r="F39" s="139">
        <v>-13845.8</v>
      </c>
      <c r="G39" s="139">
        <v>-16942.09</v>
      </c>
      <c r="H39" s="139">
        <v>-19055.39</v>
      </c>
      <c r="I39" s="139">
        <v>-19512.8</v>
      </c>
      <c r="J39" s="139">
        <v>-20660.919999999998</v>
      </c>
      <c r="K39" s="139">
        <v>-21614.04</v>
      </c>
      <c r="L39" s="139">
        <v>-22626.97</v>
      </c>
      <c r="M39" s="139">
        <v>-24024.49</v>
      </c>
      <c r="N39" s="139">
        <v>-26818.73</v>
      </c>
      <c r="O39" s="139">
        <v>-30906.84</v>
      </c>
      <c r="P39" s="199">
        <v>-35903.9</v>
      </c>
      <c r="Q39" s="199">
        <v>-9312.6</v>
      </c>
      <c r="R39" s="199">
        <v>-13161.37</v>
      </c>
      <c r="S39" s="199">
        <v>-16525.830000000002</v>
      </c>
      <c r="T39" s="199">
        <v>-18507.18</v>
      </c>
      <c r="U39" s="199">
        <v>-19067.28</v>
      </c>
      <c r="V39" s="199">
        <v>-20327.61</v>
      </c>
      <c r="W39" s="199">
        <v>-21288.44</v>
      </c>
      <c r="X39" s="199">
        <v>-22274.49</v>
      </c>
      <c r="Y39" s="199">
        <v>-23422.11</v>
      </c>
      <c r="Z39" s="199">
        <v>-25713.200000000001</v>
      </c>
      <c r="AA39" s="199">
        <v>-30017.74</v>
      </c>
      <c r="AB39" s="199">
        <f>IFERROR(VLOOKUP($B39,'2021 Balance Sheet'!$B$7:$O$1311,'2021 Balance Sheet'!D$2,FALSE),0)</f>
        <v>-34886.94</v>
      </c>
      <c r="AC39" s="199">
        <f>IFERROR(VLOOKUP($B39,'2021 Balance Sheet'!$B$7:$O$1311,'2021 Balance Sheet'!E$2,FALSE),0)</f>
        <v>-9113.2999999999993</v>
      </c>
      <c r="AD39" s="199">
        <f>IFERROR(VLOOKUP($B39,'2021 Balance Sheet'!$B$7:$O$1311,'2021 Balance Sheet'!F$2,FALSE),0)</f>
        <v>-13516.89</v>
      </c>
      <c r="AE39" s="199">
        <f>IFERROR(VLOOKUP($B39,'2021 Balance Sheet'!$B$7:$O$1311,'2021 Balance Sheet'!G$2,FALSE),0)</f>
        <v>-16883.13</v>
      </c>
      <c r="AF39" s="199">
        <f>IFERROR(VLOOKUP($B39,'2021 Balance Sheet'!$B$7:$O$1311,'2021 Balance Sheet'!H$2,FALSE),0)</f>
        <v>-19126.62</v>
      </c>
      <c r="AG39" s="199">
        <f>IFERROR(VLOOKUP($B39,'2021 Balance Sheet'!$B$7:$O$1311,'2021 Balance Sheet'!I$2,FALSE),0)</f>
        <v>-20693.3</v>
      </c>
      <c r="AH39" s="199">
        <f>IFERROR(VLOOKUP($B39,'2021 Balance Sheet'!$B$7:$O$1311,'2021 Balance Sheet'!J$2,FALSE),0)</f>
        <v>-21784.1</v>
      </c>
      <c r="AI39" s="199">
        <f>IFERROR(VLOOKUP($B39,'2021 Balance Sheet'!$B$7:$O$1311,'2021 Balance Sheet'!K$2,FALSE),0)</f>
        <v>-22751.54</v>
      </c>
      <c r="AJ39" s="199">
        <f>IFERROR(VLOOKUP($B39,'2021 Balance Sheet'!$B$7:$O$1311,'2021 Balance Sheet'!L$2,FALSE),0)</f>
        <v>-23764.85</v>
      </c>
      <c r="AK39" s="199">
        <f>IFERROR(VLOOKUP($B39,'2021 Balance Sheet'!$B$7:$O$1311,'2021 Balance Sheet'!M$2,FALSE),0)</f>
        <v>-25079.98</v>
      </c>
      <c r="AL39" s="199">
        <f>IFERROR(VLOOKUP($B39,'2021 Balance Sheet'!$B$7:$O$1311,'2021 Balance Sheet'!N$2,FALSE),0)</f>
        <v>-27538.52</v>
      </c>
      <c r="AM39" s="199">
        <f>IFERROR(VLOOKUP($B39,'2021 Balance Sheet'!$B$7:$O$1311,'2021 Balance Sheet'!O$2,FALSE),0)</f>
        <v>-32232.560000000001</v>
      </c>
      <c r="AN39" s="109">
        <f t="shared" si="3"/>
        <v>-22188.693333333333</v>
      </c>
    </row>
    <row r="40" spans="1:40" ht="15.75" thickBot="1" x14ac:dyDescent="0.3">
      <c r="A40" s="126" t="s">
        <v>2321</v>
      </c>
      <c r="B40" s="153" t="s">
        <v>2528</v>
      </c>
      <c r="C40" s="125" t="s">
        <v>4</v>
      </c>
      <c r="D40" s="140">
        <v>-140158.25</v>
      </c>
      <c r="E40" s="140">
        <v>-85144.84</v>
      </c>
      <c r="F40" s="140">
        <v>-126898.62</v>
      </c>
      <c r="G40" s="140">
        <v>-150837.81</v>
      </c>
      <c r="H40" s="140">
        <v>-167621.18</v>
      </c>
      <c r="I40" s="140">
        <v>-171940.51</v>
      </c>
      <c r="J40" s="140">
        <v>-181424.5</v>
      </c>
      <c r="K40" s="140">
        <v>-17745.810000000001</v>
      </c>
      <c r="L40" s="140">
        <v>-26396.47</v>
      </c>
      <c r="M40" s="140">
        <v>-41709.14</v>
      </c>
      <c r="N40" s="140">
        <v>-68057.45</v>
      </c>
      <c r="O40" s="140">
        <v>-108255.22</v>
      </c>
      <c r="P40" s="200">
        <v>-156284.93</v>
      </c>
      <c r="Q40" s="200">
        <v>-86152.84</v>
      </c>
      <c r="R40" s="200">
        <v>-120664.18</v>
      </c>
      <c r="S40" s="200">
        <v>-148266.66</v>
      </c>
      <c r="T40" s="200">
        <v>-164760.43</v>
      </c>
      <c r="U40" s="200">
        <v>-169578.15</v>
      </c>
      <c r="V40" s="200">
        <v>-179657.13</v>
      </c>
      <c r="W40" s="200">
        <v>-18347.400000000001</v>
      </c>
      <c r="X40" s="200">
        <v>-26592.44</v>
      </c>
      <c r="Y40" s="200">
        <v>-36688.559999999998</v>
      </c>
      <c r="Z40" s="200">
        <v>-62205.82</v>
      </c>
      <c r="AA40" s="200">
        <v>-103990.45</v>
      </c>
      <c r="AB40" s="199">
        <f>IFERROR(VLOOKUP($B40,'2021 Balance Sheet'!$B$7:$O$1311,'2021 Balance Sheet'!D$2,FALSE),0)</f>
        <v>-151252.44</v>
      </c>
      <c r="AC40" s="199">
        <f>IFERROR(VLOOKUP($B40,'2021 Balance Sheet'!$B$7:$O$1311,'2021 Balance Sheet'!E$2,FALSE),0)</f>
        <v>-89237.13</v>
      </c>
      <c r="AD40" s="199">
        <f>IFERROR(VLOOKUP($B40,'2021 Balance Sheet'!$B$7:$O$1311,'2021 Balance Sheet'!F$2,FALSE),0)</f>
        <v>-127206.91</v>
      </c>
      <c r="AE40" s="199">
        <f>IFERROR(VLOOKUP($B40,'2021 Balance Sheet'!$B$7:$O$1311,'2021 Balance Sheet'!G$2,FALSE),0)</f>
        <v>-156715.99</v>
      </c>
      <c r="AF40" s="199">
        <f>IFERROR(VLOOKUP($B40,'2021 Balance Sheet'!$B$7:$O$1311,'2021 Balance Sheet'!H$2,FALSE),0)</f>
        <v>-173708.15</v>
      </c>
      <c r="AG40" s="199">
        <f>IFERROR(VLOOKUP($B40,'2021 Balance Sheet'!$B$7:$O$1311,'2021 Balance Sheet'!I$2,FALSE),0)</f>
        <v>-186520.41</v>
      </c>
      <c r="AH40" s="199">
        <f>IFERROR(VLOOKUP($B40,'2021 Balance Sheet'!$B$7:$O$1311,'2021 Balance Sheet'!J$2,FALSE),0)</f>
        <v>-8971</v>
      </c>
      <c r="AI40" s="199">
        <f>IFERROR(VLOOKUP($B40,'2021 Balance Sheet'!$B$7:$O$1311,'2021 Balance Sheet'!K$2,FALSE),0)</f>
        <v>-16997.73</v>
      </c>
      <c r="AJ40" s="199">
        <f>IFERROR(VLOOKUP($B40,'2021 Balance Sheet'!$B$7:$O$1311,'2021 Balance Sheet'!L$2,FALSE),0)</f>
        <v>-26053.43</v>
      </c>
      <c r="AK40" s="199">
        <f>IFERROR(VLOOKUP($B40,'2021 Balance Sheet'!$B$7:$O$1311,'2021 Balance Sheet'!M$2,FALSE),0)</f>
        <v>-40944.720000000001</v>
      </c>
      <c r="AL40" s="199">
        <f>IFERROR(VLOOKUP($B40,'2021 Balance Sheet'!$B$7:$O$1311,'2021 Balance Sheet'!N$2,FALSE),0)</f>
        <v>-65789.67</v>
      </c>
      <c r="AM40" s="199">
        <f>IFERROR(VLOOKUP($B40,'2021 Balance Sheet'!$B$7:$O$1311,'2021 Balance Sheet'!O$2,FALSE),0)</f>
        <v>-111627.76</v>
      </c>
      <c r="AN40" s="109">
        <f t="shared" si="3"/>
        <v>-95933.890416666676</v>
      </c>
    </row>
    <row r="41" spans="1:40" ht="15.75" thickBot="1" x14ac:dyDescent="0.3">
      <c r="A41" s="126" t="s">
        <v>2323</v>
      </c>
      <c r="B41" s="153" t="s">
        <v>2529</v>
      </c>
      <c r="C41" s="125" t="s">
        <v>4</v>
      </c>
      <c r="D41" s="139">
        <v>-4552.32</v>
      </c>
      <c r="E41" s="139">
        <v>-8389.77</v>
      </c>
      <c r="F41" s="139">
        <v>-12125.65</v>
      </c>
      <c r="G41" s="139">
        <v>-2815.21</v>
      </c>
      <c r="H41" s="139">
        <v>-4385.72</v>
      </c>
      <c r="I41" s="139">
        <v>-4813</v>
      </c>
      <c r="J41" s="139">
        <v>-1026.05</v>
      </c>
      <c r="K41" s="139">
        <v>-1918.29</v>
      </c>
      <c r="L41" s="139">
        <v>-2914.39</v>
      </c>
      <c r="M41" s="139">
        <v>-2054.77</v>
      </c>
      <c r="N41" s="139">
        <v>-5008.07</v>
      </c>
      <c r="O41" s="139">
        <v>-8990.67</v>
      </c>
      <c r="P41" s="199">
        <v>-4838.54</v>
      </c>
      <c r="Q41" s="199">
        <v>-8545.77</v>
      </c>
      <c r="R41" s="199">
        <v>-11895.57</v>
      </c>
      <c r="S41" s="199">
        <v>-2787.71</v>
      </c>
      <c r="T41" s="199">
        <v>-4373.6099999999997</v>
      </c>
      <c r="U41" s="199">
        <v>-5041.09</v>
      </c>
      <c r="V41" s="199">
        <v>-1046.6099999999999</v>
      </c>
      <c r="W41" s="199">
        <v>-1942.68</v>
      </c>
      <c r="X41" s="199">
        <v>-2938.17</v>
      </c>
      <c r="Y41" s="199">
        <v>-1396.28</v>
      </c>
      <c r="Z41" s="199">
        <v>-4507.21</v>
      </c>
      <c r="AA41" s="199">
        <v>-9108.9599999999991</v>
      </c>
      <c r="AB41" s="199">
        <f>IFERROR(VLOOKUP($B41,'2021 Balance Sheet'!$B$7:$O$1311,'2021 Balance Sheet'!D$2,FALSE),0)</f>
        <v>-4630.88</v>
      </c>
      <c r="AC41" s="199">
        <f>IFERROR(VLOOKUP($B41,'2021 Balance Sheet'!$B$7:$O$1311,'2021 Balance Sheet'!E$2,FALSE),0)</f>
        <v>-8498.9599999999991</v>
      </c>
      <c r="AD41" s="199">
        <f>IFERROR(VLOOKUP($B41,'2021 Balance Sheet'!$B$7:$O$1311,'2021 Balance Sheet'!F$2,FALSE),0)</f>
        <v>-11917.77</v>
      </c>
      <c r="AE41" s="199">
        <f>IFERROR(VLOOKUP($B41,'2021 Balance Sheet'!$B$7:$O$1311,'2021 Balance Sheet'!G$2,FALSE),0)</f>
        <v>-2866.15</v>
      </c>
      <c r="AF41" s="199">
        <f>IFERROR(VLOOKUP($B41,'2021 Balance Sheet'!$B$7:$O$1311,'2021 Balance Sheet'!H$2,FALSE),0)</f>
        <v>-4514</v>
      </c>
      <c r="AG41" s="199">
        <f>IFERROR(VLOOKUP($B41,'2021 Balance Sheet'!$B$7:$O$1311,'2021 Balance Sheet'!I$2,FALSE),0)</f>
        <v>-5841.29</v>
      </c>
      <c r="AH41" s="199">
        <f>IFERROR(VLOOKUP($B41,'2021 Balance Sheet'!$B$7:$O$1311,'2021 Balance Sheet'!J$2,FALSE),0)</f>
        <v>-942.35</v>
      </c>
      <c r="AI41" s="199">
        <f>IFERROR(VLOOKUP($B41,'2021 Balance Sheet'!$B$7:$O$1311,'2021 Balance Sheet'!K$2,FALSE),0)</f>
        <v>-1875.92</v>
      </c>
      <c r="AJ41" s="199">
        <f>IFERROR(VLOOKUP($B41,'2021 Balance Sheet'!$B$7:$O$1311,'2021 Balance Sheet'!L$2,FALSE),0)</f>
        <v>-2971.79</v>
      </c>
      <c r="AK41" s="199">
        <f>IFERROR(VLOOKUP($B41,'2021 Balance Sheet'!$B$7:$O$1311,'2021 Balance Sheet'!M$2,FALSE),0)</f>
        <v>-1968.92</v>
      </c>
      <c r="AL41" s="199">
        <f>IFERROR(VLOOKUP($B41,'2021 Balance Sheet'!$B$7:$O$1311,'2021 Balance Sheet'!N$2,FALSE),0)</f>
        <v>-4705.71</v>
      </c>
      <c r="AM41" s="199">
        <f>IFERROR(VLOOKUP($B41,'2021 Balance Sheet'!$B$7:$O$1311,'2021 Balance Sheet'!O$2,FALSE),0)</f>
        <v>-9429.2900000000009</v>
      </c>
      <c r="AN41" s="109">
        <f t="shared" si="3"/>
        <v>-5000.2387499999995</v>
      </c>
    </row>
    <row r="42" spans="1:40" ht="15.75" thickBot="1" x14ac:dyDescent="0.3">
      <c r="A42" s="126" t="s">
        <v>2325</v>
      </c>
      <c r="B42" s="153" t="s">
        <v>2530</v>
      </c>
      <c r="C42" s="125" t="s">
        <v>4</v>
      </c>
      <c r="D42" s="140">
        <v>-7790.25</v>
      </c>
      <c r="E42" s="140">
        <v>-15064.62</v>
      </c>
      <c r="F42" s="140">
        <v>-22802.7</v>
      </c>
      <c r="G42" s="140">
        <v>-4690.7299999999996</v>
      </c>
      <c r="H42" s="140">
        <v>-7767.91</v>
      </c>
      <c r="I42" s="140">
        <v>-8735.76</v>
      </c>
      <c r="J42" s="140">
        <v>-2384.66</v>
      </c>
      <c r="K42" s="140">
        <v>-4530.78</v>
      </c>
      <c r="L42" s="140">
        <v>-6867</v>
      </c>
      <c r="M42" s="140">
        <v>-3512.7</v>
      </c>
      <c r="N42" s="140">
        <v>-8672.4</v>
      </c>
      <c r="O42" s="140">
        <v>-15842.84</v>
      </c>
      <c r="P42" s="200">
        <v>-8744.0400000000009</v>
      </c>
      <c r="Q42" s="200">
        <v>-15039.14</v>
      </c>
      <c r="R42" s="200">
        <v>-20946.54</v>
      </c>
      <c r="S42" s="200">
        <v>-4159.6099999999997</v>
      </c>
      <c r="T42" s="200">
        <v>-7081.59</v>
      </c>
      <c r="U42" s="200">
        <v>-8190.89</v>
      </c>
      <c r="V42" s="200">
        <v>-2343.25</v>
      </c>
      <c r="W42" s="200">
        <v>-4516.59</v>
      </c>
      <c r="X42" s="200">
        <v>-6842.3</v>
      </c>
      <c r="Y42" s="200">
        <v>-2457.4699999999998</v>
      </c>
      <c r="Z42" s="200">
        <v>-7575.84</v>
      </c>
      <c r="AA42" s="200">
        <v>-14848.56</v>
      </c>
      <c r="AB42" s="199">
        <f>IFERROR(VLOOKUP($B42,'2021 Balance Sheet'!$B$7:$O$1311,'2021 Balance Sheet'!D$2,FALSE),0)</f>
        <v>-6980.82</v>
      </c>
      <c r="AC42" s="199">
        <f>IFERROR(VLOOKUP($B42,'2021 Balance Sheet'!$B$7:$O$1311,'2021 Balance Sheet'!E$2,FALSE),0)</f>
        <v>-13429.65</v>
      </c>
      <c r="AD42" s="199">
        <f>IFERROR(VLOOKUP($B42,'2021 Balance Sheet'!$B$7:$O$1311,'2021 Balance Sheet'!F$2,FALSE),0)</f>
        <v>-19646.099999999999</v>
      </c>
      <c r="AE42" s="199">
        <f>IFERROR(VLOOKUP($B42,'2021 Balance Sheet'!$B$7:$O$1311,'2021 Balance Sheet'!G$2,FALSE),0)</f>
        <v>-4675</v>
      </c>
      <c r="AF42" s="199">
        <f>IFERROR(VLOOKUP($B42,'2021 Balance Sheet'!$B$7:$O$1311,'2021 Balance Sheet'!H$2,FALSE),0)</f>
        <v>-7622.7</v>
      </c>
      <c r="AG42" s="199">
        <f>IFERROR(VLOOKUP($B42,'2021 Balance Sheet'!$B$7:$O$1311,'2021 Balance Sheet'!I$2,FALSE),0)</f>
        <v>-10291.459999999999</v>
      </c>
      <c r="AH42" s="199">
        <f>IFERROR(VLOOKUP($B42,'2021 Balance Sheet'!$B$7:$O$1311,'2021 Balance Sheet'!J$2,FALSE),0)</f>
        <v>-2177.8000000000002</v>
      </c>
      <c r="AI42" s="199">
        <f>IFERROR(VLOOKUP($B42,'2021 Balance Sheet'!$B$7:$O$1311,'2021 Balance Sheet'!K$2,FALSE),0)</f>
        <v>-4368.45</v>
      </c>
      <c r="AJ42" s="199">
        <f>IFERROR(VLOOKUP($B42,'2021 Balance Sheet'!$B$7:$O$1311,'2021 Balance Sheet'!L$2,FALSE),0)</f>
        <v>-6737.4</v>
      </c>
      <c r="AK42" s="199">
        <f>IFERROR(VLOOKUP($B42,'2021 Balance Sheet'!$B$7:$O$1311,'2021 Balance Sheet'!M$2,FALSE),0)</f>
        <v>-2964.55</v>
      </c>
      <c r="AL42" s="199">
        <f>IFERROR(VLOOKUP($B42,'2021 Balance Sheet'!$B$7:$O$1311,'2021 Balance Sheet'!N$2,FALSE),0)</f>
        <v>-8063.49</v>
      </c>
      <c r="AM42" s="199">
        <f>IFERROR(VLOOKUP($B42,'2021 Balance Sheet'!$B$7:$O$1311,'2021 Balance Sheet'!O$2,FALSE),0)</f>
        <v>-16270.16</v>
      </c>
      <c r="AN42" s="109">
        <f t="shared" si="3"/>
        <v>-8543.0650000000005</v>
      </c>
    </row>
    <row r="43" spans="1:40" ht="15.75" thickBot="1" x14ac:dyDescent="0.3">
      <c r="A43" s="126" t="s">
        <v>2531</v>
      </c>
      <c r="B43" s="153" t="s">
        <v>2532</v>
      </c>
      <c r="C43" s="125" t="s">
        <v>4</v>
      </c>
      <c r="D43" s="139">
        <v>-14380.07</v>
      </c>
      <c r="E43" s="139">
        <v>-9573.6</v>
      </c>
      <c r="F43" s="139">
        <v>-14855.88</v>
      </c>
      <c r="G43" s="139">
        <v>-17949.82</v>
      </c>
      <c r="H43" s="139">
        <v>-5665.55</v>
      </c>
      <c r="I43" s="139">
        <v>-6423.07</v>
      </c>
      <c r="J43" s="139">
        <v>-8030.39</v>
      </c>
      <c r="K43" s="139">
        <v>-3057.53</v>
      </c>
      <c r="L43" s="139">
        <v>-4641.71</v>
      </c>
      <c r="M43" s="139">
        <v>-6703.23</v>
      </c>
      <c r="N43" s="139">
        <v>-5418.45</v>
      </c>
      <c r="O43" s="139">
        <v>-9908.99</v>
      </c>
      <c r="P43" s="199">
        <v>-15333.16</v>
      </c>
      <c r="Q43" s="199">
        <v>-10204.42</v>
      </c>
      <c r="R43" s="199">
        <v>-14101.32</v>
      </c>
      <c r="S43" s="199">
        <v>-17470.75</v>
      </c>
      <c r="T43" s="199">
        <v>-5690.26</v>
      </c>
      <c r="U43" s="199">
        <v>-6555.69</v>
      </c>
      <c r="V43" s="199">
        <v>-8127.37</v>
      </c>
      <c r="W43" s="199">
        <v>-2861.29</v>
      </c>
      <c r="X43" s="199">
        <v>-4206.7700000000004</v>
      </c>
      <c r="Y43" s="199">
        <v>-5681.38</v>
      </c>
      <c r="Z43" s="199">
        <v>-4363.8100000000004</v>
      </c>
      <c r="AA43" s="199">
        <v>-9145.66</v>
      </c>
      <c r="AB43" s="199">
        <f>IFERROR(VLOOKUP($B43,'2021 Balance Sheet'!$B$7:$O$1311,'2021 Balance Sheet'!D$2,FALSE),0)</f>
        <v>-14591.86</v>
      </c>
      <c r="AC43" s="199">
        <f>IFERROR(VLOOKUP($B43,'2021 Balance Sheet'!$B$7:$O$1311,'2021 Balance Sheet'!E$2,FALSE),0)</f>
        <v>-9734.6</v>
      </c>
      <c r="AD43" s="199">
        <f>IFERROR(VLOOKUP($B43,'2021 Balance Sheet'!$B$7:$O$1311,'2021 Balance Sheet'!F$2,FALSE),0)</f>
        <v>-14262.56</v>
      </c>
      <c r="AE43" s="199">
        <f>IFERROR(VLOOKUP($B43,'2021 Balance Sheet'!$B$7:$O$1311,'2021 Balance Sheet'!G$2,FALSE),0)</f>
        <v>-18124.64</v>
      </c>
      <c r="AF43" s="199">
        <f>IFERROR(VLOOKUP($B43,'2021 Balance Sheet'!$B$7:$O$1311,'2021 Balance Sheet'!H$2,FALSE),0)</f>
        <v>-6347.83</v>
      </c>
      <c r="AG43" s="199">
        <f>IFERROR(VLOOKUP($B43,'2021 Balance Sheet'!$B$7:$O$1311,'2021 Balance Sheet'!I$2,FALSE),0)</f>
        <v>-8192.9599999999991</v>
      </c>
      <c r="AH43" s="199">
        <f>IFERROR(VLOOKUP($B43,'2021 Balance Sheet'!$B$7:$O$1311,'2021 Balance Sheet'!J$2,FALSE),0)</f>
        <v>-9529.41</v>
      </c>
      <c r="AI43" s="199">
        <f>IFERROR(VLOOKUP($B43,'2021 Balance Sheet'!$B$7:$O$1311,'2021 Balance Sheet'!K$2,FALSE),0)</f>
        <v>-2696.14</v>
      </c>
      <c r="AJ43" s="199">
        <f>IFERROR(VLOOKUP($B43,'2021 Balance Sheet'!$B$7:$O$1311,'2021 Balance Sheet'!L$2,FALSE),0)</f>
        <v>-4064.68</v>
      </c>
      <c r="AK43" s="199">
        <f>IFERROR(VLOOKUP($B43,'2021 Balance Sheet'!$B$7:$O$1311,'2021 Balance Sheet'!M$2,FALSE),0)</f>
        <v>-5866.34</v>
      </c>
      <c r="AL43" s="199">
        <f>IFERROR(VLOOKUP($B43,'2021 Balance Sheet'!$B$7:$O$1311,'2021 Balance Sheet'!N$2,FALSE),0)</f>
        <v>-4857.3900000000003</v>
      </c>
      <c r="AM43" s="199">
        <f>IFERROR(VLOOKUP($B43,'2021 Balance Sheet'!$B$7:$O$1311,'2021 Balance Sheet'!O$2,FALSE),0)</f>
        <v>-10008.36</v>
      </c>
      <c r="AN43" s="109">
        <f t="shared" si="3"/>
        <v>-8987.118333333332</v>
      </c>
    </row>
    <row r="44" spans="1:40" ht="15.75" thickBot="1" x14ac:dyDescent="0.3">
      <c r="A44" s="126" t="s">
        <v>2533</v>
      </c>
      <c r="B44" s="153" t="s">
        <v>2534</v>
      </c>
      <c r="C44" s="125" t="s">
        <v>4</v>
      </c>
      <c r="D44" s="140">
        <v>-2991.18</v>
      </c>
      <c r="E44" s="140">
        <v>-5518.38</v>
      </c>
      <c r="F44" s="140">
        <v>-8457.42</v>
      </c>
      <c r="G44" s="140">
        <v>-1673.92</v>
      </c>
      <c r="H44" s="140">
        <v>-2952.84</v>
      </c>
      <c r="I44" s="140">
        <v>-3307.32</v>
      </c>
      <c r="J44" s="140">
        <v>-650.32000000000005</v>
      </c>
      <c r="K44" s="140">
        <v>-1234.1400000000001</v>
      </c>
      <c r="L44" s="140">
        <v>-1872.04</v>
      </c>
      <c r="M44" s="140">
        <v>-986.8</v>
      </c>
      <c r="N44" s="140">
        <v>-2766.72</v>
      </c>
      <c r="O44" s="140">
        <v>-5338.18</v>
      </c>
      <c r="P44" s="200">
        <v>-3011.14</v>
      </c>
      <c r="Q44" s="200">
        <v>-5855.2</v>
      </c>
      <c r="R44" s="200">
        <v>-8151</v>
      </c>
      <c r="S44" s="200">
        <v>-1928.24</v>
      </c>
      <c r="T44" s="200">
        <v>-3222.12</v>
      </c>
      <c r="U44" s="200">
        <v>-3650.52</v>
      </c>
      <c r="V44" s="200">
        <v>-760.68</v>
      </c>
      <c r="W44" s="200">
        <v>-1389.58</v>
      </c>
      <c r="X44" s="200">
        <v>-2055.8000000000002</v>
      </c>
      <c r="Y44" s="200">
        <v>-713.46</v>
      </c>
      <c r="Z44" s="200">
        <v>-2463.2199999999998</v>
      </c>
      <c r="AA44" s="200">
        <v>-5146.1000000000004</v>
      </c>
      <c r="AB44" s="199">
        <f>IFERROR(VLOOKUP($B44,'2021 Balance Sheet'!$B$7:$O$1311,'2021 Balance Sheet'!D$2,FALSE),0)</f>
        <v>-3242.96</v>
      </c>
      <c r="AC44" s="199">
        <f>IFERROR(VLOOKUP($B44,'2021 Balance Sheet'!$B$7:$O$1311,'2021 Balance Sheet'!E$2,FALSE),0)</f>
        <v>-5738.12</v>
      </c>
      <c r="AD44" s="199">
        <f>IFERROR(VLOOKUP($B44,'2021 Balance Sheet'!$B$7:$O$1311,'2021 Balance Sheet'!F$2,FALSE),0)</f>
        <v>-8244.86</v>
      </c>
      <c r="AE44" s="199">
        <f>IFERROR(VLOOKUP($B44,'2021 Balance Sheet'!$B$7:$O$1311,'2021 Balance Sheet'!G$2,FALSE),0)</f>
        <v>-2159.2600000000002</v>
      </c>
      <c r="AF44" s="199">
        <f>IFERROR(VLOOKUP($B44,'2021 Balance Sheet'!$B$7:$O$1311,'2021 Balance Sheet'!H$2,FALSE),0)</f>
        <v>-3565.06</v>
      </c>
      <c r="AG44" s="199">
        <f>IFERROR(VLOOKUP($B44,'2021 Balance Sheet'!$B$7:$O$1311,'2021 Balance Sheet'!I$2,FALSE),0)</f>
        <v>-4514.6000000000004</v>
      </c>
      <c r="AH44" s="199">
        <f>IFERROR(VLOOKUP($B44,'2021 Balance Sheet'!$B$7:$O$1311,'2021 Balance Sheet'!J$2,FALSE),0)</f>
        <v>-678.94</v>
      </c>
      <c r="AI44" s="199">
        <f>IFERROR(VLOOKUP($B44,'2021 Balance Sheet'!$B$7:$O$1311,'2021 Balance Sheet'!K$2,FALSE),0)</f>
        <v>-1351.66</v>
      </c>
      <c r="AJ44" s="199">
        <f>IFERROR(VLOOKUP($B44,'2021 Balance Sheet'!$B$7:$O$1311,'2021 Balance Sheet'!L$2,FALSE),0)</f>
        <v>-2023.12</v>
      </c>
      <c r="AK44" s="199">
        <f>IFERROR(VLOOKUP($B44,'2021 Balance Sheet'!$B$7:$O$1311,'2021 Balance Sheet'!M$2,FALSE),0)</f>
        <v>-850.64</v>
      </c>
      <c r="AL44" s="199">
        <f>IFERROR(VLOOKUP($B44,'2021 Balance Sheet'!$B$7:$O$1311,'2021 Balance Sheet'!N$2,FALSE),0)</f>
        <v>-2431.98</v>
      </c>
      <c r="AM44" s="199">
        <f>IFERROR(VLOOKUP($B44,'2021 Balance Sheet'!$B$7:$O$1311,'2021 Balance Sheet'!O$2,FALSE),0)</f>
        <v>-5440.64</v>
      </c>
      <c r="AN44" s="109">
        <f t="shared" si="3"/>
        <v>-3341.2141666666671</v>
      </c>
    </row>
    <row r="45" spans="1:40" ht="15.75" thickBot="1" x14ac:dyDescent="0.3">
      <c r="A45" s="126" t="s">
        <v>2335</v>
      </c>
      <c r="B45" s="153" t="s">
        <v>2535</v>
      </c>
      <c r="C45" s="125" t="s">
        <v>4</v>
      </c>
      <c r="D45" s="139">
        <v>-23556.77</v>
      </c>
      <c r="E45" s="139">
        <v>-7124.61</v>
      </c>
      <c r="F45" s="139">
        <v>-10699.67</v>
      </c>
      <c r="G45" s="139">
        <v>-12804.58</v>
      </c>
      <c r="H45" s="139">
        <v>-14383.28</v>
      </c>
      <c r="I45" s="139">
        <v>-14849.67</v>
      </c>
      <c r="J45" s="139">
        <v>-15670.68</v>
      </c>
      <c r="K45" s="139">
        <v>-16386.490000000002</v>
      </c>
      <c r="L45" s="139">
        <v>-17180.2</v>
      </c>
      <c r="M45" s="139">
        <v>-18303.36</v>
      </c>
      <c r="N45" s="139">
        <v>-20417.27</v>
      </c>
      <c r="O45" s="139">
        <v>-23602.14</v>
      </c>
      <c r="P45" s="199">
        <v>-26972.63</v>
      </c>
      <c r="Q45" s="199">
        <v>-6465.69</v>
      </c>
      <c r="R45" s="199">
        <v>-9147.65</v>
      </c>
      <c r="S45" s="199">
        <v>-11302.78</v>
      </c>
      <c r="T45" s="199">
        <v>-12653.5</v>
      </c>
      <c r="U45" s="199">
        <v>-13064.08</v>
      </c>
      <c r="V45" s="199">
        <v>-13936.15</v>
      </c>
      <c r="W45" s="199">
        <v>-14658.18</v>
      </c>
      <c r="X45" s="199">
        <v>-15422.21</v>
      </c>
      <c r="Y45" s="199">
        <v>-16240.74</v>
      </c>
      <c r="Z45" s="199">
        <v>-18089.04</v>
      </c>
      <c r="AA45" s="199">
        <v>-21096.26</v>
      </c>
      <c r="AB45" s="199">
        <f>IFERROR(VLOOKUP($B45,'2021 Balance Sheet'!$B$7:$O$1311,'2021 Balance Sheet'!D$2,FALSE),0)</f>
        <v>-24588.07</v>
      </c>
      <c r="AC45" s="199">
        <f>IFERROR(VLOOKUP($B45,'2021 Balance Sheet'!$B$7:$O$1311,'2021 Balance Sheet'!E$2,FALSE),0)</f>
        <v>-6262.24</v>
      </c>
      <c r="AD45" s="199">
        <f>IFERROR(VLOOKUP($B45,'2021 Balance Sheet'!$B$7:$O$1311,'2021 Balance Sheet'!F$2,FALSE),0)</f>
        <v>-9169.99</v>
      </c>
      <c r="AE45" s="199">
        <f>IFERROR(VLOOKUP($B45,'2021 Balance Sheet'!$B$7:$O$1311,'2021 Balance Sheet'!G$2,FALSE),0)</f>
        <v>-11641.01</v>
      </c>
      <c r="AF45" s="199">
        <f>IFERROR(VLOOKUP($B45,'2021 Balance Sheet'!$B$7:$O$1311,'2021 Balance Sheet'!H$2,FALSE),0)</f>
        <v>-12987.97</v>
      </c>
      <c r="AG45" s="199">
        <f>IFERROR(VLOOKUP($B45,'2021 Balance Sheet'!$B$7:$O$1311,'2021 Balance Sheet'!I$2,FALSE),0)</f>
        <v>-14043.7</v>
      </c>
      <c r="AH45" s="199">
        <f>IFERROR(VLOOKUP($B45,'2021 Balance Sheet'!$B$7:$O$1311,'2021 Balance Sheet'!J$2,FALSE),0)</f>
        <v>-14804.48</v>
      </c>
      <c r="AI45" s="199">
        <f>IFERROR(VLOOKUP($B45,'2021 Balance Sheet'!$B$7:$O$1311,'2021 Balance Sheet'!K$2,FALSE),0)</f>
        <v>-15564.95</v>
      </c>
      <c r="AJ45" s="199">
        <f>IFERROR(VLOOKUP($B45,'2021 Balance Sheet'!$B$7:$O$1311,'2021 Balance Sheet'!L$2,FALSE),0)</f>
        <v>-16371.8</v>
      </c>
      <c r="AK45" s="199">
        <f>IFERROR(VLOOKUP($B45,'2021 Balance Sheet'!$B$7:$O$1311,'2021 Balance Sheet'!M$2,FALSE),0)</f>
        <v>-17364.7</v>
      </c>
      <c r="AL45" s="199">
        <f>IFERROR(VLOOKUP($B45,'2021 Balance Sheet'!$B$7:$O$1311,'2021 Balance Sheet'!N$2,FALSE),0)</f>
        <v>-19459.189999999999</v>
      </c>
      <c r="AM45" s="199">
        <f>IFERROR(VLOOKUP($B45,'2021 Balance Sheet'!$B$7:$O$1311,'2021 Balance Sheet'!O$2,FALSE),0)</f>
        <v>-22746.22</v>
      </c>
      <c r="AN45" s="109">
        <f t="shared" si="3"/>
        <v>-15348.278333333334</v>
      </c>
    </row>
    <row r="46" spans="1:40" ht="15.75" thickBot="1" x14ac:dyDescent="0.3">
      <c r="A46" s="126" t="s">
        <v>2337</v>
      </c>
      <c r="B46" s="153" t="s">
        <v>2536</v>
      </c>
      <c r="C46" s="125" t="s">
        <v>4</v>
      </c>
      <c r="D46" s="140">
        <v>-5524.8</v>
      </c>
      <c r="E46" s="140">
        <v>-10604.45</v>
      </c>
      <c r="F46" s="140">
        <v>-15769</v>
      </c>
      <c r="G46" s="140">
        <v>-20090.28</v>
      </c>
      <c r="H46" s="140">
        <v>-7277.42</v>
      </c>
      <c r="I46" s="140">
        <v>-9194.49</v>
      </c>
      <c r="J46" s="140">
        <v>-9623.24</v>
      </c>
      <c r="K46" s="140">
        <v>-1793.81</v>
      </c>
      <c r="L46" s="140">
        <v>-2992.83</v>
      </c>
      <c r="M46" s="140">
        <v>-4614.46</v>
      </c>
      <c r="N46" s="140">
        <v>-4590.03</v>
      </c>
      <c r="O46" s="140">
        <v>-9536.11</v>
      </c>
      <c r="P46" s="200">
        <v>-14920.81</v>
      </c>
      <c r="Q46" s="200">
        <v>-10381.15</v>
      </c>
      <c r="R46" s="200">
        <v>-15370.4</v>
      </c>
      <c r="S46" s="200">
        <v>-19755.560000000001</v>
      </c>
      <c r="T46" s="200">
        <v>-7252.37</v>
      </c>
      <c r="U46" s="200">
        <v>-9234.9500000000007</v>
      </c>
      <c r="V46" s="200">
        <v>-9825.4599999999991</v>
      </c>
      <c r="W46" s="200">
        <v>-1990.62</v>
      </c>
      <c r="X46" s="200">
        <v>-3215.08</v>
      </c>
      <c r="Y46" s="200">
        <v>-4760.58</v>
      </c>
      <c r="Z46" s="200">
        <v>-3860.55</v>
      </c>
      <c r="AA46" s="200">
        <v>-8662.4699999999993</v>
      </c>
      <c r="AB46" s="199">
        <f>IFERROR(VLOOKUP($B46,'2021 Balance Sheet'!$B$7:$O$1311,'2021 Balance Sheet'!D$2,FALSE),0)</f>
        <v>-14273.37</v>
      </c>
      <c r="AC46" s="199">
        <f>IFERROR(VLOOKUP($B46,'2021 Balance Sheet'!$B$7:$O$1311,'2021 Balance Sheet'!E$2,FALSE),0)</f>
        <v>-10747.89</v>
      </c>
      <c r="AD46" s="199">
        <f>IFERROR(VLOOKUP($B46,'2021 Balance Sheet'!$B$7:$O$1311,'2021 Balance Sheet'!F$2,FALSE),0)</f>
        <v>-15881.44</v>
      </c>
      <c r="AE46" s="199">
        <f>IFERROR(VLOOKUP($B46,'2021 Balance Sheet'!$B$7:$O$1311,'2021 Balance Sheet'!G$2,FALSE),0)</f>
        <v>-20160.330000000002</v>
      </c>
      <c r="AF46" s="199">
        <f>IFERROR(VLOOKUP($B46,'2021 Balance Sheet'!$B$7:$O$1311,'2021 Balance Sheet'!H$2,FALSE),0)</f>
        <v>-7507.58</v>
      </c>
      <c r="AG46" s="199">
        <f>IFERROR(VLOOKUP($B46,'2021 Balance Sheet'!$B$7:$O$1311,'2021 Balance Sheet'!I$2,FALSE),0)</f>
        <v>-9787.08</v>
      </c>
      <c r="AH46" s="199">
        <f>IFERROR(VLOOKUP($B46,'2021 Balance Sheet'!$B$7:$O$1311,'2021 Balance Sheet'!J$2,FALSE),0)</f>
        <v>-11268.09</v>
      </c>
      <c r="AI46" s="199">
        <f>IFERROR(VLOOKUP($B46,'2021 Balance Sheet'!$B$7:$O$1311,'2021 Balance Sheet'!K$2,FALSE),0)</f>
        <v>-2764.63</v>
      </c>
      <c r="AJ46" s="199">
        <f>IFERROR(VLOOKUP($B46,'2021 Balance Sheet'!$B$7:$O$1311,'2021 Balance Sheet'!L$2,FALSE),0)</f>
        <v>-4003.02</v>
      </c>
      <c r="AK46" s="199">
        <f>IFERROR(VLOOKUP($B46,'2021 Balance Sheet'!$B$7:$O$1311,'2021 Balance Sheet'!M$2,FALSE),0)</f>
        <v>-5612.81</v>
      </c>
      <c r="AL46" s="199">
        <f>IFERROR(VLOOKUP($B46,'2021 Balance Sheet'!$B$7:$O$1311,'2021 Balance Sheet'!N$2,FALSE),0)</f>
        <v>-4410.01</v>
      </c>
      <c r="AM46" s="199">
        <f>IFERROR(VLOOKUP($B46,'2021 Balance Sheet'!$B$7:$O$1311,'2021 Balance Sheet'!O$2,FALSE),0)</f>
        <v>-9069.44</v>
      </c>
      <c r="AN46" s="109">
        <f t="shared" si="3"/>
        <v>-9606.8504166666662</v>
      </c>
    </row>
    <row r="47" spans="1:40" ht="15.75" thickBot="1" x14ac:dyDescent="0.3">
      <c r="A47" s="126" t="s">
        <v>2339</v>
      </c>
      <c r="B47" s="153" t="s">
        <v>2537</v>
      </c>
      <c r="C47" s="125" t="s">
        <v>4</v>
      </c>
      <c r="D47" s="139">
        <v>-17933.189999999999</v>
      </c>
      <c r="E47" s="139">
        <v>-4730.43</v>
      </c>
      <c r="F47" s="139">
        <v>-7101.73</v>
      </c>
      <c r="G47" s="139">
        <v>-8831.2000000000007</v>
      </c>
      <c r="H47" s="139">
        <v>-10085.540000000001</v>
      </c>
      <c r="I47" s="139">
        <v>-10895.11</v>
      </c>
      <c r="J47" s="139">
        <v>-11085.86</v>
      </c>
      <c r="K47" s="139">
        <v>-11694.23</v>
      </c>
      <c r="L47" s="139">
        <v>-12242.07</v>
      </c>
      <c r="M47" s="139">
        <v>-12963.68</v>
      </c>
      <c r="N47" s="139">
        <v>-14272.31</v>
      </c>
      <c r="O47" s="139">
        <v>-16424.86</v>
      </c>
      <c r="P47" s="199">
        <v>-18739.96</v>
      </c>
      <c r="Q47" s="199">
        <v>-4518.88</v>
      </c>
      <c r="R47" s="199">
        <v>-6751.32</v>
      </c>
      <c r="S47" s="199">
        <v>-8463.83</v>
      </c>
      <c r="T47" s="199">
        <v>-9679.6</v>
      </c>
      <c r="U47" s="199">
        <v>-10517.22</v>
      </c>
      <c r="V47" s="199">
        <v>-10805.47</v>
      </c>
      <c r="W47" s="199">
        <v>-11399.14</v>
      </c>
      <c r="X47" s="199">
        <v>-11947.27</v>
      </c>
      <c r="Y47" s="199">
        <v>-12626.11</v>
      </c>
      <c r="Z47" s="199">
        <v>-13655.54</v>
      </c>
      <c r="AA47" s="199">
        <v>-15766.33</v>
      </c>
      <c r="AB47" s="199">
        <f>IFERROR(VLOOKUP($B47,'2021 Balance Sheet'!$B$7:$O$1311,'2021 Balance Sheet'!D$2,FALSE),0)</f>
        <v>-18506.71</v>
      </c>
      <c r="AC47" s="199">
        <f>IFERROR(VLOOKUP($B47,'2021 Balance Sheet'!$B$7:$O$1311,'2021 Balance Sheet'!E$2,FALSE),0)</f>
        <v>-4835.57</v>
      </c>
      <c r="AD47" s="199">
        <f>IFERROR(VLOOKUP($B47,'2021 Balance Sheet'!$B$7:$O$1311,'2021 Balance Sheet'!F$2,FALSE),0)</f>
        <v>-7111.43</v>
      </c>
      <c r="AE47" s="199">
        <f>IFERROR(VLOOKUP($B47,'2021 Balance Sheet'!$B$7:$O$1311,'2021 Balance Sheet'!G$2,FALSE),0)</f>
        <v>-8960.9699999999993</v>
      </c>
      <c r="AF47" s="199">
        <f>IFERROR(VLOOKUP($B47,'2021 Balance Sheet'!$B$7:$O$1311,'2021 Balance Sheet'!H$2,FALSE),0)</f>
        <v>-10346.530000000001</v>
      </c>
      <c r="AG47" s="199">
        <f>IFERROR(VLOOKUP($B47,'2021 Balance Sheet'!$B$7:$O$1311,'2021 Balance Sheet'!I$2,FALSE),0)</f>
        <v>-11273.79</v>
      </c>
      <c r="AH47" s="199">
        <f>IFERROR(VLOOKUP($B47,'2021 Balance Sheet'!$B$7:$O$1311,'2021 Balance Sheet'!J$2,FALSE),0)</f>
        <v>-11911.56</v>
      </c>
      <c r="AI47" s="199">
        <f>IFERROR(VLOOKUP($B47,'2021 Balance Sheet'!$B$7:$O$1311,'2021 Balance Sheet'!K$2,FALSE),0)</f>
        <v>-12480.29</v>
      </c>
      <c r="AJ47" s="199">
        <f>IFERROR(VLOOKUP($B47,'2021 Balance Sheet'!$B$7:$O$1311,'2021 Balance Sheet'!L$2,FALSE),0)</f>
        <v>-13052.55</v>
      </c>
      <c r="AK47" s="199">
        <f>IFERROR(VLOOKUP($B47,'2021 Balance Sheet'!$B$7:$O$1311,'2021 Balance Sheet'!M$2,FALSE),0)</f>
        <v>-13709.71</v>
      </c>
      <c r="AL47" s="199">
        <f>IFERROR(VLOOKUP($B47,'2021 Balance Sheet'!$B$7:$O$1311,'2021 Balance Sheet'!N$2,FALSE),0)</f>
        <v>-14892.7</v>
      </c>
      <c r="AM47" s="199">
        <f>IFERROR(VLOOKUP($B47,'2021 Balance Sheet'!$B$7:$O$1311,'2021 Balance Sheet'!O$2,FALSE),0)</f>
        <v>-16953.36</v>
      </c>
      <c r="AN47" s="109">
        <f t="shared" si="3"/>
        <v>-11953.471250000002</v>
      </c>
    </row>
    <row r="48" spans="1:40" ht="15.75" thickBot="1" x14ac:dyDescent="0.3">
      <c r="A48" s="126" t="s">
        <v>2341</v>
      </c>
      <c r="B48" s="153" t="s">
        <v>2538</v>
      </c>
      <c r="C48" s="125" t="s">
        <v>4</v>
      </c>
      <c r="D48" s="140">
        <v>-10026.08</v>
      </c>
      <c r="E48" s="140">
        <v>-2638.19</v>
      </c>
      <c r="F48" s="140">
        <v>-3864.05</v>
      </c>
      <c r="G48" s="140">
        <v>-4678.04</v>
      </c>
      <c r="H48" s="140">
        <v>-5334.41</v>
      </c>
      <c r="I48" s="140">
        <v>-5575.58</v>
      </c>
      <c r="J48" s="140">
        <v>-5963.52</v>
      </c>
      <c r="K48" s="140">
        <v>-6327.42</v>
      </c>
      <c r="L48" s="140">
        <v>-6703.4</v>
      </c>
      <c r="M48" s="140">
        <v>-7279.65</v>
      </c>
      <c r="N48" s="140">
        <v>-8183.48</v>
      </c>
      <c r="O48" s="140">
        <v>-9443.33</v>
      </c>
      <c r="P48" s="200">
        <v>-10992.42</v>
      </c>
      <c r="Q48" s="200">
        <v>-2814.51</v>
      </c>
      <c r="R48" s="200">
        <v>-3959.94</v>
      </c>
      <c r="S48" s="200">
        <v>-4864.46</v>
      </c>
      <c r="T48" s="200">
        <v>-5538.79</v>
      </c>
      <c r="U48" s="200">
        <v>-5828.52</v>
      </c>
      <c r="V48" s="200">
        <v>-6257.05</v>
      </c>
      <c r="W48" s="200">
        <v>-6601.8</v>
      </c>
      <c r="X48" s="200">
        <v>-6947.47</v>
      </c>
      <c r="Y48" s="200">
        <v>-7376.99</v>
      </c>
      <c r="Z48" s="200">
        <v>-8293.3799999999992</v>
      </c>
      <c r="AA48" s="200">
        <v>-9566.93</v>
      </c>
      <c r="AB48" s="199">
        <f>IFERROR(VLOOKUP($B48,'2021 Balance Sheet'!$B$7:$O$1311,'2021 Balance Sheet'!D$2,FALSE),0)</f>
        <v>-11123.56</v>
      </c>
      <c r="AC48" s="199">
        <f>IFERROR(VLOOKUP($B48,'2021 Balance Sheet'!$B$7:$O$1311,'2021 Balance Sheet'!E$2,FALSE),0)</f>
        <v>-2912.42</v>
      </c>
      <c r="AD48" s="199">
        <f>IFERROR(VLOOKUP($B48,'2021 Balance Sheet'!$B$7:$O$1311,'2021 Balance Sheet'!F$2,FALSE),0)</f>
        <v>-4123.58</v>
      </c>
      <c r="AE48" s="199">
        <f>IFERROR(VLOOKUP($B48,'2021 Balance Sheet'!$B$7:$O$1311,'2021 Balance Sheet'!G$2,FALSE),0)</f>
        <v>-5118.47</v>
      </c>
      <c r="AF48" s="199">
        <f>IFERROR(VLOOKUP($B48,'2021 Balance Sheet'!$B$7:$O$1311,'2021 Balance Sheet'!H$2,FALSE),0)</f>
        <v>-5755.83</v>
      </c>
      <c r="AG48" s="199">
        <f>IFERROR(VLOOKUP($B48,'2021 Balance Sheet'!$B$7:$O$1311,'2021 Balance Sheet'!I$2,FALSE),0)</f>
        <v>-6261.24</v>
      </c>
      <c r="AH48" s="199">
        <f>IFERROR(VLOOKUP($B48,'2021 Balance Sheet'!$B$7:$O$1311,'2021 Balance Sheet'!J$2,FALSE),0)</f>
        <v>-6662.84</v>
      </c>
      <c r="AI48" s="199">
        <f>IFERROR(VLOOKUP($B48,'2021 Balance Sheet'!$B$7:$O$1311,'2021 Balance Sheet'!K$2,FALSE),0)</f>
        <v>-7036.74</v>
      </c>
      <c r="AJ48" s="199">
        <f>IFERROR(VLOOKUP($B48,'2021 Balance Sheet'!$B$7:$O$1311,'2021 Balance Sheet'!L$2,FALSE),0)</f>
        <v>-7414.49</v>
      </c>
      <c r="AK48" s="199">
        <f>IFERROR(VLOOKUP($B48,'2021 Balance Sheet'!$B$7:$O$1311,'2021 Balance Sheet'!M$2,FALSE),0)</f>
        <v>-7925.27</v>
      </c>
      <c r="AL48" s="199">
        <f>IFERROR(VLOOKUP($B48,'2021 Balance Sheet'!$B$7:$O$1311,'2021 Balance Sheet'!N$2,FALSE),0)</f>
        <v>-8798.16</v>
      </c>
      <c r="AM48" s="199">
        <f>IFERROR(VLOOKUP($B48,'2021 Balance Sheet'!$B$7:$O$1311,'2021 Balance Sheet'!O$2,FALSE),0)</f>
        <v>-10304.75</v>
      </c>
      <c r="AN48" s="109">
        <f t="shared" si="3"/>
        <v>-6922.37</v>
      </c>
    </row>
    <row r="49" spans="1:40" ht="15.75" thickBot="1" x14ac:dyDescent="0.3">
      <c r="A49" s="126" t="s">
        <v>2539</v>
      </c>
      <c r="B49" s="153" t="s">
        <v>2540</v>
      </c>
      <c r="C49" s="125" t="s">
        <v>4</v>
      </c>
      <c r="D49" s="139">
        <v>-2651.79</v>
      </c>
      <c r="E49" s="139">
        <v>-2221.0300000000002</v>
      </c>
      <c r="F49" s="139">
        <v>-2393.4</v>
      </c>
      <c r="G49" s="139">
        <v>-1716.31</v>
      </c>
      <c r="H49" s="139">
        <v>-1051.18</v>
      </c>
      <c r="I49" s="139">
        <v>-477.91</v>
      </c>
      <c r="J49" s="139">
        <v>-785.32</v>
      </c>
      <c r="K49" s="139">
        <v>-644.26</v>
      </c>
      <c r="L49" s="139">
        <v>-660.9</v>
      </c>
      <c r="M49" s="139">
        <v>-1120.99</v>
      </c>
      <c r="N49" s="139">
        <v>-1598.88</v>
      </c>
      <c r="O49" s="139">
        <v>-2301.86</v>
      </c>
      <c r="P49" s="199">
        <v>-2813.76</v>
      </c>
      <c r="Q49" s="199">
        <v>-2198.71</v>
      </c>
      <c r="R49" s="199">
        <v>-2155.63</v>
      </c>
      <c r="S49" s="199">
        <v>-1381.35</v>
      </c>
      <c r="T49" s="199">
        <v>-2468.54</v>
      </c>
      <c r="U49" s="199">
        <v>-437.52</v>
      </c>
      <c r="V49" s="199">
        <v>-775.45</v>
      </c>
      <c r="W49" s="199">
        <v>-620.36</v>
      </c>
      <c r="X49" s="199">
        <v>-652.30999999999995</v>
      </c>
      <c r="Y49" s="199">
        <v>-794.28</v>
      </c>
      <c r="Z49" s="199">
        <v>-1627.65</v>
      </c>
      <c r="AA49" s="199">
        <v>-2443.09</v>
      </c>
      <c r="AB49" s="199">
        <f>IFERROR(VLOOKUP($B49,'2021 Balance Sheet'!$B$7:$O$1311,'2021 Balance Sheet'!D$2,FALSE),0)</f>
        <v>-2650.56</v>
      </c>
      <c r="AC49" s="199">
        <f>IFERROR(VLOOKUP($B49,'2021 Balance Sheet'!$B$7:$O$1311,'2021 Balance Sheet'!E$2,FALSE),0)</f>
        <v>-2460.6</v>
      </c>
      <c r="AD49" s="199">
        <f>IFERROR(VLOOKUP($B49,'2021 Balance Sheet'!$B$7:$O$1311,'2021 Balance Sheet'!F$2,FALSE),0)</f>
        <v>-2212.54</v>
      </c>
      <c r="AE49" s="199">
        <f>IFERROR(VLOOKUP($B49,'2021 Balance Sheet'!$B$7:$O$1311,'2021 Balance Sheet'!G$2,FALSE),0)</f>
        <v>-1771.67</v>
      </c>
      <c r="AF49" s="199">
        <f>IFERROR(VLOOKUP($B49,'2021 Balance Sheet'!$B$7:$O$1311,'2021 Balance Sheet'!H$2,FALSE),0)</f>
        <v>-1224.79</v>
      </c>
      <c r="AG49" s="199">
        <f>IFERROR(VLOOKUP($B49,'2021 Balance Sheet'!$B$7:$O$1311,'2021 Balance Sheet'!I$2,FALSE),0)</f>
        <v>-1009.12</v>
      </c>
      <c r="AH49" s="199">
        <f>IFERROR(VLOOKUP($B49,'2021 Balance Sheet'!$B$7:$O$1311,'2021 Balance Sheet'!J$2,FALSE),0)</f>
        <v>-704.97</v>
      </c>
      <c r="AI49" s="199">
        <f>IFERROR(VLOOKUP($B49,'2021 Balance Sheet'!$B$7:$O$1311,'2021 Balance Sheet'!K$2,FALSE),0)</f>
        <v>-668.95</v>
      </c>
      <c r="AJ49" s="199">
        <f>IFERROR(VLOOKUP($B49,'2021 Balance Sheet'!$B$7:$O$1311,'2021 Balance Sheet'!L$2,FALSE),0)</f>
        <v>-734.73</v>
      </c>
      <c r="AK49" s="199">
        <f>IFERROR(VLOOKUP($B49,'2021 Balance Sheet'!$B$7:$O$1311,'2021 Balance Sheet'!M$2,FALSE),0)</f>
        <v>-1011.61</v>
      </c>
      <c r="AL49" s="199">
        <f>IFERROR(VLOOKUP($B49,'2021 Balance Sheet'!$B$7:$O$1311,'2021 Balance Sheet'!N$2,FALSE),0)</f>
        <v>-3171.69</v>
      </c>
      <c r="AM49" s="199">
        <f>IFERROR(VLOOKUP($B49,'2021 Balance Sheet'!$B$7:$O$1311,'2021 Balance Sheet'!O$2,FALSE),0)</f>
        <v>-4468.16</v>
      </c>
      <c r="AN49" s="109">
        <f t="shared" si="3"/>
        <v>-1756.4045833333332</v>
      </c>
    </row>
    <row r="50" spans="1:40" ht="15.75" thickBot="1" x14ac:dyDescent="0.3">
      <c r="A50" s="126" t="s">
        <v>2345</v>
      </c>
      <c r="B50" s="153" t="s">
        <v>2541</v>
      </c>
      <c r="C50" s="125" t="s">
        <v>4</v>
      </c>
      <c r="D50" s="140">
        <v>-1790.85</v>
      </c>
      <c r="E50" s="140">
        <v>-1341.5</v>
      </c>
      <c r="F50" s="140">
        <v>-2016.21</v>
      </c>
      <c r="G50" s="140">
        <v>-2455.87</v>
      </c>
      <c r="H50" s="140">
        <v>-774.03</v>
      </c>
      <c r="I50" s="140">
        <v>-879.94</v>
      </c>
      <c r="J50" s="140">
        <v>-1071.3</v>
      </c>
      <c r="K50" s="140">
        <v>-377.59</v>
      </c>
      <c r="L50" s="140">
        <v>-562.14</v>
      </c>
      <c r="M50" s="140">
        <v>-845.8</v>
      </c>
      <c r="N50" s="140">
        <v>-715.31</v>
      </c>
      <c r="O50" s="140">
        <v>-1138.5999999999999</v>
      </c>
      <c r="P50" s="200">
        <v>-1815.24</v>
      </c>
      <c r="Q50" s="200">
        <v>-1243.6500000000001</v>
      </c>
      <c r="R50" s="200">
        <v>-1776.5</v>
      </c>
      <c r="S50" s="200">
        <v>-2216.73</v>
      </c>
      <c r="T50" s="200">
        <v>-756.12</v>
      </c>
      <c r="U50" s="200">
        <v>-837.28</v>
      </c>
      <c r="V50" s="200">
        <v>-1034.56</v>
      </c>
      <c r="W50" s="200">
        <v>-371.16</v>
      </c>
      <c r="X50" s="200">
        <v>-526.84</v>
      </c>
      <c r="Y50" s="200">
        <v>-715.58</v>
      </c>
      <c r="Z50" s="200">
        <v>-510.68</v>
      </c>
      <c r="AA50" s="200">
        <v>-968.49</v>
      </c>
      <c r="AB50" s="199">
        <f>IFERROR(VLOOKUP($B50,'2021 Balance Sheet'!$B$7:$O$1311,'2021 Balance Sheet'!D$2,FALSE),0)</f>
        <v>-1569.27</v>
      </c>
      <c r="AC50" s="199">
        <f>IFERROR(VLOOKUP($B50,'2021 Balance Sheet'!$B$7:$O$1311,'2021 Balance Sheet'!E$2,FALSE),0)</f>
        <v>-1073.6400000000001</v>
      </c>
      <c r="AD50" s="199">
        <f>IFERROR(VLOOKUP($B50,'2021 Balance Sheet'!$B$7:$O$1311,'2021 Balance Sheet'!F$2,FALSE),0)</f>
        <v>-1625.04</v>
      </c>
      <c r="AE50" s="199">
        <f>IFERROR(VLOOKUP($B50,'2021 Balance Sheet'!$B$7:$O$1311,'2021 Balance Sheet'!G$2,FALSE),0)</f>
        <v>-2058.12</v>
      </c>
      <c r="AF50" s="199">
        <f>IFERROR(VLOOKUP($B50,'2021 Balance Sheet'!$B$7:$O$1311,'2021 Balance Sheet'!H$2,FALSE),0)</f>
        <v>-727.83</v>
      </c>
      <c r="AG50" s="199">
        <f>IFERROR(VLOOKUP($B50,'2021 Balance Sheet'!$B$7:$O$1311,'2021 Balance Sheet'!I$2,FALSE),0)</f>
        <v>-955.32</v>
      </c>
      <c r="AH50" s="199">
        <f>IFERROR(VLOOKUP($B50,'2021 Balance Sheet'!$B$7:$O$1311,'2021 Balance Sheet'!J$2,FALSE),0)</f>
        <v>-1142.82</v>
      </c>
      <c r="AI50" s="199">
        <f>IFERROR(VLOOKUP($B50,'2021 Balance Sheet'!$B$7:$O$1311,'2021 Balance Sheet'!K$2,FALSE),0)</f>
        <v>-360.94</v>
      </c>
      <c r="AJ50" s="199">
        <f>IFERROR(VLOOKUP($B50,'2021 Balance Sheet'!$B$7:$O$1311,'2021 Balance Sheet'!L$2,FALSE),0)</f>
        <v>-512.85</v>
      </c>
      <c r="AK50" s="199">
        <f>IFERROR(VLOOKUP($B50,'2021 Balance Sheet'!$B$7:$O$1311,'2021 Balance Sheet'!M$2,FALSE),0)</f>
        <v>-721.66</v>
      </c>
      <c r="AL50" s="199">
        <f>IFERROR(VLOOKUP($B50,'2021 Balance Sheet'!$B$7:$O$1311,'2021 Balance Sheet'!N$2,FALSE),0)</f>
        <v>-560.89</v>
      </c>
      <c r="AM50" s="199">
        <f>IFERROR(VLOOKUP($B50,'2021 Balance Sheet'!$B$7:$O$1311,'2021 Balance Sheet'!O$2,FALSE),0)</f>
        <v>-1091.26</v>
      </c>
      <c r="AN50" s="109">
        <f t="shared" si="3"/>
        <v>-1028.1879166666665</v>
      </c>
    </row>
    <row r="51" spans="1:40" ht="15.75" thickBot="1" x14ac:dyDescent="0.3">
      <c r="A51" s="126" t="s">
        <v>2347</v>
      </c>
      <c r="B51" s="153" t="s">
        <v>2542</v>
      </c>
      <c r="C51" s="125" t="s">
        <v>4</v>
      </c>
      <c r="D51" s="139">
        <v>-97415.72</v>
      </c>
      <c r="E51" s="139">
        <v>-23583.83</v>
      </c>
      <c r="F51" s="139">
        <v>-33482.239999999998</v>
      </c>
      <c r="G51" s="139">
        <v>-40985.519999999997</v>
      </c>
      <c r="H51" s="139">
        <v>-46277.760000000002</v>
      </c>
      <c r="I51" s="139">
        <v>-48220.63</v>
      </c>
      <c r="J51" s="139">
        <v>-52195.01</v>
      </c>
      <c r="K51" s="139">
        <v>-56001.85</v>
      </c>
      <c r="L51" s="139">
        <v>-59988.07</v>
      </c>
      <c r="M51" s="139">
        <v>-66353.84</v>
      </c>
      <c r="N51" s="139">
        <v>-75194.06</v>
      </c>
      <c r="O51" s="139">
        <v>-88412.02</v>
      </c>
      <c r="P51" s="199">
        <v>-99627.55</v>
      </c>
      <c r="Q51" s="199">
        <v>-21387.58</v>
      </c>
      <c r="R51" s="199">
        <v>-30339.87</v>
      </c>
      <c r="S51" s="199">
        <v>-36917.589999999997</v>
      </c>
      <c r="T51" s="199">
        <v>-42144.05</v>
      </c>
      <c r="U51" s="199">
        <v>-43689.21</v>
      </c>
      <c r="V51" s="199">
        <v>-47703.27</v>
      </c>
      <c r="W51" s="199">
        <v>-51323.88</v>
      </c>
      <c r="X51" s="199">
        <v>-55342.86</v>
      </c>
      <c r="Y51" s="199">
        <v>-61198.94</v>
      </c>
      <c r="Z51" s="199">
        <v>-70017.990000000005</v>
      </c>
      <c r="AA51" s="199">
        <v>-82926.100000000006</v>
      </c>
      <c r="AB51" s="199">
        <f>IFERROR(VLOOKUP($B51,'2021 Balance Sheet'!$B$7:$O$1311,'2021 Balance Sheet'!D$2,FALSE),0)</f>
        <v>-94485.97</v>
      </c>
      <c r="AC51" s="199">
        <f>IFERROR(VLOOKUP($B51,'2021 Balance Sheet'!$B$7:$O$1311,'2021 Balance Sheet'!E$2,FALSE),0)</f>
        <v>-21783.98</v>
      </c>
      <c r="AD51" s="199">
        <f>IFERROR(VLOOKUP($B51,'2021 Balance Sheet'!$B$7:$O$1311,'2021 Balance Sheet'!F$2,FALSE),0)</f>
        <v>-32419.17</v>
      </c>
      <c r="AE51" s="199">
        <f>IFERROR(VLOOKUP($B51,'2021 Balance Sheet'!$B$7:$O$1311,'2021 Balance Sheet'!G$2,FALSE),0)</f>
        <v>-39595.82</v>
      </c>
      <c r="AF51" s="199">
        <f>IFERROR(VLOOKUP($B51,'2021 Balance Sheet'!$B$7:$O$1311,'2021 Balance Sheet'!H$2,FALSE),0)</f>
        <v>-44961.61</v>
      </c>
      <c r="AG51" s="199">
        <f>IFERROR(VLOOKUP($B51,'2021 Balance Sheet'!$B$7:$O$1311,'2021 Balance Sheet'!I$2,FALSE),0)</f>
        <v>-49293.57</v>
      </c>
      <c r="AH51" s="199">
        <f>IFERROR(VLOOKUP($B51,'2021 Balance Sheet'!$B$7:$O$1311,'2021 Balance Sheet'!J$2,FALSE),0)</f>
        <v>-52935.21</v>
      </c>
      <c r="AI51" s="199">
        <f>IFERROR(VLOOKUP($B51,'2021 Balance Sheet'!$B$7:$O$1311,'2021 Balance Sheet'!K$2,FALSE),0)</f>
        <v>-56414.47</v>
      </c>
      <c r="AJ51" s="199">
        <f>IFERROR(VLOOKUP($B51,'2021 Balance Sheet'!$B$7:$O$1311,'2021 Balance Sheet'!L$2,FALSE),0)</f>
        <v>-60432.08</v>
      </c>
      <c r="AK51" s="199">
        <f>IFERROR(VLOOKUP($B51,'2021 Balance Sheet'!$B$7:$O$1311,'2021 Balance Sheet'!M$2,FALSE),0)</f>
        <v>-66921.960000000006</v>
      </c>
      <c r="AL51" s="199">
        <f>IFERROR(VLOOKUP($B51,'2021 Balance Sheet'!$B$7:$O$1311,'2021 Balance Sheet'!N$2,FALSE),0)</f>
        <v>-76190.820000000007</v>
      </c>
      <c r="AM51" s="199">
        <f>IFERROR(VLOOKUP($B51,'2021 Balance Sheet'!$B$7:$O$1311,'2021 Balance Sheet'!O$2,FALSE),0)</f>
        <v>-92593.16</v>
      </c>
      <c r="AN51" s="109">
        <f t="shared" si="3"/>
        <v>-56932.857500000013</v>
      </c>
    </row>
    <row r="52" spans="1:40" ht="15.75" thickBot="1" x14ac:dyDescent="0.3">
      <c r="A52" s="126" t="s">
        <v>2349</v>
      </c>
      <c r="B52" s="153" t="s">
        <v>2543</v>
      </c>
      <c r="C52" s="125" t="s">
        <v>4</v>
      </c>
      <c r="D52" s="140">
        <v>-4599.68</v>
      </c>
      <c r="E52" s="140">
        <v>-1219.8699999999999</v>
      </c>
      <c r="F52" s="140">
        <v>-1701.55</v>
      </c>
      <c r="G52" s="140">
        <v>-2043.09</v>
      </c>
      <c r="H52" s="140">
        <v>-2223.13</v>
      </c>
      <c r="I52" s="140">
        <v>-2262.8200000000002</v>
      </c>
      <c r="J52" s="140">
        <v>-2384.44</v>
      </c>
      <c r="K52" s="140">
        <v>-2507.6799999999998</v>
      </c>
      <c r="L52" s="140">
        <v>-2636.01</v>
      </c>
      <c r="M52" s="140">
        <v>-2910.42</v>
      </c>
      <c r="N52" s="140">
        <v>-3336.28</v>
      </c>
      <c r="O52" s="140">
        <v>-4000.36</v>
      </c>
      <c r="P52" s="200">
        <v>-4614.93</v>
      </c>
      <c r="Q52" s="200">
        <v>-1127.77</v>
      </c>
      <c r="R52" s="200">
        <v>-1589.95</v>
      </c>
      <c r="S52" s="200">
        <v>-1928.98</v>
      </c>
      <c r="T52" s="200">
        <v>-2142.4</v>
      </c>
      <c r="U52" s="200">
        <v>-2195.4899999999998</v>
      </c>
      <c r="V52" s="200">
        <v>-2322.2199999999998</v>
      </c>
      <c r="W52" s="200">
        <v>-2444.2199999999998</v>
      </c>
      <c r="X52" s="200">
        <v>-2568.7600000000002</v>
      </c>
      <c r="Y52" s="200">
        <v>-2753.68</v>
      </c>
      <c r="Z52" s="200">
        <v>-3238.89</v>
      </c>
      <c r="AA52" s="200">
        <v>-3876.18</v>
      </c>
      <c r="AB52" s="199">
        <f>IFERROR(VLOOKUP($B52,'2021 Balance Sheet'!$B$7:$O$1311,'2021 Balance Sheet'!D$2,FALSE),0)</f>
        <v>-4460.8599999999997</v>
      </c>
      <c r="AC52" s="199">
        <f>IFERROR(VLOOKUP($B52,'2021 Balance Sheet'!$B$7:$O$1311,'2021 Balance Sheet'!E$2,FALSE),0)</f>
        <v>-1122.42</v>
      </c>
      <c r="AD52" s="199">
        <f>IFERROR(VLOOKUP($B52,'2021 Balance Sheet'!$B$7:$O$1311,'2021 Balance Sheet'!F$2,FALSE),0)</f>
        <v>-1618.17</v>
      </c>
      <c r="AE52" s="199">
        <f>IFERROR(VLOOKUP($B52,'2021 Balance Sheet'!$B$7:$O$1311,'2021 Balance Sheet'!G$2,FALSE),0)</f>
        <v>-1997.35</v>
      </c>
      <c r="AF52" s="199">
        <f>IFERROR(VLOOKUP($B52,'2021 Balance Sheet'!$B$7:$O$1311,'2021 Balance Sheet'!H$2,FALSE),0)</f>
        <v>-2218.88</v>
      </c>
      <c r="AG52" s="199">
        <f>IFERROR(VLOOKUP($B52,'2021 Balance Sheet'!$B$7:$O$1311,'2021 Balance Sheet'!I$2,FALSE),0)</f>
        <v>-2362.02</v>
      </c>
      <c r="AH52" s="199">
        <f>IFERROR(VLOOKUP($B52,'2021 Balance Sheet'!$B$7:$O$1311,'2021 Balance Sheet'!J$2,FALSE),0)</f>
        <v>-2486.63</v>
      </c>
      <c r="AI52" s="199">
        <f>IFERROR(VLOOKUP($B52,'2021 Balance Sheet'!$B$7:$O$1311,'2021 Balance Sheet'!K$2,FALSE),0)</f>
        <v>-2602.17</v>
      </c>
      <c r="AJ52" s="199">
        <f>IFERROR(VLOOKUP($B52,'2021 Balance Sheet'!$B$7:$O$1311,'2021 Balance Sheet'!L$2,FALSE),0)</f>
        <v>-2736.03</v>
      </c>
      <c r="AK52" s="199">
        <f>IFERROR(VLOOKUP($B52,'2021 Balance Sheet'!$B$7:$O$1311,'2021 Balance Sheet'!M$2,FALSE),0)</f>
        <v>-2990.7</v>
      </c>
      <c r="AL52" s="199">
        <f>IFERROR(VLOOKUP($B52,'2021 Balance Sheet'!$B$7:$O$1311,'2021 Balance Sheet'!N$2,FALSE),0)</f>
        <v>-3441.23</v>
      </c>
      <c r="AM52" s="199">
        <f>IFERROR(VLOOKUP($B52,'2021 Balance Sheet'!$B$7:$O$1311,'2021 Balance Sheet'!O$2,FALSE),0)</f>
        <v>-4273.78</v>
      </c>
      <c r="AN52" s="109">
        <f t="shared" si="3"/>
        <v>-2675.9533333333334</v>
      </c>
    </row>
    <row r="53" spans="1:40" ht="15.75" thickBot="1" x14ac:dyDescent="0.3">
      <c r="A53" s="126" t="s">
        <v>2351</v>
      </c>
      <c r="B53" s="153" t="s">
        <v>2544</v>
      </c>
      <c r="C53" s="125" t="s">
        <v>4</v>
      </c>
      <c r="D53" s="139">
        <v>-3109.59</v>
      </c>
      <c r="E53" s="139">
        <v>-962.79</v>
      </c>
      <c r="F53" s="139">
        <v>-1462.08</v>
      </c>
      <c r="G53" s="139">
        <v>-1743.98</v>
      </c>
      <c r="H53" s="139">
        <v>-1956.53</v>
      </c>
      <c r="I53" s="139">
        <v>-2008.5</v>
      </c>
      <c r="J53" s="139">
        <v>-2103.36</v>
      </c>
      <c r="K53" s="139">
        <v>-2189.19</v>
      </c>
      <c r="L53" s="139">
        <v>-2272.37</v>
      </c>
      <c r="M53" s="139">
        <v>-2422.1</v>
      </c>
      <c r="N53" s="139">
        <v>-2725.9</v>
      </c>
      <c r="O53" s="139">
        <v>-3209.01</v>
      </c>
      <c r="P53" s="199">
        <v>-3726.4</v>
      </c>
      <c r="Q53" s="199">
        <v>-964.73</v>
      </c>
      <c r="R53" s="199">
        <v>-1384.29</v>
      </c>
      <c r="S53" s="199">
        <v>-1718.75</v>
      </c>
      <c r="T53" s="199">
        <v>-1917.1</v>
      </c>
      <c r="U53" s="199">
        <v>-1979.17</v>
      </c>
      <c r="V53" s="199">
        <v>-2084.39</v>
      </c>
      <c r="W53" s="199">
        <v>-2171.79</v>
      </c>
      <c r="X53" s="199">
        <v>-2256.19</v>
      </c>
      <c r="Y53" s="199">
        <v>-2357.73</v>
      </c>
      <c r="Z53" s="199">
        <v>-2638.88</v>
      </c>
      <c r="AA53" s="199">
        <v>-3112.97</v>
      </c>
      <c r="AB53" s="199">
        <f>IFERROR(VLOOKUP($B53,'2021 Balance Sheet'!$B$7:$O$1311,'2021 Balance Sheet'!D$2,FALSE),0)</f>
        <v>-3661.05</v>
      </c>
      <c r="AC53" s="199">
        <f>IFERROR(VLOOKUP($B53,'2021 Balance Sheet'!$B$7:$O$1311,'2021 Balance Sheet'!E$2,FALSE),0)</f>
        <v>-974.55</v>
      </c>
      <c r="AD53" s="199">
        <f>IFERROR(VLOOKUP($B53,'2021 Balance Sheet'!$B$7:$O$1311,'2021 Balance Sheet'!F$2,FALSE),0)</f>
        <v>-1444.37</v>
      </c>
      <c r="AE53" s="199">
        <f>IFERROR(VLOOKUP($B53,'2021 Balance Sheet'!$B$7:$O$1311,'2021 Balance Sheet'!G$2,FALSE),0)</f>
        <v>-1833.31</v>
      </c>
      <c r="AF53" s="199">
        <f>IFERROR(VLOOKUP($B53,'2021 Balance Sheet'!$B$7:$O$1311,'2021 Balance Sheet'!H$2,FALSE),0)</f>
        <v>-2041.13</v>
      </c>
      <c r="AG53" s="199">
        <f>IFERROR(VLOOKUP($B53,'2021 Balance Sheet'!$B$7:$O$1311,'2021 Balance Sheet'!I$2,FALSE),0)</f>
        <v>-2185.86</v>
      </c>
      <c r="AH53" s="199">
        <f>IFERROR(VLOOKUP($B53,'2021 Balance Sheet'!$B$7:$O$1311,'2021 Balance Sheet'!J$2,FALSE),0)</f>
        <v>-2281.46</v>
      </c>
      <c r="AI53" s="199">
        <f>IFERROR(VLOOKUP($B53,'2021 Balance Sheet'!$B$7:$O$1311,'2021 Balance Sheet'!K$2,FALSE),0)</f>
        <v>-2366.25</v>
      </c>
      <c r="AJ53" s="199">
        <f>IFERROR(VLOOKUP($B53,'2021 Balance Sheet'!$B$7:$O$1311,'2021 Balance Sheet'!L$2,FALSE),0)</f>
        <v>-2454.44</v>
      </c>
      <c r="AK53" s="199">
        <f>IFERROR(VLOOKUP($B53,'2021 Balance Sheet'!$B$7:$O$1311,'2021 Balance Sheet'!M$2,FALSE),0)</f>
        <v>-2575.06</v>
      </c>
      <c r="AL53" s="199">
        <f>IFERROR(VLOOKUP($B53,'2021 Balance Sheet'!$B$7:$O$1311,'2021 Balance Sheet'!N$2,FALSE),0)</f>
        <v>-2863.92</v>
      </c>
      <c r="AM53" s="199">
        <f>IFERROR(VLOOKUP($B53,'2021 Balance Sheet'!$B$7:$O$1311,'2021 Balance Sheet'!O$2,FALSE),0)</f>
        <v>-3307.98</v>
      </c>
      <c r="AN53" s="109">
        <f t="shared" si="3"/>
        <v>-2324.3229166666665</v>
      </c>
    </row>
    <row r="54" spans="1:40" ht="15.75" thickBot="1" x14ac:dyDescent="0.3">
      <c r="A54" s="126" t="s">
        <v>2353</v>
      </c>
      <c r="B54" s="153" t="s">
        <v>2545</v>
      </c>
      <c r="C54" s="125" t="s">
        <v>4</v>
      </c>
      <c r="D54" s="140">
        <v>-16551.16</v>
      </c>
      <c r="E54" s="140">
        <v>-3875.71</v>
      </c>
      <c r="F54" s="140">
        <v>-5839.02</v>
      </c>
      <c r="G54" s="140">
        <v>-7135.11</v>
      </c>
      <c r="H54" s="140">
        <v>-8201.5</v>
      </c>
      <c r="I54" s="140">
        <v>-8575.98</v>
      </c>
      <c r="J54" s="140">
        <v>-9299.17</v>
      </c>
      <c r="K54" s="140">
        <v>-10116.4</v>
      </c>
      <c r="L54" s="140">
        <v>-10886.38</v>
      </c>
      <c r="M54" s="140">
        <v>-11818.15</v>
      </c>
      <c r="N54" s="140">
        <v>-13198.96</v>
      </c>
      <c r="O54" s="140">
        <v>-15184.74</v>
      </c>
      <c r="P54" s="200">
        <v>-17192.43</v>
      </c>
      <c r="Q54" s="200">
        <v>-4019.73</v>
      </c>
      <c r="R54" s="200">
        <v>-5792.58</v>
      </c>
      <c r="S54" s="200">
        <v>-7296.95</v>
      </c>
      <c r="T54" s="200">
        <v>-8381.31</v>
      </c>
      <c r="U54" s="200">
        <v>-8804.4599999999991</v>
      </c>
      <c r="V54" s="200">
        <v>-9616.6</v>
      </c>
      <c r="W54" s="200">
        <v>-10394.89</v>
      </c>
      <c r="X54" s="200">
        <v>-11225.5</v>
      </c>
      <c r="Y54" s="200">
        <v>-12037.97</v>
      </c>
      <c r="Z54" s="200">
        <v>-13393.6</v>
      </c>
      <c r="AA54" s="200">
        <v>-15301.35</v>
      </c>
      <c r="AB54" s="199">
        <f>IFERROR(VLOOKUP($B54,'2021 Balance Sheet'!$B$7:$O$1311,'2021 Balance Sheet'!D$2,FALSE),0)</f>
        <v>-17417.16</v>
      </c>
      <c r="AC54" s="199">
        <f>IFERROR(VLOOKUP($B54,'2021 Balance Sheet'!$B$7:$O$1311,'2021 Balance Sheet'!E$2,FALSE),0)</f>
        <v>-3733.41</v>
      </c>
      <c r="AD54" s="199">
        <f>IFERROR(VLOOKUP($B54,'2021 Balance Sheet'!$B$7:$O$1311,'2021 Balance Sheet'!F$2,FALSE),0)</f>
        <v>-5565.4</v>
      </c>
      <c r="AE54" s="199">
        <f>IFERROR(VLOOKUP($B54,'2021 Balance Sheet'!$B$7:$O$1311,'2021 Balance Sheet'!G$2,FALSE),0)</f>
        <v>-7144.83</v>
      </c>
      <c r="AF54" s="199">
        <f>IFERROR(VLOOKUP($B54,'2021 Balance Sheet'!$B$7:$O$1311,'2021 Balance Sheet'!H$2,FALSE),0)</f>
        <v>-8244.2800000000007</v>
      </c>
      <c r="AG54" s="199">
        <f>IFERROR(VLOOKUP($B54,'2021 Balance Sheet'!$B$7:$O$1311,'2021 Balance Sheet'!I$2,FALSE),0)</f>
        <v>-9255.25</v>
      </c>
      <c r="AH54" s="199">
        <f>IFERROR(VLOOKUP($B54,'2021 Balance Sheet'!$B$7:$O$1311,'2021 Balance Sheet'!J$2,FALSE),0)</f>
        <v>-10107.49</v>
      </c>
      <c r="AI54" s="199">
        <f>IFERROR(VLOOKUP($B54,'2021 Balance Sheet'!$B$7:$O$1311,'2021 Balance Sheet'!K$2,FALSE),0)</f>
        <v>-10960.79</v>
      </c>
      <c r="AJ54" s="199">
        <f>IFERROR(VLOOKUP($B54,'2021 Balance Sheet'!$B$7:$O$1311,'2021 Balance Sheet'!L$2,FALSE),0)</f>
        <v>-11781.91</v>
      </c>
      <c r="AK54" s="199">
        <f>IFERROR(VLOOKUP($B54,'2021 Balance Sheet'!$B$7:$O$1311,'2021 Balance Sheet'!M$2,FALSE),0)</f>
        <v>-12768.34</v>
      </c>
      <c r="AL54" s="199">
        <f>IFERROR(VLOOKUP($B54,'2021 Balance Sheet'!$B$7:$O$1311,'2021 Balance Sheet'!N$2,FALSE),0)</f>
        <v>-14171.21</v>
      </c>
      <c r="AM54" s="199">
        <f>IFERROR(VLOOKUP($B54,'2021 Balance Sheet'!$B$7:$O$1311,'2021 Balance Sheet'!O$2,FALSE),0)</f>
        <v>-16095.01</v>
      </c>
      <c r="AN54" s="109">
        <f t="shared" si="3"/>
        <v>-10570.6875</v>
      </c>
    </row>
    <row r="55" spans="1:40" ht="15.75" thickBot="1" x14ac:dyDescent="0.3">
      <c r="A55" s="126" t="s">
        <v>2357</v>
      </c>
      <c r="B55" s="153" t="s">
        <v>2546</v>
      </c>
      <c r="C55" s="125" t="s">
        <v>4</v>
      </c>
      <c r="D55" s="139">
        <v>-7850.33</v>
      </c>
      <c r="E55" s="139">
        <v>-4598.8500000000004</v>
      </c>
      <c r="F55" s="139">
        <v>-6421.56</v>
      </c>
      <c r="G55" s="139">
        <v>-8005.63</v>
      </c>
      <c r="H55" s="139">
        <v>-2792.72</v>
      </c>
      <c r="I55" s="139">
        <v>-3182.95</v>
      </c>
      <c r="J55" s="139">
        <v>-4143.78</v>
      </c>
      <c r="K55" s="139">
        <v>-1829.32</v>
      </c>
      <c r="L55" s="139">
        <v>-2689.9</v>
      </c>
      <c r="M55" s="139">
        <v>-4033.66</v>
      </c>
      <c r="N55" s="139">
        <v>-3257.09</v>
      </c>
      <c r="O55" s="139">
        <v>-5973.53</v>
      </c>
      <c r="P55" s="199">
        <v>-8651.14</v>
      </c>
      <c r="Q55" s="199">
        <v>-4883.7299999999996</v>
      </c>
      <c r="R55" s="199">
        <v>-6940.89</v>
      </c>
      <c r="S55" s="199">
        <v>-8542.2000000000007</v>
      </c>
      <c r="T55" s="199">
        <v>-2752.71</v>
      </c>
      <c r="U55" s="199">
        <v>-3056.88</v>
      </c>
      <c r="V55" s="199">
        <v>-3890.5</v>
      </c>
      <c r="W55" s="199">
        <v>-1651.43</v>
      </c>
      <c r="X55" s="199">
        <v>-2415.7199999999998</v>
      </c>
      <c r="Y55" s="199">
        <v>-3707.03</v>
      </c>
      <c r="Z55" s="199">
        <v>-3421.34</v>
      </c>
      <c r="AA55" s="199">
        <v>-6457.55</v>
      </c>
      <c r="AB55" s="199">
        <f>IFERROR(VLOOKUP($B55,'2021 Balance Sheet'!$B$7:$O$1311,'2021 Balance Sheet'!D$2,FALSE),0)</f>
        <v>-9186.83</v>
      </c>
      <c r="AC55" s="199">
        <f>IFERROR(VLOOKUP($B55,'2021 Balance Sheet'!$B$7:$O$1311,'2021 Balance Sheet'!E$2,FALSE),0)</f>
        <v>-5085.5</v>
      </c>
      <c r="AD55" s="199">
        <f>IFERROR(VLOOKUP($B55,'2021 Balance Sheet'!$B$7:$O$1311,'2021 Balance Sheet'!F$2,FALSE),0)</f>
        <v>-7524.6</v>
      </c>
      <c r="AE55" s="199">
        <f>IFERROR(VLOOKUP($B55,'2021 Balance Sheet'!$B$7:$O$1311,'2021 Balance Sheet'!G$2,FALSE),0)</f>
        <v>-9289.67</v>
      </c>
      <c r="AF55" s="199">
        <f>IFERROR(VLOOKUP($B55,'2021 Balance Sheet'!$B$7:$O$1311,'2021 Balance Sheet'!H$2,FALSE),0)</f>
        <v>-2972.24</v>
      </c>
      <c r="AG55" s="199">
        <f>IFERROR(VLOOKUP($B55,'2021 Balance Sheet'!$B$7:$O$1311,'2021 Balance Sheet'!I$2,FALSE),0)</f>
        <v>-3918.18</v>
      </c>
      <c r="AH55" s="199">
        <f>IFERROR(VLOOKUP($B55,'2021 Balance Sheet'!$B$7:$O$1311,'2021 Balance Sheet'!J$2,FALSE),0)</f>
        <v>-4811.71</v>
      </c>
      <c r="AI55" s="199">
        <f>IFERROR(VLOOKUP($B55,'2021 Balance Sheet'!$B$7:$O$1311,'2021 Balance Sheet'!K$2,FALSE),0)</f>
        <v>-1762.22</v>
      </c>
      <c r="AJ55" s="199">
        <f>IFERROR(VLOOKUP($B55,'2021 Balance Sheet'!$B$7:$O$1311,'2021 Balance Sheet'!L$2,FALSE),0)</f>
        <v>-2715.11</v>
      </c>
      <c r="AK55" s="199">
        <f>IFERROR(VLOOKUP($B55,'2021 Balance Sheet'!$B$7:$O$1311,'2021 Balance Sheet'!M$2,FALSE),0)</f>
        <v>-4295.3900000000003</v>
      </c>
      <c r="AL55" s="199">
        <f>IFERROR(VLOOKUP($B55,'2021 Balance Sheet'!$B$7:$O$1311,'2021 Balance Sheet'!N$2,FALSE),0)</f>
        <v>-3850.65</v>
      </c>
      <c r="AM55" s="199">
        <f>IFERROR(VLOOKUP($B55,'2021 Balance Sheet'!$B$7:$O$1311,'2021 Balance Sheet'!O$2,FALSE),0)</f>
        <v>-7367.52</v>
      </c>
      <c r="AN55" s="109">
        <f t="shared" si="3"/>
        <v>-5193.7195833333326</v>
      </c>
    </row>
    <row r="56" spans="1:40" ht="15.75" thickBot="1" x14ac:dyDescent="0.3">
      <c r="A56" s="126" t="s">
        <v>2359</v>
      </c>
      <c r="B56" s="153" t="s">
        <v>2547</v>
      </c>
      <c r="C56" s="125" t="s">
        <v>4</v>
      </c>
      <c r="D56" s="140">
        <v>-73949.83</v>
      </c>
      <c r="E56" s="140">
        <v>-17676.810000000001</v>
      </c>
      <c r="F56" s="140">
        <v>-26849.71</v>
      </c>
      <c r="G56" s="140">
        <v>-33093.980000000003</v>
      </c>
      <c r="H56" s="140">
        <v>-38046.92</v>
      </c>
      <c r="I56" s="140">
        <v>-40059.15</v>
      </c>
      <c r="J56" s="140">
        <v>-42933.919999999998</v>
      </c>
      <c r="K56" s="140">
        <v>-45380.480000000003</v>
      </c>
      <c r="L56" s="140">
        <v>-47956.72</v>
      </c>
      <c r="M56" s="140">
        <v>-51309.56</v>
      </c>
      <c r="N56" s="140">
        <v>-56902.76</v>
      </c>
      <c r="O56" s="140">
        <v>-64879.05</v>
      </c>
      <c r="P56" s="200">
        <v>-74373.36</v>
      </c>
      <c r="Q56" s="200">
        <v>-18337.87</v>
      </c>
      <c r="R56" s="200">
        <v>-26209.25</v>
      </c>
      <c r="S56" s="200">
        <v>-32727.24</v>
      </c>
      <c r="T56" s="200">
        <v>-37171.72</v>
      </c>
      <c r="U56" s="200">
        <v>-38782.06</v>
      </c>
      <c r="V56" s="200">
        <v>-41723.26</v>
      </c>
      <c r="W56" s="200">
        <v>-44178.12</v>
      </c>
      <c r="X56" s="200">
        <v>-46699.72</v>
      </c>
      <c r="Y56" s="200">
        <v>-49318.23</v>
      </c>
      <c r="Z56" s="200">
        <v>-54879.35</v>
      </c>
      <c r="AA56" s="200">
        <v>-62691.69</v>
      </c>
      <c r="AB56" s="199">
        <f>IFERROR(VLOOKUP($B56,'2021 Balance Sheet'!$B$7:$O$1311,'2021 Balance Sheet'!D$2,FALSE),0)</f>
        <v>-72661.69</v>
      </c>
      <c r="AC56" s="199">
        <f>IFERROR(VLOOKUP($B56,'2021 Balance Sheet'!$B$7:$O$1311,'2021 Balance Sheet'!E$2,FALSE),0)</f>
        <v>-17597.55</v>
      </c>
      <c r="AD56" s="199">
        <f>IFERROR(VLOOKUP($B56,'2021 Balance Sheet'!$B$7:$O$1311,'2021 Balance Sheet'!F$2,FALSE),0)</f>
        <v>-26311.96</v>
      </c>
      <c r="AE56" s="199">
        <f>IFERROR(VLOOKUP($B56,'2021 Balance Sheet'!$B$7:$O$1311,'2021 Balance Sheet'!G$2,FALSE),0)</f>
        <v>-33651.269999999997</v>
      </c>
      <c r="AF56" s="199">
        <f>IFERROR(VLOOKUP($B56,'2021 Balance Sheet'!$B$7:$O$1311,'2021 Balance Sheet'!H$2,FALSE),0)</f>
        <v>-39091.269999999997</v>
      </c>
      <c r="AG56" s="199">
        <f>IFERROR(VLOOKUP($B56,'2021 Balance Sheet'!$B$7:$O$1311,'2021 Balance Sheet'!I$2,FALSE),0)</f>
        <v>-43421.98</v>
      </c>
      <c r="AH56" s="199">
        <f>IFERROR(VLOOKUP($B56,'2021 Balance Sheet'!$B$7:$O$1311,'2021 Balance Sheet'!J$2,FALSE),0)</f>
        <v>-46590.45</v>
      </c>
      <c r="AI56" s="199">
        <f>IFERROR(VLOOKUP($B56,'2021 Balance Sheet'!$B$7:$O$1311,'2021 Balance Sheet'!K$2,FALSE),0)</f>
        <v>-49460.08</v>
      </c>
      <c r="AJ56" s="199">
        <f>IFERROR(VLOOKUP($B56,'2021 Balance Sheet'!$B$7:$O$1311,'2021 Balance Sheet'!L$2,FALSE),0)</f>
        <v>-52410.49</v>
      </c>
      <c r="AK56" s="199">
        <f>IFERROR(VLOOKUP($B56,'2021 Balance Sheet'!$B$7:$O$1311,'2021 Balance Sheet'!M$2,FALSE),0)</f>
        <v>-55972.46</v>
      </c>
      <c r="AL56" s="199">
        <f>IFERROR(VLOOKUP($B56,'2021 Balance Sheet'!$B$7:$O$1311,'2021 Balance Sheet'!N$2,FALSE),0)</f>
        <v>-62112.89</v>
      </c>
      <c r="AM56" s="199">
        <f>IFERROR(VLOOKUP($B56,'2021 Balance Sheet'!$B$7:$O$1311,'2021 Balance Sheet'!O$2,FALSE),0)</f>
        <v>-71456.639999999999</v>
      </c>
      <c r="AN56" s="109">
        <f t="shared" si="3"/>
        <v>-47196.354583333334</v>
      </c>
    </row>
    <row r="57" spans="1:40" ht="15.75" thickBot="1" x14ac:dyDescent="0.3">
      <c r="A57" s="126" t="s">
        <v>2361</v>
      </c>
      <c r="B57" s="153" t="s">
        <v>2548</v>
      </c>
      <c r="C57" s="125" t="s">
        <v>4</v>
      </c>
      <c r="D57" s="139">
        <v>-3515.95</v>
      </c>
      <c r="E57" s="139">
        <v>-825.76</v>
      </c>
      <c r="F57" s="139">
        <v>-1246.5999999999999</v>
      </c>
      <c r="G57" s="139">
        <v>-1555.75</v>
      </c>
      <c r="H57" s="139">
        <v>-1786.92</v>
      </c>
      <c r="I57" s="139">
        <v>-1851.96</v>
      </c>
      <c r="J57" s="139">
        <v>-1985.15</v>
      </c>
      <c r="K57" s="139">
        <v>-2102.9299999999998</v>
      </c>
      <c r="L57" s="139">
        <v>-2248.6999999999998</v>
      </c>
      <c r="M57" s="139">
        <v>-2412.2199999999998</v>
      </c>
      <c r="N57" s="139">
        <v>-2704.85</v>
      </c>
      <c r="O57" s="139">
        <v>-3107.22</v>
      </c>
      <c r="P57" s="199">
        <v>-3534.29</v>
      </c>
      <c r="Q57" s="199">
        <v>-848.53</v>
      </c>
      <c r="R57" s="199">
        <v>-1203.83</v>
      </c>
      <c r="S57" s="199">
        <v>-1488.98</v>
      </c>
      <c r="T57" s="199">
        <v>-1677.37</v>
      </c>
      <c r="U57" s="199">
        <v>-1711.2</v>
      </c>
      <c r="V57" s="199">
        <v>-1856.4</v>
      </c>
      <c r="W57" s="199">
        <v>-1960.65</v>
      </c>
      <c r="X57" s="199">
        <v>-2066.14</v>
      </c>
      <c r="Y57" s="199">
        <v>-2171.1999999999998</v>
      </c>
      <c r="Z57" s="199">
        <v>-2390.25</v>
      </c>
      <c r="AA57" s="199">
        <v>-2764.17</v>
      </c>
      <c r="AB57" s="199">
        <f>IFERROR(VLOOKUP($B57,'2021 Balance Sheet'!$B$7:$O$1311,'2021 Balance Sheet'!D$2,FALSE),0)</f>
        <v>-3201.42</v>
      </c>
      <c r="AC57" s="199">
        <f>IFERROR(VLOOKUP($B57,'2021 Balance Sheet'!$B$7:$O$1311,'2021 Balance Sheet'!E$2,FALSE),0)</f>
        <v>-779.87</v>
      </c>
      <c r="AD57" s="199">
        <f>IFERROR(VLOOKUP($B57,'2021 Balance Sheet'!$B$7:$O$1311,'2021 Balance Sheet'!F$2,FALSE),0)</f>
        <v>-1151.81</v>
      </c>
      <c r="AE57" s="199">
        <f>IFERROR(VLOOKUP($B57,'2021 Balance Sheet'!$B$7:$O$1311,'2021 Balance Sheet'!G$2,FALSE),0)</f>
        <v>-1469.02</v>
      </c>
      <c r="AF57" s="199">
        <f>IFERROR(VLOOKUP($B57,'2021 Balance Sheet'!$B$7:$O$1311,'2021 Balance Sheet'!H$2,FALSE),0)</f>
        <v>-1695.79</v>
      </c>
      <c r="AG57" s="199">
        <f>IFERROR(VLOOKUP($B57,'2021 Balance Sheet'!$B$7:$O$1311,'2021 Balance Sheet'!I$2,FALSE),0)</f>
        <v>-1878.31</v>
      </c>
      <c r="AH57" s="199">
        <f>IFERROR(VLOOKUP($B57,'2021 Balance Sheet'!$B$7:$O$1311,'2021 Balance Sheet'!J$2,FALSE),0)</f>
        <v>-1999.64</v>
      </c>
      <c r="AI57" s="199">
        <f>IFERROR(VLOOKUP($B57,'2021 Balance Sheet'!$B$7:$O$1311,'2021 Balance Sheet'!K$2,FALSE),0)</f>
        <v>-2119.7800000000002</v>
      </c>
      <c r="AJ57" s="199">
        <f>IFERROR(VLOOKUP($B57,'2021 Balance Sheet'!$B$7:$O$1311,'2021 Balance Sheet'!L$2,FALSE),0)</f>
        <v>-2266.31</v>
      </c>
      <c r="AK57" s="199">
        <f>IFERROR(VLOOKUP($B57,'2021 Balance Sheet'!$B$7:$O$1311,'2021 Balance Sheet'!M$2,FALSE),0)</f>
        <v>-2434.7199999999998</v>
      </c>
      <c r="AL57" s="199">
        <f>IFERROR(VLOOKUP($B57,'2021 Balance Sheet'!$B$7:$O$1311,'2021 Balance Sheet'!N$2,FALSE),0)</f>
        <v>-2689.69</v>
      </c>
      <c r="AM57" s="199">
        <f>IFERROR(VLOOKUP($B57,'2021 Balance Sheet'!$B$7:$O$1311,'2021 Balance Sheet'!O$2,FALSE),0)</f>
        <v>-3095.61</v>
      </c>
      <c r="AN57" s="109">
        <f t="shared" si="3"/>
        <v>-2051.3541666666665</v>
      </c>
    </row>
    <row r="58" spans="1:40" ht="15.75" thickBot="1" x14ac:dyDescent="0.3">
      <c r="A58" s="126" t="s">
        <v>2363</v>
      </c>
      <c r="B58" s="153" t="s">
        <v>2549</v>
      </c>
      <c r="C58" s="125" t="s">
        <v>4</v>
      </c>
      <c r="D58" s="140">
        <v>-8764.48</v>
      </c>
      <c r="E58" s="140">
        <v>-2242.65</v>
      </c>
      <c r="F58" s="140">
        <v>-3213.49</v>
      </c>
      <c r="G58" s="140">
        <v>-3946.95</v>
      </c>
      <c r="H58" s="140">
        <v>-4348.34</v>
      </c>
      <c r="I58" s="140">
        <v>-4509.32</v>
      </c>
      <c r="J58" s="140">
        <v>-4779.16</v>
      </c>
      <c r="K58" s="140">
        <v>-5047.8999999999996</v>
      </c>
      <c r="L58" s="140">
        <v>-5318.76</v>
      </c>
      <c r="M58" s="140">
        <v>-5793.59</v>
      </c>
      <c r="N58" s="140">
        <v>-6533.57</v>
      </c>
      <c r="O58" s="140">
        <v>-7693.81</v>
      </c>
      <c r="P58" s="200">
        <v>-8951.06</v>
      </c>
      <c r="Q58" s="200">
        <v>-2245.0300000000002</v>
      </c>
      <c r="R58" s="200">
        <v>-3133.11</v>
      </c>
      <c r="S58" s="200">
        <v>-3824.96</v>
      </c>
      <c r="T58" s="200">
        <v>-4306.96</v>
      </c>
      <c r="U58" s="200">
        <v>-4504.83</v>
      </c>
      <c r="V58" s="200">
        <v>-4792.83</v>
      </c>
      <c r="W58" s="200">
        <v>-5069.5200000000004</v>
      </c>
      <c r="X58" s="200">
        <v>-5347.42</v>
      </c>
      <c r="Y58" s="200">
        <v>-5683.53</v>
      </c>
      <c r="Z58" s="200">
        <v>-6524.2</v>
      </c>
      <c r="AA58" s="200">
        <v>-7665.36</v>
      </c>
      <c r="AB58" s="199">
        <f>IFERROR(VLOOKUP($B58,'2021 Balance Sheet'!$B$7:$O$1311,'2021 Balance Sheet'!D$2,FALSE),0)</f>
        <v>-8978</v>
      </c>
      <c r="AC58" s="199">
        <f>IFERROR(VLOOKUP($B58,'2021 Balance Sheet'!$B$7:$O$1311,'2021 Balance Sheet'!E$2,FALSE),0)</f>
        <v>-2311.06</v>
      </c>
      <c r="AD58" s="199">
        <f>IFERROR(VLOOKUP($B58,'2021 Balance Sheet'!$B$7:$O$1311,'2021 Balance Sheet'!F$2,FALSE),0)</f>
        <v>-3246.9</v>
      </c>
      <c r="AE58" s="199">
        <f>IFERROR(VLOOKUP($B58,'2021 Balance Sheet'!$B$7:$O$1311,'2021 Balance Sheet'!G$2,FALSE),0)</f>
        <v>-4047.49</v>
      </c>
      <c r="AF58" s="199">
        <f>IFERROR(VLOOKUP($B58,'2021 Balance Sheet'!$B$7:$O$1311,'2021 Balance Sheet'!H$2,FALSE),0)</f>
        <v>-4474.68</v>
      </c>
      <c r="AG58" s="199">
        <f>IFERROR(VLOOKUP($B58,'2021 Balance Sheet'!$B$7:$O$1311,'2021 Balance Sheet'!I$2,FALSE),0)</f>
        <v>-4842.74</v>
      </c>
      <c r="AH58" s="199">
        <f>IFERROR(VLOOKUP($B58,'2021 Balance Sheet'!$B$7:$O$1311,'2021 Balance Sheet'!J$2,FALSE),0)</f>
        <v>-5119</v>
      </c>
      <c r="AI58" s="199">
        <f>IFERROR(VLOOKUP($B58,'2021 Balance Sheet'!$B$7:$O$1311,'2021 Balance Sheet'!K$2,FALSE),0)</f>
        <v>-5377.94</v>
      </c>
      <c r="AJ58" s="199">
        <f>IFERROR(VLOOKUP($B58,'2021 Balance Sheet'!$B$7:$O$1311,'2021 Balance Sheet'!L$2,FALSE),0)</f>
        <v>-5662.73</v>
      </c>
      <c r="AK58" s="199">
        <f>IFERROR(VLOOKUP($B58,'2021 Balance Sheet'!$B$7:$O$1311,'2021 Balance Sheet'!M$2,FALSE),0)</f>
        <v>-6097.75</v>
      </c>
      <c r="AL58" s="199">
        <f>IFERROR(VLOOKUP($B58,'2021 Balance Sheet'!$B$7:$O$1311,'2021 Balance Sheet'!N$2,FALSE),0)</f>
        <v>-6809.09</v>
      </c>
      <c r="AM58" s="199">
        <f>IFERROR(VLOOKUP($B58,'2021 Balance Sheet'!$B$7:$O$1311,'2021 Balance Sheet'!O$2,FALSE),0)</f>
        <v>-8097.26</v>
      </c>
      <c r="AN58" s="109">
        <f t="shared" si="3"/>
        <v>-5404.057499999999</v>
      </c>
    </row>
    <row r="59" spans="1:40" ht="15.75" thickBot="1" x14ac:dyDescent="0.3">
      <c r="A59" s="126" t="s">
        <v>2371</v>
      </c>
      <c r="B59" s="153" t="s">
        <v>2550</v>
      </c>
      <c r="C59" s="125" t="s">
        <v>4</v>
      </c>
      <c r="D59" s="139">
        <v>-768.89</v>
      </c>
      <c r="E59" s="139">
        <v>-223.86</v>
      </c>
      <c r="F59" s="139">
        <v>-335.95</v>
      </c>
      <c r="G59" s="139">
        <v>-405.93</v>
      </c>
      <c r="H59" s="139">
        <v>-460.58</v>
      </c>
      <c r="I59" s="139">
        <v>-468.97</v>
      </c>
      <c r="J59" s="139">
        <v>-487.76</v>
      </c>
      <c r="K59" s="139">
        <v>-505.13</v>
      </c>
      <c r="L59" s="139">
        <v>-522.35</v>
      </c>
      <c r="M59" s="139">
        <v>-546.26</v>
      </c>
      <c r="N59" s="139">
        <v>-607.08000000000004</v>
      </c>
      <c r="O59" s="139">
        <v>-687.91</v>
      </c>
      <c r="P59" s="199">
        <v>-796.02</v>
      </c>
      <c r="Q59" s="199">
        <v>-205.1</v>
      </c>
      <c r="R59" s="199">
        <v>-288.07</v>
      </c>
      <c r="S59" s="199">
        <v>-356.83</v>
      </c>
      <c r="T59" s="199">
        <v>-403.29</v>
      </c>
      <c r="U59" s="199">
        <v>-411.32</v>
      </c>
      <c r="V59" s="199">
        <v>-431.41</v>
      </c>
      <c r="W59" s="199">
        <v>-449.53</v>
      </c>
      <c r="X59" s="199">
        <v>-466.23</v>
      </c>
      <c r="Y59" s="199">
        <v>-485.29</v>
      </c>
      <c r="Z59" s="199">
        <v>-530.6</v>
      </c>
      <c r="AA59" s="199">
        <v>-613.77</v>
      </c>
      <c r="AB59" s="199">
        <f>IFERROR(VLOOKUP($B59,'2021 Balance Sheet'!$B$7:$O$1311,'2021 Balance Sheet'!D$2,FALSE),0)</f>
        <v>-738.32</v>
      </c>
      <c r="AC59" s="199">
        <f>IFERROR(VLOOKUP($B59,'2021 Balance Sheet'!$B$7:$O$1311,'2021 Balance Sheet'!E$2,FALSE),0)</f>
        <v>-216.83</v>
      </c>
      <c r="AD59" s="199">
        <f>IFERROR(VLOOKUP($B59,'2021 Balance Sheet'!$B$7:$O$1311,'2021 Balance Sheet'!F$2,FALSE),0)</f>
        <v>-308.58999999999997</v>
      </c>
      <c r="AE59" s="199">
        <f>IFERROR(VLOOKUP($B59,'2021 Balance Sheet'!$B$7:$O$1311,'2021 Balance Sheet'!G$2,FALSE),0)</f>
        <v>-379.56</v>
      </c>
      <c r="AF59" s="199">
        <f>IFERROR(VLOOKUP($B59,'2021 Balance Sheet'!$B$7:$O$1311,'2021 Balance Sheet'!H$2,FALSE),0)</f>
        <v>-424.98</v>
      </c>
      <c r="AG59" s="199">
        <f>IFERROR(VLOOKUP($B59,'2021 Balance Sheet'!$B$7:$O$1311,'2021 Balance Sheet'!I$2,FALSE),0)</f>
        <v>-453.83</v>
      </c>
      <c r="AH59" s="199">
        <f>IFERROR(VLOOKUP($B59,'2021 Balance Sheet'!$B$7:$O$1311,'2021 Balance Sheet'!J$2,FALSE),0)</f>
        <v>-474.55</v>
      </c>
      <c r="AI59" s="199">
        <f>IFERROR(VLOOKUP($B59,'2021 Balance Sheet'!$B$7:$O$1311,'2021 Balance Sheet'!K$2,FALSE),0)</f>
        <v>-492.16</v>
      </c>
      <c r="AJ59" s="199">
        <f>IFERROR(VLOOKUP($B59,'2021 Balance Sheet'!$B$7:$O$1311,'2021 Balance Sheet'!L$2,FALSE),0)</f>
        <v>-509.94</v>
      </c>
      <c r="AK59" s="199">
        <f>IFERROR(VLOOKUP($B59,'2021 Balance Sheet'!$B$7:$O$1311,'2021 Balance Sheet'!M$2,FALSE),0)</f>
        <v>-532.17999999999995</v>
      </c>
      <c r="AL59" s="199">
        <f>IFERROR(VLOOKUP($B59,'2021 Balance Sheet'!$B$7:$O$1311,'2021 Balance Sheet'!N$2,FALSE),0)</f>
        <v>-584.54999999999995</v>
      </c>
      <c r="AM59" s="199">
        <f>IFERROR(VLOOKUP($B59,'2021 Balance Sheet'!$B$7:$O$1311,'2021 Balance Sheet'!O$2,FALSE),0)</f>
        <v>-681.1</v>
      </c>
      <c r="AN59" s="109">
        <f t="shared" si="3"/>
        <v>-480.24374999999992</v>
      </c>
    </row>
    <row r="60" spans="1:40" ht="15.75" thickBot="1" x14ac:dyDescent="0.3">
      <c r="A60" s="126" t="s">
        <v>2373</v>
      </c>
      <c r="B60" s="153" t="s">
        <v>2551</v>
      </c>
      <c r="C60" s="125" t="s">
        <v>4</v>
      </c>
      <c r="D60" s="140">
        <v>-5850.26</v>
      </c>
      <c r="E60" s="140">
        <v>-1525.75</v>
      </c>
      <c r="F60" s="140">
        <v>-2155.11</v>
      </c>
      <c r="G60" s="140">
        <v>-2610.9899999999998</v>
      </c>
      <c r="H60" s="140">
        <v>-2874.54</v>
      </c>
      <c r="I60" s="140">
        <v>-2951.76</v>
      </c>
      <c r="J60" s="140">
        <v>-3112.84</v>
      </c>
      <c r="K60" s="140">
        <v>-3253.96</v>
      </c>
      <c r="L60" s="140">
        <v>-3430.18</v>
      </c>
      <c r="M60" s="140">
        <v>-3813.58</v>
      </c>
      <c r="N60" s="140">
        <v>-4363.63</v>
      </c>
      <c r="O60" s="140">
        <v>-5252.51</v>
      </c>
      <c r="P60" s="200">
        <v>-6079.17</v>
      </c>
      <c r="Q60" s="200">
        <v>-1524.99</v>
      </c>
      <c r="R60" s="200">
        <v>-2118.31</v>
      </c>
      <c r="S60" s="200">
        <v>-2555.35</v>
      </c>
      <c r="T60" s="200">
        <v>-2831.09</v>
      </c>
      <c r="U60" s="200">
        <v>-2919.12</v>
      </c>
      <c r="V60" s="200">
        <v>-3085.31</v>
      </c>
      <c r="W60" s="200">
        <v>-3237.92</v>
      </c>
      <c r="X60" s="200">
        <v>-3402.74</v>
      </c>
      <c r="Y60" s="200">
        <v>-3648.12</v>
      </c>
      <c r="Z60" s="200">
        <v>-4322.42</v>
      </c>
      <c r="AA60" s="200">
        <v>-5258.94</v>
      </c>
      <c r="AB60" s="199">
        <f>IFERROR(VLOOKUP($B60,'2021 Balance Sheet'!$B$7:$O$1311,'2021 Balance Sheet'!D$2,FALSE),0)</f>
        <v>-6107.47</v>
      </c>
      <c r="AC60" s="199">
        <f>IFERROR(VLOOKUP($B60,'2021 Balance Sheet'!$B$7:$O$1311,'2021 Balance Sheet'!E$2,FALSE),0)</f>
        <v>-1580.45</v>
      </c>
      <c r="AD60" s="199">
        <f>IFERROR(VLOOKUP($B60,'2021 Balance Sheet'!$B$7:$O$1311,'2021 Balance Sheet'!F$2,FALSE),0)</f>
        <v>-2281.4499999999998</v>
      </c>
      <c r="AE60" s="199">
        <f>IFERROR(VLOOKUP($B60,'2021 Balance Sheet'!$B$7:$O$1311,'2021 Balance Sheet'!G$2,FALSE),0)</f>
        <v>-2837.35</v>
      </c>
      <c r="AF60" s="199">
        <f>IFERROR(VLOOKUP($B60,'2021 Balance Sheet'!$B$7:$O$1311,'2021 Balance Sheet'!H$2,FALSE),0)</f>
        <v>-3149.54</v>
      </c>
      <c r="AG60" s="199">
        <f>IFERROR(VLOOKUP($B60,'2021 Balance Sheet'!$B$7:$O$1311,'2021 Balance Sheet'!I$2,FALSE),0)</f>
        <v>-3363.75</v>
      </c>
      <c r="AH60" s="199">
        <f>IFERROR(VLOOKUP($B60,'2021 Balance Sheet'!$B$7:$O$1311,'2021 Balance Sheet'!J$2,FALSE),0)</f>
        <v>-3530.32</v>
      </c>
      <c r="AI60" s="199">
        <f>IFERROR(VLOOKUP($B60,'2021 Balance Sheet'!$B$7:$O$1311,'2021 Balance Sheet'!K$2,FALSE),0)</f>
        <v>-3684.2</v>
      </c>
      <c r="AJ60" s="199">
        <f>IFERROR(VLOOKUP($B60,'2021 Balance Sheet'!$B$7:$O$1311,'2021 Balance Sheet'!L$2,FALSE),0)</f>
        <v>-3869.02</v>
      </c>
      <c r="AK60" s="199">
        <f>IFERROR(VLOOKUP($B60,'2021 Balance Sheet'!$B$7:$O$1311,'2021 Balance Sheet'!M$2,FALSE),0)</f>
        <v>-4238.2299999999996</v>
      </c>
      <c r="AL60" s="199">
        <f>IFERROR(VLOOKUP($B60,'2021 Balance Sheet'!$B$7:$O$1311,'2021 Balance Sheet'!N$2,FALSE),0)</f>
        <v>-4875.49</v>
      </c>
      <c r="AM60" s="199">
        <f>IFERROR(VLOOKUP($B60,'2021 Balance Sheet'!$B$7:$O$1311,'2021 Balance Sheet'!O$2,FALSE),0)</f>
        <v>-6048.63</v>
      </c>
      <c r="AN60" s="109">
        <f t="shared" si="3"/>
        <v>-3764.2545833333329</v>
      </c>
    </row>
    <row r="61" spans="1:40" ht="15.75" thickBot="1" x14ac:dyDescent="0.3">
      <c r="A61" s="126" t="s">
        <v>2375</v>
      </c>
      <c r="B61" s="153" t="s">
        <v>2552</v>
      </c>
      <c r="C61" s="125" t="s">
        <v>4</v>
      </c>
      <c r="D61" s="139">
        <v>-595.73</v>
      </c>
      <c r="E61" s="139">
        <v>-175.61</v>
      </c>
      <c r="F61" s="139">
        <v>-255.88</v>
      </c>
      <c r="G61" s="139">
        <v>-315.55</v>
      </c>
      <c r="H61" s="139">
        <v>-347.47</v>
      </c>
      <c r="I61" s="139">
        <v>-356.55</v>
      </c>
      <c r="J61" s="139">
        <v>-377.42</v>
      </c>
      <c r="K61" s="139">
        <v>-395.97</v>
      </c>
      <c r="L61" s="139">
        <v>-417.07</v>
      </c>
      <c r="M61" s="139">
        <v>-463.79</v>
      </c>
      <c r="N61" s="139">
        <v>-532.48</v>
      </c>
      <c r="O61" s="139">
        <v>-621.66999999999996</v>
      </c>
      <c r="P61" s="199">
        <v>-721.03</v>
      </c>
      <c r="Q61" s="199">
        <v>-179.66</v>
      </c>
      <c r="R61" s="199">
        <v>-248.69</v>
      </c>
      <c r="S61" s="199">
        <v>-305.45</v>
      </c>
      <c r="T61" s="199">
        <v>-336.54</v>
      </c>
      <c r="U61" s="199">
        <v>-348.09</v>
      </c>
      <c r="V61" s="199">
        <v>-368.2</v>
      </c>
      <c r="W61" s="199">
        <v>-386.27</v>
      </c>
      <c r="X61" s="199">
        <v>-406.54</v>
      </c>
      <c r="Y61" s="199">
        <v>-434.23</v>
      </c>
      <c r="Z61" s="199">
        <v>-505.44</v>
      </c>
      <c r="AA61" s="199">
        <v>-611</v>
      </c>
      <c r="AB61" s="199">
        <f>IFERROR(VLOOKUP($B61,'2021 Balance Sheet'!$B$7:$O$1311,'2021 Balance Sheet'!D$2,FALSE),0)</f>
        <v>-710.38</v>
      </c>
      <c r="AC61" s="199">
        <f>IFERROR(VLOOKUP($B61,'2021 Balance Sheet'!$B$7:$O$1311,'2021 Balance Sheet'!E$2,FALSE),0)</f>
        <v>-183.66</v>
      </c>
      <c r="AD61" s="199">
        <f>IFERROR(VLOOKUP($B61,'2021 Balance Sheet'!$B$7:$O$1311,'2021 Balance Sheet'!F$2,FALSE),0)</f>
        <v>-255.71</v>
      </c>
      <c r="AE61" s="199">
        <f>IFERROR(VLOOKUP($B61,'2021 Balance Sheet'!$B$7:$O$1311,'2021 Balance Sheet'!G$2,FALSE),0)</f>
        <v>-315.23</v>
      </c>
      <c r="AF61" s="199">
        <f>IFERROR(VLOOKUP($B61,'2021 Balance Sheet'!$B$7:$O$1311,'2021 Balance Sheet'!H$2,FALSE),0)</f>
        <v>-347.99</v>
      </c>
      <c r="AG61" s="199">
        <f>IFERROR(VLOOKUP($B61,'2021 Balance Sheet'!$B$7:$O$1311,'2021 Balance Sheet'!I$2,FALSE),0)</f>
        <v>-375.01</v>
      </c>
      <c r="AH61" s="199">
        <f>IFERROR(VLOOKUP($B61,'2021 Balance Sheet'!$B$7:$O$1311,'2021 Balance Sheet'!J$2,FALSE),0)</f>
        <v>-392.85</v>
      </c>
      <c r="AI61" s="199">
        <f>IFERROR(VLOOKUP($B61,'2021 Balance Sheet'!$B$7:$O$1311,'2021 Balance Sheet'!K$2,FALSE),0)</f>
        <v>-413.24</v>
      </c>
      <c r="AJ61" s="199">
        <f>IFERROR(VLOOKUP($B61,'2021 Balance Sheet'!$B$7:$O$1311,'2021 Balance Sheet'!L$2,FALSE),0)</f>
        <v>-433.59</v>
      </c>
      <c r="AK61" s="199">
        <f>IFERROR(VLOOKUP($B61,'2021 Balance Sheet'!$B$7:$O$1311,'2021 Balance Sheet'!M$2,FALSE),0)</f>
        <v>-475.63</v>
      </c>
      <c r="AL61" s="199">
        <f>IFERROR(VLOOKUP($B61,'2021 Balance Sheet'!$B$7:$O$1311,'2021 Balance Sheet'!N$2,FALSE),0)</f>
        <v>-535.95000000000005</v>
      </c>
      <c r="AM61" s="199">
        <f>IFERROR(VLOOKUP($B61,'2021 Balance Sheet'!$B$7:$O$1311,'2021 Balance Sheet'!O$2,FALSE),0)</f>
        <v>-634.97</v>
      </c>
      <c r="AN61" s="109">
        <f t="shared" si="3"/>
        <v>-421.85208333333327</v>
      </c>
    </row>
    <row r="62" spans="1:40" ht="15.75" thickBot="1" x14ac:dyDescent="0.3">
      <c r="A62" s="126" t="s">
        <v>2377</v>
      </c>
      <c r="B62" s="153" t="s">
        <v>2553</v>
      </c>
      <c r="C62" s="125" t="s">
        <v>4</v>
      </c>
      <c r="D62" s="140">
        <v>-628.98</v>
      </c>
      <c r="E62" s="140">
        <v>-170.41</v>
      </c>
      <c r="F62" s="140">
        <v>-248.86</v>
      </c>
      <c r="G62" s="140">
        <v>-301.86</v>
      </c>
      <c r="H62" s="140">
        <v>-329.24</v>
      </c>
      <c r="I62" s="140">
        <v>-332.85</v>
      </c>
      <c r="J62" s="140">
        <v>-347.69</v>
      </c>
      <c r="K62" s="140">
        <v>-360.18</v>
      </c>
      <c r="L62" s="140">
        <v>-374.88</v>
      </c>
      <c r="M62" s="140">
        <v>-414.26</v>
      </c>
      <c r="N62" s="140">
        <v>-477.36</v>
      </c>
      <c r="O62" s="140">
        <v>-566.54999999999995</v>
      </c>
      <c r="P62" s="200">
        <v>-668.25</v>
      </c>
      <c r="Q62" s="200">
        <v>-178.55</v>
      </c>
      <c r="R62" s="200">
        <v>-250.16</v>
      </c>
      <c r="S62" s="200">
        <v>-305.95</v>
      </c>
      <c r="T62" s="200">
        <v>-334.13</v>
      </c>
      <c r="U62" s="200">
        <v>-343.04</v>
      </c>
      <c r="V62" s="200">
        <v>-359.39</v>
      </c>
      <c r="W62" s="200">
        <v>-372.95</v>
      </c>
      <c r="X62" s="200">
        <v>-388.6</v>
      </c>
      <c r="Y62" s="200">
        <v>-413.24</v>
      </c>
      <c r="Z62" s="200">
        <v>-478.78</v>
      </c>
      <c r="AA62" s="200">
        <v>-585.92999999999995</v>
      </c>
      <c r="AB62" s="199">
        <f>IFERROR(VLOOKUP($B62,'2021 Balance Sheet'!$B$7:$O$1311,'2021 Balance Sheet'!D$2,FALSE),0)</f>
        <v>-685.06</v>
      </c>
      <c r="AC62" s="199">
        <f>IFERROR(VLOOKUP($B62,'2021 Balance Sheet'!$B$7:$O$1311,'2021 Balance Sheet'!E$2,FALSE),0)</f>
        <v>-188.04</v>
      </c>
      <c r="AD62" s="199">
        <f>IFERROR(VLOOKUP($B62,'2021 Balance Sheet'!$B$7:$O$1311,'2021 Balance Sheet'!F$2,FALSE),0)</f>
        <v>-265.44</v>
      </c>
      <c r="AE62" s="199">
        <f>IFERROR(VLOOKUP($B62,'2021 Balance Sheet'!$B$7:$O$1311,'2021 Balance Sheet'!G$2,FALSE),0)</f>
        <v>-324.62</v>
      </c>
      <c r="AF62" s="199">
        <f>IFERROR(VLOOKUP($B62,'2021 Balance Sheet'!$B$7:$O$1311,'2021 Balance Sheet'!H$2,FALSE),0)</f>
        <v>-356.53</v>
      </c>
      <c r="AG62" s="199">
        <f>IFERROR(VLOOKUP($B62,'2021 Balance Sheet'!$B$7:$O$1311,'2021 Balance Sheet'!I$2,FALSE),0)</f>
        <v>-380.75</v>
      </c>
      <c r="AH62" s="199">
        <f>IFERROR(VLOOKUP($B62,'2021 Balance Sheet'!$B$7:$O$1311,'2021 Balance Sheet'!J$2,FALSE),0)</f>
        <v>-394.62</v>
      </c>
      <c r="AI62" s="199">
        <f>IFERROR(VLOOKUP($B62,'2021 Balance Sheet'!$B$7:$O$1311,'2021 Balance Sheet'!K$2,FALSE),0)</f>
        <v>-407.98</v>
      </c>
      <c r="AJ62" s="199">
        <f>IFERROR(VLOOKUP($B62,'2021 Balance Sheet'!$B$7:$O$1311,'2021 Balance Sheet'!L$2,FALSE),0)</f>
        <v>-425.01</v>
      </c>
      <c r="AK62" s="199">
        <f>IFERROR(VLOOKUP($B62,'2021 Balance Sheet'!$B$7:$O$1311,'2021 Balance Sheet'!M$2,FALSE),0)</f>
        <v>-462.63</v>
      </c>
      <c r="AL62" s="199">
        <f>IFERROR(VLOOKUP($B62,'2021 Balance Sheet'!$B$7:$O$1311,'2021 Balance Sheet'!N$2,FALSE),0)</f>
        <v>-520.23</v>
      </c>
      <c r="AM62" s="199">
        <f>IFERROR(VLOOKUP($B62,'2021 Balance Sheet'!$B$7:$O$1311,'2021 Balance Sheet'!O$2,FALSE),0)</f>
        <v>-615.04999999999995</v>
      </c>
      <c r="AN62" s="109">
        <f t="shared" si="3"/>
        <v>-417.61666666666662</v>
      </c>
    </row>
    <row r="63" spans="1:40" ht="15.75" thickBot="1" x14ac:dyDescent="0.3">
      <c r="A63" s="126" t="s">
        <v>2383</v>
      </c>
      <c r="B63" s="153" t="s">
        <v>2554</v>
      </c>
      <c r="C63" s="125" t="s">
        <v>4</v>
      </c>
      <c r="D63" s="139">
        <v>-4634.5200000000004</v>
      </c>
      <c r="E63" s="139">
        <v>-8521.9500000000007</v>
      </c>
      <c r="F63" s="139">
        <v>-12262.17</v>
      </c>
      <c r="G63" s="139">
        <v>-2864.22</v>
      </c>
      <c r="H63" s="139">
        <v>-4910.41</v>
      </c>
      <c r="I63" s="139">
        <v>-6045.32</v>
      </c>
      <c r="J63" s="139">
        <v>-1733.97</v>
      </c>
      <c r="K63" s="139">
        <v>-3322.41</v>
      </c>
      <c r="L63" s="139">
        <v>-4821.63</v>
      </c>
      <c r="M63" s="139">
        <v>-2171.34</v>
      </c>
      <c r="N63" s="139">
        <v>-4999.71</v>
      </c>
      <c r="O63" s="139">
        <v>-9068.26</v>
      </c>
      <c r="P63" s="199">
        <v>-4789.83</v>
      </c>
      <c r="Q63" s="199">
        <v>-8497.42</v>
      </c>
      <c r="R63" s="199">
        <v>-12055.77</v>
      </c>
      <c r="S63" s="199">
        <v>-2786.03</v>
      </c>
      <c r="T63" s="199">
        <v>-4970.6400000000003</v>
      </c>
      <c r="U63" s="199">
        <v>-6274.12</v>
      </c>
      <c r="V63" s="199">
        <v>-2014.58</v>
      </c>
      <c r="W63" s="199">
        <v>-3775.91</v>
      </c>
      <c r="X63" s="199">
        <v>-5376.74</v>
      </c>
      <c r="Y63" s="199">
        <v>-1739.32</v>
      </c>
      <c r="Z63" s="199">
        <v>-5014.12</v>
      </c>
      <c r="AA63" s="199">
        <v>-8853.93</v>
      </c>
      <c r="AB63" s="199">
        <f>IFERROR(VLOOKUP($B63,'2021 Balance Sheet'!$B$7:$O$1311,'2021 Balance Sheet'!D$2,FALSE),0)</f>
        <v>-4609.88</v>
      </c>
      <c r="AC63" s="199">
        <f>IFERROR(VLOOKUP($B63,'2021 Balance Sheet'!$B$7:$O$1311,'2021 Balance Sheet'!E$2,FALSE),0)</f>
        <v>-8334.7099999999991</v>
      </c>
      <c r="AD63" s="199">
        <f>IFERROR(VLOOKUP($B63,'2021 Balance Sheet'!$B$7:$O$1311,'2021 Balance Sheet'!F$2,FALSE),0)</f>
        <v>-12502.35</v>
      </c>
      <c r="AE63" s="199">
        <f>IFERROR(VLOOKUP($B63,'2021 Balance Sheet'!$B$7:$O$1311,'2021 Balance Sheet'!G$2,FALSE),0)</f>
        <v>-3175.51</v>
      </c>
      <c r="AF63" s="199">
        <f>IFERROR(VLOOKUP($B63,'2021 Balance Sheet'!$B$7:$O$1311,'2021 Balance Sheet'!H$2,FALSE),0)</f>
        <v>-5508.78</v>
      </c>
      <c r="AG63" s="199">
        <f>IFERROR(VLOOKUP($B63,'2021 Balance Sheet'!$B$7:$O$1311,'2021 Balance Sheet'!I$2,FALSE),0)</f>
        <v>-7656.32</v>
      </c>
      <c r="AH63" s="199">
        <f>IFERROR(VLOOKUP($B63,'2021 Balance Sheet'!$B$7:$O$1311,'2021 Balance Sheet'!J$2,FALSE),0)</f>
        <v>-1839.52</v>
      </c>
      <c r="AI63" s="199">
        <f>IFERROR(VLOOKUP($B63,'2021 Balance Sheet'!$B$7:$O$1311,'2021 Balance Sheet'!K$2,FALSE),0)</f>
        <v>-3760.73</v>
      </c>
      <c r="AJ63" s="199">
        <f>IFERROR(VLOOKUP($B63,'2021 Balance Sheet'!$B$7:$O$1311,'2021 Balance Sheet'!L$2,FALSE),0)</f>
        <v>-5754.85</v>
      </c>
      <c r="AK63" s="199">
        <f>IFERROR(VLOOKUP($B63,'2021 Balance Sheet'!$B$7:$O$1311,'2021 Balance Sheet'!M$2,FALSE),0)</f>
        <v>-2254.64</v>
      </c>
      <c r="AL63" s="199">
        <f>IFERROR(VLOOKUP($B63,'2021 Balance Sheet'!$B$7:$O$1311,'2021 Balance Sheet'!N$2,FALSE),0)</f>
        <v>-5325.15</v>
      </c>
      <c r="AM63" s="199">
        <f>IFERROR(VLOOKUP($B63,'2021 Balance Sheet'!$B$7:$O$1311,'2021 Balance Sheet'!O$2,FALSE),0)</f>
        <v>-10397.57</v>
      </c>
      <c r="AN63" s="109">
        <f t="shared" si="3"/>
        <v>-5862.3491666666669</v>
      </c>
    </row>
    <row r="64" spans="1:40" ht="15.75" thickBot="1" x14ac:dyDescent="0.3">
      <c r="A64" s="126" t="s">
        <v>2385</v>
      </c>
      <c r="B64" s="153" t="s">
        <v>2555</v>
      </c>
      <c r="C64" s="125" t="s">
        <v>4</v>
      </c>
      <c r="D64" s="140">
        <v>-58687.51</v>
      </c>
      <c r="E64" s="140">
        <v>-13029.63</v>
      </c>
      <c r="F64" s="140">
        <v>-18822.79</v>
      </c>
      <c r="G64" s="140">
        <v>-23546.959999999999</v>
      </c>
      <c r="H64" s="140">
        <v>-27507.11</v>
      </c>
      <c r="I64" s="140">
        <v>-29342.93</v>
      </c>
      <c r="J64" s="140">
        <v>-32080.7</v>
      </c>
      <c r="K64" s="140">
        <v>-34658.1</v>
      </c>
      <c r="L64" s="140">
        <v>-37238.71</v>
      </c>
      <c r="M64" s="140">
        <v>-41341.33</v>
      </c>
      <c r="N64" s="140">
        <v>-46145.35</v>
      </c>
      <c r="O64" s="140">
        <v>-52925.62</v>
      </c>
      <c r="P64" s="200">
        <v>-60072.85</v>
      </c>
      <c r="Q64" s="200">
        <v>-13472.48</v>
      </c>
      <c r="R64" s="200">
        <v>-19227.61</v>
      </c>
      <c r="S64" s="200">
        <v>-23671.83</v>
      </c>
      <c r="T64" s="200">
        <v>-26773.5</v>
      </c>
      <c r="U64" s="200">
        <v>-28553.040000000001</v>
      </c>
      <c r="V64" s="200">
        <v>-31370.74</v>
      </c>
      <c r="W64" s="200">
        <v>-34231.19</v>
      </c>
      <c r="X64" s="200">
        <v>-36905.230000000003</v>
      </c>
      <c r="Y64" s="200">
        <v>-40530.76</v>
      </c>
      <c r="Z64" s="200">
        <v>-45651.61</v>
      </c>
      <c r="AA64" s="200">
        <v>-52906.21</v>
      </c>
      <c r="AB64" s="199">
        <f>IFERROR(VLOOKUP($B64,'2021 Balance Sheet'!$B$7:$O$1311,'2021 Balance Sheet'!D$2,FALSE),0)</f>
        <v>-59455.64</v>
      </c>
      <c r="AC64" s="199">
        <f>IFERROR(VLOOKUP($B64,'2021 Balance Sheet'!$B$7:$O$1311,'2021 Balance Sheet'!E$2,FALSE),0)</f>
        <v>-12646.31</v>
      </c>
      <c r="AD64" s="199">
        <f>IFERROR(VLOOKUP($B64,'2021 Balance Sheet'!$B$7:$O$1311,'2021 Balance Sheet'!F$2,FALSE),0)</f>
        <v>-19160.87</v>
      </c>
      <c r="AE64" s="199">
        <f>IFERROR(VLOOKUP($B64,'2021 Balance Sheet'!$B$7:$O$1311,'2021 Balance Sheet'!G$2,FALSE),0)</f>
        <v>-24440.65</v>
      </c>
      <c r="AF64" s="199">
        <f>IFERROR(VLOOKUP($B64,'2021 Balance Sheet'!$B$7:$O$1311,'2021 Balance Sheet'!H$2,FALSE),0)</f>
        <v>-28786.99</v>
      </c>
      <c r="AG64" s="199">
        <f>IFERROR(VLOOKUP($B64,'2021 Balance Sheet'!$B$7:$O$1311,'2021 Balance Sheet'!I$2,FALSE),0)</f>
        <v>-32222.959999999999</v>
      </c>
      <c r="AH64" s="199">
        <f>IFERROR(VLOOKUP($B64,'2021 Balance Sheet'!$B$7:$O$1311,'2021 Balance Sheet'!J$2,FALSE),0)</f>
        <v>-35232.949999999997</v>
      </c>
      <c r="AI64" s="199">
        <f>IFERROR(VLOOKUP($B64,'2021 Balance Sheet'!$B$7:$O$1311,'2021 Balance Sheet'!K$2,FALSE),0)</f>
        <v>-38150.9</v>
      </c>
      <c r="AJ64" s="199">
        <f>IFERROR(VLOOKUP($B64,'2021 Balance Sheet'!$B$7:$O$1311,'2021 Balance Sheet'!L$2,FALSE),0)</f>
        <v>-41193.089999999997</v>
      </c>
      <c r="AK64" s="199">
        <f>IFERROR(VLOOKUP($B64,'2021 Balance Sheet'!$B$7:$O$1311,'2021 Balance Sheet'!M$2,FALSE),0)</f>
        <v>-45225.86</v>
      </c>
      <c r="AL64" s="199">
        <f>IFERROR(VLOOKUP($B64,'2021 Balance Sheet'!$B$7:$O$1311,'2021 Balance Sheet'!N$2,FALSE),0)</f>
        <v>-51455.61</v>
      </c>
      <c r="AM64" s="199">
        <f>IFERROR(VLOOKUP($B64,'2021 Balance Sheet'!$B$7:$O$1311,'2021 Balance Sheet'!O$2,FALSE),0)</f>
        <v>-59284.75</v>
      </c>
      <c r="AN64" s="109">
        <f t="shared" si="3"/>
        <v>-37005.609166666662</v>
      </c>
    </row>
    <row r="65" spans="1:40" ht="15.75" thickBot="1" x14ac:dyDescent="0.3">
      <c r="A65" s="126" t="s">
        <v>2387</v>
      </c>
      <c r="B65" s="153" t="s">
        <v>2556</v>
      </c>
      <c r="C65" s="125" t="s">
        <v>4</v>
      </c>
      <c r="D65" s="139">
        <v>-28174.34</v>
      </c>
      <c r="E65" s="139">
        <v>-5057.3900000000003</v>
      </c>
      <c r="F65" s="139">
        <v>-9522.73</v>
      </c>
      <c r="G65" s="139">
        <v>-11193.49</v>
      </c>
      <c r="H65" s="139">
        <v>-12318.92</v>
      </c>
      <c r="I65" s="139">
        <v>-12333.27</v>
      </c>
      <c r="J65" s="139">
        <v>-13098.64</v>
      </c>
      <c r="K65" s="139">
        <v>-13801.28</v>
      </c>
      <c r="L65" s="139">
        <v>-14655</v>
      </c>
      <c r="M65" s="139">
        <v>-16183.62</v>
      </c>
      <c r="N65" s="139">
        <v>-18199.48</v>
      </c>
      <c r="O65" s="139">
        <v>-21154.06</v>
      </c>
      <c r="P65" s="199">
        <v>-23858.52</v>
      </c>
      <c r="Q65" s="199">
        <v>-5075.66</v>
      </c>
      <c r="R65" s="199">
        <v>-7218.82</v>
      </c>
      <c r="S65" s="199">
        <v>-8937.6200000000008</v>
      </c>
      <c r="T65" s="199">
        <v>-10076.120000000001</v>
      </c>
      <c r="U65" s="199">
        <v>-10617.63</v>
      </c>
      <c r="V65" s="199">
        <v>-11436.7</v>
      </c>
      <c r="W65" s="199">
        <v>-12205.42</v>
      </c>
      <c r="X65" s="199">
        <v>-13015.16</v>
      </c>
      <c r="Y65" s="199">
        <v>-14130.13</v>
      </c>
      <c r="Z65" s="199">
        <v>-16437.62</v>
      </c>
      <c r="AA65" s="199">
        <v>-19449.13</v>
      </c>
      <c r="AB65" s="199">
        <f>IFERROR(VLOOKUP($B65,'2021 Balance Sheet'!$B$7:$O$1311,'2021 Balance Sheet'!D$2,FALSE),0)</f>
        <v>-22222.9</v>
      </c>
      <c r="AC65" s="199">
        <f>IFERROR(VLOOKUP($B65,'2021 Balance Sheet'!$B$7:$O$1311,'2021 Balance Sheet'!E$2,FALSE),0)</f>
        <v>-5054.37</v>
      </c>
      <c r="AD65" s="199">
        <f>IFERROR(VLOOKUP($B65,'2021 Balance Sheet'!$B$7:$O$1311,'2021 Balance Sheet'!F$2,FALSE),0)</f>
        <v>-7366.11</v>
      </c>
      <c r="AE65" s="199">
        <f>IFERROR(VLOOKUP($B65,'2021 Balance Sheet'!$B$7:$O$1311,'2021 Balance Sheet'!G$2,FALSE),0)</f>
        <v>-9176.39</v>
      </c>
      <c r="AF65" s="199">
        <f>IFERROR(VLOOKUP($B65,'2021 Balance Sheet'!$B$7:$O$1311,'2021 Balance Sheet'!H$2,FALSE),0)</f>
        <v>-10396.41</v>
      </c>
      <c r="AG65" s="199">
        <f>IFERROR(VLOOKUP($B65,'2021 Balance Sheet'!$B$7:$O$1311,'2021 Balance Sheet'!I$2,FALSE),0)</f>
        <v>-11284.6</v>
      </c>
      <c r="AH65" s="199">
        <f>IFERROR(VLOOKUP($B65,'2021 Balance Sheet'!$B$7:$O$1311,'2021 Balance Sheet'!J$2,FALSE),0)</f>
        <v>-12062.14</v>
      </c>
      <c r="AI65" s="199">
        <f>IFERROR(VLOOKUP($B65,'2021 Balance Sheet'!$B$7:$O$1311,'2021 Balance Sheet'!K$2,FALSE),0)</f>
        <v>-12784.87</v>
      </c>
      <c r="AJ65" s="199">
        <f>IFERROR(VLOOKUP($B65,'2021 Balance Sheet'!$B$7:$O$1311,'2021 Balance Sheet'!L$2,FALSE),0)</f>
        <v>-13604.12</v>
      </c>
      <c r="AK65" s="199">
        <f>IFERROR(VLOOKUP($B65,'2021 Balance Sheet'!$B$7:$O$1311,'2021 Balance Sheet'!M$2,FALSE),0)</f>
        <v>-14919.78</v>
      </c>
      <c r="AL65" s="199">
        <f>IFERROR(VLOOKUP($B65,'2021 Balance Sheet'!$B$7:$O$1311,'2021 Balance Sheet'!N$2,FALSE),0)</f>
        <v>-17057.16</v>
      </c>
      <c r="AM65" s="199">
        <f>IFERROR(VLOOKUP($B65,'2021 Balance Sheet'!$B$7:$O$1311,'2021 Balance Sheet'!O$2,FALSE),0)</f>
        <v>-20629.849999999999</v>
      </c>
      <c r="AN65" s="109">
        <f t="shared" si="3"/>
        <v>-12997.361666666664</v>
      </c>
    </row>
    <row r="66" spans="1:40" ht="15.75" thickBot="1" x14ac:dyDescent="0.3">
      <c r="A66" s="126" t="s">
        <v>2389</v>
      </c>
      <c r="B66" s="153" t="s">
        <v>2557</v>
      </c>
      <c r="C66" s="125" t="s">
        <v>4</v>
      </c>
      <c r="D66" s="140">
        <v>-1994.9</v>
      </c>
      <c r="E66" s="140">
        <v>-1285.6099999999999</v>
      </c>
      <c r="F66" s="140">
        <v>-1984.99</v>
      </c>
      <c r="G66" s="140">
        <v>-2457.12</v>
      </c>
      <c r="H66" s="140">
        <v>-796.4</v>
      </c>
      <c r="I66" s="140">
        <v>-905.09</v>
      </c>
      <c r="J66" s="140">
        <v>-1094.0999999999999</v>
      </c>
      <c r="K66" s="140">
        <v>-340.01</v>
      </c>
      <c r="L66" s="140">
        <v>-515.20000000000005</v>
      </c>
      <c r="M66" s="140">
        <v>-827.07</v>
      </c>
      <c r="N66" s="140">
        <v>-739.73</v>
      </c>
      <c r="O66" s="140">
        <v>-1387.75</v>
      </c>
      <c r="P66" s="200">
        <v>-2088.39</v>
      </c>
      <c r="Q66" s="200">
        <v>-1315.15</v>
      </c>
      <c r="R66" s="200">
        <v>-1884.08</v>
      </c>
      <c r="S66" s="200">
        <v>-2344.61</v>
      </c>
      <c r="T66" s="200">
        <v>-797.09</v>
      </c>
      <c r="U66" s="200">
        <v>-952.53</v>
      </c>
      <c r="V66" s="200">
        <v>-1148.4000000000001</v>
      </c>
      <c r="W66" s="200">
        <v>-349.44</v>
      </c>
      <c r="X66" s="200">
        <v>-523.78</v>
      </c>
      <c r="Y66" s="200">
        <v>-721.21</v>
      </c>
      <c r="Z66" s="200">
        <v>-684.98</v>
      </c>
      <c r="AA66" s="200">
        <v>-1368.74</v>
      </c>
      <c r="AB66" s="199">
        <f>IFERROR(VLOOKUP($B66,'2021 Balance Sheet'!$B$7:$O$1311,'2021 Balance Sheet'!D$2,FALSE),0)</f>
        <v>-2113.6799999999998</v>
      </c>
      <c r="AC66" s="199">
        <f>IFERROR(VLOOKUP($B66,'2021 Balance Sheet'!$B$7:$O$1311,'2021 Balance Sheet'!E$2,FALSE),0)</f>
        <v>-1341.44</v>
      </c>
      <c r="AD66" s="199">
        <f>IFERROR(VLOOKUP($B66,'2021 Balance Sheet'!$B$7:$O$1311,'2021 Balance Sheet'!F$2,FALSE),0)</f>
        <v>-1927.88</v>
      </c>
      <c r="AE66" s="199">
        <f>IFERROR(VLOOKUP($B66,'2021 Balance Sheet'!$B$7:$O$1311,'2021 Balance Sheet'!G$2,FALSE),0)</f>
        <v>-2434.7600000000002</v>
      </c>
      <c r="AF66" s="199">
        <f>IFERROR(VLOOKUP($B66,'2021 Balance Sheet'!$B$7:$O$1311,'2021 Balance Sheet'!H$2,FALSE),0)</f>
        <v>-844.26</v>
      </c>
      <c r="AG66" s="199">
        <f>IFERROR(VLOOKUP($B66,'2021 Balance Sheet'!$B$7:$O$1311,'2021 Balance Sheet'!I$2,FALSE),0)</f>
        <v>-1134.95</v>
      </c>
      <c r="AH66" s="199">
        <f>IFERROR(VLOOKUP($B66,'2021 Balance Sheet'!$B$7:$O$1311,'2021 Balance Sheet'!J$2,FALSE),0)</f>
        <v>-1314.12</v>
      </c>
      <c r="AI66" s="199">
        <f>IFERROR(VLOOKUP($B66,'2021 Balance Sheet'!$B$7:$O$1311,'2021 Balance Sheet'!K$2,FALSE),0)</f>
        <v>-352.28</v>
      </c>
      <c r="AJ66" s="199">
        <f>IFERROR(VLOOKUP($B66,'2021 Balance Sheet'!$B$7:$O$1311,'2021 Balance Sheet'!L$2,FALSE),0)</f>
        <v>-543.86</v>
      </c>
      <c r="AK66" s="199">
        <f>IFERROR(VLOOKUP($B66,'2021 Balance Sheet'!$B$7:$O$1311,'2021 Balance Sheet'!M$2,FALSE),0)</f>
        <v>-837.17</v>
      </c>
      <c r="AL66" s="199">
        <f>IFERROR(VLOOKUP($B66,'2021 Balance Sheet'!$B$7:$O$1311,'2021 Balance Sheet'!N$2,FALSE),0)</f>
        <v>-734.66</v>
      </c>
      <c r="AM66" s="199">
        <f>IFERROR(VLOOKUP($B66,'2021 Balance Sheet'!$B$7:$O$1311,'2021 Balance Sheet'!O$2,FALSE),0)</f>
        <v>-1461.17</v>
      </c>
      <c r="AN66" s="109">
        <f t="shared" si="3"/>
        <v>-1249.50125</v>
      </c>
    </row>
    <row r="67" spans="1:40" ht="15.75" thickBot="1" x14ac:dyDescent="0.3">
      <c r="A67" s="126" t="s">
        <v>2391</v>
      </c>
      <c r="B67" s="153" t="s">
        <v>2558</v>
      </c>
      <c r="C67" s="125" t="s">
        <v>4</v>
      </c>
      <c r="D67" s="139">
        <v>-27874.41</v>
      </c>
      <c r="E67" s="139">
        <v>-11988.14</v>
      </c>
      <c r="F67" s="139">
        <v>-17385.68</v>
      </c>
      <c r="G67" s="139">
        <v>-21880.71</v>
      </c>
      <c r="H67" s="139">
        <v>-25530.01</v>
      </c>
      <c r="I67" s="139">
        <v>-28040.87</v>
      </c>
      <c r="J67" s="139">
        <v>-31144.12</v>
      </c>
      <c r="K67" s="139">
        <v>-5777.08</v>
      </c>
      <c r="L67" s="139">
        <v>-8720.9</v>
      </c>
      <c r="M67" s="139">
        <v>-12350.24</v>
      </c>
      <c r="N67" s="139">
        <v>-16617.46</v>
      </c>
      <c r="O67" s="139">
        <v>-22341.1</v>
      </c>
      <c r="P67" s="199">
        <v>-28961.46</v>
      </c>
      <c r="Q67" s="199">
        <v>-12001.13</v>
      </c>
      <c r="R67" s="199">
        <v>-17048.82</v>
      </c>
      <c r="S67" s="199">
        <v>-21049.57</v>
      </c>
      <c r="T67" s="199">
        <v>-24218.02</v>
      </c>
      <c r="U67" s="199">
        <v>-25923.919999999998</v>
      </c>
      <c r="V67" s="199">
        <v>-28855.61</v>
      </c>
      <c r="W67" s="199">
        <v>-5798.38</v>
      </c>
      <c r="X67" s="199">
        <v>-8828.07</v>
      </c>
      <c r="Y67" s="199">
        <v>-11920.1</v>
      </c>
      <c r="Z67" s="199">
        <v>-16834.310000000001</v>
      </c>
      <c r="AA67" s="199">
        <v>-22332.18</v>
      </c>
      <c r="AB67" s="199">
        <f>IFERROR(VLOOKUP($B67,'2021 Balance Sheet'!$B$7:$O$1311,'2021 Balance Sheet'!D$2,FALSE),0)</f>
        <v>-28816.41</v>
      </c>
      <c r="AC67" s="199">
        <f>IFERROR(VLOOKUP($B67,'2021 Balance Sheet'!$B$7:$O$1311,'2021 Balance Sheet'!E$2,FALSE),0)</f>
        <v>-11489.35</v>
      </c>
      <c r="AD67" s="199">
        <f>IFERROR(VLOOKUP($B67,'2021 Balance Sheet'!$B$7:$O$1311,'2021 Balance Sheet'!F$2,FALSE),0)</f>
        <v>-16739.78</v>
      </c>
      <c r="AE67" s="199">
        <f>IFERROR(VLOOKUP($B67,'2021 Balance Sheet'!$B$7:$O$1311,'2021 Balance Sheet'!G$2,FALSE),0)</f>
        <v>-21733.439999999999</v>
      </c>
      <c r="AF67" s="199">
        <f>IFERROR(VLOOKUP($B67,'2021 Balance Sheet'!$B$7:$O$1311,'2021 Balance Sheet'!H$2,FALSE),0)</f>
        <v>-25586.75</v>
      </c>
      <c r="AG67" s="199">
        <f>IFERROR(VLOOKUP($B67,'2021 Balance Sheet'!$B$7:$O$1311,'2021 Balance Sheet'!I$2,FALSE),0)</f>
        <v>-29187.17</v>
      </c>
      <c r="AH67" s="199">
        <f>IFERROR(VLOOKUP($B67,'2021 Balance Sheet'!$B$7:$O$1311,'2021 Balance Sheet'!J$2,FALSE),0)</f>
        <v>-3256.04</v>
      </c>
      <c r="AI67" s="199">
        <f>IFERROR(VLOOKUP($B67,'2021 Balance Sheet'!$B$7:$O$1311,'2021 Balance Sheet'!K$2,FALSE),0)</f>
        <v>-6265.17</v>
      </c>
      <c r="AJ67" s="199">
        <f>IFERROR(VLOOKUP($B67,'2021 Balance Sheet'!$B$7:$O$1311,'2021 Balance Sheet'!L$2,FALSE),0)</f>
        <v>-9503.8799999999992</v>
      </c>
      <c r="AK67" s="199">
        <f>IFERROR(VLOOKUP($B67,'2021 Balance Sheet'!$B$7:$O$1311,'2021 Balance Sheet'!M$2,FALSE),0)</f>
        <v>-13562.5</v>
      </c>
      <c r="AL67" s="199">
        <f>IFERROR(VLOOKUP($B67,'2021 Balance Sheet'!$B$7:$O$1311,'2021 Balance Sheet'!N$2,FALSE),0)</f>
        <v>-18057.330000000002</v>
      </c>
      <c r="AM67" s="199">
        <f>IFERROR(VLOOKUP($B67,'2021 Balance Sheet'!$B$7:$O$1311,'2021 Balance Sheet'!O$2,FALSE),0)</f>
        <v>-24680.57</v>
      </c>
      <c r="AN67" s="109">
        <f t="shared" si="3"/>
        <v>-17308.682916666668</v>
      </c>
    </row>
    <row r="68" spans="1:40" ht="15.75" thickBot="1" x14ac:dyDescent="0.3">
      <c r="A68" s="126" t="s">
        <v>2393</v>
      </c>
      <c r="B68" s="153" t="s">
        <v>2559</v>
      </c>
      <c r="C68" s="125" t="s">
        <v>4</v>
      </c>
      <c r="D68" s="140">
        <v>-2812.95</v>
      </c>
      <c r="E68" s="140">
        <v>-2380.0700000000002</v>
      </c>
      <c r="F68" s="140">
        <v>-3617.33</v>
      </c>
      <c r="G68" s="140">
        <v>-4346.8500000000004</v>
      </c>
      <c r="H68" s="140">
        <v>-1277.76</v>
      </c>
      <c r="I68" s="140">
        <v>-1389.88</v>
      </c>
      <c r="J68" s="140">
        <v>-1632.53</v>
      </c>
      <c r="K68" s="140">
        <v>-464.35</v>
      </c>
      <c r="L68" s="140">
        <v>-689.94</v>
      </c>
      <c r="M68" s="140">
        <v>-998.58</v>
      </c>
      <c r="N68" s="140">
        <v>-983.31</v>
      </c>
      <c r="O68" s="140">
        <v>-1965.44</v>
      </c>
      <c r="P68" s="200">
        <v>-3180.95</v>
      </c>
      <c r="Q68" s="200">
        <v>-2282.2800000000002</v>
      </c>
      <c r="R68" s="200">
        <v>-3308.61</v>
      </c>
      <c r="S68" s="200">
        <v>-4123.2299999999996</v>
      </c>
      <c r="T68" s="200">
        <v>-1376.42</v>
      </c>
      <c r="U68" s="200">
        <v>-1552.13</v>
      </c>
      <c r="V68" s="200">
        <v>-1824.62</v>
      </c>
      <c r="W68" s="200">
        <v>-521.51</v>
      </c>
      <c r="X68" s="200">
        <v>-739.59</v>
      </c>
      <c r="Y68" s="200">
        <v>-978.02</v>
      </c>
      <c r="Z68" s="200">
        <v>-744.86</v>
      </c>
      <c r="AA68" s="200">
        <v>-1731.55</v>
      </c>
      <c r="AB68" s="199">
        <f>IFERROR(VLOOKUP($B68,'2021 Balance Sheet'!$B$7:$O$1311,'2021 Balance Sheet'!D$2,FALSE),0)</f>
        <v>-3002.49</v>
      </c>
      <c r="AC68" s="199">
        <f>IFERROR(VLOOKUP($B68,'2021 Balance Sheet'!$B$7:$O$1311,'2021 Balance Sheet'!E$2,FALSE),0)</f>
        <v>-2278.5500000000002</v>
      </c>
      <c r="AD68" s="199">
        <f>IFERROR(VLOOKUP($B68,'2021 Balance Sheet'!$B$7:$O$1311,'2021 Balance Sheet'!F$2,FALSE),0)</f>
        <v>-3360.49</v>
      </c>
      <c r="AE68" s="199">
        <f>IFERROR(VLOOKUP($B68,'2021 Balance Sheet'!$B$7:$O$1311,'2021 Balance Sheet'!G$2,FALSE),0)</f>
        <v>-4308.8</v>
      </c>
      <c r="AF68" s="199">
        <f>IFERROR(VLOOKUP($B68,'2021 Balance Sheet'!$B$7:$O$1311,'2021 Balance Sheet'!H$2,FALSE),0)</f>
        <v>-1553.35</v>
      </c>
      <c r="AG68" s="199">
        <f>IFERROR(VLOOKUP($B68,'2021 Balance Sheet'!$B$7:$O$1311,'2021 Balance Sheet'!I$2,FALSE),0)</f>
        <v>-1934.55</v>
      </c>
      <c r="AH68" s="199">
        <f>IFERROR(VLOOKUP($B68,'2021 Balance Sheet'!$B$7:$O$1311,'2021 Balance Sheet'!J$2,FALSE),0)</f>
        <v>-2186.39</v>
      </c>
      <c r="AI68" s="199">
        <f>IFERROR(VLOOKUP($B68,'2021 Balance Sheet'!$B$7:$O$1311,'2021 Balance Sheet'!K$2,FALSE),0)</f>
        <v>-485.69</v>
      </c>
      <c r="AJ68" s="199">
        <f>IFERROR(VLOOKUP($B68,'2021 Balance Sheet'!$B$7:$O$1311,'2021 Balance Sheet'!L$2,FALSE),0)</f>
        <v>-706.71</v>
      </c>
      <c r="AK68" s="199">
        <f>IFERROR(VLOOKUP($B68,'2021 Balance Sheet'!$B$7:$O$1311,'2021 Balance Sheet'!M$2,FALSE),0)</f>
        <v>-983.5</v>
      </c>
      <c r="AL68" s="199">
        <f>IFERROR(VLOOKUP($B68,'2021 Balance Sheet'!$B$7:$O$1311,'2021 Balance Sheet'!N$2,FALSE),0)</f>
        <v>-883.87</v>
      </c>
      <c r="AM68" s="199">
        <f>IFERROR(VLOOKUP($B68,'2021 Balance Sheet'!$B$7:$O$1311,'2021 Balance Sheet'!O$2,FALSE),0)</f>
        <v>-1959.51</v>
      </c>
      <c r="AN68" s="109">
        <f t="shared" ref="AN68:AN104" si="9">(AM68/2+AA68/2+SUM(AB68:AL68))/12</f>
        <v>-1960.8266666666661</v>
      </c>
    </row>
    <row r="69" spans="1:40" ht="15.75" thickBot="1" x14ac:dyDescent="0.3">
      <c r="A69" s="126" t="s">
        <v>2395</v>
      </c>
      <c r="B69" s="153" t="s">
        <v>2560</v>
      </c>
      <c r="C69" s="125" t="s">
        <v>4</v>
      </c>
      <c r="D69" s="139">
        <v>-75640.77</v>
      </c>
      <c r="E69" s="139">
        <v>-16673.68</v>
      </c>
      <c r="F69" s="139">
        <v>-24133.52</v>
      </c>
      <c r="G69" s="139">
        <v>-30582.9</v>
      </c>
      <c r="H69" s="139">
        <v>-35300.47</v>
      </c>
      <c r="I69" s="139">
        <v>-37745.839999999997</v>
      </c>
      <c r="J69" s="139">
        <v>-41677.58</v>
      </c>
      <c r="K69" s="139">
        <v>-45035.4</v>
      </c>
      <c r="L69" s="139">
        <v>-48601.31</v>
      </c>
      <c r="M69" s="139">
        <v>-53541.15</v>
      </c>
      <c r="N69" s="139">
        <v>-59905.7</v>
      </c>
      <c r="O69" s="139">
        <v>-68152.63</v>
      </c>
      <c r="P69" s="199">
        <v>-77567.59</v>
      </c>
      <c r="Q69" s="199">
        <v>-17206.759999999998</v>
      </c>
      <c r="R69" s="199">
        <v>-24362.78</v>
      </c>
      <c r="S69" s="199">
        <v>-29832.02</v>
      </c>
      <c r="T69" s="199">
        <v>-33730.269999999997</v>
      </c>
      <c r="U69" s="199">
        <v>-36095.760000000002</v>
      </c>
      <c r="V69" s="199">
        <v>-39891.64</v>
      </c>
      <c r="W69" s="199">
        <v>-43378.75</v>
      </c>
      <c r="X69" s="199">
        <v>-47106.02</v>
      </c>
      <c r="Y69" s="199">
        <v>-51133.86</v>
      </c>
      <c r="Z69" s="199">
        <v>-58279.16</v>
      </c>
      <c r="AA69" s="199">
        <v>-66860.41</v>
      </c>
      <c r="AB69" s="199">
        <f>IFERROR(VLOOKUP($B69,'2021 Balance Sheet'!$B$7:$O$1311,'2021 Balance Sheet'!D$2,FALSE),0)</f>
        <v>-76410.649999999994</v>
      </c>
      <c r="AC69" s="199">
        <f>IFERROR(VLOOKUP($B69,'2021 Balance Sheet'!$B$7:$O$1311,'2021 Balance Sheet'!E$2,FALSE),0)</f>
        <v>-17408.71</v>
      </c>
      <c r="AD69" s="199">
        <f>IFERROR(VLOOKUP($B69,'2021 Balance Sheet'!$B$7:$O$1311,'2021 Balance Sheet'!F$2,FALSE),0)</f>
        <v>-25230.92</v>
      </c>
      <c r="AE69" s="199">
        <f>IFERROR(VLOOKUP($B69,'2021 Balance Sheet'!$B$7:$O$1311,'2021 Balance Sheet'!G$2,FALSE),0)</f>
        <v>-31846.55</v>
      </c>
      <c r="AF69" s="199">
        <f>IFERROR(VLOOKUP($B69,'2021 Balance Sheet'!$B$7:$O$1311,'2021 Balance Sheet'!H$2,FALSE),0)</f>
        <v>-37160.68</v>
      </c>
      <c r="AG69" s="199">
        <f>IFERROR(VLOOKUP($B69,'2021 Balance Sheet'!$B$7:$O$1311,'2021 Balance Sheet'!I$2,FALSE),0)</f>
        <v>-41906.39</v>
      </c>
      <c r="AH69" s="199">
        <f>IFERROR(VLOOKUP($B69,'2021 Balance Sheet'!$B$7:$O$1311,'2021 Balance Sheet'!J$2,FALSE),0)</f>
        <v>-45711.81</v>
      </c>
      <c r="AI69" s="199">
        <f>IFERROR(VLOOKUP($B69,'2021 Balance Sheet'!$B$7:$O$1311,'2021 Balance Sheet'!K$2,FALSE),0)</f>
        <v>-49505.22</v>
      </c>
      <c r="AJ69" s="199">
        <f>IFERROR(VLOOKUP($B69,'2021 Balance Sheet'!$B$7:$O$1311,'2021 Balance Sheet'!L$2,FALSE),0)</f>
        <v>-53867.87</v>
      </c>
      <c r="AK69" s="199">
        <f>IFERROR(VLOOKUP($B69,'2021 Balance Sheet'!$B$7:$O$1311,'2021 Balance Sheet'!M$2,FALSE),0)</f>
        <v>-58991.3</v>
      </c>
      <c r="AL69" s="199">
        <f>IFERROR(VLOOKUP($B69,'2021 Balance Sheet'!$B$7:$O$1311,'2021 Balance Sheet'!N$2,FALSE),0)</f>
        <v>-65627.19</v>
      </c>
      <c r="AM69" s="199">
        <f>IFERROR(VLOOKUP($B69,'2021 Balance Sheet'!$B$7:$O$1311,'2021 Balance Sheet'!O$2,FALSE),0)</f>
        <v>-75850.78</v>
      </c>
      <c r="AN69" s="109">
        <f t="shared" si="9"/>
        <v>-47918.573749999989</v>
      </c>
    </row>
    <row r="70" spans="1:40" ht="15.75" thickBot="1" x14ac:dyDescent="0.3">
      <c r="A70" s="126" t="s">
        <v>2397</v>
      </c>
      <c r="B70" s="153" t="s">
        <v>2561</v>
      </c>
      <c r="C70" s="125" t="s">
        <v>4</v>
      </c>
      <c r="D70" s="140">
        <v>-2145.3000000000002</v>
      </c>
      <c r="E70" s="140">
        <v>-527.19000000000005</v>
      </c>
      <c r="F70" s="140">
        <v>-789.64</v>
      </c>
      <c r="G70" s="140">
        <v>-985.22</v>
      </c>
      <c r="H70" s="140">
        <v>-1122.8599999999999</v>
      </c>
      <c r="I70" s="140">
        <v>-1172.93</v>
      </c>
      <c r="J70" s="140">
        <v>-1245.0899999999999</v>
      </c>
      <c r="K70" s="140">
        <v>-1305.6400000000001</v>
      </c>
      <c r="L70" s="140">
        <v>-1370.36</v>
      </c>
      <c r="M70" s="140">
        <v>-1502.88</v>
      </c>
      <c r="N70" s="140">
        <v>-1687.91</v>
      </c>
      <c r="O70" s="140">
        <v>-1953.78</v>
      </c>
      <c r="P70" s="200">
        <v>-2227.3200000000002</v>
      </c>
      <c r="Q70" s="200">
        <v>-514.33000000000004</v>
      </c>
      <c r="R70" s="200">
        <v>-739.75</v>
      </c>
      <c r="S70" s="200">
        <v>-938.81</v>
      </c>
      <c r="T70" s="200">
        <v>-1089.03</v>
      </c>
      <c r="U70" s="200">
        <v>-1154.18</v>
      </c>
      <c r="V70" s="200">
        <v>-1243.1099999999999</v>
      </c>
      <c r="W70" s="200">
        <v>-1307.18</v>
      </c>
      <c r="X70" s="200">
        <v>-1380.97</v>
      </c>
      <c r="Y70" s="200">
        <v>-1454.55</v>
      </c>
      <c r="Z70" s="200">
        <v>-1642.79</v>
      </c>
      <c r="AA70" s="200">
        <v>-1898.45</v>
      </c>
      <c r="AB70" s="199">
        <f>IFERROR(VLOOKUP($B70,'2021 Balance Sheet'!$B$7:$O$1311,'2021 Balance Sheet'!D$2,FALSE),0)</f>
        <v>-2178.13</v>
      </c>
      <c r="AC70" s="199">
        <f>IFERROR(VLOOKUP($B70,'2021 Balance Sheet'!$B$7:$O$1311,'2021 Balance Sheet'!E$2,FALSE),0)</f>
        <v>-505.75</v>
      </c>
      <c r="AD70" s="199">
        <f>IFERROR(VLOOKUP($B70,'2021 Balance Sheet'!$B$7:$O$1311,'2021 Balance Sheet'!F$2,FALSE),0)</f>
        <v>-731.89</v>
      </c>
      <c r="AE70" s="199">
        <f>IFERROR(VLOOKUP($B70,'2021 Balance Sheet'!$B$7:$O$1311,'2021 Balance Sheet'!G$2,FALSE),0)</f>
        <v>-928.48</v>
      </c>
      <c r="AF70" s="199">
        <f>IFERROR(VLOOKUP($B70,'2021 Balance Sheet'!$B$7:$O$1311,'2021 Balance Sheet'!H$2,FALSE),0)</f>
        <v>-1064.6400000000001</v>
      </c>
      <c r="AG70" s="199">
        <f>IFERROR(VLOOKUP($B70,'2021 Balance Sheet'!$B$7:$O$1311,'2021 Balance Sheet'!I$2,FALSE),0)</f>
        <v>-1183.1099999999999</v>
      </c>
      <c r="AH70" s="199">
        <f>IFERROR(VLOOKUP($B70,'2021 Balance Sheet'!$B$7:$O$1311,'2021 Balance Sheet'!J$2,FALSE),0)</f>
        <v>-1248.95</v>
      </c>
      <c r="AI70" s="199">
        <f>IFERROR(VLOOKUP($B70,'2021 Balance Sheet'!$B$7:$O$1311,'2021 Balance Sheet'!K$2,FALSE),0)</f>
        <v>-1310.67</v>
      </c>
      <c r="AJ70" s="199">
        <f>IFERROR(VLOOKUP($B70,'2021 Balance Sheet'!$B$7:$O$1311,'2021 Balance Sheet'!L$2,FALSE),0)</f>
        <v>-1381.58</v>
      </c>
      <c r="AK70" s="199">
        <f>IFERROR(VLOOKUP($B70,'2021 Balance Sheet'!$B$7:$O$1311,'2021 Balance Sheet'!M$2,FALSE),0)</f>
        <v>-1496.19</v>
      </c>
      <c r="AL70" s="199">
        <f>IFERROR(VLOOKUP($B70,'2021 Balance Sheet'!$B$7:$O$1311,'2021 Balance Sheet'!N$2,FALSE),0)</f>
        <v>-1663.01</v>
      </c>
      <c r="AM70" s="199">
        <f>IFERROR(VLOOKUP($B70,'2021 Balance Sheet'!$B$7:$O$1311,'2021 Balance Sheet'!O$2,FALSE),0)</f>
        <v>-1930.54</v>
      </c>
      <c r="AN70" s="109">
        <f t="shared" si="9"/>
        <v>-1300.5745833333333</v>
      </c>
    </row>
    <row r="71" spans="1:40" ht="15.75" thickBot="1" x14ac:dyDescent="0.3">
      <c r="A71" s="126" t="s">
        <v>2399</v>
      </c>
      <c r="B71" s="153" t="s">
        <v>2562</v>
      </c>
      <c r="C71" s="125" t="s">
        <v>4</v>
      </c>
      <c r="D71" s="139">
        <v>-60451.44</v>
      </c>
      <c r="E71" s="139">
        <v>-15152.46</v>
      </c>
      <c r="F71" s="139">
        <v>-22548.34</v>
      </c>
      <c r="G71" s="139">
        <v>-27440.3</v>
      </c>
      <c r="H71" s="139">
        <v>-30822.19</v>
      </c>
      <c r="I71" s="139">
        <v>-32212.01</v>
      </c>
      <c r="J71" s="139">
        <v>-34502.519999999997</v>
      </c>
      <c r="K71" s="139">
        <v>-36524.519999999997</v>
      </c>
      <c r="L71" s="139">
        <v>-38788.35</v>
      </c>
      <c r="M71" s="139">
        <v>-42200.47</v>
      </c>
      <c r="N71" s="139">
        <v>-47221.78</v>
      </c>
      <c r="O71" s="139">
        <v>-54695.05</v>
      </c>
      <c r="P71" s="199">
        <v>-63399.73</v>
      </c>
      <c r="Q71" s="199">
        <v>-16236.69</v>
      </c>
      <c r="R71" s="199">
        <v>-22767.25</v>
      </c>
      <c r="S71" s="199">
        <v>-27754.16</v>
      </c>
      <c r="T71" s="199">
        <v>-31262.93</v>
      </c>
      <c r="U71" s="199">
        <v>-32861.64</v>
      </c>
      <c r="V71" s="199">
        <v>-35229.39</v>
      </c>
      <c r="W71" s="199">
        <v>-37161.019999999997</v>
      </c>
      <c r="X71" s="199">
        <v>-39243.120000000003</v>
      </c>
      <c r="Y71" s="199">
        <v>-41593.730000000003</v>
      </c>
      <c r="Z71" s="199">
        <v>-46865.59</v>
      </c>
      <c r="AA71" s="199">
        <v>-54694.22</v>
      </c>
      <c r="AB71" s="199">
        <f>IFERROR(VLOOKUP($B71,'2021 Balance Sheet'!$B$7:$O$1311,'2021 Balance Sheet'!D$2,FALSE),0)</f>
        <v>-63355.89</v>
      </c>
      <c r="AC71" s="199">
        <f>IFERROR(VLOOKUP($B71,'2021 Balance Sheet'!$B$7:$O$1311,'2021 Balance Sheet'!E$2,FALSE),0)</f>
        <v>-15869.35</v>
      </c>
      <c r="AD71" s="199">
        <f>IFERROR(VLOOKUP($B71,'2021 Balance Sheet'!$B$7:$O$1311,'2021 Balance Sheet'!F$2,FALSE),0)</f>
        <v>-22834.68</v>
      </c>
      <c r="AE71" s="199">
        <f>IFERROR(VLOOKUP($B71,'2021 Balance Sheet'!$B$7:$O$1311,'2021 Balance Sheet'!G$2,FALSE),0)</f>
        <v>-28587.7</v>
      </c>
      <c r="AF71" s="199">
        <f>IFERROR(VLOOKUP($B71,'2021 Balance Sheet'!$B$7:$O$1311,'2021 Balance Sheet'!H$2,FALSE),0)</f>
        <v>-31861.89</v>
      </c>
      <c r="AG71" s="199">
        <f>IFERROR(VLOOKUP($B71,'2021 Balance Sheet'!$B$7:$O$1311,'2021 Balance Sheet'!I$2,FALSE),0)</f>
        <v>-34853.64</v>
      </c>
      <c r="AH71" s="199">
        <f>IFERROR(VLOOKUP($B71,'2021 Balance Sheet'!$B$7:$O$1311,'2021 Balance Sheet'!J$2,FALSE),0)</f>
        <v>-37056.58</v>
      </c>
      <c r="AI71" s="199">
        <f>IFERROR(VLOOKUP($B71,'2021 Balance Sheet'!$B$7:$O$1311,'2021 Balance Sheet'!K$2,FALSE),0)</f>
        <v>-39044.67</v>
      </c>
      <c r="AJ71" s="199">
        <f>IFERROR(VLOOKUP($B71,'2021 Balance Sheet'!$B$7:$O$1311,'2021 Balance Sheet'!L$2,FALSE),0)</f>
        <v>-41248.33</v>
      </c>
      <c r="AK71" s="199">
        <f>IFERROR(VLOOKUP($B71,'2021 Balance Sheet'!$B$7:$O$1311,'2021 Balance Sheet'!M$2,FALSE),0)</f>
        <v>-44882.99</v>
      </c>
      <c r="AL71" s="199">
        <f>IFERROR(VLOOKUP($B71,'2021 Balance Sheet'!$B$7:$O$1311,'2021 Balance Sheet'!N$2,FALSE),0)</f>
        <v>-49858.559999999998</v>
      </c>
      <c r="AM71" s="199">
        <f>IFERROR(VLOOKUP($B71,'2021 Balance Sheet'!$B$7:$O$1311,'2021 Balance Sheet'!O$2,FALSE),0)</f>
        <v>-58423.71</v>
      </c>
      <c r="AN71" s="109">
        <f t="shared" si="9"/>
        <v>-38834.437083333331</v>
      </c>
    </row>
    <row r="72" spans="1:40" ht="15.75" thickBot="1" x14ac:dyDescent="0.3">
      <c r="A72" s="126" t="s">
        <v>2401</v>
      </c>
      <c r="B72" s="153" t="s">
        <v>2563</v>
      </c>
      <c r="C72" s="125" t="s">
        <v>4</v>
      </c>
      <c r="D72" s="140">
        <v>-66404.639999999999</v>
      </c>
      <c r="E72" s="140">
        <v>-17681.37</v>
      </c>
      <c r="F72" s="140">
        <v>-26793.06</v>
      </c>
      <c r="G72" s="140">
        <v>-33220.959999999999</v>
      </c>
      <c r="H72" s="140">
        <v>-37909.120000000003</v>
      </c>
      <c r="I72" s="140">
        <v>-39343.839999999997</v>
      </c>
      <c r="J72" s="140">
        <v>-41664.68</v>
      </c>
      <c r="K72" s="140">
        <v>-43911.79</v>
      </c>
      <c r="L72" s="140">
        <v>-46135.79</v>
      </c>
      <c r="M72" s="140">
        <v>-48993.7</v>
      </c>
      <c r="N72" s="140">
        <v>-54766.83</v>
      </c>
      <c r="O72" s="140">
        <v>-62259.02</v>
      </c>
      <c r="P72" s="200">
        <v>-71886.13</v>
      </c>
      <c r="Q72" s="200">
        <v>-18277.599999999999</v>
      </c>
      <c r="R72" s="200">
        <v>-25742.18</v>
      </c>
      <c r="S72" s="200">
        <v>-32216.7</v>
      </c>
      <c r="T72" s="200">
        <v>-36648.31</v>
      </c>
      <c r="U72" s="200">
        <v>-38045.19</v>
      </c>
      <c r="V72" s="200">
        <v>-40604.26</v>
      </c>
      <c r="W72" s="200">
        <v>-42924.94</v>
      </c>
      <c r="X72" s="200">
        <v>-45049.95</v>
      </c>
      <c r="Y72" s="200">
        <v>-47388.4</v>
      </c>
      <c r="Z72" s="200">
        <v>-52199.53</v>
      </c>
      <c r="AA72" s="200">
        <v>-60955.66</v>
      </c>
      <c r="AB72" s="199">
        <f>IFERROR(VLOOKUP($B72,'2021 Balance Sheet'!$B$7:$O$1311,'2021 Balance Sheet'!D$2,FALSE),0)</f>
        <v>-70698.84</v>
      </c>
      <c r="AC72" s="199">
        <f>IFERROR(VLOOKUP($B72,'2021 Balance Sheet'!$B$7:$O$1311,'2021 Balance Sheet'!E$2,FALSE),0)</f>
        <v>-17559.599999999999</v>
      </c>
      <c r="AD72" s="199">
        <f>IFERROR(VLOOKUP($B72,'2021 Balance Sheet'!$B$7:$O$1311,'2021 Balance Sheet'!F$2,FALSE),0)</f>
        <v>-26686.69</v>
      </c>
      <c r="AE72" s="199">
        <f>IFERROR(VLOOKUP($B72,'2021 Balance Sheet'!$B$7:$O$1311,'2021 Balance Sheet'!G$2,FALSE),0)</f>
        <v>-33414.910000000003</v>
      </c>
      <c r="AF72" s="199">
        <f>IFERROR(VLOOKUP($B72,'2021 Balance Sheet'!$B$7:$O$1311,'2021 Balance Sheet'!H$2,FALSE),0)</f>
        <v>-38042.449999999997</v>
      </c>
      <c r="AG72" s="199">
        <f>IFERROR(VLOOKUP($B72,'2021 Balance Sheet'!$B$7:$O$1311,'2021 Balance Sheet'!I$2,FALSE),0)</f>
        <v>-41373.32</v>
      </c>
      <c r="AH72" s="199">
        <f>IFERROR(VLOOKUP($B72,'2021 Balance Sheet'!$B$7:$O$1311,'2021 Balance Sheet'!J$2,FALSE),0)</f>
        <v>-43741.15</v>
      </c>
      <c r="AI72" s="199">
        <f>IFERROR(VLOOKUP($B72,'2021 Balance Sheet'!$B$7:$O$1311,'2021 Balance Sheet'!K$2,FALSE),0)</f>
        <v>-45882.07</v>
      </c>
      <c r="AJ72" s="199">
        <f>IFERROR(VLOOKUP($B72,'2021 Balance Sheet'!$B$7:$O$1311,'2021 Balance Sheet'!L$2,FALSE),0)</f>
        <v>-48121.24</v>
      </c>
      <c r="AK72" s="199">
        <f>IFERROR(VLOOKUP($B72,'2021 Balance Sheet'!$B$7:$O$1311,'2021 Balance Sheet'!M$2,FALSE),0)</f>
        <v>-50946.19</v>
      </c>
      <c r="AL72" s="199">
        <f>IFERROR(VLOOKUP($B72,'2021 Balance Sheet'!$B$7:$O$1311,'2021 Balance Sheet'!N$2,FALSE),0)</f>
        <v>-56189.38</v>
      </c>
      <c r="AM72" s="199">
        <f>IFERROR(VLOOKUP($B72,'2021 Balance Sheet'!$B$7:$O$1311,'2021 Balance Sheet'!O$2,FALSE),0)</f>
        <v>-64664.38</v>
      </c>
      <c r="AN72" s="109">
        <f t="shared" si="9"/>
        <v>-44622.154999999999</v>
      </c>
    </row>
    <row r="73" spans="1:40" ht="15.75" thickBot="1" x14ac:dyDescent="0.3">
      <c r="A73" s="126" t="s">
        <v>2403</v>
      </c>
      <c r="B73" s="153" t="s">
        <v>2564</v>
      </c>
      <c r="C73" s="125" t="s">
        <v>4</v>
      </c>
      <c r="D73" s="139">
        <v>-24928.5</v>
      </c>
      <c r="E73" s="139">
        <v>-6694.73</v>
      </c>
      <c r="F73" s="139">
        <v>-9487.3700000000008</v>
      </c>
      <c r="G73" s="139">
        <v>-11478.35</v>
      </c>
      <c r="H73" s="139">
        <v>-12630.68</v>
      </c>
      <c r="I73" s="139">
        <v>-13060.3</v>
      </c>
      <c r="J73" s="139">
        <v>-13857.15</v>
      </c>
      <c r="K73" s="139">
        <v>-14584.41</v>
      </c>
      <c r="L73" s="139">
        <v>-15354.31</v>
      </c>
      <c r="M73" s="139">
        <v>-16739.900000000001</v>
      </c>
      <c r="N73" s="139">
        <v>-18887.38</v>
      </c>
      <c r="O73" s="139">
        <v>-22233.599999999999</v>
      </c>
      <c r="P73" s="199">
        <v>-26021.94</v>
      </c>
      <c r="Q73" s="199">
        <v>-6796.77</v>
      </c>
      <c r="R73" s="199">
        <v>-9402.82</v>
      </c>
      <c r="S73" s="199">
        <v>-11401.95</v>
      </c>
      <c r="T73" s="199">
        <v>-12680.54</v>
      </c>
      <c r="U73" s="199">
        <v>-13126.18</v>
      </c>
      <c r="V73" s="199">
        <v>-13936.13</v>
      </c>
      <c r="W73" s="199">
        <v>-14616.05</v>
      </c>
      <c r="X73" s="199">
        <v>-15348.77</v>
      </c>
      <c r="Y73" s="199">
        <v>-16250.12</v>
      </c>
      <c r="Z73" s="199">
        <v>-18614.98</v>
      </c>
      <c r="AA73" s="199">
        <v>-21837.39</v>
      </c>
      <c r="AB73" s="199">
        <f>IFERROR(VLOOKUP($B73,'2021 Balance Sheet'!$B$7:$O$1311,'2021 Balance Sheet'!D$2,FALSE),0)</f>
        <v>-25608.32</v>
      </c>
      <c r="AC73" s="199">
        <f>IFERROR(VLOOKUP($B73,'2021 Balance Sheet'!$B$7:$O$1311,'2021 Balance Sheet'!E$2,FALSE),0)</f>
        <v>-6800.08</v>
      </c>
      <c r="AD73" s="199">
        <f>IFERROR(VLOOKUP($B73,'2021 Balance Sheet'!$B$7:$O$1311,'2021 Balance Sheet'!F$2,FALSE),0)</f>
        <v>-9806.59</v>
      </c>
      <c r="AE73" s="199">
        <f>IFERROR(VLOOKUP($B73,'2021 Balance Sheet'!$B$7:$O$1311,'2021 Balance Sheet'!G$2,FALSE),0)</f>
        <v>-11958.24</v>
      </c>
      <c r="AF73" s="199">
        <f>IFERROR(VLOOKUP($B73,'2021 Balance Sheet'!$B$7:$O$1311,'2021 Balance Sheet'!H$2,FALSE),0)</f>
        <v>-13203.1</v>
      </c>
      <c r="AG73" s="199">
        <f>IFERROR(VLOOKUP($B73,'2021 Balance Sheet'!$B$7:$O$1311,'2021 Balance Sheet'!I$2,FALSE),0)</f>
        <v>-14265.08</v>
      </c>
      <c r="AH73" s="199">
        <f>IFERROR(VLOOKUP($B73,'2021 Balance Sheet'!$B$7:$O$1311,'2021 Balance Sheet'!J$2,FALSE),0)</f>
        <v>-15011.86</v>
      </c>
      <c r="AI73" s="199">
        <f>IFERROR(VLOOKUP($B73,'2021 Balance Sheet'!$B$7:$O$1311,'2021 Balance Sheet'!K$2,FALSE),0)</f>
        <v>-15688.16</v>
      </c>
      <c r="AJ73" s="199">
        <f>IFERROR(VLOOKUP($B73,'2021 Balance Sheet'!$B$7:$O$1311,'2021 Balance Sheet'!L$2,FALSE),0)</f>
        <v>-16453.93</v>
      </c>
      <c r="AK73" s="199">
        <f>IFERROR(VLOOKUP($B73,'2021 Balance Sheet'!$B$7:$O$1311,'2021 Balance Sheet'!M$2,FALSE),0)</f>
        <v>-17857.32</v>
      </c>
      <c r="AL73" s="199">
        <f>IFERROR(VLOOKUP($B73,'2021 Balance Sheet'!$B$7:$O$1311,'2021 Balance Sheet'!N$2,FALSE),0)</f>
        <v>-19885.080000000002</v>
      </c>
      <c r="AM73" s="199">
        <f>IFERROR(VLOOKUP($B73,'2021 Balance Sheet'!$B$7:$O$1311,'2021 Balance Sheet'!O$2,FALSE),0)</f>
        <v>-23846.68</v>
      </c>
      <c r="AN73" s="109">
        <f t="shared" si="9"/>
        <v>-15781.649583333334</v>
      </c>
    </row>
    <row r="74" spans="1:40" ht="15.75" thickBot="1" x14ac:dyDescent="0.3">
      <c r="A74" s="126" t="s">
        <v>2405</v>
      </c>
      <c r="B74" s="153" t="s">
        <v>2565</v>
      </c>
      <c r="C74" s="125" t="s">
        <v>4</v>
      </c>
      <c r="D74" s="140">
        <v>-50472.82</v>
      </c>
      <c r="E74" s="140">
        <v>-35905.129999999997</v>
      </c>
      <c r="F74" s="140">
        <v>-50725.07</v>
      </c>
      <c r="G74" s="140">
        <v>-60573.83</v>
      </c>
      <c r="H74" s="140">
        <v>-15540.35</v>
      </c>
      <c r="I74" s="140">
        <v>-17332.41</v>
      </c>
      <c r="J74" s="140">
        <v>-21287.32</v>
      </c>
      <c r="K74" s="140">
        <v>-7706.76</v>
      </c>
      <c r="L74" s="140">
        <v>-11522.99</v>
      </c>
      <c r="M74" s="140">
        <v>-19528.900000000001</v>
      </c>
      <c r="N74" s="140">
        <v>-19936.349999999999</v>
      </c>
      <c r="O74" s="140">
        <v>-39314.1</v>
      </c>
      <c r="P74" s="200">
        <v>-59103.71</v>
      </c>
      <c r="Q74" s="200">
        <v>-36332.949999999997</v>
      </c>
      <c r="R74" s="200">
        <v>-50538.2</v>
      </c>
      <c r="S74" s="200">
        <v>-61477.54</v>
      </c>
      <c r="T74" s="200">
        <v>-17844.07</v>
      </c>
      <c r="U74" s="200">
        <v>-20206.47</v>
      </c>
      <c r="V74" s="200">
        <v>-24791.57</v>
      </c>
      <c r="W74" s="200">
        <v>-8357.5300000000007</v>
      </c>
      <c r="X74" s="200">
        <v>-12425.13</v>
      </c>
      <c r="Y74" s="200">
        <v>-18969.38</v>
      </c>
      <c r="Z74" s="200">
        <v>-20181.57</v>
      </c>
      <c r="AA74" s="200">
        <v>-41681.15</v>
      </c>
      <c r="AB74" s="199">
        <f>IFERROR(VLOOKUP($B74,'2021 Balance Sheet'!$B$7:$O$1311,'2021 Balance Sheet'!D$2,FALSE),0)</f>
        <v>-61579.7</v>
      </c>
      <c r="AC74" s="199">
        <f>IFERROR(VLOOKUP($B74,'2021 Balance Sheet'!$B$7:$O$1311,'2021 Balance Sheet'!E$2,FALSE),0)</f>
        <v>-38078.03</v>
      </c>
      <c r="AD74" s="199">
        <f>IFERROR(VLOOKUP($B74,'2021 Balance Sheet'!$B$7:$O$1311,'2021 Balance Sheet'!F$2,FALSE),0)</f>
        <v>-55124</v>
      </c>
      <c r="AE74" s="199">
        <f>IFERROR(VLOOKUP($B74,'2021 Balance Sheet'!$B$7:$O$1311,'2021 Balance Sheet'!G$2,FALSE),0)</f>
        <v>-66107.77</v>
      </c>
      <c r="AF74" s="199">
        <f>IFERROR(VLOOKUP($B74,'2021 Balance Sheet'!$B$7:$O$1311,'2021 Balance Sheet'!H$2,FALSE),0)</f>
        <v>-18088.240000000002</v>
      </c>
      <c r="AG74" s="199">
        <f>IFERROR(VLOOKUP($B74,'2021 Balance Sheet'!$B$7:$O$1311,'2021 Balance Sheet'!I$2,FALSE),0)</f>
        <v>-23308.34</v>
      </c>
      <c r="AH74" s="199">
        <f>IFERROR(VLOOKUP($B74,'2021 Balance Sheet'!$B$7:$O$1311,'2021 Balance Sheet'!J$2,FALSE),0)</f>
        <v>-27399.33</v>
      </c>
      <c r="AI74" s="199">
        <f>IFERROR(VLOOKUP($B74,'2021 Balance Sheet'!$B$7:$O$1311,'2021 Balance Sheet'!K$2,FALSE),0)</f>
        <v>-8039.11</v>
      </c>
      <c r="AJ74" s="199">
        <f>IFERROR(VLOOKUP($B74,'2021 Balance Sheet'!$B$7:$O$1311,'2021 Balance Sheet'!L$2,FALSE),0)</f>
        <v>-12498.83</v>
      </c>
      <c r="AK74" s="199">
        <f>IFERROR(VLOOKUP($B74,'2021 Balance Sheet'!$B$7:$O$1311,'2021 Balance Sheet'!M$2,FALSE),0)</f>
        <v>-21081.97</v>
      </c>
      <c r="AL74" s="199">
        <f>IFERROR(VLOOKUP($B74,'2021 Balance Sheet'!$B$7:$O$1311,'2021 Balance Sheet'!N$2,FALSE),0)</f>
        <v>-22142.52</v>
      </c>
      <c r="AM74" s="199">
        <f>IFERROR(VLOOKUP($B74,'2021 Balance Sheet'!$B$7:$O$1311,'2021 Balance Sheet'!O$2,FALSE),0)</f>
        <v>-48085.72</v>
      </c>
      <c r="AN74" s="109">
        <f t="shared" si="9"/>
        <v>-33194.272916666676</v>
      </c>
    </row>
    <row r="75" spans="1:40" ht="15.75" thickBot="1" x14ac:dyDescent="0.3">
      <c r="A75" s="126" t="s">
        <v>2407</v>
      </c>
      <c r="B75" s="153" t="s">
        <v>2566</v>
      </c>
      <c r="C75" s="125" t="s">
        <v>4</v>
      </c>
      <c r="D75" s="139">
        <v>-12688.92</v>
      </c>
      <c r="E75" s="139">
        <v>-3600.35</v>
      </c>
      <c r="F75" s="139">
        <v>-5368.23</v>
      </c>
      <c r="G75" s="139">
        <v>-6356.67</v>
      </c>
      <c r="H75" s="139">
        <v>-7056.77</v>
      </c>
      <c r="I75" s="139">
        <v>-7158.58</v>
      </c>
      <c r="J75" s="139">
        <v>-7440.66</v>
      </c>
      <c r="K75" s="139">
        <v>-7679.33</v>
      </c>
      <c r="L75" s="139">
        <v>-7926.34</v>
      </c>
      <c r="M75" s="139">
        <v>-8520.1</v>
      </c>
      <c r="N75" s="139">
        <v>-9611.34</v>
      </c>
      <c r="O75" s="139">
        <v>-11296.87</v>
      </c>
      <c r="P75" s="199">
        <v>-13302.27</v>
      </c>
      <c r="Q75" s="199">
        <v>-3587.34</v>
      </c>
      <c r="R75" s="199">
        <v>-5059.68</v>
      </c>
      <c r="S75" s="199">
        <v>-6296.86</v>
      </c>
      <c r="T75" s="199">
        <v>-6969.16</v>
      </c>
      <c r="U75" s="199">
        <v>-7112.81</v>
      </c>
      <c r="V75" s="199">
        <v>-7451.25</v>
      </c>
      <c r="W75" s="199">
        <v>-7683.01</v>
      </c>
      <c r="X75" s="199">
        <v>-7911.15</v>
      </c>
      <c r="Y75" s="199">
        <v>-8263.7800000000007</v>
      </c>
      <c r="Z75" s="199">
        <v>-9333.51</v>
      </c>
      <c r="AA75" s="199">
        <v>-11131.27</v>
      </c>
      <c r="AB75" s="199">
        <f>IFERROR(VLOOKUP($B75,'2021 Balance Sheet'!$B$7:$O$1311,'2021 Balance Sheet'!D$2,FALSE),0)</f>
        <v>-12985.19</v>
      </c>
      <c r="AC75" s="199">
        <f>IFERROR(VLOOKUP($B75,'2021 Balance Sheet'!$B$7:$O$1311,'2021 Balance Sheet'!E$2,FALSE),0)</f>
        <v>-3695.03</v>
      </c>
      <c r="AD75" s="199">
        <f>IFERROR(VLOOKUP($B75,'2021 Balance Sheet'!$B$7:$O$1311,'2021 Balance Sheet'!F$2,FALSE),0)</f>
        <v>-5244.71</v>
      </c>
      <c r="AE75" s="199">
        <f>IFERROR(VLOOKUP($B75,'2021 Balance Sheet'!$B$7:$O$1311,'2021 Balance Sheet'!G$2,FALSE),0)</f>
        <v>-6503.27</v>
      </c>
      <c r="AF75" s="199">
        <f>IFERROR(VLOOKUP($B75,'2021 Balance Sheet'!$B$7:$O$1311,'2021 Balance Sheet'!H$2,FALSE),0)</f>
        <v>-7149.02</v>
      </c>
      <c r="AG75" s="199">
        <f>IFERROR(VLOOKUP($B75,'2021 Balance Sheet'!$B$7:$O$1311,'2021 Balance Sheet'!I$2,FALSE),0)</f>
        <v>-7609.97</v>
      </c>
      <c r="AH75" s="199">
        <f>IFERROR(VLOOKUP($B75,'2021 Balance Sheet'!$B$7:$O$1311,'2021 Balance Sheet'!J$2,FALSE),0)</f>
        <v>-7892.34</v>
      </c>
      <c r="AI75" s="199">
        <f>IFERROR(VLOOKUP($B75,'2021 Balance Sheet'!$B$7:$O$1311,'2021 Balance Sheet'!K$2,FALSE),0)</f>
        <v>-8116.93</v>
      </c>
      <c r="AJ75" s="199">
        <f>IFERROR(VLOOKUP($B75,'2021 Balance Sheet'!$B$7:$O$1311,'2021 Balance Sheet'!L$2,FALSE),0)</f>
        <v>-8378.34</v>
      </c>
      <c r="AK75" s="199">
        <f>IFERROR(VLOOKUP($B75,'2021 Balance Sheet'!$B$7:$O$1311,'2021 Balance Sheet'!M$2,FALSE),0)</f>
        <v>-8942.6200000000008</v>
      </c>
      <c r="AL75" s="199">
        <f>IFERROR(VLOOKUP($B75,'2021 Balance Sheet'!$B$7:$O$1311,'2021 Balance Sheet'!N$2,FALSE),0)</f>
        <v>-9957.86</v>
      </c>
      <c r="AM75" s="199">
        <f>IFERROR(VLOOKUP($B75,'2021 Balance Sheet'!$B$7:$O$1311,'2021 Balance Sheet'!O$2,FALSE),0)</f>
        <v>-11725.86</v>
      </c>
      <c r="AN75" s="109">
        <f t="shared" si="9"/>
        <v>-8158.6537500000004</v>
      </c>
    </row>
    <row r="76" spans="1:40" ht="15.75" thickBot="1" x14ac:dyDescent="0.3">
      <c r="A76" s="126" t="s">
        <v>2409</v>
      </c>
      <c r="B76" s="153" t="s">
        <v>2567</v>
      </c>
      <c r="C76" s="125" t="s">
        <v>4</v>
      </c>
      <c r="D76" s="140">
        <v>-5390.14</v>
      </c>
      <c r="E76" s="140">
        <v>-3644.66</v>
      </c>
      <c r="F76" s="140">
        <v>-5133.45</v>
      </c>
      <c r="G76" s="140">
        <v>-6178.37</v>
      </c>
      <c r="H76" s="140">
        <v>-1688.55</v>
      </c>
      <c r="I76" s="140">
        <v>-1903.06</v>
      </c>
      <c r="J76" s="140">
        <v>-2401.38</v>
      </c>
      <c r="K76" s="140">
        <v>-917.23</v>
      </c>
      <c r="L76" s="140">
        <v>-1385.67</v>
      </c>
      <c r="M76" s="140">
        <v>-2257.61</v>
      </c>
      <c r="N76" s="140">
        <v>-2166.31</v>
      </c>
      <c r="O76" s="140">
        <v>-4009.07</v>
      </c>
      <c r="P76" s="200">
        <v>-6119.73</v>
      </c>
      <c r="Q76" s="200">
        <v>-3769.05</v>
      </c>
      <c r="R76" s="200">
        <v>-5186.3999999999996</v>
      </c>
      <c r="S76" s="200">
        <v>-6299.86</v>
      </c>
      <c r="T76" s="200">
        <v>-1757.52</v>
      </c>
      <c r="U76" s="200">
        <v>-2034.86</v>
      </c>
      <c r="V76" s="200">
        <v>-2476.64</v>
      </c>
      <c r="W76" s="200">
        <v>-857.76</v>
      </c>
      <c r="X76" s="200">
        <v>-1306.33</v>
      </c>
      <c r="Y76" s="200">
        <v>-1943.26</v>
      </c>
      <c r="Z76" s="200">
        <v>-1922.85</v>
      </c>
      <c r="AA76" s="200">
        <v>-3859.43</v>
      </c>
      <c r="AB76" s="199">
        <f>IFERROR(VLOOKUP($B76,'2021 Balance Sheet'!$B$7:$O$1311,'2021 Balance Sheet'!D$2,FALSE),0)</f>
        <v>-5801.07</v>
      </c>
      <c r="AC76" s="199">
        <f>IFERROR(VLOOKUP($B76,'2021 Balance Sheet'!$B$7:$O$1311,'2021 Balance Sheet'!E$2,FALSE),0)</f>
        <v>-3667.19</v>
      </c>
      <c r="AD76" s="199">
        <f>IFERROR(VLOOKUP($B76,'2021 Balance Sheet'!$B$7:$O$1311,'2021 Balance Sheet'!F$2,FALSE),0)</f>
        <v>-5166.53</v>
      </c>
      <c r="AE76" s="199">
        <f>IFERROR(VLOOKUP($B76,'2021 Balance Sheet'!$B$7:$O$1311,'2021 Balance Sheet'!G$2,FALSE),0)</f>
        <v>-6289.61</v>
      </c>
      <c r="AF76" s="199">
        <f>IFERROR(VLOOKUP($B76,'2021 Balance Sheet'!$B$7:$O$1311,'2021 Balance Sheet'!H$2,FALSE),0)</f>
        <v>-1793.1</v>
      </c>
      <c r="AG76" s="199">
        <f>IFERROR(VLOOKUP($B76,'2021 Balance Sheet'!$B$7:$O$1311,'2021 Balance Sheet'!I$2,FALSE),0)</f>
        <v>-2393.25</v>
      </c>
      <c r="AH76" s="199">
        <f>IFERROR(VLOOKUP($B76,'2021 Balance Sheet'!$B$7:$O$1311,'2021 Balance Sheet'!J$2,FALSE),0)</f>
        <v>-2822.45</v>
      </c>
      <c r="AI76" s="199">
        <f>IFERROR(VLOOKUP($B76,'2021 Balance Sheet'!$B$7:$O$1311,'2021 Balance Sheet'!K$2,FALSE),0)</f>
        <v>-861.2</v>
      </c>
      <c r="AJ76" s="199">
        <f>IFERROR(VLOOKUP($B76,'2021 Balance Sheet'!$B$7:$O$1311,'2021 Balance Sheet'!L$2,FALSE),0)</f>
        <v>-1376.38</v>
      </c>
      <c r="AK76" s="199">
        <f>IFERROR(VLOOKUP($B76,'2021 Balance Sheet'!$B$7:$O$1311,'2021 Balance Sheet'!M$2,FALSE),0)</f>
        <v>-2277.64</v>
      </c>
      <c r="AL76" s="199">
        <f>IFERROR(VLOOKUP($B76,'2021 Balance Sheet'!$B$7:$O$1311,'2021 Balance Sheet'!N$2,FALSE),0)</f>
        <v>-2089.25</v>
      </c>
      <c r="AM76" s="199">
        <f>IFERROR(VLOOKUP($B76,'2021 Balance Sheet'!$B$7:$O$1311,'2021 Balance Sheet'!O$2,FALSE),0)</f>
        <v>-4328.21</v>
      </c>
      <c r="AN76" s="109">
        <f t="shared" si="9"/>
        <v>-3219.290833333333</v>
      </c>
    </row>
    <row r="77" spans="1:40" ht="15.75" thickBot="1" x14ac:dyDescent="0.3">
      <c r="A77" s="126" t="s">
        <v>2411</v>
      </c>
      <c r="B77" s="153" t="s">
        <v>2568</v>
      </c>
      <c r="C77" s="125" t="s">
        <v>4</v>
      </c>
      <c r="D77" s="139">
        <v>-2697.53</v>
      </c>
      <c r="E77" s="139">
        <v>-1636.03</v>
      </c>
      <c r="F77" s="139">
        <v>-2282.08</v>
      </c>
      <c r="G77" s="139">
        <v>-2714.48</v>
      </c>
      <c r="H77" s="139">
        <v>-2920.54</v>
      </c>
      <c r="I77" s="139">
        <v>-2953.81</v>
      </c>
      <c r="J77" s="139">
        <v>-3092.79</v>
      </c>
      <c r="K77" s="139">
        <v>-261.26</v>
      </c>
      <c r="L77" s="139">
        <v>-393.42</v>
      </c>
      <c r="M77" s="139">
        <v>-790.22</v>
      </c>
      <c r="N77" s="139">
        <v>-1338.51</v>
      </c>
      <c r="O77" s="139">
        <v>-2223.16</v>
      </c>
      <c r="P77" s="199">
        <v>-3099.86</v>
      </c>
      <c r="Q77" s="199">
        <v>-1613.38</v>
      </c>
      <c r="R77" s="199">
        <v>-2222.4</v>
      </c>
      <c r="S77" s="199">
        <v>-2717.16</v>
      </c>
      <c r="T77" s="199">
        <v>-2965.31</v>
      </c>
      <c r="U77" s="199">
        <v>-3013.16</v>
      </c>
      <c r="V77" s="199">
        <v>-3158.33</v>
      </c>
      <c r="W77" s="199">
        <v>-269.60000000000002</v>
      </c>
      <c r="X77" s="199">
        <v>-401.93</v>
      </c>
      <c r="Y77" s="199">
        <v>-684.91</v>
      </c>
      <c r="Z77" s="199">
        <v>-1294.53</v>
      </c>
      <c r="AA77" s="199">
        <v>-2291.83</v>
      </c>
      <c r="AB77" s="199">
        <f>IFERROR(VLOOKUP($B77,'2021 Balance Sheet'!$B$7:$O$1311,'2021 Balance Sheet'!D$2,FALSE),0)</f>
        <v>-3159.25</v>
      </c>
      <c r="AC77" s="199">
        <f>IFERROR(VLOOKUP($B77,'2021 Balance Sheet'!$B$7:$O$1311,'2021 Balance Sheet'!E$2,FALSE),0)</f>
        <v>-1660.91</v>
      </c>
      <c r="AD77" s="199">
        <f>IFERROR(VLOOKUP($B77,'2021 Balance Sheet'!$B$7:$O$1311,'2021 Balance Sheet'!F$2,FALSE),0)</f>
        <v>-2436.75</v>
      </c>
      <c r="AE77" s="199">
        <f>IFERROR(VLOOKUP($B77,'2021 Balance Sheet'!$B$7:$O$1311,'2021 Balance Sheet'!G$2,FALSE),0)</f>
        <v>-2890.44</v>
      </c>
      <c r="AF77" s="199">
        <f>IFERROR(VLOOKUP($B77,'2021 Balance Sheet'!$B$7:$O$1311,'2021 Balance Sheet'!H$2,FALSE),0)</f>
        <v>-3164.72</v>
      </c>
      <c r="AG77" s="199">
        <f>IFERROR(VLOOKUP($B77,'2021 Balance Sheet'!$B$7:$O$1311,'2021 Balance Sheet'!I$2,FALSE),0)</f>
        <v>-3353.58</v>
      </c>
      <c r="AH77" s="199">
        <f>IFERROR(VLOOKUP($B77,'2021 Balance Sheet'!$B$7:$O$1311,'2021 Balance Sheet'!J$2,FALSE),0)</f>
        <v>-128.75</v>
      </c>
      <c r="AI77" s="199">
        <f>IFERROR(VLOOKUP($B77,'2021 Balance Sheet'!$B$7:$O$1311,'2021 Balance Sheet'!K$2,FALSE),0)</f>
        <v>-257.08999999999997</v>
      </c>
      <c r="AJ77" s="199">
        <f>IFERROR(VLOOKUP($B77,'2021 Balance Sheet'!$B$7:$O$1311,'2021 Balance Sheet'!L$2,FALSE),0)</f>
        <v>-398.26</v>
      </c>
      <c r="AK77" s="199">
        <f>IFERROR(VLOOKUP($B77,'2021 Balance Sheet'!$B$7:$O$1311,'2021 Balance Sheet'!M$2,FALSE),0)</f>
        <v>-785.79</v>
      </c>
      <c r="AL77" s="199">
        <f>IFERROR(VLOOKUP($B77,'2021 Balance Sheet'!$B$7:$O$1311,'2021 Balance Sheet'!N$2,FALSE),0)</f>
        <v>-1389.97</v>
      </c>
      <c r="AM77" s="199">
        <f>IFERROR(VLOOKUP($B77,'2021 Balance Sheet'!$B$7:$O$1311,'2021 Balance Sheet'!O$2,FALSE),0)</f>
        <v>-2490.48</v>
      </c>
      <c r="AN77" s="109">
        <f t="shared" si="9"/>
        <v>-1834.7220833333333</v>
      </c>
    </row>
    <row r="78" spans="1:40" ht="15.75" thickBot="1" x14ac:dyDescent="0.3">
      <c r="A78" s="126" t="s">
        <v>2413</v>
      </c>
      <c r="B78" s="153" t="s">
        <v>2569</v>
      </c>
      <c r="C78" s="125" t="s">
        <v>4</v>
      </c>
      <c r="D78" s="140">
        <v>-20110.46</v>
      </c>
      <c r="E78" s="140">
        <v>-38806.550000000003</v>
      </c>
      <c r="F78" s="140">
        <v>-58367.47</v>
      </c>
      <c r="G78" s="140">
        <v>-13809.86</v>
      </c>
      <c r="H78" s="140">
        <v>-23792.92</v>
      </c>
      <c r="I78" s="140">
        <v>-28800.16</v>
      </c>
      <c r="J78" s="140">
        <v>-1903.72</v>
      </c>
      <c r="K78" s="140">
        <v>-6763.13</v>
      </c>
      <c r="L78" s="140">
        <v>-10484.82</v>
      </c>
      <c r="M78" s="140">
        <v>-5202.25</v>
      </c>
      <c r="N78" s="140">
        <v>-15111.17</v>
      </c>
      <c r="O78" s="140">
        <v>-29706.17</v>
      </c>
      <c r="P78" s="200">
        <v>-21937.22</v>
      </c>
      <c r="Q78" s="200">
        <v>-40737.910000000003</v>
      </c>
      <c r="R78" s="200">
        <v>-57569.79</v>
      </c>
      <c r="S78" s="200">
        <v>-14728.39</v>
      </c>
      <c r="T78" s="200">
        <v>-23979.75</v>
      </c>
      <c r="U78" s="200">
        <v>-29293.55</v>
      </c>
      <c r="V78" s="200">
        <v>-1967.15</v>
      </c>
      <c r="W78" s="200">
        <v>-6285.46</v>
      </c>
      <c r="X78" s="200">
        <v>-10096.950000000001</v>
      </c>
      <c r="Y78" s="200">
        <v>-4719.58</v>
      </c>
      <c r="Z78" s="200">
        <v>-13224.87</v>
      </c>
      <c r="AA78" s="200">
        <v>-30343.08</v>
      </c>
      <c r="AB78" s="199">
        <f>IFERROR(VLOOKUP($B78,'2021 Balance Sheet'!$B$7:$O$1311,'2021 Balance Sheet'!D$2,FALSE),0)</f>
        <v>-21096.61</v>
      </c>
      <c r="AC78" s="199">
        <f>IFERROR(VLOOKUP($B78,'2021 Balance Sheet'!$B$7:$O$1311,'2021 Balance Sheet'!E$2,FALSE),0)</f>
        <v>-39534.26</v>
      </c>
      <c r="AD78" s="199">
        <f>IFERROR(VLOOKUP($B78,'2021 Balance Sheet'!$B$7:$O$1311,'2021 Balance Sheet'!F$2,FALSE),0)</f>
        <v>-58932.03</v>
      </c>
      <c r="AE78" s="199">
        <f>IFERROR(VLOOKUP($B78,'2021 Balance Sheet'!$B$7:$O$1311,'2021 Balance Sheet'!G$2,FALSE),0)</f>
        <v>-15660.55</v>
      </c>
      <c r="AF78" s="199">
        <f>IFERROR(VLOOKUP($B78,'2021 Balance Sheet'!$B$7:$O$1311,'2021 Balance Sheet'!H$2,FALSE),0)</f>
        <v>-25392.65</v>
      </c>
      <c r="AG78" s="199">
        <f>IFERROR(VLOOKUP($B78,'2021 Balance Sheet'!$B$7:$O$1311,'2021 Balance Sheet'!I$2,FALSE),0)</f>
        <v>-32131.439999999999</v>
      </c>
      <c r="AH78" s="199">
        <f>IFERROR(VLOOKUP($B78,'2021 Balance Sheet'!$B$7:$O$1311,'2021 Balance Sheet'!J$2,FALSE),0)</f>
        <v>-4901.7299999999996</v>
      </c>
      <c r="AI78" s="199">
        <f>IFERROR(VLOOKUP($B78,'2021 Balance Sheet'!$B$7:$O$1311,'2021 Balance Sheet'!K$2,FALSE),0)</f>
        <v>-9119.2099999999991</v>
      </c>
      <c r="AJ78" s="199">
        <f>IFERROR(VLOOKUP($B78,'2021 Balance Sheet'!$B$7:$O$1311,'2021 Balance Sheet'!L$2,FALSE),0)</f>
        <v>-13339.92</v>
      </c>
      <c r="AK78" s="199">
        <f>IFERROR(VLOOKUP($B78,'2021 Balance Sheet'!$B$7:$O$1311,'2021 Balance Sheet'!M$2,FALSE),0)</f>
        <v>-5327.57</v>
      </c>
      <c r="AL78" s="199">
        <f>IFERROR(VLOOKUP($B78,'2021 Balance Sheet'!$B$7:$O$1311,'2021 Balance Sheet'!N$2,FALSE),0)</f>
        <v>-15234.13</v>
      </c>
      <c r="AM78" s="199">
        <f>IFERROR(VLOOKUP($B78,'2021 Balance Sheet'!$B$7:$O$1311,'2021 Balance Sheet'!O$2,FALSE),0)</f>
        <v>-32358.37</v>
      </c>
      <c r="AN78" s="109">
        <f t="shared" si="9"/>
        <v>-22668.402083333334</v>
      </c>
    </row>
    <row r="79" spans="1:40" ht="15.75" thickBot="1" x14ac:dyDescent="0.3">
      <c r="A79" s="126" t="s">
        <v>2415</v>
      </c>
      <c r="B79" s="153" t="s">
        <v>2570</v>
      </c>
      <c r="C79" s="125" t="s">
        <v>4</v>
      </c>
      <c r="D79" s="139">
        <v>-114.79</v>
      </c>
      <c r="E79" s="139">
        <v>-27.17</v>
      </c>
      <c r="F79" s="139">
        <v>-37.72</v>
      </c>
      <c r="G79" s="139">
        <v>-46.83</v>
      </c>
      <c r="H79" s="139">
        <v>-51.43</v>
      </c>
      <c r="I79" s="139">
        <v>-52.69</v>
      </c>
      <c r="J79" s="139">
        <v>-55.88</v>
      </c>
      <c r="K79" s="139">
        <v>-58.82</v>
      </c>
      <c r="L79" s="139">
        <v>-62</v>
      </c>
      <c r="M79" s="139">
        <v>-68.78</v>
      </c>
      <c r="N79" s="139">
        <v>-78.31</v>
      </c>
      <c r="O79" s="139">
        <v>-92.72</v>
      </c>
      <c r="P79" s="199">
        <v>-110.05</v>
      </c>
      <c r="Q79" s="199">
        <v>-30.45</v>
      </c>
      <c r="R79" s="199">
        <v>-41.74</v>
      </c>
      <c r="S79" s="199">
        <v>-50.74</v>
      </c>
      <c r="T79" s="199">
        <v>-56.01</v>
      </c>
      <c r="U79" s="199">
        <v>-58.12</v>
      </c>
      <c r="V79" s="199">
        <v>-61.54</v>
      </c>
      <c r="W79" s="199">
        <v>-64.55</v>
      </c>
      <c r="X79" s="199">
        <v>-68.290000000000006</v>
      </c>
      <c r="Y79" s="199">
        <v>-73.650000000000006</v>
      </c>
      <c r="Z79" s="199">
        <v>-84.19</v>
      </c>
      <c r="AA79" s="199">
        <v>-100.05</v>
      </c>
      <c r="AB79" s="199">
        <f>IFERROR(VLOOKUP($B79,'2021 Balance Sheet'!$B$7:$O$1311,'2021 Balance Sheet'!D$2,FALSE),0)</f>
        <v>-117.79</v>
      </c>
      <c r="AC79" s="199">
        <f>IFERROR(VLOOKUP($B79,'2021 Balance Sheet'!$B$7:$O$1311,'2021 Balance Sheet'!E$2,FALSE),0)</f>
        <v>-28.55</v>
      </c>
      <c r="AD79" s="199">
        <f>IFERROR(VLOOKUP($B79,'2021 Balance Sheet'!$B$7:$O$1311,'2021 Balance Sheet'!F$2,FALSE),0)</f>
        <v>-40.43</v>
      </c>
      <c r="AE79" s="199">
        <f>IFERROR(VLOOKUP($B79,'2021 Balance Sheet'!$B$7:$O$1311,'2021 Balance Sheet'!G$2,FALSE),0)</f>
        <v>-49.71</v>
      </c>
      <c r="AF79" s="199">
        <f>IFERROR(VLOOKUP($B79,'2021 Balance Sheet'!$B$7:$O$1311,'2021 Balance Sheet'!H$2,FALSE),0)</f>
        <v>-55</v>
      </c>
      <c r="AG79" s="199">
        <f>IFERROR(VLOOKUP($B79,'2021 Balance Sheet'!$B$7:$O$1311,'2021 Balance Sheet'!I$2,FALSE),0)</f>
        <v>-59.3</v>
      </c>
      <c r="AH79" s="199">
        <f>IFERROR(VLOOKUP($B79,'2021 Balance Sheet'!$B$7:$O$1311,'2021 Balance Sheet'!J$2,FALSE),0)</f>
        <v>-62.28</v>
      </c>
      <c r="AI79" s="199">
        <f>IFERROR(VLOOKUP($B79,'2021 Balance Sheet'!$B$7:$O$1311,'2021 Balance Sheet'!K$2,FALSE),0)</f>
        <v>-65.180000000000007</v>
      </c>
      <c r="AJ79" s="199">
        <f>IFERROR(VLOOKUP($B79,'2021 Balance Sheet'!$B$7:$O$1311,'2021 Balance Sheet'!L$2,FALSE),0)</f>
        <v>-69.23</v>
      </c>
      <c r="AK79" s="199">
        <f>IFERROR(VLOOKUP($B79,'2021 Balance Sheet'!$B$7:$O$1311,'2021 Balance Sheet'!M$2,FALSE),0)</f>
        <v>-76.819999999999993</v>
      </c>
      <c r="AL79" s="199">
        <f>IFERROR(VLOOKUP($B79,'2021 Balance Sheet'!$B$7:$O$1311,'2021 Balance Sheet'!N$2,FALSE),0)</f>
        <v>-86.32</v>
      </c>
      <c r="AM79" s="199">
        <f>IFERROR(VLOOKUP($B79,'2021 Balance Sheet'!$B$7:$O$1311,'2021 Balance Sheet'!O$2,FALSE),0)</f>
        <v>-104.62</v>
      </c>
      <c r="AN79" s="109">
        <f t="shared" si="9"/>
        <v>-67.745416666666657</v>
      </c>
    </row>
    <row r="80" spans="1:40" ht="15.75" thickBot="1" x14ac:dyDescent="0.3">
      <c r="A80" s="126" t="s">
        <v>2417</v>
      </c>
      <c r="B80" s="153" t="s">
        <v>2571</v>
      </c>
      <c r="C80" s="125" t="s">
        <v>4</v>
      </c>
      <c r="D80" s="140">
        <v>-1233.3</v>
      </c>
      <c r="E80" s="140">
        <v>-851.16</v>
      </c>
      <c r="F80" s="140">
        <v>-1270.8499999999999</v>
      </c>
      <c r="G80" s="140">
        <v>-1604.87</v>
      </c>
      <c r="H80" s="140">
        <v>-1825.91</v>
      </c>
      <c r="I80" s="140">
        <v>-1940.15</v>
      </c>
      <c r="J80" s="140">
        <v>-1971.18</v>
      </c>
      <c r="K80" s="140">
        <v>-118.1</v>
      </c>
      <c r="L80" s="140">
        <v>-197.59</v>
      </c>
      <c r="M80" s="140">
        <v>-314.64</v>
      </c>
      <c r="N80" s="140">
        <v>-558.20000000000005</v>
      </c>
      <c r="O80" s="140">
        <v>-945.27</v>
      </c>
      <c r="P80" s="200">
        <v>-1384.95</v>
      </c>
      <c r="Q80" s="200">
        <v>-831.13</v>
      </c>
      <c r="R80" s="200">
        <v>-1257.2</v>
      </c>
      <c r="S80" s="200">
        <v>-1578.18</v>
      </c>
      <c r="T80" s="200">
        <v>-1818.43</v>
      </c>
      <c r="U80" s="200">
        <v>-1977.57</v>
      </c>
      <c r="V80" s="200">
        <v>-2028.45</v>
      </c>
      <c r="W80" s="200">
        <v>-146.62</v>
      </c>
      <c r="X80" s="200">
        <v>-233.08</v>
      </c>
      <c r="Y80" s="200">
        <v>-340.58</v>
      </c>
      <c r="Z80" s="200">
        <v>-536.15</v>
      </c>
      <c r="AA80" s="200">
        <v>-958.53</v>
      </c>
      <c r="AB80" s="199">
        <f>IFERROR(VLOOKUP($B80,'2021 Balance Sheet'!$B$7:$O$1311,'2021 Balance Sheet'!D$2,FALSE),0)</f>
        <v>-1466.47</v>
      </c>
      <c r="AC80" s="199">
        <f>IFERROR(VLOOKUP($B80,'2021 Balance Sheet'!$B$7:$O$1311,'2021 Balance Sheet'!E$2,FALSE),0)</f>
        <v>-910.16</v>
      </c>
      <c r="AD80" s="199">
        <f>IFERROR(VLOOKUP($B80,'2021 Balance Sheet'!$B$7:$O$1311,'2021 Balance Sheet'!F$2,FALSE),0)</f>
        <v>-1362.77</v>
      </c>
      <c r="AE80" s="199">
        <f>IFERROR(VLOOKUP($B80,'2021 Balance Sheet'!$B$7:$O$1311,'2021 Balance Sheet'!G$2,FALSE),0)</f>
        <v>-1726.69</v>
      </c>
      <c r="AF80" s="199">
        <f>IFERROR(VLOOKUP($B80,'2021 Balance Sheet'!$B$7:$O$1311,'2021 Balance Sheet'!H$2,FALSE),0)</f>
        <v>-1965.11</v>
      </c>
      <c r="AG80" s="199">
        <f>IFERROR(VLOOKUP($B80,'2021 Balance Sheet'!$B$7:$O$1311,'2021 Balance Sheet'!I$2,FALSE),0)</f>
        <v>-2130.91</v>
      </c>
      <c r="AH80" s="199">
        <f>IFERROR(VLOOKUP($B80,'2021 Balance Sheet'!$B$7:$O$1311,'2021 Balance Sheet'!J$2,FALSE),0)</f>
        <v>-102.66</v>
      </c>
      <c r="AI80" s="199">
        <f>IFERROR(VLOOKUP($B80,'2021 Balance Sheet'!$B$7:$O$1311,'2021 Balance Sheet'!K$2,FALSE),0)</f>
        <v>-192.78</v>
      </c>
      <c r="AJ80" s="199">
        <f>IFERROR(VLOOKUP($B80,'2021 Balance Sheet'!$B$7:$O$1311,'2021 Balance Sheet'!L$2,FALSE),0)</f>
        <v>-277.8</v>
      </c>
      <c r="AK80" s="199">
        <f>IFERROR(VLOOKUP($B80,'2021 Balance Sheet'!$B$7:$O$1311,'2021 Balance Sheet'!M$2,FALSE),0)</f>
        <v>-391.19</v>
      </c>
      <c r="AL80" s="199">
        <f>IFERROR(VLOOKUP($B80,'2021 Balance Sheet'!$B$7:$O$1311,'2021 Balance Sheet'!N$2,FALSE),0)</f>
        <v>-620.55999999999995</v>
      </c>
      <c r="AM80" s="199">
        <f>IFERROR(VLOOKUP($B80,'2021 Balance Sheet'!$B$7:$O$1311,'2021 Balance Sheet'!O$2,FALSE),0)</f>
        <v>-1041.6500000000001</v>
      </c>
      <c r="AN80" s="109">
        <f t="shared" si="9"/>
        <v>-1012.2658333333334</v>
      </c>
    </row>
    <row r="81" spans="1:40" ht="15.75" thickBot="1" x14ac:dyDescent="0.3">
      <c r="A81" s="126" t="s">
        <v>2419</v>
      </c>
      <c r="B81" s="153" t="s">
        <v>2572</v>
      </c>
      <c r="C81" s="125" t="s">
        <v>4</v>
      </c>
      <c r="D81" s="139">
        <v>-1088.21</v>
      </c>
      <c r="E81" s="139">
        <v>-1021.96</v>
      </c>
      <c r="F81" s="139">
        <v>-1230.05</v>
      </c>
      <c r="G81" s="139">
        <v>-654.46</v>
      </c>
      <c r="H81" s="139">
        <v>-457.12</v>
      </c>
      <c r="I81" s="139">
        <v>-106.03</v>
      </c>
      <c r="J81" s="139">
        <v>-233.47</v>
      </c>
      <c r="K81" s="139">
        <v>-226.97</v>
      </c>
      <c r="L81" s="139">
        <v>-242.69</v>
      </c>
      <c r="M81" s="139">
        <v>-374.99</v>
      </c>
      <c r="N81" s="139">
        <v>-629.17999999999995</v>
      </c>
      <c r="O81" s="139">
        <v>-1066.0899999999999</v>
      </c>
      <c r="P81" s="199">
        <v>-1100.6300000000001</v>
      </c>
      <c r="Q81" s="199">
        <v>-940.58</v>
      </c>
      <c r="R81" s="199">
        <v>-834.78</v>
      </c>
      <c r="S81" s="199">
        <v>-707.39</v>
      </c>
      <c r="T81" s="199">
        <v>-1123.26</v>
      </c>
      <c r="U81" s="199">
        <v>-98.74</v>
      </c>
      <c r="V81" s="199">
        <v>-258</v>
      </c>
      <c r="W81" s="199">
        <v>-233.1</v>
      </c>
      <c r="X81" s="199">
        <v>-241.9</v>
      </c>
      <c r="Y81" s="199">
        <v>-262.70999999999998</v>
      </c>
      <c r="Z81" s="199">
        <v>-630.59</v>
      </c>
      <c r="AA81" s="199">
        <v>-1072.17</v>
      </c>
      <c r="AB81" s="199">
        <f>IFERROR(VLOOKUP($B81,'2021 Balance Sheet'!$B$7:$O$1311,'2021 Balance Sheet'!D$2,FALSE),0)</f>
        <v>-1246.0999999999999</v>
      </c>
      <c r="AC81" s="199">
        <f>IFERROR(VLOOKUP($B81,'2021 Balance Sheet'!$B$7:$O$1311,'2021 Balance Sheet'!E$2,FALSE),0)</f>
        <v>-1044.55</v>
      </c>
      <c r="AD81" s="199">
        <f>IFERROR(VLOOKUP($B81,'2021 Balance Sheet'!$B$7:$O$1311,'2021 Balance Sheet'!F$2,FALSE),0)</f>
        <v>-1115.8900000000001</v>
      </c>
      <c r="AE81" s="199">
        <f>IFERROR(VLOOKUP($B81,'2021 Balance Sheet'!$B$7:$O$1311,'2021 Balance Sheet'!G$2,FALSE),0)</f>
        <v>-941.43</v>
      </c>
      <c r="AF81" s="199">
        <f>IFERROR(VLOOKUP($B81,'2021 Balance Sheet'!$B$7:$O$1311,'2021 Balance Sheet'!H$2,FALSE),0)</f>
        <v>-497.04</v>
      </c>
      <c r="AG81" s="199">
        <f>IFERROR(VLOOKUP($B81,'2021 Balance Sheet'!$B$7:$O$1311,'2021 Balance Sheet'!I$2,FALSE),0)</f>
        <v>-393.77</v>
      </c>
      <c r="AH81" s="199">
        <f>IFERROR(VLOOKUP($B81,'2021 Balance Sheet'!$B$7:$O$1311,'2021 Balance Sheet'!J$2,FALSE),0)</f>
        <v>-311.37</v>
      </c>
      <c r="AI81" s="199">
        <f>IFERROR(VLOOKUP($B81,'2021 Balance Sheet'!$B$7:$O$1311,'2021 Balance Sheet'!K$2,FALSE),0)</f>
        <v>-289.86</v>
      </c>
      <c r="AJ81" s="199">
        <f>IFERROR(VLOOKUP($B81,'2021 Balance Sheet'!$B$7:$O$1311,'2021 Balance Sheet'!L$2,FALSE),0)</f>
        <v>-318.86</v>
      </c>
      <c r="AK81" s="199">
        <f>IFERROR(VLOOKUP($B81,'2021 Balance Sheet'!$B$7:$O$1311,'2021 Balance Sheet'!M$2,FALSE),0)</f>
        <v>-408.28</v>
      </c>
      <c r="AL81" s="199">
        <f>IFERROR(VLOOKUP($B81,'2021 Balance Sheet'!$B$7:$O$1311,'2021 Balance Sheet'!N$2,FALSE),0)</f>
        <v>-772.18</v>
      </c>
      <c r="AM81" s="199">
        <f>IFERROR(VLOOKUP($B81,'2021 Balance Sheet'!$B$7:$O$1311,'2021 Balance Sheet'!O$2,FALSE),0)</f>
        <v>-1175.21</v>
      </c>
      <c r="AN81" s="109">
        <f t="shared" si="9"/>
        <v>-705.25166666666667</v>
      </c>
    </row>
    <row r="82" spans="1:40" ht="15.75" thickBot="1" x14ac:dyDescent="0.3">
      <c r="A82" s="126" t="s">
        <v>2421</v>
      </c>
      <c r="B82" s="153" t="s">
        <v>2573</v>
      </c>
      <c r="C82" s="125" t="s">
        <v>4</v>
      </c>
      <c r="D82" s="140">
        <v>-13013.67</v>
      </c>
      <c r="E82" s="140">
        <v>-2847.26</v>
      </c>
      <c r="F82" s="140">
        <v>-4101.18</v>
      </c>
      <c r="G82" s="140">
        <v>-5167.78</v>
      </c>
      <c r="H82" s="140">
        <v>-5969.66</v>
      </c>
      <c r="I82" s="140">
        <v>-6441.9</v>
      </c>
      <c r="J82" s="140">
        <v>-7053.84</v>
      </c>
      <c r="K82" s="140">
        <v>-7641.08</v>
      </c>
      <c r="L82" s="140">
        <v>-8211.81</v>
      </c>
      <c r="M82" s="140">
        <v>-9014.9</v>
      </c>
      <c r="N82" s="140">
        <v>-10084.459999999999</v>
      </c>
      <c r="O82" s="140">
        <v>-11488.08</v>
      </c>
      <c r="P82" s="200">
        <v>-13147.8</v>
      </c>
      <c r="Q82" s="200">
        <v>-2986.36</v>
      </c>
      <c r="R82" s="200">
        <v>-4221.54</v>
      </c>
      <c r="S82" s="200">
        <v>-5198.71</v>
      </c>
      <c r="T82" s="200">
        <v>-5821.26</v>
      </c>
      <c r="U82" s="200">
        <v>-6146.74</v>
      </c>
      <c r="V82" s="200">
        <v>-6810.17</v>
      </c>
      <c r="W82" s="200">
        <v>-7410.29</v>
      </c>
      <c r="X82" s="200">
        <v>-8056.51</v>
      </c>
      <c r="Y82" s="200">
        <v>-8710.01</v>
      </c>
      <c r="Z82" s="200">
        <v>-9959.4599999999991</v>
      </c>
      <c r="AA82" s="200">
        <v>-11384.45</v>
      </c>
      <c r="AB82" s="199">
        <f>IFERROR(VLOOKUP($B82,'2021 Balance Sheet'!$B$7:$O$1311,'2021 Balance Sheet'!D$2,FALSE),0)</f>
        <v>-13074.13</v>
      </c>
      <c r="AC82" s="199">
        <f>IFERROR(VLOOKUP($B82,'2021 Balance Sheet'!$B$7:$O$1311,'2021 Balance Sheet'!E$2,FALSE),0)</f>
        <v>-2999.62</v>
      </c>
      <c r="AD82" s="199">
        <f>IFERROR(VLOOKUP($B82,'2021 Balance Sheet'!$B$7:$O$1311,'2021 Balance Sheet'!F$2,FALSE),0)</f>
        <v>-4461.37</v>
      </c>
      <c r="AE82" s="199">
        <f>IFERROR(VLOOKUP($B82,'2021 Balance Sheet'!$B$7:$O$1311,'2021 Balance Sheet'!G$2,FALSE),0)</f>
        <v>-5616.9</v>
      </c>
      <c r="AF82" s="199">
        <f>IFERROR(VLOOKUP($B82,'2021 Balance Sheet'!$B$7:$O$1311,'2021 Balance Sheet'!H$2,FALSE),0)</f>
        <v>-6593.64</v>
      </c>
      <c r="AG82" s="199">
        <f>IFERROR(VLOOKUP($B82,'2021 Balance Sheet'!$B$7:$O$1311,'2021 Balance Sheet'!I$2,FALSE),0)</f>
        <v>-7416</v>
      </c>
      <c r="AH82" s="199">
        <f>IFERROR(VLOOKUP($B82,'2021 Balance Sheet'!$B$7:$O$1311,'2021 Balance Sheet'!J$2,FALSE),0)</f>
        <v>-8130.45</v>
      </c>
      <c r="AI82" s="199">
        <f>IFERROR(VLOOKUP($B82,'2021 Balance Sheet'!$B$7:$O$1311,'2021 Balance Sheet'!K$2,FALSE),0)</f>
        <v>-8812.09</v>
      </c>
      <c r="AJ82" s="199">
        <f>IFERROR(VLOOKUP($B82,'2021 Balance Sheet'!$B$7:$O$1311,'2021 Balance Sheet'!L$2,FALSE),0)</f>
        <v>-9522.25</v>
      </c>
      <c r="AK82" s="199">
        <f>IFERROR(VLOOKUP($B82,'2021 Balance Sheet'!$B$7:$O$1311,'2021 Balance Sheet'!M$2,FALSE),0)</f>
        <v>-10460.34</v>
      </c>
      <c r="AL82" s="199">
        <f>IFERROR(VLOOKUP($B82,'2021 Balance Sheet'!$B$7:$O$1311,'2021 Balance Sheet'!N$2,FALSE),0)</f>
        <v>-11621.41</v>
      </c>
      <c r="AM82" s="199">
        <f>IFERROR(VLOOKUP($B82,'2021 Balance Sheet'!$B$7:$O$1311,'2021 Balance Sheet'!O$2,FALSE),0)</f>
        <v>-13285.18</v>
      </c>
      <c r="AN82" s="109">
        <f t="shared" si="9"/>
        <v>-8420.2512499999993</v>
      </c>
    </row>
    <row r="83" spans="1:40" ht="15.75" thickBot="1" x14ac:dyDescent="0.3">
      <c r="A83" s="126" t="s">
        <v>2423</v>
      </c>
      <c r="B83" s="153" t="s">
        <v>2574</v>
      </c>
      <c r="C83" s="125" t="s">
        <v>4</v>
      </c>
      <c r="D83" s="139">
        <v>-18278.13</v>
      </c>
      <c r="E83" s="139">
        <v>-5335.83</v>
      </c>
      <c r="F83" s="139">
        <v>-7593.57</v>
      </c>
      <c r="G83" s="139">
        <v>-9233.69</v>
      </c>
      <c r="H83" s="139">
        <v>-10313.379999999999</v>
      </c>
      <c r="I83" s="139">
        <v>-11036.79</v>
      </c>
      <c r="J83" s="139">
        <v>-11986.86</v>
      </c>
      <c r="K83" s="139">
        <v>-12917.5</v>
      </c>
      <c r="L83" s="139">
        <v>-13858.32</v>
      </c>
      <c r="M83" s="139">
        <v>-15141.84</v>
      </c>
      <c r="N83" s="139">
        <v>-16864.37</v>
      </c>
      <c r="O83" s="139">
        <v>-19584.02</v>
      </c>
      <c r="P83" s="199">
        <v>-22456.81</v>
      </c>
      <c r="Q83" s="199">
        <v>-5237.01</v>
      </c>
      <c r="R83" s="199">
        <v>-7398.73</v>
      </c>
      <c r="S83" s="199">
        <v>-9156.77</v>
      </c>
      <c r="T83" s="199">
        <v>-10530.04</v>
      </c>
      <c r="U83" s="199">
        <v>-11374.63</v>
      </c>
      <c r="V83" s="199">
        <v>-12445.87</v>
      </c>
      <c r="W83" s="199">
        <v>-13483.76</v>
      </c>
      <c r="X83" s="199">
        <v>-14489.78</v>
      </c>
      <c r="Y83" s="199">
        <v>-15623.02</v>
      </c>
      <c r="Z83" s="199">
        <v>-17620.39</v>
      </c>
      <c r="AA83" s="199">
        <v>-20417.939999999999</v>
      </c>
      <c r="AB83" s="199">
        <f>IFERROR(VLOOKUP($B83,'2021 Balance Sheet'!$B$7:$O$1311,'2021 Balance Sheet'!D$2,FALSE),0)</f>
        <v>-23663.52</v>
      </c>
      <c r="AC83" s="199">
        <f>IFERROR(VLOOKUP($B83,'2021 Balance Sheet'!$B$7:$O$1311,'2021 Balance Sheet'!E$2,FALSE),0)</f>
        <v>-5864.02</v>
      </c>
      <c r="AD83" s="199">
        <f>IFERROR(VLOOKUP($B83,'2021 Balance Sheet'!$B$7:$O$1311,'2021 Balance Sheet'!F$2,FALSE),0)</f>
        <v>-8442.08</v>
      </c>
      <c r="AE83" s="199">
        <f>IFERROR(VLOOKUP($B83,'2021 Balance Sheet'!$B$7:$O$1311,'2021 Balance Sheet'!G$2,FALSE),0)</f>
        <v>-10593.25</v>
      </c>
      <c r="AF83" s="199">
        <f>IFERROR(VLOOKUP($B83,'2021 Balance Sheet'!$B$7:$O$1311,'2021 Balance Sheet'!H$2,FALSE),0)</f>
        <v>-11963.3</v>
      </c>
      <c r="AG83" s="199">
        <f>IFERROR(VLOOKUP($B83,'2021 Balance Sheet'!$B$7:$O$1311,'2021 Balance Sheet'!I$2,FALSE),0)</f>
        <v>-13184.53</v>
      </c>
      <c r="AH83" s="199">
        <f>IFERROR(VLOOKUP($B83,'2021 Balance Sheet'!$B$7:$O$1311,'2021 Balance Sheet'!J$2,FALSE),0)</f>
        <v>-14210.81</v>
      </c>
      <c r="AI83" s="199">
        <f>IFERROR(VLOOKUP($B83,'2021 Balance Sheet'!$B$7:$O$1311,'2021 Balance Sheet'!K$2,FALSE),0)</f>
        <v>-15318.23</v>
      </c>
      <c r="AJ83" s="199">
        <f>IFERROR(VLOOKUP($B83,'2021 Balance Sheet'!$B$7:$O$1311,'2021 Balance Sheet'!L$2,FALSE),0)</f>
        <v>-16564.57</v>
      </c>
      <c r="AK83" s="199">
        <f>IFERROR(VLOOKUP($B83,'2021 Balance Sheet'!$B$7:$O$1311,'2021 Balance Sheet'!M$2,FALSE),0)</f>
        <v>-18112.03</v>
      </c>
      <c r="AL83" s="199">
        <f>IFERROR(VLOOKUP($B83,'2021 Balance Sheet'!$B$7:$O$1311,'2021 Balance Sheet'!N$2,FALSE),0)</f>
        <v>-20233.849999999999</v>
      </c>
      <c r="AM83" s="199">
        <f>IFERROR(VLOOKUP($B83,'2021 Balance Sheet'!$B$7:$O$1311,'2021 Balance Sheet'!O$2,FALSE),0)</f>
        <v>-23764.75</v>
      </c>
      <c r="AN83" s="109">
        <f t="shared" si="9"/>
        <v>-15020.127916666666</v>
      </c>
    </row>
    <row r="84" spans="1:40" ht="15.75" thickBot="1" x14ac:dyDescent="0.3">
      <c r="A84" s="126" t="s">
        <v>2425</v>
      </c>
      <c r="B84" s="153" t="s">
        <v>2575</v>
      </c>
      <c r="C84" s="125" t="s">
        <v>4</v>
      </c>
      <c r="D84" s="140">
        <v>-3107.54</v>
      </c>
      <c r="E84" s="140">
        <v>-903.22</v>
      </c>
      <c r="F84" s="140">
        <v>-1246.67</v>
      </c>
      <c r="G84" s="140">
        <v>-1490.03</v>
      </c>
      <c r="H84" s="140">
        <v>-1647.43</v>
      </c>
      <c r="I84" s="140">
        <v>-1671.22</v>
      </c>
      <c r="J84" s="140">
        <v>-1773.73</v>
      </c>
      <c r="K84" s="140">
        <v>-1860.41</v>
      </c>
      <c r="L84" s="140">
        <v>-1969.77</v>
      </c>
      <c r="M84" s="140">
        <v>-2242.81</v>
      </c>
      <c r="N84" s="140">
        <v>-2649.33</v>
      </c>
      <c r="O84" s="140">
        <v>-3238.88</v>
      </c>
      <c r="P84" s="200">
        <v>-3763.41</v>
      </c>
      <c r="Q84" s="200">
        <v>-1004.61</v>
      </c>
      <c r="R84" s="200">
        <v>-1407.55</v>
      </c>
      <c r="S84" s="200">
        <v>-1716.78</v>
      </c>
      <c r="T84" s="200">
        <v>-1908.97</v>
      </c>
      <c r="U84" s="200">
        <v>-1959.25</v>
      </c>
      <c r="V84" s="200">
        <v>-2085.42</v>
      </c>
      <c r="W84" s="200">
        <v>-2201.71</v>
      </c>
      <c r="X84" s="200">
        <v>-2328.5300000000002</v>
      </c>
      <c r="Y84" s="200">
        <v>-2558.12</v>
      </c>
      <c r="Z84" s="200">
        <v>-3021.89</v>
      </c>
      <c r="AA84" s="200">
        <v>-3756.24</v>
      </c>
      <c r="AB84" s="199">
        <f>IFERROR(VLOOKUP($B84,'2021 Balance Sheet'!$B$7:$O$1311,'2021 Balance Sheet'!D$2,FALSE),0)</f>
        <v>-4398.91</v>
      </c>
      <c r="AC84" s="199">
        <f>IFERROR(VLOOKUP($B84,'2021 Balance Sheet'!$B$7:$O$1311,'2021 Balance Sheet'!E$2,FALSE),0)</f>
        <v>-1232.69</v>
      </c>
      <c r="AD84" s="199">
        <f>IFERROR(VLOOKUP($B84,'2021 Balance Sheet'!$B$7:$O$1311,'2021 Balance Sheet'!F$2,FALSE),0)</f>
        <v>-1755</v>
      </c>
      <c r="AE84" s="199">
        <f>IFERROR(VLOOKUP($B84,'2021 Balance Sheet'!$B$7:$O$1311,'2021 Balance Sheet'!G$2,FALSE),0)</f>
        <v>-2112.5</v>
      </c>
      <c r="AF84" s="199">
        <f>IFERROR(VLOOKUP($B84,'2021 Balance Sheet'!$B$7:$O$1311,'2021 Balance Sheet'!H$2,FALSE),0)</f>
        <v>-2333.3000000000002</v>
      </c>
      <c r="AG84" s="199">
        <f>IFERROR(VLOOKUP($B84,'2021 Balance Sheet'!$B$7:$O$1311,'2021 Balance Sheet'!I$2,FALSE),0)</f>
        <v>-2495.3000000000002</v>
      </c>
      <c r="AH84" s="199">
        <f>IFERROR(VLOOKUP($B84,'2021 Balance Sheet'!$B$7:$O$1311,'2021 Balance Sheet'!J$2,FALSE),0)</f>
        <v>-2629.15</v>
      </c>
      <c r="AI84" s="199">
        <f>IFERROR(VLOOKUP($B84,'2021 Balance Sheet'!$B$7:$O$1311,'2021 Balance Sheet'!K$2,FALSE),0)</f>
        <v>-2759.46</v>
      </c>
      <c r="AJ84" s="199">
        <f>IFERROR(VLOOKUP($B84,'2021 Balance Sheet'!$B$7:$O$1311,'2021 Balance Sheet'!L$2,FALSE),0)</f>
        <v>-2911.64</v>
      </c>
      <c r="AK84" s="199">
        <f>IFERROR(VLOOKUP($B84,'2021 Balance Sheet'!$B$7:$O$1311,'2021 Balance Sheet'!M$2,FALSE),0)</f>
        <v>-3239.62</v>
      </c>
      <c r="AL84" s="199">
        <f>IFERROR(VLOOKUP($B84,'2021 Balance Sheet'!$B$7:$O$1311,'2021 Balance Sheet'!N$2,FALSE),0)</f>
        <v>-3788.05</v>
      </c>
      <c r="AM84" s="199">
        <f>IFERROR(VLOOKUP($B84,'2021 Balance Sheet'!$B$7:$O$1311,'2021 Balance Sheet'!O$2,FALSE),0)</f>
        <v>-4811</v>
      </c>
      <c r="AN84" s="109">
        <f t="shared" si="9"/>
        <v>-2828.27</v>
      </c>
    </row>
    <row r="85" spans="1:40" ht="15.75" thickBot="1" x14ac:dyDescent="0.3">
      <c r="A85" s="126" t="s">
        <v>2427</v>
      </c>
      <c r="B85" s="153" t="s">
        <v>2576</v>
      </c>
      <c r="C85" s="125" t="s">
        <v>4</v>
      </c>
      <c r="D85" s="139">
        <v>-48658.89</v>
      </c>
      <c r="E85" s="139">
        <v>-39233.69</v>
      </c>
      <c r="F85" s="139">
        <v>-60467.79</v>
      </c>
      <c r="G85" s="139">
        <v>-73795.75</v>
      </c>
      <c r="H85" s="139">
        <v>-23275.56</v>
      </c>
      <c r="I85" s="139">
        <v>-28492.77</v>
      </c>
      <c r="J85" s="139">
        <v>-31002.65</v>
      </c>
      <c r="K85" s="139">
        <v>-6917.31</v>
      </c>
      <c r="L85" s="139">
        <v>-11232.12</v>
      </c>
      <c r="M85" s="139">
        <v>-16814.36</v>
      </c>
      <c r="N85" s="139">
        <v>-16062.45</v>
      </c>
      <c r="O85" s="139">
        <v>-33624.74</v>
      </c>
      <c r="P85" s="199">
        <v>-53675.97</v>
      </c>
      <c r="Q85" s="199">
        <v>-39818.82</v>
      </c>
      <c r="R85" s="199">
        <v>-56337.49</v>
      </c>
      <c r="S85" s="199">
        <v>-70063.44</v>
      </c>
      <c r="T85" s="199">
        <v>-23204.38</v>
      </c>
      <c r="U85" s="199">
        <v>-29167.93</v>
      </c>
      <c r="V85" s="199">
        <v>-31897.52</v>
      </c>
      <c r="W85" s="199">
        <v>-7356.06</v>
      </c>
      <c r="X85" s="199">
        <v>-11901.85</v>
      </c>
      <c r="Y85" s="199">
        <v>-16753.59</v>
      </c>
      <c r="Z85" s="199">
        <v>-13523.53</v>
      </c>
      <c r="AA85" s="199">
        <v>-31559.47</v>
      </c>
      <c r="AB85" s="199">
        <f>IFERROR(VLOOKUP($B85,'2021 Balance Sheet'!$B$7:$O$1311,'2021 Balance Sheet'!D$2,FALSE),0)</f>
        <v>-53767.07</v>
      </c>
      <c r="AC85" s="199">
        <f>IFERROR(VLOOKUP($B85,'2021 Balance Sheet'!$B$7:$O$1311,'2021 Balance Sheet'!E$2,FALSE),0)</f>
        <v>-39779.589999999997</v>
      </c>
      <c r="AD85" s="199">
        <f>IFERROR(VLOOKUP($B85,'2021 Balance Sheet'!$B$7:$O$1311,'2021 Balance Sheet'!F$2,FALSE),0)</f>
        <v>-58526.77</v>
      </c>
      <c r="AE85" s="199">
        <f>IFERROR(VLOOKUP($B85,'2021 Balance Sheet'!$B$7:$O$1311,'2021 Balance Sheet'!G$2,FALSE),0)</f>
        <v>-72666.86</v>
      </c>
      <c r="AF85" s="199">
        <f>IFERROR(VLOOKUP($B85,'2021 Balance Sheet'!$B$7:$O$1311,'2021 Balance Sheet'!H$2,FALSE),0)</f>
        <v>-25188.67</v>
      </c>
      <c r="AG85" s="199">
        <f>IFERROR(VLOOKUP($B85,'2021 Balance Sheet'!$B$7:$O$1311,'2021 Balance Sheet'!I$2,FALSE),0)</f>
        <v>-31762.6</v>
      </c>
      <c r="AH85" s="199">
        <f>IFERROR(VLOOKUP($B85,'2021 Balance Sheet'!$B$7:$O$1311,'2021 Balance Sheet'!J$2,FALSE),0)</f>
        <v>-36593.379999999997</v>
      </c>
      <c r="AI85" s="199">
        <f>IFERROR(VLOOKUP($B85,'2021 Balance Sheet'!$B$7:$O$1311,'2021 Balance Sheet'!K$2,FALSE),0)</f>
        <v>-9515.0400000000009</v>
      </c>
      <c r="AJ85" s="199">
        <f>IFERROR(VLOOKUP($B85,'2021 Balance Sheet'!$B$7:$O$1311,'2021 Balance Sheet'!L$2,FALSE),0)</f>
        <v>-13949.07</v>
      </c>
      <c r="AK85" s="199">
        <f>IFERROR(VLOOKUP($B85,'2021 Balance Sheet'!$B$7:$O$1311,'2021 Balance Sheet'!M$2,FALSE),0)</f>
        <v>-19013.68</v>
      </c>
      <c r="AL85" s="199">
        <f>IFERROR(VLOOKUP($B85,'2021 Balance Sheet'!$B$7:$O$1311,'2021 Balance Sheet'!N$2,FALSE),0)</f>
        <v>-15723.55</v>
      </c>
      <c r="AM85" s="199">
        <f>IFERROR(VLOOKUP($B85,'2021 Balance Sheet'!$B$7:$O$1311,'2021 Balance Sheet'!O$2,FALSE),0)</f>
        <v>-33941.919999999998</v>
      </c>
      <c r="AN85" s="109">
        <f t="shared" si="9"/>
        <v>-34103.081249999996</v>
      </c>
    </row>
    <row r="86" spans="1:40" ht="15.75" thickBot="1" x14ac:dyDescent="0.3">
      <c r="A86" s="126" t="s">
        <v>2433</v>
      </c>
      <c r="B86" s="153" t="s">
        <v>2577</v>
      </c>
      <c r="C86" s="125" t="s">
        <v>4</v>
      </c>
      <c r="D86" s="140">
        <v>-3397.6</v>
      </c>
      <c r="E86" s="140">
        <v>-2607.42</v>
      </c>
      <c r="F86" s="140">
        <v>-3912.91</v>
      </c>
      <c r="G86" s="140">
        <v>-4893.49</v>
      </c>
      <c r="H86" s="140">
        <v>-1765.25</v>
      </c>
      <c r="I86" s="140">
        <v>-2171.02</v>
      </c>
      <c r="J86" s="140">
        <v>-2314.4</v>
      </c>
      <c r="K86" s="140">
        <v>-431.11</v>
      </c>
      <c r="L86" s="140">
        <v>-715</v>
      </c>
      <c r="M86" s="140">
        <v>-1133.55</v>
      </c>
      <c r="N86" s="140">
        <v>-1203.21</v>
      </c>
      <c r="O86" s="140">
        <v>-2453.21</v>
      </c>
      <c r="P86" s="200">
        <v>-3734.42</v>
      </c>
      <c r="Q86" s="200">
        <v>-2658.07</v>
      </c>
      <c r="R86" s="200">
        <v>-3877.95</v>
      </c>
      <c r="S86" s="200">
        <v>-4916.8500000000004</v>
      </c>
      <c r="T86" s="200">
        <v>-1863.71</v>
      </c>
      <c r="U86" s="200">
        <v>-2180.58</v>
      </c>
      <c r="V86" s="200">
        <v>-2559.1999999999998</v>
      </c>
      <c r="W86" s="200">
        <v>-719.53</v>
      </c>
      <c r="X86" s="200">
        <v>-1013.71</v>
      </c>
      <c r="Y86" s="200">
        <v>-1331.99</v>
      </c>
      <c r="Z86" s="200">
        <v>-1042.3</v>
      </c>
      <c r="AA86" s="200">
        <v>-2249.63</v>
      </c>
      <c r="AB86" s="199">
        <f>IFERROR(VLOOKUP($B86,'2021 Balance Sheet'!$B$7:$O$1311,'2021 Balance Sheet'!D$2,FALSE),0)</f>
        <v>-3836.07</v>
      </c>
      <c r="AC86" s="199">
        <f>IFERROR(VLOOKUP($B86,'2021 Balance Sheet'!$B$7:$O$1311,'2021 Balance Sheet'!E$2,FALSE),0)</f>
        <v>-2761.54</v>
      </c>
      <c r="AD86" s="199">
        <f>IFERROR(VLOOKUP($B86,'2021 Balance Sheet'!$B$7:$O$1311,'2021 Balance Sheet'!F$2,FALSE),0)</f>
        <v>-4101.51</v>
      </c>
      <c r="AE86" s="199">
        <f>IFERROR(VLOOKUP($B86,'2021 Balance Sheet'!$B$7:$O$1311,'2021 Balance Sheet'!G$2,FALSE),0)</f>
        <v>-5262.59</v>
      </c>
      <c r="AF86" s="199">
        <f>IFERROR(VLOOKUP($B86,'2021 Balance Sheet'!$B$7:$O$1311,'2021 Balance Sheet'!H$2,FALSE),0)</f>
        <v>-2058.19</v>
      </c>
      <c r="AG86" s="199">
        <f>IFERROR(VLOOKUP($B86,'2021 Balance Sheet'!$B$7:$O$1311,'2021 Balance Sheet'!I$2,FALSE),0)</f>
        <v>-2626.82</v>
      </c>
      <c r="AH86" s="199">
        <f>IFERROR(VLOOKUP($B86,'2021 Balance Sheet'!$B$7:$O$1311,'2021 Balance Sheet'!J$2,FALSE),0)</f>
        <v>-2992.39</v>
      </c>
      <c r="AI86" s="199">
        <f>IFERROR(VLOOKUP($B86,'2021 Balance Sheet'!$B$7:$O$1311,'2021 Balance Sheet'!K$2,FALSE),0)</f>
        <v>-671.64</v>
      </c>
      <c r="AJ86" s="199">
        <f>IFERROR(VLOOKUP($B86,'2021 Balance Sheet'!$B$7:$O$1311,'2021 Balance Sheet'!L$2,FALSE),0)</f>
        <v>-986.4</v>
      </c>
      <c r="AK86" s="199">
        <f>IFERROR(VLOOKUP($B86,'2021 Balance Sheet'!$B$7:$O$1311,'2021 Balance Sheet'!M$2,FALSE),0)</f>
        <v>-1376.74</v>
      </c>
      <c r="AL86" s="199">
        <f>IFERROR(VLOOKUP($B86,'2021 Balance Sheet'!$B$7:$O$1311,'2021 Balance Sheet'!N$2,FALSE),0)</f>
        <v>-1256.07</v>
      </c>
      <c r="AM86" s="199">
        <f>IFERROR(VLOOKUP($B86,'2021 Balance Sheet'!$B$7:$O$1311,'2021 Balance Sheet'!O$2,FALSE),0)</f>
        <v>-2545.54</v>
      </c>
      <c r="AN86" s="109">
        <f t="shared" si="9"/>
        <v>-2527.2954166666668</v>
      </c>
    </row>
    <row r="87" spans="1:40" ht="15.75" thickBot="1" x14ac:dyDescent="0.3">
      <c r="A87" s="126" t="s">
        <v>2435</v>
      </c>
      <c r="B87" s="153" t="s">
        <v>2578</v>
      </c>
      <c r="C87" s="125" t="s">
        <v>4</v>
      </c>
      <c r="D87" s="139">
        <v>-17967.490000000002</v>
      </c>
      <c r="E87" s="139">
        <v>-8405.81</v>
      </c>
      <c r="F87" s="139">
        <v>-12373.5</v>
      </c>
      <c r="G87" s="139">
        <v>-15789.88</v>
      </c>
      <c r="H87" s="139">
        <v>-18324.439999999999</v>
      </c>
      <c r="I87" s="139">
        <v>-19403.11</v>
      </c>
      <c r="J87" s="139">
        <v>-21117.84</v>
      </c>
      <c r="K87" s="139">
        <v>-3201.29</v>
      </c>
      <c r="L87" s="139">
        <v>-4691.26</v>
      </c>
      <c r="M87" s="139">
        <v>-6844.61</v>
      </c>
      <c r="N87" s="139">
        <v>-9758.91</v>
      </c>
      <c r="O87" s="139">
        <v>-13729.74</v>
      </c>
      <c r="P87" s="199">
        <v>-18671.87</v>
      </c>
      <c r="Q87" s="199">
        <v>-9103.4</v>
      </c>
      <c r="R87" s="199">
        <v>-12986.79</v>
      </c>
      <c r="S87" s="199">
        <v>-16643.11</v>
      </c>
      <c r="T87" s="199">
        <v>-19069.57</v>
      </c>
      <c r="U87" s="199">
        <v>-20752.11</v>
      </c>
      <c r="V87" s="199">
        <v>-21765.97</v>
      </c>
      <c r="W87" s="199">
        <v>-2601.0700000000002</v>
      </c>
      <c r="X87" s="199">
        <v>-4272.25</v>
      </c>
      <c r="Y87" s="199">
        <v>-6034.03</v>
      </c>
      <c r="Z87" s="199">
        <v>-9053.2800000000007</v>
      </c>
      <c r="AA87" s="199">
        <v>-13574.56</v>
      </c>
      <c r="AB87" s="199">
        <f>IFERROR(VLOOKUP($B87,'2021 Balance Sheet'!$B$7:$O$1311,'2021 Balance Sheet'!D$2,FALSE),0)</f>
        <v>-18399.22</v>
      </c>
      <c r="AC87" s="199">
        <f>IFERROR(VLOOKUP($B87,'2021 Balance Sheet'!$B$7:$O$1311,'2021 Balance Sheet'!E$2,FALSE),0)</f>
        <v>-9014.58</v>
      </c>
      <c r="AD87" s="199">
        <f>IFERROR(VLOOKUP($B87,'2021 Balance Sheet'!$B$7:$O$1311,'2021 Balance Sheet'!F$2,FALSE),0)</f>
        <v>-13484.21</v>
      </c>
      <c r="AE87" s="199">
        <f>IFERROR(VLOOKUP($B87,'2021 Balance Sheet'!$B$7:$O$1311,'2021 Balance Sheet'!G$2,FALSE),0)</f>
        <v>-17280.39</v>
      </c>
      <c r="AF87" s="199">
        <f>IFERROR(VLOOKUP($B87,'2021 Balance Sheet'!$B$7:$O$1311,'2021 Balance Sheet'!H$2,FALSE),0)</f>
        <v>-20165.88</v>
      </c>
      <c r="AG87" s="199">
        <f>IFERROR(VLOOKUP($B87,'2021 Balance Sheet'!$B$7:$O$1311,'2021 Balance Sheet'!I$2,FALSE),0)</f>
        <v>-22589.99</v>
      </c>
      <c r="AH87" s="199">
        <f>IFERROR(VLOOKUP($B87,'2021 Balance Sheet'!$B$7:$O$1311,'2021 Balance Sheet'!J$2,FALSE),0)</f>
        <v>-1905.2</v>
      </c>
      <c r="AI87" s="199">
        <f>IFERROR(VLOOKUP($B87,'2021 Balance Sheet'!$B$7:$O$1311,'2021 Balance Sheet'!K$2,FALSE),0)</f>
        <v>-3822.95</v>
      </c>
      <c r="AJ87" s="199">
        <f>IFERROR(VLOOKUP($B87,'2021 Balance Sheet'!$B$7:$O$1311,'2021 Balance Sheet'!L$2,FALSE),0)</f>
        <v>-5648.75</v>
      </c>
      <c r="AK87" s="199">
        <f>IFERROR(VLOOKUP($B87,'2021 Balance Sheet'!$B$7:$O$1311,'2021 Balance Sheet'!M$2,FALSE),0)</f>
        <v>-7978.7</v>
      </c>
      <c r="AL87" s="199">
        <f>IFERROR(VLOOKUP($B87,'2021 Balance Sheet'!$B$7:$O$1311,'2021 Balance Sheet'!N$2,FALSE),0)</f>
        <v>-11400.55</v>
      </c>
      <c r="AM87" s="199">
        <f>IFERROR(VLOOKUP($B87,'2021 Balance Sheet'!$B$7:$O$1311,'2021 Balance Sheet'!O$2,FALSE),0)</f>
        <v>-16670.16</v>
      </c>
      <c r="AN87" s="109">
        <f t="shared" si="9"/>
        <v>-12234.398333333331</v>
      </c>
    </row>
    <row r="88" spans="1:40" ht="15.75" thickBot="1" x14ac:dyDescent="0.3">
      <c r="A88" s="126" t="s">
        <v>2437</v>
      </c>
      <c r="B88" s="153" t="s">
        <v>2579</v>
      </c>
      <c r="C88" s="125" t="s">
        <v>4</v>
      </c>
      <c r="D88" s="140">
        <v>-19178.91</v>
      </c>
      <c r="E88" s="140">
        <v>-4030.42</v>
      </c>
      <c r="F88" s="140">
        <v>-6135.79</v>
      </c>
      <c r="G88" s="140">
        <v>-7760.86</v>
      </c>
      <c r="H88" s="140">
        <v>-9227.08</v>
      </c>
      <c r="I88" s="140">
        <v>-9917.67</v>
      </c>
      <c r="J88" s="140">
        <v>-10885.77</v>
      </c>
      <c r="K88" s="140">
        <v>-11669.27</v>
      </c>
      <c r="L88" s="140">
        <v>-12488.23</v>
      </c>
      <c r="M88" s="140">
        <v>-13678.69</v>
      </c>
      <c r="N88" s="140">
        <v>-15237.96</v>
      </c>
      <c r="O88" s="140">
        <v>-17273.740000000002</v>
      </c>
      <c r="P88" s="200">
        <v>-19659.98</v>
      </c>
      <c r="Q88" s="200">
        <v>-4511.28</v>
      </c>
      <c r="R88" s="200">
        <v>-6454.68</v>
      </c>
      <c r="S88" s="200">
        <v>-8090.16</v>
      </c>
      <c r="T88" s="200">
        <v>-9273.33</v>
      </c>
      <c r="U88" s="200">
        <v>-9769.4599999999991</v>
      </c>
      <c r="V88" s="200">
        <v>-10694.06</v>
      </c>
      <c r="W88" s="200">
        <v>-11490.42</v>
      </c>
      <c r="X88" s="200">
        <v>-12313.98</v>
      </c>
      <c r="Y88" s="200">
        <v>-13171.24</v>
      </c>
      <c r="Z88" s="200">
        <v>-14520.61</v>
      </c>
      <c r="AA88" s="200">
        <v>-16553.29</v>
      </c>
      <c r="AB88" s="199">
        <f>IFERROR(VLOOKUP($B88,'2021 Balance Sheet'!$B$7:$O$1311,'2021 Balance Sheet'!D$2,FALSE),0)</f>
        <v>-18699.78</v>
      </c>
      <c r="AC88" s="199">
        <f>IFERROR(VLOOKUP($B88,'2021 Balance Sheet'!$B$7:$O$1311,'2021 Balance Sheet'!E$2,FALSE),0)</f>
        <v>-3959.5</v>
      </c>
      <c r="AD88" s="199">
        <f>IFERROR(VLOOKUP($B88,'2021 Balance Sheet'!$B$7:$O$1311,'2021 Balance Sheet'!F$2,FALSE),0)</f>
        <v>-5991.59</v>
      </c>
      <c r="AE88" s="199">
        <f>IFERROR(VLOOKUP($B88,'2021 Balance Sheet'!$B$7:$O$1311,'2021 Balance Sheet'!G$2,FALSE),0)</f>
        <v>-7662.22</v>
      </c>
      <c r="AF88" s="199">
        <f>IFERROR(VLOOKUP($B88,'2021 Balance Sheet'!$B$7:$O$1311,'2021 Balance Sheet'!H$2,FALSE),0)</f>
        <v>-9015.7199999999993</v>
      </c>
      <c r="AG88" s="199">
        <f>IFERROR(VLOOKUP($B88,'2021 Balance Sheet'!$B$7:$O$1311,'2021 Balance Sheet'!I$2,FALSE),0)</f>
        <v>-10208.23</v>
      </c>
      <c r="AH88" s="199">
        <f>IFERROR(VLOOKUP($B88,'2021 Balance Sheet'!$B$7:$O$1311,'2021 Balance Sheet'!J$2,FALSE),0)</f>
        <v>-11245.47</v>
      </c>
      <c r="AI88" s="199">
        <f>IFERROR(VLOOKUP($B88,'2021 Balance Sheet'!$B$7:$O$1311,'2021 Balance Sheet'!K$2,FALSE),0)</f>
        <v>-12112.25</v>
      </c>
      <c r="AJ88" s="199">
        <f>IFERROR(VLOOKUP($B88,'2021 Balance Sheet'!$B$7:$O$1311,'2021 Balance Sheet'!L$2,FALSE),0)</f>
        <v>-13029.7</v>
      </c>
      <c r="AK88" s="199">
        <f>IFERROR(VLOOKUP($B88,'2021 Balance Sheet'!$B$7:$O$1311,'2021 Balance Sheet'!M$2,FALSE),0)</f>
        <v>-14119.23</v>
      </c>
      <c r="AL88" s="199">
        <f>IFERROR(VLOOKUP($B88,'2021 Balance Sheet'!$B$7:$O$1311,'2021 Balance Sheet'!N$2,FALSE),0)</f>
        <v>-15649.45</v>
      </c>
      <c r="AM88" s="199">
        <f>IFERROR(VLOOKUP($B88,'2021 Balance Sheet'!$B$7:$O$1311,'2021 Balance Sheet'!O$2,FALSE),0)</f>
        <v>-18183.87</v>
      </c>
      <c r="AN88" s="109">
        <f t="shared" si="9"/>
        <v>-11588.476666666664</v>
      </c>
    </row>
    <row r="89" spans="1:40" ht="15.75" thickBot="1" x14ac:dyDescent="0.3">
      <c r="A89" s="126" t="s">
        <v>2439</v>
      </c>
      <c r="B89" s="153" t="s">
        <v>2580</v>
      </c>
      <c r="C89" s="125" t="s">
        <v>4</v>
      </c>
      <c r="D89" s="139">
        <v>-5514.31</v>
      </c>
      <c r="E89" s="139">
        <v>-1213.57</v>
      </c>
      <c r="F89" s="139">
        <v>-1787.84</v>
      </c>
      <c r="G89" s="139">
        <v>-2336.7600000000002</v>
      </c>
      <c r="H89" s="139">
        <v>-2772.98</v>
      </c>
      <c r="I89" s="139">
        <v>-2938.5</v>
      </c>
      <c r="J89" s="139">
        <v>-3286.48</v>
      </c>
      <c r="K89" s="139">
        <v>-3587.22</v>
      </c>
      <c r="L89" s="139">
        <v>-3916.53</v>
      </c>
      <c r="M89" s="139">
        <v>-4295.6000000000004</v>
      </c>
      <c r="N89" s="139">
        <v>-4723.3599999999997</v>
      </c>
      <c r="O89" s="139">
        <v>-5335.2</v>
      </c>
      <c r="P89" s="199">
        <v>-5939.92</v>
      </c>
      <c r="Q89" s="199">
        <v>-1150.67</v>
      </c>
      <c r="R89" s="199">
        <v>-1742.22</v>
      </c>
      <c r="S89" s="199">
        <v>-2264.35</v>
      </c>
      <c r="T89" s="199">
        <v>-2683.39</v>
      </c>
      <c r="U89" s="199">
        <v>-2872.04</v>
      </c>
      <c r="V89" s="199">
        <v>-3211.17</v>
      </c>
      <c r="W89" s="199">
        <v>-3540.87</v>
      </c>
      <c r="X89" s="199">
        <v>-3930.18</v>
      </c>
      <c r="Y89" s="199">
        <v>-4258.08</v>
      </c>
      <c r="Z89" s="199">
        <v>-4701.9799999999996</v>
      </c>
      <c r="AA89" s="199">
        <v>-5333.39</v>
      </c>
      <c r="AB89" s="199">
        <f>IFERROR(VLOOKUP($B89,'2021 Balance Sheet'!$B$7:$O$1311,'2021 Balance Sheet'!D$2,FALSE),0)</f>
        <v>-5929.13</v>
      </c>
      <c r="AC89" s="199">
        <f>IFERROR(VLOOKUP($B89,'2021 Balance Sheet'!$B$7:$O$1311,'2021 Balance Sheet'!E$2,FALSE),0)</f>
        <v>-1067.0899999999999</v>
      </c>
      <c r="AD89" s="199">
        <f>IFERROR(VLOOKUP($B89,'2021 Balance Sheet'!$B$7:$O$1311,'2021 Balance Sheet'!F$2,FALSE),0)</f>
        <v>-1641.6</v>
      </c>
      <c r="AE89" s="199">
        <f>IFERROR(VLOOKUP($B89,'2021 Balance Sheet'!$B$7:$O$1311,'2021 Balance Sheet'!G$2,FALSE),0)</f>
        <v>-2177.91</v>
      </c>
      <c r="AF89" s="199">
        <f>IFERROR(VLOOKUP($B89,'2021 Balance Sheet'!$B$7:$O$1311,'2021 Balance Sheet'!H$2,FALSE),0)</f>
        <v>-2714.63</v>
      </c>
      <c r="AG89" s="199">
        <f>IFERROR(VLOOKUP($B89,'2021 Balance Sheet'!$B$7:$O$1311,'2021 Balance Sheet'!I$2,FALSE),0)</f>
        <v>-3196.31</v>
      </c>
      <c r="AH89" s="199">
        <f>IFERROR(VLOOKUP($B89,'2021 Balance Sheet'!$B$7:$O$1311,'2021 Balance Sheet'!J$2,FALSE),0)</f>
        <v>-3624.78</v>
      </c>
      <c r="AI89" s="199">
        <f>IFERROR(VLOOKUP($B89,'2021 Balance Sheet'!$B$7:$O$1311,'2021 Balance Sheet'!K$2,FALSE),0)</f>
        <v>-3999.08</v>
      </c>
      <c r="AJ89" s="199">
        <f>IFERROR(VLOOKUP($B89,'2021 Balance Sheet'!$B$7:$O$1311,'2021 Balance Sheet'!L$2,FALSE),0)</f>
        <v>-4366.53</v>
      </c>
      <c r="AK89" s="199">
        <f>IFERROR(VLOOKUP($B89,'2021 Balance Sheet'!$B$7:$O$1311,'2021 Balance Sheet'!M$2,FALSE),0)</f>
        <v>-4768.67</v>
      </c>
      <c r="AL89" s="199">
        <f>IFERROR(VLOOKUP($B89,'2021 Balance Sheet'!$B$7:$O$1311,'2021 Balance Sheet'!N$2,FALSE),0)</f>
        <v>-5322.64</v>
      </c>
      <c r="AM89" s="199">
        <f>IFERROR(VLOOKUP($B89,'2021 Balance Sheet'!$B$7:$O$1311,'2021 Balance Sheet'!O$2,FALSE),0)</f>
        <v>-6017.84</v>
      </c>
      <c r="AN89" s="109">
        <f t="shared" si="9"/>
        <v>-3706.9987499999993</v>
      </c>
    </row>
    <row r="90" spans="1:40" ht="15.75" thickBot="1" x14ac:dyDescent="0.3">
      <c r="A90" s="126" t="s">
        <v>2441</v>
      </c>
      <c r="B90" s="153" t="s">
        <v>2581</v>
      </c>
      <c r="C90" s="125" t="s">
        <v>4</v>
      </c>
      <c r="D90" s="140">
        <v>-10322.75</v>
      </c>
      <c r="E90" s="140">
        <v>-2373</v>
      </c>
      <c r="F90" s="140">
        <v>-3464.21</v>
      </c>
      <c r="G90" s="140">
        <v>-4303.57</v>
      </c>
      <c r="H90" s="140">
        <v>-4838.46</v>
      </c>
      <c r="I90" s="140">
        <v>-5054.5600000000004</v>
      </c>
      <c r="J90" s="140">
        <v>-5448.93</v>
      </c>
      <c r="K90" s="140">
        <v>-5779.68</v>
      </c>
      <c r="L90" s="140">
        <v>-6104.27</v>
      </c>
      <c r="M90" s="140">
        <v>-6631.37</v>
      </c>
      <c r="N90" s="140">
        <v>-7423.37</v>
      </c>
      <c r="O90" s="140">
        <v>-8667.5400000000009</v>
      </c>
      <c r="P90" s="200">
        <v>-9859.99</v>
      </c>
      <c r="Q90" s="200">
        <v>-2270.9899999999998</v>
      </c>
      <c r="R90" s="200">
        <v>-3377.51</v>
      </c>
      <c r="S90" s="200">
        <v>-4224.7</v>
      </c>
      <c r="T90" s="200">
        <v>-4768.1899999999996</v>
      </c>
      <c r="U90" s="200">
        <v>-4916.18</v>
      </c>
      <c r="V90" s="200">
        <v>-5218.79</v>
      </c>
      <c r="W90" s="200">
        <v>-5458.76</v>
      </c>
      <c r="X90" s="200">
        <v>-5741.18</v>
      </c>
      <c r="Y90" s="200">
        <v>-6092.46</v>
      </c>
      <c r="Z90" s="200">
        <v>-6824.21</v>
      </c>
      <c r="AA90" s="200">
        <v>-8053.23</v>
      </c>
      <c r="AB90" s="199">
        <f>IFERROR(VLOOKUP($B90,'2021 Balance Sheet'!$B$7:$O$1311,'2021 Balance Sheet'!D$2,FALSE),0)</f>
        <v>-9284.26</v>
      </c>
      <c r="AC90" s="199">
        <f>IFERROR(VLOOKUP($B90,'2021 Balance Sheet'!$B$7:$O$1311,'2021 Balance Sheet'!E$2,FALSE),0)</f>
        <v>-2380.12</v>
      </c>
      <c r="AD90" s="199">
        <f>IFERROR(VLOOKUP($B90,'2021 Balance Sheet'!$B$7:$O$1311,'2021 Balance Sheet'!F$2,FALSE),0)</f>
        <v>-3497.46</v>
      </c>
      <c r="AE90" s="199">
        <f>IFERROR(VLOOKUP($B90,'2021 Balance Sheet'!$B$7:$O$1311,'2021 Balance Sheet'!G$2,FALSE),0)</f>
        <v>-4432.46</v>
      </c>
      <c r="AF90" s="199">
        <f>IFERROR(VLOOKUP($B90,'2021 Balance Sheet'!$B$7:$O$1311,'2021 Balance Sheet'!H$2,FALSE),0)</f>
        <v>-5015.38</v>
      </c>
      <c r="AG90" s="199">
        <f>IFERROR(VLOOKUP($B90,'2021 Balance Sheet'!$B$7:$O$1311,'2021 Balance Sheet'!I$2,FALSE),0)</f>
        <v>-5596.96</v>
      </c>
      <c r="AH90" s="199">
        <f>IFERROR(VLOOKUP($B90,'2021 Balance Sheet'!$B$7:$O$1311,'2021 Balance Sheet'!J$2,FALSE),0)</f>
        <v>-5993.6</v>
      </c>
      <c r="AI90" s="199">
        <f>IFERROR(VLOOKUP($B90,'2021 Balance Sheet'!$B$7:$O$1311,'2021 Balance Sheet'!K$2,FALSE),0)</f>
        <v>-6376.37</v>
      </c>
      <c r="AJ90" s="199">
        <f>IFERROR(VLOOKUP($B90,'2021 Balance Sheet'!$B$7:$O$1311,'2021 Balance Sheet'!L$2,FALSE),0)</f>
        <v>-6792.06</v>
      </c>
      <c r="AK90" s="199">
        <f>IFERROR(VLOOKUP($B90,'2021 Balance Sheet'!$B$7:$O$1311,'2021 Balance Sheet'!M$2,FALSE),0)</f>
        <v>-7280.32</v>
      </c>
      <c r="AL90" s="199">
        <f>IFERROR(VLOOKUP($B90,'2021 Balance Sheet'!$B$7:$O$1311,'2021 Balance Sheet'!N$2,FALSE),0)</f>
        <v>-8053.6</v>
      </c>
      <c r="AM90" s="199">
        <f>IFERROR(VLOOKUP($B90,'2021 Balance Sheet'!$B$7:$O$1311,'2021 Balance Sheet'!O$2,FALSE),0)</f>
        <v>-9309.98</v>
      </c>
      <c r="AN90" s="109">
        <f t="shared" si="9"/>
        <v>-6115.3495833333327</v>
      </c>
    </row>
    <row r="91" spans="1:40" ht="15.75" thickBot="1" x14ac:dyDescent="0.3">
      <c r="A91" s="126" t="s">
        <v>2443</v>
      </c>
      <c r="B91" s="153" t="s">
        <v>2582</v>
      </c>
      <c r="C91" s="125" t="s">
        <v>4</v>
      </c>
      <c r="D91" s="139">
        <v>0</v>
      </c>
      <c r="E91" s="139">
        <v>0</v>
      </c>
      <c r="F91" s="139">
        <v>0</v>
      </c>
      <c r="G91" s="139">
        <v>0</v>
      </c>
      <c r="H91" s="139">
        <v>0</v>
      </c>
      <c r="I91" s="139">
        <v>0</v>
      </c>
      <c r="J91" s="139">
        <v>0</v>
      </c>
      <c r="K91" s="139">
        <v>0</v>
      </c>
      <c r="L91" s="139">
        <v>0</v>
      </c>
      <c r="M91" s="139">
        <v>0</v>
      </c>
      <c r="N91" s="139">
        <v>0</v>
      </c>
      <c r="O91" s="139">
        <v>0</v>
      </c>
      <c r="P91" s="199">
        <v>0</v>
      </c>
      <c r="Q91" s="199">
        <v>0</v>
      </c>
      <c r="R91" s="199">
        <v>0</v>
      </c>
      <c r="S91" s="199">
        <v>0</v>
      </c>
      <c r="T91" s="199">
        <v>0</v>
      </c>
      <c r="U91" s="199">
        <v>0</v>
      </c>
      <c r="V91" s="199">
        <v>0</v>
      </c>
      <c r="W91" s="199">
        <v>0</v>
      </c>
      <c r="X91" s="199">
        <v>0</v>
      </c>
      <c r="Y91" s="199">
        <v>0</v>
      </c>
      <c r="Z91" s="199">
        <v>0</v>
      </c>
      <c r="AA91" s="199">
        <v>0</v>
      </c>
      <c r="AB91" s="199">
        <f>IFERROR(VLOOKUP($B91,'2021 Balance Sheet'!$B$7:$O$1311,'2021 Balance Sheet'!D$2,FALSE),0)</f>
        <v>0</v>
      </c>
      <c r="AC91" s="199">
        <f>IFERROR(VLOOKUP($B91,'2021 Balance Sheet'!$B$7:$O$1311,'2021 Balance Sheet'!E$2,FALSE),0)</f>
        <v>0</v>
      </c>
      <c r="AD91" s="199">
        <f>IFERROR(VLOOKUP($B91,'2021 Balance Sheet'!$B$7:$O$1311,'2021 Balance Sheet'!F$2,FALSE),0)</f>
        <v>0</v>
      </c>
      <c r="AE91" s="199">
        <f>IFERROR(VLOOKUP($B91,'2021 Balance Sheet'!$B$7:$O$1311,'2021 Balance Sheet'!G$2,FALSE),0)</f>
        <v>0</v>
      </c>
      <c r="AF91" s="199">
        <f>IFERROR(VLOOKUP($B91,'2021 Balance Sheet'!$B$7:$O$1311,'2021 Balance Sheet'!H$2,FALSE),0)</f>
        <v>0</v>
      </c>
      <c r="AG91" s="199">
        <f>IFERROR(VLOOKUP($B91,'2021 Balance Sheet'!$B$7:$O$1311,'2021 Balance Sheet'!I$2,FALSE),0)</f>
        <v>0</v>
      </c>
      <c r="AH91" s="199">
        <f>IFERROR(VLOOKUP($B91,'2021 Balance Sheet'!$B$7:$O$1311,'2021 Balance Sheet'!J$2,FALSE),0)</f>
        <v>0</v>
      </c>
      <c r="AI91" s="199">
        <f>IFERROR(VLOOKUP($B91,'2021 Balance Sheet'!$B$7:$O$1311,'2021 Balance Sheet'!K$2,FALSE),0)</f>
        <v>0</v>
      </c>
      <c r="AJ91" s="199">
        <f>IFERROR(VLOOKUP($B91,'2021 Balance Sheet'!$B$7:$O$1311,'2021 Balance Sheet'!L$2,FALSE),0)</f>
        <v>0</v>
      </c>
      <c r="AK91" s="199">
        <f>IFERROR(VLOOKUP($B91,'2021 Balance Sheet'!$B$7:$O$1311,'2021 Balance Sheet'!M$2,FALSE),0)</f>
        <v>0</v>
      </c>
      <c r="AL91" s="199">
        <f>IFERROR(VLOOKUP($B91,'2021 Balance Sheet'!$B$7:$O$1311,'2021 Balance Sheet'!N$2,FALSE),0)</f>
        <v>0</v>
      </c>
      <c r="AM91" s="199">
        <f>IFERROR(VLOOKUP($B91,'2021 Balance Sheet'!$B$7:$O$1311,'2021 Balance Sheet'!O$2,FALSE),0)</f>
        <v>0</v>
      </c>
      <c r="AN91" s="109">
        <f t="shared" si="9"/>
        <v>0</v>
      </c>
    </row>
    <row r="92" spans="1:40" ht="15.75" thickBot="1" x14ac:dyDescent="0.3">
      <c r="A92" s="126" t="s">
        <v>2583</v>
      </c>
      <c r="B92" s="153" t="s">
        <v>2584</v>
      </c>
      <c r="C92" s="125" t="s">
        <v>4</v>
      </c>
      <c r="D92" s="140">
        <v>-235885.57</v>
      </c>
      <c r="E92" s="140">
        <v>-470811.98</v>
      </c>
      <c r="F92" s="140">
        <v>-731220.72</v>
      </c>
      <c r="G92" s="140">
        <v>-133554.75</v>
      </c>
      <c r="H92" s="140">
        <v>-235702.01</v>
      </c>
      <c r="I92" s="140">
        <v>-313629.19</v>
      </c>
      <c r="J92" s="140">
        <v>-72770.48</v>
      </c>
      <c r="K92" s="140">
        <v>-134022.89000000001</v>
      </c>
      <c r="L92" s="140">
        <v>-200251.89</v>
      </c>
      <c r="M92" s="140">
        <v>-103573.31</v>
      </c>
      <c r="N92" s="140">
        <v>-266259.17</v>
      </c>
      <c r="O92" s="140">
        <v>-504457.53</v>
      </c>
      <c r="P92" s="200">
        <v>-219524.79</v>
      </c>
      <c r="Q92" s="200">
        <v>-443108.63</v>
      </c>
      <c r="R92" s="200">
        <v>-666470.12</v>
      </c>
      <c r="S92" s="200">
        <v>-125327.82</v>
      </c>
      <c r="T92" s="200">
        <v>-230454.75</v>
      </c>
      <c r="U92" s="200">
        <v>-320193.28999999998</v>
      </c>
      <c r="V92" s="200">
        <v>-32219</v>
      </c>
      <c r="W92" s="200">
        <v>-99829.53</v>
      </c>
      <c r="X92" s="200">
        <v>-171780.63</v>
      </c>
      <c r="Y92" s="200">
        <v>-80821.5</v>
      </c>
      <c r="Z92" s="200">
        <v>-246066.27</v>
      </c>
      <c r="AA92" s="200">
        <v>-513627.97</v>
      </c>
      <c r="AB92" s="199">
        <f>IFERROR(VLOOKUP($B92,'2021 Balance Sheet'!$B$7:$O$1311,'2021 Balance Sheet'!D$2,FALSE),0)</f>
        <v>-266094.21999999997</v>
      </c>
      <c r="AC92" s="199">
        <f>IFERROR(VLOOKUP($B92,'2021 Balance Sheet'!$B$7:$O$1311,'2021 Balance Sheet'!E$2,FALSE),0)</f>
        <v>-544924.18999999994</v>
      </c>
      <c r="AD92" s="199">
        <f>IFERROR(VLOOKUP($B92,'2021 Balance Sheet'!$B$7:$O$1311,'2021 Balance Sheet'!F$2,FALSE),0)</f>
        <v>-792977.93</v>
      </c>
      <c r="AE92" s="199">
        <f>IFERROR(VLOOKUP($B92,'2021 Balance Sheet'!$B$7:$O$1311,'2021 Balance Sheet'!G$2,FALSE),0)</f>
        <v>-195044.49</v>
      </c>
      <c r="AF92" s="199">
        <f>IFERROR(VLOOKUP($B92,'2021 Balance Sheet'!$B$7:$O$1311,'2021 Balance Sheet'!H$2,FALSE),0)</f>
        <v>-309833.88</v>
      </c>
      <c r="AG92" s="199">
        <f>IFERROR(VLOOKUP($B92,'2021 Balance Sheet'!$B$7:$O$1311,'2021 Balance Sheet'!I$2,FALSE),0)</f>
        <v>-412115.87</v>
      </c>
      <c r="AH92" s="199">
        <f>IFERROR(VLOOKUP($B92,'2021 Balance Sheet'!$B$7:$O$1311,'2021 Balance Sheet'!J$2,FALSE),0)</f>
        <v>-77163.710000000006</v>
      </c>
      <c r="AI92" s="199">
        <f>IFERROR(VLOOKUP($B92,'2021 Balance Sheet'!$B$7:$O$1311,'2021 Balance Sheet'!K$2,FALSE),0)</f>
        <v>-151760.54</v>
      </c>
      <c r="AJ92" s="199">
        <f>IFERROR(VLOOKUP($B92,'2021 Balance Sheet'!$B$7:$O$1311,'2021 Balance Sheet'!L$2,FALSE),0)</f>
        <v>-234232.26</v>
      </c>
      <c r="AK92" s="199">
        <f>IFERROR(VLOOKUP($B92,'2021 Balance Sheet'!$B$7:$O$1311,'2021 Balance Sheet'!M$2,FALSE),0)</f>
        <v>-108119.89</v>
      </c>
      <c r="AL92" s="199">
        <f>IFERROR(VLOOKUP($B92,'2021 Balance Sheet'!$B$7:$O$1311,'2021 Balance Sheet'!N$2,FALSE),0)</f>
        <v>-280365.87</v>
      </c>
      <c r="AM92" s="199">
        <f>IFERROR(VLOOKUP($B92,'2021 Balance Sheet'!$B$7:$O$1311,'2021 Balance Sheet'!O$2,FALSE),0)</f>
        <v>-556516.03</v>
      </c>
      <c r="AN92" s="109">
        <f t="shared" si="9"/>
        <v>-325642.07083333336</v>
      </c>
    </row>
    <row r="93" spans="1:40" ht="15.75" thickBot="1" x14ac:dyDescent="0.3">
      <c r="A93" s="126" t="s">
        <v>3606</v>
      </c>
      <c r="B93" s="153" t="s">
        <v>3607</v>
      </c>
      <c r="C93" s="125"/>
      <c r="D93" s="140"/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200"/>
      <c r="Q93" s="200"/>
      <c r="R93" s="200"/>
      <c r="S93" s="200"/>
      <c r="T93" s="200"/>
      <c r="U93" s="200"/>
      <c r="V93" s="200"/>
      <c r="W93" s="200"/>
      <c r="X93" s="200"/>
      <c r="Y93" s="200">
        <v>0</v>
      </c>
      <c r="Z93" s="200">
        <v>0</v>
      </c>
      <c r="AA93" s="200">
        <v>0</v>
      </c>
      <c r="AB93" s="199">
        <f>IFERROR(VLOOKUP($B93,'2021 Balance Sheet'!$B$7:$O$1311,'2021 Balance Sheet'!D$2,FALSE),0)</f>
        <v>0</v>
      </c>
      <c r="AC93" s="199">
        <f>IFERROR(VLOOKUP($B93,'2021 Balance Sheet'!$B$7:$O$1311,'2021 Balance Sheet'!E$2,FALSE),0)</f>
        <v>0</v>
      </c>
      <c r="AD93" s="199">
        <f>IFERROR(VLOOKUP($B93,'2021 Balance Sheet'!$B$7:$O$1311,'2021 Balance Sheet'!F$2,FALSE),0)</f>
        <v>0</v>
      </c>
      <c r="AE93" s="199">
        <f>IFERROR(VLOOKUP($B93,'2021 Balance Sheet'!$B$7:$O$1311,'2021 Balance Sheet'!G$2,FALSE),0)</f>
        <v>0</v>
      </c>
      <c r="AF93" s="199">
        <f>IFERROR(VLOOKUP($B93,'2021 Balance Sheet'!$B$7:$O$1311,'2021 Balance Sheet'!H$2,FALSE),0)</f>
        <v>0</v>
      </c>
      <c r="AG93" s="199">
        <f>IFERROR(VLOOKUP($B93,'2021 Balance Sheet'!$B$7:$O$1311,'2021 Balance Sheet'!I$2,FALSE),0)</f>
        <v>0</v>
      </c>
      <c r="AH93" s="199">
        <f>IFERROR(VLOOKUP($B93,'2021 Balance Sheet'!$B$7:$O$1311,'2021 Balance Sheet'!J$2,FALSE),0)</f>
        <v>0</v>
      </c>
      <c r="AI93" s="199">
        <f>IFERROR(VLOOKUP($B93,'2021 Balance Sheet'!$B$7:$O$1311,'2021 Balance Sheet'!K$2,FALSE),0)</f>
        <v>0</v>
      </c>
      <c r="AJ93" s="199">
        <f>IFERROR(VLOOKUP($B93,'2021 Balance Sheet'!$B$7:$O$1311,'2021 Balance Sheet'!L$2,FALSE),0)</f>
        <v>0</v>
      </c>
      <c r="AK93" s="199">
        <f>IFERROR(VLOOKUP($B93,'2021 Balance Sheet'!$B$7:$O$1311,'2021 Balance Sheet'!M$2,FALSE),0)</f>
        <v>0</v>
      </c>
      <c r="AL93" s="199">
        <f>IFERROR(VLOOKUP($B93,'2021 Balance Sheet'!$B$7:$O$1311,'2021 Balance Sheet'!N$2,FALSE),0)</f>
        <v>0</v>
      </c>
      <c r="AM93" s="199">
        <f>IFERROR(VLOOKUP($B93,'2021 Balance Sheet'!$B$7:$O$1311,'2021 Balance Sheet'!O$2,FALSE),0)</f>
        <v>0</v>
      </c>
      <c r="AN93" s="109">
        <f t="shared" si="9"/>
        <v>0</v>
      </c>
    </row>
    <row r="94" spans="1:40" ht="15.75" thickBot="1" x14ac:dyDescent="0.3">
      <c r="A94" s="126" t="s">
        <v>2585</v>
      </c>
      <c r="B94" s="153" t="s">
        <v>2586</v>
      </c>
      <c r="C94" s="125" t="s">
        <v>4</v>
      </c>
      <c r="D94" s="139">
        <v>-15240.79</v>
      </c>
      <c r="E94" s="139">
        <v>-38317.230000000003</v>
      </c>
      <c r="F94" s="139">
        <v>-59852.97</v>
      </c>
      <c r="G94" s="139">
        <v>-11603</v>
      </c>
      <c r="H94" s="139">
        <v>-18715.060000000001</v>
      </c>
      <c r="I94" s="139">
        <v>-24947.09</v>
      </c>
      <c r="J94" s="139">
        <v>-5254.94</v>
      </c>
      <c r="K94" s="139">
        <v>-10003.94</v>
      </c>
      <c r="L94" s="139">
        <v>-14959.18</v>
      </c>
      <c r="M94" s="139">
        <v>-8952.41</v>
      </c>
      <c r="N94" s="139">
        <v>-23931.119999999999</v>
      </c>
      <c r="O94" s="139">
        <v>-46205.72</v>
      </c>
      <c r="P94" s="199">
        <v>-72204.52</v>
      </c>
      <c r="Q94" s="199">
        <v>-92112.11</v>
      </c>
      <c r="R94" s="199">
        <v>-111563.85</v>
      </c>
      <c r="S94" s="199">
        <v>-60781.81</v>
      </c>
      <c r="T94" s="199">
        <v>-69395.7</v>
      </c>
      <c r="U94" s="199">
        <v>-77210.149999999994</v>
      </c>
      <c r="V94" s="199">
        <v>-52603.13</v>
      </c>
      <c r="W94" s="199">
        <v>-57855.07</v>
      </c>
      <c r="X94" s="199">
        <v>-63318.62</v>
      </c>
      <c r="Y94" s="199">
        <v>-6628.31</v>
      </c>
      <c r="Z94" s="199">
        <v>-24254.97</v>
      </c>
      <c r="AA94" s="199">
        <v>-48019.35</v>
      </c>
      <c r="AB94" s="199">
        <f>IFERROR(VLOOKUP($B94,'2021 Balance Sheet'!$B$7:$O$1311,'2021 Balance Sheet'!D$2,FALSE),0)</f>
        <v>-25350.25</v>
      </c>
      <c r="AC94" s="199">
        <f>IFERROR(VLOOKUP($B94,'2021 Balance Sheet'!$B$7:$O$1311,'2021 Balance Sheet'!E$2,FALSE),0)</f>
        <v>-53802.879999999997</v>
      </c>
      <c r="AD94" s="199">
        <f>IFERROR(VLOOKUP($B94,'2021 Balance Sheet'!$B$7:$O$1311,'2021 Balance Sheet'!F$2,FALSE),0)</f>
        <v>-76723.710000000006</v>
      </c>
      <c r="AE94" s="199">
        <f>IFERROR(VLOOKUP($B94,'2021 Balance Sheet'!$B$7:$O$1311,'2021 Balance Sheet'!G$2,FALSE),0)</f>
        <v>-15249.48</v>
      </c>
      <c r="AF94" s="199">
        <f>IFERROR(VLOOKUP($B94,'2021 Balance Sheet'!$B$7:$O$1311,'2021 Balance Sheet'!H$2,FALSE),0)</f>
        <v>-24038.3</v>
      </c>
      <c r="AG94" s="199">
        <f>IFERROR(VLOOKUP($B94,'2021 Balance Sheet'!$B$7:$O$1311,'2021 Balance Sheet'!I$2,FALSE),0)</f>
        <v>-31861.27</v>
      </c>
      <c r="AH94" s="199">
        <f>IFERROR(VLOOKUP($B94,'2021 Balance Sheet'!$B$7:$O$1311,'2021 Balance Sheet'!J$2,FALSE),0)</f>
        <v>-5824.67</v>
      </c>
      <c r="AI94" s="199">
        <f>IFERROR(VLOOKUP($B94,'2021 Balance Sheet'!$B$7:$O$1311,'2021 Balance Sheet'!K$2,FALSE),0)</f>
        <v>-11178.32</v>
      </c>
      <c r="AJ94" s="199">
        <f>IFERROR(VLOOKUP($B94,'2021 Balance Sheet'!$B$7:$O$1311,'2021 Balance Sheet'!L$2,FALSE),0)</f>
        <v>-17651.8</v>
      </c>
      <c r="AK94" s="199">
        <f>IFERROR(VLOOKUP($B94,'2021 Balance Sheet'!$B$7:$O$1311,'2021 Balance Sheet'!M$2,FALSE),0)</f>
        <v>-9860.66</v>
      </c>
      <c r="AL94" s="199">
        <f>IFERROR(VLOOKUP($B94,'2021 Balance Sheet'!$B$7:$O$1311,'2021 Balance Sheet'!N$2,FALSE),0)</f>
        <v>-25024.63</v>
      </c>
      <c r="AM94" s="199">
        <f>IFERROR(VLOOKUP($B94,'2021 Balance Sheet'!$B$7:$O$1311,'2021 Balance Sheet'!O$2,FALSE),0)</f>
        <v>-51689.54</v>
      </c>
      <c r="AN94" s="109">
        <f t="shared" si="9"/>
        <v>-28868.36791666667</v>
      </c>
    </row>
    <row r="95" spans="1:40" ht="15.75" thickBot="1" x14ac:dyDescent="0.3">
      <c r="A95" s="126" t="s">
        <v>2587</v>
      </c>
      <c r="B95" s="153" t="s">
        <v>2588</v>
      </c>
      <c r="C95" s="125" t="s">
        <v>4</v>
      </c>
      <c r="D95" s="140">
        <v>-25438.78</v>
      </c>
      <c r="E95" s="140">
        <v>-50214.18</v>
      </c>
      <c r="F95" s="140">
        <v>-77139.179999999993</v>
      </c>
      <c r="G95" s="140">
        <v>-12406.99</v>
      </c>
      <c r="H95" s="140">
        <v>-20269.64</v>
      </c>
      <c r="I95" s="140">
        <v>-27075.35</v>
      </c>
      <c r="J95" s="140">
        <v>-5957.49</v>
      </c>
      <c r="K95" s="140">
        <v>-10869.32</v>
      </c>
      <c r="L95" s="140">
        <v>-16150.01</v>
      </c>
      <c r="M95" s="140">
        <v>-9936.2999999999993</v>
      </c>
      <c r="N95" s="140">
        <v>-26501.62</v>
      </c>
      <c r="O95" s="140">
        <v>-52480.7</v>
      </c>
      <c r="P95" s="200">
        <v>-29713.02</v>
      </c>
      <c r="Q95" s="200">
        <v>-52245.29</v>
      </c>
      <c r="R95" s="200">
        <v>-74525.41</v>
      </c>
      <c r="S95" s="200">
        <v>-16535.919999999998</v>
      </c>
      <c r="T95" s="200">
        <v>-26151.78</v>
      </c>
      <c r="U95" s="200">
        <v>-35172.76</v>
      </c>
      <c r="V95" s="200">
        <v>-6656.25</v>
      </c>
      <c r="W95" s="200">
        <v>-12475.56</v>
      </c>
      <c r="X95" s="200">
        <v>-18600.3</v>
      </c>
      <c r="Y95" s="200">
        <v>-7183.94</v>
      </c>
      <c r="Z95" s="200">
        <v>-26511.42</v>
      </c>
      <c r="AA95" s="200">
        <v>-56418.27</v>
      </c>
      <c r="AB95" s="199">
        <f>IFERROR(VLOOKUP($B95,'2021 Balance Sheet'!$B$7:$O$1311,'2021 Balance Sheet'!D$2,FALSE),0)</f>
        <v>-30304.91</v>
      </c>
      <c r="AC95" s="199">
        <f>IFERROR(VLOOKUP($B95,'2021 Balance Sheet'!$B$7:$O$1311,'2021 Balance Sheet'!E$2,FALSE),0)</f>
        <v>-63479.63</v>
      </c>
      <c r="AD95" s="199">
        <f>IFERROR(VLOOKUP($B95,'2021 Balance Sheet'!$B$7:$O$1311,'2021 Balance Sheet'!F$2,FALSE),0)</f>
        <v>-88905.72</v>
      </c>
      <c r="AE95" s="199">
        <f>IFERROR(VLOOKUP($B95,'2021 Balance Sheet'!$B$7:$O$1311,'2021 Balance Sheet'!G$2,FALSE),0)</f>
        <v>-19606.84</v>
      </c>
      <c r="AF95" s="199">
        <f>IFERROR(VLOOKUP($B95,'2021 Balance Sheet'!$B$7:$O$1311,'2021 Balance Sheet'!H$2,FALSE),0)</f>
        <v>-29462.15</v>
      </c>
      <c r="AG95" s="199">
        <f>IFERROR(VLOOKUP($B95,'2021 Balance Sheet'!$B$7:$O$1311,'2021 Balance Sheet'!I$2,FALSE),0)</f>
        <v>-38935.919999999998</v>
      </c>
      <c r="AH95" s="199">
        <f>IFERROR(VLOOKUP($B95,'2021 Balance Sheet'!$B$7:$O$1311,'2021 Balance Sheet'!J$2,FALSE),0)</f>
        <v>-6135.99</v>
      </c>
      <c r="AI95" s="199">
        <f>IFERROR(VLOOKUP($B95,'2021 Balance Sheet'!$B$7:$O$1311,'2021 Balance Sheet'!K$2,FALSE),0)</f>
        <v>-12284.29</v>
      </c>
      <c r="AJ95" s="199">
        <f>IFERROR(VLOOKUP($B95,'2021 Balance Sheet'!$B$7:$O$1311,'2021 Balance Sheet'!L$2,FALSE),0)</f>
        <v>-19237.330000000002</v>
      </c>
      <c r="AK95" s="199">
        <f>IFERROR(VLOOKUP($B95,'2021 Balance Sheet'!$B$7:$O$1311,'2021 Balance Sheet'!M$2,FALSE),0)</f>
        <v>-11338.09</v>
      </c>
      <c r="AL95" s="199">
        <f>IFERROR(VLOOKUP($B95,'2021 Balance Sheet'!$B$7:$O$1311,'2021 Balance Sheet'!N$2,FALSE),0)</f>
        <v>-29807.77</v>
      </c>
      <c r="AM95" s="199">
        <f>IFERROR(VLOOKUP($B95,'2021 Balance Sheet'!$B$7:$O$1311,'2021 Balance Sheet'!O$2,FALSE),0)</f>
        <v>-62149.58</v>
      </c>
      <c r="AN95" s="109">
        <f t="shared" si="9"/>
        <v>-34065.213750000003</v>
      </c>
    </row>
    <row r="96" spans="1:40" ht="15.75" thickBot="1" x14ac:dyDescent="0.3">
      <c r="A96" s="126" t="s">
        <v>2589</v>
      </c>
      <c r="B96" s="153" t="s">
        <v>2590</v>
      </c>
      <c r="C96" s="125" t="s">
        <v>4</v>
      </c>
      <c r="D96" s="139">
        <v>-1884.29</v>
      </c>
      <c r="E96" s="139">
        <v>-3810.84</v>
      </c>
      <c r="F96" s="139">
        <v>-5696.83</v>
      </c>
      <c r="G96" s="139">
        <v>-854.35</v>
      </c>
      <c r="H96" s="139">
        <v>-1398.62</v>
      </c>
      <c r="I96" s="139">
        <v>-1847.87</v>
      </c>
      <c r="J96" s="139">
        <v>-473.4</v>
      </c>
      <c r="K96" s="139">
        <v>-893.54</v>
      </c>
      <c r="L96" s="139">
        <v>-1386.88</v>
      </c>
      <c r="M96" s="139">
        <v>-999.22</v>
      </c>
      <c r="N96" s="139">
        <v>-2493.39</v>
      </c>
      <c r="O96" s="139">
        <v>-4724.78</v>
      </c>
      <c r="P96" s="199">
        <v>-2190.36</v>
      </c>
      <c r="Q96" s="199">
        <v>-3994.05</v>
      </c>
      <c r="R96" s="199">
        <v>-5475.8</v>
      </c>
      <c r="S96" s="199">
        <v>-1028.52</v>
      </c>
      <c r="T96" s="199">
        <v>-1695.88</v>
      </c>
      <c r="U96" s="199">
        <v>-2220.7800000000002</v>
      </c>
      <c r="V96" s="199">
        <v>-451.7</v>
      </c>
      <c r="W96" s="199">
        <v>-893.6</v>
      </c>
      <c r="X96" s="199">
        <v>-1384.53</v>
      </c>
      <c r="Y96" s="199">
        <v>-640.13</v>
      </c>
      <c r="Z96" s="199">
        <v>-2353.9499999999998</v>
      </c>
      <c r="AA96" s="199">
        <v>-4883.5200000000004</v>
      </c>
      <c r="AB96" s="199">
        <f>IFERROR(VLOOKUP($B96,'2021 Balance Sheet'!$B$7:$O$1311,'2021 Balance Sheet'!D$2,FALSE),0)</f>
        <v>-2047.59</v>
      </c>
      <c r="AC96" s="199">
        <f>IFERROR(VLOOKUP($B96,'2021 Balance Sheet'!$B$7:$O$1311,'2021 Balance Sheet'!E$2,FALSE),0)</f>
        <v>-4371.91</v>
      </c>
      <c r="AD96" s="199">
        <f>IFERROR(VLOOKUP($B96,'2021 Balance Sheet'!$B$7:$O$1311,'2021 Balance Sheet'!F$2,FALSE),0)</f>
        <v>-6197.9</v>
      </c>
      <c r="AE96" s="199">
        <f>IFERROR(VLOOKUP($B96,'2021 Balance Sheet'!$B$7:$O$1311,'2021 Balance Sheet'!G$2,FALSE),0)</f>
        <v>-1299.57</v>
      </c>
      <c r="AF96" s="199">
        <f>IFERROR(VLOOKUP($B96,'2021 Balance Sheet'!$B$7:$O$1311,'2021 Balance Sheet'!H$2,FALSE),0)</f>
        <v>-2234.6799999999998</v>
      </c>
      <c r="AG96" s="199">
        <f>IFERROR(VLOOKUP($B96,'2021 Balance Sheet'!$B$7:$O$1311,'2021 Balance Sheet'!I$2,FALSE),0)</f>
        <v>-2824.36</v>
      </c>
      <c r="AH96" s="199">
        <f>IFERROR(VLOOKUP($B96,'2021 Balance Sheet'!$B$7:$O$1311,'2021 Balance Sheet'!J$2,FALSE),0)</f>
        <v>-485.55</v>
      </c>
      <c r="AI96" s="199">
        <f>IFERROR(VLOOKUP($B96,'2021 Balance Sheet'!$B$7:$O$1311,'2021 Balance Sheet'!K$2,FALSE),0)</f>
        <v>-1033.81</v>
      </c>
      <c r="AJ96" s="199">
        <f>IFERROR(VLOOKUP($B96,'2021 Balance Sheet'!$B$7:$O$1311,'2021 Balance Sheet'!L$2,FALSE),0)</f>
        <v>-1646.93</v>
      </c>
      <c r="AK96" s="199">
        <f>IFERROR(VLOOKUP($B96,'2021 Balance Sheet'!$B$7:$O$1311,'2021 Balance Sheet'!M$2,FALSE),0)</f>
        <v>-867.16</v>
      </c>
      <c r="AL96" s="199">
        <f>IFERROR(VLOOKUP($B96,'2021 Balance Sheet'!$B$7:$O$1311,'2021 Balance Sheet'!N$2,FALSE),0)</f>
        <v>-2576.4499999999998</v>
      </c>
      <c r="AM96" s="199">
        <f>IFERROR(VLOOKUP($B96,'2021 Balance Sheet'!$B$7:$O$1311,'2021 Balance Sheet'!O$2,FALSE),0)</f>
        <v>-4830.7700000000004</v>
      </c>
      <c r="AN96" s="109">
        <f t="shared" si="9"/>
        <v>-2536.9212499999999</v>
      </c>
    </row>
    <row r="97" spans="1:40" ht="15.75" thickBot="1" x14ac:dyDescent="0.3">
      <c r="A97" s="126" t="s">
        <v>2591</v>
      </c>
      <c r="B97" s="153" t="s">
        <v>2592</v>
      </c>
      <c r="C97" s="125" t="s">
        <v>4</v>
      </c>
      <c r="D97" s="140">
        <v>-37560.400000000001</v>
      </c>
      <c r="E97" s="140">
        <v>-10350.799999999999</v>
      </c>
      <c r="F97" s="140">
        <v>-15278.01</v>
      </c>
      <c r="G97" s="140">
        <v>-17601.150000000001</v>
      </c>
      <c r="H97" s="140">
        <v>-19569</v>
      </c>
      <c r="I97" s="140">
        <v>-20909.14</v>
      </c>
      <c r="J97" s="140">
        <v>-22168.46</v>
      </c>
      <c r="K97" s="140">
        <v>-23236.33</v>
      </c>
      <c r="L97" s="140">
        <v>-24451.279999999999</v>
      </c>
      <c r="M97" s="140">
        <v>-26796.53</v>
      </c>
      <c r="N97" s="140">
        <v>-30536.19</v>
      </c>
      <c r="O97" s="140">
        <v>-36199.040000000001</v>
      </c>
      <c r="P97" s="200">
        <v>-41871.82</v>
      </c>
      <c r="Q97" s="200">
        <v>-10357.280000000001</v>
      </c>
      <c r="R97" s="200">
        <v>-14256.46</v>
      </c>
      <c r="S97" s="200">
        <v>-17205.509999999998</v>
      </c>
      <c r="T97" s="200">
        <v>-19198.509999999998</v>
      </c>
      <c r="U97" s="200">
        <v>-20962.3</v>
      </c>
      <c r="V97" s="200">
        <v>-22347.95</v>
      </c>
      <c r="W97" s="200">
        <v>-23597.89</v>
      </c>
      <c r="X97" s="200">
        <v>-25015.37</v>
      </c>
      <c r="Y97" s="200">
        <v>-26833.07</v>
      </c>
      <c r="Z97" s="200">
        <v>-31027</v>
      </c>
      <c r="AA97" s="200">
        <v>-37739.15</v>
      </c>
      <c r="AB97" s="199">
        <f>IFERROR(VLOOKUP($B97,'2021 Balance Sheet'!$B$7:$O$1311,'2021 Balance Sheet'!D$2,FALSE),0)</f>
        <v>-43212.76</v>
      </c>
      <c r="AC97" s="199">
        <f>IFERROR(VLOOKUP($B97,'2021 Balance Sheet'!$B$7:$O$1311,'2021 Balance Sheet'!E$2,FALSE),0)</f>
        <v>-11553.11</v>
      </c>
      <c r="AD97" s="199">
        <f>IFERROR(VLOOKUP($B97,'2021 Balance Sheet'!$B$7:$O$1311,'2021 Balance Sheet'!F$2,FALSE),0)</f>
        <v>-16047.01</v>
      </c>
      <c r="AE97" s="199">
        <f>IFERROR(VLOOKUP($B97,'2021 Balance Sheet'!$B$7:$O$1311,'2021 Balance Sheet'!G$2,FALSE),0)</f>
        <v>-19262.560000000001</v>
      </c>
      <c r="AF97" s="199">
        <f>IFERROR(VLOOKUP($B97,'2021 Balance Sheet'!$B$7:$O$1311,'2021 Balance Sheet'!H$2,FALSE),0)</f>
        <v>-21542.639999999999</v>
      </c>
      <c r="AG97" s="199">
        <f>IFERROR(VLOOKUP($B97,'2021 Balance Sheet'!$B$7:$O$1311,'2021 Balance Sheet'!I$2,FALSE),0)</f>
        <v>-23135.42</v>
      </c>
      <c r="AH97" s="199">
        <f>IFERROR(VLOOKUP($B97,'2021 Balance Sheet'!$B$7:$O$1311,'2021 Balance Sheet'!J$2,FALSE),0)</f>
        <v>-24483.919999999998</v>
      </c>
      <c r="AI97" s="199">
        <f>IFERROR(VLOOKUP($B97,'2021 Balance Sheet'!$B$7:$O$1311,'2021 Balance Sheet'!K$2,FALSE),0)</f>
        <v>-25887.16</v>
      </c>
      <c r="AJ97" s="199">
        <f>IFERROR(VLOOKUP($B97,'2021 Balance Sheet'!$B$7:$O$1311,'2021 Balance Sheet'!L$2,FALSE),0)</f>
        <v>-27396.25</v>
      </c>
      <c r="AK97" s="199">
        <f>IFERROR(VLOOKUP($B97,'2021 Balance Sheet'!$B$7:$O$1311,'2021 Balance Sheet'!M$2,FALSE),0)</f>
        <v>-29761.27</v>
      </c>
      <c r="AL97" s="199">
        <f>IFERROR(VLOOKUP($B97,'2021 Balance Sheet'!$B$7:$O$1311,'2021 Balance Sheet'!N$2,FALSE),0)</f>
        <v>-34168.01</v>
      </c>
      <c r="AM97" s="199">
        <f>IFERROR(VLOOKUP($B97,'2021 Balance Sheet'!$B$7:$O$1311,'2021 Balance Sheet'!O$2,FALSE),0)</f>
        <v>-40389.360000000001</v>
      </c>
      <c r="AN97" s="109">
        <f t="shared" si="9"/>
        <v>-26292.86375</v>
      </c>
    </row>
    <row r="98" spans="1:40" ht="15.75" thickBot="1" x14ac:dyDescent="0.3">
      <c r="A98" s="126" t="s">
        <v>2593</v>
      </c>
      <c r="B98" s="153" t="s">
        <v>2594</v>
      </c>
      <c r="C98" s="125" t="s">
        <v>4</v>
      </c>
      <c r="D98" s="139">
        <v>-199014.84</v>
      </c>
      <c r="E98" s="139">
        <v>-52630.55</v>
      </c>
      <c r="F98" s="139">
        <v>-72800.69</v>
      </c>
      <c r="G98" s="139">
        <v>-85681.98</v>
      </c>
      <c r="H98" s="139">
        <v>-95122.880000000005</v>
      </c>
      <c r="I98" s="139">
        <v>-102107.74</v>
      </c>
      <c r="J98" s="139">
        <v>-108916.94</v>
      </c>
      <c r="K98" s="139">
        <v>-114933.21</v>
      </c>
      <c r="L98" s="139">
        <v>-121688.95</v>
      </c>
      <c r="M98" s="139">
        <v>-135223.49</v>
      </c>
      <c r="N98" s="139">
        <v>-157858.78</v>
      </c>
      <c r="O98" s="139">
        <v>-188554.09</v>
      </c>
      <c r="P98" s="199">
        <v>-214100.85</v>
      </c>
      <c r="Q98" s="199">
        <v>-50816.87</v>
      </c>
      <c r="R98" s="199">
        <v>-72892.73</v>
      </c>
      <c r="S98" s="199">
        <v>-89232.86</v>
      </c>
      <c r="T98" s="199">
        <v>-99620.09</v>
      </c>
      <c r="U98" s="199">
        <v>-107955.12</v>
      </c>
      <c r="V98" s="199">
        <v>-115874.1</v>
      </c>
      <c r="W98" s="199">
        <v>-122893.89</v>
      </c>
      <c r="X98" s="199">
        <v>-130542.39999999999</v>
      </c>
      <c r="Y98" s="199">
        <v>-143736.07</v>
      </c>
      <c r="Z98" s="199">
        <v>-167651.84</v>
      </c>
      <c r="AA98" s="199">
        <v>-201056.95</v>
      </c>
      <c r="AB98" s="199">
        <f>IFERROR(VLOOKUP($B98,'2021 Balance Sheet'!$B$7:$O$1311,'2021 Balance Sheet'!D$2,FALSE),0)</f>
        <v>-229885.5</v>
      </c>
      <c r="AC98" s="199">
        <f>IFERROR(VLOOKUP($B98,'2021 Balance Sheet'!$B$7:$O$1311,'2021 Balance Sheet'!E$2,FALSE),0)</f>
        <v>-61259.39</v>
      </c>
      <c r="AD98" s="199">
        <f>IFERROR(VLOOKUP($B98,'2021 Balance Sheet'!$B$7:$O$1311,'2021 Balance Sheet'!F$2,FALSE),0)</f>
        <v>-88019.839999999997</v>
      </c>
      <c r="AE98" s="199">
        <f>IFERROR(VLOOKUP($B98,'2021 Balance Sheet'!$B$7:$O$1311,'2021 Balance Sheet'!G$2,FALSE),0)</f>
        <v>-104114.26</v>
      </c>
      <c r="AF98" s="199">
        <f>IFERROR(VLOOKUP($B98,'2021 Balance Sheet'!$B$7:$O$1311,'2021 Balance Sheet'!H$2,FALSE),0)</f>
        <v>-115765.98</v>
      </c>
      <c r="AG98" s="199">
        <f>IFERROR(VLOOKUP($B98,'2021 Balance Sheet'!$B$7:$O$1311,'2021 Balance Sheet'!I$2,FALSE),0)</f>
        <v>-125083.66</v>
      </c>
      <c r="AH98" s="199">
        <f>IFERROR(VLOOKUP($B98,'2021 Balance Sheet'!$B$7:$O$1311,'2021 Balance Sheet'!J$2,FALSE),0)</f>
        <v>-132625.13</v>
      </c>
      <c r="AI98" s="199">
        <f>IFERROR(VLOOKUP($B98,'2021 Balance Sheet'!$B$7:$O$1311,'2021 Balance Sheet'!K$2,FALSE),0)</f>
        <v>-139173.35</v>
      </c>
      <c r="AJ98" s="199">
        <f>IFERROR(VLOOKUP($B98,'2021 Balance Sheet'!$B$7:$O$1311,'2021 Balance Sheet'!L$2,FALSE),0)</f>
        <v>-148187.71</v>
      </c>
      <c r="AK98" s="199">
        <f>IFERROR(VLOOKUP($B98,'2021 Balance Sheet'!$B$7:$O$1311,'2021 Balance Sheet'!M$2,FALSE),0)</f>
        <v>-164704.32000000001</v>
      </c>
      <c r="AL98" s="199">
        <f>IFERROR(VLOOKUP($B98,'2021 Balance Sheet'!$B$7:$O$1311,'2021 Balance Sheet'!N$2,FALSE),0)</f>
        <v>-189482.4</v>
      </c>
      <c r="AM98" s="199">
        <f>IFERROR(VLOOKUP($B98,'2021 Balance Sheet'!$B$7:$O$1311,'2021 Balance Sheet'!O$2,FALSE),0)</f>
        <v>-230931.57</v>
      </c>
      <c r="AN98" s="109">
        <f t="shared" si="9"/>
        <v>-142857.98333333334</v>
      </c>
    </row>
    <row r="99" spans="1:40" ht="15.75" thickBot="1" x14ac:dyDescent="0.3">
      <c r="A99" s="126" t="s">
        <v>2595</v>
      </c>
      <c r="B99" s="153" t="s">
        <v>2596</v>
      </c>
      <c r="C99" s="125" t="s">
        <v>4</v>
      </c>
      <c r="D99" s="140">
        <v>-15736.32</v>
      </c>
      <c r="E99" s="140">
        <v>-31399.42</v>
      </c>
      <c r="F99" s="140">
        <v>-49879.5</v>
      </c>
      <c r="G99" s="140">
        <v>-12479.83</v>
      </c>
      <c r="H99" s="140">
        <v>-20731.71</v>
      </c>
      <c r="I99" s="140">
        <v>-25975.360000000001</v>
      </c>
      <c r="J99" s="140">
        <v>-4392.3100000000004</v>
      </c>
      <c r="K99" s="140">
        <v>-9378.5400000000009</v>
      </c>
      <c r="L99" s="140">
        <v>-12545.82</v>
      </c>
      <c r="M99" s="140">
        <v>-4632.03</v>
      </c>
      <c r="N99" s="140">
        <v>-14163.4</v>
      </c>
      <c r="O99" s="140">
        <v>-28097.01</v>
      </c>
      <c r="P99" s="200">
        <v>-21146.38</v>
      </c>
      <c r="Q99" s="200">
        <v>-38719.620000000003</v>
      </c>
      <c r="R99" s="200">
        <v>-56865.96</v>
      </c>
      <c r="S99" s="200">
        <v>-15121.14</v>
      </c>
      <c r="T99" s="200">
        <v>-25261.68</v>
      </c>
      <c r="U99" s="200">
        <v>-32207.759999999998</v>
      </c>
      <c r="V99" s="200">
        <v>-6303.18</v>
      </c>
      <c r="W99" s="200">
        <v>-11781.89</v>
      </c>
      <c r="X99" s="200">
        <v>-17020.77</v>
      </c>
      <c r="Y99" s="200">
        <v>-6043.99</v>
      </c>
      <c r="Z99" s="200">
        <v>-16274.39</v>
      </c>
      <c r="AA99" s="200">
        <v>-36640.5</v>
      </c>
      <c r="AB99" s="199">
        <f>IFERROR(VLOOKUP($B99,'2021 Balance Sheet'!$B$7:$O$1311,'2021 Balance Sheet'!D$2,FALSE),0)</f>
        <v>-23358.13</v>
      </c>
      <c r="AC99" s="199">
        <f>IFERROR(VLOOKUP($B99,'2021 Balance Sheet'!$B$7:$O$1311,'2021 Balance Sheet'!E$2,FALSE),0)</f>
        <v>-47134.64</v>
      </c>
      <c r="AD99" s="199">
        <f>IFERROR(VLOOKUP($B99,'2021 Balance Sheet'!$B$7:$O$1311,'2021 Balance Sheet'!F$2,FALSE),0)</f>
        <v>-72377.77</v>
      </c>
      <c r="AE99" s="199">
        <f>IFERROR(VLOOKUP($B99,'2021 Balance Sheet'!$B$7:$O$1311,'2021 Balance Sheet'!G$2,FALSE),0)</f>
        <v>-19709.63</v>
      </c>
      <c r="AF99" s="199">
        <f>IFERROR(VLOOKUP($B99,'2021 Balance Sheet'!$B$7:$O$1311,'2021 Balance Sheet'!H$2,FALSE),0)</f>
        <v>-31681.4</v>
      </c>
      <c r="AG99" s="199">
        <f>IFERROR(VLOOKUP($B99,'2021 Balance Sheet'!$B$7:$O$1311,'2021 Balance Sheet'!I$2,FALSE),0)</f>
        <v>-41203.629999999997</v>
      </c>
      <c r="AH99" s="199">
        <f>IFERROR(VLOOKUP($B99,'2021 Balance Sheet'!$B$7:$O$1311,'2021 Balance Sheet'!J$2,FALSE),0)</f>
        <v>-7424.81</v>
      </c>
      <c r="AI99" s="199">
        <f>IFERROR(VLOOKUP($B99,'2021 Balance Sheet'!$B$7:$O$1311,'2021 Balance Sheet'!K$2,FALSE),0)</f>
        <v>-13811.41</v>
      </c>
      <c r="AJ99" s="199">
        <f>IFERROR(VLOOKUP($B99,'2021 Balance Sheet'!$B$7:$O$1311,'2021 Balance Sheet'!L$2,FALSE),0)</f>
        <v>-20253.88</v>
      </c>
      <c r="AK99" s="199">
        <f>IFERROR(VLOOKUP($B99,'2021 Balance Sheet'!$B$7:$O$1311,'2021 Balance Sheet'!M$2,FALSE),0)</f>
        <v>-7429.36</v>
      </c>
      <c r="AL99" s="199">
        <f>IFERROR(VLOOKUP($B99,'2021 Balance Sheet'!$B$7:$O$1311,'2021 Balance Sheet'!N$2,FALSE),0)</f>
        <v>-21126.5</v>
      </c>
      <c r="AM99" s="199">
        <f>IFERROR(VLOOKUP($B99,'2021 Balance Sheet'!$B$7:$O$1311,'2021 Balance Sheet'!O$2,FALSE),0)</f>
        <v>-44122.02</v>
      </c>
      <c r="AN99" s="109">
        <f t="shared" si="9"/>
        <v>-28824.368333333332</v>
      </c>
    </row>
    <row r="100" spans="1:40" ht="15.75" thickBot="1" x14ac:dyDescent="0.3">
      <c r="A100" s="126" t="s">
        <v>2597</v>
      </c>
      <c r="B100" s="153" t="s">
        <v>2598</v>
      </c>
      <c r="C100" s="125" t="s">
        <v>4</v>
      </c>
      <c r="D100" s="139">
        <v>-8591.4699999999993</v>
      </c>
      <c r="E100" s="139">
        <v>-2253.17</v>
      </c>
      <c r="F100" s="139">
        <v>-3349.69</v>
      </c>
      <c r="G100" s="139">
        <v>-3924.62</v>
      </c>
      <c r="H100" s="139">
        <v>-4283.6099999999997</v>
      </c>
      <c r="I100" s="139">
        <v>-4567.6099999999997</v>
      </c>
      <c r="J100" s="139">
        <v>-4844.71</v>
      </c>
      <c r="K100" s="139">
        <v>-5080.5</v>
      </c>
      <c r="L100" s="139">
        <v>-5342.86</v>
      </c>
      <c r="M100" s="139">
        <v>-5870.52</v>
      </c>
      <c r="N100" s="139">
        <v>-6704.46</v>
      </c>
      <c r="O100" s="139">
        <v>-7989.1</v>
      </c>
      <c r="P100" s="199">
        <v>-9298.69</v>
      </c>
      <c r="Q100" s="199">
        <v>-2395.9</v>
      </c>
      <c r="R100" s="199">
        <v>-3339.96</v>
      </c>
      <c r="S100" s="199">
        <v>-4050.21</v>
      </c>
      <c r="T100" s="199">
        <v>-4530.21</v>
      </c>
      <c r="U100" s="199">
        <v>-4960.16</v>
      </c>
      <c r="V100" s="199">
        <v>-5284.8</v>
      </c>
      <c r="W100" s="199">
        <v>-5556.29</v>
      </c>
      <c r="X100" s="199">
        <v>-5848.22</v>
      </c>
      <c r="Y100" s="199">
        <v>-6227.28</v>
      </c>
      <c r="Z100" s="199">
        <v>-7179.02</v>
      </c>
      <c r="AA100" s="199">
        <v>-8761.99</v>
      </c>
      <c r="AB100" s="199">
        <f>IFERROR(VLOOKUP($B100,'2021 Balance Sheet'!$B$7:$O$1311,'2021 Balance Sheet'!D$2,FALSE),0)</f>
        <v>-10024.52</v>
      </c>
      <c r="AC100" s="199">
        <f>IFERROR(VLOOKUP($B100,'2021 Balance Sheet'!$B$7:$O$1311,'2021 Balance Sheet'!E$2,FALSE),0)</f>
        <v>-2716.41</v>
      </c>
      <c r="AD100" s="199">
        <f>IFERROR(VLOOKUP($B100,'2021 Balance Sheet'!$B$7:$O$1311,'2021 Balance Sheet'!F$2,FALSE),0)</f>
        <v>-3847.36</v>
      </c>
      <c r="AE100" s="199">
        <f>IFERROR(VLOOKUP($B100,'2021 Balance Sheet'!$B$7:$O$1311,'2021 Balance Sheet'!G$2,FALSE),0)</f>
        <v>-4600.01</v>
      </c>
      <c r="AF100" s="199">
        <f>IFERROR(VLOOKUP($B100,'2021 Balance Sheet'!$B$7:$O$1311,'2021 Balance Sheet'!H$2,FALSE),0)</f>
        <v>-5140.97</v>
      </c>
      <c r="AG100" s="199">
        <f>IFERROR(VLOOKUP($B100,'2021 Balance Sheet'!$B$7:$O$1311,'2021 Balance Sheet'!I$2,FALSE),0)</f>
        <v>-5505.91</v>
      </c>
      <c r="AH100" s="199">
        <f>IFERROR(VLOOKUP($B100,'2021 Balance Sheet'!$B$7:$O$1311,'2021 Balance Sheet'!J$2,FALSE),0)</f>
        <v>-5800.48</v>
      </c>
      <c r="AI100" s="199">
        <f>IFERROR(VLOOKUP($B100,'2021 Balance Sheet'!$B$7:$O$1311,'2021 Balance Sheet'!K$2,FALSE),0)</f>
        <v>-6099.13</v>
      </c>
      <c r="AJ100" s="199">
        <f>IFERROR(VLOOKUP($B100,'2021 Balance Sheet'!$B$7:$O$1311,'2021 Balance Sheet'!L$2,FALSE),0)</f>
        <v>-6409.74</v>
      </c>
      <c r="AK100" s="199">
        <f>IFERROR(VLOOKUP($B100,'2021 Balance Sheet'!$B$7:$O$1311,'2021 Balance Sheet'!M$2,FALSE),0)</f>
        <v>-6995.87</v>
      </c>
      <c r="AL100" s="199">
        <f>IFERROR(VLOOKUP($B100,'2021 Balance Sheet'!$B$7:$O$1311,'2021 Balance Sheet'!N$2,FALSE),0)</f>
        <v>-8089.36</v>
      </c>
      <c r="AM100" s="199">
        <f>IFERROR(VLOOKUP($B100,'2021 Balance Sheet'!$B$7:$O$1311,'2021 Balance Sheet'!O$2,FALSE),0)</f>
        <v>-9504.73</v>
      </c>
      <c r="AN100" s="109">
        <f t="shared" si="9"/>
        <v>-6196.9266666666663</v>
      </c>
    </row>
    <row r="101" spans="1:40" ht="15.75" thickBot="1" x14ac:dyDescent="0.3">
      <c r="A101" s="126" t="s">
        <v>3608</v>
      </c>
      <c r="B101" s="153" t="s">
        <v>3609</v>
      </c>
      <c r="C101" s="125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99"/>
      <c r="Q101" s="199"/>
      <c r="R101" s="199"/>
      <c r="S101" s="202"/>
      <c r="T101" s="202"/>
      <c r="U101" s="202"/>
      <c r="V101" s="199"/>
      <c r="W101" s="199"/>
      <c r="X101" s="199"/>
      <c r="Y101" s="199">
        <v>0</v>
      </c>
      <c r="Z101" s="199">
        <v>0</v>
      </c>
      <c r="AA101" s="199">
        <v>0</v>
      </c>
      <c r="AB101" s="199">
        <f>IFERROR(VLOOKUP($B101,'2021 Balance Sheet'!$B$7:$O$1311,'2021 Balance Sheet'!D$2,FALSE),0)</f>
        <v>0</v>
      </c>
      <c r="AC101" s="199">
        <f>IFERROR(VLOOKUP($B101,'2021 Balance Sheet'!$B$7:$O$1311,'2021 Balance Sheet'!E$2,FALSE),0)</f>
        <v>0</v>
      </c>
      <c r="AD101" s="199">
        <f>IFERROR(VLOOKUP($B101,'2021 Balance Sheet'!$B$7:$O$1311,'2021 Balance Sheet'!F$2,FALSE),0)</f>
        <v>0</v>
      </c>
      <c r="AE101" s="199">
        <f>IFERROR(VLOOKUP($B101,'2021 Balance Sheet'!$B$7:$O$1311,'2021 Balance Sheet'!G$2,FALSE),0)</f>
        <v>0</v>
      </c>
      <c r="AF101" s="199">
        <f>IFERROR(VLOOKUP($B101,'2021 Balance Sheet'!$B$7:$O$1311,'2021 Balance Sheet'!H$2,FALSE),0)</f>
        <v>0</v>
      </c>
      <c r="AG101" s="199">
        <f>IFERROR(VLOOKUP($B101,'2021 Balance Sheet'!$B$7:$O$1311,'2021 Balance Sheet'!I$2,FALSE),0)</f>
        <v>0</v>
      </c>
      <c r="AH101" s="199">
        <f>IFERROR(VLOOKUP($B101,'2021 Balance Sheet'!$B$7:$O$1311,'2021 Balance Sheet'!J$2,FALSE),0)</f>
        <v>0</v>
      </c>
      <c r="AI101" s="199">
        <f>IFERROR(VLOOKUP($B101,'2021 Balance Sheet'!$B$7:$O$1311,'2021 Balance Sheet'!K$2,FALSE),0)</f>
        <v>0</v>
      </c>
      <c r="AJ101" s="199">
        <f>IFERROR(VLOOKUP($B101,'2021 Balance Sheet'!$B$7:$O$1311,'2021 Balance Sheet'!L$2,FALSE),0)</f>
        <v>0</v>
      </c>
      <c r="AK101" s="199">
        <f>IFERROR(VLOOKUP($B101,'2021 Balance Sheet'!$B$7:$O$1311,'2021 Balance Sheet'!M$2,FALSE),0)</f>
        <v>0</v>
      </c>
      <c r="AL101" s="199">
        <f>IFERROR(VLOOKUP($B101,'2021 Balance Sheet'!$B$7:$O$1311,'2021 Balance Sheet'!N$2,FALSE),0)</f>
        <v>0</v>
      </c>
      <c r="AM101" s="199">
        <f>IFERROR(VLOOKUP($B101,'2021 Balance Sheet'!$B$7:$O$1311,'2021 Balance Sheet'!O$2,FALSE),0)</f>
        <v>0</v>
      </c>
      <c r="AN101" s="109">
        <f t="shared" si="9"/>
        <v>0</v>
      </c>
    </row>
    <row r="102" spans="1:40" ht="15.75" thickBot="1" x14ac:dyDescent="0.3">
      <c r="A102" s="126" t="s">
        <v>2599</v>
      </c>
      <c r="B102" s="153" t="s">
        <v>2600</v>
      </c>
      <c r="C102" s="125" t="s">
        <v>4</v>
      </c>
      <c r="D102" s="140">
        <v>-5691.03</v>
      </c>
      <c r="E102" s="140">
        <v>-11042.14</v>
      </c>
      <c r="F102" s="140">
        <v>-17239.09</v>
      </c>
      <c r="G102" s="140">
        <v>-4343.4799999999996</v>
      </c>
      <c r="H102" s="140">
        <v>-7087.8</v>
      </c>
      <c r="I102" s="140">
        <v>-8962.5400000000009</v>
      </c>
      <c r="J102" s="140">
        <v>-1515.02</v>
      </c>
      <c r="K102" s="140">
        <v>-3026.52</v>
      </c>
      <c r="L102" s="140">
        <v>-4293.34</v>
      </c>
      <c r="M102" s="140">
        <v>-1722.29</v>
      </c>
      <c r="N102" s="140">
        <v>-4905.91</v>
      </c>
      <c r="O102" s="140">
        <v>-9434</v>
      </c>
      <c r="P102" s="200">
        <v>-7064.26</v>
      </c>
      <c r="Q102" s="200">
        <v>-12934.87</v>
      </c>
      <c r="R102" s="200">
        <v>-18434.7</v>
      </c>
      <c r="S102" s="199">
        <v>-5174.99</v>
      </c>
      <c r="T102" s="199">
        <v>-8414.17</v>
      </c>
      <c r="U102" s="199">
        <v>-10628.18</v>
      </c>
      <c r="V102" s="200">
        <v>-1877.04</v>
      </c>
      <c r="W102" s="200">
        <v>-3474.19</v>
      </c>
      <c r="X102" s="200">
        <v>-4905.54</v>
      </c>
      <c r="Y102" s="200">
        <v>-1656.11</v>
      </c>
      <c r="Z102" s="200">
        <v>-4633.53</v>
      </c>
      <c r="AA102" s="200">
        <v>-10709.9</v>
      </c>
      <c r="AB102" s="199">
        <f>IFERROR(VLOOKUP($B102,'2021 Balance Sheet'!$B$7:$O$1311,'2021 Balance Sheet'!D$2,FALSE),0)</f>
        <v>-7213.71</v>
      </c>
      <c r="AC102" s="199">
        <f>IFERROR(VLOOKUP($B102,'2021 Balance Sheet'!$B$7:$O$1311,'2021 Balance Sheet'!E$2,FALSE),0)</f>
        <v>-14204.81</v>
      </c>
      <c r="AD102" s="199">
        <f>IFERROR(VLOOKUP($B102,'2021 Balance Sheet'!$B$7:$O$1311,'2021 Balance Sheet'!F$2,FALSE),0)</f>
        <v>-21625.81</v>
      </c>
      <c r="AE102" s="199">
        <f>IFERROR(VLOOKUP($B102,'2021 Balance Sheet'!$B$7:$O$1311,'2021 Balance Sheet'!G$2,FALSE),0)</f>
        <v>-5927.2</v>
      </c>
      <c r="AF102" s="199">
        <f>IFERROR(VLOOKUP($B102,'2021 Balance Sheet'!$B$7:$O$1311,'2021 Balance Sheet'!H$2,FALSE),0)</f>
        <v>-9526.7199999999993</v>
      </c>
      <c r="AG102" s="199">
        <f>IFERROR(VLOOKUP($B102,'2021 Balance Sheet'!$B$7:$O$1311,'2021 Balance Sheet'!I$2,FALSE),0)</f>
        <v>-12213.13</v>
      </c>
      <c r="AH102" s="199">
        <f>IFERROR(VLOOKUP($B102,'2021 Balance Sheet'!$B$7:$O$1311,'2021 Balance Sheet'!J$2,FALSE),0)</f>
        <v>-2029.13</v>
      </c>
      <c r="AI102" s="199">
        <f>IFERROR(VLOOKUP($B102,'2021 Balance Sheet'!$B$7:$O$1311,'2021 Balance Sheet'!K$2,FALSE),0)</f>
        <v>-3697.28</v>
      </c>
      <c r="AJ102" s="199">
        <f>IFERROR(VLOOKUP($B102,'2021 Balance Sheet'!$B$7:$O$1311,'2021 Balance Sheet'!L$2,FALSE),0)</f>
        <v>-5335.93</v>
      </c>
      <c r="AK102" s="199">
        <f>IFERROR(VLOOKUP($B102,'2021 Balance Sheet'!$B$7:$O$1311,'2021 Balance Sheet'!M$2,FALSE),0)</f>
        <v>-1979.21</v>
      </c>
      <c r="AL102" s="199">
        <f>IFERROR(VLOOKUP($B102,'2021 Balance Sheet'!$B$7:$O$1311,'2021 Balance Sheet'!N$2,FALSE),0)</f>
        <v>-5902.61</v>
      </c>
      <c r="AM102" s="199">
        <f>IFERROR(VLOOKUP($B102,'2021 Balance Sheet'!$B$7:$O$1311,'2021 Balance Sheet'!O$2,FALSE),0)</f>
        <v>-12389.44</v>
      </c>
      <c r="AN102" s="109">
        <f t="shared" si="9"/>
        <v>-8433.7674999999999</v>
      </c>
    </row>
    <row r="103" spans="1:40" ht="15.75" thickBot="1" x14ac:dyDescent="0.3">
      <c r="A103" s="149" t="s">
        <v>2601</v>
      </c>
      <c r="B103" s="153">
        <v>500180</v>
      </c>
      <c r="C103" s="166"/>
      <c r="D103" s="139">
        <v>0</v>
      </c>
      <c r="E103" s="139">
        <v>0</v>
      </c>
      <c r="F103" s="139">
        <v>0</v>
      </c>
      <c r="G103" s="139">
        <v>0</v>
      </c>
      <c r="H103" s="139">
        <v>0</v>
      </c>
      <c r="I103" s="139">
        <v>0</v>
      </c>
      <c r="J103" s="139">
        <v>0</v>
      </c>
      <c r="K103" s="139">
        <v>0</v>
      </c>
      <c r="L103" s="139">
        <v>0</v>
      </c>
      <c r="M103" s="139">
        <v>0</v>
      </c>
      <c r="N103" s="139">
        <v>0</v>
      </c>
      <c r="O103" s="139">
        <v>0</v>
      </c>
      <c r="P103" s="199">
        <v>0</v>
      </c>
      <c r="Q103" s="199">
        <v>0</v>
      </c>
      <c r="R103" s="199">
        <v>0</v>
      </c>
      <c r="S103" s="200">
        <v>0</v>
      </c>
      <c r="T103" s="200">
        <v>0</v>
      </c>
      <c r="U103" s="200">
        <v>0</v>
      </c>
      <c r="V103" s="199">
        <v>0</v>
      </c>
      <c r="W103" s="199">
        <v>0</v>
      </c>
      <c r="X103" s="199">
        <v>0</v>
      </c>
      <c r="Y103" s="199">
        <f>IFERROR(VLOOKUP($B103,'2021 Balance Sheet'!$B$7:$O$1294,'2021 Balance Sheet'!M$2,FALSE),0)</f>
        <v>0</v>
      </c>
      <c r="Z103" s="199">
        <f>IFERROR(VLOOKUP($B103,'2021 Balance Sheet'!$B$7:$O$1294,'2021 Balance Sheet'!N$2,FALSE),0)</f>
        <v>0</v>
      </c>
      <c r="AA103" s="199">
        <f>IFERROR(VLOOKUP($B103,'2021 Balance Sheet'!$B$7:$O$1294,'2021 Balance Sheet'!O$2,FALSE),0)</f>
        <v>0</v>
      </c>
      <c r="AB103" s="199">
        <f>IFERROR(VLOOKUP($B103,'2021 Balance Sheet'!$B$7:$O$1311,'2021 Balance Sheet'!D$2,FALSE),0)</f>
        <v>0</v>
      </c>
      <c r="AC103" s="199">
        <f>IFERROR(VLOOKUP($B103,'2021 Balance Sheet'!$B$7:$O$1311,'2021 Balance Sheet'!E$2,FALSE),0)</f>
        <v>0</v>
      </c>
      <c r="AD103" s="199">
        <f>IFERROR(VLOOKUP($B103,'2021 Balance Sheet'!$B$7:$O$1311,'2021 Balance Sheet'!F$2,FALSE),0)</f>
        <v>0</v>
      </c>
      <c r="AE103" s="199">
        <f>IFERROR(VLOOKUP($B103,'2021 Balance Sheet'!$B$7:$O$1311,'2021 Balance Sheet'!G$2,FALSE),0)</f>
        <v>0</v>
      </c>
      <c r="AF103" s="199">
        <f>IFERROR(VLOOKUP($B103,'2021 Balance Sheet'!$B$7:$O$1311,'2021 Balance Sheet'!H$2,FALSE),0)</f>
        <v>0</v>
      </c>
      <c r="AG103" s="199">
        <f>IFERROR(VLOOKUP($B103,'2021 Balance Sheet'!$B$7:$O$1311,'2021 Balance Sheet'!I$2,FALSE),0)</f>
        <v>0</v>
      </c>
      <c r="AH103" s="199">
        <f>IFERROR(VLOOKUP($B103,'2021 Balance Sheet'!$B$7:$O$1311,'2021 Balance Sheet'!J$2,FALSE),0)</f>
        <v>0</v>
      </c>
      <c r="AI103" s="199">
        <f>IFERROR(VLOOKUP($B103,'2021 Balance Sheet'!$B$7:$O$1311,'2021 Balance Sheet'!K$2,FALSE),0)</f>
        <v>0</v>
      </c>
      <c r="AJ103" s="199">
        <f>IFERROR(VLOOKUP($B103,'2021 Balance Sheet'!$B$7:$O$1311,'2021 Balance Sheet'!L$2,FALSE),0)</f>
        <v>0</v>
      </c>
      <c r="AK103" s="199">
        <f>IFERROR(VLOOKUP($B103,'2021 Balance Sheet'!$B$7:$O$1311,'2021 Balance Sheet'!M$2,FALSE),0)</f>
        <v>0</v>
      </c>
      <c r="AL103" s="199">
        <f>IFERROR(VLOOKUP($B103,'2021 Balance Sheet'!$B$7:$O$1311,'2021 Balance Sheet'!N$2,FALSE),0)</f>
        <v>0</v>
      </c>
      <c r="AM103" s="199">
        <f>IFERROR(VLOOKUP($B103,'2021 Balance Sheet'!$B$7:$O$1311,'2021 Balance Sheet'!O$2,FALSE),0)</f>
        <v>0</v>
      </c>
      <c r="AN103" s="109">
        <f t="shared" si="9"/>
        <v>0</v>
      </c>
    </row>
    <row r="104" spans="1:40" ht="15.75" thickBot="1" x14ac:dyDescent="0.3">
      <c r="A104" s="126" t="s">
        <v>3610</v>
      </c>
      <c r="B104" s="153" t="s">
        <v>3611</v>
      </c>
      <c r="C104" s="166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99"/>
      <c r="Q104" s="199"/>
      <c r="R104" s="199"/>
      <c r="S104" s="200"/>
      <c r="T104" s="200"/>
      <c r="U104" s="200"/>
      <c r="V104" s="199"/>
      <c r="W104" s="199"/>
      <c r="X104" s="199"/>
      <c r="Y104" s="199">
        <f>IFERROR(VLOOKUP($B104,'2021 Balance Sheet'!$B$7:$O$1294,'2021 Balance Sheet'!M$2,FALSE),0)</f>
        <v>0</v>
      </c>
      <c r="Z104" s="199">
        <f>IFERROR(VLOOKUP($B104,'2021 Balance Sheet'!$B$7:$O$1294,'2021 Balance Sheet'!N$2,FALSE),0)</f>
        <v>0</v>
      </c>
      <c r="AA104" s="199">
        <f>IFERROR(VLOOKUP($B104,'2021 Balance Sheet'!$B$7:$O$1294,'2021 Balance Sheet'!O$2,FALSE),0)</f>
        <v>0</v>
      </c>
      <c r="AB104" s="199">
        <f>IFERROR(VLOOKUP($B104,'2021 Balance Sheet'!$B$7:$O$1294,'2021 Balance Sheet'!P$2,FALSE),0)</f>
        <v>0</v>
      </c>
      <c r="AC104" s="199">
        <f>IFERROR(VLOOKUP($B104,'2021 Balance Sheet'!$B$7:$O$1294,'2021 Balance Sheet'!Q$2,FALSE),0)</f>
        <v>0</v>
      </c>
      <c r="AD104" s="199">
        <f>IFERROR(VLOOKUP($B104,'2021 Balance Sheet'!$B$7:$O$1294,'2021 Balance Sheet'!R$2,FALSE),0)</f>
        <v>0</v>
      </c>
      <c r="AE104" s="199">
        <f>IFERROR(VLOOKUP($B104,'2021 Balance Sheet'!$B$7:$O$1294,'2021 Balance Sheet'!S$2,FALSE),0)</f>
        <v>0</v>
      </c>
      <c r="AF104" s="199">
        <f>IFERROR(VLOOKUP($B104,'2021 Balance Sheet'!$B$7:$O$1294,'2021 Balance Sheet'!T$2,FALSE),0)</f>
        <v>0</v>
      </c>
      <c r="AG104" s="199">
        <f>IFERROR(VLOOKUP($B104,'2021 Balance Sheet'!$B$7:$O$1294,'2021 Balance Sheet'!U$2,FALSE),0)</f>
        <v>0</v>
      </c>
      <c r="AH104" s="199">
        <f>IFERROR(VLOOKUP($B104,'2021 Balance Sheet'!$B$7:$O$1294,'2021 Balance Sheet'!V$2,FALSE),0)</f>
        <v>0</v>
      </c>
      <c r="AI104" s="199">
        <f>IFERROR(VLOOKUP($B104,'2021 Balance Sheet'!$B$7:$O$1294,'2021 Balance Sheet'!W$2,FALSE),0)</f>
        <v>0</v>
      </c>
      <c r="AJ104" s="199">
        <f>IFERROR(VLOOKUP($B104,'2021 Balance Sheet'!$B$7:$O$1294,'2021 Balance Sheet'!X$2,FALSE),0)</f>
        <v>0</v>
      </c>
      <c r="AK104" s="199">
        <f>IFERROR(VLOOKUP($B104,'2021 Balance Sheet'!$B$7:$O$1294,'2021 Balance Sheet'!Y$2,FALSE),0)</f>
        <v>0</v>
      </c>
      <c r="AL104" s="199">
        <f>IFERROR(VLOOKUP($B104,'2021 Balance Sheet'!$B$7:$O$1294,'2021 Balance Sheet'!Z$2,FALSE),0)</f>
        <v>0</v>
      </c>
      <c r="AM104" s="199">
        <f>IFERROR(VLOOKUP($B104,'2021 Balance Sheet'!$B$7:$O$1294,'2021 Balance Sheet'!AA$2,FALSE),0)</f>
        <v>0</v>
      </c>
      <c r="AN104" s="109">
        <f t="shared" si="9"/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item1.xml><?xml version="1.0" encoding="utf-8"?>
<?mso-contentType ?>
<FormTemplates>
  <Display>DocumentLibraryForm</Display>
  <Edit>DocumentLibraryForm</Edit>
  <New>DocumentLibraryForm</New>
  <MobileDisplayFormUrl/>
  <MobileEditFormUrl/>
  <MobileNewFormUrl/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B1FDD56DDA664341B6966198C70E1A5B" ma:contentTypeVersion="20" ma:contentTypeDescription="" ma:contentTypeScope="" ma:versionID="3cf5a380d86e528e196d415b650c2072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150</IndustryCode>
    <CaseStatus xmlns="dc463f71-b30c-4ab2-9473-d307f9d35888">Closed</CaseStatus>
    <OpenedDate xmlns="dc463f71-b30c-4ab2-9473-d307f9d35888">2022-04-26T07:00:00+00:00</OpenedDate>
    <SignificantOrder xmlns="dc463f71-b30c-4ab2-9473-d307f9d35888">false</SignificantOrder>
    <Date1 xmlns="dc463f71-b30c-4ab2-9473-d307f9d35888">2022-04-26T07:00:00+00:00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Northwest Natural Gas Company</CaseCompanyNames>
    <Nickname xmlns="http://schemas.microsoft.com/sharepoint/v3" xsi:nil="true"/>
    <DocketNumber xmlns="dc463f71-b30c-4ab2-9473-d307f9d35888">220298</DocketNumber>
    <DelegatedOrder xmlns="dc463f71-b30c-4ab2-9473-d307f9d35888">false</DelegatedOrder>
  </documentManagement>
</p:properties>
</file>

<file path=customXml/item6.xml><?xml version="1.0" encoding="utf-8"?>
<?mso-contentType ?>
<p:Policy xmlns:p="office.server.policy" local="true" id="8dee4386-3ae7-489e-8639-87c5c99f4953">
  <p:Name>NWN Standard Content Retention Policy</p:Name>
  <p:Description>NWN Content Retention Policy: Content will be moved to the recycle bin 5 years from the date last modified.</p:Description>
  <p:Statement/>
  <p:PolicyItems>
    <p:PolicyItem featureId="Microsoft.Office.RecordsManagement.PolicyFeatures.Expiration" UniqueId="b3fe7451-9de3-4375-a8c9-afcbf8541cf8">
      <p:Name>Retention</p:Name>
      <p:Description>Automatic scheduling of content for processing, and performing a retention action on content that has reached its due date.</p:Description>
      <p:CustomData>
        <Schedules nextStageId="2">
          <Schedule type="Default">
            <stages>
              <data stageId="1">
                <formula id="Microsoft.Office.RecordsManagement.PolicyFeatures.Expiration.Formula.BuiltIn">
                  <number>5</number>
                  <property>Modified</property>
                  <propertyId>28cf69c5-fa48-462a-b5cd-27b6f9d2bd5f</propertyId>
                  <period>years</period>
                </formula>
                <action type="action" id="Microsoft.Office.RecordsManagement.PolicyFeatures.Expiration.Action.MoveToRecycleBin"/>
              </data>
            </stages>
          </Schedule>
        </Schedules>
      </p:CustomData>
    </p:PolicyItem>
    <p:PolicyItem featureId="Microsoft.Office.RecordsManagement.PolicyFeatures.PolicyAudit" UniqueId="597374ab-f52d-4607-bda7-7170db20f1e3">
      <p:Name>Auditing</p:Name>
      <p:Description>Audits user actions on documents and list items to the Audit Log.</p:Description>
      <p:CustomData>
        <Audit/>
      </p:CustomData>
    </p:PolicyItem>
  </p:PolicyItems>
</p:Policy>
</file>

<file path=customXml/item7.xml><?xml version="1.0" encoding="utf-8"?>
<?mso-contentType ?>
<SharedContentType xmlns="Microsoft.SharePoint.Taxonomy.ContentTypeSync" SourceId="2325b277-f75f-4fe5-be9c-96af4b44a052" ContentTypeId="0x01010084F8FD3D2A54954086ACF2B5A4233CA3E1" PreviousValue="false"/>
</file>

<file path=customXml/item8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79AF759D-6CB9-4BF8-AB26-504BAA0A5A7F}">
  <ds:schemaRefs/>
</ds:datastoreItem>
</file>

<file path=customXml/itemProps2.xml><?xml version="1.0" encoding="utf-8"?>
<ds:datastoreItem xmlns:ds="http://schemas.openxmlformats.org/officeDocument/2006/customXml" ds:itemID="{86755B72-C16E-4AFE-B30F-0C01BB4D15C9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E9A2B298-C28D-4F3F-A177-199D19C867B3}"/>
</file>

<file path=customXml/itemProps4.xml><?xml version="1.0" encoding="utf-8"?>
<ds:datastoreItem xmlns:ds="http://schemas.openxmlformats.org/officeDocument/2006/customXml" ds:itemID="{2182870D-D428-4E8F-99EA-E778FFA24EE5}"/>
</file>

<file path=customXml/itemProps5.xml><?xml version="1.0" encoding="utf-8"?>
<ds:datastoreItem xmlns:ds="http://schemas.openxmlformats.org/officeDocument/2006/customXml" ds:itemID="{7A6E1285-54D8-4345-BAF7-204A182D7C29}">
  <ds:schemaRefs>
    <ds:schemaRef ds:uri="http://purl.org/dc/elements/1.1/"/>
    <ds:schemaRef ds:uri="http://schemas.microsoft.com/sharepoint/v4"/>
    <ds:schemaRef ds:uri="http://schemas.openxmlformats.org/package/2006/metadata/core-properties"/>
    <ds:schemaRef ds:uri="http://schemas.microsoft.com/office/2006/metadata/properties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94d608d4-3e91-4f4d-ad82-11b7cc38d4d2"/>
    <ds:schemaRef ds:uri="a95189ed-a59d-41a1-91ce-b22fe42d8f40"/>
    <ds:schemaRef ds:uri="http://purl.org/dc/dcmitype/"/>
    <ds:schemaRef ds:uri="http://purl.org/dc/terms/"/>
  </ds:schemaRefs>
</ds:datastoreItem>
</file>

<file path=customXml/itemProps6.xml><?xml version="1.0" encoding="utf-8"?>
<ds:datastoreItem xmlns:ds="http://schemas.openxmlformats.org/officeDocument/2006/customXml" ds:itemID="{EC35BF2B-9A02-448B-919A-6AB2ED118582}">
  <ds:schemaRefs>
    <ds:schemaRef ds:uri="office.server.policy"/>
  </ds:schemaRefs>
</ds:datastoreItem>
</file>

<file path=customXml/itemProps7.xml><?xml version="1.0" encoding="utf-8"?>
<ds:datastoreItem xmlns:ds="http://schemas.openxmlformats.org/officeDocument/2006/customXml" ds:itemID="{A807593F-1C76-4EFE-A968-4DEED1299132}">
  <ds:schemaRefs>
    <ds:schemaRef ds:uri="Microsoft.SharePoint.Taxonomy.ContentTypeSync"/>
  </ds:schemaRefs>
</ds:datastoreItem>
</file>

<file path=customXml/itemProps8.xml><?xml version="1.0" encoding="utf-8"?>
<ds:datastoreItem xmlns:ds="http://schemas.openxmlformats.org/officeDocument/2006/customXml" ds:itemID="{E60D266D-6690-41BB-A0E2-D76E6ECAF2F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Summary</vt:lpstr>
      <vt:lpstr>WC Model</vt:lpstr>
      <vt:lpstr>SAP Data</vt:lpstr>
      <vt:lpstr>2021 Balance Sheet</vt:lpstr>
      <vt:lpstr>RCL ADJ</vt:lpstr>
      <vt:lpstr>500170</vt:lpstr>
      <vt:lpstr>500171</vt:lpstr>
      <vt:lpstr>500172</vt:lpstr>
      <vt:lpstr>500179</vt:lpstr>
      <vt:lpstr>500181</vt:lpstr>
      <vt:lpstr>line assign basis</vt:lpstr>
      <vt:lpstr>Factors</vt:lpstr>
      <vt:lpstr>N.Mist</vt:lpstr>
      <vt:lpstr>N Mist Accts</vt:lpstr>
      <vt:lpstr>Acct Comp</vt:lpstr>
    </vt:vector>
  </TitlesOfParts>
  <Company>NW Natural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McVay, Kevin</dc:creator>
  <cp:keywords/>
  <cp:lastModifiedBy>Bourdo, Lora</cp:lastModifiedBy>
  <cp:lastPrinted>2022-04-26T20:29:00Z</cp:lastPrinted>
  <dcterms:created xsi:type="dcterms:W3CDTF">2018-08-14T22:35:29Z</dcterms:created>
  <dcterms:modified xsi:type="dcterms:W3CDTF">2022-04-26T20:54:28Z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policyId">
    <vt:lpwstr/>
  </property>
  <property fmtid="{D5CDD505-2E9C-101B-9397-08002B2CF9AE}" pid="3" name="ContentTypeId">
    <vt:lpwstr>0x0101006E56B4D1795A2E4DB2F0B01679ED314A00B1FDD56DDA664341B6966198C70E1A5B</vt:lpwstr>
  </property>
  <property fmtid="{D5CDD505-2E9C-101B-9397-08002B2CF9AE}" pid="4" name="ItemRetentionFormula">
    <vt:lpwstr>&lt;formula id="Microsoft.Office.RecordsManagement.PolicyFeatures.Expiration.Formula.BuiltIn"&gt;&lt;number&gt;5&lt;/number&gt;&lt;property&gt;Modified&lt;/property&gt;&lt;propertyId&gt;28cf69c5-fa48-462a-b5cd-27b6f9d2bd5f&lt;/propertyId&gt;&lt;period&gt;years&lt;/period&gt;&lt;/formula&gt;</vt:lpwstr>
  </property>
  <property fmtid="{D5CDD505-2E9C-101B-9397-08002B2CF9AE}" pid="5" name="WorkflowChangePath">
    <vt:lpwstr>e15325a3-eeff-4eba-aa43-c52ed44ddc00,5;</vt:lpwstr>
  </property>
  <property fmtid="{D5CDD505-2E9C-101B-9397-08002B2CF9AE}" pid="6" name="i76a50f827f74a6db952d52db0ed214f">
    <vt:lpwstr>NWN|189a21d5-4508-41eb-a617-0aabe068765e</vt:lpwstr>
  </property>
  <property fmtid="{D5CDD505-2E9C-101B-9397-08002B2CF9AE}" pid="7" name="nwnGasandRegulatoryReportMonth">
    <vt:lpwstr>20;#March|b675a993-7276-4335-b006-b0d164189a76</vt:lpwstr>
  </property>
  <property fmtid="{D5CDD505-2E9C-101B-9397-08002B2CF9AE}" pid="8" name="nwnGasRegReportYear">
    <vt:lpwstr>11;#2019|4635c11d-9832-48ff-9710-212d5f6335a7</vt:lpwstr>
  </property>
  <property fmtid="{D5CDD505-2E9C-101B-9397-08002B2CF9AE}" pid="9" name="nwnEntity">
    <vt:lpwstr>1;#NWN|189a21d5-4508-41eb-a617-0aabe068765e</vt:lpwstr>
  </property>
  <property fmtid="{D5CDD505-2E9C-101B-9397-08002B2CF9AE}" pid="10" name="nwnGasRegAgency">
    <vt:lpwstr/>
  </property>
  <property fmtid="{D5CDD505-2E9C-101B-9397-08002B2CF9AE}" pid="11" name="_dlc_DocIdItemGuid">
    <vt:lpwstr>501b92d6-ab52-45ca-9457-1275b89ec751</vt:lpwstr>
  </property>
  <property fmtid="{D5CDD505-2E9C-101B-9397-08002B2CF9AE}" pid="12" name="_docset_NoMedatataSyncRequired">
    <vt:lpwstr>False</vt:lpwstr>
  </property>
  <property fmtid="{D5CDD505-2E9C-101B-9397-08002B2CF9AE}" pid="13" name="IsEFSEC">
    <vt:bool>false</vt:bool>
  </property>
</Properties>
</file>